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4"/>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demo/alpha/projectStuff/"/>
    </mc:Choice>
  </mc:AlternateContent>
  <xr:revisionPtr revIDLastSave="0" documentId="13_ncr:1_{B44AFF8B-4DA0-2547-A468-CC9C03C6A70D}" xr6:coauthVersionLast="36" xr6:coauthVersionMax="36" xr10:uidLastSave="{00000000-0000-0000-0000-000000000000}"/>
  <bookViews>
    <workbookView xWindow="3760" yWindow="1220" windowWidth="45020" windowHeight="28220" tabRatio="500" activeTab="1" xr2:uid="{00000000-000D-0000-FFFF-FFFF00000000}"/>
  </bookViews>
  <sheets>
    <sheet name="Structure" sheetId="5" r:id="rId1"/>
    <sheet name="scriv" sheetId="11" r:id="rId2"/>
    <sheet name="Views" sheetId="13" r:id="rId3"/>
    <sheet name="Slides F-R (2)" sheetId="16" r:id="rId4"/>
    <sheet name="Story" sheetId="6" r:id="rId5"/>
    <sheet name="Animation" sheetId="10" r:id="rId6"/>
    <sheet name="Datatypes" sheetId="4" r:id="rId7"/>
    <sheet name="Inststructions" sheetId="3" r:id="rId8"/>
  </sheets>
  <externalReferences>
    <externalReference r:id="rId9"/>
  </externalReferences>
  <definedNames>
    <definedName name="_xlnm._FilterDatabase" localSheetId="0" hidden="1">Structure!$BC$40:$BC$199</definedName>
    <definedName name="csvdata">Structure!$AG$38:$CB$797</definedName>
    <definedName name="csvname">Structure!$AI$12</definedName>
    <definedName name="directions">Datatypes!$B$33:$B$36</definedName>
    <definedName name="Identify_account_team">Structure!$B$59</definedName>
    <definedName name="lineoffsetkind">Datatypes!$B$16:$B$18</definedName>
    <definedName name="newNodeIDs" localSheetId="3">#REF!</definedName>
    <definedName name="newNodeIDs">#REF!</definedName>
    <definedName name="nodeIDs" localSheetId="3">#REF!</definedName>
    <definedName name="nodeIDs" localSheetId="2">#REF!</definedName>
    <definedName name="nodeIDs">#REF!</definedName>
    <definedName name="routing">Datatypes!$B$21:$B$49</definedName>
    <definedName name="scrivDelete">scriv!$A$3:$AG$802</definedName>
    <definedName name="StoryLinks" localSheetId="3">'[1]Slides F-R'!$W$5:$W$60</definedName>
    <definedName name="StoryLinks" localSheetId="2">Views!$AA$5:$AA$60</definedName>
    <definedName name="StoryLinks">Story!$X$5:$X$60</definedName>
    <definedName name="temp" localSheetId="3">#REF!</definedName>
    <definedName name="temp" localSheetId="2">#REF!</definedName>
    <definedName name="temp">#REF!</definedName>
    <definedName name="test">#REF!</definedName>
  </definedNames>
  <calcPr calcId="179021" calcMode="manual"/>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44" i="5" l="1"/>
  <c r="B8" i="13" l="1"/>
  <c r="B9" i="13" s="1"/>
  <c r="B10" i="13" s="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B63" i="13" s="1"/>
  <c r="B64" i="13" s="1"/>
  <c r="B65" i="13" s="1"/>
  <c r="B66" i="13" s="1"/>
  <c r="B67" i="13" s="1"/>
  <c r="B68" i="13" s="1"/>
  <c r="B69" i="13" s="1"/>
  <c r="B70" i="13" s="1"/>
  <c r="B71" i="13" s="1"/>
  <c r="B72" i="13" s="1"/>
  <c r="B73" i="13" s="1"/>
  <c r="B74" i="13" s="1"/>
  <c r="B75" i="13" s="1"/>
  <c r="B76" i="13" s="1"/>
  <c r="B77" i="13" s="1"/>
  <c r="B78" i="13" s="1"/>
  <c r="B79" i="13" s="1"/>
  <c r="B80" i="13" s="1"/>
  <c r="B81" i="13" s="1"/>
  <c r="B82" i="13" s="1"/>
  <c r="B83" i="13" s="1"/>
  <c r="B84" i="13" s="1"/>
  <c r="B85" i="13" s="1"/>
  <c r="B86" i="13" s="1"/>
  <c r="B87" i="13" s="1"/>
  <c r="B88" i="13" s="1"/>
  <c r="B89" i="13" s="1"/>
  <c r="B90" i="13" s="1"/>
  <c r="B91" i="13" s="1"/>
  <c r="B92" i="13" s="1"/>
  <c r="B93" i="13" s="1"/>
  <c r="B94" i="13" s="1"/>
  <c r="B95" i="13" s="1"/>
  <c r="B96" i="13" s="1"/>
  <c r="B97" i="13" s="1"/>
  <c r="B98" i="13" s="1"/>
  <c r="B99" i="13" s="1"/>
  <c r="B100" i="13" s="1"/>
  <c r="B101" i="13" s="1"/>
  <c r="B102" i="13" s="1"/>
  <c r="B103" i="13" s="1"/>
  <c r="B104" i="13" s="1"/>
  <c r="B105" i="13" s="1"/>
  <c r="B106" i="13" s="1"/>
  <c r="B107" i="13" s="1"/>
  <c r="B108" i="13" s="1"/>
  <c r="B109" i="13" s="1"/>
  <c r="B110" i="13" s="1"/>
  <c r="B111" i="13" s="1"/>
  <c r="B112" i="13" s="1"/>
  <c r="B113" i="13" s="1"/>
  <c r="B114" i="13" s="1"/>
  <c r="B115" i="13" s="1"/>
  <c r="B116" i="13" s="1"/>
  <c r="B117" i="13" s="1"/>
  <c r="B118" i="13" s="1"/>
  <c r="B119" i="13" s="1"/>
  <c r="B120" i="13" s="1"/>
  <c r="B121" i="13" s="1"/>
  <c r="B122" i="13" s="1"/>
  <c r="B123" i="13" s="1"/>
  <c r="B124" i="13" s="1"/>
  <c r="B125" i="13" s="1"/>
  <c r="B126" i="13" s="1"/>
  <c r="B127" i="13" s="1"/>
  <c r="B128" i="13" s="1"/>
  <c r="B129" i="13" s="1"/>
  <c r="B130" i="13" s="1"/>
  <c r="B131" i="13" s="1"/>
  <c r="B132" i="13" s="1"/>
  <c r="B133" i="13" s="1"/>
  <c r="B134" i="13" s="1"/>
  <c r="B135" i="13" s="1"/>
  <c r="B136" i="13" s="1"/>
  <c r="B137" i="13" s="1"/>
  <c r="B138" i="13" s="1"/>
  <c r="B139" i="13" s="1"/>
  <c r="B140" i="13" s="1"/>
  <c r="B141" i="13" s="1"/>
  <c r="B142" i="13" s="1"/>
  <c r="B143" i="13" s="1"/>
  <c r="B144" i="13" s="1"/>
  <c r="B145" i="13" s="1"/>
  <c r="B146" i="13" s="1"/>
  <c r="AQ146" i="13" l="1"/>
  <c r="AP146" i="13"/>
  <c r="AH146" i="13"/>
  <c r="AI146" i="13" s="1"/>
  <c r="W146" i="13"/>
  <c r="J146" i="13"/>
  <c r="I146" i="13"/>
  <c r="J145" i="13" s="1"/>
  <c r="C146" i="13"/>
  <c r="A146" i="13"/>
  <c r="E145" i="13" s="1"/>
  <c r="AQ145" i="13"/>
  <c r="AP145" i="13"/>
  <c r="AH145" i="13"/>
  <c r="AI145" i="13" s="1"/>
  <c r="W145" i="13"/>
  <c r="I145" i="13"/>
  <c r="J144" i="13" s="1"/>
  <c r="C145" i="13"/>
  <c r="A145" i="13"/>
  <c r="AQ144" i="13"/>
  <c r="AP144" i="13"/>
  <c r="AH144" i="13"/>
  <c r="AI144" i="13" s="1"/>
  <c r="W144" i="13"/>
  <c r="I144" i="13"/>
  <c r="J143" i="13" s="1"/>
  <c r="C144" i="13"/>
  <c r="A144" i="13"/>
  <c r="AQ143" i="13"/>
  <c r="AP143" i="13"/>
  <c r="AH143" i="13"/>
  <c r="AI143" i="13" s="1"/>
  <c r="W143" i="13"/>
  <c r="I143" i="13"/>
  <c r="J142" i="13" s="1"/>
  <c r="C143" i="13"/>
  <c r="A143" i="13"/>
  <c r="AQ142" i="13"/>
  <c r="AP142" i="13"/>
  <c r="AH142" i="13"/>
  <c r="AI142" i="13" s="1"/>
  <c r="W142" i="13"/>
  <c r="I142" i="13"/>
  <c r="J141" i="13" s="1"/>
  <c r="C142" i="13"/>
  <c r="D142" i="13" s="1"/>
  <c r="A142" i="13"/>
  <c r="AQ141" i="13"/>
  <c r="AP141" i="13"/>
  <c r="AH141" i="13"/>
  <c r="AI141" i="13" s="1"/>
  <c r="W141" i="13"/>
  <c r="I141" i="13"/>
  <c r="J140" i="13" s="1"/>
  <c r="C141" i="13"/>
  <c r="A141" i="13"/>
  <c r="AQ140" i="13"/>
  <c r="AP140" i="13"/>
  <c r="AH140" i="13"/>
  <c r="AI140" i="13" s="1"/>
  <c r="W140" i="13"/>
  <c r="I140" i="13"/>
  <c r="J139" i="13" s="1"/>
  <c r="C140" i="13"/>
  <c r="A140" i="13"/>
  <c r="AQ139" i="13"/>
  <c r="AP139" i="13"/>
  <c r="AH139" i="13"/>
  <c r="AI139" i="13" s="1"/>
  <c r="W139" i="13"/>
  <c r="I139" i="13"/>
  <c r="J138" i="13" s="1"/>
  <c r="C139" i="13"/>
  <c r="A139" i="13"/>
  <c r="AQ138" i="13"/>
  <c r="AP138" i="13"/>
  <c r="AH138" i="13"/>
  <c r="AI138" i="13" s="1"/>
  <c r="W138" i="13"/>
  <c r="I138" i="13"/>
  <c r="J137" i="13" s="1"/>
  <c r="C138" i="13"/>
  <c r="A138" i="13"/>
  <c r="E137" i="13" s="1"/>
  <c r="AQ137" i="13"/>
  <c r="AP137" i="13"/>
  <c r="AH137" i="13"/>
  <c r="AI137" i="13" s="1"/>
  <c r="W137" i="13"/>
  <c r="I137" i="13"/>
  <c r="J136" i="13" s="1"/>
  <c r="C137" i="13"/>
  <c r="A137" i="13"/>
  <c r="AQ136" i="13"/>
  <c r="AP136" i="13"/>
  <c r="AH136" i="13"/>
  <c r="AI136" i="13" s="1"/>
  <c r="W136" i="13"/>
  <c r="I136" i="13"/>
  <c r="J135" i="13" s="1"/>
  <c r="C136" i="13"/>
  <c r="A136" i="13"/>
  <c r="AQ135" i="13"/>
  <c r="AP135" i="13"/>
  <c r="AH135" i="13"/>
  <c r="AI135" i="13" s="1"/>
  <c r="W135" i="13"/>
  <c r="I135" i="13"/>
  <c r="J134" i="13" s="1"/>
  <c r="C135" i="13"/>
  <c r="A135" i="13"/>
  <c r="AQ134" i="13"/>
  <c r="AP134" i="13"/>
  <c r="AH134" i="13"/>
  <c r="AI134" i="13" s="1"/>
  <c r="W134" i="13"/>
  <c r="I134" i="13"/>
  <c r="J133" i="13" s="1"/>
  <c r="C134" i="13"/>
  <c r="D134" i="13" s="1"/>
  <c r="A134" i="13"/>
  <c r="AQ133" i="13"/>
  <c r="AP133" i="13"/>
  <c r="AH133" i="13"/>
  <c r="AI133" i="13" s="1"/>
  <c r="W133" i="13"/>
  <c r="I133" i="13"/>
  <c r="J132" i="13" s="1"/>
  <c r="C133" i="13"/>
  <c r="D133" i="13" s="1"/>
  <c r="A133" i="13"/>
  <c r="AQ132" i="13"/>
  <c r="AP132" i="13"/>
  <c r="AH132" i="13"/>
  <c r="AI132" i="13" s="1"/>
  <c r="W132" i="13"/>
  <c r="I132" i="13"/>
  <c r="J131" i="13" s="1"/>
  <c r="C132" i="13"/>
  <c r="A132" i="13"/>
  <c r="AQ131" i="13"/>
  <c r="AP131" i="13"/>
  <c r="AH131" i="13"/>
  <c r="AI131" i="13" s="1"/>
  <c r="W131" i="13"/>
  <c r="I131" i="13"/>
  <c r="J130" i="13" s="1"/>
  <c r="C131" i="13"/>
  <c r="A131" i="13"/>
  <c r="AQ130" i="13"/>
  <c r="AP130" i="13"/>
  <c r="AH130" i="13"/>
  <c r="AI130" i="13" s="1"/>
  <c r="W130" i="13"/>
  <c r="I130" i="13"/>
  <c r="J129" i="13" s="1"/>
  <c r="C130" i="13"/>
  <c r="A130" i="13"/>
  <c r="E129" i="13" s="1"/>
  <c r="AQ129" i="13"/>
  <c r="AP129" i="13"/>
  <c r="AH129" i="13"/>
  <c r="AI129" i="13" s="1"/>
  <c r="W129" i="13"/>
  <c r="I129" i="13"/>
  <c r="J128" i="13" s="1"/>
  <c r="C129" i="13"/>
  <c r="A129" i="13"/>
  <c r="AQ128" i="13"/>
  <c r="AP128" i="13"/>
  <c r="AH128" i="13"/>
  <c r="AI128" i="13" s="1"/>
  <c r="W128" i="13"/>
  <c r="I128" i="13"/>
  <c r="J127" i="13" s="1"/>
  <c r="C128" i="13"/>
  <c r="D128" i="13" s="1"/>
  <c r="A128" i="13"/>
  <c r="AQ127" i="13"/>
  <c r="AP127" i="13"/>
  <c r="AH127" i="13"/>
  <c r="AI127" i="13" s="1"/>
  <c r="W127" i="13"/>
  <c r="I127" i="13"/>
  <c r="J126" i="13" s="1"/>
  <c r="C127" i="13"/>
  <c r="A127" i="13"/>
  <c r="AQ126" i="13"/>
  <c r="AP126" i="13"/>
  <c r="AH126" i="13"/>
  <c r="AI126" i="13" s="1"/>
  <c r="W126" i="13"/>
  <c r="I126" i="13"/>
  <c r="J125" i="13" s="1"/>
  <c r="C126" i="13"/>
  <c r="D126" i="13" s="1"/>
  <c r="A126" i="13"/>
  <c r="AQ125" i="13"/>
  <c r="AP125" i="13"/>
  <c r="AH125" i="13"/>
  <c r="AI125" i="13" s="1"/>
  <c r="W125" i="13"/>
  <c r="I125" i="13"/>
  <c r="J124" i="13" s="1"/>
  <c r="C125" i="13"/>
  <c r="A125" i="13"/>
  <c r="AQ124" i="13"/>
  <c r="AP124" i="13"/>
  <c r="AH124" i="13"/>
  <c r="AI124" i="13" s="1"/>
  <c r="W124" i="13"/>
  <c r="I124" i="13"/>
  <c r="J123" i="13" s="1"/>
  <c r="C124" i="13"/>
  <c r="D124" i="13" s="1"/>
  <c r="A124" i="13"/>
  <c r="AQ123" i="13"/>
  <c r="AP123" i="13"/>
  <c r="AH123" i="13"/>
  <c r="AI123" i="13" s="1"/>
  <c r="W123" i="13"/>
  <c r="I123" i="13"/>
  <c r="J122" i="13" s="1"/>
  <c r="C123" i="13"/>
  <c r="A123" i="13"/>
  <c r="AQ122" i="13"/>
  <c r="AP122" i="13"/>
  <c r="AH122" i="13"/>
  <c r="AI122" i="13" s="1"/>
  <c r="W122" i="13"/>
  <c r="I122" i="13"/>
  <c r="J121" i="13" s="1"/>
  <c r="C122" i="13"/>
  <c r="A122" i="13"/>
  <c r="AQ121" i="13"/>
  <c r="AP121" i="13"/>
  <c r="AH121" i="13"/>
  <c r="AI121" i="13" s="1"/>
  <c r="W121" i="13"/>
  <c r="I121" i="13"/>
  <c r="J120" i="13" s="1"/>
  <c r="C121" i="13"/>
  <c r="A121" i="13"/>
  <c r="AQ120" i="13"/>
  <c r="AP120" i="13"/>
  <c r="AH120" i="13"/>
  <c r="AI120" i="13" s="1"/>
  <c r="W120" i="13"/>
  <c r="I120" i="13"/>
  <c r="J119" i="13" s="1"/>
  <c r="C120" i="13"/>
  <c r="D120" i="13" s="1"/>
  <c r="A120" i="13"/>
  <c r="AQ119" i="13"/>
  <c r="AP119" i="13"/>
  <c r="AH119" i="13"/>
  <c r="AI119" i="13" s="1"/>
  <c r="W119" i="13"/>
  <c r="I119" i="13"/>
  <c r="J118" i="13" s="1"/>
  <c r="C119" i="13"/>
  <c r="D119" i="13" s="1"/>
  <c r="A119" i="13"/>
  <c r="AQ118" i="13"/>
  <c r="AP118" i="13"/>
  <c r="AH118" i="13"/>
  <c r="AI118" i="13" s="1"/>
  <c r="W118" i="13"/>
  <c r="I118" i="13"/>
  <c r="J117" i="13" s="1"/>
  <c r="C118" i="13"/>
  <c r="A118" i="13"/>
  <c r="AQ117" i="13"/>
  <c r="AP117" i="13"/>
  <c r="AH117" i="13"/>
  <c r="AI117" i="13" s="1"/>
  <c r="W117" i="13"/>
  <c r="I117" i="13"/>
  <c r="J116" i="13" s="1"/>
  <c r="C117" i="13"/>
  <c r="A117" i="13"/>
  <c r="AQ116" i="13"/>
  <c r="AP116" i="13"/>
  <c r="AH116" i="13"/>
  <c r="AI116" i="13" s="1"/>
  <c r="W116" i="13"/>
  <c r="I116" i="13"/>
  <c r="J115" i="13" s="1"/>
  <c r="C116" i="13"/>
  <c r="A116" i="13"/>
  <c r="AQ115" i="13"/>
  <c r="AP115" i="13"/>
  <c r="AH115" i="13"/>
  <c r="AI115" i="13" s="1"/>
  <c r="W115" i="13"/>
  <c r="I115" i="13"/>
  <c r="J114" i="13" s="1"/>
  <c r="C115" i="13"/>
  <c r="D115" i="13" s="1"/>
  <c r="A115" i="13"/>
  <c r="AQ114" i="13"/>
  <c r="AP114" i="13"/>
  <c r="AH114" i="13"/>
  <c r="AI114" i="13" s="1"/>
  <c r="W114" i="13"/>
  <c r="I114" i="13"/>
  <c r="J113" i="13" s="1"/>
  <c r="C114" i="13"/>
  <c r="A114" i="13"/>
  <c r="AQ113" i="13"/>
  <c r="AP113" i="13"/>
  <c r="AH113" i="13"/>
  <c r="AI113" i="13" s="1"/>
  <c r="W113" i="13"/>
  <c r="I113" i="13"/>
  <c r="J112" i="13" s="1"/>
  <c r="C113" i="13"/>
  <c r="A113" i="13"/>
  <c r="AQ112" i="13"/>
  <c r="AP112" i="13"/>
  <c r="AH112" i="13"/>
  <c r="AI112" i="13" s="1"/>
  <c r="W112" i="13"/>
  <c r="I112" i="13"/>
  <c r="J111" i="13" s="1"/>
  <c r="C112" i="13"/>
  <c r="A112" i="13"/>
  <c r="AQ111" i="13"/>
  <c r="AP111" i="13"/>
  <c r="AH111" i="13"/>
  <c r="AI111" i="13" s="1"/>
  <c r="W111" i="13"/>
  <c r="I111" i="13"/>
  <c r="J110" i="13" s="1"/>
  <c r="C111" i="13"/>
  <c r="A111" i="13"/>
  <c r="AQ110" i="13"/>
  <c r="AP110" i="13"/>
  <c r="AH110" i="13"/>
  <c r="AI110" i="13" s="1"/>
  <c r="W110" i="13"/>
  <c r="I110" i="13"/>
  <c r="J109" i="13" s="1"/>
  <c r="C110" i="13"/>
  <c r="A110" i="13"/>
  <c r="AQ109" i="13"/>
  <c r="AP109" i="13"/>
  <c r="AH109" i="13"/>
  <c r="AI109" i="13" s="1"/>
  <c r="W109" i="13"/>
  <c r="I109" i="13"/>
  <c r="J108" i="13" s="1"/>
  <c r="C109" i="13"/>
  <c r="A109" i="13"/>
  <c r="AQ108" i="13"/>
  <c r="AP108" i="13"/>
  <c r="AH108" i="13"/>
  <c r="AI108" i="13" s="1"/>
  <c r="W108" i="13"/>
  <c r="I108" i="13"/>
  <c r="J107" i="13" s="1"/>
  <c r="C108" i="13"/>
  <c r="D108" i="13" s="1"/>
  <c r="A108" i="13"/>
  <c r="AQ107" i="13"/>
  <c r="AP107" i="13"/>
  <c r="AH107" i="13"/>
  <c r="AI107" i="13" s="1"/>
  <c r="W107" i="13"/>
  <c r="I107" i="13"/>
  <c r="J106" i="13" s="1"/>
  <c r="C107" i="13"/>
  <c r="A107" i="13"/>
  <c r="AQ106" i="13"/>
  <c r="AP106" i="13"/>
  <c r="AH106" i="13"/>
  <c r="AI106" i="13" s="1"/>
  <c r="W106" i="13"/>
  <c r="I106" i="13"/>
  <c r="J105" i="13" s="1"/>
  <c r="C106" i="13"/>
  <c r="A106" i="13"/>
  <c r="AQ105" i="13"/>
  <c r="AP105" i="13"/>
  <c r="AH105" i="13"/>
  <c r="AI105" i="13" s="1"/>
  <c r="W105" i="13"/>
  <c r="I105" i="13"/>
  <c r="J104" i="13" s="1"/>
  <c r="C105" i="13"/>
  <c r="A105" i="13"/>
  <c r="AQ104" i="13"/>
  <c r="AP104" i="13"/>
  <c r="AH104" i="13"/>
  <c r="AI104" i="13" s="1"/>
  <c r="W104" i="13"/>
  <c r="I104" i="13"/>
  <c r="J103" i="13" s="1"/>
  <c r="C104" i="13"/>
  <c r="A104" i="13"/>
  <c r="AQ103" i="13"/>
  <c r="AP103" i="13"/>
  <c r="AH103" i="13"/>
  <c r="AI103" i="13" s="1"/>
  <c r="W103" i="13"/>
  <c r="I103" i="13"/>
  <c r="J102" i="13" s="1"/>
  <c r="C103" i="13"/>
  <c r="A103" i="13"/>
  <c r="AQ102" i="13"/>
  <c r="AP102" i="13"/>
  <c r="AH102" i="13"/>
  <c r="AI102" i="13" s="1"/>
  <c r="W102" i="13"/>
  <c r="I102" i="13"/>
  <c r="J101" i="13" s="1"/>
  <c r="C102" i="13"/>
  <c r="D102" i="13" s="1"/>
  <c r="A102" i="13"/>
  <c r="AQ101" i="13"/>
  <c r="AP101" i="13"/>
  <c r="AH101" i="13"/>
  <c r="AI101" i="13" s="1"/>
  <c r="W101" i="13"/>
  <c r="I101" i="13"/>
  <c r="C101" i="13"/>
  <c r="D101" i="13" s="1"/>
  <c r="A101" i="13"/>
  <c r="E103" i="13" l="1"/>
  <c r="E124" i="13"/>
  <c r="F144" i="13"/>
  <c r="F102" i="13"/>
  <c r="F121" i="13"/>
  <c r="E119" i="13"/>
  <c r="F112" i="13"/>
  <c r="E114" i="13"/>
  <c r="E115" i="13"/>
  <c r="F117" i="13"/>
  <c r="F104" i="13"/>
  <c r="E110" i="13"/>
  <c r="E107" i="13"/>
  <c r="F108" i="13"/>
  <c r="F123" i="13"/>
  <c r="F125" i="13"/>
  <c r="E126" i="13"/>
  <c r="D121" i="13"/>
  <c r="F101" i="13"/>
  <c r="F105" i="13"/>
  <c r="E121" i="13"/>
  <c r="D127" i="13"/>
  <c r="F127" i="13"/>
  <c r="D135" i="13"/>
  <c r="F136" i="13"/>
  <c r="D146" i="13"/>
  <c r="E101" i="13"/>
  <c r="D105" i="13"/>
  <c r="D106" i="13"/>
  <c r="E106" i="13"/>
  <c r="D111" i="13"/>
  <c r="D116" i="13"/>
  <c r="F116" i="13"/>
  <c r="D122" i="13"/>
  <c r="E127" i="13"/>
  <c r="E136" i="13"/>
  <c r="D137" i="13"/>
  <c r="F137" i="13"/>
  <c r="F138" i="13"/>
  <c r="D117" i="13"/>
  <c r="E122" i="13"/>
  <c r="D123" i="13"/>
  <c r="D138" i="13"/>
  <c r="E104" i="13"/>
  <c r="E111" i="13"/>
  <c r="E102" i="13"/>
  <c r="D107" i="13"/>
  <c r="D112" i="13"/>
  <c r="E118" i="13"/>
  <c r="E123" i="13"/>
  <c r="E128" i="13"/>
  <c r="D140" i="13"/>
  <c r="F141" i="13"/>
  <c r="D103" i="13"/>
  <c r="F103" i="13"/>
  <c r="D113" i="13"/>
  <c r="F113" i="13"/>
  <c r="D129" i="13"/>
  <c r="F129" i="13"/>
  <c r="F130" i="13"/>
  <c r="D141" i="13"/>
  <c r="D110" i="13"/>
  <c r="D125" i="13"/>
  <c r="D130" i="13"/>
  <c r="D143" i="13"/>
  <c r="D104" i="13"/>
  <c r="D109" i="13"/>
  <c r="F109" i="13"/>
  <c r="F120" i="13"/>
  <c r="E125" i="13"/>
  <c r="D132" i="13"/>
  <c r="F133" i="13"/>
  <c r="E144" i="13"/>
  <c r="D145" i="13"/>
  <c r="E133" i="13"/>
  <c r="D114" i="13"/>
  <c r="D118" i="13"/>
  <c r="F122" i="13"/>
  <c r="F124" i="13"/>
  <c r="F126" i="13"/>
  <c r="F128" i="13"/>
  <c r="D131" i="13"/>
  <c r="D139" i="13"/>
  <c r="E130" i="13"/>
  <c r="E138" i="13"/>
  <c r="D136" i="13"/>
  <c r="E131" i="13"/>
  <c r="F131" i="13"/>
  <c r="E139" i="13"/>
  <c r="F139" i="13"/>
  <c r="E141" i="13"/>
  <c r="F107" i="13"/>
  <c r="F111" i="13"/>
  <c r="F115" i="13"/>
  <c r="F119" i="13"/>
  <c r="E134" i="13"/>
  <c r="F134" i="13"/>
  <c r="E142" i="13"/>
  <c r="F142" i="13"/>
  <c r="D144" i="13"/>
  <c r="E105" i="13"/>
  <c r="E109" i="13"/>
  <c r="E113" i="13"/>
  <c r="E117" i="13"/>
  <c r="F146" i="13"/>
  <c r="F145" i="13"/>
  <c r="E146" i="13"/>
  <c r="F106" i="13"/>
  <c r="F114" i="13"/>
  <c r="F118" i="13"/>
  <c r="E132" i="13"/>
  <c r="F132" i="13"/>
  <c r="E140" i="13"/>
  <c r="F140" i="13"/>
  <c r="F110" i="13"/>
  <c r="E108" i="13"/>
  <c r="E112" i="13"/>
  <c r="E116" i="13"/>
  <c r="E120" i="13"/>
  <c r="E135" i="13"/>
  <c r="F135" i="13"/>
  <c r="E143" i="13"/>
  <c r="F143" i="13"/>
  <c r="E11" i="16"/>
  <c r="E12" i="16"/>
  <c r="F11" i="16" s="1"/>
  <c r="E13" i="16"/>
  <c r="F12" i="16" s="1"/>
  <c r="E14" i="16"/>
  <c r="F13" i="16" s="1"/>
  <c r="E15" i="16"/>
  <c r="F14" i="16" s="1"/>
  <c r="E16" i="16"/>
  <c r="F15" i="16" s="1"/>
  <c r="S16" i="16"/>
  <c r="E17" i="16"/>
  <c r="F16" i="16" s="1"/>
  <c r="S17" i="16"/>
  <c r="E18" i="16"/>
  <c r="F17" i="16" s="1"/>
  <c r="E19" i="16"/>
  <c r="F18" i="16" s="1"/>
  <c r="S19" i="16"/>
  <c r="E20" i="16"/>
  <c r="F19" i="16" s="1"/>
  <c r="S20" i="16"/>
  <c r="E21" i="16"/>
  <c r="D22" i="16" s="1"/>
  <c r="S21" i="16"/>
  <c r="E22" i="16"/>
  <c r="F21" i="16" s="1"/>
  <c r="E23" i="16"/>
  <c r="F22" i="16" s="1"/>
  <c r="S23" i="16"/>
  <c r="E24" i="16"/>
  <c r="F23" i="16" s="1"/>
  <c r="S24" i="16"/>
  <c r="E25" i="16"/>
  <c r="F24" i="16" s="1"/>
  <c r="E26" i="16"/>
  <c r="F25" i="16" s="1"/>
  <c r="S26" i="16"/>
  <c r="E27" i="16"/>
  <c r="F26" i="16" s="1"/>
  <c r="S27" i="16"/>
  <c r="E28" i="16"/>
  <c r="F27" i="16" s="1"/>
  <c r="S28" i="16"/>
  <c r="E29" i="16"/>
  <c r="F28" i="16" s="1"/>
  <c r="W47" i="16"/>
  <c r="W46" i="16"/>
  <c r="W45" i="16"/>
  <c r="W44" i="16"/>
  <c r="W43" i="16"/>
  <c r="W42" i="16"/>
  <c r="W41" i="16"/>
  <c r="W40" i="16"/>
  <c r="W39" i="16"/>
  <c r="W38" i="16"/>
  <c r="W37" i="16"/>
  <c r="W36" i="16"/>
  <c r="W35" i="16"/>
  <c r="W34" i="16"/>
  <c r="W33" i="16"/>
  <c r="W32" i="16"/>
  <c r="W31" i="16"/>
  <c r="W30" i="16"/>
  <c r="D23" i="16" l="1"/>
  <c r="F20" i="16"/>
  <c r="F80" i="16"/>
  <c r="E80" i="16"/>
  <c r="F79" i="16" s="1"/>
  <c r="E79" i="16"/>
  <c r="F78" i="16" s="1"/>
  <c r="E78" i="16"/>
  <c r="F77" i="16" s="1"/>
  <c r="E77" i="16"/>
  <c r="F76" i="16" s="1"/>
  <c r="E76" i="16"/>
  <c r="F75" i="16" s="1"/>
  <c r="E75" i="16"/>
  <c r="F74" i="16" s="1"/>
  <c r="E74" i="16"/>
  <c r="F73" i="16" s="1"/>
  <c r="E73" i="16"/>
  <c r="F72" i="16" s="1"/>
  <c r="E72" i="16"/>
  <c r="F71" i="16" s="1"/>
  <c r="E71" i="16"/>
  <c r="F70" i="16" s="1"/>
  <c r="E70" i="16"/>
  <c r="F69" i="16" s="1"/>
  <c r="E69" i="16"/>
  <c r="F68" i="16" s="1"/>
  <c r="E68" i="16"/>
  <c r="F67" i="16" s="1"/>
  <c r="E67" i="16"/>
  <c r="F66" i="16" s="1"/>
  <c r="E66" i="16"/>
  <c r="F65" i="16" s="1"/>
  <c r="E65" i="16"/>
  <c r="F64" i="16" s="1"/>
  <c r="E64" i="16"/>
  <c r="F63" i="16" s="1"/>
  <c r="E63" i="16"/>
  <c r="F62" i="16" s="1"/>
  <c r="E62" i="16"/>
  <c r="F61" i="16" s="1"/>
  <c r="E61" i="16"/>
  <c r="F60" i="16" s="1"/>
  <c r="E60" i="16"/>
  <c r="F59" i="16" s="1"/>
  <c r="E59" i="16"/>
  <c r="F58" i="16" s="1"/>
  <c r="E58" i="16"/>
  <c r="F57" i="16" s="1"/>
  <c r="E57" i="16"/>
  <c r="F56" i="16" s="1"/>
  <c r="E56" i="16"/>
  <c r="F55" i="16" s="1"/>
  <c r="E55" i="16"/>
  <c r="F54" i="16" s="1"/>
  <c r="E54" i="16"/>
  <c r="F53" i="16" s="1"/>
  <c r="E53" i="16"/>
  <c r="F52" i="16" s="1"/>
  <c r="E52" i="16"/>
  <c r="F51" i="16" s="1"/>
  <c r="E51" i="16"/>
  <c r="F50" i="16" s="1"/>
  <c r="E50" i="16"/>
  <c r="F49" i="16" s="1"/>
  <c r="E49" i="16"/>
  <c r="F48" i="16" s="1"/>
  <c r="E48" i="16"/>
  <c r="F47" i="16" s="1"/>
  <c r="E47" i="16"/>
  <c r="F46" i="16" s="1"/>
  <c r="E46" i="16"/>
  <c r="F45" i="16" s="1"/>
  <c r="E45" i="16"/>
  <c r="F44" i="16" s="1"/>
  <c r="E44" i="16"/>
  <c r="F43" i="16" s="1"/>
  <c r="E43" i="16"/>
  <c r="F42" i="16" s="1"/>
  <c r="E42" i="16"/>
  <c r="F41" i="16" s="1"/>
  <c r="E41" i="16"/>
  <c r="F40" i="16" s="1"/>
  <c r="E40" i="16"/>
  <c r="F39" i="16" s="1"/>
  <c r="E39" i="16"/>
  <c r="F38" i="16" s="1"/>
  <c r="E38" i="16"/>
  <c r="F37" i="16" s="1"/>
  <c r="E37" i="16"/>
  <c r="F36" i="16" s="1"/>
  <c r="E36" i="16"/>
  <c r="F35" i="16" s="1"/>
  <c r="E35" i="16"/>
  <c r="F34" i="16" s="1"/>
  <c r="E34" i="16"/>
  <c r="F33" i="16" s="1"/>
  <c r="E33" i="16"/>
  <c r="F32" i="16" s="1"/>
  <c r="E32" i="16"/>
  <c r="F31" i="16" s="1"/>
  <c r="E31" i="16"/>
  <c r="F30" i="16" s="1"/>
  <c r="E30" i="16"/>
  <c r="F29" i="16" s="1"/>
  <c r="AM80" i="16"/>
  <c r="AL80" i="16"/>
  <c r="S80" i="16"/>
  <c r="AM79" i="16"/>
  <c r="AL79" i="16"/>
  <c r="S79" i="16"/>
  <c r="AM78" i="16"/>
  <c r="AL78" i="16"/>
  <c r="S78" i="16"/>
  <c r="AM77" i="16"/>
  <c r="AL77" i="16"/>
  <c r="S77" i="16"/>
  <c r="AM76" i="16"/>
  <c r="AL76" i="16"/>
  <c r="S76" i="16"/>
  <c r="AM75" i="16"/>
  <c r="AL75" i="16"/>
  <c r="S75" i="16"/>
  <c r="AM74" i="16"/>
  <c r="AL74" i="16"/>
  <c r="S74" i="16"/>
  <c r="AM73" i="16"/>
  <c r="AL73" i="16"/>
  <c r="S73" i="16"/>
  <c r="AM72" i="16"/>
  <c r="AL72" i="16"/>
  <c r="S72" i="16"/>
  <c r="AM71" i="16"/>
  <c r="AL71" i="16"/>
  <c r="S71" i="16"/>
  <c r="AM70" i="16"/>
  <c r="AL70" i="16"/>
  <c r="S70" i="16"/>
  <c r="AM69" i="16"/>
  <c r="AL69" i="16"/>
  <c r="S69" i="16"/>
  <c r="AM68" i="16"/>
  <c r="AL68" i="16"/>
  <c r="S68" i="16"/>
  <c r="AM67" i="16"/>
  <c r="AL67" i="16"/>
  <c r="S67" i="16"/>
  <c r="AM66" i="16"/>
  <c r="AL66" i="16"/>
  <c r="S66" i="16"/>
  <c r="AM65" i="16"/>
  <c r="AL65" i="16"/>
  <c r="S65" i="16"/>
  <c r="AM64" i="16"/>
  <c r="AL64" i="16"/>
  <c r="S64" i="16"/>
  <c r="AM63" i="16"/>
  <c r="AL63" i="16"/>
  <c r="S63" i="16"/>
  <c r="AM62" i="16"/>
  <c r="AL62" i="16"/>
  <c r="S62" i="16"/>
  <c r="AM61" i="16"/>
  <c r="AL61" i="16"/>
  <c r="S61" i="16"/>
  <c r="AM60" i="16"/>
  <c r="AL60" i="16"/>
  <c r="S60" i="16"/>
  <c r="AM59" i="16"/>
  <c r="AL59" i="16"/>
  <c r="S59" i="16"/>
  <c r="AM58" i="16"/>
  <c r="AL58" i="16"/>
  <c r="S58" i="16"/>
  <c r="AM57" i="16"/>
  <c r="AL57" i="16"/>
  <c r="S57" i="16"/>
  <c r="AM56" i="16"/>
  <c r="AL56" i="16"/>
  <c r="S56" i="16"/>
  <c r="AM55" i="16"/>
  <c r="AL55" i="16"/>
  <c r="S55" i="16"/>
  <c r="AM54" i="16"/>
  <c r="AL54" i="16"/>
  <c r="S54" i="16"/>
  <c r="AM53" i="16"/>
  <c r="AL53" i="16"/>
  <c r="S53" i="16"/>
  <c r="AM52" i="16"/>
  <c r="AL52" i="16"/>
  <c r="S52" i="16"/>
  <c r="AM51" i="16"/>
  <c r="AL51" i="16"/>
  <c r="S51" i="16"/>
  <c r="AM50" i="16"/>
  <c r="AL50" i="16"/>
  <c r="S50" i="16"/>
  <c r="AM49" i="16"/>
  <c r="AL49" i="16"/>
  <c r="S49" i="16"/>
  <c r="AM48" i="16"/>
  <c r="AL48" i="16"/>
  <c r="S48" i="16"/>
  <c r="AM47" i="16"/>
  <c r="AL47" i="16"/>
  <c r="S47" i="16"/>
  <c r="AM46" i="16"/>
  <c r="AL46" i="16"/>
  <c r="S46" i="16"/>
  <c r="AM45" i="16"/>
  <c r="AL45" i="16"/>
  <c r="S45" i="16"/>
  <c r="AM44" i="16"/>
  <c r="AL44" i="16"/>
  <c r="S44" i="16"/>
  <c r="AM43" i="16"/>
  <c r="AL43" i="16"/>
  <c r="S43" i="16"/>
  <c r="AM42" i="16"/>
  <c r="AL42" i="16"/>
  <c r="S42" i="16"/>
  <c r="AM41" i="16"/>
  <c r="AL41" i="16"/>
  <c r="S41" i="16"/>
  <c r="AM40" i="16"/>
  <c r="AL40" i="16"/>
  <c r="S40" i="16"/>
  <c r="AM39" i="16"/>
  <c r="AL39" i="16"/>
  <c r="S39" i="16"/>
  <c r="AM38" i="16"/>
  <c r="AL38" i="16"/>
  <c r="S38" i="16"/>
  <c r="AM37" i="16"/>
  <c r="AL37" i="16"/>
  <c r="S37" i="16"/>
  <c r="AM36" i="16"/>
  <c r="AL36" i="16"/>
  <c r="S36" i="16"/>
  <c r="AM35" i="16"/>
  <c r="AL35" i="16"/>
  <c r="S35" i="16"/>
  <c r="AM34" i="16"/>
  <c r="AL34" i="16"/>
  <c r="S34" i="16"/>
  <c r="AM33" i="16"/>
  <c r="AL33" i="16"/>
  <c r="S33" i="16"/>
  <c r="AM32" i="16"/>
  <c r="AL32" i="16"/>
  <c r="S32" i="16"/>
  <c r="AM31" i="16"/>
  <c r="AL31" i="16"/>
  <c r="S31" i="16"/>
  <c r="AM30" i="16"/>
  <c r="AL30" i="16"/>
  <c r="S30" i="16"/>
  <c r="AM29" i="16"/>
  <c r="AL29" i="16"/>
  <c r="AM28" i="16"/>
  <c r="AL28" i="16"/>
  <c r="AM27" i="16"/>
  <c r="AL27" i="16"/>
  <c r="AM26" i="16"/>
  <c r="AL26" i="16"/>
  <c r="AM25" i="16"/>
  <c r="AL25" i="16"/>
  <c r="AM24" i="16"/>
  <c r="AL24" i="16"/>
  <c r="AM23" i="16"/>
  <c r="AL23" i="16"/>
  <c r="AM22" i="16"/>
  <c r="AL22" i="16"/>
  <c r="AM21" i="16"/>
  <c r="AL21" i="16"/>
  <c r="AM20" i="16"/>
  <c r="AL20" i="16"/>
  <c r="AM19" i="16"/>
  <c r="AL19" i="16"/>
  <c r="AM18" i="16"/>
  <c r="AL18" i="16"/>
  <c r="AM17" i="16"/>
  <c r="AL17" i="16"/>
  <c r="AM16" i="16"/>
  <c r="AL16" i="16"/>
  <c r="AM15" i="16"/>
  <c r="AL15" i="16"/>
  <c r="AM14" i="16"/>
  <c r="AL14" i="16"/>
  <c r="AM13" i="16"/>
  <c r="AL13" i="16"/>
  <c r="AM12" i="16"/>
  <c r="AL12" i="16"/>
  <c r="AM11" i="16"/>
  <c r="AL11" i="16"/>
  <c r="F10" i="16"/>
  <c r="AM10" i="16"/>
  <c r="AL10" i="16"/>
  <c r="E10" i="16"/>
  <c r="F9" i="16" s="1"/>
  <c r="AM9" i="16"/>
  <c r="AL9" i="16"/>
  <c r="E9" i="16"/>
  <c r="F8" i="16" s="1"/>
  <c r="AM8" i="16"/>
  <c r="AL8" i="16"/>
  <c r="E8" i="16"/>
  <c r="F7" i="16" s="1"/>
  <c r="AM7" i="16"/>
  <c r="AL7" i="16"/>
  <c r="A7" i="16"/>
  <c r="AD7" i="16" s="1"/>
  <c r="AE7" i="16" s="1"/>
  <c r="AM6" i="16"/>
  <c r="AL6" i="16"/>
  <c r="AD6" i="16"/>
  <c r="AE6" i="16" s="1"/>
  <c r="F6" i="16"/>
  <c r="AM5" i="16"/>
  <c r="AL5" i="16"/>
  <c r="AG5" i="16"/>
  <c r="B5" i="16"/>
  <c r="W5" i="16" s="1"/>
  <c r="W4" i="16"/>
  <c r="W3" i="16"/>
  <c r="A8" i="16" l="1"/>
  <c r="AG7" i="16"/>
  <c r="W7" i="16" s="1"/>
  <c r="AG6" i="16"/>
  <c r="W6" i="16" s="1"/>
  <c r="AD8" i="16" l="1"/>
  <c r="AE8" i="16" s="1"/>
  <c r="A9" i="16"/>
  <c r="AG8" i="16"/>
  <c r="W8" i="16" s="1"/>
  <c r="A10" i="16" l="1"/>
  <c r="AD9" i="16"/>
  <c r="AE9" i="16" s="1"/>
  <c r="AG9" i="16"/>
  <c r="W9" i="16" s="1"/>
  <c r="AD10" i="16" l="1"/>
  <c r="AE10" i="16" s="1"/>
  <c r="A11" i="16"/>
  <c r="AG11" i="16"/>
  <c r="AG10" i="16"/>
  <c r="W10" i="16" s="1"/>
  <c r="AD11" i="16" l="1"/>
  <c r="AE11" i="16" s="1"/>
  <c r="A12" i="16"/>
  <c r="W11" i="16"/>
  <c r="AG12" i="16"/>
  <c r="AD12" i="16" l="1"/>
  <c r="AE12" i="16" s="1"/>
  <c r="W12" i="16" s="1"/>
  <c r="A13" i="16"/>
  <c r="AG13" i="16"/>
  <c r="W13" i="16" l="1"/>
  <c r="AD13" i="16"/>
  <c r="AE13" i="16" s="1"/>
  <c r="A14" i="16"/>
  <c r="AG14" i="16"/>
  <c r="A15" i="16" l="1"/>
  <c r="AD14" i="16"/>
  <c r="AE14" i="16" s="1"/>
  <c r="W14" i="16" s="1"/>
  <c r="AG15" i="16"/>
  <c r="AD15" i="16" l="1"/>
  <c r="AE15" i="16" s="1"/>
  <c r="W15" i="16" s="1"/>
  <c r="A16" i="16"/>
  <c r="AG16" i="16"/>
  <c r="W16" i="16" l="1"/>
  <c r="AD16" i="16"/>
  <c r="AE16" i="16" s="1"/>
  <c r="A17" i="16"/>
  <c r="AG17" i="16"/>
  <c r="A18" i="16" l="1"/>
  <c r="AD17" i="16"/>
  <c r="AE17" i="16" s="1"/>
  <c r="W17" i="16" s="1"/>
  <c r="AG18" i="16"/>
  <c r="AD18" i="16" l="1"/>
  <c r="AE18" i="16" s="1"/>
  <c r="W18" i="16" s="1"/>
  <c r="A19" i="16"/>
  <c r="AG19" i="16"/>
  <c r="A20" i="16" l="1"/>
  <c r="AD19" i="16"/>
  <c r="AE19" i="16" s="1"/>
  <c r="W19" i="16" s="1"/>
  <c r="AG20" i="16"/>
  <c r="AD20" i="16" l="1"/>
  <c r="AE20" i="16" s="1"/>
  <c r="W20" i="16" s="1"/>
  <c r="A21" i="16"/>
  <c r="AG21" i="16"/>
  <c r="AD21" i="16" l="1"/>
  <c r="AE21" i="16" s="1"/>
  <c r="W21" i="16" s="1"/>
  <c r="A22" i="16"/>
  <c r="AG22" i="16"/>
  <c r="W22" i="16" l="1"/>
  <c r="A23" i="16"/>
  <c r="AD22" i="16"/>
  <c r="AE22" i="16" s="1"/>
  <c r="AG23" i="16"/>
  <c r="AD23" i="16" l="1"/>
  <c r="AE23" i="16" s="1"/>
  <c r="W23" i="16" s="1"/>
  <c r="A24" i="16"/>
  <c r="AG24" i="16"/>
  <c r="W24" i="16" l="1"/>
  <c r="A25" i="16"/>
  <c r="AD24" i="16"/>
  <c r="AE24" i="16" s="1"/>
  <c r="AG25" i="16"/>
  <c r="A26" i="16" l="1"/>
  <c r="AD25" i="16"/>
  <c r="AE25" i="16" s="1"/>
  <c r="W25" i="16" s="1"/>
  <c r="AG26" i="16"/>
  <c r="AD26" i="16" l="1"/>
  <c r="AE26" i="16" s="1"/>
  <c r="W26" i="16" s="1"/>
  <c r="A27" i="16"/>
  <c r="AG27" i="16"/>
  <c r="AD27" i="16" l="1"/>
  <c r="AE27" i="16" s="1"/>
  <c r="W27" i="16" s="1"/>
  <c r="A28" i="16"/>
  <c r="AG28" i="16"/>
  <c r="AD28" i="16" l="1"/>
  <c r="AE28" i="16" s="1"/>
  <c r="W28" i="16" s="1"/>
  <c r="A29" i="16"/>
  <c r="D30" i="16"/>
  <c r="AG29" i="16"/>
  <c r="AD29" i="16" l="1"/>
  <c r="AE29" i="16" s="1"/>
  <c r="W29" i="16" s="1"/>
  <c r="A30" i="16"/>
  <c r="D31" i="16"/>
  <c r="AG30" i="16"/>
  <c r="A31" i="16" l="1"/>
  <c r="AD30" i="16"/>
  <c r="AE30" i="16" s="1"/>
  <c r="D32" i="16"/>
  <c r="AG31" i="16"/>
  <c r="AD31" i="16" l="1"/>
  <c r="AE31" i="16" s="1"/>
  <c r="A32" i="16"/>
  <c r="D33" i="16"/>
  <c r="AG32" i="16"/>
  <c r="AD32" i="16" l="1"/>
  <c r="AE32" i="16" s="1"/>
  <c r="A33" i="16"/>
  <c r="D34" i="16"/>
  <c r="AG33" i="16"/>
  <c r="AD33" i="16" l="1"/>
  <c r="AE33" i="16" s="1"/>
  <c r="A34" i="16"/>
  <c r="D35" i="16"/>
  <c r="AG34" i="16"/>
  <c r="AD34" i="16" l="1"/>
  <c r="AE34" i="16" s="1"/>
  <c r="A35" i="16"/>
  <c r="D36" i="16"/>
  <c r="AG35" i="16"/>
  <c r="A36" i="16" l="1"/>
  <c r="AD35" i="16"/>
  <c r="AE35" i="16" s="1"/>
  <c r="D37" i="16"/>
  <c r="AG36" i="16"/>
  <c r="A37" i="16" l="1"/>
  <c r="AD36" i="16"/>
  <c r="AE36" i="16" s="1"/>
  <c r="D38" i="16"/>
  <c r="AG37" i="16"/>
  <c r="AD37" i="16" l="1"/>
  <c r="AE37" i="16" s="1"/>
  <c r="A38" i="16"/>
  <c r="D39" i="16"/>
  <c r="AG38" i="16"/>
  <c r="A39" i="16" l="1"/>
  <c r="AD38" i="16"/>
  <c r="AE38" i="16" s="1"/>
  <c r="D40" i="16"/>
  <c r="AG39" i="16"/>
  <c r="AD39" i="16" l="1"/>
  <c r="AE39" i="16" s="1"/>
  <c r="A40" i="16"/>
  <c r="D41" i="16"/>
  <c r="AG40" i="16"/>
  <c r="A41" i="16" l="1"/>
  <c r="AD40" i="16"/>
  <c r="AE40" i="16" s="1"/>
  <c r="D42" i="16"/>
  <c r="AG41" i="16"/>
  <c r="A42" i="16" l="1"/>
  <c r="AD41" i="16"/>
  <c r="AE41" i="16" s="1"/>
  <c r="D43" i="16"/>
  <c r="AG42" i="16"/>
  <c r="AD42" i="16" l="1"/>
  <c r="AE42" i="16" s="1"/>
  <c r="A43" i="16"/>
  <c r="D44" i="16"/>
  <c r="AG43" i="16"/>
  <c r="AD43" i="16" l="1"/>
  <c r="AE43" i="16" s="1"/>
  <c r="A44" i="16"/>
  <c r="D45" i="16"/>
  <c r="AG44" i="16"/>
  <c r="AD44" i="16" l="1"/>
  <c r="AE44" i="16" s="1"/>
  <c r="A45" i="16"/>
  <c r="D46" i="16"/>
  <c r="AG45" i="16"/>
  <c r="A46" i="16" l="1"/>
  <c r="AD45" i="16"/>
  <c r="AE45" i="16" s="1"/>
  <c r="D47" i="16"/>
  <c r="AG46" i="16"/>
  <c r="A47" i="16" l="1"/>
  <c r="AD46" i="16"/>
  <c r="AE46" i="16" s="1"/>
  <c r="D48" i="16"/>
  <c r="AG47" i="16"/>
  <c r="A48" i="16" l="1"/>
  <c r="AD47" i="16"/>
  <c r="AE47" i="16" s="1"/>
  <c r="D49" i="16"/>
  <c r="AG48" i="16"/>
  <c r="A49" i="16" l="1"/>
  <c r="AD48" i="16"/>
  <c r="AE48" i="16" s="1"/>
  <c r="W48" i="16" s="1"/>
  <c r="D50" i="16"/>
  <c r="AG49" i="16"/>
  <c r="AD49" i="16" l="1"/>
  <c r="AE49" i="16" s="1"/>
  <c r="W49" i="16" s="1"/>
  <c r="A50" i="16"/>
  <c r="D51" i="16"/>
  <c r="AG50" i="16"/>
  <c r="AD50" i="16" l="1"/>
  <c r="AE50" i="16" s="1"/>
  <c r="W50" i="16" s="1"/>
  <c r="A51" i="16"/>
  <c r="D52" i="16"/>
  <c r="AG51" i="16"/>
  <c r="A52" i="16" l="1"/>
  <c r="AD51" i="16"/>
  <c r="AE51" i="16" s="1"/>
  <c r="W51" i="16" s="1"/>
  <c r="D53" i="16"/>
  <c r="AG52" i="16"/>
  <c r="AD52" i="16" l="1"/>
  <c r="AE52" i="16" s="1"/>
  <c r="W52" i="16" s="1"/>
  <c r="A53" i="16"/>
  <c r="D54" i="16"/>
  <c r="AG53" i="16"/>
  <c r="AD53" i="16" l="1"/>
  <c r="AE53" i="16" s="1"/>
  <c r="W53" i="16" s="1"/>
  <c r="A54" i="16"/>
  <c r="D55" i="16"/>
  <c r="AG54" i="16"/>
  <c r="AD54" i="16" l="1"/>
  <c r="AE54" i="16" s="1"/>
  <c r="W54" i="16" s="1"/>
  <c r="A55" i="16"/>
  <c r="D56" i="16"/>
  <c r="AG55" i="16"/>
  <c r="A56" i="16" l="1"/>
  <c r="AD55" i="16"/>
  <c r="AE55" i="16" s="1"/>
  <c r="W55" i="16" s="1"/>
  <c r="D57" i="16"/>
  <c r="AG56" i="16"/>
  <c r="A57" i="16" l="1"/>
  <c r="AD56" i="16"/>
  <c r="AE56" i="16" s="1"/>
  <c r="W56" i="16" s="1"/>
  <c r="D58" i="16"/>
  <c r="AG57" i="16"/>
  <c r="AD57" i="16" l="1"/>
  <c r="AE57" i="16" s="1"/>
  <c r="W57" i="16" s="1"/>
  <c r="A58" i="16"/>
  <c r="D59" i="16"/>
  <c r="AG58" i="16"/>
  <c r="AD58" i="16" l="1"/>
  <c r="AE58" i="16" s="1"/>
  <c r="W58" i="16" s="1"/>
  <c r="A59" i="16"/>
  <c r="D60" i="16"/>
  <c r="AG59" i="16"/>
  <c r="AD59" i="16" l="1"/>
  <c r="AE59" i="16" s="1"/>
  <c r="W59" i="16" s="1"/>
  <c r="A60" i="16"/>
  <c r="D61" i="16"/>
  <c r="AG60" i="16"/>
  <c r="A61" i="16" l="1"/>
  <c r="AD60" i="16"/>
  <c r="AE60" i="16" s="1"/>
  <c r="W60" i="16" s="1"/>
  <c r="D62" i="16"/>
  <c r="AG61" i="16"/>
  <c r="AD61" i="16" l="1"/>
  <c r="AE61" i="16" s="1"/>
  <c r="W61" i="16" s="1"/>
  <c r="A62" i="16"/>
  <c r="D63" i="16"/>
  <c r="AG62" i="16"/>
  <c r="AD62" i="16" l="1"/>
  <c r="AE62" i="16" s="1"/>
  <c r="W62" i="16" s="1"/>
  <c r="A63" i="16"/>
  <c r="D64" i="16"/>
  <c r="AG63" i="16"/>
  <c r="A64" i="16" l="1"/>
  <c r="AD63" i="16"/>
  <c r="AE63" i="16" s="1"/>
  <c r="W63" i="16" s="1"/>
  <c r="D65" i="16"/>
  <c r="AG64" i="16"/>
  <c r="AD64" i="16" l="1"/>
  <c r="AE64" i="16" s="1"/>
  <c r="W64" i="16" s="1"/>
  <c r="A65" i="16"/>
  <c r="D66" i="16"/>
  <c r="AG65" i="16"/>
  <c r="AD65" i="16" l="1"/>
  <c r="AE65" i="16" s="1"/>
  <c r="W65" i="16" s="1"/>
  <c r="A66" i="16"/>
  <c r="D67" i="16"/>
  <c r="AG66" i="16"/>
  <c r="AD66" i="16" l="1"/>
  <c r="AE66" i="16" s="1"/>
  <c r="W66" i="16" s="1"/>
  <c r="A67" i="16"/>
  <c r="D68" i="16"/>
  <c r="AG67" i="16"/>
  <c r="A68" i="16" l="1"/>
  <c r="AD67" i="16"/>
  <c r="AE67" i="16" s="1"/>
  <c r="W67" i="16" s="1"/>
  <c r="D69" i="16"/>
  <c r="AG68" i="16"/>
  <c r="AD68" i="16" l="1"/>
  <c r="AE68" i="16" s="1"/>
  <c r="W68" i="16" s="1"/>
  <c r="A69" i="16"/>
  <c r="D70" i="16"/>
  <c r="AG69" i="16"/>
  <c r="AD69" i="16" l="1"/>
  <c r="AE69" i="16" s="1"/>
  <c r="W69" i="16" s="1"/>
  <c r="A70" i="16"/>
  <c r="D71" i="16"/>
  <c r="AG70" i="16"/>
  <c r="A71" i="16" l="1"/>
  <c r="AD70" i="16"/>
  <c r="AE70" i="16" s="1"/>
  <c r="W70" i="16" s="1"/>
  <c r="D72" i="16"/>
  <c r="AG71" i="16"/>
  <c r="A72" i="16" l="1"/>
  <c r="AD71" i="16"/>
  <c r="AE71" i="16" s="1"/>
  <c r="W71" i="16" s="1"/>
  <c r="D73" i="16"/>
  <c r="AG72" i="16"/>
  <c r="A73" i="16" l="1"/>
  <c r="AD72" i="16"/>
  <c r="AE72" i="16" s="1"/>
  <c r="W72" i="16" s="1"/>
  <c r="D74" i="16"/>
  <c r="AG73" i="16"/>
  <c r="A74" i="16" l="1"/>
  <c r="AD73" i="16"/>
  <c r="AE73" i="16" s="1"/>
  <c r="W73" i="16" s="1"/>
  <c r="D75" i="16"/>
  <c r="AG74" i="16"/>
  <c r="A75" i="16" l="1"/>
  <c r="AD74" i="16"/>
  <c r="AE74" i="16" s="1"/>
  <c r="W74" i="16" s="1"/>
  <c r="D76" i="16"/>
  <c r="AG75" i="16"/>
  <c r="AD75" i="16" l="1"/>
  <c r="AE75" i="16" s="1"/>
  <c r="W75" i="16" s="1"/>
  <c r="A76" i="16"/>
  <c r="D77" i="16"/>
  <c r="AG76" i="16"/>
  <c r="A77" i="16" l="1"/>
  <c r="AD76" i="16"/>
  <c r="AE76" i="16" s="1"/>
  <c r="W76" i="16" s="1"/>
  <c r="D78" i="16"/>
  <c r="AG77" i="16"/>
  <c r="AD77" i="16" l="1"/>
  <c r="AE77" i="16" s="1"/>
  <c r="W77" i="16" s="1"/>
  <c r="A78" i="16"/>
  <c r="D79" i="16"/>
  <c r="AG78" i="16"/>
  <c r="A79" i="16" l="1"/>
  <c r="AD78" i="16"/>
  <c r="AE78" i="16" s="1"/>
  <c r="W78" i="16" s="1"/>
  <c r="D80" i="16"/>
  <c r="AG80" i="16" s="1"/>
  <c r="AG79" i="16"/>
  <c r="AD79" i="16" l="1"/>
  <c r="AE79" i="16" s="1"/>
  <c r="W79" i="16" s="1"/>
  <c r="A80" i="16"/>
  <c r="AD80" i="16" s="1"/>
  <c r="AE80" i="16" s="1"/>
  <c r="W80" i="16" s="1"/>
  <c r="N820" i="5"/>
  <c r="M820" i="5"/>
  <c r="L820" i="5"/>
  <c r="K820" i="5"/>
  <c r="N819" i="5"/>
  <c r="M819" i="5"/>
  <c r="L819" i="5"/>
  <c r="K819" i="5"/>
  <c r="N818" i="5"/>
  <c r="M818" i="5"/>
  <c r="L818" i="5"/>
  <c r="K818" i="5"/>
  <c r="N817" i="5"/>
  <c r="M817" i="5"/>
  <c r="L817" i="5"/>
  <c r="K817" i="5"/>
  <c r="N816" i="5"/>
  <c r="M816" i="5"/>
  <c r="L816" i="5"/>
  <c r="K816" i="5"/>
  <c r="N815" i="5"/>
  <c r="M815" i="5"/>
  <c r="L815" i="5"/>
  <c r="K815" i="5"/>
  <c r="N814" i="5"/>
  <c r="M814" i="5"/>
  <c r="L814" i="5"/>
  <c r="K814" i="5"/>
  <c r="N813" i="5"/>
  <c r="M813" i="5"/>
  <c r="L813" i="5"/>
  <c r="K813" i="5"/>
  <c r="N812" i="5"/>
  <c r="M812" i="5"/>
  <c r="L812" i="5"/>
  <c r="K812" i="5"/>
  <c r="N811" i="5"/>
  <c r="M811" i="5"/>
  <c r="L811" i="5"/>
  <c r="K811" i="5"/>
  <c r="N810" i="5"/>
  <c r="M810" i="5"/>
  <c r="L810" i="5"/>
  <c r="K810" i="5"/>
  <c r="N809" i="5"/>
  <c r="M809" i="5"/>
  <c r="L809" i="5"/>
  <c r="K809" i="5"/>
  <c r="N808" i="5"/>
  <c r="M808" i="5"/>
  <c r="L808" i="5"/>
  <c r="K808" i="5"/>
  <c r="N807" i="5"/>
  <c r="M807" i="5"/>
  <c r="L807" i="5"/>
  <c r="K807" i="5"/>
  <c r="N806" i="5"/>
  <c r="M806" i="5"/>
  <c r="L806" i="5"/>
  <c r="K806" i="5"/>
  <c r="N805" i="5"/>
  <c r="M805" i="5"/>
  <c r="L805" i="5"/>
  <c r="K805" i="5"/>
  <c r="N804" i="5"/>
  <c r="M804" i="5"/>
  <c r="L804" i="5"/>
  <c r="K804" i="5"/>
  <c r="N803" i="5"/>
  <c r="M803" i="5"/>
  <c r="L803" i="5"/>
  <c r="K803" i="5"/>
  <c r="N802" i="5"/>
  <c r="M802" i="5"/>
  <c r="L802" i="5"/>
  <c r="K802" i="5"/>
  <c r="N801" i="5"/>
  <c r="M801" i="5"/>
  <c r="L801" i="5"/>
  <c r="K801" i="5"/>
  <c r="N800" i="5"/>
  <c r="M800" i="5"/>
  <c r="L800" i="5"/>
  <c r="K800" i="5"/>
  <c r="N799" i="5"/>
  <c r="M799" i="5"/>
  <c r="L799" i="5"/>
  <c r="K799" i="5"/>
  <c r="N798" i="5"/>
  <c r="M798" i="5"/>
  <c r="L798" i="5"/>
  <c r="K798" i="5"/>
  <c r="N797" i="5"/>
  <c r="M797" i="5"/>
  <c r="L797" i="5"/>
  <c r="K797" i="5"/>
  <c r="N796" i="5"/>
  <c r="M796" i="5"/>
  <c r="L796" i="5"/>
  <c r="K796" i="5"/>
  <c r="N795" i="5"/>
  <c r="M795" i="5"/>
  <c r="L795" i="5"/>
  <c r="K795" i="5"/>
  <c r="N794" i="5"/>
  <c r="M794" i="5"/>
  <c r="L794" i="5"/>
  <c r="K794" i="5"/>
  <c r="N793" i="5"/>
  <c r="M793" i="5"/>
  <c r="L793" i="5"/>
  <c r="K793" i="5"/>
  <c r="N792" i="5"/>
  <c r="M792" i="5"/>
  <c r="L792" i="5"/>
  <c r="K792" i="5"/>
  <c r="N791" i="5"/>
  <c r="M791" i="5"/>
  <c r="L791" i="5"/>
  <c r="K791" i="5"/>
  <c r="N790" i="5"/>
  <c r="M790" i="5"/>
  <c r="L790" i="5"/>
  <c r="K790" i="5"/>
  <c r="N789" i="5"/>
  <c r="M789" i="5"/>
  <c r="L789" i="5"/>
  <c r="K789" i="5"/>
  <c r="N788" i="5"/>
  <c r="M788" i="5"/>
  <c r="L788" i="5"/>
  <c r="K788" i="5"/>
  <c r="N787" i="5"/>
  <c r="M787" i="5"/>
  <c r="L787" i="5"/>
  <c r="K787" i="5"/>
  <c r="N786" i="5"/>
  <c r="M786" i="5"/>
  <c r="L786" i="5"/>
  <c r="K786" i="5"/>
  <c r="N785" i="5"/>
  <c r="M785" i="5"/>
  <c r="L785" i="5"/>
  <c r="K785" i="5"/>
  <c r="N784" i="5"/>
  <c r="M784" i="5"/>
  <c r="L784" i="5"/>
  <c r="K784" i="5"/>
  <c r="N783" i="5"/>
  <c r="M783" i="5"/>
  <c r="L783" i="5"/>
  <c r="K783" i="5"/>
  <c r="N782" i="5"/>
  <c r="M782" i="5"/>
  <c r="L782" i="5"/>
  <c r="K782" i="5"/>
  <c r="N781" i="5"/>
  <c r="M781" i="5"/>
  <c r="L781" i="5"/>
  <c r="K781" i="5"/>
  <c r="N780" i="5"/>
  <c r="M780" i="5"/>
  <c r="L780" i="5"/>
  <c r="K780" i="5"/>
  <c r="N779" i="5"/>
  <c r="M779" i="5"/>
  <c r="L779" i="5"/>
  <c r="K779" i="5"/>
  <c r="N778" i="5"/>
  <c r="M778" i="5"/>
  <c r="L778" i="5"/>
  <c r="K778" i="5"/>
  <c r="N777" i="5"/>
  <c r="M777" i="5"/>
  <c r="L777" i="5"/>
  <c r="K777" i="5"/>
  <c r="N776" i="5"/>
  <c r="M776" i="5"/>
  <c r="L776" i="5"/>
  <c r="K776" i="5"/>
  <c r="N775" i="5"/>
  <c r="M775" i="5"/>
  <c r="L775" i="5"/>
  <c r="K775" i="5"/>
  <c r="N774" i="5"/>
  <c r="M774" i="5"/>
  <c r="L774" i="5"/>
  <c r="K774" i="5"/>
  <c r="N773" i="5"/>
  <c r="M773" i="5"/>
  <c r="L773" i="5"/>
  <c r="K773" i="5"/>
  <c r="N772" i="5"/>
  <c r="M772" i="5"/>
  <c r="L772" i="5"/>
  <c r="K772" i="5"/>
  <c r="N771" i="5"/>
  <c r="M771" i="5"/>
  <c r="L771" i="5"/>
  <c r="K771" i="5"/>
  <c r="N770" i="5"/>
  <c r="M770" i="5"/>
  <c r="L770" i="5"/>
  <c r="K770" i="5"/>
  <c r="N769" i="5"/>
  <c r="M769" i="5"/>
  <c r="L769" i="5"/>
  <c r="K769" i="5"/>
  <c r="N768" i="5"/>
  <c r="M768" i="5"/>
  <c r="L768" i="5"/>
  <c r="K768" i="5"/>
  <c r="N767" i="5"/>
  <c r="M767" i="5"/>
  <c r="L767" i="5"/>
  <c r="K767" i="5"/>
  <c r="N766" i="5"/>
  <c r="M766" i="5"/>
  <c r="L766" i="5"/>
  <c r="K766" i="5"/>
  <c r="N765" i="5"/>
  <c r="M765" i="5"/>
  <c r="L765" i="5"/>
  <c r="K765" i="5"/>
  <c r="N764" i="5"/>
  <c r="M764" i="5"/>
  <c r="L764" i="5"/>
  <c r="K764" i="5"/>
  <c r="N763" i="5"/>
  <c r="M763" i="5"/>
  <c r="L763" i="5"/>
  <c r="K763" i="5"/>
  <c r="N762" i="5"/>
  <c r="M762" i="5"/>
  <c r="L762" i="5"/>
  <c r="K762" i="5"/>
  <c r="N761" i="5"/>
  <c r="M761" i="5"/>
  <c r="L761" i="5"/>
  <c r="K761" i="5"/>
  <c r="N760" i="5"/>
  <c r="M760" i="5"/>
  <c r="L760" i="5"/>
  <c r="K760" i="5"/>
  <c r="N759" i="5"/>
  <c r="M759" i="5"/>
  <c r="L759" i="5"/>
  <c r="K759" i="5"/>
  <c r="N758" i="5"/>
  <c r="M758" i="5"/>
  <c r="L758" i="5"/>
  <c r="K758" i="5"/>
  <c r="N757" i="5"/>
  <c r="M757" i="5"/>
  <c r="L757" i="5"/>
  <c r="K757" i="5"/>
  <c r="N756" i="5"/>
  <c r="M756" i="5"/>
  <c r="L756" i="5"/>
  <c r="K756" i="5"/>
  <c r="N755" i="5"/>
  <c r="M755" i="5"/>
  <c r="L755" i="5"/>
  <c r="K755" i="5"/>
  <c r="N754" i="5"/>
  <c r="M754" i="5"/>
  <c r="L754" i="5"/>
  <c r="K754" i="5"/>
  <c r="N753" i="5"/>
  <c r="M753" i="5"/>
  <c r="L753" i="5"/>
  <c r="K753" i="5"/>
  <c r="N752" i="5"/>
  <c r="M752" i="5"/>
  <c r="L752" i="5"/>
  <c r="K752" i="5"/>
  <c r="N751" i="5"/>
  <c r="M751" i="5"/>
  <c r="L751" i="5"/>
  <c r="K751" i="5"/>
  <c r="N750" i="5"/>
  <c r="M750" i="5"/>
  <c r="L750" i="5"/>
  <c r="K750" i="5"/>
  <c r="N749" i="5"/>
  <c r="M749" i="5"/>
  <c r="L749" i="5"/>
  <c r="K749" i="5"/>
  <c r="N748" i="5"/>
  <c r="M748" i="5"/>
  <c r="L748" i="5"/>
  <c r="K748" i="5"/>
  <c r="N747" i="5"/>
  <c r="M747" i="5"/>
  <c r="L747" i="5"/>
  <c r="K747" i="5"/>
  <c r="N746" i="5"/>
  <c r="M746" i="5"/>
  <c r="L746" i="5"/>
  <c r="K746" i="5"/>
  <c r="N745" i="5"/>
  <c r="M745" i="5"/>
  <c r="L745" i="5"/>
  <c r="K745" i="5"/>
  <c r="N744" i="5"/>
  <c r="M744" i="5"/>
  <c r="L744" i="5"/>
  <c r="K744" i="5"/>
  <c r="N743" i="5"/>
  <c r="M743" i="5"/>
  <c r="L743" i="5"/>
  <c r="K743" i="5"/>
  <c r="N742" i="5"/>
  <c r="M742" i="5"/>
  <c r="L742" i="5"/>
  <c r="K742" i="5"/>
  <c r="N741" i="5"/>
  <c r="M741" i="5"/>
  <c r="L741" i="5"/>
  <c r="K741" i="5"/>
  <c r="N740" i="5"/>
  <c r="M740" i="5"/>
  <c r="L740" i="5"/>
  <c r="K740" i="5"/>
  <c r="N739" i="5"/>
  <c r="M739" i="5"/>
  <c r="L739" i="5"/>
  <c r="K739" i="5"/>
  <c r="N738" i="5"/>
  <c r="M738" i="5"/>
  <c r="L738" i="5"/>
  <c r="K738" i="5"/>
  <c r="N737" i="5"/>
  <c r="M737" i="5"/>
  <c r="L737" i="5"/>
  <c r="K737" i="5"/>
  <c r="N736" i="5"/>
  <c r="M736" i="5"/>
  <c r="L736" i="5"/>
  <c r="K736" i="5"/>
  <c r="N735" i="5"/>
  <c r="M735" i="5"/>
  <c r="L735" i="5"/>
  <c r="K735" i="5"/>
  <c r="N734" i="5"/>
  <c r="M734" i="5"/>
  <c r="L734" i="5"/>
  <c r="K734" i="5"/>
  <c r="N733" i="5"/>
  <c r="M733" i="5"/>
  <c r="L733" i="5"/>
  <c r="K733" i="5"/>
  <c r="N732" i="5"/>
  <c r="M732" i="5"/>
  <c r="L732" i="5"/>
  <c r="K732" i="5"/>
  <c r="N731" i="5"/>
  <c r="M731" i="5"/>
  <c r="L731" i="5"/>
  <c r="K731" i="5"/>
  <c r="N730" i="5"/>
  <c r="M730" i="5"/>
  <c r="L730" i="5"/>
  <c r="K730" i="5"/>
  <c r="N729" i="5"/>
  <c r="M729" i="5"/>
  <c r="L729" i="5"/>
  <c r="K729" i="5"/>
  <c r="N728" i="5"/>
  <c r="M728" i="5"/>
  <c r="L728" i="5"/>
  <c r="K728" i="5"/>
  <c r="N727" i="5"/>
  <c r="M727" i="5"/>
  <c r="L727" i="5"/>
  <c r="K727" i="5"/>
  <c r="N726" i="5"/>
  <c r="M726" i="5"/>
  <c r="L726" i="5"/>
  <c r="K726" i="5"/>
  <c r="N725" i="5"/>
  <c r="M725" i="5"/>
  <c r="L725" i="5"/>
  <c r="K725" i="5"/>
  <c r="N724" i="5"/>
  <c r="M724" i="5"/>
  <c r="L724" i="5"/>
  <c r="K724" i="5"/>
  <c r="N723" i="5"/>
  <c r="M723" i="5"/>
  <c r="L723" i="5"/>
  <c r="K723" i="5"/>
  <c r="N722" i="5"/>
  <c r="M722" i="5"/>
  <c r="L722" i="5"/>
  <c r="K722" i="5"/>
  <c r="N721" i="5"/>
  <c r="M721" i="5"/>
  <c r="L721" i="5"/>
  <c r="K721" i="5"/>
  <c r="N720" i="5"/>
  <c r="M720" i="5"/>
  <c r="L720" i="5"/>
  <c r="K720" i="5"/>
  <c r="N719" i="5"/>
  <c r="M719" i="5"/>
  <c r="L719" i="5"/>
  <c r="K719" i="5"/>
  <c r="N718" i="5"/>
  <c r="M718" i="5"/>
  <c r="L718" i="5"/>
  <c r="K718" i="5"/>
  <c r="N717" i="5"/>
  <c r="M717" i="5"/>
  <c r="L717" i="5"/>
  <c r="K717" i="5"/>
  <c r="N716" i="5"/>
  <c r="M716" i="5"/>
  <c r="L716" i="5"/>
  <c r="K716" i="5"/>
  <c r="N715" i="5"/>
  <c r="M715" i="5"/>
  <c r="L715" i="5"/>
  <c r="K715" i="5"/>
  <c r="N714" i="5"/>
  <c r="M714" i="5"/>
  <c r="L714" i="5"/>
  <c r="K714" i="5"/>
  <c r="N713" i="5"/>
  <c r="M713" i="5"/>
  <c r="L713" i="5"/>
  <c r="K713" i="5"/>
  <c r="N712" i="5"/>
  <c r="M712" i="5"/>
  <c r="L712" i="5"/>
  <c r="K712" i="5"/>
  <c r="N711" i="5"/>
  <c r="M711" i="5"/>
  <c r="L711" i="5"/>
  <c r="K711" i="5"/>
  <c r="N710" i="5"/>
  <c r="M710" i="5"/>
  <c r="L710" i="5"/>
  <c r="K710" i="5"/>
  <c r="N709" i="5"/>
  <c r="M709" i="5"/>
  <c r="L709" i="5"/>
  <c r="K709" i="5"/>
  <c r="N708" i="5"/>
  <c r="M708" i="5"/>
  <c r="L708" i="5"/>
  <c r="K708" i="5"/>
  <c r="N707" i="5"/>
  <c r="M707" i="5"/>
  <c r="L707" i="5"/>
  <c r="K707" i="5"/>
  <c r="N706" i="5"/>
  <c r="M706" i="5"/>
  <c r="L706" i="5"/>
  <c r="K706" i="5"/>
  <c r="N705" i="5"/>
  <c r="M705" i="5"/>
  <c r="L705" i="5"/>
  <c r="K705" i="5"/>
  <c r="N704" i="5"/>
  <c r="M704" i="5"/>
  <c r="L704" i="5"/>
  <c r="K704" i="5"/>
  <c r="N703" i="5"/>
  <c r="M703" i="5"/>
  <c r="L703" i="5"/>
  <c r="K703" i="5"/>
  <c r="N702" i="5"/>
  <c r="M702" i="5"/>
  <c r="L702" i="5"/>
  <c r="K702" i="5"/>
  <c r="N701" i="5"/>
  <c r="M701" i="5"/>
  <c r="L701" i="5"/>
  <c r="K701" i="5"/>
  <c r="N700" i="5"/>
  <c r="M700" i="5"/>
  <c r="L700" i="5"/>
  <c r="K700" i="5"/>
  <c r="N699" i="5"/>
  <c r="M699" i="5"/>
  <c r="L699" i="5"/>
  <c r="K699" i="5"/>
  <c r="N698" i="5"/>
  <c r="M698" i="5"/>
  <c r="L698" i="5"/>
  <c r="K698" i="5"/>
  <c r="N697" i="5"/>
  <c r="M697" i="5"/>
  <c r="L697" i="5"/>
  <c r="K697" i="5"/>
  <c r="N696" i="5"/>
  <c r="M696" i="5"/>
  <c r="L696" i="5"/>
  <c r="K696" i="5"/>
  <c r="N695" i="5"/>
  <c r="M695" i="5"/>
  <c r="L695" i="5"/>
  <c r="K695" i="5"/>
  <c r="N694" i="5"/>
  <c r="M694" i="5"/>
  <c r="L694" i="5"/>
  <c r="K694" i="5"/>
  <c r="N693" i="5"/>
  <c r="M693" i="5"/>
  <c r="L693" i="5"/>
  <c r="K693" i="5"/>
  <c r="N692" i="5"/>
  <c r="M692" i="5"/>
  <c r="L692" i="5"/>
  <c r="K692" i="5"/>
  <c r="N691" i="5"/>
  <c r="M691" i="5"/>
  <c r="L691" i="5"/>
  <c r="K691" i="5"/>
  <c r="N690" i="5"/>
  <c r="M690" i="5"/>
  <c r="L690" i="5"/>
  <c r="K690" i="5"/>
  <c r="N689" i="5"/>
  <c r="M689" i="5"/>
  <c r="L689" i="5"/>
  <c r="K689" i="5"/>
  <c r="N688" i="5"/>
  <c r="M688" i="5"/>
  <c r="L688" i="5"/>
  <c r="K688" i="5"/>
  <c r="N687" i="5"/>
  <c r="M687" i="5"/>
  <c r="L687" i="5"/>
  <c r="K687" i="5"/>
  <c r="N686" i="5"/>
  <c r="M686" i="5"/>
  <c r="L686" i="5"/>
  <c r="K686" i="5"/>
  <c r="N685" i="5"/>
  <c r="M685" i="5"/>
  <c r="L685" i="5"/>
  <c r="K685" i="5"/>
  <c r="N684" i="5"/>
  <c r="M684" i="5"/>
  <c r="L684" i="5"/>
  <c r="K684" i="5"/>
  <c r="N683" i="5"/>
  <c r="M683" i="5"/>
  <c r="L683" i="5"/>
  <c r="K683" i="5"/>
  <c r="N682" i="5"/>
  <c r="M682" i="5"/>
  <c r="L682" i="5"/>
  <c r="K682" i="5"/>
  <c r="N681" i="5"/>
  <c r="M681" i="5"/>
  <c r="L681" i="5"/>
  <c r="K681" i="5"/>
  <c r="N680" i="5"/>
  <c r="M680" i="5"/>
  <c r="L680" i="5"/>
  <c r="K680" i="5"/>
  <c r="N679" i="5"/>
  <c r="M679" i="5"/>
  <c r="L679" i="5"/>
  <c r="K679" i="5"/>
  <c r="N678" i="5"/>
  <c r="M678" i="5"/>
  <c r="L678" i="5"/>
  <c r="K678" i="5"/>
  <c r="N677" i="5"/>
  <c r="M677" i="5"/>
  <c r="L677" i="5"/>
  <c r="K677" i="5"/>
  <c r="N676" i="5"/>
  <c r="M676" i="5"/>
  <c r="L676" i="5"/>
  <c r="K676" i="5"/>
  <c r="N675" i="5"/>
  <c r="M675" i="5"/>
  <c r="L675" i="5"/>
  <c r="K675" i="5"/>
  <c r="N674" i="5"/>
  <c r="M674" i="5"/>
  <c r="L674" i="5"/>
  <c r="K674" i="5"/>
  <c r="N673" i="5"/>
  <c r="M673" i="5"/>
  <c r="L673" i="5"/>
  <c r="K673" i="5"/>
  <c r="N672" i="5"/>
  <c r="M672" i="5"/>
  <c r="L672" i="5"/>
  <c r="K672" i="5"/>
  <c r="N671" i="5"/>
  <c r="M671" i="5"/>
  <c r="L671" i="5"/>
  <c r="K671" i="5"/>
  <c r="N670" i="5"/>
  <c r="M670" i="5"/>
  <c r="L670" i="5"/>
  <c r="K670" i="5"/>
  <c r="N669" i="5"/>
  <c r="M669" i="5"/>
  <c r="L669" i="5"/>
  <c r="K669" i="5"/>
  <c r="N668" i="5"/>
  <c r="M668" i="5"/>
  <c r="L668" i="5"/>
  <c r="K668" i="5"/>
  <c r="N667" i="5"/>
  <c r="M667" i="5"/>
  <c r="L667" i="5"/>
  <c r="K667" i="5"/>
  <c r="N666" i="5"/>
  <c r="M666" i="5"/>
  <c r="L666" i="5"/>
  <c r="K666" i="5"/>
  <c r="N665" i="5"/>
  <c r="M665" i="5"/>
  <c r="L665" i="5"/>
  <c r="K665" i="5"/>
  <c r="N664" i="5"/>
  <c r="M664" i="5"/>
  <c r="L664" i="5"/>
  <c r="K664" i="5"/>
  <c r="N663" i="5"/>
  <c r="M663" i="5"/>
  <c r="L663" i="5"/>
  <c r="K663" i="5"/>
  <c r="N662" i="5"/>
  <c r="M662" i="5"/>
  <c r="L662" i="5"/>
  <c r="K662" i="5"/>
  <c r="N661" i="5"/>
  <c r="M661" i="5"/>
  <c r="L661" i="5"/>
  <c r="K661" i="5"/>
  <c r="N660" i="5"/>
  <c r="M660" i="5"/>
  <c r="L660" i="5"/>
  <c r="K660" i="5"/>
  <c r="N659" i="5"/>
  <c r="M659" i="5"/>
  <c r="L659" i="5"/>
  <c r="K659" i="5"/>
  <c r="N658" i="5"/>
  <c r="M658" i="5"/>
  <c r="L658" i="5"/>
  <c r="K658" i="5"/>
  <c r="N657" i="5"/>
  <c r="M657" i="5"/>
  <c r="L657" i="5"/>
  <c r="K657" i="5"/>
  <c r="N656" i="5"/>
  <c r="M656" i="5"/>
  <c r="L656" i="5"/>
  <c r="K656" i="5"/>
  <c r="N655" i="5"/>
  <c r="M655" i="5"/>
  <c r="L655" i="5"/>
  <c r="K655" i="5"/>
  <c r="N654" i="5"/>
  <c r="M654" i="5"/>
  <c r="L654" i="5"/>
  <c r="K654" i="5"/>
  <c r="N653" i="5"/>
  <c r="M653" i="5"/>
  <c r="L653" i="5"/>
  <c r="K653" i="5"/>
  <c r="N652" i="5"/>
  <c r="M652" i="5"/>
  <c r="L652" i="5"/>
  <c r="K652" i="5"/>
  <c r="N651" i="5"/>
  <c r="M651" i="5"/>
  <c r="L651" i="5"/>
  <c r="K651" i="5"/>
  <c r="N650" i="5"/>
  <c r="M650" i="5"/>
  <c r="L650" i="5"/>
  <c r="K650" i="5"/>
  <c r="N649" i="5"/>
  <c r="M649" i="5"/>
  <c r="L649" i="5"/>
  <c r="K649" i="5"/>
  <c r="N648" i="5"/>
  <c r="M648" i="5"/>
  <c r="L648" i="5"/>
  <c r="K648" i="5"/>
  <c r="N647" i="5"/>
  <c r="M647" i="5"/>
  <c r="L647" i="5"/>
  <c r="K647" i="5"/>
  <c r="N646" i="5"/>
  <c r="M646" i="5"/>
  <c r="L646" i="5"/>
  <c r="K646" i="5"/>
  <c r="N645" i="5"/>
  <c r="M645" i="5"/>
  <c r="L645" i="5"/>
  <c r="K645" i="5"/>
  <c r="N644" i="5"/>
  <c r="M644" i="5"/>
  <c r="L644" i="5"/>
  <c r="K644" i="5"/>
  <c r="N643" i="5"/>
  <c r="M643" i="5"/>
  <c r="L643" i="5"/>
  <c r="K643" i="5"/>
  <c r="N642" i="5"/>
  <c r="M642" i="5"/>
  <c r="L642" i="5"/>
  <c r="K642" i="5"/>
  <c r="N641" i="5"/>
  <c r="M641" i="5"/>
  <c r="L641" i="5"/>
  <c r="K641" i="5"/>
  <c r="N640" i="5"/>
  <c r="M640" i="5"/>
  <c r="L640" i="5"/>
  <c r="K640" i="5"/>
  <c r="N639" i="5"/>
  <c r="M639" i="5"/>
  <c r="L639" i="5"/>
  <c r="K639" i="5"/>
  <c r="N638" i="5"/>
  <c r="M638" i="5"/>
  <c r="L638" i="5"/>
  <c r="K638" i="5"/>
  <c r="N637" i="5"/>
  <c r="M637" i="5"/>
  <c r="L637" i="5"/>
  <c r="K637" i="5"/>
  <c r="N636" i="5"/>
  <c r="M636" i="5"/>
  <c r="L636" i="5"/>
  <c r="K636" i="5"/>
  <c r="N635" i="5"/>
  <c r="M635" i="5"/>
  <c r="L635" i="5"/>
  <c r="K635" i="5"/>
  <c r="N634" i="5"/>
  <c r="M634" i="5"/>
  <c r="L634" i="5"/>
  <c r="K634" i="5"/>
  <c r="N633" i="5"/>
  <c r="M633" i="5"/>
  <c r="L633" i="5"/>
  <c r="K633" i="5"/>
  <c r="N632" i="5"/>
  <c r="M632" i="5"/>
  <c r="L632" i="5"/>
  <c r="K632" i="5"/>
  <c r="N631" i="5"/>
  <c r="M631" i="5"/>
  <c r="L631" i="5"/>
  <c r="K631" i="5"/>
  <c r="N630" i="5"/>
  <c r="M630" i="5"/>
  <c r="L630" i="5"/>
  <c r="K630" i="5"/>
  <c r="N629" i="5"/>
  <c r="M629" i="5"/>
  <c r="L629" i="5"/>
  <c r="K629" i="5"/>
  <c r="N628" i="5"/>
  <c r="M628" i="5"/>
  <c r="L628" i="5"/>
  <c r="K628" i="5"/>
  <c r="N627" i="5"/>
  <c r="M627" i="5"/>
  <c r="L627" i="5"/>
  <c r="K627" i="5"/>
  <c r="N626" i="5"/>
  <c r="M626" i="5"/>
  <c r="L626" i="5"/>
  <c r="K626" i="5"/>
  <c r="N625" i="5"/>
  <c r="M625" i="5"/>
  <c r="L625" i="5"/>
  <c r="K625" i="5"/>
  <c r="N624" i="5"/>
  <c r="M624" i="5"/>
  <c r="L624" i="5"/>
  <c r="K624" i="5"/>
  <c r="N623" i="5"/>
  <c r="M623" i="5"/>
  <c r="L623" i="5"/>
  <c r="K623" i="5"/>
  <c r="N622" i="5"/>
  <c r="M622" i="5"/>
  <c r="L622" i="5"/>
  <c r="K622" i="5"/>
  <c r="N621" i="5"/>
  <c r="M621" i="5"/>
  <c r="L621" i="5"/>
  <c r="K621" i="5"/>
  <c r="N620" i="5"/>
  <c r="M620" i="5"/>
  <c r="L620" i="5"/>
  <c r="K620" i="5"/>
  <c r="N619" i="5"/>
  <c r="M619" i="5"/>
  <c r="L619" i="5"/>
  <c r="K619" i="5"/>
  <c r="N618" i="5"/>
  <c r="M618" i="5"/>
  <c r="L618" i="5"/>
  <c r="K618" i="5"/>
  <c r="N617" i="5"/>
  <c r="M617" i="5"/>
  <c r="L617" i="5"/>
  <c r="K617" i="5"/>
  <c r="N616" i="5"/>
  <c r="M616" i="5"/>
  <c r="L616" i="5"/>
  <c r="K616" i="5"/>
  <c r="N615" i="5"/>
  <c r="M615" i="5"/>
  <c r="L615" i="5"/>
  <c r="K615" i="5"/>
  <c r="N614" i="5"/>
  <c r="M614" i="5"/>
  <c r="L614" i="5"/>
  <c r="K614" i="5"/>
  <c r="N613" i="5"/>
  <c r="M613" i="5"/>
  <c r="L613" i="5"/>
  <c r="K613" i="5"/>
  <c r="N612" i="5"/>
  <c r="M612" i="5"/>
  <c r="L612" i="5"/>
  <c r="K612" i="5"/>
  <c r="N611" i="5"/>
  <c r="M611" i="5"/>
  <c r="L611" i="5"/>
  <c r="K611" i="5"/>
  <c r="N610" i="5"/>
  <c r="M610" i="5"/>
  <c r="L610" i="5"/>
  <c r="K610" i="5"/>
  <c r="N609" i="5"/>
  <c r="M609" i="5"/>
  <c r="L609" i="5"/>
  <c r="K609" i="5"/>
  <c r="N608" i="5"/>
  <c r="M608" i="5"/>
  <c r="L608" i="5"/>
  <c r="K608" i="5"/>
  <c r="N607" i="5"/>
  <c r="M607" i="5"/>
  <c r="L607" i="5"/>
  <c r="K607" i="5"/>
  <c r="N606" i="5"/>
  <c r="M606" i="5"/>
  <c r="L606" i="5"/>
  <c r="K606" i="5"/>
  <c r="N605" i="5"/>
  <c r="M605" i="5"/>
  <c r="L605" i="5"/>
  <c r="K605" i="5"/>
  <c r="N604" i="5"/>
  <c r="M604" i="5"/>
  <c r="L604" i="5"/>
  <c r="K604" i="5"/>
  <c r="N603" i="5"/>
  <c r="M603" i="5"/>
  <c r="L603" i="5"/>
  <c r="K603" i="5"/>
  <c r="N602" i="5"/>
  <c r="M602" i="5"/>
  <c r="L602" i="5"/>
  <c r="K602" i="5"/>
  <c r="N601" i="5"/>
  <c r="M601" i="5"/>
  <c r="L601" i="5"/>
  <c r="K601" i="5"/>
  <c r="N600" i="5"/>
  <c r="M600" i="5"/>
  <c r="L600" i="5"/>
  <c r="K600" i="5"/>
  <c r="N599" i="5"/>
  <c r="M599" i="5"/>
  <c r="L599" i="5"/>
  <c r="K599" i="5"/>
  <c r="N598" i="5"/>
  <c r="M598" i="5"/>
  <c r="L598" i="5"/>
  <c r="K598" i="5"/>
  <c r="N597" i="5"/>
  <c r="M597" i="5"/>
  <c r="L597" i="5"/>
  <c r="K597" i="5"/>
  <c r="N596" i="5"/>
  <c r="M596" i="5"/>
  <c r="L596" i="5"/>
  <c r="K596" i="5"/>
  <c r="N595" i="5"/>
  <c r="M595" i="5"/>
  <c r="L595" i="5"/>
  <c r="K595" i="5"/>
  <c r="N594" i="5"/>
  <c r="M594" i="5"/>
  <c r="L594" i="5"/>
  <c r="K594" i="5"/>
  <c r="N593" i="5"/>
  <c r="M593" i="5"/>
  <c r="L593" i="5"/>
  <c r="K593" i="5"/>
  <c r="N592" i="5"/>
  <c r="M592" i="5"/>
  <c r="L592" i="5"/>
  <c r="K592" i="5"/>
  <c r="N591" i="5"/>
  <c r="M591" i="5"/>
  <c r="L591" i="5"/>
  <c r="K591" i="5"/>
  <c r="N590" i="5"/>
  <c r="M590" i="5"/>
  <c r="L590" i="5"/>
  <c r="K590" i="5"/>
  <c r="N589" i="5"/>
  <c r="M589" i="5"/>
  <c r="L589" i="5"/>
  <c r="K589" i="5"/>
  <c r="N588" i="5"/>
  <c r="M588" i="5"/>
  <c r="L588" i="5"/>
  <c r="K588" i="5"/>
  <c r="N587" i="5"/>
  <c r="M587" i="5"/>
  <c r="L587" i="5"/>
  <c r="K587" i="5"/>
  <c r="N586" i="5"/>
  <c r="M586" i="5"/>
  <c r="L586" i="5"/>
  <c r="K586" i="5"/>
  <c r="N585" i="5"/>
  <c r="M585" i="5"/>
  <c r="L585" i="5"/>
  <c r="K585" i="5"/>
  <c r="N584" i="5"/>
  <c r="M584" i="5"/>
  <c r="L584" i="5"/>
  <c r="K584" i="5"/>
  <c r="N583" i="5"/>
  <c r="M583" i="5"/>
  <c r="L583" i="5"/>
  <c r="K583" i="5"/>
  <c r="N582" i="5"/>
  <c r="M582" i="5"/>
  <c r="L582" i="5"/>
  <c r="K582" i="5"/>
  <c r="N581" i="5"/>
  <c r="M581" i="5"/>
  <c r="L581" i="5"/>
  <c r="K581" i="5"/>
  <c r="N580" i="5"/>
  <c r="M580" i="5"/>
  <c r="L580" i="5"/>
  <c r="K580" i="5"/>
  <c r="N579" i="5"/>
  <c r="M579" i="5"/>
  <c r="L579" i="5"/>
  <c r="K579" i="5"/>
  <c r="N578" i="5"/>
  <c r="M578" i="5"/>
  <c r="L578" i="5"/>
  <c r="K578" i="5"/>
  <c r="N577" i="5"/>
  <c r="M577" i="5"/>
  <c r="L577" i="5"/>
  <c r="K577" i="5"/>
  <c r="N576" i="5"/>
  <c r="M576" i="5"/>
  <c r="L576" i="5"/>
  <c r="K576" i="5"/>
  <c r="N575" i="5"/>
  <c r="M575" i="5"/>
  <c r="L575" i="5"/>
  <c r="K575" i="5"/>
  <c r="N574" i="5"/>
  <c r="M574" i="5"/>
  <c r="L574" i="5"/>
  <c r="K574" i="5"/>
  <c r="N573" i="5"/>
  <c r="M573" i="5"/>
  <c r="L573" i="5"/>
  <c r="K573" i="5"/>
  <c r="N572" i="5"/>
  <c r="M572" i="5"/>
  <c r="L572" i="5"/>
  <c r="K572" i="5"/>
  <c r="N571" i="5"/>
  <c r="M571" i="5"/>
  <c r="L571" i="5"/>
  <c r="K571" i="5"/>
  <c r="N570" i="5"/>
  <c r="M570" i="5"/>
  <c r="L570" i="5"/>
  <c r="K570" i="5"/>
  <c r="N569" i="5"/>
  <c r="M569" i="5"/>
  <c r="L569" i="5"/>
  <c r="K569" i="5"/>
  <c r="N568" i="5"/>
  <c r="M568" i="5"/>
  <c r="L568" i="5"/>
  <c r="K568" i="5"/>
  <c r="N567" i="5"/>
  <c r="M567" i="5"/>
  <c r="L567" i="5"/>
  <c r="K567" i="5"/>
  <c r="N566" i="5"/>
  <c r="M566" i="5"/>
  <c r="L566" i="5"/>
  <c r="K566" i="5"/>
  <c r="N565" i="5"/>
  <c r="M565" i="5"/>
  <c r="L565" i="5"/>
  <c r="K565" i="5"/>
  <c r="N564" i="5"/>
  <c r="M564" i="5"/>
  <c r="L564" i="5"/>
  <c r="K564" i="5"/>
  <c r="N563" i="5"/>
  <c r="M563" i="5"/>
  <c r="L563" i="5"/>
  <c r="K563" i="5"/>
  <c r="N562" i="5"/>
  <c r="M562" i="5"/>
  <c r="L562" i="5"/>
  <c r="K562" i="5"/>
  <c r="N561" i="5"/>
  <c r="M561" i="5"/>
  <c r="L561" i="5"/>
  <c r="K561" i="5"/>
  <c r="N560" i="5"/>
  <c r="M560" i="5"/>
  <c r="L560" i="5"/>
  <c r="K560" i="5"/>
  <c r="N559" i="5"/>
  <c r="M559" i="5"/>
  <c r="L559" i="5"/>
  <c r="K559" i="5"/>
  <c r="N558" i="5"/>
  <c r="M558" i="5"/>
  <c r="L558" i="5"/>
  <c r="K558" i="5"/>
  <c r="N557" i="5"/>
  <c r="M557" i="5"/>
  <c r="L557" i="5"/>
  <c r="K557" i="5"/>
  <c r="N556" i="5"/>
  <c r="M556" i="5"/>
  <c r="L556" i="5"/>
  <c r="K556" i="5"/>
  <c r="N555" i="5"/>
  <c r="M555" i="5"/>
  <c r="L555" i="5"/>
  <c r="K555" i="5"/>
  <c r="N554" i="5"/>
  <c r="M554" i="5"/>
  <c r="L554" i="5"/>
  <c r="K554" i="5"/>
  <c r="N553" i="5"/>
  <c r="M553" i="5"/>
  <c r="L553" i="5"/>
  <c r="K553" i="5"/>
  <c r="N552" i="5"/>
  <c r="M552" i="5"/>
  <c r="L552" i="5"/>
  <c r="K552" i="5"/>
  <c r="N551" i="5"/>
  <c r="M551" i="5"/>
  <c r="L551" i="5"/>
  <c r="K551" i="5"/>
  <c r="N550" i="5"/>
  <c r="M550" i="5"/>
  <c r="L550" i="5"/>
  <c r="K550" i="5"/>
  <c r="N549" i="5"/>
  <c r="M549" i="5"/>
  <c r="L549" i="5"/>
  <c r="K549" i="5"/>
  <c r="N548" i="5"/>
  <c r="M548" i="5"/>
  <c r="L548" i="5"/>
  <c r="K548" i="5"/>
  <c r="N547" i="5"/>
  <c r="M547" i="5"/>
  <c r="L547" i="5"/>
  <c r="K547" i="5"/>
  <c r="N546" i="5"/>
  <c r="M546" i="5"/>
  <c r="L546" i="5"/>
  <c r="K546" i="5"/>
  <c r="N545" i="5"/>
  <c r="M545" i="5"/>
  <c r="L545" i="5"/>
  <c r="K545" i="5"/>
  <c r="N544" i="5"/>
  <c r="M544" i="5"/>
  <c r="L544" i="5"/>
  <c r="K544" i="5"/>
  <c r="N543" i="5"/>
  <c r="M543" i="5"/>
  <c r="L543" i="5"/>
  <c r="K543" i="5"/>
  <c r="N542" i="5"/>
  <c r="M542" i="5"/>
  <c r="L542" i="5"/>
  <c r="K542" i="5"/>
  <c r="N541" i="5"/>
  <c r="M541" i="5"/>
  <c r="L541" i="5"/>
  <c r="K541" i="5"/>
  <c r="N540" i="5"/>
  <c r="M540" i="5"/>
  <c r="L540" i="5"/>
  <c r="K540" i="5"/>
  <c r="N539" i="5"/>
  <c r="M539" i="5"/>
  <c r="L539" i="5"/>
  <c r="K539" i="5"/>
  <c r="N538" i="5"/>
  <c r="M538" i="5"/>
  <c r="L538" i="5"/>
  <c r="K538" i="5"/>
  <c r="N537" i="5"/>
  <c r="M537" i="5"/>
  <c r="L537" i="5"/>
  <c r="K537" i="5"/>
  <c r="N536" i="5"/>
  <c r="M536" i="5"/>
  <c r="L536" i="5"/>
  <c r="K536" i="5"/>
  <c r="N535" i="5"/>
  <c r="M535" i="5"/>
  <c r="L535" i="5"/>
  <c r="K535" i="5"/>
  <c r="N534" i="5"/>
  <c r="M534" i="5"/>
  <c r="L534" i="5"/>
  <c r="K534" i="5"/>
  <c r="N533" i="5"/>
  <c r="M533" i="5"/>
  <c r="L533" i="5"/>
  <c r="K533" i="5"/>
  <c r="N532" i="5"/>
  <c r="M532" i="5"/>
  <c r="L532" i="5"/>
  <c r="K532" i="5"/>
  <c r="N531" i="5"/>
  <c r="M531" i="5"/>
  <c r="L531" i="5"/>
  <c r="K531" i="5"/>
  <c r="N530" i="5"/>
  <c r="M530" i="5"/>
  <c r="L530" i="5"/>
  <c r="K530" i="5"/>
  <c r="N529" i="5"/>
  <c r="M529" i="5"/>
  <c r="L529" i="5"/>
  <c r="K529" i="5"/>
  <c r="N528" i="5"/>
  <c r="M528" i="5"/>
  <c r="L528" i="5"/>
  <c r="K528" i="5"/>
  <c r="N527" i="5"/>
  <c r="M527" i="5"/>
  <c r="L527" i="5"/>
  <c r="K527" i="5"/>
  <c r="N526" i="5"/>
  <c r="M526" i="5"/>
  <c r="L526" i="5"/>
  <c r="K526" i="5"/>
  <c r="N525" i="5"/>
  <c r="M525" i="5"/>
  <c r="L525" i="5"/>
  <c r="K525" i="5"/>
  <c r="N524" i="5"/>
  <c r="M524" i="5"/>
  <c r="L524" i="5"/>
  <c r="K524" i="5"/>
  <c r="N523" i="5"/>
  <c r="M523" i="5"/>
  <c r="L523" i="5"/>
  <c r="K523" i="5"/>
  <c r="N522" i="5"/>
  <c r="M522" i="5"/>
  <c r="L522" i="5"/>
  <c r="K522" i="5"/>
  <c r="N521" i="5"/>
  <c r="M521" i="5"/>
  <c r="L521" i="5"/>
  <c r="K521" i="5"/>
  <c r="N520" i="5"/>
  <c r="M520" i="5"/>
  <c r="L520" i="5"/>
  <c r="K520" i="5"/>
  <c r="N519" i="5"/>
  <c r="M519" i="5"/>
  <c r="L519" i="5"/>
  <c r="K519" i="5"/>
  <c r="N518" i="5"/>
  <c r="M518" i="5"/>
  <c r="L518" i="5"/>
  <c r="K518" i="5"/>
  <c r="N517" i="5"/>
  <c r="M517" i="5"/>
  <c r="L517" i="5"/>
  <c r="K517" i="5"/>
  <c r="N516" i="5"/>
  <c r="M516" i="5"/>
  <c r="L516" i="5"/>
  <c r="K516" i="5"/>
  <c r="N515" i="5"/>
  <c r="M515" i="5"/>
  <c r="L515" i="5"/>
  <c r="K515" i="5"/>
  <c r="N514" i="5"/>
  <c r="M514" i="5"/>
  <c r="L514" i="5"/>
  <c r="K514" i="5"/>
  <c r="N513" i="5"/>
  <c r="M513" i="5"/>
  <c r="L513" i="5"/>
  <c r="K513" i="5"/>
  <c r="N512" i="5"/>
  <c r="M512" i="5"/>
  <c r="L512" i="5"/>
  <c r="K512" i="5"/>
  <c r="N511" i="5"/>
  <c r="M511" i="5"/>
  <c r="L511" i="5"/>
  <c r="K511" i="5"/>
  <c r="N510" i="5"/>
  <c r="M510" i="5"/>
  <c r="L510" i="5"/>
  <c r="K510" i="5"/>
  <c r="N509" i="5"/>
  <c r="M509" i="5"/>
  <c r="L509" i="5"/>
  <c r="K509" i="5"/>
  <c r="N508" i="5"/>
  <c r="M508" i="5"/>
  <c r="L508" i="5"/>
  <c r="K508" i="5"/>
  <c r="N507" i="5"/>
  <c r="M507" i="5"/>
  <c r="L507" i="5"/>
  <c r="K507" i="5"/>
  <c r="N506" i="5"/>
  <c r="M506" i="5"/>
  <c r="L506" i="5"/>
  <c r="K506" i="5"/>
  <c r="N505" i="5"/>
  <c r="M505" i="5"/>
  <c r="L505" i="5"/>
  <c r="K505" i="5"/>
  <c r="N504" i="5"/>
  <c r="M504" i="5"/>
  <c r="L504" i="5"/>
  <c r="K504" i="5"/>
  <c r="N503" i="5"/>
  <c r="M503" i="5"/>
  <c r="L503" i="5"/>
  <c r="K503" i="5"/>
  <c r="N502" i="5"/>
  <c r="M502" i="5"/>
  <c r="L502" i="5"/>
  <c r="K502" i="5"/>
  <c r="N501" i="5"/>
  <c r="M501" i="5"/>
  <c r="L501" i="5"/>
  <c r="K501" i="5"/>
  <c r="N500" i="5"/>
  <c r="M500" i="5"/>
  <c r="L500" i="5"/>
  <c r="K500" i="5"/>
  <c r="N499" i="5"/>
  <c r="M499" i="5"/>
  <c r="L499" i="5"/>
  <c r="K499" i="5"/>
  <c r="N498" i="5"/>
  <c r="M498" i="5"/>
  <c r="L498" i="5"/>
  <c r="K498" i="5"/>
  <c r="N497" i="5"/>
  <c r="M497" i="5"/>
  <c r="L497" i="5"/>
  <c r="K497" i="5"/>
  <c r="N496" i="5"/>
  <c r="M496" i="5"/>
  <c r="L496" i="5"/>
  <c r="K496" i="5"/>
  <c r="N495" i="5"/>
  <c r="M495" i="5"/>
  <c r="L495" i="5"/>
  <c r="K495" i="5"/>
  <c r="N494" i="5"/>
  <c r="M494" i="5"/>
  <c r="L494" i="5"/>
  <c r="K494" i="5"/>
  <c r="N493" i="5"/>
  <c r="M493" i="5"/>
  <c r="L493" i="5"/>
  <c r="K493" i="5"/>
  <c r="N492" i="5"/>
  <c r="M492" i="5"/>
  <c r="L492" i="5"/>
  <c r="K492" i="5"/>
  <c r="N491" i="5"/>
  <c r="M491" i="5"/>
  <c r="L491" i="5"/>
  <c r="K491" i="5"/>
  <c r="N490" i="5"/>
  <c r="M490" i="5"/>
  <c r="L490" i="5"/>
  <c r="K490" i="5"/>
  <c r="N489" i="5"/>
  <c r="M489" i="5"/>
  <c r="L489" i="5"/>
  <c r="K489" i="5"/>
  <c r="N488" i="5"/>
  <c r="M488" i="5"/>
  <c r="L488" i="5"/>
  <c r="K488" i="5"/>
  <c r="N487" i="5"/>
  <c r="M487" i="5"/>
  <c r="L487" i="5"/>
  <c r="K487" i="5"/>
  <c r="N486" i="5"/>
  <c r="M486" i="5"/>
  <c r="L486" i="5"/>
  <c r="K486" i="5"/>
  <c r="N485" i="5"/>
  <c r="M485" i="5"/>
  <c r="L485" i="5"/>
  <c r="K485" i="5"/>
  <c r="N484" i="5"/>
  <c r="M484" i="5"/>
  <c r="L484" i="5"/>
  <c r="K484" i="5"/>
  <c r="N483" i="5"/>
  <c r="M483" i="5"/>
  <c r="L483" i="5"/>
  <c r="K483" i="5"/>
  <c r="N482" i="5"/>
  <c r="M482" i="5"/>
  <c r="L482" i="5"/>
  <c r="K482" i="5"/>
  <c r="N481" i="5"/>
  <c r="M481" i="5"/>
  <c r="L481" i="5"/>
  <c r="K481" i="5"/>
  <c r="N480" i="5"/>
  <c r="M480" i="5"/>
  <c r="L480" i="5"/>
  <c r="K480" i="5"/>
  <c r="N479" i="5"/>
  <c r="M479" i="5"/>
  <c r="L479" i="5"/>
  <c r="K479" i="5"/>
  <c r="N478" i="5"/>
  <c r="M478" i="5"/>
  <c r="L478" i="5"/>
  <c r="K478" i="5"/>
  <c r="N477" i="5"/>
  <c r="M477" i="5"/>
  <c r="L477" i="5"/>
  <c r="K477" i="5"/>
  <c r="N476" i="5"/>
  <c r="M476" i="5"/>
  <c r="L476" i="5"/>
  <c r="K476" i="5"/>
  <c r="N475" i="5"/>
  <c r="M475" i="5"/>
  <c r="L475" i="5"/>
  <c r="K475" i="5"/>
  <c r="N474" i="5"/>
  <c r="M474" i="5"/>
  <c r="L474" i="5"/>
  <c r="K474" i="5"/>
  <c r="N473" i="5"/>
  <c r="M473" i="5"/>
  <c r="L473" i="5"/>
  <c r="K473" i="5"/>
  <c r="N472" i="5"/>
  <c r="M472" i="5"/>
  <c r="L472" i="5"/>
  <c r="K472" i="5"/>
  <c r="N471" i="5"/>
  <c r="M471" i="5"/>
  <c r="L471" i="5"/>
  <c r="K471" i="5"/>
  <c r="N470" i="5"/>
  <c r="M470" i="5"/>
  <c r="L470" i="5"/>
  <c r="K470" i="5"/>
  <c r="N469" i="5"/>
  <c r="M469" i="5"/>
  <c r="L469" i="5"/>
  <c r="K469" i="5"/>
  <c r="N468" i="5"/>
  <c r="M468" i="5"/>
  <c r="L468" i="5"/>
  <c r="K468" i="5"/>
  <c r="N467" i="5"/>
  <c r="M467" i="5"/>
  <c r="L467" i="5"/>
  <c r="K467" i="5"/>
  <c r="N466" i="5"/>
  <c r="M466" i="5"/>
  <c r="L466" i="5"/>
  <c r="K466" i="5"/>
  <c r="N465" i="5"/>
  <c r="M465" i="5"/>
  <c r="L465" i="5"/>
  <c r="K465" i="5"/>
  <c r="N464" i="5"/>
  <c r="M464" i="5"/>
  <c r="L464" i="5"/>
  <c r="K464" i="5"/>
  <c r="N463" i="5"/>
  <c r="M463" i="5"/>
  <c r="L463" i="5"/>
  <c r="K463" i="5"/>
  <c r="N462" i="5"/>
  <c r="M462" i="5"/>
  <c r="L462" i="5"/>
  <c r="K462" i="5"/>
  <c r="N461" i="5"/>
  <c r="M461" i="5"/>
  <c r="L461" i="5"/>
  <c r="K461" i="5"/>
  <c r="N460" i="5"/>
  <c r="M460" i="5"/>
  <c r="L460" i="5"/>
  <c r="K460" i="5"/>
  <c r="N459" i="5"/>
  <c r="M459" i="5"/>
  <c r="L459" i="5"/>
  <c r="K459" i="5"/>
  <c r="N458" i="5"/>
  <c r="M458" i="5"/>
  <c r="L458" i="5"/>
  <c r="K458" i="5"/>
  <c r="N457" i="5"/>
  <c r="M457" i="5"/>
  <c r="L457" i="5"/>
  <c r="K457" i="5"/>
  <c r="N456" i="5"/>
  <c r="M456" i="5"/>
  <c r="L456" i="5"/>
  <c r="K456" i="5"/>
  <c r="N455" i="5"/>
  <c r="M455" i="5"/>
  <c r="L455" i="5"/>
  <c r="K455" i="5"/>
  <c r="N454" i="5"/>
  <c r="M454" i="5"/>
  <c r="L454" i="5"/>
  <c r="K454" i="5"/>
  <c r="N453" i="5"/>
  <c r="M453" i="5"/>
  <c r="L453" i="5"/>
  <c r="K453" i="5"/>
  <c r="N452" i="5"/>
  <c r="M452" i="5"/>
  <c r="L452" i="5"/>
  <c r="K452" i="5"/>
  <c r="N451" i="5"/>
  <c r="M451" i="5"/>
  <c r="L451" i="5"/>
  <c r="K451" i="5"/>
  <c r="N450" i="5"/>
  <c r="M450" i="5"/>
  <c r="L450" i="5"/>
  <c r="K450" i="5"/>
  <c r="N449" i="5"/>
  <c r="M449" i="5"/>
  <c r="L449" i="5"/>
  <c r="K449" i="5"/>
  <c r="N448" i="5"/>
  <c r="M448" i="5"/>
  <c r="L448" i="5"/>
  <c r="K448" i="5"/>
  <c r="N447" i="5"/>
  <c r="M447" i="5"/>
  <c r="L447" i="5"/>
  <c r="K447" i="5"/>
  <c r="N446" i="5"/>
  <c r="M446" i="5"/>
  <c r="L446" i="5"/>
  <c r="K446" i="5"/>
  <c r="N445" i="5"/>
  <c r="M445" i="5"/>
  <c r="L445" i="5"/>
  <c r="K445" i="5"/>
  <c r="N444" i="5"/>
  <c r="M444" i="5"/>
  <c r="L444" i="5"/>
  <c r="K444" i="5"/>
  <c r="N443" i="5"/>
  <c r="M443" i="5"/>
  <c r="L443" i="5"/>
  <c r="K443" i="5"/>
  <c r="N442" i="5"/>
  <c r="M442" i="5"/>
  <c r="L442" i="5"/>
  <c r="K442" i="5"/>
  <c r="N441" i="5"/>
  <c r="M441" i="5"/>
  <c r="L441" i="5"/>
  <c r="K441" i="5"/>
  <c r="N440" i="5"/>
  <c r="M440" i="5"/>
  <c r="L440" i="5"/>
  <c r="K440" i="5"/>
  <c r="N439" i="5"/>
  <c r="M439" i="5"/>
  <c r="L439" i="5"/>
  <c r="K439" i="5"/>
  <c r="N438" i="5"/>
  <c r="M438" i="5"/>
  <c r="L438" i="5"/>
  <c r="K438" i="5"/>
  <c r="N437" i="5"/>
  <c r="M437" i="5"/>
  <c r="L437" i="5"/>
  <c r="K437" i="5"/>
  <c r="N436" i="5"/>
  <c r="M436" i="5"/>
  <c r="L436" i="5"/>
  <c r="K436" i="5"/>
  <c r="N435" i="5"/>
  <c r="M435" i="5"/>
  <c r="L435" i="5"/>
  <c r="K435" i="5"/>
  <c r="N434" i="5"/>
  <c r="M434" i="5"/>
  <c r="L434" i="5"/>
  <c r="K434" i="5"/>
  <c r="N433" i="5"/>
  <c r="M433" i="5"/>
  <c r="L433" i="5"/>
  <c r="K433" i="5"/>
  <c r="N432" i="5"/>
  <c r="M432" i="5"/>
  <c r="L432" i="5"/>
  <c r="K432" i="5"/>
  <c r="N431" i="5"/>
  <c r="M431" i="5"/>
  <c r="L431" i="5"/>
  <c r="K431" i="5"/>
  <c r="N430" i="5"/>
  <c r="M430" i="5"/>
  <c r="L430" i="5"/>
  <c r="K430" i="5"/>
  <c r="N429" i="5"/>
  <c r="M429" i="5"/>
  <c r="L429" i="5"/>
  <c r="K429" i="5"/>
  <c r="N428" i="5"/>
  <c r="M428" i="5"/>
  <c r="L428" i="5"/>
  <c r="K428" i="5"/>
  <c r="N427" i="5"/>
  <c r="M427" i="5"/>
  <c r="L427" i="5"/>
  <c r="K427" i="5"/>
  <c r="N426" i="5"/>
  <c r="M426" i="5"/>
  <c r="L426" i="5"/>
  <c r="K426" i="5"/>
  <c r="N425" i="5"/>
  <c r="M425" i="5"/>
  <c r="L425" i="5"/>
  <c r="K425" i="5"/>
  <c r="N424" i="5"/>
  <c r="M424" i="5"/>
  <c r="L424" i="5"/>
  <c r="K424" i="5"/>
  <c r="N423" i="5"/>
  <c r="M423" i="5"/>
  <c r="L423" i="5"/>
  <c r="K423" i="5"/>
  <c r="N422" i="5"/>
  <c r="M422" i="5"/>
  <c r="L422" i="5"/>
  <c r="K422" i="5"/>
  <c r="N421" i="5"/>
  <c r="M421" i="5"/>
  <c r="L421" i="5"/>
  <c r="K421" i="5"/>
  <c r="N420" i="5"/>
  <c r="M420" i="5"/>
  <c r="L420" i="5"/>
  <c r="K420" i="5"/>
  <c r="N419" i="5"/>
  <c r="M419" i="5"/>
  <c r="L419" i="5"/>
  <c r="K419" i="5"/>
  <c r="N418" i="5"/>
  <c r="M418" i="5"/>
  <c r="L418" i="5"/>
  <c r="K418" i="5"/>
  <c r="N417" i="5"/>
  <c r="M417" i="5"/>
  <c r="L417" i="5"/>
  <c r="K417" i="5"/>
  <c r="N416" i="5"/>
  <c r="M416" i="5"/>
  <c r="L416" i="5"/>
  <c r="K416" i="5"/>
  <c r="N415" i="5"/>
  <c r="M415" i="5"/>
  <c r="L415" i="5"/>
  <c r="K415" i="5"/>
  <c r="N414" i="5"/>
  <c r="M414" i="5"/>
  <c r="L414" i="5"/>
  <c r="K414" i="5"/>
  <c r="N413" i="5"/>
  <c r="M413" i="5"/>
  <c r="L413" i="5"/>
  <c r="K413" i="5"/>
  <c r="N412" i="5"/>
  <c r="M412" i="5"/>
  <c r="L412" i="5"/>
  <c r="K412" i="5"/>
  <c r="N411" i="5"/>
  <c r="M411" i="5"/>
  <c r="L411" i="5"/>
  <c r="K411" i="5"/>
  <c r="N410" i="5"/>
  <c r="M410" i="5"/>
  <c r="L410" i="5"/>
  <c r="K410" i="5"/>
  <c r="N409" i="5"/>
  <c r="M409" i="5"/>
  <c r="L409" i="5"/>
  <c r="K409" i="5"/>
  <c r="N408" i="5"/>
  <c r="M408" i="5"/>
  <c r="L408" i="5"/>
  <c r="K408" i="5"/>
  <c r="N407" i="5"/>
  <c r="M407" i="5"/>
  <c r="L407" i="5"/>
  <c r="K407" i="5"/>
  <c r="N406" i="5"/>
  <c r="M406" i="5"/>
  <c r="L406" i="5"/>
  <c r="K406" i="5"/>
  <c r="N405" i="5"/>
  <c r="M405" i="5"/>
  <c r="L405" i="5"/>
  <c r="K405" i="5"/>
  <c r="N404" i="5"/>
  <c r="M404" i="5"/>
  <c r="L404" i="5"/>
  <c r="K404" i="5"/>
  <c r="N403" i="5"/>
  <c r="M403" i="5"/>
  <c r="L403" i="5"/>
  <c r="K403" i="5"/>
  <c r="N402" i="5"/>
  <c r="M402" i="5"/>
  <c r="L402" i="5"/>
  <c r="K402" i="5"/>
  <c r="N401" i="5"/>
  <c r="M401" i="5"/>
  <c r="L401" i="5"/>
  <c r="K401" i="5"/>
  <c r="N400" i="5"/>
  <c r="M400" i="5"/>
  <c r="L400" i="5"/>
  <c r="K400" i="5"/>
  <c r="N399" i="5"/>
  <c r="M399" i="5"/>
  <c r="L399" i="5"/>
  <c r="K399" i="5"/>
  <c r="N398" i="5"/>
  <c r="M398" i="5"/>
  <c r="L398" i="5"/>
  <c r="K398" i="5"/>
  <c r="N397" i="5"/>
  <c r="M397" i="5"/>
  <c r="L397" i="5"/>
  <c r="K397" i="5"/>
  <c r="N396" i="5"/>
  <c r="M396" i="5"/>
  <c r="L396" i="5"/>
  <c r="K396" i="5"/>
  <c r="N395" i="5"/>
  <c r="M395" i="5"/>
  <c r="L395" i="5"/>
  <c r="K395" i="5"/>
  <c r="N394" i="5"/>
  <c r="M394" i="5"/>
  <c r="L394" i="5"/>
  <c r="K394" i="5"/>
  <c r="N393" i="5"/>
  <c r="M393" i="5"/>
  <c r="L393" i="5"/>
  <c r="K393" i="5"/>
  <c r="N392" i="5"/>
  <c r="M392" i="5"/>
  <c r="L392" i="5"/>
  <c r="K392" i="5"/>
  <c r="N391" i="5"/>
  <c r="M391" i="5"/>
  <c r="L391" i="5"/>
  <c r="K391" i="5"/>
  <c r="N390" i="5"/>
  <c r="M390" i="5"/>
  <c r="L390" i="5"/>
  <c r="K390" i="5"/>
  <c r="N389" i="5"/>
  <c r="M389" i="5"/>
  <c r="L389" i="5"/>
  <c r="K389" i="5"/>
  <c r="N388" i="5"/>
  <c r="M388" i="5"/>
  <c r="L388" i="5"/>
  <c r="K388" i="5"/>
  <c r="N387" i="5"/>
  <c r="M387" i="5"/>
  <c r="L387" i="5"/>
  <c r="K387" i="5"/>
  <c r="N386" i="5"/>
  <c r="M386" i="5"/>
  <c r="L386" i="5"/>
  <c r="K386" i="5"/>
  <c r="N385" i="5"/>
  <c r="M385" i="5"/>
  <c r="L385" i="5"/>
  <c r="K385" i="5"/>
  <c r="N384" i="5"/>
  <c r="M384" i="5"/>
  <c r="L384" i="5"/>
  <c r="K384" i="5"/>
  <c r="N383" i="5"/>
  <c r="M383" i="5"/>
  <c r="L383" i="5"/>
  <c r="K383" i="5"/>
  <c r="N382" i="5"/>
  <c r="M382" i="5"/>
  <c r="L382" i="5"/>
  <c r="K382" i="5"/>
  <c r="N381" i="5"/>
  <c r="M381" i="5"/>
  <c r="L381" i="5"/>
  <c r="K381" i="5"/>
  <c r="N380" i="5"/>
  <c r="M380" i="5"/>
  <c r="L380" i="5"/>
  <c r="K380" i="5"/>
  <c r="N379" i="5"/>
  <c r="M379" i="5"/>
  <c r="L379" i="5"/>
  <c r="K379" i="5"/>
  <c r="N378" i="5"/>
  <c r="M378" i="5"/>
  <c r="L378" i="5"/>
  <c r="K378" i="5"/>
  <c r="N377" i="5"/>
  <c r="M377" i="5"/>
  <c r="L377" i="5"/>
  <c r="K377" i="5"/>
  <c r="N376" i="5"/>
  <c r="M376" i="5"/>
  <c r="L376" i="5"/>
  <c r="K376" i="5"/>
  <c r="N375" i="5"/>
  <c r="M375" i="5"/>
  <c r="L375" i="5"/>
  <c r="K375" i="5"/>
  <c r="N374" i="5"/>
  <c r="M374" i="5"/>
  <c r="L374" i="5"/>
  <c r="K374" i="5"/>
  <c r="N373" i="5"/>
  <c r="M373" i="5"/>
  <c r="L373" i="5"/>
  <c r="K373" i="5"/>
  <c r="N372" i="5"/>
  <c r="M372" i="5"/>
  <c r="L372" i="5"/>
  <c r="K372" i="5"/>
  <c r="N371" i="5"/>
  <c r="M371" i="5"/>
  <c r="L371" i="5"/>
  <c r="K371" i="5"/>
  <c r="N370" i="5"/>
  <c r="M370" i="5"/>
  <c r="L370" i="5"/>
  <c r="K370" i="5"/>
  <c r="N369" i="5"/>
  <c r="M369" i="5"/>
  <c r="L369" i="5"/>
  <c r="K369" i="5"/>
  <c r="N368" i="5"/>
  <c r="M368" i="5"/>
  <c r="L368" i="5"/>
  <c r="K368" i="5"/>
  <c r="N367" i="5"/>
  <c r="M367" i="5"/>
  <c r="L367" i="5"/>
  <c r="K367" i="5"/>
  <c r="N366" i="5"/>
  <c r="M366" i="5"/>
  <c r="L366" i="5"/>
  <c r="K366" i="5"/>
  <c r="N365" i="5"/>
  <c r="M365" i="5"/>
  <c r="L365" i="5"/>
  <c r="K365" i="5"/>
  <c r="N364" i="5"/>
  <c r="M364" i="5"/>
  <c r="L364" i="5"/>
  <c r="K364" i="5"/>
  <c r="N363" i="5"/>
  <c r="M363" i="5"/>
  <c r="L363" i="5"/>
  <c r="K363" i="5"/>
  <c r="N362" i="5"/>
  <c r="M362" i="5"/>
  <c r="L362" i="5"/>
  <c r="K362" i="5"/>
  <c r="N361" i="5"/>
  <c r="M361" i="5"/>
  <c r="L361" i="5"/>
  <c r="K361" i="5"/>
  <c r="N360" i="5"/>
  <c r="M360" i="5"/>
  <c r="L360" i="5"/>
  <c r="K360" i="5"/>
  <c r="N359" i="5"/>
  <c r="M359" i="5"/>
  <c r="L359" i="5"/>
  <c r="K359" i="5"/>
  <c r="N358" i="5"/>
  <c r="M358" i="5"/>
  <c r="L358" i="5"/>
  <c r="K358" i="5"/>
  <c r="N357" i="5"/>
  <c r="M357" i="5"/>
  <c r="L357" i="5"/>
  <c r="K357" i="5"/>
  <c r="N356" i="5"/>
  <c r="M356" i="5"/>
  <c r="L356" i="5"/>
  <c r="K356" i="5"/>
  <c r="N355" i="5"/>
  <c r="M355" i="5"/>
  <c r="L355" i="5"/>
  <c r="K355" i="5"/>
  <c r="N354" i="5"/>
  <c r="M354" i="5"/>
  <c r="L354" i="5"/>
  <c r="K354" i="5"/>
  <c r="N353" i="5"/>
  <c r="M353" i="5"/>
  <c r="L353" i="5"/>
  <c r="K353" i="5"/>
  <c r="N352" i="5"/>
  <c r="M352" i="5"/>
  <c r="L352" i="5"/>
  <c r="K352" i="5"/>
  <c r="N351" i="5"/>
  <c r="M351" i="5"/>
  <c r="L351" i="5"/>
  <c r="K351" i="5"/>
  <c r="N350" i="5"/>
  <c r="M350" i="5"/>
  <c r="L350" i="5"/>
  <c r="K350" i="5"/>
  <c r="N349" i="5"/>
  <c r="M349" i="5"/>
  <c r="L349" i="5"/>
  <c r="K349" i="5"/>
  <c r="N348" i="5"/>
  <c r="M348" i="5"/>
  <c r="L348" i="5"/>
  <c r="K348" i="5"/>
  <c r="N347" i="5"/>
  <c r="M347" i="5"/>
  <c r="L347" i="5"/>
  <c r="K347" i="5"/>
  <c r="N346" i="5"/>
  <c r="M346" i="5"/>
  <c r="L346" i="5"/>
  <c r="K346" i="5"/>
  <c r="N345" i="5"/>
  <c r="M345" i="5"/>
  <c r="L345" i="5"/>
  <c r="K345" i="5"/>
  <c r="N344" i="5"/>
  <c r="M344" i="5"/>
  <c r="L344" i="5"/>
  <c r="K344" i="5"/>
  <c r="N343" i="5"/>
  <c r="M343" i="5"/>
  <c r="L343" i="5"/>
  <c r="K343" i="5"/>
  <c r="N342" i="5"/>
  <c r="M342" i="5"/>
  <c r="L342" i="5"/>
  <c r="K342" i="5"/>
  <c r="N341" i="5"/>
  <c r="M341" i="5"/>
  <c r="L341" i="5"/>
  <c r="K341" i="5"/>
  <c r="N340" i="5"/>
  <c r="M340" i="5"/>
  <c r="L340" i="5"/>
  <c r="K340" i="5"/>
  <c r="N339" i="5"/>
  <c r="M339" i="5"/>
  <c r="L339" i="5"/>
  <c r="K339" i="5"/>
  <c r="N338" i="5"/>
  <c r="M338" i="5"/>
  <c r="L338" i="5"/>
  <c r="K338" i="5"/>
  <c r="N337" i="5"/>
  <c r="M337" i="5"/>
  <c r="L337" i="5"/>
  <c r="K337" i="5"/>
  <c r="N336" i="5"/>
  <c r="M336" i="5"/>
  <c r="L336" i="5"/>
  <c r="K336" i="5"/>
  <c r="N335" i="5"/>
  <c r="M335" i="5"/>
  <c r="L335" i="5"/>
  <c r="K335" i="5"/>
  <c r="N334" i="5"/>
  <c r="M334" i="5"/>
  <c r="L334" i="5"/>
  <c r="K334" i="5"/>
  <c r="N333" i="5"/>
  <c r="M333" i="5"/>
  <c r="L333" i="5"/>
  <c r="K333" i="5"/>
  <c r="N332" i="5"/>
  <c r="M332" i="5"/>
  <c r="L332" i="5"/>
  <c r="K332" i="5"/>
  <c r="N331" i="5"/>
  <c r="M331" i="5"/>
  <c r="L331" i="5"/>
  <c r="K331" i="5"/>
  <c r="N330" i="5"/>
  <c r="M330" i="5"/>
  <c r="L330" i="5"/>
  <c r="K330" i="5"/>
  <c r="N329" i="5"/>
  <c r="M329" i="5"/>
  <c r="L329" i="5"/>
  <c r="K329" i="5"/>
  <c r="N328" i="5"/>
  <c r="M328" i="5"/>
  <c r="L328" i="5"/>
  <c r="K328" i="5"/>
  <c r="N327" i="5"/>
  <c r="M327" i="5"/>
  <c r="L327" i="5"/>
  <c r="K327" i="5"/>
  <c r="N326" i="5"/>
  <c r="M326" i="5"/>
  <c r="L326" i="5"/>
  <c r="K326" i="5"/>
  <c r="N325" i="5"/>
  <c r="M325" i="5"/>
  <c r="L325" i="5"/>
  <c r="K325" i="5"/>
  <c r="N324" i="5"/>
  <c r="M324" i="5"/>
  <c r="L324" i="5"/>
  <c r="K324" i="5"/>
  <c r="N323" i="5"/>
  <c r="M323" i="5"/>
  <c r="L323" i="5"/>
  <c r="K323" i="5"/>
  <c r="N322" i="5"/>
  <c r="M322" i="5"/>
  <c r="L322" i="5"/>
  <c r="K322" i="5"/>
  <c r="N321" i="5"/>
  <c r="M321" i="5"/>
  <c r="L321" i="5"/>
  <c r="K321" i="5"/>
  <c r="N320" i="5"/>
  <c r="M320" i="5"/>
  <c r="L320" i="5"/>
  <c r="K320" i="5"/>
  <c r="N319" i="5"/>
  <c r="M319" i="5"/>
  <c r="L319" i="5"/>
  <c r="K319" i="5"/>
  <c r="N318" i="5"/>
  <c r="M318" i="5"/>
  <c r="L318" i="5"/>
  <c r="K318" i="5"/>
  <c r="N317" i="5"/>
  <c r="M317" i="5"/>
  <c r="L317" i="5"/>
  <c r="K317" i="5"/>
  <c r="N316" i="5"/>
  <c r="M316" i="5"/>
  <c r="L316" i="5"/>
  <c r="K316" i="5"/>
  <c r="N315" i="5"/>
  <c r="M315" i="5"/>
  <c r="L315" i="5"/>
  <c r="K315" i="5"/>
  <c r="N314" i="5"/>
  <c r="M314" i="5"/>
  <c r="L314" i="5"/>
  <c r="K314" i="5"/>
  <c r="N313" i="5"/>
  <c r="M313" i="5"/>
  <c r="L313" i="5"/>
  <c r="K313" i="5"/>
  <c r="N312" i="5"/>
  <c r="M312" i="5"/>
  <c r="L312" i="5"/>
  <c r="K312" i="5"/>
  <c r="N311" i="5"/>
  <c r="M311" i="5"/>
  <c r="L311" i="5"/>
  <c r="K311" i="5"/>
  <c r="N310" i="5"/>
  <c r="M310" i="5"/>
  <c r="L310" i="5"/>
  <c r="K310" i="5"/>
  <c r="N309" i="5"/>
  <c r="M309" i="5"/>
  <c r="L309" i="5"/>
  <c r="K309" i="5"/>
  <c r="N308" i="5"/>
  <c r="M308" i="5"/>
  <c r="L308" i="5"/>
  <c r="K308" i="5"/>
  <c r="N307" i="5"/>
  <c r="M307" i="5"/>
  <c r="L307" i="5"/>
  <c r="K307" i="5"/>
  <c r="N306" i="5"/>
  <c r="M306" i="5"/>
  <c r="L306" i="5"/>
  <c r="K306" i="5"/>
  <c r="N305" i="5"/>
  <c r="M305" i="5"/>
  <c r="L305" i="5"/>
  <c r="K305" i="5"/>
  <c r="N304" i="5"/>
  <c r="M304" i="5"/>
  <c r="L304" i="5"/>
  <c r="K304" i="5"/>
  <c r="N303" i="5"/>
  <c r="M303" i="5"/>
  <c r="L303" i="5"/>
  <c r="K303" i="5"/>
  <c r="N302" i="5"/>
  <c r="M302" i="5"/>
  <c r="L302" i="5"/>
  <c r="K302" i="5"/>
  <c r="N301" i="5"/>
  <c r="M301" i="5"/>
  <c r="L301" i="5"/>
  <c r="K301" i="5"/>
  <c r="N300" i="5"/>
  <c r="M300" i="5"/>
  <c r="L300" i="5"/>
  <c r="K300" i="5"/>
  <c r="N299" i="5"/>
  <c r="M299" i="5"/>
  <c r="L299" i="5"/>
  <c r="K299" i="5"/>
  <c r="N298" i="5"/>
  <c r="M298" i="5"/>
  <c r="L298" i="5"/>
  <c r="K298" i="5"/>
  <c r="N297" i="5"/>
  <c r="M297" i="5"/>
  <c r="L297" i="5"/>
  <c r="K297" i="5"/>
  <c r="N296" i="5"/>
  <c r="M296" i="5"/>
  <c r="L296" i="5"/>
  <c r="K296" i="5"/>
  <c r="N295" i="5"/>
  <c r="M295" i="5"/>
  <c r="L295" i="5"/>
  <c r="K295" i="5"/>
  <c r="N294" i="5"/>
  <c r="M294" i="5"/>
  <c r="L294" i="5"/>
  <c r="K294" i="5"/>
  <c r="N293" i="5"/>
  <c r="M293" i="5"/>
  <c r="L293" i="5"/>
  <c r="K293" i="5"/>
  <c r="N292" i="5"/>
  <c r="M292" i="5"/>
  <c r="L292" i="5"/>
  <c r="K292" i="5"/>
  <c r="N291" i="5"/>
  <c r="M291" i="5"/>
  <c r="L291" i="5"/>
  <c r="K291" i="5"/>
  <c r="N290" i="5"/>
  <c r="M290" i="5"/>
  <c r="L290" i="5"/>
  <c r="K290" i="5"/>
  <c r="N289" i="5"/>
  <c r="M289" i="5"/>
  <c r="L289" i="5"/>
  <c r="K289" i="5"/>
  <c r="N288" i="5"/>
  <c r="M288" i="5"/>
  <c r="L288" i="5"/>
  <c r="K288" i="5"/>
  <c r="N287" i="5"/>
  <c r="M287" i="5"/>
  <c r="L287" i="5"/>
  <c r="K287" i="5"/>
  <c r="N286" i="5"/>
  <c r="M286" i="5"/>
  <c r="L286" i="5"/>
  <c r="K286" i="5"/>
  <c r="N285" i="5"/>
  <c r="M285" i="5"/>
  <c r="L285" i="5"/>
  <c r="K285" i="5"/>
  <c r="N284" i="5"/>
  <c r="M284" i="5"/>
  <c r="L284" i="5"/>
  <c r="K284" i="5"/>
  <c r="N283" i="5"/>
  <c r="M283" i="5"/>
  <c r="L283" i="5"/>
  <c r="K283" i="5"/>
  <c r="N282" i="5"/>
  <c r="M282" i="5"/>
  <c r="L282" i="5"/>
  <c r="K282" i="5"/>
  <c r="N281" i="5"/>
  <c r="M281" i="5"/>
  <c r="L281" i="5"/>
  <c r="K281" i="5"/>
  <c r="N280" i="5"/>
  <c r="M280" i="5"/>
  <c r="L280" i="5"/>
  <c r="K280" i="5"/>
  <c r="N279" i="5"/>
  <c r="M279" i="5"/>
  <c r="L279" i="5"/>
  <c r="K279" i="5"/>
  <c r="N278" i="5"/>
  <c r="M278" i="5"/>
  <c r="L278" i="5"/>
  <c r="K278" i="5"/>
  <c r="N277" i="5"/>
  <c r="M277" i="5"/>
  <c r="L277" i="5"/>
  <c r="K277" i="5"/>
  <c r="N276" i="5"/>
  <c r="M276" i="5"/>
  <c r="L276" i="5"/>
  <c r="K276" i="5"/>
  <c r="N275" i="5"/>
  <c r="M275" i="5"/>
  <c r="L275" i="5"/>
  <c r="K275" i="5"/>
  <c r="N274" i="5"/>
  <c r="M274" i="5"/>
  <c r="L274" i="5"/>
  <c r="K274" i="5"/>
  <c r="N273" i="5"/>
  <c r="M273" i="5"/>
  <c r="L273" i="5"/>
  <c r="K273" i="5"/>
  <c r="N272" i="5"/>
  <c r="M272" i="5"/>
  <c r="L272" i="5"/>
  <c r="K272" i="5"/>
  <c r="N271" i="5"/>
  <c r="M271" i="5"/>
  <c r="L271" i="5"/>
  <c r="K271" i="5"/>
  <c r="N270" i="5"/>
  <c r="M270" i="5"/>
  <c r="L270" i="5"/>
  <c r="K270" i="5"/>
  <c r="N269" i="5"/>
  <c r="M269" i="5"/>
  <c r="L269" i="5"/>
  <c r="K269" i="5"/>
  <c r="N268" i="5"/>
  <c r="M268" i="5"/>
  <c r="L268" i="5"/>
  <c r="K268" i="5"/>
  <c r="N267" i="5"/>
  <c r="M267" i="5"/>
  <c r="L267" i="5"/>
  <c r="K267" i="5"/>
  <c r="N266" i="5"/>
  <c r="M266" i="5"/>
  <c r="L266" i="5"/>
  <c r="K266" i="5"/>
  <c r="N265" i="5"/>
  <c r="M265" i="5"/>
  <c r="L265" i="5"/>
  <c r="K265" i="5"/>
  <c r="N264" i="5"/>
  <c r="M264" i="5"/>
  <c r="L264" i="5"/>
  <c r="K264" i="5"/>
  <c r="N263" i="5"/>
  <c r="M263" i="5"/>
  <c r="L263" i="5"/>
  <c r="K263" i="5"/>
  <c r="N262" i="5"/>
  <c r="M262" i="5"/>
  <c r="L262" i="5"/>
  <c r="K262" i="5"/>
  <c r="N261" i="5"/>
  <c r="M261" i="5"/>
  <c r="L261" i="5"/>
  <c r="K261" i="5"/>
  <c r="N260" i="5"/>
  <c r="M260" i="5"/>
  <c r="L260" i="5"/>
  <c r="K260" i="5"/>
  <c r="N259" i="5"/>
  <c r="M259" i="5"/>
  <c r="L259" i="5"/>
  <c r="K259" i="5"/>
  <c r="N258" i="5"/>
  <c r="M258" i="5"/>
  <c r="L258" i="5"/>
  <c r="K258" i="5"/>
  <c r="N257" i="5"/>
  <c r="M257" i="5"/>
  <c r="L257" i="5"/>
  <c r="K257" i="5"/>
  <c r="N256" i="5"/>
  <c r="M256" i="5"/>
  <c r="L256" i="5"/>
  <c r="K256" i="5"/>
  <c r="N255" i="5"/>
  <c r="M255" i="5"/>
  <c r="L255" i="5"/>
  <c r="K255" i="5"/>
  <c r="N254" i="5"/>
  <c r="M254" i="5"/>
  <c r="L254" i="5"/>
  <c r="K254" i="5"/>
  <c r="N253" i="5"/>
  <c r="M253" i="5"/>
  <c r="L253" i="5"/>
  <c r="K253" i="5"/>
  <c r="N252" i="5"/>
  <c r="M252" i="5"/>
  <c r="L252" i="5"/>
  <c r="K252" i="5"/>
  <c r="N251" i="5"/>
  <c r="M251" i="5"/>
  <c r="L251" i="5"/>
  <c r="K251" i="5"/>
  <c r="N250" i="5"/>
  <c r="M250" i="5"/>
  <c r="L250" i="5"/>
  <c r="K250" i="5"/>
  <c r="N249" i="5"/>
  <c r="M249" i="5"/>
  <c r="L249" i="5"/>
  <c r="K249" i="5"/>
  <c r="N248" i="5"/>
  <c r="M248" i="5"/>
  <c r="L248" i="5"/>
  <c r="K248" i="5"/>
  <c r="N247" i="5"/>
  <c r="M247" i="5"/>
  <c r="L247" i="5"/>
  <c r="K247" i="5"/>
  <c r="N246" i="5"/>
  <c r="M246" i="5"/>
  <c r="L246" i="5"/>
  <c r="K246" i="5"/>
  <c r="N245" i="5"/>
  <c r="M245" i="5"/>
  <c r="L245" i="5"/>
  <c r="K245" i="5"/>
  <c r="N244" i="5"/>
  <c r="M244" i="5"/>
  <c r="L244" i="5"/>
  <c r="K244" i="5"/>
  <c r="N243" i="5"/>
  <c r="M243" i="5"/>
  <c r="L243" i="5"/>
  <c r="K243" i="5"/>
  <c r="N242" i="5"/>
  <c r="M242" i="5"/>
  <c r="L242" i="5"/>
  <c r="K242" i="5"/>
  <c r="N241" i="5"/>
  <c r="M241" i="5"/>
  <c r="L241" i="5"/>
  <c r="K241" i="5"/>
  <c r="N240" i="5"/>
  <c r="M240" i="5"/>
  <c r="L240" i="5"/>
  <c r="K240" i="5"/>
  <c r="N239" i="5"/>
  <c r="M239" i="5"/>
  <c r="L239" i="5"/>
  <c r="K239" i="5"/>
  <c r="N238" i="5"/>
  <c r="M238" i="5"/>
  <c r="L238" i="5"/>
  <c r="K238" i="5"/>
  <c r="N237" i="5"/>
  <c r="M237" i="5"/>
  <c r="L237" i="5"/>
  <c r="K237" i="5"/>
  <c r="N236" i="5"/>
  <c r="M236" i="5"/>
  <c r="L236" i="5"/>
  <c r="K236" i="5"/>
  <c r="N235" i="5"/>
  <c r="M235" i="5"/>
  <c r="L235" i="5"/>
  <c r="K235" i="5"/>
  <c r="N234" i="5"/>
  <c r="M234" i="5"/>
  <c r="L234" i="5"/>
  <c r="K234" i="5"/>
  <c r="N233" i="5"/>
  <c r="M233" i="5"/>
  <c r="L233" i="5"/>
  <c r="K233" i="5"/>
  <c r="N232" i="5"/>
  <c r="M232" i="5"/>
  <c r="L232" i="5"/>
  <c r="K232" i="5"/>
  <c r="N231" i="5"/>
  <c r="M231" i="5"/>
  <c r="L231" i="5"/>
  <c r="K231" i="5"/>
  <c r="N230" i="5"/>
  <c r="M230" i="5"/>
  <c r="L230" i="5"/>
  <c r="K230" i="5"/>
  <c r="N229" i="5"/>
  <c r="M229" i="5"/>
  <c r="L229" i="5"/>
  <c r="K229" i="5"/>
  <c r="N228" i="5"/>
  <c r="M228" i="5"/>
  <c r="L228" i="5"/>
  <c r="K228" i="5"/>
  <c r="N227" i="5"/>
  <c r="M227" i="5"/>
  <c r="L227" i="5"/>
  <c r="K227" i="5"/>
  <c r="N226" i="5"/>
  <c r="M226" i="5"/>
  <c r="L226" i="5"/>
  <c r="K226" i="5"/>
  <c r="N225" i="5"/>
  <c r="M225" i="5"/>
  <c r="L225" i="5"/>
  <c r="K225" i="5"/>
  <c r="N224" i="5"/>
  <c r="M224" i="5"/>
  <c r="L224" i="5"/>
  <c r="K224" i="5"/>
  <c r="N223" i="5"/>
  <c r="M223" i="5"/>
  <c r="L223" i="5"/>
  <c r="K223" i="5"/>
  <c r="N222" i="5"/>
  <c r="M222" i="5"/>
  <c r="L222" i="5"/>
  <c r="K222" i="5"/>
  <c r="N221" i="5"/>
  <c r="M221" i="5"/>
  <c r="L221" i="5"/>
  <c r="K221" i="5"/>
  <c r="N220" i="5"/>
  <c r="M220" i="5"/>
  <c r="L220" i="5"/>
  <c r="K220" i="5"/>
  <c r="N219" i="5"/>
  <c r="M219" i="5"/>
  <c r="L219" i="5"/>
  <c r="K219" i="5"/>
  <c r="N218" i="5"/>
  <c r="M218" i="5"/>
  <c r="L218" i="5"/>
  <c r="K218" i="5"/>
  <c r="N217" i="5"/>
  <c r="M217" i="5"/>
  <c r="L217" i="5"/>
  <c r="K217" i="5"/>
  <c r="N216" i="5"/>
  <c r="M216" i="5"/>
  <c r="L216" i="5"/>
  <c r="K216" i="5"/>
  <c r="N215" i="5"/>
  <c r="M215" i="5"/>
  <c r="L215" i="5"/>
  <c r="K215" i="5"/>
  <c r="N214" i="5"/>
  <c r="M214" i="5"/>
  <c r="L214" i="5"/>
  <c r="K214" i="5"/>
  <c r="N213" i="5"/>
  <c r="M213" i="5"/>
  <c r="L213" i="5"/>
  <c r="K213" i="5"/>
  <c r="N212" i="5"/>
  <c r="M212" i="5"/>
  <c r="L212" i="5"/>
  <c r="K212" i="5"/>
  <c r="N211" i="5"/>
  <c r="M211" i="5"/>
  <c r="L211" i="5"/>
  <c r="K211" i="5"/>
  <c r="N210" i="5"/>
  <c r="M210" i="5"/>
  <c r="L210" i="5"/>
  <c r="K210" i="5"/>
  <c r="N209" i="5"/>
  <c r="M209" i="5"/>
  <c r="L209" i="5"/>
  <c r="K209" i="5"/>
  <c r="N208" i="5"/>
  <c r="M208" i="5"/>
  <c r="L208" i="5"/>
  <c r="K208" i="5"/>
  <c r="N207" i="5"/>
  <c r="M207" i="5"/>
  <c r="L207" i="5"/>
  <c r="K207" i="5"/>
  <c r="N206" i="5"/>
  <c r="M206" i="5"/>
  <c r="L206" i="5"/>
  <c r="K206" i="5"/>
  <c r="N205" i="5"/>
  <c r="M205" i="5"/>
  <c r="L205" i="5"/>
  <c r="K205" i="5"/>
  <c r="N204" i="5"/>
  <c r="M204" i="5"/>
  <c r="L204" i="5"/>
  <c r="K204" i="5"/>
  <c r="N203" i="5"/>
  <c r="M203" i="5"/>
  <c r="L203" i="5"/>
  <c r="K203" i="5"/>
  <c r="N202" i="5"/>
  <c r="M202" i="5"/>
  <c r="L202" i="5"/>
  <c r="K202" i="5"/>
  <c r="N201" i="5"/>
  <c r="M201" i="5"/>
  <c r="L201" i="5"/>
  <c r="K201" i="5"/>
  <c r="N200" i="5"/>
  <c r="M200" i="5"/>
  <c r="L200" i="5"/>
  <c r="K200" i="5"/>
  <c r="N199" i="5"/>
  <c r="M199" i="5"/>
  <c r="L199" i="5"/>
  <c r="K199" i="5"/>
  <c r="N198" i="5"/>
  <c r="M198" i="5"/>
  <c r="L198" i="5"/>
  <c r="K198" i="5"/>
  <c r="N197" i="5"/>
  <c r="M197" i="5"/>
  <c r="L197" i="5"/>
  <c r="K197" i="5"/>
  <c r="N196" i="5"/>
  <c r="M196" i="5"/>
  <c r="L196" i="5"/>
  <c r="K196" i="5"/>
  <c r="N195" i="5"/>
  <c r="M195" i="5"/>
  <c r="L195" i="5"/>
  <c r="K195" i="5"/>
  <c r="N194" i="5"/>
  <c r="M194" i="5"/>
  <c r="L194" i="5"/>
  <c r="K194" i="5"/>
  <c r="N193" i="5"/>
  <c r="M193" i="5"/>
  <c r="L193" i="5"/>
  <c r="K193" i="5"/>
  <c r="N192" i="5"/>
  <c r="M192" i="5"/>
  <c r="L192" i="5"/>
  <c r="K192" i="5"/>
  <c r="N191" i="5"/>
  <c r="M191" i="5"/>
  <c r="L191" i="5"/>
  <c r="K191" i="5"/>
  <c r="N190" i="5"/>
  <c r="M190" i="5"/>
  <c r="L190" i="5"/>
  <c r="K190" i="5"/>
  <c r="N189" i="5"/>
  <c r="M189" i="5"/>
  <c r="L189" i="5"/>
  <c r="K189" i="5"/>
  <c r="N188" i="5"/>
  <c r="M188" i="5"/>
  <c r="L188" i="5"/>
  <c r="K188" i="5"/>
  <c r="N187" i="5"/>
  <c r="M187" i="5"/>
  <c r="L187" i="5"/>
  <c r="K187" i="5"/>
  <c r="N186" i="5"/>
  <c r="M186" i="5"/>
  <c r="L186" i="5"/>
  <c r="K186" i="5"/>
  <c r="N185" i="5"/>
  <c r="M185" i="5"/>
  <c r="L185" i="5"/>
  <c r="K185" i="5"/>
  <c r="N184" i="5"/>
  <c r="M184" i="5"/>
  <c r="L184" i="5"/>
  <c r="K184" i="5"/>
  <c r="N183" i="5"/>
  <c r="M183" i="5"/>
  <c r="L183" i="5"/>
  <c r="K183" i="5"/>
  <c r="N182" i="5"/>
  <c r="M182" i="5"/>
  <c r="L182" i="5"/>
  <c r="K182" i="5"/>
  <c r="N181" i="5"/>
  <c r="M181" i="5"/>
  <c r="L181" i="5"/>
  <c r="K181" i="5"/>
  <c r="N180" i="5"/>
  <c r="M180" i="5"/>
  <c r="L180" i="5"/>
  <c r="K180" i="5"/>
  <c r="N179" i="5"/>
  <c r="M179" i="5"/>
  <c r="L179" i="5"/>
  <c r="K179" i="5"/>
  <c r="N178" i="5"/>
  <c r="M178" i="5"/>
  <c r="L178" i="5"/>
  <c r="K178" i="5"/>
  <c r="N177" i="5"/>
  <c r="M177" i="5"/>
  <c r="L177" i="5"/>
  <c r="K177" i="5"/>
  <c r="N176" i="5"/>
  <c r="M176" i="5"/>
  <c r="L176" i="5"/>
  <c r="K176" i="5"/>
  <c r="N175" i="5"/>
  <c r="M175" i="5"/>
  <c r="L175" i="5"/>
  <c r="K175" i="5"/>
  <c r="N174" i="5"/>
  <c r="M174" i="5"/>
  <c r="L174" i="5"/>
  <c r="K174" i="5"/>
  <c r="N173" i="5"/>
  <c r="M173" i="5"/>
  <c r="L173" i="5"/>
  <c r="K173" i="5"/>
  <c r="N172" i="5"/>
  <c r="M172" i="5"/>
  <c r="L172" i="5"/>
  <c r="K172" i="5"/>
  <c r="N171" i="5"/>
  <c r="M171" i="5"/>
  <c r="L171" i="5"/>
  <c r="K171" i="5"/>
  <c r="N170" i="5"/>
  <c r="M170" i="5"/>
  <c r="L170" i="5"/>
  <c r="K170" i="5"/>
  <c r="N169" i="5"/>
  <c r="M169" i="5"/>
  <c r="L169" i="5"/>
  <c r="K169" i="5"/>
  <c r="N168" i="5"/>
  <c r="M168" i="5"/>
  <c r="L168" i="5"/>
  <c r="K168" i="5"/>
  <c r="N167" i="5"/>
  <c r="M167" i="5"/>
  <c r="L167" i="5"/>
  <c r="K167" i="5"/>
  <c r="N166" i="5"/>
  <c r="M166" i="5"/>
  <c r="L166" i="5"/>
  <c r="K166" i="5"/>
  <c r="N165" i="5"/>
  <c r="M165" i="5"/>
  <c r="L165" i="5"/>
  <c r="K165" i="5"/>
  <c r="N164" i="5"/>
  <c r="M164" i="5"/>
  <c r="L164" i="5"/>
  <c r="K164" i="5"/>
  <c r="N163" i="5"/>
  <c r="M163" i="5"/>
  <c r="L163" i="5"/>
  <c r="K163" i="5"/>
  <c r="N162" i="5"/>
  <c r="M162" i="5"/>
  <c r="L162" i="5"/>
  <c r="K162" i="5"/>
  <c r="N161" i="5"/>
  <c r="M161" i="5"/>
  <c r="L161" i="5"/>
  <c r="K161" i="5"/>
  <c r="N160" i="5"/>
  <c r="M160" i="5"/>
  <c r="L160" i="5"/>
  <c r="K160" i="5"/>
  <c r="N159" i="5"/>
  <c r="M159" i="5"/>
  <c r="L159" i="5"/>
  <c r="K159" i="5"/>
  <c r="N158" i="5"/>
  <c r="M158" i="5"/>
  <c r="L158" i="5"/>
  <c r="K158" i="5"/>
  <c r="N157" i="5"/>
  <c r="M157" i="5"/>
  <c r="L157" i="5"/>
  <c r="K157" i="5"/>
  <c r="N156" i="5"/>
  <c r="M156" i="5"/>
  <c r="L156" i="5"/>
  <c r="K156" i="5"/>
  <c r="N155" i="5"/>
  <c r="M155" i="5"/>
  <c r="L155" i="5"/>
  <c r="K155" i="5"/>
  <c r="N154" i="5"/>
  <c r="M154" i="5"/>
  <c r="L154" i="5"/>
  <c r="K154" i="5"/>
  <c r="N153" i="5"/>
  <c r="M153" i="5"/>
  <c r="L153" i="5"/>
  <c r="K153" i="5"/>
  <c r="N152" i="5"/>
  <c r="M152" i="5"/>
  <c r="L152" i="5"/>
  <c r="K152" i="5"/>
  <c r="N151" i="5"/>
  <c r="M151" i="5"/>
  <c r="L151" i="5"/>
  <c r="K151" i="5"/>
  <c r="N150" i="5"/>
  <c r="M150" i="5"/>
  <c r="L150" i="5"/>
  <c r="K150" i="5"/>
  <c r="N149" i="5"/>
  <c r="M149" i="5"/>
  <c r="L149" i="5"/>
  <c r="K149" i="5"/>
  <c r="N148" i="5"/>
  <c r="M148" i="5"/>
  <c r="L148" i="5"/>
  <c r="K148" i="5"/>
  <c r="N147" i="5"/>
  <c r="M147" i="5"/>
  <c r="L147" i="5"/>
  <c r="K147" i="5"/>
  <c r="N146" i="5"/>
  <c r="M146" i="5"/>
  <c r="L146" i="5"/>
  <c r="K146" i="5"/>
  <c r="N145" i="5"/>
  <c r="M145" i="5"/>
  <c r="L145" i="5"/>
  <c r="K145" i="5"/>
  <c r="N144" i="5"/>
  <c r="M144" i="5"/>
  <c r="L144" i="5"/>
  <c r="K144" i="5"/>
  <c r="N143" i="5"/>
  <c r="M143" i="5"/>
  <c r="L143" i="5"/>
  <c r="K143" i="5"/>
  <c r="N142" i="5"/>
  <c r="M142" i="5"/>
  <c r="L142" i="5"/>
  <c r="K142" i="5"/>
  <c r="N141" i="5"/>
  <c r="M141" i="5"/>
  <c r="L141" i="5"/>
  <c r="K141" i="5"/>
  <c r="N140" i="5"/>
  <c r="M140" i="5"/>
  <c r="L140" i="5"/>
  <c r="K140" i="5"/>
  <c r="N139" i="5"/>
  <c r="M139" i="5"/>
  <c r="L139" i="5"/>
  <c r="K139" i="5"/>
  <c r="N138" i="5"/>
  <c r="M138" i="5"/>
  <c r="L138" i="5"/>
  <c r="K138" i="5"/>
  <c r="N137" i="5"/>
  <c r="M137" i="5"/>
  <c r="L137" i="5"/>
  <c r="K137" i="5"/>
  <c r="N136" i="5"/>
  <c r="M136" i="5"/>
  <c r="L136" i="5"/>
  <c r="K136" i="5"/>
  <c r="N135" i="5"/>
  <c r="M135" i="5"/>
  <c r="L135" i="5"/>
  <c r="K135" i="5"/>
  <c r="N134" i="5"/>
  <c r="M134" i="5"/>
  <c r="L134" i="5"/>
  <c r="K134" i="5"/>
  <c r="N133" i="5"/>
  <c r="M133" i="5"/>
  <c r="L133" i="5"/>
  <c r="K133" i="5"/>
  <c r="N132" i="5"/>
  <c r="M132" i="5"/>
  <c r="L132" i="5"/>
  <c r="K132" i="5"/>
  <c r="N131" i="5"/>
  <c r="M131" i="5"/>
  <c r="L131" i="5"/>
  <c r="K131" i="5"/>
  <c r="N130" i="5"/>
  <c r="M130" i="5"/>
  <c r="L130" i="5"/>
  <c r="K130" i="5"/>
  <c r="N129" i="5"/>
  <c r="M129" i="5"/>
  <c r="L129" i="5"/>
  <c r="K129" i="5"/>
  <c r="N128" i="5"/>
  <c r="M128" i="5"/>
  <c r="L128" i="5"/>
  <c r="K128" i="5"/>
  <c r="N127" i="5"/>
  <c r="M127" i="5"/>
  <c r="L127" i="5"/>
  <c r="K127" i="5"/>
  <c r="N126" i="5"/>
  <c r="M126" i="5"/>
  <c r="L126" i="5"/>
  <c r="K126" i="5"/>
  <c r="N125" i="5"/>
  <c r="M125" i="5"/>
  <c r="L125" i="5"/>
  <c r="K125" i="5"/>
  <c r="N124" i="5"/>
  <c r="M124" i="5"/>
  <c r="L124" i="5"/>
  <c r="K124" i="5"/>
  <c r="N123" i="5"/>
  <c r="M123" i="5"/>
  <c r="L123" i="5"/>
  <c r="K123" i="5"/>
  <c r="N122" i="5"/>
  <c r="M122" i="5"/>
  <c r="L122" i="5"/>
  <c r="K122" i="5"/>
  <c r="N121" i="5"/>
  <c r="M121" i="5"/>
  <c r="L121" i="5"/>
  <c r="K121" i="5"/>
  <c r="N120" i="5"/>
  <c r="M120" i="5"/>
  <c r="L120" i="5"/>
  <c r="K120" i="5"/>
  <c r="N119" i="5"/>
  <c r="M119" i="5"/>
  <c r="L119" i="5"/>
  <c r="K119" i="5"/>
  <c r="N118" i="5"/>
  <c r="M118" i="5"/>
  <c r="L118" i="5"/>
  <c r="K118" i="5"/>
  <c r="N117" i="5"/>
  <c r="M117" i="5"/>
  <c r="L117" i="5"/>
  <c r="K117" i="5"/>
  <c r="N116" i="5"/>
  <c r="M116" i="5"/>
  <c r="L116" i="5"/>
  <c r="K116" i="5"/>
  <c r="N115" i="5"/>
  <c r="M115" i="5"/>
  <c r="L115" i="5"/>
  <c r="K115" i="5"/>
  <c r="N114" i="5"/>
  <c r="M114" i="5"/>
  <c r="L114" i="5"/>
  <c r="K114" i="5"/>
  <c r="N113" i="5"/>
  <c r="M113" i="5"/>
  <c r="L113" i="5"/>
  <c r="K113" i="5"/>
  <c r="N112" i="5"/>
  <c r="M112" i="5"/>
  <c r="L112" i="5"/>
  <c r="K112" i="5"/>
  <c r="N111" i="5"/>
  <c r="M111" i="5"/>
  <c r="L111" i="5"/>
  <c r="K111" i="5"/>
  <c r="N110" i="5"/>
  <c r="M110" i="5"/>
  <c r="L110" i="5"/>
  <c r="K110" i="5"/>
  <c r="N109" i="5"/>
  <c r="M109" i="5"/>
  <c r="L109" i="5"/>
  <c r="K109" i="5"/>
  <c r="N108" i="5"/>
  <c r="M108" i="5"/>
  <c r="L108" i="5"/>
  <c r="K108" i="5"/>
  <c r="N107" i="5"/>
  <c r="M107" i="5"/>
  <c r="L107" i="5"/>
  <c r="K107" i="5"/>
  <c r="N106" i="5"/>
  <c r="M106" i="5"/>
  <c r="L106" i="5"/>
  <c r="K106" i="5"/>
  <c r="N105" i="5"/>
  <c r="M105" i="5"/>
  <c r="L105" i="5"/>
  <c r="K105" i="5"/>
  <c r="N104" i="5"/>
  <c r="M104" i="5"/>
  <c r="L104" i="5"/>
  <c r="K104" i="5"/>
  <c r="N103" i="5"/>
  <c r="M103" i="5"/>
  <c r="L103" i="5"/>
  <c r="K103" i="5"/>
  <c r="N102" i="5"/>
  <c r="M102" i="5"/>
  <c r="L102" i="5"/>
  <c r="K102" i="5"/>
  <c r="N101" i="5"/>
  <c r="M101" i="5"/>
  <c r="L101" i="5"/>
  <c r="K101" i="5"/>
  <c r="N100" i="5"/>
  <c r="M100" i="5"/>
  <c r="L100" i="5"/>
  <c r="K100" i="5"/>
  <c r="N99" i="5"/>
  <c r="M99" i="5"/>
  <c r="L99" i="5"/>
  <c r="K99" i="5"/>
  <c r="N98" i="5"/>
  <c r="M98" i="5"/>
  <c r="L98" i="5"/>
  <c r="K98" i="5"/>
  <c r="N97" i="5"/>
  <c r="M97" i="5"/>
  <c r="L97" i="5"/>
  <c r="K97" i="5"/>
  <c r="N96" i="5"/>
  <c r="M96" i="5"/>
  <c r="L96" i="5"/>
  <c r="K96" i="5"/>
  <c r="N95" i="5"/>
  <c r="M95" i="5"/>
  <c r="L95" i="5"/>
  <c r="K95" i="5"/>
  <c r="N94" i="5"/>
  <c r="M94" i="5"/>
  <c r="L94" i="5"/>
  <c r="K94" i="5"/>
  <c r="N93" i="5"/>
  <c r="M93" i="5"/>
  <c r="L93" i="5"/>
  <c r="K93" i="5"/>
  <c r="N92" i="5"/>
  <c r="M92" i="5"/>
  <c r="L92" i="5"/>
  <c r="K92" i="5"/>
  <c r="N91" i="5"/>
  <c r="M91" i="5"/>
  <c r="L91" i="5"/>
  <c r="K91" i="5"/>
  <c r="N90" i="5"/>
  <c r="M90" i="5"/>
  <c r="L90" i="5"/>
  <c r="K90" i="5"/>
  <c r="N89" i="5"/>
  <c r="M89" i="5"/>
  <c r="L89" i="5"/>
  <c r="K89" i="5"/>
  <c r="N88" i="5"/>
  <c r="M88" i="5"/>
  <c r="L88" i="5"/>
  <c r="K88" i="5"/>
  <c r="N87" i="5"/>
  <c r="M87" i="5"/>
  <c r="L87" i="5"/>
  <c r="K87" i="5"/>
  <c r="N86" i="5"/>
  <c r="M86" i="5"/>
  <c r="L86" i="5"/>
  <c r="K86" i="5"/>
  <c r="N85" i="5"/>
  <c r="M85" i="5"/>
  <c r="L85" i="5"/>
  <c r="K85" i="5"/>
  <c r="N84" i="5"/>
  <c r="M84" i="5"/>
  <c r="L84" i="5"/>
  <c r="K84" i="5"/>
  <c r="N83" i="5"/>
  <c r="M83" i="5"/>
  <c r="L83" i="5"/>
  <c r="K83" i="5"/>
  <c r="N82" i="5"/>
  <c r="M82" i="5"/>
  <c r="L82" i="5"/>
  <c r="K82" i="5"/>
  <c r="N81" i="5"/>
  <c r="M81" i="5"/>
  <c r="L81" i="5"/>
  <c r="K81" i="5"/>
  <c r="N80" i="5"/>
  <c r="M80" i="5"/>
  <c r="L80" i="5"/>
  <c r="K80" i="5"/>
  <c r="N79" i="5"/>
  <c r="M79" i="5"/>
  <c r="L79" i="5"/>
  <c r="K79" i="5"/>
  <c r="N78" i="5"/>
  <c r="M78" i="5"/>
  <c r="L78" i="5"/>
  <c r="K78" i="5"/>
  <c r="N77" i="5"/>
  <c r="M77" i="5"/>
  <c r="L77" i="5"/>
  <c r="K77" i="5"/>
  <c r="N76" i="5"/>
  <c r="M76" i="5"/>
  <c r="L76" i="5"/>
  <c r="K76" i="5"/>
  <c r="N75" i="5"/>
  <c r="M75" i="5"/>
  <c r="L75" i="5"/>
  <c r="K75" i="5"/>
  <c r="N74" i="5"/>
  <c r="M74" i="5"/>
  <c r="L74" i="5"/>
  <c r="K74" i="5"/>
  <c r="N73" i="5"/>
  <c r="M73" i="5"/>
  <c r="L73" i="5"/>
  <c r="K73" i="5"/>
  <c r="N72" i="5"/>
  <c r="M72" i="5"/>
  <c r="L72" i="5"/>
  <c r="K72" i="5"/>
  <c r="N71" i="5"/>
  <c r="M71" i="5"/>
  <c r="L71" i="5"/>
  <c r="K71" i="5"/>
  <c r="N70" i="5"/>
  <c r="M70" i="5"/>
  <c r="L70" i="5"/>
  <c r="K70" i="5"/>
  <c r="N69" i="5"/>
  <c r="M69" i="5"/>
  <c r="L69" i="5"/>
  <c r="K69" i="5"/>
  <c r="N68" i="5"/>
  <c r="M68" i="5"/>
  <c r="L68" i="5"/>
  <c r="K68" i="5"/>
  <c r="N67" i="5"/>
  <c r="M67" i="5"/>
  <c r="L67" i="5"/>
  <c r="K67" i="5"/>
  <c r="N66" i="5"/>
  <c r="M66" i="5"/>
  <c r="L66" i="5"/>
  <c r="K66" i="5"/>
  <c r="N65" i="5"/>
  <c r="M65" i="5"/>
  <c r="L65" i="5"/>
  <c r="K65" i="5"/>
  <c r="N64" i="5"/>
  <c r="M64" i="5"/>
  <c r="L64" i="5"/>
  <c r="K64" i="5"/>
  <c r="N63" i="5"/>
  <c r="M63" i="5"/>
  <c r="L63" i="5"/>
  <c r="K63" i="5"/>
  <c r="N62" i="5"/>
  <c r="M62" i="5"/>
  <c r="L62" i="5"/>
  <c r="K62" i="5"/>
  <c r="N61" i="5"/>
  <c r="M61" i="5"/>
  <c r="L61" i="5"/>
  <c r="K61" i="5"/>
  <c r="N60" i="5"/>
  <c r="M60" i="5"/>
  <c r="L60" i="5"/>
  <c r="K60" i="5"/>
  <c r="N59" i="5"/>
  <c r="M59" i="5"/>
  <c r="L59" i="5"/>
  <c r="K59" i="5"/>
  <c r="N58" i="5"/>
  <c r="M58" i="5"/>
  <c r="L58" i="5"/>
  <c r="K58" i="5"/>
  <c r="N57" i="5"/>
  <c r="M57" i="5"/>
  <c r="L57" i="5"/>
  <c r="K57" i="5"/>
  <c r="N56" i="5"/>
  <c r="M56" i="5"/>
  <c r="L56" i="5"/>
  <c r="K56" i="5"/>
  <c r="N55" i="5"/>
  <c r="M55" i="5"/>
  <c r="L55" i="5"/>
  <c r="K55" i="5"/>
  <c r="N54" i="5"/>
  <c r="M54" i="5"/>
  <c r="L54" i="5"/>
  <c r="K54" i="5"/>
  <c r="N53" i="5"/>
  <c r="M53" i="5"/>
  <c r="L53" i="5"/>
  <c r="K53" i="5"/>
  <c r="N52" i="5"/>
  <c r="M52" i="5"/>
  <c r="L52" i="5"/>
  <c r="K52" i="5"/>
  <c r="N51" i="5"/>
  <c r="M51" i="5"/>
  <c r="L51" i="5"/>
  <c r="K51" i="5"/>
  <c r="N50" i="5"/>
  <c r="M50" i="5"/>
  <c r="L50" i="5"/>
  <c r="K50" i="5"/>
  <c r="N49" i="5"/>
  <c r="M49" i="5"/>
  <c r="L49" i="5"/>
  <c r="K49" i="5"/>
  <c r="N48" i="5"/>
  <c r="M48" i="5"/>
  <c r="L48" i="5"/>
  <c r="K48" i="5"/>
  <c r="N47" i="5"/>
  <c r="M47" i="5"/>
  <c r="L47" i="5"/>
  <c r="K47" i="5"/>
  <c r="N46" i="5"/>
  <c r="M46" i="5"/>
  <c r="L46" i="5"/>
  <c r="K46" i="5"/>
  <c r="N45" i="5"/>
  <c r="M45" i="5"/>
  <c r="L45" i="5"/>
  <c r="K45" i="5"/>
  <c r="N44" i="5"/>
  <c r="M44" i="5"/>
  <c r="L44" i="5"/>
  <c r="K44" i="5"/>
  <c r="N43" i="5"/>
  <c r="M43" i="5"/>
  <c r="L43" i="5"/>
  <c r="K43" i="5"/>
  <c r="N42" i="5"/>
  <c r="M42" i="5"/>
  <c r="L42" i="5"/>
  <c r="K42" i="5"/>
  <c r="N41" i="5"/>
  <c r="M41" i="5"/>
  <c r="L41" i="5"/>
  <c r="K41" i="5"/>
  <c r="L40" i="5"/>
  <c r="K40" i="5"/>
  <c r="N40" i="5"/>
  <c r="M40" i="5"/>
  <c r="AB820" i="5"/>
  <c r="W820" i="5"/>
  <c r="V820" i="5"/>
  <c r="U820" i="5"/>
  <c r="T820" i="5"/>
  <c r="S820" i="5"/>
  <c r="Q820" i="5"/>
  <c r="P820" i="5"/>
  <c r="O820" i="5" s="1"/>
  <c r="J820" i="5"/>
  <c r="I820" i="5" s="1"/>
  <c r="R820" i="5" s="1"/>
  <c r="H820" i="5"/>
  <c r="G820" i="5"/>
  <c r="F820" i="5"/>
  <c r="B820" i="5"/>
  <c r="AB819" i="5"/>
  <c r="W819" i="5"/>
  <c r="V819" i="5"/>
  <c r="U819" i="5"/>
  <c r="T819" i="5"/>
  <c r="S819" i="5"/>
  <c r="Q819" i="5"/>
  <c r="P819" i="5"/>
  <c r="O819" i="5" s="1"/>
  <c r="J819" i="5"/>
  <c r="I819" i="5" s="1"/>
  <c r="R819" i="5" s="1"/>
  <c r="H819" i="5"/>
  <c r="G819" i="5"/>
  <c r="F819" i="5"/>
  <c r="B819" i="5"/>
  <c r="AB818" i="5"/>
  <c r="W818" i="5"/>
  <c r="V818" i="5"/>
  <c r="U818" i="5"/>
  <c r="T818" i="5"/>
  <c r="S818" i="5"/>
  <c r="Q818" i="5"/>
  <c r="P818" i="5"/>
  <c r="O818" i="5" s="1"/>
  <c r="J818" i="5"/>
  <c r="I818" i="5" s="1"/>
  <c r="R818" i="5" s="1"/>
  <c r="H818" i="5"/>
  <c r="G818" i="5"/>
  <c r="F818" i="5"/>
  <c r="B818" i="5"/>
  <c r="AB817" i="5"/>
  <c r="W817" i="5"/>
  <c r="V817" i="5"/>
  <c r="U817" i="5"/>
  <c r="T817" i="5"/>
  <c r="S817" i="5"/>
  <c r="Q817" i="5"/>
  <c r="P817" i="5"/>
  <c r="O817" i="5" s="1"/>
  <c r="J817" i="5"/>
  <c r="I817" i="5" s="1"/>
  <c r="R817" i="5" s="1"/>
  <c r="H817" i="5"/>
  <c r="G817" i="5"/>
  <c r="F817" i="5"/>
  <c r="B817" i="5"/>
  <c r="AB816" i="5"/>
  <c r="W816" i="5"/>
  <c r="V816" i="5"/>
  <c r="U816" i="5"/>
  <c r="T816" i="5"/>
  <c r="S816" i="5"/>
  <c r="Q816" i="5"/>
  <c r="P816" i="5"/>
  <c r="O816" i="5" s="1"/>
  <c r="J816" i="5"/>
  <c r="I816" i="5" s="1"/>
  <c r="R816" i="5" s="1"/>
  <c r="H816" i="5"/>
  <c r="G816" i="5"/>
  <c r="F816" i="5"/>
  <c r="B816" i="5"/>
  <c r="AB815" i="5"/>
  <c r="W815" i="5"/>
  <c r="V815" i="5"/>
  <c r="U815" i="5"/>
  <c r="T815" i="5"/>
  <c r="S815" i="5"/>
  <c r="Q815" i="5"/>
  <c r="P815" i="5"/>
  <c r="O815" i="5" s="1"/>
  <c r="J815" i="5"/>
  <c r="I815" i="5" s="1"/>
  <c r="R815" i="5" s="1"/>
  <c r="H815" i="5"/>
  <c r="G815" i="5"/>
  <c r="F815" i="5"/>
  <c r="B815" i="5"/>
  <c r="AB814" i="5"/>
  <c r="W814" i="5"/>
  <c r="V814" i="5"/>
  <c r="U814" i="5"/>
  <c r="T814" i="5"/>
  <c r="S814" i="5"/>
  <c r="Q814" i="5"/>
  <c r="P814" i="5"/>
  <c r="O814" i="5" s="1"/>
  <c r="J814" i="5"/>
  <c r="I814" i="5" s="1"/>
  <c r="R814" i="5" s="1"/>
  <c r="H814" i="5"/>
  <c r="G814" i="5"/>
  <c r="F814" i="5"/>
  <c r="B814" i="5"/>
  <c r="AB813" i="5"/>
  <c r="W813" i="5"/>
  <c r="V813" i="5"/>
  <c r="U813" i="5"/>
  <c r="T813" i="5"/>
  <c r="S813" i="5"/>
  <c r="Q813" i="5"/>
  <c r="P813" i="5"/>
  <c r="O813" i="5" s="1"/>
  <c r="J813" i="5"/>
  <c r="I813" i="5" s="1"/>
  <c r="R813" i="5" s="1"/>
  <c r="H813" i="5"/>
  <c r="G813" i="5"/>
  <c r="F813" i="5"/>
  <c r="B813" i="5"/>
  <c r="AB812" i="5"/>
  <c r="W812" i="5"/>
  <c r="V812" i="5"/>
  <c r="U812" i="5"/>
  <c r="T812" i="5"/>
  <c r="S812" i="5"/>
  <c r="Q812" i="5"/>
  <c r="P812" i="5"/>
  <c r="O812" i="5" s="1"/>
  <c r="J812" i="5"/>
  <c r="I812" i="5" s="1"/>
  <c r="R812" i="5" s="1"/>
  <c r="H812" i="5"/>
  <c r="G812" i="5"/>
  <c r="F812" i="5"/>
  <c r="B812" i="5"/>
  <c r="AB811" i="5"/>
  <c r="W811" i="5"/>
  <c r="V811" i="5"/>
  <c r="U811" i="5"/>
  <c r="T811" i="5"/>
  <c r="S811" i="5"/>
  <c r="Q811" i="5"/>
  <c r="P811" i="5"/>
  <c r="O811" i="5" s="1"/>
  <c r="J811" i="5"/>
  <c r="I811" i="5" s="1"/>
  <c r="R811" i="5" s="1"/>
  <c r="H811" i="5"/>
  <c r="G811" i="5"/>
  <c r="F811" i="5"/>
  <c r="B811" i="5"/>
  <c r="AB810" i="5"/>
  <c r="W810" i="5"/>
  <c r="V810" i="5"/>
  <c r="U810" i="5"/>
  <c r="T810" i="5"/>
  <c r="S810" i="5"/>
  <c r="Q810" i="5"/>
  <c r="P810" i="5"/>
  <c r="O810" i="5" s="1"/>
  <c r="J810" i="5"/>
  <c r="I810" i="5" s="1"/>
  <c r="R810" i="5" s="1"/>
  <c r="H810" i="5"/>
  <c r="G810" i="5"/>
  <c r="F810" i="5"/>
  <c r="B810" i="5"/>
  <c r="AB809" i="5"/>
  <c r="W809" i="5"/>
  <c r="V809" i="5"/>
  <c r="U809" i="5"/>
  <c r="T809" i="5"/>
  <c r="S809" i="5"/>
  <c r="Q809" i="5"/>
  <c r="P809" i="5"/>
  <c r="O809" i="5" s="1"/>
  <c r="J809" i="5"/>
  <c r="I809" i="5" s="1"/>
  <c r="R809" i="5" s="1"/>
  <c r="H809" i="5"/>
  <c r="G809" i="5"/>
  <c r="F809" i="5"/>
  <c r="B809" i="5"/>
  <c r="AB808" i="5"/>
  <c r="W808" i="5"/>
  <c r="V808" i="5"/>
  <c r="U808" i="5"/>
  <c r="T808" i="5"/>
  <c r="S808" i="5"/>
  <c r="Q808" i="5"/>
  <c r="P808" i="5"/>
  <c r="O808" i="5" s="1"/>
  <c r="J808" i="5"/>
  <c r="I808" i="5" s="1"/>
  <c r="R808" i="5" s="1"/>
  <c r="H808" i="5"/>
  <c r="G808" i="5"/>
  <c r="F808" i="5"/>
  <c r="B808" i="5"/>
  <c r="AB807" i="5"/>
  <c r="W807" i="5"/>
  <c r="V807" i="5"/>
  <c r="U807" i="5"/>
  <c r="T807" i="5"/>
  <c r="S807" i="5"/>
  <c r="Q807" i="5"/>
  <c r="P807" i="5"/>
  <c r="O807" i="5" s="1"/>
  <c r="J807" i="5"/>
  <c r="I807" i="5" s="1"/>
  <c r="R807" i="5" s="1"/>
  <c r="H807" i="5"/>
  <c r="G807" i="5"/>
  <c r="F807" i="5"/>
  <c r="B807" i="5"/>
  <c r="AB806" i="5"/>
  <c r="W806" i="5"/>
  <c r="V806" i="5"/>
  <c r="U806" i="5"/>
  <c r="T806" i="5"/>
  <c r="S806" i="5"/>
  <c r="Q806" i="5"/>
  <c r="P806" i="5"/>
  <c r="O806" i="5" s="1"/>
  <c r="J806" i="5"/>
  <c r="I806" i="5" s="1"/>
  <c r="R806" i="5" s="1"/>
  <c r="H806" i="5"/>
  <c r="G806" i="5"/>
  <c r="F806" i="5"/>
  <c r="B806" i="5"/>
  <c r="AB805" i="5"/>
  <c r="W805" i="5"/>
  <c r="V805" i="5"/>
  <c r="U805" i="5"/>
  <c r="T805" i="5"/>
  <c r="S805" i="5"/>
  <c r="Q805" i="5"/>
  <c r="P805" i="5"/>
  <c r="O805" i="5" s="1"/>
  <c r="J805" i="5"/>
  <c r="I805" i="5" s="1"/>
  <c r="R805" i="5" s="1"/>
  <c r="H805" i="5"/>
  <c r="G805" i="5"/>
  <c r="F805" i="5"/>
  <c r="B805" i="5"/>
  <c r="AB804" i="5"/>
  <c r="W804" i="5"/>
  <c r="V804" i="5"/>
  <c r="U804" i="5"/>
  <c r="T804" i="5"/>
  <c r="S804" i="5"/>
  <c r="Q804" i="5"/>
  <c r="P804" i="5"/>
  <c r="O804" i="5" s="1"/>
  <c r="J804" i="5"/>
  <c r="I804" i="5" s="1"/>
  <c r="R804" i="5" s="1"/>
  <c r="H804" i="5"/>
  <c r="G804" i="5"/>
  <c r="F804" i="5"/>
  <c r="B804" i="5"/>
  <c r="AB803" i="5"/>
  <c r="W803" i="5"/>
  <c r="V803" i="5"/>
  <c r="U803" i="5"/>
  <c r="T803" i="5"/>
  <c r="S803" i="5"/>
  <c r="Q803" i="5"/>
  <c r="P803" i="5"/>
  <c r="O803" i="5" s="1"/>
  <c r="J803" i="5"/>
  <c r="I803" i="5" s="1"/>
  <c r="R803" i="5" s="1"/>
  <c r="H803" i="5"/>
  <c r="G803" i="5"/>
  <c r="F803" i="5"/>
  <c r="B803" i="5"/>
  <c r="AB802" i="5"/>
  <c r="W802" i="5"/>
  <c r="V802" i="5"/>
  <c r="U802" i="5"/>
  <c r="T802" i="5"/>
  <c r="S802" i="5"/>
  <c r="Q802" i="5"/>
  <c r="P802" i="5"/>
  <c r="O802" i="5" s="1"/>
  <c r="J802" i="5"/>
  <c r="I802" i="5" s="1"/>
  <c r="R802" i="5" s="1"/>
  <c r="H802" i="5"/>
  <c r="G802" i="5"/>
  <c r="F802" i="5"/>
  <c r="B802" i="5"/>
  <c r="AB801" i="5"/>
  <c r="W801" i="5"/>
  <c r="V801" i="5"/>
  <c r="U801" i="5"/>
  <c r="T801" i="5"/>
  <c r="S801" i="5"/>
  <c r="Q801" i="5"/>
  <c r="P801" i="5"/>
  <c r="O801" i="5" s="1"/>
  <c r="J801" i="5"/>
  <c r="I801" i="5" s="1"/>
  <c r="R801" i="5" s="1"/>
  <c r="H801" i="5"/>
  <c r="G801" i="5"/>
  <c r="F801" i="5"/>
  <c r="B801" i="5"/>
  <c r="AB800" i="5"/>
  <c r="W800" i="5"/>
  <c r="V800" i="5"/>
  <c r="U800" i="5"/>
  <c r="T800" i="5"/>
  <c r="S800" i="5"/>
  <c r="Q800" i="5"/>
  <c r="P800" i="5"/>
  <c r="O800" i="5" s="1"/>
  <c r="J800" i="5"/>
  <c r="I800" i="5" s="1"/>
  <c r="R800" i="5" s="1"/>
  <c r="H800" i="5"/>
  <c r="G800" i="5"/>
  <c r="F800" i="5"/>
  <c r="B800" i="5"/>
  <c r="AB799" i="5"/>
  <c r="W799" i="5"/>
  <c r="V799" i="5"/>
  <c r="U799" i="5"/>
  <c r="T799" i="5"/>
  <c r="S799" i="5"/>
  <c r="Q799" i="5"/>
  <c r="P799" i="5"/>
  <c r="O799" i="5" s="1"/>
  <c r="J799" i="5"/>
  <c r="I799" i="5" s="1"/>
  <c r="R799" i="5" s="1"/>
  <c r="H799" i="5"/>
  <c r="G799" i="5"/>
  <c r="F799" i="5"/>
  <c r="B799" i="5"/>
  <c r="AB798" i="5"/>
  <c r="W798" i="5"/>
  <c r="V798" i="5"/>
  <c r="U798" i="5"/>
  <c r="T798" i="5"/>
  <c r="S798" i="5"/>
  <c r="Q798" i="5"/>
  <c r="P798" i="5"/>
  <c r="O798" i="5" s="1"/>
  <c r="J798" i="5"/>
  <c r="I798" i="5" s="1"/>
  <c r="R798" i="5" s="1"/>
  <c r="H798" i="5"/>
  <c r="G798" i="5"/>
  <c r="F798" i="5"/>
  <c r="B798" i="5"/>
  <c r="AB797" i="5"/>
  <c r="W797" i="5"/>
  <c r="V797" i="5"/>
  <c r="U797" i="5"/>
  <c r="T797" i="5"/>
  <c r="S797" i="5"/>
  <c r="Q797" i="5"/>
  <c r="P797" i="5"/>
  <c r="O797" i="5" s="1"/>
  <c r="J797" i="5"/>
  <c r="I797" i="5" s="1"/>
  <c r="R797" i="5" s="1"/>
  <c r="H797" i="5"/>
  <c r="G797" i="5"/>
  <c r="F797" i="5"/>
  <c r="B797" i="5"/>
  <c r="AB796" i="5"/>
  <c r="W796" i="5"/>
  <c r="V796" i="5"/>
  <c r="U796" i="5"/>
  <c r="T796" i="5"/>
  <c r="S796" i="5"/>
  <c r="Q796" i="5"/>
  <c r="P796" i="5"/>
  <c r="O796" i="5" s="1"/>
  <c r="J796" i="5"/>
  <c r="I796" i="5" s="1"/>
  <c r="R796" i="5" s="1"/>
  <c r="H796" i="5"/>
  <c r="G796" i="5"/>
  <c r="F796" i="5"/>
  <c r="B796" i="5"/>
  <c r="AB795" i="5"/>
  <c r="W795" i="5"/>
  <c r="V795" i="5"/>
  <c r="U795" i="5"/>
  <c r="T795" i="5"/>
  <c r="S795" i="5"/>
  <c r="Q795" i="5"/>
  <c r="P795" i="5"/>
  <c r="O795" i="5" s="1"/>
  <c r="J795" i="5"/>
  <c r="I795" i="5" s="1"/>
  <c r="R795" i="5" s="1"/>
  <c r="H795" i="5"/>
  <c r="G795" i="5"/>
  <c r="F795" i="5"/>
  <c r="B795" i="5"/>
  <c r="AB794" i="5"/>
  <c r="W794" i="5"/>
  <c r="V794" i="5"/>
  <c r="U794" i="5"/>
  <c r="T794" i="5"/>
  <c r="S794" i="5"/>
  <c r="Q794" i="5"/>
  <c r="P794" i="5"/>
  <c r="O794" i="5" s="1"/>
  <c r="J794" i="5"/>
  <c r="I794" i="5" s="1"/>
  <c r="R794" i="5" s="1"/>
  <c r="H794" i="5"/>
  <c r="G794" i="5"/>
  <c r="F794" i="5"/>
  <c r="B794" i="5"/>
  <c r="AB793" i="5"/>
  <c r="W793" i="5"/>
  <c r="V793" i="5"/>
  <c r="U793" i="5"/>
  <c r="T793" i="5"/>
  <c r="S793" i="5"/>
  <c r="Q793" i="5"/>
  <c r="P793" i="5"/>
  <c r="O793" i="5" s="1"/>
  <c r="J793" i="5"/>
  <c r="I793" i="5" s="1"/>
  <c r="R793" i="5" s="1"/>
  <c r="H793" i="5"/>
  <c r="G793" i="5"/>
  <c r="F793" i="5"/>
  <c r="B793" i="5"/>
  <c r="AB792" i="5"/>
  <c r="W792" i="5"/>
  <c r="V792" i="5"/>
  <c r="U792" i="5"/>
  <c r="T792" i="5"/>
  <c r="S792" i="5"/>
  <c r="Q792" i="5"/>
  <c r="P792" i="5"/>
  <c r="O792" i="5" s="1"/>
  <c r="J792" i="5"/>
  <c r="I792" i="5" s="1"/>
  <c r="R792" i="5" s="1"/>
  <c r="H792" i="5"/>
  <c r="G792" i="5"/>
  <c r="F792" i="5"/>
  <c r="B792" i="5"/>
  <c r="AB791" i="5"/>
  <c r="W791" i="5"/>
  <c r="V791" i="5"/>
  <c r="U791" i="5"/>
  <c r="T791" i="5"/>
  <c r="S791" i="5"/>
  <c r="Q791" i="5"/>
  <c r="P791" i="5"/>
  <c r="O791" i="5" s="1"/>
  <c r="J791" i="5"/>
  <c r="I791" i="5" s="1"/>
  <c r="R791" i="5" s="1"/>
  <c r="H791" i="5"/>
  <c r="G791" i="5"/>
  <c r="F791" i="5"/>
  <c r="B791" i="5"/>
  <c r="AB790" i="5"/>
  <c r="W790" i="5"/>
  <c r="V790" i="5"/>
  <c r="U790" i="5"/>
  <c r="T790" i="5"/>
  <c r="S790" i="5"/>
  <c r="Q790" i="5"/>
  <c r="P790" i="5"/>
  <c r="O790" i="5" s="1"/>
  <c r="J790" i="5"/>
  <c r="I790" i="5" s="1"/>
  <c r="R790" i="5" s="1"/>
  <c r="H790" i="5"/>
  <c r="G790" i="5"/>
  <c r="F790" i="5"/>
  <c r="B790" i="5"/>
  <c r="AB789" i="5"/>
  <c r="W789" i="5"/>
  <c r="V789" i="5"/>
  <c r="U789" i="5"/>
  <c r="T789" i="5"/>
  <c r="S789" i="5"/>
  <c r="Q789" i="5"/>
  <c r="P789" i="5"/>
  <c r="O789" i="5" s="1"/>
  <c r="J789" i="5"/>
  <c r="I789" i="5" s="1"/>
  <c r="R789" i="5" s="1"/>
  <c r="H789" i="5"/>
  <c r="G789" i="5"/>
  <c r="F789" i="5"/>
  <c r="B789" i="5"/>
  <c r="AB788" i="5"/>
  <c r="W788" i="5"/>
  <c r="V788" i="5"/>
  <c r="U788" i="5"/>
  <c r="T788" i="5"/>
  <c r="S788" i="5"/>
  <c r="Q788" i="5"/>
  <c r="P788" i="5"/>
  <c r="O788" i="5" s="1"/>
  <c r="J788" i="5"/>
  <c r="I788" i="5" s="1"/>
  <c r="R788" i="5" s="1"/>
  <c r="H788" i="5"/>
  <c r="G788" i="5"/>
  <c r="F788" i="5"/>
  <c r="B788" i="5"/>
  <c r="AB787" i="5"/>
  <c r="W787" i="5"/>
  <c r="V787" i="5"/>
  <c r="U787" i="5"/>
  <c r="T787" i="5"/>
  <c r="S787" i="5"/>
  <c r="Q787" i="5"/>
  <c r="P787" i="5"/>
  <c r="O787" i="5" s="1"/>
  <c r="J787" i="5"/>
  <c r="I787" i="5" s="1"/>
  <c r="R787" i="5" s="1"/>
  <c r="H787" i="5"/>
  <c r="G787" i="5"/>
  <c r="F787" i="5"/>
  <c r="B787" i="5"/>
  <c r="AB786" i="5"/>
  <c r="W786" i="5"/>
  <c r="V786" i="5"/>
  <c r="U786" i="5"/>
  <c r="T786" i="5"/>
  <c r="S786" i="5"/>
  <c r="Q786" i="5"/>
  <c r="P786" i="5"/>
  <c r="O786" i="5" s="1"/>
  <c r="J786" i="5"/>
  <c r="I786" i="5" s="1"/>
  <c r="R786" i="5" s="1"/>
  <c r="H786" i="5"/>
  <c r="G786" i="5"/>
  <c r="F786" i="5"/>
  <c r="B786" i="5"/>
  <c r="AB785" i="5"/>
  <c r="W785" i="5"/>
  <c r="V785" i="5"/>
  <c r="U785" i="5"/>
  <c r="T785" i="5"/>
  <c r="S785" i="5"/>
  <c r="Q785" i="5"/>
  <c r="P785" i="5"/>
  <c r="O785" i="5" s="1"/>
  <c r="J785" i="5"/>
  <c r="I785" i="5" s="1"/>
  <c r="R785" i="5" s="1"/>
  <c r="H785" i="5"/>
  <c r="G785" i="5"/>
  <c r="F785" i="5"/>
  <c r="B785" i="5"/>
  <c r="AB784" i="5"/>
  <c r="W784" i="5"/>
  <c r="V784" i="5"/>
  <c r="U784" i="5"/>
  <c r="T784" i="5"/>
  <c r="S784" i="5"/>
  <c r="Q784" i="5"/>
  <c r="P784" i="5"/>
  <c r="O784" i="5" s="1"/>
  <c r="J784" i="5"/>
  <c r="I784" i="5" s="1"/>
  <c r="R784" i="5" s="1"/>
  <c r="H784" i="5"/>
  <c r="G784" i="5"/>
  <c r="F784" i="5"/>
  <c r="B784" i="5"/>
  <c r="AB783" i="5"/>
  <c r="W783" i="5"/>
  <c r="V783" i="5"/>
  <c r="U783" i="5"/>
  <c r="T783" i="5"/>
  <c r="S783" i="5"/>
  <c r="Q783" i="5"/>
  <c r="P783" i="5"/>
  <c r="O783" i="5" s="1"/>
  <c r="J783" i="5"/>
  <c r="I783" i="5" s="1"/>
  <c r="R783" i="5" s="1"/>
  <c r="H783" i="5"/>
  <c r="G783" i="5"/>
  <c r="F783" i="5"/>
  <c r="B783" i="5"/>
  <c r="AB782" i="5"/>
  <c r="W782" i="5"/>
  <c r="V782" i="5"/>
  <c r="U782" i="5"/>
  <c r="T782" i="5"/>
  <c r="S782" i="5"/>
  <c r="Q782" i="5"/>
  <c r="P782" i="5"/>
  <c r="O782" i="5" s="1"/>
  <c r="J782" i="5"/>
  <c r="I782" i="5" s="1"/>
  <c r="R782" i="5" s="1"/>
  <c r="H782" i="5"/>
  <c r="G782" i="5"/>
  <c r="F782" i="5"/>
  <c r="B782" i="5"/>
  <c r="AB781" i="5"/>
  <c r="W781" i="5"/>
  <c r="V781" i="5"/>
  <c r="U781" i="5"/>
  <c r="T781" i="5"/>
  <c r="S781" i="5"/>
  <c r="Q781" i="5"/>
  <c r="P781" i="5"/>
  <c r="O781" i="5" s="1"/>
  <c r="J781" i="5"/>
  <c r="I781" i="5" s="1"/>
  <c r="R781" i="5" s="1"/>
  <c r="H781" i="5"/>
  <c r="G781" i="5"/>
  <c r="F781" i="5"/>
  <c r="B781" i="5"/>
  <c r="AB780" i="5"/>
  <c r="W780" i="5"/>
  <c r="V780" i="5"/>
  <c r="U780" i="5"/>
  <c r="T780" i="5"/>
  <c r="S780" i="5"/>
  <c r="Q780" i="5"/>
  <c r="P780" i="5"/>
  <c r="O780" i="5" s="1"/>
  <c r="J780" i="5"/>
  <c r="I780" i="5" s="1"/>
  <c r="R780" i="5" s="1"/>
  <c r="H780" i="5"/>
  <c r="G780" i="5"/>
  <c r="F780" i="5"/>
  <c r="B780" i="5"/>
  <c r="AB779" i="5"/>
  <c r="W779" i="5"/>
  <c r="V779" i="5"/>
  <c r="U779" i="5"/>
  <c r="T779" i="5"/>
  <c r="S779" i="5"/>
  <c r="Q779" i="5"/>
  <c r="P779" i="5"/>
  <c r="O779" i="5" s="1"/>
  <c r="J779" i="5"/>
  <c r="I779" i="5" s="1"/>
  <c r="R779" i="5" s="1"/>
  <c r="H779" i="5"/>
  <c r="G779" i="5"/>
  <c r="F779" i="5"/>
  <c r="B779" i="5"/>
  <c r="AB778" i="5"/>
  <c r="W778" i="5"/>
  <c r="V778" i="5"/>
  <c r="U778" i="5"/>
  <c r="T778" i="5"/>
  <c r="S778" i="5"/>
  <c r="Q778" i="5"/>
  <c r="P778" i="5"/>
  <c r="O778" i="5" s="1"/>
  <c r="J778" i="5"/>
  <c r="I778" i="5" s="1"/>
  <c r="R778" i="5" s="1"/>
  <c r="H778" i="5"/>
  <c r="G778" i="5"/>
  <c r="F778" i="5"/>
  <c r="B778" i="5"/>
  <c r="AB777" i="5"/>
  <c r="W777" i="5"/>
  <c r="V777" i="5"/>
  <c r="U777" i="5"/>
  <c r="T777" i="5"/>
  <c r="S777" i="5"/>
  <c r="Q777" i="5"/>
  <c r="P777" i="5"/>
  <c r="O777" i="5" s="1"/>
  <c r="J777" i="5"/>
  <c r="I777" i="5" s="1"/>
  <c r="R777" i="5" s="1"/>
  <c r="H777" i="5"/>
  <c r="G777" i="5"/>
  <c r="F777" i="5"/>
  <c r="B777" i="5"/>
  <c r="AB776" i="5"/>
  <c r="W776" i="5"/>
  <c r="V776" i="5"/>
  <c r="U776" i="5"/>
  <c r="T776" i="5"/>
  <c r="S776" i="5"/>
  <c r="Q776" i="5"/>
  <c r="P776" i="5"/>
  <c r="O776" i="5" s="1"/>
  <c r="J776" i="5"/>
  <c r="I776" i="5" s="1"/>
  <c r="R776" i="5" s="1"/>
  <c r="H776" i="5"/>
  <c r="G776" i="5"/>
  <c r="F776" i="5"/>
  <c r="B776" i="5"/>
  <c r="AB775" i="5"/>
  <c r="W775" i="5"/>
  <c r="V775" i="5"/>
  <c r="U775" i="5"/>
  <c r="T775" i="5"/>
  <c r="S775" i="5"/>
  <c r="Q775" i="5"/>
  <c r="P775" i="5"/>
  <c r="O775" i="5" s="1"/>
  <c r="J775" i="5"/>
  <c r="I775" i="5" s="1"/>
  <c r="R775" i="5" s="1"/>
  <c r="H775" i="5"/>
  <c r="G775" i="5"/>
  <c r="F775" i="5"/>
  <c r="B775" i="5"/>
  <c r="AB774" i="5"/>
  <c r="W774" i="5"/>
  <c r="V774" i="5"/>
  <c r="U774" i="5"/>
  <c r="T774" i="5"/>
  <c r="S774" i="5"/>
  <c r="Q774" i="5"/>
  <c r="P774" i="5"/>
  <c r="O774" i="5" s="1"/>
  <c r="J774" i="5"/>
  <c r="I774" i="5" s="1"/>
  <c r="R774" i="5" s="1"/>
  <c r="H774" i="5"/>
  <c r="G774" i="5"/>
  <c r="F774" i="5"/>
  <c r="B774" i="5"/>
  <c r="AB773" i="5"/>
  <c r="W773" i="5"/>
  <c r="V773" i="5"/>
  <c r="U773" i="5"/>
  <c r="T773" i="5"/>
  <c r="S773" i="5"/>
  <c r="Q773" i="5"/>
  <c r="P773" i="5"/>
  <c r="O773" i="5" s="1"/>
  <c r="J773" i="5"/>
  <c r="I773" i="5" s="1"/>
  <c r="R773" i="5" s="1"/>
  <c r="H773" i="5"/>
  <c r="G773" i="5"/>
  <c r="F773" i="5"/>
  <c r="B773" i="5"/>
  <c r="AB772" i="5"/>
  <c r="W772" i="5"/>
  <c r="V772" i="5"/>
  <c r="U772" i="5"/>
  <c r="T772" i="5"/>
  <c r="S772" i="5"/>
  <c r="Q772" i="5"/>
  <c r="P772" i="5"/>
  <c r="O772" i="5" s="1"/>
  <c r="J772" i="5"/>
  <c r="I772" i="5" s="1"/>
  <c r="R772" i="5" s="1"/>
  <c r="H772" i="5"/>
  <c r="G772" i="5"/>
  <c r="F772" i="5"/>
  <c r="B772" i="5"/>
  <c r="AB771" i="5"/>
  <c r="W771" i="5"/>
  <c r="V771" i="5"/>
  <c r="U771" i="5"/>
  <c r="T771" i="5"/>
  <c r="S771" i="5"/>
  <c r="Q771" i="5"/>
  <c r="P771" i="5"/>
  <c r="O771" i="5" s="1"/>
  <c r="J771" i="5"/>
  <c r="I771" i="5" s="1"/>
  <c r="R771" i="5" s="1"/>
  <c r="H771" i="5"/>
  <c r="G771" i="5"/>
  <c r="F771" i="5"/>
  <c r="B771" i="5"/>
  <c r="AB770" i="5"/>
  <c r="W770" i="5"/>
  <c r="V770" i="5"/>
  <c r="U770" i="5"/>
  <c r="T770" i="5"/>
  <c r="S770" i="5"/>
  <c r="Q770" i="5"/>
  <c r="P770" i="5"/>
  <c r="O770" i="5" s="1"/>
  <c r="J770" i="5"/>
  <c r="I770" i="5" s="1"/>
  <c r="R770" i="5" s="1"/>
  <c r="H770" i="5"/>
  <c r="G770" i="5"/>
  <c r="F770" i="5"/>
  <c r="B770" i="5"/>
  <c r="AB769" i="5"/>
  <c r="W769" i="5"/>
  <c r="V769" i="5"/>
  <c r="U769" i="5"/>
  <c r="T769" i="5"/>
  <c r="S769" i="5"/>
  <c r="Q769" i="5"/>
  <c r="P769" i="5"/>
  <c r="O769" i="5" s="1"/>
  <c r="J769" i="5"/>
  <c r="I769" i="5" s="1"/>
  <c r="R769" i="5" s="1"/>
  <c r="H769" i="5"/>
  <c r="G769" i="5"/>
  <c r="F769" i="5"/>
  <c r="B769" i="5"/>
  <c r="AB768" i="5"/>
  <c r="W768" i="5"/>
  <c r="V768" i="5"/>
  <c r="U768" i="5"/>
  <c r="T768" i="5"/>
  <c r="S768" i="5"/>
  <c r="Q768" i="5"/>
  <c r="P768" i="5"/>
  <c r="O768" i="5" s="1"/>
  <c r="J768" i="5"/>
  <c r="I768" i="5" s="1"/>
  <c r="R768" i="5" s="1"/>
  <c r="H768" i="5"/>
  <c r="G768" i="5"/>
  <c r="F768" i="5"/>
  <c r="B768" i="5"/>
  <c r="AB767" i="5"/>
  <c r="W767" i="5"/>
  <c r="V767" i="5"/>
  <c r="U767" i="5"/>
  <c r="T767" i="5"/>
  <c r="S767" i="5"/>
  <c r="Q767" i="5"/>
  <c r="P767" i="5"/>
  <c r="O767" i="5" s="1"/>
  <c r="J767" i="5"/>
  <c r="I767" i="5" s="1"/>
  <c r="R767" i="5" s="1"/>
  <c r="H767" i="5"/>
  <c r="G767" i="5"/>
  <c r="F767" i="5"/>
  <c r="B767" i="5"/>
  <c r="AB766" i="5"/>
  <c r="W766" i="5"/>
  <c r="V766" i="5"/>
  <c r="U766" i="5"/>
  <c r="T766" i="5"/>
  <c r="S766" i="5"/>
  <c r="Q766" i="5"/>
  <c r="P766" i="5"/>
  <c r="O766" i="5" s="1"/>
  <c r="J766" i="5"/>
  <c r="I766" i="5" s="1"/>
  <c r="R766" i="5" s="1"/>
  <c r="H766" i="5"/>
  <c r="G766" i="5"/>
  <c r="F766" i="5"/>
  <c r="B766" i="5"/>
  <c r="AB765" i="5"/>
  <c r="W765" i="5"/>
  <c r="V765" i="5"/>
  <c r="U765" i="5"/>
  <c r="T765" i="5"/>
  <c r="S765" i="5"/>
  <c r="Q765" i="5"/>
  <c r="P765" i="5"/>
  <c r="O765" i="5" s="1"/>
  <c r="J765" i="5"/>
  <c r="I765" i="5" s="1"/>
  <c r="R765" i="5" s="1"/>
  <c r="H765" i="5"/>
  <c r="G765" i="5"/>
  <c r="F765" i="5"/>
  <c r="B765" i="5"/>
  <c r="AB764" i="5"/>
  <c r="W764" i="5"/>
  <c r="V764" i="5"/>
  <c r="U764" i="5"/>
  <c r="T764" i="5"/>
  <c r="S764" i="5"/>
  <c r="Q764" i="5"/>
  <c r="P764" i="5"/>
  <c r="O764" i="5" s="1"/>
  <c r="J764" i="5"/>
  <c r="I764" i="5" s="1"/>
  <c r="R764" i="5" s="1"/>
  <c r="H764" i="5"/>
  <c r="G764" i="5"/>
  <c r="F764" i="5"/>
  <c r="B764" i="5"/>
  <c r="AB763" i="5"/>
  <c r="W763" i="5"/>
  <c r="V763" i="5"/>
  <c r="U763" i="5"/>
  <c r="T763" i="5"/>
  <c r="S763" i="5"/>
  <c r="Q763" i="5"/>
  <c r="P763" i="5"/>
  <c r="O763" i="5" s="1"/>
  <c r="J763" i="5"/>
  <c r="I763" i="5" s="1"/>
  <c r="R763" i="5" s="1"/>
  <c r="H763" i="5"/>
  <c r="G763" i="5"/>
  <c r="F763" i="5"/>
  <c r="B763" i="5"/>
  <c r="AB762" i="5"/>
  <c r="W762" i="5"/>
  <c r="V762" i="5"/>
  <c r="U762" i="5"/>
  <c r="T762" i="5"/>
  <c r="S762" i="5"/>
  <c r="Q762" i="5"/>
  <c r="P762" i="5"/>
  <c r="O762" i="5" s="1"/>
  <c r="J762" i="5"/>
  <c r="I762" i="5" s="1"/>
  <c r="R762" i="5" s="1"/>
  <c r="H762" i="5"/>
  <c r="G762" i="5"/>
  <c r="F762" i="5"/>
  <c r="B762" i="5"/>
  <c r="AB761" i="5"/>
  <c r="W761" i="5"/>
  <c r="V761" i="5"/>
  <c r="U761" i="5"/>
  <c r="T761" i="5"/>
  <c r="S761" i="5"/>
  <c r="Q761" i="5"/>
  <c r="P761" i="5"/>
  <c r="O761" i="5" s="1"/>
  <c r="J761" i="5"/>
  <c r="I761" i="5" s="1"/>
  <c r="R761" i="5" s="1"/>
  <c r="H761" i="5"/>
  <c r="G761" i="5"/>
  <c r="F761" i="5"/>
  <c r="B761" i="5"/>
  <c r="AB760" i="5"/>
  <c r="W760" i="5"/>
  <c r="V760" i="5"/>
  <c r="U760" i="5"/>
  <c r="T760" i="5"/>
  <c r="S760" i="5"/>
  <c r="Q760" i="5"/>
  <c r="P760" i="5"/>
  <c r="O760" i="5" s="1"/>
  <c r="J760" i="5"/>
  <c r="I760" i="5" s="1"/>
  <c r="R760" i="5" s="1"/>
  <c r="H760" i="5"/>
  <c r="G760" i="5"/>
  <c r="F760" i="5"/>
  <c r="B760" i="5"/>
  <c r="AB759" i="5"/>
  <c r="W759" i="5"/>
  <c r="V759" i="5"/>
  <c r="U759" i="5"/>
  <c r="T759" i="5"/>
  <c r="S759" i="5"/>
  <c r="Q759" i="5"/>
  <c r="P759" i="5"/>
  <c r="O759" i="5" s="1"/>
  <c r="J759" i="5"/>
  <c r="I759" i="5" s="1"/>
  <c r="R759" i="5" s="1"/>
  <c r="H759" i="5"/>
  <c r="G759" i="5"/>
  <c r="F759" i="5"/>
  <c r="B759" i="5"/>
  <c r="AB758" i="5"/>
  <c r="W758" i="5"/>
  <c r="V758" i="5"/>
  <c r="U758" i="5"/>
  <c r="T758" i="5"/>
  <c r="S758" i="5"/>
  <c r="Q758" i="5"/>
  <c r="P758" i="5"/>
  <c r="O758" i="5" s="1"/>
  <c r="J758" i="5"/>
  <c r="I758" i="5" s="1"/>
  <c r="R758" i="5" s="1"/>
  <c r="H758" i="5"/>
  <c r="G758" i="5"/>
  <c r="F758" i="5"/>
  <c r="B758" i="5"/>
  <c r="AB757" i="5"/>
  <c r="W757" i="5"/>
  <c r="V757" i="5"/>
  <c r="U757" i="5"/>
  <c r="T757" i="5"/>
  <c r="S757" i="5"/>
  <c r="Q757" i="5"/>
  <c r="P757" i="5"/>
  <c r="O757" i="5" s="1"/>
  <c r="J757" i="5"/>
  <c r="I757" i="5" s="1"/>
  <c r="R757" i="5" s="1"/>
  <c r="H757" i="5"/>
  <c r="G757" i="5"/>
  <c r="F757" i="5"/>
  <c r="B757" i="5"/>
  <c r="AB756" i="5"/>
  <c r="W756" i="5"/>
  <c r="V756" i="5"/>
  <c r="U756" i="5"/>
  <c r="T756" i="5"/>
  <c r="S756" i="5"/>
  <c r="Q756" i="5"/>
  <c r="P756" i="5"/>
  <c r="O756" i="5" s="1"/>
  <c r="J756" i="5"/>
  <c r="I756" i="5" s="1"/>
  <c r="R756" i="5" s="1"/>
  <c r="H756" i="5"/>
  <c r="G756" i="5"/>
  <c r="F756" i="5"/>
  <c r="B756" i="5"/>
  <c r="AB755" i="5"/>
  <c r="W755" i="5"/>
  <c r="V755" i="5"/>
  <c r="U755" i="5"/>
  <c r="T755" i="5"/>
  <c r="S755" i="5"/>
  <c r="Q755" i="5"/>
  <c r="P755" i="5"/>
  <c r="O755" i="5" s="1"/>
  <c r="J755" i="5"/>
  <c r="I755" i="5" s="1"/>
  <c r="R755" i="5" s="1"/>
  <c r="H755" i="5"/>
  <c r="G755" i="5"/>
  <c r="F755" i="5"/>
  <c r="B755" i="5"/>
  <c r="AB754" i="5"/>
  <c r="W754" i="5"/>
  <c r="V754" i="5"/>
  <c r="U754" i="5"/>
  <c r="T754" i="5"/>
  <c r="S754" i="5"/>
  <c r="Q754" i="5"/>
  <c r="P754" i="5"/>
  <c r="O754" i="5" s="1"/>
  <c r="J754" i="5"/>
  <c r="I754" i="5" s="1"/>
  <c r="R754" i="5" s="1"/>
  <c r="H754" i="5"/>
  <c r="G754" i="5"/>
  <c r="F754" i="5"/>
  <c r="B754" i="5"/>
  <c r="AB753" i="5"/>
  <c r="W753" i="5"/>
  <c r="V753" i="5"/>
  <c r="U753" i="5"/>
  <c r="T753" i="5"/>
  <c r="S753" i="5"/>
  <c r="Q753" i="5"/>
  <c r="P753" i="5"/>
  <c r="O753" i="5" s="1"/>
  <c r="J753" i="5"/>
  <c r="I753" i="5" s="1"/>
  <c r="R753" i="5" s="1"/>
  <c r="H753" i="5"/>
  <c r="G753" i="5"/>
  <c r="F753" i="5"/>
  <c r="B753" i="5"/>
  <c r="AB752" i="5"/>
  <c r="W752" i="5"/>
  <c r="V752" i="5"/>
  <c r="U752" i="5"/>
  <c r="T752" i="5"/>
  <c r="S752" i="5"/>
  <c r="Q752" i="5"/>
  <c r="P752" i="5"/>
  <c r="O752" i="5" s="1"/>
  <c r="J752" i="5"/>
  <c r="I752" i="5" s="1"/>
  <c r="R752" i="5" s="1"/>
  <c r="H752" i="5"/>
  <c r="G752" i="5"/>
  <c r="F752" i="5"/>
  <c r="B752" i="5"/>
  <c r="AB751" i="5"/>
  <c r="W751" i="5"/>
  <c r="V751" i="5"/>
  <c r="U751" i="5"/>
  <c r="T751" i="5"/>
  <c r="S751" i="5"/>
  <c r="Q751" i="5"/>
  <c r="P751" i="5"/>
  <c r="O751" i="5" s="1"/>
  <c r="J751" i="5"/>
  <c r="I751" i="5" s="1"/>
  <c r="R751" i="5" s="1"/>
  <c r="H751" i="5"/>
  <c r="G751" i="5"/>
  <c r="F751" i="5"/>
  <c r="B751" i="5"/>
  <c r="AB750" i="5"/>
  <c r="W750" i="5"/>
  <c r="V750" i="5"/>
  <c r="U750" i="5"/>
  <c r="T750" i="5"/>
  <c r="S750" i="5"/>
  <c r="Q750" i="5"/>
  <c r="P750" i="5"/>
  <c r="O750" i="5" s="1"/>
  <c r="J750" i="5"/>
  <c r="I750" i="5" s="1"/>
  <c r="R750" i="5" s="1"/>
  <c r="H750" i="5"/>
  <c r="G750" i="5"/>
  <c r="F750" i="5"/>
  <c r="B750" i="5"/>
  <c r="AB749" i="5"/>
  <c r="W749" i="5"/>
  <c r="V749" i="5"/>
  <c r="U749" i="5"/>
  <c r="T749" i="5"/>
  <c r="S749" i="5"/>
  <c r="Q749" i="5"/>
  <c r="P749" i="5"/>
  <c r="O749" i="5" s="1"/>
  <c r="J749" i="5"/>
  <c r="I749" i="5" s="1"/>
  <c r="R749" i="5" s="1"/>
  <c r="H749" i="5"/>
  <c r="G749" i="5"/>
  <c r="F749" i="5"/>
  <c r="B749" i="5"/>
  <c r="AB748" i="5"/>
  <c r="W748" i="5"/>
  <c r="V748" i="5"/>
  <c r="U748" i="5"/>
  <c r="T748" i="5"/>
  <c r="S748" i="5"/>
  <c r="Q748" i="5"/>
  <c r="P748" i="5"/>
  <c r="O748" i="5" s="1"/>
  <c r="J748" i="5"/>
  <c r="I748" i="5" s="1"/>
  <c r="R748" i="5" s="1"/>
  <c r="H748" i="5"/>
  <c r="G748" i="5"/>
  <c r="F748" i="5"/>
  <c r="B748" i="5"/>
  <c r="AB747" i="5"/>
  <c r="W747" i="5"/>
  <c r="V747" i="5"/>
  <c r="U747" i="5"/>
  <c r="T747" i="5"/>
  <c r="S747" i="5"/>
  <c r="Q747" i="5"/>
  <c r="P747" i="5"/>
  <c r="O747" i="5" s="1"/>
  <c r="J747" i="5"/>
  <c r="I747" i="5" s="1"/>
  <c r="R747" i="5" s="1"/>
  <c r="H747" i="5"/>
  <c r="G747" i="5"/>
  <c r="F747" i="5"/>
  <c r="B747" i="5"/>
  <c r="AB746" i="5"/>
  <c r="W746" i="5"/>
  <c r="V746" i="5"/>
  <c r="U746" i="5"/>
  <c r="T746" i="5"/>
  <c r="S746" i="5"/>
  <c r="Q746" i="5"/>
  <c r="P746" i="5"/>
  <c r="O746" i="5" s="1"/>
  <c r="J746" i="5"/>
  <c r="I746" i="5" s="1"/>
  <c r="R746" i="5" s="1"/>
  <c r="H746" i="5"/>
  <c r="G746" i="5"/>
  <c r="F746" i="5"/>
  <c r="B746" i="5"/>
  <c r="AB745" i="5"/>
  <c r="W745" i="5"/>
  <c r="V745" i="5"/>
  <c r="U745" i="5"/>
  <c r="T745" i="5"/>
  <c r="S745" i="5"/>
  <c r="Q745" i="5"/>
  <c r="P745" i="5"/>
  <c r="O745" i="5" s="1"/>
  <c r="J745" i="5"/>
  <c r="I745" i="5" s="1"/>
  <c r="R745" i="5" s="1"/>
  <c r="H745" i="5"/>
  <c r="G745" i="5"/>
  <c r="F745" i="5"/>
  <c r="B745" i="5"/>
  <c r="AB744" i="5"/>
  <c r="W744" i="5"/>
  <c r="V744" i="5"/>
  <c r="U744" i="5"/>
  <c r="T744" i="5"/>
  <c r="S744" i="5"/>
  <c r="Q744" i="5"/>
  <c r="P744" i="5"/>
  <c r="O744" i="5" s="1"/>
  <c r="J744" i="5"/>
  <c r="I744" i="5" s="1"/>
  <c r="R744" i="5" s="1"/>
  <c r="H744" i="5"/>
  <c r="G744" i="5"/>
  <c r="F744" i="5"/>
  <c r="B744" i="5"/>
  <c r="AB743" i="5"/>
  <c r="W743" i="5"/>
  <c r="V743" i="5"/>
  <c r="U743" i="5"/>
  <c r="T743" i="5"/>
  <c r="S743" i="5"/>
  <c r="Q743" i="5"/>
  <c r="P743" i="5"/>
  <c r="O743" i="5" s="1"/>
  <c r="J743" i="5"/>
  <c r="I743" i="5" s="1"/>
  <c r="R743" i="5" s="1"/>
  <c r="H743" i="5"/>
  <c r="G743" i="5"/>
  <c r="F743" i="5"/>
  <c r="B743" i="5"/>
  <c r="AB742" i="5"/>
  <c r="W742" i="5"/>
  <c r="V742" i="5"/>
  <c r="U742" i="5"/>
  <c r="T742" i="5"/>
  <c r="S742" i="5"/>
  <c r="Q742" i="5"/>
  <c r="P742" i="5"/>
  <c r="O742" i="5" s="1"/>
  <c r="J742" i="5"/>
  <c r="I742" i="5" s="1"/>
  <c r="R742" i="5" s="1"/>
  <c r="H742" i="5"/>
  <c r="G742" i="5"/>
  <c r="F742" i="5"/>
  <c r="B742" i="5"/>
  <c r="AB741" i="5"/>
  <c r="W741" i="5"/>
  <c r="V741" i="5"/>
  <c r="U741" i="5"/>
  <c r="T741" i="5"/>
  <c r="S741" i="5"/>
  <c r="Q741" i="5"/>
  <c r="P741" i="5"/>
  <c r="O741" i="5" s="1"/>
  <c r="J741" i="5"/>
  <c r="I741" i="5" s="1"/>
  <c r="R741" i="5" s="1"/>
  <c r="H741" i="5"/>
  <c r="G741" i="5"/>
  <c r="F741" i="5"/>
  <c r="B741" i="5"/>
  <c r="AB740" i="5"/>
  <c r="W740" i="5"/>
  <c r="V740" i="5"/>
  <c r="U740" i="5"/>
  <c r="T740" i="5"/>
  <c r="S740" i="5"/>
  <c r="Q740" i="5"/>
  <c r="P740" i="5"/>
  <c r="O740" i="5" s="1"/>
  <c r="J740" i="5"/>
  <c r="I740" i="5" s="1"/>
  <c r="R740" i="5" s="1"/>
  <c r="H740" i="5"/>
  <c r="G740" i="5"/>
  <c r="F740" i="5"/>
  <c r="B740" i="5"/>
  <c r="AB739" i="5"/>
  <c r="W739" i="5"/>
  <c r="V739" i="5"/>
  <c r="U739" i="5"/>
  <c r="T739" i="5"/>
  <c r="S739" i="5"/>
  <c r="Q739" i="5"/>
  <c r="P739" i="5"/>
  <c r="O739" i="5" s="1"/>
  <c r="J739" i="5"/>
  <c r="I739" i="5" s="1"/>
  <c r="R739" i="5" s="1"/>
  <c r="H739" i="5"/>
  <c r="G739" i="5"/>
  <c r="F739" i="5"/>
  <c r="B739" i="5"/>
  <c r="AB738" i="5"/>
  <c r="W738" i="5"/>
  <c r="V738" i="5"/>
  <c r="U738" i="5"/>
  <c r="T738" i="5"/>
  <c r="S738" i="5"/>
  <c r="Q738" i="5"/>
  <c r="P738" i="5"/>
  <c r="O738" i="5" s="1"/>
  <c r="J738" i="5"/>
  <c r="I738" i="5" s="1"/>
  <c r="R738" i="5" s="1"/>
  <c r="H738" i="5"/>
  <c r="G738" i="5"/>
  <c r="F738" i="5"/>
  <c r="B738" i="5"/>
  <c r="AB737" i="5"/>
  <c r="W737" i="5"/>
  <c r="V737" i="5"/>
  <c r="U737" i="5"/>
  <c r="T737" i="5"/>
  <c r="S737" i="5"/>
  <c r="Q737" i="5"/>
  <c r="P737" i="5"/>
  <c r="O737" i="5" s="1"/>
  <c r="J737" i="5"/>
  <c r="I737" i="5" s="1"/>
  <c r="R737" i="5" s="1"/>
  <c r="H737" i="5"/>
  <c r="G737" i="5"/>
  <c r="F737" i="5"/>
  <c r="B737" i="5"/>
  <c r="AB736" i="5"/>
  <c r="W736" i="5"/>
  <c r="V736" i="5"/>
  <c r="U736" i="5"/>
  <c r="T736" i="5"/>
  <c r="S736" i="5"/>
  <c r="Q736" i="5"/>
  <c r="P736" i="5"/>
  <c r="O736" i="5" s="1"/>
  <c r="J736" i="5"/>
  <c r="I736" i="5" s="1"/>
  <c r="R736" i="5" s="1"/>
  <c r="H736" i="5"/>
  <c r="G736" i="5"/>
  <c r="F736" i="5"/>
  <c r="B736" i="5"/>
  <c r="AB735" i="5"/>
  <c r="W735" i="5"/>
  <c r="V735" i="5"/>
  <c r="U735" i="5"/>
  <c r="T735" i="5"/>
  <c r="S735" i="5"/>
  <c r="Q735" i="5"/>
  <c r="P735" i="5"/>
  <c r="O735" i="5" s="1"/>
  <c r="J735" i="5"/>
  <c r="I735" i="5" s="1"/>
  <c r="R735" i="5" s="1"/>
  <c r="H735" i="5"/>
  <c r="G735" i="5"/>
  <c r="F735" i="5"/>
  <c r="B735" i="5"/>
  <c r="AB734" i="5"/>
  <c r="W734" i="5"/>
  <c r="V734" i="5"/>
  <c r="U734" i="5"/>
  <c r="T734" i="5"/>
  <c r="S734" i="5"/>
  <c r="Q734" i="5"/>
  <c r="P734" i="5"/>
  <c r="O734" i="5" s="1"/>
  <c r="J734" i="5"/>
  <c r="I734" i="5" s="1"/>
  <c r="R734" i="5" s="1"/>
  <c r="H734" i="5"/>
  <c r="G734" i="5"/>
  <c r="F734" i="5"/>
  <c r="B734" i="5"/>
  <c r="AB733" i="5"/>
  <c r="W733" i="5"/>
  <c r="V733" i="5"/>
  <c r="U733" i="5"/>
  <c r="T733" i="5"/>
  <c r="S733" i="5"/>
  <c r="Q733" i="5"/>
  <c r="P733" i="5"/>
  <c r="O733" i="5" s="1"/>
  <c r="J733" i="5"/>
  <c r="I733" i="5" s="1"/>
  <c r="R733" i="5" s="1"/>
  <c r="H733" i="5"/>
  <c r="G733" i="5"/>
  <c r="F733" i="5"/>
  <c r="B733" i="5"/>
  <c r="AB732" i="5"/>
  <c r="W732" i="5"/>
  <c r="V732" i="5"/>
  <c r="U732" i="5"/>
  <c r="T732" i="5"/>
  <c r="S732" i="5"/>
  <c r="Q732" i="5"/>
  <c r="P732" i="5"/>
  <c r="O732" i="5" s="1"/>
  <c r="J732" i="5"/>
  <c r="I732" i="5" s="1"/>
  <c r="R732" i="5" s="1"/>
  <c r="H732" i="5"/>
  <c r="G732" i="5"/>
  <c r="F732" i="5"/>
  <c r="B732" i="5"/>
  <c r="AB731" i="5"/>
  <c r="W731" i="5"/>
  <c r="V731" i="5"/>
  <c r="U731" i="5"/>
  <c r="T731" i="5"/>
  <c r="S731" i="5"/>
  <c r="Q731" i="5"/>
  <c r="P731" i="5"/>
  <c r="O731" i="5" s="1"/>
  <c r="J731" i="5"/>
  <c r="I731" i="5" s="1"/>
  <c r="R731" i="5" s="1"/>
  <c r="H731" i="5"/>
  <c r="G731" i="5"/>
  <c r="F731" i="5"/>
  <c r="B731" i="5"/>
  <c r="AB730" i="5"/>
  <c r="W730" i="5"/>
  <c r="V730" i="5"/>
  <c r="U730" i="5"/>
  <c r="T730" i="5"/>
  <c r="S730" i="5"/>
  <c r="Q730" i="5"/>
  <c r="P730" i="5"/>
  <c r="O730" i="5" s="1"/>
  <c r="J730" i="5"/>
  <c r="I730" i="5" s="1"/>
  <c r="R730" i="5" s="1"/>
  <c r="H730" i="5"/>
  <c r="G730" i="5"/>
  <c r="F730" i="5"/>
  <c r="B730" i="5"/>
  <c r="AB729" i="5"/>
  <c r="W729" i="5"/>
  <c r="V729" i="5"/>
  <c r="U729" i="5"/>
  <c r="T729" i="5"/>
  <c r="S729" i="5"/>
  <c r="Q729" i="5"/>
  <c r="P729" i="5"/>
  <c r="O729" i="5" s="1"/>
  <c r="J729" i="5"/>
  <c r="I729" i="5" s="1"/>
  <c r="R729" i="5" s="1"/>
  <c r="H729" i="5"/>
  <c r="G729" i="5"/>
  <c r="F729" i="5"/>
  <c r="B729" i="5"/>
  <c r="AB728" i="5"/>
  <c r="W728" i="5"/>
  <c r="V728" i="5"/>
  <c r="U728" i="5"/>
  <c r="T728" i="5"/>
  <c r="S728" i="5"/>
  <c r="Q728" i="5"/>
  <c r="P728" i="5"/>
  <c r="O728" i="5" s="1"/>
  <c r="J728" i="5"/>
  <c r="I728" i="5" s="1"/>
  <c r="R728" i="5" s="1"/>
  <c r="H728" i="5"/>
  <c r="G728" i="5"/>
  <c r="F728" i="5"/>
  <c r="B728" i="5"/>
  <c r="AB727" i="5"/>
  <c r="W727" i="5"/>
  <c r="V727" i="5"/>
  <c r="U727" i="5"/>
  <c r="T727" i="5"/>
  <c r="S727" i="5"/>
  <c r="Q727" i="5"/>
  <c r="P727" i="5"/>
  <c r="O727" i="5" s="1"/>
  <c r="J727" i="5"/>
  <c r="I727" i="5" s="1"/>
  <c r="R727" i="5" s="1"/>
  <c r="H727" i="5"/>
  <c r="G727" i="5"/>
  <c r="F727" i="5"/>
  <c r="B727" i="5"/>
  <c r="AB726" i="5"/>
  <c r="W726" i="5"/>
  <c r="V726" i="5"/>
  <c r="U726" i="5"/>
  <c r="T726" i="5"/>
  <c r="S726" i="5"/>
  <c r="Q726" i="5"/>
  <c r="P726" i="5"/>
  <c r="O726" i="5" s="1"/>
  <c r="J726" i="5"/>
  <c r="I726" i="5" s="1"/>
  <c r="R726" i="5" s="1"/>
  <c r="H726" i="5"/>
  <c r="G726" i="5"/>
  <c r="F726" i="5"/>
  <c r="B726" i="5"/>
  <c r="AB725" i="5"/>
  <c r="W725" i="5"/>
  <c r="V725" i="5"/>
  <c r="U725" i="5"/>
  <c r="T725" i="5"/>
  <c r="S725" i="5"/>
  <c r="Q725" i="5"/>
  <c r="P725" i="5"/>
  <c r="O725" i="5" s="1"/>
  <c r="J725" i="5"/>
  <c r="I725" i="5" s="1"/>
  <c r="R725" i="5" s="1"/>
  <c r="H725" i="5"/>
  <c r="G725" i="5"/>
  <c r="F725" i="5"/>
  <c r="B725" i="5"/>
  <c r="AB724" i="5"/>
  <c r="W724" i="5"/>
  <c r="V724" i="5"/>
  <c r="U724" i="5"/>
  <c r="T724" i="5"/>
  <c r="S724" i="5"/>
  <c r="Q724" i="5"/>
  <c r="P724" i="5"/>
  <c r="O724" i="5" s="1"/>
  <c r="J724" i="5"/>
  <c r="I724" i="5" s="1"/>
  <c r="R724" i="5" s="1"/>
  <c r="H724" i="5"/>
  <c r="G724" i="5"/>
  <c r="F724" i="5"/>
  <c r="B724" i="5"/>
  <c r="AB723" i="5"/>
  <c r="W723" i="5"/>
  <c r="V723" i="5"/>
  <c r="U723" i="5"/>
  <c r="T723" i="5"/>
  <c r="S723" i="5"/>
  <c r="Q723" i="5"/>
  <c r="P723" i="5"/>
  <c r="O723" i="5" s="1"/>
  <c r="J723" i="5"/>
  <c r="I723" i="5" s="1"/>
  <c r="R723" i="5" s="1"/>
  <c r="H723" i="5"/>
  <c r="G723" i="5"/>
  <c r="F723" i="5"/>
  <c r="B723" i="5"/>
  <c r="AB722" i="5"/>
  <c r="W722" i="5"/>
  <c r="V722" i="5"/>
  <c r="U722" i="5"/>
  <c r="T722" i="5"/>
  <c r="S722" i="5"/>
  <c r="Q722" i="5"/>
  <c r="P722" i="5"/>
  <c r="O722" i="5" s="1"/>
  <c r="J722" i="5"/>
  <c r="I722" i="5" s="1"/>
  <c r="R722" i="5" s="1"/>
  <c r="H722" i="5"/>
  <c r="G722" i="5"/>
  <c r="F722" i="5"/>
  <c r="B722" i="5"/>
  <c r="AB721" i="5"/>
  <c r="W721" i="5"/>
  <c r="V721" i="5"/>
  <c r="U721" i="5"/>
  <c r="T721" i="5"/>
  <c r="S721" i="5"/>
  <c r="Q721" i="5"/>
  <c r="P721" i="5"/>
  <c r="O721" i="5" s="1"/>
  <c r="J721" i="5"/>
  <c r="I721" i="5" s="1"/>
  <c r="R721" i="5" s="1"/>
  <c r="H721" i="5"/>
  <c r="G721" i="5"/>
  <c r="F721" i="5"/>
  <c r="B721" i="5"/>
  <c r="AB720" i="5"/>
  <c r="W720" i="5"/>
  <c r="V720" i="5"/>
  <c r="U720" i="5"/>
  <c r="T720" i="5"/>
  <c r="S720" i="5"/>
  <c r="Q720" i="5"/>
  <c r="P720" i="5"/>
  <c r="O720" i="5" s="1"/>
  <c r="J720" i="5"/>
  <c r="I720" i="5" s="1"/>
  <c r="R720" i="5" s="1"/>
  <c r="H720" i="5"/>
  <c r="G720" i="5"/>
  <c r="F720" i="5"/>
  <c r="B720" i="5"/>
  <c r="AB719" i="5"/>
  <c r="W719" i="5"/>
  <c r="V719" i="5"/>
  <c r="U719" i="5"/>
  <c r="T719" i="5"/>
  <c r="S719" i="5"/>
  <c r="Q719" i="5"/>
  <c r="P719" i="5"/>
  <c r="O719" i="5" s="1"/>
  <c r="J719" i="5"/>
  <c r="I719" i="5" s="1"/>
  <c r="R719" i="5" s="1"/>
  <c r="H719" i="5"/>
  <c r="G719" i="5"/>
  <c r="F719" i="5"/>
  <c r="B719" i="5"/>
  <c r="AB718" i="5"/>
  <c r="W718" i="5"/>
  <c r="V718" i="5"/>
  <c r="U718" i="5"/>
  <c r="T718" i="5"/>
  <c r="S718" i="5"/>
  <c r="Q718" i="5"/>
  <c r="P718" i="5"/>
  <c r="O718" i="5" s="1"/>
  <c r="J718" i="5"/>
  <c r="I718" i="5" s="1"/>
  <c r="R718" i="5" s="1"/>
  <c r="H718" i="5"/>
  <c r="G718" i="5"/>
  <c r="F718" i="5"/>
  <c r="B718" i="5"/>
  <c r="AB717" i="5"/>
  <c r="W717" i="5"/>
  <c r="V717" i="5"/>
  <c r="U717" i="5"/>
  <c r="T717" i="5"/>
  <c r="S717" i="5"/>
  <c r="Q717" i="5"/>
  <c r="P717" i="5"/>
  <c r="O717" i="5" s="1"/>
  <c r="J717" i="5"/>
  <c r="I717" i="5" s="1"/>
  <c r="R717" i="5" s="1"/>
  <c r="H717" i="5"/>
  <c r="G717" i="5"/>
  <c r="F717" i="5"/>
  <c r="B717" i="5"/>
  <c r="AB716" i="5"/>
  <c r="W716" i="5"/>
  <c r="V716" i="5"/>
  <c r="U716" i="5"/>
  <c r="T716" i="5"/>
  <c r="S716" i="5"/>
  <c r="Q716" i="5"/>
  <c r="P716" i="5"/>
  <c r="O716" i="5" s="1"/>
  <c r="J716" i="5"/>
  <c r="I716" i="5" s="1"/>
  <c r="R716" i="5" s="1"/>
  <c r="H716" i="5"/>
  <c r="G716" i="5"/>
  <c r="F716" i="5"/>
  <c r="B716" i="5"/>
  <c r="AB715" i="5"/>
  <c r="W715" i="5"/>
  <c r="V715" i="5"/>
  <c r="U715" i="5"/>
  <c r="T715" i="5"/>
  <c r="S715" i="5"/>
  <c r="Q715" i="5"/>
  <c r="P715" i="5"/>
  <c r="O715" i="5" s="1"/>
  <c r="J715" i="5"/>
  <c r="I715" i="5" s="1"/>
  <c r="R715" i="5" s="1"/>
  <c r="H715" i="5"/>
  <c r="G715" i="5"/>
  <c r="F715" i="5"/>
  <c r="B715" i="5"/>
  <c r="AB714" i="5"/>
  <c r="W714" i="5"/>
  <c r="V714" i="5"/>
  <c r="U714" i="5"/>
  <c r="T714" i="5"/>
  <c r="S714" i="5"/>
  <c r="Q714" i="5"/>
  <c r="P714" i="5"/>
  <c r="O714" i="5" s="1"/>
  <c r="J714" i="5"/>
  <c r="I714" i="5" s="1"/>
  <c r="R714" i="5" s="1"/>
  <c r="H714" i="5"/>
  <c r="G714" i="5"/>
  <c r="F714" i="5"/>
  <c r="B714" i="5"/>
  <c r="AB713" i="5"/>
  <c r="W713" i="5"/>
  <c r="V713" i="5"/>
  <c r="U713" i="5"/>
  <c r="T713" i="5"/>
  <c r="S713" i="5"/>
  <c r="Q713" i="5"/>
  <c r="P713" i="5"/>
  <c r="O713" i="5" s="1"/>
  <c r="J713" i="5"/>
  <c r="I713" i="5" s="1"/>
  <c r="R713" i="5" s="1"/>
  <c r="H713" i="5"/>
  <c r="G713" i="5"/>
  <c r="F713" i="5"/>
  <c r="B713" i="5"/>
  <c r="AB712" i="5"/>
  <c r="W712" i="5"/>
  <c r="V712" i="5"/>
  <c r="U712" i="5"/>
  <c r="T712" i="5"/>
  <c r="S712" i="5"/>
  <c r="Q712" i="5"/>
  <c r="P712" i="5"/>
  <c r="O712" i="5" s="1"/>
  <c r="J712" i="5"/>
  <c r="I712" i="5" s="1"/>
  <c r="R712" i="5" s="1"/>
  <c r="H712" i="5"/>
  <c r="G712" i="5"/>
  <c r="F712" i="5"/>
  <c r="B712" i="5"/>
  <c r="AB711" i="5"/>
  <c r="W711" i="5"/>
  <c r="V711" i="5"/>
  <c r="U711" i="5"/>
  <c r="T711" i="5"/>
  <c r="S711" i="5"/>
  <c r="Q711" i="5"/>
  <c r="P711" i="5"/>
  <c r="O711" i="5" s="1"/>
  <c r="J711" i="5"/>
  <c r="I711" i="5" s="1"/>
  <c r="R711" i="5" s="1"/>
  <c r="H711" i="5"/>
  <c r="G711" i="5"/>
  <c r="F711" i="5"/>
  <c r="B711" i="5"/>
  <c r="AB710" i="5"/>
  <c r="W710" i="5"/>
  <c r="V710" i="5"/>
  <c r="U710" i="5"/>
  <c r="T710" i="5"/>
  <c r="S710" i="5"/>
  <c r="Q710" i="5"/>
  <c r="P710" i="5"/>
  <c r="O710" i="5" s="1"/>
  <c r="J710" i="5"/>
  <c r="I710" i="5" s="1"/>
  <c r="R710" i="5" s="1"/>
  <c r="H710" i="5"/>
  <c r="G710" i="5"/>
  <c r="F710" i="5"/>
  <c r="B710" i="5"/>
  <c r="AB709" i="5"/>
  <c r="W709" i="5"/>
  <c r="V709" i="5"/>
  <c r="U709" i="5"/>
  <c r="T709" i="5"/>
  <c r="S709" i="5"/>
  <c r="Q709" i="5"/>
  <c r="P709" i="5"/>
  <c r="O709" i="5" s="1"/>
  <c r="J709" i="5"/>
  <c r="I709" i="5" s="1"/>
  <c r="R709" i="5" s="1"/>
  <c r="H709" i="5"/>
  <c r="G709" i="5"/>
  <c r="F709" i="5"/>
  <c r="B709" i="5"/>
  <c r="AB708" i="5"/>
  <c r="W708" i="5"/>
  <c r="V708" i="5"/>
  <c r="U708" i="5"/>
  <c r="T708" i="5"/>
  <c r="S708" i="5"/>
  <c r="Q708" i="5"/>
  <c r="P708" i="5"/>
  <c r="O708" i="5" s="1"/>
  <c r="J708" i="5"/>
  <c r="I708" i="5" s="1"/>
  <c r="R708" i="5" s="1"/>
  <c r="H708" i="5"/>
  <c r="G708" i="5"/>
  <c r="F708" i="5"/>
  <c r="B708" i="5"/>
  <c r="AB707" i="5"/>
  <c r="W707" i="5"/>
  <c r="V707" i="5"/>
  <c r="U707" i="5"/>
  <c r="T707" i="5"/>
  <c r="S707" i="5"/>
  <c r="Q707" i="5"/>
  <c r="P707" i="5"/>
  <c r="O707" i="5" s="1"/>
  <c r="J707" i="5"/>
  <c r="I707" i="5" s="1"/>
  <c r="R707" i="5" s="1"/>
  <c r="H707" i="5"/>
  <c r="G707" i="5"/>
  <c r="F707" i="5"/>
  <c r="B707" i="5"/>
  <c r="AB706" i="5"/>
  <c r="W706" i="5"/>
  <c r="V706" i="5"/>
  <c r="U706" i="5"/>
  <c r="T706" i="5"/>
  <c r="S706" i="5"/>
  <c r="Q706" i="5"/>
  <c r="P706" i="5"/>
  <c r="O706" i="5" s="1"/>
  <c r="J706" i="5"/>
  <c r="I706" i="5" s="1"/>
  <c r="R706" i="5" s="1"/>
  <c r="H706" i="5"/>
  <c r="G706" i="5"/>
  <c r="F706" i="5"/>
  <c r="B706" i="5"/>
  <c r="AB705" i="5"/>
  <c r="W705" i="5"/>
  <c r="V705" i="5"/>
  <c r="U705" i="5"/>
  <c r="T705" i="5"/>
  <c r="S705" i="5"/>
  <c r="Q705" i="5"/>
  <c r="P705" i="5"/>
  <c r="O705" i="5" s="1"/>
  <c r="J705" i="5"/>
  <c r="I705" i="5" s="1"/>
  <c r="R705" i="5" s="1"/>
  <c r="H705" i="5"/>
  <c r="G705" i="5"/>
  <c r="F705" i="5"/>
  <c r="B705" i="5"/>
  <c r="AB704" i="5"/>
  <c r="W704" i="5"/>
  <c r="V704" i="5"/>
  <c r="U704" i="5"/>
  <c r="T704" i="5"/>
  <c r="S704" i="5"/>
  <c r="Q704" i="5"/>
  <c r="P704" i="5"/>
  <c r="O704" i="5" s="1"/>
  <c r="J704" i="5"/>
  <c r="I704" i="5" s="1"/>
  <c r="R704" i="5" s="1"/>
  <c r="H704" i="5"/>
  <c r="G704" i="5"/>
  <c r="F704" i="5"/>
  <c r="B704" i="5"/>
  <c r="AB703" i="5"/>
  <c r="W703" i="5"/>
  <c r="V703" i="5"/>
  <c r="U703" i="5"/>
  <c r="T703" i="5"/>
  <c r="S703" i="5"/>
  <c r="Q703" i="5"/>
  <c r="P703" i="5"/>
  <c r="O703" i="5" s="1"/>
  <c r="J703" i="5"/>
  <c r="I703" i="5" s="1"/>
  <c r="R703" i="5" s="1"/>
  <c r="H703" i="5"/>
  <c r="G703" i="5"/>
  <c r="F703" i="5"/>
  <c r="B703" i="5"/>
  <c r="AB702" i="5"/>
  <c r="W702" i="5"/>
  <c r="V702" i="5"/>
  <c r="U702" i="5"/>
  <c r="T702" i="5"/>
  <c r="S702" i="5"/>
  <c r="Q702" i="5"/>
  <c r="P702" i="5"/>
  <c r="O702" i="5" s="1"/>
  <c r="J702" i="5"/>
  <c r="I702" i="5" s="1"/>
  <c r="R702" i="5" s="1"/>
  <c r="H702" i="5"/>
  <c r="G702" i="5"/>
  <c r="F702" i="5"/>
  <c r="B702" i="5"/>
  <c r="AB701" i="5"/>
  <c r="W701" i="5"/>
  <c r="V701" i="5"/>
  <c r="U701" i="5"/>
  <c r="T701" i="5"/>
  <c r="S701" i="5"/>
  <c r="Q701" i="5"/>
  <c r="P701" i="5"/>
  <c r="O701" i="5" s="1"/>
  <c r="J701" i="5"/>
  <c r="I701" i="5" s="1"/>
  <c r="R701" i="5" s="1"/>
  <c r="H701" i="5"/>
  <c r="G701" i="5"/>
  <c r="F701" i="5"/>
  <c r="B701" i="5"/>
  <c r="AB700" i="5"/>
  <c r="W700" i="5"/>
  <c r="V700" i="5"/>
  <c r="U700" i="5"/>
  <c r="T700" i="5"/>
  <c r="S700" i="5"/>
  <c r="Q700" i="5"/>
  <c r="P700" i="5"/>
  <c r="O700" i="5" s="1"/>
  <c r="J700" i="5"/>
  <c r="I700" i="5" s="1"/>
  <c r="R700" i="5" s="1"/>
  <c r="H700" i="5"/>
  <c r="G700" i="5"/>
  <c r="F700" i="5"/>
  <c r="B700" i="5"/>
  <c r="AB699" i="5"/>
  <c r="W699" i="5"/>
  <c r="V699" i="5"/>
  <c r="U699" i="5"/>
  <c r="T699" i="5"/>
  <c r="S699" i="5"/>
  <c r="Q699" i="5"/>
  <c r="P699" i="5"/>
  <c r="O699" i="5" s="1"/>
  <c r="J699" i="5"/>
  <c r="I699" i="5" s="1"/>
  <c r="R699" i="5" s="1"/>
  <c r="H699" i="5"/>
  <c r="G699" i="5"/>
  <c r="F699" i="5"/>
  <c r="B699" i="5"/>
  <c r="AB698" i="5"/>
  <c r="W698" i="5"/>
  <c r="V698" i="5"/>
  <c r="U698" i="5"/>
  <c r="T698" i="5"/>
  <c r="S698" i="5"/>
  <c r="Q698" i="5"/>
  <c r="P698" i="5"/>
  <c r="O698" i="5" s="1"/>
  <c r="J698" i="5"/>
  <c r="I698" i="5" s="1"/>
  <c r="R698" i="5" s="1"/>
  <c r="H698" i="5"/>
  <c r="G698" i="5"/>
  <c r="F698" i="5"/>
  <c r="B698" i="5"/>
  <c r="AB697" i="5"/>
  <c r="W697" i="5"/>
  <c r="V697" i="5"/>
  <c r="U697" i="5"/>
  <c r="T697" i="5"/>
  <c r="S697" i="5"/>
  <c r="Q697" i="5"/>
  <c r="P697" i="5"/>
  <c r="O697" i="5" s="1"/>
  <c r="J697" i="5"/>
  <c r="I697" i="5" s="1"/>
  <c r="R697" i="5" s="1"/>
  <c r="H697" i="5"/>
  <c r="G697" i="5"/>
  <c r="F697" i="5"/>
  <c r="B697" i="5"/>
  <c r="AB696" i="5"/>
  <c r="W696" i="5"/>
  <c r="V696" i="5"/>
  <c r="U696" i="5"/>
  <c r="T696" i="5"/>
  <c r="S696" i="5"/>
  <c r="Q696" i="5"/>
  <c r="P696" i="5"/>
  <c r="O696" i="5" s="1"/>
  <c r="J696" i="5"/>
  <c r="I696" i="5" s="1"/>
  <c r="R696" i="5" s="1"/>
  <c r="H696" i="5"/>
  <c r="G696" i="5"/>
  <c r="F696" i="5"/>
  <c r="B696" i="5"/>
  <c r="AB695" i="5"/>
  <c r="W695" i="5"/>
  <c r="V695" i="5"/>
  <c r="U695" i="5"/>
  <c r="T695" i="5"/>
  <c r="S695" i="5"/>
  <c r="Q695" i="5"/>
  <c r="P695" i="5"/>
  <c r="O695" i="5" s="1"/>
  <c r="J695" i="5"/>
  <c r="I695" i="5" s="1"/>
  <c r="R695" i="5" s="1"/>
  <c r="H695" i="5"/>
  <c r="G695" i="5"/>
  <c r="F695" i="5"/>
  <c r="B695" i="5"/>
  <c r="AB694" i="5"/>
  <c r="W694" i="5"/>
  <c r="V694" i="5"/>
  <c r="U694" i="5"/>
  <c r="T694" i="5"/>
  <c r="S694" i="5"/>
  <c r="Q694" i="5"/>
  <c r="P694" i="5"/>
  <c r="O694" i="5" s="1"/>
  <c r="J694" i="5"/>
  <c r="I694" i="5" s="1"/>
  <c r="R694" i="5" s="1"/>
  <c r="H694" i="5"/>
  <c r="G694" i="5"/>
  <c r="F694" i="5"/>
  <c r="B694" i="5"/>
  <c r="AB693" i="5"/>
  <c r="W693" i="5"/>
  <c r="V693" i="5"/>
  <c r="U693" i="5"/>
  <c r="T693" i="5"/>
  <c r="S693" i="5"/>
  <c r="Q693" i="5"/>
  <c r="P693" i="5"/>
  <c r="O693" i="5" s="1"/>
  <c r="J693" i="5"/>
  <c r="I693" i="5" s="1"/>
  <c r="R693" i="5" s="1"/>
  <c r="H693" i="5"/>
  <c r="G693" i="5"/>
  <c r="F693" i="5"/>
  <c r="B693" i="5"/>
  <c r="AB692" i="5"/>
  <c r="W692" i="5"/>
  <c r="V692" i="5"/>
  <c r="U692" i="5"/>
  <c r="T692" i="5"/>
  <c r="S692" i="5"/>
  <c r="Q692" i="5"/>
  <c r="P692" i="5"/>
  <c r="O692" i="5" s="1"/>
  <c r="J692" i="5"/>
  <c r="I692" i="5" s="1"/>
  <c r="R692" i="5" s="1"/>
  <c r="H692" i="5"/>
  <c r="G692" i="5"/>
  <c r="F692" i="5"/>
  <c r="B692" i="5"/>
  <c r="AB691" i="5"/>
  <c r="W691" i="5"/>
  <c r="V691" i="5"/>
  <c r="U691" i="5"/>
  <c r="T691" i="5"/>
  <c r="S691" i="5"/>
  <c r="Q691" i="5"/>
  <c r="P691" i="5"/>
  <c r="O691" i="5" s="1"/>
  <c r="J691" i="5"/>
  <c r="I691" i="5" s="1"/>
  <c r="R691" i="5" s="1"/>
  <c r="H691" i="5"/>
  <c r="G691" i="5"/>
  <c r="F691" i="5"/>
  <c r="B691" i="5"/>
  <c r="AB690" i="5"/>
  <c r="W690" i="5"/>
  <c r="V690" i="5"/>
  <c r="U690" i="5"/>
  <c r="T690" i="5"/>
  <c r="S690" i="5"/>
  <c r="Q690" i="5"/>
  <c r="P690" i="5"/>
  <c r="O690" i="5" s="1"/>
  <c r="J690" i="5"/>
  <c r="I690" i="5" s="1"/>
  <c r="R690" i="5" s="1"/>
  <c r="H690" i="5"/>
  <c r="G690" i="5"/>
  <c r="F690" i="5"/>
  <c r="B690" i="5"/>
  <c r="AB689" i="5"/>
  <c r="W689" i="5"/>
  <c r="V689" i="5"/>
  <c r="U689" i="5"/>
  <c r="T689" i="5"/>
  <c r="S689" i="5"/>
  <c r="Q689" i="5"/>
  <c r="P689" i="5"/>
  <c r="O689" i="5" s="1"/>
  <c r="J689" i="5"/>
  <c r="I689" i="5" s="1"/>
  <c r="R689" i="5" s="1"/>
  <c r="H689" i="5"/>
  <c r="G689" i="5"/>
  <c r="F689" i="5"/>
  <c r="B689" i="5"/>
  <c r="AB688" i="5"/>
  <c r="W688" i="5"/>
  <c r="V688" i="5"/>
  <c r="U688" i="5"/>
  <c r="T688" i="5"/>
  <c r="S688" i="5"/>
  <c r="Q688" i="5"/>
  <c r="P688" i="5"/>
  <c r="O688" i="5" s="1"/>
  <c r="J688" i="5"/>
  <c r="I688" i="5" s="1"/>
  <c r="R688" i="5" s="1"/>
  <c r="H688" i="5"/>
  <c r="G688" i="5"/>
  <c r="F688" i="5"/>
  <c r="B688" i="5"/>
  <c r="AB687" i="5"/>
  <c r="W687" i="5"/>
  <c r="V687" i="5"/>
  <c r="U687" i="5"/>
  <c r="T687" i="5"/>
  <c r="S687" i="5"/>
  <c r="Q687" i="5"/>
  <c r="P687" i="5"/>
  <c r="O687" i="5" s="1"/>
  <c r="J687" i="5"/>
  <c r="I687" i="5" s="1"/>
  <c r="R687" i="5" s="1"/>
  <c r="H687" i="5"/>
  <c r="G687" i="5"/>
  <c r="F687" i="5"/>
  <c r="B687" i="5"/>
  <c r="AB686" i="5"/>
  <c r="W686" i="5"/>
  <c r="V686" i="5"/>
  <c r="U686" i="5"/>
  <c r="T686" i="5"/>
  <c r="S686" i="5"/>
  <c r="Q686" i="5"/>
  <c r="P686" i="5"/>
  <c r="O686" i="5" s="1"/>
  <c r="J686" i="5"/>
  <c r="I686" i="5" s="1"/>
  <c r="R686" i="5" s="1"/>
  <c r="H686" i="5"/>
  <c r="G686" i="5"/>
  <c r="F686" i="5"/>
  <c r="B686" i="5"/>
  <c r="AB685" i="5"/>
  <c r="W685" i="5"/>
  <c r="V685" i="5"/>
  <c r="U685" i="5"/>
  <c r="T685" i="5"/>
  <c r="S685" i="5"/>
  <c r="Q685" i="5"/>
  <c r="P685" i="5"/>
  <c r="O685" i="5" s="1"/>
  <c r="J685" i="5"/>
  <c r="I685" i="5" s="1"/>
  <c r="R685" i="5" s="1"/>
  <c r="H685" i="5"/>
  <c r="G685" i="5"/>
  <c r="F685" i="5"/>
  <c r="B685" i="5"/>
  <c r="AB684" i="5"/>
  <c r="W684" i="5"/>
  <c r="V684" i="5"/>
  <c r="U684" i="5"/>
  <c r="T684" i="5"/>
  <c r="S684" i="5"/>
  <c r="Q684" i="5"/>
  <c r="P684" i="5"/>
  <c r="O684" i="5" s="1"/>
  <c r="J684" i="5"/>
  <c r="I684" i="5" s="1"/>
  <c r="R684" i="5" s="1"/>
  <c r="H684" i="5"/>
  <c r="G684" i="5"/>
  <c r="F684" i="5"/>
  <c r="B684" i="5"/>
  <c r="AB683" i="5"/>
  <c r="W683" i="5"/>
  <c r="V683" i="5"/>
  <c r="U683" i="5"/>
  <c r="T683" i="5"/>
  <c r="S683" i="5"/>
  <c r="Q683" i="5"/>
  <c r="P683" i="5"/>
  <c r="O683" i="5" s="1"/>
  <c r="J683" i="5"/>
  <c r="I683" i="5" s="1"/>
  <c r="R683" i="5" s="1"/>
  <c r="H683" i="5"/>
  <c r="G683" i="5"/>
  <c r="F683" i="5"/>
  <c r="B683" i="5"/>
  <c r="AB682" i="5"/>
  <c r="W682" i="5"/>
  <c r="V682" i="5"/>
  <c r="U682" i="5"/>
  <c r="T682" i="5"/>
  <c r="S682" i="5"/>
  <c r="Q682" i="5"/>
  <c r="P682" i="5"/>
  <c r="O682" i="5" s="1"/>
  <c r="J682" i="5"/>
  <c r="I682" i="5" s="1"/>
  <c r="R682" i="5" s="1"/>
  <c r="H682" i="5"/>
  <c r="G682" i="5"/>
  <c r="F682" i="5"/>
  <c r="B682" i="5"/>
  <c r="AB681" i="5"/>
  <c r="W681" i="5"/>
  <c r="V681" i="5"/>
  <c r="U681" i="5"/>
  <c r="T681" i="5"/>
  <c r="S681" i="5"/>
  <c r="Q681" i="5"/>
  <c r="P681" i="5"/>
  <c r="O681" i="5" s="1"/>
  <c r="J681" i="5"/>
  <c r="I681" i="5" s="1"/>
  <c r="R681" i="5" s="1"/>
  <c r="H681" i="5"/>
  <c r="G681" i="5"/>
  <c r="F681" i="5"/>
  <c r="B681" i="5"/>
  <c r="AB680" i="5"/>
  <c r="W680" i="5"/>
  <c r="V680" i="5"/>
  <c r="U680" i="5"/>
  <c r="T680" i="5"/>
  <c r="S680" i="5"/>
  <c r="Q680" i="5"/>
  <c r="P680" i="5"/>
  <c r="O680" i="5" s="1"/>
  <c r="J680" i="5"/>
  <c r="I680" i="5" s="1"/>
  <c r="R680" i="5" s="1"/>
  <c r="H680" i="5"/>
  <c r="G680" i="5"/>
  <c r="F680" i="5"/>
  <c r="B680" i="5"/>
  <c r="AB679" i="5"/>
  <c r="W679" i="5"/>
  <c r="V679" i="5"/>
  <c r="U679" i="5"/>
  <c r="T679" i="5"/>
  <c r="S679" i="5"/>
  <c r="Q679" i="5"/>
  <c r="P679" i="5"/>
  <c r="O679" i="5" s="1"/>
  <c r="J679" i="5"/>
  <c r="I679" i="5" s="1"/>
  <c r="R679" i="5" s="1"/>
  <c r="H679" i="5"/>
  <c r="G679" i="5"/>
  <c r="F679" i="5"/>
  <c r="B679" i="5"/>
  <c r="AB678" i="5"/>
  <c r="W678" i="5"/>
  <c r="V678" i="5"/>
  <c r="U678" i="5"/>
  <c r="T678" i="5"/>
  <c r="S678" i="5"/>
  <c r="Q678" i="5"/>
  <c r="P678" i="5"/>
  <c r="O678" i="5" s="1"/>
  <c r="J678" i="5"/>
  <c r="I678" i="5" s="1"/>
  <c r="R678" i="5" s="1"/>
  <c r="H678" i="5"/>
  <c r="G678" i="5"/>
  <c r="F678" i="5"/>
  <c r="B678" i="5"/>
  <c r="AB677" i="5"/>
  <c r="W677" i="5"/>
  <c r="V677" i="5"/>
  <c r="U677" i="5"/>
  <c r="T677" i="5"/>
  <c r="S677" i="5"/>
  <c r="Q677" i="5"/>
  <c r="P677" i="5"/>
  <c r="O677" i="5" s="1"/>
  <c r="J677" i="5"/>
  <c r="I677" i="5" s="1"/>
  <c r="R677" i="5" s="1"/>
  <c r="H677" i="5"/>
  <c r="G677" i="5"/>
  <c r="F677" i="5"/>
  <c r="B677" i="5"/>
  <c r="AB676" i="5"/>
  <c r="W676" i="5"/>
  <c r="V676" i="5"/>
  <c r="U676" i="5"/>
  <c r="T676" i="5"/>
  <c r="S676" i="5"/>
  <c r="Q676" i="5"/>
  <c r="P676" i="5"/>
  <c r="O676" i="5" s="1"/>
  <c r="J676" i="5"/>
  <c r="I676" i="5" s="1"/>
  <c r="R676" i="5" s="1"/>
  <c r="H676" i="5"/>
  <c r="G676" i="5"/>
  <c r="F676" i="5"/>
  <c r="B676" i="5"/>
  <c r="AB675" i="5"/>
  <c r="W675" i="5"/>
  <c r="V675" i="5"/>
  <c r="U675" i="5"/>
  <c r="T675" i="5"/>
  <c r="S675" i="5"/>
  <c r="Q675" i="5"/>
  <c r="P675" i="5"/>
  <c r="O675" i="5" s="1"/>
  <c r="J675" i="5"/>
  <c r="I675" i="5" s="1"/>
  <c r="R675" i="5" s="1"/>
  <c r="H675" i="5"/>
  <c r="G675" i="5"/>
  <c r="F675" i="5"/>
  <c r="B675" i="5"/>
  <c r="AB674" i="5"/>
  <c r="W674" i="5"/>
  <c r="V674" i="5"/>
  <c r="U674" i="5"/>
  <c r="T674" i="5"/>
  <c r="S674" i="5"/>
  <c r="Q674" i="5"/>
  <c r="P674" i="5"/>
  <c r="O674" i="5" s="1"/>
  <c r="J674" i="5"/>
  <c r="I674" i="5" s="1"/>
  <c r="R674" i="5" s="1"/>
  <c r="H674" i="5"/>
  <c r="G674" i="5"/>
  <c r="F674" i="5"/>
  <c r="B674" i="5"/>
  <c r="AB673" i="5"/>
  <c r="W673" i="5"/>
  <c r="V673" i="5"/>
  <c r="U673" i="5"/>
  <c r="T673" i="5"/>
  <c r="S673" i="5"/>
  <c r="Q673" i="5"/>
  <c r="P673" i="5"/>
  <c r="O673" i="5" s="1"/>
  <c r="J673" i="5"/>
  <c r="I673" i="5" s="1"/>
  <c r="R673" i="5" s="1"/>
  <c r="H673" i="5"/>
  <c r="G673" i="5"/>
  <c r="F673" i="5"/>
  <c r="B673" i="5"/>
  <c r="AB672" i="5"/>
  <c r="W672" i="5"/>
  <c r="V672" i="5"/>
  <c r="U672" i="5"/>
  <c r="T672" i="5"/>
  <c r="S672" i="5"/>
  <c r="Q672" i="5"/>
  <c r="P672" i="5"/>
  <c r="O672" i="5" s="1"/>
  <c r="J672" i="5"/>
  <c r="I672" i="5" s="1"/>
  <c r="R672" i="5" s="1"/>
  <c r="H672" i="5"/>
  <c r="G672" i="5"/>
  <c r="F672" i="5"/>
  <c r="B672" i="5"/>
  <c r="AB671" i="5"/>
  <c r="W671" i="5"/>
  <c r="V671" i="5"/>
  <c r="U671" i="5"/>
  <c r="T671" i="5"/>
  <c r="S671" i="5"/>
  <c r="Q671" i="5"/>
  <c r="P671" i="5"/>
  <c r="O671" i="5" s="1"/>
  <c r="J671" i="5"/>
  <c r="I671" i="5" s="1"/>
  <c r="R671" i="5" s="1"/>
  <c r="H671" i="5"/>
  <c r="G671" i="5"/>
  <c r="F671" i="5"/>
  <c r="B671" i="5"/>
  <c r="AB670" i="5"/>
  <c r="W670" i="5"/>
  <c r="V670" i="5"/>
  <c r="U670" i="5"/>
  <c r="T670" i="5"/>
  <c r="S670" i="5"/>
  <c r="Q670" i="5"/>
  <c r="P670" i="5"/>
  <c r="O670" i="5" s="1"/>
  <c r="J670" i="5"/>
  <c r="I670" i="5" s="1"/>
  <c r="R670" i="5" s="1"/>
  <c r="H670" i="5"/>
  <c r="G670" i="5"/>
  <c r="F670" i="5"/>
  <c r="B670" i="5"/>
  <c r="AB669" i="5"/>
  <c r="W669" i="5"/>
  <c r="V669" i="5"/>
  <c r="U669" i="5"/>
  <c r="T669" i="5"/>
  <c r="S669" i="5"/>
  <c r="Q669" i="5"/>
  <c r="P669" i="5"/>
  <c r="O669" i="5" s="1"/>
  <c r="J669" i="5"/>
  <c r="I669" i="5" s="1"/>
  <c r="R669" i="5" s="1"/>
  <c r="H669" i="5"/>
  <c r="G669" i="5"/>
  <c r="F669" i="5"/>
  <c r="B669" i="5"/>
  <c r="AB668" i="5"/>
  <c r="W668" i="5"/>
  <c r="V668" i="5"/>
  <c r="U668" i="5"/>
  <c r="T668" i="5"/>
  <c r="S668" i="5"/>
  <c r="Q668" i="5"/>
  <c r="P668" i="5"/>
  <c r="O668" i="5" s="1"/>
  <c r="J668" i="5"/>
  <c r="I668" i="5" s="1"/>
  <c r="R668" i="5" s="1"/>
  <c r="H668" i="5"/>
  <c r="G668" i="5"/>
  <c r="F668" i="5"/>
  <c r="B668" i="5"/>
  <c r="AB667" i="5"/>
  <c r="W667" i="5"/>
  <c r="V667" i="5"/>
  <c r="U667" i="5"/>
  <c r="T667" i="5"/>
  <c r="S667" i="5"/>
  <c r="Q667" i="5"/>
  <c r="P667" i="5"/>
  <c r="O667" i="5" s="1"/>
  <c r="J667" i="5"/>
  <c r="I667" i="5" s="1"/>
  <c r="R667" i="5" s="1"/>
  <c r="H667" i="5"/>
  <c r="G667" i="5"/>
  <c r="F667" i="5"/>
  <c r="B667" i="5"/>
  <c r="AB666" i="5"/>
  <c r="W666" i="5"/>
  <c r="V666" i="5"/>
  <c r="U666" i="5"/>
  <c r="T666" i="5"/>
  <c r="S666" i="5"/>
  <c r="Q666" i="5"/>
  <c r="P666" i="5"/>
  <c r="O666" i="5" s="1"/>
  <c r="J666" i="5"/>
  <c r="I666" i="5" s="1"/>
  <c r="R666" i="5" s="1"/>
  <c r="H666" i="5"/>
  <c r="G666" i="5"/>
  <c r="F666" i="5"/>
  <c r="B666" i="5"/>
  <c r="AB665" i="5"/>
  <c r="W665" i="5"/>
  <c r="V665" i="5"/>
  <c r="U665" i="5"/>
  <c r="T665" i="5"/>
  <c r="S665" i="5"/>
  <c r="Q665" i="5"/>
  <c r="P665" i="5"/>
  <c r="O665" i="5" s="1"/>
  <c r="J665" i="5"/>
  <c r="I665" i="5" s="1"/>
  <c r="R665" i="5" s="1"/>
  <c r="H665" i="5"/>
  <c r="G665" i="5"/>
  <c r="F665" i="5"/>
  <c r="B665" i="5"/>
  <c r="AB664" i="5"/>
  <c r="W664" i="5"/>
  <c r="V664" i="5"/>
  <c r="U664" i="5"/>
  <c r="T664" i="5"/>
  <c r="S664" i="5"/>
  <c r="Q664" i="5"/>
  <c r="P664" i="5"/>
  <c r="O664" i="5" s="1"/>
  <c r="J664" i="5"/>
  <c r="I664" i="5" s="1"/>
  <c r="R664" i="5" s="1"/>
  <c r="H664" i="5"/>
  <c r="G664" i="5"/>
  <c r="F664" i="5"/>
  <c r="B664" i="5"/>
  <c r="AB663" i="5"/>
  <c r="W663" i="5"/>
  <c r="V663" i="5"/>
  <c r="U663" i="5"/>
  <c r="T663" i="5"/>
  <c r="S663" i="5"/>
  <c r="Q663" i="5"/>
  <c r="P663" i="5"/>
  <c r="O663" i="5" s="1"/>
  <c r="J663" i="5"/>
  <c r="I663" i="5" s="1"/>
  <c r="R663" i="5" s="1"/>
  <c r="H663" i="5"/>
  <c r="G663" i="5"/>
  <c r="F663" i="5"/>
  <c r="B663" i="5"/>
  <c r="AB662" i="5"/>
  <c r="W662" i="5"/>
  <c r="V662" i="5"/>
  <c r="U662" i="5"/>
  <c r="T662" i="5"/>
  <c r="S662" i="5"/>
  <c r="Q662" i="5"/>
  <c r="P662" i="5"/>
  <c r="O662" i="5" s="1"/>
  <c r="J662" i="5"/>
  <c r="I662" i="5" s="1"/>
  <c r="R662" i="5" s="1"/>
  <c r="H662" i="5"/>
  <c r="G662" i="5"/>
  <c r="F662" i="5"/>
  <c r="B662" i="5"/>
  <c r="AB661" i="5"/>
  <c r="W661" i="5"/>
  <c r="V661" i="5"/>
  <c r="U661" i="5"/>
  <c r="T661" i="5"/>
  <c r="S661" i="5"/>
  <c r="Q661" i="5"/>
  <c r="P661" i="5"/>
  <c r="O661" i="5" s="1"/>
  <c r="J661" i="5"/>
  <c r="I661" i="5" s="1"/>
  <c r="R661" i="5" s="1"/>
  <c r="H661" i="5"/>
  <c r="G661" i="5"/>
  <c r="F661" i="5"/>
  <c r="B661" i="5"/>
  <c r="AB660" i="5"/>
  <c r="W660" i="5"/>
  <c r="V660" i="5"/>
  <c r="U660" i="5"/>
  <c r="T660" i="5"/>
  <c r="S660" i="5"/>
  <c r="Q660" i="5"/>
  <c r="P660" i="5"/>
  <c r="O660" i="5" s="1"/>
  <c r="J660" i="5"/>
  <c r="I660" i="5" s="1"/>
  <c r="R660" i="5" s="1"/>
  <c r="H660" i="5"/>
  <c r="G660" i="5"/>
  <c r="F660" i="5"/>
  <c r="B660" i="5"/>
  <c r="AB659" i="5"/>
  <c r="W659" i="5"/>
  <c r="V659" i="5"/>
  <c r="U659" i="5"/>
  <c r="T659" i="5"/>
  <c r="S659" i="5"/>
  <c r="Q659" i="5"/>
  <c r="P659" i="5"/>
  <c r="O659" i="5" s="1"/>
  <c r="J659" i="5"/>
  <c r="I659" i="5" s="1"/>
  <c r="R659" i="5" s="1"/>
  <c r="H659" i="5"/>
  <c r="G659" i="5"/>
  <c r="F659" i="5"/>
  <c r="B659" i="5"/>
  <c r="AB658" i="5"/>
  <c r="W658" i="5"/>
  <c r="V658" i="5"/>
  <c r="U658" i="5"/>
  <c r="T658" i="5"/>
  <c r="S658" i="5"/>
  <c r="Q658" i="5"/>
  <c r="P658" i="5"/>
  <c r="O658" i="5" s="1"/>
  <c r="J658" i="5"/>
  <c r="I658" i="5" s="1"/>
  <c r="R658" i="5" s="1"/>
  <c r="H658" i="5"/>
  <c r="G658" i="5"/>
  <c r="F658" i="5"/>
  <c r="B658" i="5"/>
  <c r="AB657" i="5"/>
  <c r="W657" i="5"/>
  <c r="V657" i="5"/>
  <c r="U657" i="5"/>
  <c r="T657" i="5"/>
  <c r="S657" i="5"/>
  <c r="Q657" i="5"/>
  <c r="P657" i="5"/>
  <c r="O657" i="5" s="1"/>
  <c r="J657" i="5"/>
  <c r="I657" i="5" s="1"/>
  <c r="R657" i="5" s="1"/>
  <c r="H657" i="5"/>
  <c r="G657" i="5"/>
  <c r="F657" i="5"/>
  <c r="B657" i="5"/>
  <c r="AB656" i="5"/>
  <c r="W656" i="5"/>
  <c r="V656" i="5"/>
  <c r="U656" i="5"/>
  <c r="T656" i="5"/>
  <c r="S656" i="5"/>
  <c r="Q656" i="5"/>
  <c r="P656" i="5"/>
  <c r="O656" i="5" s="1"/>
  <c r="J656" i="5"/>
  <c r="I656" i="5" s="1"/>
  <c r="R656" i="5" s="1"/>
  <c r="H656" i="5"/>
  <c r="G656" i="5"/>
  <c r="F656" i="5"/>
  <c r="B656" i="5"/>
  <c r="AB655" i="5"/>
  <c r="W655" i="5"/>
  <c r="V655" i="5"/>
  <c r="U655" i="5"/>
  <c r="T655" i="5"/>
  <c r="S655" i="5"/>
  <c r="Q655" i="5"/>
  <c r="P655" i="5"/>
  <c r="O655" i="5" s="1"/>
  <c r="J655" i="5"/>
  <c r="I655" i="5" s="1"/>
  <c r="R655" i="5" s="1"/>
  <c r="H655" i="5"/>
  <c r="G655" i="5"/>
  <c r="F655" i="5"/>
  <c r="B655" i="5"/>
  <c r="AB654" i="5"/>
  <c r="W654" i="5"/>
  <c r="V654" i="5"/>
  <c r="U654" i="5"/>
  <c r="T654" i="5"/>
  <c r="S654" i="5"/>
  <c r="Q654" i="5"/>
  <c r="P654" i="5"/>
  <c r="O654" i="5" s="1"/>
  <c r="J654" i="5"/>
  <c r="I654" i="5" s="1"/>
  <c r="R654" i="5" s="1"/>
  <c r="H654" i="5"/>
  <c r="G654" i="5"/>
  <c r="F654" i="5"/>
  <c r="B654" i="5"/>
  <c r="AB653" i="5"/>
  <c r="W653" i="5"/>
  <c r="V653" i="5"/>
  <c r="U653" i="5"/>
  <c r="T653" i="5"/>
  <c r="S653" i="5"/>
  <c r="Q653" i="5"/>
  <c r="P653" i="5"/>
  <c r="O653" i="5" s="1"/>
  <c r="J653" i="5"/>
  <c r="I653" i="5" s="1"/>
  <c r="R653" i="5" s="1"/>
  <c r="H653" i="5"/>
  <c r="G653" i="5"/>
  <c r="F653" i="5"/>
  <c r="B653" i="5"/>
  <c r="AB652" i="5"/>
  <c r="W652" i="5"/>
  <c r="V652" i="5"/>
  <c r="U652" i="5"/>
  <c r="T652" i="5"/>
  <c r="S652" i="5"/>
  <c r="Q652" i="5"/>
  <c r="P652" i="5"/>
  <c r="O652" i="5" s="1"/>
  <c r="J652" i="5"/>
  <c r="I652" i="5" s="1"/>
  <c r="R652" i="5" s="1"/>
  <c r="H652" i="5"/>
  <c r="G652" i="5"/>
  <c r="F652" i="5"/>
  <c r="B652" i="5"/>
  <c r="AB651" i="5"/>
  <c r="W651" i="5"/>
  <c r="V651" i="5"/>
  <c r="U651" i="5"/>
  <c r="T651" i="5"/>
  <c r="S651" i="5"/>
  <c r="Q651" i="5"/>
  <c r="P651" i="5"/>
  <c r="O651" i="5" s="1"/>
  <c r="J651" i="5"/>
  <c r="I651" i="5" s="1"/>
  <c r="R651" i="5" s="1"/>
  <c r="H651" i="5"/>
  <c r="G651" i="5"/>
  <c r="F651" i="5"/>
  <c r="B651" i="5"/>
  <c r="AB650" i="5"/>
  <c r="W650" i="5"/>
  <c r="V650" i="5"/>
  <c r="U650" i="5"/>
  <c r="T650" i="5"/>
  <c r="S650" i="5"/>
  <c r="Q650" i="5"/>
  <c r="P650" i="5"/>
  <c r="O650" i="5" s="1"/>
  <c r="J650" i="5"/>
  <c r="I650" i="5" s="1"/>
  <c r="R650" i="5" s="1"/>
  <c r="H650" i="5"/>
  <c r="G650" i="5"/>
  <c r="F650" i="5"/>
  <c r="B650" i="5"/>
  <c r="AB649" i="5"/>
  <c r="W649" i="5"/>
  <c r="V649" i="5"/>
  <c r="U649" i="5"/>
  <c r="T649" i="5"/>
  <c r="S649" i="5"/>
  <c r="Q649" i="5"/>
  <c r="P649" i="5"/>
  <c r="O649" i="5" s="1"/>
  <c r="J649" i="5"/>
  <c r="I649" i="5" s="1"/>
  <c r="R649" i="5" s="1"/>
  <c r="H649" i="5"/>
  <c r="G649" i="5"/>
  <c r="F649" i="5"/>
  <c r="B649" i="5"/>
  <c r="AB648" i="5"/>
  <c r="W648" i="5"/>
  <c r="V648" i="5"/>
  <c r="U648" i="5"/>
  <c r="T648" i="5"/>
  <c r="S648" i="5"/>
  <c r="Q648" i="5"/>
  <c r="P648" i="5"/>
  <c r="O648" i="5" s="1"/>
  <c r="J648" i="5"/>
  <c r="I648" i="5" s="1"/>
  <c r="R648" i="5" s="1"/>
  <c r="H648" i="5"/>
  <c r="G648" i="5"/>
  <c r="F648" i="5"/>
  <c r="B648" i="5"/>
  <c r="AB647" i="5"/>
  <c r="W647" i="5"/>
  <c r="V647" i="5"/>
  <c r="U647" i="5"/>
  <c r="T647" i="5"/>
  <c r="S647" i="5"/>
  <c r="Q647" i="5"/>
  <c r="P647" i="5"/>
  <c r="O647" i="5" s="1"/>
  <c r="J647" i="5"/>
  <c r="I647" i="5" s="1"/>
  <c r="R647" i="5" s="1"/>
  <c r="H647" i="5"/>
  <c r="G647" i="5"/>
  <c r="F647" i="5"/>
  <c r="B647" i="5"/>
  <c r="AB646" i="5"/>
  <c r="W646" i="5"/>
  <c r="V646" i="5"/>
  <c r="U646" i="5"/>
  <c r="T646" i="5"/>
  <c r="S646" i="5"/>
  <c r="Q646" i="5"/>
  <c r="P646" i="5"/>
  <c r="O646" i="5" s="1"/>
  <c r="J646" i="5"/>
  <c r="I646" i="5" s="1"/>
  <c r="R646" i="5" s="1"/>
  <c r="H646" i="5"/>
  <c r="G646" i="5"/>
  <c r="F646" i="5"/>
  <c r="B646" i="5"/>
  <c r="AB645" i="5"/>
  <c r="W645" i="5"/>
  <c r="V645" i="5"/>
  <c r="U645" i="5"/>
  <c r="T645" i="5"/>
  <c r="S645" i="5"/>
  <c r="Q645" i="5"/>
  <c r="P645" i="5"/>
  <c r="O645" i="5" s="1"/>
  <c r="J645" i="5"/>
  <c r="I645" i="5" s="1"/>
  <c r="R645" i="5" s="1"/>
  <c r="H645" i="5"/>
  <c r="G645" i="5"/>
  <c r="F645" i="5"/>
  <c r="B645" i="5"/>
  <c r="AB644" i="5"/>
  <c r="W644" i="5"/>
  <c r="V644" i="5"/>
  <c r="U644" i="5"/>
  <c r="T644" i="5"/>
  <c r="S644" i="5"/>
  <c r="Q644" i="5"/>
  <c r="P644" i="5"/>
  <c r="O644" i="5" s="1"/>
  <c r="J644" i="5"/>
  <c r="I644" i="5" s="1"/>
  <c r="R644" i="5" s="1"/>
  <c r="H644" i="5"/>
  <c r="G644" i="5"/>
  <c r="F644" i="5"/>
  <c r="B644" i="5"/>
  <c r="AB643" i="5"/>
  <c r="W643" i="5"/>
  <c r="V643" i="5"/>
  <c r="U643" i="5"/>
  <c r="T643" i="5"/>
  <c r="S643" i="5"/>
  <c r="Q643" i="5"/>
  <c r="P643" i="5"/>
  <c r="O643" i="5" s="1"/>
  <c r="J643" i="5"/>
  <c r="I643" i="5" s="1"/>
  <c r="R643" i="5" s="1"/>
  <c r="H643" i="5"/>
  <c r="G643" i="5"/>
  <c r="F643" i="5"/>
  <c r="B643" i="5"/>
  <c r="AB642" i="5"/>
  <c r="W642" i="5"/>
  <c r="V642" i="5"/>
  <c r="U642" i="5"/>
  <c r="T642" i="5"/>
  <c r="S642" i="5"/>
  <c r="Q642" i="5"/>
  <c r="P642" i="5"/>
  <c r="O642" i="5" s="1"/>
  <c r="J642" i="5"/>
  <c r="I642" i="5" s="1"/>
  <c r="R642" i="5" s="1"/>
  <c r="H642" i="5"/>
  <c r="G642" i="5"/>
  <c r="F642" i="5"/>
  <c r="B642" i="5"/>
  <c r="AB641" i="5"/>
  <c r="W641" i="5"/>
  <c r="V641" i="5"/>
  <c r="U641" i="5"/>
  <c r="T641" i="5"/>
  <c r="S641" i="5"/>
  <c r="Q641" i="5"/>
  <c r="P641" i="5"/>
  <c r="O641" i="5" s="1"/>
  <c r="J641" i="5"/>
  <c r="I641" i="5" s="1"/>
  <c r="R641" i="5" s="1"/>
  <c r="H641" i="5"/>
  <c r="G641" i="5"/>
  <c r="F641" i="5"/>
  <c r="B641" i="5"/>
  <c r="AB640" i="5"/>
  <c r="W640" i="5"/>
  <c r="V640" i="5"/>
  <c r="U640" i="5"/>
  <c r="T640" i="5"/>
  <c r="S640" i="5"/>
  <c r="Q640" i="5"/>
  <c r="P640" i="5"/>
  <c r="O640" i="5" s="1"/>
  <c r="J640" i="5"/>
  <c r="I640" i="5" s="1"/>
  <c r="R640" i="5" s="1"/>
  <c r="H640" i="5"/>
  <c r="G640" i="5"/>
  <c r="F640" i="5"/>
  <c r="B640" i="5"/>
  <c r="AB639" i="5"/>
  <c r="W639" i="5"/>
  <c r="V639" i="5"/>
  <c r="U639" i="5"/>
  <c r="T639" i="5"/>
  <c r="S639" i="5"/>
  <c r="Q639" i="5"/>
  <c r="P639" i="5"/>
  <c r="O639" i="5" s="1"/>
  <c r="J639" i="5"/>
  <c r="I639" i="5" s="1"/>
  <c r="R639" i="5" s="1"/>
  <c r="H639" i="5"/>
  <c r="G639" i="5"/>
  <c r="F639" i="5"/>
  <c r="B639" i="5"/>
  <c r="AB638" i="5"/>
  <c r="W638" i="5"/>
  <c r="V638" i="5"/>
  <c r="U638" i="5"/>
  <c r="T638" i="5"/>
  <c r="S638" i="5"/>
  <c r="Q638" i="5"/>
  <c r="P638" i="5"/>
  <c r="O638" i="5" s="1"/>
  <c r="J638" i="5"/>
  <c r="I638" i="5" s="1"/>
  <c r="R638" i="5" s="1"/>
  <c r="H638" i="5"/>
  <c r="G638" i="5"/>
  <c r="F638" i="5"/>
  <c r="B638" i="5"/>
  <c r="AB637" i="5"/>
  <c r="W637" i="5"/>
  <c r="V637" i="5"/>
  <c r="U637" i="5"/>
  <c r="T637" i="5"/>
  <c r="S637" i="5"/>
  <c r="Q637" i="5"/>
  <c r="P637" i="5"/>
  <c r="O637" i="5" s="1"/>
  <c r="J637" i="5"/>
  <c r="I637" i="5" s="1"/>
  <c r="R637" i="5" s="1"/>
  <c r="H637" i="5"/>
  <c r="G637" i="5"/>
  <c r="F637" i="5"/>
  <c r="B637" i="5"/>
  <c r="AB636" i="5"/>
  <c r="W636" i="5"/>
  <c r="V636" i="5"/>
  <c r="U636" i="5"/>
  <c r="T636" i="5"/>
  <c r="S636" i="5"/>
  <c r="Q636" i="5"/>
  <c r="P636" i="5"/>
  <c r="O636" i="5" s="1"/>
  <c r="J636" i="5"/>
  <c r="I636" i="5" s="1"/>
  <c r="R636" i="5" s="1"/>
  <c r="H636" i="5"/>
  <c r="G636" i="5"/>
  <c r="F636" i="5"/>
  <c r="B636" i="5"/>
  <c r="AB635" i="5"/>
  <c r="W635" i="5"/>
  <c r="V635" i="5"/>
  <c r="U635" i="5"/>
  <c r="T635" i="5"/>
  <c r="S635" i="5"/>
  <c r="Q635" i="5"/>
  <c r="P635" i="5"/>
  <c r="O635" i="5" s="1"/>
  <c r="J635" i="5"/>
  <c r="I635" i="5" s="1"/>
  <c r="R635" i="5" s="1"/>
  <c r="H635" i="5"/>
  <c r="G635" i="5"/>
  <c r="F635" i="5"/>
  <c r="B635" i="5"/>
  <c r="AB634" i="5"/>
  <c r="W634" i="5"/>
  <c r="V634" i="5"/>
  <c r="U634" i="5"/>
  <c r="T634" i="5"/>
  <c r="S634" i="5"/>
  <c r="Q634" i="5"/>
  <c r="P634" i="5"/>
  <c r="O634" i="5" s="1"/>
  <c r="J634" i="5"/>
  <c r="I634" i="5" s="1"/>
  <c r="R634" i="5" s="1"/>
  <c r="H634" i="5"/>
  <c r="G634" i="5"/>
  <c r="F634" i="5"/>
  <c r="B634" i="5"/>
  <c r="AB633" i="5"/>
  <c r="W633" i="5"/>
  <c r="V633" i="5"/>
  <c r="U633" i="5"/>
  <c r="T633" i="5"/>
  <c r="S633" i="5"/>
  <c r="Q633" i="5"/>
  <c r="P633" i="5"/>
  <c r="O633" i="5" s="1"/>
  <c r="J633" i="5"/>
  <c r="I633" i="5" s="1"/>
  <c r="R633" i="5" s="1"/>
  <c r="H633" i="5"/>
  <c r="G633" i="5"/>
  <c r="F633" i="5"/>
  <c r="B633" i="5"/>
  <c r="AB632" i="5"/>
  <c r="W632" i="5"/>
  <c r="V632" i="5"/>
  <c r="U632" i="5"/>
  <c r="T632" i="5"/>
  <c r="S632" i="5"/>
  <c r="Q632" i="5"/>
  <c r="P632" i="5"/>
  <c r="O632" i="5" s="1"/>
  <c r="J632" i="5"/>
  <c r="I632" i="5" s="1"/>
  <c r="R632" i="5" s="1"/>
  <c r="H632" i="5"/>
  <c r="G632" i="5"/>
  <c r="F632" i="5"/>
  <c r="B632" i="5"/>
  <c r="AB631" i="5"/>
  <c r="W631" i="5"/>
  <c r="V631" i="5"/>
  <c r="U631" i="5"/>
  <c r="T631" i="5"/>
  <c r="S631" i="5"/>
  <c r="Q631" i="5"/>
  <c r="P631" i="5"/>
  <c r="O631" i="5" s="1"/>
  <c r="J631" i="5"/>
  <c r="I631" i="5" s="1"/>
  <c r="R631" i="5" s="1"/>
  <c r="H631" i="5"/>
  <c r="G631" i="5"/>
  <c r="F631" i="5"/>
  <c r="B631" i="5"/>
  <c r="AB630" i="5"/>
  <c r="W630" i="5"/>
  <c r="V630" i="5"/>
  <c r="U630" i="5"/>
  <c r="T630" i="5"/>
  <c r="S630" i="5"/>
  <c r="Q630" i="5"/>
  <c r="P630" i="5"/>
  <c r="O630" i="5" s="1"/>
  <c r="J630" i="5"/>
  <c r="I630" i="5" s="1"/>
  <c r="R630" i="5" s="1"/>
  <c r="H630" i="5"/>
  <c r="G630" i="5"/>
  <c r="F630" i="5"/>
  <c r="B630" i="5"/>
  <c r="AB629" i="5"/>
  <c r="W629" i="5"/>
  <c r="V629" i="5"/>
  <c r="U629" i="5"/>
  <c r="T629" i="5"/>
  <c r="S629" i="5"/>
  <c r="Q629" i="5"/>
  <c r="P629" i="5"/>
  <c r="O629" i="5" s="1"/>
  <c r="J629" i="5"/>
  <c r="I629" i="5" s="1"/>
  <c r="R629" i="5" s="1"/>
  <c r="H629" i="5"/>
  <c r="G629" i="5"/>
  <c r="F629" i="5"/>
  <c r="B629" i="5"/>
  <c r="AB628" i="5"/>
  <c r="W628" i="5"/>
  <c r="V628" i="5"/>
  <c r="U628" i="5"/>
  <c r="T628" i="5"/>
  <c r="S628" i="5"/>
  <c r="Q628" i="5"/>
  <c r="P628" i="5"/>
  <c r="O628" i="5" s="1"/>
  <c r="J628" i="5"/>
  <c r="I628" i="5" s="1"/>
  <c r="R628" i="5" s="1"/>
  <c r="H628" i="5"/>
  <c r="G628" i="5"/>
  <c r="F628" i="5"/>
  <c r="B628" i="5"/>
  <c r="AB627" i="5"/>
  <c r="W627" i="5"/>
  <c r="V627" i="5"/>
  <c r="U627" i="5"/>
  <c r="T627" i="5"/>
  <c r="S627" i="5"/>
  <c r="Q627" i="5"/>
  <c r="P627" i="5"/>
  <c r="O627" i="5" s="1"/>
  <c r="J627" i="5"/>
  <c r="I627" i="5" s="1"/>
  <c r="R627" i="5" s="1"/>
  <c r="H627" i="5"/>
  <c r="G627" i="5"/>
  <c r="F627" i="5"/>
  <c r="B627" i="5"/>
  <c r="AB626" i="5"/>
  <c r="W626" i="5"/>
  <c r="V626" i="5"/>
  <c r="U626" i="5"/>
  <c r="T626" i="5"/>
  <c r="S626" i="5"/>
  <c r="Q626" i="5"/>
  <c r="P626" i="5"/>
  <c r="O626" i="5" s="1"/>
  <c r="J626" i="5"/>
  <c r="I626" i="5" s="1"/>
  <c r="R626" i="5" s="1"/>
  <c r="H626" i="5"/>
  <c r="G626" i="5"/>
  <c r="F626" i="5"/>
  <c r="B626" i="5"/>
  <c r="AB625" i="5"/>
  <c r="W625" i="5"/>
  <c r="V625" i="5"/>
  <c r="U625" i="5"/>
  <c r="T625" i="5"/>
  <c r="S625" i="5"/>
  <c r="Q625" i="5"/>
  <c r="P625" i="5"/>
  <c r="O625" i="5" s="1"/>
  <c r="J625" i="5"/>
  <c r="I625" i="5" s="1"/>
  <c r="R625" i="5" s="1"/>
  <c r="H625" i="5"/>
  <c r="G625" i="5"/>
  <c r="F625" i="5"/>
  <c r="B625" i="5"/>
  <c r="AB624" i="5"/>
  <c r="W624" i="5"/>
  <c r="V624" i="5"/>
  <c r="U624" i="5"/>
  <c r="T624" i="5"/>
  <c r="S624" i="5"/>
  <c r="Q624" i="5"/>
  <c r="P624" i="5"/>
  <c r="O624" i="5" s="1"/>
  <c r="J624" i="5"/>
  <c r="I624" i="5" s="1"/>
  <c r="R624" i="5" s="1"/>
  <c r="H624" i="5"/>
  <c r="G624" i="5"/>
  <c r="F624" i="5"/>
  <c r="B624" i="5"/>
  <c r="AB623" i="5"/>
  <c r="W623" i="5"/>
  <c r="V623" i="5"/>
  <c r="U623" i="5"/>
  <c r="T623" i="5"/>
  <c r="S623" i="5"/>
  <c r="Q623" i="5"/>
  <c r="P623" i="5"/>
  <c r="O623" i="5" s="1"/>
  <c r="J623" i="5"/>
  <c r="I623" i="5" s="1"/>
  <c r="R623" i="5" s="1"/>
  <c r="H623" i="5"/>
  <c r="G623" i="5"/>
  <c r="F623" i="5"/>
  <c r="B623" i="5"/>
  <c r="AB622" i="5"/>
  <c r="W622" i="5"/>
  <c r="V622" i="5"/>
  <c r="U622" i="5"/>
  <c r="T622" i="5"/>
  <c r="S622" i="5"/>
  <c r="Q622" i="5"/>
  <c r="P622" i="5"/>
  <c r="O622" i="5" s="1"/>
  <c r="J622" i="5"/>
  <c r="I622" i="5" s="1"/>
  <c r="R622" i="5" s="1"/>
  <c r="H622" i="5"/>
  <c r="G622" i="5"/>
  <c r="F622" i="5"/>
  <c r="B622" i="5"/>
  <c r="AB621" i="5"/>
  <c r="W621" i="5"/>
  <c r="V621" i="5"/>
  <c r="U621" i="5"/>
  <c r="T621" i="5"/>
  <c r="S621" i="5"/>
  <c r="Q621" i="5"/>
  <c r="P621" i="5"/>
  <c r="O621" i="5" s="1"/>
  <c r="J621" i="5"/>
  <c r="I621" i="5" s="1"/>
  <c r="R621" i="5" s="1"/>
  <c r="H621" i="5"/>
  <c r="G621" i="5"/>
  <c r="F621" i="5"/>
  <c r="B621" i="5"/>
  <c r="AB620" i="5"/>
  <c r="W620" i="5"/>
  <c r="V620" i="5"/>
  <c r="U620" i="5"/>
  <c r="T620" i="5"/>
  <c r="S620" i="5"/>
  <c r="Q620" i="5"/>
  <c r="P620" i="5"/>
  <c r="O620" i="5" s="1"/>
  <c r="J620" i="5"/>
  <c r="I620" i="5" s="1"/>
  <c r="R620" i="5" s="1"/>
  <c r="H620" i="5"/>
  <c r="G620" i="5"/>
  <c r="F620" i="5"/>
  <c r="B620" i="5"/>
  <c r="AB619" i="5"/>
  <c r="W619" i="5"/>
  <c r="V619" i="5"/>
  <c r="U619" i="5"/>
  <c r="T619" i="5"/>
  <c r="S619" i="5"/>
  <c r="Q619" i="5"/>
  <c r="P619" i="5"/>
  <c r="O619" i="5" s="1"/>
  <c r="J619" i="5"/>
  <c r="I619" i="5" s="1"/>
  <c r="R619" i="5" s="1"/>
  <c r="H619" i="5"/>
  <c r="G619" i="5"/>
  <c r="F619" i="5"/>
  <c r="B619" i="5"/>
  <c r="AB618" i="5"/>
  <c r="W618" i="5"/>
  <c r="V618" i="5"/>
  <c r="U618" i="5"/>
  <c r="T618" i="5"/>
  <c r="S618" i="5"/>
  <c r="Q618" i="5"/>
  <c r="P618" i="5"/>
  <c r="O618" i="5" s="1"/>
  <c r="J618" i="5"/>
  <c r="I618" i="5" s="1"/>
  <c r="R618" i="5" s="1"/>
  <c r="H618" i="5"/>
  <c r="G618" i="5"/>
  <c r="F618" i="5"/>
  <c r="B618" i="5"/>
  <c r="AB617" i="5"/>
  <c r="W617" i="5"/>
  <c r="V617" i="5"/>
  <c r="U617" i="5"/>
  <c r="T617" i="5"/>
  <c r="S617" i="5"/>
  <c r="Q617" i="5"/>
  <c r="P617" i="5"/>
  <c r="O617" i="5" s="1"/>
  <c r="J617" i="5"/>
  <c r="I617" i="5" s="1"/>
  <c r="R617" i="5" s="1"/>
  <c r="H617" i="5"/>
  <c r="G617" i="5"/>
  <c r="F617" i="5"/>
  <c r="B617" i="5"/>
  <c r="AB616" i="5"/>
  <c r="W616" i="5"/>
  <c r="V616" i="5"/>
  <c r="U616" i="5"/>
  <c r="T616" i="5"/>
  <c r="S616" i="5"/>
  <c r="Q616" i="5"/>
  <c r="P616" i="5"/>
  <c r="O616" i="5" s="1"/>
  <c r="J616" i="5"/>
  <c r="I616" i="5" s="1"/>
  <c r="R616" i="5" s="1"/>
  <c r="H616" i="5"/>
  <c r="G616" i="5"/>
  <c r="F616" i="5"/>
  <c r="B616" i="5"/>
  <c r="AB615" i="5"/>
  <c r="W615" i="5"/>
  <c r="V615" i="5"/>
  <c r="U615" i="5"/>
  <c r="T615" i="5"/>
  <c r="S615" i="5"/>
  <c r="Q615" i="5"/>
  <c r="P615" i="5"/>
  <c r="O615" i="5" s="1"/>
  <c r="J615" i="5"/>
  <c r="I615" i="5" s="1"/>
  <c r="R615" i="5" s="1"/>
  <c r="H615" i="5"/>
  <c r="G615" i="5"/>
  <c r="F615" i="5"/>
  <c r="B615" i="5"/>
  <c r="AB614" i="5"/>
  <c r="W614" i="5"/>
  <c r="V614" i="5"/>
  <c r="U614" i="5"/>
  <c r="T614" i="5"/>
  <c r="S614" i="5"/>
  <c r="Q614" i="5"/>
  <c r="P614" i="5"/>
  <c r="O614" i="5" s="1"/>
  <c r="J614" i="5"/>
  <c r="I614" i="5" s="1"/>
  <c r="R614" i="5" s="1"/>
  <c r="H614" i="5"/>
  <c r="G614" i="5"/>
  <c r="F614" i="5"/>
  <c r="B614" i="5"/>
  <c r="AB613" i="5"/>
  <c r="W613" i="5"/>
  <c r="V613" i="5"/>
  <c r="U613" i="5"/>
  <c r="T613" i="5"/>
  <c r="S613" i="5"/>
  <c r="Q613" i="5"/>
  <c r="P613" i="5"/>
  <c r="O613" i="5" s="1"/>
  <c r="J613" i="5"/>
  <c r="I613" i="5" s="1"/>
  <c r="R613" i="5" s="1"/>
  <c r="H613" i="5"/>
  <c r="G613" i="5"/>
  <c r="F613" i="5"/>
  <c r="B613" i="5"/>
  <c r="AB612" i="5"/>
  <c r="W612" i="5"/>
  <c r="V612" i="5"/>
  <c r="U612" i="5"/>
  <c r="T612" i="5"/>
  <c r="S612" i="5"/>
  <c r="Q612" i="5"/>
  <c r="P612" i="5"/>
  <c r="O612" i="5" s="1"/>
  <c r="J612" i="5"/>
  <c r="I612" i="5" s="1"/>
  <c r="R612" i="5" s="1"/>
  <c r="H612" i="5"/>
  <c r="G612" i="5"/>
  <c r="F612" i="5"/>
  <c r="B612" i="5"/>
  <c r="AB611" i="5"/>
  <c r="W611" i="5"/>
  <c r="V611" i="5"/>
  <c r="U611" i="5"/>
  <c r="T611" i="5"/>
  <c r="S611" i="5"/>
  <c r="Q611" i="5"/>
  <c r="P611" i="5"/>
  <c r="O611" i="5" s="1"/>
  <c r="J611" i="5"/>
  <c r="I611" i="5" s="1"/>
  <c r="R611" i="5" s="1"/>
  <c r="H611" i="5"/>
  <c r="G611" i="5"/>
  <c r="F611" i="5"/>
  <c r="B611" i="5"/>
  <c r="AB610" i="5"/>
  <c r="W610" i="5"/>
  <c r="V610" i="5"/>
  <c r="U610" i="5"/>
  <c r="T610" i="5"/>
  <c r="S610" i="5"/>
  <c r="Q610" i="5"/>
  <c r="P610" i="5"/>
  <c r="O610" i="5" s="1"/>
  <c r="J610" i="5"/>
  <c r="I610" i="5" s="1"/>
  <c r="R610" i="5" s="1"/>
  <c r="H610" i="5"/>
  <c r="G610" i="5"/>
  <c r="F610" i="5"/>
  <c r="B610" i="5"/>
  <c r="AB609" i="5"/>
  <c r="W609" i="5"/>
  <c r="V609" i="5"/>
  <c r="U609" i="5"/>
  <c r="T609" i="5"/>
  <c r="S609" i="5"/>
  <c r="Q609" i="5"/>
  <c r="P609" i="5"/>
  <c r="O609" i="5" s="1"/>
  <c r="J609" i="5"/>
  <c r="I609" i="5" s="1"/>
  <c r="R609" i="5" s="1"/>
  <c r="H609" i="5"/>
  <c r="G609" i="5"/>
  <c r="F609" i="5"/>
  <c r="B609" i="5"/>
  <c r="AB608" i="5"/>
  <c r="W608" i="5"/>
  <c r="V608" i="5"/>
  <c r="U608" i="5"/>
  <c r="T608" i="5"/>
  <c r="S608" i="5"/>
  <c r="Q608" i="5"/>
  <c r="P608" i="5"/>
  <c r="O608" i="5" s="1"/>
  <c r="J608" i="5"/>
  <c r="I608" i="5" s="1"/>
  <c r="R608" i="5" s="1"/>
  <c r="H608" i="5"/>
  <c r="G608" i="5"/>
  <c r="F608" i="5"/>
  <c r="B608" i="5"/>
  <c r="AB607" i="5"/>
  <c r="W607" i="5"/>
  <c r="V607" i="5"/>
  <c r="U607" i="5"/>
  <c r="T607" i="5"/>
  <c r="S607" i="5"/>
  <c r="Q607" i="5"/>
  <c r="P607" i="5"/>
  <c r="O607" i="5" s="1"/>
  <c r="J607" i="5"/>
  <c r="I607" i="5" s="1"/>
  <c r="R607" i="5" s="1"/>
  <c r="H607" i="5"/>
  <c r="G607" i="5"/>
  <c r="F607" i="5"/>
  <c r="B607" i="5"/>
  <c r="AB606" i="5"/>
  <c r="W606" i="5"/>
  <c r="V606" i="5"/>
  <c r="U606" i="5"/>
  <c r="T606" i="5"/>
  <c r="S606" i="5"/>
  <c r="Q606" i="5"/>
  <c r="P606" i="5"/>
  <c r="O606" i="5" s="1"/>
  <c r="J606" i="5"/>
  <c r="I606" i="5" s="1"/>
  <c r="R606" i="5" s="1"/>
  <c r="H606" i="5"/>
  <c r="G606" i="5"/>
  <c r="F606" i="5"/>
  <c r="B606" i="5"/>
  <c r="AB605" i="5"/>
  <c r="W605" i="5"/>
  <c r="V605" i="5"/>
  <c r="U605" i="5"/>
  <c r="T605" i="5"/>
  <c r="S605" i="5"/>
  <c r="Q605" i="5"/>
  <c r="P605" i="5"/>
  <c r="O605" i="5" s="1"/>
  <c r="J605" i="5"/>
  <c r="I605" i="5" s="1"/>
  <c r="R605" i="5" s="1"/>
  <c r="H605" i="5"/>
  <c r="G605" i="5"/>
  <c r="F605" i="5"/>
  <c r="B605" i="5"/>
  <c r="AB604" i="5"/>
  <c r="W604" i="5"/>
  <c r="V604" i="5"/>
  <c r="U604" i="5"/>
  <c r="T604" i="5"/>
  <c r="S604" i="5"/>
  <c r="Q604" i="5"/>
  <c r="P604" i="5"/>
  <c r="O604" i="5" s="1"/>
  <c r="J604" i="5"/>
  <c r="I604" i="5" s="1"/>
  <c r="R604" i="5" s="1"/>
  <c r="H604" i="5"/>
  <c r="G604" i="5"/>
  <c r="F604" i="5"/>
  <c r="B604" i="5"/>
  <c r="AB603" i="5"/>
  <c r="W603" i="5"/>
  <c r="V603" i="5"/>
  <c r="U603" i="5"/>
  <c r="T603" i="5"/>
  <c r="S603" i="5"/>
  <c r="Q603" i="5"/>
  <c r="P603" i="5"/>
  <c r="O603" i="5" s="1"/>
  <c r="J603" i="5"/>
  <c r="I603" i="5" s="1"/>
  <c r="R603" i="5" s="1"/>
  <c r="H603" i="5"/>
  <c r="G603" i="5"/>
  <c r="F603" i="5"/>
  <c r="B603" i="5"/>
  <c r="AB602" i="5"/>
  <c r="W602" i="5"/>
  <c r="V602" i="5"/>
  <c r="U602" i="5"/>
  <c r="T602" i="5"/>
  <c r="S602" i="5"/>
  <c r="Q602" i="5"/>
  <c r="P602" i="5"/>
  <c r="O602" i="5" s="1"/>
  <c r="J602" i="5"/>
  <c r="I602" i="5" s="1"/>
  <c r="R602" i="5" s="1"/>
  <c r="H602" i="5"/>
  <c r="G602" i="5"/>
  <c r="F602" i="5"/>
  <c r="B602" i="5"/>
  <c r="AB601" i="5"/>
  <c r="W601" i="5"/>
  <c r="V601" i="5"/>
  <c r="U601" i="5"/>
  <c r="T601" i="5"/>
  <c r="S601" i="5"/>
  <c r="Q601" i="5"/>
  <c r="P601" i="5"/>
  <c r="O601" i="5" s="1"/>
  <c r="J601" i="5"/>
  <c r="I601" i="5" s="1"/>
  <c r="R601" i="5" s="1"/>
  <c r="H601" i="5"/>
  <c r="G601" i="5"/>
  <c r="F601" i="5"/>
  <c r="B601" i="5"/>
  <c r="AB600" i="5"/>
  <c r="W600" i="5"/>
  <c r="V600" i="5"/>
  <c r="U600" i="5"/>
  <c r="T600" i="5"/>
  <c r="S600" i="5"/>
  <c r="Q600" i="5"/>
  <c r="P600" i="5"/>
  <c r="O600" i="5" s="1"/>
  <c r="J600" i="5"/>
  <c r="I600" i="5" s="1"/>
  <c r="R600" i="5" s="1"/>
  <c r="H600" i="5"/>
  <c r="G600" i="5"/>
  <c r="F600" i="5"/>
  <c r="B600" i="5"/>
  <c r="AB599" i="5"/>
  <c r="W599" i="5"/>
  <c r="V599" i="5"/>
  <c r="U599" i="5"/>
  <c r="T599" i="5"/>
  <c r="S599" i="5"/>
  <c r="Q599" i="5"/>
  <c r="P599" i="5"/>
  <c r="O599" i="5" s="1"/>
  <c r="J599" i="5"/>
  <c r="I599" i="5" s="1"/>
  <c r="R599" i="5" s="1"/>
  <c r="H599" i="5"/>
  <c r="G599" i="5"/>
  <c r="F599" i="5"/>
  <c r="B599" i="5"/>
  <c r="AB598" i="5"/>
  <c r="W598" i="5"/>
  <c r="V598" i="5"/>
  <c r="U598" i="5"/>
  <c r="T598" i="5"/>
  <c r="S598" i="5"/>
  <c r="Q598" i="5"/>
  <c r="P598" i="5"/>
  <c r="O598" i="5" s="1"/>
  <c r="J598" i="5"/>
  <c r="I598" i="5" s="1"/>
  <c r="R598" i="5" s="1"/>
  <c r="H598" i="5"/>
  <c r="G598" i="5"/>
  <c r="F598" i="5"/>
  <c r="B598" i="5"/>
  <c r="AB597" i="5"/>
  <c r="W597" i="5"/>
  <c r="V597" i="5"/>
  <c r="U597" i="5"/>
  <c r="T597" i="5"/>
  <c r="S597" i="5"/>
  <c r="Q597" i="5"/>
  <c r="P597" i="5"/>
  <c r="O597" i="5" s="1"/>
  <c r="J597" i="5"/>
  <c r="I597" i="5" s="1"/>
  <c r="R597" i="5" s="1"/>
  <c r="H597" i="5"/>
  <c r="G597" i="5"/>
  <c r="F597" i="5"/>
  <c r="B597" i="5"/>
  <c r="AB596" i="5"/>
  <c r="W596" i="5"/>
  <c r="V596" i="5"/>
  <c r="U596" i="5"/>
  <c r="T596" i="5"/>
  <c r="S596" i="5"/>
  <c r="Q596" i="5"/>
  <c r="P596" i="5"/>
  <c r="O596" i="5" s="1"/>
  <c r="J596" i="5"/>
  <c r="I596" i="5" s="1"/>
  <c r="R596" i="5" s="1"/>
  <c r="H596" i="5"/>
  <c r="G596" i="5"/>
  <c r="F596" i="5"/>
  <c r="B596" i="5"/>
  <c r="AB595" i="5"/>
  <c r="W595" i="5"/>
  <c r="V595" i="5"/>
  <c r="U595" i="5"/>
  <c r="T595" i="5"/>
  <c r="S595" i="5"/>
  <c r="Q595" i="5"/>
  <c r="P595" i="5"/>
  <c r="O595" i="5" s="1"/>
  <c r="J595" i="5"/>
  <c r="I595" i="5" s="1"/>
  <c r="R595" i="5" s="1"/>
  <c r="H595" i="5"/>
  <c r="G595" i="5"/>
  <c r="F595" i="5"/>
  <c r="B595" i="5"/>
  <c r="AB594" i="5"/>
  <c r="W594" i="5"/>
  <c r="V594" i="5"/>
  <c r="U594" i="5"/>
  <c r="T594" i="5"/>
  <c r="S594" i="5"/>
  <c r="Q594" i="5"/>
  <c r="P594" i="5"/>
  <c r="O594" i="5" s="1"/>
  <c r="J594" i="5"/>
  <c r="I594" i="5" s="1"/>
  <c r="R594" i="5" s="1"/>
  <c r="H594" i="5"/>
  <c r="G594" i="5"/>
  <c r="F594" i="5"/>
  <c r="B594" i="5"/>
  <c r="AB593" i="5"/>
  <c r="W593" i="5"/>
  <c r="V593" i="5"/>
  <c r="U593" i="5"/>
  <c r="T593" i="5"/>
  <c r="S593" i="5"/>
  <c r="Q593" i="5"/>
  <c r="P593" i="5"/>
  <c r="O593" i="5" s="1"/>
  <c r="J593" i="5"/>
  <c r="I593" i="5" s="1"/>
  <c r="R593" i="5" s="1"/>
  <c r="H593" i="5"/>
  <c r="G593" i="5"/>
  <c r="F593" i="5"/>
  <c r="B593" i="5"/>
  <c r="AB592" i="5"/>
  <c r="W592" i="5"/>
  <c r="V592" i="5"/>
  <c r="U592" i="5"/>
  <c r="T592" i="5"/>
  <c r="S592" i="5"/>
  <c r="Q592" i="5"/>
  <c r="P592" i="5"/>
  <c r="O592" i="5" s="1"/>
  <c r="J592" i="5"/>
  <c r="I592" i="5" s="1"/>
  <c r="R592" i="5" s="1"/>
  <c r="H592" i="5"/>
  <c r="G592" i="5"/>
  <c r="F592" i="5"/>
  <c r="B592" i="5"/>
  <c r="AB591" i="5"/>
  <c r="W591" i="5"/>
  <c r="V591" i="5"/>
  <c r="U591" i="5"/>
  <c r="T591" i="5"/>
  <c r="S591" i="5"/>
  <c r="Q591" i="5"/>
  <c r="P591" i="5"/>
  <c r="O591" i="5" s="1"/>
  <c r="J591" i="5"/>
  <c r="I591" i="5" s="1"/>
  <c r="R591" i="5" s="1"/>
  <c r="H591" i="5"/>
  <c r="G591" i="5"/>
  <c r="F591" i="5"/>
  <c r="B591" i="5"/>
  <c r="AB590" i="5"/>
  <c r="W590" i="5"/>
  <c r="V590" i="5"/>
  <c r="U590" i="5"/>
  <c r="T590" i="5"/>
  <c r="S590" i="5"/>
  <c r="Q590" i="5"/>
  <c r="P590" i="5"/>
  <c r="O590" i="5" s="1"/>
  <c r="J590" i="5"/>
  <c r="I590" i="5" s="1"/>
  <c r="R590" i="5" s="1"/>
  <c r="H590" i="5"/>
  <c r="G590" i="5"/>
  <c r="F590" i="5"/>
  <c r="B590" i="5"/>
  <c r="AB589" i="5"/>
  <c r="W589" i="5"/>
  <c r="V589" i="5"/>
  <c r="U589" i="5"/>
  <c r="T589" i="5"/>
  <c r="S589" i="5"/>
  <c r="Q589" i="5"/>
  <c r="P589" i="5"/>
  <c r="O589" i="5" s="1"/>
  <c r="J589" i="5"/>
  <c r="I589" i="5" s="1"/>
  <c r="R589" i="5" s="1"/>
  <c r="H589" i="5"/>
  <c r="G589" i="5"/>
  <c r="F589" i="5"/>
  <c r="B589" i="5"/>
  <c r="AB588" i="5"/>
  <c r="W588" i="5"/>
  <c r="V588" i="5"/>
  <c r="U588" i="5"/>
  <c r="T588" i="5"/>
  <c r="S588" i="5"/>
  <c r="Q588" i="5"/>
  <c r="P588" i="5"/>
  <c r="O588" i="5" s="1"/>
  <c r="J588" i="5"/>
  <c r="I588" i="5" s="1"/>
  <c r="R588" i="5" s="1"/>
  <c r="H588" i="5"/>
  <c r="G588" i="5"/>
  <c r="F588" i="5"/>
  <c r="B588" i="5"/>
  <c r="AB587" i="5"/>
  <c r="W587" i="5"/>
  <c r="V587" i="5"/>
  <c r="U587" i="5"/>
  <c r="T587" i="5"/>
  <c r="S587" i="5"/>
  <c r="Q587" i="5"/>
  <c r="P587" i="5"/>
  <c r="O587" i="5" s="1"/>
  <c r="J587" i="5"/>
  <c r="I587" i="5" s="1"/>
  <c r="R587" i="5" s="1"/>
  <c r="H587" i="5"/>
  <c r="G587" i="5"/>
  <c r="F587" i="5"/>
  <c r="B587" i="5"/>
  <c r="AB586" i="5"/>
  <c r="W586" i="5"/>
  <c r="V586" i="5"/>
  <c r="U586" i="5"/>
  <c r="T586" i="5"/>
  <c r="S586" i="5"/>
  <c r="Q586" i="5"/>
  <c r="P586" i="5"/>
  <c r="O586" i="5" s="1"/>
  <c r="J586" i="5"/>
  <c r="I586" i="5" s="1"/>
  <c r="R586" i="5" s="1"/>
  <c r="H586" i="5"/>
  <c r="G586" i="5"/>
  <c r="F586" i="5"/>
  <c r="B586" i="5"/>
  <c r="AB585" i="5"/>
  <c r="W585" i="5"/>
  <c r="V585" i="5"/>
  <c r="U585" i="5"/>
  <c r="T585" i="5"/>
  <c r="S585" i="5"/>
  <c r="Q585" i="5"/>
  <c r="P585" i="5"/>
  <c r="O585" i="5" s="1"/>
  <c r="J585" i="5"/>
  <c r="I585" i="5" s="1"/>
  <c r="R585" i="5" s="1"/>
  <c r="H585" i="5"/>
  <c r="G585" i="5"/>
  <c r="F585" i="5"/>
  <c r="B585" i="5"/>
  <c r="AB584" i="5"/>
  <c r="W584" i="5"/>
  <c r="V584" i="5"/>
  <c r="U584" i="5"/>
  <c r="T584" i="5"/>
  <c r="S584" i="5"/>
  <c r="Q584" i="5"/>
  <c r="P584" i="5"/>
  <c r="O584" i="5" s="1"/>
  <c r="J584" i="5"/>
  <c r="I584" i="5" s="1"/>
  <c r="R584" i="5" s="1"/>
  <c r="H584" i="5"/>
  <c r="G584" i="5"/>
  <c r="F584" i="5"/>
  <c r="B584" i="5"/>
  <c r="AB583" i="5"/>
  <c r="W583" i="5"/>
  <c r="V583" i="5"/>
  <c r="U583" i="5"/>
  <c r="T583" i="5"/>
  <c r="S583" i="5"/>
  <c r="Q583" i="5"/>
  <c r="P583" i="5"/>
  <c r="O583" i="5" s="1"/>
  <c r="J583" i="5"/>
  <c r="I583" i="5" s="1"/>
  <c r="R583" i="5" s="1"/>
  <c r="H583" i="5"/>
  <c r="G583" i="5"/>
  <c r="F583" i="5"/>
  <c r="B583" i="5"/>
  <c r="AB582" i="5"/>
  <c r="W582" i="5"/>
  <c r="V582" i="5"/>
  <c r="U582" i="5"/>
  <c r="T582" i="5"/>
  <c r="S582" i="5"/>
  <c r="Q582" i="5"/>
  <c r="P582" i="5"/>
  <c r="O582" i="5" s="1"/>
  <c r="J582" i="5"/>
  <c r="I582" i="5" s="1"/>
  <c r="R582" i="5" s="1"/>
  <c r="H582" i="5"/>
  <c r="G582" i="5"/>
  <c r="F582" i="5"/>
  <c r="B582" i="5"/>
  <c r="AB581" i="5"/>
  <c r="W581" i="5"/>
  <c r="V581" i="5"/>
  <c r="U581" i="5"/>
  <c r="T581" i="5"/>
  <c r="S581" i="5"/>
  <c r="Q581" i="5"/>
  <c r="P581" i="5"/>
  <c r="O581" i="5" s="1"/>
  <c r="J581" i="5"/>
  <c r="I581" i="5" s="1"/>
  <c r="R581" i="5" s="1"/>
  <c r="H581" i="5"/>
  <c r="G581" i="5"/>
  <c r="F581" i="5"/>
  <c r="B581" i="5"/>
  <c r="AB580" i="5"/>
  <c r="W580" i="5"/>
  <c r="V580" i="5"/>
  <c r="U580" i="5"/>
  <c r="T580" i="5"/>
  <c r="S580" i="5"/>
  <c r="Q580" i="5"/>
  <c r="P580" i="5"/>
  <c r="O580" i="5" s="1"/>
  <c r="J580" i="5"/>
  <c r="I580" i="5" s="1"/>
  <c r="R580" i="5" s="1"/>
  <c r="H580" i="5"/>
  <c r="G580" i="5"/>
  <c r="F580" i="5"/>
  <c r="B580" i="5"/>
  <c r="AB579" i="5"/>
  <c r="W579" i="5"/>
  <c r="V579" i="5"/>
  <c r="U579" i="5"/>
  <c r="T579" i="5"/>
  <c r="S579" i="5"/>
  <c r="Q579" i="5"/>
  <c r="P579" i="5"/>
  <c r="O579" i="5" s="1"/>
  <c r="J579" i="5"/>
  <c r="I579" i="5" s="1"/>
  <c r="R579" i="5" s="1"/>
  <c r="H579" i="5"/>
  <c r="G579" i="5"/>
  <c r="F579" i="5"/>
  <c r="B579" i="5"/>
  <c r="AB578" i="5"/>
  <c r="W578" i="5"/>
  <c r="V578" i="5"/>
  <c r="U578" i="5"/>
  <c r="T578" i="5"/>
  <c r="S578" i="5"/>
  <c r="Q578" i="5"/>
  <c r="P578" i="5"/>
  <c r="O578" i="5" s="1"/>
  <c r="J578" i="5"/>
  <c r="I578" i="5" s="1"/>
  <c r="R578" i="5" s="1"/>
  <c r="H578" i="5"/>
  <c r="G578" i="5"/>
  <c r="F578" i="5"/>
  <c r="B578" i="5"/>
  <c r="AB577" i="5"/>
  <c r="W577" i="5"/>
  <c r="V577" i="5"/>
  <c r="U577" i="5"/>
  <c r="T577" i="5"/>
  <c r="S577" i="5"/>
  <c r="Q577" i="5"/>
  <c r="P577" i="5"/>
  <c r="O577" i="5" s="1"/>
  <c r="J577" i="5"/>
  <c r="I577" i="5" s="1"/>
  <c r="R577" i="5" s="1"/>
  <c r="H577" i="5"/>
  <c r="G577" i="5"/>
  <c r="F577" i="5"/>
  <c r="B577" i="5"/>
  <c r="AB576" i="5"/>
  <c r="W576" i="5"/>
  <c r="V576" i="5"/>
  <c r="U576" i="5"/>
  <c r="T576" i="5"/>
  <c r="S576" i="5"/>
  <c r="Q576" i="5"/>
  <c r="P576" i="5"/>
  <c r="O576" i="5" s="1"/>
  <c r="J576" i="5"/>
  <c r="I576" i="5" s="1"/>
  <c r="R576" i="5" s="1"/>
  <c r="H576" i="5"/>
  <c r="G576" i="5"/>
  <c r="F576" i="5"/>
  <c r="B576" i="5"/>
  <c r="AB575" i="5"/>
  <c r="W575" i="5"/>
  <c r="V575" i="5"/>
  <c r="U575" i="5"/>
  <c r="T575" i="5"/>
  <c r="S575" i="5"/>
  <c r="Q575" i="5"/>
  <c r="P575" i="5"/>
  <c r="O575" i="5" s="1"/>
  <c r="J575" i="5"/>
  <c r="I575" i="5" s="1"/>
  <c r="R575" i="5" s="1"/>
  <c r="H575" i="5"/>
  <c r="G575" i="5"/>
  <c r="F575" i="5"/>
  <c r="B575" i="5"/>
  <c r="AB574" i="5"/>
  <c r="W574" i="5"/>
  <c r="V574" i="5"/>
  <c r="U574" i="5"/>
  <c r="T574" i="5"/>
  <c r="S574" i="5"/>
  <c r="Q574" i="5"/>
  <c r="P574" i="5"/>
  <c r="O574" i="5" s="1"/>
  <c r="J574" i="5"/>
  <c r="I574" i="5" s="1"/>
  <c r="R574" i="5" s="1"/>
  <c r="H574" i="5"/>
  <c r="G574" i="5"/>
  <c r="F574" i="5"/>
  <c r="B574" i="5"/>
  <c r="AB573" i="5"/>
  <c r="W573" i="5"/>
  <c r="V573" i="5"/>
  <c r="U573" i="5"/>
  <c r="T573" i="5"/>
  <c r="S573" i="5"/>
  <c r="Q573" i="5"/>
  <c r="P573" i="5"/>
  <c r="O573" i="5" s="1"/>
  <c r="J573" i="5"/>
  <c r="I573" i="5" s="1"/>
  <c r="R573" i="5" s="1"/>
  <c r="H573" i="5"/>
  <c r="G573" i="5"/>
  <c r="F573" i="5"/>
  <c r="B573" i="5"/>
  <c r="AB572" i="5"/>
  <c r="W572" i="5"/>
  <c r="V572" i="5"/>
  <c r="U572" i="5"/>
  <c r="T572" i="5"/>
  <c r="S572" i="5"/>
  <c r="Q572" i="5"/>
  <c r="P572" i="5"/>
  <c r="O572" i="5" s="1"/>
  <c r="J572" i="5"/>
  <c r="I572" i="5" s="1"/>
  <c r="R572" i="5" s="1"/>
  <c r="H572" i="5"/>
  <c r="G572" i="5"/>
  <c r="F572" i="5"/>
  <c r="B572" i="5"/>
  <c r="AB571" i="5"/>
  <c r="W571" i="5"/>
  <c r="V571" i="5"/>
  <c r="U571" i="5"/>
  <c r="T571" i="5"/>
  <c r="S571" i="5"/>
  <c r="Q571" i="5"/>
  <c r="P571" i="5"/>
  <c r="O571" i="5" s="1"/>
  <c r="J571" i="5"/>
  <c r="I571" i="5" s="1"/>
  <c r="R571" i="5" s="1"/>
  <c r="H571" i="5"/>
  <c r="G571" i="5"/>
  <c r="F571" i="5"/>
  <c r="B571" i="5"/>
  <c r="AB570" i="5"/>
  <c r="W570" i="5"/>
  <c r="V570" i="5"/>
  <c r="U570" i="5"/>
  <c r="T570" i="5"/>
  <c r="S570" i="5"/>
  <c r="Q570" i="5"/>
  <c r="P570" i="5"/>
  <c r="O570" i="5" s="1"/>
  <c r="J570" i="5"/>
  <c r="I570" i="5" s="1"/>
  <c r="R570" i="5" s="1"/>
  <c r="H570" i="5"/>
  <c r="G570" i="5"/>
  <c r="F570" i="5"/>
  <c r="B570" i="5"/>
  <c r="AB569" i="5"/>
  <c r="W569" i="5"/>
  <c r="V569" i="5"/>
  <c r="U569" i="5"/>
  <c r="T569" i="5"/>
  <c r="S569" i="5"/>
  <c r="Q569" i="5"/>
  <c r="P569" i="5"/>
  <c r="O569" i="5" s="1"/>
  <c r="J569" i="5"/>
  <c r="I569" i="5" s="1"/>
  <c r="R569" i="5" s="1"/>
  <c r="H569" i="5"/>
  <c r="G569" i="5"/>
  <c r="F569" i="5"/>
  <c r="B569" i="5"/>
  <c r="AB568" i="5"/>
  <c r="W568" i="5"/>
  <c r="V568" i="5"/>
  <c r="U568" i="5"/>
  <c r="T568" i="5"/>
  <c r="S568" i="5"/>
  <c r="Q568" i="5"/>
  <c r="P568" i="5"/>
  <c r="O568" i="5" s="1"/>
  <c r="J568" i="5"/>
  <c r="I568" i="5" s="1"/>
  <c r="R568" i="5" s="1"/>
  <c r="H568" i="5"/>
  <c r="G568" i="5"/>
  <c r="F568" i="5"/>
  <c r="B568" i="5"/>
  <c r="AB567" i="5"/>
  <c r="W567" i="5"/>
  <c r="V567" i="5"/>
  <c r="U567" i="5"/>
  <c r="T567" i="5"/>
  <c r="S567" i="5"/>
  <c r="Q567" i="5"/>
  <c r="P567" i="5"/>
  <c r="O567" i="5" s="1"/>
  <c r="J567" i="5"/>
  <c r="I567" i="5" s="1"/>
  <c r="R567" i="5" s="1"/>
  <c r="H567" i="5"/>
  <c r="G567" i="5"/>
  <c r="F567" i="5"/>
  <c r="B567" i="5"/>
  <c r="AB566" i="5"/>
  <c r="W566" i="5"/>
  <c r="V566" i="5"/>
  <c r="U566" i="5"/>
  <c r="T566" i="5"/>
  <c r="S566" i="5"/>
  <c r="Q566" i="5"/>
  <c r="P566" i="5"/>
  <c r="O566" i="5" s="1"/>
  <c r="J566" i="5"/>
  <c r="I566" i="5" s="1"/>
  <c r="R566" i="5" s="1"/>
  <c r="H566" i="5"/>
  <c r="G566" i="5"/>
  <c r="F566" i="5"/>
  <c r="B566" i="5"/>
  <c r="AB565" i="5"/>
  <c r="W565" i="5"/>
  <c r="V565" i="5"/>
  <c r="U565" i="5"/>
  <c r="T565" i="5"/>
  <c r="S565" i="5"/>
  <c r="Q565" i="5"/>
  <c r="P565" i="5"/>
  <c r="O565" i="5" s="1"/>
  <c r="J565" i="5"/>
  <c r="I565" i="5" s="1"/>
  <c r="R565" i="5" s="1"/>
  <c r="H565" i="5"/>
  <c r="G565" i="5"/>
  <c r="F565" i="5"/>
  <c r="B565" i="5"/>
  <c r="AB564" i="5"/>
  <c r="W564" i="5"/>
  <c r="V564" i="5"/>
  <c r="U564" i="5"/>
  <c r="T564" i="5"/>
  <c r="S564" i="5"/>
  <c r="Q564" i="5"/>
  <c r="P564" i="5"/>
  <c r="O564" i="5" s="1"/>
  <c r="J564" i="5"/>
  <c r="I564" i="5" s="1"/>
  <c r="R564" i="5" s="1"/>
  <c r="H564" i="5"/>
  <c r="G564" i="5"/>
  <c r="F564" i="5"/>
  <c r="B564" i="5"/>
  <c r="AB563" i="5"/>
  <c r="W563" i="5"/>
  <c r="V563" i="5"/>
  <c r="U563" i="5"/>
  <c r="T563" i="5"/>
  <c r="S563" i="5"/>
  <c r="Q563" i="5"/>
  <c r="P563" i="5"/>
  <c r="O563" i="5" s="1"/>
  <c r="J563" i="5"/>
  <c r="I563" i="5" s="1"/>
  <c r="R563" i="5" s="1"/>
  <c r="H563" i="5"/>
  <c r="G563" i="5"/>
  <c r="F563" i="5"/>
  <c r="B563" i="5"/>
  <c r="AB562" i="5"/>
  <c r="W562" i="5"/>
  <c r="V562" i="5"/>
  <c r="U562" i="5"/>
  <c r="T562" i="5"/>
  <c r="S562" i="5"/>
  <c r="Q562" i="5"/>
  <c r="P562" i="5"/>
  <c r="O562" i="5" s="1"/>
  <c r="J562" i="5"/>
  <c r="I562" i="5" s="1"/>
  <c r="R562" i="5" s="1"/>
  <c r="H562" i="5"/>
  <c r="G562" i="5"/>
  <c r="F562" i="5"/>
  <c r="B562" i="5"/>
  <c r="AB561" i="5"/>
  <c r="W561" i="5"/>
  <c r="V561" i="5"/>
  <c r="U561" i="5"/>
  <c r="T561" i="5"/>
  <c r="S561" i="5"/>
  <c r="Q561" i="5"/>
  <c r="P561" i="5"/>
  <c r="O561" i="5" s="1"/>
  <c r="J561" i="5"/>
  <c r="I561" i="5" s="1"/>
  <c r="R561" i="5" s="1"/>
  <c r="H561" i="5"/>
  <c r="G561" i="5"/>
  <c r="F561" i="5"/>
  <c r="B561" i="5"/>
  <c r="AB560" i="5"/>
  <c r="W560" i="5"/>
  <c r="V560" i="5"/>
  <c r="U560" i="5"/>
  <c r="T560" i="5"/>
  <c r="S560" i="5"/>
  <c r="Q560" i="5"/>
  <c r="P560" i="5"/>
  <c r="O560" i="5" s="1"/>
  <c r="J560" i="5"/>
  <c r="I560" i="5" s="1"/>
  <c r="R560" i="5" s="1"/>
  <c r="H560" i="5"/>
  <c r="G560" i="5"/>
  <c r="F560" i="5"/>
  <c r="B560" i="5"/>
  <c r="AB559" i="5"/>
  <c r="W559" i="5"/>
  <c r="V559" i="5"/>
  <c r="U559" i="5"/>
  <c r="T559" i="5"/>
  <c r="S559" i="5"/>
  <c r="Q559" i="5"/>
  <c r="P559" i="5"/>
  <c r="O559" i="5" s="1"/>
  <c r="J559" i="5"/>
  <c r="I559" i="5" s="1"/>
  <c r="R559" i="5" s="1"/>
  <c r="H559" i="5"/>
  <c r="G559" i="5"/>
  <c r="F559" i="5"/>
  <c r="B559" i="5"/>
  <c r="AB558" i="5"/>
  <c r="W558" i="5"/>
  <c r="V558" i="5"/>
  <c r="U558" i="5"/>
  <c r="T558" i="5"/>
  <c r="S558" i="5"/>
  <c r="Q558" i="5"/>
  <c r="P558" i="5"/>
  <c r="O558" i="5" s="1"/>
  <c r="J558" i="5"/>
  <c r="I558" i="5" s="1"/>
  <c r="R558" i="5" s="1"/>
  <c r="H558" i="5"/>
  <c r="G558" i="5"/>
  <c r="F558" i="5"/>
  <c r="B558" i="5"/>
  <c r="AB557" i="5"/>
  <c r="W557" i="5"/>
  <c r="V557" i="5"/>
  <c r="U557" i="5"/>
  <c r="T557" i="5"/>
  <c r="S557" i="5"/>
  <c r="Q557" i="5"/>
  <c r="P557" i="5"/>
  <c r="O557" i="5" s="1"/>
  <c r="J557" i="5"/>
  <c r="I557" i="5" s="1"/>
  <c r="R557" i="5" s="1"/>
  <c r="H557" i="5"/>
  <c r="G557" i="5"/>
  <c r="F557" i="5"/>
  <c r="B557" i="5"/>
  <c r="AB556" i="5"/>
  <c r="W556" i="5"/>
  <c r="V556" i="5"/>
  <c r="U556" i="5"/>
  <c r="T556" i="5"/>
  <c r="S556" i="5"/>
  <c r="Q556" i="5"/>
  <c r="P556" i="5"/>
  <c r="O556" i="5" s="1"/>
  <c r="J556" i="5"/>
  <c r="I556" i="5" s="1"/>
  <c r="R556" i="5" s="1"/>
  <c r="H556" i="5"/>
  <c r="G556" i="5"/>
  <c r="F556" i="5"/>
  <c r="B556" i="5"/>
  <c r="AB555" i="5"/>
  <c r="W555" i="5"/>
  <c r="V555" i="5"/>
  <c r="U555" i="5"/>
  <c r="T555" i="5"/>
  <c r="S555" i="5"/>
  <c r="Q555" i="5"/>
  <c r="P555" i="5"/>
  <c r="O555" i="5" s="1"/>
  <c r="J555" i="5"/>
  <c r="I555" i="5" s="1"/>
  <c r="R555" i="5" s="1"/>
  <c r="H555" i="5"/>
  <c r="G555" i="5"/>
  <c r="F555" i="5"/>
  <c r="B555" i="5"/>
  <c r="AB554" i="5"/>
  <c r="W554" i="5"/>
  <c r="V554" i="5"/>
  <c r="U554" i="5"/>
  <c r="T554" i="5"/>
  <c r="S554" i="5"/>
  <c r="Q554" i="5"/>
  <c r="P554" i="5"/>
  <c r="O554" i="5" s="1"/>
  <c r="J554" i="5"/>
  <c r="I554" i="5" s="1"/>
  <c r="R554" i="5" s="1"/>
  <c r="H554" i="5"/>
  <c r="G554" i="5"/>
  <c r="F554" i="5"/>
  <c r="B554" i="5"/>
  <c r="AB553" i="5"/>
  <c r="W553" i="5"/>
  <c r="V553" i="5"/>
  <c r="U553" i="5"/>
  <c r="T553" i="5"/>
  <c r="S553" i="5"/>
  <c r="Q553" i="5"/>
  <c r="P553" i="5"/>
  <c r="O553" i="5" s="1"/>
  <c r="J553" i="5"/>
  <c r="I553" i="5" s="1"/>
  <c r="R553" i="5" s="1"/>
  <c r="H553" i="5"/>
  <c r="G553" i="5"/>
  <c r="F553" i="5"/>
  <c r="B553" i="5"/>
  <c r="AB552" i="5"/>
  <c r="W552" i="5"/>
  <c r="V552" i="5"/>
  <c r="U552" i="5"/>
  <c r="T552" i="5"/>
  <c r="S552" i="5"/>
  <c r="Q552" i="5"/>
  <c r="P552" i="5"/>
  <c r="O552" i="5" s="1"/>
  <c r="J552" i="5"/>
  <c r="I552" i="5" s="1"/>
  <c r="R552" i="5" s="1"/>
  <c r="H552" i="5"/>
  <c r="G552" i="5"/>
  <c r="F552" i="5"/>
  <c r="B552" i="5"/>
  <c r="AB551" i="5"/>
  <c r="W551" i="5"/>
  <c r="V551" i="5"/>
  <c r="U551" i="5"/>
  <c r="T551" i="5"/>
  <c r="S551" i="5"/>
  <c r="Q551" i="5"/>
  <c r="P551" i="5"/>
  <c r="O551" i="5" s="1"/>
  <c r="J551" i="5"/>
  <c r="I551" i="5" s="1"/>
  <c r="R551" i="5" s="1"/>
  <c r="H551" i="5"/>
  <c r="G551" i="5"/>
  <c r="F551" i="5"/>
  <c r="B551" i="5"/>
  <c r="AB550" i="5"/>
  <c r="W550" i="5"/>
  <c r="V550" i="5"/>
  <c r="U550" i="5"/>
  <c r="T550" i="5"/>
  <c r="S550" i="5"/>
  <c r="Q550" i="5"/>
  <c r="P550" i="5"/>
  <c r="O550" i="5" s="1"/>
  <c r="J550" i="5"/>
  <c r="I550" i="5" s="1"/>
  <c r="R550" i="5" s="1"/>
  <c r="H550" i="5"/>
  <c r="G550" i="5"/>
  <c r="F550" i="5"/>
  <c r="B550" i="5"/>
  <c r="AB549" i="5"/>
  <c r="W549" i="5"/>
  <c r="V549" i="5"/>
  <c r="U549" i="5"/>
  <c r="T549" i="5"/>
  <c r="S549" i="5"/>
  <c r="Q549" i="5"/>
  <c r="P549" i="5"/>
  <c r="O549" i="5" s="1"/>
  <c r="J549" i="5"/>
  <c r="I549" i="5" s="1"/>
  <c r="R549" i="5" s="1"/>
  <c r="H549" i="5"/>
  <c r="G549" i="5"/>
  <c r="F549" i="5"/>
  <c r="B549" i="5"/>
  <c r="AB548" i="5"/>
  <c r="W548" i="5"/>
  <c r="V548" i="5"/>
  <c r="U548" i="5"/>
  <c r="T548" i="5"/>
  <c r="S548" i="5"/>
  <c r="Q548" i="5"/>
  <c r="P548" i="5"/>
  <c r="O548" i="5" s="1"/>
  <c r="J548" i="5"/>
  <c r="I548" i="5" s="1"/>
  <c r="R548" i="5" s="1"/>
  <c r="H548" i="5"/>
  <c r="G548" i="5"/>
  <c r="F548" i="5"/>
  <c r="B548" i="5"/>
  <c r="AB547" i="5"/>
  <c r="W547" i="5"/>
  <c r="V547" i="5"/>
  <c r="U547" i="5"/>
  <c r="T547" i="5"/>
  <c r="S547" i="5"/>
  <c r="Q547" i="5"/>
  <c r="P547" i="5"/>
  <c r="O547" i="5" s="1"/>
  <c r="J547" i="5"/>
  <c r="I547" i="5" s="1"/>
  <c r="R547" i="5" s="1"/>
  <c r="H547" i="5"/>
  <c r="G547" i="5"/>
  <c r="F547" i="5"/>
  <c r="B547" i="5"/>
  <c r="AB546" i="5"/>
  <c r="W546" i="5"/>
  <c r="V546" i="5"/>
  <c r="U546" i="5"/>
  <c r="T546" i="5"/>
  <c r="S546" i="5"/>
  <c r="Q546" i="5"/>
  <c r="P546" i="5"/>
  <c r="O546" i="5" s="1"/>
  <c r="J546" i="5"/>
  <c r="I546" i="5" s="1"/>
  <c r="R546" i="5" s="1"/>
  <c r="H546" i="5"/>
  <c r="G546" i="5"/>
  <c r="F546" i="5"/>
  <c r="B546" i="5"/>
  <c r="AB545" i="5"/>
  <c r="W545" i="5"/>
  <c r="V545" i="5"/>
  <c r="U545" i="5"/>
  <c r="T545" i="5"/>
  <c r="S545" i="5"/>
  <c r="Q545" i="5"/>
  <c r="P545" i="5"/>
  <c r="O545" i="5" s="1"/>
  <c r="J545" i="5"/>
  <c r="I545" i="5" s="1"/>
  <c r="R545" i="5" s="1"/>
  <c r="H545" i="5"/>
  <c r="G545" i="5"/>
  <c r="F545" i="5"/>
  <c r="B545" i="5"/>
  <c r="AB544" i="5"/>
  <c r="W544" i="5"/>
  <c r="V544" i="5"/>
  <c r="U544" i="5"/>
  <c r="T544" i="5"/>
  <c r="S544" i="5"/>
  <c r="Q544" i="5"/>
  <c r="P544" i="5"/>
  <c r="O544" i="5" s="1"/>
  <c r="J544" i="5"/>
  <c r="I544" i="5" s="1"/>
  <c r="R544" i="5" s="1"/>
  <c r="H544" i="5"/>
  <c r="G544" i="5"/>
  <c r="F544" i="5"/>
  <c r="B544" i="5"/>
  <c r="AB543" i="5"/>
  <c r="W543" i="5"/>
  <c r="V543" i="5"/>
  <c r="U543" i="5"/>
  <c r="T543" i="5"/>
  <c r="S543" i="5"/>
  <c r="Q543" i="5"/>
  <c r="P543" i="5"/>
  <c r="O543" i="5" s="1"/>
  <c r="J543" i="5"/>
  <c r="I543" i="5" s="1"/>
  <c r="R543" i="5" s="1"/>
  <c r="H543" i="5"/>
  <c r="G543" i="5"/>
  <c r="F543" i="5"/>
  <c r="B543" i="5"/>
  <c r="AB542" i="5"/>
  <c r="W542" i="5"/>
  <c r="V542" i="5"/>
  <c r="U542" i="5"/>
  <c r="T542" i="5"/>
  <c r="S542" i="5"/>
  <c r="Q542" i="5"/>
  <c r="P542" i="5"/>
  <c r="O542" i="5" s="1"/>
  <c r="J542" i="5"/>
  <c r="I542" i="5" s="1"/>
  <c r="R542" i="5" s="1"/>
  <c r="H542" i="5"/>
  <c r="G542" i="5"/>
  <c r="F542" i="5"/>
  <c r="B542" i="5"/>
  <c r="AB541" i="5"/>
  <c r="W541" i="5"/>
  <c r="V541" i="5"/>
  <c r="U541" i="5"/>
  <c r="T541" i="5"/>
  <c r="S541" i="5"/>
  <c r="Q541" i="5"/>
  <c r="P541" i="5"/>
  <c r="O541" i="5" s="1"/>
  <c r="J541" i="5"/>
  <c r="I541" i="5" s="1"/>
  <c r="R541" i="5" s="1"/>
  <c r="H541" i="5"/>
  <c r="G541" i="5"/>
  <c r="F541" i="5"/>
  <c r="B541" i="5"/>
  <c r="AB540" i="5"/>
  <c r="W540" i="5"/>
  <c r="V540" i="5"/>
  <c r="U540" i="5"/>
  <c r="T540" i="5"/>
  <c r="S540" i="5"/>
  <c r="Q540" i="5"/>
  <c r="P540" i="5"/>
  <c r="O540" i="5" s="1"/>
  <c r="J540" i="5"/>
  <c r="I540" i="5" s="1"/>
  <c r="R540" i="5" s="1"/>
  <c r="H540" i="5"/>
  <c r="G540" i="5"/>
  <c r="F540" i="5"/>
  <c r="B540" i="5"/>
  <c r="AB539" i="5"/>
  <c r="W539" i="5"/>
  <c r="V539" i="5"/>
  <c r="U539" i="5"/>
  <c r="T539" i="5"/>
  <c r="S539" i="5"/>
  <c r="Q539" i="5"/>
  <c r="P539" i="5"/>
  <c r="O539" i="5" s="1"/>
  <c r="J539" i="5"/>
  <c r="I539" i="5" s="1"/>
  <c r="R539" i="5" s="1"/>
  <c r="H539" i="5"/>
  <c r="G539" i="5"/>
  <c r="F539" i="5"/>
  <c r="B539" i="5"/>
  <c r="AB538" i="5"/>
  <c r="W538" i="5"/>
  <c r="V538" i="5"/>
  <c r="U538" i="5"/>
  <c r="T538" i="5"/>
  <c r="S538" i="5"/>
  <c r="Q538" i="5"/>
  <c r="P538" i="5"/>
  <c r="O538" i="5" s="1"/>
  <c r="J538" i="5"/>
  <c r="I538" i="5" s="1"/>
  <c r="R538" i="5" s="1"/>
  <c r="H538" i="5"/>
  <c r="G538" i="5"/>
  <c r="F538" i="5"/>
  <c r="B538" i="5"/>
  <c r="AB537" i="5"/>
  <c r="W537" i="5"/>
  <c r="V537" i="5"/>
  <c r="U537" i="5"/>
  <c r="T537" i="5"/>
  <c r="S537" i="5"/>
  <c r="Q537" i="5"/>
  <c r="P537" i="5"/>
  <c r="O537" i="5" s="1"/>
  <c r="J537" i="5"/>
  <c r="I537" i="5" s="1"/>
  <c r="R537" i="5" s="1"/>
  <c r="H537" i="5"/>
  <c r="G537" i="5"/>
  <c r="F537" i="5"/>
  <c r="B537" i="5"/>
  <c r="AB536" i="5"/>
  <c r="W536" i="5"/>
  <c r="V536" i="5"/>
  <c r="U536" i="5"/>
  <c r="T536" i="5"/>
  <c r="S536" i="5"/>
  <c r="Q536" i="5"/>
  <c r="P536" i="5"/>
  <c r="O536" i="5" s="1"/>
  <c r="J536" i="5"/>
  <c r="I536" i="5" s="1"/>
  <c r="R536" i="5" s="1"/>
  <c r="H536" i="5"/>
  <c r="G536" i="5"/>
  <c r="F536" i="5"/>
  <c r="B536" i="5"/>
  <c r="AB535" i="5"/>
  <c r="W535" i="5"/>
  <c r="V535" i="5"/>
  <c r="U535" i="5"/>
  <c r="T535" i="5"/>
  <c r="S535" i="5"/>
  <c r="Q535" i="5"/>
  <c r="P535" i="5"/>
  <c r="O535" i="5" s="1"/>
  <c r="J535" i="5"/>
  <c r="I535" i="5" s="1"/>
  <c r="R535" i="5" s="1"/>
  <c r="H535" i="5"/>
  <c r="G535" i="5"/>
  <c r="F535" i="5"/>
  <c r="B535" i="5"/>
  <c r="AB534" i="5"/>
  <c r="W534" i="5"/>
  <c r="V534" i="5"/>
  <c r="U534" i="5"/>
  <c r="T534" i="5"/>
  <c r="S534" i="5"/>
  <c r="Q534" i="5"/>
  <c r="P534" i="5"/>
  <c r="O534" i="5" s="1"/>
  <c r="J534" i="5"/>
  <c r="I534" i="5" s="1"/>
  <c r="R534" i="5" s="1"/>
  <c r="H534" i="5"/>
  <c r="G534" i="5"/>
  <c r="F534" i="5"/>
  <c r="B534" i="5"/>
  <c r="AB533" i="5"/>
  <c r="W533" i="5"/>
  <c r="V533" i="5"/>
  <c r="U533" i="5"/>
  <c r="T533" i="5"/>
  <c r="S533" i="5"/>
  <c r="Q533" i="5"/>
  <c r="P533" i="5"/>
  <c r="O533" i="5" s="1"/>
  <c r="J533" i="5"/>
  <c r="I533" i="5" s="1"/>
  <c r="R533" i="5" s="1"/>
  <c r="H533" i="5"/>
  <c r="G533" i="5"/>
  <c r="F533" i="5"/>
  <c r="B533" i="5"/>
  <c r="AB532" i="5"/>
  <c r="W532" i="5"/>
  <c r="V532" i="5"/>
  <c r="U532" i="5"/>
  <c r="T532" i="5"/>
  <c r="S532" i="5"/>
  <c r="Q532" i="5"/>
  <c r="P532" i="5"/>
  <c r="O532" i="5" s="1"/>
  <c r="J532" i="5"/>
  <c r="I532" i="5" s="1"/>
  <c r="R532" i="5" s="1"/>
  <c r="H532" i="5"/>
  <c r="G532" i="5"/>
  <c r="F532" i="5"/>
  <c r="B532" i="5"/>
  <c r="AB531" i="5"/>
  <c r="W531" i="5"/>
  <c r="V531" i="5"/>
  <c r="U531" i="5"/>
  <c r="T531" i="5"/>
  <c r="S531" i="5"/>
  <c r="Q531" i="5"/>
  <c r="P531" i="5"/>
  <c r="O531" i="5" s="1"/>
  <c r="J531" i="5"/>
  <c r="I531" i="5" s="1"/>
  <c r="R531" i="5" s="1"/>
  <c r="H531" i="5"/>
  <c r="G531" i="5"/>
  <c r="F531" i="5"/>
  <c r="B531" i="5"/>
  <c r="AB530" i="5"/>
  <c r="W530" i="5"/>
  <c r="V530" i="5"/>
  <c r="U530" i="5"/>
  <c r="T530" i="5"/>
  <c r="S530" i="5"/>
  <c r="Q530" i="5"/>
  <c r="P530" i="5"/>
  <c r="O530" i="5" s="1"/>
  <c r="J530" i="5"/>
  <c r="I530" i="5" s="1"/>
  <c r="R530" i="5" s="1"/>
  <c r="H530" i="5"/>
  <c r="G530" i="5"/>
  <c r="F530" i="5"/>
  <c r="B530" i="5"/>
  <c r="AB529" i="5"/>
  <c r="W529" i="5"/>
  <c r="V529" i="5"/>
  <c r="U529" i="5"/>
  <c r="T529" i="5"/>
  <c r="S529" i="5"/>
  <c r="Q529" i="5"/>
  <c r="P529" i="5"/>
  <c r="O529" i="5" s="1"/>
  <c r="J529" i="5"/>
  <c r="I529" i="5" s="1"/>
  <c r="R529" i="5" s="1"/>
  <c r="H529" i="5"/>
  <c r="G529" i="5"/>
  <c r="F529" i="5"/>
  <c r="B529" i="5"/>
  <c r="AB528" i="5"/>
  <c r="W528" i="5"/>
  <c r="V528" i="5"/>
  <c r="U528" i="5"/>
  <c r="T528" i="5"/>
  <c r="S528" i="5"/>
  <c r="Q528" i="5"/>
  <c r="P528" i="5"/>
  <c r="O528" i="5" s="1"/>
  <c r="J528" i="5"/>
  <c r="I528" i="5" s="1"/>
  <c r="R528" i="5" s="1"/>
  <c r="H528" i="5"/>
  <c r="G528" i="5"/>
  <c r="F528" i="5"/>
  <c r="B528" i="5"/>
  <c r="AB527" i="5"/>
  <c r="W527" i="5"/>
  <c r="V527" i="5"/>
  <c r="U527" i="5"/>
  <c r="T527" i="5"/>
  <c r="S527" i="5"/>
  <c r="Q527" i="5"/>
  <c r="P527" i="5"/>
  <c r="O527" i="5" s="1"/>
  <c r="J527" i="5"/>
  <c r="I527" i="5" s="1"/>
  <c r="R527" i="5" s="1"/>
  <c r="H527" i="5"/>
  <c r="G527" i="5"/>
  <c r="F527" i="5"/>
  <c r="B527" i="5"/>
  <c r="AB526" i="5"/>
  <c r="W526" i="5"/>
  <c r="V526" i="5"/>
  <c r="U526" i="5"/>
  <c r="T526" i="5"/>
  <c r="S526" i="5"/>
  <c r="Q526" i="5"/>
  <c r="P526" i="5"/>
  <c r="O526" i="5" s="1"/>
  <c r="J526" i="5"/>
  <c r="I526" i="5" s="1"/>
  <c r="R526" i="5" s="1"/>
  <c r="H526" i="5"/>
  <c r="G526" i="5"/>
  <c r="F526" i="5"/>
  <c r="B526" i="5"/>
  <c r="AB525" i="5"/>
  <c r="W525" i="5"/>
  <c r="V525" i="5"/>
  <c r="U525" i="5"/>
  <c r="T525" i="5"/>
  <c r="S525" i="5"/>
  <c r="Q525" i="5"/>
  <c r="P525" i="5"/>
  <c r="O525" i="5" s="1"/>
  <c r="J525" i="5"/>
  <c r="I525" i="5" s="1"/>
  <c r="R525" i="5" s="1"/>
  <c r="H525" i="5"/>
  <c r="G525" i="5"/>
  <c r="F525" i="5"/>
  <c r="B525" i="5"/>
  <c r="AB524" i="5"/>
  <c r="W524" i="5"/>
  <c r="V524" i="5"/>
  <c r="U524" i="5"/>
  <c r="T524" i="5"/>
  <c r="S524" i="5"/>
  <c r="Q524" i="5"/>
  <c r="P524" i="5"/>
  <c r="O524" i="5" s="1"/>
  <c r="J524" i="5"/>
  <c r="I524" i="5" s="1"/>
  <c r="R524" i="5" s="1"/>
  <c r="H524" i="5"/>
  <c r="G524" i="5"/>
  <c r="F524" i="5"/>
  <c r="B524" i="5"/>
  <c r="AB523" i="5"/>
  <c r="W523" i="5"/>
  <c r="V523" i="5"/>
  <c r="U523" i="5"/>
  <c r="T523" i="5"/>
  <c r="S523" i="5"/>
  <c r="Q523" i="5"/>
  <c r="P523" i="5"/>
  <c r="O523" i="5" s="1"/>
  <c r="J523" i="5"/>
  <c r="I523" i="5" s="1"/>
  <c r="R523" i="5" s="1"/>
  <c r="H523" i="5"/>
  <c r="G523" i="5"/>
  <c r="F523" i="5"/>
  <c r="B523" i="5"/>
  <c r="AB522" i="5"/>
  <c r="W522" i="5"/>
  <c r="V522" i="5"/>
  <c r="U522" i="5"/>
  <c r="T522" i="5"/>
  <c r="S522" i="5"/>
  <c r="Q522" i="5"/>
  <c r="P522" i="5"/>
  <c r="O522" i="5" s="1"/>
  <c r="J522" i="5"/>
  <c r="I522" i="5" s="1"/>
  <c r="R522" i="5" s="1"/>
  <c r="H522" i="5"/>
  <c r="G522" i="5"/>
  <c r="F522" i="5"/>
  <c r="B522" i="5"/>
  <c r="AB521" i="5"/>
  <c r="W521" i="5"/>
  <c r="V521" i="5"/>
  <c r="U521" i="5"/>
  <c r="T521" i="5"/>
  <c r="S521" i="5"/>
  <c r="Q521" i="5"/>
  <c r="P521" i="5"/>
  <c r="O521" i="5" s="1"/>
  <c r="J521" i="5"/>
  <c r="I521" i="5" s="1"/>
  <c r="R521" i="5" s="1"/>
  <c r="H521" i="5"/>
  <c r="G521" i="5"/>
  <c r="F521" i="5"/>
  <c r="B521" i="5"/>
  <c r="AB520" i="5"/>
  <c r="W520" i="5"/>
  <c r="V520" i="5"/>
  <c r="U520" i="5"/>
  <c r="T520" i="5"/>
  <c r="S520" i="5"/>
  <c r="Q520" i="5"/>
  <c r="P520" i="5"/>
  <c r="O520" i="5" s="1"/>
  <c r="J520" i="5"/>
  <c r="I520" i="5" s="1"/>
  <c r="R520" i="5" s="1"/>
  <c r="H520" i="5"/>
  <c r="G520" i="5"/>
  <c r="F520" i="5"/>
  <c r="B520" i="5"/>
  <c r="AB519" i="5"/>
  <c r="W519" i="5"/>
  <c r="V519" i="5"/>
  <c r="U519" i="5"/>
  <c r="T519" i="5"/>
  <c r="S519" i="5"/>
  <c r="Q519" i="5"/>
  <c r="P519" i="5"/>
  <c r="O519" i="5" s="1"/>
  <c r="J519" i="5"/>
  <c r="I519" i="5" s="1"/>
  <c r="R519" i="5" s="1"/>
  <c r="H519" i="5"/>
  <c r="G519" i="5"/>
  <c r="F519" i="5"/>
  <c r="B519" i="5"/>
  <c r="AB518" i="5"/>
  <c r="W518" i="5"/>
  <c r="V518" i="5"/>
  <c r="U518" i="5"/>
  <c r="T518" i="5"/>
  <c r="S518" i="5"/>
  <c r="Q518" i="5"/>
  <c r="P518" i="5"/>
  <c r="O518" i="5" s="1"/>
  <c r="J518" i="5"/>
  <c r="I518" i="5" s="1"/>
  <c r="R518" i="5" s="1"/>
  <c r="H518" i="5"/>
  <c r="G518" i="5"/>
  <c r="F518" i="5"/>
  <c r="B518" i="5"/>
  <c r="AB517" i="5"/>
  <c r="W517" i="5"/>
  <c r="V517" i="5"/>
  <c r="U517" i="5"/>
  <c r="T517" i="5"/>
  <c r="S517" i="5"/>
  <c r="Q517" i="5"/>
  <c r="P517" i="5"/>
  <c r="O517" i="5" s="1"/>
  <c r="J517" i="5"/>
  <c r="I517" i="5" s="1"/>
  <c r="R517" i="5" s="1"/>
  <c r="H517" i="5"/>
  <c r="G517" i="5"/>
  <c r="F517" i="5"/>
  <c r="B517" i="5"/>
  <c r="AB516" i="5"/>
  <c r="W516" i="5"/>
  <c r="V516" i="5"/>
  <c r="U516" i="5"/>
  <c r="T516" i="5"/>
  <c r="S516" i="5"/>
  <c r="Q516" i="5"/>
  <c r="P516" i="5"/>
  <c r="O516" i="5" s="1"/>
  <c r="J516" i="5"/>
  <c r="I516" i="5" s="1"/>
  <c r="R516" i="5" s="1"/>
  <c r="H516" i="5"/>
  <c r="G516" i="5"/>
  <c r="F516" i="5"/>
  <c r="B516" i="5"/>
  <c r="AB515" i="5"/>
  <c r="W515" i="5"/>
  <c r="V515" i="5"/>
  <c r="U515" i="5"/>
  <c r="T515" i="5"/>
  <c r="S515" i="5"/>
  <c r="Q515" i="5"/>
  <c r="P515" i="5"/>
  <c r="O515" i="5" s="1"/>
  <c r="J515" i="5"/>
  <c r="I515" i="5" s="1"/>
  <c r="R515" i="5" s="1"/>
  <c r="H515" i="5"/>
  <c r="G515" i="5"/>
  <c r="F515" i="5"/>
  <c r="B515" i="5"/>
  <c r="AB514" i="5"/>
  <c r="W514" i="5"/>
  <c r="V514" i="5"/>
  <c r="U514" i="5"/>
  <c r="T514" i="5"/>
  <c r="S514" i="5"/>
  <c r="Q514" i="5"/>
  <c r="P514" i="5"/>
  <c r="O514" i="5" s="1"/>
  <c r="J514" i="5"/>
  <c r="I514" i="5" s="1"/>
  <c r="R514" i="5" s="1"/>
  <c r="H514" i="5"/>
  <c r="G514" i="5"/>
  <c r="F514" i="5"/>
  <c r="B514" i="5"/>
  <c r="AB513" i="5"/>
  <c r="W513" i="5"/>
  <c r="V513" i="5"/>
  <c r="U513" i="5"/>
  <c r="T513" i="5"/>
  <c r="S513" i="5"/>
  <c r="Q513" i="5"/>
  <c r="P513" i="5"/>
  <c r="O513" i="5" s="1"/>
  <c r="J513" i="5"/>
  <c r="I513" i="5" s="1"/>
  <c r="R513" i="5" s="1"/>
  <c r="H513" i="5"/>
  <c r="G513" i="5"/>
  <c r="F513" i="5"/>
  <c r="B513" i="5"/>
  <c r="AB512" i="5"/>
  <c r="W512" i="5"/>
  <c r="V512" i="5"/>
  <c r="U512" i="5"/>
  <c r="T512" i="5"/>
  <c r="S512" i="5"/>
  <c r="Q512" i="5"/>
  <c r="P512" i="5"/>
  <c r="O512" i="5" s="1"/>
  <c r="J512" i="5"/>
  <c r="I512" i="5" s="1"/>
  <c r="R512" i="5" s="1"/>
  <c r="H512" i="5"/>
  <c r="G512" i="5"/>
  <c r="F512" i="5"/>
  <c r="B512" i="5"/>
  <c r="AB511" i="5"/>
  <c r="W511" i="5"/>
  <c r="V511" i="5"/>
  <c r="U511" i="5"/>
  <c r="T511" i="5"/>
  <c r="S511" i="5"/>
  <c r="Q511" i="5"/>
  <c r="P511" i="5"/>
  <c r="O511" i="5" s="1"/>
  <c r="J511" i="5"/>
  <c r="I511" i="5" s="1"/>
  <c r="R511" i="5" s="1"/>
  <c r="H511" i="5"/>
  <c r="G511" i="5"/>
  <c r="F511" i="5"/>
  <c r="B511" i="5"/>
  <c r="AB510" i="5"/>
  <c r="W510" i="5"/>
  <c r="V510" i="5"/>
  <c r="U510" i="5"/>
  <c r="T510" i="5"/>
  <c r="S510" i="5"/>
  <c r="Q510" i="5"/>
  <c r="P510" i="5"/>
  <c r="O510" i="5" s="1"/>
  <c r="J510" i="5"/>
  <c r="I510" i="5" s="1"/>
  <c r="R510" i="5" s="1"/>
  <c r="H510" i="5"/>
  <c r="G510" i="5"/>
  <c r="F510" i="5"/>
  <c r="B510" i="5"/>
  <c r="AB509" i="5"/>
  <c r="W509" i="5"/>
  <c r="V509" i="5"/>
  <c r="U509" i="5"/>
  <c r="T509" i="5"/>
  <c r="S509" i="5"/>
  <c r="Q509" i="5"/>
  <c r="P509" i="5"/>
  <c r="O509" i="5" s="1"/>
  <c r="J509" i="5"/>
  <c r="I509" i="5" s="1"/>
  <c r="R509" i="5" s="1"/>
  <c r="H509" i="5"/>
  <c r="G509" i="5"/>
  <c r="F509" i="5"/>
  <c r="B509" i="5"/>
  <c r="AB508" i="5"/>
  <c r="W508" i="5"/>
  <c r="V508" i="5"/>
  <c r="U508" i="5"/>
  <c r="T508" i="5"/>
  <c r="S508" i="5"/>
  <c r="Q508" i="5"/>
  <c r="P508" i="5"/>
  <c r="O508" i="5" s="1"/>
  <c r="J508" i="5"/>
  <c r="I508" i="5" s="1"/>
  <c r="R508" i="5" s="1"/>
  <c r="H508" i="5"/>
  <c r="G508" i="5"/>
  <c r="F508" i="5"/>
  <c r="B508" i="5"/>
  <c r="AB507" i="5"/>
  <c r="W507" i="5"/>
  <c r="V507" i="5"/>
  <c r="U507" i="5"/>
  <c r="T507" i="5"/>
  <c r="S507" i="5"/>
  <c r="Q507" i="5"/>
  <c r="P507" i="5"/>
  <c r="O507" i="5" s="1"/>
  <c r="J507" i="5"/>
  <c r="I507" i="5" s="1"/>
  <c r="R507" i="5" s="1"/>
  <c r="H507" i="5"/>
  <c r="G507" i="5"/>
  <c r="F507" i="5"/>
  <c r="B507" i="5"/>
  <c r="AB506" i="5"/>
  <c r="W506" i="5"/>
  <c r="V506" i="5"/>
  <c r="U506" i="5"/>
  <c r="T506" i="5"/>
  <c r="S506" i="5"/>
  <c r="Q506" i="5"/>
  <c r="P506" i="5"/>
  <c r="O506" i="5" s="1"/>
  <c r="J506" i="5"/>
  <c r="I506" i="5" s="1"/>
  <c r="R506" i="5" s="1"/>
  <c r="H506" i="5"/>
  <c r="G506" i="5"/>
  <c r="F506" i="5"/>
  <c r="B506" i="5"/>
  <c r="AB505" i="5"/>
  <c r="W505" i="5"/>
  <c r="V505" i="5"/>
  <c r="U505" i="5"/>
  <c r="T505" i="5"/>
  <c r="S505" i="5"/>
  <c r="Q505" i="5"/>
  <c r="P505" i="5"/>
  <c r="O505" i="5" s="1"/>
  <c r="J505" i="5"/>
  <c r="I505" i="5" s="1"/>
  <c r="R505" i="5" s="1"/>
  <c r="H505" i="5"/>
  <c r="G505" i="5"/>
  <c r="F505" i="5"/>
  <c r="B505" i="5"/>
  <c r="AB504" i="5"/>
  <c r="W504" i="5"/>
  <c r="V504" i="5"/>
  <c r="U504" i="5"/>
  <c r="T504" i="5"/>
  <c r="S504" i="5"/>
  <c r="Q504" i="5"/>
  <c r="P504" i="5"/>
  <c r="O504" i="5" s="1"/>
  <c r="J504" i="5"/>
  <c r="I504" i="5" s="1"/>
  <c r="R504" i="5" s="1"/>
  <c r="H504" i="5"/>
  <c r="G504" i="5"/>
  <c r="F504" i="5"/>
  <c r="B504" i="5"/>
  <c r="AB503" i="5"/>
  <c r="W503" i="5"/>
  <c r="V503" i="5"/>
  <c r="U503" i="5"/>
  <c r="T503" i="5"/>
  <c r="S503" i="5"/>
  <c r="Q503" i="5"/>
  <c r="P503" i="5"/>
  <c r="O503" i="5" s="1"/>
  <c r="J503" i="5"/>
  <c r="I503" i="5" s="1"/>
  <c r="R503" i="5" s="1"/>
  <c r="H503" i="5"/>
  <c r="G503" i="5"/>
  <c r="F503" i="5"/>
  <c r="B503" i="5"/>
  <c r="AB502" i="5"/>
  <c r="W502" i="5"/>
  <c r="V502" i="5"/>
  <c r="U502" i="5"/>
  <c r="T502" i="5"/>
  <c r="S502" i="5"/>
  <c r="Q502" i="5"/>
  <c r="P502" i="5"/>
  <c r="O502" i="5" s="1"/>
  <c r="J502" i="5"/>
  <c r="I502" i="5" s="1"/>
  <c r="R502" i="5" s="1"/>
  <c r="H502" i="5"/>
  <c r="G502" i="5"/>
  <c r="F502" i="5"/>
  <c r="B502" i="5"/>
  <c r="AB501" i="5"/>
  <c r="W501" i="5"/>
  <c r="V501" i="5"/>
  <c r="U501" i="5"/>
  <c r="T501" i="5"/>
  <c r="S501" i="5"/>
  <c r="Q501" i="5"/>
  <c r="P501" i="5"/>
  <c r="O501" i="5" s="1"/>
  <c r="J501" i="5"/>
  <c r="I501" i="5" s="1"/>
  <c r="R501" i="5" s="1"/>
  <c r="H501" i="5"/>
  <c r="G501" i="5"/>
  <c r="F501" i="5"/>
  <c r="B501" i="5"/>
  <c r="AB500" i="5"/>
  <c r="W500" i="5"/>
  <c r="V500" i="5"/>
  <c r="U500" i="5"/>
  <c r="T500" i="5"/>
  <c r="S500" i="5"/>
  <c r="Q500" i="5"/>
  <c r="P500" i="5"/>
  <c r="O500" i="5" s="1"/>
  <c r="J500" i="5"/>
  <c r="I500" i="5" s="1"/>
  <c r="R500" i="5" s="1"/>
  <c r="H500" i="5"/>
  <c r="G500" i="5"/>
  <c r="F500" i="5"/>
  <c r="B500" i="5"/>
  <c r="AB499" i="5"/>
  <c r="W499" i="5"/>
  <c r="V499" i="5"/>
  <c r="U499" i="5"/>
  <c r="T499" i="5"/>
  <c r="S499" i="5"/>
  <c r="Q499" i="5"/>
  <c r="P499" i="5"/>
  <c r="O499" i="5" s="1"/>
  <c r="J499" i="5"/>
  <c r="I499" i="5" s="1"/>
  <c r="R499" i="5" s="1"/>
  <c r="H499" i="5"/>
  <c r="G499" i="5"/>
  <c r="F499" i="5"/>
  <c r="B499" i="5"/>
  <c r="AB498" i="5"/>
  <c r="W498" i="5"/>
  <c r="V498" i="5"/>
  <c r="U498" i="5"/>
  <c r="T498" i="5"/>
  <c r="S498" i="5"/>
  <c r="Q498" i="5"/>
  <c r="P498" i="5"/>
  <c r="O498" i="5" s="1"/>
  <c r="J498" i="5"/>
  <c r="I498" i="5" s="1"/>
  <c r="R498" i="5" s="1"/>
  <c r="H498" i="5"/>
  <c r="G498" i="5"/>
  <c r="F498" i="5"/>
  <c r="B498" i="5"/>
  <c r="AB497" i="5"/>
  <c r="W497" i="5"/>
  <c r="V497" i="5"/>
  <c r="U497" i="5"/>
  <c r="T497" i="5"/>
  <c r="S497" i="5"/>
  <c r="Q497" i="5"/>
  <c r="P497" i="5"/>
  <c r="O497" i="5" s="1"/>
  <c r="J497" i="5"/>
  <c r="I497" i="5" s="1"/>
  <c r="R497" i="5" s="1"/>
  <c r="H497" i="5"/>
  <c r="G497" i="5"/>
  <c r="F497" i="5"/>
  <c r="B497" i="5"/>
  <c r="AB496" i="5"/>
  <c r="W496" i="5"/>
  <c r="V496" i="5"/>
  <c r="U496" i="5"/>
  <c r="T496" i="5"/>
  <c r="S496" i="5"/>
  <c r="Q496" i="5"/>
  <c r="P496" i="5"/>
  <c r="O496" i="5" s="1"/>
  <c r="J496" i="5"/>
  <c r="I496" i="5" s="1"/>
  <c r="R496" i="5" s="1"/>
  <c r="H496" i="5"/>
  <c r="G496" i="5"/>
  <c r="F496" i="5"/>
  <c r="B496" i="5"/>
  <c r="AB495" i="5"/>
  <c r="W495" i="5"/>
  <c r="V495" i="5"/>
  <c r="U495" i="5"/>
  <c r="T495" i="5"/>
  <c r="S495" i="5"/>
  <c r="Q495" i="5"/>
  <c r="P495" i="5"/>
  <c r="O495" i="5" s="1"/>
  <c r="J495" i="5"/>
  <c r="I495" i="5" s="1"/>
  <c r="R495" i="5" s="1"/>
  <c r="H495" i="5"/>
  <c r="G495" i="5"/>
  <c r="F495" i="5"/>
  <c r="B495" i="5"/>
  <c r="AB494" i="5"/>
  <c r="W494" i="5"/>
  <c r="V494" i="5"/>
  <c r="U494" i="5"/>
  <c r="T494" i="5"/>
  <c r="S494" i="5"/>
  <c r="Q494" i="5"/>
  <c r="P494" i="5"/>
  <c r="O494" i="5" s="1"/>
  <c r="J494" i="5"/>
  <c r="I494" i="5" s="1"/>
  <c r="R494" i="5" s="1"/>
  <c r="H494" i="5"/>
  <c r="G494" i="5"/>
  <c r="F494" i="5"/>
  <c r="B494" i="5"/>
  <c r="AB493" i="5"/>
  <c r="W493" i="5"/>
  <c r="V493" i="5"/>
  <c r="U493" i="5"/>
  <c r="T493" i="5"/>
  <c r="S493" i="5"/>
  <c r="Q493" i="5"/>
  <c r="P493" i="5"/>
  <c r="O493" i="5" s="1"/>
  <c r="J493" i="5"/>
  <c r="I493" i="5" s="1"/>
  <c r="R493" i="5" s="1"/>
  <c r="H493" i="5"/>
  <c r="G493" i="5"/>
  <c r="F493" i="5"/>
  <c r="B493" i="5"/>
  <c r="AB492" i="5"/>
  <c r="W492" i="5"/>
  <c r="V492" i="5"/>
  <c r="U492" i="5"/>
  <c r="T492" i="5"/>
  <c r="S492" i="5"/>
  <c r="Q492" i="5"/>
  <c r="P492" i="5"/>
  <c r="O492" i="5" s="1"/>
  <c r="J492" i="5"/>
  <c r="I492" i="5" s="1"/>
  <c r="R492" i="5" s="1"/>
  <c r="H492" i="5"/>
  <c r="G492" i="5"/>
  <c r="F492" i="5"/>
  <c r="B492" i="5"/>
  <c r="AB491" i="5"/>
  <c r="W491" i="5"/>
  <c r="V491" i="5"/>
  <c r="U491" i="5"/>
  <c r="T491" i="5"/>
  <c r="S491" i="5"/>
  <c r="Q491" i="5"/>
  <c r="P491" i="5"/>
  <c r="O491" i="5" s="1"/>
  <c r="J491" i="5"/>
  <c r="I491" i="5" s="1"/>
  <c r="R491" i="5" s="1"/>
  <c r="H491" i="5"/>
  <c r="G491" i="5"/>
  <c r="F491" i="5"/>
  <c r="B491" i="5"/>
  <c r="AB490" i="5"/>
  <c r="W490" i="5"/>
  <c r="V490" i="5"/>
  <c r="U490" i="5"/>
  <c r="T490" i="5"/>
  <c r="S490" i="5"/>
  <c r="Q490" i="5"/>
  <c r="P490" i="5"/>
  <c r="O490" i="5" s="1"/>
  <c r="J490" i="5"/>
  <c r="I490" i="5" s="1"/>
  <c r="R490" i="5" s="1"/>
  <c r="H490" i="5"/>
  <c r="G490" i="5"/>
  <c r="F490" i="5"/>
  <c r="B490" i="5"/>
  <c r="AB489" i="5"/>
  <c r="W489" i="5"/>
  <c r="V489" i="5"/>
  <c r="U489" i="5"/>
  <c r="T489" i="5"/>
  <c r="S489" i="5"/>
  <c r="Q489" i="5"/>
  <c r="P489" i="5"/>
  <c r="O489" i="5" s="1"/>
  <c r="J489" i="5"/>
  <c r="I489" i="5" s="1"/>
  <c r="R489" i="5" s="1"/>
  <c r="H489" i="5"/>
  <c r="G489" i="5"/>
  <c r="F489" i="5"/>
  <c r="B489" i="5"/>
  <c r="AB488" i="5"/>
  <c r="W488" i="5"/>
  <c r="V488" i="5"/>
  <c r="U488" i="5"/>
  <c r="T488" i="5"/>
  <c r="S488" i="5"/>
  <c r="Q488" i="5"/>
  <c r="P488" i="5"/>
  <c r="O488" i="5" s="1"/>
  <c r="J488" i="5"/>
  <c r="I488" i="5" s="1"/>
  <c r="R488" i="5" s="1"/>
  <c r="H488" i="5"/>
  <c r="G488" i="5"/>
  <c r="F488" i="5"/>
  <c r="B488" i="5"/>
  <c r="AB487" i="5"/>
  <c r="W487" i="5"/>
  <c r="V487" i="5"/>
  <c r="U487" i="5"/>
  <c r="T487" i="5"/>
  <c r="S487" i="5"/>
  <c r="Q487" i="5"/>
  <c r="P487" i="5"/>
  <c r="O487" i="5" s="1"/>
  <c r="J487" i="5"/>
  <c r="I487" i="5" s="1"/>
  <c r="R487" i="5" s="1"/>
  <c r="H487" i="5"/>
  <c r="G487" i="5"/>
  <c r="F487" i="5"/>
  <c r="B487" i="5"/>
  <c r="AB486" i="5"/>
  <c r="W486" i="5"/>
  <c r="V486" i="5"/>
  <c r="U486" i="5"/>
  <c r="T486" i="5"/>
  <c r="S486" i="5"/>
  <c r="Q486" i="5"/>
  <c r="P486" i="5"/>
  <c r="O486" i="5" s="1"/>
  <c r="J486" i="5"/>
  <c r="I486" i="5" s="1"/>
  <c r="R486" i="5" s="1"/>
  <c r="H486" i="5"/>
  <c r="G486" i="5"/>
  <c r="F486" i="5"/>
  <c r="B486" i="5"/>
  <c r="AB485" i="5"/>
  <c r="W485" i="5"/>
  <c r="V485" i="5"/>
  <c r="U485" i="5"/>
  <c r="T485" i="5"/>
  <c r="S485" i="5"/>
  <c r="Q485" i="5"/>
  <c r="P485" i="5"/>
  <c r="O485" i="5" s="1"/>
  <c r="J485" i="5"/>
  <c r="I485" i="5" s="1"/>
  <c r="R485" i="5" s="1"/>
  <c r="H485" i="5"/>
  <c r="G485" i="5"/>
  <c r="F485" i="5"/>
  <c r="B485" i="5"/>
  <c r="AB484" i="5"/>
  <c r="W484" i="5"/>
  <c r="V484" i="5"/>
  <c r="U484" i="5"/>
  <c r="T484" i="5"/>
  <c r="S484" i="5"/>
  <c r="Q484" i="5"/>
  <c r="P484" i="5"/>
  <c r="O484" i="5" s="1"/>
  <c r="J484" i="5"/>
  <c r="I484" i="5" s="1"/>
  <c r="R484" i="5" s="1"/>
  <c r="H484" i="5"/>
  <c r="G484" i="5"/>
  <c r="F484" i="5"/>
  <c r="B484" i="5"/>
  <c r="AB483" i="5"/>
  <c r="W483" i="5"/>
  <c r="V483" i="5"/>
  <c r="U483" i="5"/>
  <c r="T483" i="5"/>
  <c r="S483" i="5"/>
  <c r="Q483" i="5"/>
  <c r="P483" i="5"/>
  <c r="O483" i="5" s="1"/>
  <c r="J483" i="5"/>
  <c r="I483" i="5" s="1"/>
  <c r="R483" i="5" s="1"/>
  <c r="H483" i="5"/>
  <c r="G483" i="5"/>
  <c r="F483" i="5"/>
  <c r="B483" i="5"/>
  <c r="AB482" i="5"/>
  <c r="W482" i="5"/>
  <c r="V482" i="5"/>
  <c r="U482" i="5"/>
  <c r="T482" i="5"/>
  <c r="S482" i="5"/>
  <c r="Q482" i="5"/>
  <c r="P482" i="5"/>
  <c r="O482" i="5" s="1"/>
  <c r="J482" i="5"/>
  <c r="I482" i="5" s="1"/>
  <c r="R482" i="5" s="1"/>
  <c r="H482" i="5"/>
  <c r="G482" i="5"/>
  <c r="F482" i="5"/>
  <c r="B482" i="5"/>
  <c r="AB481" i="5"/>
  <c r="W481" i="5"/>
  <c r="V481" i="5"/>
  <c r="U481" i="5"/>
  <c r="T481" i="5"/>
  <c r="S481" i="5"/>
  <c r="Q481" i="5"/>
  <c r="P481" i="5"/>
  <c r="O481" i="5" s="1"/>
  <c r="J481" i="5"/>
  <c r="I481" i="5" s="1"/>
  <c r="R481" i="5" s="1"/>
  <c r="H481" i="5"/>
  <c r="G481" i="5"/>
  <c r="F481" i="5"/>
  <c r="B481" i="5"/>
  <c r="AB480" i="5"/>
  <c r="W480" i="5"/>
  <c r="V480" i="5"/>
  <c r="U480" i="5"/>
  <c r="T480" i="5"/>
  <c r="S480" i="5"/>
  <c r="Q480" i="5"/>
  <c r="P480" i="5"/>
  <c r="O480" i="5" s="1"/>
  <c r="J480" i="5"/>
  <c r="I480" i="5" s="1"/>
  <c r="R480" i="5" s="1"/>
  <c r="H480" i="5"/>
  <c r="G480" i="5"/>
  <c r="F480" i="5"/>
  <c r="B480" i="5"/>
  <c r="AB479" i="5"/>
  <c r="W479" i="5"/>
  <c r="V479" i="5"/>
  <c r="U479" i="5"/>
  <c r="T479" i="5"/>
  <c r="S479" i="5"/>
  <c r="Q479" i="5"/>
  <c r="P479" i="5"/>
  <c r="O479" i="5" s="1"/>
  <c r="J479" i="5"/>
  <c r="I479" i="5" s="1"/>
  <c r="R479" i="5" s="1"/>
  <c r="H479" i="5"/>
  <c r="G479" i="5"/>
  <c r="F479" i="5"/>
  <c r="B479" i="5"/>
  <c r="AB478" i="5"/>
  <c r="W478" i="5"/>
  <c r="V478" i="5"/>
  <c r="U478" i="5"/>
  <c r="T478" i="5"/>
  <c r="S478" i="5"/>
  <c r="Q478" i="5"/>
  <c r="P478" i="5"/>
  <c r="O478" i="5" s="1"/>
  <c r="J478" i="5"/>
  <c r="I478" i="5" s="1"/>
  <c r="R478" i="5" s="1"/>
  <c r="H478" i="5"/>
  <c r="G478" i="5"/>
  <c r="F478" i="5"/>
  <c r="B478" i="5"/>
  <c r="AB477" i="5"/>
  <c r="W477" i="5"/>
  <c r="V477" i="5"/>
  <c r="U477" i="5"/>
  <c r="T477" i="5"/>
  <c r="S477" i="5"/>
  <c r="Q477" i="5"/>
  <c r="P477" i="5"/>
  <c r="O477" i="5" s="1"/>
  <c r="J477" i="5"/>
  <c r="I477" i="5" s="1"/>
  <c r="R477" i="5" s="1"/>
  <c r="H477" i="5"/>
  <c r="G477" i="5"/>
  <c r="F477" i="5"/>
  <c r="B477" i="5"/>
  <c r="AB476" i="5"/>
  <c r="W476" i="5"/>
  <c r="V476" i="5"/>
  <c r="U476" i="5"/>
  <c r="T476" i="5"/>
  <c r="S476" i="5"/>
  <c r="Q476" i="5"/>
  <c r="P476" i="5"/>
  <c r="O476" i="5" s="1"/>
  <c r="J476" i="5"/>
  <c r="I476" i="5" s="1"/>
  <c r="R476" i="5" s="1"/>
  <c r="H476" i="5"/>
  <c r="G476" i="5"/>
  <c r="F476" i="5"/>
  <c r="B476" i="5"/>
  <c r="AB475" i="5"/>
  <c r="W475" i="5"/>
  <c r="V475" i="5"/>
  <c r="U475" i="5"/>
  <c r="T475" i="5"/>
  <c r="S475" i="5"/>
  <c r="Q475" i="5"/>
  <c r="P475" i="5"/>
  <c r="O475" i="5" s="1"/>
  <c r="J475" i="5"/>
  <c r="I475" i="5" s="1"/>
  <c r="R475" i="5" s="1"/>
  <c r="H475" i="5"/>
  <c r="G475" i="5"/>
  <c r="F475" i="5"/>
  <c r="B475" i="5"/>
  <c r="AB474" i="5"/>
  <c r="W474" i="5"/>
  <c r="V474" i="5"/>
  <c r="U474" i="5"/>
  <c r="T474" i="5"/>
  <c r="S474" i="5"/>
  <c r="Q474" i="5"/>
  <c r="P474" i="5"/>
  <c r="O474" i="5" s="1"/>
  <c r="J474" i="5"/>
  <c r="I474" i="5" s="1"/>
  <c r="R474" i="5" s="1"/>
  <c r="H474" i="5"/>
  <c r="G474" i="5"/>
  <c r="F474" i="5"/>
  <c r="B474" i="5"/>
  <c r="AB473" i="5"/>
  <c r="W473" i="5"/>
  <c r="V473" i="5"/>
  <c r="U473" i="5"/>
  <c r="T473" i="5"/>
  <c r="S473" i="5"/>
  <c r="Q473" i="5"/>
  <c r="P473" i="5"/>
  <c r="O473" i="5" s="1"/>
  <c r="J473" i="5"/>
  <c r="I473" i="5" s="1"/>
  <c r="R473" i="5" s="1"/>
  <c r="H473" i="5"/>
  <c r="G473" i="5"/>
  <c r="F473" i="5"/>
  <c r="B473" i="5"/>
  <c r="AB472" i="5"/>
  <c r="W472" i="5"/>
  <c r="V472" i="5"/>
  <c r="U472" i="5"/>
  <c r="T472" i="5"/>
  <c r="S472" i="5"/>
  <c r="Q472" i="5"/>
  <c r="P472" i="5"/>
  <c r="O472" i="5" s="1"/>
  <c r="J472" i="5"/>
  <c r="I472" i="5" s="1"/>
  <c r="R472" i="5" s="1"/>
  <c r="H472" i="5"/>
  <c r="G472" i="5"/>
  <c r="F472" i="5"/>
  <c r="B472" i="5"/>
  <c r="AB471" i="5"/>
  <c r="W471" i="5"/>
  <c r="V471" i="5"/>
  <c r="U471" i="5"/>
  <c r="T471" i="5"/>
  <c r="S471" i="5"/>
  <c r="Q471" i="5"/>
  <c r="P471" i="5"/>
  <c r="O471" i="5" s="1"/>
  <c r="J471" i="5"/>
  <c r="I471" i="5" s="1"/>
  <c r="R471" i="5" s="1"/>
  <c r="H471" i="5"/>
  <c r="G471" i="5"/>
  <c r="F471" i="5"/>
  <c r="B471" i="5"/>
  <c r="AB470" i="5"/>
  <c r="W470" i="5"/>
  <c r="V470" i="5"/>
  <c r="U470" i="5"/>
  <c r="T470" i="5"/>
  <c r="S470" i="5"/>
  <c r="Q470" i="5"/>
  <c r="P470" i="5"/>
  <c r="O470" i="5" s="1"/>
  <c r="J470" i="5"/>
  <c r="I470" i="5" s="1"/>
  <c r="R470" i="5" s="1"/>
  <c r="H470" i="5"/>
  <c r="G470" i="5"/>
  <c r="F470" i="5"/>
  <c r="B470" i="5"/>
  <c r="AB469" i="5"/>
  <c r="W469" i="5"/>
  <c r="V469" i="5"/>
  <c r="U469" i="5"/>
  <c r="T469" i="5"/>
  <c r="S469" i="5"/>
  <c r="Q469" i="5"/>
  <c r="P469" i="5"/>
  <c r="O469" i="5" s="1"/>
  <c r="J469" i="5"/>
  <c r="I469" i="5" s="1"/>
  <c r="R469" i="5" s="1"/>
  <c r="H469" i="5"/>
  <c r="G469" i="5"/>
  <c r="F469" i="5"/>
  <c r="B469" i="5"/>
  <c r="AB468" i="5"/>
  <c r="W468" i="5"/>
  <c r="V468" i="5"/>
  <c r="U468" i="5"/>
  <c r="T468" i="5"/>
  <c r="S468" i="5"/>
  <c r="Q468" i="5"/>
  <c r="P468" i="5"/>
  <c r="O468" i="5" s="1"/>
  <c r="J468" i="5"/>
  <c r="I468" i="5" s="1"/>
  <c r="R468" i="5" s="1"/>
  <c r="H468" i="5"/>
  <c r="G468" i="5"/>
  <c r="F468" i="5"/>
  <c r="B468" i="5"/>
  <c r="AB467" i="5"/>
  <c r="W467" i="5"/>
  <c r="V467" i="5"/>
  <c r="U467" i="5"/>
  <c r="T467" i="5"/>
  <c r="S467" i="5"/>
  <c r="Q467" i="5"/>
  <c r="P467" i="5"/>
  <c r="O467" i="5" s="1"/>
  <c r="J467" i="5"/>
  <c r="I467" i="5" s="1"/>
  <c r="R467" i="5" s="1"/>
  <c r="H467" i="5"/>
  <c r="G467" i="5"/>
  <c r="F467" i="5"/>
  <c r="B467" i="5"/>
  <c r="AB466" i="5"/>
  <c r="W466" i="5"/>
  <c r="V466" i="5"/>
  <c r="U466" i="5"/>
  <c r="T466" i="5"/>
  <c r="S466" i="5"/>
  <c r="Q466" i="5"/>
  <c r="P466" i="5"/>
  <c r="O466" i="5" s="1"/>
  <c r="J466" i="5"/>
  <c r="I466" i="5" s="1"/>
  <c r="R466" i="5" s="1"/>
  <c r="H466" i="5"/>
  <c r="G466" i="5"/>
  <c r="F466" i="5"/>
  <c r="B466" i="5"/>
  <c r="AB465" i="5"/>
  <c r="W465" i="5"/>
  <c r="V465" i="5"/>
  <c r="U465" i="5"/>
  <c r="T465" i="5"/>
  <c r="S465" i="5"/>
  <c r="Q465" i="5"/>
  <c r="P465" i="5"/>
  <c r="O465" i="5" s="1"/>
  <c r="J465" i="5"/>
  <c r="I465" i="5" s="1"/>
  <c r="R465" i="5" s="1"/>
  <c r="H465" i="5"/>
  <c r="G465" i="5"/>
  <c r="F465" i="5"/>
  <c r="B465" i="5"/>
  <c r="AB464" i="5"/>
  <c r="W464" i="5"/>
  <c r="V464" i="5"/>
  <c r="U464" i="5"/>
  <c r="T464" i="5"/>
  <c r="S464" i="5"/>
  <c r="Q464" i="5"/>
  <c r="P464" i="5"/>
  <c r="O464" i="5" s="1"/>
  <c r="J464" i="5"/>
  <c r="I464" i="5" s="1"/>
  <c r="R464" i="5" s="1"/>
  <c r="H464" i="5"/>
  <c r="G464" i="5"/>
  <c r="F464" i="5"/>
  <c r="B464" i="5"/>
  <c r="AB463" i="5"/>
  <c r="W463" i="5"/>
  <c r="V463" i="5"/>
  <c r="U463" i="5"/>
  <c r="T463" i="5"/>
  <c r="S463" i="5"/>
  <c r="Q463" i="5"/>
  <c r="P463" i="5"/>
  <c r="O463" i="5" s="1"/>
  <c r="J463" i="5"/>
  <c r="I463" i="5" s="1"/>
  <c r="R463" i="5" s="1"/>
  <c r="H463" i="5"/>
  <c r="G463" i="5"/>
  <c r="F463" i="5"/>
  <c r="B463" i="5"/>
  <c r="AB462" i="5"/>
  <c r="W462" i="5"/>
  <c r="V462" i="5"/>
  <c r="U462" i="5"/>
  <c r="T462" i="5"/>
  <c r="S462" i="5"/>
  <c r="Q462" i="5"/>
  <c r="P462" i="5"/>
  <c r="O462" i="5" s="1"/>
  <c r="J462" i="5"/>
  <c r="I462" i="5" s="1"/>
  <c r="R462" i="5" s="1"/>
  <c r="H462" i="5"/>
  <c r="G462" i="5"/>
  <c r="F462" i="5"/>
  <c r="B462" i="5"/>
  <c r="AB461" i="5"/>
  <c r="W461" i="5"/>
  <c r="V461" i="5"/>
  <c r="U461" i="5"/>
  <c r="T461" i="5"/>
  <c r="S461" i="5"/>
  <c r="Q461" i="5"/>
  <c r="P461" i="5"/>
  <c r="O461" i="5" s="1"/>
  <c r="J461" i="5"/>
  <c r="I461" i="5" s="1"/>
  <c r="R461" i="5" s="1"/>
  <c r="H461" i="5"/>
  <c r="G461" i="5"/>
  <c r="F461" i="5"/>
  <c r="B461" i="5"/>
  <c r="AB460" i="5"/>
  <c r="W460" i="5"/>
  <c r="V460" i="5"/>
  <c r="U460" i="5"/>
  <c r="T460" i="5"/>
  <c r="S460" i="5"/>
  <c r="Q460" i="5"/>
  <c r="P460" i="5"/>
  <c r="O460" i="5" s="1"/>
  <c r="J460" i="5"/>
  <c r="I460" i="5" s="1"/>
  <c r="R460" i="5" s="1"/>
  <c r="H460" i="5"/>
  <c r="G460" i="5"/>
  <c r="F460" i="5"/>
  <c r="B460" i="5"/>
  <c r="AB459" i="5"/>
  <c r="W459" i="5"/>
  <c r="V459" i="5"/>
  <c r="U459" i="5"/>
  <c r="T459" i="5"/>
  <c r="S459" i="5"/>
  <c r="Q459" i="5"/>
  <c r="P459" i="5"/>
  <c r="O459" i="5" s="1"/>
  <c r="J459" i="5"/>
  <c r="I459" i="5" s="1"/>
  <c r="R459" i="5" s="1"/>
  <c r="H459" i="5"/>
  <c r="G459" i="5"/>
  <c r="F459" i="5"/>
  <c r="B459" i="5"/>
  <c r="AB458" i="5"/>
  <c r="W458" i="5"/>
  <c r="V458" i="5"/>
  <c r="U458" i="5"/>
  <c r="T458" i="5"/>
  <c r="S458" i="5"/>
  <c r="Q458" i="5"/>
  <c r="P458" i="5"/>
  <c r="O458" i="5" s="1"/>
  <c r="J458" i="5"/>
  <c r="I458" i="5" s="1"/>
  <c r="R458" i="5" s="1"/>
  <c r="H458" i="5"/>
  <c r="G458" i="5"/>
  <c r="F458" i="5"/>
  <c r="B458" i="5"/>
  <c r="AB457" i="5"/>
  <c r="W457" i="5"/>
  <c r="V457" i="5"/>
  <c r="U457" i="5"/>
  <c r="T457" i="5"/>
  <c r="S457" i="5"/>
  <c r="Q457" i="5"/>
  <c r="P457" i="5"/>
  <c r="O457" i="5" s="1"/>
  <c r="J457" i="5"/>
  <c r="I457" i="5" s="1"/>
  <c r="R457" i="5" s="1"/>
  <c r="H457" i="5"/>
  <c r="G457" i="5"/>
  <c r="F457" i="5"/>
  <c r="B457" i="5"/>
  <c r="AB456" i="5"/>
  <c r="W456" i="5"/>
  <c r="V456" i="5"/>
  <c r="U456" i="5"/>
  <c r="T456" i="5"/>
  <c r="S456" i="5"/>
  <c r="Q456" i="5"/>
  <c r="P456" i="5"/>
  <c r="O456" i="5" s="1"/>
  <c r="J456" i="5"/>
  <c r="I456" i="5" s="1"/>
  <c r="R456" i="5" s="1"/>
  <c r="H456" i="5"/>
  <c r="G456" i="5"/>
  <c r="F456" i="5"/>
  <c r="B456" i="5"/>
  <c r="AB455" i="5"/>
  <c r="W455" i="5"/>
  <c r="V455" i="5"/>
  <c r="U455" i="5"/>
  <c r="T455" i="5"/>
  <c r="S455" i="5"/>
  <c r="Q455" i="5"/>
  <c r="P455" i="5"/>
  <c r="O455" i="5" s="1"/>
  <c r="J455" i="5"/>
  <c r="I455" i="5" s="1"/>
  <c r="R455" i="5" s="1"/>
  <c r="H455" i="5"/>
  <c r="G455" i="5"/>
  <c r="F455" i="5"/>
  <c r="B455" i="5"/>
  <c r="AB454" i="5"/>
  <c r="W454" i="5"/>
  <c r="V454" i="5"/>
  <c r="U454" i="5"/>
  <c r="T454" i="5"/>
  <c r="S454" i="5"/>
  <c r="Q454" i="5"/>
  <c r="P454" i="5"/>
  <c r="O454" i="5" s="1"/>
  <c r="J454" i="5"/>
  <c r="I454" i="5" s="1"/>
  <c r="R454" i="5" s="1"/>
  <c r="H454" i="5"/>
  <c r="G454" i="5"/>
  <c r="F454" i="5"/>
  <c r="B454" i="5"/>
  <c r="AB453" i="5"/>
  <c r="W453" i="5"/>
  <c r="V453" i="5"/>
  <c r="U453" i="5"/>
  <c r="T453" i="5"/>
  <c r="S453" i="5"/>
  <c r="Q453" i="5"/>
  <c r="P453" i="5"/>
  <c r="O453" i="5" s="1"/>
  <c r="J453" i="5"/>
  <c r="I453" i="5" s="1"/>
  <c r="R453" i="5" s="1"/>
  <c r="H453" i="5"/>
  <c r="G453" i="5"/>
  <c r="F453" i="5"/>
  <c r="B453" i="5"/>
  <c r="AB452" i="5"/>
  <c r="W452" i="5"/>
  <c r="V452" i="5"/>
  <c r="U452" i="5"/>
  <c r="T452" i="5"/>
  <c r="S452" i="5"/>
  <c r="Q452" i="5"/>
  <c r="P452" i="5"/>
  <c r="O452" i="5" s="1"/>
  <c r="J452" i="5"/>
  <c r="I452" i="5" s="1"/>
  <c r="R452" i="5" s="1"/>
  <c r="H452" i="5"/>
  <c r="G452" i="5"/>
  <c r="F452" i="5"/>
  <c r="B452" i="5"/>
  <c r="AB451" i="5"/>
  <c r="W451" i="5"/>
  <c r="V451" i="5"/>
  <c r="U451" i="5"/>
  <c r="T451" i="5"/>
  <c r="S451" i="5"/>
  <c r="Q451" i="5"/>
  <c r="P451" i="5"/>
  <c r="O451" i="5" s="1"/>
  <c r="J451" i="5"/>
  <c r="I451" i="5" s="1"/>
  <c r="R451" i="5" s="1"/>
  <c r="H451" i="5"/>
  <c r="G451" i="5"/>
  <c r="F451" i="5"/>
  <c r="B451" i="5"/>
  <c r="AB450" i="5"/>
  <c r="W450" i="5"/>
  <c r="V450" i="5"/>
  <c r="U450" i="5"/>
  <c r="T450" i="5"/>
  <c r="S450" i="5"/>
  <c r="Q450" i="5"/>
  <c r="P450" i="5"/>
  <c r="O450" i="5" s="1"/>
  <c r="J450" i="5"/>
  <c r="I450" i="5" s="1"/>
  <c r="R450" i="5" s="1"/>
  <c r="H450" i="5"/>
  <c r="G450" i="5"/>
  <c r="F450" i="5"/>
  <c r="B450" i="5"/>
  <c r="AB449" i="5"/>
  <c r="W449" i="5"/>
  <c r="V449" i="5"/>
  <c r="U449" i="5"/>
  <c r="T449" i="5"/>
  <c r="S449" i="5"/>
  <c r="Q449" i="5"/>
  <c r="P449" i="5"/>
  <c r="O449" i="5" s="1"/>
  <c r="J449" i="5"/>
  <c r="I449" i="5" s="1"/>
  <c r="R449" i="5" s="1"/>
  <c r="H449" i="5"/>
  <c r="G449" i="5"/>
  <c r="F449" i="5"/>
  <c r="B449" i="5"/>
  <c r="AB448" i="5"/>
  <c r="W448" i="5"/>
  <c r="V448" i="5"/>
  <c r="U448" i="5"/>
  <c r="T448" i="5"/>
  <c r="S448" i="5"/>
  <c r="Q448" i="5"/>
  <c r="P448" i="5"/>
  <c r="O448" i="5" s="1"/>
  <c r="J448" i="5"/>
  <c r="I448" i="5" s="1"/>
  <c r="R448" i="5" s="1"/>
  <c r="H448" i="5"/>
  <c r="G448" i="5"/>
  <c r="F448" i="5"/>
  <c r="B448" i="5"/>
  <c r="AB447" i="5"/>
  <c r="W447" i="5"/>
  <c r="V447" i="5"/>
  <c r="U447" i="5"/>
  <c r="T447" i="5"/>
  <c r="S447" i="5"/>
  <c r="Q447" i="5"/>
  <c r="P447" i="5"/>
  <c r="O447" i="5" s="1"/>
  <c r="J447" i="5"/>
  <c r="I447" i="5" s="1"/>
  <c r="R447" i="5" s="1"/>
  <c r="H447" i="5"/>
  <c r="G447" i="5"/>
  <c r="F447" i="5"/>
  <c r="B447" i="5"/>
  <c r="AB446" i="5"/>
  <c r="W446" i="5"/>
  <c r="V446" i="5"/>
  <c r="U446" i="5"/>
  <c r="T446" i="5"/>
  <c r="S446" i="5"/>
  <c r="Q446" i="5"/>
  <c r="P446" i="5"/>
  <c r="O446" i="5" s="1"/>
  <c r="J446" i="5"/>
  <c r="I446" i="5" s="1"/>
  <c r="R446" i="5" s="1"/>
  <c r="H446" i="5"/>
  <c r="G446" i="5"/>
  <c r="F446" i="5"/>
  <c r="B446" i="5"/>
  <c r="AB445" i="5"/>
  <c r="W445" i="5"/>
  <c r="V445" i="5"/>
  <c r="U445" i="5"/>
  <c r="T445" i="5"/>
  <c r="S445" i="5"/>
  <c r="Q445" i="5"/>
  <c r="P445" i="5"/>
  <c r="O445" i="5" s="1"/>
  <c r="J445" i="5"/>
  <c r="I445" i="5" s="1"/>
  <c r="R445" i="5" s="1"/>
  <c r="H445" i="5"/>
  <c r="G445" i="5"/>
  <c r="F445" i="5"/>
  <c r="B445" i="5"/>
  <c r="AB444" i="5"/>
  <c r="W444" i="5"/>
  <c r="V444" i="5"/>
  <c r="U444" i="5"/>
  <c r="T444" i="5"/>
  <c r="S444" i="5"/>
  <c r="Q444" i="5"/>
  <c r="P444" i="5"/>
  <c r="O444" i="5" s="1"/>
  <c r="J444" i="5"/>
  <c r="I444" i="5" s="1"/>
  <c r="R444" i="5" s="1"/>
  <c r="H444" i="5"/>
  <c r="G444" i="5"/>
  <c r="F444" i="5"/>
  <c r="B444" i="5"/>
  <c r="AB443" i="5"/>
  <c r="W443" i="5"/>
  <c r="V443" i="5"/>
  <c r="U443" i="5"/>
  <c r="T443" i="5"/>
  <c r="S443" i="5"/>
  <c r="Q443" i="5"/>
  <c r="P443" i="5"/>
  <c r="O443" i="5" s="1"/>
  <c r="J443" i="5"/>
  <c r="I443" i="5" s="1"/>
  <c r="R443" i="5" s="1"/>
  <c r="H443" i="5"/>
  <c r="G443" i="5"/>
  <c r="F443" i="5"/>
  <c r="B443" i="5"/>
  <c r="AB442" i="5"/>
  <c r="W442" i="5"/>
  <c r="V442" i="5"/>
  <c r="U442" i="5"/>
  <c r="T442" i="5"/>
  <c r="S442" i="5"/>
  <c r="Q442" i="5"/>
  <c r="P442" i="5"/>
  <c r="O442" i="5" s="1"/>
  <c r="J442" i="5"/>
  <c r="I442" i="5" s="1"/>
  <c r="R442" i="5" s="1"/>
  <c r="H442" i="5"/>
  <c r="G442" i="5"/>
  <c r="F442" i="5"/>
  <c r="B442" i="5"/>
  <c r="AB441" i="5"/>
  <c r="W441" i="5"/>
  <c r="V441" i="5"/>
  <c r="U441" i="5"/>
  <c r="T441" i="5"/>
  <c r="S441" i="5"/>
  <c r="Q441" i="5"/>
  <c r="P441" i="5"/>
  <c r="O441" i="5" s="1"/>
  <c r="J441" i="5"/>
  <c r="I441" i="5" s="1"/>
  <c r="R441" i="5" s="1"/>
  <c r="H441" i="5"/>
  <c r="G441" i="5"/>
  <c r="F441" i="5"/>
  <c r="B441" i="5"/>
  <c r="AB440" i="5"/>
  <c r="W440" i="5"/>
  <c r="V440" i="5"/>
  <c r="U440" i="5"/>
  <c r="T440" i="5"/>
  <c r="S440" i="5"/>
  <c r="Q440" i="5"/>
  <c r="P440" i="5"/>
  <c r="O440" i="5" s="1"/>
  <c r="J440" i="5"/>
  <c r="I440" i="5" s="1"/>
  <c r="R440" i="5" s="1"/>
  <c r="H440" i="5"/>
  <c r="G440" i="5"/>
  <c r="F440" i="5"/>
  <c r="B440" i="5"/>
  <c r="AB439" i="5"/>
  <c r="W439" i="5"/>
  <c r="V439" i="5"/>
  <c r="U439" i="5"/>
  <c r="T439" i="5"/>
  <c r="S439" i="5"/>
  <c r="Q439" i="5"/>
  <c r="P439" i="5"/>
  <c r="O439" i="5" s="1"/>
  <c r="J439" i="5"/>
  <c r="I439" i="5" s="1"/>
  <c r="R439" i="5" s="1"/>
  <c r="H439" i="5"/>
  <c r="G439" i="5"/>
  <c r="F439" i="5"/>
  <c r="B439" i="5"/>
  <c r="AB438" i="5"/>
  <c r="W438" i="5"/>
  <c r="V438" i="5"/>
  <c r="U438" i="5"/>
  <c r="T438" i="5"/>
  <c r="S438" i="5"/>
  <c r="Q438" i="5"/>
  <c r="P438" i="5"/>
  <c r="O438" i="5" s="1"/>
  <c r="J438" i="5"/>
  <c r="I438" i="5" s="1"/>
  <c r="R438" i="5" s="1"/>
  <c r="H438" i="5"/>
  <c r="G438" i="5"/>
  <c r="F438" i="5"/>
  <c r="B438" i="5"/>
  <c r="AB437" i="5"/>
  <c r="W437" i="5"/>
  <c r="V437" i="5"/>
  <c r="U437" i="5"/>
  <c r="T437" i="5"/>
  <c r="S437" i="5"/>
  <c r="Q437" i="5"/>
  <c r="P437" i="5"/>
  <c r="O437" i="5" s="1"/>
  <c r="J437" i="5"/>
  <c r="I437" i="5" s="1"/>
  <c r="R437" i="5" s="1"/>
  <c r="H437" i="5"/>
  <c r="G437" i="5"/>
  <c r="F437" i="5"/>
  <c r="B437" i="5"/>
  <c r="AB436" i="5"/>
  <c r="W436" i="5"/>
  <c r="V436" i="5"/>
  <c r="U436" i="5"/>
  <c r="T436" i="5"/>
  <c r="S436" i="5"/>
  <c r="Q436" i="5"/>
  <c r="P436" i="5"/>
  <c r="O436" i="5" s="1"/>
  <c r="J436" i="5"/>
  <c r="I436" i="5" s="1"/>
  <c r="R436" i="5" s="1"/>
  <c r="H436" i="5"/>
  <c r="G436" i="5"/>
  <c r="F436" i="5"/>
  <c r="B436" i="5"/>
  <c r="AB435" i="5"/>
  <c r="W435" i="5"/>
  <c r="V435" i="5"/>
  <c r="U435" i="5"/>
  <c r="T435" i="5"/>
  <c r="S435" i="5"/>
  <c r="Q435" i="5"/>
  <c r="P435" i="5"/>
  <c r="O435" i="5" s="1"/>
  <c r="J435" i="5"/>
  <c r="I435" i="5" s="1"/>
  <c r="R435" i="5" s="1"/>
  <c r="H435" i="5"/>
  <c r="G435" i="5"/>
  <c r="F435" i="5"/>
  <c r="B435" i="5"/>
  <c r="AB434" i="5"/>
  <c r="W434" i="5"/>
  <c r="V434" i="5"/>
  <c r="U434" i="5"/>
  <c r="T434" i="5"/>
  <c r="S434" i="5"/>
  <c r="Q434" i="5"/>
  <c r="P434" i="5"/>
  <c r="O434" i="5" s="1"/>
  <c r="J434" i="5"/>
  <c r="I434" i="5" s="1"/>
  <c r="R434" i="5" s="1"/>
  <c r="H434" i="5"/>
  <c r="G434" i="5"/>
  <c r="F434" i="5"/>
  <c r="B434" i="5"/>
  <c r="AB433" i="5"/>
  <c r="W433" i="5"/>
  <c r="V433" i="5"/>
  <c r="U433" i="5"/>
  <c r="T433" i="5"/>
  <c r="S433" i="5"/>
  <c r="Q433" i="5"/>
  <c r="P433" i="5"/>
  <c r="O433" i="5" s="1"/>
  <c r="J433" i="5"/>
  <c r="I433" i="5" s="1"/>
  <c r="R433" i="5" s="1"/>
  <c r="H433" i="5"/>
  <c r="G433" i="5"/>
  <c r="F433" i="5"/>
  <c r="B433" i="5"/>
  <c r="AB432" i="5"/>
  <c r="W432" i="5"/>
  <c r="V432" i="5"/>
  <c r="U432" i="5"/>
  <c r="T432" i="5"/>
  <c r="S432" i="5"/>
  <c r="Q432" i="5"/>
  <c r="P432" i="5"/>
  <c r="O432" i="5" s="1"/>
  <c r="J432" i="5"/>
  <c r="I432" i="5" s="1"/>
  <c r="R432" i="5" s="1"/>
  <c r="H432" i="5"/>
  <c r="G432" i="5"/>
  <c r="F432" i="5"/>
  <c r="B432" i="5"/>
  <c r="AB431" i="5"/>
  <c r="W431" i="5"/>
  <c r="V431" i="5"/>
  <c r="U431" i="5"/>
  <c r="T431" i="5"/>
  <c r="S431" i="5"/>
  <c r="Q431" i="5"/>
  <c r="P431" i="5"/>
  <c r="O431" i="5" s="1"/>
  <c r="J431" i="5"/>
  <c r="I431" i="5" s="1"/>
  <c r="R431" i="5" s="1"/>
  <c r="H431" i="5"/>
  <c r="G431" i="5"/>
  <c r="F431" i="5"/>
  <c r="B431" i="5"/>
  <c r="AB430" i="5"/>
  <c r="W430" i="5"/>
  <c r="V430" i="5"/>
  <c r="U430" i="5"/>
  <c r="T430" i="5"/>
  <c r="S430" i="5"/>
  <c r="Q430" i="5"/>
  <c r="P430" i="5"/>
  <c r="O430" i="5" s="1"/>
  <c r="J430" i="5"/>
  <c r="I430" i="5" s="1"/>
  <c r="R430" i="5" s="1"/>
  <c r="H430" i="5"/>
  <c r="G430" i="5"/>
  <c r="F430" i="5"/>
  <c r="B430" i="5"/>
  <c r="AB429" i="5"/>
  <c r="W429" i="5"/>
  <c r="V429" i="5"/>
  <c r="U429" i="5"/>
  <c r="T429" i="5"/>
  <c r="S429" i="5"/>
  <c r="Q429" i="5"/>
  <c r="P429" i="5"/>
  <c r="O429" i="5" s="1"/>
  <c r="J429" i="5"/>
  <c r="I429" i="5" s="1"/>
  <c r="R429" i="5" s="1"/>
  <c r="H429" i="5"/>
  <c r="G429" i="5"/>
  <c r="F429" i="5"/>
  <c r="B429" i="5"/>
  <c r="AB428" i="5"/>
  <c r="W428" i="5"/>
  <c r="V428" i="5"/>
  <c r="U428" i="5"/>
  <c r="T428" i="5"/>
  <c r="S428" i="5"/>
  <c r="Q428" i="5"/>
  <c r="P428" i="5"/>
  <c r="O428" i="5" s="1"/>
  <c r="J428" i="5"/>
  <c r="I428" i="5" s="1"/>
  <c r="R428" i="5" s="1"/>
  <c r="H428" i="5"/>
  <c r="G428" i="5"/>
  <c r="F428" i="5"/>
  <c r="B428" i="5"/>
  <c r="AB427" i="5"/>
  <c r="W427" i="5"/>
  <c r="V427" i="5"/>
  <c r="U427" i="5"/>
  <c r="T427" i="5"/>
  <c r="S427" i="5"/>
  <c r="Q427" i="5"/>
  <c r="P427" i="5"/>
  <c r="O427" i="5" s="1"/>
  <c r="J427" i="5"/>
  <c r="I427" i="5" s="1"/>
  <c r="R427" i="5" s="1"/>
  <c r="H427" i="5"/>
  <c r="G427" i="5"/>
  <c r="F427" i="5"/>
  <c r="B427" i="5"/>
  <c r="AB426" i="5"/>
  <c r="W426" i="5"/>
  <c r="V426" i="5"/>
  <c r="U426" i="5"/>
  <c r="T426" i="5"/>
  <c r="S426" i="5"/>
  <c r="Q426" i="5"/>
  <c r="P426" i="5"/>
  <c r="O426" i="5" s="1"/>
  <c r="J426" i="5"/>
  <c r="I426" i="5" s="1"/>
  <c r="R426" i="5" s="1"/>
  <c r="H426" i="5"/>
  <c r="G426" i="5"/>
  <c r="F426" i="5"/>
  <c r="B426" i="5"/>
  <c r="AB425" i="5"/>
  <c r="W425" i="5"/>
  <c r="V425" i="5"/>
  <c r="U425" i="5"/>
  <c r="T425" i="5"/>
  <c r="S425" i="5"/>
  <c r="Q425" i="5"/>
  <c r="P425" i="5"/>
  <c r="O425" i="5" s="1"/>
  <c r="J425" i="5"/>
  <c r="I425" i="5" s="1"/>
  <c r="R425" i="5" s="1"/>
  <c r="H425" i="5"/>
  <c r="G425" i="5"/>
  <c r="F425" i="5"/>
  <c r="B425" i="5"/>
  <c r="AB424" i="5"/>
  <c r="W424" i="5"/>
  <c r="V424" i="5"/>
  <c r="U424" i="5"/>
  <c r="T424" i="5"/>
  <c r="S424" i="5"/>
  <c r="Q424" i="5"/>
  <c r="P424" i="5"/>
  <c r="O424" i="5" s="1"/>
  <c r="J424" i="5"/>
  <c r="I424" i="5" s="1"/>
  <c r="R424" i="5" s="1"/>
  <c r="H424" i="5"/>
  <c r="G424" i="5"/>
  <c r="F424" i="5"/>
  <c r="B424" i="5"/>
  <c r="AB423" i="5"/>
  <c r="W423" i="5"/>
  <c r="V423" i="5"/>
  <c r="U423" i="5"/>
  <c r="T423" i="5"/>
  <c r="S423" i="5"/>
  <c r="Q423" i="5"/>
  <c r="P423" i="5"/>
  <c r="O423" i="5" s="1"/>
  <c r="J423" i="5"/>
  <c r="I423" i="5" s="1"/>
  <c r="R423" i="5" s="1"/>
  <c r="H423" i="5"/>
  <c r="G423" i="5"/>
  <c r="F423" i="5"/>
  <c r="B423" i="5"/>
  <c r="AB422" i="5"/>
  <c r="W422" i="5"/>
  <c r="V422" i="5"/>
  <c r="U422" i="5"/>
  <c r="T422" i="5"/>
  <c r="S422" i="5"/>
  <c r="Q422" i="5"/>
  <c r="P422" i="5"/>
  <c r="O422" i="5" s="1"/>
  <c r="J422" i="5"/>
  <c r="I422" i="5" s="1"/>
  <c r="R422" i="5" s="1"/>
  <c r="H422" i="5"/>
  <c r="G422" i="5"/>
  <c r="F422" i="5"/>
  <c r="B422" i="5"/>
  <c r="AB421" i="5"/>
  <c r="W421" i="5"/>
  <c r="V421" i="5"/>
  <c r="U421" i="5"/>
  <c r="T421" i="5"/>
  <c r="S421" i="5"/>
  <c r="Q421" i="5"/>
  <c r="P421" i="5"/>
  <c r="O421" i="5" s="1"/>
  <c r="J421" i="5"/>
  <c r="I421" i="5" s="1"/>
  <c r="R421" i="5" s="1"/>
  <c r="H421" i="5"/>
  <c r="G421" i="5"/>
  <c r="F421" i="5"/>
  <c r="B421" i="5"/>
  <c r="AB420" i="5"/>
  <c r="W420" i="5"/>
  <c r="V420" i="5"/>
  <c r="U420" i="5"/>
  <c r="T420" i="5"/>
  <c r="S420" i="5"/>
  <c r="Q420" i="5"/>
  <c r="P420" i="5"/>
  <c r="O420" i="5" s="1"/>
  <c r="J420" i="5"/>
  <c r="I420" i="5" s="1"/>
  <c r="R420" i="5" s="1"/>
  <c r="H420" i="5"/>
  <c r="G420" i="5"/>
  <c r="F420" i="5"/>
  <c r="B420" i="5"/>
  <c r="AB419" i="5"/>
  <c r="W419" i="5"/>
  <c r="V419" i="5"/>
  <c r="U419" i="5"/>
  <c r="T419" i="5"/>
  <c r="S419" i="5"/>
  <c r="Q419" i="5"/>
  <c r="P419" i="5"/>
  <c r="O419" i="5" s="1"/>
  <c r="J419" i="5"/>
  <c r="I419" i="5" s="1"/>
  <c r="R419" i="5" s="1"/>
  <c r="H419" i="5"/>
  <c r="G419" i="5"/>
  <c r="F419" i="5"/>
  <c r="B419" i="5"/>
  <c r="AB418" i="5"/>
  <c r="W418" i="5"/>
  <c r="V418" i="5"/>
  <c r="U418" i="5"/>
  <c r="T418" i="5"/>
  <c r="S418" i="5"/>
  <c r="Q418" i="5"/>
  <c r="P418" i="5"/>
  <c r="O418" i="5" s="1"/>
  <c r="J418" i="5"/>
  <c r="I418" i="5" s="1"/>
  <c r="R418" i="5" s="1"/>
  <c r="H418" i="5"/>
  <c r="G418" i="5"/>
  <c r="F418" i="5"/>
  <c r="B418" i="5"/>
  <c r="AB417" i="5"/>
  <c r="W417" i="5"/>
  <c r="V417" i="5"/>
  <c r="U417" i="5"/>
  <c r="T417" i="5"/>
  <c r="S417" i="5"/>
  <c r="Q417" i="5"/>
  <c r="P417" i="5"/>
  <c r="O417" i="5" s="1"/>
  <c r="J417" i="5"/>
  <c r="I417" i="5" s="1"/>
  <c r="R417" i="5" s="1"/>
  <c r="H417" i="5"/>
  <c r="G417" i="5"/>
  <c r="F417" i="5"/>
  <c r="B417" i="5"/>
  <c r="AB416" i="5"/>
  <c r="W416" i="5"/>
  <c r="V416" i="5"/>
  <c r="U416" i="5"/>
  <c r="T416" i="5"/>
  <c r="S416" i="5"/>
  <c r="Q416" i="5"/>
  <c r="P416" i="5"/>
  <c r="O416" i="5" s="1"/>
  <c r="J416" i="5"/>
  <c r="I416" i="5" s="1"/>
  <c r="R416" i="5" s="1"/>
  <c r="H416" i="5"/>
  <c r="G416" i="5"/>
  <c r="F416" i="5"/>
  <c r="B416" i="5"/>
  <c r="AB415" i="5"/>
  <c r="W415" i="5"/>
  <c r="V415" i="5"/>
  <c r="U415" i="5"/>
  <c r="T415" i="5"/>
  <c r="S415" i="5"/>
  <c r="Q415" i="5"/>
  <c r="P415" i="5"/>
  <c r="O415" i="5" s="1"/>
  <c r="J415" i="5"/>
  <c r="I415" i="5" s="1"/>
  <c r="R415" i="5" s="1"/>
  <c r="H415" i="5"/>
  <c r="G415" i="5"/>
  <c r="F415" i="5"/>
  <c r="B415" i="5"/>
  <c r="AB414" i="5"/>
  <c r="W414" i="5"/>
  <c r="V414" i="5"/>
  <c r="U414" i="5"/>
  <c r="T414" i="5"/>
  <c r="S414" i="5"/>
  <c r="Q414" i="5"/>
  <c r="P414" i="5"/>
  <c r="O414" i="5" s="1"/>
  <c r="J414" i="5"/>
  <c r="I414" i="5" s="1"/>
  <c r="R414" i="5" s="1"/>
  <c r="H414" i="5"/>
  <c r="G414" i="5"/>
  <c r="F414" i="5"/>
  <c r="B414" i="5"/>
  <c r="AB413" i="5"/>
  <c r="W413" i="5"/>
  <c r="V413" i="5"/>
  <c r="U413" i="5"/>
  <c r="T413" i="5"/>
  <c r="S413" i="5"/>
  <c r="Q413" i="5"/>
  <c r="P413" i="5"/>
  <c r="O413" i="5" s="1"/>
  <c r="J413" i="5"/>
  <c r="I413" i="5" s="1"/>
  <c r="R413" i="5" s="1"/>
  <c r="H413" i="5"/>
  <c r="G413" i="5"/>
  <c r="F413" i="5"/>
  <c r="B413" i="5"/>
  <c r="AB412" i="5"/>
  <c r="W412" i="5"/>
  <c r="V412" i="5"/>
  <c r="U412" i="5"/>
  <c r="T412" i="5"/>
  <c r="S412" i="5"/>
  <c r="Q412" i="5"/>
  <c r="P412" i="5"/>
  <c r="O412" i="5" s="1"/>
  <c r="J412" i="5"/>
  <c r="I412" i="5" s="1"/>
  <c r="R412" i="5" s="1"/>
  <c r="H412" i="5"/>
  <c r="G412" i="5"/>
  <c r="F412" i="5"/>
  <c r="B412" i="5"/>
  <c r="AB411" i="5"/>
  <c r="W411" i="5"/>
  <c r="V411" i="5"/>
  <c r="U411" i="5"/>
  <c r="T411" i="5"/>
  <c r="S411" i="5"/>
  <c r="Q411" i="5"/>
  <c r="P411" i="5"/>
  <c r="O411" i="5" s="1"/>
  <c r="J411" i="5"/>
  <c r="I411" i="5" s="1"/>
  <c r="R411" i="5" s="1"/>
  <c r="H411" i="5"/>
  <c r="G411" i="5"/>
  <c r="F411" i="5"/>
  <c r="B411" i="5"/>
  <c r="AB410" i="5"/>
  <c r="W410" i="5"/>
  <c r="V410" i="5"/>
  <c r="U410" i="5"/>
  <c r="T410" i="5"/>
  <c r="S410" i="5"/>
  <c r="Q410" i="5"/>
  <c r="P410" i="5"/>
  <c r="O410" i="5" s="1"/>
  <c r="J410" i="5"/>
  <c r="I410" i="5" s="1"/>
  <c r="R410" i="5" s="1"/>
  <c r="H410" i="5"/>
  <c r="G410" i="5"/>
  <c r="F410" i="5"/>
  <c r="B410" i="5"/>
  <c r="AB409" i="5"/>
  <c r="W409" i="5"/>
  <c r="V409" i="5"/>
  <c r="U409" i="5"/>
  <c r="T409" i="5"/>
  <c r="S409" i="5"/>
  <c r="Q409" i="5"/>
  <c r="P409" i="5"/>
  <c r="O409" i="5" s="1"/>
  <c r="J409" i="5"/>
  <c r="I409" i="5" s="1"/>
  <c r="R409" i="5" s="1"/>
  <c r="H409" i="5"/>
  <c r="G409" i="5"/>
  <c r="F409" i="5"/>
  <c r="B409" i="5"/>
  <c r="AB408" i="5"/>
  <c r="W408" i="5"/>
  <c r="V408" i="5"/>
  <c r="U408" i="5"/>
  <c r="T408" i="5"/>
  <c r="S408" i="5"/>
  <c r="Q408" i="5"/>
  <c r="P408" i="5"/>
  <c r="O408" i="5" s="1"/>
  <c r="J408" i="5"/>
  <c r="I408" i="5" s="1"/>
  <c r="R408" i="5" s="1"/>
  <c r="H408" i="5"/>
  <c r="G408" i="5"/>
  <c r="F408" i="5"/>
  <c r="B408" i="5"/>
  <c r="AB407" i="5"/>
  <c r="W407" i="5"/>
  <c r="V407" i="5"/>
  <c r="U407" i="5"/>
  <c r="T407" i="5"/>
  <c r="S407" i="5"/>
  <c r="Q407" i="5"/>
  <c r="P407" i="5"/>
  <c r="O407" i="5" s="1"/>
  <c r="J407" i="5"/>
  <c r="I407" i="5" s="1"/>
  <c r="R407" i="5" s="1"/>
  <c r="H407" i="5"/>
  <c r="G407" i="5"/>
  <c r="F407" i="5"/>
  <c r="B407" i="5"/>
  <c r="AB406" i="5"/>
  <c r="W406" i="5"/>
  <c r="V406" i="5"/>
  <c r="U406" i="5"/>
  <c r="T406" i="5"/>
  <c r="S406" i="5"/>
  <c r="Q406" i="5"/>
  <c r="P406" i="5"/>
  <c r="O406" i="5" s="1"/>
  <c r="J406" i="5"/>
  <c r="I406" i="5" s="1"/>
  <c r="R406" i="5" s="1"/>
  <c r="H406" i="5"/>
  <c r="G406" i="5"/>
  <c r="F406" i="5"/>
  <c r="B406" i="5"/>
  <c r="AB405" i="5"/>
  <c r="W405" i="5"/>
  <c r="V405" i="5"/>
  <c r="U405" i="5"/>
  <c r="T405" i="5"/>
  <c r="S405" i="5"/>
  <c r="Q405" i="5"/>
  <c r="P405" i="5"/>
  <c r="O405" i="5" s="1"/>
  <c r="J405" i="5"/>
  <c r="I405" i="5" s="1"/>
  <c r="R405" i="5" s="1"/>
  <c r="H405" i="5"/>
  <c r="G405" i="5"/>
  <c r="F405" i="5"/>
  <c r="B405" i="5"/>
  <c r="AB404" i="5"/>
  <c r="W404" i="5"/>
  <c r="V404" i="5"/>
  <c r="U404" i="5"/>
  <c r="T404" i="5"/>
  <c r="S404" i="5"/>
  <c r="Q404" i="5"/>
  <c r="P404" i="5"/>
  <c r="O404" i="5" s="1"/>
  <c r="J404" i="5"/>
  <c r="I404" i="5" s="1"/>
  <c r="R404" i="5" s="1"/>
  <c r="H404" i="5"/>
  <c r="G404" i="5"/>
  <c r="F404" i="5"/>
  <c r="B404" i="5"/>
  <c r="AB403" i="5"/>
  <c r="W403" i="5"/>
  <c r="V403" i="5"/>
  <c r="U403" i="5"/>
  <c r="T403" i="5"/>
  <c r="S403" i="5"/>
  <c r="Q403" i="5"/>
  <c r="P403" i="5"/>
  <c r="O403" i="5" s="1"/>
  <c r="J403" i="5"/>
  <c r="I403" i="5" s="1"/>
  <c r="R403" i="5" s="1"/>
  <c r="H403" i="5"/>
  <c r="G403" i="5"/>
  <c r="F403" i="5"/>
  <c r="B403" i="5"/>
  <c r="AB402" i="5"/>
  <c r="W402" i="5"/>
  <c r="V402" i="5"/>
  <c r="U402" i="5"/>
  <c r="T402" i="5"/>
  <c r="S402" i="5"/>
  <c r="Q402" i="5"/>
  <c r="P402" i="5"/>
  <c r="O402" i="5" s="1"/>
  <c r="J402" i="5"/>
  <c r="I402" i="5" s="1"/>
  <c r="R402" i="5" s="1"/>
  <c r="H402" i="5"/>
  <c r="G402" i="5"/>
  <c r="F402" i="5"/>
  <c r="B402" i="5"/>
  <c r="AB401" i="5"/>
  <c r="W401" i="5"/>
  <c r="V401" i="5"/>
  <c r="U401" i="5"/>
  <c r="T401" i="5"/>
  <c r="S401" i="5"/>
  <c r="Q401" i="5"/>
  <c r="P401" i="5"/>
  <c r="O401" i="5" s="1"/>
  <c r="J401" i="5"/>
  <c r="I401" i="5" s="1"/>
  <c r="R401" i="5" s="1"/>
  <c r="H401" i="5"/>
  <c r="G401" i="5"/>
  <c r="F401" i="5"/>
  <c r="B401" i="5"/>
  <c r="AB400" i="5"/>
  <c r="W400" i="5"/>
  <c r="V400" i="5"/>
  <c r="U400" i="5"/>
  <c r="T400" i="5"/>
  <c r="S400" i="5"/>
  <c r="Q400" i="5"/>
  <c r="P400" i="5"/>
  <c r="O400" i="5" s="1"/>
  <c r="J400" i="5"/>
  <c r="I400" i="5" s="1"/>
  <c r="R400" i="5" s="1"/>
  <c r="H400" i="5"/>
  <c r="G400" i="5"/>
  <c r="F400" i="5"/>
  <c r="B400" i="5"/>
  <c r="AB399" i="5"/>
  <c r="W399" i="5"/>
  <c r="V399" i="5"/>
  <c r="U399" i="5"/>
  <c r="T399" i="5"/>
  <c r="S399" i="5"/>
  <c r="Q399" i="5"/>
  <c r="P399" i="5"/>
  <c r="O399" i="5" s="1"/>
  <c r="J399" i="5"/>
  <c r="I399" i="5" s="1"/>
  <c r="R399" i="5" s="1"/>
  <c r="H399" i="5"/>
  <c r="G399" i="5"/>
  <c r="F399" i="5"/>
  <c r="B399" i="5"/>
  <c r="AB398" i="5"/>
  <c r="W398" i="5"/>
  <c r="V398" i="5"/>
  <c r="U398" i="5"/>
  <c r="T398" i="5"/>
  <c r="S398" i="5"/>
  <c r="Q398" i="5"/>
  <c r="P398" i="5"/>
  <c r="O398" i="5" s="1"/>
  <c r="J398" i="5"/>
  <c r="I398" i="5" s="1"/>
  <c r="R398" i="5" s="1"/>
  <c r="H398" i="5"/>
  <c r="G398" i="5"/>
  <c r="F398" i="5"/>
  <c r="B398" i="5"/>
  <c r="AB397" i="5"/>
  <c r="W397" i="5"/>
  <c r="V397" i="5"/>
  <c r="U397" i="5"/>
  <c r="T397" i="5"/>
  <c r="S397" i="5"/>
  <c r="Q397" i="5"/>
  <c r="P397" i="5"/>
  <c r="O397" i="5" s="1"/>
  <c r="J397" i="5"/>
  <c r="I397" i="5" s="1"/>
  <c r="R397" i="5" s="1"/>
  <c r="H397" i="5"/>
  <c r="G397" i="5"/>
  <c r="F397" i="5"/>
  <c r="B397" i="5"/>
  <c r="AB396" i="5"/>
  <c r="W396" i="5"/>
  <c r="V396" i="5"/>
  <c r="U396" i="5"/>
  <c r="T396" i="5"/>
  <c r="S396" i="5"/>
  <c r="Q396" i="5"/>
  <c r="P396" i="5"/>
  <c r="O396" i="5" s="1"/>
  <c r="J396" i="5"/>
  <c r="I396" i="5" s="1"/>
  <c r="R396" i="5" s="1"/>
  <c r="H396" i="5"/>
  <c r="G396" i="5"/>
  <c r="F396" i="5"/>
  <c r="B396" i="5"/>
  <c r="AB395" i="5"/>
  <c r="W395" i="5"/>
  <c r="V395" i="5"/>
  <c r="U395" i="5"/>
  <c r="T395" i="5"/>
  <c r="S395" i="5"/>
  <c r="Q395" i="5"/>
  <c r="P395" i="5"/>
  <c r="O395" i="5" s="1"/>
  <c r="J395" i="5"/>
  <c r="I395" i="5" s="1"/>
  <c r="R395" i="5" s="1"/>
  <c r="H395" i="5"/>
  <c r="G395" i="5"/>
  <c r="F395" i="5"/>
  <c r="B395" i="5"/>
  <c r="AB394" i="5"/>
  <c r="W394" i="5"/>
  <c r="V394" i="5"/>
  <c r="U394" i="5"/>
  <c r="T394" i="5"/>
  <c r="S394" i="5"/>
  <c r="Q394" i="5"/>
  <c r="P394" i="5"/>
  <c r="O394" i="5" s="1"/>
  <c r="J394" i="5"/>
  <c r="I394" i="5" s="1"/>
  <c r="R394" i="5" s="1"/>
  <c r="H394" i="5"/>
  <c r="G394" i="5"/>
  <c r="F394" i="5"/>
  <c r="B394" i="5"/>
  <c r="AB393" i="5"/>
  <c r="W393" i="5"/>
  <c r="V393" i="5"/>
  <c r="U393" i="5"/>
  <c r="T393" i="5"/>
  <c r="S393" i="5"/>
  <c r="Q393" i="5"/>
  <c r="P393" i="5"/>
  <c r="O393" i="5" s="1"/>
  <c r="J393" i="5"/>
  <c r="I393" i="5" s="1"/>
  <c r="R393" i="5" s="1"/>
  <c r="H393" i="5"/>
  <c r="G393" i="5"/>
  <c r="F393" i="5"/>
  <c r="B393" i="5"/>
  <c r="AB392" i="5"/>
  <c r="W392" i="5"/>
  <c r="V392" i="5"/>
  <c r="U392" i="5"/>
  <c r="T392" i="5"/>
  <c r="S392" i="5"/>
  <c r="Q392" i="5"/>
  <c r="P392" i="5"/>
  <c r="O392" i="5" s="1"/>
  <c r="J392" i="5"/>
  <c r="I392" i="5" s="1"/>
  <c r="R392" i="5" s="1"/>
  <c r="H392" i="5"/>
  <c r="G392" i="5"/>
  <c r="F392" i="5"/>
  <c r="B392" i="5"/>
  <c r="AB391" i="5"/>
  <c r="W391" i="5"/>
  <c r="V391" i="5"/>
  <c r="U391" i="5"/>
  <c r="T391" i="5"/>
  <c r="S391" i="5"/>
  <c r="Q391" i="5"/>
  <c r="P391" i="5"/>
  <c r="O391" i="5" s="1"/>
  <c r="J391" i="5"/>
  <c r="I391" i="5" s="1"/>
  <c r="R391" i="5" s="1"/>
  <c r="H391" i="5"/>
  <c r="G391" i="5"/>
  <c r="F391" i="5"/>
  <c r="B391" i="5"/>
  <c r="AB390" i="5"/>
  <c r="W390" i="5"/>
  <c r="V390" i="5"/>
  <c r="U390" i="5"/>
  <c r="T390" i="5"/>
  <c r="S390" i="5"/>
  <c r="Q390" i="5"/>
  <c r="P390" i="5"/>
  <c r="O390" i="5" s="1"/>
  <c r="J390" i="5"/>
  <c r="I390" i="5" s="1"/>
  <c r="R390" i="5" s="1"/>
  <c r="H390" i="5"/>
  <c r="G390" i="5"/>
  <c r="F390" i="5"/>
  <c r="B390" i="5"/>
  <c r="AB389" i="5"/>
  <c r="W389" i="5"/>
  <c r="V389" i="5"/>
  <c r="U389" i="5"/>
  <c r="T389" i="5"/>
  <c r="S389" i="5"/>
  <c r="Q389" i="5"/>
  <c r="P389" i="5"/>
  <c r="O389" i="5" s="1"/>
  <c r="J389" i="5"/>
  <c r="I389" i="5" s="1"/>
  <c r="R389" i="5" s="1"/>
  <c r="H389" i="5"/>
  <c r="G389" i="5"/>
  <c r="F389" i="5"/>
  <c r="B389" i="5"/>
  <c r="AB388" i="5"/>
  <c r="W388" i="5"/>
  <c r="V388" i="5"/>
  <c r="U388" i="5"/>
  <c r="T388" i="5"/>
  <c r="S388" i="5"/>
  <c r="Q388" i="5"/>
  <c r="P388" i="5"/>
  <c r="O388" i="5" s="1"/>
  <c r="J388" i="5"/>
  <c r="I388" i="5" s="1"/>
  <c r="R388" i="5" s="1"/>
  <c r="H388" i="5"/>
  <c r="G388" i="5"/>
  <c r="F388" i="5"/>
  <c r="B388" i="5"/>
  <c r="AB387" i="5"/>
  <c r="W387" i="5"/>
  <c r="V387" i="5"/>
  <c r="U387" i="5"/>
  <c r="T387" i="5"/>
  <c r="S387" i="5"/>
  <c r="Q387" i="5"/>
  <c r="P387" i="5"/>
  <c r="O387" i="5" s="1"/>
  <c r="J387" i="5"/>
  <c r="I387" i="5" s="1"/>
  <c r="R387" i="5" s="1"/>
  <c r="H387" i="5"/>
  <c r="G387" i="5"/>
  <c r="F387" i="5"/>
  <c r="B387" i="5"/>
  <c r="AB386" i="5"/>
  <c r="W386" i="5"/>
  <c r="V386" i="5"/>
  <c r="U386" i="5"/>
  <c r="T386" i="5"/>
  <c r="S386" i="5"/>
  <c r="Q386" i="5"/>
  <c r="P386" i="5"/>
  <c r="O386" i="5" s="1"/>
  <c r="J386" i="5"/>
  <c r="I386" i="5" s="1"/>
  <c r="R386" i="5" s="1"/>
  <c r="H386" i="5"/>
  <c r="G386" i="5"/>
  <c r="F386" i="5"/>
  <c r="B386" i="5"/>
  <c r="AB385" i="5"/>
  <c r="W385" i="5"/>
  <c r="V385" i="5"/>
  <c r="U385" i="5"/>
  <c r="T385" i="5"/>
  <c r="S385" i="5"/>
  <c r="Q385" i="5"/>
  <c r="P385" i="5"/>
  <c r="O385" i="5" s="1"/>
  <c r="J385" i="5"/>
  <c r="I385" i="5" s="1"/>
  <c r="R385" i="5" s="1"/>
  <c r="H385" i="5"/>
  <c r="G385" i="5"/>
  <c r="F385" i="5"/>
  <c r="B385" i="5"/>
  <c r="AB384" i="5"/>
  <c r="W384" i="5"/>
  <c r="V384" i="5"/>
  <c r="U384" i="5"/>
  <c r="T384" i="5"/>
  <c r="S384" i="5"/>
  <c r="Q384" i="5"/>
  <c r="P384" i="5"/>
  <c r="O384" i="5" s="1"/>
  <c r="J384" i="5"/>
  <c r="I384" i="5" s="1"/>
  <c r="R384" i="5" s="1"/>
  <c r="H384" i="5"/>
  <c r="G384" i="5"/>
  <c r="F384" i="5"/>
  <c r="B384" i="5"/>
  <c r="AB383" i="5"/>
  <c r="W383" i="5"/>
  <c r="V383" i="5"/>
  <c r="U383" i="5"/>
  <c r="T383" i="5"/>
  <c r="S383" i="5"/>
  <c r="Q383" i="5"/>
  <c r="P383" i="5"/>
  <c r="O383" i="5" s="1"/>
  <c r="J383" i="5"/>
  <c r="I383" i="5" s="1"/>
  <c r="R383" i="5" s="1"/>
  <c r="H383" i="5"/>
  <c r="G383" i="5"/>
  <c r="F383" i="5"/>
  <c r="B383" i="5"/>
  <c r="AB382" i="5"/>
  <c r="W382" i="5"/>
  <c r="V382" i="5"/>
  <c r="U382" i="5"/>
  <c r="T382" i="5"/>
  <c r="S382" i="5"/>
  <c r="Q382" i="5"/>
  <c r="P382" i="5"/>
  <c r="O382" i="5" s="1"/>
  <c r="J382" i="5"/>
  <c r="I382" i="5" s="1"/>
  <c r="R382" i="5" s="1"/>
  <c r="H382" i="5"/>
  <c r="G382" i="5"/>
  <c r="F382" i="5"/>
  <c r="B382" i="5"/>
  <c r="AB381" i="5"/>
  <c r="W381" i="5"/>
  <c r="V381" i="5"/>
  <c r="U381" i="5"/>
  <c r="T381" i="5"/>
  <c r="S381" i="5"/>
  <c r="Q381" i="5"/>
  <c r="P381" i="5"/>
  <c r="O381" i="5" s="1"/>
  <c r="J381" i="5"/>
  <c r="I381" i="5" s="1"/>
  <c r="R381" i="5" s="1"/>
  <c r="H381" i="5"/>
  <c r="G381" i="5"/>
  <c r="F381" i="5"/>
  <c r="B381" i="5"/>
  <c r="AB380" i="5"/>
  <c r="W380" i="5"/>
  <c r="V380" i="5"/>
  <c r="U380" i="5"/>
  <c r="T380" i="5"/>
  <c r="S380" i="5"/>
  <c r="Q380" i="5"/>
  <c r="P380" i="5"/>
  <c r="O380" i="5" s="1"/>
  <c r="J380" i="5"/>
  <c r="I380" i="5" s="1"/>
  <c r="R380" i="5" s="1"/>
  <c r="H380" i="5"/>
  <c r="G380" i="5"/>
  <c r="F380" i="5"/>
  <c r="B380" i="5"/>
  <c r="AB379" i="5"/>
  <c r="W379" i="5"/>
  <c r="V379" i="5"/>
  <c r="U379" i="5"/>
  <c r="T379" i="5"/>
  <c r="S379" i="5"/>
  <c r="Q379" i="5"/>
  <c r="P379" i="5"/>
  <c r="O379" i="5" s="1"/>
  <c r="J379" i="5"/>
  <c r="I379" i="5" s="1"/>
  <c r="R379" i="5" s="1"/>
  <c r="H379" i="5"/>
  <c r="G379" i="5"/>
  <c r="F379" i="5"/>
  <c r="B379" i="5"/>
  <c r="AB378" i="5"/>
  <c r="W378" i="5"/>
  <c r="V378" i="5"/>
  <c r="U378" i="5"/>
  <c r="T378" i="5"/>
  <c r="S378" i="5"/>
  <c r="Q378" i="5"/>
  <c r="P378" i="5"/>
  <c r="O378" i="5" s="1"/>
  <c r="J378" i="5"/>
  <c r="I378" i="5" s="1"/>
  <c r="R378" i="5" s="1"/>
  <c r="H378" i="5"/>
  <c r="G378" i="5"/>
  <c r="F378" i="5"/>
  <c r="B378" i="5"/>
  <c r="AB377" i="5"/>
  <c r="W377" i="5"/>
  <c r="V377" i="5"/>
  <c r="U377" i="5"/>
  <c r="T377" i="5"/>
  <c r="S377" i="5"/>
  <c r="Q377" i="5"/>
  <c r="P377" i="5"/>
  <c r="O377" i="5" s="1"/>
  <c r="J377" i="5"/>
  <c r="I377" i="5" s="1"/>
  <c r="R377" i="5" s="1"/>
  <c r="H377" i="5"/>
  <c r="G377" i="5"/>
  <c r="F377" i="5"/>
  <c r="B377" i="5"/>
  <c r="AB376" i="5"/>
  <c r="W376" i="5"/>
  <c r="V376" i="5"/>
  <c r="U376" i="5"/>
  <c r="T376" i="5"/>
  <c r="S376" i="5"/>
  <c r="Q376" i="5"/>
  <c r="P376" i="5"/>
  <c r="O376" i="5" s="1"/>
  <c r="J376" i="5"/>
  <c r="I376" i="5" s="1"/>
  <c r="R376" i="5" s="1"/>
  <c r="H376" i="5"/>
  <c r="G376" i="5"/>
  <c r="F376" i="5"/>
  <c r="B376" i="5"/>
  <c r="AB375" i="5"/>
  <c r="W375" i="5"/>
  <c r="V375" i="5"/>
  <c r="U375" i="5"/>
  <c r="T375" i="5"/>
  <c r="S375" i="5"/>
  <c r="Q375" i="5"/>
  <c r="P375" i="5"/>
  <c r="O375" i="5" s="1"/>
  <c r="J375" i="5"/>
  <c r="I375" i="5" s="1"/>
  <c r="R375" i="5" s="1"/>
  <c r="H375" i="5"/>
  <c r="G375" i="5"/>
  <c r="F375" i="5"/>
  <c r="B375" i="5"/>
  <c r="AB374" i="5"/>
  <c r="W374" i="5"/>
  <c r="V374" i="5"/>
  <c r="U374" i="5"/>
  <c r="T374" i="5"/>
  <c r="S374" i="5"/>
  <c r="Q374" i="5"/>
  <c r="P374" i="5"/>
  <c r="O374" i="5" s="1"/>
  <c r="J374" i="5"/>
  <c r="I374" i="5" s="1"/>
  <c r="R374" i="5" s="1"/>
  <c r="H374" i="5"/>
  <c r="G374" i="5"/>
  <c r="F374" i="5"/>
  <c r="B374" i="5"/>
  <c r="AB373" i="5"/>
  <c r="W373" i="5"/>
  <c r="V373" i="5"/>
  <c r="U373" i="5"/>
  <c r="T373" i="5"/>
  <c r="S373" i="5"/>
  <c r="Q373" i="5"/>
  <c r="P373" i="5"/>
  <c r="O373" i="5" s="1"/>
  <c r="J373" i="5"/>
  <c r="I373" i="5" s="1"/>
  <c r="R373" i="5" s="1"/>
  <c r="H373" i="5"/>
  <c r="G373" i="5"/>
  <c r="F373" i="5"/>
  <c r="B373" i="5"/>
  <c r="AB372" i="5"/>
  <c r="W372" i="5"/>
  <c r="V372" i="5"/>
  <c r="U372" i="5"/>
  <c r="T372" i="5"/>
  <c r="S372" i="5"/>
  <c r="Q372" i="5"/>
  <c r="P372" i="5"/>
  <c r="O372" i="5" s="1"/>
  <c r="J372" i="5"/>
  <c r="I372" i="5" s="1"/>
  <c r="R372" i="5" s="1"/>
  <c r="H372" i="5"/>
  <c r="G372" i="5"/>
  <c r="F372" i="5"/>
  <c r="B372" i="5"/>
  <c r="AB371" i="5"/>
  <c r="W371" i="5"/>
  <c r="V371" i="5"/>
  <c r="U371" i="5"/>
  <c r="T371" i="5"/>
  <c r="S371" i="5"/>
  <c r="Q371" i="5"/>
  <c r="P371" i="5"/>
  <c r="O371" i="5" s="1"/>
  <c r="J371" i="5"/>
  <c r="I371" i="5" s="1"/>
  <c r="R371" i="5" s="1"/>
  <c r="H371" i="5"/>
  <c r="G371" i="5"/>
  <c r="F371" i="5"/>
  <c r="B371" i="5"/>
  <c r="AB370" i="5"/>
  <c r="W370" i="5"/>
  <c r="V370" i="5"/>
  <c r="U370" i="5"/>
  <c r="T370" i="5"/>
  <c r="S370" i="5"/>
  <c r="Q370" i="5"/>
  <c r="P370" i="5"/>
  <c r="O370" i="5" s="1"/>
  <c r="J370" i="5"/>
  <c r="I370" i="5" s="1"/>
  <c r="R370" i="5" s="1"/>
  <c r="H370" i="5"/>
  <c r="G370" i="5"/>
  <c r="F370" i="5"/>
  <c r="B370" i="5"/>
  <c r="AB369" i="5"/>
  <c r="W369" i="5"/>
  <c r="V369" i="5"/>
  <c r="U369" i="5"/>
  <c r="T369" i="5"/>
  <c r="S369" i="5"/>
  <c r="Q369" i="5"/>
  <c r="P369" i="5"/>
  <c r="O369" i="5" s="1"/>
  <c r="J369" i="5"/>
  <c r="I369" i="5" s="1"/>
  <c r="R369" i="5" s="1"/>
  <c r="H369" i="5"/>
  <c r="G369" i="5"/>
  <c r="F369" i="5"/>
  <c r="B369" i="5"/>
  <c r="AB368" i="5"/>
  <c r="W368" i="5"/>
  <c r="V368" i="5"/>
  <c r="U368" i="5"/>
  <c r="T368" i="5"/>
  <c r="S368" i="5"/>
  <c r="Q368" i="5"/>
  <c r="P368" i="5"/>
  <c r="O368" i="5" s="1"/>
  <c r="J368" i="5"/>
  <c r="I368" i="5" s="1"/>
  <c r="R368" i="5" s="1"/>
  <c r="H368" i="5"/>
  <c r="G368" i="5"/>
  <c r="F368" i="5"/>
  <c r="B368" i="5"/>
  <c r="AB367" i="5"/>
  <c r="W367" i="5"/>
  <c r="V367" i="5"/>
  <c r="U367" i="5"/>
  <c r="T367" i="5"/>
  <c r="S367" i="5"/>
  <c r="Q367" i="5"/>
  <c r="P367" i="5"/>
  <c r="O367" i="5" s="1"/>
  <c r="J367" i="5"/>
  <c r="I367" i="5" s="1"/>
  <c r="R367" i="5" s="1"/>
  <c r="H367" i="5"/>
  <c r="G367" i="5"/>
  <c r="F367" i="5"/>
  <c r="B367" i="5"/>
  <c r="AB366" i="5"/>
  <c r="W366" i="5"/>
  <c r="V366" i="5"/>
  <c r="U366" i="5"/>
  <c r="T366" i="5"/>
  <c r="S366" i="5"/>
  <c r="Q366" i="5"/>
  <c r="P366" i="5"/>
  <c r="O366" i="5" s="1"/>
  <c r="J366" i="5"/>
  <c r="I366" i="5" s="1"/>
  <c r="R366" i="5" s="1"/>
  <c r="H366" i="5"/>
  <c r="G366" i="5"/>
  <c r="F366" i="5"/>
  <c r="B366" i="5"/>
  <c r="AB365" i="5"/>
  <c r="W365" i="5"/>
  <c r="V365" i="5"/>
  <c r="U365" i="5"/>
  <c r="T365" i="5"/>
  <c r="S365" i="5"/>
  <c r="Q365" i="5"/>
  <c r="P365" i="5"/>
  <c r="O365" i="5" s="1"/>
  <c r="J365" i="5"/>
  <c r="I365" i="5" s="1"/>
  <c r="R365" i="5" s="1"/>
  <c r="H365" i="5"/>
  <c r="G365" i="5"/>
  <c r="F365" i="5"/>
  <c r="B365" i="5"/>
  <c r="AB364" i="5"/>
  <c r="W364" i="5"/>
  <c r="V364" i="5"/>
  <c r="U364" i="5"/>
  <c r="T364" i="5"/>
  <c r="S364" i="5"/>
  <c r="Q364" i="5"/>
  <c r="P364" i="5"/>
  <c r="O364" i="5" s="1"/>
  <c r="J364" i="5"/>
  <c r="I364" i="5" s="1"/>
  <c r="R364" i="5" s="1"/>
  <c r="H364" i="5"/>
  <c r="G364" i="5"/>
  <c r="F364" i="5"/>
  <c r="B364" i="5"/>
  <c r="AB363" i="5"/>
  <c r="W363" i="5"/>
  <c r="V363" i="5"/>
  <c r="U363" i="5"/>
  <c r="T363" i="5"/>
  <c r="S363" i="5"/>
  <c r="Q363" i="5"/>
  <c r="P363" i="5"/>
  <c r="O363" i="5" s="1"/>
  <c r="J363" i="5"/>
  <c r="I363" i="5" s="1"/>
  <c r="R363" i="5" s="1"/>
  <c r="H363" i="5"/>
  <c r="G363" i="5"/>
  <c r="F363" i="5"/>
  <c r="B363" i="5"/>
  <c r="AB362" i="5"/>
  <c r="W362" i="5"/>
  <c r="V362" i="5"/>
  <c r="U362" i="5"/>
  <c r="T362" i="5"/>
  <c r="S362" i="5"/>
  <c r="Q362" i="5"/>
  <c r="P362" i="5"/>
  <c r="O362" i="5" s="1"/>
  <c r="J362" i="5"/>
  <c r="I362" i="5" s="1"/>
  <c r="R362" i="5" s="1"/>
  <c r="H362" i="5"/>
  <c r="G362" i="5"/>
  <c r="F362" i="5"/>
  <c r="B362" i="5"/>
  <c r="AB361" i="5"/>
  <c r="W361" i="5"/>
  <c r="V361" i="5"/>
  <c r="U361" i="5"/>
  <c r="T361" i="5"/>
  <c r="S361" i="5"/>
  <c r="Q361" i="5"/>
  <c r="P361" i="5"/>
  <c r="O361" i="5" s="1"/>
  <c r="J361" i="5"/>
  <c r="I361" i="5" s="1"/>
  <c r="R361" i="5" s="1"/>
  <c r="H361" i="5"/>
  <c r="G361" i="5"/>
  <c r="F361" i="5"/>
  <c r="B361" i="5"/>
  <c r="AB360" i="5"/>
  <c r="W360" i="5"/>
  <c r="V360" i="5"/>
  <c r="U360" i="5"/>
  <c r="T360" i="5"/>
  <c r="S360" i="5"/>
  <c r="Q360" i="5"/>
  <c r="P360" i="5"/>
  <c r="O360" i="5" s="1"/>
  <c r="J360" i="5"/>
  <c r="I360" i="5" s="1"/>
  <c r="R360" i="5" s="1"/>
  <c r="H360" i="5"/>
  <c r="G360" i="5"/>
  <c r="F360" i="5"/>
  <c r="B360" i="5"/>
  <c r="AB359" i="5"/>
  <c r="W359" i="5"/>
  <c r="V359" i="5"/>
  <c r="U359" i="5"/>
  <c r="T359" i="5"/>
  <c r="S359" i="5"/>
  <c r="Q359" i="5"/>
  <c r="P359" i="5"/>
  <c r="O359" i="5" s="1"/>
  <c r="J359" i="5"/>
  <c r="I359" i="5" s="1"/>
  <c r="R359" i="5" s="1"/>
  <c r="H359" i="5"/>
  <c r="G359" i="5"/>
  <c r="F359" i="5"/>
  <c r="B359" i="5"/>
  <c r="AB358" i="5"/>
  <c r="W358" i="5"/>
  <c r="V358" i="5"/>
  <c r="U358" i="5"/>
  <c r="T358" i="5"/>
  <c r="S358" i="5"/>
  <c r="Q358" i="5"/>
  <c r="P358" i="5"/>
  <c r="O358" i="5" s="1"/>
  <c r="J358" i="5"/>
  <c r="I358" i="5" s="1"/>
  <c r="R358" i="5" s="1"/>
  <c r="H358" i="5"/>
  <c r="G358" i="5"/>
  <c r="F358" i="5"/>
  <c r="B358" i="5"/>
  <c r="AB357" i="5"/>
  <c r="W357" i="5"/>
  <c r="V357" i="5"/>
  <c r="U357" i="5"/>
  <c r="T357" i="5"/>
  <c r="S357" i="5"/>
  <c r="Q357" i="5"/>
  <c r="P357" i="5"/>
  <c r="O357" i="5" s="1"/>
  <c r="J357" i="5"/>
  <c r="I357" i="5" s="1"/>
  <c r="R357" i="5" s="1"/>
  <c r="H357" i="5"/>
  <c r="G357" i="5"/>
  <c r="F357" i="5"/>
  <c r="B357" i="5"/>
  <c r="AB356" i="5"/>
  <c r="W356" i="5"/>
  <c r="V356" i="5"/>
  <c r="U356" i="5"/>
  <c r="T356" i="5"/>
  <c r="S356" i="5"/>
  <c r="Q356" i="5"/>
  <c r="P356" i="5"/>
  <c r="O356" i="5" s="1"/>
  <c r="J356" i="5"/>
  <c r="I356" i="5" s="1"/>
  <c r="R356" i="5" s="1"/>
  <c r="H356" i="5"/>
  <c r="G356" i="5"/>
  <c r="F356" i="5"/>
  <c r="B356" i="5"/>
  <c r="AB355" i="5"/>
  <c r="W355" i="5"/>
  <c r="V355" i="5"/>
  <c r="U355" i="5"/>
  <c r="T355" i="5"/>
  <c r="S355" i="5"/>
  <c r="Q355" i="5"/>
  <c r="P355" i="5"/>
  <c r="O355" i="5" s="1"/>
  <c r="J355" i="5"/>
  <c r="I355" i="5" s="1"/>
  <c r="R355" i="5" s="1"/>
  <c r="H355" i="5"/>
  <c r="G355" i="5"/>
  <c r="F355" i="5"/>
  <c r="B355" i="5"/>
  <c r="AB354" i="5"/>
  <c r="W354" i="5"/>
  <c r="V354" i="5"/>
  <c r="U354" i="5"/>
  <c r="T354" i="5"/>
  <c r="S354" i="5"/>
  <c r="Q354" i="5"/>
  <c r="P354" i="5"/>
  <c r="O354" i="5" s="1"/>
  <c r="J354" i="5"/>
  <c r="I354" i="5" s="1"/>
  <c r="R354" i="5" s="1"/>
  <c r="H354" i="5"/>
  <c r="G354" i="5"/>
  <c r="F354" i="5"/>
  <c r="B354" i="5"/>
  <c r="AB353" i="5"/>
  <c r="W353" i="5"/>
  <c r="V353" i="5"/>
  <c r="U353" i="5"/>
  <c r="T353" i="5"/>
  <c r="S353" i="5"/>
  <c r="Q353" i="5"/>
  <c r="P353" i="5"/>
  <c r="O353" i="5" s="1"/>
  <c r="J353" i="5"/>
  <c r="I353" i="5" s="1"/>
  <c r="R353" i="5" s="1"/>
  <c r="H353" i="5"/>
  <c r="G353" i="5"/>
  <c r="F353" i="5"/>
  <c r="B353" i="5"/>
  <c r="AB352" i="5"/>
  <c r="W352" i="5"/>
  <c r="V352" i="5"/>
  <c r="U352" i="5"/>
  <c r="T352" i="5"/>
  <c r="S352" i="5"/>
  <c r="Q352" i="5"/>
  <c r="P352" i="5"/>
  <c r="O352" i="5" s="1"/>
  <c r="J352" i="5"/>
  <c r="I352" i="5" s="1"/>
  <c r="R352" i="5" s="1"/>
  <c r="H352" i="5"/>
  <c r="G352" i="5"/>
  <c r="F352" i="5"/>
  <c r="B352" i="5"/>
  <c r="AB351" i="5"/>
  <c r="W351" i="5"/>
  <c r="V351" i="5"/>
  <c r="U351" i="5"/>
  <c r="T351" i="5"/>
  <c r="S351" i="5"/>
  <c r="Q351" i="5"/>
  <c r="P351" i="5"/>
  <c r="O351" i="5" s="1"/>
  <c r="J351" i="5"/>
  <c r="I351" i="5" s="1"/>
  <c r="R351" i="5" s="1"/>
  <c r="H351" i="5"/>
  <c r="G351" i="5"/>
  <c r="F351" i="5"/>
  <c r="B351" i="5"/>
  <c r="AB350" i="5"/>
  <c r="W350" i="5"/>
  <c r="V350" i="5"/>
  <c r="U350" i="5"/>
  <c r="T350" i="5"/>
  <c r="S350" i="5"/>
  <c r="Q350" i="5"/>
  <c r="P350" i="5"/>
  <c r="O350" i="5" s="1"/>
  <c r="J350" i="5"/>
  <c r="I350" i="5" s="1"/>
  <c r="R350" i="5" s="1"/>
  <c r="H350" i="5"/>
  <c r="G350" i="5"/>
  <c r="F350" i="5"/>
  <c r="B350" i="5"/>
  <c r="AB349" i="5"/>
  <c r="W349" i="5"/>
  <c r="V349" i="5"/>
  <c r="U349" i="5"/>
  <c r="T349" i="5"/>
  <c r="S349" i="5"/>
  <c r="Q349" i="5"/>
  <c r="P349" i="5"/>
  <c r="O349" i="5" s="1"/>
  <c r="J349" i="5"/>
  <c r="I349" i="5" s="1"/>
  <c r="R349" i="5" s="1"/>
  <c r="H349" i="5"/>
  <c r="G349" i="5"/>
  <c r="F349" i="5"/>
  <c r="B349" i="5"/>
  <c r="AB348" i="5"/>
  <c r="W348" i="5"/>
  <c r="V348" i="5"/>
  <c r="U348" i="5"/>
  <c r="T348" i="5"/>
  <c r="S348" i="5"/>
  <c r="Q348" i="5"/>
  <c r="P348" i="5"/>
  <c r="O348" i="5" s="1"/>
  <c r="J348" i="5"/>
  <c r="I348" i="5" s="1"/>
  <c r="R348" i="5" s="1"/>
  <c r="H348" i="5"/>
  <c r="G348" i="5"/>
  <c r="F348" i="5"/>
  <c r="B348" i="5"/>
  <c r="AB347" i="5"/>
  <c r="W347" i="5"/>
  <c r="V347" i="5"/>
  <c r="U347" i="5"/>
  <c r="T347" i="5"/>
  <c r="S347" i="5"/>
  <c r="Q347" i="5"/>
  <c r="P347" i="5"/>
  <c r="O347" i="5" s="1"/>
  <c r="J347" i="5"/>
  <c r="I347" i="5" s="1"/>
  <c r="R347" i="5" s="1"/>
  <c r="H347" i="5"/>
  <c r="G347" i="5"/>
  <c r="F347" i="5"/>
  <c r="B347" i="5"/>
  <c r="AB346" i="5"/>
  <c r="W346" i="5"/>
  <c r="V346" i="5"/>
  <c r="U346" i="5"/>
  <c r="T346" i="5"/>
  <c r="S346" i="5"/>
  <c r="Q346" i="5"/>
  <c r="P346" i="5"/>
  <c r="O346" i="5" s="1"/>
  <c r="J346" i="5"/>
  <c r="I346" i="5" s="1"/>
  <c r="R346" i="5" s="1"/>
  <c r="H346" i="5"/>
  <c r="G346" i="5"/>
  <c r="F346" i="5"/>
  <c r="B346" i="5"/>
  <c r="AB345" i="5"/>
  <c r="W345" i="5"/>
  <c r="V345" i="5"/>
  <c r="U345" i="5"/>
  <c r="T345" i="5"/>
  <c r="S345" i="5"/>
  <c r="Q345" i="5"/>
  <c r="P345" i="5"/>
  <c r="O345" i="5" s="1"/>
  <c r="J345" i="5"/>
  <c r="I345" i="5" s="1"/>
  <c r="R345" i="5" s="1"/>
  <c r="H345" i="5"/>
  <c r="G345" i="5"/>
  <c r="F345" i="5"/>
  <c r="B345" i="5"/>
  <c r="AB344" i="5"/>
  <c r="W344" i="5"/>
  <c r="V344" i="5"/>
  <c r="U344" i="5"/>
  <c r="T344" i="5"/>
  <c r="S344" i="5"/>
  <c r="Q344" i="5"/>
  <c r="P344" i="5"/>
  <c r="O344" i="5" s="1"/>
  <c r="J344" i="5"/>
  <c r="I344" i="5" s="1"/>
  <c r="R344" i="5" s="1"/>
  <c r="H344" i="5"/>
  <c r="G344" i="5"/>
  <c r="F344" i="5"/>
  <c r="B344" i="5"/>
  <c r="AB343" i="5"/>
  <c r="W343" i="5"/>
  <c r="V343" i="5"/>
  <c r="U343" i="5"/>
  <c r="T343" i="5"/>
  <c r="S343" i="5"/>
  <c r="Q343" i="5"/>
  <c r="P343" i="5"/>
  <c r="O343" i="5" s="1"/>
  <c r="J343" i="5"/>
  <c r="I343" i="5" s="1"/>
  <c r="R343" i="5" s="1"/>
  <c r="H343" i="5"/>
  <c r="G343" i="5"/>
  <c r="F343" i="5"/>
  <c r="B343" i="5"/>
  <c r="AB342" i="5"/>
  <c r="W342" i="5"/>
  <c r="V342" i="5"/>
  <c r="U342" i="5"/>
  <c r="T342" i="5"/>
  <c r="S342" i="5"/>
  <c r="Q342" i="5"/>
  <c r="P342" i="5"/>
  <c r="O342" i="5" s="1"/>
  <c r="J342" i="5"/>
  <c r="I342" i="5" s="1"/>
  <c r="R342" i="5" s="1"/>
  <c r="H342" i="5"/>
  <c r="G342" i="5"/>
  <c r="F342" i="5"/>
  <c r="B342" i="5"/>
  <c r="AB341" i="5"/>
  <c r="W341" i="5"/>
  <c r="V341" i="5"/>
  <c r="U341" i="5"/>
  <c r="T341" i="5"/>
  <c r="S341" i="5"/>
  <c r="Q341" i="5"/>
  <c r="P341" i="5"/>
  <c r="O341" i="5" s="1"/>
  <c r="J341" i="5"/>
  <c r="I341" i="5" s="1"/>
  <c r="R341" i="5" s="1"/>
  <c r="H341" i="5"/>
  <c r="G341" i="5"/>
  <c r="F341" i="5"/>
  <c r="B341" i="5"/>
  <c r="AB340" i="5"/>
  <c r="W340" i="5"/>
  <c r="V340" i="5"/>
  <c r="U340" i="5"/>
  <c r="T340" i="5"/>
  <c r="S340" i="5"/>
  <c r="Q340" i="5"/>
  <c r="P340" i="5"/>
  <c r="O340" i="5" s="1"/>
  <c r="J340" i="5"/>
  <c r="I340" i="5" s="1"/>
  <c r="R340" i="5" s="1"/>
  <c r="H340" i="5"/>
  <c r="G340" i="5"/>
  <c r="F340" i="5"/>
  <c r="B340" i="5"/>
  <c r="AB339" i="5"/>
  <c r="W339" i="5"/>
  <c r="V339" i="5"/>
  <c r="U339" i="5"/>
  <c r="T339" i="5"/>
  <c r="S339" i="5"/>
  <c r="Q339" i="5"/>
  <c r="P339" i="5"/>
  <c r="O339" i="5" s="1"/>
  <c r="J339" i="5"/>
  <c r="I339" i="5" s="1"/>
  <c r="R339" i="5" s="1"/>
  <c r="H339" i="5"/>
  <c r="G339" i="5"/>
  <c r="F339" i="5"/>
  <c r="B339" i="5"/>
  <c r="AB338" i="5"/>
  <c r="W338" i="5"/>
  <c r="V338" i="5"/>
  <c r="U338" i="5"/>
  <c r="T338" i="5"/>
  <c r="S338" i="5"/>
  <c r="Q338" i="5"/>
  <c r="P338" i="5"/>
  <c r="O338" i="5" s="1"/>
  <c r="J338" i="5"/>
  <c r="I338" i="5" s="1"/>
  <c r="R338" i="5" s="1"/>
  <c r="H338" i="5"/>
  <c r="G338" i="5"/>
  <c r="F338" i="5"/>
  <c r="B338" i="5"/>
  <c r="AB337" i="5"/>
  <c r="W337" i="5"/>
  <c r="V337" i="5"/>
  <c r="U337" i="5"/>
  <c r="T337" i="5"/>
  <c r="S337" i="5"/>
  <c r="Q337" i="5"/>
  <c r="P337" i="5"/>
  <c r="O337" i="5" s="1"/>
  <c r="J337" i="5"/>
  <c r="I337" i="5" s="1"/>
  <c r="R337" i="5" s="1"/>
  <c r="H337" i="5"/>
  <c r="G337" i="5"/>
  <c r="F337" i="5"/>
  <c r="B337" i="5"/>
  <c r="AB336" i="5"/>
  <c r="W336" i="5"/>
  <c r="V336" i="5"/>
  <c r="U336" i="5"/>
  <c r="T336" i="5"/>
  <c r="S336" i="5"/>
  <c r="Q336" i="5"/>
  <c r="P336" i="5"/>
  <c r="O336" i="5" s="1"/>
  <c r="J336" i="5"/>
  <c r="I336" i="5" s="1"/>
  <c r="R336" i="5" s="1"/>
  <c r="H336" i="5"/>
  <c r="G336" i="5"/>
  <c r="F336" i="5"/>
  <c r="B336" i="5"/>
  <c r="AB335" i="5"/>
  <c r="W335" i="5"/>
  <c r="V335" i="5"/>
  <c r="U335" i="5"/>
  <c r="T335" i="5"/>
  <c r="S335" i="5"/>
  <c r="Q335" i="5"/>
  <c r="P335" i="5"/>
  <c r="O335" i="5" s="1"/>
  <c r="J335" i="5"/>
  <c r="I335" i="5" s="1"/>
  <c r="R335" i="5" s="1"/>
  <c r="H335" i="5"/>
  <c r="G335" i="5"/>
  <c r="F335" i="5"/>
  <c r="B335" i="5"/>
  <c r="AB334" i="5"/>
  <c r="W334" i="5"/>
  <c r="V334" i="5"/>
  <c r="U334" i="5"/>
  <c r="T334" i="5"/>
  <c r="S334" i="5"/>
  <c r="Q334" i="5"/>
  <c r="P334" i="5"/>
  <c r="O334" i="5" s="1"/>
  <c r="J334" i="5"/>
  <c r="I334" i="5" s="1"/>
  <c r="R334" i="5" s="1"/>
  <c r="H334" i="5"/>
  <c r="G334" i="5"/>
  <c r="F334" i="5"/>
  <c r="B334" i="5"/>
  <c r="AB333" i="5"/>
  <c r="W333" i="5"/>
  <c r="V333" i="5"/>
  <c r="U333" i="5"/>
  <c r="T333" i="5"/>
  <c r="S333" i="5"/>
  <c r="Q333" i="5"/>
  <c r="P333" i="5"/>
  <c r="O333" i="5" s="1"/>
  <c r="J333" i="5"/>
  <c r="I333" i="5" s="1"/>
  <c r="R333" i="5" s="1"/>
  <c r="H333" i="5"/>
  <c r="G333" i="5"/>
  <c r="F333" i="5"/>
  <c r="B333" i="5"/>
  <c r="AB332" i="5"/>
  <c r="W332" i="5"/>
  <c r="V332" i="5"/>
  <c r="U332" i="5"/>
  <c r="T332" i="5"/>
  <c r="S332" i="5"/>
  <c r="Q332" i="5"/>
  <c r="P332" i="5"/>
  <c r="O332" i="5" s="1"/>
  <c r="J332" i="5"/>
  <c r="I332" i="5" s="1"/>
  <c r="R332" i="5" s="1"/>
  <c r="H332" i="5"/>
  <c r="G332" i="5"/>
  <c r="F332" i="5"/>
  <c r="B332" i="5"/>
  <c r="AB331" i="5"/>
  <c r="W331" i="5"/>
  <c r="V331" i="5"/>
  <c r="U331" i="5"/>
  <c r="T331" i="5"/>
  <c r="S331" i="5"/>
  <c r="Q331" i="5"/>
  <c r="P331" i="5"/>
  <c r="O331" i="5" s="1"/>
  <c r="J331" i="5"/>
  <c r="I331" i="5" s="1"/>
  <c r="R331" i="5" s="1"/>
  <c r="H331" i="5"/>
  <c r="G331" i="5"/>
  <c r="F331" i="5"/>
  <c r="B331" i="5"/>
  <c r="AB330" i="5"/>
  <c r="W330" i="5"/>
  <c r="V330" i="5"/>
  <c r="U330" i="5"/>
  <c r="T330" i="5"/>
  <c r="S330" i="5"/>
  <c r="Q330" i="5"/>
  <c r="P330" i="5"/>
  <c r="O330" i="5" s="1"/>
  <c r="J330" i="5"/>
  <c r="I330" i="5" s="1"/>
  <c r="R330" i="5" s="1"/>
  <c r="H330" i="5"/>
  <c r="G330" i="5"/>
  <c r="F330" i="5"/>
  <c r="B330" i="5"/>
  <c r="AB329" i="5"/>
  <c r="W329" i="5"/>
  <c r="V329" i="5"/>
  <c r="U329" i="5"/>
  <c r="T329" i="5"/>
  <c r="S329" i="5"/>
  <c r="Q329" i="5"/>
  <c r="P329" i="5"/>
  <c r="O329" i="5" s="1"/>
  <c r="J329" i="5"/>
  <c r="I329" i="5" s="1"/>
  <c r="R329" i="5" s="1"/>
  <c r="H329" i="5"/>
  <c r="G329" i="5"/>
  <c r="F329" i="5"/>
  <c r="B329" i="5"/>
  <c r="AB328" i="5"/>
  <c r="W328" i="5"/>
  <c r="V328" i="5"/>
  <c r="U328" i="5"/>
  <c r="T328" i="5"/>
  <c r="S328" i="5"/>
  <c r="Q328" i="5"/>
  <c r="P328" i="5"/>
  <c r="O328" i="5" s="1"/>
  <c r="J328" i="5"/>
  <c r="I328" i="5" s="1"/>
  <c r="R328" i="5" s="1"/>
  <c r="H328" i="5"/>
  <c r="G328" i="5"/>
  <c r="F328" i="5"/>
  <c r="B328" i="5"/>
  <c r="AB327" i="5"/>
  <c r="W327" i="5"/>
  <c r="V327" i="5"/>
  <c r="U327" i="5"/>
  <c r="T327" i="5"/>
  <c r="S327" i="5"/>
  <c r="Q327" i="5"/>
  <c r="P327" i="5"/>
  <c r="O327" i="5" s="1"/>
  <c r="J327" i="5"/>
  <c r="I327" i="5" s="1"/>
  <c r="R327" i="5" s="1"/>
  <c r="H327" i="5"/>
  <c r="G327" i="5"/>
  <c r="F327" i="5"/>
  <c r="B327" i="5"/>
  <c r="AB326" i="5"/>
  <c r="W326" i="5"/>
  <c r="V326" i="5"/>
  <c r="U326" i="5"/>
  <c r="T326" i="5"/>
  <c r="S326" i="5"/>
  <c r="Q326" i="5"/>
  <c r="P326" i="5"/>
  <c r="O326" i="5" s="1"/>
  <c r="J326" i="5"/>
  <c r="I326" i="5" s="1"/>
  <c r="R326" i="5" s="1"/>
  <c r="H326" i="5"/>
  <c r="G326" i="5"/>
  <c r="F326" i="5"/>
  <c r="B326" i="5"/>
  <c r="AB325" i="5"/>
  <c r="W325" i="5"/>
  <c r="V325" i="5"/>
  <c r="U325" i="5"/>
  <c r="T325" i="5"/>
  <c r="S325" i="5"/>
  <c r="Q325" i="5"/>
  <c r="P325" i="5"/>
  <c r="O325" i="5" s="1"/>
  <c r="J325" i="5"/>
  <c r="I325" i="5" s="1"/>
  <c r="R325" i="5" s="1"/>
  <c r="H325" i="5"/>
  <c r="G325" i="5"/>
  <c r="F325" i="5"/>
  <c r="B325" i="5"/>
  <c r="AB324" i="5"/>
  <c r="W324" i="5"/>
  <c r="V324" i="5"/>
  <c r="U324" i="5"/>
  <c r="T324" i="5"/>
  <c r="S324" i="5"/>
  <c r="Q324" i="5"/>
  <c r="P324" i="5"/>
  <c r="O324" i="5" s="1"/>
  <c r="J324" i="5"/>
  <c r="I324" i="5" s="1"/>
  <c r="R324" i="5" s="1"/>
  <c r="H324" i="5"/>
  <c r="G324" i="5"/>
  <c r="F324" i="5"/>
  <c r="B324" i="5"/>
  <c r="AB323" i="5"/>
  <c r="W323" i="5"/>
  <c r="V323" i="5"/>
  <c r="U323" i="5"/>
  <c r="T323" i="5"/>
  <c r="S323" i="5"/>
  <c r="Q323" i="5"/>
  <c r="P323" i="5"/>
  <c r="O323" i="5" s="1"/>
  <c r="J323" i="5"/>
  <c r="I323" i="5" s="1"/>
  <c r="R323" i="5" s="1"/>
  <c r="H323" i="5"/>
  <c r="G323" i="5"/>
  <c r="F323" i="5"/>
  <c r="B323" i="5"/>
  <c r="AB322" i="5"/>
  <c r="W322" i="5"/>
  <c r="V322" i="5"/>
  <c r="U322" i="5"/>
  <c r="T322" i="5"/>
  <c r="S322" i="5"/>
  <c r="Q322" i="5"/>
  <c r="P322" i="5"/>
  <c r="O322" i="5" s="1"/>
  <c r="J322" i="5"/>
  <c r="I322" i="5" s="1"/>
  <c r="R322" i="5" s="1"/>
  <c r="H322" i="5"/>
  <c r="G322" i="5"/>
  <c r="F322" i="5"/>
  <c r="B322" i="5"/>
  <c r="AB321" i="5"/>
  <c r="W321" i="5"/>
  <c r="V321" i="5"/>
  <c r="U321" i="5"/>
  <c r="T321" i="5"/>
  <c r="S321" i="5"/>
  <c r="Q321" i="5"/>
  <c r="P321" i="5"/>
  <c r="O321" i="5" s="1"/>
  <c r="J321" i="5"/>
  <c r="I321" i="5" s="1"/>
  <c r="R321" i="5" s="1"/>
  <c r="H321" i="5"/>
  <c r="G321" i="5"/>
  <c r="F321" i="5"/>
  <c r="B321" i="5"/>
  <c r="AB320" i="5"/>
  <c r="W320" i="5"/>
  <c r="V320" i="5"/>
  <c r="U320" i="5"/>
  <c r="T320" i="5"/>
  <c r="S320" i="5"/>
  <c r="Q320" i="5"/>
  <c r="P320" i="5"/>
  <c r="O320" i="5" s="1"/>
  <c r="J320" i="5"/>
  <c r="I320" i="5" s="1"/>
  <c r="R320" i="5" s="1"/>
  <c r="H320" i="5"/>
  <c r="G320" i="5"/>
  <c r="F320" i="5"/>
  <c r="B320" i="5"/>
  <c r="AB319" i="5"/>
  <c r="W319" i="5"/>
  <c r="V319" i="5"/>
  <c r="U319" i="5"/>
  <c r="T319" i="5"/>
  <c r="S319" i="5"/>
  <c r="Q319" i="5"/>
  <c r="P319" i="5"/>
  <c r="O319" i="5" s="1"/>
  <c r="J319" i="5"/>
  <c r="I319" i="5" s="1"/>
  <c r="R319" i="5" s="1"/>
  <c r="H319" i="5"/>
  <c r="G319" i="5"/>
  <c r="F319" i="5"/>
  <c r="B319" i="5"/>
  <c r="AB318" i="5"/>
  <c r="W318" i="5"/>
  <c r="V318" i="5"/>
  <c r="U318" i="5"/>
  <c r="T318" i="5"/>
  <c r="S318" i="5"/>
  <c r="Q318" i="5"/>
  <c r="P318" i="5"/>
  <c r="O318" i="5" s="1"/>
  <c r="J318" i="5"/>
  <c r="I318" i="5" s="1"/>
  <c r="R318" i="5" s="1"/>
  <c r="H318" i="5"/>
  <c r="G318" i="5"/>
  <c r="F318" i="5"/>
  <c r="B318" i="5"/>
  <c r="AB317" i="5"/>
  <c r="W317" i="5"/>
  <c r="V317" i="5"/>
  <c r="U317" i="5"/>
  <c r="T317" i="5"/>
  <c r="S317" i="5"/>
  <c r="Q317" i="5"/>
  <c r="P317" i="5"/>
  <c r="O317" i="5" s="1"/>
  <c r="J317" i="5"/>
  <c r="I317" i="5" s="1"/>
  <c r="R317" i="5" s="1"/>
  <c r="H317" i="5"/>
  <c r="G317" i="5"/>
  <c r="F317" i="5"/>
  <c r="B317" i="5"/>
  <c r="AB316" i="5"/>
  <c r="W316" i="5"/>
  <c r="V316" i="5"/>
  <c r="U316" i="5"/>
  <c r="T316" i="5"/>
  <c r="S316" i="5"/>
  <c r="Q316" i="5"/>
  <c r="P316" i="5"/>
  <c r="O316" i="5" s="1"/>
  <c r="J316" i="5"/>
  <c r="I316" i="5" s="1"/>
  <c r="R316" i="5" s="1"/>
  <c r="H316" i="5"/>
  <c r="G316" i="5"/>
  <c r="F316" i="5"/>
  <c r="B316" i="5"/>
  <c r="AB315" i="5"/>
  <c r="W315" i="5"/>
  <c r="V315" i="5"/>
  <c r="U315" i="5"/>
  <c r="T315" i="5"/>
  <c r="S315" i="5"/>
  <c r="Q315" i="5"/>
  <c r="P315" i="5"/>
  <c r="O315" i="5" s="1"/>
  <c r="J315" i="5"/>
  <c r="I315" i="5" s="1"/>
  <c r="R315" i="5" s="1"/>
  <c r="H315" i="5"/>
  <c r="G315" i="5"/>
  <c r="F315" i="5"/>
  <c r="B315" i="5"/>
  <c r="AB314" i="5"/>
  <c r="W314" i="5"/>
  <c r="V314" i="5"/>
  <c r="U314" i="5"/>
  <c r="T314" i="5"/>
  <c r="S314" i="5"/>
  <c r="Q314" i="5"/>
  <c r="P314" i="5"/>
  <c r="O314" i="5" s="1"/>
  <c r="J314" i="5"/>
  <c r="I314" i="5" s="1"/>
  <c r="R314" i="5" s="1"/>
  <c r="H314" i="5"/>
  <c r="G314" i="5"/>
  <c r="F314" i="5"/>
  <c r="B314" i="5"/>
  <c r="AB313" i="5"/>
  <c r="W313" i="5"/>
  <c r="V313" i="5"/>
  <c r="U313" i="5"/>
  <c r="T313" i="5"/>
  <c r="S313" i="5"/>
  <c r="Q313" i="5"/>
  <c r="P313" i="5"/>
  <c r="O313" i="5" s="1"/>
  <c r="J313" i="5"/>
  <c r="I313" i="5" s="1"/>
  <c r="R313" i="5" s="1"/>
  <c r="H313" i="5"/>
  <c r="G313" i="5"/>
  <c r="F313" i="5"/>
  <c r="B313" i="5"/>
  <c r="AB312" i="5"/>
  <c r="W312" i="5"/>
  <c r="V312" i="5"/>
  <c r="U312" i="5"/>
  <c r="T312" i="5"/>
  <c r="S312" i="5"/>
  <c r="Q312" i="5"/>
  <c r="P312" i="5"/>
  <c r="O312" i="5" s="1"/>
  <c r="J312" i="5"/>
  <c r="I312" i="5" s="1"/>
  <c r="R312" i="5" s="1"/>
  <c r="H312" i="5"/>
  <c r="G312" i="5"/>
  <c r="F312" i="5"/>
  <c r="B312" i="5"/>
  <c r="AB311" i="5"/>
  <c r="W311" i="5"/>
  <c r="V311" i="5"/>
  <c r="U311" i="5"/>
  <c r="T311" i="5"/>
  <c r="S311" i="5"/>
  <c r="Q311" i="5"/>
  <c r="P311" i="5"/>
  <c r="O311" i="5" s="1"/>
  <c r="J311" i="5"/>
  <c r="I311" i="5" s="1"/>
  <c r="R311" i="5" s="1"/>
  <c r="H311" i="5"/>
  <c r="G311" i="5"/>
  <c r="F311" i="5"/>
  <c r="B311" i="5"/>
  <c r="AB310" i="5"/>
  <c r="W310" i="5"/>
  <c r="V310" i="5"/>
  <c r="U310" i="5"/>
  <c r="T310" i="5"/>
  <c r="S310" i="5"/>
  <c r="Q310" i="5"/>
  <c r="P310" i="5"/>
  <c r="O310" i="5" s="1"/>
  <c r="J310" i="5"/>
  <c r="I310" i="5" s="1"/>
  <c r="R310" i="5" s="1"/>
  <c r="H310" i="5"/>
  <c r="G310" i="5"/>
  <c r="F310" i="5"/>
  <c r="B310" i="5"/>
  <c r="AB309" i="5"/>
  <c r="W309" i="5"/>
  <c r="V309" i="5"/>
  <c r="U309" i="5"/>
  <c r="T309" i="5"/>
  <c r="S309" i="5"/>
  <c r="Q309" i="5"/>
  <c r="P309" i="5"/>
  <c r="O309" i="5" s="1"/>
  <c r="J309" i="5"/>
  <c r="I309" i="5" s="1"/>
  <c r="R309" i="5" s="1"/>
  <c r="H309" i="5"/>
  <c r="G309" i="5"/>
  <c r="F309" i="5"/>
  <c r="B309" i="5"/>
  <c r="AB308" i="5"/>
  <c r="W308" i="5"/>
  <c r="V308" i="5"/>
  <c r="U308" i="5"/>
  <c r="T308" i="5"/>
  <c r="S308" i="5"/>
  <c r="Q308" i="5"/>
  <c r="P308" i="5"/>
  <c r="O308" i="5" s="1"/>
  <c r="J308" i="5"/>
  <c r="I308" i="5" s="1"/>
  <c r="R308" i="5" s="1"/>
  <c r="H308" i="5"/>
  <c r="G308" i="5"/>
  <c r="F308" i="5"/>
  <c r="B308" i="5"/>
  <c r="AB307" i="5"/>
  <c r="W307" i="5"/>
  <c r="V307" i="5"/>
  <c r="U307" i="5"/>
  <c r="T307" i="5"/>
  <c r="S307" i="5"/>
  <c r="Q307" i="5"/>
  <c r="P307" i="5"/>
  <c r="O307" i="5" s="1"/>
  <c r="J307" i="5"/>
  <c r="I307" i="5" s="1"/>
  <c r="R307" i="5" s="1"/>
  <c r="H307" i="5"/>
  <c r="G307" i="5"/>
  <c r="F307" i="5"/>
  <c r="B307" i="5"/>
  <c r="AB306" i="5"/>
  <c r="W306" i="5"/>
  <c r="V306" i="5"/>
  <c r="U306" i="5"/>
  <c r="T306" i="5"/>
  <c r="S306" i="5"/>
  <c r="Q306" i="5"/>
  <c r="P306" i="5"/>
  <c r="O306" i="5" s="1"/>
  <c r="J306" i="5"/>
  <c r="I306" i="5" s="1"/>
  <c r="R306" i="5" s="1"/>
  <c r="H306" i="5"/>
  <c r="G306" i="5"/>
  <c r="F306" i="5"/>
  <c r="B306" i="5"/>
  <c r="AB305" i="5"/>
  <c r="W305" i="5"/>
  <c r="V305" i="5"/>
  <c r="U305" i="5"/>
  <c r="T305" i="5"/>
  <c r="S305" i="5"/>
  <c r="Q305" i="5"/>
  <c r="P305" i="5"/>
  <c r="O305" i="5" s="1"/>
  <c r="J305" i="5"/>
  <c r="I305" i="5" s="1"/>
  <c r="R305" i="5" s="1"/>
  <c r="H305" i="5"/>
  <c r="G305" i="5"/>
  <c r="F305" i="5"/>
  <c r="B305" i="5"/>
  <c r="AB304" i="5"/>
  <c r="W304" i="5"/>
  <c r="V304" i="5"/>
  <c r="U304" i="5"/>
  <c r="T304" i="5"/>
  <c r="S304" i="5"/>
  <c r="Q304" i="5"/>
  <c r="P304" i="5"/>
  <c r="O304" i="5" s="1"/>
  <c r="J304" i="5"/>
  <c r="I304" i="5" s="1"/>
  <c r="R304" i="5" s="1"/>
  <c r="H304" i="5"/>
  <c r="G304" i="5"/>
  <c r="F304" i="5"/>
  <c r="B304" i="5"/>
  <c r="AB303" i="5"/>
  <c r="W303" i="5"/>
  <c r="V303" i="5"/>
  <c r="U303" i="5"/>
  <c r="T303" i="5"/>
  <c r="S303" i="5"/>
  <c r="Q303" i="5"/>
  <c r="P303" i="5"/>
  <c r="O303" i="5" s="1"/>
  <c r="J303" i="5"/>
  <c r="I303" i="5" s="1"/>
  <c r="R303" i="5" s="1"/>
  <c r="H303" i="5"/>
  <c r="G303" i="5"/>
  <c r="F303" i="5"/>
  <c r="B303" i="5"/>
  <c r="AB302" i="5"/>
  <c r="W302" i="5"/>
  <c r="V302" i="5"/>
  <c r="U302" i="5"/>
  <c r="T302" i="5"/>
  <c r="S302" i="5"/>
  <c r="Q302" i="5"/>
  <c r="P302" i="5"/>
  <c r="O302" i="5" s="1"/>
  <c r="J302" i="5"/>
  <c r="I302" i="5" s="1"/>
  <c r="R302" i="5" s="1"/>
  <c r="H302" i="5"/>
  <c r="G302" i="5"/>
  <c r="F302" i="5"/>
  <c r="B302" i="5"/>
  <c r="AB301" i="5"/>
  <c r="W301" i="5"/>
  <c r="V301" i="5"/>
  <c r="U301" i="5"/>
  <c r="T301" i="5"/>
  <c r="S301" i="5"/>
  <c r="Q301" i="5"/>
  <c r="P301" i="5"/>
  <c r="O301" i="5" s="1"/>
  <c r="J301" i="5"/>
  <c r="I301" i="5" s="1"/>
  <c r="R301" i="5" s="1"/>
  <c r="H301" i="5"/>
  <c r="G301" i="5"/>
  <c r="F301" i="5"/>
  <c r="B301" i="5"/>
  <c r="AB300" i="5"/>
  <c r="W300" i="5"/>
  <c r="V300" i="5"/>
  <c r="U300" i="5"/>
  <c r="T300" i="5"/>
  <c r="S300" i="5"/>
  <c r="Q300" i="5"/>
  <c r="P300" i="5"/>
  <c r="O300" i="5" s="1"/>
  <c r="J300" i="5"/>
  <c r="I300" i="5" s="1"/>
  <c r="R300" i="5" s="1"/>
  <c r="H300" i="5"/>
  <c r="G300" i="5"/>
  <c r="F300" i="5"/>
  <c r="B300" i="5"/>
  <c r="AB299" i="5"/>
  <c r="W299" i="5"/>
  <c r="V299" i="5"/>
  <c r="U299" i="5"/>
  <c r="T299" i="5"/>
  <c r="S299" i="5"/>
  <c r="Q299" i="5"/>
  <c r="P299" i="5"/>
  <c r="O299" i="5" s="1"/>
  <c r="J299" i="5"/>
  <c r="I299" i="5" s="1"/>
  <c r="R299" i="5" s="1"/>
  <c r="H299" i="5"/>
  <c r="G299" i="5"/>
  <c r="F299" i="5"/>
  <c r="B299" i="5"/>
  <c r="AB298" i="5"/>
  <c r="W298" i="5"/>
  <c r="V298" i="5"/>
  <c r="U298" i="5"/>
  <c r="T298" i="5"/>
  <c r="S298" i="5"/>
  <c r="Q298" i="5"/>
  <c r="P298" i="5"/>
  <c r="O298" i="5" s="1"/>
  <c r="J298" i="5"/>
  <c r="I298" i="5" s="1"/>
  <c r="R298" i="5" s="1"/>
  <c r="H298" i="5"/>
  <c r="G298" i="5"/>
  <c r="F298" i="5"/>
  <c r="B298" i="5"/>
  <c r="AB297" i="5"/>
  <c r="W297" i="5"/>
  <c r="V297" i="5"/>
  <c r="U297" i="5"/>
  <c r="T297" i="5"/>
  <c r="S297" i="5"/>
  <c r="Q297" i="5"/>
  <c r="P297" i="5"/>
  <c r="O297" i="5" s="1"/>
  <c r="J297" i="5"/>
  <c r="I297" i="5" s="1"/>
  <c r="R297" i="5" s="1"/>
  <c r="H297" i="5"/>
  <c r="G297" i="5"/>
  <c r="F297" i="5"/>
  <c r="B297" i="5"/>
  <c r="AB296" i="5"/>
  <c r="W296" i="5"/>
  <c r="V296" i="5"/>
  <c r="U296" i="5"/>
  <c r="T296" i="5"/>
  <c r="S296" i="5"/>
  <c r="Q296" i="5"/>
  <c r="P296" i="5"/>
  <c r="O296" i="5" s="1"/>
  <c r="J296" i="5"/>
  <c r="I296" i="5" s="1"/>
  <c r="R296" i="5" s="1"/>
  <c r="H296" i="5"/>
  <c r="G296" i="5"/>
  <c r="F296" i="5"/>
  <c r="B296" i="5"/>
  <c r="AB295" i="5"/>
  <c r="W295" i="5"/>
  <c r="V295" i="5"/>
  <c r="U295" i="5"/>
  <c r="T295" i="5"/>
  <c r="S295" i="5"/>
  <c r="Q295" i="5"/>
  <c r="P295" i="5"/>
  <c r="O295" i="5" s="1"/>
  <c r="J295" i="5"/>
  <c r="I295" i="5" s="1"/>
  <c r="R295" i="5" s="1"/>
  <c r="H295" i="5"/>
  <c r="G295" i="5"/>
  <c r="F295" i="5"/>
  <c r="B295" i="5"/>
  <c r="AB294" i="5"/>
  <c r="W294" i="5"/>
  <c r="V294" i="5"/>
  <c r="U294" i="5"/>
  <c r="T294" i="5"/>
  <c r="S294" i="5"/>
  <c r="Q294" i="5"/>
  <c r="P294" i="5"/>
  <c r="O294" i="5" s="1"/>
  <c r="J294" i="5"/>
  <c r="I294" i="5" s="1"/>
  <c r="R294" i="5" s="1"/>
  <c r="H294" i="5"/>
  <c r="G294" i="5"/>
  <c r="F294" i="5"/>
  <c r="B294" i="5"/>
  <c r="AB293" i="5"/>
  <c r="W293" i="5"/>
  <c r="V293" i="5"/>
  <c r="U293" i="5"/>
  <c r="T293" i="5"/>
  <c r="S293" i="5"/>
  <c r="Q293" i="5"/>
  <c r="P293" i="5"/>
  <c r="O293" i="5" s="1"/>
  <c r="J293" i="5"/>
  <c r="I293" i="5" s="1"/>
  <c r="R293" i="5" s="1"/>
  <c r="H293" i="5"/>
  <c r="G293" i="5"/>
  <c r="F293" i="5"/>
  <c r="B293" i="5"/>
  <c r="AB292" i="5"/>
  <c r="W292" i="5"/>
  <c r="V292" i="5"/>
  <c r="U292" i="5"/>
  <c r="T292" i="5"/>
  <c r="S292" i="5"/>
  <c r="Q292" i="5"/>
  <c r="P292" i="5"/>
  <c r="O292" i="5" s="1"/>
  <c r="J292" i="5"/>
  <c r="I292" i="5" s="1"/>
  <c r="R292" i="5" s="1"/>
  <c r="H292" i="5"/>
  <c r="G292" i="5"/>
  <c r="F292" i="5"/>
  <c r="B292" i="5"/>
  <c r="AB291" i="5"/>
  <c r="W291" i="5"/>
  <c r="V291" i="5"/>
  <c r="U291" i="5"/>
  <c r="T291" i="5"/>
  <c r="S291" i="5"/>
  <c r="Q291" i="5"/>
  <c r="P291" i="5"/>
  <c r="O291" i="5" s="1"/>
  <c r="J291" i="5"/>
  <c r="I291" i="5" s="1"/>
  <c r="R291" i="5" s="1"/>
  <c r="H291" i="5"/>
  <c r="G291" i="5"/>
  <c r="F291" i="5"/>
  <c r="B291" i="5"/>
  <c r="AB290" i="5"/>
  <c r="W290" i="5"/>
  <c r="V290" i="5"/>
  <c r="U290" i="5"/>
  <c r="T290" i="5"/>
  <c r="S290" i="5"/>
  <c r="Q290" i="5"/>
  <c r="P290" i="5"/>
  <c r="O290" i="5" s="1"/>
  <c r="J290" i="5"/>
  <c r="I290" i="5" s="1"/>
  <c r="R290" i="5" s="1"/>
  <c r="H290" i="5"/>
  <c r="G290" i="5"/>
  <c r="F290" i="5"/>
  <c r="B290" i="5"/>
  <c r="AB289" i="5"/>
  <c r="W289" i="5"/>
  <c r="V289" i="5"/>
  <c r="U289" i="5"/>
  <c r="T289" i="5"/>
  <c r="S289" i="5"/>
  <c r="Q289" i="5"/>
  <c r="P289" i="5"/>
  <c r="O289" i="5" s="1"/>
  <c r="J289" i="5"/>
  <c r="I289" i="5" s="1"/>
  <c r="R289" i="5" s="1"/>
  <c r="H289" i="5"/>
  <c r="G289" i="5"/>
  <c r="F289" i="5"/>
  <c r="B289" i="5"/>
  <c r="AB288" i="5"/>
  <c r="W288" i="5"/>
  <c r="V288" i="5"/>
  <c r="U288" i="5"/>
  <c r="T288" i="5"/>
  <c r="S288" i="5"/>
  <c r="Q288" i="5"/>
  <c r="P288" i="5"/>
  <c r="O288" i="5" s="1"/>
  <c r="J288" i="5"/>
  <c r="I288" i="5" s="1"/>
  <c r="R288" i="5" s="1"/>
  <c r="H288" i="5"/>
  <c r="G288" i="5"/>
  <c r="F288" i="5"/>
  <c r="B288" i="5"/>
  <c r="AB287" i="5"/>
  <c r="W287" i="5"/>
  <c r="V287" i="5"/>
  <c r="U287" i="5"/>
  <c r="T287" i="5"/>
  <c r="S287" i="5"/>
  <c r="Q287" i="5"/>
  <c r="P287" i="5"/>
  <c r="O287" i="5" s="1"/>
  <c r="J287" i="5"/>
  <c r="I287" i="5" s="1"/>
  <c r="R287" i="5" s="1"/>
  <c r="H287" i="5"/>
  <c r="G287" i="5"/>
  <c r="F287" i="5"/>
  <c r="B287" i="5"/>
  <c r="AB286" i="5"/>
  <c r="W286" i="5"/>
  <c r="V286" i="5"/>
  <c r="U286" i="5"/>
  <c r="T286" i="5"/>
  <c r="S286" i="5"/>
  <c r="Q286" i="5"/>
  <c r="P286" i="5"/>
  <c r="O286" i="5" s="1"/>
  <c r="J286" i="5"/>
  <c r="I286" i="5" s="1"/>
  <c r="R286" i="5" s="1"/>
  <c r="H286" i="5"/>
  <c r="G286" i="5"/>
  <c r="F286" i="5"/>
  <c r="B286" i="5"/>
  <c r="AB285" i="5"/>
  <c r="W285" i="5"/>
  <c r="V285" i="5"/>
  <c r="U285" i="5"/>
  <c r="T285" i="5"/>
  <c r="S285" i="5"/>
  <c r="Q285" i="5"/>
  <c r="P285" i="5"/>
  <c r="O285" i="5" s="1"/>
  <c r="J285" i="5"/>
  <c r="I285" i="5" s="1"/>
  <c r="R285" i="5" s="1"/>
  <c r="H285" i="5"/>
  <c r="G285" i="5"/>
  <c r="F285" i="5"/>
  <c r="B285" i="5"/>
  <c r="AB284" i="5"/>
  <c r="W284" i="5"/>
  <c r="V284" i="5"/>
  <c r="U284" i="5"/>
  <c r="T284" i="5"/>
  <c r="S284" i="5"/>
  <c r="Q284" i="5"/>
  <c r="P284" i="5"/>
  <c r="O284" i="5" s="1"/>
  <c r="J284" i="5"/>
  <c r="I284" i="5" s="1"/>
  <c r="R284" i="5" s="1"/>
  <c r="H284" i="5"/>
  <c r="G284" i="5"/>
  <c r="F284" i="5"/>
  <c r="B284" i="5"/>
  <c r="AB283" i="5"/>
  <c r="W283" i="5"/>
  <c r="V283" i="5"/>
  <c r="U283" i="5"/>
  <c r="T283" i="5"/>
  <c r="S283" i="5"/>
  <c r="Q283" i="5"/>
  <c r="P283" i="5"/>
  <c r="O283" i="5" s="1"/>
  <c r="J283" i="5"/>
  <c r="I283" i="5" s="1"/>
  <c r="R283" i="5" s="1"/>
  <c r="H283" i="5"/>
  <c r="G283" i="5"/>
  <c r="F283" i="5"/>
  <c r="B283" i="5"/>
  <c r="AB282" i="5"/>
  <c r="W282" i="5"/>
  <c r="V282" i="5"/>
  <c r="U282" i="5"/>
  <c r="T282" i="5"/>
  <c r="S282" i="5"/>
  <c r="Q282" i="5"/>
  <c r="P282" i="5"/>
  <c r="O282" i="5" s="1"/>
  <c r="J282" i="5"/>
  <c r="I282" i="5" s="1"/>
  <c r="R282" i="5" s="1"/>
  <c r="H282" i="5"/>
  <c r="G282" i="5"/>
  <c r="F282" i="5"/>
  <c r="B282" i="5"/>
  <c r="AB281" i="5"/>
  <c r="W281" i="5"/>
  <c r="V281" i="5"/>
  <c r="U281" i="5"/>
  <c r="T281" i="5"/>
  <c r="S281" i="5"/>
  <c r="Q281" i="5"/>
  <c r="P281" i="5"/>
  <c r="O281" i="5" s="1"/>
  <c r="J281" i="5"/>
  <c r="I281" i="5" s="1"/>
  <c r="R281" i="5" s="1"/>
  <c r="H281" i="5"/>
  <c r="G281" i="5"/>
  <c r="F281" i="5"/>
  <c r="B281" i="5"/>
  <c r="AB280" i="5"/>
  <c r="W280" i="5"/>
  <c r="V280" i="5"/>
  <c r="U280" i="5"/>
  <c r="T280" i="5"/>
  <c r="S280" i="5"/>
  <c r="Q280" i="5"/>
  <c r="P280" i="5"/>
  <c r="O280" i="5" s="1"/>
  <c r="J280" i="5"/>
  <c r="I280" i="5" s="1"/>
  <c r="R280" i="5" s="1"/>
  <c r="H280" i="5"/>
  <c r="G280" i="5"/>
  <c r="F280" i="5"/>
  <c r="B280" i="5"/>
  <c r="AB279" i="5"/>
  <c r="W279" i="5"/>
  <c r="V279" i="5"/>
  <c r="U279" i="5"/>
  <c r="T279" i="5"/>
  <c r="S279" i="5"/>
  <c r="Q279" i="5"/>
  <c r="P279" i="5"/>
  <c r="O279" i="5" s="1"/>
  <c r="J279" i="5"/>
  <c r="I279" i="5" s="1"/>
  <c r="R279" i="5" s="1"/>
  <c r="H279" i="5"/>
  <c r="G279" i="5"/>
  <c r="F279" i="5"/>
  <c r="B279" i="5"/>
  <c r="AB278" i="5"/>
  <c r="W278" i="5"/>
  <c r="V278" i="5"/>
  <c r="U278" i="5"/>
  <c r="T278" i="5"/>
  <c r="S278" i="5"/>
  <c r="Q278" i="5"/>
  <c r="P278" i="5"/>
  <c r="O278" i="5" s="1"/>
  <c r="J278" i="5"/>
  <c r="I278" i="5" s="1"/>
  <c r="R278" i="5" s="1"/>
  <c r="H278" i="5"/>
  <c r="G278" i="5"/>
  <c r="F278" i="5"/>
  <c r="B278" i="5"/>
  <c r="AB277" i="5"/>
  <c r="W277" i="5"/>
  <c r="V277" i="5"/>
  <c r="U277" i="5"/>
  <c r="T277" i="5"/>
  <c r="S277" i="5"/>
  <c r="Q277" i="5"/>
  <c r="P277" i="5"/>
  <c r="O277" i="5" s="1"/>
  <c r="J277" i="5"/>
  <c r="I277" i="5" s="1"/>
  <c r="R277" i="5" s="1"/>
  <c r="H277" i="5"/>
  <c r="G277" i="5"/>
  <c r="F277" i="5"/>
  <c r="B277" i="5"/>
  <c r="AB276" i="5"/>
  <c r="W276" i="5"/>
  <c r="V276" i="5"/>
  <c r="U276" i="5"/>
  <c r="T276" i="5"/>
  <c r="S276" i="5"/>
  <c r="Q276" i="5"/>
  <c r="P276" i="5"/>
  <c r="O276" i="5" s="1"/>
  <c r="J276" i="5"/>
  <c r="I276" i="5" s="1"/>
  <c r="R276" i="5" s="1"/>
  <c r="H276" i="5"/>
  <c r="G276" i="5"/>
  <c r="F276" i="5"/>
  <c r="B276" i="5"/>
  <c r="AB275" i="5"/>
  <c r="W275" i="5"/>
  <c r="V275" i="5"/>
  <c r="U275" i="5"/>
  <c r="T275" i="5"/>
  <c r="S275" i="5"/>
  <c r="Q275" i="5"/>
  <c r="P275" i="5"/>
  <c r="O275" i="5" s="1"/>
  <c r="J275" i="5"/>
  <c r="I275" i="5" s="1"/>
  <c r="R275" i="5" s="1"/>
  <c r="H275" i="5"/>
  <c r="G275" i="5"/>
  <c r="F275" i="5"/>
  <c r="B275" i="5"/>
  <c r="AB274" i="5"/>
  <c r="W274" i="5"/>
  <c r="V274" i="5"/>
  <c r="U274" i="5"/>
  <c r="T274" i="5"/>
  <c r="S274" i="5"/>
  <c r="Q274" i="5"/>
  <c r="P274" i="5"/>
  <c r="O274" i="5" s="1"/>
  <c r="J274" i="5"/>
  <c r="I274" i="5" s="1"/>
  <c r="R274" i="5" s="1"/>
  <c r="H274" i="5"/>
  <c r="G274" i="5"/>
  <c r="F274" i="5"/>
  <c r="B274" i="5"/>
  <c r="AB273" i="5"/>
  <c r="W273" i="5"/>
  <c r="V273" i="5"/>
  <c r="U273" i="5"/>
  <c r="T273" i="5"/>
  <c r="S273" i="5"/>
  <c r="Q273" i="5"/>
  <c r="P273" i="5"/>
  <c r="O273" i="5" s="1"/>
  <c r="J273" i="5"/>
  <c r="I273" i="5" s="1"/>
  <c r="R273" i="5" s="1"/>
  <c r="H273" i="5"/>
  <c r="G273" i="5"/>
  <c r="F273" i="5"/>
  <c r="B273" i="5"/>
  <c r="AB272" i="5"/>
  <c r="W272" i="5"/>
  <c r="V272" i="5"/>
  <c r="U272" i="5"/>
  <c r="T272" i="5"/>
  <c r="S272" i="5"/>
  <c r="Q272" i="5"/>
  <c r="P272" i="5"/>
  <c r="O272" i="5" s="1"/>
  <c r="J272" i="5"/>
  <c r="I272" i="5" s="1"/>
  <c r="R272" i="5" s="1"/>
  <c r="H272" i="5"/>
  <c r="G272" i="5"/>
  <c r="F272" i="5"/>
  <c r="B272" i="5"/>
  <c r="AB271" i="5"/>
  <c r="W271" i="5"/>
  <c r="V271" i="5"/>
  <c r="U271" i="5"/>
  <c r="T271" i="5"/>
  <c r="S271" i="5"/>
  <c r="Q271" i="5"/>
  <c r="P271" i="5"/>
  <c r="O271" i="5" s="1"/>
  <c r="J271" i="5"/>
  <c r="I271" i="5" s="1"/>
  <c r="R271" i="5" s="1"/>
  <c r="H271" i="5"/>
  <c r="G271" i="5"/>
  <c r="F271" i="5"/>
  <c r="B271" i="5"/>
  <c r="AB270" i="5"/>
  <c r="W270" i="5"/>
  <c r="V270" i="5"/>
  <c r="U270" i="5"/>
  <c r="T270" i="5"/>
  <c r="S270" i="5"/>
  <c r="Q270" i="5"/>
  <c r="P270" i="5"/>
  <c r="O270" i="5" s="1"/>
  <c r="J270" i="5"/>
  <c r="I270" i="5" s="1"/>
  <c r="R270" i="5" s="1"/>
  <c r="H270" i="5"/>
  <c r="G270" i="5"/>
  <c r="F270" i="5"/>
  <c r="B270" i="5"/>
  <c r="AB269" i="5"/>
  <c r="W269" i="5"/>
  <c r="V269" i="5"/>
  <c r="U269" i="5"/>
  <c r="T269" i="5"/>
  <c r="S269" i="5"/>
  <c r="Q269" i="5"/>
  <c r="P269" i="5"/>
  <c r="O269" i="5" s="1"/>
  <c r="J269" i="5"/>
  <c r="I269" i="5" s="1"/>
  <c r="R269" i="5" s="1"/>
  <c r="H269" i="5"/>
  <c r="G269" i="5"/>
  <c r="F269" i="5"/>
  <c r="B269" i="5"/>
  <c r="AB268" i="5"/>
  <c r="W268" i="5"/>
  <c r="V268" i="5"/>
  <c r="U268" i="5"/>
  <c r="T268" i="5"/>
  <c r="S268" i="5"/>
  <c r="Q268" i="5"/>
  <c r="P268" i="5"/>
  <c r="O268" i="5" s="1"/>
  <c r="J268" i="5"/>
  <c r="I268" i="5" s="1"/>
  <c r="R268" i="5" s="1"/>
  <c r="H268" i="5"/>
  <c r="G268" i="5"/>
  <c r="F268" i="5"/>
  <c r="B268" i="5"/>
  <c r="AB267" i="5"/>
  <c r="W267" i="5"/>
  <c r="V267" i="5"/>
  <c r="U267" i="5"/>
  <c r="T267" i="5"/>
  <c r="S267" i="5"/>
  <c r="Q267" i="5"/>
  <c r="P267" i="5"/>
  <c r="O267" i="5" s="1"/>
  <c r="J267" i="5"/>
  <c r="I267" i="5" s="1"/>
  <c r="R267" i="5" s="1"/>
  <c r="H267" i="5"/>
  <c r="G267" i="5"/>
  <c r="F267" i="5"/>
  <c r="B267" i="5"/>
  <c r="AB266" i="5"/>
  <c r="W266" i="5"/>
  <c r="V266" i="5"/>
  <c r="U266" i="5"/>
  <c r="T266" i="5"/>
  <c r="S266" i="5"/>
  <c r="Q266" i="5"/>
  <c r="P266" i="5"/>
  <c r="O266" i="5" s="1"/>
  <c r="J266" i="5"/>
  <c r="I266" i="5" s="1"/>
  <c r="R266" i="5" s="1"/>
  <c r="H266" i="5"/>
  <c r="G266" i="5"/>
  <c r="F266" i="5"/>
  <c r="B266" i="5"/>
  <c r="AB265" i="5"/>
  <c r="W265" i="5"/>
  <c r="V265" i="5"/>
  <c r="U265" i="5"/>
  <c r="T265" i="5"/>
  <c r="S265" i="5"/>
  <c r="Q265" i="5"/>
  <c r="P265" i="5"/>
  <c r="O265" i="5" s="1"/>
  <c r="J265" i="5"/>
  <c r="I265" i="5" s="1"/>
  <c r="R265" i="5" s="1"/>
  <c r="H265" i="5"/>
  <c r="G265" i="5"/>
  <c r="F265" i="5"/>
  <c r="B265" i="5"/>
  <c r="AB264" i="5"/>
  <c r="W264" i="5"/>
  <c r="V264" i="5"/>
  <c r="U264" i="5"/>
  <c r="T264" i="5"/>
  <c r="S264" i="5"/>
  <c r="Q264" i="5"/>
  <c r="P264" i="5"/>
  <c r="O264" i="5" s="1"/>
  <c r="J264" i="5"/>
  <c r="I264" i="5" s="1"/>
  <c r="R264" i="5" s="1"/>
  <c r="H264" i="5"/>
  <c r="G264" i="5"/>
  <c r="F264" i="5"/>
  <c r="B264" i="5"/>
  <c r="AB263" i="5"/>
  <c r="W263" i="5"/>
  <c r="V263" i="5"/>
  <c r="U263" i="5"/>
  <c r="T263" i="5"/>
  <c r="S263" i="5"/>
  <c r="Q263" i="5"/>
  <c r="P263" i="5"/>
  <c r="O263" i="5" s="1"/>
  <c r="J263" i="5"/>
  <c r="I263" i="5" s="1"/>
  <c r="R263" i="5" s="1"/>
  <c r="H263" i="5"/>
  <c r="G263" i="5"/>
  <c r="F263" i="5"/>
  <c r="B263" i="5"/>
  <c r="AB262" i="5"/>
  <c r="W262" i="5"/>
  <c r="V262" i="5"/>
  <c r="U262" i="5"/>
  <c r="T262" i="5"/>
  <c r="S262" i="5"/>
  <c r="Q262" i="5"/>
  <c r="P262" i="5"/>
  <c r="O262" i="5" s="1"/>
  <c r="J262" i="5"/>
  <c r="I262" i="5" s="1"/>
  <c r="R262" i="5" s="1"/>
  <c r="H262" i="5"/>
  <c r="G262" i="5"/>
  <c r="F262" i="5"/>
  <c r="B262" i="5"/>
  <c r="AB261" i="5"/>
  <c r="W261" i="5"/>
  <c r="V261" i="5"/>
  <c r="U261" i="5"/>
  <c r="T261" i="5"/>
  <c r="S261" i="5"/>
  <c r="Q261" i="5"/>
  <c r="P261" i="5"/>
  <c r="O261" i="5" s="1"/>
  <c r="J261" i="5"/>
  <c r="I261" i="5" s="1"/>
  <c r="R261" i="5" s="1"/>
  <c r="H261" i="5"/>
  <c r="G261" i="5"/>
  <c r="F261" i="5"/>
  <c r="B261" i="5"/>
  <c r="AB260" i="5"/>
  <c r="W260" i="5"/>
  <c r="V260" i="5"/>
  <c r="U260" i="5"/>
  <c r="T260" i="5"/>
  <c r="S260" i="5"/>
  <c r="Q260" i="5"/>
  <c r="P260" i="5"/>
  <c r="O260" i="5" s="1"/>
  <c r="J260" i="5"/>
  <c r="I260" i="5" s="1"/>
  <c r="R260" i="5" s="1"/>
  <c r="H260" i="5"/>
  <c r="G260" i="5"/>
  <c r="F260" i="5"/>
  <c r="B260" i="5"/>
  <c r="AB259" i="5"/>
  <c r="W259" i="5"/>
  <c r="V259" i="5"/>
  <c r="U259" i="5"/>
  <c r="T259" i="5"/>
  <c r="S259" i="5"/>
  <c r="Q259" i="5"/>
  <c r="P259" i="5"/>
  <c r="O259" i="5" s="1"/>
  <c r="J259" i="5"/>
  <c r="I259" i="5" s="1"/>
  <c r="R259" i="5" s="1"/>
  <c r="H259" i="5"/>
  <c r="G259" i="5"/>
  <c r="F259" i="5"/>
  <c r="B259" i="5"/>
  <c r="AB258" i="5"/>
  <c r="W258" i="5"/>
  <c r="V258" i="5"/>
  <c r="U258" i="5"/>
  <c r="T258" i="5"/>
  <c r="S258" i="5"/>
  <c r="Q258" i="5"/>
  <c r="P258" i="5"/>
  <c r="O258" i="5" s="1"/>
  <c r="J258" i="5"/>
  <c r="I258" i="5" s="1"/>
  <c r="R258" i="5" s="1"/>
  <c r="H258" i="5"/>
  <c r="G258" i="5"/>
  <c r="F258" i="5"/>
  <c r="B258" i="5"/>
  <c r="AB257" i="5"/>
  <c r="W257" i="5"/>
  <c r="V257" i="5"/>
  <c r="U257" i="5"/>
  <c r="T257" i="5"/>
  <c r="S257" i="5"/>
  <c r="Q257" i="5"/>
  <c r="P257" i="5"/>
  <c r="O257" i="5" s="1"/>
  <c r="J257" i="5"/>
  <c r="I257" i="5" s="1"/>
  <c r="R257" i="5" s="1"/>
  <c r="H257" i="5"/>
  <c r="G257" i="5"/>
  <c r="F257" i="5"/>
  <c r="B257" i="5"/>
  <c r="AB256" i="5"/>
  <c r="W256" i="5"/>
  <c r="V256" i="5"/>
  <c r="U256" i="5"/>
  <c r="T256" i="5"/>
  <c r="S256" i="5"/>
  <c r="Q256" i="5"/>
  <c r="P256" i="5"/>
  <c r="O256" i="5" s="1"/>
  <c r="J256" i="5"/>
  <c r="I256" i="5" s="1"/>
  <c r="R256" i="5" s="1"/>
  <c r="H256" i="5"/>
  <c r="G256" i="5"/>
  <c r="F256" i="5"/>
  <c r="B256" i="5"/>
  <c r="AB255" i="5"/>
  <c r="W255" i="5"/>
  <c r="V255" i="5"/>
  <c r="U255" i="5"/>
  <c r="T255" i="5"/>
  <c r="S255" i="5"/>
  <c r="Q255" i="5"/>
  <c r="P255" i="5"/>
  <c r="O255" i="5" s="1"/>
  <c r="J255" i="5"/>
  <c r="I255" i="5" s="1"/>
  <c r="R255" i="5" s="1"/>
  <c r="H255" i="5"/>
  <c r="G255" i="5"/>
  <c r="F255" i="5"/>
  <c r="B255" i="5"/>
  <c r="AB254" i="5"/>
  <c r="W254" i="5"/>
  <c r="V254" i="5"/>
  <c r="U254" i="5"/>
  <c r="T254" i="5"/>
  <c r="S254" i="5"/>
  <c r="Q254" i="5"/>
  <c r="P254" i="5"/>
  <c r="O254" i="5" s="1"/>
  <c r="J254" i="5"/>
  <c r="I254" i="5" s="1"/>
  <c r="R254" i="5" s="1"/>
  <c r="H254" i="5"/>
  <c r="G254" i="5"/>
  <c r="F254" i="5"/>
  <c r="B254" i="5"/>
  <c r="AB253" i="5"/>
  <c r="W253" i="5"/>
  <c r="V253" i="5"/>
  <c r="U253" i="5"/>
  <c r="T253" i="5"/>
  <c r="S253" i="5"/>
  <c r="Q253" i="5"/>
  <c r="P253" i="5"/>
  <c r="O253" i="5" s="1"/>
  <c r="J253" i="5"/>
  <c r="I253" i="5" s="1"/>
  <c r="R253" i="5" s="1"/>
  <c r="H253" i="5"/>
  <c r="G253" i="5"/>
  <c r="F253" i="5"/>
  <c r="B253" i="5"/>
  <c r="AB252" i="5"/>
  <c r="W252" i="5"/>
  <c r="V252" i="5"/>
  <c r="U252" i="5"/>
  <c r="T252" i="5"/>
  <c r="S252" i="5"/>
  <c r="Q252" i="5"/>
  <c r="P252" i="5"/>
  <c r="O252" i="5" s="1"/>
  <c r="J252" i="5"/>
  <c r="I252" i="5" s="1"/>
  <c r="R252" i="5" s="1"/>
  <c r="H252" i="5"/>
  <c r="G252" i="5"/>
  <c r="F252" i="5"/>
  <c r="B252" i="5"/>
  <c r="AB251" i="5"/>
  <c r="W251" i="5"/>
  <c r="V251" i="5"/>
  <c r="U251" i="5"/>
  <c r="T251" i="5"/>
  <c r="S251" i="5"/>
  <c r="Q251" i="5"/>
  <c r="P251" i="5"/>
  <c r="O251" i="5" s="1"/>
  <c r="J251" i="5"/>
  <c r="I251" i="5" s="1"/>
  <c r="R251" i="5" s="1"/>
  <c r="H251" i="5"/>
  <c r="G251" i="5"/>
  <c r="F251" i="5"/>
  <c r="B251" i="5"/>
  <c r="AB250" i="5"/>
  <c r="W250" i="5"/>
  <c r="V250" i="5"/>
  <c r="U250" i="5"/>
  <c r="T250" i="5"/>
  <c r="S250" i="5"/>
  <c r="Q250" i="5"/>
  <c r="P250" i="5"/>
  <c r="O250" i="5" s="1"/>
  <c r="J250" i="5"/>
  <c r="I250" i="5" s="1"/>
  <c r="R250" i="5" s="1"/>
  <c r="H250" i="5"/>
  <c r="G250" i="5"/>
  <c r="F250" i="5"/>
  <c r="B250" i="5"/>
  <c r="AB249" i="5"/>
  <c r="W249" i="5"/>
  <c r="V249" i="5"/>
  <c r="U249" i="5"/>
  <c r="T249" i="5"/>
  <c r="S249" i="5"/>
  <c r="Q249" i="5"/>
  <c r="P249" i="5"/>
  <c r="O249" i="5" s="1"/>
  <c r="J249" i="5"/>
  <c r="I249" i="5" s="1"/>
  <c r="R249" i="5" s="1"/>
  <c r="H249" i="5"/>
  <c r="G249" i="5"/>
  <c r="F249" i="5"/>
  <c r="B249" i="5"/>
  <c r="AB248" i="5"/>
  <c r="W248" i="5"/>
  <c r="V248" i="5"/>
  <c r="U248" i="5"/>
  <c r="T248" i="5"/>
  <c r="S248" i="5"/>
  <c r="Q248" i="5"/>
  <c r="P248" i="5"/>
  <c r="O248" i="5" s="1"/>
  <c r="J248" i="5"/>
  <c r="I248" i="5" s="1"/>
  <c r="R248" i="5" s="1"/>
  <c r="H248" i="5"/>
  <c r="G248" i="5"/>
  <c r="F248" i="5"/>
  <c r="B248" i="5"/>
  <c r="AB247" i="5"/>
  <c r="W247" i="5"/>
  <c r="V247" i="5"/>
  <c r="U247" i="5"/>
  <c r="T247" i="5"/>
  <c r="S247" i="5"/>
  <c r="Q247" i="5"/>
  <c r="P247" i="5"/>
  <c r="O247" i="5" s="1"/>
  <c r="J247" i="5"/>
  <c r="I247" i="5" s="1"/>
  <c r="R247" i="5" s="1"/>
  <c r="H247" i="5"/>
  <c r="G247" i="5"/>
  <c r="F247" i="5"/>
  <c r="B247" i="5"/>
  <c r="AB246" i="5"/>
  <c r="W246" i="5"/>
  <c r="V246" i="5"/>
  <c r="U246" i="5"/>
  <c r="T246" i="5"/>
  <c r="S246" i="5"/>
  <c r="Q246" i="5"/>
  <c r="P246" i="5"/>
  <c r="O246" i="5" s="1"/>
  <c r="J246" i="5"/>
  <c r="I246" i="5" s="1"/>
  <c r="R246" i="5" s="1"/>
  <c r="H246" i="5"/>
  <c r="G246" i="5"/>
  <c r="F246" i="5"/>
  <c r="B246" i="5"/>
  <c r="AB245" i="5"/>
  <c r="W245" i="5"/>
  <c r="V245" i="5"/>
  <c r="U245" i="5"/>
  <c r="T245" i="5"/>
  <c r="S245" i="5"/>
  <c r="Q245" i="5"/>
  <c r="P245" i="5"/>
  <c r="O245" i="5" s="1"/>
  <c r="J245" i="5"/>
  <c r="I245" i="5" s="1"/>
  <c r="R245" i="5" s="1"/>
  <c r="H245" i="5"/>
  <c r="G245" i="5"/>
  <c r="F245" i="5"/>
  <c r="B245" i="5"/>
  <c r="AB244" i="5"/>
  <c r="W244" i="5"/>
  <c r="V244" i="5"/>
  <c r="U244" i="5"/>
  <c r="T244" i="5"/>
  <c r="S244" i="5"/>
  <c r="Q244" i="5"/>
  <c r="P244" i="5"/>
  <c r="O244" i="5" s="1"/>
  <c r="J244" i="5"/>
  <c r="I244" i="5" s="1"/>
  <c r="R244" i="5" s="1"/>
  <c r="H244" i="5"/>
  <c r="G244" i="5"/>
  <c r="F244" i="5"/>
  <c r="B244" i="5"/>
  <c r="AB243" i="5"/>
  <c r="W243" i="5"/>
  <c r="V243" i="5"/>
  <c r="U243" i="5"/>
  <c r="T243" i="5"/>
  <c r="S243" i="5"/>
  <c r="Q243" i="5"/>
  <c r="P243" i="5"/>
  <c r="O243" i="5" s="1"/>
  <c r="J243" i="5"/>
  <c r="I243" i="5" s="1"/>
  <c r="R243" i="5" s="1"/>
  <c r="H243" i="5"/>
  <c r="G243" i="5"/>
  <c r="F243" i="5"/>
  <c r="B243" i="5"/>
  <c r="AB242" i="5"/>
  <c r="W242" i="5"/>
  <c r="V242" i="5"/>
  <c r="U242" i="5"/>
  <c r="T242" i="5"/>
  <c r="S242" i="5"/>
  <c r="Q242" i="5"/>
  <c r="P242" i="5"/>
  <c r="O242" i="5" s="1"/>
  <c r="J242" i="5"/>
  <c r="I242" i="5" s="1"/>
  <c r="R242" i="5" s="1"/>
  <c r="H242" i="5"/>
  <c r="G242" i="5"/>
  <c r="F242" i="5"/>
  <c r="B242" i="5"/>
  <c r="AB241" i="5"/>
  <c r="W241" i="5"/>
  <c r="V241" i="5"/>
  <c r="U241" i="5"/>
  <c r="T241" i="5"/>
  <c r="S241" i="5"/>
  <c r="Q241" i="5"/>
  <c r="P241" i="5"/>
  <c r="O241" i="5" s="1"/>
  <c r="J241" i="5"/>
  <c r="I241" i="5" s="1"/>
  <c r="R241" i="5" s="1"/>
  <c r="H241" i="5"/>
  <c r="G241" i="5"/>
  <c r="F241" i="5"/>
  <c r="B241" i="5"/>
  <c r="AB240" i="5"/>
  <c r="W240" i="5"/>
  <c r="V240" i="5"/>
  <c r="U240" i="5"/>
  <c r="T240" i="5"/>
  <c r="S240" i="5"/>
  <c r="Q240" i="5"/>
  <c r="P240" i="5"/>
  <c r="O240" i="5" s="1"/>
  <c r="J240" i="5"/>
  <c r="I240" i="5" s="1"/>
  <c r="R240" i="5" s="1"/>
  <c r="H240" i="5"/>
  <c r="G240" i="5"/>
  <c r="F240" i="5"/>
  <c r="B240" i="5"/>
  <c r="AB239" i="5"/>
  <c r="W239" i="5"/>
  <c r="V239" i="5"/>
  <c r="U239" i="5"/>
  <c r="T239" i="5"/>
  <c r="S239" i="5"/>
  <c r="Q239" i="5"/>
  <c r="P239" i="5"/>
  <c r="O239" i="5" s="1"/>
  <c r="J239" i="5"/>
  <c r="I239" i="5" s="1"/>
  <c r="R239" i="5" s="1"/>
  <c r="H239" i="5"/>
  <c r="G239" i="5"/>
  <c r="F239" i="5"/>
  <c r="B239" i="5"/>
  <c r="AB238" i="5"/>
  <c r="W238" i="5"/>
  <c r="V238" i="5"/>
  <c r="U238" i="5"/>
  <c r="T238" i="5"/>
  <c r="S238" i="5"/>
  <c r="Q238" i="5"/>
  <c r="P238" i="5"/>
  <c r="O238" i="5" s="1"/>
  <c r="J238" i="5"/>
  <c r="I238" i="5" s="1"/>
  <c r="R238" i="5" s="1"/>
  <c r="H238" i="5"/>
  <c r="G238" i="5"/>
  <c r="F238" i="5"/>
  <c r="B238" i="5"/>
  <c r="AB237" i="5"/>
  <c r="W237" i="5"/>
  <c r="V237" i="5"/>
  <c r="U237" i="5"/>
  <c r="T237" i="5"/>
  <c r="S237" i="5"/>
  <c r="Q237" i="5"/>
  <c r="P237" i="5"/>
  <c r="O237" i="5" s="1"/>
  <c r="J237" i="5"/>
  <c r="I237" i="5" s="1"/>
  <c r="R237" i="5" s="1"/>
  <c r="H237" i="5"/>
  <c r="G237" i="5"/>
  <c r="F237" i="5"/>
  <c r="B237" i="5"/>
  <c r="AB236" i="5"/>
  <c r="W236" i="5"/>
  <c r="V236" i="5"/>
  <c r="U236" i="5"/>
  <c r="T236" i="5"/>
  <c r="S236" i="5"/>
  <c r="Q236" i="5"/>
  <c r="P236" i="5"/>
  <c r="O236" i="5" s="1"/>
  <c r="J236" i="5"/>
  <c r="I236" i="5" s="1"/>
  <c r="R236" i="5" s="1"/>
  <c r="H236" i="5"/>
  <c r="G236" i="5"/>
  <c r="F236" i="5"/>
  <c r="B236" i="5"/>
  <c r="AB235" i="5"/>
  <c r="W235" i="5"/>
  <c r="V235" i="5"/>
  <c r="U235" i="5"/>
  <c r="T235" i="5"/>
  <c r="S235" i="5"/>
  <c r="Q235" i="5"/>
  <c r="P235" i="5"/>
  <c r="O235" i="5" s="1"/>
  <c r="J235" i="5"/>
  <c r="I235" i="5" s="1"/>
  <c r="R235" i="5" s="1"/>
  <c r="H235" i="5"/>
  <c r="G235" i="5"/>
  <c r="F235" i="5"/>
  <c r="B235" i="5"/>
  <c r="AB234" i="5"/>
  <c r="W234" i="5"/>
  <c r="V234" i="5"/>
  <c r="U234" i="5"/>
  <c r="T234" i="5"/>
  <c r="S234" i="5"/>
  <c r="Q234" i="5"/>
  <c r="P234" i="5"/>
  <c r="O234" i="5" s="1"/>
  <c r="J234" i="5"/>
  <c r="I234" i="5" s="1"/>
  <c r="R234" i="5" s="1"/>
  <c r="H234" i="5"/>
  <c r="G234" i="5"/>
  <c r="F234" i="5"/>
  <c r="B234" i="5"/>
  <c r="AB233" i="5"/>
  <c r="W233" i="5"/>
  <c r="V233" i="5"/>
  <c r="U233" i="5"/>
  <c r="T233" i="5"/>
  <c r="S233" i="5"/>
  <c r="Q233" i="5"/>
  <c r="P233" i="5"/>
  <c r="O233" i="5" s="1"/>
  <c r="J233" i="5"/>
  <c r="I233" i="5" s="1"/>
  <c r="R233" i="5" s="1"/>
  <c r="H233" i="5"/>
  <c r="G233" i="5"/>
  <c r="F233" i="5"/>
  <c r="B233" i="5"/>
  <c r="AB232" i="5"/>
  <c r="W232" i="5"/>
  <c r="V232" i="5"/>
  <c r="U232" i="5"/>
  <c r="T232" i="5"/>
  <c r="S232" i="5"/>
  <c r="Q232" i="5"/>
  <c r="P232" i="5"/>
  <c r="O232" i="5" s="1"/>
  <c r="J232" i="5"/>
  <c r="I232" i="5" s="1"/>
  <c r="R232" i="5" s="1"/>
  <c r="H232" i="5"/>
  <c r="G232" i="5"/>
  <c r="F232" i="5"/>
  <c r="B232" i="5"/>
  <c r="AB231" i="5"/>
  <c r="W231" i="5"/>
  <c r="V231" i="5"/>
  <c r="U231" i="5"/>
  <c r="T231" i="5"/>
  <c r="S231" i="5"/>
  <c r="Q231" i="5"/>
  <c r="P231" i="5"/>
  <c r="O231" i="5" s="1"/>
  <c r="J231" i="5"/>
  <c r="I231" i="5" s="1"/>
  <c r="R231" i="5" s="1"/>
  <c r="H231" i="5"/>
  <c r="G231" i="5"/>
  <c r="F231" i="5"/>
  <c r="B231" i="5"/>
  <c r="AB230" i="5"/>
  <c r="W230" i="5"/>
  <c r="V230" i="5"/>
  <c r="U230" i="5"/>
  <c r="T230" i="5"/>
  <c r="S230" i="5"/>
  <c r="Q230" i="5"/>
  <c r="P230" i="5"/>
  <c r="O230" i="5" s="1"/>
  <c r="J230" i="5"/>
  <c r="I230" i="5" s="1"/>
  <c r="R230" i="5" s="1"/>
  <c r="H230" i="5"/>
  <c r="G230" i="5"/>
  <c r="F230" i="5"/>
  <c r="B230" i="5"/>
  <c r="AB229" i="5"/>
  <c r="W229" i="5"/>
  <c r="V229" i="5"/>
  <c r="U229" i="5"/>
  <c r="T229" i="5"/>
  <c r="S229" i="5"/>
  <c r="Q229" i="5"/>
  <c r="P229" i="5"/>
  <c r="O229" i="5" s="1"/>
  <c r="J229" i="5"/>
  <c r="I229" i="5" s="1"/>
  <c r="R229" i="5" s="1"/>
  <c r="H229" i="5"/>
  <c r="G229" i="5"/>
  <c r="F229" i="5"/>
  <c r="B229" i="5"/>
  <c r="AB228" i="5"/>
  <c r="W228" i="5"/>
  <c r="V228" i="5"/>
  <c r="U228" i="5"/>
  <c r="T228" i="5"/>
  <c r="S228" i="5"/>
  <c r="Q228" i="5"/>
  <c r="P228" i="5"/>
  <c r="O228" i="5" s="1"/>
  <c r="J228" i="5"/>
  <c r="I228" i="5" s="1"/>
  <c r="R228" i="5" s="1"/>
  <c r="H228" i="5"/>
  <c r="G228" i="5"/>
  <c r="F228" i="5"/>
  <c r="B228" i="5"/>
  <c r="AB227" i="5"/>
  <c r="W227" i="5"/>
  <c r="V227" i="5"/>
  <c r="U227" i="5"/>
  <c r="T227" i="5"/>
  <c r="S227" i="5"/>
  <c r="Q227" i="5"/>
  <c r="P227" i="5"/>
  <c r="O227" i="5" s="1"/>
  <c r="J227" i="5"/>
  <c r="I227" i="5" s="1"/>
  <c r="R227" i="5" s="1"/>
  <c r="H227" i="5"/>
  <c r="G227" i="5"/>
  <c r="F227" i="5"/>
  <c r="B227" i="5"/>
  <c r="AB226" i="5"/>
  <c r="W226" i="5"/>
  <c r="V226" i="5"/>
  <c r="U226" i="5"/>
  <c r="T226" i="5"/>
  <c r="S226" i="5"/>
  <c r="Q226" i="5"/>
  <c r="P226" i="5"/>
  <c r="O226" i="5" s="1"/>
  <c r="J226" i="5"/>
  <c r="I226" i="5" s="1"/>
  <c r="R226" i="5" s="1"/>
  <c r="H226" i="5"/>
  <c r="G226" i="5"/>
  <c r="F226" i="5"/>
  <c r="B226" i="5"/>
  <c r="AB225" i="5"/>
  <c r="W225" i="5"/>
  <c r="V225" i="5"/>
  <c r="U225" i="5"/>
  <c r="T225" i="5"/>
  <c r="S225" i="5"/>
  <c r="Q225" i="5"/>
  <c r="P225" i="5"/>
  <c r="O225" i="5" s="1"/>
  <c r="J225" i="5"/>
  <c r="I225" i="5" s="1"/>
  <c r="R225" i="5" s="1"/>
  <c r="H225" i="5"/>
  <c r="G225" i="5"/>
  <c r="F225" i="5"/>
  <c r="B225" i="5"/>
  <c r="AB224" i="5"/>
  <c r="W224" i="5"/>
  <c r="V224" i="5"/>
  <c r="U224" i="5"/>
  <c r="T224" i="5"/>
  <c r="S224" i="5"/>
  <c r="Q224" i="5"/>
  <c r="P224" i="5"/>
  <c r="O224" i="5" s="1"/>
  <c r="J224" i="5"/>
  <c r="I224" i="5" s="1"/>
  <c r="R224" i="5" s="1"/>
  <c r="H224" i="5"/>
  <c r="G224" i="5"/>
  <c r="F224" i="5"/>
  <c r="B224" i="5"/>
  <c r="AB223" i="5"/>
  <c r="W223" i="5"/>
  <c r="V223" i="5"/>
  <c r="U223" i="5"/>
  <c r="T223" i="5"/>
  <c r="S223" i="5"/>
  <c r="Q223" i="5"/>
  <c r="P223" i="5"/>
  <c r="O223" i="5" s="1"/>
  <c r="J223" i="5"/>
  <c r="I223" i="5" s="1"/>
  <c r="R223" i="5" s="1"/>
  <c r="H223" i="5"/>
  <c r="G223" i="5"/>
  <c r="F223" i="5"/>
  <c r="B223" i="5"/>
  <c r="AB222" i="5"/>
  <c r="W222" i="5"/>
  <c r="V222" i="5"/>
  <c r="U222" i="5"/>
  <c r="T222" i="5"/>
  <c r="S222" i="5"/>
  <c r="Q222" i="5"/>
  <c r="P222" i="5"/>
  <c r="O222" i="5" s="1"/>
  <c r="J222" i="5"/>
  <c r="I222" i="5" s="1"/>
  <c r="R222" i="5" s="1"/>
  <c r="H222" i="5"/>
  <c r="G222" i="5"/>
  <c r="F222" i="5"/>
  <c r="B222" i="5"/>
  <c r="AB221" i="5"/>
  <c r="W221" i="5"/>
  <c r="V221" i="5"/>
  <c r="U221" i="5"/>
  <c r="T221" i="5"/>
  <c r="S221" i="5"/>
  <c r="Q221" i="5"/>
  <c r="P221" i="5"/>
  <c r="O221" i="5" s="1"/>
  <c r="J221" i="5"/>
  <c r="I221" i="5" s="1"/>
  <c r="R221" i="5" s="1"/>
  <c r="H221" i="5"/>
  <c r="G221" i="5"/>
  <c r="F221" i="5"/>
  <c r="B221" i="5"/>
  <c r="AB220" i="5"/>
  <c r="W220" i="5"/>
  <c r="V220" i="5"/>
  <c r="U220" i="5"/>
  <c r="T220" i="5"/>
  <c r="S220" i="5"/>
  <c r="Q220" i="5"/>
  <c r="P220" i="5"/>
  <c r="O220" i="5" s="1"/>
  <c r="J220" i="5"/>
  <c r="I220" i="5" s="1"/>
  <c r="R220" i="5" s="1"/>
  <c r="H220" i="5"/>
  <c r="G220" i="5"/>
  <c r="F220" i="5"/>
  <c r="B220" i="5"/>
  <c r="AB219" i="5"/>
  <c r="W219" i="5"/>
  <c r="V219" i="5"/>
  <c r="U219" i="5"/>
  <c r="T219" i="5"/>
  <c r="S219" i="5"/>
  <c r="Q219" i="5"/>
  <c r="P219" i="5"/>
  <c r="O219" i="5" s="1"/>
  <c r="J219" i="5"/>
  <c r="I219" i="5" s="1"/>
  <c r="R219" i="5" s="1"/>
  <c r="H219" i="5"/>
  <c r="G219" i="5"/>
  <c r="F219" i="5"/>
  <c r="B219" i="5"/>
  <c r="AB218" i="5"/>
  <c r="W218" i="5"/>
  <c r="V218" i="5"/>
  <c r="U218" i="5"/>
  <c r="T218" i="5"/>
  <c r="S218" i="5"/>
  <c r="Q218" i="5"/>
  <c r="P218" i="5"/>
  <c r="O218" i="5" s="1"/>
  <c r="J218" i="5"/>
  <c r="I218" i="5" s="1"/>
  <c r="R218" i="5" s="1"/>
  <c r="H218" i="5"/>
  <c r="G218" i="5"/>
  <c r="F218" i="5"/>
  <c r="B218" i="5"/>
  <c r="AB217" i="5"/>
  <c r="W217" i="5"/>
  <c r="V217" i="5"/>
  <c r="U217" i="5"/>
  <c r="T217" i="5"/>
  <c r="S217" i="5"/>
  <c r="Q217" i="5"/>
  <c r="P217" i="5"/>
  <c r="O217" i="5" s="1"/>
  <c r="J217" i="5"/>
  <c r="I217" i="5" s="1"/>
  <c r="R217" i="5" s="1"/>
  <c r="H217" i="5"/>
  <c r="G217" i="5"/>
  <c r="F217" i="5"/>
  <c r="B217" i="5"/>
  <c r="AB216" i="5"/>
  <c r="W216" i="5"/>
  <c r="V216" i="5"/>
  <c r="U216" i="5"/>
  <c r="T216" i="5"/>
  <c r="S216" i="5"/>
  <c r="Q216" i="5"/>
  <c r="P216" i="5"/>
  <c r="O216" i="5" s="1"/>
  <c r="J216" i="5"/>
  <c r="I216" i="5" s="1"/>
  <c r="R216" i="5" s="1"/>
  <c r="H216" i="5"/>
  <c r="G216" i="5"/>
  <c r="F216" i="5"/>
  <c r="B216" i="5"/>
  <c r="AB215" i="5"/>
  <c r="W215" i="5"/>
  <c r="V215" i="5"/>
  <c r="U215" i="5"/>
  <c r="T215" i="5"/>
  <c r="S215" i="5"/>
  <c r="Q215" i="5"/>
  <c r="P215" i="5"/>
  <c r="O215" i="5" s="1"/>
  <c r="J215" i="5"/>
  <c r="I215" i="5" s="1"/>
  <c r="R215" i="5" s="1"/>
  <c r="H215" i="5"/>
  <c r="G215" i="5"/>
  <c r="F215" i="5"/>
  <c r="B215" i="5"/>
  <c r="AB214" i="5"/>
  <c r="W214" i="5"/>
  <c r="V214" i="5"/>
  <c r="U214" i="5"/>
  <c r="T214" i="5"/>
  <c r="S214" i="5"/>
  <c r="Q214" i="5"/>
  <c r="P214" i="5"/>
  <c r="O214" i="5" s="1"/>
  <c r="J214" i="5"/>
  <c r="I214" i="5" s="1"/>
  <c r="R214" i="5" s="1"/>
  <c r="H214" i="5"/>
  <c r="G214" i="5"/>
  <c r="F214" i="5"/>
  <c r="B214" i="5"/>
  <c r="AB213" i="5"/>
  <c r="W213" i="5"/>
  <c r="V213" i="5"/>
  <c r="U213" i="5"/>
  <c r="T213" i="5"/>
  <c r="S213" i="5"/>
  <c r="Q213" i="5"/>
  <c r="P213" i="5"/>
  <c r="O213" i="5" s="1"/>
  <c r="J213" i="5"/>
  <c r="I213" i="5" s="1"/>
  <c r="R213" i="5" s="1"/>
  <c r="H213" i="5"/>
  <c r="G213" i="5"/>
  <c r="F213" i="5"/>
  <c r="B213" i="5"/>
  <c r="AB212" i="5"/>
  <c r="W212" i="5"/>
  <c r="V212" i="5"/>
  <c r="U212" i="5"/>
  <c r="T212" i="5"/>
  <c r="S212" i="5"/>
  <c r="Q212" i="5"/>
  <c r="P212" i="5"/>
  <c r="O212" i="5" s="1"/>
  <c r="J212" i="5"/>
  <c r="I212" i="5" s="1"/>
  <c r="R212" i="5" s="1"/>
  <c r="H212" i="5"/>
  <c r="G212" i="5"/>
  <c r="F212" i="5"/>
  <c r="B212" i="5"/>
  <c r="AB211" i="5"/>
  <c r="W211" i="5"/>
  <c r="V211" i="5"/>
  <c r="U211" i="5"/>
  <c r="T211" i="5"/>
  <c r="S211" i="5"/>
  <c r="Q211" i="5"/>
  <c r="P211" i="5"/>
  <c r="O211" i="5" s="1"/>
  <c r="J211" i="5"/>
  <c r="I211" i="5" s="1"/>
  <c r="R211" i="5" s="1"/>
  <c r="H211" i="5"/>
  <c r="G211" i="5"/>
  <c r="F211" i="5"/>
  <c r="B211" i="5"/>
  <c r="AB210" i="5"/>
  <c r="W210" i="5"/>
  <c r="V210" i="5"/>
  <c r="U210" i="5"/>
  <c r="T210" i="5"/>
  <c r="S210" i="5"/>
  <c r="Q210" i="5"/>
  <c r="P210" i="5"/>
  <c r="O210" i="5" s="1"/>
  <c r="J210" i="5"/>
  <c r="I210" i="5" s="1"/>
  <c r="R210" i="5" s="1"/>
  <c r="H210" i="5"/>
  <c r="G210" i="5"/>
  <c r="F210" i="5"/>
  <c r="B210" i="5"/>
  <c r="AB209" i="5"/>
  <c r="W209" i="5"/>
  <c r="V209" i="5"/>
  <c r="U209" i="5"/>
  <c r="T209" i="5"/>
  <c r="S209" i="5"/>
  <c r="Q209" i="5"/>
  <c r="P209" i="5"/>
  <c r="O209" i="5" s="1"/>
  <c r="J209" i="5"/>
  <c r="I209" i="5" s="1"/>
  <c r="R209" i="5" s="1"/>
  <c r="H209" i="5"/>
  <c r="G209" i="5"/>
  <c r="F209" i="5"/>
  <c r="B209" i="5"/>
  <c r="AB208" i="5"/>
  <c r="W208" i="5"/>
  <c r="V208" i="5"/>
  <c r="U208" i="5"/>
  <c r="T208" i="5"/>
  <c r="S208" i="5"/>
  <c r="Q208" i="5"/>
  <c r="P208" i="5"/>
  <c r="O208" i="5" s="1"/>
  <c r="J208" i="5"/>
  <c r="I208" i="5" s="1"/>
  <c r="R208" i="5" s="1"/>
  <c r="H208" i="5"/>
  <c r="G208" i="5"/>
  <c r="F208" i="5"/>
  <c r="B208" i="5"/>
  <c r="AB207" i="5"/>
  <c r="W207" i="5"/>
  <c r="V207" i="5"/>
  <c r="U207" i="5"/>
  <c r="T207" i="5"/>
  <c r="S207" i="5"/>
  <c r="Q207" i="5"/>
  <c r="P207" i="5"/>
  <c r="O207" i="5" s="1"/>
  <c r="J207" i="5"/>
  <c r="I207" i="5" s="1"/>
  <c r="R207" i="5" s="1"/>
  <c r="H207" i="5"/>
  <c r="G207" i="5"/>
  <c r="F207" i="5"/>
  <c r="B207" i="5"/>
  <c r="AB206" i="5"/>
  <c r="W206" i="5"/>
  <c r="V206" i="5"/>
  <c r="U206" i="5"/>
  <c r="T206" i="5"/>
  <c r="S206" i="5"/>
  <c r="Q206" i="5"/>
  <c r="P206" i="5"/>
  <c r="O206" i="5" s="1"/>
  <c r="J206" i="5"/>
  <c r="I206" i="5" s="1"/>
  <c r="R206" i="5" s="1"/>
  <c r="H206" i="5"/>
  <c r="G206" i="5"/>
  <c r="F206" i="5"/>
  <c r="B206" i="5"/>
  <c r="AB205" i="5"/>
  <c r="W205" i="5"/>
  <c r="V205" i="5"/>
  <c r="U205" i="5"/>
  <c r="T205" i="5"/>
  <c r="S205" i="5"/>
  <c r="Q205" i="5"/>
  <c r="P205" i="5"/>
  <c r="O205" i="5" s="1"/>
  <c r="J205" i="5"/>
  <c r="I205" i="5" s="1"/>
  <c r="R205" i="5" s="1"/>
  <c r="H205" i="5"/>
  <c r="G205" i="5"/>
  <c r="F205" i="5"/>
  <c r="B205" i="5"/>
  <c r="AB204" i="5"/>
  <c r="W204" i="5"/>
  <c r="V204" i="5"/>
  <c r="U204" i="5"/>
  <c r="T204" i="5"/>
  <c r="S204" i="5"/>
  <c r="Q204" i="5"/>
  <c r="P204" i="5"/>
  <c r="O204" i="5" s="1"/>
  <c r="J204" i="5"/>
  <c r="I204" i="5" s="1"/>
  <c r="R204" i="5" s="1"/>
  <c r="H204" i="5"/>
  <c r="G204" i="5"/>
  <c r="F204" i="5"/>
  <c r="B204" i="5"/>
  <c r="AB203" i="5"/>
  <c r="W203" i="5"/>
  <c r="V203" i="5"/>
  <c r="U203" i="5"/>
  <c r="T203" i="5"/>
  <c r="S203" i="5"/>
  <c r="Q203" i="5"/>
  <c r="P203" i="5"/>
  <c r="O203" i="5" s="1"/>
  <c r="J203" i="5"/>
  <c r="I203" i="5" s="1"/>
  <c r="R203" i="5" s="1"/>
  <c r="H203" i="5"/>
  <c r="G203" i="5"/>
  <c r="F203" i="5"/>
  <c r="B203" i="5"/>
  <c r="AB202" i="5"/>
  <c r="W202" i="5"/>
  <c r="V202" i="5"/>
  <c r="U202" i="5"/>
  <c r="T202" i="5"/>
  <c r="S202" i="5"/>
  <c r="Q202" i="5"/>
  <c r="P202" i="5"/>
  <c r="O202" i="5" s="1"/>
  <c r="J202" i="5"/>
  <c r="I202" i="5" s="1"/>
  <c r="R202" i="5" s="1"/>
  <c r="H202" i="5"/>
  <c r="G202" i="5"/>
  <c r="F202" i="5"/>
  <c r="B202" i="5"/>
  <c r="AB201" i="5"/>
  <c r="W201" i="5"/>
  <c r="V201" i="5"/>
  <c r="U201" i="5"/>
  <c r="T201" i="5"/>
  <c r="S201" i="5"/>
  <c r="Q201" i="5"/>
  <c r="P201" i="5"/>
  <c r="O201" i="5" s="1"/>
  <c r="J201" i="5"/>
  <c r="I201" i="5" s="1"/>
  <c r="R201" i="5" s="1"/>
  <c r="H201" i="5"/>
  <c r="G201" i="5"/>
  <c r="F201" i="5"/>
  <c r="B201" i="5"/>
  <c r="AB200" i="5"/>
  <c r="W200" i="5"/>
  <c r="V200" i="5"/>
  <c r="U200" i="5"/>
  <c r="T200" i="5"/>
  <c r="S200" i="5"/>
  <c r="Q200" i="5"/>
  <c r="P200" i="5"/>
  <c r="O200" i="5" s="1"/>
  <c r="J200" i="5"/>
  <c r="I200" i="5" s="1"/>
  <c r="R200" i="5" s="1"/>
  <c r="H200" i="5"/>
  <c r="G200" i="5"/>
  <c r="F200" i="5"/>
  <c r="B200" i="5"/>
  <c r="AB199" i="5"/>
  <c r="W199" i="5"/>
  <c r="V199" i="5"/>
  <c r="U199" i="5"/>
  <c r="T199" i="5"/>
  <c r="S199" i="5"/>
  <c r="Q199" i="5"/>
  <c r="P199" i="5"/>
  <c r="O199" i="5" s="1"/>
  <c r="J199" i="5"/>
  <c r="I199" i="5" s="1"/>
  <c r="R199" i="5" s="1"/>
  <c r="H199" i="5"/>
  <c r="G199" i="5"/>
  <c r="F199" i="5"/>
  <c r="B199" i="5"/>
  <c r="AB198" i="5"/>
  <c r="W198" i="5"/>
  <c r="V198" i="5"/>
  <c r="U198" i="5"/>
  <c r="T198" i="5"/>
  <c r="S198" i="5"/>
  <c r="Q198" i="5"/>
  <c r="P198" i="5"/>
  <c r="O198" i="5" s="1"/>
  <c r="J198" i="5"/>
  <c r="I198" i="5" s="1"/>
  <c r="R198" i="5" s="1"/>
  <c r="H198" i="5"/>
  <c r="G198" i="5"/>
  <c r="F198" i="5"/>
  <c r="B198" i="5"/>
  <c r="AB197" i="5"/>
  <c r="W197" i="5"/>
  <c r="V197" i="5"/>
  <c r="U197" i="5"/>
  <c r="T197" i="5"/>
  <c r="S197" i="5"/>
  <c r="Q197" i="5"/>
  <c r="P197" i="5"/>
  <c r="O197" i="5" s="1"/>
  <c r="J197" i="5"/>
  <c r="I197" i="5" s="1"/>
  <c r="R197" i="5" s="1"/>
  <c r="H197" i="5"/>
  <c r="G197" i="5"/>
  <c r="F197" i="5"/>
  <c r="B197" i="5"/>
  <c r="AB196" i="5"/>
  <c r="W196" i="5"/>
  <c r="V196" i="5"/>
  <c r="U196" i="5"/>
  <c r="T196" i="5"/>
  <c r="S196" i="5"/>
  <c r="Q196" i="5"/>
  <c r="P196" i="5"/>
  <c r="O196" i="5" s="1"/>
  <c r="J196" i="5"/>
  <c r="I196" i="5" s="1"/>
  <c r="R196" i="5" s="1"/>
  <c r="H196" i="5"/>
  <c r="G196" i="5"/>
  <c r="F196" i="5"/>
  <c r="B196" i="5"/>
  <c r="AB195" i="5"/>
  <c r="W195" i="5"/>
  <c r="V195" i="5"/>
  <c r="U195" i="5"/>
  <c r="T195" i="5"/>
  <c r="S195" i="5"/>
  <c r="Q195" i="5"/>
  <c r="P195" i="5"/>
  <c r="O195" i="5" s="1"/>
  <c r="J195" i="5"/>
  <c r="I195" i="5" s="1"/>
  <c r="R195" i="5" s="1"/>
  <c r="H195" i="5"/>
  <c r="G195" i="5"/>
  <c r="F195" i="5"/>
  <c r="B195" i="5"/>
  <c r="AB194" i="5"/>
  <c r="W194" i="5"/>
  <c r="V194" i="5"/>
  <c r="U194" i="5"/>
  <c r="T194" i="5"/>
  <c r="S194" i="5"/>
  <c r="Q194" i="5"/>
  <c r="P194" i="5"/>
  <c r="O194" i="5" s="1"/>
  <c r="J194" i="5"/>
  <c r="I194" i="5" s="1"/>
  <c r="R194" i="5" s="1"/>
  <c r="H194" i="5"/>
  <c r="G194" i="5"/>
  <c r="F194" i="5"/>
  <c r="B194" i="5"/>
  <c r="AB193" i="5"/>
  <c r="W193" i="5"/>
  <c r="V193" i="5"/>
  <c r="U193" i="5"/>
  <c r="T193" i="5"/>
  <c r="S193" i="5"/>
  <c r="Q193" i="5"/>
  <c r="P193" i="5"/>
  <c r="O193" i="5" s="1"/>
  <c r="J193" i="5"/>
  <c r="I193" i="5" s="1"/>
  <c r="R193" i="5" s="1"/>
  <c r="H193" i="5"/>
  <c r="G193" i="5"/>
  <c r="F193" i="5"/>
  <c r="B193" i="5"/>
  <c r="AB192" i="5"/>
  <c r="W192" i="5"/>
  <c r="V192" i="5"/>
  <c r="U192" i="5"/>
  <c r="T192" i="5"/>
  <c r="S192" i="5"/>
  <c r="Q192" i="5"/>
  <c r="P192" i="5"/>
  <c r="O192" i="5" s="1"/>
  <c r="J192" i="5"/>
  <c r="I192" i="5" s="1"/>
  <c r="R192" i="5" s="1"/>
  <c r="H192" i="5"/>
  <c r="G192" i="5"/>
  <c r="F192" i="5"/>
  <c r="B192" i="5"/>
  <c r="AB191" i="5"/>
  <c r="W191" i="5"/>
  <c r="V191" i="5"/>
  <c r="U191" i="5"/>
  <c r="T191" i="5"/>
  <c r="S191" i="5"/>
  <c r="Q191" i="5"/>
  <c r="P191" i="5"/>
  <c r="O191" i="5" s="1"/>
  <c r="J191" i="5"/>
  <c r="I191" i="5" s="1"/>
  <c r="R191" i="5" s="1"/>
  <c r="H191" i="5"/>
  <c r="G191" i="5"/>
  <c r="F191" i="5"/>
  <c r="B191" i="5"/>
  <c r="AB190" i="5"/>
  <c r="W190" i="5"/>
  <c r="V190" i="5"/>
  <c r="U190" i="5"/>
  <c r="T190" i="5"/>
  <c r="S190" i="5"/>
  <c r="Q190" i="5"/>
  <c r="P190" i="5"/>
  <c r="O190" i="5" s="1"/>
  <c r="J190" i="5"/>
  <c r="I190" i="5" s="1"/>
  <c r="R190" i="5" s="1"/>
  <c r="H190" i="5"/>
  <c r="G190" i="5"/>
  <c r="F190" i="5"/>
  <c r="B190" i="5"/>
  <c r="AB189" i="5"/>
  <c r="W189" i="5"/>
  <c r="V189" i="5"/>
  <c r="U189" i="5"/>
  <c r="T189" i="5"/>
  <c r="S189" i="5"/>
  <c r="Q189" i="5"/>
  <c r="P189" i="5"/>
  <c r="O189" i="5" s="1"/>
  <c r="J189" i="5"/>
  <c r="I189" i="5" s="1"/>
  <c r="R189" i="5" s="1"/>
  <c r="H189" i="5"/>
  <c r="G189" i="5"/>
  <c r="F189" i="5"/>
  <c r="B189" i="5"/>
  <c r="AB188" i="5"/>
  <c r="W188" i="5"/>
  <c r="V188" i="5"/>
  <c r="U188" i="5"/>
  <c r="T188" i="5"/>
  <c r="S188" i="5"/>
  <c r="Q188" i="5"/>
  <c r="P188" i="5"/>
  <c r="O188" i="5" s="1"/>
  <c r="J188" i="5"/>
  <c r="I188" i="5" s="1"/>
  <c r="R188" i="5" s="1"/>
  <c r="H188" i="5"/>
  <c r="G188" i="5"/>
  <c r="F188" i="5"/>
  <c r="B188" i="5"/>
  <c r="AB187" i="5"/>
  <c r="W187" i="5"/>
  <c r="V187" i="5"/>
  <c r="U187" i="5"/>
  <c r="T187" i="5"/>
  <c r="S187" i="5"/>
  <c r="Q187" i="5"/>
  <c r="P187" i="5"/>
  <c r="O187" i="5" s="1"/>
  <c r="J187" i="5"/>
  <c r="I187" i="5" s="1"/>
  <c r="R187" i="5" s="1"/>
  <c r="H187" i="5"/>
  <c r="G187" i="5"/>
  <c r="F187" i="5"/>
  <c r="B187" i="5"/>
  <c r="AB186" i="5"/>
  <c r="W186" i="5"/>
  <c r="V186" i="5"/>
  <c r="U186" i="5"/>
  <c r="T186" i="5"/>
  <c r="S186" i="5"/>
  <c r="Q186" i="5"/>
  <c r="P186" i="5"/>
  <c r="O186" i="5" s="1"/>
  <c r="J186" i="5"/>
  <c r="I186" i="5" s="1"/>
  <c r="R186" i="5" s="1"/>
  <c r="H186" i="5"/>
  <c r="G186" i="5"/>
  <c r="F186" i="5"/>
  <c r="B186" i="5"/>
  <c r="AB185" i="5"/>
  <c r="W185" i="5"/>
  <c r="V185" i="5"/>
  <c r="U185" i="5"/>
  <c r="T185" i="5"/>
  <c r="S185" i="5"/>
  <c r="Q185" i="5"/>
  <c r="P185" i="5"/>
  <c r="O185" i="5" s="1"/>
  <c r="J185" i="5"/>
  <c r="I185" i="5" s="1"/>
  <c r="R185" i="5" s="1"/>
  <c r="H185" i="5"/>
  <c r="G185" i="5"/>
  <c r="F185" i="5"/>
  <c r="B185" i="5"/>
  <c r="AB184" i="5"/>
  <c r="W184" i="5"/>
  <c r="V184" i="5"/>
  <c r="U184" i="5"/>
  <c r="T184" i="5"/>
  <c r="S184" i="5"/>
  <c r="Q184" i="5"/>
  <c r="P184" i="5"/>
  <c r="O184" i="5" s="1"/>
  <c r="J184" i="5"/>
  <c r="I184" i="5" s="1"/>
  <c r="R184" i="5" s="1"/>
  <c r="H184" i="5"/>
  <c r="G184" i="5"/>
  <c r="F184" i="5"/>
  <c r="B184" i="5"/>
  <c r="AB183" i="5"/>
  <c r="W183" i="5"/>
  <c r="V183" i="5"/>
  <c r="U183" i="5"/>
  <c r="T183" i="5"/>
  <c r="S183" i="5"/>
  <c r="Q183" i="5"/>
  <c r="P183" i="5"/>
  <c r="O183" i="5" s="1"/>
  <c r="J183" i="5"/>
  <c r="I183" i="5" s="1"/>
  <c r="R183" i="5" s="1"/>
  <c r="H183" i="5"/>
  <c r="G183" i="5"/>
  <c r="F183" i="5"/>
  <c r="B183" i="5"/>
  <c r="AB182" i="5"/>
  <c r="W182" i="5"/>
  <c r="V182" i="5"/>
  <c r="U182" i="5"/>
  <c r="T182" i="5"/>
  <c r="S182" i="5"/>
  <c r="Q182" i="5"/>
  <c r="P182" i="5"/>
  <c r="O182" i="5" s="1"/>
  <c r="J182" i="5"/>
  <c r="I182" i="5" s="1"/>
  <c r="R182" i="5" s="1"/>
  <c r="H182" i="5"/>
  <c r="G182" i="5"/>
  <c r="F182" i="5"/>
  <c r="B182" i="5"/>
  <c r="AB181" i="5"/>
  <c r="W181" i="5"/>
  <c r="V181" i="5"/>
  <c r="U181" i="5"/>
  <c r="T181" i="5"/>
  <c r="S181" i="5"/>
  <c r="Q181" i="5"/>
  <c r="P181" i="5"/>
  <c r="O181" i="5" s="1"/>
  <c r="J181" i="5"/>
  <c r="I181" i="5" s="1"/>
  <c r="R181" i="5" s="1"/>
  <c r="H181" i="5"/>
  <c r="G181" i="5"/>
  <c r="F181" i="5"/>
  <c r="B181" i="5"/>
  <c r="AB180" i="5"/>
  <c r="W180" i="5"/>
  <c r="V180" i="5"/>
  <c r="U180" i="5"/>
  <c r="T180" i="5"/>
  <c r="S180" i="5"/>
  <c r="Q180" i="5"/>
  <c r="P180" i="5"/>
  <c r="O180" i="5" s="1"/>
  <c r="J180" i="5"/>
  <c r="I180" i="5" s="1"/>
  <c r="R180" i="5" s="1"/>
  <c r="H180" i="5"/>
  <c r="G180" i="5"/>
  <c r="F180" i="5"/>
  <c r="B180" i="5"/>
  <c r="AB179" i="5"/>
  <c r="W179" i="5"/>
  <c r="V179" i="5"/>
  <c r="U179" i="5"/>
  <c r="T179" i="5"/>
  <c r="S179" i="5"/>
  <c r="Q179" i="5"/>
  <c r="P179" i="5"/>
  <c r="O179" i="5" s="1"/>
  <c r="J179" i="5"/>
  <c r="I179" i="5" s="1"/>
  <c r="R179" i="5" s="1"/>
  <c r="H179" i="5"/>
  <c r="G179" i="5"/>
  <c r="F179" i="5"/>
  <c r="B179" i="5"/>
  <c r="AB178" i="5"/>
  <c r="W178" i="5"/>
  <c r="V178" i="5"/>
  <c r="U178" i="5"/>
  <c r="T178" i="5"/>
  <c r="S178" i="5"/>
  <c r="Q178" i="5"/>
  <c r="P178" i="5"/>
  <c r="O178" i="5" s="1"/>
  <c r="J178" i="5"/>
  <c r="I178" i="5" s="1"/>
  <c r="R178" i="5" s="1"/>
  <c r="H178" i="5"/>
  <c r="G178" i="5"/>
  <c r="F178" i="5"/>
  <c r="B178" i="5"/>
  <c r="AB177" i="5"/>
  <c r="W177" i="5"/>
  <c r="V177" i="5"/>
  <c r="U177" i="5"/>
  <c r="T177" i="5"/>
  <c r="S177" i="5"/>
  <c r="Q177" i="5"/>
  <c r="P177" i="5"/>
  <c r="O177" i="5" s="1"/>
  <c r="J177" i="5"/>
  <c r="I177" i="5" s="1"/>
  <c r="R177" i="5" s="1"/>
  <c r="H177" i="5"/>
  <c r="G177" i="5"/>
  <c r="F177" i="5"/>
  <c r="B177" i="5"/>
  <c r="AB176" i="5"/>
  <c r="W176" i="5"/>
  <c r="V176" i="5"/>
  <c r="U176" i="5"/>
  <c r="T176" i="5"/>
  <c r="S176" i="5"/>
  <c r="Q176" i="5"/>
  <c r="P176" i="5"/>
  <c r="O176" i="5" s="1"/>
  <c r="J176" i="5"/>
  <c r="I176" i="5" s="1"/>
  <c r="R176" i="5" s="1"/>
  <c r="H176" i="5"/>
  <c r="G176" i="5"/>
  <c r="F176" i="5"/>
  <c r="B176" i="5"/>
  <c r="AB175" i="5"/>
  <c r="W175" i="5"/>
  <c r="V175" i="5"/>
  <c r="U175" i="5"/>
  <c r="T175" i="5"/>
  <c r="S175" i="5"/>
  <c r="Q175" i="5"/>
  <c r="P175" i="5"/>
  <c r="O175" i="5" s="1"/>
  <c r="J175" i="5"/>
  <c r="I175" i="5" s="1"/>
  <c r="R175" i="5" s="1"/>
  <c r="H175" i="5"/>
  <c r="G175" i="5"/>
  <c r="F175" i="5"/>
  <c r="B175" i="5"/>
  <c r="AB174" i="5"/>
  <c r="W174" i="5"/>
  <c r="V174" i="5"/>
  <c r="U174" i="5"/>
  <c r="T174" i="5"/>
  <c r="S174" i="5"/>
  <c r="Q174" i="5"/>
  <c r="P174" i="5"/>
  <c r="O174" i="5" s="1"/>
  <c r="J174" i="5"/>
  <c r="I174" i="5" s="1"/>
  <c r="R174" i="5" s="1"/>
  <c r="H174" i="5"/>
  <c r="G174" i="5"/>
  <c r="F174" i="5"/>
  <c r="B174" i="5"/>
  <c r="AB173" i="5"/>
  <c r="W173" i="5"/>
  <c r="V173" i="5"/>
  <c r="U173" i="5"/>
  <c r="T173" i="5"/>
  <c r="S173" i="5"/>
  <c r="Q173" i="5"/>
  <c r="P173" i="5"/>
  <c r="O173" i="5" s="1"/>
  <c r="J173" i="5"/>
  <c r="I173" i="5" s="1"/>
  <c r="R173" i="5" s="1"/>
  <c r="H173" i="5"/>
  <c r="G173" i="5"/>
  <c r="F173" i="5"/>
  <c r="B173" i="5"/>
  <c r="AB172" i="5"/>
  <c r="W172" i="5"/>
  <c r="V172" i="5"/>
  <c r="U172" i="5"/>
  <c r="T172" i="5"/>
  <c r="S172" i="5"/>
  <c r="Q172" i="5"/>
  <c r="P172" i="5"/>
  <c r="O172" i="5" s="1"/>
  <c r="J172" i="5"/>
  <c r="I172" i="5" s="1"/>
  <c r="R172" i="5" s="1"/>
  <c r="H172" i="5"/>
  <c r="G172" i="5"/>
  <c r="F172" i="5"/>
  <c r="B172" i="5"/>
  <c r="AB171" i="5"/>
  <c r="W171" i="5"/>
  <c r="V171" i="5"/>
  <c r="U171" i="5"/>
  <c r="T171" i="5"/>
  <c r="S171" i="5"/>
  <c r="Q171" i="5"/>
  <c r="P171" i="5"/>
  <c r="O171" i="5" s="1"/>
  <c r="J171" i="5"/>
  <c r="I171" i="5" s="1"/>
  <c r="R171" i="5" s="1"/>
  <c r="H171" i="5"/>
  <c r="G171" i="5"/>
  <c r="F171" i="5"/>
  <c r="B171" i="5"/>
  <c r="AB170" i="5"/>
  <c r="W170" i="5"/>
  <c r="V170" i="5"/>
  <c r="U170" i="5"/>
  <c r="T170" i="5"/>
  <c r="S170" i="5"/>
  <c r="Q170" i="5"/>
  <c r="P170" i="5"/>
  <c r="O170" i="5" s="1"/>
  <c r="J170" i="5"/>
  <c r="I170" i="5" s="1"/>
  <c r="R170" i="5" s="1"/>
  <c r="H170" i="5"/>
  <c r="G170" i="5"/>
  <c r="F170" i="5"/>
  <c r="B170" i="5"/>
  <c r="AB169" i="5"/>
  <c r="W169" i="5"/>
  <c r="V169" i="5"/>
  <c r="U169" i="5"/>
  <c r="T169" i="5"/>
  <c r="S169" i="5"/>
  <c r="Q169" i="5"/>
  <c r="P169" i="5"/>
  <c r="O169" i="5" s="1"/>
  <c r="J169" i="5"/>
  <c r="I169" i="5" s="1"/>
  <c r="R169" i="5" s="1"/>
  <c r="H169" i="5"/>
  <c r="G169" i="5"/>
  <c r="F169" i="5"/>
  <c r="B169" i="5"/>
  <c r="AB168" i="5"/>
  <c r="W168" i="5"/>
  <c r="V168" i="5"/>
  <c r="U168" i="5"/>
  <c r="T168" i="5"/>
  <c r="S168" i="5"/>
  <c r="Q168" i="5"/>
  <c r="P168" i="5"/>
  <c r="O168" i="5" s="1"/>
  <c r="J168" i="5"/>
  <c r="I168" i="5" s="1"/>
  <c r="R168" i="5" s="1"/>
  <c r="H168" i="5"/>
  <c r="G168" i="5"/>
  <c r="F168" i="5"/>
  <c r="B168" i="5"/>
  <c r="AB167" i="5"/>
  <c r="W167" i="5"/>
  <c r="V167" i="5"/>
  <c r="U167" i="5"/>
  <c r="T167" i="5"/>
  <c r="S167" i="5"/>
  <c r="Q167" i="5"/>
  <c r="P167" i="5"/>
  <c r="O167" i="5" s="1"/>
  <c r="J167" i="5"/>
  <c r="I167" i="5" s="1"/>
  <c r="R167" i="5" s="1"/>
  <c r="H167" i="5"/>
  <c r="G167" i="5"/>
  <c r="F167" i="5"/>
  <c r="B167" i="5"/>
  <c r="AB166" i="5"/>
  <c r="W166" i="5"/>
  <c r="V166" i="5"/>
  <c r="U166" i="5"/>
  <c r="T166" i="5"/>
  <c r="S166" i="5"/>
  <c r="Q166" i="5"/>
  <c r="P166" i="5"/>
  <c r="O166" i="5" s="1"/>
  <c r="J166" i="5"/>
  <c r="I166" i="5" s="1"/>
  <c r="R166" i="5" s="1"/>
  <c r="H166" i="5"/>
  <c r="G166" i="5"/>
  <c r="F166" i="5"/>
  <c r="B166" i="5"/>
  <c r="AB165" i="5"/>
  <c r="W165" i="5"/>
  <c r="V165" i="5"/>
  <c r="U165" i="5"/>
  <c r="T165" i="5"/>
  <c r="S165" i="5"/>
  <c r="Q165" i="5"/>
  <c r="P165" i="5"/>
  <c r="O165" i="5" s="1"/>
  <c r="J165" i="5"/>
  <c r="I165" i="5" s="1"/>
  <c r="R165" i="5" s="1"/>
  <c r="H165" i="5"/>
  <c r="G165" i="5"/>
  <c r="F165" i="5"/>
  <c r="B165" i="5"/>
  <c r="AB164" i="5"/>
  <c r="W164" i="5"/>
  <c r="V164" i="5"/>
  <c r="U164" i="5"/>
  <c r="T164" i="5"/>
  <c r="S164" i="5"/>
  <c r="Q164" i="5"/>
  <c r="P164" i="5"/>
  <c r="O164" i="5" s="1"/>
  <c r="J164" i="5"/>
  <c r="I164" i="5" s="1"/>
  <c r="R164" i="5" s="1"/>
  <c r="H164" i="5"/>
  <c r="G164" i="5"/>
  <c r="F164" i="5"/>
  <c r="B164" i="5"/>
  <c r="AB163" i="5"/>
  <c r="W163" i="5"/>
  <c r="V163" i="5"/>
  <c r="U163" i="5"/>
  <c r="T163" i="5"/>
  <c r="S163" i="5"/>
  <c r="Q163" i="5"/>
  <c r="P163" i="5"/>
  <c r="O163" i="5" s="1"/>
  <c r="J163" i="5"/>
  <c r="I163" i="5" s="1"/>
  <c r="R163" i="5" s="1"/>
  <c r="H163" i="5"/>
  <c r="G163" i="5"/>
  <c r="F163" i="5"/>
  <c r="B163" i="5"/>
  <c r="AB162" i="5"/>
  <c r="W162" i="5"/>
  <c r="V162" i="5"/>
  <c r="U162" i="5"/>
  <c r="T162" i="5"/>
  <c r="S162" i="5"/>
  <c r="Q162" i="5"/>
  <c r="P162" i="5"/>
  <c r="O162" i="5" s="1"/>
  <c r="J162" i="5"/>
  <c r="I162" i="5" s="1"/>
  <c r="R162" i="5" s="1"/>
  <c r="H162" i="5"/>
  <c r="G162" i="5"/>
  <c r="F162" i="5"/>
  <c r="B162" i="5"/>
  <c r="AB161" i="5"/>
  <c r="W161" i="5"/>
  <c r="V161" i="5"/>
  <c r="U161" i="5"/>
  <c r="T161" i="5"/>
  <c r="S161" i="5"/>
  <c r="Q161" i="5"/>
  <c r="P161" i="5"/>
  <c r="O161" i="5" s="1"/>
  <c r="J161" i="5"/>
  <c r="I161" i="5" s="1"/>
  <c r="R161" i="5" s="1"/>
  <c r="H161" i="5"/>
  <c r="G161" i="5"/>
  <c r="F161" i="5"/>
  <c r="B161" i="5"/>
  <c r="AB160" i="5"/>
  <c r="W160" i="5"/>
  <c r="V160" i="5"/>
  <c r="U160" i="5"/>
  <c r="T160" i="5"/>
  <c r="S160" i="5"/>
  <c r="Q160" i="5"/>
  <c r="P160" i="5"/>
  <c r="O160" i="5" s="1"/>
  <c r="J160" i="5"/>
  <c r="I160" i="5" s="1"/>
  <c r="R160" i="5" s="1"/>
  <c r="H160" i="5"/>
  <c r="G160" i="5"/>
  <c r="F160" i="5"/>
  <c r="B160" i="5"/>
  <c r="AB159" i="5"/>
  <c r="W159" i="5"/>
  <c r="V159" i="5"/>
  <c r="U159" i="5"/>
  <c r="T159" i="5"/>
  <c r="S159" i="5"/>
  <c r="Q159" i="5"/>
  <c r="P159" i="5"/>
  <c r="O159" i="5" s="1"/>
  <c r="J159" i="5"/>
  <c r="I159" i="5" s="1"/>
  <c r="R159" i="5" s="1"/>
  <c r="H159" i="5"/>
  <c r="G159" i="5"/>
  <c r="F159" i="5"/>
  <c r="B159" i="5"/>
  <c r="AB158" i="5"/>
  <c r="W158" i="5"/>
  <c r="V158" i="5"/>
  <c r="U158" i="5"/>
  <c r="T158" i="5"/>
  <c r="S158" i="5"/>
  <c r="Q158" i="5"/>
  <c r="P158" i="5"/>
  <c r="O158" i="5" s="1"/>
  <c r="J158" i="5"/>
  <c r="I158" i="5" s="1"/>
  <c r="R158" i="5" s="1"/>
  <c r="H158" i="5"/>
  <c r="G158" i="5"/>
  <c r="F158" i="5"/>
  <c r="B158" i="5"/>
  <c r="AB157" i="5"/>
  <c r="W157" i="5"/>
  <c r="V157" i="5"/>
  <c r="U157" i="5"/>
  <c r="T157" i="5"/>
  <c r="S157" i="5"/>
  <c r="Q157" i="5"/>
  <c r="P157" i="5"/>
  <c r="O157" i="5" s="1"/>
  <c r="J157" i="5"/>
  <c r="I157" i="5" s="1"/>
  <c r="R157" i="5" s="1"/>
  <c r="H157" i="5"/>
  <c r="G157" i="5"/>
  <c r="F157" i="5"/>
  <c r="B157" i="5"/>
  <c r="AB156" i="5"/>
  <c r="W156" i="5"/>
  <c r="V156" i="5"/>
  <c r="U156" i="5"/>
  <c r="T156" i="5"/>
  <c r="S156" i="5"/>
  <c r="Q156" i="5"/>
  <c r="P156" i="5"/>
  <c r="O156" i="5" s="1"/>
  <c r="J156" i="5"/>
  <c r="I156" i="5" s="1"/>
  <c r="R156" i="5" s="1"/>
  <c r="H156" i="5"/>
  <c r="G156" i="5"/>
  <c r="F156" i="5"/>
  <c r="B156" i="5"/>
  <c r="AB155" i="5"/>
  <c r="W155" i="5"/>
  <c r="V155" i="5"/>
  <c r="U155" i="5"/>
  <c r="T155" i="5"/>
  <c r="S155" i="5"/>
  <c r="Q155" i="5"/>
  <c r="P155" i="5"/>
  <c r="O155" i="5" s="1"/>
  <c r="J155" i="5"/>
  <c r="I155" i="5" s="1"/>
  <c r="R155" i="5" s="1"/>
  <c r="H155" i="5"/>
  <c r="G155" i="5"/>
  <c r="F155" i="5"/>
  <c r="B155" i="5"/>
  <c r="AB154" i="5"/>
  <c r="W154" i="5"/>
  <c r="V154" i="5"/>
  <c r="U154" i="5"/>
  <c r="T154" i="5"/>
  <c r="S154" i="5"/>
  <c r="Q154" i="5"/>
  <c r="P154" i="5"/>
  <c r="O154" i="5" s="1"/>
  <c r="J154" i="5"/>
  <c r="I154" i="5" s="1"/>
  <c r="R154" i="5" s="1"/>
  <c r="H154" i="5"/>
  <c r="G154" i="5"/>
  <c r="F154" i="5"/>
  <c r="B154" i="5"/>
  <c r="AB153" i="5"/>
  <c r="W153" i="5"/>
  <c r="V153" i="5"/>
  <c r="U153" i="5"/>
  <c r="T153" i="5"/>
  <c r="S153" i="5"/>
  <c r="Q153" i="5"/>
  <c r="P153" i="5"/>
  <c r="O153" i="5" s="1"/>
  <c r="J153" i="5"/>
  <c r="I153" i="5" s="1"/>
  <c r="R153" i="5" s="1"/>
  <c r="H153" i="5"/>
  <c r="G153" i="5"/>
  <c r="F153" i="5"/>
  <c r="B153" i="5"/>
  <c r="AB152" i="5"/>
  <c r="W152" i="5"/>
  <c r="V152" i="5"/>
  <c r="U152" i="5"/>
  <c r="T152" i="5"/>
  <c r="S152" i="5"/>
  <c r="Q152" i="5"/>
  <c r="P152" i="5"/>
  <c r="O152" i="5" s="1"/>
  <c r="J152" i="5"/>
  <c r="I152" i="5" s="1"/>
  <c r="R152" i="5" s="1"/>
  <c r="H152" i="5"/>
  <c r="G152" i="5"/>
  <c r="F152" i="5"/>
  <c r="B152" i="5"/>
  <c r="AB151" i="5"/>
  <c r="W151" i="5"/>
  <c r="V151" i="5"/>
  <c r="U151" i="5"/>
  <c r="T151" i="5"/>
  <c r="S151" i="5"/>
  <c r="Q151" i="5"/>
  <c r="P151" i="5"/>
  <c r="O151" i="5" s="1"/>
  <c r="J151" i="5"/>
  <c r="I151" i="5" s="1"/>
  <c r="R151" i="5" s="1"/>
  <c r="H151" i="5"/>
  <c r="G151" i="5"/>
  <c r="F151" i="5"/>
  <c r="B151" i="5"/>
  <c r="AB150" i="5"/>
  <c r="W150" i="5"/>
  <c r="V150" i="5"/>
  <c r="U150" i="5"/>
  <c r="T150" i="5"/>
  <c r="S150" i="5"/>
  <c r="Q150" i="5"/>
  <c r="P150" i="5"/>
  <c r="O150" i="5" s="1"/>
  <c r="J150" i="5"/>
  <c r="I150" i="5" s="1"/>
  <c r="R150" i="5" s="1"/>
  <c r="H150" i="5"/>
  <c r="G150" i="5"/>
  <c r="F150" i="5"/>
  <c r="B150" i="5"/>
  <c r="AB149" i="5"/>
  <c r="W149" i="5"/>
  <c r="V149" i="5"/>
  <c r="U149" i="5"/>
  <c r="T149" i="5"/>
  <c r="S149" i="5"/>
  <c r="Q149" i="5"/>
  <c r="P149" i="5"/>
  <c r="O149" i="5" s="1"/>
  <c r="J149" i="5"/>
  <c r="I149" i="5" s="1"/>
  <c r="R149" i="5" s="1"/>
  <c r="H149" i="5"/>
  <c r="G149" i="5"/>
  <c r="F149" i="5"/>
  <c r="B149" i="5"/>
  <c r="AB148" i="5"/>
  <c r="W148" i="5"/>
  <c r="V148" i="5"/>
  <c r="U148" i="5"/>
  <c r="T148" i="5"/>
  <c r="S148" i="5"/>
  <c r="Q148" i="5"/>
  <c r="P148" i="5"/>
  <c r="O148" i="5" s="1"/>
  <c r="J148" i="5"/>
  <c r="I148" i="5" s="1"/>
  <c r="R148" i="5" s="1"/>
  <c r="H148" i="5"/>
  <c r="G148" i="5"/>
  <c r="F148" i="5"/>
  <c r="B148" i="5"/>
  <c r="AB147" i="5"/>
  <c r="W147" i="5"/>
  <c r="V147" i="5"/>
  <c r="U147" i="5"/>
  <c r="T147" i="5"/>
  <c r="S147" i="5"/>
  <c r="Q147" i="5"/>
  <c r="P147" i="5"/>
  <c r="O147" i="5" s="1"/>
  <c r="J147" i="5"/>
  <c r="I147" i="5" s="1"/>
  <c r="R147" i="5" s="1"/>
  <c r="H147" i="5"/>
  <c r="G147" i="5"/>
  <c r="F147" i="5"/>
  <c r="B147" i="5"/>
  <c r="AB146" i="5"/>
  <c r="W146" i="5"/>
  <c r="V146" i="5"/>
  <c r="U146" i="5"/>
  <c r="T146" i="5"/>
  <c r="S146" i="5"/>
  <c r="Q146" i="5"/>
  <c r="P146" i="5"/>
  <c r="O146" i="5" s="1"/>
  <c r="J146" i="5"/>
  <c r="I146" i="5" s="1"/>
  <c r="R146" i="5" s="1"/>
  <c r="H146" i="5"/>
  <c r="G146" i="5"/>
  <c r="F146" i="5"/>
  <c r="B146" i="5"/>
  <c r="AB145" i="5"/>
  <c r="W145" i="5"/>
  <c r="V145" i="5"/>
  <c r="U145" i="5"/>
  <c r="T145" i="5"/>
  <c r="S145" i="5"/>
  <c r="Q145" i="5"/>
  <c r="P145" i="5"/>
  <c r="O145" i="5" s="1"/>
  <c r="J145" i="5"/>
  <c r="I145" i="5" s="1"/>
  <c r="R145" i="5" s="1"/>
  <c r="H145" i="5"/>
  <c r="G145" i="5"/>
  <c r="F145" i="5"/>
  <c r="B145" i="5"/>
  <c r="AB144" i="5"/>
  <c r="W144" i="5"/>
  <c r="V144" i="5"/>
  <c r="U144" i="5"/>
  <c r="T144" i="5"/>
  <c r="S144" i="5"/>
  <c r="Q144" i="5"/>
  <c r="P144" i="5"/>
  <c r="O144" i="5" s="1"/>
  <c r="J144" i="5"/>
  <c r="I144" i="5" s="1"/>
  <c r="R144" i="5" s="1"/>
  <c r="H144" i="5"/>
  <c r="G144" i="5"/>
  <c r="F144" i="5"/>
  <c r="B144" i="5"/>
  <c r="AB143" i="5"/>
  <c r="W143" i="5"/>
  <c r="V143" i="5"/>
  <c r="U143" i="5"/>
  <c r="T143" i="5"/>
  <c r="S143" i="5"/>
  <c r="Q143" i="5"/>
  <c r="P143" i="5"/>
  <c r="O143" i="5" s="1"/>
  <c r="J143" i="5"/>
  <c r="I143" i="5" s="1"/>
  <c r="R143" i="5" s="1"/>
  <c r="H143" i="5"/>
  <c r="G143" i="5"/>
  <c r="F143" i="5"/>
  <c r="B143" i="5"/>
  <c r="AB142" i="5"/>
  <c r="W142" i="5"/>
  <c r="V142" i="5"/>
  <c r="U142" i="5"/>
  <c r="T142" i="5"/>
  <c r="S142" i="5"/>
  <c r="Q142" i="5"/>
  <c r="P142" i="5"/>
  <c r="O142" i="5" s="1"/>
  <c r="J142" i="5"/>
  <c r="I142" i="5" s="1"/>
  <c r="R142" i="5" s="1"/>
  <c r="H142" i="5"/>
  <c r="G142" i="5"/>
  <c r="F142" i="5"/>
  <c r="B142" i="5"/>
  <c r="AB141" i="5"/>
  <c r="W141" i="5"/>
  <c r="V141" i="5"/>
  <c r="U141" i="5"/>
  <c r="T141" i="5"/>
  <c r="S141" i="5"/>
  <c r="Q141" i="5"/>
  <c r="P141" i="5"/>
  <c r="O141" i="5" s="1"/>
  <c r="J141" i="5"/>
  <c r="I141" i="5" s="1"/>
  <c r="R141" i="5" s="1"/>
  <c r="H141" i="5"/>
  <c r="G141" i="5"/>
  <c r="F141" i="5"/>
  <c r="B141" i="5"/>
  <c r="AB140" i="5"/>
  <c r="W140" i="5"/>
  <c r="V140" i="5"/>
  <c r="U140" i="5"/>
  <c r="T140" i="5"/>
  <c r="S140" i="5"/>
  <c r="Q140" i="5"/>
  <c r="P140" i="5"/>
  <c r="O140" i="5" s="1"/>
  <c r="J140" i="5"/>
  <c r="I140" i="5" s="1"/>
  <c r="R140" i="5" s="1"/>
  <c r="H140" i="5"/>
  <c r="G140" i="5"/>
  <c r="F140" i="5"/>
  <c r="B140" i="5"/>
  <c r="AB139" i="5"/>
  <c r="W139" i="5"/>
  <c r="V139" i="5"/>
  <c r="U139" i="5"/>
  <c r="T139" i="5"/>
  <c r="S139" i="5"/>
  <c r="Q139" i="5"/>
  <c r="P139" i="5"/>
  <c r="O139" i="5" s="1"/>
  <c r="J139" i="5"/>
  <c r="I139" i="5" s="1"/>
  <c r="R139" i="5" s="1"/>
  <c r="H139" i="5"/>
  <c r="G139" i="5"/>
  <c r="F139" i="5"/>
  <c r="B139" i="5"/>
  <c r="AB138" i="5"/>
  <c r="W138" i="5"/>
  <c r="V138" i="5"/>
  <c r="U138" i="5"/>
  <c r="T138" i="5"/>
  <c r="S138" i="5"/>
  <c r="Q138" i="5"/>
  <c r="P138" i="5"/>
  <c r="O138" i="5" s="1"/>
  <c r="J138" i="5"/>
  <c r="I138" i="5" s="1"/>
  <c r="R138" i="5" s="1"/>
  <c r="H138" i="5"/>
  <c r="G138" i="5"/>
  <c r="F138" i="5"/>
  <c r="B138" i="5"/>
  <c r="AB137" i="5"/>
  <c r="W137" i="5"/>
  <c r="V137" i="5"/>
  <c r="U137" i="5"/>
  <c r="T137" i="5"/>
  <c r="S137" i="5"/>
  <c r="Q137" i="5"/>
  <c r="P137" i="5"/>
  <c r="O137" i="5" s="1"/>
  <c r="J137" i="5"/>
  <c r="I137" i="5" s="1"/>
  <c r="R137" i="5" s="1"/>
  <c r="H137" i="5"/>
  <c r="G137" i="5"/>
  <c r="F137" i="5"/>
  <c r="B137" i="5"/>
  <c r="AB136" i="5"/>
  <c r="W136" i="5"/>
  <c r="V136" i="5"/>
  <c r="U136" i="5"/>
  <c r="T136" i="5"/>
  <c r="S136" i="5"/>
  <c r="Q136" i="5"/>
  <c r="P136" i="5"/>
  <c r="O136" i="5" s="1"/>
  <c r="J136" i="5"/>
  <c r="I136" i="5" s="1"/>
  <c r="R136" i="5" s="1"/>
  <c r="H136" i="5"/>
  <c r="G136" i="5"/>
  <c r="F136" i="5"/>
  <c r="B136" i="5"/>
  <c r="AB135" i="5"/>
  <c r="W135" i="5"/>
  <c r="V135" i="5"/>
  <c r="U135" i="5"/>
  <c r="T135" i="5"/>
  <c r="S135" i="5"/>
  <c r="Q135" i="5"/>
  <c r="P135" i="5"/>
  <c r="O135" i="5" s="1"/>
  <c r="J135" i="5"/>
  <c r="I135" i="5" s="1"/>
  <c r="R135" i="5" s="1"/>
  <c r="H135" i="5"/>
  <c r="G135" i="5"/>
  <c r="F135" i="5"/>
  <c r="B135" i="5"/>
  <c r="AB134" i="5"/>
  <c r="W134" i="5"/>
  <c r="V134" i="5"/>
  <c r="U134" i="5"/>
  <c r="T134" i="5"/>
  <c r="S134" i="5"/>
  <c r="Q134" i="5"/>
  <c r="P134" i="5"/>
  <c r="O134" i="5" s="1"/>
  <c r="J134" i="5"/>
  <c r="I134" i="5" s="1"/>
  <c r="R134" i="5" s="1"/>
  <c r="H134" i="5"/>
  <c r="G134" i="5"/>
  <c r="F134" i="5"/>
  <c r="B134" i="5"/>
  <c r="AB133" i="5"/>
  <c r="W133" i="5"/>
  <c r="V133" i="5"/>
  <c r="U133" i="5"/>
  <c r="T133" i="5"/>
  <c r="S133" i="5"/>
  <c r="Q133" i="5"/>
  <c r="P133" i="5"/>
  <c r="O133" i="5" s="1"/>
  <c r="J133" i="5"/>
  <c r="I133" i="5" s="1"/>
  <c r="R133" i="5" s="1"/>
  <c r="H133" i="5"/>
  <c r="G133" i="5"/>
  <c r="F133" i="5"/>
  <c r="B133" i="5"/>
  <c r="AB132" i="5"/>
  <c r="W132" i="5"/>
  <c r="V132" i="5"/>
  <c r="U132" i="5"/>
  <c r="T132" i="5"/>
  <c r="S132" i="5"/>
  <c r="Q132" i="5"/>
  <c r="P132" i="5"/>
  <c r="O132" i="5" s="1"/>
  <c r="J132" i="5"/>
  <c r="I132" i="5" s="1"/>
  <c r="R132" i="5" s="1"/>
  <c r="H132" i="5"/>
  <c r="G132" i="5"/>
  <c r="F132" i="5"/>
  <c r="B132" i="5"/>
  <c r="AB131" i="5"/>
  <c r="W131" i="5"/>
  <c r="V131" i="5"/>
  <c r="U131" i="5"/>
  <c r="T131" i="5"/>
  <c r="S131" i="5"/>
  <c r="Q131" i="5"/>
  <c r="P131" i="5"/>
  <c r="O131" i="5" s="1"/>
  <c r="J131" i="5"/>
  <c r="I131" i="5" s="1"/>
  <c r="R131" i="5" s="1"/>
  <c r="H131" i="5"/>
  <c r="G131" i="5"/>
  <c r="F131" i="5"/>
  <c r="B131" i="5"/>
  <c r="AB130" i="5"/>
  <c r="W130" i="5"/>
  <c r="V130" i="5"/>
  <c r="U130" i="5"/>
  <c r="T130" i="5"/>
  <c r="S130" i="5"/>
  <c r="Q130" i="5"/>
  <c r="P130" i="5"/>
  <c r="O130" i="5" s="1"/>
  <c r="J130" i="5"/>
  <c r="I130" i="5" s="1"/>
  <c r="R130" i="5" s="1"/>
  <c r="H130" i="5"/>
  <c r="G130" i="5"/>
  <c r="F130" i="5"/>
  <c r="B130" i="5"/>
  <c r="AB129" i="5"/>
  <c r="W129" i="5"/>
  <c r="V129" i="5"/>
  <c r="U129" i="5"/>
  <c r="T129" i="5"/>
  <c r="S129" i="5"/>
  <c r="Q129" i="5"/>
  <c r="P129" i="5"/>
  <c r="O129" i="5" s="1"/>
  <c r="J129" i="5"/>
  <c r="I129" i="5" s="1"/>
  <c r="R129" i="5" s="1"/>
  <c r="H129" i="5"/>
  <c r="G129" i="5"/>
  <c r="F129" i="5"/>
  <c r="B129" i="5"/>
  <c r="AB128" i="5"/>
  <c r="W128" i="5"/>
  <c r="V128" i="5"/>
  <c r="U128" i="5"/>
  <c r="T128" i="5"/>
  <c r="S128" i="5"/>
  <c r="Q128" i="5"/>
  <c r="P128" i="5"/>
  <c r="O128" i="5" s="1"/>
  <c r="J128" i="5"/>
  <c r="I128" i="5" s="1"/>
  <c r="R128" i="5" s="1"/>
  <c r="H128" i="5"/>
  <c r="G128" i="5"/>
  <c r="F128" i="5"/>
  <c r="B128" i="5"/>
  <c r="AB127" i="5"/>
  <c r="W127" i="5"/>
  <c r="V127" i="5"/>
  <c r="U127" i="5"/>
  <c r="T127" i="5"/>
  <c r="S127" i="5"/>
  <c r="Q127" i="5"/>
  <c r="P127" i="5"/>
  <c r="O127" i="5" s="1"/>
  <c r="J127" i="5"/>
  <c r="I127" i="5" s="1"/>
  <c r="R127" i="5" s="1"/>
  <c r="H127" i="5"/>
  <c r="G127" i="5"/>
  <c r="F127" i="5"/>
  <c r="B127" i="5"/>
  <c r="AB126" i="5"/>
  <c r="W126" i="5"/>
  <c r="V126" i="5"/>
  <c r="U126" i="5"/>
  <c r="T126" i="5"/>
  <c r="S126" i="5"/>
  <c r="Q126" i="5"/>
  <c r="P126" i="5"/>
  <c r="O126" i="5" s="1"/>
  <c r="J126" i="5"/>
  <c r="I126" i="5" s="1"/>
  <c r="R126" i="5" s="1"/>
  <c r="H126" i="5"/>
  <c r="G126" i="5"/>
  <c r="F126" i="5"/>
  <c r="B126" i="5"/>
  <c r="AB125" i="5"/>
  <c r="W125" i="5"/>
  <c r="V125" i="5"/>
  <c r="U125" i="5"/>
  <c r="T125" i="5"/>
  <c r="S125" i="5"/>
  <c r="Q125" i="5"/>
  <c r="P125" i="5"/>
  <c r="O125" i="5" s="1"/>
  <c r="J125" i="5"/>
  <c r="I125" i="5" s="1"/>
  <c r="R125" i="5" s="1"/>
  <c r="H125" i="5"/>
  <c r="G125" i="5"/>
  <c r="F125" i="5"/>
  <c r="B125" i="5"/>
  <c r="AB124" i="5"/>
  <c r="W124" i="5"/>
  <c r="V124" i="5"/>
  <c r="U124" i="5"/>
  <c r="T124" i="5"/>
  <c r="S124" i="5"/>
  <c r="Q124" i="5"/>
  <c r="P124" i="5"/>
  <c r="O124" i="5" s="1"/>
  <c r="J124" i="5"/>
  <c r="I124" i="5" s="1"/>
  <c r="R124" i="5" s="1"/>
  <c r="H124" i="5"/>
  <c r="G124" i="5"/>
  <c r="F124" i="5"/>
  <c r="B124" i="5"/>
  <c r="AB123" i="5"/>
  <c r="W123" i="5"/>
  <c r="V123" i="5"/>
  <c r="U123" i="5"/>
  <c r="T123" i="5"/>
  <c r="S123" i="5"/>
  <c r="Q123" i="5"/>
  <c r="P123" i="5"/>
  <c r="O123" i="5" s="1"/>
  <c r="J123" i="5"/>
  <c r="I123" i="5" s="1"/>
  <c r="R123" i="5" s="1"/>
  <c r="H123" i="5"/>
  <c r="G123" i="5"/>
  <c r="F123" i="5"/>
  <c r="B123" i="5"/>
  <c r="AB122" i="5"/>
  <c r="W122" i="5"/>
  <c r="V122" i="5"/>
  <c r="U122" i="5"/>
  <c r="T122" i="5"/>
  <c r="S122" i="5"/>
  <c r="Q122" i="5"/>
  <c r="P122" i="5"/>
  <c r="O122" i="5" s="1"/>
  <c r="J122" i="5"/>
  <c r="I122" i="5" s="1"/>
  <c r="R122" i="5" s="1"/>
  <c r="H122" i="5"/>
  <c r="G122" i="5"/>
  <c r="F122" i="5"/>
  <c r="B122" i="5"/>
  <c r="AB121" i="5"/>
  <c r="W121" i="5"/>
  <c r="V121" i="5"/>
  <c r="U121" i="5"/>
  <c r="T121" i="5"/>
  <c r="S121" i="5"/>
  <c r="Q121" i="5"/>
  <c r="P121" i="5"/>
  <c r="O121" i="5" s="1"/>
  <c r="J121" i="5"/>
  <c r="I121" i="5" s="1"/>
  <c r="R121" i="5" s="1"/>
  <c r="H121" i="5"/>
  <c r="G121" i="5"/>
  <c r="F121" i="5"/>
  <c r="B121" i="5"/>
  <c r="AB120" i="5"/>
  <c r="W120" i="5"/>
  <c r="V120" i="5"/>
  <c r="U120" i="5"/>
  <c r="T120" i="5"/>
  <c r="S120" i="5"/>
  <c r="Q120" i="5"/>
  <c r="P120" i="5"/>
  <c r="O120" i="5" s="1"/>
  <c r="J120" i="5"/>
  <c r="I120" i="5" s="1"/>
  <c r="R120" i="5" s="1"/>
  <c r="H120" i="5"/>
  <c r="G120" i="5"/>
  <c r="F120" i="5"/>
  <c r="B120" i="5"/>
  <c r="AB119" i="5"/>
  <c r="W119" i="5"/>
  <c r="V119" i="5"/>
  <c r="U119" i="5"/>
  <c r="T119" i="5"/>
  <c r="S119" i="5"/>
  <c r="Q119" i="5"/>
  <c r="P119" i="5"/>
  <c r="O119" i="5" s="1"/>
  <c r="J119" i="5"/>
  <c r="I119" i="5" s="1"/>
  <c r="R119" i="5" s="1"/>
  <c r="H119" i="5"/>
  <c r="G119" i="5"/>
  <c r="F119" i="5"/>
  <c r="B119" i="5"/>
  <c r="AB118" i="5"/>
  <c r="W118" i="5"/>
  <c r="V118" i="5"/>
  <c r="U118" i="5"/>
  <c r="T118" i="5"/>
  <c r="S118" i="5"/>
  <c r="Q118" i="5"/>
  <c r="P118" i="5"/>
  <c r="O118" i="5" s="1"/>
  <c r="J118" i="5"/>
  <c r="I118" i="5" s="1"/>
  <c r="R118" i="5" s="1"/>
  <c r="H118" i="5"/>
  <c r="G118" i="5"/>
  <c r="F118" i="5"/>
  <c r="B118" i="5"/>
  <c r="AB117" i="5"/>
  <c r="W117" i="5"/>
  <c r="V117" i="5"/>
  <c r="U117" i="5"/>
  <c r="T117" i="5"/>
  <c r="S117" i="5"/>
  <c r="Q117" i="5"/>
  <c r="P117" i="5"/>
  <c r="O117" i="5" s="1"/>
  <c r="J117" i="5"/>
  <c r="I117" i="5" s="1"/>
  <c r="R117" i="5" s="1"/>
  <c r="H117" i="5"/>
  <c r="G117" i="5"/>
  <c r="F117" i="5"/>
  <c r="B117" i="5"/>
  <c r="AB116" i="5"/>
  <c r="W116" i="5"/>
  <c r="V116" i="5"/>
  <c r="U116" i="5"/>
  <c r="T116" i="5"/>
  <c r="S116" i="5"/>
  <c r="Q116" i="5"/>
  <c r="P116" i="5"/>
  <c r="O116" i="5" s="1"/>
  <c r="J116" i="5"/>
  <c r="I116" i="5" s="1"/>
  <c r="R116" i="5" s="1"/>
  <c r="H116" i="5"/>
  <c r="G116" i="5"/>
  <c r="F116" i="5"/>
  <c r="B116" i="5"/>
  <c r="AB115" i="5"/>
  <c r="W115" i="5"/>
  <c r="V115" i="5"/>
  <c r="U115" i="5"/>
  <c r="T115" i="5"/>
  <c r="S115" i="5"/>
  <c r="Q115" i="5"/>
  <c r="P115" i="5"/>
  <c r="O115" i="5" s="1"/>
  <c r="J115" i="5"/>
  <c r="I115" i="5" s="1"/>
  <c r="R115" i="5" s="1"/>
  <c r="H115" i="5"/>
  <c r="G115" i="5"/>
  <c r="F115" i="5"/>
  <c r="B115" i="5"/>
  <c r="AB114" i="5"/>
  <c r="W114" i="5"/>
  <c r="V114" i="5"/>
  <c r="U114" i="5"/>
  <c r="T114" i="5"/>
  <c r="S114" i="5"/>
  <c r="Q114" i="5"/>
  <c r="P114" i="5"/>
  <c r="O114" i="5" s="1"/>
  <c r="J114" i="5"/>
  <c r="I114" i="5" s="1"/>
  <c r="R114" i="5" s="1"/>
  <c r="H114" i="5"/>
  <c r="G114" i="5"/>
  <c r="F114" i="5"/>
  <c r="B114" i="5"/>
  <c r="AB113" i="5"/>
  <c r="W113" i="5"/>
  <c r="V113" i="5"/>
  <c r="U113" i="5"/>
  <c r="T113" i="5"/>
  <c r="S113" i="5"/>
  <c r="Q113" i="5"/>
  <c r="P113" i="5"/>
  <c r="O113" i="5" s="1"/>
  <c r="J113" i="5"/>
  <c r="I113" i="5" s="1"/>
  <c r="R113" i="5" s="1"/>
  <c r="H113" i="5"/>
  <c r="G113" i="5"/>
  <c r="F113" i="5"/>
  <c r="B113" i="5"/>
  <c r="AB112" i="5"/>
  <c r="W112" i="5"/>
  <c r="V112" i="5"/>
  <c r="U112" i="5"/>
  <c r="T112" i="5"/>
  <c r="S112" i="5"/>
  <c r="Q112" i="5"/>
  <c r="P112" i="5"/>
  <c r="O112" i="5" s="1"/>
  <c r="J112" i="5"/>
  <c r="I112" i="5" s="1"/>
  <c r="R112" i="5" s="1"/>
  <c r="H112" i="5"/>
  <c r="G112" i="5"/>
  <c r="F112" i="5"/>
  <c r="B112" i="5"/>
  <c r="AB111" i="5"/>
  <c r="W111" i="5"/>
  <c r="V111" i="5"/>
  <c r="U111" i="5"/>
  <c r="T111" i="5"/>
  <c r="S111" i="5"/>
  <c r="Q111" i="5"/>
  <c r="P111" i="5"/>
  <c r="O111" i="5" s="1"/>
  <c r="J111" i="5"/>
  <c r="I111" i="5" s="1"/>
  <c r="R111" i="5" s="1"/>
  <c r="H111" i="5"/>
  <c r="G111" i="5"/>
  <c r="F111" i="5"/>
  <c r="B111" i="5"/>
  <c r="AB110" i="5"/>
  <c r="W110" i="5"/>
  <c r="V110" i="5"/>
  <c r="U110" i="5"/>
  <c r="T110" i="5"/>
  <c r="S110" i="5"/>
  <c r="Q110" i="5"/>
  <c r="P110" i="5"/>
  <c r="O110" i="5" s="1"/>
  <c r="J110" i="5"/>
  <c r="I110" i="5" s="1"/>
  <c r="R110" i="5" s="1"/>
  <c r="H110" i="5"/>
  <c r="G110" i="5"/>
  <c r="F110" i="5"/>
  <c r="B110" i="5"/>
  <c r="AB109" i="5"/>
  <c r="W109" i="5"/>
  <c r="V109" i="5"/>
  <c r="U109" i="5"/>
  <c r="T109" i="5"/>
  <c r="S109" i="5"/>
  <c r="Q109" i="5"/>
  <c r="P109" i="5"/>
  <c r="O109" i="5" s="1"/>
  <c r="J109" i="5"/>
  <c r="I109" i="5" s="1"/>
  <c r="R109" i="5" s="1"/>
  <c r="H109" i="5"/>
  <c r="G109" i="5"/>
  <c r="F109" i="5"/>
  <c r="B109" i="5"/>
  <c r="AB108" i="5"/>
  <c r="W108" i="5"/>
  <c r="V108" i="5"/>
  <c r="U108" i="5"/>
  <c r="T108" i="5"/>
  <c r="S108" i="5"/>
  <c r="Q108" i="5"/>
  <c r="P108" i="5"/>
  <c r="O108" i="5" s="1"/>
  <c r="J108" i="5"/>
  <c r="I108" i="5" s="1"/>
  <c r="R108" i="5" s="1"/>
  <c r="H108" i="5"/>
  <c r="G108" i="5"/>
  <c r="F108" i="5"/>
  <c r="B108" i="5"/>
  <c r="AB107" i="5"/>
  <c r="W107" i="5"/>
  <c r="V107" i="5"/>
  <c r="U107" i="5"/>
  <c r="T107" i="5"/>
  <c r="S107" i="5"/>
  <c r="Q107" i="5"/>
  <c r="P107" i="5"/>
  <c r="O107" i="5" s="1"/>
  <c r="J107" i="5"/>
  <c r="I107" i="5" s="1"/>
  <c r="R107" i="5" s="1"/>
  <c r="H107" i="5"/>
  <c r="G107" i="5"/>
  <c r="F107" i="5"/>
  <c r="B107" i="5"/>
  <c r="AB106" i="5"/>
  <c r="W106" i="5"/>
  <c r="V106" i="5"/>
  <c r="U106" i="5"/>
  <c r="T106" i="5"/>
  <c r="S106" i="5"/>
  <c r="Q106" i="5"/>
  <c r="P106" i="5"/>
  <c r="O106" i="5" s="1"/>
  <c r="J106" i="5"/>
  <c r="I106" i="5" s="1"/>
  <c r="R106" i="5" s="1"/>
  <c r="H106" i="5"/>
  <c r="G106" i="5"/>
  <c r="F106" i="5"/>
  <c r="B106" i="5"/>
  <c r="AB105" i="5"/>
  <c r="W105" i="5"/>
  <c r="V105" i="5"/>
  <c r="U105" i="5"/>
  <c r="T105" i="5"/>
  <c r="S105" i="5"/>
  <c r="Q105" i="5"/>
  <c r="P105" i="5"/>
  <c r="O105" i="5" s="1"/>
  <c r="J105" i="5"/>
  <c r="I105" i="5" s="1"/>
  <c r="R105" i="5" s="1"/>
  <c r="H105" i="5"/>
  <c r="G105" i="5"/>
  <c r="F105" i="5"/>
  <c r="B105" i="5"/>
  <c r="AB104" i="5"/>
  <c r="W104" i="5"/>
  <c r="V104" i="5"/>
  <c r="U104" i="5"/>
  <c r="T104" i="5"/>
  <c r="S104" i="5"/>
  <c r="Q104" i="5"/>
  <c r="P104" i="5"/>
  <c r="O104" i="5" s="1"/>
  <c r="J104" i="5"/>
  <c r="I104" i="5" s="1"/>
  <c r="R104" i="5" s="1"/>
  <c r="H104" i="5"/>
  <c r="G104" i="5"/>
  <c r="F104" i="5"/>
  <c r="B104" i="5"/>
  <c r="AB103" i="5"/>
  <c r="W103" i="5"/>
  <c r="V103" i="5"/>
  <c r="U103" i="5"/>
  <c r="T103" i="5"/>
  <c r="S103" i="5"/>
  <c r="Q103" i="5"/>
  <c r="P103" i="5"/>
  <c r="O103" i="5" s="1"/>
  <c r="J103" i="5"/>
  <c r="I103" i="5" s="1"/>
  <c r="R103" i="5" s="1"/>
  <c r="H103" i="5"/>
  <c r="G103" i="5"/>
  <c r="F103" i="5"/>
  <c r="B103" i="5"/>
  <c r="AB102" i="5"/>
  <c r="W102" i="5"/>
  <c r="V102" i="5"/>
  <c r="U102" i="5"/>
  <c r="T102" i="5"/>
  <c r="S102" i="5"/>
  <c r="Q102" i="5"/>
  <c r="P102" i="5"/>
  <c r="O102" i="5" s="1"/>
  <c r="J102" i="5"/>
  <c r="I102" i="5" s="1"/>
  <c r="R102" i="5" s="1"/>
  <c r="H102" i="5"/>
  <c r="G102" i="5"/>
  <c r="F102" i="5"/>
  <c r="B102" i="5"/>
  <c r="AB101" i="5"/>
  <c r="W101" i="5"/>
  <c r="V101" i="5"/>
  <c r="U101" i="5"/>
  <c r="T101" i="5"/>
  <c r="S101" i="5"/>
  <c r="Q101" i="5"/>
  <c r="P101" i="5"/>
  <c r="O101" i="5" s="1"/>
  <c r="J101" i="5"/>
  <c r="I101" i="5" s="1"/>
  <c r="R101" i="5" s="1"/>
  <c r="H101" i="5"/>
  <c r="G101" i="5"/>
  <c r="F101" i="5"/>
  <c r="B101" i="5"/>
  <c r="AB100" i="5"/>
  <c r="W100" i="5"/>
  <c r="V100" i="5"/>
  <c r="U100" i="5"/>
  <c r="T100" i="5"/>
  <c r="S100" i="5"/>
  <c r="Q100" i="5"/>
  <c r="P100" i="5"/>
  <c r="O100" i="5" s="1"/>
  <c r="J100" i="5"/>
  <c r="I100" i="5" s="1"/>
  <c r="R100" i="5" s="1"/>
  <c r="H100" i="5"/>
  <c r="G100" i="5"/>
  <c r="F100" i="5"/>
  <c r="B100" i="5"/>
  <c r="AB99" i="5"/>
  <c r="W99" i="5"/>
  <c r="V99" i="5"/>
  <c r="U99" i="5"/>
  <c r="T99" i="5"/>
  <c r="S99" i="5"/>
  <c r="Q99" i="5"/>
  <c r="P99" i="5"/>
  <c r="O99" i="5" s="1"/>
  <c r="J99" i="5"/>
  <c r="I99" i="5" s="1"/>
  <c r="R99" i="5" s="1"/>
  <c r="H99" i="5"/>
  <c r="G99" i="5"/>
  <c r="F99" i="5"/>
  <c r="B99" i="5"/>
  <c r="AB98" i="5"/>
  <c r="W98" i="5"/>
  <c r="V98" i="5"/>
  <c r="U98" i="5"/>
  <c r="T98" i="5"/>
  <c r="S98" i="5"/>
  <c r="Q98" i="5"/>
  <c r="P98" i="5"/>
  <c r="O98" i="5" s="1"/>
  <c r="J98" i="5"/>
  <c r="I98" i="5" s="1"/>
  <c r="R98" i="5" s="1"/>
  <c r="H98" i="5"/>
  <c r="G98" i="5"/>
  <c r="F98" i="5"/>
  <c r="B98" i="5"/>
  <c r="AB97" i="5"/>
  <c r="W97" i="5"/>
  <c r="V97" i="5"/>
  <c r="U97" i="5"/>
  <c r="T97" i="5"/>
  <c r="S97" i="5"/>
  <c r="Q97" i="5"/>
  <c r="P97" i="5"/>
  <c r="O97" i="5" s="1"/>
  <c r="J97" i="5"/>
  <c r="I97" i="5" s="1"/>
  <c r="R97" i="5" s="1"/>
  <c r="H97" i="5"/>
  <c r="G97" i="5"/>
  <c r="F97" i="5"/>
  <c r="B97" i="5"/>
  <c r="AB96" i="5"/>
  <c r="W96" i="5"/>
  <c r="V96" i="5"/>
  <c r="U96" i="5"/>
  <c r="T96" i="5"/>
  <c r="S96" i="5"/>
  <c r="Q96" i="5"/>
  <c r="P96" i="5"/>
  <c r="O96" i="5" s="1"/>
  <c r="J96" i="5"/>
  <c r="I96" i="5" s="1"/>
  <c r="R96" i="5" s="1"/>
  <c r="H96" i="5"/>
  <c r="G96" i="5"/>
  <c r="F96" i="5"/>
  <c r="B96" i="5"/>
  <c r="AB95" i="5"/>
  <c r="W95" i="5"/>
  <c r="V95" i="5"/>
  <c r="U95" i="5"/>
  <c r="T95" i="5"/>
  <c r="S95" i="5"/>
  <c r="Q95" i="5"/>
  <c r="P95" i="5"/>
  <c r="O95" i="5" s="1"/>
  <c r="J95" i="5"/>
  <c r="I95" i="5" s="1"/>
  <c r="R95" i="5" s="1"/>
  <c r="H95" i="5"/>
  <c r="G95" i="5"/>
  <c r="F95" i="5"/>
  <c r="B95" i="5"/>
  <c r="AB94" i="5"/>
  <c r="W94" i="5"/>
  <c r="V94" i="5"/>
  <c r="U94" i="5"/>
  <c r="T94" i="5"/>
  <c r="S94" i="5"/>
  <c r="Q94" i="5"/>
  <c r="P94" i="5"/>
  <c r="O94" i="5" s="1"/>
  <c r="J94" i="5"/>
  <c r="I94" i="5" s="1"/>
  <c r="R94" i="5" s="1"/>
  <c r="H94" i="5"/>
  <c r="G94" i="5"/>
  <c r="F94" i="5"/>
  <c r="B94" i="5"/>
  <c r="AB93" i="5"/>
  <c r="W93" i="5"/>
  <c r="V93" i="5"/>
  <c r="U93" i="5"/>
  <c r="T93" i="5"/>
  <c r="S93" i="5"/>
  <c r="Q93" i="5"/>
  <c r="P93" i="5"/>
  <c r="O93" i="5" s="1"/>
  <c r="J93" i="5"/>
  <c r="I93" i="5" s="1"/>
  <c r="R93" i="5" s="1"/>
  <c r="H93" i="5"/>
  <c r="G93" i="5"/>
  <c r="F93" i="5"/>
  <c r="B93" i="5"/>
  <c r="AB92" i="5"/>
  <c r="W92" i="5"/>
  <c r="V92" i="5"/>
  <c r="U92" i="5"/>
  <c r="T92" i="5"/>
  <c r="S92" i="5"/>
  <c r="Q92" i="5"/>
  <c r="P92" i="5"/>
  <c r="O92" i="5" s="1"/>
  <c r="J92" i="5"/>
  <c r="I92" i="5" s="1"/>
  <c r="R92" i="5" s="1"/>
  <c r="H92" i="5"/>
  <c r="G92" i="5"/>
  <c r="F92" i="5"/>
  <c r="B92" i="5"/>
  <c r="AB91" i="5"/>
  <c r="W91" i="5"/>
  <c r="V91" i="5"/>
  <c r="U91" i="5"/>
  <c r="T91" i="5"/>
  <c r="S91" i="5"/>
  <c r="Q91" i="5"/>
  <c r="P91" i="5"/>
  <c r="O91" i="5" s="1"/>
  <c r="J91" i="5"/>
  <c r="I91" i="5" s="1"/>
  <c r="R91" i="5" s="1"/>
  <c r="H91" i="5"/>
  <c r="G91" i="5"/>
  <c r="F91" i="5"/>
  <c r="B91" i="5"/>
  <c r="AB90" i="5"/>
  <c r="W90" i="5"/>
  <c r="V90" i="5"/>
  <c r="U90" i="5"/>
  <c r="T90" i="5"/>
  <c r="S90" i="5"/>
  <c r="Q90" i="5"/>
  <c r="P90" i="5"/>
  <c r="O90" i="5" s="1"/>
  <c r="J90" i="5"/>
  <c r="I90" i="5" s="1"/>
  <c r="R90" i="5" s="1"/>
  <c r="H90" i="5"/>
  <c r="G90" i="5"/>
  <c r="F90" i="5"/>
  <c r="B90" i="5"/>
  <c r="AB89" i="5"/>
  <c r="W89" i="5"/>
  <c r="V89" i="5"/>
  <c r="U89" i="5"/>
  <c r="T89" i="5"/>
  <c r="S89" i="5"/>
  <c r="Q89" i="5"/>
  <c r="P89" i="5"/>
  <c r="O89" i="5" s="1"/>
  <c r="J89" i="5"/>
  <c r="I89" i="5" s="1"/>
  <c r="R89" i="5" s="1"/>
  <c r="H89" i="5"/>
  <c r="G89" i="5"/>
  <c r="F89" i="5"/>
  <c r="B89" i="5"/>
  <c r="AB88" i="5"/>
  <c r="W88" i="5"/>
  <c r="V88" i="5"/>
  <c r="U88" i="5"/>
  <c r="T88" i="5"/>
  <c r="S88" i="5"/>
  <c r="Q88" i="5"/>
  <c r="P88" i="5"/>
  <c r="O88" i="5" s="1"/>
  <c r="J88" i="5"/>
  <c r="I88" i="5" s="1"/>
  <c r="R88" i="5" s="1"/>
  <c r="H88" i="5"/>
  <c r="G88" i="5"/>
  <c r="F88" i="5"/>
  <c r="B88" i="5"/>
  <c r="AB87" i="5"/>
  <c r="W87" i="5"/>
  <c r="V87" i="5"/>
  <c r="U87" i="5"/>
  <c r="T87" i="5"/>
  <c r="S87" i="5"/>
  <c r="Q87" i="5"/>
  <c r="P87" i="5"/>
  <c r="O87" i="5" s="1"/>
  <c r="J87" i="5"/>
  <c r="I87" i="5" s="1"/>
  <c r="R87" i="5" s="1"/>
  <c r="H87" i="5"/>
  <c r="G87" i="5"/>
  <c r="F87" i="5"/>
  <c r="B87" i="5"/>
  <c r="AB86" i="5"/>
  <c r="W86" i="5"/>
  <c r="V86" i="5"/>
  <c r="U86" i="5"/>
  <c r="T86" i="5"/>
  <c r="S86" i="5"/>
  <c r="Q86" i="5"/>
  <c r="P86" i="5"/>
  <c r="O86" i="5" s="1"/>
  <c r="J86" i="5"/>
  <c r="I86" i="5" s="1"/>
  <c r="R86" i="5" s="1"/>
  <c r="H86" i="5"/>
  <c r="G86" i="5"/>
  <c r="F86" i="5"/>
  <c r="B86" i="5"/>
  <c r="AB85" i="5"/>
  <c r="W85" i="5"/>
  <c r="V85" i="5"/>
  <c r="U85" i="5"/>
  <c r="T85" i="5"/>
  <c r="S85" i="5"/>
  <c r="Q85" i="5"/>
  <c r="P85" i="5"/>
  <c r="O85" i="5" s="1"/>
  <c r="J85" i="5"/>
  <c r="I85" i="5" s="1"/>
  <c r="R85" i="5" s="1"/>
  <c r="H85" i="5"/>
  <c r="G85" i="5"/>
  <c r="F85" i="5"/>
  <c r="B85" i="5"/>
  <c r="AB84" i="5"/>
  <c r="W84" i="5"/>
  <c r="V84" i="5"/>
  <c r="U84" i="5"/>
  <c r="T84" i="5"/>
  <c r="S84" i="5"/>
  <c r="Q84" i="5"/>
  <c r="P84" i="5"/>
  <c r="O84" i="5" s="1"/>
  <c r="J84" i="5"/>
  <c r="I84" i="5" s="1"/>
  <c r="R84" i="5" s="1"/>
  <c r="H84" i="5"/>
  <c r="G84" i="5"/>
  <c r="F84" i="5"/>
  <c r="B84" i="5"/>
  <c r="AB83" i="5"/>
  <c r="W83" i="5"/>
  <c r="V83" i="5"/>
  <c r="U83" i="5"/>
  <c r="T83" i="5"/>
  <c r="S83" i="5"/>
  <c r="Q83" i="5"/>
  <c r="P83" i="5"/>
  <c r="O83" i="5" s="1"/>
  <c r="J83" i="5"/>
  <c r="I83" i="5" s="1"/>
  <c r="R83" i="5" s="1"/>
  <c r="H83" i="5"/>
  <c r="G83" i="5"/>
  <c r="F83" i="5"/>
  <c r="B83" i="5"/>
  <c r="AB82" i="5"/>
  <c r="W82" i="5"/>
  <c r="V82" i="5"/>
  <c r="U82" i="5"/>
  <c r="T82" i="5"/>
  <c r="S82" i="5"/>
  <c r="Q82" i="5"/>
  <c r="P82" i="5"/>
  <c r="O82" i="5" s="1"/>
  <c r="J82" i="5"/>
  <c r="I82" i="5" s="1"/>
  <c r="R82" i="5" s="1"/>
  <c r="H82" i="5"/>
  <c r="G82" i="5"/>
  <c r="F82" i="5"/>
  <c r="B82" i="5"/>
  <c r="AB81" i="5"/>
  <c r="W81" i="5"/>
  <c r="V81" i="5"/>
  <c r="U81" i="5"/>
  <c r="T81" i="5"/>
  <c r="S81" i="5"/>
  <c r="Q81" i="5"/>
  <c r="P81" i="5"/>
  <c r="O81" i="5" s="1"/>
  <c r="J81" i="5"/>
  <c r="I81" i="5" s="1"/>
  <c r="R81" i="5" s="1"/>
  <c r="H81" i="5"/>
  <c r="G81" i="5"/>
  <c r="F81" i="5"/>
  <c r="B81" i="5"/>
  <c r="AB80" i="5"/>
  <c r="W80" i="5"/>
  <c r="V80" i="5"/>
  <c r="U80" i="5"/>
  <c r="T80" i="5"/>
  <c r="S80" i="5"/>
  <c r="Q80" i="5"/>
  <c r="P80" i="5"/>
  <c r="O80" i="5" s="1"/>
  <c r="J80" i="5"/>
  <c r="I80" i="5" s="1"/>
  <c r="R80" i="5" s="1"/>
  <c r="H80" i="5"/>
  <c r="G80" i="5"/>
  <c r="F80" i="5"/>
  <c r="B80" i="5"/>
  <c r="AB79" i="5"/>
  <c r="W79" i="5"/>
  <c r="V79" i="5"/>
  <c r="U79" i="5"/>
  <c r="T79" i="5"/>
  <c r="S79" i="5"/>
  <c r="Q79" i="5"/>
  <c r="P79" i="5"/>
  <c r="O79" i="5" s="1"/>
  <c r="J79" i="5"/>
  <c r="I79" i="5" s="1"/>
  <c r="R79" i="5" s="1"/>
  <c r="H79" i="5"/>
  <c r="G79" i="5"/>
  <c r="F79" i="5"/>
  <c r="B79" i="5"/>
  <c r="AB78" i="5"/>
  <c r="W78" i="5"/>
  <c r="V78" i="5"/>
  <c r="U78" i="5"/>
  <c r="T78" i="5"/>
  <c r="S78" i="5"/>
  <c r="Q78" i="5"/>
  <c r="P78" i="5"/>
  <c r="O78" i="5" s="1"/>
  <c r="J78" i="5"/>
  <c r="I78" i="5" s="1"/>
  <c r="R78" i="5" s="1"/>
  <c r="H78" i="5"/>
  <c r="G78" i="5"/>
  <c r="F78" i="5"/>
  <c r="B78" i="5"/>
  <c r="AB77" i="5"/>
  <c r="W77" i="5"/>
  <c r="V77" i="5"/>
  <c r="U77" i="5"/>
  <c r="T77" i="5"/>
  <c r="S77" i="5"/>
  <c r="Q77" i="5"/>
  <c r="P77" i="5"/>
  <c r="O77" i="5" s="1"/>
  <c r="J77" i="5"/>
  <c r="I77" i="5" s="1"/>
  <c r="R77" i="5" s="1"/>
  <c r="H77" i="5"/>
  <c r="G77" i="5"/>
  <c r="F77" i="5"/>
  <c r="B77" i="5"/>
  <c r="AB76" i="5"/>
  <c r="W76" i="5"/>
  <c r="V76" i="5"/>
  <c r="U76" i="5"/>
  <c r="T76" i="5"/>
  <c r="S76" i="5"/>
  <c r="Q76" i="5"/>
  <c r="P76" i="5"/>
  <c r="O76" i="5" s="1"/>
  <c r="J76" i="5"/>
  <c r="I76" i="5" s="1"/>
  <c r="R76" i="5" s="1"/>
  <c r="H76" i="5"/>
  <c r="G76" i="5"/>
  <c r="F76" i="5"/>
  <c r="B76" i="5"/>
  <c r="AB75" i="5"/>
  <c r="W75" i="5"/>
  <c r="V75" i="5"/>
  <c r="U75" i="5"/>
  <c r="T75" i="5"/>
  <c r="S75" i="5"/>
  <c r="Q75" i="5"/>
  <c r="P75" i="5"/>
  <c r="O75" i="5" s="1"/>
  <c r="J75" i="5"/>
  <c r="I75" i="5" s="1"/>
  <c r="R75" i="5" s="1"/>
  <c r="H75" i="5"/>
  <c r="G75" i="5"/>
  <c r="F75" i="5"/>
  <c r="B75" i="5"/>
  <c r="AB74" i="5"/>
  <c r="W74" i="5"/>
  <c r="V74" i="5"/>
  <c r="U74" i="5"/>
  <c r="T74" i="5"/>
  <c r="S74" i="5"/>
  <c r="Q74" i="5"/>
  <c r="P74" i="5"/>
  <c r="O74" i="5" s="1"/>
  <c r="J74" i="5"/>
  <c r="I74" i="5" s="1"/>
  <c r="R74" i="5" s="1"/>
  <c r="H74" i="5"/>
  <c r="G74" i="5"/>
  <c r="F74" i="5"/>
  <c r="B74" i="5"/>
  <c r="AB73" i="5"/>
  <c r="W73" i="5"/>
  <c r="V73" i="5"/>
  <c r="U73" i="5"/>
  <c r="T73" i="5"/>
  <c r="S73" i="5"/>
  <c r="Q73" i="5"/>
  <c r="P73" i="5"/>
  <c r="O73" i="5" s="1"/>
  <c r="J73" i="5"/>
  <c r="I73" i="5" s="1"/>
  <c r="R73" i="5" s="1"/>
  <c r="H73" i="5"/>
  <c r="G73" i="5"/>
  <c r="F73" i="5"/>
  <c r="B73" i="5"/>
  <c r="AB72" i="5"/>
  <c r="W72" i="5"/>
  <c r="V72" i="5"/>
  <c r="U72" i="5"/>
  <c r="T72" i="5"/>
  <c r="S72" i="5"/>
  <c r="Q72" i="5"/>
  <c r="P72" i="5"/>
  <c r="O72" i="5" s="1"/>
  <c r="J72" i="5"/>
  <c r="I72" i="5" s="1"/>
  <c r="R72" i="5" s="1"/>
  <c r="H72" i="5"/>
  <c r="G72" i="5"/>
  <c r="F72" i="5"/>
  <c r="B72" i="5"/>
  <c r="AB71" i="5"/>
  <c r="W71" i="5"/>
  <c r="V71" i="5"/>
  <c r="U71" i="5"/>
  <c r="T71" i="5"/>
  <c r="S71" i="5"/>
  <c r="Q71" i="5"/>
  <c r="P71" i="5"/>
  <c r="O71" i="5" s="1"/>
  <c r="J71" i="5"/>
  <c r="I71" i="5" s="1"/>
  <c r="R71" i="5" s="1"/>
  <c r="H71" i="5"/>
  <c r="G71" i="5"/>
  <c r="F71" i="5"/>
  <c r="B71" i="5"/>
  <c r="AB70" i="5"/>
  <c r="W70" i="5"/>
  <c r="V70" i="5"/>
  <c r="U70" i="5"/>
  <c r="T70" i="5"/>
  <c r="S70" i="5"/>
  <c r="Q70" i="5"/>
  <c r="P70" i="5"/>
  <c r="O70" i="5" s="1"/>
  <c r="J70" i="5"/>
  <c r="I70" i="5" s="1"/>
  <c r="R70" i="5" s="1"/>
  <c r="H70" i="5"/>
  <c r="G70" i="5"/>
  <c r="F70" i="5"/>
  <c r="B70" i="5"/>
  <c r="AB69" i="5"/>
  <c r="W69" i="5"/>
  <c r="V69" i="5"/>
  <c r="U69" i="5"/>
  <c r="T69" i="5"/>
  <c r="S69" i="5"/>
  <c r="Q69" i="5"/>
  <c r="P69" i="5"/>
  <c r="O69" i="5" s="1"/>
  <c r="J69" i="5"/>
  <c r="I69" i="5" s="1"/>
  <c r="R69" i="5" s="1"/>
  <c r="H69" i="5"/>
  <c r="G69" i="5"/>
  <c r="F69" i="5"/>
  <c r="B69" i="5"/>
  <c r="AB68" i="5"/>
  <c r="W68" i="5"/>
  <c r="V68" i="5"/>
  <c r="U68" i="5"/>
  <c r="T68" i="5"/>
  <c r="S68" i="5"/>
  <c r="Q68" i="5"/>
  <c r="P68" i="5"/>
  <c r="O68" i="5" s="1"/>
  <c r="J68" i="5"/>
  <c r="I68" i="5" s="1"/>
  <c r="R68" i="5" s="1"/>
  <c r="H68" i="5"/>
  <c r="G68" i="5"/>
  <c r="F68" i="5"/>
  <c r="B68" i="5"/>
  <c r="AB67" i="5"/>
  <c r="W67" i="5"/>
  <c r="V67" i="5"/>
  <c r="U67" i="5"/>
  <c r="T67" i="5"/>
  <c r="S67" i="5"/>
  <c r="Q67" i="5"/>
  <c r="P67" i="5"/>
  <c r="O67" i="5" s="1"/>
  <c r="J67" i="5"/>
  <c r="I67" i="5" s="1"/>
  <c r="R67" i="5" s="1"/>
  <c r="H67" i="5"/>
  <c r="G67" i="5"/>
  <c r="F67" i="5"/>
  <c r="B67" i="5"/>
  <c r="AB66" i="5"/>
  <c r="W66" i="5"/>
  <c r="V66" i="5"/>
  <c r="U66" i="5"/>
  <c r="T66" i="5"/>
  <c r="S66" i="5"/>
  <c r="Q66" i="5"/>
  <c r="P66" i="5"/>
  <c r="O66" i="5" s="1"/>
  <c r="J66" i="5"/>
  <c r="I66" i="5" s="1"/>
  <c r="R66" i="5" s="1"/>
  <c r="H66" i="5"/>
  <c r="G66" i="5"/>
  <c r="F66" i="5"/>
  <c r="B66" i="5"/>
  <c r="AB65" i="5"/>
  <c r="W65" i="5"/>
  <c r="V65" i="5"/>
  <c r="U65" i="5"/>
  <c r="T65" i="5"/>
  <c r="S65" i="5"/>
  <c r="Q65" i="5"/>
  <c r="P65" i="5"/>
  <c r="O65" i="5" s="1"/>
  <c r="J65" i="5"/>
  <c r="I65" i="5" s="1"/>
  <c r="R65" i="5" s="1"/>
  <c r="H65" i="5"/>
  <c r="G65" i="5"/>
  <c r="F65" i="5"/>
  <c r="B65" i="5"/>
  <c r="AB64" i="5"/>
  <c r="W64" i="5"/>
  <c r="V64" i="5"/>
  <c r="U64" i="5"/>
  <c r="T64" i="5"/>
  <c r="S64" i="5"/>
  <c r="Q64" i="5"/>
  <c r="P64" i="5"/>
  <c r="O64" i="5" s="1"/>
  <c r="J64" i="5"/>
  <c r="I64" i="5" s="1"/>
  <c r="R64" i="5" s="1"/>
  <c r="H64" i="5"/>
  <c r="G64" i="5"/>
  <c r="F64" i="5"/>
  <c r="B64" i="5"/>
  <c r="AB63" i="5"/>
  <c r="W63" i="5"/>
  <c r="V63" i="5"/>
  <c r="U63" i="5"/>
  <c r="T63" i="5"/>
  <c r="S63" i="5"/>
  <c r="Q63" i="5"/>
  <c r="P63" i="5"/>
  <c r="O63" i="5" s="1"/>
  <c r="J63" i="5"/>
  <c r="I63" i="5" s="1"/>
  <c r="R63" i="5" s="1"/>
  <c r="H63" i="5"/>
  <c r="G63" i="5"/>
  <c r="F63" i="5"/>
  <c r="B63" i="5"/>
  <c r="AB62" i="5"/>
  <c r="W62" i="5"/>
  <c r="V62" i="5"/>
  <c r="U62" i="5"/>
  <c r="T62" i="5"/>
  <c r="S62" i="5"/>
  <c r="Q62" i="5"/>
  <c r="P62" i="5"/>
  <c r="O62" i="5" s="1"/>
  <c r="J62" i="5"/>
  <c r="I62" i="5" s="1"/>
  <c r="R62" i="5" s="1"/>
  <c r="H62" i="5"/>
  <c r="G62" i="5"/>
  <c r="F62" i="5"/>
  <c r="B62" i="5"/>
  <c r="AB61" i="5"/>
  <c r="W61" i="5"/>
  <c r="V61" i="5"/>
  <c r="U61" i="5"/>
  <c r="T61" i="5"/>
  <c r="S61" i="5"/>
  <c r="Q61" i="5"/>
  <c r="P61" i="5"/>
  <c r="O61" i="5" s="1"/>
  <c r="J61" i="5"/>
  <c r="I61" i="5" s="1"/>
  <c r="R61" i="5" s="1"/>
  <c r="H61" i="5"/>
  <c r="G61" i="5"/>
  <c r="F61" i="5"/>
  <c r="B61" i="5"/>
  <c r="AB60" i="5"/>
  <c r="W60" i="5"/>
  <c r="V60" i="5"/>
  <c r="U60" i="5"/>
  <c r="T60" i="5"/>
  <c r="S60" i="5"/>
  <c r="Q60" i="5"/>
  <c r="P60" i="5"/>
  <c r="O60" i="5" s="1"/>
  <c r="J60" i="5"/>
  <c r="I60" i="5" s="1"/>
  <c r="R60" i="5" s="1"/>
  <c r="H60" i="5"/>
  <c r="G60" i="5"/>
  <c r="F60" i="5"/>
  <c r="B60" i="5"/>
  <c r="AB59" i="5"/>
  <c r="W59" i="5"/>
  <c r="V59" i="5"/>
  <c r="U59" i="5"/>
  <c r="T59" i="5"/>
  <c r="S59" i="5"/>
  <c r="Q59" i="5"/>
  <c r="P59" i="5"/>
  <c r="O59" i="5" s="1"/>
  <c r="J59" i="5"/>
  <c r="I59" i="5" s="1"/>
  <c r="R59" i="5" s="1"/>
  <c r="H59" i="5"/>
  <c r="G59" i="5"/>
  <c r="F59" i="5"/>
  <c r="B59" i="5"/>
  <c r="AB58" i="5"/>
  <c r="W58" i="5"/>
  <c r="V58" i="5"/>
  <c r="U58" i="5"/>
  <c r="T58" i="5"/>
  <c r="S58" i="5"/>
  <c r="Q58" i="5"/>
  <c r="P58" i="5"/>
  <c r="O58" i="5" s="1"/>
  <c r="J58" i="5"/>
  <c r="I58" i="5" s="1"/>
  <c r="R58" i="5" s="1"/>
  <c r="H58" i="5"/>
  <c r="G58" i="5"/>
  <c r="F58" i="5"/>
  <c r="B58" i="5"/>
  <c r="AB57" i="5"/>
  <c r="W57" i="5"/>
  <c r="V57" i="5"/>
  <c r="U57" i="5"/>
  <c r="T57" i="5"/>
  <c r="S57" i="5"/>
  <c r="Q57" i="5"/>
  <c r="P57" i="5"/>
  <c r="O57" i="5" s="1"/>
  <c r="J57" i="5"/>
  <c r="I57" i="5" s="1"/>
  <c r="R57" i="5" s="1"/>
  <c r="H57" i="5"/>
  <c r="G57" i="5"/>
  <c r="F57" i="5"/>
  <c r="B57" i="5"/>
  <c r="AB56" i="5"/>
  <c r="W56" i="5"/>
  <c r="V56" i="5"/>
  <c r="U56" i="5"/>
  <c r="T56" i="5"/>
  <c r="S56" i="5"/>
  <c r="Q56" i="5"/>
  <c r="P56" i="5"/>
  <c r="O56" i="5" s="1"/>
  <c r="J56" i="5"/>
  <c r="I56" i="5" s="1"/>
  <c r="R56" i="5" s="1"/>
  <c r="H56" i="5"/>
  <c r="G56" i="5"/>
  <c r="F56" i="5"/>
  <c r="B56" i="5"/>
  <c r="AB55" i="5"/>
  <c r="W55" i="5"/>
  <c r="V55" i="5"/>
  <c r="U55" i="5"/>
  <c r="T55" i="5"/>
  <c r="S55" i="5"/>
  <c r="Q55" i="5"/>
  <c r="P55" i="5"/>
  <c r="O55" i="5" s="1"/>
  <c r="J55" i="5"/>
  <c r="I55" i="5" s="1"/>
  <c r="R55" i="5" s="1"/>
  <c r="H55" i="5"/>
  <c r="G55" i="5"/>
  <c r="F55" i="5"/>
  <c r="B55" i="5"/>
  <c r="AB54" i="5"/>
  <c r="W54" i="5"/>
  <c r="V54" i="5"/>
  <c r="U54" i="5"/>
  <c r="T54" i="5"/>
  <c r="S54" i="5"/>
  <c r="Q54" i="5"/>
  <c r="P54" i="5"/>
  <c r="O54" i="5" s="1"/>
  <c r="J54" i="5"/>
  <c r="I54" i="5" s="1"/>
  <c r="R54" i="5" s="1"/>
  <c r="H54" i="5"/>
  <c r="G54" i="5"/>
  <c r="F54" i="5"/>
  <c r="B54" i="5"/>
  <c r="AB53" i="5"/>
  <c r="W53" i="5"/>
  <c r="V53" i="5"/>
  <c r="U53" i="5"/>
  <c r="T53" i="5"/>
  <c r="S53" i="5"/>
  <c r="Q53" i="5"/>
  <c r="P53" i="5"/>
  <c r="O53" i="5" s="1"/>
  <c r="J53" i="5"/>
  <c r="I53" i="5" s="1"/>
  <c r="R53" i="5" s="1"/>
  <c r="H53" i="5"/>
  <c r="G53" i="5"/>
  <c r="F53" i="5"/>
  <c r="B53" i="5"/>
  <c r="AB52" i="5"/>
  <c r="W52" i="5"/>
  <c r="V52" i="5"/>
  <c r="U52" i="5"/>
  <c r="T52" i="5"/>
  <c r="S52" i="5"/>
  <c r="Q52" i="5"/>
  <c r="P52" i="5"/>
  <c r="O52" i="5" s="1"/>
  <c r="J52" i="5"/>
  <c r="I52" i="5" s="1"/>
  <c r="R52" i="5" s="1"/>
  <c r="H52" i="5"/>
  <c r="G52" i="5"/>
  <c r="F52" i="5"/>
  <c r="B52" i="5"/>
  <c r="AB51" i="5"/>
  <c r="W51" i="5"/>
  <c r="V51" i="5"/>
  <c r="U51" i="5"/>
  <c r="T51" i="5"/>
  <c r="S51" i="5"/>
  <c r="Q51" i="5"/>
  <c r="P51" i="5"/>
  <c r="O51" i="5" s="1"/>
  <c r="J51" i="5"/>
  <c r="I51" i="5" s="1"/>
  <c r="R51" i="5" s="1"/>
  <c r="H51" i="5"/>
  <c r="G51" i="5"/>
  <c r="F51" i="5"/>
  <c r="B51" i="5"/>
  <c r="AB50" i="5"/>
  <c r="W50" i="5"/>
  <c r="V50" i="5"/>
  <c r="U50" i="5"/>
  <c r="T50" i="5"/>
  <c r="S50" i="5"/>
  <c r="Q50" i="5"/>
  <c r="P50" i="5"/>
  <c r="O50" i="5" s="1"/>
  <c r="J50" i="5"/>
  <c r="I50" i="5" s="1"/>
  <c r="R50" i="5" s="1"/>
  <c r="H50" i="5"/>
  <c r="G50" i="5"/>
  <c r="F50" i="5"/>
  <c r="B50" i="5"/>
  <c r="AB49" i="5"/>
  <c r="W49" i="5"/>
  <c r="V49" i="5"/>
  <c r="U49" i="5"/>
  <c r="T49" i="5"/>
  <c r="S49" i="5"/>
  <c r="Q49" i="5"/>
  <c r="P49" i="5"/>
  <c r="O49" i="5" s="1"/>
  <c r="J49" i="5"/>
  <c r="I49" i="5" s="1"/>
  <c r="R49" i="5" s="1"/>
  <c r="H49" i="5"/>
  <c r="G49" i="5"/>
  <c r="F49" i="5"/>
  <c r="B49" i="5"/>
  <c r="AB48" i="5"/>
  <c r="W48" i="5"/>
  <c r="V48" i="5"/>
  <c r="U48" i="5"/>
  <c r="T48" i="5"/>
  <c r="S48" i="5"/>
  <c r="Q48" i="5"/>
  <c r="P48" i="5"/>
  <c r="O48" i="5" s="1"/>
  <c r="J48" i="5"/>
  <c r="I48" i="5" s="1"/>
  <c r="R48" i="5" s="1"/>
  <c r="H48" i="5"/>
  <c r="G48" i="5"/>
  <c r="F48" i="5"/>
  <c r="B48" i="5"/>
  <c r="AB47" i="5"/>
  <c r="W47" i="5"/>
  <c r="V47" i="5"/>
  <c r="U47" i="5"/>
  <c r="T47" i="5"/>
  <c r="S47" i="5"/>
  <c r="Q47" i="5"/>
  <c r="P47" i="5"/>
  <c r="O47" i="5" s="1"/>
  <c r="J47" i="5"/>
  <c r="I47" i="5" s="1"/>
  <c r="R47" i="5" s="1"/>
  <c r="H47" i="5"/>
  <c r="G47" i="5"/>
  <c r="F47" i="5"/>
  <c r="B47" i="5"/>
  <c r="AB46" i="5"/>
  <c r="W46" i="5"/>
  <c r="V46" i="5"/>
  <c r="U46" i="5"/>
  <c r="T46" i="5"/>
  <c r="S46" i="5"/>
  <c r="Q46" i="5"/>
  <c r="P46" i="5"/>
  <c r="O46" i="5" s="1"/>
  <c r="J46" i="5"/>
  <c r="I46" i="5" s="1"/>
  <c r="R46" i="5" s="1"/>
  <c r="H46" i="5"/>
  <c r="G46" i="5"/>
  <c r="F46" i="5"/>
  <c r="B46" i="5"/>
  <c r="AB45" i="5"/>
  <c r="W45" i="5"/>
  <c r="V45" i="5"/>
  <c r="U45" i="5"/>
  <c r="T45" i="5"/>
  <c r="S45" i="5"/>
  <c r="Q45" i="5"/>
  <c r="P45" i="5"/>
  <c r="O45" i="5" s="1"/>
  <c r="J45" i="5"/>
  <c r="I45" i="5" s="1"/>
  <c r="R45" i="5" s="1"/>
  <c r="H45" i="5"/>
  <c r="G45" i="5"/>
  <c r="F45" i="5"/>
  <c r="B45" i="5"/>
  <c r="AB44" i="5"/>
  <c r="W44" i="5"/>
  <c r="V44" i="5"/>
  <c r="U44" i="5"/>
  <c r="S44" i="5"/>
  <c r="Q44" i="5"/>
  <c r="P44" i="5"/>
  <c r="O44" i="5" s="1"/>
  <c r="J44" i="5"/>
  <c r="I44" i="5" s="1"/>
  <c r="R44" i="5" s="1"/>
  <c r="H44" i="5"/>
  <c r="G44" i="5"/>
  <c r="F44" i="5"/>
  <c r="B44" i="5"/>
  <c r="AB43" i="5"/>
  <c r="W43" i="5"/>
  <c r="V43" i="5"/>
  <c r="U43" i="5"/>
  <c r="T43" i="5"/>
  <c r="S43" i="5"/>
  <c r="Q43" i="5"/>
  <c r="P43" i="5"/>
  <c r="O43" i="5" s="1"/>
  <c r="J43" i="5"/>
  <c r="I43" i="5" s="1"/>
  <c r="R43" i="5" s="1"/>
  <c r="H43" i="5"/>
  <c r="G43" i="5"/>
  <c r="F43" i="5"/>
  <c r="B43" i="5"/>
  <c r="AB42" i="5"/>
  <c r="W42" i="5"/>
  <c r="V42" i="5"/>
  <c r="U42" i="5"/>
  <c r="T42" i="5"/>
  <c r="S42" i="5"/>
  <c r="Q42" i="5"/>
  <c r="P42" i="5"/>
  <c r="O42" i="5" s="1"/>
  <c r="J42" i="5"/>
  <c r="I42" i="5" s="1"/>
  <c r="R42" i="5" s="1"/>
  <c r="H42" i="5"/>
  <c r="G42" i="5"/>
  <c r="F42" i="5"/>
  <c r="B42" i="5"/>
  <c r="AB41" i="5"/>
  <c r="W41" i="5"/>
  <c r="V41" i="5"/>
  <c r="U41" i="5"/>
  <c r="T41" i="5"/>
  <c r="Q41" i="5"/>
  <c r="P41" i="5"/>
  <c r="O41" i="5" s="1"/>
  <c r="J41" i="5"/>
  <c r="I41" i="5" s="1"/>
  <c r="H41" i="5"/>
  <c r="G41" i="5"/>
  <c r="F41" i="5"/>
  <c r="B41" i="5"/>
  <c r="H40" i="5" l="1"/>
  <c r="G40" i="5"/>
  <c r="D40" i="5"/>
  <c r="AK802" i="11"/>
  <c r="AJ802" i="11"/>
  <c r="AI802" i="11"/>
  <c r="AH802" i="11"/>
  <c r="AK801" i="11"/>
  <c r="AJ801" i="11"/>
  <c r="AI801" i="11"/>
  <c r="AH801" i="11"/>
  <c r="AK800" i="11"/>
  <c r="AJ800" i="11"/>
  <c r="AI800" i="11"/>
  <c r="AH800" i="11"/>
  <c r="AK799" i="11"/>
  <c r="AJ799" i="11"/>
  <c r="AI799" i="11"/>
  <c r="AH799" i="11"/>
  <c r="AK798" i="11"/>
  <c r="AJ798" i="11"/>
  <c r="AI798" i="11"/>
  <c r="AH798" i="11"/>
  <c r="AK797" i="11"/>
  <c r="AJ797" i="11"/>
  <c r="AI797" i="11"/>
  <c r="AH797" i="11"/>
  <c r="AK796" i="11"/>
  <c r="AJ796" i="11"/>
  <c r="AI796" i="11"/>
  <c r="AH796" i="11"/>
  <c r="AK795" i="11"/>
  <c r="AJ795" i="11"/>
  <c r="AI795" i="11"/>
  <c r="AH795" i="11"/>
  <c r="AK794" i="11"/>
  <c r="AJ794" i="11"/>
  <c r="AI794" i="11"/>
  <c r="AH794" i="11"/>
  <c r="AK793" i="11"/>
  <c r="AJ793" i="11"/>
  <c r="AI793" i="11"/>
  <c r="AH793" i="11"/>
  <c r="AK792" i="11"/>
  <c r="AJ792" i="11"/>
  <c r="AI792" i="11"/>
  <c r="AH792" i="11"/>
  <c r="AK791" i="11"/>
  <c r="AJ791" i="11"/>
  <c r="AI791" i="11"/>
  <c r="AH791" i="11"/>
  <c r="AK790" i="11"/>
  <c r="AJ790" i="11"/>
  <c r="AI790" i="11"/>
  <c r="AH790" i="11"/>
  <c r="AK789" i="11"/>
  <c r="AJ789" i="11"/>
  <c r="AI789" i="11"/>
  <c r="AH789" i="11"/>
  <c r="AK788" i="11"/>
  <c r="AJ788" i="11"/>
  <c r="AI788" i="11"/>
  <c r="AH788" i="11"/>
  <c r="AK787" i="11"/>
  <c r="AJ787" i="11"/>
  <c r="AI787" i="11"/>
  <c r="AH787" i="11"/>
  <c r="AK786" i="11"/>
  <c r="AJ786" i="11"/>
  <c r="AI786" i="11"/>
  <c r="AH786" i="11"/>
  <c r="AK785" i="11"/>
  <c r="AJ785" i="11"/>
  <c r="AI785" i="11"/>
  <c r="AH785" i="11"/>
  <c r="AK784" i="11"/>
  <c r="AJ784" i="11"/>
  <c r="AI784" i="11"/>
  <c r="AH784" i="11"/>
  <c r="AK783" i="11"/>
  <c r="AJ783" i="11"/>
  <c r="AI783" i="11"/>
  <c r="AH783" i="11"/>
  <c r="AK782" i="11"/>
  <c r="AJ782" i="11"/>
  <c r="AI782" i="11"/>
  <c r="AH782" i="11"/>
  <c r="AK781" i="11"/>
  <c r="AJ781" i="11"/>
  <c r="AI781" i="11"/>
  <c r="AH781" i="11"/>
  <c r="AK780" i="11"/>
  <c r="AJ780" i="11"/>
  <c r="AI780" i="11"/>
  <c r="AH780" i="11"/>
  <c r="AK779" i="11"/>
  <c r="AJ779" i="11"/>
  <c r="AI779" i="11"/>
  <c r="AH779" i="11"/>
  <c r="AK778" i="11"/>
  <c r="AJ778" i="11"/>
  <c r="AI778" i="11"/>
  <c r="AH778" i="11"/>
  <c r="AK777" i="11"/>
  <c r="AJ777" i="11"/>
  <c r="AI777" i="11"/>
  <c r="AH777" i="11"/>
  <c r="AK776" i="11"/>
  <c r="AJ776" i="11"/>
  <c r="AI776" i="11"/>
  <c r="AH776" i="11"/>
  <c r="AK775" i="11"/>
  <c r="AJ775" i="11"/>
  <c r="AI775" i="11"/>
  <c r="AH775" i="11"/>
  <c r="AK774" i="11"/>
  <c r="AJ774" i="11"/>
  <c r="AI774" i="11"/>
  <c r="AH774" i="11"/>
  <c r="AK773" i="11"/>
  <c r="AJ773" i="11"/>
  <c r="AI773" i="11"/>
  <c r="AH773" i="11"/>
  <c r="AK772" i="11"/>
  <c r="AJ772" i="11"/>
  <c r="AI772" i="11"/>
  <c r="AH772" i="11"/>
  <c r="AK771" i="11"/>
  <c r="AJ771" i="11"/>
  <c r="AI771" i="11"/>
  <c r="AH771" i="11"/>
  <c r="AK770" i="11"/>
  <c r="AJ770" i="11"/>
  <c r="AI770" i="11"/>
  <c r="AH770" i="11"/>
  <c r="AK769" i="11"/>
  <c r="AJ769" i="11"/>
  <c r="AI769" i="11"/>
  <c r="AH769" i="11"/>
  <c r="AK768" i="11"/>
  <c r="AJ768" i="11"/>
  <c r="AI768" i="11"/>
  <c r="AH768" i="11"/>
  <c r="AK767" i="11"/>
  <c r="AJ767" i="11"/>
  <c r="AI767" i="11"/>
  <c r="AH767" i="11"/>
  <c r="AK766" i="11"/>
  <c r="AJ766" i="11"/>
  <c r="AI766" i="11"/>
  <c r="AH766" i="11"/>
  <c r="AK765" i="11"/>
  <c r="AJ765" i="11"/>
  <c r="AI765" i="11"/>
  <c r="AH765" i="11"/>
  <c r="AK764" i="11"/>
  <c r="AJ764" i="11"/>
  <c r="AI764" i="11"/>
  <c r="AH764" i="11"/>
  <c r="AK763" i="11"/>
  <c r="AJ763" i="11"/>
  <c r="AI763" i="11"/>
  <c r="AH763" i="11"/>
  <c r="AK762" i="11"/>
  <c r="AJ762" i="11"/>
  <c r="AI762" i="11"/>
  <c r="AH762" i="11"/>
  <c r="AK761" i="11"/>
  <c r="AJ761" i="11"/>
  <c r="AI761" i="11"/>
  <c r="AH761" i="11"/>
  <c r="AK760" i="11"/>
  <c r="AJ760" i="11"/>
  <c r="AI760" i="11"/>
  <c r="AH760" i="11"/>
  <c r="AK759" i="11"/>
  <c r="AJ759" i="11"/>
  <c r="AI759" i="11"/>
  <c r="AH759" i="11"/>
  <c r="AK758" i="11"/>
  <c r="AJ758" i="11"/>
  <c r="AI758" i="11"/>
  <c r="AH758" i="11"/>
  <c r="AK757" i="11"/>
  <c r="AJ757" i="11"/>
  <c r="AI757" i="11"/>
  <c r="AH757" i="11"/>
  <c r="AK756" i="11"/>
  <c r="AJ756" i="11"/>
  <c r="AI756" i="11"/>
  <c r="AH756" i="11"/>
  <c r="AK755" i="11"/>
  <c r="AJ755" i="11"/>
  <c r="AI755" i="11"/>
  <c r="AH755" i="11"/>
  <c r="AK754" i="11"/>
  <c r="AJ754" i="11"/>
  <c r="AI754" i="11"/>
  <c r="AH754" i="11"/>
  <c r="AK753" i="11"/>
  <c r="AJ753" i="11"/>
  <c r="AI753" i="11"/>
  <c r="AH753" i="11"/>
  <c r="AK752" i="11"/>
  <c r="AJ752" i="11"/>
  <c r="AI752" i="11"/>
  <c r="AH752" i="11"/>
  <c r="AK751" i="11"/>
  <c r="AJ751" i="11"/>
  <c r="AI751" i="11"/>
  <c r="AH751" i="11"/>
  <c r="AK750" i="11"/>
  <c r="AJ750" i="11"/>
  <c r="AI750" i="11"/>
  <c r="AH750" i="11"/>
  <c r="AK749" i="11"/>
  <c r="AJ749" i="11"/>
  <c r="AI749" i="11"/>
  <c r="AH749" i="11"/>
  <c r="AK748" i="11"/>
  <c r="AJ748" i="11"/>
  <c r="AI748" i="11"/>
  <c r="AH748" i="11"/>
  <c r="AK747" i="11"/>
  <c r="AJ747" i="11"/>
  <c r="AI747" i="11"/>
  <c r="AH747" i="11"/>
  <c r="AK746" i="11"/>
  <c r="AJ746" i="11"/>
  <c r="AI746" i="11"/>
  <c r="AH746" i="11"/>
  <c r="AK745" i="11"/>
  <c r="AJ745" i="11"/>
  <c r="AI745" i="11"/>
  <c r="AH745" i="11"/>
  <c r="AK744" i="11"/>
  <c r="AJ744" i="11"/>
  <c r="AI744" i="11"/>
  <c r="AH744" i="11"/>
  <c r="AK743" i="11"/>
  <c r="AJ743" i="11"/>
  <c r="AI743" i="11"/>
  <c r="AH743" i="11"/>
  <c r="AK742" i="11"/>
  <c r="AJ742" i="11"/>
  <c r="AI742" i="11"/>
  <c r="AH742" i="11"/>
  <c r="AK741" i="11"/>
  <c r="AJ741" i="11"/>
  <c r="AI741" i="11"/>
  <c r="AH741" i="11"/>
  <c r="AK740" i="11"/>
  <c r="AJ740" i="11"/>
  <c r="AI740" i="11"/>
  <c r="AH740" i="11"/>
  <c r="AK739" i="11"/>
  <c r="AJ739" i="11"/>
  <c r="AI739" i="11"/>
  <c r="AH739" i="11"/>
  <c r="AK738" i="11"/>
  <c r="AJ738" i="11"/>
  <c r="AI738" i="11"/>
  <c r="AH738" i="11"/>
  <c r="AK737" i="11"/>
  <c r="AJ737" i="11"/>
  <c r="AI737" i="11"/>
  <c r="AH737" i="11"/>
  <c r="AK736" i="11"/>
  <c r="AJ736" i="11"/>
  <c r="AI736" i="11"/>
  <c r="AH736" i="11"/>
  <c r="AK735" i="11"/>
  <c r="AJ735" i="11"/>
  <c r="AI735" i="11"/>
  <c r="AH735" i="11"/>
  <c r="AK734" i="11"/>
  <c r="AJ734" i="11"/>
  <c r="AI734" i="11"/>
  <c r="AH734" i="11"/>
  <c r="AK733" i="11"/>
  <c r="AJ733" i="11"/>
  <c r="AI733" i="11"/>
  <c r="AH733" i="11"/>
  <c r="AG36" i="5"/>
  <c r="C100" i="13" l="1"/>
  <c r="A100" i="13"/>
  <c r="F100" i="13" s="1"/>
  <c r="C99" i="13"/>
  <c r="A99" i="13"/>
  <c r="C98" i="13"/>
  <c r="A98" i="13"/>
  <c r="C97" i="13"/>
  <c r="A97" i="13"/>
  <c r="C96" i="13"/>
  <c r="A96" i="13"/>
  <c r="C95" i="13"/>
  <c r="A95" i="13"/>
  <c r="C94" i="13"/>
  <c r="A94" i="13"/>
  <c r="C93" i="13"/>
  <c r="A93" i="13"/>
  <c r="C92" i="13"/>
  <c r="A92" i="13"/>
  <c r="C91" i="13"/>
  <c r="A91" i="13"/>
  <c r="C90" i="13"/>
  <c r="A90" i="13"/>
  <c r="C89" i="13"/>
  <c r="A89" i="13"/>
  <c r="C88" i="13"/>
  <c r="A88" i="13"/>
  <c r="C87" i="13"/>
  <c r="A87" i="13"/>
  <c r="C86" i="13"/>
  <c r="A86" i="13"/>
  <c r="C85" i="13"/>
  <c r="A85" i="13"/>
  <c r="C84" i="13"/>
  <c r="A84" i="13"/>
  <c r="C83" i="13"/>
  <c r="A83" i="13"/>
  <c r="C82" i="13"/>
  <c r="A82" i="13"/>
  <c r="C81" i="13"/>
  <c r="A81" i="13"/>
  <c r="C80" i="13"/>
  <c r="A80" i="13"/>
  <c r="C79" i="13"/>
  <c r="A79" i="13"/>
  <c r="C78" i="13"/>
  <c r="A78" i="13"/>
  <c r="C77" i="13"/>
  <c r="A77" i="13"/>
  <c r="C76" i="13"/>
  <c r="A76" i="13"/>
  <c r="C75" i="13"/>
  <c r="A75" i="13"/>
  <c r="C74" i="13"/>
  <c r="A74" i="13"/>
  <c r="C73" i="13"/>
  <c r="A73" i="13"/>
  <c r="C72" i="13"/>
  <c r="A72" i="13"/>
  <c r="C71" i="13"/>
  <c r="A71" i="13"/>
  <c r="C70" i="13"/>
  <c r="A70" i="13"/>
  <c r="C69" i="13"/>
  <c r="A69" i="13"/>
  <c r="C68" i="13"/>
  <c r="A68" i="13"/>
  <c r="C67" i="13"/>
  <c r="A67" i="13"/>
  <c r="C66" i="13"/>
  <c r="A66" i="13"/>
  <c r="C65" i="13"/>
  <c r="A65" i="13"/>
  <c r="C64" i="13"/>
  <c r="A64" i="13"/>
  <c r="C63" i="13"/>
  <c r="A63" i="13"/>
  <c r="C62" i="13"/>
  <c r="A62" i="13"/>
  <c r="C61" i="13"/>
  <c r="A61" i="13"/>
  <c r="C60" i="13"/>
  <c r="A60" i="13"/>
  <c r="C59" i="13"/>
  <c r="A59" i="13"/>
  <c r="C58" i="13"/>
  <c r="A58" i="13"/>
  <c r="C57" i="13"/>
  <c r="A57" i="13"/>
  <c r="C56" i="13"/>
  <c r="A56" i="13"/>
  <c r="C55" i="13"/>
  <c r="A55" i="13"/>
  <c r="C54" i="13"/>
  <c r="A54" i="13"/>
  <c r="C53" i="13"/>
  <c r="A53" i="13"/>
  <c r="C52" i="13"/>
  <c r="A52" i="13"/>
  <c r="C51" i="13"/>
  <c r="A51" i="13"/>
  <c r="C50" i="13"/>
  <c r="A50" i="13"/>
  <c r="C49" i="13"/>
  <c r="A49" i="13"/>
  <c r="C48" i="13"/>
  <c r="A48" i="13"/>
  <c r="C47" i="13"/>
  <c r="A47" i="13"/>
  <c r="C46" i="13"/>
  <c r="A46" i="13"/>
  <c r="C45" i="13"/>
  <c r="A45" i="13"/>
  <c r="C44" i="13"/>
  <c r="A44" i="13"/>
  <c r="C43" i="13"/>
  <c r="A43" i="13"/>
  <c r="C42" i="13"/>
  <c r="A42" i="13"/>
  <c r="C41" i="13"/>
  <c r="A41" i="13"/>
  <c r="C40" i="13"/>
  <c r="A40" i="13"/>
  <c r="C39" i="13"/>
  <c r="A39" i="13"/>
  <c r="C38" i="13"/>
  <c r="A38" i="13"/>
  <c r="C37" i="13"/>
  <c r="A37" i="13"/>
  <c r="C36" i="13"/>
  <c r="A36" i="13"/>
  <c r="C35" i="13"/>
  <c r="A35" i="13"/>
  <c r="C34" i="13"/>
  <c r="A34" i="13"/>
  <c r="C33" i="13"/>
  <c r="A33" i="13"/>
  <c r="C32" i="13"/>
  <c r="A32" i="13"/>
  <c r="C31" i="13"/>
  <c r="A31" i="13"/>
  <c r="C30" i="13"/>
  <c r="A30" i="13"/>
  <c r="C29" i="13"/>
  <c r="A29" i="13"/>
  <c r="C28" i="13"/>
  <c r="A28" i="13"/>
  <c r="C27" i="13"/>
  <c r="A27" i="13"/>
  <c r="C26" i="13"/>
  <c r="A26" i="13"/>
  <c r="C25" i="13"/>
  <c r="A25" i="13"/>
  <c r="C24" i="13"/>
  <c r="A24" i="13"/>
  <c r="C23" i="13"/>
  <c r="A23" i="13"/>
  <c r="C22" i="13"/>
  <c r="A22" i="13"/>
  <c r="C21" i="13"/>
  <c r="A21" i="13"/>
  <c r="C20" i="13"/>
  <c r="A20" i="13"/>
  <c r="C19" i="13"/>
  <c r="A19" i="13"/>
  <c r="C18" i="13"/>
  <c r="A18" i="13"/>
  <c r="C17" i="13"/>
  <c r="A17" i="13"/>
  <c r="C16" i="13"/>
  <c r="A16" i="13"/>
  <c r="C15" i="13"/>
  <c r="A15" i="13"/>
  <c r="C14" i="13"/>
  <c r="A14" i="13"/>
  <c r="C13" i="13"/>
  <c r="A13" i="13"/>
  <c r="C12" i="13"/>
  <c r="A12" i="13"/>
  <c r="C11" i="13"/>
  <c r="A11" i="13"/>
  <c r="C10" i="13"/>
  <c r="A10" i="13"/>
  <c r="C9" i="13"/>
  <c r="A9" i="13"/>
  <c r="C8" i="13"/>
  <c r="A8" i="13"/>
  <c r="C7" i="13"/>
  <c r="A7" i="13"/>
  <c r="C6" i="13"/>
  <c r="A6" i="13"/>
  <c r="D21" i="13" l="1"/>
  <c r="D37" i="13"/>
  <c r="D49" i="13"/>
  <c r="D69" i="13"/>
  <c r="D77" i="13"/>
  <c r="D93" i="13"/>
  <c r="D10" i="13"/>
  <c r="D26" i="13"/>
  <c r="D42" i="13"/>
  <c r="D54" i="13"/>
  <c r="D62" i="13"/>
  <c r="D66" i="13"/>
  <c r="D70" i="13"/>
  <c r="D74" i="13"/>
  <c r="D78" i="13"/>
  <c r="D82" i="13"/>
  <c r="D86" i="13"/>
  <c r="D90" i="13"/>
  <c r="D94" i="13"/>
  <c r="D98" i="13"/>
  <c r="D9" i="13"/>
  <c r="D25" i="13"/>
  <c r="D45" i="13"/>
  <c r="D61" i="13"/>
  <c r="D73" i="13"/>
  <c r="D97" i="13"/>
  <c r="D38" i="13"/>
  <c r="D29" i="13"/>
  <c r="D57" i="13"/>
  <c r="D85" i="13"/>
  <c r="D14" i="13"/>
  <c r="D30" i="13"/>
  <c r="D50" i="13"/>
  <c r="D7" i="13"/>
  <c r="D11" i="13"/>
  <c r="D15" i="13"/>
  <c r="D19" i="13"/>
  <c r="D23" i="13"/>
  <c r="D27" i="13"/>
  <c r="D31" i="13"/>
  <c r="D35" i="13"/>
  <c r="D39" i="13"/>
  <c r="D43" i="13"/>
  <c r="D47" i="13"/>
  <c r="D51" i="13"/>
  <c r="D55" i="13"/>
  <c r="D59" i="13"/>
  <c r="D63" i="13"/>
  <c r="D67" i="13"/>
  <c r="D71" i="13"/>
  <c r="D75" i="13"/>
  <c r="D79" i="13"/>
  <c r="D83" i="13"/>
  <c r="D87" i="13"/>
  <c r="D91" i="13"/>
  <c r="D95" i="13"/>
  <c r="D99" i="13"/>
  <c r="D13" i="13"/>
  <c r="D33" i="13"/>
  <c r="D53" i="13"/>
  <c r="D81" i="13"/>
  <c r="D18" i="13"/>
  <c r="D34" i="13"/>
  <c r="D58" i="13"/>
  <c r="D17" i="13"/>
  <c r="D41" i="13"/>
  <c r="D65" i="13"/>
  <c r="D89" i="13"/>
  <c r="D22" i="13"/>
  <c r="D46" i="13"/>
  <c r="D8" i="13"/>
  <c r="D12" i="13"/>
  <c r="D16" i="13"/>
  <c r="D20" i="13"/>
  <c r="D24" i="13"/>
  <c r="D28" i="13"/>
  <c r="D32" i="13"/>
  <c r="D36" i="13"/>
  <c r="D40" i="13"/>
  <c r="D44" i="13"/>
  <c r="D48" i="13"/>
  <c r="D52" i="13"/>
  <c r="D56" i="13"/>
  <c r="D60" i="13"/>
  <c r="D64" i="13"/>
  <c r="D68" i="13"/>
  <c r="D72" i="13"/>
  <c r="D76" i="13"/>
  <c r="D80" i="13"/>
  <c r="D84" i="13"/>
  <c r="D88" i="13"/>
  <c r="D92" i="13"/>
  <c r="D96" i="13"/>
  <c r="D100" i="13"/>
  <c r="F26" i="13"/>
  <c r="F30" i="13"/>
  <c r="F54" i="13"/>
  <c r="F70" i="13"/>
  <c r="E78" i="13"/>
  <c r="F82" i="13"/>
  <c r="F86" i="13"/>
  <c r="F28" i="13"/>
  <c r="F36" i="13"/>
  <c r="F44" i="13"/>
  <c r="F18" i="13"/>
  <c r="F67" i="13"/>
  <c r="F64" i="13"/>
  <c r="F11" i="13"/>
  <c r="F51" i="13"/>
  <c r="E67" i="13"/>
  <c r="F75" i="13"/>
  <c r="F79" i="13"/>
  <c r="F49" i="13"/>
  <c r="E6" i="13"/>
  <c r="F89" i="13"/>
  <c r="E13" i="13"/>
  <c r="E21" i="13"/>
  <c r="F25" i="13"/>
  <c r="E29" i="13"/>
  <c r="E33" i="13"/>
  <c r="E41" i="13"/>
  <c r="F59" i="13"/>
  <c r="F72" i="13"/>
  <c r="F92" i="13"/>
  <c r="E11" i="13"/>
  <c r="F14" i="13"/>
  <c r="E49" i="13"/>
  <c r="E70" i="13"/>
  <c r="F57" i="13"/>
  <c r="F62" i="13"/>
  <c r="F97" i="13"/>
  <c r="F34" i="13"/>
  <c r="F23" i="13"/>
  <c r="E62" i="13"/>
  <c r="F94" i="13"/>
  <c r="E8" i="13"/>
  <c r="F46" i="13"/>
  <c r="E83" i="13"/>
  <c r="F16" i="13"/>
  <c r="F31" i="13"/>
  <c r="F35" i="13"/>
  <c r="F39" i="13"/>
  <c r="F43" i="13"/>
  <c r="E59" i="13"/>
  <c r="E77" i="13"/>
  <c r="F80" i="13"/>
  <c r="F87" i="13"/>
  <c r="F91" i="13"/>
  <c r="F98" i="13"/>
  <c r="F90" i="13"/>
  <c r="F9" i="13"/>
  <c r="E54" i="13"/>
  <c r="E75" i="13"/>
  <c r="F95" i="13"/>
  <c r="F15" i="13"/>
  <c r="F38" i="13"/>
  <c r="E86" i="13"/>
  <c r="F52" i="13"/>
  <c r="E57" i="13"/>
  <c r="F65" i="13"/>
  <c r="F88" i="13"/>
  <c r="E37" i="13"/>
  <c r="F19" i="13"/>
  <c r="E22" i="13"/>
  <c r="E27" i="13"/>
  <c r="F32" i="13"/>
  <c r="E45" i="13"/>
  <c r="F47" i="13"/>
  <c r="F50" i="13"/>
  <c r="F60" i="13"/>
  <c r="E65" i="13"/>
  <c r="F73" i="13"/>
  <c r="F78" i="13"/>
  <c r="F83" i="13"/>
  <c r="E91" i="13"/>
  <c r="F96" i="13"/>
  <c r="F6" i="13"/>
  <c r="E19" i="13"/>
  <c r="F17" i="13"/>
  <c r="F22" i="13"/>
  <c r="F27" i="13"/>
  <c r="E30" i="13"/>
  <c r="E35" i="13"/>
  <c r="F40" i="13"/>
  <c r="E53" i="13"/>
  <c r="F55" i="13"/>
  <c r="F58" i="13"/>
  <c r="F68" i="13"/>
  <c r="E73" i="13"/>
  <c r="F81" i="13"/>
  <c r="E94" i="13"/>
  <c r="E99" i="13"/>
  <c r="E14" i="13"/>
  <c r="F42" i="13"/>
  <c r="F12" i="13"/>
  <c r="E17" i="13"/>
  <c r="E38" i="13"/>
  <c r="E43" i="13"/>
  <c r="F48" i="13"/>
  <c r="E61" i="13"/>
  <c r="F63" i="13"/>
  <c r="F66" i="13"/>
  <c r="F76" i="13"/>
  <c r="E81" i="13"/>
  <c r="F99" i="13"/>
  <c r="D6" i="13"/>
  <c r="F24" i="13"/>
  <c r="E9" i="13"/>
  <c r="F7" i="13"/>
  <c r="F10" i="13"/>
  <c r="F20" i="13"/>
  <c r="E25" i="13"/>
  <c r="F33" i="13"/>
  <c r="E46" i="13"/>
  <c r="E51" i="13"/>
  <c r="F56" i="13"/>
  <c r="E69" i="13"/>
  <c r="F71" i="13"/>
  <c r="F74" i="13"/>
  <c r="F84" i="13"/>
  <c r="E89" i="13"/>
  <c r="F41" i="13"/>
  <c r="E97" i="13"/>
  <c r="E24" i="13"/>
  <c r="E32" i="13"/>
  <c r="E48" i="13"/>
  <c r="E56" i="13"/>
  <c r="E64" i="13"/>
  <c r="E72" i="13"/>
  <c r="E80" i="13"/>
  <c r="E88" i="13"/>
  <c r="E96" i="13"/>
  <c r="E16" i="13"/>
  <c r="E40" i="13"/>
  <c r="F8" i="13"/>
  <c r="E85" i="13"/>
  <c r="E93" i="13"/>
  <c r="E18" i="13"/>
  <c r="F29" i="13"/>
  <c r="E34" i="13"/>
  <c r="F45" i="13"/>
  <c r="E50" i="13"/>
  <c r="F53" i="13"/>
  <c r="E58" i="13"/>
  <c r="F61" i="13"/>
  <c r="E66" i="13"/>
  <c r="F69" i="13"/>
  <c r="E74" i="13"/>
  <c r="F77" i="13"/>
  <c r="E82" i="13"/>
  <c r="F85" i="13"/>
  <c r="E90" i="13"/>
  <c r="F93" i="13"/>
  <c r="E98" i="13"/>
  <c r="E10" i="13"/>
  <c r="F13" i="13"/>
  <c r="E26" i="13"/>
  <c r="F37" i="13"/>
  <c r="E42" i="13"/>
  <c r="E7" i="13"/>
  <c r="E15" i="13"/>
  <c r="E23" i="13"/>
  <c r="E31" i="13"/>
  <c r="E39" i="13"/>
  <c r="E47" i="13"/>
  <c r="E55" i="13"/>
  <c r="E63" i="13"/>
  <c r="E71" i="13"/>
  <c r="E79" i="13"/>
  <c r="E87" i="13"/>
  <c r="E95" i="13"/>
  <c r="F21" i="13"/>
  <c r="E12" i="13"/>
  <c r="E20" i="13"/>
  <c r="E28" i="13"/>
  <c r="E36" i="13"/>
  <c r="E44" i="13"/>
  <c r="E52" i="13"/>
  <c r="E60" i="13"/>
  <c r="E68" i="13"/>
  <c r="E76" i="13"/>
  <c r="E84" i="13"/>
  <c r="E92" i="13"/>
  <c r="E100" i="13"/>
  <c r="AQ100" i="13" l="1"/>
  <c r="AP100" i="13"/>
  <c r="W100" i="13"/>
  <c r="J100" i="13"/>
  <c r="I100" i="13"/>
  <c r="J99" i="13" s="1"/>
  <c r="AQ99" i="13"/>
  <c r="AP99" i="13"/>
  <c r="W99" i="13"/>
  <c r="I99" i="13"/>
  <c r="J98" i="13" s="1"/>
  <c r="AQ98" i="13"/>
  <c r="AP98" i="13"/>
  <c r="W98" i="13"/>
  <c r="I98" i="13"/>
  <c r="J97" i="13" s="1"/>
  <c r="AQ97" i="13"/>
  <c r="AP97" i="13"/>
  <c r="W97" i="13"/>
  <c r="I97" i="13"/>
  <c r="J96" i="13" s="1"/>
  <c r="AQ96" i="13"/>
  <c r="AP96" i="13"/>
  <c r="W96" i="13"/>
  <c r="I96" i="13"/>
  <c r="J95" i="13" s="1"/>
  <c r="AQ95" i="13"/>
  <c r="AP95" i="13"/>
  <c r="W95" i="13"/>
  <c r="I95" i="13"/>
  <c r="J94" i="13" s="1"/>
  <c r="AQ94" i="13"/>
  <c r="AP94" i="13"/>
  <c r="W94" i="13"/>
  <c r="I94" i="13"/>
  <c r="J93" i="13" s="1"/>
  <c r="AQ93" i="13"/>
  <c r="AP93" i="13"/>
  <c r="W93" i="13"/>
  <c r="I93" i="13"/>
  <c r="J92" i="13" s="1"/>
  <c r="AQ92" i="13"/>
  <c r="AP92" i="13"/>
  <c r="W92" i="13"/>
  <c r="I92" i="13"/>
  <c r="J91" i="13" s="1"/>
  <c r="AQ91" i="13"/>
  <c r="AP91" i="13"/>
  <c r="W91" i="13"/>
  <c r="I91" i="13"/>
  <c r="J90" i="13" s="1"/>
  <c r="AQ90" i="13"/>
  <c r="AP90" i="13"/>
  <c r="W90" i="13"/>
  <c r="I90" i="13"/>
  <c r="J89" i="13" s="1"/>
  <c r="AQ89" i="13"/>
  <c r="AP89" i="13"/>
  <c r="W89" i="13"/>
  <c r="I89" i="13"/>
  <c r="J88" i="13" s="1"/>
  <c r="AQ88" i="13"/>
  <c r="AP88" i="13"/>
  <c r="W88" i="13"/>
  <c r="I88" i="13"/>
  <c r="J87" i="13" s="1"/>
  <c r="AQ87" i="13"/>
  <c r="AP87" i="13"/>
  <c r="W87" i="13"/>
  <c r="I87" i="13"/>
  <c r="J86" i="13" s="1"/>
  <c r="AQ86" i="13"/>
  <c r="AP86" i="13"/>
  <c r="W86" i="13"/>
  <c r="I86" i="13"/>
  <c r="J85" i="13" s="1"/>
  <c r="AQ85" i="13"/>
  <c r="AP85" i="13"/>
  <c r="W85" i="13"/>
  <c r="I85" i="13"/>
  <c r="J84" i="13" s="1"/>
  <c r="AQ84" i="13"/>
  <c r="AP84" i="13"/>
  <c r="W84" i="13"/>
  <c r="I84" i="13"/>
  <c r="J83" i="13" s="1"/>
  <c r="AQ83" i="13"/>
  <c r="AP83" i="13"/>
  <c r="W83" i="13"/>
  <c r="I83" i="13"/>
  <c r="J82" i="13" s="1"/>
  <c r="AQ82" i="13"/>
  <c r="AP82" i="13"/>
  <c r="W82" i="13"/>
  <c r="I82" i="13"/>
  <c r="J81" i="13" s="1"/>
  <c r="AQ81" i="13"/>
  <c r="AP81" i="13"/>
  <c r="W81" i="13"/>
  <c r="I81" i="13"/>
  <c r="AP802" i="11" l="1"/>
  <c r="AO802" i="11"/>
  <c r="AN802" i="11"/>
  <c r="AM802" i="11"/>
  <c r="AL802" i="11"/>
  <c r="AP801" i="11"/>
  <c r="AO801" i="11"/>
  <c r="AN801" i="11"/>
  <c r="AM801" i="11"/>
  <c r="AL801" i="11"/>
  <c r="AP800" i="11"/>
  <c r="AO800" i="11"/>
  <c r="AN800" i="11"/>
  <c r="AM800" i="11"/>
  <c r="AL800" i="11"/>
  <c r="AP799" i="11"/>
  <c r="AO799" i="11"/>
  <c r="AN799" i="11"/>
  <c r="AM799" i="11"/>
  <c r="AL799" i="11"/>
  <c r="AP798" i="11"/>
  <c r="AO798" i="11"/>
  <c r="AN798" i="11"/>
  <c r="AM798" i="11"/>
  <c r="AL798" i="11"/>
  <c r="AP797" i="11"/>
  <c r="AO797" i="11"/>
  <c r="AN797" i="11"/>
  <c r="AM797" i="11"/>
  <c r="AL797" i="11"/>
  <c r="AP796" i="11"/>
  <c r="AO796" i="11"/>
  <c r="AN796" i="11"/>
  <c r="AM796" i="11"/>
  <c r="AL796" i="11"/>
  <c r="AP795" i="11"/>
  <c r="AO795" i="11"/>
  <c r="AN795" i="11"/>
  <c r="AM795" i="11"/>
  <c r="AL795" i="11"/>
  <c r="AP794" i="11"/>
  <c r="AO794" i="11"/>
  <c r="AN794" i="11"/>
  <c r="AM794" i="11"/>
  <c r="AL794" i="11"/>
  <c r="AP793" i="11"/>
  <c r="AO793" i="11"/>
  <c r="AN793" i="11"/>
  <c r="AM793" i="11"/>
  <c r="AL793" i="11"/>
  <c r="AP792" i="11"/>
  <c r="AO792" i="11"/>
  <c r="AN792" i="11"/>
  <c r="AM792" i="11"/>
  <c r="AL792" i="11"/>
  <c r="AP791" i="11"/>
  <c r="AO791" i="11"/>
  <c r="AN791" i="11"/>
  <c r="AM791" i="11"/>
  <c r="AL791" i="11"/>
  <c r="AP790" i="11"/>
  <c r="AO790" i="11"/>
  <c r="AN790" i="11"/>
  <c r="AM790" i="11"/>
  <c r="AL790" i="11"/>
  <c r="AP789" i="11"/>
  <c r="AO789" i="11"/>
  <c r="AN789" i="11"/>
  <c r="AM789" i="11"/>
  <c r="AL789" i="11"/>
  <c r="AP788" i="11"/>
  <c r="AO788" i="11"/>
  <c r="AN788" i="11"/>
  <c r="AM788" i="11"/>
  <c r="AL788" i="11"/>
  <c r="AP787" i="11"/>
  <c r="AO787" i="11"/>
  <c r="AN787" i="11"/>
  <c r="AM787" i="11"/>
  <c r="AL787" i="11"/>
  <c r="AP786" i="11"/>
  <c r="AO786" i="11"/>
  <c r="AN786" i="11"/>
  <c r="AM786" i="11"/>
  <c r="AL786" i="11"/>
  <c r="AP785" i="11"/>
  <c r="AO785" i="11"/>
  <c r="AN785" i="11"/>
  <c r="AM785" i="11"/>
  <c r="AL785" i="11"/>
  <c r="AP784" i="11"/>
  <c r="AO784" i="11"/>
  <c r="AN784" i="11"/>
  <c r="AM784" i="11"/>
  <c r="AL784" i="11"/>
  <c r="AP783" i="11"/>
  <c r="AO783" i="11"/>
  <c r="AN783" i="11"/>
  <c r="AM783" i="11"/>
  <c r="AL783" i="11"/>
  <c r="AP782" i="11"/>
  <c r="AO782" i="11"/>
  <c r="E820" i="5" s="1"/>
  <c r="AN782" i="11"/>
  <c r="D820" i="5" s="1"/>
  <c r="AM782" i="11"/>
  <c r="AL782" i="11"/>
  <c r="A820" i="5" s="1"/>
  <c r="AP781" i="11"/>
  <c r="AO781" i="11"/>
  <c r="E819" i="5" s="1"/>
  <c r="AN781" i="11"/>
  <c r="D819" i="5" s="1"/>
  <c r="AM781" i="11"/>
  <c r="AL781" i="11"/>
  <c r="A819" i="5" s="1"/>
  <c r="AP780" i="11"/>
  <c r="AO780" i="11"/>
  <c r="E818" i="5" s="1"/>
  <c r="AN780" i="11"/>
  <c r="D818" i="5" s="1"/>
  <c r="AM780" i="11"/>
  <c r="AL780" i="11"/>
  <c r="A818" i="5" s="1"/>
  <c r="AP779" i="11"/>
  <c r="AO779" i="11"/>
  <c r="E817" i="5" s="1"/>
  <c r="AN779" i="11"/>
  <c r="D817" i="5" s="1"/>
  <c r="AM779" i="11"/>
  <c r="AL779" i="11"/>
  <c r="A817" i="5" s="1"/>
  <c r="AP778" i="11"/>
  <c r="AO778" i="11"/>
  <c r="E816" i="5" s="1"/>
  <c r="AN778" i="11"/>
  <c r="D816" i="5" s="1"/>
  <c r="AM778" i="11"/>
  <c r="AL778" i="11"/>
  <c r="A816" i="5" s="1"/>
  <c r="AP777" i="11"/>
  <c r="AO777" i="11"/>
  <c r="E815" i="5" s="1"/>
  <c r="AN777" i="11"/>
  <c r="D815" i="5" s="1"/>
  <c r="AM777" i="11"/>
  <c r="AL777" i="11"/>
  <c r="A815" i="5" s="1"/>
  <c r="AP776" i="11"/>
  <c r="AO776" i="11"/>
  <c r="E814" i="5" s="1"/>
  <c r="AN776" i="11"/>
  <c r="D814" i="5" s="1"/>
  <c r="AM776" i="11"/>
  <c r="AL776" i="11"/>
  <c r="A814" i="5" s="1"/>
  <c r="AP775" i="11"/>
  <c r="C813" i="5" s="1"/>
  <c r="AO775" i="11"/>
  <c r="E813" i="5" s="1"/>
  <c r="AN775" i="11"/>
  <c r="D813" i="5" s="1"/>
  <c r="AM775" i="11"/>
  <c r="AL775" i="11"/>
  <c r="A813" i="5" s="1"/>
  <c r="AP774" i="11"/>
  <c r="AO774" i="11"/>
  <c r="E812" i="5" s="1"/>
  <c r="AN774" i="11"/>
  <c r="D812" i="5" s="1"/>
  <c r="AM774" i="11"/>
  <c r="AL774" i="11"/>
  <c r="A812" i="5" s="1"/>
  <c r="AP773" i="11"/>
  <c r="AO773" i="11"/>
  <c r="E811" i="5" s="1"/>
  <c r="AN773" i="11"/>
  <c r="D811" i="5" s="1"/>
  <c r="AM773" i="11"/>
  <c r="AL773" i="11"/>
  <c r="A811" i="5" s="1"/>
  <c r="AP772" i="11"/>
  <c r="AO772" i="11"/>
  <c r="E810" i="5" s="1"/>
  <c r="AN772" i="11"/>
  <c r="D810" i="5" s="1"/>
  <c r="AM772" i="11"/>
  <c r="AL772" i="11"/>
  <c r="A810" i="5" s="1"/>
  <c r="AP771" i="11"/>
  <c r="AO771" i="11"/>
  <c r="E809" i="5" s="1"/>
  <c r="AN771" i="11"/>
  <c r="D809" i="5" s="1"/>
  <c r="AM771" i="11"/>
  <c r="AL771" i="11"/>
  <c r="A809" i="5" s="1"/>
  <c r="AP770" i="11"/>
  <c r="AO770" i="11"/>
  <c r="E808" i="5" s="1"/>
  <c r="AN770" i="11"/>
  <c r="D808" i="5" s="1"/>
  <c r="AM770" i="11"/>
  <c r="AL770" i="11"/>
  <c r="A808" i="5" s="1"/>
  <c r="AP769" i="11"/>
  <c r="AO769" i="11"/>
  <c r="E807" i="5" s="1"/>
  <c r="AN769" i="11"/>
  <c r="D807" i="5" s="1"/>
  <c r="AM769" i="11"/>
  <c r="AL769" i="11"/>
  <c r="A807" i="5" s="1"/>
  <c r="AP768" i="11"/>
  <c r="AO768" i="11"/>
  <c r="E806" i="5" s="1"/>
  <c r="AN768" i="11"/>
  <c r="D806" i="5" s="1"/>
  <c r="AM768" i="11"/>
  <c r="AL768" i="11"/>
  <c r="A806" i="5" s="1"/>
  <c r="AP767" i="11"/>
  <c r="C805" i="5" s="1"/>
  <c r="AO767" i="11"/>
  <c r="E805" i="5" s="1"/>
  <c r="AN767" i="11"/>
  <c r="D805" i="5" s="1"/>
  <c r="AM767" i="11"/>
  <c r="AL767" i="11"/>
  <c r="A805" i="5" s="1"/>
  <c r="AP766" i="11"/>
  <c r="AO766" i="11"/>
  <c r="E804" i="5" s="1"/>
  <c r="AN766" i="11"/>
  <c r="D804" i="5" s="1"/>
  <c r="AM766" i="11"/>
  <c r="AL766" i="11"/>
  <c r="A804" i="5" s="1"/>
  <c r="AP765" i="11"/>
  <c r="AO765" i="11"/>
  <c r="E803" i="5" s="1"/>
  <c r="AN765" i="11"/>
  <c r="D803" i="5" s="1"/>
  <c r="AM765" i="11"/>
  <c r="AL765" i="11"/>
  <c r="A803" i="5" s="1"/>
  <c r="AP764" i="11"/>
  <c r="AO764" i="11"/>
  <c r="E802" i="5" s="1"/>
  <c r="AN764" i="11"/>
  <c r="D802" i="5" s="1"/>
  <c r="AM764" i="11"/>
  <c r="AL764" i="11"/>
  <c r="A802" i="5" s="1"/>
  <c r="AP763" i="11"/>
  <c r="AO763" i="11"/>
  <c r="E801" i="5" s="1"/>
  <c r="AN763" i="11"/>
  <c r="D801" i="5" s="1"/>
  <c r="AM763" i="11"/>
  <c r="AL763" i="11"/>
  <c r="A801" i="5" s="1"/>
  <c r="AP762" i="11"/>
  <c r="AO762" i="11"/>
  <c r="E800" i="5" s="1"/>
  <c r="AN762" i="11"/>
  <c r="D800" i="5" s="1"/>
  <c r="AM762" i="11"/>
  <c r="AL762" i="11"/>
  <c r="A800" i="5" s="1"/>
  <c r="AP761" i="11"/>
  <c r="AO761" i="11"/>
  <c r="E799" i="5" s="1"/>
  <c r="AN761" i="11"/>
  <c r="D799" i="5" s="1"/>
  <c r="AM761" i="11"/>
  <c r="AL761" i="11"/>
  <c r="A799" i="5" s="1"/>
  <c r="AP760" i="11"/>
  <c r="AO760" i="11"/>
  <c r="E798" i="5" s="1"/>
  <c r="AN760" i="11"/>
  <c r="D798" i="5" s="1"/>
  <c r="AM760" i="11"/>
  <c r="AL760" i="11"/>
  <c r="A798" i="5" s="1"/>
  <c r="AP759" i="11"/>
  <c r="C797" i="5" s="1"/>
  <c r="AO759" i="11"/>
  <c r="E797" i="5" s="1"/>
  <c r="AN759" i="11"/>
  <c r="D797" i="5" s="1"/>
  <c r="AM759" i="11"/>
  <c r="AL759" i="11"/>
  <c r="A797" i="5" s="1"/>
  <c r="AP758" i="11"/>
  <c r="AO758" i="11"/>
  <c r="E796" i="5" s="1"/>
  <c r="AN758" i="11"/>
  <c r="D796" i="5" s="1"/>
  <c r="AM758" i="11"/>
  <c r="AL758" i="11"/>
  <c r="A796" i="5" s="1"/>
  <c r="AP757" i="11"/>
  <c r="AO757" i="11"/>
  <c r="E795" i="5" s="1"/>
  <c r="AN757" i="11"/>
  <c r="D795" i="5" s="1"/>
  <c r="AM757" i="11"/>
  <c r="AL757" i="11"/>
  <c r="A795" i="5" s="1"/>
  <c r="AP756" i="11"/>
  <c r="AO756" i="11"/>
  <c r="E794" i="5" s="1"/>
  <c r="AN756" i="11"/>
  <c r="D794" i="5" s="1"/>
  <c r="AM756" i="11"/>
  <c r="AL756" i="11"/>
  <c r="A794" i="5" s="1"/>
  <c r="AP755" i="11"/>
  <c r="AO755" i="11"/>
  <c r="E793" i="5" s="1"/>
  <c r="AN755" i="11"/>
  <c r="D793" i="5" s="1"/>
  <c r="AM755" i="11"/>
  <c r="AL755" i="11"/>
  <c r="A793" i="5" s="1"/>
  <c r="AP754" i="11"/>
  <c r="AO754" i="11"/>
  <c r="E792" i="5" s="1"/>
  <c r="AN754" i="11"/>
  <c r="D792" i="5" s="1"/>
  <c r="AM754" i="11"/>
  <c r="AL754" i="11"/>
  <c r="A792" i="5" s="1"/>
  <c r="AP753" i="11"/>
  <c r="AO753" i="11"/>
  <c r="E791" i="5" s="1"/>
  <c r="AN753" i="11"/>
  <c r="D791" i="5" s="1"/>
  <c r="AM753" i="11"/>
  <c r="AL753" i="11"/>
  <c r="A791" i="5" s="1"/>
  <c r="AP752" i="11"/>
  <c r="AO752" i="11"/>
  <c r="E790" i="5" s="1"/>
  <c r="AN752" i="11"/>
  <c r="D790" i="5" s="1"/>
  <c r="AM752" i="11"/>
  <c r="AL752" i="11"/>
  <c r="A790" i="5" s="1"/>
  <c r="AP751" i="11"/>
  <c r="C789" i="5" s="1"/>
  <c r="AO751" i="11"/>
  <c r="E789" i="5" s="1"/>
  <c r="AN751" i="11"/>
  <c r="D789" i="5" s="1"/>
  <c r="AM751" i="11"/>
  <c r="AL751" i="11"/>
  <c r="A789" i="5" s="1"/>
  <c r="AP750" i="11"/>
  <c r="AO750" i="11"/>
  <c r="E788" i="5" s="1"/>
  <c r="AN750" i="11"/>
  <c r="D788" i="5" s="1"/>
  <c r="AM750" i="11"/>
  <c r="AL750" i="11"/>
  <c r="A788" i="5" s="1"/>
  <c r="AP749" i="11"/>
  <c r="AO749" i="11"/>
  <c r="E787" i="5" s="1"/>
  <c r="AN749" i="11"/>
  <c r="D787" i="5" s="1"/>
  <c r="AM749" i="11"/>
  <c r="AL749" i="11"/>
  <c r="A787" i="5" s="1"/>
  <c r="AP748" i="11"/>
  <c r="AO748" i="11"/>
  <c r="E786" i="5" s="1"/>
  <c r="AN748" i="11"/>
  <c r="D786" i="5" s="1"/>
  <c r="AM748" i="11"/>
  <c r="AL748" i="11"/>
  <c r="A786" i="5" s="1"/>
  <c r="AP747" i="11"/>
  <c r="AO747" i="11"/>
  <c r="E785" i="5" s="1"/>
  <c r="AN747" i="11"/>
  <c r="D785" i="5" s="1"/>
  <c r="AM747" i="11"/>
  <c r="AL747" i="11"/>
  <c r="A785" i="5" s="1"/>
  <c r="AP746" i="11"/>
  <c r="AO746" i="11"/>
  <c r="E784" i="5" s="1"/>
  <c r="AN746" i="11"/>
  <c r="D784" i="5" s="1"/>
  <c r="AM746" i="11"/>
  <c r="AL746" i="11"/>
  <c r="A784" i="5" s="1"/>
  <c r="AP745" i="11"/>
  <c r="AO745" i="11"/>
  <c r="E783" i="5" s="1"/>
  <c r="AN745" i="11"/>
  <c r="D783" i="5" s="1"/>
  <c r="AM745" i="11"/>
  <c r="AL745" i="11"/>
  <c r="A783" i="5" s="1"/>
  <c r="AP744" i="11"/>
  <c r="AO744" i="11"/>
  <c r="E782" i="5" s="1"/>
  <c r="AN744" i="11"/>
  <c r="D782" i="5" s="1"/>
  <c r="AM744" i="11"/>
  <c r="AL744" i="11"/>
  <c r="A782" i="5" s="1"/>
  <c r="AP743" i="11"/>
  <c r="C781" i="5" s="1"/>
  <c r="AO743" i="11"/>
  <c r="E781" i="5" s="1"/>
  <c r="AN743" i="11"/>
  <c r="D781" i="5" s="1"/>
  <c r="AM743" i="11"/>
  <c r="AL743" i="11"/>
  <c r="A781" i="5" s="1"/>
  <c r="AP742" i="11"/>
  <c r="AO742" i="11"/>
  <c r="E780" i="5" s="1"/>
  <c r="AN742" i="11"/>
  <c r="D780" i="5" s="1"/>
  <c r="AM742" i="11"/>
  <c r="AL742" i="11"/>
  <c r="A780" i="5" s="1"/>
  <c r="AP741" i="11"/>
  <c r="AO741" i="11"/>
  <c r="E779" i="5" s="1"/>
  <c r="AN741" i="11"/>
  <c r="D779" i="5" s="1"/>
  <c r="AM741" i="11"/>
  <c r="AL741" i="11"/>
  <c r="A779" i="5" s="1"/>
  <c r="AP740" i="11"/>
  <c r="AO740" i="11"/>
  <c r="E778" i="5" s="1"/>
  <c r="AN740" i="11"/>
  <c r="D778" i="5" s="1"/>
  <c r="AM740" i="11"/>
  <c r="AL740" i="11"/>
  <c r="A778" i="5" s="1"/>
  <c r="AP739" i="11"/>
  <c r="AO739" i="11"/>
  <c r="E777" i="5" s="1"/>
  <c r="AN739" i="11"/>
  <c r="D777" i="5" s="1"/>
  <c r="AM739" i="11"/>
  <c r="AL739" i="11"/>
  <c r="A777" i="5" s="1"/>
  <c r="AP738" i="11"/>
  <c r="AO738" i="11"/>
  <c r="E776" i="5" s="1"/>
  <c r="AN738" i="11"/>
  <c r="D776" i="5" s="1"/>
  <c r="AM738" i="11"/>
  <c r="AL738" i="11"/>
  <c r="A776" i="5" s="1"/>
  <c r="AP737" i="11"/>
  <c r="AO737" i="11"/>
  <c r="E775" i="5" s="1"/>
  <c r="AN737" i="11"/>
  <c r="D775" i="5" s="1"/>
  <c r="AM737" i="11"/>
  <c r="AL737" i="11"/>
  <c r="A775" i="5" s="1"/>
  <c r="AP736" i="11"/>
  <c r="AO736" i="11"/>
  <c r="E774" i="5" s="1"/>
  <c r="AN736" i="11"/>
  <c r="D774" i="5" s="1"/>
  <c r="AM736" i="11"/>
  <c r="AL736" i="11"/>
  <c r="A774" i="5" s="1"/>
  <c r="AP735" i="11"/>
  <c r="C773" i="5" s="1"/>
  <c r="AO735" i="11"/>
  <c r="E773" i="5" s="1"/>
  <c r="AN735" i="11"/>
  <c r="D773" i="5" s="1"/>
  <c r="AM735" i="11"/>
  <c r="AL735" i="11"/>
  <c r="A773" i="5" s="1"/>
  <c r="AP734" i="11"/>
  <c r="AO734" i="11"/>
  <c r="E772" i="5" s="1"/>
  <c r="AN734" i="11"/>
  <c r="D772" i="5" s="1"/>
  <c r="AM734" i="11"/>
  <c r="AL734" i="11"/>
  <c r="A772" i="5" s="1"/>
  <c r="AP733" i="11"/>
  <c r="AO733" i="11"/>
  <c r="E771" i="5" s="1"/>
  <c r="AN733" i="11"/>
  <c r="D771" i="5" s="1"/>
  <c r="AM733" i="11"/>
  <c r="AL733" i="11"/>
  <c r="A771" i="5" s="1"/>
  <c r="AP732" i="11"/>
  <c r="AO732" i="11"/>
  <c r="E770" i="5" s="1"/>
  <c r="AN732" i="11"/>
  <c r="D770" i="5" s="1"/>
  <c r="AM732" i="11"/>
  <c r="AL732" i="11"/>
  <c r="A770" i="5" s="1"/>
  <c r="AP731" i="11"/>
  <c r="AO731" i="11"/>
  <c r="E769" i="5" s="1"/>
  <c r="AN731" i="11"/>
  <c r="D769" i="5" s="1"/>
  <c r="AM731" i="11"/>
  <c r="AL731" i="11"/>
  <c r="A769" i="5" s="1"/>
  <c r="AP730" i="11"/>
  <c r="AO730" i="11"/>
  <c r="E768" i="5" s="1"/>
  <c r="AN730" i="11"/>
  <c r="D768" i="5" s="1"/>
  <c r="AM730" i="11"/>
  <c r="AL730" i="11"/>
  <c r="A768" i="5" s="1"/>
  <c r="AP729" i="11"/>
  <c r="AO729" i="11"/>
  <c r="E767" i="5" s="1"/>
  <c r="AN729" i="11"/>
  <c r="D767" i="5" s="1"/>
  <c r="AM729" i="11"/>
  <c r="AL729" i="11"/>
  <c r="A767" i="5" s="1"/>
  <c r="AP728" i="11"/>
  <c r="AO728" i="11"/>
  <c r="E766" i="5" s="1"/>
  <c r="AN728" i="11"/>
  <c r="D766" i="5" s="1"/>
  <c r="AM728" i="11"/>
  <c r="AL728" i="11"/>
  <c r="A766" i="5" s="1"/>
  <c r="AP727" i="11"/>
  <c r="C765" i="5" s="1"/>
  <c r="AO727" i="11"/>
  <c r="E765" i="5" s="1"/>
  <c r="AN727" i="11"/>
  <c r="D765" i="5" s="1"/>
  <c r="AM727" i="11"/>
  <c r="AL727" i="11"/>
  <c r="A765" i="5" s="1"/>
  <c r="AP726" i="11"/>
  <c r="AO726" i="11"/>
  <c r="E764" i="5" s="1"/>
  <c r="AN726" i="11"/>
  <c r="D764" i="5" s="1"/>
  <c r="AM726" i="11"/>
  <c r="AL726" i="11"/>
  <c r="A764" i="5" s="1"/>
  <c r="AP725" i="11"/>
  <c r="AO725" i="11"/>
  <c r="E763" i="5" s="1"/>
  <c r="AN725" i="11"/>
  <c r="D763" i="5" s="1"/>
  <c r="AM725" i="11"/>
  <c r="AL725" i="11"/>
  <c r="A763" i="5" s="1"/>
  <c r="AP724" i="11"/>
  <c r="AO724" i="11"/>
  <c r="E762" i="5" s="1"/>
  <c r="AN724" i="11"/>
  <c r="D762" i="5" s="1"/>
  <c r="AM724" i="11"/>
  <c r="AL724" i="11"/>
  <c r="A762" i="5" s="1"/>
  <c r="AP723" i="11"/>
  <c r="AO723" i="11"/>
  <c r="E761" i="5" s="1"/>
  <c r="AN723" i="11"/>
  <c r="D761" i="5" s="1"/>
  <c r="AM723" i="11"/>
  <c r="AL723" i="11"/>
  <c r="A761" i="5" s="1"/>
  <c r="AP722" i="11"/>
  <c r="AO722" i="11"/>
  <c r="E760" i="5" s="1"/>
  <c r="AN722" i="11"/>
  <c r="D760" i="5" s="1"/>
  <c r="AM722" i="11"/>
  <c r="AL722" i="11"/>
  <c r="A760" i="5" s="1"/>
  <c r="AP721" i="11"/>
  <c r="AO721" i="11"/>
  <c r="E759" i="5" s="1"/>
  <c r="AN721" i="11"/>
  <c r="D759" i="5" s="1"/>
  <c r="AM721" i="11"/>
  <c r="AL721" i="11"/>
  <c r="A759" i="5" s="1"/>
  <c r="AP720" i="11"/>
  <c r="AO720" i="11"/>
  <c r="E758" i="5" s="1"/>
  <c r="AN720" i="11"/>
  <c r="D758" i="5" s="1"/>
  <c r="AM720" i="11"/>
  <c r="AL720" i="11"/>
  <c r="A758" i="5" s="1"/>
  <c r="AP719" i="11"/>
  <c r="C757" i="5" s="1"/>
  <c r="AO719" i="11"/>
  <c r="E757" i="5" s="1"/>
  <c r="AN719" i="11"/>
  <c r="D757" i="5" s="1"/>
  <c r="AM719" i="11"/>
  <c r="AL719" i="11"/>
  <c r="A757" i="5" s="1"/>
  <c r="AP718" i="11"/>
  <c r="AO718" i="11"/>
  <c r="E756" i="5" s="1"/>
  <c r="AN718" i="11"/>
  <c r="D756" i="5" s="1"/>
  <c r="AM718" i="11"/>
  <c r="AL718" i="11"/>
  <c r="A756" i="5" s="1"/>
  <c r="AP717" i="11"/>
  <c r="AO717" i="11"/>
  <c r="E755" i="5" s="1"/>
  <c r="AN717" i="11"/>
  <c r="D755" i="5" s="1"/>
  <c r="AM717" i="11"/>
  <c r="AL717" i="11"/>
  <c r="A755" i="5" s="1"/>
  <c r="AP716" i="11"/>
  <c r="AO716" i="11"/>
  <c r="E754" i="5" s="1"/>
  <c r="AN716" i="11"/>
  <c r="D754" i="5" s="1"/>
  <c r="AM716" i="11"/>
  <c r="AL716" i="11"/>
  <c r="A754" i="5" s="1"/>
  <c r="AP715" i="11"/>
  <c r="AO715" i="11"/>
  <c r="E753" i="5" s="1"/>
  <c r="AN715" i="11"/>
  <c r="D753" i="5" s="1"/>
  <c r="AM715" i="11"/>
  <c r="AL715" i="11"/>
  <c r="A753" i="5" s="1"/>
  <c r="AP714" i="11"/>
  <c r="AO714" i="11"/>
  <c r="E752" i="5" s="1"/>
  <c r="AN714" i="11"/>
  <c r="D752" i="5" s="1"/>
  <c r="AM714" i="11"/>
  <c r="AL714" i="11"/>
  <c r="A752" i="5" s="1"/>
  <c r="AP713" i="11"/>
  <c r="AO713" i="11"/>
  <c r="E751" i="5" s="1"/>
  <c r="AN713" i="11"/>
  <c r="D751" i="5" s="1"/>
  <c r="AM713" i="11"/>
  <c r="AL713" i="11"/>
  <c r="A751" i="5" s="1"/>
  <c r="AP712" i="11"/>
  <c r="AO712" i="11"/>
  <c r="E750" i="5" s="1"/>
  <c r="AN712" i="11"/>
  <c r="D750" i="5" s="1"/>
  <c r="AM712" i="11"/>
  <c r="AL712" i="11"/>
  <c r="A750" i="5" s="1"/>
  <c r="AP711" i="11"/>
  <c r="C749" i="5" s="1"/>
  <c r="AO711" i="11"/>
  <c r="E749" i="5" s="1"/>
  <c r="AN711" i="11"/>
  <c r="D749" i="5" s="1"/>
  <c r="AM711" i="11"/>
  <c r="AL711" i="11"/>
  <c r="A749" i="5" s="1"/>
  <c r="AP710" i="11"/>
  <c r="AO710" i="11"/>
  <c r="E748" i="5" s="1"/>
  <c r="AN710" i="11"/>
  <c r="D748" i="5" s="1"/>
  <c r="AM710" i="11"/>
  <c r="AL710" i="11"/>
  <c r="A748" i="5" s="1"/>
  <c r="AP709" i="11"/>
  <c r="AO709" i="11"/>
  <c r="E747" i="5" s="1"/>
  <c r="AN709" i="11"/>
  <c r="D747" i="5" s="1"/>
  <c r="AM709" i="11"/>
  <c r="AL709" i="11"/>
  <c r="A747" i="5" s="1"/>
  <c r="AP708" i="11"/>
  <c r="AO708" i="11"/>
  <c r="E746" i="5" s="1"/>
  <c r="AN708" i="11"/>
  <c r="D746" i="5" s="1"/>
  <c r="AM708" i="11"/>
  <c r="AL708" i="11"/>
  <c r="A746" i="5" s="1"/>
  <c r="AP707" i="11"/>
  <c r="AO707" i="11"/>
  <c r="E745" i="5" s="1"/>
  <c r="AN707" i="11"/>
  <c r="D745" i="5" s="1"/>
  <c r="AM707" i="11"/>
  <c r="AL707" i="11"/>
  <c r="A745" i="5" s="1"/>
  <c r="AP706" i="11"/>
  <c r="AO706" i="11"/>
  <c r="E744" i="5" s="1"/>
  <c r="AN706" i="11"/>
  <c r="D744" i="5" s="1"/>
  <c r="AM706" i="11"/>
  <c r="AL706" i="11"/>
  <c r="A744" i="5" s="1"/>
  <c r="AP705" i="11"/>
  <c r="AO705" i="11"/>
  <c r="E743" i="5" s="1"/>
  <c r="AN705" i="11"/>
  <c r="D743" i="5" s="1"/>
  <c r="AM705" i="11"/>
  <c r="AL705" i="11"/>
  <c r="A743" i="5" s="1"/>
  <c r="AP704" i="11"/>
  <c r="AO704" i="11"/>
  <c r="E742" i="5" s="1"/>
  <c r="AN704" i="11"/>
  <c r="D742" i="5" s="1"/>
  <c r="AM704" i="11"/>
  <c r="AL704" i="11"/>
  <c r="A742" i="5" s="1"/>
  <c r="AP703" i="11"/>
  <c r="C741" i="5" s="1"/>
  <c r="AO703" i="11"/>
  <c r="E741" i="5" s="1"/>
  <c r="AN703" i="11"/>
  <c r="D741" i="5" s="1"/>
  <c r="AM703" i="11"/>
  <c r="AL703" i="11"/>
  <c r="A741" i="5" s="1"/>
  <c r="AP702" i="11"/>
  <c r="AO702" i="11"/>
  <c r="E740" i="5" s="1"/>
  <c r="AN702" i="11"/>
  <c r="D740" i="5" s="1"/>
  <c r="AM702" i="11"/>
  <c r="AL702" i="11"/>
  <c r="A740" i="5" s="1"/>
  <c r="AP701" i="11"/>
  <c r="AO701" i="11"/>
  <c r="E739" i="5" s="1"/>
  <c r="AN701" i="11"/>
  <c r="D739" i="5" s="1"/>
  <c r="AM701" i="11"/>
  <c r="AL701" i="11"/>
  <c r="A739" i="5" s="1"/>
  <c r="AP700" i="11"/>
  <c r="AO700" i="11"/>
  <c r="E738" i="5" s="1"/>
  <c r="AN700" i="11"/>
  <c r="D738" i="5" s="1"/>
  <c r="AM700" i="11"/>
  <c r="AL700" i="11"/>
  <c r="A738" i="5" s="1"/>
  <c r="AP699" i="11"/>
  <c r="AO699" i="11"/>
  <c r="E737" i="5" s="1"/>
  <c r="AN699" i="11"/>
  <c r="D737" i="5" s="1"/>
  <c r="AM699" i="11"/>
  <c r="AL699" i="11"/>
  <c r="A737" i="5" s="1"/>
  <c r="AP698" i="11"/>
  <c r="AO698" i="11"/>
  <c r="E736" i="5" s="1"/>
  <c r="AN698" i="11"/>
  <c r="D736" i="5" s="1"/>
  <c r="AM698" i="11"/>
  <c r="AL698" i="11"/>
  <c r="A736" i="5" s="1"/>
  <c r="AP697" i="11"/>
  <c r="AO697" i="11"/>
  <c r="E735" i="5" s="1"/>
  <c r="AN697" i="11"/>
  <c r="D735" i="5" s="1"/>
  <c r="AM697" i="11"/>
  <c r="AL697" i="11"/>
  <c r="A735" i="5" s="1"/>
  <c r="AP696" i="11"/>
  <c r="AO696" i="11"/>
  <c r="E734" i="5" s="1"/>
  <c r="AN696" i="11"/>
  <c r="D734" i="5" s="1"/>
  <c r="AM696" i="11"/>
  <c r="AL696" i="11"/>
  <c r="A734" i="5" s="1"/>
  <c r="AP695" i="11"/>
  <c r="C733" i="5" s="1"/>
  <c r="AO695" i="11"/>
  <c r="E733" i="5" s="1"/>
  <c r="AN695" i="11"/>
  <c r="D733" i="5" s="1"/>
  <c r="AM695" i="11"/>
  <c r="AL695" i="11"/>
  <c r="A733" i="5" s="1"/>
  <c r="AP694" i="11"/>
  <c r="AO694" i="11"/>
  <c r="E732" i="5" s="1"/>
  <c r="AN694" i="11"/>
  <c r="D732" i="5" s="1"/>
  <c r="AM694" i="11"/>
  <c r="AL694" i="11"/>
  <c r="A732" i="5" s="1"/>
  <c r="AP693" i="11"/>
  <c r="AO693" i="11"/>
  <c r="E731" i="5" s="1"/>
  <c r="AN693" i="11"/>
  <c r="D731" i="5" s="1"/>
  <c r="AM693" i="11"/>
  <c r="AL693" i="11"/>
  <c r="A731" i="5" s="1"/>
  <c r="AP692" i="11"/>
  <c r="AO692" i="11"/>
  <c r="E730" i="5" s="1"/>
  <c r="AN692" i="11"/>
  <c r="D730" i="5" s="1"/>
  <c r="AM692" i="11"/>
  <c r="AL692" i="11"/>
  <c r="A730" i="5" s="1"/>
  <c r="AP691" i="11"/>
  <c r="AO691" i="11"/>
  <c r="E729" i="5" s="1"/>
  <c r="AN691" i="11"/>
  <c r="D729" i="5" s="1"/>
  <c r="AM691" i="11"/>
  <c r="AL691" i="11"/>
  <c r="A729" i="5" s="1"/>
  <c r="AP690" i="11"/>
  <c r="AO690" i="11"/>
  <c r="E728" i="5" s="1"/>
  <c r="AN690" i="11"/>
  <c r="D728" i="5" s="1"/>
  <c r="AM690" i="11"/>
  <c r="AL690" i="11"/>
  <c r="A728" i="5" s="1"/>
  <c r="AP689" i="11"/>
  <c r="AO689" i="11"/>
  <c r="E727" i="5" s="1"/>
  <c r="AN689" i="11"/>
  <c r="D727" i="5" s="1"/>
  <c r="AM689" i="11"/>
  <c r="AL689" i="11"/>
  <c r="A727" i="5" s="1"/>
  <c r="AP688" i="11"/>
  <c r="AO688" i="11"/>
  <c r="E726" i="5" s="1"/>
  <c r="AN688" i="11"/>
  <c r="D726" i="5" s="1"/>
  <c r="AM688" i="11"/>
  <c r="AL688" i="11"/>
  <c r="A726" i="5" s="1"/>
  <c r="AP687" i="11"/>
  <c r="C725" i="5" s="1"/>
  <c r="AO687" i="11"/>
  <c r="E725" i="5" s="1"/>
  <c r="AN687" i="11"/>
  <c r="D725" i="5" s="1"/>
  <c r="AM687" i="11"/>
  <c r="AL687" i="11"/>
  <c r="A725" i="5" s="1"/>
  <c r="AP686" i="11"/>
  <c r="AO686" i="11"/>
  <c r="E724" i="5" s="1"/>
  <c r="AN686" i="11"/>
  <c r="D724" i="5" s="1"/>
  <c r="AM686" i="11"/>
  <c r="AL686" i="11"/>
  <c r="A724" i="5" s="1"/>
  <c r="AP685" i="11"/>
  <c r="AO685" i="11"/>
  <c r="E723" i="5" s="1"/>
  <c r="AN685" i="11"/>
  <c r="D723" i="5" s="1"/>
  <c r="AM685" i="11"/>
  <c r="AL685" i="11"/>
  <c r="A723" i="5" s="1"/>
  <c r="AP684" i="11"/>
  <c r="AO684" i="11"/>
  <c r="E722" i="5" s="1"/>
  <c r="AN684" i="11"/>
  <c r="D722" i="5" s="1"/>
  <c r="AM684" i="11"/>
  <c r="AL684" i="11"/>
  <c r="A722" i="5" s="1"/>
  <c r="AP683" i="11"/>
  <c r="AO683" i="11"/>
  <c r="E721" i="5" s="1"/>
  <c r="AN683" i="11"/>
  <c r="D721" i="5" s="1"/>
  <c r="AM683" i="11"/>
  <c r="AL683" i="11"/>
  <c r="A721" i="5" s="1"/>
  <c r="AP682" i="11"/>
  <c r="AO682" i="11"/>
  <c r="E720" i="5" s="1"/>
  <c r="AN682" i="11"/>
  <c r="D720" i="5" s="1"/>
  <c r="AM682" i="11"/>
  <c r="AL682" i="11"/>
  <c r="A720" i="5" s="1"/>
  <c r="AP681" i="11"/>
  <c r="AO681" i="11"/>
  <c r="E719" i="5" s="1"/>
  <c r="AN681" i="11"/>
  <c r="D719" i="5" s="1"/>
  <c r="AM681" i="11"/>
  <c r="AL681" i="11"/>
  <c r="A719" i="5" s="1"/>
  <c r="AP680" i="11"/>
  <c r="AO680" i="11"/>
  <c r="E718" i="5" s="1"/>
  <c r="AN680" i="11"/>
  <c r="D718" i="5" s="1"/>
  <c r="AM680" i="11"/>
  <c r="AL680" i="11"/>
  <c r="A718" i="5" s="1"/>
  <c r="AP679" i="11"/>
  <c r="C717" i="5" s="1"/>
  <c r="AO679" i="11"/>
  <c r="E717" i="5" s="1"/>
  <c r="AN679" i="11"/>
  <c r="D717" i="5" s="1"/>
  <c r="AM679" i="11"/>
  <c r="AL679" i="11"/>
  <c r="A717" i="5" s="1"/>
  <c r="AP678" i="11"/>
  <c r="AO678" i="11"/>
  <c r="E716" i="5" s="1"/>
  <c r="AN678" i="11"/>
  <c r="D716" i="5" s="1"/>
  <c r="AM678" i="11"/>
  <c r="AL678" i="11"/>
  <c r="A716" i="5" s="1"/>
  <c r="AP677" i="11"/>
  <c r="AO677" i="11"/>
  <c r="E715" i="5" s="1"/>
  <c r="AN677" i="11"/>
  <c r="D715" i="5" s="1"/>
  <c r="AM677" i="11"/>
  <c r="AL677" i="11"/>
  <c r="A715" i="5" s="1"/>
  <c r="AP676" i="11"/>
  <c r="AO676" i="11"/>
  <c r="E714" i="5" s="1"/>
  <c r="AN676" i="11"/>
  <c r="D714" i="5" s="1"/>
  <c r="AM676" i="11"/>
  <c r="AL676" i="11"/>
  <c r="A714" i="5" s="1"/>
  <c r="AP675" i="11"/>
  <c r="AO675" i="11"/>
  <c r="E713" i="5" s="1"/>
  <c r="AN675" i="11"/>
  <c r="D713" i="5" s="1"/>
  <c r="AM675" i="11"/>
  <c r="AL675" i="11"/>
  <c r="A713" i="5" s="1"/>
  <c r="AP674" i="11"/>
  <c r="AO674" i="11"/>
  <c r="E712" i="5" s="1"/>
  <c r="AN674" i="11"/>
  <c r="D712" i="5" s="1"/>
  <c r="AM674" i="11"/>
  <c r="AL674" i="11"/>
  <c r="A712" i="5" s="1"/>
  <c r="AP673" i="11"/>
  <c r="AO673" i="11"/>
  <c r="E711" i="5" s="1"/>
  <c r="AN673" i="11"/>
  <c r="D711" i="5" s="1"/>
  <c r="AM673" i="11"/>
  <c r="AL673" i="11"/>
  <c r="A711" i="5" s="1"/>
  <c r="AP672" i="11"/>
  <c r="AO672" i="11"/>
  <c r="E710" i="5" s="1"/>
  <c r="AN672" i="11"/>
  <c r="D710" i="5" s="1"/>
  <c r="AM672" i="11"/>
  <c r="AL672" i="11"/>
  <c r="A710" i="5" s="1"/>
  <c r="AP671" i="11"/>
  <c r="AO671" i="11"/>
  <c r="E709" i="5" s="1"/>
  <c r="AN671" i="11"/>
  <c r="D709" i="5" s="1"/>
  <c r="AM671" i="11"/>
  <c r="AL671" i="11"/>
  <c r="A709" i="5" s="1"/>
  <c r="AP670" i="11"/>
  <c r="AO670" i="11"/>
  <c r="E708" i="5" s="1"/>
  <c r="AN670" i="11"/>
  <c r="D708" i="5" s="1"/>
  <c r="AM670" i="11"/>
  <c r="AL670" i="11"/>
  <c r="A708" i="5" s="1"/>
  <c r="AP669" i="11"/>
  <c r="AO669" i="11"/>
  <c r="E707" i="5" s="1"/>
  <c r="AN669" i="11"/>
  <c r="D707" i="5" s="1"/>
  <c r="AM669" i="11"/>
  <c r="AL669" i="11"/>
  <c r="A707" i="5" s="1"/>
  <c r="AP668" i="11"/>
  <c r="AO668" i="11"/>
  <c r="E706" i="5" s="1"/>
  <c r="AN668" i="11"/>
  <c r="D706" i="5" s="1"/>
  <c r="AM668" i="11"/>
  <c r="AL668" i="11"/>
  <c r="A706" i="5" s="1"/>
  <c r="AP667" i="11"/>
  <c r="AO667" i="11"/>
  <c r="E705" i="5" s="1"/>
  <c r="AN667" i="11"/>
  <c r="D705" i="5" s="1"/>
  <c r="AM667" i="11"/>
  <c r="AL667" i="11"/>
  <c r="A705" i="5" s="1"/>
  <c r="AP666" i="11"/>
  <c r="AO666" i="11"/>
  <c r="E704" i="5" s="1"/>
  <c r="AN666" i="11"/>
  <c r="D704" i="5" s="1"/>
  <c r="AM666" i="11"/>
  <c r="AL666" i="11"/>
  <c r="A704" i="5" s="1"/>
  <c r="AP665" i="11"/>
  <c r="AO665" i="11"/>
  <c r="E703" i="5" s="1"/>
  <c r="AN665" i="11"/>
  <c r="D703" i="5" s="1"/>
  <c r="AM665" i="11"/>
  <c r="AL665" i="11"/>
  <c r="A703" i="5" s="1"/>
  <c r="AP664" i="11"/>
  <c r="AO664" i="11"/>
  <c r="E702" i="5" s="1"/>
  <c r="AN664" i="11"/>
  <c r="D702" i="5" s="1"/>
  <c r="AM664" i="11"/>
  <c r="AL664" i="11"/>
  <c r="A702" i="5" s="1"/>
  <c r="AP663" i="11"/>
  <c r="AO663" i="11"/>
  <c r="E701" i="5" s="1"/>
  <c r="AN663" i="11"/>
  <c r="D701" i="5" s="1"/>
  <c r="AM663" i="11"/>
  <c r="AL663" i="11"/>
  <c r="A701" i="5" s="1"/>
  <c r="AP662" i="11"/>
  <c r="AO662" i="11"/>
  <c r="E700" i="5" s="1"/>
  <c r="AN662" i="11"/>
  <c r="D700" i="5" s="1"/>
  <c r="AM662" i="11"/>
  <c r="AL662" i="11"/>
  <c r="A700" i="5" s="1"/>
  <c r="AP661" i="11"/>
  <c r="AO661" i="11"/>
  <c r="E699" i="5" s="1"/>
  <c r="AN661" i="11"/>
  <c r="D699" i="5" s="1"/>
  <c r="AM661" i="11"/>
  <c r="AL661" i="11"/>
  <c r="A699" i="5" s="1"/>
  <c r="AP660" i="11"/>
  <c r="AO660" i="11"/>
  <c r="E698" i="5" s="1"/>
  <c r="AN660" i="11"/>
  <c r="D698" i="5" s="1"/>
  <c r="AM660" i="11"/>
  <c r="AL660" i="11"/>
  <c r="A698" i="5" s="1"/>
  <c r="AP659" i="11"/>
  <c r="AO659" i="11"/>
  <c r="E697" i="5" s="1"/>
  <c r="AN659" i="11"/>
  <c r="D697" i="5" s="1"/>
  <c r="AM659" i="11"/>
  <c r="AL659" i="11"/>
  <c r="A697" i="5" s="1"/>
  <c r="AP658" i="11"/>
  <c r="AO658" i="11"/>
  <c r="E696" i="5" s="1"/>
  <c r="AN658" i="11"/>
  <c r="D696" i="5" s="1"/>
  <c r="AM658" i="11"/>
  <c r="AL658" i="11"/>
  <c r="A696" i="5" s="1"/>
  <c r="AP657" i="11"/>
  <c r="AO657" i="11"/>
  <c r="E695" i="5" s="1"/>
  <c r="AN657" i="11"/>
  <c r="D695" i="5" s="1"/>
  <c r="AM657" i="11"/>
  <c r="AL657" i="11"/>
  <c r="A695" i="5" s="1"/>
  <c r="AP656" i="11"/>
  <c r="AO656" i="11"/>
  <c r="E694" i="5" s="1"/>
  <c r="AN656" i="11"/>
  <c r="D694" i="5" s="1"/>
  <c r="AM656" i="11"/>
  <c r="AL656" i="11"/>
  <c r="A694" i="5" s="1"/>
  <c r="AP655" i="11"/>
  <c r="AO655" i="11"/>
  <c r="E693" i="5" s="1"/>
  <c r="AN655" i="11"/>
  <c r="D693" i="5" s="1"/>
  <c r="AM655" i="11"/>
  <c r="AL655" i="11"/>
  <c r="A693" i="5" s="1"/>
  <c r="AP654" i="11"/>
  <c r="AO654" i="11"/>
  <c r="E692" i="5" s="1"/>
  <c r="AN654" i="11"/>
  <c r="D692" i="5" s="1"/>
  <c r="AM654" i="11"/>
  <c r="AL654" i="11"/>
  <c r="A692" i="5" s="1"/>
  <c r="AP653" i="11"/>
  <c r="AO653" i="11"/>
  <c r="E691" i="5" s="1"/>
  <c r="AN653" i="11"/>
  <c r="D691" i="5" s="1"/>
  <c r="AM653" i="11"/>
  <c r="AL653" i="11"/>
  <c r="A691" i="5" s="1"/>
  <c r="AP652" i="11"/>
  <c r="AO652" i="11"/>
  <c r="E690" i="5" s="1"/>
  <c r="AN652" i="11"/>
  <c r="D690" i="5" s="1"/>
  <c r="AM652" i="11"/>
  <c r="AL652" i="11"/>
  <c r="A690" i="5" s="1"/>
  <c r="AP651" i="11"/>
  <c r="AO651" i="11"/>
  <c r="E689" i="5" s="1"/>
  <c r="AN651" i="11"/>
  <c r="D689" i="5" s="1"/>
  <c r="AM651" i="11"/>
  <c r="AL651" i="11"/>
  <c r="A689" i="5" s="1"/>
  <c r="AP650" i="11"/>
  <c r="AO650" i="11"/>
  <c r="E688" i="5" s="1"/>
  <c r="AN650" i="11"/>
  <c r="D688" i="5" s="1"/>
  <c r="AM650" i="11"/>
  <c r="AL650" i="11"/>
  <c r="A688" i="5" s="1"/>
  <c r="AP649" i="11"/>
  <c r="AO649" i="11"/>
  <c r="E687" i="5" s="1"/>
  <c r="AN649" i="11"/>
  <c r="D687" i="5" s="1"/>
  <c r="AM649" i="11"/>
  <c r="AL649" i="11"/>
  <c r="A687" i="5" s="1"/>
  <c r="AP648" i="11"/>
  <c r="AO648" i="11"/>
  <c r="E686" i="5" s="1"/>
  <c r="AN648" i="11"/>
  <c r="D686" i="5" s="1"/>
  <c r="AM648" i="11"/>
  <c r="AL648" i="11"/>
  <c r="A686" i="5" s="1"/>
  <c r="AP647" i="11"/>
  <c r="AO647" i="11"/>
  <c r="E685" i="5" s="1"/>
  <c r="AN647" i="11"/>
  <c r="D685" i="5" s="1"/>
  <c r="AM647" i="11"/>
  <c r="AL647" i="11"/>
  <c r="A685" i="5" s="1"/>
  <c r="AP646" i="11"/>
  <c r="AO646" i="11"/>
  <c r="E684" i="5" s="1"/>
  <c r="AN646" i="11"/>
  <c r="D684" i="5" s="1"/>
  <c r="AM646" i="11"/>
  <c r="AL646" i="11"/>
  <c r="A684" i="5" s="1"/>
  <c r="AP645" i="11"/>
  <c r="AO645" i="11"/>
  <c r="E683" i="5" s="1"/>
  <c r="AN645" i="11"/>
  <c r="D683" i="5" s="1"/>
  <c r="AM645" i="11"/>
  <c r="AL645" i="11"/>
  <c r="A683" i="5" s="1"/>
  <c r="AP644" i="11"/>
  <c r="AO644" i="11"/>
  <c r="E682" i="5" s="1"/>
  <c r="AN644" i="11"/>
  <c r="D682" i="5" s="1"/>
  <c r="AM644" i="11"/>
  <c r="AL644" i="11"/>
  <c r="A682" i="5" s="1"/>
  <c r="AP643" i="11"/>
  <c r="AO643" i="11"/>
  <c r="E681" i="5" s="1"/>
  <c r="AN643" i="11"/>
  <c r="D681" i="5" s="1"/>
  <c r="AM643" i="11"/>
  <c r="AL643" i="11"/>
  <c r="A681" i="5" s="1"/>
  <c r="AP642" i="11"/>
  <c r="AO642" i="11"/>
  <c r="E680" i="5" s="1"/>
  <c r="AN642" i="11"/>
  <c r="D680" i="5" s="1"/>
  <c r="AM642" i="11"/>
  <c r="AL642" i="11"/>
  <c r="A680" i="5" s="1"/>
  <c r="AP641" i="11"/>
  <c r="AO641" i="11"/>
  <c r="E679" i="5" s="1"/>
  <c r="AN641" i="11"/>
  <c r="D679" i="5" s="1"/>
  <c r="AM641" i="11"/>
  <c r="AL641" i="11"/>
  <c r="A679" i="5" s="1"/>
  <c r="AP640" i="11"/>
  <c r="AO640" i="11"/>
  <c r="E678" i="5" s="1"/>
  <c r="AN640" i="11"/>
  <c r="D678" i="5" s="1"/>
  <c r="AM640" i="11"/>
  <c r="AL640" i="11"/>
  <c r="A678" i="5" s="1"/>
  <c r="AP639" i="11"/>
  <c r="AO639" i="11"/>
  <c r="E677" i="5" s="1"/>
  <c r="AN639" i="11"/>
  <c r="D677" i="5" s="1"/>
  <c r="AM639" i="11"/>
  <c r="AL639" i="11"/>
  <c r="A677" i="5" s="1"/>
  <c r="AP638" i="11"/>
  <c r="AO638" i="11"/>
  <c r="E676" i="5" s="1"/>
  <c r="AN638" i="11"/>
  <c r="D676" i="5" s="1"/>
  <c r="AM638" i="11"/>
  <c r="AL638" i="11"/>
  <c r="A676" i="5" s="1"/>
  <c r="AP637" i="11"/>
  <c r="AO637" i="11"/>
  <c r="E675" i="5" s="1"/>
  <c r="AN637" i="11"/>
  <c r="D675" i="5" s="1"/>
  <c r="AM637" i="11"/>
  <c r="AL637" i="11"/>
  <c r="A675" i="5" s="1"/>
  <c r="AP636" i="11"/>
  <c r="AO636" i="11"/>
  <c r="E674" i="5" s="1"/>
  <c r="AN636" i="11"/>
  <c r="D674" i="5" s="1"/>
  <c r="AM636" i="11"/>
  <c r="AL636" i="11"/>
  <c r="A674" i="5" s="1"/>
  <c r="AP635" i="11"/>
  <c r="AO635" i="11"/>
  <c r="E673" i="5" s="1"/>
  <c r="AN635" i="11"/>
  <c r="D673" i="5" s="1"/>
  <c r="AM635" i="11"/>
  <c r="AL635" i="11"/>
  <c r="A673" i="5" s="1"/>
  <c r="AP634" i="11"/>
  <c r="AO634" i="11"/>
  <c r="E672" i="5" s="1"/>
  <c r="AN634" i="11"/>
  <c r="D672" i="5" s="1"/>
  <c r="AM634" i="11"/>
  <c r="AL634" i="11"/>
  <c r="A672" i="5" s="1"/>
  <c r="AP633" i="11"/>
  <c r="AO633" i="11"/>
  <c r="E671" i="5" s="1"/>
  <c r="AN633" i="11"/>
  <c r="D671" i="5" s="1"/>
  <c r="AM633" i="11"/>
  <c r="AL633" i="11"/>
  <c r="A671" i="5" s="1"/>
  <c r="AP632" i="11"/>
  <c r="AO632" i="11"/>
  <c r="E670" i="5" s="1"/>
  <c r="AN632" i="11"/>
  <c r="D670" i="5" s="1"/>
  <c r="AM632" i="11"/>
  <c r="AL632" i="11"/>
  <c r="A670" i="5" s="1"/>
  <c r="AP631" i="11"/>
  <c r="AO631" i="11"/>
  <c r="E669" i="5" s="1"/>
  <c r="AN631" i="11"/>
  <c r="D669" i="5" s="1"/>
  <c r="AM631" i="11"/>
  <c r="AL631" i="11"/>
  <c r="A669" i="5" s="1"/>
  <c r="AP630" i="11"/>
  <c r="AO630" i="11"/>
  <c r="E668" i="5" s="1"/>
  <c r="AN630" i="11"/>
  <c r="D668" i="5" s="1"/>
  <c r="AM630" i="11"/>
  <c r="AL630" i="11"/>
  <c r="A668" i="5" s="1"/>
  <c r="AP629" i="11"/>
  <c r="AO629" i="11"/>
  <c r="E667" i="5" s="1"/>
  <c r="AN629" i="11"/>
  <c r="D667" i="5" s="1"/>
  <c r="AM629" i="11"/>
  <c r="AL629" i="11"/>
  <c r="A667" i="5" s="1"/>
  <c r="AP628" i="11"/>
  <c r="AO628" i="11"/>
  <c r="E666" i="5" s="1"/>
  <c r="AN628" i="11"/>
  <c r="D666" i="5" s="1"/>
  <c r="AM628" i="11"/>
  <c r="AL628" i="11"/>
  <c r="A666" i="5" s="1"/>
  <c r="AP627" i="11"/>
  <c r="AO627" i="11"/>
  <c r="E665" i="5" s="1"/>
  <c r="AN627" i="11"/>
  <c r="D665" i="5" s="1"/>
  <c r="AM627" i="11"/>
  <c r="AL627" i="11"/>
  <c r="A665" i="5" s="1"/>
  <c r="AP626" i="11"/>
  <c r="AO626" i="11"/>
  <c r="E664" i="5" s="1"/>
  <c r="AN626" i="11"/>
  <c r="D664" i="5" s="1"/>
  <c r="AM626" i="11"/>
  <c r="AL626" i="11"/>
  <c r="A664" i="5" s="1"/>
  <c r="AP625" i="11"/>
  <c r="AO625" i="11"/>
  <c r="E663" i="5" s="1"/>
  <c r="AN625" i="11"/>
  <c r="D663" i="5" s="1"/>
  <c r="AM625" i="11"/>
  <c r="AL625" i="11"/>
  <c r="A663" i="5" s="1"/>
  <c r="AP624" i="11"/>
  <c r="AO624" i="11"/>
  <c r="E662" i="5" s="1"/>
  <c r="AN624" i="11"/>
  <c r="D662" i="5" s="1"/>
  <c r="AM624" i="11"/>
  <c r="AL624" i="11"/>
  <c r="A662" i="5" s="1"/>
  <c r="AP623" i="11"/>
  <c r="AO623" i="11"/>
  <c r="E661" i="5" s="1"/>
  <c r="AN623" i="11"/>
  <c r="D661" i="5" s="1"/>
  <c r="AM623" i="11"/>
  <c r="AL623" i="11"/>
  <c r="A661" i="5" s="1"/>
  <c r="AP622" i="11"/>
  <c r="AO622" i="11"/>
  <c r="E660" i="5" s="1"/>
  <c r="AN622" i="11"/>
  <c r="D660" i="5" s="1"/>
  <c r="AM622" i="11"/>
  <c r="AL622" i="11"/>
  <c r="A660" i="5" s="1"/>
  <c r="AP621" i="11"/>
  <c r="AO621" i="11"/>
  <c r="E659" i="5" s="1"/>
  <c r="AN621" i="11"/>
  <c r="D659" i="5" s="1"/>
  <c r="AM621" i="11"/>
  <c r="AL621" i="11"/>
  <c r="A659" i="5" s="1"/>
  <c r="AP620" i="11"/>
  <c r="AO620" i="11"/>
  <c r="E658" i="5" s="1"/>
  <c r="AN620" i="11"/>
  <c r="D658" i="5" s="1"/>
  <c r="AM620" i="11"/>
  <c r="AL620" i="11"/>
  <c r="A658" i="5" s="1"/>
  <c r="AP619" i="11"/>
  <c r="AO619" i="11"/>
  <c r="E657" i="5" s="1"/>
  <c r="AN619" i="11"/>
  <c r="D657" i="5" s="1"/>
  <c r="AM619" i="11"/>
  <c r="AL619" i="11"/>
  <c r="A657" i="5" s="1"/>
  <c r="AP618" i="11"/>
  <c r="AO618" i="11"/>
  <c r="E656" i="5" s="1"/>
  <c r="AN618" i="11"/>
  <c r="D656" i="5" s="1"/>
  <c r="AM618" i="11"/>
  <c r="AL618" i="11"/>
  <c r="A656" i="5" s="1"/>
  <c r="AP617" i="11"/>
  <c r="AO617" i="11"/>
  <c r="E655" i="5" s="1"/>
  <c r="AN617" i="11"/>
  <c r="D655" i="5" s="1"/>
  <c r="AM617" i="11"/>
  <c r="AL617" i="11"/>
  <c r="A655" i="5" s="1"/>
  <c r="AP616" i="11"/>
  <c r="AO616" i="11"/>
  <c r="E654" i="5" s="1"/>
  <c r="AN616" i="11"/>
  <c r="D654" i="5" s="1"/>
  <c r="AM616" i="11"/>
  <c r="AL616" i="11"/>
  <c r="A654" i="5" s="1"/>
  <c r="AP615" i="11"/>
  <c r="AO615" i="11"/>
  <c r="E653" i="5" s="1"/>
  <c r="AN615" i="11"/>
  <c r="D653" i="5" s="1"/>
  <c r="AM615" i="11"/>
  <c r="AL615" i="11"/>
  <c r="A653" i="5" s="1"/>
  <c r="AP614" i="11"/>
  <c r="AO614" i="11"/>
  <c r="E652" i="5" s="1"/>
  <c r="AN614" i="11"/>
  <c r="D652" i="5" s="1"/>
  <c r="AM614" i="11"/>
  <c r="AL614" i="11"/>
  <c r="A652" i="5" s="1"/>
  <c r="AP613" i="11"/>
  <c r="AO613" i="11"/>
  <c r="E651" i="5" s="1"/>
  <c r="AN613" i="11"/>
  <c r="D651" i="5" s="1"/>
  <c r="AM613" i="11"/>
  <c r="AL613" i="11"/>
  <c r="A651" i="5" s="1"/>
  <c r="AP612" i="11"/>
  <c r="AO612" i="11"/>
  <c r="E650" i="5" s="1"/>
  <c r="AN612" i="11"/>
  <c r="D650" i="5" s="1"/>
  <c r="AM612" i="11"/>
  <c r="AL612" i="11"/>
  <c r="A650" i="5" s="1"/>
  <c r="AP611" i="11"/>
  <c r="AO611" i="11"/>
  <c r="E649" i="5" s="1"/>
  <c r="AN611" i="11"/>
  <c r="D649" i="5" s="1"/>
  <c r="AM611" i="11"/>
  <c r="AL611" i="11"/>
  <c r="A649" i="5" s="1"/>
  <c r="AP610" i="11"/>
  <c r="AO610" i="11"/>
  <c r="E648" i="5" s="1"/>
  <c r="AN610" i="11"/>
  <c r="D648" i="5" s="1"/>
  <c r="AM610" i="11"/>
  <c r="AL610" i="11"/>
  <c r="A648" i="5" s="1"/>
  <c r="AP609" i="11"/>
  <c r="AO609" i="11"/>
  <c r="E647" i="5" s="1"/>
  <c r="AN609" i="11"/>
  <c r="D647" i="5" s="1"/>
  <c r="AM609" i="11"/>
  <c r="AL609" i="11"/>
  <c r="A647" i="5" s="1"/>
  <c r="AP608" i="11"/>
  <c r="AO608" i="11"/>
  <c r="E646" i="5" s="1"/>
  <c r="AN608" i="11"/>
  <c r="D646" i="5" s="1"/>
  <c r="AM608" i="11"/>
  <c r="AL608" i="11"/>
  <c r="A646" i="5" s="1"/>
  <c r="AP607" i="11"/>
  <c r="AO607" i="11"/>
  <c r="E645" i="5" s="1"/>
  <c r="AN607" i="11"/>
  <c r="D645" i="5" s="1"/>
  <c r="AM607" i="11"/>
  <c r="AL607" i="11"/>
  <c r="A645" i="5" s="1"/>
  <c r="AP606" i="11"/>
  <c r="AO606" i="11"/>
  <c r="E644" i="5" s="1"/>
  <c r="AN606" i="11"/>
  <c r="D644" i="5" s="1"/>
  <c r="AM606" i="11"/>
  <c r="AL606" i="11"/>
  <c r="A644" i="5" s="1"/>
  <c r="AP605" i="11"/>
  <c r="AO605" i="11"/>
  <c r="E643" i="5" s="1"/>
  <c r="AN605" i="11"/>
  <c r="D643" i="5" s="1"/>
  <c r="AM605" i="11"/>
  <c r="AL605" i="11"/>
  <c r="A643" i="5" s="1"/>
  <c r="AP604" i="11"/>
  <c r="AO604" i="11"/>
  <c r="E642" i="5" s="1"/>
  <c r="AN604" i="11"/>
  <c r="D642" i="5" s="1"/>
  <c r="AM604" i="11"/>
  <c r="AL604" i="11"/>
  <c r="A642" i="5" s="1"/>
  <c r="AP603" i="11"/>
  <c r="AO603" i="11"/>
  <c r="E641" i="5" s="1"/>
  <c r="AN603" i="11"/>
  <c r="D641" i="5" s="1"/>
  <c r="AM603" i="11"/>
  <c r="AL603" i="11"/>
  <c r="A641" i="5" s="1"/>
  <c r="AP602" i="11"/>
  <c r="AO602" i="11"/>
  <c r="E640" i="5" s="1"/>
  <c r="AN602" i="11"/>
  <c r="D640" i="5" s="1"/>
  <c r="AM602" i="11"/>
  <c r="AL602" i="11"/>
  <c r="A640" i="5" s="1"/>
  <c r="AP601" i="11"/>
  <c r="AO601" i="11"/>
  <c r="E639" i="5" s="1"/>
  <c r="AN601" i="11"/>
  <c r="D639" i="5" s="1"/>
  <c r="AM601" i="11"/>
  <c r="AL601" i="11"/>
  <c r="A639" i="5" s="1"/>
  <c r="AP600" i="11"/>
  <c r="AO600" i="11"/>
  <c r="E638" i="5" s="1"/>
  <c r="AN600" i="11"/>
  <c r="D638" i="5" s="1"/>
  <c r="AM600" i="11"/>
  <c r="AL600" i="11"/>
  <c r="A638" i="5" s="1"/>
  <c r="AP599" i="11"/>
  <c r="AO599" i="11"/>
  <c r="E637" i="5" s="1"/>
  <c r="AN599" i="11"/>
  <c r="D637" i="5" s="1"/>
  <c r="AM599" i="11"/>
  <c r="AL599" i="11"/>
  <c r="A637" i="5" s="1"/>
  <c r="AP598" i="11"/>
  <c r="AO598" i="11"/>
  <c r="E636" i="5" s="1"/>
  <c r="AN598" i="11"/>
  <c r="D636" i="5" s="1"/>
  <c r="AM598" i="11"/>
  <c r="AL598" i="11"/>
  <c r="A636" i="5" s="1"/>
  <c r="AP597" i="11"/>
  <c r="AO597" i="11"/>
  <c r="E635" i="5" s="1"/>
  <c r="AN597" i="11"/>
  <c r="D635" i="5" s="1"/>
  <c r="AM597" i="11"/>
  <c r="AL597" i="11"/>
  <c r="A635" i="5" s="1"/>
  <c r="AP596" i="11"/>
  <c r="AO596" i="11"/>
  <c r="E634" i="5" s="1"/>
  <c r="AN596" i="11"/>
  <c r="D634" i="5" s="1"/>
  <c r="AM596" i="11"/>
  <c r="AL596" i="11"/>
  <c r="A634" i="5" s="1"/>
  <c r="AP595" i="11"/>
  <c r="AO595" i="11"/>
  <c r="E633" i="5" s="1"/>
  <c r="AN595" i="11"/>
  <c r="D633" i="5" s="1"/>
  <c r="AM595" i="11"/>
  <c r="AL595" i="11"/>
  <c r="A633" i="5" s="1"/>
  <c r="AP594" i="11"/>
  <c r="AO594" i="11"/>
  <c r="E632" i="5" s="1"/>
  <c r="AN594" i="11"/>
  <c r="D632" i="5" s="1"/>
  <c r="AM594" i="11"/>
  <c r="AL594" i="11"/>
  <c r="A632" i="5" s="1"/>
  <c r="AP593" i="11"/>
  <c r="AO593" i="11"/>
  <c r="E631" i="5" s="1"/>
  <c r="AN593" i="11"/>
  <c r="D631" i="5" s="1"/>
  <c r="AM593" i="11"/>
  <c r="AL593" i="11"/>
  <c r="A631" i="5" s="1"/>
  <c r="AP592" i="11"/>
  <c r="AO592" i="11"/>
  <c r="E630" i="5" s="1"/>
  <c r="AN592" i="11"/>
  <c r="D630" i="5" s="1"/>
  <c r="AM592" i="11"/>
  <c r="AL592" i="11"/>
  <c r="A630" i="5" s="1"/>
  <c r="AP591" i="11"/>
  <c r="AO591" i="11"/>
  <c r="E629" i="5" s="1"/>
  <c r="AN591" i="11"/>
  <c r="D629" i="5" s="1"/>
  <c r="AM591" i="11"/>
  <c r="AL591" i="11"/>
  <c r="A629" i="5" s="1"/>
  <c r="AP590" i="11"/>
  <c r="AO590" i="11"/>
  <c r="E628" i="5" s="1"/>
  <c r="AN590" i="11"/>
  <c r="D628" i="5" s="1"/>
  <c r="AM590" i="11"/>
  <c r="AL590" i="11"/>
  <c r="A628" i="5" s="1"/>
  <c r="AP589" i="11"/>
  <c r="AO589" i="11"/>
  <c r="E627" i="5" s="1"/>
  <c r="AN589" i="11"/>
  <c r="D627" i="5" s="1"/>
  <c r="AM589" i="11"/>
  <c r="AL589" i="11"/>
  <c r="A627" i="5" s="1"/>
  <c r="AP588" i="11"/>
  <c r="AO588" i="11"/>
  <c r="E626" i="5" s="1"/>
  <c r="AN588" i="11"/>
  <c r="D626" i="5" s="1"/>
  <c r="AM588" i="11"/>
  <c r="AL588" i="11"/>
  <c r="A626" i="5" s="1"/>
  <c r="AP587" i="11"/>
  <c r="AO587" i="11"/>
  <c r="E625" i="5" s="1"/>
  <c r="AN587" i="11"/>
  <c r="D625" i="5" s="1"/>
  <c r="AM587" i="11"/>
  <c r="AL587" i="11"/>
  <c r="A625" i="5" s="1"/>
  <c r="AP586" i="11"/>
  <c r="AO586" i="11"/>
  <c r="E624" i="5" s="1"/>
  <c r="AN586" i="11"/>
  <c r="D624" i="5" s="1"/>
  <c r="AM586" i="11"/>
  <c r="AL586" i="11"/>
  <c r="A624" i="5" s="1"/>
  <c r="AP585" i="11"/>
  <c r="AO585" i="11"/>
  <c r="E623" i="5" s="1"/>
  <c r="AN585" i="11"/>
  <c r="D623" i="5" s="1"/>
  <c r="AM585" i="11"/>
  <c r="AL585" i="11"/>
  <c r="A623" i="5" s="1"/>
  <c r="AP584" i="11"/>
  <c r="AO584" i="11"/>
  <c r="E622" i="5" s="1"/>
  <c r="AN584" i="11"/>
  <c r="D622" i="5" s="1"/>
  <c r="AM584" i="11"/>
  <c r="AL584" i="11"/>
  <c r="A622" i="5" s="1"/>
  <c r="AP583" i="11"/>
  <c r="C621" i="5" s="1"/>
  <c r="AO583" i="11"/>
  <c r="E621" i="5" s="1"/>
  <c r="AN583" i="11"/>
  <c r="D621" i="5" s="1"/>
  <c r="AM583" i="11"/>
  <c r="AL583" i="11"/>
  <c r="A621" i="5" s="1"/>
  <c r="AP582" i="11"/>
  <c r="AO582" i="11"/>
  <c r="E620" i="5" s="1"/>
  <c r="AN582" i="11"/>
  <c r="D620" i="5" s="1"/>
  <c r="AM582" i="11"/>
  <c r="AL582" i="11"/>
  <c r="A620" i="5" s="1"/>
  <c r="AP581" i="11"/>
  <c r="AO581" i="11"/>
  <c r="E619" i="5" s="1"/>
  <c r="AN581" i="11"/>
  <c r="D619" i="5" s="1"/>
  <c r="AM581" i="11"/>
  <c r="AL581" i="11"/>
  <c r="A619" i="5" s="1"/>
  <c r="AP580" i="11"/>
  <c r="AO580" i="11"/>
  <c r="E618" i="5" s="1"/>
  <c r="AN580" i="11"/>
  <c r="D618" i="5" s="1"/>
  <c r="AM580" i="11"/>
  <c r="AL580" i="11"/>
  <c r="A618" i="5" s="1"/>
  <c r="AP579" i="11"/>
  <c r="AO579" i="11"/>
  <c r="E617" i="5" s="1"/>
  <c r="AN579" i="11"/>
  <c r="D617" i="5" s="1"/>
  <c r="AM579" i="11"/>
  <c r="AL579" i="11"/>
  <c r="A617" i="5" s="1"/>
  <c r="AP578" i="11"/>
  <c r="AO578" i="11"/>
  <c r="E616" i="5" s="1"/>
  <c r="AN578" i="11"/>
  <c r="D616" i="5" s="1"/>
  <c r="AM578" i="11"/>
  <c r="AL578" i="11"/>
  <c r="A616" i="5" s="1"/>
  <c r="AP577" i="11"/>
  <c r="AO577" i="11"/>
  <c r="E615" i="5" s="1"/>
  <c r="AN577" i="11"/>
  <c r="D615" i="5" s="1"/>
  <c r="AM577" i="11"/>
  <c r="AL577" i="11"/>
  <c r="A615" i="5" s="1"/>
  <c r="AP576" i="11"/>
  <c r="AO576" i="11"/>
  <c r="E614" i="5" s="1"/>
  <c r="AN576" i="11"/>
  <c r="D614" i="5" s="1"/>
  <c r="AM576" i="11"/>
  <c r="AL576" i="11"/>
  <c r="A614" i="5" s="1"/>
  <c r="AP575" i="11"/>
  <c r="C613" i="5" s="1"/>
  <c r="AO575" i="11"/>
  <c r="E613" i="5" s="1"/>
  <c r="AN575" i="11"/>
  <c r="D613" i="5" s="1"/>
  <c r="AM575" i="11"/>
  <c r="AL575" i="11"/>
  <c r="A613" i="5" s="1"/>
  <c r="AP574" i="11"/>
  <c r="AO574" i="11"/>
  <c r="E612" i="5" s="1"/>
  <c r="AN574" i="11"/>
  <c r="D612" i="5" s="1"/>
  <c r="AM574" i="11"/>
  <c r="AL574" i="11"/>
  <c r="A612" i="5" s="1"/>
  <c r="AP573" i="11"/>
  <c r="AO573" i="11"/>
  <c r="E611" i="5" s="1"/>
  <c r="AN573" i="11"/>
  <c r="D611" i="5" s="1"/>
  <c r="AM573" i="11"/>
  <c r="AL573" i="11"/>
  <c r="A611" i="5" s="1"/>
  <c r="AP572" i="11"/>
  <c r="AO572" i="11"/>
  <c r="E610" i="5" s="1"/>
  <c r="AN572" i="11"/>
  <c r="D610" i="5" s="1"/>
  <c r="AM572" i="11"/>
  <c r="AL572" i="11"/>
  <c r="A610" i="5" s="1"/>
  <c r="AP571" i="11"/>
  <c r="AO571" i="11"/>
  <c r="E609" i="5" s="1"/>
  <c r="AN571" i="11"/>
  <c r="D609" i="5" s="1"/>
  <c r="AM571" i="11"/>
  <c r="AL571" i="11"/>
  <c r="A609" i="5" s="1"/>
  <c r="AP570" i="11"/>
  <c r="AO570" i="11"/>
  <c r="E608" i="5" s="1"/>
  <c r="AN570" i="11"/>
  <c r="D608" i="5" s="1"/>
  <c r="AM570" i="11"/>
  <c r="AL570" i="11"/>
  <c r="A608" i="5" s="1"/>
  <c r="AP569" i="11"/>
  <c r="AO569" i="11"/>
  <c r="E607" i="5" s="1"/>
  <c r="AN569" i="11"/>
  <c r="D607" i="5" s="1"/>
  <c r="AM569" i="11"/>
  <c r="AL569" i="11"/>
  <c r="A607" i="5" s="1"/>
  <c r="AP568" i="11"/>
  <c r="AO568" i="11"/>
  <c r="E606" i="5" s="1"/>
  <c r="AN568" i="11"/>
  <c r="D606" i="5" s="1"/>
  <c r="AM568" i="11"/>
  <c r="AL568" i="11"/>
  <c r="A606" i="5" s="1"/>
  <c r="AP567" i="11"/>
  <c r="C605" i="5" s="1"/>
  <c r="AO567" i="11"/>
  <c r="E605" i="5" s="1"/>
  <c r="AN567" i="11"/>
  <c r="D605" i="5" s="1"/>
  <c r="AM567" i="11"/>
  <c r="AL567" i="11"/>
  <c r="A605" i="5" s="1"/>
  <c r="AP566" i="11"/>
  <c r="AO566" i="11"/>
  <c r="E604" i="5" s="1"/>
  <c r="AN566" i="11"/>
  <c r="D604" i="5" s="1"/>
  <c r="AM566" i="11"/>
  <c r="AL566" i="11"/>
  <c r="A604" i="5" s="1"/>
  <c r="AP565" i="11"/>
  <c r="AO565" i="11"/>
  <c r="E603" i="5" s="1"/>
  <c r="AN565" i="11"/>
  <c r="D603" i="5" s="1"/>
  <c r="AM565" i="11"/>
  <c r="AL565" i="11"/>
  <c r="A603" i="5" s="1"/>
  <c r="AP564" i="11"/>
  <c r="AO564" i="11"/>
  <c r="E602" i="5" s="1"/>
  <c r="AN564" i="11"/>
  <c r="D602" i="5" s="1"/>
  <c r="AM564" i="11"/>
  <c r="AL564" i="11"/>
  <c r="A602" i="5" s="1"/>
  <c r="AP563" i="11"/>
  <c r="AO563" i="11"/>
  <c r="E601" i="5" s="1"/>
  <c r="AN563" i="11"/>
  <c r="D601" i="5" s="1"/>
  <c r="AM563" i="11"/>
  <c r="AL563" i="11"/>
  <c r="A601" i="5" s="1"/>
  <c r="AP562" i="11"/>
  <c r="AO562" i="11"/>
  <c r="E600" i="5" s="1"/>
  <c r="AN562" i="11"/>
  <c r="D600" i="5" s="1"/>
  <c r="AM562" i="11"/>
  <c r="AL562" i="11"/>
  <c r="A600" i="5" s="1"/>
  <c r="AP561" i="11"/>
  <c r="AO561" i="11"/>
  <c r="E599" i="5" s="1"/>
  <c r="AN561" i="11"/>
  <c r="D599" i="5" s="1"/>
  <c r="AM561" i="11"/>
  <c r="AL561" i="11"/>
  <c r="A599" i="5" s="1"/>
  <c r="AP560" i="11"/>
  <c r="AO560" i="11"/>
  <c r="E598" i="5" s="1"/>
  <c r="AN560" i="11"/>
  <c r="D598" i="5" s="1"/>
  <c r="AM560" i="11"/>
  <c r="AL560" i="11"/>
  <c r="A598" i="5" s="1"/>
  <c r="AP559" i="11"/>
  <c r="C597" i="5" s="1"/>
  <c r="AO559" i="11"/>
  <c r="E597" i="5" s="1"/>
  <c r="AN559" i="11"/>
  <c r="D597" i="5" s="1"/>
  <c r="AM559" i="11"/>
  <c r="AL559" i="11"/>
  <c r="A597" i="5" s="1"/>
  <c r="AP558" i="11"/>
  <c r="AO558" i="11"/>
  <c r="E596" i="5" s="1"/>
  <c r="AN558" i="11"/>
  <c r="D596" i="5" s="1"/>
  <c r="AM558" i="11"/>
  <c r="AL558" i="11"/>
  <c r="A596" i="5" s="1"/>
  <c r="AP557" i="11"/>
  <c r="AO557" i="11"/>
  <c r="E595" i="5" s="1"/>
  <c r="AN557" i="11"/>
  <c r="D595" i="5" s="1"/>
  <c r="AM557" i="11"/>
  <c r="AL557" i="11"/>
  <c r="A595" i="5" s="1"/>
  <c r="AP556" i="11"/>
  <c r="AO556" i="11"/>
  <c r="E594" i="5" s="1"/>
  <c r="AN556" i="11"/>
  <c r="D594" i="5" s="1"/>
  <c r="AM556" i="11"/>
  <c r="AL556" i="11"/>
  <c r="A594" i="5" s="1"/>
  <c r="AP555" i="11"/>
  <c r="AO555" i="11"/>
  <c r="E593" i="5" s="1"/>
  <c r="AN555" i="11"/>
  <c r="D593" i="5" s="1"/>
  <c r="AM555" i="11"/>
  <c r="AL555" i="11"/>
  <c r="A593" i="5" s="1"/>
  <c r="AP554" i="11"/>
  <c r="AO554" i="11"/>
  <c r="E592" i="5" s="1"/>
  <c r="AN554" i="11"/>
  <c r="D592" i="5" s="1"/>
  <c r="AM554" i="11"/>
  <c r="AL554" i="11"/>
  <c r="A592" i="5" s="1"/>
  <c r="AP553" i="11"/>
  <c r="AO553" i="11"/>
  <c r="E591" i="5" s="1"/>
  <c r="AN553" i="11"/>
  <c r="D591" i="5" s="1"/>
  <c r="AM553" i="11"/>
  <c r="AL553" i="11"/>
  <c r="A591" i="5" s="1"/>
  <c r="AP552" i="11"/>
  <c r="AO552" i="11"/>
  <c r="E590" i="5" s="1"/>
  <c r="AN552" i="11"/>
  <c r="D590" i="5" s="1"/>
  <c r="AM552" i="11"/>
  <c r="AL552" i="11"/>
  <c r="A590" i="5" s="1"/>
  <c r="AP551" i="11"/>
  <c r="C589" i="5" s="1"/>
  <c r="AO551" i="11"/>
  <c r="E589" i="5" s="1"/>
  <c r="AN551" i="11"/>
  <c r="D589" i="5" s="1"/>
  <c r="AM551" i="11"/>
  <c r="AL551" i="11"/>
  <c r="A589" i="5" s="1"/>
  <c r="AP550" i="11"/>
  <c r="AO550" i="11"/>
  <c r="E588" i="5" s="1"/>
  <c r="AN550" i="11"/>
  <c r="D588" i="5" s="1"/>
  <c r="AM550" i="11"/>
  <c r="AL550" i="11"/>
  <c r="A588" i="5" s="1"/>
  <c r="AP549" i="11"/>
  <c r="AO549" i="11"/>
  <c r="E587" i="5" s="1"/>
  <c r="AN549" i="11"/>
  <c r="D587" i="5" s="1"/>
  <c r="AM549" i="11"/>
  <c r="AL549" i="11"/>
  <c r="A587" i="5" s="1"/>
  <c r="AP548" i="11"/>
  <c r="AO548" i="11"/>
  <c r="E586" i="5" s="1"/>
  <c r="AN548" i="11"/>
  <c r="D586" i="5" s="1"/>
  <c r="AM548" i="11"/>
  <c r="AL548" i="11"/>
  <c r="A586" i="5" s="1"/>
  <c r="AP547" i="11"/>
  <c r="AO547" i="11"/>
  <c r="E585" i="5" s="1"/>
  <c r="AN547" i="11"/>
  <c r="D585" i="5" s="1"/>
  <c r="AM547" i="11"/>
  <c r="AL547" i="11"/>
  <c r="A585" i="5" s="1"/>
  <c r="AP546" i="11"/>
  <c r="AO546" i="11"/>
  <c r="E584" i="5" s="1"/>
  <c r="AN546" i="11"/>
  <c r="D584" i="5" s="1"/>
  <c r="AM546" i="11"/>
  <c r="AL546" i="11"/>
  <c r="A584" i="5" s="1"/>
  <c r="AP545" i="11"/>
  <c r="AO545" i="11"/>
  <c r="E583" i="5" s="1"/>
  <c r="AN545" i="11"/>
  <c r="D583" i="5" s="1"/>
  <c r="AM545" i="11"/>
  <c r="AL545" i="11"/>
  <c r="A583" i="5" s="1"/>
  <c r="AP544" i="11"/>
  <c r="AO544" i="11"/>
  <c r="E582" i="5" s="1"/>
  <c r="AN544" i="11"/>
  <c r="D582" i="5" s="1"/>
  <c r="AM544" i="11"/>
  <c r="AL544" i="11"/>
  <c r="A582" i="5" s="1"/>
  <c r="AP543" i="11"/>
  <c r="C581" i="5" s="1"/>
  <c r="AO543" i="11"/>
  <c r="E581" i="5" s="1"/>
  <c r="AN543" i="11"/>
  <c r="D581" i="5" s="1"/>
  <c r="AM543" i="11"/>
  <c r="AL543" i="11"/>
  <c r="A581" i="5" s="1"/>
  <c r="AP542" i="11"/>
  <c r="AO542" i="11"/>
  <c r="E580" i="5" s="1"/>
  <c r="AN542" i="11"/>
  <c r="D580" i="5" s="1"/>
  <c r="AM542" i="11"/>
  <c r="AL542" i="11"/>
  <c r="A580" i="5" s="1"/>
  <c r="AP541" i="11"/>
  <c r="AO541" i="11"/>
  <c r="E579" i="5" s="1"/>
  <c r="AN541" i="11"/>
  <c r="D579" i="5" s="1"/>
  <c r="AM541" i="11"/>
  <c r="AL541" i="11"/>
  <c r="A579" i="5" s="1"/>
  <c r="AP540" i="11"/>
  <c r="AO540" i="11"/>
  <c r="E578" i="5" s="1"/>
  <c r="AN540" i="11"/>
  <c r="D578" i="5" s="1"/>
  <c r="AM540" i="11"/>
  <c r="AL540" i="11"/>
  <c r="A578" i="5" s="1"/>
  <c r="AP539" i="11"/>
  <c r="AO539" i="11"/>
  <c r="E577" i="5" s="1"/>
  <c r="AN539" i="11"/>
  <c r="D577" i="5" s="1"/>
  <c r="AM539" i="11"/>
  <c r="AL539" i="11"/>
  <c r="A577" i="5" s="1"/>
  <c r="AP538" i="11"/>
  <c r="AO538" i="11"/>
  <c r="E576" i="5" s="1"/>
  <c r="AN538" i="11"/>
  <c r="D576" i="5" s="1"/>
  <c r="AM538" i="11"/>
  <c r="AL538" i="11"/>
  <c r="A576" i="5" s="1"/>
  <c r="AP537" i="11"/>
  <c r="AO537" i="11"/>
  <c r="E575" i="5" s="1"/>
  <c r="AN537" i="11"/>
  <c r="D575" i="5" s="1"/>
  <c r="AM537" i="11"/>
  <c r="AL537" i="11"/>
  <c r="A575" i="5" s="1"/>
  <c r="AP536" i="11"/>
  <c r="AO536" i="11"/>
  <c r="E574" i="5" s="1"/>
  <c r="AN536" i="11"/>
  <c r="D574" i="5" s="1"/>
  <c r="AM536" i="11"/>
  <c r="AL536" i="11"/>
  <c r="A574" i="5" s="1"/>
  <c r="AP535" i="11"/>
  <c r="C573" i="5" s="1"/>
  <c r="AO535" i="11"/>
  <c r="E573" i="5" s="1"/>
  <c r="AN535" i="11"/>
  <c r="D573" i="5" s="1"/>
  <c r="AM535" i="11"/>
  <c r="AL535" i="11"/>
  <c r="A573" i="5" s="1"/>
  <c r="AP534" i="11"/>
  <c r="AO534" i="11"/>
  <c r="E572" i="5" s="1"/>
  <c r="AN534" i="11"/>
  <c r="D572" i="5" s="1"/>
  <c r="AM534" i="11"/>
  <c r="AL534" i="11"/>
  <c r="A572" i="5" s="1"/>
  <c r="AP533" i="11"/>
  <c r="AO533" i="11"/>
  <c r="E571" i="5" s="1"/>
  <c r="AN533" i="11"/>
  <c r="D571" i="5" s="1"/>
  <c r="AM533" i="11"/>
  <c r="AL533" i="11"/>
  <c r="A571" i="5" s="1"/>
  <c r="AP532" i="11"/>
  <c r="AO532" i="11"/>
  <c r="E570" i="5" s="1"/>
  <c r="AN532" i="11"/>
  <c r="D570" i="5" s="1"/>
  <c r="AM532" i="11"/>
  <c r="AL532" i="11"/>
  <c r="A570" i="5" s="1"/>
  <c r="AP531" i="11"/>
  <c r="AO531" i="11"/>
  <c r="E569" i="5" s="1"/>
  <c r="AN531" i="11"/>
  <c r="D569" i="5" s="1"/>
  <c r="AM531" i="11"/>
  <c r="AL531" i="11"/>
  <c r="A569" i="5" s="1"/>
  <c r="AP530" i="11"/>
  <c r="AO530" i="11"/>
  <c r="E568" i="5" s="1"/>
  <c r="AN530" i="11"/>
  <c r="D568" i="5" s="1"/>
  <c r="AM530" i="11"/>
  <c r="AL530" i="11"/>
  <c r="A568" i="5" s="1"/>
  <c r="AP529" i="11"/>
  <c r="AO529" i="11"/>
  <c r="E567" i="5" s="1"/>
  <c r="AN529" i="11"/>
  <c r="D567" i="5" s="1"/>
  <c r="AM529" i="11"/>
  <c r="AL529" i="11"/>
  <c r="A567" i="5" s="1"/>
  <c r="AP528" i="11"/>
  <c r="AO528" i="11"/>
  <c r="E566" i="5" s="1"/>
  <c r="AN528" i="11"/>
  <c r="D566" i="5" s="1"/>
  <c r="AM528" i="11"/>
  <c r="AL528" i="11"/>
  <c r="A566" i="5" s="1"/>
  <c r="AP527" i="11"/>
  <c r="C565" i="5" s="1"/>
  <c r="AO527" i="11"/>
  <c r="E565" i="5" s="1"/>
  <c r="AN527" i="11"/>
  <c r="D565" i="5" s="1"/>
  <c r="AM527" i="11"/>
  <c r="AL527" i="11"/>
  <c r="A565" i="5" s="1"/>
  <c r="AP526" i="11"/>
  <c r="AO526" i="11"/>
  <c r="E564" i="5" s="1"/>
  <c r="AN526" i="11"/>
  <c r="D564" i="5" s="1"/>
  <c r="AM526" i="11"/>
  <c r="AL526" i="11"/>
  <c r="A564" i="5" s="1"/>
  <c r="AP525" i="11"/>
  <c r="AO525" i="11"/>
  <c r="E563" i="5" s="1"/>
  <c r="AN525" i="11"/>
  <c r="D563" i="5" s="1"/>
  <c r="AM525" i="11"/>
  <c r="AL525" i="11"/>
  <c r="A563" i="5" s="1"/>
  <c r="AP524" i="11"/>
  <c r="AO524" i="11"/>
  <c r="E562" i="5" s="1"/>
  <c r="AN524" i="11"/>
  <c r="D562" i="5" s="1"/>
  <c r="AM524" i="11"/>
  <c r="AL524" i="11"/>
  <c r="A562" i="5" s="1"/>
  <c r="AP523" i="11"/>
  <c r="AO523" i="11"/>
  <c r="E561" i="5" s="1"/>
  <c r="AN523" i="11"/>
  <c r="D561" i="5" s="1"/>
  <c r="AM523" i="11"/>
  <c r="AL523" i="11"/>
  <c r="A561" i="5" s="1"/>
  <c r="AP522" i="11"/>
  <c r="AO522" i="11"/>
  <c r="E560" i="5" s="1"/>
  <c r="AN522" i="11"/>
  <c r="D560" i="5" s="1"/>
  <c r="AM522" i="11"/>
  <c r="AL522" i="11"/>
  <c r="A560" i="5" s="1"/>
  <c r="AP521" i="11"/>
  <c r="AO521" i="11"/>
  <c r="E559" i="5" s="1"/>
  <c r="AN521" i="11"/>
  <c r="D559" i="5" s="1"/>
  <c r="AM521" i="11"/>
  <c r="AL521" i="11"/>
  <c r="A559" i="5" s="1"/>
  <c r="AP520" i="11"/>
  <c r="AO520" i="11"/>
  <c r="E558" i="5" s="1"/>
  <c r="AN520" i="11"/>
  <c r="D558" i="5" s="1"/>
  <c r="AM520" i="11"/>
  <c r="AL520" i="11"/>
  <c r="A558" i="5" s="1"/>
  <c r="AP519" i="11"/>
  <c r="C557" i="5" s="1"/>
  <c r="AO519" i="11"/>
  <c r="E557" i="5" s="1"/>
  <c r="AN519" i="11"/>
  <c r="D557" i="5" s="1"/>
  <c r="AM519" i="11"/>
  <c r="AL519" i="11"/>
  <c r="A557" i="5" s="1"/>
  <c r="AP518" i="11"/>
  <c r="AO518" i="11"/>
  <c r="E556" i="5" s="1"/>
  <c r="AN518" i="11"/>
  <c r="D556" i="5" s="1"/>
  <c r="AM518" i="11"/>
  <c r="AL518" i="11"/>
  <c r="A556" i="5" s="1"/>
  <c r="AP517" i="11"/>
  <c r="AO517" i="11"/>
  <c r="E555" i="5" s="1"/>
  <c r="AN517" i="11"/>
  <c r="D555" i="5" s="1"/>
  <c r="AM517" i="11"/>
  <c r="AL517" i="11"/>
  <c r="A555" i="5" s="1"/>
  <c r="AP516" i="11"/>
  <c r="AO516" i="11"/>
  <c r="E554" i="5" s="1"/>
  <c r="AN516" i="11"/>
  <c r="D554" i="5" s="1"/>
  <c r="AM516" i="11"/>
  <c r="AL516" i="11"/>
  <c r="A554" i="5" s="1"/>
  <c r="AP515" i="11"/>
  <c r="AO515" i="11"/>
  <c r="E553" i="5" s="1"/>
  <c r="AN515" i="11"/>
  <c r="D553" i="5" s="1"/>
  <c r="AM515" i="11"/>
  <c r="AL515" i="11"/>
  <c r="A553" i="5" s="1"/>
  <c r="AP514" i="11"/>
  <c r="AO514" i="11"/>
  <c r="E552" i="5" s="1"/>
  <c r="AN514" i="11"/>
  <c r="D552" i="5" s="1"/>
  <c r="AM514" i="11"/>
  <c r="AL514" i="11"/>
  <c r="A552" i="5" s="1"/>
  <c r="AP513" i="11"/>
  <c r="AO513" i="11"/>
  <c r="E551" i="5" s="1"/>
  <c r="AN513" i="11"/>
  <c r="D551" i="5" s="1"/>
  <c r="AM513" i="11"/>
  <c r="AL513" i="11"/>
  <c r="A551" i="5" s="1"/>
  <c r="AP512" i="11"/>
  <c r="AO512" i="11"/>
  <c r="E550" i="5" s="1"/>
  <c r="AN512" i="11"/>
  <c r="D550" i="5" s="1"/>
  <c r="AM512" i="11"/>
  <c r="AL512" i="11"/>
  <c r="A550" i="5" s="1"/>
  <c r="AP511" i="11"/>
  <c r="AO511" i="11"/>
  <c r="E549" i="5" s="1"/>
  <c r="AN511" i="11"/>
  <c r="D549" i="5" s="1"/>
  <c r="AM511" i="11"/>
  <c r="AL511" i="11"/>
  <c r="A549" i="5" s="1"/>
  <c r="AP510" i="11"/>
  <c r="AO510" i="11"/>
  <c r="E548" i="5" s="1"/>
  <c r="AN510" i="11"/>
  <c r="D548" i="5" s="1"/>
  <c r="AM510" i="11"/>
  <c r="AL510" i="11"/>
  <c r="A548" i="5" s="1"/>
  <c r="AP509" i="11"/>
  <c r="AO509" i="11"/>
  <c r="E547" i="5" s="1"/>
  <c r="AN509" i="11"/>
  <c r="D547" i="5" s="1"/>
  <c r="AM509" i="11"/>
  <c r="AL509" i="11"/>
  <c r="A547" i="5" s="1"/>
  <c r="AP508" i="11"/>
  <c r="AO508" i="11"/>
  <c r="E546" i="5" s="1"/>
  <c r="AN508" i="11"/>
  <c r="D546" i="5" s="1"/>
  <c r="AM508" i="11"/>
  <c r="AL508" i="11"/>
  <c r="A546" i="5" s="1"/>
  <c r="AP507" i="11"/>
  <c r="AO507" i="11"/>
  <c r="E545" i="5" s="1"/>
  <c r="AN507" i="11"/>
  <c r="D545" i="5" s="1"/>
  <c r="AM507" i="11"/>
  <c r="AL507" i="11"/>
  <c r="A545" i="5" s="1"/>
  <c r="AP506" i="11"/>
  <c r="AO506" i="11"/>
  <c r="E544" i="5" s="1"/>
  <c r="AN506" i="11"/>
  <c r="D544" i="5" s="1"/>
  <c r="AM506" i="11"/>
  <c r="AL506" i="11"/>
  <c r="A544" i="5" s="1"/>
  <c r="AP505" i="11"/>
  <c r="AO505" i="11"/>
  <c r="E543" i="5" s="1"/>
  <c r="AN505" i="11"/>
  <c r="D543" i="5" s="1"/>
  <c r="AM505" i="11"/>
  <c r="AL505" i="11"/>
  <c r="A543" i="5" s="1"/>
  <c r="AP504" i="11"/>
  <c r="AO504" i="11"/>
  <c r="E542" i="5" s="1"/>
  <c r="AN504" i="11"/>
  <c r="D542" i="5" s="1"/>
  <c r="AM504" i="11"/>
  <c r="AL504" i="11"/>
  <c r="A542" i="5" s="1"/>
  <c r="AP503" i="11"/>
  <c r="AO503" i="11"/>
  <c r="E541" i="5" s="1"/>
  <c r="AN503" i="11"/>
  <c r="D541" i="5" s="1"/>
  <c r="AM503" i="11"/>
  <c r="AL503" i="11"/>
  <c r="A541" i="5" s="1"/>
  <c r="AP502" i="11"/>
  <c r="AO502" i="11"/>
  <c r="E540" i="5" s="1"/>
  <c r="AN502" i="11"/>
  <c r="D540" i="5" s="1"/>
  <c r="AM502" i="11"/>
  <c r="AL502" i="11"/>
  <c r="A540" i="5" s="1"/>
  <c r="AP501" i="11"/>
  <c r="AO501" i="11"/>
  <c r="E539" i="5" s="1"/>
  <c r="AN501" i="11"/>
  <c r="D539" i="5" s="1"/>
  <c r="AM501" i="11"/>
  <c r="AL501" i="11"/>
  <c r="A539" i="5" s="1"/>
  <c r="AP500" i="11"/>
  <c r="AO500" i="11"/>
  <c r="E538" i="5" s="1"/>
  <c r="AN500" i="11"/>
  <c r="D538" i="5" s="1"/>
  <c r="AM500" i="11"/>
  <c r="AL500" i="11"/>
  <c r="A538" i="5" s="1"/>
  <c r="AP499" i="11"/>
  <c r="AO499" i="11"/>
  <c r="E537" i="5" s="1"/>
  <c r="AN499" i="11"/>
  <c r="D537" i="5" s="1"/>
  <c r="AM499" i="11"/>
  <c r="AL499" i="11"/>
  <c r="A537" i="5" s="1"/>
  <c r="AP498" i="11"/>
  <c r="AO498" i="11"/>
  <c r="E536" i="5" s="1"/>
  <c r="AN498" i="11"/>
  <c r="D536" i="5" s="1"/>
  <c r="AM498" i="11"/>
  <c r="AL498" i="11"/>
  <c r="A536" i="5" s="1"/>
  <c r="AP497" i="11"/>
  <c r="AO497" i="11"/>
  <c r="E535" i="5" s="1"/>
  <c r="AN497" i="11"/>
  <c r="D535" i="5" s="1"/>
  <c r="AM497" i="11"/>
  <c r="AL497" i="11"/>
  <c r="A535" i="5" s="1"/>
  <c r="AP496" i="11"/>
  <c r="AO496" i="11"/>
  <c r="E534" i="5" s="1"/>
  <c r="AN496" i="11"/>
  <c r="D534" i="5" s="1"/>
  <c r="AM496" i="11"/>
  <c r="AL496" i="11"/>
  <c r="A534" i="5" s="1"/>
  <c r="AP495" i="11"/>
  <c r="AO495" i="11"/>
  <c r="E533" i="5" s="1"/>
  <c r="AN495" i="11"/>
  <c r="D533" i="5" s="1"/>
  <c r="AM495" i="11"/>
  <c r="AL495" i="11"/>
  <c r="A533" i="5" s="1"/>
  <c r="AP494" i="11"/>
  <c r="AO494" i="11"/>
  <c r="E532" i="5" s="1"/>
  <c r="AN494" i="11"/>
  <c r="D532" i="5" s="1"/>
  <c r="AM494" i="11"/>
  <c r="AL494" i="11"/>
  <c r="A532" i="5" s="1"/>
  <c r="AP493" i="11"/>
  <c r="AO493" i="11"/>
  <c r="E531" i="5" s="1"/>
  <c r="AN493" i="11"/>
  <c r="D531" i="5" s="1"/>
  <c r="AM493" i="11"/>
  <c r="AL493" i="11"/>
  <c r="A531" i="5" s="1"/>
  <c r="AP492" i="11"/>
  <c r="AO492" i="11"/>
  <c r="E530" i="5" s="1"/>
  <c r="AN492" i="11"/>
  <c r="D530" i="5" s="1"/>
  <c r="AM492" i="11"/>
  <c r="AL492" i="11"/>
  <c r="A530" i="5" s="1"/>
  <c r="AP491" i="11"/>
  <c r="AO491" i="11"/>
  <c r="E529" i="5" s="1"/>
  <c r="AN491" i="11"/>
  <c r="D529" i="5" s="1"/>
  <c r="AM491" i="11"/>
  <c r="AL491" i="11"/>
  <c r="A529" i="5" s="1"/>
  <c r="AP490" i="11"/>
  <c r="AO490" i="11"/>
  <c r="E528" i="5" s="1"/>
  <c r="AN490" i="11"/>
  <c r="D528" i="5" s="1"/>
  <c r="AM490" i="11"/>
  <c r="AL490" i="11"/>
  <c r="A528" i="5" s="1"/>
  <c r="AP489" i="11"/>
  <c r="AO489" i="11"/>
  <c r="E527" i="5" s="1"/>
  <c r="AN489" i="11"/>
  <c r="D527" i="5" s="1"/>
  <c r="AM489" i="11"/>
  <c r="AL489" i="11"/>
  <c r="A527" i="5" s="1"/>
  <c r="AP488" i="11"/>
  <c r="AO488" i="11"/>
  <c r="E526" i="5" s="1"/>
  <c r="AN488" i="11"/>
  <c r="D526" i="5" s="1"/>
  <c r="AM488" i="11"/>
  <c r="AL488" i="11"/>
  <c r="A526" i="5" s="1"/>
  <c r="AP487" i="11"/>
  <c r="AO487" i="11"/>
  <c r="E525" i="5" s="1"/>
  <c r="AN487" i="11"/>
  <c r="D525" i="5" s="1"/>
  <c r="AM487" i="11"/>
  <c r="AL487" i="11"/>
  <c r="A525" i="5" s="1"/>
  <c r="AP486" i="11"/>
  <c r="AO486" i="11"/>
  <c r="E524" i="5" s="1"/>
  <c r="AN486" i="11"/>
  <c r="D524" i="5" s="1"/>
  <c r="AM486" i="11"/>
  <c r="AL486" i="11"/>
  <c r="A524" i="5" s="1"/>
  <c r="AP485" i="11"/>
  <c r="AO485" i="11"/>
  <c r="E523" i="5" s="1"/>
  <c r="AN485" i="11"/>
  <c r="D523" i="5" s="1"/>
  <c r="AM485" i="11"/>
  <c r="AL485" i="11"/>
  <c r="A523" i="5" s="1"/>
  <c r="AP484" i="11"/>
  <c r="AO484" i="11"/>
  <c r="E522" i="5" s="1"/>
  <c r="AN484" i="11"/>
  <c r="D522" i="5" s="1"/>
  <c r="AM484" i="11"/>
  <c r="AL484" i="11"/>
  <c r="A522" i="5" s="1"/>
  <c r="AP483" i="11"/>
  <c r="AO483" i="11"/>
  <c r="E521" i="5" s="1"/>
  <c r="AN483" i="11"/>
  <c r="D521" i="5" s="1"/>
  <c r="AM483" i="11"/>
  <c r="AL483" i="11"/>
  <c r="A521" i="5" s="1"/>
  <c r="AP482" i="11"/>
  <c r="AO482" i="11"/>
  <c r="E520" i="5" s="1"/>
  <c r="AN482" i="11"/>
  <c r="D520" i="5" s="1"/>
  <c r="AM482" i="11"/>
  <c r="AL482" i="11"/>
  <c r="A520" i="5" s="1"/>
  <c r="AP481" i="11"/>
  <c r="AO481" i="11"/>
  <c r="E519" i="5" s="1"/>
  <c r="AN481" i="11"/>
  <c r="D519" i="5" s="1"/>
  <c r="AM481" i="11"/>
  <c r="AL481" i="11"/>
  <c r="A519" i="5" s="1"/>
  <c r="AP480" i="11"/>
  <c r="AO480" i="11"/>
  <c r="E518" i="5" s="1"/>
  <c r="AN480" i="11"/>
  <c r="D518" i="5" s="1"/>
  <c r="AM480" i="11"/>
  <c r="AL480" i="11"/>
  <c r="A518" i="5" s="1"/>
  <c r="AP479" i="11"/>
  <c r="C517" i="5" s="1"/>
  <c r="AO479" i="11"/>
  <c r="E517" i="5" s="1"/>
  <c r="AN479" i="11"/>
  <c r="D517" i="5" s="1"/>
  <c r="AM479" i="11"/>
  <c r="AL479" i="11"/>
  <c r="A517" i="5" s="1"/>
  <c r="AP478" i="11"/>
  <c r="AO478" i="11"/>
  <c r="E516" i="5" s="1"/>
  <c r="AN478" i="11"/>
  <c r="D516" i="5" s="1"/>
  <c r="AM478" i="11"/>
  <c r="AL478" i="11"/>
  <c r="A516" i="5" s="1"/>
  <c r="AP477" i="11"/>
  <c r="AO477" i="11"/>
  <c r="E515" i="5" s="1"/>
  <c r="AN477" i="11"/>
  <c r="D515" i="5" s="1"/>
  <c r="AM477" i="11"/>
  <c r="AL477" i="11"/>
  <c r="A515" i="5" s="1"/>
  <c r="AP476" i="11"/>
  <c r="AO476" i="11"/>
  <c r="E514" i="5" s="1"/>
  <c r="AN476" i="11"/>
  <c r="D514" i="5" s="1"/>
  <c r="AM476" i="11"/>
  <c r="AL476" i="11"/>
  <c r="A514" i="5" s="1"/>
  <c r="AP475" i="11"/>
  <c r="AO475" i="11"/>
  <c r="E513" i="5" s="1"/>
  <c r="AN475" i="11"/>
  <c r="D513" i="5" s="1"/>
  <c r="AM475" i="11"/>
  <c r="AL475" i="11"/>
  <c r="A513" i="5" s="1"/>
  <c r="AP474" i="11"/>
  <c r="AO474" i="11"/>
  <c r="E512" i="5" s="1"/>
  <c r="AN474" i="11"/>
  <c r="D512" i="5" s="1"/>
  <c r="AM474" i="11"/>
  <c r="AL474" i="11"/>
  <c r="A512" i="5" s="1"/>
  <c r="AP473" i="11"/>
  <c r="AO473" i="11"/>
  <c r="E511" i="5" s="1"/>
  <c r="AN473" i="11"/>
  <c r="D511" i="5" s="1"/>
  <c r="AM473" i="11"/>
  <c r="AL473" i="11"/>
  <c r="A511" i="5" s="1"/>
  <c r="AP472" i="11"/>
  <c r="AO472" i="11"/>
  <c r="E510" i="5" s="1"/>
  <c r="AN472" i="11"/>
  <c r="D510" i="5" s="1"/>
  <c r="AM472" i="11"/>
  <c r="AL472" i="11"/>
  <c r="A510" i="5" s="1"/>
  <c r="AP471" i="11"/>
  <c r="C509" i="5" s="1"/>
  <c r="AO471" i="11"/>
  <c r="E509" i="5" s="1"/>
  <c r="AN471" i="11"/>
  <c r="D509" i="5" s="1"/>
  <c r="AM471" i="11"/>
  <c r="AL471" i="11"/>
  <c r="A509" i="5" s="1"/>
  <c r="AP470" i="11"/>
  <c r="AO470" i="11"/>
  <c r="E508" i="5" s="1"/>
  <c r="AN470" i="11"/>
  <c r="D508" i="5" s="1"/>
  <c r="AM470" i="11"/>
  <c r="AL470" i="11"/>
  <c r="A508" i="5" s="1"/>
  <c r="AP469" i="11"/>
  <c r="AO469" i="11"/>
  <c r="E507" i="5" s="1"/>
  <c r="AN469" i="11"/>
  <c r="D507" i="5" s="1"/>
  <c r="AM469" i="11"/>
  <c r="AL469" i="11"/>
  <c r="A507" i="5" s="1"/>
  <c r="AP468" i="11"/>
  <c r="AO468" i="11"/>
  <c r="E506" i="5" s="1"/>
  <c r="AN468" i="11"/>
  <c r="D506" i="5" s="1"/>
  <c r="AM468" i="11"/>
  <c r="AL468" i="11"/>
  <c r="A506" i="5" s="1"/>
  <c r="AP467" i="11"/>
  <c r="AO467" i="11"/>
  <c r="E505" i="5" s="1"/>
  <c r="AN467" i="11"/>
  <c r="D505" i="5" s="1"/>
  <c r="AM467" i="11"/>
  <c r="AL467" i="11"/>
  <c r="A505" i="5" s="1"/>
  <c r="AP466" i="11"/>
  <c r="AO466" i="11"/>
  <c r="E504" i="5" s="1"/>
  <c r="AN466" i="11"/>
  <c r="D504" i="5" s="1"/>
  <c r="AM466" i="11"/>
  <c r="AL466" i="11"/>
  <c r="A504" i="5" s="1"/>
  <c r="AP465" i="11"/>
  <c r="AO465" i="11"/>
  <c r="E503" i="5" s="1"/>
  <c r="AN465" i="11"/>
  <c r="D503" i="5" s="1"/>
  <c r="AM465" i="11"/>
  <c r="AL465" i="11"/>
  <c r="A503" i="5" s="1"/>
  <c r="AP464" i="11"/>
  <c r="AO464" i="11"/>
  <c r="E502" i="5" s="1"/>
  <c r="AN464" i="11"/>
  <c r="D502" i="5" s="1"/>
  <c r="AM464" i="11"/>
  <c r="AL464" i="11"/>
  <c r="A502" i="5" s="1"/>
  <c r="AP463" i="11"/>
  <c r="C501" i="5" s="1"/>
  <c r="AO463" i="11"/>
  <c r="E501" i="5" s="1"/>
  <c r="AN463" i="11"/>
  <c r="D501" i="5" s="1"/>
  <c r="AM463" i="11"/>
  <c r="AL463" i="11"/>
  <c r="A501" i="5" s="1"/>
  <c r="AP462" i="11"/>
  <c r="AO462" i="11"/>
  <c r="E500" i="5" s="1"/>
  <c r="AN462" i="11"/>
  <c r="D500" i="5" s="1"/>
  <c r="AM462" i="11"/>
  <c r="AL462" i="11"/>
  <c r="A500" i="5" s="1"/>
  <c r="AP461" i="11"/>
  <c r="AO461" i="11"/>
  <c r="E499" i="5" s="1"/>
  <c r="AN461" i="11"/>
  <c r="D499" i="5" s="1"/>
  <c r="AM461" i="11"/>
  <c r="AL461" i="11"/>
  <c r="A499" i="5" s="1"/>
  <c r="AP460" i="11"/>
  <c r="AO460" i="11"/>
  <c r="E498" i="5" s="1"/>
  <c r="AN460" i="11"/>
  <c r="D498" i="5" s="1"/>
  <c r="AM460" i="11"/>
  <c r="AL460" i="11"/>
  <c r="A498" i="5" s="1"/>
  <c r="AP459" i="11"/>
  <c r="AO459" i="11"/>
  <c r="E497" i="5" s="1"/>
  <c r="AN459" i="11"/>
  <c r="D497" i="5" s="1"/>
  <c r="AM459" i="11"/>
  <c r="AL459" i="11"/>
  <c r="A497" i="5" s="1"/>
  <c r="AP458" i="11"/>
  <c r="AO458" i="11"/>
  <c r="E496" i="5" s="1"/>
  <c r="AN458" i="11"/>
  <c r="D496" i="5" s="1"/>
  <c r="AM458" i="11"/>
  <c r="AL458" i="11"/>
  <c r="A496" i="5" s="1"/>
  <c r="AP457" i="11"/>
  <c r="AO457" i="11"/>
  <c r="E495" i="5" s="1"/>
  <c r="AN457" i="11"/>
  <c r="D495" i="5" s="1"/>
  <c r="AM457" i="11"/>
  <c r="AL457" i="11"/>
  <c r="A495" i="5" s="1"/>
  <c r="AP456" i="11"/>
  <c r="AO456" i="11"/>
  <c r="E494" i="5" s="1"/>
  <c r="AN456" i="11"/>
  <c r="D494" i="5" s="1"/>
  <c r="AM456" i="11"/>
  <c r="AL456" i="11"/>
  <c r="A494" i="5" s="1"/>
  <c r="AP455" i="11"/>
  <c r="C493" i="5" s="1"/>
  <c r="AO455" i="11"/>
  <c r="E493" i="5" s="1"/>
  <c r="AN455" i="11"/>
  <c r="D493" i="5" s="1"/>
  <c r="AM455" i="11"/>
  <c r="AL455" i="11"/>
  <c r="A493" i="5" s="1"/>
  <c r="AP454" i="11"/>
  <c r="AO454" i="11"/>
  <c r="E492" i="5" s="1"/>
  <c r="AN454" i="11"/>
  <c r="D492" i="5" s="1"/>
  <c r="AM454" i="11"/>
  <c r="AL454" i="11"/>
  <c r="A492" i="5" s="1"/>
  <c r="AP453" i="11"/>
  <c r="AO453" i="11"/>
  <c r="E491" i="5" s="1"/>
  <c r="AN453" i="11"/>
  <c r="D491" i="5" s="1"/>
  <c r="AM453" i="11"/>
  <c r="AL453" i="11"/>
  <c r="A491" i="5" s="1"/>
  <c r="AP452" i="11"/>
  <c r="AO452" i="11"/>
  <c r="E490" i="5" s="1"/>
  <c r="AN452" i="11"/>
  <c r="D490" i="5" s="1"/>
  <c r="AM452" i="11"/>
  <c r="AL452" i="11"/>
  <c r="A490" i="5" s="1"/>
  <c r="AP451" i="11"/>
  <c r="AO451" i="11"/>
  <c r="E489" i="5" s="1"/>
  <c r="AN451" i="11"/>
  <c r="D489" i="5" s="1"/>
  <c r="AM451" i="11"/>
  <c r="AL451" i="11"/>
  <c r="A489" i="5" s="1"/>
  <c r="AP450" i="11"/>
  <c r="AO450" i="11"/>
  <c r="E488" i="5" s="1"/>
  <c r="AN450" i="11"/>
  <c r="D488" i="5" s="1"/>
  <c r="AM450" i="11"/>
  <c r="AL450" i="11"/>
  <c r="A488" i="5" s="1"/>
  <c r="AP449" i="11"/>
  <c r="AO449" i="11"/>
  <c r="E487" i="5" s="1"/>
  <c r="AN449" i="11"/>
  <c r="D487" i="5" s="1"/>
  <c r="AM449" i="11"/>
  <c r="AL449" i="11"/>
  <c r="A487" i="5" s="1"/>
  <c r="AP448" i="11"/>
  <c r="AO448" i="11"/>
  <c r="E486" i="5" s="1"/>
  <c r="AN448" i="11"/>
  <c r="D486" i="5" s="1"/>
  <c r="AM448" i="11"/>
  <c r="AL448" i="11"/>
  <c r="A486" i="5" s="1"/>
  <c r="AP447" i="11"/>
  <c r="C485" i="5" s="1"/>
  <c r="AO447" i="11"/>
  <c r="E485" i="5" s="1"/>
  <c r="AN447" i="11"/>
  <c r="D485" i="5" s="1"/>
  <c r="AM447" i="11"/>
  <c r="AL447" i="11"/>
  <c r="A485" i="5" s="1"/>
  <c r="AP446" i="11"/>
  <c r="AO446" i="11"/>
  <c r="E484" i="5" s="1"/>
  <c r="AN446" i="11"/>
  <c r="D484" i="5" s="1"/>
  <c r="AM446" i="11"/>
  <c r="AL446" i="11"/>
  <c r="A484" i="5" s="1"/>
  <c r="AP445" i="11"/>
  <c r="AO445" i="11"/>
  <c r="E483" i="5" s="1"/>
  <c r="AN445" i="11"/>
  <c r="D483" i="5" s="1"/>
  <c r="AM445" i="11"/>
  <c r="AL445" i="11"/>
  <c r="A483" i="5" s="1"/>
  <c r="AP444" i="11"/>
  <c r="AO444" i="11"/>
  <c r="E482" i="5" s="1"/>
  <c r="AN444" i="11"/>
  <c r="D482" i="5" s="1"/>
  <c r="AM444" i="11"/>
  <c r="AL444" i="11"/>
  <c r="A482" i="5" s="1"/>
  <c r="AP443" i="11"/>
  <c r="AO443" i="11"/>
  <c r="E481" i="5" s="1"/>
  <c r="AN443" i="11"/>
  <c r="D481" i="5" s="1"/>
  <c r="AM443" i="11"/>
  <c r="AL443" i="11"/>
  <c r="A481" i="5" s="1"/>
  <c r="AP442" i="11"/>
  <c r="AO442" i="11"/>
  <c r="E480" i="5" s="1"/>
  <c r="AN442" i="11"/>
  <c r="D480" i="5" s="1"/>
  <c r="AM442" i="11"/>
  <c r="AL442" i="11"/>
  <c r="A480" i="5" s="1"/>
  <c r="AP441" i="11"/>
  <c r="AO441" i="11"/>
  <c r="E479" i="5" s="1"/>
  <c r="AN441" i="11"/>
  <c r="D479" i="5" s="1"/>
  <c r="AM441" i="11"/>
  <c r="AL441" i="11"/>
  <c r="A479" i="5" s="1"/>
  <c r="AP440" i="11"/>
  <c r="AO440" i="11"/>
  <c r="E478" i="5" s="1"/>
  <c r="AN440" i="11"/>
  <c r="D478" i="5" s="1"/>
  <c r="AM440" i="11"/>
  <c r="AL440" i="11"/>
  <c r="A478" i="5" s="1"/>
  <c r="AP439" i="11"/>
  <c r="C477" i="5" s="1"/>
  <c r="AO439" i="11"/>
  <c r="E477" i="5" s="1"/>
  <c r="AN439" i="11"/>
  <c r="D477" i="5" s="1"/>
  <c r="AM439" i="11"/>
  <c r="AL439" i="11"/>
  <c r="A477" i="5" s="1"/>
  <c r="AP438" i="11"/>
  <c r="AO438" i="11"/>
  <c r="E476" i="5" s="1"/>
  <c r="AN438" i="11"/>
  <c r="D476" i="5" s="1"/>
  <c r="AM438" i="11"/>
  <c r="AL438" i="11"/>
  <c r="A476" i="5" s="1"/>
  <c r="AP437" i="11"/>
  <c r="AO437" i="11"/>
  <c r="E475" i="5" s="1"/>
  <c r="AN437" i="11"/>
  <c r="D475" i="5" s="1"/>
  <c r="AM437" i="11"/>
  <c r="AL437" i="11"/>
  <c r="A475" i="5" s="1"/>
  <c r="AP436" i="11"/>
  <c r="AO436" i="11"/>
  <c r="E474" i="5" s="1"/>
  <c r="AN436" i="11"/>
  <c r="D474" i="5" s="1"/>
  <c r="AM436" i="11"/>
  <c r="AL436" i="11"/>
  <c r="A474" i="5" s="1"/>
  <c r="AP435" i="11"/>
  <c r="AO435" i="11"/>
  <c r="E473" i="5" s="1"/>
  <c r="AN435" i="11"/>
  <c r="D473" i="5" s="1"/>
  <c r="AM435" i="11"/>
  <c r="AL435" i="11"/>
  <c r="A473" i="5" s="1"/>
  <c r="AP434" i="11"/>
  <c r="AO434" i="11"/>
  <c r="E472" i="5" s="1"/>
  <c r="AN434" i="11"/>
  <c r="D472" i="5" s="1"/>
  <c r="AM434" i="11"/>
  <c r="AL434" i="11"/>
  <c r="A472" i="5" s="1"/>
  <c r="AP433" i="11"/>
  <c r="AO433" i="11"/>
  <c r="E471" i="5" s="1"/>
  <c r="AN433" i="11"/>
  <c r="D471" i="5" s="1"/>
  <c r="AM433" i="11"/>
  <c r="AL433" i="11"/>
  <c r="A471" i="5" s="1"/>
  <c r="AP432" i="11"/>
  <c r="AO432" i="11"/>
  <c r="E470" i="5" s="1"/>
  <c r="AN432" i="11"/>
  <c r="D470" i="5" s="1"/>
  <c r="AM432" i="11"/>
  <c r="AL432" i="11"/>
  <c r="A470" i="5" s="1"/>
  <c r="AP431" i="11"/>
  <c r="C469" i="5" s="1"/>
  <c r="AO431" i="11"/>
  <c r="E469" i="5" s="1"/>
  <c r="AN431" i="11"/>
  <c r="D469" i="5" s="1"/>
  <c r="AM431" i="11"/>
  <c r="AL431" i="11"/>
  <c r="A469" i="5" s="1"/>
  <c r="AP430" i="11"/>
  <c r="AO430" i="11"/>
  <c r="E468" i="5" s="1"/>
  <c r="AN430" i="11"/>
  <c r="D468" i="5" s="1"/>
  <c r="AM430" i="11"/>
  <c r="AL430" i="11"/>
  <c r="A468" i="5" s="1"/>
  <c r="AP429" i="11"/>
  <c r="AO429" i="11"/>
  <c r="E467" i="5" s="1"/>
  <c r="AN429" i="11"/>
  <c r="D467" i="5" s="1"/>
  <c r="AM429" i="11"/>
  <c r="AL429" i="11"/>
  <c r="A467" i="5" s="1"/>
  <c r="AP428" i="11"/>
  <c r="AO428" i="11"/>
  <c r="E466" i="5" s="1"/>
  <c r="AN428" i="11"/>
  <c r="D466" i="5" s="1"/>
  <c r="AM428" i="11"/>
  <c r="AL428" i="11"/>
  <c r="A466" i="5" s="1"/>
  <c r="AP427" i="11"/>
  <c r="AO427" i="11"/>
  <c r="E465" i="5" s="1"/>
  <c r="AN427" i="11"/>
  <c r="D465" i="5" s="1"/>
  <c r="AM427" i="11"/>
  <c r="AL427" i="11"/>
  <c r="A465" i="5" s="1"/>
  <c r="AP426" i="11"/>
  <c r="AO426" i="11"/>
  <c r="E464" i="5" s="1"/>
  <c r="AN426" i="11"/>
  <c r="D464" i="5" s="1"/>
  <c r="AM426" i="11"/>
  <c r="AL426" i="11"/>
  <c r="A464" i="5" s="1"/>
  <c r="AP425" i="11"/>
  <c r="AO425" i="11"/>
  <c r="E463" i="5" s="1"/>
  <c r="AN425" i="11"/>
  <c r="D463" i="5" s="1"/>
  <c r="AM425" i="11"/>
  <c r="AL425" i="11"/>
  <c r="A463" i="5" s="1"/>
  <c r="AP424" i="11"/>
  <c r="AO424" i="11"/>
  <c r="E462" i="5" s="1"/>
  <c r="AN424" i="11"/>
  <c r="D462" i="5" s="1"/>
  <c r="AM424" i="11"/>
  <c r="AL424" i="11"/>
  <c r="A462" i="5" s="1"/>
  <c r="AP423" i="11"/>
  <c r="C461" i="5" s="1"/>
  <c r="AO423" i="11"/>
  <c r="E461" i="5" s="1"/>
  <c r="AN423" i="11"/>
  <c r="D461" i="5" s="1"/>
  <c r="AM423" i="11"/>
  <c r="AL423" i="11"/>
  <c r="A461" i="5" s="1"/>
  <c r="AP422" i="11"/>
  <c r="AO422" i="11"/>
  <c r="E460" i="5" s="1"/>
  <c r="AN422" i="11"/>
  <c r="D460" i="5" s="1"/>
  <c r="AM422" i="11"/>
  <c r="AL422" i="11"/>
  <c r="A460" i="5" s="1"/>
  <c r="AP421" i="11"/>
  <c r="AO421" i="11"/>
  <c r="E459" i="5" s="1"/>
  <c r="AN421" i="11"/>
  <c r="D459" i="5" s="1"/>
  <c r="AM421" i="11"/>
  <c r="AL421" i="11"/>
  <c r="A459" i="5" s="1"/>
  <c r="AP420" i="11"/>
  <c r="AO420" i="11"/>
  <c r="E458" i="5" s="1"/>
  <c r="AN420" i="11"/>
  <c r="D458" i="5" s="1"/>
  <c r="AM420" i="11"/>
  <c r="AL420" i="11"/>
  <c r="A458" i="5" s="1"/>
  <c r="AP419" i="11"/>
  <c r="AO419" i="11"/>
  <c r="E457" i="5" s="1"/>
  <c r="AN419" i="11"/>
  <c r="D457" i="5" s="1"/>
  <c r="AM419" i="11"/>
  <c r="AL419" i="11"/>
  <c r="A457" i="5" s="1"/>
  <c r="AP418" i="11"/>
  <c r="AO418" i="11"/>
  <c r="E456" i="5" s="1"/>
  <c r="AN418" i="11"/>
  <c r="D456" i="5" s="1"/>
  <c r="AM418" i="11"/>
  <c r="AL418" i="11"/>
  <c r="A456" i="5" s="1"/>
  <c r="AP417" i="11"/>
  <c r="AO417" i="11"/>
  <c r="E455" i="5" s="1"/>
  <c r="AN417" i="11"/>
  <c r="D455" i="5" s="1"/>
  <c r="AM417" i="11"/>
  <c r="AL417" i="11"/>
  <c r="A455" i="5" s="1"/>
  <c r="AP416" i="11"/>
  <c r="AO416" i="11"/>
  <c r="E454" i="5" s="1"/>
  <c r="AN416" i="11"/>
  <c r="D454" i="5" s="1"/>
  <c r="AM416" i="11"/>
  <c r="AL416" i="11"/>
  <c r="A454" i="5" s="1"/>
  <c r="AP415" i="11"/>
  <c r="C453" i="5" s="1"/>
  <c r="AO415" i="11"/>
  <c r="E453" i="5" s="1"/>
  <c r="AN415" i="11"/>
  <c r="D453" i="5" s="1"/>
  <c r="AM415" i="11"/>
  <c r="AL415" i="11"/>
  <c r="A453" i="5" s="1"/>
  <c r="AP414" i="11"/>
  <c r="AO414" i="11"/>
  <c r="E452" i="5" s="1"/>
  <c r="AN414" i="11"/>
  <c r="D452" i="5" s="1"/>
  <c r="AM414" i="11"/>
  <c r="AL414" i="11"/>
  <c r="A452" i="5" s="1"/>
  <c r="AP413" i="11"/>
  <c r="AO413" i="11"/>
  <c r="E451" i="5" s="1"/>
  <c r="AN413" i="11"/>
  <c r="D451" i="5" s="1"/>
  <c r="AM413" i="11"/>
  <c r="AL413" i="11"/>
  <c r="A451" i="5" s="1"/>
  <c r="AP412" i="11"/>
  <c r="AO412" i="11"/>
  <c r="E450" i="5" s="1"/>
  <c r="AN412" i="11"/>
  <c r="D450" i="5" s="1"/>
  <c r="AM412" i="11"/>
  <c r="AL412" i="11"/>
  <c r="A450" i="5" s="1"/>
  <c r="AP411" i="11"/>
  <c r="AO411" i="11"/>
  <c r="E449" i="5" s="1"/>
  <c r="AN411" i="11"/>
  <c r="D449" i="5" s="1"/>
  <c r="AM411" i="11"/>
  <c r="AL411" i="11"/>
  <c r="A449" i="5" s="1"/>
  <c r="AP410" i="11"/>
  <c r="AO410" i="11"/>
  <c r="E448" i="5" s="1"/>
  <c r="AN410" i="11"/>
  <c r="D448" i="5" s="1"/>
  <c r="AM410" i="11"/>
  <c r="AL410" i="11"/>
  <c r="A448" i="5" s="1"/>
  <c r="AP409" i="11"/>
  <c r="AO409" i="11"/>
  <c r="E447" i="5" s="1"/>
  <c r="AN409" i="11"/>
  <c r="D447" i="5" s="1"/>
  <c r="AM409" i="11"/>
  <c r="AL409" i="11"/>
  <c r="A447" i="5" s="1"/>
  <c r="AP408" i="11"/>
  <c r="AO408" i="11"/>
  <c r="E446" i="5" s="1"/>
  <c r="AN408" i="11"/>
  <c r="D446" i="5" s="1"/>
  <c r="AM408" i="11"/>
  <c r="AL408" i="11"/>
  <c r="A446" i="5" s="1"/>
  <c r="AP407" i="11"/>
  <c r="C445" i="5" s="1"/>
  <c r="AO407" i="11"/>
  <c r="E445" i="5" s="1"/>
  <c r="AN407" i="11"/>
  <c r="D445" i="5" s="1"/>
  <c r="AM407" i="11"/>
  <c r="AL407" i="11"/>
  <c r="A445" i="5" s="1"/>
  <c r="AP406" i="11"/>
  <c r="AO406" i="11"/>
  <c r="E444" i="5" s="1"/>
  <c r="AN406" i="11"/>
  <c r="D444" i="5" s="1"/>
  <c r="AM406" i="11"/>
  <c r="AL406" i="11"/>
  <c r="A444" i="5" s="1"/>
  <c r="AP405" i="11"/>
  <c r="AO405" i="11"/>
  <c r="E443" i="5" s="1"/>
  <c r="AN405" i="11"/>
  <c r="D443" i="5" s="1"/>
  <c r="AM405" i="11"/>
  <c r="AL405" i="11"/>
  <c r="A443" i="5" s="1"/>
  <c r="AP404" i="11"/>
  <c r="AO404" i="11"/>
  <c r="E442" i="5" s="1"/>
  <c r="AN404" i="11"/>
  <c r="D442" i="5" s="1"/>
  <c r="AM404" i="11"/>
  <c r="AL404" i="11"/>
  <c r="A442" i="5" s="1"/>
  <c r="AP403" i="11"/>
  <c r="AO403" i="11"/>
  <c r="E441" i="5" s="1"/>
  <c r="AN403" i="11"/>
  <c r="D441" i="5" s="1"/>
  <c r="AM403" i="11"/>
  <c r="AL403" i="11"/>
  <c r="A441" i="5" s="1"/>
  <c r="AP402" i="11"/>
  <c r="AO402" i="11"/>
  <c r="E440" i="5" s="1"/>
  <c r="AN402" i="11"/>
  <c r="D440" i="5" s="1"/>
  <c r="AM402" i="11"/>
  <c r="AL402" i="11"/>
  <c r="A440" i="5" s="1"/>
  <c r="AP401" i="11"/>
  <c r="AO401" i="11"/>
  <c r="E439" i="5" s="1"/>
  <c r="AN401" i="11"/>
  <c r="D439" i="5" s="1"/>
  <c r="AM401" i="11"/>
  <c r="AL401" i="11"/>
  <c r="A439" i="5" s="1"/>
  <c r="AP400" i="11"/>
  <c r="AO400" i="11"/>
  <c r="E438" i="5" s="1"/>
  <c r="AN400" i="11"/>
  <c r="D438" i="5" s="1"/>
  <c r="AM400" i="11"/>
  <c r="AL400" i="11"/>
  <c r="A438" i="5" s="1"/>
  <c r="AP399" i="11"/>
  <c r="C437" i="5" s="1"/>
  <c r="AO399" i="11"/>
  <c r="E437" i="5" s="1"/>
  <c r="AN399" i="11"/>
  <c r="D437" i="5" s="1"/>
  <c r="AM399" i="11"/>
  <c r="AL399" i="11"/>
  <c r="A437" i="5" s="1"/>
  <c r="AP398" i="11"/>
  <c r="AO398" i="11"/>
  <c r="E436" i="5" s="1"/>
  <c r="AN398" i="11"/>
  <c r="D436" i="5" s="1"/>
  <c r="AM398" i="11"/>
  <c r="AL398" i="11"/>
  <c r="A436" i="5" s="1"/>
  <c r="AP397" i="11"/>
  <c r="AO397" i="11"/>
  <c r="E435" i="5" s="1"/>
  <c r="AN397" i="11"/>
  <c r="D435" i="5" s="1"/>
  <c r="AM397" i="11"/>
  <c r="AL397" i="11"/>
  <c r="A435" i="5" s="1"/>
  <c r="AP396" i="11"/>
  <c r="AO396" i="11"/>
  <c r="E434" i="5" s="1"/>
  <c r="AN396" i="11"/>
  <c r="D434" i="5" s="1"/>
  <c r="AM396" i="11"/>
  <c r="AL396" i="11"/>
  <c r="A434" i="5" s="1"/>
  <c r="AP395" i="11"/>
  <c r="AO395" i="11"/>
  <c r="E433" i="5" s="1"/>
  <c r="AN395" i="11"/>
  <c r="D433" i="5" s="1"/>
  <c r="AM395" i="11"/>
  <c r="AL395" i="11"/>
  <c r="A433" i="5" s="1"/>
  <c r="AP394" i="11"/>
  <c r="AO394" i="11"/>
  <c r="E432" i="5" s="1"/>
  <c r="AN394" i="11"/>
  <c r="D432" i="5" s="1"/>
  <c r="AM394" i="11"/>
  <c r="AL394" i="11"/>
  <c r="A432" i="5" s="1"/>
  <c r="AP393" i="11"/>
  <c r="AO393" i="11"/>
  <c r="E431" i="5" s="1"/>
  <c r="AN393" i="11"/>
  <c r="D431" i="5" s="1"/>
  <c r="AM393" i="11"/>
  <c r="AL393" i="11"/>
  <c r="A431" i="5" s="1"/>
  <c r="AP392" i="11"/>
  <c r="AO392" i="11"/>
  <c r="E430" i="5" s="1"/>
  <c r="AN392" i="11"/>
  <c r="D430" i="5" s="1"/>
  <c r="AM392" i="11"/>
  <c r="AL392" i="11"/>
  <c r="A430" i="5" s="1"/>
  <c r="AP391" i="11"/>
  <c r="C429" i="5" s="1"/>
  <c r="AO391" i="11"/>
  <c r="E429" i="5" s="1"/>
  <c r="AN391" i="11"/>
  <c r="D429" i="5" s="1"/>
  <c r="AM391" i="11"/>
  <c r="AL391" i="11"/>
  <c r="A429" i="5" s="1"/>
  <c r="AP390" i="11"/>
  <c r="AO390" i="11"/>
  <c r="E428" i="5" s="1"/>
  <c r="AN390" i="11"/>
  <c r="D428" i="5" s="1"/>
  <c r="AM390" i="11"/>
  <c r="AL390" i="11"/>
  <c r="A428" i="5" s="1"/>
  <c r="AP389" i="11"/>
  <c r="AO389" i="11"/>
  <c r="E427" i="5" s="1"/>
  <c r="AN389" i="11"/>
  <c r="D427" i="5" s="1"/>
  <c r="AM389" i="11"/>
  <c r="AL389" i="11"/>
  <c r="A427" i="5" s="1"/>
  <c r="AP388" i="11"/>
  <c r="AO388" i="11"/>
  <c r="E426" i="5" s="1"/>
  <c r="AN388" i="11"/>
  <c r="D426" i="5" s="1"/>
  <c r="AM388" i="11"/>
  <c r="AL388" i="11"/>
  <c r="A426" i="5" s="1"/>
  <c r="AP387" i="11"/>
  <c r="AO387" i="11"/>
  <c r="E425" i="5" s="1"/>
  <c r="AN387" i="11"/>
  <c r="D425" i="5" s="1"/>
  <c r="AM387" i="11"/>
  <c r="AL387" i="11"/>
  <c r="A425" i="5" s="1"/>
  <c r="AP386" i="11"/>
  <c r="AO386" i="11"/>
  <c r="E424" i="5" s="1"/>
  <c r="AN386" i="11"/>
  <c r="D424" i="5" s="1"/>
  <c r="AM386" i="11"/>
  <c r="AL386" i="11"/>
  <c r="A424" i="5" s="1"/>
  <c r="AP385" i="11"/>
  <c r="AO385" i="11"/>
  <c r="E423" i="5" s="1"/>
  <c r="AN385" i="11"/>
  <c r="D423" i="5" s="1"/>
  <c r="AM385" i="11"/>
  <c r="AL385" i="11"/>
  <c r="A423" i="5" s="1"/>
  <c r="AP384" i="11"/>
  <c r="AO384" i="11"/>
  <c r="E422" i="5" s="1"/>
  <c r="AN384" i="11"/>
  <c r="D422" i="5" s="1"/>
  <c r="AM384" i="11"/>
  <c r="AL384" i="11"/>
  <c r="A422" i="5" s="1"/>
  <c r="AP383" i="11"/>
  <c r="C421" i="5" s="1"/>
  <c r="AO383" i="11"/>
  <c r="E421" i="5" s="1"/>
  <c r="AN383" i="11"/>
  <c r="D421" i="5" s="1"/>
  <c r="AM383" i="11"/>
  <c r="AL383" i="11"/>
  <c r="A421" i="5" s="1"/>
  <c r="AP382" i="11"/>
  <c r="AO382" i="11"/>
  <c r="E420" i="5" s="1"/>
  <c r="AN382" i="11"/>
  <c r="D420" i="5" s="1"/>
  <c r="AM382" i="11"/>
  <c r="AL382" i="11"/>
  <c r="A420" i="5" s="1"/>
  <c r="AP381" i="11"/>
  <c r="AO381" i="11"/>
  <c r="E419" i="5" s="1"/>
  <c r="AN381" i="11"/>
  <c r="D419" i="5" s="1"/>
  <c r="AM381" i="11"/>
  <c r="AL381" i="11"/>
  <c r="A419" i="5" s="1"/>
  <c r="AP380" i="11"/>
  <c r="AO380" i="11"/>
  <c r="E418" i="5" s="1"/>
  <c r="AN380" i="11"/>
  <c r="D418" i="5" s="1"/>
  <c r="AM380" i="11"/>
  <c r="AL380" i="11"/>
  <c r="A418" i="5" s="1"/>
  <c r="AP379" i="11"/>
  <c r="AO379" i="11"/>
  <c r="E417" i="5" s="1"/>
  <c r="AN379" i="11"/>
  <c r="D417" i="5" s="1"/>
  <c r="AM379" i="11"/>
  <c r="AL379" i="11"/>
  <c r="A417" i="5" s="1"/>
  <c r="AP378" i="11"/>
  <c r="AO378" i="11"/>
  <c r="E416" i="5" s="1"/>
  <c r="AN378" i="11"/>
  <c r="D416" i="5" s="1"/>
  <c r="AM378" i="11"/>
  <c r="AL378" i="11"/>
  <c r="A416" i="5" s="1"/>
  <c r="AP377" i="11"/>
  <c r="AO377" i="11"/>
  <c r="E415" i="5" s="1"/>
  <c r="AN377" i="11"/>
  <c r="D415" i="5" s="1"/>
  <c r="AM377" i="11"/>
  <c r="AL377" i="11"/>
  <c r="A415" i="5" s="1"/>
  <c r="AP376" i="11"/>
  <c r="AO376" i="11"/>
  <c r="E414" i="5" s="1"/>
  <c r="AN376" i="11"/>
  <c r="D414" i="5" s="1"/>
  <c r="AM376" i="11"/>
  <c r="AL376" i="11"/>
  <c r="A414" i="5" s="1"/>
  <c r="AP375" i="11"/>
  <c r="C413" i="5" s="1"/>
  <c r="AO375" i="11"/>
  <c r="E413" i="5" s="1"/>
  <c r="AN375" i="11"/>
  <c r="D413" i="5" s="1"/>
  <c r="AM375" i="11"/>
  <c r="AL375" i="11"/>
  <c r="A413" i="5" s="1"/>
  <c r="AP374" i="11"/>
  <c r="AO374" i="11"/>
  <c r="E412" i="5" s="1"/>
  <c r="AN374" i="11"/>
  <c r="D412" i="5" s="1"/>
  <c r="AM374" i="11"/>
  <c r="AL374" i="11"/>
  <c r="A412" i="5" s="1"/>
  <c r="AP373" i="11"/>
  <c r="AO373" i="11"/>
  <c r="E411" i="5" s="1"/>
  <c r="AN373" i="11"/>
  <c r="D411" i="5" s="1"/>
  <c r="AM373" i="11"/>
  <c r="AL373" i="11"/>
  <c r="A411" i="5" s="1"/>
  <c r="AP372" i="11"/>
  <c r="AO372" i="11"/>
  <c r="E410" i="5" s="1"/>
  <c r="AN372" i="11"/>
  <c r="D410" i="5" s="1"/>
  <c r="AM372" i="11"/>
  <c r="AL372" i="11"/>
  <c r="A410" i="5" s="1"/>
  <c r="AP371" i="11"/>
  <c r="AO371" i="11"/>
  <c r="E409" i="5" s="1"/>
  <c r="AN371" i="11"/>
  <c r="D409" i="5" s="1"/>
  <c r="AM371" i="11"/>
  <c r="AL371" i="11"/>
  <c r="A409" i="5" s="1"/>
  <c r="AP370" i="11"/>
  <c r="AO370" i="11"/>
  <c r="E408" i="5" s="1"/>
  <c r="AN370" i="11"/>
  <c r="D408" i="5" s="1"/>
  <c r="AM370" i="11"/>
  <c r="AL370" i="11"/>
  <c r="A408" i="5" s="1"/>
  <c r="AP369" i="11"/>
  <c r="AO369" i="11"/>
  <c r="E407" i="5" s="1"/>
  <c r="AN369" i="11"/>
  <c r="D407" i="5" s="1"/>
  <c r="AM369" i="11"/>
  <c r="AL369" i="11"/>
  <c r="A407" i="5" s="1"/>
  <c r="AP368" i="11"/>
  <c r="AO368" i="11"/>
  <c r="E406" i="5" s="1"/>
  <c r="AN368" i="11"/>
  <c r="D406" i="5" s="1"/>
  <c r="AM368" i="11"/>
  <c r="AL368" i="11"/>
  <c r="A406" i="5" s="1"/>
  <c r="AP367" i="11"/>
  <c r="C405" i="5" s="1"/>
  <c r="AO367" i="11"/>
  <c r="E405" i="5" s="1"/>
  <c r="AN367" i="11"/>
  <c r="D405" i="5" s="1"/>
  <c r="AM367" i="11"/>
  <c r="AL367" i="11"/>
  <c r="A405" i="5" s="1"/>
  <c r="AP366" i="11"/>
  <c r="AO366" i="11"/>
  <c r="E404" i="5" s="1"/>
  <c r="AN366" i="11"/>
  <c r="D404" i="5" s="1"/>
  <c r="AM366" i="11"/>
  <c r="AL366" i="11"/>
  <c r="A404" i="5" s="1"/>
  <c r="AP365" i="11"/>
  <c r="AO365" i="11"/>
  <c r="E403" i="5" s="1"/>
  <c r="AN365" i="11"/>
  <c r="D403" i="5" s="1"/>
  <c r="AM365" i="11"/>
  <c r="AL365" i="11"/>
  <c r="A403" i="5" s="1"/>
  <c r="AP364" i="11"/>
  <c r="AO364" i="11"/>
  <c r="E402" i="5" s="1"/>
  <c r="AN364" i="11"/>
  <c r="D402" i="5" s="1"/>
  <c r="AM364" i="11"/>
  <c r="AL364" i="11"/>
  <c r="A402" i="5" s="1"/>
  <c r="AP363" i="11"/>
  <c r="AO363" i="11"/>
  <c r="E401" i="5" s="1"/>
  <c r="AN363" i="11"/>
  <c r="D401" i="5" s="1"/>
  <c r="AM363" i="11"/>
  <c r="AL363" i="11"/>
  <c r="A401" i="5" s="1"/>
  <c r="AP362" i="11"/>
  <c r="AO362" i="11"/>
  <c r="E400" i="5" s="1"/>
  <c r="AN362" i="11"/>
  <c r="D400" i="5" s="1"/>
  <c r="AM362" i="11"/>
  <c r="AL362" i="11"/>
  <c r="A400" i="5" s="1"/>
  <c r="AP361" i="11"/>
  <c r="AO361" i="11"/>
  <c r="E399" i="5" s="1"/>
  <c r="AN361" i="11"/>
  <c r="D399" i="5" s="1"/>
  <c r="AM361" i="11"/>
  <c r="AL361" i="11"/>
  <c r="A399" i="5" s="1"/>
  <c r="AP360" i="11"/>
  <c r="AO360" i="11"/>
  <c r="E398" i="5" s="1"/>
  <c r="AN360" i="11"/>
  <c r="D398" i="5" s="1"/>
  <c r="AM360" i="11"/>
  <c r="AL360" i="11"/>
  <c r="A398" i="5" s="1"/>
  <c r="AP359" i="11"/>
  <c r="C397" i="5" s="1"/>
  <c r="AO359" i="11"/>
  <c r="E397" i="5" s="1"/>
  <c r="AN359" i="11"/>
  <c r="D397" i="5" s="1"/>
  <c r="AM359" i="11"/>
  <c r="AL359" i="11"/>
  <c r="A397" i="5" s="1"/>
  <c r="AP358" i="11"/>
  <c r="AO358" i="11"/>
  <c r="E396" i="5" s="1"/>
  <c r="AN358" i="11"/>
  <c r="D396" i="5" s="1"/>
  <c r="AM358" i="11"/>
  <c r="AL358" i="11"/>
  <c r="A396" i="5" s="1"/>
  <c r="AP357" i="11"/>
  <c r="AO357" i="11"/>
  <c r="E395" i="5" s="1"/>
  <c r="AN357" i="11"/>
  <c r="D395" i="5" s="1"/>
  <c r="AM357" i="11"/>
  <c r="AL357" i="11"/>
  <c r="A395" i="5" s="1"/>
  <c r="AP356" i="11"/>
  <c r="AO356" i="11"/>
  <c r="E394" i="5" s="1"/>
  <c r="AN356" i="11"/>
  <c r="D394" i="5" s="1"/>
  <c r="AM356" i="11"/>
  <c r="AL356" i="11"/>
  <c r="A394" i="5" s="1"/>
  <c r="AP355" i="11"/>
  <c r="AO355" i="11"/>
  <c r="E393" i="5" s="1"/>
  <c r="AN355" i="11"/>
  <c r="D393" i="5" s="1"/>
  <c r="AM355" i="11"/>
  <c r="AL355" i="11"/>
  <c r="A393" i="5" s="1"/>
  <c r="AP354" i="11"/>
  <c r="AO354" i="11"/>
  <c r="E392" i="5" s="1"/>
  <c r="AN354" i="11"/>
  <c r="D392" i="5" s="1"/>
  <c r="AM354" i="11"/>
  <c r="AL354" i="11"/>
  <c r="A392" i="5" s="1"/>
  <c r="AP353" i="11"/>
  <c r="AO353" i="11"/>
  <c r="E391" i="5" s="1"/>
  <c r="AN353" i="11"/>
  <c r="D391" i="5" s="1"/>
  <c r="AM353" i="11"/>
  <c r="AL353" i="11"/>
  <c r="A391" i="5" s="1"/>
  <c r="AP352" i="11"/>
  <c r="AO352" i="11"/>
  <c r="E390" i="5" s="1"/>
  <c r="AN352" i="11"/>
  <c r="D390" i="5" s="1"/>
  <c r="AM352" i="11"/>
  <c r="AL352" i="11"/>
  <c r="A390" i="5" s="1"/>
  <c r="AP351" i="11"/>
  <c r="C389" i="5" s="1"/>
  <c r="AO351" i="11"/>
  <c r="E389" i="5" s="1"/>
  <c r="AN351" i="11"/>
  <c r="D389" i="5" s="1"/>
  <c r="AM351" i="11"/>
  <c r="AL351" i="11"/>
  <c r="A389" i="5" s="1"/>
  <c r="AP350" i="11"/>
  <c r="AO350" i="11"/>
  <c r="E388" i="5" s="1"/>
  <c r="AN350" i="11"/>
  <c r="D388" i="5" s="1"/>
  <c r="AM350" i="11"/>
  <c r="AL350" i="11"/>
  <c r="A388" i="5" s="1"/>
  <c r="AP349" i="11"/>
  <c r="AO349" i="11"/>
  <c r="E387" i="5" s="1"/>
  <c r="AN349" i="11"/>
  <c r="D387" i="5" s="1"/>
  <c r="AM349" i="11"/>
  <c r="AL349" i="11"/>
  <c r="A387" i="5" s="1"/>
  <c r="AP348" i="11"/>
  <c r="AO348" i="11"/>
  <c r="E386" i="5" s="1"/>
  <c r="AN348" i="11"/>
  <c r="D386" i="5" s="1"/>
  <c r="AM348" i="11"/>
  <c r="AL348" i="11"/>
  <c r="A386" i="5" s="1"/>
  <c r="AP347" i="11"/>
  <c r="AO347" i="11"/>
  <c r="E385" i="5" s="1"/>
  <c r="AN347" i="11"/>
  <c r="D385" i="5" s="1"/>
  <c r="AM347" i="11"/>
  <c r="AL347" i="11"/>
  <c r="A385" i="5" s="1"/>
  <c r="AP346" i="11"/>
  <c r="AO346" i="11"/>
  <c r="E384" i="5" s="1"/>
  <c r="AN346" i="11"/>
  <c r="D384" i="5" s="1"/>
  <c r="AM346" i="11"/>
  <c r="AL346" i="11"/>
  <c r="A384" i="5" s="1"/>
  <c r="AP345" i="11"/>
  <c r="AO345" i="11"/>
  <c r="E383" i="5" s="1"/>
  <c r="AN345" i="11"/>
  <c r="D383" i="5" s="1"/>
  <c r="AM345" i="11"/>
  <c r="AL345" i="11"/>
  <c r="A383" i="5" s="1"/>
  <c r="AP344" i="11"/>
  <c r="AO344" i="11"/>
  <c r="E382" i="5" s="1"/>
  <c r="AN344" i="11"/>
  <c r="D382" i="5" s="1"/>
  <c r="AM344" i="11"/>
  <c r="AL344" i="11"/>
  <c r="A382" i="5" s="1"/>
  <c r="AP343" i="11"/>
  <c r="C381" i="5" s="1"/>
  <c r="AO343" i="11"/>
  <c r="E381" i="5" s="1"/>
  <c r="AN343" i="11"/>
  <c r="D381" i="5" s="1"/>
  <c r="AM343" i="11"/>
  <c r="AL343" i="11"/>
  <c r="A381" i="5" s="1"/>
  <c r="AP342" i="11"/>
  <c r="AO342" i="11"/>
  <c r="E380" i="5" s="1"/>
  <c r="AN342" i="11"/>
  <c r="D380" i="5" s="1"/>
  <c r="AM342" i="11"/>
  <c r="AL342" i="11"/>
  <c r="A380" i="5" s="1"/>
  <c r="AP341" i="11"/>
  <c r="AO341" i="11"/>
  <c r="E379" i="5" s="1"/>
  <c r="AN341" i="11"/>
  <c r="D379" i="5" s="1"/>
  <c r="AM341" i="11"/>
  <c r="AL341" i="11"/>
  <c r="A379" i="5" s="1"/>
  <c r="AP340" i="11"/>
  <c r="AO340" i="11"/>
  <c r="E378" i="5" s="1"/>
  <c r="AN340" i="11"/>
  <c r="D378" i="5" s="1"/>
  <c r="AM340" i="11"/>
  <c r="AL340" i="11"/>
  <c r="A378" i="5" s="1"/>
  <c r="AP339" i="11"/>
  <c r="AO339" i="11"/>
  <c r="E377" i="5" s="1"/>
  <c r="AN339" i="11"/>
  <c r="D377" i="5" s="1"/>
  <c r="AM339" i="11"/>
  <c r="AL339" i="11"/>
  <c r="A377" i="5" s="1"/>
  <c r="AP338" i="11"/>
  <c r="AO338" i="11"/>
  <c r="E376" i="5" s="1"/>
  <c r="AN338" i="11"/>
  <c r="D376" i="5" s="1"/>
  <c r="AM338" i="11"/>
  <c r="AL338" i="11"/>
  <c r="A376" i="5" s="1"/>
  <c r="AP337" i="11"/>
  <c r="AO337" i="11"/>
  <c r="E375" i="5" s="1"/>
  <c r="AN337" i="11"/>
  <c r="D375" i="5" s="1"/>
  <c r="AM337" i="11"/>
  <c r="AL337" i="11"/>
  <c r="A375" i="5" s="1"/>
  <c r="AP336" i="11"/>
  <c r="AO336" i="11"/>
  <c r="E374" i="5" s="1"/>
  <c r="AN336" i="11"/>
  <c r="D374" i="5" s="1"/>
  <c r="AM336" i="11"/>
  <c r="AL336" i="11"/>
  <c r="A374" i="5" s="1"/>
  <c r="AP335" i="11"/>
  <c r="C373" i="5" s="1"/>
  <c r="AO335" i="11"/>
  <c r="E373" i="5" s="1"/>
  <c r="AN335" i="11"/>
  <c r="D373" i="5" s="1"/>
  <c r="AM335" i="11"/>
  <c r="AL335" i="11"/>
  <c r="A373" i="5" s="1"/>
  <c r="AP334" i="11"/>
  <c r="AO334" i="11"/>
  <c r="E372" i="5" s="1"/>
  <c r="AN334" i="11"/>
  <c r="D372" i="5" s="1"/>
  <c r="AM334" i="11"/>
  <c r="AL334" i="11"/>
  <c r="A372" i="5" s="1"/>
  <c r="AP333" i="11"/>
  <c r="AO333" i="11"/>
  <c r="E371" i="5" s="1"/>
  <c r="AN333" i="11"/>
  <c r="D371" i="5" s="1"/>
  <c r="AM333" i="11"/>
  <c r="AL333" i="11"/>
  <c r="A371" i="5" s="1"/>
  <c r="AP332" i="11"/>
  <c r="AO332" i="11"/>
  <c r="E370" i="5" s="1"/>
  <c r="AN332" i="11"/>
  <c r="D370" i="5" s="1"/>
  <c r="AM332" i="11"/>
  <c r="AL332" i="11"/>
  <c r="A370" i="5" s="1"/>
  <c r="AP331" i="11"/>
  <c r="AO331" i="11"/>
  <c r="E369" i="5" s="1"/>
  <c r="AN331" i="11"/>
  <c r="D369" i="5" s="1"/>
  <c r="AM331" i="11"/>
  <c r="AL331" i="11"/>
  <c r="A369" i="5" s="1"/>
  <c r="AP330" i="11"/>
  <c r="AO330" i="11"/>
  <c r="E368" i="5" s="1"/>
  <c r="AN330" i="11"/>
  <c r="D368" i="5" s="1"/>
  <c r="AM330" i="11"/>
  <c r="AL330" i="11"/>
  <c r="A368" i="5" s="1"/>
  <c r="AP329" i="11"/>
  <c r="AO329" i="11"/>
  <c r="E367" i="5" s="1"/>
  <c r="AN329" i="11"/>
  <c r="D367" i="5" s="1"/>
  <c r="AM329" i="11"/>
  <c r="AL329" i="11"/>
  <c r="A367" i="5" s="1"/>
  <c r="AP328" i="11"/>
  <c r="AO328" i="11"/>
  <c r="E366" i="5" s="1"/>
  <c r="AN328" i="11"/>
  <c r="D366" i="5" s="1"/>
  <c r="AM328" i="11"/>
  <c r="AL328" i="11"/>
  <c r="A366" i="5" s="1"/>
  <c r="AP327" i="11"/>
  <c r="C365" i="5" s="1"/>
  <c r="AO327" i="11"/>
  <c r="E365" i="5" s="1"/>
  <c r="AN327" i="11"/>
  <c r="D365" i="5" s="1"/>
  <c r="AM327" i="11"/>
  <c r="AL327" i="11"/>
  <c r="A365" i="5" s="1"/>
  <c r="AP326" i="11"/>
  <c r="AO326" i="11"/>
  <c r="E364" i="5" s="1"/>
  <c r="AN326" i="11"/>
  <c r="D364" i="5" s="1"/>
  <c r="AM326" i="11"/>
  <c r="AL326" i="11"/>
  <c r="A364" i="5" s="1"/>
  <c r="AP325" i="11"/>
  <c r="AO325" i="11"/>
  <c r="E363" i="5" s="1"/>
  <c r="AN325" i="11"/>
  <c r="D363" i="5" s="1"/>
  <c r="AM325" i="11"/>
  <c r="AL325" i="11"/>
  <c r="A363" i="5" s="1"/>
  <c r="AP324" i="11"/>
  <c r="AO324" i="11"/>
  <c r="E362" i="5" s="1"/>
  <c r="AN324" i="11"/>
  <c r="D362" i="5" s="1"/>
  <c r="AM324" i="11"/>
  <c r="AL324" i="11"/>
  <c r="A362" i="5" s="1"/>
  <c r="AP323" i="11"/>
  <c r="AO323" i="11"/>
  <c r="E361" i="5" s="1"/>
  <c r="AN323" i="11"/>
  <c r="D361" i="5" s="1"/>
  <c r="AM323" i="11"/>
  <c r="AL323" i="11"/>
  <c r="A361" i="5" s="1"/>
  <c r="AP322" i="11"/>
  <c r="AO322" i="11"/>
  <c r="E360" i="5" s="1"/>
  <c r="AN322" i="11"/>
  <c r="D360" i="5" s="1"/>
  <c r="AM322" i="11"/>
  <c r="AL322" i="11"/>
  <c r="A360" i="5" s="1"/>
  <c r="AP321" i="11"/>
  <c r="AO321" i="11"/>
  <c r="E359" i="5" s="1"/>
  <c r="AN321" i="11"/>
  <c r="D359" i="5" s="1"/>
  <c r="AM321" i="11"/>
  <c r="AL321" i="11"/>
  <c r="A359" i="5" s="1"/>
  <c r="AP320" i="11"/>
  <c r="AO320" i="11"/>
  <c r="E358" i="5" s="1"/>
  <c r="AN320" i="11"/>
  <c r="D358" i="5" s="1"/>
  <c r="AM320" i="11"/>
  <c r="AL320" i="11"/>
  <c r="A358" i="5" s="1"/>
  <c r="AP319" i="11"/>
  <c r="C357" i="5" s="1"/>
  <c r="AO319" i="11"/>
  <c r="E357" i="5" s="1"/>
  <c r="AN319" i="11"/>
  <c r="D357" i="5" s="1"/>
  <c r="AM319" i="11"/>
  <c r="AL319" i="11"/>
  <c r="A357" i="5" s="1"/>
  <c r="AP318" i="11"/>
  <c r="AO318" i="11"/>
  <c r="E356" i="5" s="1"/>
  <c r="AN318" i="11"/>
  <c r="D356" i="5" s="1"/>
  <c r="AM318" i="11"/>
  <c r="AL318" i="11"/>
  <c r="A356" i="5" s="1"/>
  <c r="AP317" i="11"/>
  <c r="AO317" i="11"/>
  <c r="E355" i="5" s="1"/>
  <c r="AN317" i="11"/>
  <c r="D355" i="5" s="1"/>
  <c r="AM317" i="11"/>
  <c r="AL317" i="11"/>
  <c r="A355" i="5" s="1"/>
  <c r="AP316" i="11"/>
  <c r="AO316" i="11"/>
  <c r="E354" i="5" s="1"/>
  <c r="AN316" i="11"/>
  <c r="D354" i="5" s="1"/>
  <c r="AM316" i="11"/>
  <c r="AL316" i="11"/>
  <c r="A354" i="5" s="1"/>
  <c r="AP315" i="11"/>
  <c r="AO315" i="11"/>
  <c r="E353" i="5" s="1"/>
  <c r="AN315" i="11"/>
  <c r="D353" i="5" s="1"/>
  <c r="AM315" i="11"/>
  <c r="AL315" i="11"/>
  <c r="A353" i="5" s="1"/>
  <c r="AP314" i="11"/>
  <c r="AO314" i="11"/>
  <c r="E352" i="5" s="1"/>
  <c r="AN314" i="11"/>
  <c r="D352" i="5" s="1"/>
  <c r="AM314" i="11"/>
  <c r="AL314" i="11"/>
  <c r="A352" i="5" s="1"/>
  <c r="AP313" i="11"/>
  <c r="AO313" i="11"/>
  <c r="E351" i="5" s="1"/>
  <c r="AN313" i="11"/>
  <c r="D351" i="5" s="1"/>
  <c r="AM313" i="11"/>
  <c r="AL313" i="11"/>
  <c r="A351" i="5" s="1"/>
  <c r="AP312" i="11"/>
  <c r="AO312" i="11"/>
  <c r="E350" i="5" s="1"/>
  <c r="AN312" i="11"/>
  <c r="D350" i="5" s="1"/>
  <c r="AM312" i="11"/>
  <c r="AL312" i="11"/>
  <c r="A350" i="5" s="1"/>
  <c r="AP311" i="11"/>
  <c r="C349" i="5" s="1"/>
  <c r="AO311" i="11"/>
  <c r="E349" i="5" s="1"/>
  <c r="AN311" i="11"/>
  <c r="D349" i="5" s="1"/>
  <c r="AM311" i="11"/>
  <c r="AL311" i="11"/>
  <c r="A349" i="5" s="1"/>
  <c r="AP310" i="11"/>
  <c r="AO310" i="11"/>
  <c r="E348" i="5" s="1"/>
  <c r="AN310" i="11"/>
  <c r="D348" i="5" s="1"/>
  <c r="AM310" i="11"/>
  <c r="AL310" i="11"/>
  <c r="A348" i="5" s="1"/>
  <c r="AP309" i="11"/>
  <c r="AO309" i="11"/>
  <c r="E347" i="5" s="1"/>
  <c r="AN309" i="11"/>
  <c r="D347" i="5" s="1"/>
  <c r="AM309" i="11"/>
  <c r="AL309" i="11"/>
  <c r="A347" i="5" s="1"/>
  <c r="AP308" i="11"/>
  <c r="AO308" i="11"/>
  <c r="E346" i="5" s="1"/>
  <c r="AN308" i="11"/>
  <c r="D346" i="5" s="1"/>
  <c r="AM308" i="11"/>
  <c r="AL308" i="11"/>
  <c r="A346" i="5" s="1"/>
  <c r="AP307" i="11"/>
  <c r="AO307" i="11"/>
  <c r="E345" i="5" s="1"/>
  <c r="AN307" i="11"/>
  <c r="D345" i="5" s="1"/>
  <c r="AM307" i="11"/>
  <c r="AL307" i="11"/>
  <c r="A345" i="5" s="1"/>
  <c r="AP306" i="11"/>
  <c r="AO306" i="11"/>
  <c r="E344" i="5" s="1"/>
  <c r="AN306" i="11"/>
  <c r="D344" i="5" s="1"/>
  <c r="AM306" i="11"/>
  <c r="AL306" i="11"/>
  <c r="A344" i="5" s="1"/>
  <c r="AP305" i="11"/>
  <c r="AO305" i="11"/>
  <c r="E343" i="5" s="1"/>
  <c r="AN305" i="11"/>
  <c r="D343" i="5" s="1"/>
  <c r="AM305" i="11"/>
  <c r="AL305" i="11"/>
  <c r="A343" i="5" s="1"/>
  <c r="AP304" i="11"/>
  <c r="AO304" i="11"/>
  <c r="E342" i="5" s="1"/>
  <c r="AN304" i="11"/>
  <c r="D342" i="5" s="1"/>
  <c r="AM304" i="11"/>
  <c r="AL304" i="11"/>
  <c r="A342" i="5" s="1"/>
  <c r="AP303" i="11"/>
  <c r="C341" i="5" s="1"/>
  <c r="AO303" i="11"/>
  <c r="E341" i="5" s="1"/>
  <c r="AN303" i="11"/>
  <c r="D341" i="5" s="1"/>
  <c r="AM303" i="11"/>
  <c r="AL303" i="11"/>
  <c r="A341" i="5" s="1"/>
  <c r="AP302" i="11"/>
  <c r="AO302" i="11"/>
  <c r="E340" i="5" s="1"/>
  <c r="AN302" i="11"/>
  <c r="D340" i="5" s="1"/>
  <c r="AM302" i="11"/>
  <c r="AL302" i="11"/>
  <c r="A340" i="5" s="1"/>
  <c r="AP301" i="11"/>
  <c r="AO301" i="11"/>
  <c r="E339" i="5" s="1"/>
  <c r="AN301" i="11"/>
  <c r="D339" i="5" s="1"/>
  <c r="AM301" i="11"/>
  <c r="AL301" i="11"/>
  <c r="A339" i="5" s="1"/>
  <c r="AP300" i="11"/>
  <c r="AO300" i="11"/>
  <c r="E338" i="5" s="1"/>
  <c r="AN300" i="11"/>
  <c r="D338" i="5" s="1"/>
  <c r="AM300" i="11"/>
  <c r="AL300" i="11"/>
  <c r="A338" i="5" s="1"/>
  <c r="AP299" i="11"/>
  <c r="AO299" i="11"/>
  <c r="E337" i="5" s="1"/>
  <c r="AN299" i="11"/>
  <c r="D337" i="5" s="1"/>
  <c r="AM299" i="11"/>
  <c r="AL299" i="11"/>
  <c r="A337" i="5" s="1"/>
  <c r="AP298" i="11"/>
  <c r="AO298" i="11"/>
  <c r="E336" i="5" s="1"/>
  <c r="AN298" i="11"/>
  <c r="D336" i="5" s="1"/>
  <c r="AM298" i="11"/>
  <c r="AL298" i="11"/>
  <c r="A336" i="5" s="1"/>
  <c r="AP297" i="11"/>
  <c r="AO297" i="11"/>
  <c r="E335" i="5" s="1"/>
  <c r="AN297" i="11"/>
  <c r="D335" i="5" s="1"/>
  <c r="AM297" i="11"/>
  <c r="AL297" i="11"/>
  <c r="A335" i="5" s="1"/>
  <c r="AP296" i="11"/>
  <c r="AO296" i="11"/>
  <c r="E334" i="5" s="1"/>
  <c r="AN296" i="11"/>
  <c r="D334" i="5" s="1"/>
  <c r="AM296" i="11"/>
  <c r="AL296" i="11"/>
  <c r="A334" i="5" s="1"/>
  <c r="AP295" i="11"/>
  <c r="AO295" i="11"/>
  <c r="E333" i="5" s="1"/>
  <c r="AN295" i="11"/>
  <c r="D333" i="5" s="1"/>
  <c r="AM295" i="11"/>
  <c r="AL295" i="11"/>
  <c r="A333" i="5" s="1"/>
  <c r="AP294" i="11"/>
  <c r="AO294" i="11"/>
  <c r="E332" i="5" s="1"/>
  <c r="AN294" i="11"/>
  <c r="D332" i="5" s="1"/>
  <c r="AM294" i="11"/>
  <c r="AL294" i="11"/>
  <c r="A332" i="5" s="1"/>
  <c r="AP293" i="11"/>
  <c r="AO293" i="11"/>
  <c r="E331" i="5" s="1"/>
  <c r="AN293" i="11"/>
  <c r="D331" i="5" s="1"/>
  <c r="AM293" i="11"/>
  <c r="AL293" i="11"/>
  <c r="A331" i="5" s="1"/>
  <c r="AP292" i="11"/>
  <c r="AO292" i="11"/>
  <c r="E330" i="5" s="1"/>
  <c r="AN292" i="11"/>
  <c r="D330" i="5" s="1"/>
  <c r="AM292" i="11"/>
  <c r="AL292" i="11"/>
  <c r="A330" i="5" s="1"/>
  <c r="AP291" i="11"/>
  <c r="AO291" i="11"/>
  <c r="E329" i="5" s="1"/>
  <c r="AN291" i="11"/>
  <c r="D329" i="5" s="1"/>
  <c r="AM291" i="11"/>
  <c r="AL291" i="11"/>
  <c r="A329" i="5" s="1"/>
  <c r="AP290" i="11"/>
  <c r="AO290" i="11"/>
  <c r="E328" i="5" s="1"/>
  <c r="AN290" i="11"/>
  <c r="D328" i="5" s="1"/>
  <c r="AM290" i="11"/>
  <c r="AL290" i="11"/>
  <c r="A328" i="5" s="1"/>
  <c r="AP289" i="11"/>
  <c r="AO289" i="11"/>
  <c r="E327" i="5" s="1"/>
  <c r="AN289" i="11"/>
  <c r="D327" i="5" s="1"/>
  <c r="AM289" i="11"/>
  <c r="AL289" i="11"/>
  <c r="A327" i="5" s="1"/>
  <c r="AP288" i="11"/>
  <c r="AO288" i="11"/>
  <c r="E326" i="5" s="1"/>
  <c r="AN288" i="11"/>
  <c r="D326" i="5" s="1"/>
  <c r="AM288" i="11"/>
  <c r="AL288" i="11"/>
  <c r="A326" i="5" s="1"/>
  <c r="AP287" i="11"/>
  <c r="AO287" i="11"/>
  <c r="E325" i="5" s="1"/>
  <c r="AN287" i="11"/>
  <c r="D325" i="5" s="1"/>
  <c r="AM287" i="11"/>
  <c r="AL287" i="11"/>
  <c r="A325" i="5" s="1"/>
  <c r="AP286" i="11"/>
  <c r="AO286" i="11"/>
  <c r="E324" i="5" s="1"/>
  <c r="AN286" i="11"/>
  <c r="D324" i="5" s="1"/>
  <c r="AM286" i="11"/>
  <c r="AL286" i="11"/>
  <c r="A324" i="5" s="1"/>
  <c r="AP285" i="11"/>
  <c r="AO285" i="11"/>
  <c r="E323" i="5" s="1"/>
  <c r="AN285" i="11"/>
  <c r="D323" i="5" s="1"/>
  <c r="AM285" i="11"/>
  <c r="AL285" i="11"/>
  <c r="A323" i="5" s="1"/>
  <c r="AP284" i="11"/>
  <c r="AO284" i="11"/>
  <c r="E322" i="5" s="1"/>
  <c r="AN284" i="11"/>
  <c r="D322" i="5" s="1"/>
  <c r="AM284" i="11"/>
  <c r="AL284" i="11"/>
  <c r="A322" i="5" s="1"/>
  <c r="AP283" i="11"/>
  <c r="AO283" i="11"/>
  <c r="E321" i="5" s="1"/>
  <c r="AN283" i="11"/>
  <c r="D321" i="5" s="1"/>
  <c r="AM283" i="11"/>
  <c r="AL283" i="11"/>
  <c r="A321" i="5" s="1"/>
  <c r="AP282" i="11"/>
  <c r="AO282" i="11"/>
  <c r="E320" i="5" s="1"/>
  <c r="AN282" i="11"/>
  <c r="D320" i="5" s="1"/>
  <c r="AM282" i="11"/>
  <c r="AL282" i="11"/>
  <c r="A320" i="5" s="1"/>
  <c r="AP281" i="11"/>
  <c r="AO281" i="11"/>
  <c r="E319" i="5" s="1"/>
  <c r="AN281" i="11"/>
  <c r="D319" i="5" s="1"/>
  <c r="AM281" i="11"/>
  <c r="AL281" i="11"/>
  <c r="A319" i="5" s="1"/>
  <c r="AP280" i="11"/>
  <c r="AO280" i="11"/>
  <c r="E318" i="5" s="1"/>
  <c r="AN280" i="11"/>
  <c r="D318" i="5" s="1"/>
  <c r="AM280" i="11"/>
  <c r="AL280" i="11"/>
  <c r="A318" i="5" s="1"/>
  <c r="AP279" i="11"/>
  <c r="AO279" i="11"/>
  <c r="E317" i="5" s="1"/>
  <c r="AN279" i="11"/>
  <c r="D317" i="5" s="1"/>
  <c r="AM279" i="11"/>
  <c r="AL279" i="11"/>
  <c r="A317" i="5" s="1"/>
  <c r="AP278" i="11"/>
  <c r="AO278" i="11"/>
  <c r="E316" i="5" s="1"/>
  <c r="AN278" i="11"/>
  <c r="D316" i="5" s="1"/>
  <c r="AM278" i="11"/>
  <c r="AL278" i="11"/>
  <c r="A316" i="5" s="1"/>
  <c r="AP277" i="11"/>
  <c r="AO277" i="11"/>
  <c r="E315" i="5" s="1"/>
  <c r="AN277" i="11"/>
  <c r="D315" i="5" s="1"/>
  <c r="AM277" i="11"/>
  <c r="AL277" i="11"/>
  <c r="A315" i="5" s="1"/>
  <c r="AP276" i="11"/>
  <c r="AO276" i="11"/>
  <c r="E314" i="5" s="1"/>
  <c r="AN276" i="11"/>
  <c r="D314" i="5" s="1"/>
  <c r="AM276" i="11"/>
  <c r="AL276" i="11"/>
  <c r="A314" i="5" s="1"/>
  <c r="AP275" i="11"/>
  <c r="AO275" i="11"/>
  <c r="E313" i="5" s="1"/>
  <c r="AN275" i="11"/>
  <c r="D313" i="5" s="1"/>
  <c r="AM275" i="11"/>
  <c r="AL275" i="11"/>
  <c r="A313" i="5" s="1"/>
  <c r="AP274" i="11"/>
  <c r="AO274" i="11"/>
  <c r="E312" i="5" s="1"/>
  <c r="AN274" i="11"/>
  <c r="D312" i="5" s="1"/>
  <c r="AM274" i="11"/>
  <c r="AL274" i="11"/>
  <c r="A312" i="5" s="1"/>
  <c r="AP273" i="11"/>
  <c r="AO273" i="11"/>
  <c r="E311" i="5" s="1"/>
  <c r="AN273" i="11"/>
  <c r="D311" i="5" s="1"/>
  <c r="AM273" i="11"/>
  <c r="AL273" i="11"/>
  <c r="A311" i="5" s="1"/>
  <c r="AP272" i="11"/>
  <c r="AO272" i="11"/>
  <c r="E310" i="5" s="1"/>
  <c r="AN272" i="11"/>
  <c r="D310" i="5" s="1"/>
  <c r="AM272" i="11"/>
  <c r="AL272" i="11"/>
  <c r="A310" i="5" s="1"/>
  <c r="AP271" i="11"/>
  <c r="AO271" i="11"/>
  <c r="E309" i="5" s="1"/>
  <c r="AN271" i="11"/>
  <c r="D309" i="5" s="1"/>
  <c r="AM271" i="11"/>
  <c r="AL271" i="11"/>
  <c r="A309" i="5" s="1"/>
  <c r="AP270" i="11"/>
  <c r="AO270" i="11"/>
  <c r="E308" i="5" s="1"/>
  <c r="AN270" i="11"/>
  <c r="D308" i="5" s="1"/>
  <c r="AM270" i="11"/>
  <c r="AL270" i="11"/>
  <c r="A308" i="5" s="1"/>
  <c r="AP269" i="11"/>
  <c r="AO269" i="11"/>
  <c r="E307" i="5" s="1"/>
  <c r="AN269" i="11"/>
  <c r="D307" i="5" s="1"/>
  <c r="AM269" i="11"/>
  <c r="AL269" i="11"/>
  <c r="A307" i="5" s="1"/>
  <c r="AP268" i="11"/>
  <c r="AO268" i="11"/>
  <c r="E306" i="5" s="1"/>
  <c r="AN268" i="11"/>
  <c r="D306" i="5" s="1"/>
  <c r="AM268" i="11"/>
  <c r="AL268" i="11"/>
  <c r="A306" i="5" s="1"/>
  <c r="AP267" i="11"/>
  <c r="AO267" i="11"/>
  <c r="E305" i="5" s="1"/>
  <c r="AN267" i="11"/>
  <c r="D305" i="5" s="1"/>
  <c r="AM267" i="11"/>
  <c r="AL267" i="11"/>
  <c r="A305" i="5" s="1"/>
  <c r="AP266" i="11"/>
  <c r="AO266" i="11"/>
  <c r="E304" i="5" s="1"/>
  <c r="AN266" i="11"/>
  <c r="D304" i="5" s="1"/>
  <c r="AM266" i="11"/>
  <c r="AL266" i="11"/>
  <c r="A304" i="5" s="1"/>
  <c r="AP265" i="11"/>
  <c r="AO265" i="11"/>
  <c r="E303" i="5" s="1"/>
  <c r="AN265" i="11"/>
  <c r="D303" i="5" s="1"/>
  <c r="AM265" i="11"/>
  <c r="AL265" i="11"/>
  <c r="A303" i="5" s="1"/>
  <c r="AP264" i="11"/>
  <c r="AO264" i="11"/>
  <c r="E302" i="5" s="1"/>
  <c r="AN264" i="11"/>
  <c r="D302" i="5" s="1"/>
  <c r="AM264" i="11"/>
  <c r="AL264" i="11"/>
  <c r="A302" i="5" s="1"/>
  <c r="AP263" i="11"/>
  <c r="AO263" i="11"/>
  <c r="E301" i="5" s="1"/>
  <c r="AN263" i="11"/>
  <c r="D301" i="5" s="1"/>
  <c r="AM263" i="11"/>
  <c r="AL263" i="11"/>
  <c r="A301" i="5" s="1"/>
  <c r="AP262" i="11"/>
  <c r="AO262" i="11"/>
  <c r="E300" i="5" s="1"/>
  <c r="AN262" i="11"/>
  <c r="D300" i="5" s="1"/>
  <c r="AM262" i="11"/>
  <c r="AL262" i="11"/>
  <c r="A300" i="5" s="1"/>
  <c r="AP261" i="11"/>
  <c r="AO261" i="11"/>
  <c r="E299" i="5" s="1"/>
  <c r="AN261" i="11"/>
  <c r="D299" i="5" s="1"/>
  <c r="AM261" i="11"/>
  <c r="AL261" i="11"/>
  <c r="A299" i="5" s="1"/>
  <c r="AP260" i="11"/>
  <c r="AO260" i="11"/>
  <c r="E298" i="5" s="1"/>
  <c r="AN260" i="11"/>
  <c r="D298" i="5" s="1"/>
  <c r="AM260" i="11"/>
  <c r="AL260" i="11"/>
  <c r="A298" i="5" s="1"/>
  <c r="AP259" i="11"/>
  <c r="AO259" i="11"/>
  <c r="E297" i="5" s="1"/>
  <c r="AN259" i="11"/>
  <c r="D297" i="5" s="1"/>
  <c r="AM259" i="11"/>
  <c r="AL259" i="11"/>
  <c r="A297" i="5" s="1"/>
  <c r="AP258" i="11"/>
  <c r="AO258" i="11"/>
  <c r="E296" i="5" s="1"/>
  <c r="AN258" i="11"/>
  <c r="D296" i="5" s="1"/>
  <c r="AM258" i="11"/>
  <c r="AL258" i="11"/>
  <c r="A296" i="5" s="1"/>
  <c r="AP257" i="11"/>
  <c r="AO257" i="11"/>
  <c r="E295" i="5" s="1"/>
  <c r="AN257" i="11"/>
  <c r="D295" i="5" s="1"/>
  <c r="AM257" i="11"/>
  <c r="AL257" i="11"/>
  <c r="A295" i="5" s="1"/>
  <c r="AP256" i="11"/>
  <c r="AO256" i="11"/>
  <c r="E294" i="5" s="1"/>
  <c r="AN256" i="11"/>
  <c r="D294" i="5" s="1"/>
  <c r="AM256" i="11"/>
  <c r="AL256" i="11"/>
  <c r="A294" i="5" s="1"/>
  <c r="AP255" i="11"/>
  <c r="AO255" i="11"/>
  <c r="E293" i="5" s="1"/>
  <c r="AN255" i="11"/>
  <c r="D293" i="5" s="1"/>
  <c r="AM255" i="11"/>
  <c r="AL255" i="11"/>
  <c r="A293" i="5" s="1"/>
  <c r="AP254" i="11"/>
  <c r="AO254" i="11"/>
  <c r="E292" i="5" s="1"/>
  <c r="AN254" i="11"/>
  <c r="D292" i="5" s="1"/>
  <c r="AM254" i="11"/>
  <c r="AL254" i="11"/>
  <c r="A292" i="5" s="1"/>
  <c r="AP253" i="11"/>
  <c r="AO253" i="11"/>
  <c r="E291" i="5" s="1"/>
  <c r="AN253" i="11"/>
  <c r="D291" i="5" s="1"/>
  <c r="AM253" i="11"/>
  <c r="AL253" i="11"/>
  <c r="A291" i="5" s="1"/>
  <c r="AP252" i="11"/>
  <c r="AO252" i="11"/>
  <c r="E290" i="5" s="1"/>
  <c r="AN252" i="11"/>
  <c r="D290" i="5" s="1"/>
  <c r="AM252" i="11"/>
  <c r="AL252" i="11"/>
  <c r="A290" i="5" s="1"/>
  <c r="AP251" i="11"/>
  <c r="AO251" i="11"/>
  <c r="E289" i="5" s="1"/>
  <c r="AN251" i="11"/>
  <c r="D289" i="5" s="1"/>
  <c r="AM251" i="11"/>
  <c r="AL251" i="11"/>
  <c r="A289" i="5" s="1"/>
  <c r="AP250" i="11"/>
  <c r="AO250" i="11"/>
  <c r="E288" i="5" s="1"/>
  <c r="AN250" i="11"/>
  <c r="D288" i="5" s="1"/>
  <c r="AM250" i="11"/>
  <c r="AL250" i="11"/>
  <c r="A288" i="5" s="1"/>
  <c r="AP249" i="11"/>
  <c r="AO249" i="11"/>
  <c r="E287" i="5" s="1"/>
  <c r="AN249" i="11"/>
  <c r="D287" i="5" s="1"/>
  <c r="AM249" i="11"/>
  <c r="AL249" i="11"/>
  <c r="A287" i="5" s="1"/>
  <c r="AP248" i="11"/>
  <c r="AO248" i="11"/>
  <c r="E286" i="5" s="1"/>
  <c r="AN248" i="11"/>
  <c r="D286" i="5" s="1"/>
  <c r="AM248" i="11"/>
  <c r="AL248" i="11"/>
  <c r="A286" i="5" s="1"/>
  <c r="AP247" i="11"/>
  <c r="AO247" i="11"/>
  <c r="E285" i="5" s="1"/>
  <c r="AN247" i="11"/>
  <c r="D285" i="5" s="1"/>
  <c r="AM247" i="11"/>
  <c r="AL247" i="11"/>
  <c r="A285" i="5" s="1"/>
  <c r="AP246" i="11"/>
  <c r="AO246" i="11"/>
  <c r="E284" i="5" s="1"/>
  <c r="AN246" i="11"/>
  <c r="D284" i="5" s="1"/>
  <c r="AM246" i="11"/>
  <c r="AL246" i="11"/>
  <c r="A284" i="5" s="1"/>
  <c r="AP245" i="11"/>
  <c r="AO245" i="11"/>
  <c r="E283" i="5" s="1"/>
  <c r="AN245" i="11"/>
  <c r="D283" i="5" s="1"/>
  <c r="AM245" i="11"/>
  <c r="AL245" i="11"/>
  <c r="A283" i="5" s="1"/>
  <c r="AP244" i="11"/>
  <c r="AO244" i="11"/>
  <c r="E282" i="5" s="1"/>
  <c r="AN244" i="11"/>
  <c r="D282" i="5" s="1"/>
  <c r="AM244" i="11"/>
  <c r="AL244" i="11"/>
  <c r="A282" i="5" s="1"/>
  <c r="AP243" i="11"/>
  <c r="AO243" i="11"/>
  <c r="E281" i="5" s="1"/>
  <c r="AN243" i="11"/>
  <c r="D281" i="5" s="1"/>
  <c r="AM243" i="11"/>
  <c r="AL243" i="11"/>
  <c r="A281" i="5" s="1"/>
  <c r="AP242" i="11"/>
  <c r="AO242" i="11"/>
  <c r="E280" i="5" s="1"/>
  <c r="AN242" i="11"/>
  <c r="D280" i="5" s="1"/>
  <c r="AM242" i="11"/>
  <c r="AL242" i="11"/>
  <c r="A280" i="5" s="1"/>
  <c r="AP241" i="11"/>
  <c r="AO241" i="11"/>
  <c r="E279" i="5" s="1"/>
  <c r="AN241" i="11"/>
  <c r="D279" i="5" s="1"/>
  <c r="AM241" i="11"/>
  <c r="AL241" i="11"/>
  <c r="A279" i="5" s="1"/>
  <c r="AP240" i="11"/>
  <c r="AO240" i="11"/>
  <c r="E278" i="5" s="1"/>
  <c r="AN240" i="11"/>
  <c r="D278" i="5" s="1"/>
  <c r="AM240" i="11"/>
  <c r="AL240" i="11"/>
  <c r="A278" i="5" s="1"/>
  <c r="AP239" i="11"/>
  <c r="C277" i="5" s="1"/>
  <c r="AO239" i="11"/>
  <c r="E277" i="5" s="1"/>
  <c r="AN239" i="11"/>
  <c r="D277" i="5" s="1"/>
  <c r="AM239" i="11"/>
  <c r="AL239" i="11"/>
  <c r="A277" i="5" s="1"/>
  <c r="AP238" i="11"/>
  <c r="AO238" i="11"/>
  <c r="E276" i="5" s="1"/>
  <c r="AN238" i="11"/>
  <c r="D276" i="5" s="1"/>
  <c r="AM238" i="11"/>
  <c r="AL238" i="11"/>
  <c r="A276" i="5" s="1"/>
  <c r="AP237" i="11"/>
  <c r="AO237" i="11"/>
  <c r="E275" i="5" s="1"/>
  <c r="AN237" i="11"/>
  <c r="D275" i="5" s="1"/>
  <c r="AM237" i="11"/>
  <c r="AL237" i="11"/>
  <c r="A275" i="5" s="1"/>
  <c r="AP236" i="11"/>
  <c r="AO236" i="11"/>
  <c r="E274" i="5" s="1"/>
  <c r="AN236" i="11"/>
  <c r="D274" i="5" s="1"/>
  <c r="AM236" i="11"/>
  <c r="AL236" i="11"/>
  <c r="A274" i="5" s="1"/>
  <c r="AP235" i="11"/>
  <c r="AO235" i="11"/>
  <c r="E273" i="5" s="1"/>
  <c r="AN235" i="11"/>
  <c r="D273" i="5" s="1"/>
  <c r="AM235" i="11"/>
  <c r="AL235" i="11"/>
  <c r="A273" i="5" s="1"/>
  <c r="AP234" i="11"/>
  <c r="AO234" i="11"/>
  <c r="E272" i="5" s="1"/>
  <c r="AN234" i="11"/>
  <c r="D272" i="5" s="1"/>
  <c r="AM234" i="11"/>
  <c r="AL234" i="11"/>
  <c r="A272" i="5" s="1"/>
  <c r="AP233" i="11"/>
  <c r="AO233" i="11"/>
  <c r="E271" i="5" s="1"/>
  <c r="AN233" i="11"/>
  <c r="D271" i="5" s="1"/>
  <c r="AM233" i="11"/>
  <c r="AL233" i="11"/>
  <c r="A271" i="5" s="1"/>
  <c r="AP232" i="11"/>
  <c r="AO232" i="11"/>
  <c r="E270" i="5" s="1"/>
  <c r="AN232" i="11"/>
  <c r="D270" i="5" s="1"/>
  <c r="AM232" i="11"/>
  <c r="AL232" i="11"/>
  <c r="A270" i="5" s="1"/>
  <c r="AP231" i="11"/>
  <c r="AO231" i="11"/>
  <c r="E269" i="5" s="1"/>
  <c r="AN231" i="11"/>
  <c r="D269" i="5" s="1"/>
  <c r="AM231" i="11"/>
  <c r="AL231" i="11"/>
  <c r="A269" i="5" s="1"/>
  <c r="AP230" i="11"/>
  <c r="AO230" i="11"/>
  <c r="E268" i="5" s="1"/>
  <c r="AN230" i="11"/>
  <c r="D268" i="5" s="1"/>
  <c r="AM230" i="11"/>
  <c r="AL230" i="11"/>
  <c r="A268" i="5" s="1"/>
  <c r="AP229" i="11"/>
  <c r="AO229" i="11"/>
  <c r="E267" i="5" s="1"/>
  <c r="AN229" i="11"/>
  <c r="D267" i="5" s="1"/>
  <c r="AM229" i="11"/>
  <c r="AL229" i="11"/>
  <c r="A267" i="5" s="1"/>
  <c r="AP228" i="11"/>
  <c r="AO228" i="11"/>
  <c r="E266" i="5" s="1"/>
  <c r="AN228" i="11"/>
  <c r="D266" i="5" s="1"/>
  <c r="AM228" i="11"/>
  <c r="AL228" i="11"/>
  <c r="A266" i="5" s="1"/>
  <c r="AP227" i="11"/>
  <c r="AO227" i="11"/>
  <c r="E265" i="5" s="1"/>
  <c r="AN227" i="11"/>
  <c r="D265" i="5" s="1"/>
  <c r="AM227" i="11"/>
  <c r="AL227" i="11"/>
  <c r="A265" i="5" s="1"/>
  <c r="AP226" i="11"/>
  <c r="AO226" i="11"/>
  <c r="E264" i="5" s="1"/>
  <c r="AN226" i="11"/>
  <c r="D264" i="5" s="1"/>
  <c r="AM226" i="11"/>
  <c r="AL226" i="11"/>
  <c r="A264" i="5" s="1"/>
  <c r="AP225" i="11"/>
  <c r="AO225" i="11"/>
  <c r="E263" i="5" s="1"/>
  <c r="AN225" i="11"/>
  <c r="D263" i="5" s="1"/>
  <c r="AM225" i="11"/>
  <c r="AL225" i="11"/>
  <c r="A263" i="5" s="1"/>
  <c r="AP224" i="11"/>
  <c r="AO224" i="11"/>
  <c r="E262" i="5" s="1"/>
  <c r="AN224" i="11"/>
  <c r="D262" i="5" s="1"/>
  <c r="AM224" i="11"/>
  <c r="AL224" i="11"/>
  <c r="A262" i="5" s="1"/>
  <c r="AP223" i="11"/>
  <c r="AO223" i="11"/>
  <c r="E261" i="5" s="1"/>
  <c r="AN223" i="11"/>
  <c r="D261" i="5" s="1"/>
  <c r="AM223" i="11"/>
  <c r="AL223" i="11"/>
  <c r="A261" i="5" s="1"/>
  <c r="AP222" i="11"/>
  <c r="AO222" i="11"/>
  <c r="E260" i="5" s="1"/>
  <c r="AN222" i="11"/>
  <c r="D260" i="5" s="1"/>
  <c r="AM222" i="11"/>
  <c r="AL222" i="11"/>
  <c r="A260" i="5" s="1"/>
  <c r="AP221" i="11"/>
  <c r="AO221" i="11"/>
  <c r="E259" i="5" s="1"/>
  <c r="AN221" i="11"/>
  <c r="D259" i="5" s="1"/>
  <c r="AM221" i="11"/>
  <c r="AL221" i="11"/>
  <c r="A259" i="5" s="1"/>
  <c r="AP220" i="11"/>
  <c r="AO220" i="11"/>
  <c r="E258" i="5" s="1"/>
  <c r="AN220" i="11"/>
  <c r="D258" i="5" s="1"/>
  <c r="AM220" i="11"/>
  <c r="AL220" i="11"/>
  <c r="A258" i="5" s="1"/>
  <c r="AP219" i="11"/>
  <c r="AO219" i="11"/>
  <c r="E257" i="5" s="1"/>
  <c r="AN219" i="11"/>
  <c r="D257" i="5" s="1"/>
  <c r="AM219" i="11"/>
  <c r="AL219" i="11"/>
  <c r="A257" i="5" s="1"/>
  <c r="AP218" i="11"/>
  <c r="AO218" i="11"/>
  <c r="E256" i="5" s="1"/>
  <c r="AN218" i="11"/>
  <c r="D256" i="5" s="1"/>
  <c r="AM218" i="11"/>
  <c r="AL218" i="11"/>
  <c r="A256" i="5" s="1"/>
  <c r="AP217" i="11"/>
  <c r="AO217" i="11"/>
  <c r="E255" i="5" s="1"/>
  <c r="AN217" i="11"/>
  <c r="D255" i="5" s="1"/>
  <c r="AM217" i="11"/>
  <c r="AL217" i="11"/>
  <c r="A255" i="5" s="1"/>
  <c r="AP216" i="11"/>
  <c r="AO216" i="11"/>
  <c r="E254" i="5" s="1"/>
  <c r="AN216" i="11"/>
  <c r="D254" i="5" s="1"/>
  <c r="AM216" i="11"/>
  <c r="AL216" i="11"/>
  <c r="A254" i="5" s="1"/>
  <c r="AP215" i="11"/>
  <c r="C253" i="5" s="1"/>
  <c r="AO215" i="11"/>
  <c r="E253" i="5" s="1"/>
  <c r="AN215" i="11"/>
  <c r="D253" i="5" s="1"/>
  <c r="AM215" i="11"/>
  <c r="AL215" i="11"/>
  <c r="A253" i="5" s="1"/>
  <c r="AP214" i="11"/>
  <c r="AO214" i="11"/>
  <c r="E252" i="5" s="1"/>
  <c r="AN214" i="11"/>
  <c r="D252" i="5" s="1"/>
  <c r="AM214" i="11"/>
  <c r="AL214" i="11"/>
  <c r="A252" i="5" s="1"/>
  <c r="AP213" i="11"/>
  <c r="AO213" i="11"/>
  <c r="E251" i="5" s="1"/>
  <c r="AN213" i="11"/>
  <c r="D251" i="5" s="1"/>
  <c r="AM213" i="11"/>
  <c r="AL213" i="11"/>
  <c r="A251" i="5" s="1"/>
  <c r="AP212" i="11"/>
  <c r="AO212" i="11"/>
  <c r="E250" i="5" s="1"/>
  <c r="AN212" i="11"/>
  <c r="D250" i="5" s="1"/>
  <c r="AM212" i="11"/>
  <c r="AL212" i="11"/>
  <c r="A250" i="5" s="1"/>
  <c r="AP211" i="11"/>
  <c r="AO211" i="11"/>
  <c r="E249" i="5" s="1"/>
  <c r="AN211" i="11"/>
  <c r="D249" i="5" s="1"/>
  <c r="AM211" i="11"/>
  <c r="AL211" i="11"/>
  <c r="A249" i="5" s="1"/>
  <c r="AP210" i="11"/>
  <c r="AO210" i="11"/>
  <c r="E248" i="5" s="1"/>
  <c r="AN210" i="11"/>
  <c r="D248" i="5" s="1"/>
  <c r="AM210" i="11"/>
  <c r="AL210" i="11"/>
  <c r="A248" i="5" s="1"/>
  <c r="AP209" i="11"/>
  <c r="AO209" i="11"/>
  <c r="E247" i="5" s="1"/>
  <c r="AN209" i="11"/>
  <c r="D247" i="5" s="1"/>
  <c r="AM209" i="11"/>
  <c r="AL209" i="11"/>
  <c r="A247" i="5" s="1"/>
  <c r="AP208" i="11"/>
  <c r="AO208" i="11"/>
  <c r="E246" i="5" s="1"/>
  <c r="AN208" i="11"/>
  <c r="D246" i="5" s="1"/>
  <c r="AM208" i="11"/>
  <c r="AL208" i="11"/>
  <c r="A246" i="5" s="1"/>
  <c r="AP207" i="11"/>
  <c r="C245" i="5" s="1"/>
  <c r="AO207" i="11"/>
  <c r="E245" i="5" s="1"/>
  <c r="AN207" i="11"/>
  <c r="D245" i="5" s="1"/>
  <c r="AM207" i="11"/>
  <c r="AL207" i="11"/>
  <c r="A245" i="5" s="1"/>
  <c r="AP206" i="11"/>
  <c r="AO206" i="11"/>
  <c r="E244" i="5" s="1"/>
  <c r="AN206" i="11"/>
  <c r="D244" i="5" s="1"/>
  <c r="AM206" i="11"/>
  <c r="AL206" i="11"/>
  <c r="A244" i="5" s="1"/>
  <c r="AP205" i="11"/>
  <c r="AO205" i="11"/>
  <c r="E243" i="5" s="1"/>
  <c r="AN205" i="11"/>
  <c r="D243" i="5" s="1"/>
  <c r="AM205" i="11"/>
  <c r="AL205" i="11"/>
  <c r="A243" i="5" s="1"/>
  <c r="AP204" i="11"/>
  <c r="AO204" i="11"/>
  <c r="E242" i="5" s="1"/>
  <c r="AN204" i="11"/>
  <c r="D242" i="5" s="1"/>
  <c r="AM204" i="11"/>
  <c r="AL204" i="11"/>
  <c r="A242" i="5" s="1"/>
  <c r="AP203" i="11"/>
  <c r="AO203" i="11"/>
  <c r="E241" i="5" s="1"/>
  <c r="AN203" i="11"/>
  <c r="D241" i="5" s="1"/>
  <c r="AM203" i="11"/>
  <c r="AL203" i="11"/>
  <c r="A241" i="5" s="1"/>
  <c r="AP202" i="11"/>
  <c r="AO202" i="11"/>
  <c r="E240" i="5" s="1"/>
  <c r="AN202" i="11"/>
  <c r="D240" i="5" s="1"/>
  <c r="AM202" i="11"/>
  <c r="AL202" i="11"/>
  <c r="A240" i="5" s="1"/>
  <c r="AP201" i="11"/>
  <c r="AO201" i="11"/>
  <c r="E239" i="5" s="1"/>
  <c r="AN201" i="11"/>
  <c r="D239" i="5" s="1"/>
  <c r="AM201" i="11"/>
  <c r="AL201" i="11"/>
  <c r="A239" i="5" s="1"/>
  <c r="AP200" i="11"/>
  <c r="AO200" i="11"/>
  <c r="E238" i="5" s="1"/>
  <c r="AN200" i="11"/>
  <c r="D238" i="5" s="1"/>
  <c r="AM200" i="11"/>
  <c r="AL200" i="11"/>
  <c r="A238" i="5" s="1"/>
  <c r="AP199" i="11"/>
  <c r="C237" i="5" s="1"/>
  <c r="AO199" i="11"/>
  <c r="E237" i="5" s="1"/>
  <c r="AN199" i="11"/>
  <c r="D237" i="5" s="1"/>
  <c r="AM199" i="11"/>
  <c r="AL199" i="11"/>
  <c r="A237" i="5" s="1"/>
  <c r="AP198" i="11"/>
  <c r="AO198" i="11"/>
  <c r="E236" i="5" s="1"/>
  <c r="AN198" i="11"/>
  <c r="D236" i="5" s="1"/>
  <c r="AM198" i="11"/>
  <c r="AL198" i="11"/>
  <c r="A236" i="5" s="1"/>
  <c r="AP197" i="11"/>
  <c r="AO197" i="11"/>
  <c r="E235" i="5" s="1"/>
  <c r="AN197" i="11"/>
  <c r="D235" i="5" s="1"/>
  <c r="AM197" i="11"/>
  <c r="AL197" i="11"/>
  <c r="A235" i="5" s="1"/>
  <c r="AP196" i="11"/>
  <c r="AO196" i="11"/>
  <c r="E234" i="5" s="1"/>
  <c r="AN196" i="11"/>
  <c r="D234" i="5" s="1"/>
  <c r="AM196" i="11"/>
  <c r="AL196" i="11"/>
  <c r="A234" i="5" s="1"/>
  <c r="AP195" i="11"/>
  <c r="AO195" i="11"/>
  <c r="E233" i="5" s="1"/>
  <c r="AN195" i="11"/>
  <c r="D233" i="5" s="1"/>
  <c r="AM195" i="11"/>
  <c r="AL195" i="11"/>
  <c r="A233" i="5" s="1"/>
  <c r="AP194" i="11"/>
  <c r="AO194" i="11"/>
  <c r="E232" i="5" s="1"/>
  <c r="AN194" i="11"/>
  <c r="D232" i="5" s="1"/>
  <c r="AM194" i="11"/>
  <c r="AL194" i="11"/>
  <c r="A232" i="5" s="1"/>
  <c r="AP193" i="11"/>
  <c r="AO193" i="11"/>
  <c r="E231" i="5" s="1"/>
  <c r="AN193" i="11"/>
  <c r="D231" i="5" s="1"/>
  <c r="AM193" i="11"/>
  <c r="AL193" i="11"/>
  <c r="A231" i="5" s="1"/>
  <c r="AP192" i="11"/>
  <c r="AO192" i="11"/>
  <c r="E230" i="5" s="1"/>
  <c r="AN192" i="11"/>
  <c r="D230" i="5" s="1"/>
  <c r="AM192" i="11"/>
  <c r="AL192" i="11"/>
  <c r="A230" i="5" s="1"/>
  <c r="AP191" i="11"/>
  <c r="C229" i="5" s="1"/>
  <c r="AO191" i="11"/>
  <c r="E229" i="5" s="1"/>
  <c r="AN191" i="11"/>
  <c r="D229" i="5" s="1"/>
  <c r="AM191" i="11"/>
  <c r="AL191" i="11"/>
  <c r="A229" i="5" s="1"/>
  <c r="AP190" i="11"/>
  <c r="AO190" i="11"/>
  <c r="E228" i="5" s="1"/>
  <c r="AN190" i="11"/>
  <c r="D228" i="5" s="1"/>
  <c r="AM190" i="11"/>
  <c r="AL190" i="11"/>
  <c r="A228" i="5" s="1"/>
  <c r="AP189" i="11"/>
  <c r="AO189" i="11"/>
  <c r="E227" i="5" s="1"/>
  <c r="AN189" i="11"/>
  <c r="D227" i="5" s="1"/>
  <c r="AM189" i="11"/>
  <c r="AL189" i="11"/>
  <c r="A227" i="5" s="1"/>
  <c r="AP188" i="11"/>
  <c r="AO188" i="11"/>
  <c r="E226" i="5" s="1"/>
  <c r="AN188" i="11"/>
  <c r="D226" i="5" s="1"/>
  <c r="AM188" i="11"/>
  <c r="AL188" i="11"/>
  <c r="A226" i="5" s="1"/>
  <c r="AP187" i="11"/>
  <c r="AO187" i="11"/>
  <c r="E225" i="5" s="1"/>
  <c r="AN187" i="11"/>
  <c r="D225" i="5" s="1"/>
  <c r="AM187" i="11"/>
  <c r="AL187" i="11"/>
  <c r="A225" i="5" s="1"/>
  <c r="AP186" i="11"/>
  <c r="AO186" i="11"/>
  <c r="E224" i="5" s="1"/>
  <c r="AN186" i="11"/>
  <c r="D224" i="5" s="1"/>
  <c r="AM186" i="11"/>
  <c r="AL186" i="11"/>
  <c r="A224" i="5" s="1"/>
  <c r="AP185" i="11"/>
  <c r="AO185" i="11"/>
  <c r="E223" i="5" s="1"/>
  <c r="AN185" i="11"/>
  <c r="D223" i="5" s="1"/>
  <c r="AM185" i="11"/>
  <c r="AL185" i="11"/>
  <c r="A223" i="5" s="1"/>
  <c r="AP184" i="11"/>
  <c r="AO184" i="11"/>
  <c r="E222" i="5" s="1"/>
  <c r="AN184" i="11"/>
  <c r="D222" i="5" s="1"/>
  <c r="AM184" i="11"/>
  <c r="AL184" i="11"/>
  <c r="A222" i="5" s="1"/>
  <c r="AP183" i="11"/>
  <c r="C221" i="5" s="1"/>
  <c r="AO183" i="11"/>
  <c r="E221" i="5" s="1"/>
  <c r="AN183" i="11"/>
  <c r="D221" i="5" s="1"/>
  <c r="AM183" i="11"/>
  <c r="AL183" i="11"/>
  <c r="A221" i="5" s="1"/>
  <c r="AP182" i="11"/>
  <c r="AO182" i="11"/>
  <c r="E220" i="5" s="1"/>
  <c r="AN182" i="11"/>
  <c r="D220" i="5" s="1"/>
  <c r="AM182" i="11"/>
  <c r="AL182" i="11"/>
  <c r="A220" i="5" s="1"/>
  <c r="AP181" i="11"/>
  <c r="AO181" i="11"/>
  <c r="E219" i="5" s="1"/>
  <c r="AN181" i="11"/>
  <c r="D219" i="5" s="1"/>
  <c r="AM181" i="11"/>
  <c r="AL181" i="11"/>
  <c r="A219" i="5" s="1"/>
  <c r="AP180" i="11"/>
  <c r="AO180" i="11"/>
  <c r="E218" i="5" s="1"/>
  <c r="AN180" i="11"/>
  <c r="D218" i="5" s="1"/>
  <c r="AM180" i="11"/>
  <c r="AL180" i="11"/>
  <c r="A218" i="5" s="1"/>
  <c r="AP179" i="11"/>
  <c r="AO179" i="11"/>
  <c r="E217" i="5" s="1"/>
  <c r="AN179" i="11"/>
  <c r="D217" i="5" s="1"/>
  <c r="AM179" i="11"/>
  <c r="AL179" i="11"/>
  <c r="A217" i="5" s="1"/>
  <c r="AP178" i="11"/>
  <c r="AO178" i="11"/>
  <c r="E216" i="5" s="1"/>
  <c r="AN178" i="11"/>
  <c r="D216" i="5" s="1"/>
  <c r="AM178" i="11"/>
  <c r="AL178" i="11"/>
  <c r="A216" i="5" s="1"/>
  <c r="AP177" i="11"/>
  <c r="AO177" i="11"/>
  <c r="E215" i="5" s="1"/>
  <c r="AN177" i="11"/>
  <c r="D215" i="5" s="1"/>
  <c r="AM177" i="11"/>
  <c r="AL177" i="11"/>
  <c r="A215" i="5" s="1"/>
  <c r="AP176" i="11"/>
  <c r="AO176" i="11"/>
  <c r="E214" i="5" s="1"/>
  <c r="AN176" i="11"/>
  <c r="D214" i="5" s="1"/>
  <c r="AM176" i="11"/>
  <c r="AL176" i="11"/>
  <c r="A214" i="5" s="1"/>
  <c r="AP175" i="11"/>
  <c r="AO175" i="11"/>
  <c r="E213" i="5" s="1"/>
  <c r="AN175" i="11"/>
  <c r="D213" i="5" s="1"/>
  <c r="AM175" i="11"/>
  <c r="AL175" i="11"/>
  <c r="A213" i="5" s="1"/>
  <c r="AP174" i="11"/>
  <c r="AO174" i="11"/>
  <c r="E212" i="5" s="1"/>
  <c r="AN174" i="11"/>
  <c r="D212" i="5" s="1"/>
  <c r="AM174" i="11"/>
  <c r="AL174" i="11"/>
  <c r="A212" i="5" s="1"/>
  <c r="AP173" i="11"/>
  <c r="AO173" i="11"/>
  <c r="E211" i="5" s="1"/>
  <c r="AN173" i="11"/>
  <c r="D211" i="5" s="1"/>
  <c r="AM173" i="11"/>
  <c r="AL173" i="11"/>
  <c r="A211" i="5" s="1"/>
  <c r="AP172" i="11"/>
  <c r="AO172" i="11"/>
  <c r="E210" i="5" s="1"/>
  <c r="AN172" i="11"/>
  <c r="D210" i="5" s="1"/>
  <c r="AM172" i="11"/>
  <c r="AL172" i="11"/>
  <c r="A210" i="5" s="1"/>
  <c r="AP171" i="11"/>
  <c r="AO171" i="11"/>
  <c r="E209" i="5" s="1"/>
  <c r="AN171" i="11"/>
  <c r="D209" i="5" s="1"/>
  <c r="AM171" i="11"/>
  <c r="AL171" i="11"/>
  <c r="A209" i="5" s="1"/>
  <c r="AP170" i="11"/>
  <c r="AO170" i="11"/>
  <c r="E208" i="5" s="1"/>
  <c r="AN170" i="11"/>
  <c r="D208" i="5" s="1"/>
  <c r="AM170" i="11"/>
  <c r="AL170" i="11"/>
  <c r="A208" i="5" s="1"/>
  <c r="AP169" i="11"/>
  <c r="AO169" i="11"/>
  <c r="E207" i="5" s="1"/>
  <c r="AN169" i="11"/>
  <c r="D207" i="5" s="1"/>
  <c r="AM169" i="11"/>
  <c r="AL169" i="11"/>
  <c r="A207" i="5" s="1"/>
  <c r="AP168" i="11"/>
  <c r="AO168" i="11"/>
  <c r="E206" i="5" s="1"/>
  <c r="AN168" i="11"/>
  <c r="D206" i="5" s="1"/>
  <c r="AM168" i="11"/>
  <c r="AL168" i="11"/>
  <c r="A206" i="5" s="1"/>
  <c r="AP167" i="11"/>
  <c r="AO167" i="11"/>
  <c r="E205" i="5" s="1"/>
  <c r="AN167" i="11"/>
  <c r="D205" i="5" s="1"/>
  <c r="AM167" i="11"/>
  <c r="AL167" i="11"/>
  <c r="A205" i="5" s="1"/>
  <c r="AP166" i="11"/>
  <c r="AO166" i="11"/>
  <c r="E204" i="5" s="1"/>
  <c r="AN166" i="11"/>
  <c r="D204" i="5" s="1"/>
  <c r="AM166" i="11"/>
  <c r="AL166" i="11"/>
  <c r="A204" i="5" s="1"/>
  <c r="AP165" i="11"/>
  <c r="AO165" i="11"/>
  <c r="E203" i="5" s="1"/>
  <c r="AN165" i="11"/>
  <c r="D203" i="5" s="1"/>
  <c r="AM165" i="11"/>
  <c r="AL165" i="11"/>
  <c r="A203" i="5" s="1"/>
  <c r="AP164" i="11"/>
  <c r="AO164" i="11"/>
  <c r="E202" i="5" s="1"/>
  <c r="AN164" i="11"/>
  <c r="D202" i="5" s="1"/>
  <c r="AM164" i="11"/>
  <c r="AL164" i="11"/>
  <c r="A202" i="5" s="1"/>
  <c r="AP163" i="11"/>
  <c r="AO163" i="11"/>
  <c r="E201" i="5" s="1"/>
  <c r="AN163" i="11"/>
  <c r="D201" i="5" s="1"/>
  <c r="AM163" i="11"/>
  <c r="AL163" i="11"/>
  <c r="A201" i="5" s="1"/>
  <c r="AP162" i="11"/>
  <c r="AO162" i="11"/>
  <c r="E200" i="5" s="1"/>
  <c r="AN162" i="11"/>
  <c r="D200" i="5" s="1"/>
  <c r="AM162" i="11"/>
  <c r="AL162" i="11"/>
  <c r="A200" i="5" s="1"/>
  <c r="AP161" i="11"/>
  <c r="AO161" i="11"/>
  <c r="E199" i="5" s="1"/>
  <c r="AN161" i="11"/>
  <c r="D199" i="5" s="1"/>
  <c r="AM161" i="11"/>
  <c r="AL161" i="11"/>
  <c r="A199" i="5" s="1"/>
  <c r="AP160" i="11"/>
  <c r="AO160" i="11"/>
  <c r="E198" i="5" s="1"/>
  <c r="AN160" i="11"/>
  <c r="D198" i="5" s="1"/>
  <c r="AM160" i="11"/>
  <c r="AL160" i="11"/>
  <c r="A198" i="5" s="1"/>
  <c r="AP159" i="11"/>
  <c r="AO159" i="11"/>
  <c r="E197" i="5" s="1"/>
  <c r="AN159" i="11"/>
  <c r="D197" i="5" s="1"/>
  <c r="AM159" i="11"/>
  <c r="AL159" i="11"/>
  <c r="A197" i="5" s="1"/>
  <c r="AP158" i="11"/>
  <c r="AO158" i="11"/>
  <c r="E196" i="5" s="1"/>
  <c r="AN158" i="11"/>
  <c r="D196" i="5" s="1"/>
  <c r="AM158" i="11"/>
  <c r="AL158" i="11"/>
  <c r="A196" i="5" s="1"/>
  <c r="AP157" i="11"/>
  <c r="AO157" i="11"/>
  <c r="E195" i="5" s="1"/>
  <c r="AN157" i="11"/>
  <c r="D195" i="5" s="1"/>
  <c r="AM157" i="11"/>
  <c r="AL157" i="11"/>
  <c r="A195" i="5" s="1"/>
  <c r="AP156" i="11"/>
  <c r="AO156" i="11"/>
  <c r="E194" i="5" s="1"/>
  <c r="AN156" i="11"/>
  <c r="D194" i="5" s="1"/>
  <c r="AM156" i="11"/>
  <c r="AL156" i="11"/>
  <c r="A194" i="5" s="1"/>
  <c r="AP155" i="11"/>
  <c r="AO155" i="11"/>
  <c r="E193" i="5" s="1"/>
  <c r="AN155" i="11"/>
  <c r="D193" i="5" s="1"/>
  <c r="AM155" i="11"/>
  <c r="AL155" i="11"/>
  <c r="A193" i="5" s="1"/>
  <c r="AP154" i="11"/>
  <c r="AO154" i="11"/>
  <c r="E192" i="5" s="1"/>
  <c r="AN154" i="11"/>
  <c r="D192" i="5" s="1"/>
  <c r="AM154" i="11"/>
  <c r="AL154" i="11"/>
  <c r="A192" i="5" s="1"/>
  <c r="AP153" i="11"/>
  <c r="AO153" i="11"/>
  <c r="E191" i="5" s="1"/>
  <c r="AN153" i="11"/>
  <c r="D191" i="5" s="1"/>
  <c r="AM153" i="11"/>
  <c r="AL153" i="11"/>
  <c r="A191" i="5" s="1"/>
  <c r="AP152" i="11"/>
  <c r="AO152" i="11"/>
  <c r="E190" i="5" s="1"/>
  <c r="AN152" i="11"/>
  <c r="D190" i="5" s="1"/>
  <c r="AM152" i="11"/>
  <c r="AL152" i="11"/>
  <c r="A190" i="5" s="1"/>
  <c r="AP151" i="11"/>
  <c r="AO151" i="11"/>
  <c r="E189" i="5" s="1"/>
  <c r="AN151" i="11"/>
  <c r="D189" i="5" s="1"/>
  <c r="AM151" i="11"/>
  <c r="AL151" i="11"/>
  <c r="A189" i="5" s="1"/>
  <c r="AP150" i="11"/>
  <c r="AO150" i="11"/>
  <c r="E188" i="5" s="1"/>
  <c r="AN150" i="11"/>
  <c r="D188" i="5" s="1"/>
  <c r="AM150" i="11"/>
  <c r="AL150" i="11"/>
  <c r="A188" i="5" s="1"/>
  <c r="AP149" i="11"/>
  <c r="AO149" i="11"/>
  <c r="E187" i="5" s="1"/>
  <c r="AN149" i="11"/>
  <c r="D187" i="5" s="1"/>
  <c r="AM149" i="11"/>
  <c r="AL149" i="11"/>
  <c r="A187" i="5" s="1"/>
  <c r="AP148" i="11"/>
  <c r="AO148" i="11"/>
  <c r="E186" i="5" s="1"/>
  <c r="AN148" i="11"/>
  <c r="D186" i="5" s="1"/>
  <c r="AM148" i="11"/>
  <c r="AL148" i="11"/>
  <c r="A186" i="5" s="1"/>
  <c r="AP147" i="11"/>
  <c r="AO147" i="11"/>
  <c r="E185" i="5" s="1"/>
  <c r="AN147" i="11"/>
  <c r="D185" i="5" s="1"/>
  <c r="AM147" i="11"/>
  <c r="AL147" i="11"/>
  <c r="A185" i="5" s="1"/>
  <c r="AP146" i="11"/>
  <c r="AO146" i="11"/>
  <c r="E184" i="5" s="1"/>
  <c r="AN146" i="11"/>
  <c r="D184" i="5" s="1"/>
  <c r="AM146" i="11"/>
  <c r="AL146" i="11"/>
  <c r="A184" i="5" s="1"/>
  <c r="AP145" i="11"/>
  <c r="AO145" i="11"/>
  <c r="E183" i="5" s="1"/>
  <c r="AN145" i="11"/>
  <c r="D183" i="5" s="1"/>
  <c r="AM145" i="11"/>
  <c r="AL145" i="11"/>
  <c r="A183" i="5" s="1"/>
  <c r="AP144" i="11"/>
  <c r="AO144" i="11"/>
  <c r="E182" i="5" s="1"/>
  <c r="AN144" i="11"/>
  <c r="D182" i="5" s="1"/>
  <c r="AM144" i="11"/>
  <c r="AL144" i="11"/>
  <c r="AP143" i="11"/>
  <c r="AO143" i="11"/>
  <c r="E181" i="5" s="1"/>
  <c r="AN143" i="11"/>
  <c r="D181" i="5" s="1"/>
  <c r="AM143" i="11"/>
  <c r="AL143" i="11"/>
  <c r="AP142" i="11"/>
  <c r="AO142" i="11"/>
  <c r="E180" i="5" s="1"/>
  <c r="AN142" i="11"/>
  <c r="D180" i="5" s="1"/>
  <c r="AM142" i="11"/>
  <c r="AL142" i="11"/>
  <c r="AP141" i="11"/>
  <c r="AO141" i="11"/>
  <c r="E179" i="5" s="1"/>
  <c r="AN141" i="11"/>
  <c r="D179" i="5" s="1"/>
  <c r="AM141" i="11"/>
  <c r="AL141" i="11"/>
  <c r="AP140" i="11"/>
  <c r="AO140" i="11"/>
  <c r="E178" i="5" s="1"/>
  <c r="AN140" i="11"/>
  <c r="D178" i="5" s="1"/>
  <c r="AM140" i="11"/>
  <c r="AL140" i="11"/>
  <c r="AP139" i="11"/>
  <c r="AO139" i="11"/>
  <c r="E177" i="5" s="1"/>
  <c r="AN139" i="11"/>
  <c r="D177" i="5" s="1"/>
  <c r="AM139" i="11"/>
  <c r="AL139" i="11"/>
  <c r="AP138" i="11"/>
  <c r="AO138" i="11"/>
  <c r="E176" i="5" s="1"/>
  <c r="AN138" i="11"/>
  <c r="D176" i="5" s="1"/>
  <c r="AM138" i="11"/>
  <c r="AL138" i="11"/>
  <c r="AP137" i="11"/>
  <c r="AO137" i="11"/>
  <c r="E175" i="5" s="1"/>
  <c r="AN137" i="11"/>
  <c r="D175" i="5" s="1"/>
  <c r="AM137" i="11"/>
  <c r="AL137" i="11"/>
  <c r="AP136" i="11"/>
  <c r="AO136" i="11"/>
  <c r="E174" i="5" s="1"/>
  <c r="AN136" i="11"/>
  <c r="D174" i="5" s="1"/>
  <c r="AM136" i="11"/>
  <c r="AL136" i="11"/>
  <c r="AP135" i="11"/>
  <c r="AO135" i="11"/>
  <c r="E173" i="5" s="1"/>
  <c r="AN135" i="11"/>
  <c r="D173" i="5" s="1"/>
  <c r="AM135" i="11"/>
  <c r="AL135" i="11"/>
  <c r="AP134" i="11"/>
  <c r="AO134" i="11"/>
  <c r="E172" i="5" s="1"/>
  <c r="AN134" i="11"/>
  <c r="D172" i="5" s="1"/>
  <c r="AM134" i="11"/>
  <c r="AL134" i="11"/>
  <c r="AP133" i="11"/>
  <c r="AO133" i="11"/>
  <c r="E171" i="5" s="1"/>
  <c r="AN133" i="11"/>
  <c r="D171" i="5" s="1"/>
  <c r="AM133" i="11"/>
  <c r="AL133" i="11"/>
  <c r="AP132" i="11"/>
  <c r="AO132" i="11"/>
  <c r="E170" i="5" s="1"/>
  <c r="AN132" i="11"/>
  <c r="D170" i="5" s="1"/>
  <c r="AM132" i="11"/>
  <c r="AL132" i="11"/>
  <c r="AP131" i="11"/>
  <c r="AO131" i="11"/>
  <c r="E169" i="5" s="1"/>
  <c r="AN131" i="11"/>
  <c r="D169" i="5" s="1"/>
  <c r="AM131" i="11"/>
  <c r="AL131" i="11"/>
  <c r="AP130" i="11"/>
  <c r="AO130" i="11"/>
  <c r="E168" i="5" s="1"/>
  <c r="AN130" i="11"/>
  <c r="D168" i="5" s="1"/>
  <c r="AM130" i="11"/>
  <c r="AL130" i="11"/>
  <c r="AP129" i="11"/>
  <c r="AO129" i="11"/>
  <c r="E167" i="5" s="1"/>
  <c r="AN129" i="11"/>
  <c r="D167" i="5" s="1"/>
  <c r="AM129" i="11"/>
  <c r="AL129" i="11"/>
  <c r="AP128" i="11"/>
  <c r="AO128" i="11"/>
  <c r="E166" i="5" s="1"/>
  <c r="AN128" i="11"/>
  <c r="D166" i="5" s="1"/>
  <c r="AM128" i="11"/>
  <c r="AL128" i="11"/>
  <c r="AP127" i="11"/>
  <c r="AO127" i="11"/>
  <c r="E165" i="5" s="1"/>
  <c r="AN127" i="11"/>
  <c r="D165" i="5" s="1"/>
  <c r="AM127" i="11"/>
  <c r="AL127" i="11"/>
  <c r="AP126" i="11"/>
  <c r="AO126" i="11"/>
  <c r="E164" i="5" s="1"/>
  <c r="AN126" i="11"/>
  <c r="D164" i="5" s="1"/>
  <c r="AM126" i="11"/>
  <c r="AL126" i="11"/>
  <c r="AP125" i="11"/>
  <c r="AO125" i="11"/>
  <c r="E163" i="5" s="1"/>
  <c r="AN125" i="11"/>
  <c r="D163" i="5" s="1"/>
  <c r="AM125" i="11"/>
  <c r="AL125" i="11"/>
  <c r="AP124" i="11"/>
  <c r="AO124" i="11"/>
  <c r="E162" i="5" s="1"/>
  <c r="AN124" i="11"/>
  <c r="D162" i="5" s="1"/>
  <c r="AM124" i="11"/>
  <c r="AL124" i="11"/>
  <c r="AP123" i="11"/>
  <c r="AO123" i="11"/>
  <c r="E161" i="5" s="1"/>
  <c r="AN123" i="11"/>
  <c r="D161" i="5" s="1"/>
  <c r="AM123" i="11"/>
  <c r="AL123" i="11"/>
  <c r="AP122" i="11"/>
  <c r="AO122" i="11"/>
  <c r="E160" i="5" s="1"/>
  <c r="AN122" i="11"/>
  <c r="D160" i="5" s="1"/>
  <c r="AM122" i="11"/>
  <c r="AL122" i="11"/>
  <c r="AP121" i="11"/>
  <c r="AO121" i="11"/>
  <c r="E159" i="5" s="1"/>
  <c r="AN121" i="11"/>
  <c r="D159" i="5" s="1"/>
  <c r="AM121" i="11"/>
  <c r="AL121" i="11"/>
  <c r="AP120" i="11"/>
  <c r="AO120" i="11"/>
  <c r="E158" i="5" s="1"/>
  <c r="AN120" i="11"/>
  <c r="D158" i="5" s="1"/>
  <c r="AM120" i="11"/>
  <c r="AL120" i="11"/>
  <c r="AP119" i="11"/>
  <c r="AO119" i="11"/>
  <c r="E157" i="5" s="1"/>
  <c r="AN119" i="11"/>
  <c r="D157" i="5" s="1"/>
  <c r="AM119" i="11"/>
  <c r="AL119" i="11"/>
  <c r="AP118" i="11"/>
  <c r="AO118" i="11"/>
  <c r="E156" i="5" s="1"/>
  <c r="AN118" i="11"/>
  <c r="D156" i="5" s="1"/>
  <c r="AM118" i="11"/>
  <c r="AL118" i="11"/>
  <c r="AP117" i="11"/>
  <c r="AO117" i="11"/>
  <c r="E155" i="5" s="1"/>
  <c r="AN117" i="11"/>
  <c r="D155" i="5" s="1"/>
  <c r="AM117" i="11"/>
  <c r="AL117" i="11"/>
  <c r="AP116" i="11"/>
  <c r="AO116" i="11"/>
  <c r="E154" i="5" s="1"/>
  <c r="AN116" i="11"/>
  <c r="D154" i="5" s="1"/>
  <c r="AM116" i="11"/>
  <c r="AL116" i="11"/>
  <c r="AP115" i="11"/>
  <c r="AO115" i="11"/>
  <c r="E153" i="5" s="1"/>
  <c r="AN115" i="11"/>
  <c r="D153" i="5" s="1"/>
  <c r="AM115" i="11"/>
  <c r="AL115" i="11"/>
  <c r="AP114" i="11"/>
  <c r="AO114" i="11"/>
  <c r="E152" i="5" s="1"/>
  <c r="AN114" i="11"/>
  <c r="D152" i="5" s="1"/>
  <c r="AM114" i="11"/>
  <c r="AL114" i="11"/>
  <c r="AP113" i="11"/>
  <c r="AO113" i="11"/>
  <c r="E151" i="5" s="1"/>
  <c r="AN113" i="11"/>
  <c r="D151" i="5" s="1"/>
  <c r="AM113" i="11"/>
  <c r="AL113" i="11"/>
  <c r="AP112" i="11"/>
  <c r="AO112" i="11"/>
  <c r="E150" i="5" s="1"/>
  <c r="AN112" i="11"/>
  <c r="D150" i="5" s="1"/>
  <c r="AM112" i="11"/>
  <c r="AL112" i="11"/>
  <c r="AP111" i="11"/>
  <c r="AO111" i="11"/>
  <c r="E149" i="5" s="1"/>
  <c r="AN111" i="11"/>
  <c r="D149" i="5" s="1"/>
  <c r="AM111" i="11"/>
  <c r="AL111" i="11"/>
  <c r="AP110" i="11"/>
  <c r="AO110" i="11"/>
  <c r="E148" i="5" s="1"/>
  <c r="AN110" i="11"/>
  <c r="D148" i="5" s="1"/>
  <c r="AM110" i="11"/>
  <c r="AL110" i="11"/>
  <c r="AP109" i="11"/>
  <c r="AO109" i="11"/>
  <c r="E147" i="5" s="1"/>
  <c r="AN109" i="11"/>
  <c r="D147" i="5" s="1"/>
  <c r="AM109" i="11"/>
  <c r="AL109" i="11"/>
  <c r="AP108" i="11"/>
  <c r="AO108" i="11"/>
  <c r="E146" i="5" s="1"/>
  <c r="AN108" i="11"/>
  <c r="D146" i="5" s="1"/>
  <c r="AM108" i="11"/>
  <c r="AL108" i="11"/>
  <c r="AP107" i="11"/>
  <c r="AO107" i="11"/>
  <c r="E145" i="5" s="1"/>
  <c r="AN107" i="11"/>
  <c r="D145" i="5" s="1"/>
  <c r="AM107" i="11"/>
  <c r="AL107" i="11"/>
  <c r="AP106" i="11"/>
  <c r="AO106" i="11"/>
  <c r="E144" i="5" s="1"/>
  <c r="AN106" i="11"/>
  <c r="D144" i="5" s="1"/>
  <c r="AM106" i="11"/>
  <c r="AL106" i="11"/>
  <c r="AP105" i="11"/>
  <c r="AO105" i="11"/>
  <c r="E143" i="5" s="1"/>
  <c r="AN105" i="11"/>
  <c r="D143" i="5" s="1"/>
  <c r="AM105" i="11"/>
  <c r="AL105" i="11"/>
  <c r="AP104" i="11"/>
  <c r="AO104" i="11"/>
  <c r="E142" i="5" s="1"/>
  <c r="AN104" i="11"/>
  <c r="D142" i="5" s="1"/>
  <c r="AM104" i="11"/>
  <c r="AL104" i="11"/>
  <c r="AP103" i="11"/>
  <c r="AO103" i="11"/>
  <c r="E141" i="5" s="1"/>
  <c r="AN103" i="11"/>
  <c r="D141" i="5" s="1"/>
  <c r="AM103" i="11"/>
  <c r="AL103" i="11"/>
  <c r="AP102" i="11"/>
  <c r="AO102" i="11"/>
  <c r="E140" i="5" s="1"/>
  <c r="AN102" i="11"/>
  <c r="D140" i="5" s="1"/>
  <c r="AM102" i="11"/>
  <c r="AL102" i="11"/>
  <c r="AP101" i="11"/>
  <c r="AO101" i="11"/>
  <c r="E139" i="5" s="1"/>
  <c r="AN101" i="11"/>
  <c r="D139" i="5" s="1"/>
  <c r="AM101" i="11"/>
  <c r="AL101" i="11"/>
  <c r="AP100" i="11"/>
  <c r="AO100" i="11"/>
  <c r="E138" i="5" s="1"/>
  <c r="AN100" i="11"/>
  <c r="D138" i="5" s="1"/>
  <c r="AM100" i="11"/>
  <c r="AL100" i="11"/>
  <c r="AP99" i="11"/>
  <c r="AO99" i="11"/>
  <c r="E137" i="5" s="1"/>
  <c r="AN99" i="11"/>
  <c r="D137" i="5" s="1"/>
  <c r="AM99" i="11"/>
  <c r="AL99" i="11"/>
  <c r="AP98" i="11"/>
  <c r="AO98" i="11"/>
  <c r="E136" i="5" s="1"/>
  <c r="AN98" i="11"/>
  <c r="D136" i="5" s="1"/>
  <c r="AM98" i="11"/>
  <c r="AL98" i="11"/>
  <c r="AP97" i="11"/>
  <c r="AO97" i="11"/>
  <c r="E135" i="5" s="1"/>
  <c r="AN97" i="11"/>
  <c r="D135" i="5" s="1"/>
  <c r="AM97" i="11"/>
  <c r="AL97" i="11"/>
  <c r="AP96" i="11"/>
  <c r="AO96" i="11"/>
  <c r="E134" i="5" s="1"/>
  <c r="AN96" i="11"/>
  <c r="D134" i="5" s="1"/>
  <c r="AM96" i="11"/>
  <c r="AL96" i="11"/>
  <c r="AP95" i="11"/>
  <c r="AO95" i="11"/>
  <c r="E133" i="5" s="1"/>
  <c r="AN95" i="11"/>
  <c r="D133" i="5" s="1"/>
  <c r="AM95" i="11"/>
  <c r="AL95" i="11"/>
  <c r="AP94" i="11"/>
  <c r="AO94" i="11"/>
  <c r="E132" i="5" s="1"/>
  <c r="AN94" i="11"/>
  <c r="D132" i="5" s="1"/>
  <c r="AM94" i="11"/>
  <c r="AL94" i="11"/>
  <c r="AP93" i="11"/>
  <c r="AO93" i="11"/>
  <c r="E131" i="5" s="1"/>
  <c r="AN93" i="11"/>
  <c r="D131" i="5" s="1"/>
  <c r="AM93" i="11"/>
  <c r="AL93" i="11"/>
  <c r="AP92" i="11"/>
  <c r="AO92" i="11"/>
  <c r="E130" i="5" s="1"/>
  <c r="AN92" i="11"/>
  <c r="D130" i="5" s="1"/>
  <c r="AM92" i="11"/>
  <c r="AL92" i="11"/>
  <c r="AP91" i="11"/>
  <c r="AO91" i="11"/>
  <c r="E129" i="5" s="1"/>
  <c r="AN91" i="11"/>
  <c r="D129" i="5" s="1"/>
  <c r="AM91" i="11"/>
  <c r="AL91" i="11"/>
  <c r="AP90" i="11"/>
  <c r="AO90" i="11"/>
  <c r="E128" i="5" s="1"/>
  <c r="AN90" i="11"/>
  <c r="D128" i="5" s="1"/>
  <c r="AM90" i="11"/>
  <c r="AL90" i="11"/>
  <c r="AP89" i="11"/>
  <c r="AO89" i="11"/>
  <c r="E127" i="5" s="1"/>
  <c r="AN89" i="11"/>
  <c r="D127" i="5" s="1"/>
  <c r="AM89" i="11"/>
  <c r="AL89" i="11"/>
  <c r="AP88" i="11"/>
  <c r="AO88" i="11"/>
  <c r="E126" i="5" s="1"/>
  <c r="AN88" i="11"/>
  <c r="D126" i="5" s="1"/>
  <c r="AM88" i="11"/>
  <c r="AL88" i="11"/>
  <c r="AP87" i="11"/>
  <c r="AO87" i="11"/>
  <c r="E125" i="5" s="1"/>
  <c r="AN87" i="11"/>
  <c r="D125" i="5" s="1"/>
  <c r="AM87" i="11"/>
  <c r="AL87" i="11"/>
  <c r="AP86" i="11"/>
  <c r="AO86" i="11"/>
  <c r="E124" i="5" s="1"/>
  <c r="AN86" i="11"/>
  <c r="D124" i="5" s="1"/>
  <c r="AM86" i="11"/>
  <c r="AL86" i="11"/>
  <c r="AP85" i="11"/>
  <c r="AO85" i="11"/>
  <c r="E123" i="5" s="1"/>
  <c r="AN85" i="11"/>
  <c r="D123" i="5" s="1"/>
  <c r="AM85" i="11"/>
  <c r="AL85" i="11"/>
  <c r="AP84" i="11"/>
  <c r="AO84" i="11"/>
  <c r="E122" i="5" s="1"/>
  <c r="AN84" i="11"/>
  <c r="D122" i="5" s="1"/>
  <c r="AM84" i="11"/>
  <c r="AL84" i="11"/>
  <c r="AP83" i="11"/>
  <c r="AO83" i="11"/>
  <c r="E121" i="5" s="1"/>
  <c r="AN83" i="11"/>
  <c r="D121" i="5" s="1"/>
  <c r="AM83" i="11"/>
  <c r="AL83" i="11"/>
  <c r="AP82" i="11"/>
  <c r="AO82" i="11"/>
  <c r="E120" i="5" s="1"/>
  <c r="AN82" i="11"/>
  <c r="D120" i="5" s="1"/>
  <c r="AM82" i="11"/>
  <c r="AL82" i="11"/>
  <c r="AP81" i="11"/>
  <c r="AO81" i="11"/>
  <c r="E119" i="5" s="1"/>
  <c r="AN81" i="11"/>
  <c r="D119" i="5" s="1"/>
  <c r="AM81" i="11"/>
  <c r="AL81" i="11"/>
  <c r="AP80" i="11"/>
  <c r="AO80" i="11"/>
  <c r="E118" i="5" s="1"/>
  <c r="AN80" i="11"/>
  <c r="D118" i="5" s="1"/>
  <c r="AM80" i="11"/>
  <c r="AL80" i="11"/>
  <c r="AP79" i="11"/>
  <c r="AO79" i="11"/>
  <c r="E117" i="5" s="1"/>
  <c r="AN79" i="11"/>
  <c r="D117" i="5" s="1"/>
  <c r="AM79" i="11"/>
  <c r="AL79" i="11"/>
  <c r="AP78" i="11"/>
  <c r="AO78" i="11"/>
  <c r="E116" i="5" s="1"/>
  <c r="AN78" i="11"/>
  <c r="D116" i="5" s="1"/>
  <c r="AM78" i="11"/>
  <c r="AL78" i="11"/>
  <c r="A116" i="5" s="1"/>
  <c r="AP77" i="11"/>
  <c r="AO77" i="11"/>
  <c r="E115" i="5" s="1"/>
  <c r="AN77" i="11"/>
  <c r="D115" i="5" s="1"/>
  <c r="AM77" i="11"/>
  <c r="AL77" i="11"/>
  <c r="A115" i="5" s="1"/>
  <c r="AP76" i="11"/>
  <c r="AO76" i="11"/>
  <c r="E114" i="5" s="1"/>
  <c r="AN76" i="11"/>
  <c r="D114" i="5" s="1"/>
  <c r="AM76" i="11"/>
  <c r="AL76" i="11"/>
  <c r="A114" i="5" s="1"/>
  <c r="AP75" i="11"/>
  <c r="AO75" i="11"/>
  <c r="E113" i="5" s="1"/>
  <c r="AN75" i="11"/>
  <c r="D113" i="5" s="1"/>
  <c r="AM75" i="11"/>
  <c r="AL75" i="11"/>
  <c r="A113" i="5" s="1"/>
  <c r="AP74" i="11"/>
  <c r="AO74" i="11"/>
  <c r="E112" i="5" s="1"/>
  <c r="AN74" i="11"/>
  <c r="D112" i="5" s="1"/>
  <c r="AM74" i="11"/>
  <c r="AL74" i="11"/>
  <c r="A112" i="5" s="1"/>
  <c r="AP73" i="11"/>
  <c r="AO73" i="11"/>
  <c r="E111" i="5" s="1"/>
  <c r="AN73" i="11"/>
  <c r="D111" i="5" s="1"/>
  <c r="AM73" i="11"/>
  <c r="AL73" i="11"/>
  <c r="A111" i="5" s="1"/>
  <c r="AP72" i="11"/>
  <c r="AO72" i="11"/>
  <c r="E110" i="5" s="1"/>
  <c r="AN72" i="11"/>
  <c r="D110" i="5" s="1"/>
  <c r="AM72" i="11"/>
  <c r="AL72" i="11"/>
  <c r="A110" i="5" s="1"/>
  <c r="AP71" i="11"/>
  <c r="AO71" i="11"/>
  <c r="E109" i="5" s="1"/>
  <c r="AN71" i="11"/>
  <c r="D109" i="5" s="1"/>
  <c r="AM71" i="11"/>
  <c r="AL71" i="11"/>
  <c r="A109" i="5" s="1"/>
  <c r="AP70" i="11"/>
  <c r="AO70" i="11"/>
  <c r="E108" i="5" s="1"/>
  <c r="AN70" i="11"/>
  <c r="D108" i="5" s="1"/>
  <c r="AM70" i="11"/>
  <c r="AL70" i="11"/>
  <c r="A108" i="5" s="1"/>
  <c r="AP69" i="11"/>
  <c r="AO69" i="11"/>
  <c r="E107" i="5" s="1"/>
  <c r="AN69" i="11"/>
  <c r="D107" i="5" s="1"/>
  <c r="AM69" i="11"/>
  <c r="AL69" i="11"/>
  <c r="A107" i="5" s="1"/>
  <c r="AP68" i="11"/>
  <c r="AO68" i="11"/>
  <c r="E106" i="5" s="1"/>
  <c r="AN68" i="11"/>
  <c r="D106" i="5" s="1"/>
  <c r="AM68" i="11"/>
  <c r="AL68" i="11"/>
  <c r="A106" i="5" s="1"/>
  <c r="AP67" i="11"/>
  <c r="AO67" i="11"/>
  <c r="E105" i="5" s="1"/>
  <c r="AN67" i="11"/>
  <c r="D105" i="5" s="1"/>
  <c r="AM67" i="11"/>
  <c r="AL67" i="11"/>
  <c r="A105" i="5" s="1"/>
  <c r="AP66" i="11"/>
  <c r="AO66" i="11"/>
  <c r="E104" i="5" s="1"/>
  <c r="AN66" i="11"/>
  <c r="D104" i="5" s="1"/>
  <c r="AM66" i="11"/>
  <c r="AL66" i="11"/>
  <c r="A104" i="5" s="1"/>
  <c r="AP65" i="11"/>
  <c r="AO65" i="11"/>
  <c r="E103" i="5" s="1"/>
  <c r="AN65" i="11"/>
  <c r="D103" i="5" s="1"/>
  <c r="AM65" i="11"/>
  <c r="AL65" i="11"/>
  <c r="A103" i="5" s="1"/>
  <c r="AP64" i="11"/>
  <c r="AO64" i="11"/>
  <c r="E102" i="5" s="1"/>
  <c r="AN64" i="11"/>
  <c r="D102" i="5" s="1"/>
  <c r="AM64" i="11"/>
  <c r="AL64" i="11"/>
  <c r="A102" i="5" s="1"/>
  <c r="AP63" i="11"/>
  <c r="AO63" i="11"/>
  <c r="E101" i="5" s="1"/>
  <c r="AN63" i="11"/>
  <c r="D101" i="5" s="1"/>
  <c r="AM63" i="11"/>
  <c r="AL63" i="11"/>
  <c r="A101" i="5" s="1"/>
  <c r="AP62" i="11"/>
  <c r="AO62" i="11"/>
  <c r="E100" i="5" s="1"/>
  <c r="AN62" i="11"/>
  <c r="D100" i="5" s="1"/>
  <c r="AM62" i="11"/>
  <c r="AL62" i="11"/>
  <c r="A100" i="5" s="1"/>
  <c r="AP61" i="11"/>
  <c r="AO61" i="11"/>
  <c r="E99" i="5" s="1"/>
  <c r="AN61" i="11"/>
  <c r="D99" i="5" s="1"/>
  <c r="AM61" i="11"/>
  <c r="AL61" i="11"/>
  <c r="A99" i="5" s="1"/>
  <c r="AP60" i="11"/>
  <c r="AO60" i="11"/>
  <c r="E98" i="5" s="1"/>
  <c r="AN60" i="11"/>
  <c r="D98" i="5" s="1"/>
  <c r="AM60" i="11"/>
  <c r="AL60" i="11"/>
  <c r="A98" i="5" s="1"/>
  <c r="AP59" i="11"/>
  <c r="AO59" i="11"/>
  <c r="E97" i="5" s="1"/>
  <c r="AN59" i="11"/>
  <c r="D97" i="5" s="1"/>
  <c r="AM59" i="11"/>
  <c r="AL59" i="11"/>
  <c r="A97" i="5" s="1"/>
  <c r="AP58" i="11"/>
  <c r="AO58" i="11"/>
  <c r="E96" i="5" s="1"/>
  <c r="AN58" i="11"/>
  <c r="D96" i="5" s="1"/>
  <c r="AM58" i="11"/>
  <c r="AL58" i="11"/>
  <c r="A96" i="5" s="1"/>
  <c r="AP57" i="11"/>
  <c r="AO57" i="11"/>
  <c r="E95" i="5" s="1"/>
  <c r="AN57" i="11"/>
  <c r="D95" i="5" s="1"/>
  <c r="AM57" i="11"/>
  <c r="AL57" i="11"/>
  <c r="A95" i="5" s="1"/>
  <c r="AP56" i="11"/>
  <c r="AO56" i="11"/>
  <c r="E94" i="5" s="1"/>
  <c r="AN56" i="11"/>
  <c r="D94" i="5" s="1"/>
  <c r="AM56" i="11"/>
  <c r="AL56" i="11"/>
  <c r="A94" i="5" s="1"/>
  <c r="AP55" i="11"/>
  <c r="AO55" i="11"/>
  <c r="E93" i="5" s="1"/>
  <c r="AN55" i="11"/>
  <c r="D93" i="5" s="1"/>
  <c r="AM55" i="11"/>
  <c r="AL55" i="11"/>
  <c r="A93" i="5" s="1"/>
  <c r="AP54" i="11"/>
  <c r="AO54" i="11"/>
  <c r="E92" i="5" s="1"/>
  <c r="AN54" i="11"/>
  <c r="D92" i="5" s="1"/>
  <c r="AM54" i="11"/>
  <c r="AL54" i="11"/>
  <c r="A92" i="5" s="1"/>
  <c r="AP53" i="11"/>
  <c r="AO53" i="11"/>
  <c r="E91" i="5" s="1"/>
  <c r="AN53" i="11"/>
  <c r="D91" i="5" s="1"/>
  <c r="AM53" i="11"/>
  <c r="AL53" i="11"/>
  <c r="A91" i="5" s="1"/>
  <c r="AP52" i="11"/>
  <c r="AO52" i="11"/>
  <c r="E90" i="5" s="1"/>
  <c r="AN52" i="11"/>
  <c r="D90" i="5" s="1"/>
  <c r="AM52" i="11"/>
  <c r="AL52" i="11"/>
  <c r="A90" i="5" s="1"/>
  <c r="AP51" i="11"/>
  <c r="AO51" i="11"/>
  <c r="E89" i="5" s="1"/>
  <c r="AN51" i="11"/>
  <c r="D89" i="5" s="1"/>
  <c r="AM51" i="11"/>
  <c r="AL51" i="11"/>
  <c r="A89" i="5" s="1"/>
  <c r="AP50" i="11"/>
  <c r="AO50" i="11"/>
  <c r="E88" i="5" s="1"/>
  <c r="AN50" i="11"/>
  <c r="D88" i="5" s="1"/>
  <c r="AM50" i="11"/>
  <c r="AL50" i="11"/>
  <c r="A88" i="5" s="1"/>
  <c r="AP49" i="11"/>
  <c r="AO49" i="11"/>
  <c r="E87" i="5" s="1"/>
  <c r="AN49" i="11"/>
  <c r="D87" i="5" s="1"/>
  <c r="AM49" i="11"/>
  <c r="AL49" i="11"/>
  <c r="A87" i="5" s="1"/>
  <c r="AP48" i="11"/>
  <c r="AO48" i="11"/>
  <c r="E86" i="5" s="1"/>
  <c r="AN48" i="11"/>
  <c r="D86" i="5" s="1"/>
  <c r="AM48" i="11"/>
  <c r="AL48" i="11"/>
  <c r="A86" i="5" s="1"/>
  <c r="AP47" i="11"/>
  <c r="AO47" i="11"/>
  <c r="E85" i="5" s="1"/>
  <c r="AN47" i="11"/>
  <c r="D85" i="5" s="1"/>
  <c r="AM47" i="11"/>
  <c r="AL47" i="11"/>
  <c r="A85" i="5" s="1"/>
  <c r="AP46" i="11"/>
  <c r="AO46" i="11"/>
  <c r="E84" i="5" s="1"/>
  <c r="AN46" i="11"/>
  <c r="D84" i="5" s="1"/>
  <c r="AM46" i="11"/>
  <c r="AL46" i="11"/>
  <c r="A84" i="5" s="1"/>
  <c r="AP45" i="11"/>
  <c r="AO45" i="11"/>
  <c r="E83" i="5" s="1"/>
  <c r="AN45" i="11"/>
  <c r="D83" i="5" s="1"/>
  <c r="AM45" i="11"/>
  <c r="AL45" i="11"/>
  <c r="A83" i="5" s="1"/>
  <c r="AP44" i="11"/>
  <c r="AO44" i="11"/>
  <c r="E82" i="5" s="1"/>
  <c r="AN44" i="11"/>
  <c r="D82" i="5" s="1"/>
  <c r="AM44" i="11"/>
  <c r="AL44" i="11"/>
  <c r="A82" i="5" s="1"/>
  <c r="AP43" i="11"/>
  <c r="AO43" i="11"/>
  <c r="E81" i="5" s="1"/>
  <c r="AN43" i="11"/>
  <c r="D81" i="5" s="1"/>
  <c r="AM43" i="11"/>
  <c r="AL43" i="11"/>
  <c r="A81" i="5" s="1"/>
  <c r="AP42" i="11"/>
  <c r="AO42" i="11"/>
  <c r="E80" i="5" s="1"/>
  <c r="AN42" i="11"/>
  <c r="D80" i="5" s="1"/>
  <c r="AM42" i="11"/>
  <c r="AL42" i="11"/>
  <c r="A80" i="5" s="1"/>
  <c r="AP41" i="11"/>
  <c r="AO41" i="11"/>
  <c r="E79" i="5" s="1"/>
  <c r="AN41" i="11"/>
  <c r="D79" i="5" s="1"/>
  <c r="AM41" i="11"/>
  <c r="AL41" i="11"/>
  <c r="A79" i="5" s="1"/>
  <c r="AP40" i="11"/>
  <c r="AO40" i="11"/>
  <c r="E78" i="5" s="1"/>
  <c r="AN40" i="11"/>
  <c r="D78" i="5" s="1"/>
  <c r="AM40" i="11"/>
  <c r="AL40" i="11"/>
  <c r="A78" i="5" s="1"/>
  <c r="AP39" i="11"/>
  <c r="AO39" i="11"/>
  <c r="E77" i="5" s="1"/>
  <c r="AN39" i="11"/>
  <c r="D77" i="5" s="1"/>
  <c r="AM39" i="11"/>
  <c r="AL39" i="11"/>
  <c r="A77" i="5" s="1"/>
  <c r="AP38" i="11"/>
  <c r="AO38" i="11"/>
  <c r="E76" i="5" s="1"/>
  <c r="AN38" i="11"/>
  <c r="D76" i="5" s="1"/>
  <c r="AM38" i="11"/>
  <c r="AL38" i="11"/>
  <c r="A76" i="5" s="1"/>
  <c r="AP37" i="11"/>
  <c r="AO37" i="11"/>
  <c r="E75" i="5" s="1"/>
  <c r="AN37" i="11"/>
  <c r="D75" i="5" s="1"/>
  <c r="AM37" i="11"/>
  <c r="AL37" i="11"/>
  <c r="A75" i="5" s="1"/>
  <c r="AP36" i="11"/>
  <c r="AO36" i="11"/>
  <c r="E74" i="5" s="1"/>
  <c r="AN36" i="11"/>
  <c r="D74" i="5" s="1"/>
  <c r="AM36" i="11"/>
  <c r="AL36" i="11"/>
  <c r="A74" i="5" s="1"/>
  <c r="AP35" i="11"/>
  <c r="AO35" i="11"/>
  <c r="E73" i="5" s="1"/>
  <c r="AN35" i="11"/>
  <c r="D73" i="5" s="1"/>
  <c r="AM35" i="11"/>
  <c r="AL35" i="11"/>
  <c r="A73" i="5" s="1"/>
  <c r="AP34" i="11"/>
  <c r="AO34" i="11"/>
  <c r="E72" i="5" s="1"/>
  <c r="AN34" i="11"/>
  <c r="D72" i="5" s="1"/>
  <c r="AM34" i="11"/>
  <c r="AL34" i="11"/>
  <c r="A72" i="5" s="1"/>
  <c r="AP33" i="11"/>
  <c r="AO33" i="11"/>
  <c r="E71" i="5" s="1"/>
  <c r="AN33" i="11"/>
  <c r="D71" i="5" s="1"/>
  <c r="AM33" i="11"/>
  <c r="AL33" i="11"/>
  <c r="A71" i="5" s="1"/>
  <c r="AP32" i="11"/>
  <c r="AO32" i="11"/>
  <c r="E70" i="5" s="1"/>
  <c r="AN32" i="11"/>
  <c r="D70" i="5" s="1"/>
  <c r="AM32" i="11"/>
  <c r="AL32" i="11"/>
  <c r="A70" i="5" s="1"/>
  <c r="AP31" i="11"/>
  <c r="AO31" i="11"/>
  <c r="E69" i="5" s="1"/>
  <c r="AN31" i="11"/>
  <c r="D69" i="5" s="1"/>
  <c r="AM31" i="11"/>
  <c r="AL31" i="11"/>
  <c r="A69" i="5" s="1"/>
  <c r="AP30" i="11"/>
  <c r="AO30" i="11"/>
  <c r="E68" i="5" s="1"/>
  <c r="AN30" i="11"/>
  <c r="D68" i="5" s="1"/>
  <c r="AM30" i="11"/>
  <c r="AL30" i="11"/>
  <c r="A68" i="5" s="1"/>
  <c r="AP29" i="11"/>
  <c r="AO29" i="11"/>
  <c r="E67" i="5" s="1"/>
  <c r="AN29" i="11"/>
  <c r="D67" i="5" s="1"/>
  <c r="AM29" i="11"/>
  <c r="AL29" i="11"/>
  <c r="A67" i="5" s="1"/>
  <c r="AP28" i="11"/>
  <c r="AO28" i="11"/>
  <c r="E66" i="5" s="1"/>
  <c r="AN28" i="11"/>
  <c r="D66" i="5" s="1"/>
  <c r="AM28" i="11"/>
  <c r="AL28" i="11"/>
  <c r="A66" i="5" s="1"/>
  <c r="AP27" i="11"/>
  <c r="AO27" i="11"/>
  <c r="E65" i="5" s="1"/>
  <c r="AN27" i="11"/>
  <c r="D65" i="5" s="1"/>
  <c r="AM27" i="11"/>
  <c r="AL27" i="11"/>
  <c r="A65" i="5" s="1"/>
  <c r="AP26" i="11"/>
  <c r="AO26" i="11"/>
  <c r="E64" i="5" s="1"/>
  <c r="AN26" i="11"/>
  <c r="D64" i="5" s="1"/>
  <c r="AM26" i="11"/>
  <c r="AL26" i="11"/>
  <c r="A64" i="5" s="1"/>
  <c r="AP25" i="11"/>
  <c r="AO25" i="11"/>
  <c r="E63" i="5" s="1"/>
  <c r="AN25" i="11"/>
  <c r="D63" i="5" s="1"/>
  <c r="AM25" i="11"/>
  <c r="AL25" i="11"/>
  <c r="A63" i="5" s="1"/>
  <c r="AP24" i="11"/>
  <c r="AO24" i="11"/>
  <c r="E62" i="5" s="1"/>
  <c r="AN24" i="11"/>
  <c r="D62" i="5" s="1"/>
  <c r="AM24" i="11"/>
  <c r="AL24" i="11"/>
  <c r="A62" i="5" s="1"/>
  <c r="AP23" i="11"/>
  <c r="AO23" i="11"/>
  <c r="E61" i="5" s="1"/>
  <c r="AN23" i="11"/>
  <c r="D61" i="5" s="1"/>
  <c r="AM23" i="11"/>
  <c r="AL23" i="11"/>
  <c r="A61" i="5" s="1"/>
  <c r="AP22" i="11"/>
  <c r="AO22" i="11"/>
  <c r="E60" i="5" s="1"/>
  <c r="AN22" i="11"/>
  <c r="D60" i="5" s="1"/>
  <c r="AM22" i="11"/>
  <c r="AL22" i="11"/>
  <c r="A60" i="5" s="1"/>
  <c r="AP21" i="11"/>
  <c r="AO21" i="11"/>
  <c r="E59" i="5" s="1"/>
  <c r="AN21" i="11"/>
  <c r="D59" i="5" s="1"/>
  <c r="AM21" i="11"/>
  <c r="AL21" i="11"/>
  <c r="A59" i="5" s="1"/>
  <c r="AP20" i="11"/>
  <c r="AO20" i="11"/>
  <c r="E58" i="5" s="1"/>
  <c r="AN20" i="11"/>
  <c r="D58" i="5" s="1"/>
  <c r="AM20" i="11"/>
  <c r="AL20" i="11"/>
  <c r="A58" i="5" s="1"/>
  <c r="AP19" i="11"/>
  <c r="AO19" i="11"/>
  <c r="E57" i="5" s="1"/>
  <c r="AN19" i="11"/>
  <c r="D57" i="5" s="1"/>
  <c r="AM19" i="11"/>
  <c r="AL19" i="11"/>
  <c r="A57" i="5" s="1"/>
  <c r="AP18" i="11"/>
  <c r="AO18" i="11"/>
  <c r="E56" i="5" s="1"/>
  <c r="AN18" i="11"/>
  <c r="D56" i="5" s="1"/>
  <c r="AM18" i="11"/>
  <c r="AL18" i="11"/>
  <c r="A56" i="5" s="1"/>
  <c r="AP17" i="11"/>
  <c r="AO17" i="11"/>
  <c r="E55" i="5" s="1"/>
  <c r="AN17" i="11"/>
  <c r="D55" i="5" s="1"/>
  <c r="AM17" i="11"/>
  <c r="AL17" i="11"/>
  <c r="A55" i="5" s="1"/>
  <c r="AP16" i="11"/>
  <c r="AO16" i="11"/>
  <c r="E54" i="5" s="1"/>
  <c r="AN16" i="11"/>
  <c r="D54" i="5" s="1"/>
  <c r="AM16" i="11"/>
  <c r="AL16" i="11"/>
  <c r="A54" i="5" s="1"/>
  <c r="AP15" i="11"/>
  <c r="AO15" i="11"/>
  <c r="E53" i="5" s="1"/>
  <c r="AN15" i="11"/>
  <c r="D53" i="5" s="1"/>
  <c r="AM15" i="11"/>
  <c r="AL15" i="11"/>
  <c r="A53" i="5" s="1"/>
  <c r="AP14" i="11"/>
  <c r="AO14" i="11"/>
  <c r="E52" i="5" s="1"/>
  <c r="AN14" i="11"/>
  <c r="D52" i="5" s="1"/>
  <c r="AM14" i="11"/>
  <c r="AL14" i="11"/>
  <c r="A52" i="5" s="1"/>
  <c r="AP13" i="11"/>
  <c r="AO13" i="11"/>
  <c r="E51" i="5" s="1"/>
  <c r="AN13" i="11"/>
  <c r="D51" i="5" s="1"/>
  <c r="AM13" i="11"/>
  <c r="AL13" i="11"/>
  <c r="A51" i="5" s="1"/>
  <c r="AP12" i="11"/>
  <c r="AO12" i="11"/>
  <c r="E50" i="5" s="1"/>
  <c r="AN12" i="11"/>
  <c r="D50" i="5" s="1"/>
  <c r="AM12" i="11"/>
  <c r="AL12" i="11"/>
  <c r="A50" i="5" s="1"/>
  <c r="AP11" i="11"/>
  <c r="AO11" i="11"/>
  <c r="E49" i="5" s="1"/>
  <c r="AN11" i="11"/>
  <c r="D49" i="5" s="1"/>
  <c r="AM11" i="11"/>
  <c r="AL11" i="11"/>
  <c r="A49" i="5" s="1"/>
  <c r="AP10" i="11"/>
  <c r="AO10" i="11"/>
  <c r="E48" i="5" s="1"/>
  <c r="AN10" i="11"/>
  <c r="D48" i="5" s="1"/>
  <c r="AM10" i="11"/>
  <c r="AL10" i="11"/>
  <c r="A48" i="5" s="1"/>
  <c r="AP9" i="11"/>
  <c r="AO9" i="11"/>
  <c r="E47" i="5" s="1"/>
  <c r="AN9" i="11"/>
  <c r="D47" i="5" s="1"/>
  <c r="AM9" i="11"/>
  <c r="AL9" i="11"/>
  <c r="A47" i="5" s="1"/>
  <c r="AP8" i="11"/>
  <c r="AO8" i="11"/>
  <c r="E46" i="5" s="1"/>
  <c r="AN8" i="11"/>
  <c r="D46" i="5" s="1"/>
  <c r="AM8" i="11"/>
  <c r="AL8" i="11"/>
  <c r="A46" i="5" s="1"/>
  <c r="AP7" i="11"/>
  <c r="AO7" i="11"/>
  <c r="E45" i="5" s="1"/>
  <c r="AN7" i="11"/>
  <c r="D45" i="5" s="1"/>
  <c r="AM7" i="11"/>
  <c r="AL7" i="11"/>
  <c r="A45" i="5" s="1"/>
  <c r="AP6" i="11"/>
  <c r="AO6" i="11"/>
  <c r="E44" i="5" s="1"/>
  <c r="AN6" i="11"/>
  <c r="D44" i="5" s="1"/>
  <c r="AM6" i="11"/>
  <c r="AL6" i="11"/>
  <c r="A44" i="5" s="1"/>
  <c r="AP5" i="11"/>
  <c r="AO5" i="11"/>
  <c r="E43" i="5" s="1"/>
  <c r="AN5" i="11"/>
  <c r="D43" i="5" s="1"/>
  <c r="AM5" i="11"/>
  <c r="AL5" i="11"/>
  <c r="A43" i="5" s="1"/>
  <c r="AP3" i="11"/>
  <c r="AO3" i="11"/>
  <c r="E41" i="5" s="1"/>
  <c r="AN3" i="11"/>
  <c r="D41" i="5" s="1"/>
  <c r="AM3" i="11"/>
  <c r="AL3" i="11"/>
  <c r="A41" i="5" s="1"/>
  <c r="AL4" i="11"/>
  <c r="A42" i="5" s="1"/>
  <c r="AM4" i="11"/>
  <c r="AN4" i="11"/>
  <c r="D42" i="5" s="1"/>
  <c r="AO4" i="11"/>
  <c r="E42" i="5" s="1"/>
  <c r="AP4" i="11"/>
  <c r="C85" i="5" l="1"/>
  <c r="C93" i="5"/>
  <c r="C101" i="5"/>
  <c r="C125" i="5"/>
  <c r="C61" i="5"/>
  <c r="C109" i="5"/>
  <c r="C133" i="5"/>
  <c r="C181" i="5"/>
  <c r="C197" i="5"/>
  <c r="C45" i="5"/>
  <c r="C53" i="5"/>
  <c r="C117" i="5"/>
  <c r="C141" i="5"/>
  <c r="C149" i="5"/>
  <c r="C189" i="5"/>
  <c r="C205" i="5"/>
  <c r="C213" i="5"/>
  <c r="C69" i="5"/>
  <c r="C77" i="5"/>
  <c r="A142" i="5"/>
  <c r="K106" i="13"/>
  <c r="A150" i="5"/>
  <c r="K114" i="13"/>
  <c r="A158" i="5"/>
  <c r="K122" i="13"/>
  <c r="A166" i="5"/>
  <c r="K130" i="13"/>
  <c r="A174" i="5"/>
  <c r="K138" i="13"/>
  <c r="A182" i="5"/>
  <c r="K146" i="13"/>
  <c r="A161" i="5"/>
  <c r="K125" i="13"/>
  <c r="A145" i="5"/>
  <c r="K109" i="13"/>
  <c r="A169" i="5"/>
  <c r="K133" i="13"/>
  <c r="A147" i="5"/>
  <c r="K111" i="13"/>
  <c r="A155" i="5"/>
  <c r="K119" i="13"/>
  <c r="A171" i="5"/>
  <c r="K135" i="13"/>
  <c r="A144" i="5"/>
  <c r="K108" i="13"/>
  <c r="A152" i="5"/>
  <c r="AH152" i="5" s="1"/>
  <c r="K116" i="13"/>
  <c r="A160" i="5"/>
  <c r="AH160" i="5" s="1"/>
  <c r="K124" i="13"/>
  <c r="A168" i="5"/>
  <c r="AH168" i="5" s="1"/>
  <c r="K132" i="13"/>
  <c r="A176" i="5"/>
  <c r="K140" i="13"/>
  <c r="A137" i="5"/>
  <c r="K101" i="13"/>
  <c r="A139" i="5"/>
  <c r="K103" i="13"/>
  <c r="A163" i="5"/>
  <c r="K127" i="13"/>
  <c r="A141" i="5"/>
  <c r="K105" i="13"/>
  <c r="A149" i="5"/>
  <c r="K113" i="13"/>
  <c r="A157" i="5"/>
  <c r="K121" i="13"/>
  <c r="A165" i="5"/>
  <c r="K129" i="13"/>
  <c r="A173" i="5"/>
  <c r="K137" i="13"/>
  <c r="A181" i="5"/>
  <c r="K145" i="13"/>
  <c r="A179" i="5"/>
  <c r="K143" i="13"/>
  <c r="A138" i="5"/>
  <c r="K102" i="13"/>
  <c r="A146" i="5"/>
  <c r="K110" i="13"/>
  <c r="A154" i="5"/>
  <c r="K118" i="13"/>
  <c r="A162" i="5"/>
  <c r="K126" i="13"/>
  <c r="A170" i="5"/>
  <c r="K134" i="13"/>
  <c r="A178" i="5"/>
  <c r="K142" i="13"/>
  <c r="A177" i="5"/>
  <c r="K141" i="13"/>
  <c r="A143" i="5"/>
  <c r="K107" i="13"/>
  <c r="A151" i="5"/>
  <c r="K115" i="13"/>
  <c r="A159" i="5"/>
  <c r="K123" i="13"/>
  <c r="A167" i="5"/>
  <c r="K131" i="13"/>
  <c r="A175" i="5"/>
  <c r="K139" i="13"/>
  <c r="A153" i="5"/>
  <c r="K117" i="13"/>
  <c r="A140" i="5"/>
  <c r="K104" i="13"/>
  <c r="A148" i="5"/>
  <c r="K112" i="13"/>
  <c r="A156" i="5"/>
  <c r="K120" i="13"/>
  <c r="A164" i="5"/>
  <c r="K128" i="13"/>
  <c r="A172" i="5"/>
  <c r="K136" i="13"/>
  <c r="A180" i="5"/>
  <c r="K144" i="13"/>
  <c r="C192" i="5"/>
  <c r="C810" i="5"/>
  <c r="C288" i="5"/>
  <c r="C304" i="5"/>
  <c r="C432" i="5"/>
  <c r="C440" i="5"/>
  <c r="C448" i="5"/>
  <c r="C456" i="5"/>
  <c r="C504" i="5"/>
  <c r="C512" i="5"/>
  <c r="C520" i="5"/>
  <c r="C536" i="5"/>
  <c r="C544" i="5"/>
  <c r="C552" i="5"/>
  <c r="C560" i="5"/>
  <c r="C568" i="5"/>
  <c r="C266" i="5"/>
  <c r="C370" i="5"/>
  <c r="C578" i="5"/>
  <c r="C586" i="5"/>
  <c r="C594" i="5"/>
  <c r="C602" i="5"/>
  <c r="C618" i="5"/>
  <c r="C626" i="5"/>
  <c r="C634" i="5"/>
  <c r="C642" i="5"/>
  <c r="C706" i="5"/>
  <c r="C738" i="5"/>
  <c r="C746" i="5"/>
  <c r="C754" i="5"/>
  <c r="C762" i="5"/>
  <c r="C770" i="5"/>
  <c r="C778" i="5"/>
  <c r="C786" i="5"/>
  <c r="C794" i="5"/>
  <c r="C802" i="5"/>
  <c r="C368" i="5"/>
  <c r="C376" i="5"/>
  <c r="C384" i="5"/>
  <c r="C392" i="5"/>
  <c r="C408" i="5"/>
  <c r="C416" i="5"/>
  <c r="C424" i="5"/>
  <c r="C576" i="5"/>
  <c r="C712" i="5"/>
  <c r="C720" i="5"/>
  <c r="C728" i="5"/>
  <c r="C736" i="5"/>
  <c r="C818" i="5"/>
  <c r="C49" i="5"/>
  <c r="C57" i="5"/>
  <c r="C65" i="5"/>
  <c r="C73" i="5"/>
  <c r="C81" i="5"/>
  <c r="C89" i="5"/>
  <c r="C97" i="5"/>
  <c r="C105" i="5"/>
  <c r="C113" i="5"/>
  <c r="C121" i="5"/>
  <c r="C129" i="5"/>
  <c r="C137" i="5"/>
  <c r="C145" i="5"/>
  <c r="C153" i="5"/>
  <c r="C161" i="5"/>
  <c r="C185" i="5"/>
  <c r="C193" i="5"/>
  <c r="C201" i="5"/>
  <c r="C209" i="5"/>
  <c r="C217" i="5"/>
  <c r="C225" i="5"/>
  <c r="C233" i="5"/>
  <c r="C241" i="5"/>
  <c r="C249" i="5"/>
  <c r="C257" i="5"/>
  <c r="C337" i="5"/>
  <c r="C345" i="5"/>
  <c r="C353" i="5"/>
  <c r="C361" i="5"/>
  <c r="C369" i="5"/>
  <c r="C377" i="5"/>
  <c r="C385" i="5"/>
  <c r="C393" i="5"/>
  <c r="C401" i="5"/>
  <c r="C409" i="5"/>
  <c r="C417" i="5"/>
  <c r="C425" i="5"/>
  <c r="C433" i="5"/>
  <c r="C441" i="5"/>
  <c r="C449" i="5"/>
  <c r="C457" i="5"/>
  <c r="C465" i="5"/>
  <c r="C473" i="5"/>
  <c r="C481" i="5"/>
  <c r="C489" i="5"/>
  <c r="C497" i="5"/>
  <c r="C505" i="5"/>
  <c r="C513" i="5"/>
  <c r="C521" i="5"/>
  <c r="C553" i="5"/>
  <c r="C561" i="5"/>
  <c r="C569" i="5"/>
  <c r="C577" i="5"/>
  <c r="C585" i="5"/>
  <c r="C593" i="5"/>
  <c r="C601" i="5"/>
  <c r="C609" i="5"/>
  <c r="C617" i="5"/>
  <c r="C625" i="5"/>
  <c r="C713" i="5"/>
  <c r="C721" i="5"/>
  <c r="C729" i="5"/>
  <c r="C737" i="5"/>
  <c r="C745" i="5"/>
  <c r="C753" i="5"/>
  <c r="C761" i="5"/>
  <c r="C769" i="5"/>
  <c r="C777" i="5"/>
  <c r="C785" i="5"/>
  <c r="C793" i="5"/>
  <c r="C801" i="5"/>
  <c r="C158" i="5"/>
  <c r="C198" i="5"/>
  <c r="C206" i="5"/>
  <c r="C214" i="5"/>
  <c r="C222" i="5"/>
  <c r="C230" i="5"/>
  <c r="C238" i="5"/>
  <c r="C246" i="5"/>
  <c r="C254" i="5"/>
  <c r="C270" i="5"/>
  <c r="C286" i="5"/>
  <c r="C294" i="5"/>
  <c r="C302" i="5"/>
  <c r="C318" i="5"/>
  <c r="C326" i="5"/>
  <c r="C334" i="5"/>
  <c r="C342" i="5"/>
  <c r="C366" i="5"/>
  <c r="C374" i="5"/>
  <c r="C470" i="5"/>
  <c r="C478" i="5"/>
  <c r="C486" i="5"/>
  <c r="C494" i="5"/>
  <c r="C502" i="5"/>
  <c r="C510" i="5"/>
  <c r="C518" i="5"/>
  <c r="C558" i="5"/>
  <c r="C566" i="5"/>
  <c r="C574" i="5"/>
  <c r="C582" i="5"/>
  <c r="C598" i="5"/>
  <c r="C606" i="5"/>
  <c r="C614" i="5"/>
  <c r="C622" i="5"/>
  <c r="C630" i="5"/>
  <c r="C638" i="5"/>
  <c r="C646" i="5"/>
  <c r="C654" i="5"/>
  <c r="C662" i="5"/>
  <c r="C670" i="5"/>
  <c r="C678" i="5"/>
  <c r="C686" i="5"/>
  <c r="C694" i="5"/>
  <c r="C702" i="5"/>
  <c r="C710" i="5"/>
  <c r="C742" i="5"/>
  <c r="C750" i="5"/>
  <c r="C758" i="5"/>
  <c r="C766" i="5"/>
  <c r="C774" i="5"/>
  <c r="C782" i="5"/>
  <c r="C790" i="5"/>
  <c r="C798" i="5"/>
  <c r="C806" i="5"/>
  <c r="C814" i="5"/>
  <c r="C151" i="5"/>
  <c r="C263" i="5"/>
  <c r="C271" i="5"/>
  <c r="C279" i="5"/>
  <c r="C287" i="5"/>
  <c r="C295" i="5"/>
  <c r="C303" i="5"/>
  <c r="C311" i="5"/>
  <c r="C319" i="5"/>
  <c r="C327" i="5"/>
  <c r="C335" i="5"/>
  <c r="C527" i="5"/>
  <c r="C535" i="5"/>
  <c r="C543" i="5"/>
  <c r="C639" i="5"/>
  <c r="C647" i="5"/>
  <c r="C655" i="5"/>
  <c r="C663" i="5"/>
  <c r="C671" i="5"/>
  <c r="C679" i="5"/>
  <c r="C687" i="5"/>
  <c r="C695" i="5"/>
  <c r="C703" i="5"/>
  <c r="C60" i="5"/>
  <c r="C68" i="5"/>
  <c r="C76" i="5"/>
  <c r="C84" i="5"/>
  <c r="C92" i="5"/>
  <c r="C100" i="5"/>
  <c r="C108" i="5"/>
  <c r="C116" i="5"/>
  <c r="C124" i="5"/>
  <c r="C132" i="5"/>
  <c r="C140" i="5"/>
  <c r="C148" i="5"/>
  <c r="C154" i="5"/>
  <c r="C162" i="5"/>
  <c r="C164" i="5"/>
  <c r="C202" i="5"/>
  <c r="C210" i="5"/>
  <c r="C220" i="5"/>
  <c r="C236" i="5"/>
  <c r="C252" i="5"/>
  <c r="C268" i="5"/>
  <c r="C276" i="5"/>
  <c r="C290" i="5"/>
  <c r="C306" i="5"/>
  <c r="C314" i="5"/>
  <c r="C322" i="5"/>
  <c r="C330" i="5"/>
  <c r="C354" i="5"/>
  <c r="C364" i="5"/>
  <c r="C372" i="5"/>
  <c r="C378" i="5"/>
  <c r="C380" i="5"/>
  <c r="C386" i="5"/>
  <c r="C388" i="5"/>
  <c r="C394" i="5"/>
  <c r="C396" i="5"/>
  <c r="C402" i="5"/>
  <c r="C404" i="5"/>
  <c r="C410" i="5"/>
  <c r="C412" i="5"/>
  <c r="C420" i="5"/>
  <c r="C428" i="5"/>
  <c r="C436" i="5"/>
  <c r="C444" i="5"/>
  <c r="C452" i="5"/>
  <c r="C460" i="5"/>
  <c r="C466" i="5"/>
  <c r="C474" i="5"/>
  <c r="C482" i="5"/>
  <c r="C490" i="5"/>
  <c r="C500" i="5"/>
  <c r="C506" i="5"/>
  <c r="C508" i="5"/>
  <c r="C514" i="5"/>
  <c r="C516" i="5"/>
  <c r="C522" i="5"/>
  <c r="C524" i="5"/>
  <c r="C530" i="5"/>
  <c r="C532" i="5"/>
  <c r="C538" i="5"/>
  <c r="C540" i="5"/>
  <c r="C548" i="5"/>
  <c r="C554" i="5"/>
  <c r="C562" i="5"/>
  <c r="C564" i="5"/>
  <c r="C570" i="5"/>
  <c r="C610" i="5"/>
  <c r="C650" i="5"/>
  <c r="C658" i="5"/>
  <c r="C666" i="5"/>
  <c r="C674" i="5"/>
  <c r="C682" i="5"/>
  <c r="C690" i="5"/>
  <c r="C698" i="5"/>
  <c r="C716" i="5"/>
  <c r="C724" i="5"/>
  <c r="C732" i="5"/>
  <c r="C809" i="5"/>
  <c r="C43" i="5"/>
  <c r="C51" i="5"/>
  <c r="C59" i="5"/>
  <c r="C67" i="5"/>
  <c r="C75" i="5"/>
  <c r="C83" i="5"/>
  <c r="C91" i="5"/>
  <c r="C99" i="5"/>
  <c r="C107" i="5"/>
  <c r="C115" i="5"/>
  <c r="C123" i="5"/>
  <c r="C131" i="5"/>
  <c r="C139" i="5"/>
  <c r="C147" i="5"/>
  <c r="C155" i="5"/>
  <c r="C163" i="5"/>
  <c r="C179" i="5"/>
  <c r="C187" i="5"/>
  <c r="C195" i="5"/>
  <c r="C203" i="5"/>
  <c r="C211" i="5"/>
  <c r="C219" i="5"/>
  <c r="C227" i="5"/>
  <c r="C235" i="5"/>
  <c r="C243" i="5"/>
  <c r="C251" i="5"/>
  <c r="C283" i="5"/>
  <c r="C339" i="5"/>
  <c r="C347" i="5"/>
  <c r="C355" i="5"/>
  <c r="C363" i="5"/>
  <c r="C371" i="5"/>
  <c r="C379" i="5"/>
  <c r="C387" i="5"/>
  <c r="C395" i="5"/>
  <c r="C403" i="5"/>
  <c r="C411" i="5"/>
  <c r="C419" i="5"/>
  <c r="C427" i="5"/>
  <c r="C435" i="5"/>
  <c r="C443" i="5"/>
  <c r="C451" i="5"/>
  <c r="C459" i="5"/>
  <c r="C467" i="5"/>
  <c r="C475" i="5"/>
  <c r="C483" i="5"/>
  <c r="C491" i="5"/>
  <c r="C499" i="5"/>
  <c r="C507" i="5"/>
  <c r="C515" i="5"/>
  <c r="C555" i="5"/>
  <c r="C563" i="5"/>
  <c r="C571" i="5"/>
  <c r="C579" i="5"/>
  <c r="C587" i="5"/>
  <c r="C595" i="5"/>
  <c r="C603" i="5"/>
  <c r="C611" i="5"/>
  <c r="C619" i="5"/>
  <c r="C627" i="5"/>
  <c r="C715" i="5"/>
  <c r="C723" i="5"/>
  <c r="C731" i="5"/>
  <c r="C739" i="5"/>
  <c r="C747" i="5"/>
  <c r="C755" i="5"/>
  <c r="C763" i="5"/>
  <c r="C771" i="5"/>
  <c r="C779" i="5"/>
  <c r="C787" i="5"/>
  <c r="C795" i="5"/>
  <c r="C803" i="5"/>
  <c r="C811" i="5"/>
  <c r="C48" i="5"/>
  <c r="C50" i="5"/>
  <c r="C58" i="5"/>
  <c r="C66" i="5"/>
  <c r="C74" i="5"/>
  <c r="C82" i="5"/>
  <c r="C90" i="5"/>
  <c r="C98" i="5"/>
  <c r="C106" i="5"/>
  <c r="C114" i="5"/>
  <c r="C168" i="5"/>
  <c r="C176" i="5"/>
  <c r="C42" i="5"/>
  <c r="C47" i="5"/>
  <c r="C55" i="5"/>
  <c r="C63" i="5"/>
  <c r="C71" i="5"/>
  <c r="C79" i="5"/>
  <c r="C87" i="5"/>
  <c r="C95" i="5"/>
  <c r="C103" i="5"/>
  <c r="C111" i="5"/>
  <c r="C119" i="5"/>
  <c r="K87" i="13"/>
  <c r="A123" i="5"/>
  <c r="C127" i="5"/>
  <c r="K95" i="13"/>
  <c r="A131" i="5"/>
  <c r="C135" i="5"/>
  <c r="C143" i="5"/>
  <c r="C159" i="5"/>
  <c r="C167" i="5"/>
  <c r="C169" i="5"/>
  <c r="C175" i="5"/>
  <c r="C177" i="5"/>
  <c r="C183" i="5"/>
  <c r="C191" i="5"/>
  <c r="C199" i="5"/>
  <c r="C207" i="5"/>
  <c r="C215" i="5"/>
  <c r="C223" i="5"/>
  <c r="C231" i="5"/>
  <c r="C239" i="5"/>
  <c r="C247" i="5"/>
  <c r="C255" i="5"/>
  <c r="C265" i="5"/>
  <c r="C273" i="5"/>
  <c r="C281" i="5"/>
  <c r="C289" i="5"/>
  <c r="C297" i="5"/>
  <c r="C305" i="5"/>
  <c r="C313" i="5"/>
  <c r="C321" i="5"/>
  <c r="C329" i="5"/>
  <c r="C343" i="5"/>
  <c r="C351" i="5"/>
  <c r="C359" i="5"/>
  <c r="C367" i="5"/>
  <c r="C375" i="5"/>
  <c r="C383" i="5"/>
  <c r="C391" i="5"/>
  <c r="C399" i="5"/>
  <c r="C407" i="5"/>
  <c r="C415" i="5"/>
  <c r="C423" i="5"/>
  <c r="C431" i="5"/>
  <c r="C439" i="5"/>
  <c r="C447" i="5"/>
  <c r="C455" i="5"/>
  <c r="C463" i="5"/>
  <c r="C471" i="5"/>
  <c r="C479" i="5"/>
  <c r="C487" i="5"/>
  <c r="C495" i="5"/>
  <c r="C503" i="5"/>
  <c r="C511" i="5"/>
  <c r="C519" i="5"/>
  <c r="C529" i="5"/>
  <c r="C537" i="5"/>
  <c r="C545" i="5"/>
  <c r="C551" i="5"/>
  <c r="C559" i="5"/>
  <c r="C567" i="5"/>
  <c r="C575" i="5"/>
  <c r="C583" i="5"/>
  <c r="C591" i="5"/>
  <c r="C599" i="5"/>
  <c r="C607" i="5"/>
  <c r="C615" i="5"/>
  <c r="C623" i="5"/>
  <c r="C631" i="5"/>
  <c r="C633" i="5"/>
  <c r="C641" i="5"/>
  <c r="C649" i="5"/>
  <c r="C657" i="5"/>
  <c r="C665" i="5"/>
  <c r="C673" i="5"/>
  <c r="C681" i="5"/>
  <c r="C689" i="5"/>
  <c r="C697" i="5"/>
  <c r="C705" i="5"/>
  <c r="C711" i="5"/>
  <c r="C719" i="5"/>
  <c r="C727" i="5"/>
  <c r="C735" i="5"/>
  <c r="C743" i="5"/>
  <c r="C751" i="5"/>
  <c r="C759" i="5"/>
  <c r="C767" i="5"/>
  <c r="C775" i="5"/>
  <c r="C783" i="5"/>
  <c r="C791" i="5"/>
  <c r="C799" i="5"/>
  <c r="C807" i="5"/>
  <c r="C815" i="5"/>
  <c r="K90" i="13"/>
  <c r="A126" i="5"/>
  <c r="K98" i="13"/>
  <c r="A134" i="5"/>
  <c r="C44" i="5"/>
  <c r="C46" i="5"/>
  <c r="C52" i="5"/>
  <c r="C54" i="5"/>
  <c r="C62" i="5"/>
  <c r="C70" i="5"/>
  <c r="C78" i="5"/>
  <c r="C86" i="5"/>
  <c r="C94" i="5"/>
  <c r="C102" i="5"/>
  <c r="C110" i="5"/>
  <c r="C118" i="5"/>
  <c r="K84" i="13"/>
  <c r="A120" i="5"/>
  <c r="AH120" i="5" s="1"/>
  <c r="C126" i="5"/>
  <c r="K92" i="13"/>
  <c r="A128" i="5"/>
  <c r="C134" i="5"/>
  <c r="K100" i="13"/>
  <c r="A136" i="5"/>
  <c r="C142" i="5"/>
  <c r="C150" i="5"/>
  <c r="C156" i="5"/>
  <c r="C166" i="5"/>
  <c r="C172" i="5"/>
  <c r="C174" i="5"/>
  <c r="C180" i="5"/>
  <c r="C182" i="5"/>
  <c r="C188" i="5"/>
  <c r="C190" i="5"/>
  <c r="C196" i="5"/>
  <c r="C204" i="5"/>
  <c r="C212" i="5"/>
  <c r="C228" i="5"/>
  <c r="C244" i="5"/>
  <c r="C260" i="5"/>
  <c r="C262" i="5"/>
  <c r="C278" i="5"/>
  <c r="C284" i="5"/>
  <c r="C292" i="5"/>
  <c r="C300" i="5"/>
  <c r="C308" i="5"/>
  <c r="C310" i="5"/>
  <c r="C316" i="5"/>
  <c r="C324" i="5"/>
  <c r="C332" i="5"/>
  <c r="C340" i="5"/>
  <c r="C348" i="5"/>
  <c r="C350" i="5"/>
  <c r="C356" i="5"/>
  <c r="C358" i="5"/>
  <c r="C382" i="5"/>
  <c r="C390" i="5"/>
  <c r="C398" i="5"/>
  <c r="C406" i="5"/>
  <c r="C414" i="5"/>
  <c r="C422" i="5"/>
  <c r="C430" i="5"/>
  <c r="C438" i="5"/>
  <c r="C446" i="5"/>
  <c r="C454" i="5"/>
  <c r="C462" i="5"/>
  <c r="C468" i="5"/>
  <c r="C476" i="5"/>
  <c r="C484" i="5"/>
  <c r="C492" i="5"/>
  <c r="C526" i="5"/>
  <c r="C534" i="5"/>
  <c r="C542" i="5"/>
  <c r="C550" i="5"/>
  <c r="C556" i="5"/>
  <c r="C572" i="5"/>
  <c r="C580" i="5"/>
  <c r="C588" i="5"/>
  <c r="C590" i="5"/>
  <c r="C596" i="5"/>
  <c r="C604" i="5"/>
  <c r="C612" i="5"/>
  <c r="C620" i="5"/>
  <c r="C628" i="5"/>
  <c r="C636" i="5"/>
  <c r="C644" i="5"/>
  <c r="C652" i="5"/>
  <c r="C660" i="5"/>
  <c r="C668" i="5"/>
  <c r="C676" i="5"/>
  <c r="C684" i="5"/>
  <c r="C692" i="5"/>
  <c r="C700" i="5"/>
  <c r="C708" i="5"/>
  <c r="C718" i="5"/>
  <c r="C726" i="5"/>
  <c r="C734" i="5"/>
  <c r="C740" i="5"/>
  <c r="C748" i="5"/>
  <c r="C756" i="5"/>
  <c r="C764" i="5"/>
  <c r="C772" i="5"/>
  <c r="C780" i="5"/>
  <c r="C788" i="5"/>
  <c r="C796" i="5"/>
  <c r="C804" i="5"/>
  <c r="C812" i="5"/>
  <c r="C820" i="5"/>
  <c r="C41" i="5"/>
  <c r="K82" i="13"/>
  <c r="A118" i="5"/>
  <c r="AH118" i="5" s="1"/>
  <c r="K81" i="13"/>
  <c r="A117" i="5"/>
  <c r="K89" i="13"/>
  <c r="A125" i="5"/>
  <c r="K97" i="13"/>
  <c r="A133" i="5"/>
  <c r="C171" i="5"/>
  <c r="C259" i="5"/>
  <c r="C267" i="5"/>
  <c r="C275" i="5"/>
  <c r="C291" i="5"/>
  <c r="C299" i="5"/>
  <c r="C307" i="5"/>
  <c r="C315" i="5"/>
  <c r="C323" i="5"/>
  <c r="C331" i="5"/>
  <c r="C523" i="5"/>
  <c r="C531" i="5"/>
  <c r="C539" i="5"/>
  <c r="C547" i="5"/>
  <c r="C635" i="5"/>
  <c r="C643" i="5"/>
  <c r="C651" i="5"/>
  <c r="C659" i="5"/>
  <c r="C667" i="5"/>
  <c r="C675" i="5"/>
  <c r="C683" i="5"/>
  <c r="C691" i="5"/>
  <c r="C699" i="5"/>
  <c r="C707" i="5"/>
  <c r="C817" i="5"/>
  <c r="C819" i="5"/>
  <c r="C56" i="5"/>
  <c r="C64" i="5"/>
  <c r="C72" i="5"/>
  <c r="C80" i="5"/>
  <c r="C88" i="5"/>
  <c r="C96" i="5"/>
  <c r="C104" i="5"/>
  <c r="C112" i="5"/>
  <c r="C120" i="5"/>
  <c r="K86" i="13"/>
  <c r="A122" i="5"/>
  <c r="AH122" i="5" s="1"/>
  <c r="C128" i="5"/>
  <c r="K94" i="13"/>
  <c r="A130" i="5"/>
  <c r="AH130" i="5" s="1"/>
  <c r="C136" i="5"/>
  <c r="C144" i="5"/>
  <c r="C152" i="5"/>
  <c r="C160" i="5"/>
  <c r="K93" i="13"/>
  <c r="A129" i="5"/>
  <c r="AH129" i="5" s="1"/>
  <c r="K83" i="13"/>
  <c r="A119" i="5"/>
  <c r="K91" i="13"/>
  <c r="A127" i="5"/>
  <c r="K99" i="13"/>
  <c r="A135" i="5"/>
  <c r="C157" i="5"/>
  <c r="C165" i="5"/>
  <c r="C173" i="5"/>
  <c r="C261" i="5"/>
  <c r="C269" i="5"/>
  <c r="C285" i="5"/>
  <c r="C293" i="5"/>
  <c r="C301" i="5"/>
  <c r="C309" i="5"/>
  <c r="C317" i="5"/>
  <c r="C325" i="5"/>
  <c r="C333" i="5"/>
  <c r="C525" i="5"/>
  <c r="C533" i="5"/>
  <c r="C541" i="5"/>
  <c r="C549" i="5"/>
  <c r="C629" i="5"/>
  <c r="C637" i="5"/>
  <c r="C645" i="5"/>
  <c r="C653" i="5"/>
  <c r="C661" i="5"/>
  <c r="C669" i="5"/>
  <c r="C677" i="5"/>
  <c r="C685" i="5"/>
  <c r="C693" i="5"/>
  <c r="C701" i="5"/>
  <c r="C709" i="5"/>
  <c r="K85" i="13"/>
  <c r="A121" i="5"/>
  <c r="C122" i="5"/>
  <c r="K88" i="13"/>
  <c r="A124" i="5"/>
  <c r="C130" i="5"/>
  <c r="K96" i="13"/>
  <c r="A132" i="5"/>
  <c r="C138" i="5"/>
  <c r="C146" i="5"/>
  <c r="C170" i="5"/>
  <c r="C178" i="5"/>
  <c r="C184" i="5"/>
  <c r="C186" i="5"/>
  <c r="C194" i="5"/>
  <c r="C200" i="5"/>
  <c r="C208" i="5"/>
  <c r="C216" i="5"/>
  <c r="C218" i="5"/>
  <c r="C224" i="5"/>
  <c r="C226" i="5"/>
  <c r="C232" i="5"/>
  <c r="C234" i="5"/>
  <c r="C240" i="5"/>
  <c r="C242" i="5"/>
  <c r="C248" i="5"/>
  <c r="C250" i="5"/>
  <c r="C256" i="5"/>
  <c r="C258" i="5"/>
  <c r="C264" i="5"/>
  <c r="C272" i="5"/>
  <c r="C274" i="5"/>
  <c r="C280" i="5"/>
  <c r="C282" i="5"/>
  <c r="C296" i="5"/>
  <c r="C298" i="5"/>
  <c r="C312" i="5"/>
  <c r="C320" i="5"/>
  <c r="C328" i="5"/>
  <c r="C336" i="5"/>
  <c r="C338" i="5"/>
  <c r="C344" i="5"/>
  <c r="C346" i="5"/>
  <c r="C352" i="5"/>
  <c r="C360" i="5"/>
  <c r="C362" i="5"/>
  <c r="C400" i="5"/>
  <c r="C418" i="5"/>
  <c r="C426" i="5"/>
  <c r="C434" i="5"/>
  <c r="C442" i="5"/>
  <c r="C450" i="5"/>
  <c r="C458" i="5"/>
  <c r="C464" i="5"/>
  <c r="C472" i="5"/>
  <c r="C480" i="5"/>
  <c r="C488" i="5"/>
  <c r="C496" i="5"/>
  <c r="C498" i="5"/>
  <c r="C528" i="5"/>
  <c r="C546" i="5"/>
  <c r="C584" i="5"/>
  <c r="C592" i="5"/>
  <c r="C600" i="5"/>
  <c r="C608" i="5"/>
  <c r="C616" i="5"/>
  <c r="C624" i="5"/>
  <c r="C632" i="5"/>
  <c r="C640" i="5"/>
  <c r="C648" i="5"/>
  <c r="C656" i="5"/>
  <c r="C664" i="5"/>
  <c r="C672" i="5"/>
  <c r="C680" i="5"/>
  <c r="C688" i="5"/>
  <c r="C696" i="5"/>
  <c r="C704" i="5"/>
  <c r="C714" i="5"/>
  <c r="C722" i="5"/>
  <c r="C730" i="5"/>
  <c r="C744" i="5"/>
  <c r="C752" i="5"/>
  <c r="C760" i="5"/>
  <c r="C768" i="5"/>
  <c r="C776" i="5"/>
  <c r="C784" i="5"/>
  <c r="C792" i="5"/>
  <c r="C800" i="5"/>
  <c r="C808" i="5"/>
  <c r="C816" i="5"/>
  <c r="CB820" i="5"/>
  <c r="CA820" i="5"/>
  <c r="BS820" i="5"/>
  <c r="BR820" i="5"/>
  <c r="AJ820" i="5"/>
  <c r="BQ820" i="5" s="1"/>
  <c r="AI820" i="5"/>
  <c r="CB819" i="5"/>
  <c r="CA819" i="5"/>
  <c r="BS819" i="5"/>
  <c r="BR819" i="5"/>
  <c r="AJ819" i="5"/>
  <c r="AI819" i="5"/>
  <c r="CB818" i="5"/>
  <c r="CA818" i="5"/>
  <c r="BS818" i="5"/>
  <c r="BR818" i="5"/>
  <c r="AJ818" i="5"/>
  <c r="AI818" i="5"/>
  <c r="CB817" i="5"/>
  <c r="CA817" i="5"/>
  <c r="BS817" i="5"/>
  <c r="BR817" i="5"/>
  <c r="AJ817" i="5"/>
  <c r="AI817" i="5"/>
  <c r="CB816" i="5"/>
  <c r="CA816" i="5"/>
  <c r="BS816" i="5"/>
  <c r="BR816" i="5"/>
  <c r="AJ816" i="5"/>
  <c r="AI816" i="5"/>
  <c r="CB815" i="5"/>
  <c r="CA815" i="5"/>
  <c r="BS815" i="5"/>
  <c r="BR815" i="5"/>
  <c r="AJ815" i="5"/>
  <c r="BQ815" i="5" s="1"/>
  <c r="AI815" i="5"/>
  <c r="CB814" i="5"/>
  <c r="CA814" i="5"/>
  <c r="BS814" i="5"/>
  <c r="BR814" i="5"/>
  <c r="AJ814" i="5"/>
  <c r="BQ814" i="5" s="1"/>
  <c r="AI814" i="5"/>
  <c r="CB813" i="5"/>
  <c r="CA813" i="5"/>
  <c r="BS813" i="5"/>
  <c r="BR813" i="5"/>
  <c r="AJ813" i="5"/>
  <c r="BP813" i="5" s="1"/>
  <c r="AI813" i="5"/>
  <c r="CB812" i="5"/>
  <c r="CA812" i="5"/>
  <c r="BS812" i="5"/>
  <c r="BR812" i="5"/>
  <c r="AJ812" i="5"/>
  <c r="BP812" i="5" s="1"/>
  <c r="AI812" i="5"/>
  <c r="CB811" i="5"/>
  <c r="CA811" i="5"/>
  <c r="BS811" i="5"/>
  <c r="BR811" i="5"/>
  <c r="AJ811" i="5"/>
  <c r="AI811" i="5"/>
  <c r="CB810" i="5"/>
  <c r="CA810" i="5"/>
  <c r="BS810" i="5"/>
  <c r="BR810" i="5"/>
  <c r="AJ810" i="5"/>
  <c r="AI810" i="5"/>
  <c r="CB809" i="5"/>
  <c r="CA809" i="5"/>
  <c r="BS809" i="5"/>
  <c r="BR809" i="5"/>
  <c r="AJ809" i="5"/>
  <c r="AI809" i="5"/>
  <c r="CB808" i="5"/>
  <c r="CA808" i="5"/>
  <c r="BS808" i="5"/>
  <c r="BR808" i="5"/>
  <c r="AJ808" i="5"/>
  <c r="BQ808" i="5" s="1"/>
  <c r="AI808" i="5"/>
  <c r="CB807" i="5"/>
  <c r="CA807" i="5"/>
  <c r="BS807" i="5"/>
  <c r="BR807" i="5"/>
  <c r="AJ807" i="5"/>
  <c r="BP807" i="5" s="1"/>
  <c r="AI807" i="5"/>
  <c r="CB806" i="5"/>
  <c r="CA806" i="5"/>
  <c r="BS806" i="5"/>
  <c r="BR806" i="5"/>
  <c r="AJ806" i="5"/>
  <c r="BQ806" i="5" s="1"/>
  <c r="AI806" i="5"/>
  <c r="CB805" i="5"/>
  <c r="CA805" i="5"/>
  <c r="BS805" i="5"/>
  <c r="BR805" i="5"/>
  <c r="AJ805" i="5"/>
  <c r="AI805" i="5"/>
  <c r="CB804" i="5"/>
  <c r="CA804" i="5"/>
  <c r="BS804" i="5"/>
  <c r="BR804" i="5"/>
  <c r="AJ804" i="5"/>
  <c r="AI804" i="5"/>
  <c r="CB803" i="5"/>
  <c r="CA803" i="5"/>
  <c r="BS803" i="5"/>
  <c r="BR803" i="5"/>
  <c r="AJ803" i="5"/>
  <c r="AI803" i="5"/>
  <c r="CB802" i="5"/>
  <c r="CA802" i="5"/>
  <c r="BS802" i="5"/>
  <c r="BR802" i="5"/>
  <c r="AJ802" i="5"/>
  <c r="AI802" i="5"/>
  <c r="CB801" i="5"/>
  <c r="CA801" i="5"/>
  <c r="BS801" i="5"/>
  <c r="BR801" i="5"/>
  <c r="AJ801" i="5"/>
  <c r="BP801" i="5" s="1"/>
  <c r="AI801" i="5"/>
  <c r="CB800" i="5"/>
  <c r="CA800" i="5"/>
  <c r="BS800" i="5"/>
  <c r="BR800" i="5"/>
  <c r="AJ800" i="5"/>
  <c r="BQ800" i="5" s="1"/>
  <c r="AI800" i="5"/>
  <c r="CB799" i="5"/>
  <c r="CA799" i="5"/>
  <c r="BS799" i="5"/>
  <c r="BR799" i="5"/>
  <c r="AJ799" i="5"/>
  <c r="BP799" i="5" s="1"/>
  <c r="AI799" i="5"/>
  <c r="CB798" i="5"/>
  <c r="CA798" i="5"/>
  <c r="BS798" i="5"/>
  <c r="BR798" i="5"/>
  <c r="AJ798" i="5"/>
  <c r="BQ798" i="5" s="1"/>
  <c r="AI798" i="5"/>
  <c r="CB797" i="5"/>
  <c r="CA797" i="5"/>
  <c r="BS797" i="5"/>
  <c r="BR797" i="5"/>
  <c r="AJ797" i="5"/>
  <c r="BP797" i="5" s="1"/>
  <c r="AI797" i="5"/>
  <c r="CB796" i="5"/>
  <c r="CA796" i="5"/>
  <c r="BS796" i="5"/>
  <c r="BR796" i="5"/>
  <c r="AJ796" i="5"/>
  <c r="BQ796" i="5" s="1"/>
  <c r="AI796" i="5"/>
  <c r="CB795" i="5"/>
  <c r="CA795" i="5"/>
  <c r="BS795" i="5"/>
  <c r="BR795" i="5"/>
  <c r="AJ795" i="5"/>
  <c r="BQ795" i="5" s="1"/>
  <c r="AI795" i="5"/>
  <c r="CB794" i="5"/>
  <c r="CA794" i="5"/>
  <c r="BS794" i="5"/>
  <c r="BR794" i="5"/>
  <c r="AJ794" i="5"/>
  <c r="BQ794" i="5" s="1"/>
  <c r="AI794" i="5"/>
  <c r="CB793" i="5"/>
  <c r="CA793" i="5"/>
  <c r="BS793" i="5"/>
  <c r="BR793" i="5"/>
  <c r="AJ793" i="5"/>
  <c r="BP793" i="5" s="1"/>
  <c r="AI793" i="5"/>
  <c r="CB792" i="5"/>
  <c r="CA792" i="5"/>
  <c r="BS792" i="5"/>
  <c r="BR792" i="5"/>
  <c r="AJ792" i="5"/>
  <c r="AI792" i="5"/>
  <c r="CB791" i="5"/>
  <c r="CA791" i="5"/>
  <c r="BS791" i="5"/>
  <c r="BR791" i="5"/>
  <c r="AJ791" i="5"/>
  <c r="AI791" i="5"/>
  <c r="CB790" i="5"/>
  <c r="CA790" i="5"/>
  <c r="BS790" i="5"/>
  <c r="BR790" i="5"/>
  <c r="AJ790" i="5"/>
  <c r="BQ790" i="5" s="1"/>
  <c r="AI790" i="5"/>
  <c r="CB789" i="5"/>
  <c r="CA789" i="5"/>
  <c r="BS789" i="5"/>
  <c r="BR789" i="5"/>
  <c r="AJ789" i="5"/>
  <c r="BQ789" i="5" s="1"/>
  <c r="AI789" i="5"/>
  <c r="CB788" i="5"/>
  <c r="CA788" i="5"/>
  <c r="BS788" i="5"/>
  <c r="BR788" i="5"/>
  <c r="AJ788" i="5"/>
  <c r="BP788" i="5" s="1"/>
  <c r="AI788" i="5"/>
  <c r="CB787" i="5"/>
  <c r="CA787" i="5"/>
  <c r="BS787" i="5"/>
  <c r="BR787" i="5"/>
  <c r="AJ787" i="5"/>
  <c r="AI787" i="5"/>
  <c r="CB786" i="5"/>
  <c r="CA786" i="5"/>
  <c r="BS786" i="5"/>
  <c r="BR786" i="5"/>
  <c r="AJ786" i="5"/>
  <c r="BP786" i="5" s="1"/>
  <c r="AI786" i="5"/>
  <c r="CB785" i="5"/>
  <c r="CA785" i="5"/>
  <c r="BS785" i="5"/>
  <c r="BR785" i="5"/>
  <c r="AJ785" i="5"/>
  <c r="BP785" i="5" s="1"/>
  <c r="AI785" i="5"/>
  <c r="CB784" i="5"/>
  <c r="CA784" i="5"/>
  <c r="BS784" i="5"/>
  <c r="BR784" i="5"/>
  <c r="AJ784" i="5"/>
  <c r="BQ784" i="5" s="1"/>
  <c r="AI784" i="5"/>
  <c r="CB783" i="5"/>
  <c r="CA783" i="5"/>
  <c r="BS783" i="5"/>
  <c r="BR783" i="5"/>
  <c r="AJ783" i="5"/>
  <c r="AI783" i="5"/>
  <c r="CB782" i="5"/>
  <c r="CA782" i="5"/>
  <c r="BS782" i="5"/>
  <c r="BR782" i="5"/>
  <c r="AJ782" i="5"/>
  <c r="BQ782" i="5" s="1"/>
  <c r="AI782" i="5"/>
  <c r="CB781" i="5"/>
  <c r="CA781" i="5"/>
  <c r="BS781" i="5"/>
  <c r="BR781" i="5"/>
  <c r="AJ781" i="5"/>
  <c r="AI781" i="5"/>
  <c r="CB780" i="5"/>
  <c r="CA780" i="5"/>
  <c r="BS780" i="5"/>
  <c r="BR780" i="5"/>
  <c r="AJ780" i="5"/>
  <c r="AI780" i="5"/>
  <c r="CB779" i="5"/>
  <c r="CA779" i="5"/>
  <c r="BS779" i="5"/>
  <c r="BR779" i="5"/>
  <c r="AJ779" i="5"/>
  <c r="BP779" i="5" s="1"/>
  <c r="AI779" i="5"/>
  <c r="CB778" i="5"/>
  <c r="CA778" i="5"/>
  <c r="BS778" i="5"/>
  <c r="BR778" i="5"/>
  <c r="AJ778" i="5"/>
  <c r="AI778" i="5"/>
  <c r="CB777" i="5"/>
  <c r="CA777" i="5"/>
  <c r="BS777" i="5"/>
  <c r="BR777" i="5"/>
  <c r="AJ777" i="5"/>
  <c r="AI777" i="5"/>
  <c r="CB776" i="5"/>
  <c r="CA776" i="5"/>
  <c r="BS776" i="5"/>
  <c r="BR776" i="5"/>
  <c r="AJ776" i="5"/>
  <c r="BQ776" i="5" s="1"/>
  <c r="AI776" i="5"/>
  <c r="CB775" i="5"/>
  <c r="CA775" i="5"/>
  <c r="BS775" i="5"/>
  <c r="BR775" i="5"/>
  <c r="AJ775" i="5"/>
  <c r="BQ775" i="5" s="1"/>
  <c r="AI775" i="5"/>
  <c r="CB774" i="5"/>
  <c r="CA774" i="5"/>
  <c r="BS774" i="5"/>
  <c r="BR774" i="5"/>
  <c r="AJ774" i="5"/>
  <c r="BQ774" i="5" s="1"/>
  <c r="AI774" i="5"/>
  <c r="CB773" i="5"/>
  <c r="CA773" i="5"/>
  <c r="BS773" i="5"/>
  <c r="BR773" i="5"/>
  <c r="AJ773" i="5"/>
  <c r="BP773" i="5" s="1"/>
  <c r="AI773" i="5"/>
  <c r="CB772" i="5"/>
  <c r="CA772" i="5"/>
  <c r="BS772" i="5"/>
  <c r="BR772" i="5"/>
  <c r="AJ772" i="5"/>
  <c r="BP772" i="5" s="1"/>
  <c r="AI772" i="5"/>
  <c r="CB771" i="5"/>
  <c r="CA771" i="5"/>
  <c r="BS771" i="5"/>
  <c r="BR771" i="5"/>
  <c r="AJ771" i="5"/>
  <c r="AI771" i="5"/>
  <c r="CB770" i="5"/>
  <c r="CA770" i="5"/>
  <c r="BS770" i="5"/>
  <c r="BR770" i="5"/>
  <c r="AJ770" i="5"/>
  <c r="BQ770" i="5" s="1"/>
  <c r="AI770" i="5"/>
  <c r="CB769" i="5"/>
  <c r="CA769" i="5"/>
  <c r="BS769" i="5"/>
  <c r="BR769" i="5"/>
  <c r="AJ769" i="5"/>
  <c r="AI769" i="5"/>
  <c r="CB768" i="5"/>
  <c r="CA768" i="5"/>
  <c r="BS768" i="5"/>
  <c r="BR768" i="5"/>
  <c r="AJ768" i="5"/>
  <c r="AI768" i="5"/>
  <c r="CB767" i="5"/>
  <c r="CA767" i="5"/>
  <c r="BS767" i="5"/>
  <c r="BR767" i="5"/>
  <c r="AJ767" i="5"/>
  <c r="AI767" i="5"/>
  <c r="CB766" i="5"/>
  <c r="CA766" i="5"/>
  <c r="BS766" i="5"/>
  <c r="BR766" i="5"/>
  <c r="AJ766" i="5"/>
  <c r="BQ766" i="5" s="1"/>
  <c r="AI766" i="5"/>
  <c r="CB765" i="5"/>
  <c r="CA765" i="5"/>
  <c r="BS765" i="5"/>
  <c r="BR765" i="5"/>
  <c r="AJ765" i="5"/>
  <c r="AI765" i="5"/>
  <c r="CB764" i="5"/>
  <c r="CA764" i="5"/>
  <c r="BS764" i="5"/>
  <c r="BR764" i="5"/>
  <c r="AJ764" i="5"/>
  <c r="AI764" i="5"/>
  <c r="CB763" i="5"/>
  <c r="CA763" i="5"/>
  <c r="BS763" i="5"/>
  <c r="BR763" i="5"/>
  <c r="AJ763" i="5"/>
  <c r="BQ763" i="5" s="1"/>
  <c r="AI763" i="5"/>
  <c r="CB762" i="5"/>
  <c r="CA762" i="5"/>
  <c r="BS762" i="5"/>
  <c r="BR762" i="5"/>
  <c r="AJ762" i="5"/>
  <c r="AI762" i="5"/>
  <c r="CB761" i="5"/>
  <c r="CA761" i="5"/>
  <c r="BS761" i="5"/>
  <c r="BR761" i="5"/>
  <c r="AJ761" i="5"/>
  <c r="AI761" i="5"/>
  <c r="CB760" i="5"/>
  <c r="CA760" i="5"/>
  <c r="BS760" i="5"/>
  <c r="BR760" i="5"/>
  <c r="AJ760" i="5"/>
  <c r="AI760" i="5"/>
  <c r="CB759" i="5"/>
  <c r="CA759" i="5"/>
  <c r="BS759" i="5"/>
  <c r="BR759" i="5"/>
  <c r="AJ759" i="5"/>
  <c r="AI759" i="5"/>
  <c r="CB758" i="5"/>
  <c r="CA758" i="5"/>
  <c r="BS758" i="5"/>
  <c r="BR758" i="5"/>
  <c r="AJ758" i="5"/>
  <c r="BQ758" i="5" s="1"/>
  <c r="AI758" i="5"/>
  <c r="CB757" i="5"/>
  <c r="CA757" i="5"/>
  <c r="BS757" i="5"/>
  <c r="BR757" i="5"/>
  <c r="AJ757" i="5"/>
  <c r="AI757" i="5"/>
  <c r="CB756" i="5"/>
  <c r="CA756" i="5"/>
  <c r="BS756" i="5"/>
  <c r="BR756" i="5"/>
  <c r="AJ756" i="5"/>
  <c r="BP756" i="5" s="1"/>
  <c r="AI756" i="5"/>
  <c r="CB755" i="5"/>
  <c r="CA755" i="5"/>
  <c r="BS755" i="5"/>
  <c r="BR755" i="5"/>
  <c r="AJ755" i="5"/>
  <c r="BP755" i="5" s="1"/>
  <c r="AI755" i="5"/>
  <c r="CB754" i="5"/>
  <c r="CA754" i="5"/>
  <c r="BS754" i="5"/>
  <c r="BR754" i="5"/>
  <c r="AJ754" i="5"/>
  <c r="BQ754" i="5" s="1"/>
  <c r="AI754" i="5"/>
  <c r="CB753" i="5"/>
  <c r="CA753" i="5"/>
  <c r="BS753" i="5"/>
  <c r="BR753" i="5"/>
  <c r="AJ753" i="5"/>
  <c r="AI753" i="5"/>
  <c r="CB752" i="5"/>
  <c r="CA752" i="5"/>
  <c r="BS752" i="5"/>
  <c r="BR752" i="5"/>
  <c r="AJ752" i="5"/>
  <c r="AI752" i="5"/>
  <c r="CB751" i="5"/>
  <c r="CA751" i="5"/>
  <c r="BS751" i="5"/>
  <c r="BR751" i="5"/>
  <c r="AJ751" i="5"/>
  <c r="AI751" i="5"/>
  <c r="CB750" i="5"/>
  <c r="CA750" i="5"/>
  <c r="BS750" i="5"/>
  <c r="BR750" i="5"/>
  <c r="AJ750" i="5"/>
  <c r="AI750" i="5"/>
  <c r="CB749" i="5"/>
  <c r="CA749" i="5"/>
  <c r="BS749" i="5"/>
  <c r="BR749" i="5"/>
  <c r="AJ749" i="5"/>
  <c r="AI749" i="5"/>
  <c r="CB748" i="5"/>
  <c r="CA748" i="5"/>
  <c r="BS748" i="5"/>
  <c r="BR748" i="5"/>
  <c r="AJ748" i="5"/>
  <c r="BQ748" i="5" s="1"/>
  <c r="AI748" i="5"/>
  <c r="CB747" i="5"/>
  <c r="CA747" i="5"/>
  <c r="BS747" i="5"/>
  <c r="BR747" i="5"/>
  <c r="AJ747" i="5"/>
  <c r="BP747" i="5" s="1"/>
  <c r="AI747" i="5"/>
  <c r="CB746" i="5"/>
  <c r="CA746" i="5"/>
  <c r="BS746" i="5"/>
  <c r="BR746" i="5"/>
  <c r="AJ746" i="5"/>
  <c r="BQ746" i="5" s="1"/>
  <c r="AI746" i="5"/>
  <c r="CB745" i="5"/>
  <c r="CA745" i="5"/>
  <c r="BS745" i="5"/>
  <c r="BR745" i="5"/>
  <c r="AJ745" i="5"/>
  <c r="AI745" i="5"/>
  <c r="CB744" i="5"/>
  <c r="CA744" i="5"/>
  <c r="BS744" i="5"/>
  <c r="BR744" i="5"/>
  <c r="AJ744" i="5"/>
  <c r="AI744" i="5"/>
  <c r="CB743" i="5"/>
  <c r="CA743" i="5"/>
  <c r="BS743" i="5"/>
  <c r="BR743" i="5"/>
  <c r="AJ743" i="5"/>
  <c r="AI743" i="5"/>
  <c r="CB742" i="5"/>
  <c r="CA742" i="5"/>
  <c r="BS742" i="5"/>
  <c r="BR742" i="5"/>
  <c r="AJ742" i="5"/>
  <c r="BQ742" i="5" s="1"/>
  <c r="AI742" i="5"/>
  <c r="CB741" i="5"/>
  <c r="CA741" i="5"/>
  <c r="BS741" i="5"/>
  <c r="BR741" i="5"/>
  <c r="AJ741" i="5"/>
  <c r="AI741" i="5"/>
  <c r="CB740" i="5"/>
  <c r="CA740" i="5"/>
  <c r="BS740" i="5"/>
  <c r="BR740" i="5"/>
  <c r="AJ740" i="5"/>
  <c r="BQ740" i="5" s="1"/>
  <c r="AI740" i="5"/>
  <c r="CB739" i="5"/>
  <c r="CA739" i="5"/>
  <c r="BS739" i="5"/>
  <c r="BR739" i="5"/>
  <c r="AJ739" i="5"/>
  <c r="AI739" i="5"/>
  <c r="CB738" i="5"/>
  <c r="CA738" i="5"/>
  <c r="BS738" i="5"/>
  <c r="BR738" i="5"/>
  <c r="AJ738" i="5"/>
  <c r="BQ738" i="5" s="1"/>
  <c r="AI738" i="5"/>
  <c r="CB737" i="5"/>
  <c r="CA737" i="5"/>
  <c r="BS737" i="5"/>
  <c r="BR737" i="5"/>
  <c r="AJ737" i="5"/>
  <c r="AI737" i="5"/>
  <c r="CB736" i="5"/>
  <c r="CA736" i="5"/>
  <c r="BS736" i="5"/>
  <c r="BR736" i="5"/>
  <c r="AJ736" i="5"/>
  <c r="AI736" i="5"/>
  <c r="CB735" i="5"/>
  <c r="CA735" i="5"/>
  <c r="BS735" i="5"/>
  <c r="BR735" i="5"/>
  <c r="AJ735" i="5"/>
  <c r="AI735" i="5"/>
  <c r="CB734" i="5"/>
  <c r="CA734" i="5"/>
  <c r="BS734" i="5"/>
  <c r="BR734" i="5"/>
  <c r="AJ734" i="5"/>
  <c r="BQ734" i="5" s="1"/>
  <c r="AI734" i="5"/>
  <c r="CB733" i="5"/>
  <c r="CA733" i="5"/>
  <c r="BS733" i="5"/>
  <c r="BR733" i="5"/>
  <c r="AJ733" i="5"/>
  <c r="AI733" i="5"/>
  <c r="CB732" i="5"/>
  <c r="CA732" i="5"/>
  <c r="BS732" i="5"/>
  <c r="BR732" i="5"/>
  <c r="AJ732" i="5"/>
  <c r="AI732" i="5"/>
  <c r="CB731" i="5"/>
  <c r="CA731" i="5"/>
  <c r="BS731" i="5"/>
  <c r="BR731" i="5"/>
  <c r="AJ731" i="5"/>
  <c r="BQ731" i="5" s="1"/>
  <c r="AI731" i="5"/>
  <c r="CB730" i="5"/>
  <c r="CA730" i="5"/>
  <c r="BS730" i="5"/>
  <c r="BR730" i="5"/>
  <c r="AJ730" i="5"/>
  <c r="BQ730" i="5" s="1"/>
  <c r="AI730" i="5"/>
  <c r="CB729" i="5"/>
  <c r="CA729" i="5"/>
  <c r="BS729" i="5"/>
  <c r="BR729" i="5"/>
  <c r="AJ729" i="5"/>
  <c r="AI729" i="5"/>
  <c r="CB728" i="5"/>
  <c r="CA728" i="5"/>
  <c r="BS728" i="5"/>
  <c r="BR728" i="5"/>
  <c r="AJ728" i="5"/>
  <c r="AI728" i="5"/>
  <c r="CB727" i="5"/>
  <c r="CA727" i="5"/>
  <c r="BS727" i="5"/>
  <c r="BR727" i="5"/>
  <c r="AJ727" i="5"/>
  <c r="AI727" i="5"/>
  <c r="CB726" i="5"/>
  <c r="CA726" i="5"/>
  <c r="BS726" i="5"/>
  <c r="BR726" i="5"/>
  <c r="AJ726" i="5"/>
  <c r="BQ726" i="5" s="1"/>
  <c r="AI726" i="5"/>
  <c r="CB725" i="5"/>
  <c r="CA725" i="5"/>
  <c r="BS725" i="5"/>
  <c r="BR725" i="5"/>
  <c r="AJ725" i="5"/>
  <c r="AI725" i="5"/>
  <c r="CB724" i="5"/>
  <c r="CA724" i="5"/>
  <c r="BS724" i="5"/>
  <c r="BR724" i="5"/>
  <c r="AJ724" i="5"/>
  <c r="BP724" i="5" s="1"/>
  <c r="AI724" i="5"/>
  <c r="CB723" i="5"/>
  <c r="CA723" i="5"/>
  <c r="BS723" i="5"/>
  <c r="BR723" i="5"/>
  <c r="AJ723" i="5"/>
  <c r="BP723" i="5" s="1"/>
  <c r="AI723" i="5"/>
  <c r="CB722" i="5"/>
  <c r="CA722" i="5"/>
  <c r="BS722" i="5"/>
  <c r="BR722" i="5"/>
  <c r="AJ722" i="5"/>
  <c r="BP722" i="5" s="1"/>
  <c r="AI722" i="5"/>
  <c r="CB721" i="5"/>
  <c r="CA721" i="5"/>
  <c r="BS721" i="5"/>
  <c r="BR721" i="5"/>
  <c r="AJ721" i="5"/>
  <c r="AI721" i="5"/>
  <c r="CB720" i="5"/>
  <c r="CA720" i="5"/>
  <c r="BS720" i="5"/>
  <c r="BR720" i="5"/>
  <c r="AJ720" i="5"/>
  <c r="BQ720" i="5" s="1"/>
  <c r="AI720" i="5"/>
  <c r="CB719" i="5"/>
  <c r="CA719" i="5"/>
  <c r="BS719" i="5"/>
  <c r="BR719" i="5"/>
  <c r="AJ719" i="5"/>
  <c r="BQ719" i="5" s="1"/>
  <c r="AI719" i="5"/>
  <c r="CB718" i="5"/>
  <c r="CA718" i="5"/>
  <c r="BS718" i="5"/>
  <c r="BR718" i="5"/>
  <c r="AJ718" i="5"/>
  <c r="AI718" i="5"/>
  <c r="CB717" i="5"/>
  <c r="CA717" i="5"/>
  <c r="BS717" i="5"/>
  <c r="BR717" i="5"/>
  <c r="AJ717" i="5"/>
  <c r="AI717" i="5"/>
  <c r="CB716" i="5"/>
  <c r="CA716" i="5"/>
  <c r="BS716" i="5"/>
  <c r="BR716" i="5"/>
  <c r="AJ716" i="5"/>
  <c r="AI716" i="5"/>
  <c r="CB715" i="5"/>
  <c r="CA715" i="5"/>
  <c r="BS715" i="5"/>
  <c r="BR715" i="5"/>
  <c r="AJ715" i="5"/>
  <c r="AI715" i="5"/>
  <c r="CB714" i="5"/>
  <c r="CA714" i="5"/>
  <c r="BS714" i="5"/>
  <c r="BR714" i="5"/>
  <c r="AJ714" i="5"/>
  <c r="BQ714" i="5" s="1"/>
  <c r="AI714" i="5"/>
  <c r="CB713" i="5"/>
  <c r="CA713" i="5"/>
  <c r="BS713" i="5"/>
  <c r="BR713" i="5"/>
  <c r="AJ713" i="5"/>
  <c r="AI713" i="5"/>
  <c r="CB712" i="5"/>
  <c r="CA712" i="5"/>
  <c r="BS712" i="5"/>
  <c r="BR712" i="5"/>
  <c r="AJ712" i="5"/>
  <c r="BQ712" i="5" s="1"/>
  <c r="AI712" i="5"/>
  <c r="CB711" i="5"/>
  <c r="CA711" i="5"/>
  <c r="BS711" i="5"/>
  <c r="BR711" i="5"/>
  <c r="AJ711" i="5"/>
  <c r="AI711" i="5"/>
  <c r="CB710" i="5"/>
  <c r="CA710" i="5"/>
  <c r="BS710" i="5"/>
  <c r="BR710" i="5"/>
  <c r="AJ710" i="5"/>
  <c r="BQ710" i="5" s="1"/>
  <c r="AI710" i="5"/>
  <c r="CB709" i="5"/>
  <c r="CA709" i="5"/>
  <c r="BS709" i="5"/>
  <c r="BR709" i="5"/>
  <c r="AJ709" i="5"/>
  <c r="AI709" i="5"/>
  <c r="CB708" i="5"/>
  <c r="CA708" i="5"/>
  <c r="BS708" i="5"/>
  <c r="BR708" i="5"/>
  <c r="AJ708" i="5"/>
  <c r="BQ708" i="5" s="1"/>
  <c r="AI708" i="5"/>
  <c r="CB707" i="5"/>
  <c r="CA707" i="5"/>
  <c r="BS707" i="5"/>
  <c r="BR707" i="5"/>
  <c r="AJ707" i="5"/>
  <c r="AI707" i="5"/>
  <c r="CB706" i="5"/>
  <c r="CA706" i="5"/>
  <c r="BS706" i="5"/>
  <c r="BR706" i="5"/>
  <c r="AJ706" i="5"/>
  <c r="AI706" i="5"/>
  <c r="CB705" i="5"/>
  <c r="CA705" i="5"/>
  <c r="BS705" i="5"/>
  <c r="BR705" i="5"/>
  <c r="AJ705" i="5"/>
  <c r="AI705" i="5"/>
  <c r="CB704" i="5"/>
  <c r="CA704" i="5"/>
  <c r="BS704" i="5"/>
  <c r="BR704" i="5"/>
  <c r="AJ704" i="5"/>
  <c r="AI704" i="5"/>
  <c r="CB703" i="5"/>
  <c r="CA703" i="5"/>
  <c r="BS703" i="5"/>
  <c r="BR703" i="5"/>
  <c r="AJ703" i="5"/>
  <c r="BQ703" i="5" s="1"/>
  <c r="AI703" i="5"/>
  <c r="CB702" i="5"/>
  <c r="CA702" i="5"/>
  <c r="BS702" i="5"/>
  <c r="BR702" i="5"/>
  <c r="AJ702" i="5"/>
  <c r="BQ702" i="5" s="1"/>
  <c r="AI702" i="5"/>
  <c r="CB701" i="5"/>
  <c r="CA701" i="5"/>
  <c r="BS701" i="5"/>
  <c r="BR701" i="5"/>
  <c r="AJ701" i="5"/>
  <c r="AI701" i="5"/>
  <c r="CB700" i="5"/>
  <c r="CA700" i="5"/>
  <c r="BS700" i="5"/>
  <c r="BR700" i="5"/>
  <c r="AJ700" i="5"/>
  <c r="AI700" i="5"/>
  <c r="CB699" i="5"/>
  <c r="CA699" i="5"/>
  <c r="BS699" i="5"/>
  <c r="BR699" i="5"/>
  <c r="AJ699" i="5"/>
  <c r="BQ699" i="5" s="1"/>
  <c r="AI699" i="5"/>
  <c r="CB698" i="5"/>
  <c r="CA698" i="5"/>
  <c r="BS698" i="5"/>
  <c r="BR698" i="5"/>
  <c r="AJ698" i="5"/>
  <c r="AI698" i="5"/>
  <c r="CB697" i="5"/>
  <c r="CA697" i="5"/>
  <c r="BS697" i="5"/>
  <c r="BR697" i="5"/>
  <c r="AJ697" i="5"/>
  <c r="AI697" i="5"/>
  <c r="CB696" i="5"/>
  <c r="CA696" i="5"/>
  <c r="BS696" i="5"/>
  <c r="BR696" i="5"/>
  <c r="AJ696" i="5"/>
  <c r="AI696" i="5"/>
  <c r="CB695" i="5"/>
  <c r="CA695" i="5"/>
  <c r="BS695" i="5"/>
  <c r="BR695" i="5"/>
  <c r="AJ695" i="5"/>
  <c r="BQ695" i="5" s="1"/>
  <c r="AI695" i="5"/>
  <c r="CB694" i="5"/>
  <c r="CA694" i="5"/>
  <c r="BS694" i="5"/>
  <c r="BR694" i="5"/>
  <c r="AJ694" i="5"/>
  <c r="AI694" i="5"/>
  <c r="CB693" i="5"/>
  <c r="CA693" i="5"/>
  <c r="BS693" i="5"/>
  <c r="BR693" i="5"/>
  <c r="AJ693" i="5"/>
  <c r="AI693" i="5"/>
  <c r="CB692" i="5"/>
  <c r="CA692" i="5"/>
  <c r="BS692" i="5"/>
  <c r="BR692" i="5"/>
  <c r="AJ692" i="5"/>
  <c r="AI692" i="5"/>
  <c r="CB691" i="5"/>
  <c r="CA691" i="5"/>
  <c r="BS691" i="5"/>
  <c r="BR691" i="5"/>
  <c r="AJ691" i="5"/>
  <c r="BQ691" i="5" s="1"/>
  <c r="AI691" i="5"/>
  <c r="CB690" i="5"/>
  <c r="CA690" i="5"/>
  <c r="BS690" i="5"/>
  <c r="BR690" i="5"/>
  <c r="AJ690" i="5"/>
  <c r="BP690" i="5" s="1"/>
  <c r="AI690" i="5"/>
  <c r="CB689" i="5"/>
  <c r="CA689" i="5"/>
  <c r="BS689" i="5"/>
  <c r="BR689" i="5"/>
  <c r="AJ689" i="5"/>
  <c r="AI689" i="5"/>
  <c r="CB688" i="5"/>
  <c r="CA688" i="5"/>
  <c r="BS688" i="5"/>
  <c r="BR688" i="5"/>
  <c r="AJ688" i="5"/>
  <c r="BQ688" i="5" s="1"/>
  <c r="AI688" i="5"/>
  <c r="CB687" i="5"/>
  <c r="CA687" i="5"/>
  <c r="BS687" i="5"/>
  <c r="BR687" i="5"/>
  <c r="AJ687" i="5"/>
  <c r="AI687" i="5"/>
  <c r="CB686" i="5"/>
  <c r="CA686" i="5"/>
  <c r="BS686" i="5"/>
  <c r="BR686" i="5"/>
  <c r="AJ686" i="5"/>
  <c r="AI686" i="5"/>
  <c r="CB685" i="5"/>
  <c r="CA685" i="5"/>
  <c r="BS685" i="5"/>
  <c r="BR685" i="5"/>
  <c r="AJ685" i="5"/>
  <c r="AI685" i="5"/>
  <c r="CB684" i="5"/>
  <c r="CA684" i="5"/>
  <c r="BS684" i="5"/>
  <c r="BR684" i="5"/>
  <c r="AJ684" i="5"/>
  <c r="AI684" i="5"/>
  <c r="CB683" i="5"/>
  <c r="CA683" i="5"/>
  <c r="BS683" i="5"/>
  <c r="BR683" i="5"/>
  <c r="AJ683" i="5"/>
  <c r="AI683" i="5"/>
  <c r="CB682" i="5"/>
  <c r="CA682" i="5"/>
  <c r="BS682" i="5"/>
  <c r="BR682" i="5"/>
  <c r="AJ682" i="5"/>
  <c r="AI682" i="5"/>
  <c r="CB681" i="5"/>
  <c r="CA681" i="5"/>
  <c r="BS681" i="5"/>
  <c r="BR681" i="5"/>
  <c r="AJ681" i="5"/>
  <c r="AI681" i="5"/>
  <c r="CB680" i="5"/>
  <c r="CA680" i="5"/>
  <c r="BS680" i="5"/>
  <c r="BR680" i="5"/>
  <c r="AJ680" i="5"/>
  <c r="AI680" i="5"/>
  <c r="CB679" i="5"/>
  <c r="CA679" i="5"/>
  <c r="BS679" i="5"/>
  <c r="BR679" i="5"/>
  <c r="AJ679" i="5"/>
  <c r="AI679" i="5"/>
  <c r="CB678" i="5"/>
  <c r="CA678" i="5"/>
  <c r="BS678" i="5"/>
  <c r="BR678" i="5"/>
  <c r="AJ678" i="5"/>
  <c r="AI678" i="5"/>
  <c r="CB677" i="5"/>
  <c r="CA677" i="5"/>
  <c r="BS677" i="5"/>
  <c r="BR677" i="5"/>
  <c r="AJ677" i="5"/>
  <c r="AI677" i="5"/>
  <c r="CB676" i="5"/>
  <c r="CA676" i="5"/>
  <c r="BS676" i="5"/>
  <c r="BR676" i="5"/>
  <c r="AJ676" i="5"/>
  <c r="AI676" i="5"/>
  <c r="CB675" i="5"/>
  <c r="CA675" i="5"/>
  <c r="BS675" i="5"/>
  <c r="BR675" i="5"/>
  <c r="AJ675" i="5"/>
  <c r="AI675" i="5"/>
  <c r="CB674" i="5"/>
  <c r="CA674" i="5"/>
  <c r="BS674" i="5"/>
  <c r="BR674" i="5"/>
  <c r="AJ674" i="5"/>
  <c r="BP674" i="5" s="1"/>
  <c r="AI674" i="5"/>
  <c r="CB673" i="5"/>
  <c r="CA673" i="5"/>
  <c r="BS673" i="5"/>
  <c r="BR673" i="5"/>
  <c r="AJ673" i="5"/>
  <c r="AI673" i="5"/>
  <c r="CB672" i="5"/>
  <c r="CA672" i="5"/>
  <c r="BS672" i="5"/>
  <c r="BR672" i="5"/>
  <c r="AJ672" i="5"/>
  <c r="AI672" i="5"/>
  <c r="CB671" i="5"/>
  <c r="CA671" i="5"/>
  <c r="BS671" i="5"/>
  <c r="BR671" i="5"/>
  <c r="AJ671" i="5"/>
  <c r="AI671" i="5"/>
  <c r="CB670" i="5"/>
  <c r="CA670" i="5"/>
  <c r="BS670" i="5"/>
  <c r="BR670" i="5"/>
  <c r="AJ670" i="5"/>
  <c r="AI670" i="5"/>
  <c r="CB669" i="5"/>
  <c r="CA669" i="5"/>
  <c r="BS669" i="5"/>
  <c r="BR669" i="5"/>
  <c r="AJ669" i="5"/>
  <c r="AI669" i="5"/>
  <c r="CB668" i="5"/>
  <c r="CA668" i="5"/>
  <c r="BS668" i="5"/>
  <c r="BR668" i="5"/>
  <c r="AJ668" i="5"/>
  <c r="BQ668" i="5" s="1"/>
  <c r="AI668" i="5"/>
  <c r="CB667" i="5"/>
  <c r="CA667" i="5"/>
  <c r="BS667" i="5"/>
  <c r="BR667" i="5"/>
  <c r="AJ667" i="5"/>
  <c r="AI667" i="5"/>
  <c r="CB666" i="5"/>
  <c r="CA666" i="5"/>
  <c r="BS666" i="5"/>
  <c r="BR666" i="5"/>
  <c r="AJ666" i="5"/>
  <c r="BQ666" i="5" s="1"/>
  <c r="AI666" i="5"/>
  <c r="CB665" i="5"/>
  <c r="CA665" i="5"/>
  <c r="BS665" i="5"/>
  <c r="BR665" i="5"/>
  <c r="AJ665" i="5"/>
  <c r="AI665" i="5"/>
  <c r="CB664" i="5"/>
  <c r="CA664" i="5"/>
  <c r="BS664" i="5"/>
  <c r="BR664" i="5"/>
  <c r="AJ664" i="5"/>
  <c r="AI664" i="5"/>
  <c r="CB663" i="5"/>
  <c r="CA663" i="5"/>
  <c r="BS663" i="5"/>
  <c r="BR663" i="5"/>
  <c r="AJ663" i="5"/>
  <c r="AI663" i="5"/>
  <c r="CB662" i="5"/>
  <c r="CA662" i="5"/>
  <c r="BS662" i="5"/>
  <c r="BR662" i="5"/>
  <c r="AJ662" i="5"/>
  <c r="AI662" i="5"/>
  <c r="CB661" i="5"/>
  <c r="CA661" i="5"/>
  <c r="BS661" i="5"/>
  <c r="BR661" i="5"/>
  <c r="AJ661" i="5"/>
  <c r="AI661" i="5"/>
  <c r="CB660" i="5"/>
  <c r="CA660" i="5"/>
  <c r="BS660" i="5"/>
  <c r="BR660" i="5"/>
  <c r="AJ660" i="5"/>
  <c r="AI660" i="5"/>
  <c r="CB659" i="5"/>
  <c r="CA659" i="5"/>
  <c r="BS659" i="5"/>
  <c r="BR659" i="5"/>
  <c r="AJ659" i="5"/>
  <c r="BQ659" i="5" s="1"/>
  <c r="AI659" i="5"/>
  <c r="CB658" i="5"/>
  <c r="CA658" i="5"/>
  <c r="BS658" i="5"/>
  <c r="BR658" i="5"/>
  <c r="AJ658" i="5"/>
  <c r="AI658" i="5"/>
  <c r="CB657" i="5"/>
  <c r="CA657" i="5"/>
  <c r="BS657" i="5"/>
  <c r="BR657" i="5"/>
  <c r="AJ657" i="5"/>
  <c r="AI657" i="5"/>
  <c r="CB656" i="5"/>
  <c r="CA656" i="5"/>
  <c r="BS656" i="5"/>
  <c r="BR656" i="5"/>
  <c r="AJ656" i="5"/>
  <c r="AI656" i="5"/>
  <c r="CB655" i="5"/>
  <c r="CA655" i="5"/>
  <c r="BS655" i="5"/>
  <c r="BR655" i="5"/>
  <c r="AJ655" i="5"/>
  <c r="AI655" i="5"/>
  <c r="CB654" i="5"/>
  <c r="CA654" i="5"/>
  <c r="BS654" i="5"/>
  <c r="BR654" i="5"/>
  <c r="AJ654" i="5"/>
  <c r="AI654" i="5"/>
  <c r="CB653" i="5"/>
  <c r="CA653" i="5"/>
  <c r="BS653" i="5"/>
  <c r="BR653" i="5"/>
  <c r="AJ653" i="5"/>
  <c r="AI653" i="5"/>
  <c r="CB652" i="5"/>
  <c r="CA652" i="5"/>
  <c r="BS652" i="5"/>
  <c r="BR652" i="5"/>
  <c r="AJ652" i="5"/>
  <c r="AI652" i="5"/>
  <c r="CB651" i="5"/>
  <c r="CA651" i="5"/>
  <c r="BS651" i="5"/>
  <c r="BR651" i="5"/>
  <c r="AJ651" i="5"/>
  <c r="BQ651" i="5" s="1"/>
  <c r="AI651" i="5"/>
  <c r="CB650" i="5"/>
  <c r="CA650" i="5"/>
  <c r="BS650" i="5"/>
  <c r="BR650" i="5"/>
  <c r="AJ650" i="5"/>
  <c r="BQ650" i="5" s="1"/>
  <c r="AI650" i="5"/>
  <c r="CB649" i="5"/>
  <c r="CA649" i="5"/>
  <c r="BS649" i="5"/>
  <c r="BR649" i="5"/>
  <c r="AJ649" i="5"/>
  <c r="AI649" i="5"/>
  <c r="CB648" i="5"/>
  <c r="CA648" i="5"/>
  <c r="BS648" i="5"/>
  <c r="BR648" i="5"/>
  <c r="AJ648" i="5"/>
  <c r="AI648" i="5"/>
  <c r="CB647" i="5"/>
  <c r="CA647" i="5"/>
  <c r="BS647" i="5"/>
  <c r="BR647" i="5"/>
  <c r="AJ647" i="5"/>
  <c r="AI647" i="5"/>
  <c r="CB646" i="5"/>
  <c r="CA646" i="5"/>
  <c r="BS646" i="5"/>
  <c r="BR646" i="5"/>
  <c r="AJ646" i="5"/>
  <c r="BQ646" i="5" s="1"/>
  <c r="AI646" i="5"/>
  <c r="CB645" i="5"/>
  <c r="CA645" i="5"/>
  <c r="BS645" i="5"/>
  <c r="BR645" i="5"/>
  <c r="AJ645" i="5"/>
  <c r="AI645" i="5"/>
  <c r="CB644" i="5"/>
  <c r="CA644" i="5"/>
  <c r="BS644" i="5"/>
  <c r="BR644" i="5"/>
  <c r="AJ644" i="5"/>
  <c r="AI644" i="5"/>
  <c r="CB643" i="5"/>
  <c r="CA643" i="5"/>
  <c r="BS643" i="5"/>
  <c r="BR643" i="5"/>
  <c r="AJ643" i="5"/>
  <c r="AI643" i="5"/>
  <c r="CB642" i="5"/>
  <c r="CA642" i="5"/>
  <c r="BS642" i="5"/>
  <c r="BR642" i="5"/>
  <c r="AJ642" i="5"/>
  <c r="AI642" i="5"/>
  <c r="CB641" i="5"/>
  <c r="CA641" i="5"/>
  <c r="BS641" i="5"/>
  <c r="BR641" i="5"/>
  <c r="AJ641" i="5"/>
  <c r="AI641" i="5"/>
  <c r="CB640" i="5"/>
  <c r="CA640" i="5"/>
  <c r="BS640" i="5"/>
  <c r="BR640" i="5"/>
  <c r="AJ640" i="5"/>
  <c r="BQ640" i="5" s="1"/>
  <c r="AI640" i="5"/>
  <c r="CB639" i="5"/>
  <c r="CA639" i="5"/>
  <c r="BS639" i="5"/>
  <c r="BR639" i="5"/>
  <c r="AJ639" i="5"/>
  <c r="BQ639" i="5" s="1"/>
  <c r="AI639" i="5"/>
  <c r="CB638" i="5"/>
  <c r="CA638" i="5"/>
  <c r="BS638" i="5"/>
  <c r="BR638" i="5"/>
  <c r="AJ638" i="5"/>
  <c r="AI638" i="5"/>
  <c r="CB637" i="5"/>
  <c r="CA637" i="5"/>
  <c r="BS637" i="5"/>
  <c r="BR637" i="5"/>
  <c r="AJ637" i="5"/>
  <c r="AI637" i="5"/>
  <c r="CB636" i="5"/>
  <c r="CA636" i="5"/>
  <c r="BS636" i="5"/>
  <c r="BR636" i="5"/>
  <c r="AJ636" i="5"/>
  <c r="AI636" i="5"/>
  <c r="CB635" i="5"/>
  <c r="CA635" i="5"/>
  <c r="BS635" i="5"/>
  <c r="BR635" i="5"/>
  <c r="AJ635" i="5"/>
  <c r="BQ635" i="5" s="1"/>
  <c r="AI635" i="5"/>
  <c r="CB634" i="5"/>
  <c r="CA634" i="5"/>
  <c r="BS634" i="5"/>
  <c r="BR634" i="5"/>
  <c r="AJ634" i="5"/>
  <c r="BQ634" i="5" s="1"/>
  <c r="AI634" i="5"/>
  <c r="CB633" i="5"/>
  <c r="CA633" i="5"/>
  <c r="BS633" i="5"/>
  <c r="BR633" i="5"/>
  <c r="AJ633" i="5"/>
  <c r="AI633" i="5"/>
  <c r="CB632" i="5"/>
  <c r="CA632" i="5"/>
  <c r="BS632" i="5"/>
  <c r="BR632" i="5"/>
  <c r="AJ632" i="5"/>
  <c r="AI632" i="5"/>
  <c r="CB631" i="5"/>
  <c r="CA631" i="5"/>
  <c r="BS631" i="5"/>
  <c r="BR631" i="5"/>
  <c r="AJ631" i="5"/>
  <c r="AI631" i="5"/>
  <c r="CB630" i="5"/>
  <c r="CA630" i="5"/>
  <c r="BS630" i="5"/>
  <c r="BR630" i="5"/>
  <c r="AJ630" i="5"/>
  <c r="AI630" i="5"/>
  <c r="CB629" i="5"/>
  <c r="CA629" i="5"/>
  <c r="BS629" i="5"/>
  <c r="BR629" i="5"/>
  <c r="AJ629" i="5"/>
  <c r="AI629" i="5"/>
  <c r="CB628" i="5"/>
  <c r="CA628" i="5"/>
  <c r="BS628" i="5"/>
  <c r="BR628" i="5"/>
  <c r="AJ628" i="5"/>
  <c r="AI628" i="5"/>
  <c r="CB627" i="5"/>
  <c r="CA627" i="5"/>
  <c r="BS627" i="5"/>
  <c r="BR627" i="5"/>
  <c r="AJ627" i="5"/>
  <c r="BQ627" i="5" s="1"/>
  <c r="AI627" i="5"/>
  <c r="CB626" i="5"/>
  <c r="CA626" i="5"/>
  <c r="BS626" i="5"/>
  <c r="BR626" i="5"/>
  <c r="AJ626" i="5"/>
  <c r="BQ626" i="5" s="1"/>
  <c r="AI626" i="5"/>
  <c r="CB625" i="5"/>
  <c r="CA625" i="5"/>
  <c r="BS625" i="5"/>
  <c r="BR625" i="5"/>
  <c r="AJ625" i="5"/>
  <c r="AI625" i="5"/>
  <c r="CB624" i="5"/>
  <c r="CA624" i="5"/>
  <c r="BS624" i="5"/>
  <c r="BR624" i="5"/>
  <c r="AJ624" i="5"/>
  <c r="BP624" i="5" s="1"/>
  <c r="AI624" i="5"/>
  <c r="CB623" i="5"/>
  <c r="CA623" i="5"/>
  <c r="BS623" i="5"/>
  <c r="BR623" i="5"/>
  <c r="AJ623" i="5"/>
  <c r="AI623" i="5"/>
  <c r="CB622" i="5"/>
  <c r="CA622" i="5"/>
  <c r="BS622" i="5"/>
  <c r="BR622" i="5"/>
  <c r="AJ622" i="5"/>
  <c r="AI622" i="5"/>
  <c r="CB621" i="5"/>
  <c r="CA621" i="5"/>
  <c r="BS621" i="5"/>
  <c r="BR621" i="5"/>
  <c r="AJ621" i="5"/>
  <c r="AI621" i="5"/>
  <c r="CB620" i="5"/>
  <c r="CA620" i="5"/>
  <c r="BS620" i="5"/>
  <c r="BR620" i="5"/>
  <c r="AJ620" i="5"/>
  <c r="AI620" i="5"/>
  <c r="CB619" i="5"/>
  <c r="CA619" i="5"/>
  <c r="BS619" i="5"/>
  <c r="BR619" i="5"/>
  <c r="AJ619" i="5"/>
  <c r="AI619" i="5"/>
  <c r="CB618" i="5"/>
  <c r="CA618" i="5"/>
  <c r="BS618" i="5"/>
  <c r="BR618" i="5"/>
  <c r="AJ618" i="5"/>
  <c r="AI618" i="5"/>
  <c r="CB617" i="5"/>
  <c r="CA617" i="5"/>
  <c r="BS617" i="5"/>
  <c r="BR617" i="5"/>
  <c r="AJ617" i="5"/>
  <c r="AI617" i="5"/>
  <c r="CB616" i="5"/>
  <c r="CA616" i="5"/>
  <c r="BS616" i="5"/>
  <c r="BR616" i="5"/>
  <c r="AJ616" i="5"/>
  <c r="BP616" i="5" s="1"/>
  <c r="AI616" i="5"/>
  <c r="CB615" i="5"/>
  <c r="CA615" i="5"/>
  <c r="BS615" i="5"/>
  <c r="BR615" i="5"/>
  <c r="AJ615" i="5"/>
  <c r="BQ615" i="5" s="1"/>
  <c r="AI615" i="5"/>
  <c r="CB614" i="5"/>
  <c r="CA614" i="5"/>
  <c r="BS614" i="5"/>
  <c r="BR614" i="5"/>
  <c r="AJ614" i="5"/>
  <c r="BQ614" i="5" s="1"/>
  <c r="AI614" i="5"/>
  <c r="CB613" i="5"/>
  <c r="CA613" i="5"/>
  <c r="BS613" i="5"/>
  <c r="BR613" i="5"/>
  <c r="AJ613" i="5"/>
  <c r="AI613" i="5"/>
  <c r="CB612" i="5"/>
  <c r="CA612" i="5"/>
  <c r="BS612" i="5"/>
  <c r="BR612" i="5"/>
  <c r="AJ612" i="5"/>
  <c r="BP612" i="5" s="1"/>
  <c r="AI612" i="5"/>
  <c r="CB611" i="5"/>
  <c r="CA611" i="5"/>
  <c r="BS611" i="5"/>
  <c r="BR611" i="5"/>
  <c r="AJ611" i="5"/>
  <c r="BP611" i="5" s="1"/>
  <c r="AI611" i="5"/>
  <c r="CB610" i="5"/>
  <c r="CA610" i="5"/>
  <c r="BS610" i="5"/>
  <c r="BR610" i="5"/>
  <c r="AJ610" i="5"/>
  <c r="BP610" i="5" s="1"/>
  <c r="AI610" i="5"/>
  <c r="CB609" i="5"/>
  <c r="CA609" i="5"/>
  <c r="BS609" i="5"/>
  <c r="BR609" i="5"/>
  <c r="AJ609" i="5"/>
  <c r="AI609" i="5"/>
  <c r="CB608" i="5"/>
  <c r="CA608" i="5"/>
  <c r="BS608" i="5"/>
  <c r="BR608" i="5"/>
  <c r="AJ608" i="5"/>
  <c r="AI608" i="5"/>
  <c r="CB607" i="5"/>
  <c r="CA607" i="5"/>
  <c r="BS607" i="5"/>
  <c r="BR607" i="5"/>
  <c r="AJ607" i="5"/>
  <c r="AI607" i="5"/>
  <c r="CB606" i="5"/>
  <c r="CA606" i="5"/>
  <c r="BS606" i="5"/>
  <c r="BR606" i="5"/>
  <c r="AJ606" i="5"/>
  <c r="BQ606" i="5" s="1"/>
  <c r="AI606" i="5"/>
  <c r="CB605" i="5"/>
  <c r="CA605" i="5"/>
  <c r="BS605" i="5"/>
  <c r="BR605" i="5"/>
  <c r="AJ605" i="5"/>
  <c r="AI605" i="5"/>
  <c r="CB604" i="5"/>
  <c r="CA604" i="5"/>
  <c r="BS604" i="5"/>
  <c r="BR604" i="5"/>
  <c r="AJ604" i="5"/>
  <c r="BP604" i="5" s="1"/>
  <c r="AI604" i="5"/>
  <c r="CB603" i="5"/>
  <c r="CA603" i="5"/>
  <c r="BS603" i="5"/>
  <c r="BR603" i="5"/>
  <c r="AJ603" i="5"/>
  <c r="AI603" i="5"/>
  <c r="CB602" i="5"/>
  <c r="CA602" i="5"/>
  <c r="BS602" i="5"/>
  <c r="BR602" i="5"/>
  <c r="AJ602" i="5"/>
  <c r="BQ602" i="5" s="1"/>
  <c r="AI602" i="5"/>
  <c r="CB601" i="5"/>
  <c r="CA601" i="5"/>
  <c r="BS601" i="5"/>
  <c r="BR601" i="5"/>
  <c r="AJ601" i="5"/>
  <c r="AI601" i="5"/>
  <c r="CB600" i="5"/>
  <c r="CA600" i="5"/>
  <c r="BS600" i="5"/>
  <c r="BR600" i="5"/>
  <c r="AJ600" i="5"/>
  <c r="AI600" i="5"/>
  <c r="CB599" i="5"/>
  <c r="CA599" i="5"/>
  <c r="BS599" i="5"/>
  <c r="BR599" i="5"/>
  <c r="AJ599" i="5"/>
  <c r="AI599" i="5"/>
  <c r="CB598" i="5"/>
  <c r="CA598" i="5"/>
  <c r="BS598" i="5"/>
  <c r="BR598" i="5"/>
  <c r="AJ598" i="5"/>
  <c r="BQ598" i="5" s="1"/>
  <c r="AI598" i="5"/>
  <c r="CB597" i="5"/>
  <c r="CA597" i="5"/>
  <c r="BS597" i="5"/>
  <c r="BR597" i="5"/>
  <c r="AJ597" i="5"/>
  <c r="AI597" i="5"/>
  <c r="CB596" i="5"/>
  <c r="CA596" i="5"/>
  <c r="BS596" i="5"/>
  <c r="BR596" i="5"/>
  <c r="AJ596" i="5"/>
  <c r="BQ596" i="5" s="1"/>
  <c r="AI596" i="5"/>
  <c r="CB595" i="5"/>
  <c r="CA595" i="5"/>
  <c r="BS595" i="5"/>
  <c r="BR595" i="5"/>
  <c r="AJ595" i="5"/>
  <c r="BP595" i="5" s="1"/>
  <c r="AI595" i="5"/>
  <c r="CB594" i="5"/>
  <c r="CA594" i="5"/>
  <c r="BS594" i="5"/>
  <c r="BR594" i="5"/>
  <c r="AJ594" i="5"/>
  <c r="BQ594" i="5" s="1"/>
  <c r="AI594" i="5"/>
  <c r="CB593" i="5"/>
  <c r="CA593" i="5"/>
  <c r="BS593" i="5"/>
  <c r="BR593" i="5"/>
  <c r="AJ593" i="5"/>
  <c r="AI593" i="5"/>
  <c r="CB592" i="5"/>
  <c r="CA592" i="5"/>
  <c r="BS592" i="5"/>
  <c r="BR592" i="5"/>
  <c r="AJ592" i="5"/>
  <c r="AI592" i="5"/>
  <c r="CB591" i="5"/>
  <c r="CA591" i="5"/>
  <c r="BS591" i="5"/>
  <c r="BR591" i="5"/>
  <c r="AJ591" i="5"/>
  <c r="AI591" i="5"/>
  <c r="CB590" i="5"/>
  <c r="CA590" i="5"/>
  <c r="BS590" i="5"/>
  <c r="BR590" i="5"/>
  <c r="AJ590" i="5"/>
  <c r="AI590" i="5"/>
  <c r="CB589" i="5"/>
  <c r="CA589" i="5"/>
  <c r="BS589" i="5"/>
  <c r="BR589" i="5"/>
  <c r="AJ589" i="5"/>
  <c r="AI589" i="5"/>
  <c r="CB588" i="5"/>
  <c r="CA588" i="5"/>
  <c r="BS588" i="5"/>
  <c r="BR588" i="5"/>
  <c r="AJ588" i="5"/>
  <c r="BQ588" i="5" s="1"/>
  <c r="AI588" i="5"/>
  <c r="CB587" i="5"/>
  <c r="CA587" i="5"/>
  <c r="BS587" i="5"/>
  <c r="BR587" i="5"/>
  <c r="AJ587" i="5"/>
  <c r="BQ587" i="5" s="1"/>
  <c r="AI587" i="5"/>
  <c r="CB586" i="5"/>
  <c r="CA586" i="5"/>
  <c r="BS586" i="5"/>
  <c r="BR586" i="5"/>
  <c r="AJ586" i="5"/>
  <c r="BP586" i="5" s="1"/>
  <c r="AI586" i="5"/>
  <c r="CB585" i="5"/>
  <c r="CA585" i="5"/>
  <c r="BS585" i="5"/>
  <c r="BR585" i="5"/>
  <c r="AJ585" i="5"/>
  <c r="AI585" i="5"/>
  <c r="CB584" i="5"/>
  <c r="CA584" i="5"/>
  <c r="BS584" i="5"/>
  <c r="BR584" i="5"/>
  <c r="AJ584" i="5"/>
  <c r="AI584" i="5"/>
  <c r="CB583" i="5"/>
  <c r="CA583" i="5"/>
  <c r="BS583" i="5"/>
  <c r="BR583" i="5"/>
  <c r="AJ583" i="5"/>
  <c r="AI583" i="5"/>
  <c r="CB582" i="5"/>
  <c r="CA582" i="5"/>
  <c r="BS582" i="5"/>
  <c r="BR582" i="5"/>
  <c r="AJ582" i="5"/>
  <c r="AI582" i="5"/>
  <c r="CB581" i="5"/>
  <c r="CA581" i="5"/>
  <c r="BS581" i="5"/>
  <c r="BR581" i="5"/>
  <c r="AJ581" i="5"/>
  <c r="AI581" i="5"/>
  <c r="CB580" i="5"/>
  <c r="CA580" i="5"/>
  <c r="BS580" i="5"/>
  <c r="BR580" i="5"/>
  <c r="AJ580" i="5"/>
  <c r="BP580" i="5" s="1"/>
  <c r="AI580" i="5"/>
  <c r="CB579" i="5"/>
  <c r="CA579" i="5"/>
  <c r="BS579" i="5"/>
  <c r="BR579" i="5"/>
  <c r="AJ579" i="5"/>
  <c r="BP579" i="5" s="1"/>
  <c r="AI579" i="5"/>
  <c r="CB578" i="5"/>
  <c r="CA578" i="5"/>
  <c r="BS578" i="5"/>
  <c r="BR578" i="5"/>
  <c r="AJ578" i="5"/>
  <c r="BP578" i="5" s="1"/>
  <c r="AI578" i="5"/>
  <c r="CB577" i="5"/>
  <c r="CA577" i="5"/>
  <c r="BS577" i="5"/>
  <c r="BR577" i="5"/>
  <c r="BL577" i="5"/>
  <c r="AJ577" i="5"/>
  <c r="BN577" i="5"/>
  <c r="AI577" i="5"/>
  <c r="AH577" i="5"/>
  <c r="CB576" i="5"/>
  <c r="CA576" i="5"/>
  <c r="BS576" i="5"/>
  <c r="BR576" i="5"/>
  <c r="AJ576" i="5"/>
  <c r="AI576" i="5"/>
  <c r="CB575" i="5"/>
  <c r="CA575" i="5"/>
  <c r="BS575" i="5"/>
  <c r="BR575" i="5"/>
  <c r="AJ575" i="5"/>
  <c r="AI575" i="5"/>
  <c r="CB574" i="5"/>
  <c r="CA574" i="5"/>
  <c r="BS574" i="5"/>
  <c r="BR574" i="5"/>
  <c r="AJ574" i="5"/>
  <c r="AI574" i="5"/>
  <c r="CB573" i="5"/>
  <c r="CA573" i="5"/>
  <c r="BS573" i="5"/>
  <c r="BR573" i="5"/>
  <c r="AJ573" i="5"/>
  <c r="AI573" i="5"/>
  <c r="CB572" i="5"/>
  <c r="CA572" i="5"/>
  <c r="BS572" i="5"/>
  <c r="BR572" i="5"/>
  <c r="AJ572" i="5"/>
  <c r="AI572" i="5"/>
  <c r="CB571" i="5"/>
  <c r="CA571" i="5"/>
  <c r="BS571" i="5"/>
  <c r="BR571" i="5"/>
  <c r="AJ571" i="5"/>
  <c r="AI571" i="5"/>
  <c r="CB570" i="5"/>
  <c r="CA570" i="5"/>
  <c r="BS570" i="5"/>
  <c r="BR570" i="5"/>
  <c r="AJ570" i="5"/>
  <c r="AI570" i="5"/>
  <c r="CB569" i="5"/>
  <c r="CA569" i="5"/>
  <c r="BS569" i="5"/>
  <c r="BR569" i="5"/>
  <c r="AJ569" i="5"/>
  <c r="AI569" i="5"/>
  <c r="CB568" i="5"/>
  <c r="CA568" i="5"/>
  <c r="BS568" i="5"/>
  <c r="BR568" i="5"/>
  <c r="AJ568" i="5"/>
  <c r="AI568" i="5"/>
  <c r="CB567" i="5"/>
  <c r="CA567" i="5"/>
  <c r="BS567" i="5"/>
  <c r="BR567" i="5"/>
  <c r="AJ567" i="5"/>
  <c r="AI567" i="5"/>
  <c r="CB566" i="5"/>
  <c r="CA566" i="5"/>
  <c r="BS566" i="5"/>
  <c r="BR566" i="5"/>
  <c r="AJ566" i="5"/>
  <c r="AI566" i="5"/>
  <c r="CB565" i="5"/>
  <c r="CA565" i="5"/>
  <c r="BS565" i="5"/>
  <c r="BR565" i="5"/>
  <c r="AJ565" i="5"/>
  <c r="AI565" i="5"/>
  <c r="CB564" i="5"/>
  <c r="CA564" i="5"/>
  <c r="BS564" i="5"/>
  <c r="BR564" i="5"/>
  <c r="AJ564" i="5"/>
  <c r="AI564" i="5"/>
  <c r="CB563" i="5"/>
  <c r="CA563" i="5"/>
  <c r="BS563" i="5"/>
  <c r="BR563" i="5"/>
  <c r="AJ563" i="5"/>
  <c r="AI563" i="5"/>
  <c r="CB562" i="5"/>
  <c r="CA562" i="5"/>
  <c r="BS562" i="5"/>
  <c r="BR562" i="5"/>
  <c r="BL562" i="5"/>
  <c r="AJ562" i="5"/>
  <c r="BN562" i="5"/>
  <c r="AI562" i="5"/>
  <c r="AH562" i="5"/>
  <c r="CB561" i="5"/>
  <c r="CA561" i="5"/>
  <c r="BS561" i="5"/>
  <c r="BR561" i="5"/>
  <c r="AJ561" i="5"/>
  <c r="AI561" i="5"/>
  <c r="CB560" i="5"/>
  <c r="CA560" i="5"/>
  <c r="BS560" i="5"/>
  <c r="BR560" i="5"/>
  <c r="AJ560" i="5"/>
  <c r="AI560" i="5"/>
  <c r="CB559" i="5"/>
  <c r="CA559" i="5"/>
  <c r="BS559" i="5"/>
  <c r="BR559" i="5"/>
  <c r="AJ559" i="5"/>
  <c r="AI559" i="5"/>
  <c r="CB558" i="5"/>
  <c r="CA558" i="5"/>
  <c r="BS558" i="5"/>
  <c r="BR558" i="5"/>
  <c r="AJ558" i="5"/>
  <c r="AI558" i="5"/>
  <c r="CB557" i="5"/>
  <c r="CA557" i="5"/>
  <c r="BS557" i="5"/>
  <c r="BR557" i="5"/>
  <c r="AJ557" i="5"/>
  <c r="AI557" i="5"/>
  <c r="CB556" i="5"/>
  <c r="CA556" i="5"/>
  <c r="BS556" i="5"/>
  <c r="BR556" i="5"/>
  <c r="AJ556" i="5"/>
  <c r="AI556" i="5"/>
  <c r="CB555" i="5"/>
  <c r="CA555" i="5"/>
  <c r="BS555" i="5"/>
  <c r="BR555" i="5"/>
  <c r="AJ555" i="5"/>
  <c r="AI555" i="5"/>
  <c r="CB554" i="5"/>
  <c r="CA554" i="5"/>
  <c r="BS554" i="5"/>
  <c r="BR554" i="5"/>
  <c r="AJ554" i="5"/>
  <c r="AI554" i="5"/>
  <c r="CB553" i="5"/>
  <c r="CA553" i="5"/>
  <c r="BS553" i="5"/>
  <c r="BR553" i="5"/>
  <c r="AJ553" i="5"/>
  <c r="AI553" i="5"/>
  <c r="CB552" i="5"/>
  <c r="CA552" i="5"/>
  <c r="BS552" i="5"/>
  <c r="BR552" i="5"/>
  <c r="AJ552" i="5"/>
  <c r="AI552" i="5"/>
  <c r="CB551" i="5"/>
  <c r="CA551" i="5"/>
  <c r="BS551" i="5"/>
  <c r="BR551" i="5"/>
  <c r="AJ551" i="5"/>
  <c r="AI551" i="5"/>
  <c r="CB550" i="5"/>
  <c r="CA550" i="5"/>
  <c r="BS550" i="5"/>
  <c r="BR550" i="5"/>
  <c r="AJ550" i="5"/>
  <c r="AI550" i="5"/>
  <c r="CB549" i="5"/>
  <c r="CA549" i="5"/>
  <c r="BS549" i="5"/>
  <c r="BR549" i="5"/>
  <c r="AJ549" i="5"/>
  <c r="AI549" i="5"/>
  <c r="CB548" i="5"/>
  <c r="CA548" i="5"/>
  <c r="BS548" i="5"/>
  <c r="BR548" i="5"/>
  <c r="AJ548" i="5"/>
  <c r="AI548" i="5"/>
  <c r="CB547" i="5"/>
  <c r="CA547" i="5"/>
  <c r="BS547" i="5"/>
  <c r="BR547" i="5"/>
  <c r="AJ547" i="5"/>
  <c r="AI547" i="5"/>
  <c r="CB546" i="5"/>
  <c r="CA546" i="5"/>
  <c r="BS546" i="5"/>
  <c r="BR546" i="5"/>
  <c r="AJ546" i="5"/>
  <c r="AI546" i="5"/>
  <c r="CB545" i="5"/>
  <c r="CA545" i="5"/>
  <c r="BS545" i="5"/>
  <c r="BR545" i="5"/>
  <c r="AJ545" i="5"/>
  <c r="AI545" i="5"/>
  <c r="CB544" i="5"/>
  <c r="CA544" i="5"/>
  <c r="BS544" i="5"/>
  <c r="BR544" i="5"/>
  <c r="AJ544" i="5"/>
  <c r="AI544" i="5"/>
  <c r="CB543" i="5"/>
  <c r="CA543" i="5"/>
  <c r="BS543" i="5"/>
  <c r="BR543" i="5"/>
  <c r="AJ543" i="5"/>
  <c r="AI543" i="5"/>
  <c r="CB542" i="5"/>
  <c r="CA542" i="5"/>
  <c r="BS542" i="5"/>
  <c r="BR542" i="5"/>
  <c r="AJ542" i="5"/>
  <c r="AI542" i="5"/>
  <c r="CB541" i="5"/>
  <c r="CA541" i="5"/>
  <c r="BS541" i="5"/>
  <c r="BR541" i="5"/>
  <c r="AJ541" i="5"/>
  <c r="AI541" i="5"/>
  <c r="CB540" i="5"/>
  <c r="CA540" i="5"/>
  <c r="BS540" i="5"/>
  <c r="BR540" i="5"/>
  <c r="AJ540" i="5"/>
  <c r="AI540" i="5"/>
  <c r="CB539" i="5"/>
  <c r="CA539" i="5"/>
  <c r="BS539" i="5"/>
  <c r="BR539" i="5"/>
  <c r="AJ539" i="5"/>
  <c r="AI539" i="5"/>
  <c r="CB538" i="5"/>
  <c r="CA538" i="5"/>
  <c r="BS538" i="5"/>
  <c r="BR538" i="5"/>
  <c r="AJ538" i="5"/>
  <c r="AI538" i="5"/>
  <c r="CB537" i="5"/>
  <c r="CA537" i="5"/>
  <c r="BS537" i="5"/>
  <c r="BR537" i="5"/>
  <c r="AJ537" i="5"/>
  <c r="AI537" i="5"/>
  <c r="CB536" i="5"/>
  <c r="CA536" i="5"/>
  <c r="BS536" i="5"/>
  <c r="BR536" i="5"/>
  <c r="AJ536" i="5"/>
  <c r="AI536" i="5"/>
  <c r="CB535" i="5"/>
  <c r="CA535" i="5"/>
  <c r="BS535" i="5"/>
  <c r="BR535" i="5"/>
  <c r="AJ535" i="5"/>
  <c r="AI535" i="5"/>
  <c r="CB534" i="5"/>
  <c r="CA534" i="5"/>
  <c r="BS534" i="5"/>
  <c r="BR534" i="5"/>
  <c r="AJ534" i="5"/>
  <c r="AI534" i="5"/>
  <c r="CB533" i="5"/>
  <c r="CA533" i="5"/>
  <c r="BS533" i="5"/>
  <c r="BR533" i="5"/>
  <c r="AJ533" i="5"/>
  <c r="AI533" i="5"/>
  <c r="CB532" i="5"/>
  <c r="CA532" i="5"/>
  <c r="BS532" i="5"/>
  <c r="BR532" i="5"/>
  <c r="AJ532" i="5"/>
  <c r="AI532" i="5"/>
  <c r="CB531" i="5"/>
  <c r="CA531" i="5"/>
  <c r="BS531" i="5"/>
  <c r="BR531" i="5"/>
  <c r="AJ531" i="5"/>
  <c r="AI531" i="5"/>
  <c r="CB530" i="5"/>
  <c r="CA530" i="5"/>
  <c r="BS530" i="5"/>
  <c r="BR530" i="5"/>
  <c r="AJ530" i="5"/>
  <c r="AI530" i="5"/>
  <c r="CB529" i="5"/>
  <c r="CA529" i="5"/>
  <c r="BS529" i="5"/>
  <c r="BR529" i="5"/>
  <c r="AJ529" i="5"/>
  <c r="AI529" i="5"/>
  <c r="CB528" i="5"/>
  <c r="CA528" i="5"/>
  <c r="BS528" i="5"/>
  <c r="BR528" i="5"/>
  <c r="AJ528" i="5"/>
  <c r="AI528" i="5"/>
  <c r="CB527" i="5"/>
  <c r="CA527" i="5"/>
  <c r="BS527" i="5"/>
  <c r="BR527" i="5"/>
  <c r="AJ527" i="5"/>
  <c r="AI527" i="5"/>
  <c r="CB526" i="5"/>
  <c r="CA526" i="5"/>
  <c r="BS526" i="5"/>
  <c r="BR526" i="5"/>
  <c r="AJ526" i="5"/>
  <c r="AI526" i="5"/>
  <c r="CB525" i="5"/>
  <c r="CA525" i="5"/>
  <c r="BS525" i="5"/>
  <c r="BR525" i="5"/>
  <c r="AJ525" i="5"/>
  <c r="AI525" i="5"/>
  <c r="CB524" i="5"/>
  <c r="CA524" i="5"/>
  <c r="BS524" i="5"/>
  <c r="BR524" i="5"/>
  <c r="AJ524" i="5"/>
  <c r="AI524" i="5"/>
  <c r="CB523" i="5"/>
  <c r="CA523" i="5"/>
  <c r="BS523" i="5"/>
  <c r="BR523" i="5"/>
  <c r="AJ523" i="5"/>
  <c r="AI523" i="5"/>
  <c r="CB522" i="5"/>
  <c r="CA522" i="5"/>
  <c r="BS522" i="5"/>
  <c r="BR522" i="5"/>
  <c r="AJ522" i="5"/>
  <c r="AI522" i="5"/>
  <c r="CB521" i="5"/>
  <c r="CA521" i="5"/>
  <c r="BS521" i="5"/>
  <c r="BR521" i="5"/>
  <c r="AJ521" i="5"/>
  <c r="AI521" i="5"/>
  <c r="CB520" i="5"/>
  <c r="CA520" i="5"/>
  <c r="BS520" i="5"/>
  <c r="BR520" i="5"/>
  <c r="AJ520" i="5"/>
  <c r="AI520" i="5"/>
  <c r="CB519" i="5"/>
  <c r="CA519" i="5"/>
  <c r="BS519" i="5"/>
  <c r="BR519" i="5"/>
  <c r="AJ519" i="5"/>
  <c r="AI519" i="5"/>
  <c r="CB518" i="5"/>
  <c r="CA518" i="5"/>
  <c r="BS518" i="5"/>
  <c r="BR518" i="5"/>
  <c r="AJ518" i="5"/>
  <c r="AI518" i="5"/>
  <c r="CB517" i="5"/>
  <c r="CA517" i="5"/>
  <c r="BS517" i="5"/>
  <c r="BR517" i="5"/>
  <c r="AJ517" i="5"/>
  <c r="AI517" i="5"/>
  <c r="CB516" i="5"/>
  <c r="CA516" i="5"/>
  <c r="BS516" i="5"/>
  <c r="BR516" i="5"/>
  <c r="AJ516" i="5"/>
  <c r="AI516" i="5"/>
  <c r="CB515" i="5"/>
  <c r="CA515" i="5"/>
  <c r="BS515" i="5"/>
  <c r="BR515" i="5"/>
  <c r="AJ515" i="5"/>
  <c r="AI515" i="5"/>
  <c r="CB514" i="5"/>
  <c r="CA514" i="5"/>
  <c r="BS514" i="5"/>
  <c r="BR514" i="5"/>
  <c r="AJ514" i="5"/>
  <c r="AI514" i="5"/>
  <c r="CB513" i="5"/>
  <c r="CA513" i="5"/>
  <c r="BS513" i="5"/>
  <c r="BR513" i="5"/>
  <c r="AJ513" i="5"/>
  <c r="AI513" i="5"/>
  <c r="CB512" i="5"/>
  <c r="CA512" i="5"/>
  <c r="BS512" i="5"/>
  <c r="BR512" i="5"/>
  <c r="AJ512" i="5"/>
  <c r="AI512" i="5"/>
  <c r="CB511" i="5"/>
  <c r="CA511" i="5"/>
  <c r="BS511" i="5"/>
  <c r="BR511" i="5"/>
  <c r="AJ511" i="5"/>
  <c r="AI511" i="5"/>
  <c r="CB510" i="5"/>
  <c r="CA510" i="5"/>
  <c r="BS510" i="5"/>
  <c r="BR510" i="5"/>
  <c r="AJ510" i="5"/>
  <c r="AI510" i="5"/>
  <c r="CB509" i="5"/>
  <c r="CA509" i="5"/>
  <c r="BS509" i="5"/>
  <c r="BR509" i="5"/>
  <c r="AJ509" i="5"/>
  <c r="AI509" i="5"/>
  <c r="CB508" i="5"/>
  <c r="CA508" i="5"/>
  <c r="BS508" i="5"/>
  <c r="BR508" i="5"/>
  <c r="AJ508" i="5"/>
  <c r="AI508" i="5"/>
  <c r="CB507" i="5"/>
  <c r="CA507" i="5"/>
  <c r="BS507" i="5"/>
  <c r="BR507" i="5"/>
  <c r="AJ507" i="5"/>
  <c r="AI507" i="5"/>
  <c r="CB506" i="5"/>
  <c r="CA506" i="5"/>
  <c r="BS506" i="5"/>
  <c r="BR506" i="5"/>
  <c r="AJ506" i="5"/>
  <c r="AI506" i="5"/>
  <c r="CB505" i="5"/>
  <c r="CA505" i="5"/>
  <c r="BS505" i="5"/>
  <c r="BR505" i="5"/>
  <c r="AJ505" i="5"/>
  <c r="AI505" i="5"/>
  <c r="CB504" i="5"/>
  <c r="CA504" i="5"/>
  <c r="BS504" i="5"/>
  <c r="BR504" i="5"/>
  <c r="AJ504" i="5"/>
  <c r="AI504" i="5"/>
  <c r="CB503" i="5"/>
  <c r="CA503" i="5"/>
  <c r="BS503" i="5"/>
  <c r="BR503" i="5"/>
  <c r="AJ503" i="5"/>
  <c r="AI503" i="5"/>
  <c r="CB502" i="5"/>
  <c r="CA502" i="5"/>
  <c r="BS502" i="5"/>
  <c r="BR502" i="5"/>
  <c r="AJ502" i="5"/>
  <c r="AI502" i="5"/>
  <c r="CB501" i="5"/>
  <c r="CA501" i="5"/>
  <c r="BS501" i="5"/>
  <c r="BR501" i="5"/>
  <c r="AJ501" i="5"/>
  <c r="AI501" i="5"/>
  <c r="CB500" i="5"/>
  <c r="CA500" i="5"/>
  <c r="BS500" i="5"/>
  <c r="BR500" i="5"/>
  <c r="AJ500" i="5"/>
  <c r="AI500" i="5"/>
  <c r="CB499" i="5"/>
  <c r="CA499" i="5"/>
  <c r="BS499" i="5"/>
  <c r="BR499" i="5"/>
  <c r="AJ499" i="5"/>
  <c r="AI499" i="5"/>
  <c r="CB498" i="5"/>
  <c r="CA498" i="5"/>
  <c r="BS498" i="5"/>
  <c r="BR498" i="5"/>
  <c r="AJ498" i="5"/>
  <c r="AI498" i="5"/>
  <c r="CB497" i="5"/>
  <c r="CA497" i="5"/>
  <c r="BS497" i="5"/>
  <c r="BR497" i="5"/>
  <c r="AJ497" i="5"/>
  <c r="AI497" i="5"/>
  <c r="CB496" i="5"/>
  <c r="CA496" i="5"/>
  <c r="BS496" i="5"/>
  <c r="BR496" i="5"/>
  <c r="AJ496" i="5"/>
  <c r="AI496" i="5"/>
  <c r="CB495" i="5"/>
  <c r="CA495" i="5"/>
  <c r="BS495" i="5"/>
  <c r="BR495" i="5"/>
  <c r="AJ495" i="5"/>
  <c r="AI495" i="5"/>
  <c r="CB494" i="5"/>
  <c r="CA494" i="5"/>
  <c r="BS494" i="5"/>
  <c r="BR494" i="5"/>
  <c r="AJ494" i="5"/>
  <c r="AI494" i="5"/>
  <c r="CB493" i="5"/>
  <c r="CA493" i="5"/>
  <c r="BS493" i="5"/>
  <c r="BR493" i="5"/>
  <c r="AJ493" i="5"/>
  <c r="AI493" i="5"/>
  <c r="CB492" i="5"/>
  <c r="CA492" i="5"/>
  <c r="BS492" i="5"/>
  <c r="BR492" i="5"/>
  <c r="AJ492" i="5"/>
  <c r="AI492" i="5"/>
  <c r="CB491" i="5"/>
  <c r="CA491" i="5"/>
  <c r="BS491" i="5"/>
  <c r="BR491" i="5"/>
  <c r="AJ491" i="5"/>
  <c r="AI491" i="5"/>
  <c r="CB490" i="5"/>
  <c r="CA490" i="5"/>
  <c r="BS490" i="5"/>
  <c r="BR490" i="5"/>
  <c r="AJ490" i="5"/>
  <c r="AI490" i="5"/>
  <c r="CB489" i="5"/>
  <c r="CA489" i="5"/>
  <c r="BS489" i="5"/>
  <c r="BR489" i="5"/>
  <c r="AJ489" i="5"/>
  <c r="AI489" i="5"/>
  <c r="CB488" i="5"/>
  <c r="CA488" i="5"/>
  <c r="BS488" i="5"/>
  <c r="BR488" i="5"/>
  <c r="AJ488" i="5"/>
  <c r="AI488" i="5"/>
  <c r="CB487" i="5"/>
  <c r="CA487" i="5"/>
  <c r="BS487" i="5"/>
  <c r="BR487" i="5"/>
  <c r="AJ487" i="5"/>
  <c r="AI487" i="5"/>
  <c r="CB486" i="5"/>
  <c r="CA486" i="5"/>
  <c r="BS486" i="5"/>
  <c r="BR486" i="5"/>
  <c r="AJ486" i="5"/>
  <c r="AI486" i="5"/>
  <c r="CB485" i="5"/>
  <c r="CA485" i="5"/>
  <c r="BS485" i="5"/>
  <c r="BR485" i="5"/>
  <c r="AJ485" i="5"/>
  <c r="AI485" i="5"/>
  <c r="CB484" i="5"/>
  <c r="CA484" i="5"/>
  <c r="BS484" i="5"/>
  <c r="BR484" i="5"/>
  <c r="AJ484" i="5"/>
  <c r="AI484" i="5"/>
  <c r="CB483" i="5"/>
  <c r="CA483" i="5"/>
  <c r="BS483" i="5"/>
  <c r="BR483" i="5"/>
  <c r="AJ483" i="5"/>
  <c r="AI483" i="5"/>
  <c r="CB482" i="5"/>
  <c r="CA482" i="5"/>
  <c r="BS482" i="5"/>
  <c r="BR482" i="5"/>
  <c r="AJ482" i="5"/>
  <c r="AI482" i="5"/>
  <c r="CB481" i="5"/>
  <c r="CA481" i="5"/>
  <c r="BS481" i="5"/>
  <c r="BR481" i="5"/>
  <c r="AJ481" i="5"/>
  <c r="AI481" i="5"/>
  <c r="CB480" i="5"/>
  <c r="CA480" i="5"/>
  <c r="BS480" i="5"/>
  <c r="BR480" i="5"/>
  <c r="AJ480" i="5"/>
  <c r="AI480" i="5"/>
  <c r="CB479" i="5"/>
  <c r="CA479" i="5"/>
  <c r="BS479" i="5"/>
  <c r="BR479" i="5"/>
  <c r="AJ479" i="5"/>
  <c r="AI479" i="5"/>
  <c r="CB478" i="5"/>
  <c r="CA478" i="5"/>
  <c r="BS478" i="5"/>
  <c r="BR478" i="5"/>
  <c r="AJ478" i="5"/>
  <c r="AI478" i="5"/>
  <c r="CB477" i="5"/>
  <c r="CA477" i="5"/>
  <c r="BS477" i="5"/>
  <c r="BR477" i="5"/>
  <c r="AJ477" i="5"/>
  <c r="AI477" i="5"/>
  <c r="CB476" i="5"/>
  <c r="CA476" i="5"/>
  <c r="BS476" i="5"/>
  <c r="BR476" i="5"/>
  <c r="AJ476" i="5"/>
  <c r="AI476" i="5"/>
  <c r="CB475" i="5"/>
  <c r="CA475" i="5"/>
  <c r="BS475" i="5"/>
  <c r="BR475" i="5"/>
  <c r="AJ475" i="5"/>
  <c r="AI475" i="5"/>
  <c r="CB474" i="5"/>
  <c r="CA474" i="5"/>
  <c r="BS474" i="5"/>
  <c r="BR474" i="5"/>
  <c r="AJ474" i="5"/>
  <c r="AI474" i="5"/>
  <c r="CB473" i="5"/>
  <c r="CA473" i="5"/>
  <c r="BS473" i="5"/>
  <c r="BR473" i="5"/>
  <c r="AJ473" i="5"/>
  <c r="AI473" i="5"/>
  <c r="CB472" i="5"/>
  <c r="CA472" i="5"/>
  <c r="BS472" i="5"/>
  <c r="BR472" i="5"/>
  <c r="AJ472" i="5"/>
  <c r="AI472" i="5"/>
  <c r="CB471" i="5"/>
  <c r="CA471" i="5"/>
  <c r="BS471" i="5"/>
  <c r="BR471" i="5"/>
  <c r="AJ471" i="5"/>
  <c r="AI471" i="5"/>
  <c r="CB470" i="5"/>
  <c r="CA470" i="5"/>
  <c r="BS470" i="5"/>
  <c r="BR470" i="5"/>
  <c r="AJ470" i="5"/>
  <c r="AI470" i="5"/>
  <c r="CB469" i="5"/>
  <c r="CA469" i="5"/>
  <c r="BS469" i="5"/>
  <c r="BR469" i="5"/>
  <c r="AJ469" i="5"/>
  <c r="AI469" i="5"/>
  <c r="CB468" i="5"/>
  <c r="CA468" i="5"/>
  <c r="BS468" i="5"/>
  <c r="BR468" i="5"/>
  <c r="AJ468" i="5"/>
  <c r="AI468" i="5"/>
  <c r="CB467" i="5"/>
  <c r="CA467" i="5"/>
  <c r="BS467" i="5"/>
  <c r="BR467" i="5"/>
  <c r="AJ467" i="5"/>
  <c r="AI467" i="5"/>
  <c r="CB466" i="5"/>
  <c r="CA466" i="5"/>
  <c r="BS466" i="5"/>
  <c r="BR466" i="5"/>
  <c r="AJ466" i="5"/>
  <c r="AI466" i="5"/>
  <c r="CB465" i="5"/>
  <c r="CA465" i="5"/>
  <c r="BS465" i="5"/>
  <c r="BR465" i="5"/>
  <c r="AJ465" i="5"/>
  <c r="AI465" i="5"/>
  <c r="CB464" i="5"/>
  <c r="CA464" i="5"/>
  <c r="BS464" i="5"/>
  <c r="BR464" i="5"/>
  <c r="AJ464" i="5"/>
  <c r="AI464" i="5"/>
  <c r="CB463" i="5"/>
  <c r="CA463" i="5"/>
  <c r="BS463" i="5"/>
  <c r="BR463" i="5"/>
  <c r="AJ463" i="5"/>
  <c r="AI463" i="5"/>
  <c r="CB462" i="5"/>
  <c r="CA462" i="5"/>
  <c r="BS462" i="5"/>
  <c r="BR462" i="5"/>
  <c r="AJ462" i="5"/>
  <c r="AI462" i="5"/>
  <c r="CB461" i="5"/>
  <c r="CA461" i="5"/>
  <c r="BS461" i="5"/>
  <c r="BR461" i="5"/>
  <c r="AJ461" i="5"/>
  <c r="AI461" i="5"/>
  <c r="CB460" i="5"/>
  <c r="CA460" i="5"/>
  <c r="BS460" i="5"/>
  <c r="BR460" i="5"/>
  <c r="AJ460" i="5"/>
  <c r="AI460" i="5"/>
  <c r="CB459" i="5"/>
  <c r="CA459" i="5"/>
  <c r="BS459" i="5"/>
  <c r="BR459" i="5"/>
  <c r="AJ459" i="5"/>
  <c r="AI459" i="5"/>
  <c r="CB458" i="5"/>
  <c r="CA458" i="5"/>
  <c r="BS458" i="5"/>
  <c r="BR458" i="5"/>
  <c r="AJ458" i="5"/>
  <c r="AI458" i="5"/>
  <c r="CB457" i="5"/>
  <c r="CA457" i="5"/>
  <c r="BS457" i="5"/>
  <c r="BR457" i="5"/>
  <c r="AJ457" i="5"/>
  <c r="AI457" i="5"/>
  <c r="CB456" i="5"/>
  <c r="CA456" i="5"/>
  <c r="BS456" i="5"/>
  <c r="BR456" i="5"/>
  <c r="AJ456" i="5"/>
  <c r="AI456" i="5"/>
  <c r="CB455" i="5"/>
  <c r="CA455" i="5"/>
  <c r="BS455" i="5"/>
  <c r="BR455" i="5"/>
  <c r="AJ455" i="5"/>
  <c r="AI455" i="5"/>
  <c r="CB454" i="5"/>
  <c r="CA454" i="5"/>
  <c r="BS454" i="5"/>
  <c r="BR454" i="5"/>
  <c r="AJ454" i="5"/>
  <c r="AI454" i="5"/>
  <c r="CB453" i="5"/>
  <c r="CA453" i="5"/>
  <c r="BS453" i="5"/>
  <c r="BR453" i="5"/>
  <c r="AJ453" i="5"/>
  <c r="AI453" i="5"/>
  <c r="CB452" i="5"/>
  <c r="CA452" i="5"/>
  <c r="BS452" i="5"/>
  <c r="BR452" i="5"/>
  <c r="AJ452" i="5"/>
  <c r="AI452" i="5"/>
  <c r="CB451" i="5"/>
  <c r="CA451" i="5"/>
  <c r="BS451" i="5"/>
  <c r="BR451" i="5"/>
  <c r="AJ451" i="5"/>
  <c r="AI451" i="5"/>
  <c r="CB450" i="5"/>
  <c r="CA450" i="5"/>
  <c r="BS450" i="5"/>
  <c r="BR450" i="5"/>
  <c r="AJ450" i="5"/>
  <c r="AI450" i="5"/>
  <c r="CB449" i="5"/>
  <c r="CA449" i="5"/>
  <c r="BS449" i="5"/>
  <c r="BR449" i="5"/>
  <c r="AJ449" i="5"/>
  <c r="AI449" i="5"/>
  <c r="CB448" i="5"/>
  <c r="CA448" i="5"/>
  <c r="BS448" i="5"/>
  <c r="BR448" i="5"/>
  <c r="AJ448" i="5"/>
  <c r="AI448" i="5"/>
  <c r="CB447" i="5"/>
  <c r="CA447" i="5"/>
  <c r="BS447" i="5"/>
  <c r="BR447" i="5"/>
  <c r="AJ447" i="5"/>
  <c r="AI447" i="5"/>
  <c r="CB446" i="5"/>
  <c r="CA446" i="5"/>
  <c r="BS446" i="5"/>
  <c r="BR446" i="5"/>
  <c r="AJ446" i="5"/>
  <c r="AI446" i="5"/>
  <c r="CB445" i="5"/>
  <c r="CA445" i="5"/>
  <c r="BS445" i="5"/>
  <c r="BR445" i="5"/>
  <c r="AJ445" i="5"/>
  <c r="AI445" i="5"/>
  <c r="CB444" i="5"/>
  <c r="CA444" i="5"/>
  <c r="BS444" i="5"/>
  <c r="BR444" i="5"/>
  <c r="AJ444" i="5"/>
  <c r="AI444" i="5"/>
  <c r="CB443" i="5"/>
  <c r="CA443" i="5"/>
  <c r="BS443" i="5"/>
  <c r="BR443" i="5"/>
  <c r="AJ443" i="5"/>
  <c r="AI443" i="5"/>
  <c r="CB442" i="5"/>
  <c r="CA442" i="5"/>
  <c r="BS442" i="5"/>
  <c r="BR442" i="5"/>
  <c r="AJ442" i="5"/>
  <c r="AI442" i="5"/>
  <c r="CB441" i="5"/>
  <c r="CA441" i="5"/>
  <c r="BS441" i="5"/>
  <c r="BR441" i="5"/>
  <c r="AJ441" i="5"/>
  <c r="AI441" i="5"/>
  <c r="CB440" i="5"/>
  <c r="CA440" i="5"/>
  <c r="BS440" i="5"/>
  <c r="BR440" i="5"/>
  <c r="AJ440" i="5"/>
  <c r="AI440" i="5"/>
  <c r="CB439" i="5"/>
  <c r="CA439" i="5"/>
  <c r="BS439" i="5"/>
  <c r="BR439" i="5"/>
  <c r="AJ439" i="5"/>
  <c r="AI439" i="5"/>
  <c r="CB438" i="5"/>
  <c r="CA438" i="5"/>
  <c r="BS438" i="5"/>
  <c r="BR438" i="5"/>
  <c r="AJ438" i="5"/>
  <c r="AI438" i="5"/>
  <c r="CB437" i="5"/>
  <c r="CA437" i="5"/>
  <c r="BS437" i="5"/>
  <c r="BR437" i="5"/>
  <c r="AJ437" i="5"/>
  <c r="AI437" i="5"/>
  <c r="CB436" i="5"/>
  <c r="CA436" i="5"/>
  <c r="BS436" i="5"/>
  <c r="BR436" i="5"/>
  <c r="AJ436" i="5"/>
  <c r="AI436" i="5"/>
  <c r="CB435" i="5"/>
  <c r="CA435" i="5"/>
  <c r="BS435" i="5"/>
  <c r="BR435" i="5"/>
  <c r="AJ435" i="5"/>
  <c r="AI435" i="5"/>
  <c r="CB434" i="5"/>
  <c r="CA434" i="5"/>
  <c r="BS434" i="5"/>
  <c r="BR434" i="5"/>
  <c r="AJ434" i="5"/>
  <c r="AI434" i="5"/>
  <c r="CB433" i="5"/>
  <c r="CA433" i="5"/>
  <c r="BS433" i="5"/>
  <c r="BR433" i="5"/>
  <c r="AJ433" i="5"/>
  <c r="AI433" i="5"/>
  <c r="CB432" i="5"/>
  <c r="CA432" i="5"/>
  <c r="BS432" i="5"/>
  <c r="BR432" i="5"/>
  <c r="AJ432" i="5"/>
  <c r="AI432" i="5"/>
  <c r="CB431" i="5"/>
  <c r="CA431" i="5"/>
  <c r="BS431" i="5"/>
  <c r="BR431" i="5"/>
  <c r="AJ431" i="5"/>
  <c r="AI431" i="5"/>
  <c r="CB430" i="5"/>
  <c r="CA430" i="5"/>
  <c r="BS430" i="5"/>
  <c r="BR430" i="5"/>
  <c r="AJ430" i="5"/>
  <c r="AI430" i="5"/>
  <c r="CB429" i="5"/>
  <c r="CA429" i="5"/>
  <c r="BS429" i="5"/>
  <c r="BR429" i="5"/>
  <c r="AJ429" i="5"/>
  <c r="AI429" i="5"/>
  <c r="CB428" i="5"/>
  <c r="CA428" i="5"/>
  <c r="BS428" i="5"/>
  <c r="BR428" i="5"/>
  <c r="AJ428" i="5"/>
  <c r="AI428" i="5"/>
  <c r="CB427" i="5"/>
  <c r="CA427" i="5"/>
  <c r="BS427" i="5"/>
  <c r="BR427" i="5"/>
  <c r="AJ427" i="5"/>
  <c r="AI427" i="5"/>
  <c r="CB426" i="5"/>
  <c r="CA426" i="5"/>
  <c r="BS426" i="5"/>
  <c r="BR426" i="5"/>
  <c r="AJ426" i="5"/>
  <c r="AI426" i="5"/>
  <c r="CB425" i="5"/>
  <c r="CA425" i="5"/>
  <c r="BS425" i="5"/>
  <c r="BR425" i="5"/>
  <c r="AJ425" i="5"/>
  <c r="AI425" i="5"/>
  <c r="CB424" i="5"/>
  <c r="CA424" i="5"/>
  <c r="BS424" i="5"/>
  <c r="BR424" i="5"/>
  <c r="AJ424" i="5"/>
  <c r="AI424" i="5"/>
  <c r="CB423" i="5"/>
  <c r="CA423" i="5"/>
  <c r="BS423" i="5"/>
  <c r="BR423" i="5"/>
  <c r="AJ423" i="5"/>
  <c r="AI423" i="5"/>
  <c r="CB422" i="5"/>
  <c r="CA422" i="5"/>
  <c r="BS422" i="5"/>
  <c r="BR422" i="5"/>
  <c r="AJ422" i="5"/>
  <c r="AI422" i="5"/>
  <c r="CB421" i="5"/>
  <c r="CA421" i="5"/>
  <c r="BS421" i="5"/>
  <c r="BR421" i="5"/>
  <c r="AJ421" i="5"/>
  <c r="AI421" i="5"/>
  <c r="CB420" i="5"/>
  <c r="CA420" i="5"/>
  <c r="BS420" i="5"/>
  <c r="BR420" i="5"/>
  <c r="AJ420" i="5"/>
  <c r="AI420" i="5"/>
  <c r="CB419" i="5"/>
  <c r="CA419" i="5"/>
  <c r="BS419" i="5"/>
  <c r="BR419" i="5"/>
  <c r="AJ419" i="5"/>
  <c r="AI419" i="5"/>
  <c r="CB418" i="5"/>
  <c r="CA418" i="5"/>
  <c r="BS418" i="5"/>
  <c r="BR418" i="5"/>
  <c r="AJ418" i="5"/>
  <c r="AI418" i="5"/>
  <c r="CB417" i="5"/>
  <c r="CA417" i="5"/>
  <c r="BS417" i="5"/>
  <c r="BR417" i="5"/>
  <c r="AJ417" i="5"/>
  <c r="AI417" i="5"/>
  <c r="CB416" i="5"/>
  <c r="CA416" i="5"/>
  <c r="BS416" i="5"/>
  <c r="BR416" i="5"/>
  <c r="AJ416" i="5"/>
  <c r="AI416" i="5"/>
  <c r="CB415" i="5"/>
  <c r="CA415" i="5"/>
  <c r="BS415" i="5"/>
  <c r="BR415" i="5"/>
  <c r="AJ415" i="5"/>
  <c r="AI415" i="5"/>
  <c r="CB414" i="5"/>
  <c r="CA414" i="5"/>
  <c r="BS414" i="5"/>
  <c r="BR414" i="5"/>
  <c r="AJ414" i="5"/>
  <c r="AI414" i="5"/>
  <c r="CB413" i="5"/>
  <c r="CA413" i="5"/>
  <c r="BS413" i="5"/>
  <c r="BR413" i="5"/>
  <c r="AJ413" i="5"/>
  <c r="AI413" i="5"/>
  <c r="CB412" i="5"/>
  <c r="CA412" i="5"/>
  <c r="BS412" i="5"/>
  <c r="BR412" i="5"/>
  <c r="AJ412" i="5"/>
  <c r="AI412" i="5"/>
  <c r="CB411" i="5"/>
  <c r="CA411" i="5"/>
  <c r="BS411" i="5"/>
  <c r="BR411" i="5"/>
  <c r="AJ411" i="5"/>
  <c r="AI411" i="5"/>
  <c r="CB410" i="5"/>
  <c r="CA410" i="5"/>
  <c r="BS410" i="5"/>
  <c r="BR410" i="5"/>
  <c r="AJ410" i="5"/>
  <c r="AI410" i="5"/>
  <c r="CB409" i="5"/>
  <c r="CA409" i="5"/>
  <c r="BS409" i="5"/>
  <c r="BR409" i="5"/>
  <c r="AJ409" i="5"/>
  <c r="AI409" i="5"/>
  <c r="CB408" i="5"/>
  <c r="CA408" i="5"/>
  <c r="BS408" i="5"/>
  <c r="BR408" i="5"/>
  <c r="AJ408" i="5"/>
  <c r="AI408" i="5"/>
  <c r="CB407" i="5"/>
  <c r="CA407" i="5"/>
  <c r="BS407" i="5"/>
  <c r="BR407" i="5"/>
  <c r="AJ407" i="5"/>
  <c r="AI407" i="5"/>
  <c r="CB406" i="5"/>
  <c r="CA406" i="5"/>
  <c r="BS406" i="5"/>
  <c r="BR406" i="5"/>
  <c r="AJ406" i="5"/>
  <c r="AI406" i="5"/>
  <c r="CB405" i="5"/>
  <c r="CA405" i="5"/>
  <c r="BS405" i="5"/>
  <c r="BR405" i="5"/>
  <c r="AJ405" i="5"/>
  <c r="AI405" i="5"/>
  <c r="CB404" i="5"/>
  <c r="CA404" i="5"/>
  <c r="BS404" i="5"/>
  <c r="BR404" i="5"/>
  <c r="AJ404" i="5"/>
  <c r="AI404" i="5"/>
  <c r="CB403" i="5"/>
  <c r="CA403" i="5"/>
  <c r="BS403" i="5"/>
  <c r="BR403" i="5"/>
  <c r="AJ403" i="5"/>
  <c r="AI403" i="5"/>
  <c r="CB402" i="5"/>
  <c r="CA402" i="5"/>
  <c r="BS402" i="5"/>
  <c r="BR402" i="5"/>
  <c r="AJ402" i="5"/>
  <c r="AI402" i="5"/>
  <c r="CB401" i="5"/>
  <c r="CA401" i="5"/>
  <c r="BS401" i="5"/>
  <c r="BR401" i="5"/>
  <c r="AJ401" i="5"/>
  <c r="AI401" i="5"/>
  <c r="CB400" i="5"/>
  <c r="CA400" i="5"/>
  <c r="BS400" i="5"/>
  <c r="BR400" i="5"/>
  <c r="AJ400" i="5"/>
  <c r="AI400" i="5"/>
  <c r="CB399" i="5"/>
  <c r="CA399" i="5"/>
  <c r="BS399" i="5"/>
  <c r="BR399" i="5"/>
  <c r="AJ399" i="5"/>
  <c r="AI399" i="5"/>
  <c r="CB398" i="5"/>
  <c r="CA398" i="5"/>
  <c r="BS398" i="5"/>
  <c r="BR398" i="5"/>
  <c r="AJ398" i="5"/>
  <c r="AI398" i="5"/>
  <c r="CB397" i="5"/>
  <c r="CA397" i="5"/>
  <c r="BS397" i="5"/>
  <c r="BR397" i="5"/>
  <c r="AJ397" i="5"/>
  <c r="AI397" i="5"/>
  <c r="CB396" i="5"/>
  <c r="CA396" i="5"/>
  <c r="BS396" i="5"/>
  <c r="BR396" i="5"/>
  <c r="AJ396" i="5"/>
  <c r="AI396" i="5"/>
  <c r="CB395" i="5"/>
  <c r="CA395" i="5"/>
  <c r="BS395" i="5"/>
  <c r="BR395" i="5"/>
  <c r="AJ395" i="5"/>
  <c r="AI395" i="5"/>
  <c r="CB394" i="5"/>
  <c r="CA394" i="5"/>
  <c r="BS394" i="5"/>
  <c r="BR394" i="5"/>
  <c r="AJ394" i="5"/>
  <c r="AI394" i="5"/>
  <c r="CB393" i="5"/>
  <c r="CA393" i="5"/>
  <c r="BS393" i="5"/>
  <c r="BR393" i="5"/>
  <c r="AJ393" i="5"/>
  <c r="AI393" i="5"/>
  <c r="CB392" i="5"/>
  <c r="CA392" i="5"/>
  <c r="BS392" i="5"/>
  <c r="BR392" i="5"/>
  <c r="AJ392" i="5"/>
  <c r="AI392" i="5"/>
  <c r="CB391" i="5"/>
  <c r="CA391" i="5"/>
  <c r="BS391" i="5"/>
  <c r="BR391" i="5"/>
  <c r="AJ391" i="5"/>
  <c r="AI391" i="5"/>
  <c r="CB390" i="5"/>
  <c r="CA390" i="5"/>
  <c r="BS390" i="5"/>
  <c r="BR390" i="5"/>
  <c r="AJ390" i="5"/>
  <c r="AI390" i="5"/>
  <c r="CB389" i="5"/>
  <c r="CA389" i="5"/>
  <c r="BS389" i="5"/>
  <c r="BR389" i="5"/>
  <c r="AJ389" i="5"/>
  <c r="AI389" i="5"/>
  <c r="CB388" i="5"/>
  <c r="CA388" i="5"/>
  <c r="BS388" i="5"/>
  <c r="BR388" i="5"/>
  <c r="AJ388" i="5"/>
  <c r="AI388" i="5"/>
  <c r="CB387" i="5"/>
  <c r="CA387" i="5"/>
  <c r="BS387" i="5"/>
  <c r="BR387" i="5"/>
  <c r="AJ387" i="5"/>
  <c r="AI387" i="5"/>
  <c r="CB386" i="5"/>
  <c r="CA386" i="5"/>
  <c r="BS386" i="5"/>
  <c r="BR386" i="5"/>
  <c r="AJ386" i="5"/>
  <c r="AI386" i="5"/>
  <c r="CB385" i="5"/>
  <c r="CA385" i="5"/>
  <c r="BS385" i="5"/>
  <c r="BR385" i="5"/>
  <c r="AJ385" i="5"/>
  <c r="AI385" i="5"/>
  <c r="CB384" i="5"/>
  <c r="CA384" i="5"/>
  <c r="BS384" i="5"/>
  <c r="BR384" i="5"/>
  <c r="AJ384" i="5"/>
  <c r="AI384" i="5"/>
  <c r="CB383" i="5"/>
  <c r="CA383" i="5"/>
  <c r="BS383" i="5"/>
  <c r="BR383" i="5"/>
  <c r="AJ383" i="5"/>
  <c r="AI383" i="5"/>
  <c r="CB382" i="5"/>
  <c r="CA382" i="5"/>
  <c r="BS382" i="5"/>
  <c r="BR382" i="5"/>
  <c r="AJ382" i="5"/>
  <c r="AI382" i="5"/>
  <c r="CB381" i="5"/>
  <c r="CA381" i="5"/>
  <c r="BS381" i="5"/>
  <c r="BR381" i="5"/>
  <c r="AJ381" i="5"/>
  <c r="AI381" i="5"/>
  <c r="CB380" i="5"/>
  <c r="CA380" i="5"/>
  <c r="BS380" i="5"/>
  <c r="BR380" i="5"/>
  <c r="AJ380" i="5"/>
  <c r="AI380" i="5"/>
  <c r="CB379" i="5"/>
  <c r="CA379" i="5"/>
  <c r="BS379" i="5"/>
  <c r="BR379" i="5"/>
  <c r="AJ379" i="5"/>
  <c r="AI379" i="5"/>
  <c r="CB378" i="5"/>
  <c r="CA378" i="5"/>
  <c r="BS378" i="5"/>
  <c r="BR378" i="5"/>
  <c r="AJ378" i="5"/>
  <c r="AI378" i="5"/>
  <c r="CB377" i="5"/>
  <c r="CA377" i="5"/>
  <c r="BS377" i="5"/>
  <c r="BR377" i="5"/>
  <c r="AJ377" i="5"/>
  <c r="AI377" i="5"/>
  <c r="CB376" i="5"/>
  <c r="CA376" i="5"/>
  <c r="BS376" i="5"/>
  <c r="BR376" i="5"/>
  <c r="AJ376" i="5"/>
  <c r="AI376" i="5"/>
  <c r="CB375" i="5"/>
  <c r="CA375" i="5"/>
  <c r="BS375" i="5"/>
  <c r="BR375" i="5"/>
  <c r="AJ375" i="5"/>
  <c r="AI375" i="5"/>
  <c r="CB374" i="5"/>
  <c r="CA374" i="5"/>
  <c r="BS374" i="5"/>
  <c r="BR374" i="5"/>
  <c r="AJ374" i="5"/>
  <c r="AI374" i="5"/>
  <c r="CB373" i="5"/>
  <c r="CA373" i="5"/>
  <c r="BS373" i="5"/>
  <c r="BR373" i="5"/>
  <c r="AJ373" i="5"/>
  <c r="AI373" i="5"/>
  <c r="CB372" i="5"/>
  <c r="CA372" i="5"/>
  <c r="BS372" i="5"/>
  <c r="BR372" i="5"/>
  <c r="AJ372" i="5"/>
  <c r="AI372" i="5"/>
  <c r="CB371" i="5"/>
  <c r="CA371" i="5"/>
  <c r="BS371" i="5"/>
  <c r="BR371" i="5"/>
  <c r="AJ371" i="5"/>
  <c r="AI371" i="5"/>
  <c r="CB370" i="5"/>
  <c r="CA370" i="5"/>
  <c r="BS370" i="5"/>
  <c r="BR370" i="5"/>
  <c r="AJ370" i="5"/>
  <c r="AI370" i="5"/>
  <c r="CB369" i="5"/>
  <c r="CA369" i="5"/>
  <c r="BS369" i="5"/>
  <c r="BR369" i="5"/>
  <c r="AJ369" i="5"/>
  <c r="AI369" i="5"/>
  <c r="CB368" i="5"/>
  <c r="CA368" i="5"/>
  <c r="BS368" i="5"/>
  <c r="BR368" i="5"/>
  <c r="AJ368" i="5"/>
  <c r="AI368" i="5"/>
  <c r="CB367" i="5"/>
  <c r="CA367" i="5"/>
  <c r="BS367" i="5"/>
  <c r="BR367" i="5"/>
  <c r="AJ367" i="5"/>
  <c r="AI367" i="5"/>
  <c r="CB366" i="5"/>
  <c r="CA366" i="5"/>
  <c r="BS366" i="5"/>
  <c r="BR366" i="5"/>
  <c r="AJ366" i="5"/>
  <c r="AI366" i="5"/>
  <c r="CB365" i="5"/>
  <c r="CA365" i="5"/>
  <c r="BS365" i="5"/>
  <c r="BR365" i="5"/>
  <c r="AJ365" i="5"/>
  <c r="AI365" i="5"/>
  <c r="CB364" i="5"/>
  <c r="CA364" i="5"/>
  <c r="BS364" i="5"/>
  <c r="BR364" i="5"/>
  <c r="AJ364" i="5"/>
  <c r="AI364" i="5"/>
  <c r="CB363" i="5"/>
  <c r="CA363" i="5"/>
  <c r="BS363" i="5"/>
  <c r="BR363" i="5"/>
  <c r="AJ363" i="5"/>
  <c r="AI363" i="5"/>
  <c r="CB362" i="5"/>
  <c r="CA362" i="5"/>
  <c r="BS362" i="5"/>
  <c r="BR362" i="5"/>
  <c r="AJ362" i="5"/>
  <c r="AI362" i="5"/>
  <c r="CB361" i="5"/>
  <c r="CA361" i="5"/>
  <c r="BS361" i="5"/>
  <c r="BR361" i="5"/>
  <c r="AJ361" i="5"/>
  <c r="AI361" i="5"/>
  <c r="CB360" i="5"/>
  <c r="CA360" i="5"/>
  <c r="BS360" i="5"/>
  <c r="BR360" i="5"/>
  <c r="AJ360" i="5"/>
  <c r="AI360" i="5"/>
  <c r="CB359" i="5"/>
  <c r="CA359" i="5"/>
  <c r="BS359" i="5"/>
  <c r="BR359" i="5"/>
  <c r="AJ359" i="5"/>
  <c r="AI359" i="5"/>
  <c r="CB358" i="5"/>
  <c r="CA358" i="5"/>
  <c r="BS358" i="5"/>
  <c r="BR358" i="5"/>
  <c r="AJ358" i="5"/>
  <c r="AI358" i="5"/>
  <c r="CB357" i="5"/>
  <c r="CA357" i="5"/>
  <c r="BS357" i="5"/>
  <c r="BR357" i="5"/>
  <c r="AJ357" i="5"/>
  <c r="AI357" i="5"/>
  <c r="CB356" i="5"/>
  <c r="CA356" i="5"/>
  <c r="BS356" i="5"/>
  <c r="BR356" i="5"/>
  <c r="AJ356" i="5"/>
  <c r="AI356" i="5"/>
  <c r="CB355" i="5"/>
  <c r="CA355" i="5"/>
  <c r="BS355" i="5"/>
  <c r="BR355" i="5"/>
  <c r="AJ355" i="5"/>
  <c r="AI355" i="5"/>
  <c r="CB354" i="5"/>
  <c r="CA354" i="5"/>
  <c r="BS354" i="5"/>
  <c r="BR354" i="5"/>
  <c r="AJ354" i="5"/>
  <c r="AI354" i="5"/>
  <c r="CB353" i="5"/>
  <c r="CA353" i="5"/>
  <c r="BS353" i="5"/>
  <c r="BR353" i="5"/>
  <c r="AJ353" i="5"/>
  <c r="AI353" i="5"/>
  <c r="CB352" i="5"/>
  <c r="CA352" i="5"/>
  <c r="BS352" i="5"/>
  <c r="BR352" i="5"/>
  <c r="AJ352" i="5"/>
  <c r="AI352" i="5"/>
  <c r="CB351" i="5"/>
  <c r="CA351" i="5"/>
  <c r="BS351" i="5"/>
  <c r="BR351" i="5"/>
  <c r="AJ351" i="5"/>
  <c r="AI351" i="5"/>
  <c r="CB350" i="5"/>
  <c r="CA350" i="5"/>
  <c r="BS350" i="5"/>
  <c r="BR350" i="5"/>
  <c r="AJ350" i="5"/>
  <c r="AI350" i="5"/>
  <c r="CB349" i="5"/>
  <c r="CA349" i="5"/>
  <c r="BS349" i="5"/>
  <c r="BR349" i="5"/>
  <c r="AJ349" i="5"/>
  <c r="AI349" i="5"/>
  <c r="CB348" i="5"/>
  <c r="CA348" i="5"/>
  <c r="BS348" i="5"/>
  <c r="BR348" i="5"/>
  <c r="AJ348" i="5"/>
  <c r="AI348" i="5"/>
  <c r="CB347" i="5"/>
  <c r="CA347" i="5"/>
  <c r="BS347" i="5"/>
  <c r="BR347" i="5"/>
  <c r="AJ347" i="5"/>
  <c r="AI347" i="5"/>
  <c r="CB346" i="5"/>
  <c r="CA346" i="5"/>
  <c r="BS346" i="5"/>
  <c r="BR346" i="5"/>
  <c r="AJ346" i="5"/>
  <c r="AI346" i="5"/>
  <c r="CB345" i="5"/>
  <c r="CA345" i="5"/>
  <c r="BS345" i="5"/>
  <c r="BR345" i="5"/>
  <c r="AJ345" i="5"/>
  <c r="AI345" i="5"/>
  <c r="CB344" i="5"/>
  <c r="CA344" i="5"/>
  <c r="BS344" i="5"/>
  <c r="BR344" i="5"/>
  <c r="AJ344" i="5"/>
  <c r="AI344" i="5"/>
  <c r="CB343" i="5"/>
  <c r="CA343" i="5"/>
  <c r="BS343" i="5"/>
  <c r="BR343" i="5"/>
  <c r="AJ343" i="5"/>
  <c r="AI343" i="5"/>
  <c r="CB342" i="5"/>
  <c r="CA342" i="5"/>
  <c r="BS342" i="5"/>
  <c r="BR342" i="5"/>
  <c r="AJ342" i="5"/>
  <c r="AI342" i="5"/>
  <c r="CB341" i="5"/>
  <c r="CA341" i="5"/>
  <c r="BS341" i="5"/>
  <c r="BR341" i="5"/>
  <c r="AJ341" i="5"/>
  <c r="AI341" i="5"/>
  <c r="CB340" i="5"/>
  <c r="CA340" i="5"/>
  <c r="BS340" i="5"/>
  <c r="BR340" i="5"/>
  <c r="AJ340" i="5"/>
  <c r="AI340" i="5"/>
  <c r="CB339" i="5"/>
  <c r="CA339" i="5"/>
  <c r="BS339" i="5"/>
  <c r="BR339" i="5"/>
  <c r="AJ339" i="5"/>
  <c r="AI339" i="5"/>
  <c r="CB338" i="5"/>
  <c r="CA338" i="5"/>
  <c r="BS338" i="5"/>
  <c r="BR338" i="5"/>
  <c r="AJ338" i="5"/>
  <c r="AI338" i="5"/>
  <c r="CB337" i="5"/>
  <c r="CA337" i="5"/>
  <c r="BS337" i="5"/>
  <c r="BR337" i="5"/>
  <c r="AJ337" i="5"/>
  <c r="AI337" i="5"/>
  <c r="CB336" i="5"/>
  <c r="CA336" i="5"/>
  <c r="BS336" i="5"/>
  <c r="BR336" i="5"/>
  <c r="AJ336" i="5"/>
  <c r="AI336" i="5"/>
  <c r="CB335" i="5"/>
  <c r="CA335" i="5"/>
  <c r="BS335" i="5"/>
  <c r="BR335" i="5"/>
  <c r="AJ335" i="5"/>
  <c r="AI335" i="5"/>
  <c r="CB334" i="5"/>
  <c r="CA334" i="5"/>
  <c r="BS334" i="5"/>
  <c r="BR334" i="5"/>
  <c r="AJ334" i="5"/>
  <c r="AI334" i="5"/>
  <c r="CB333" i="5"/>
  <c r="CA333" i="5"/>
  <c r="BS333" i="5"/>
  <c r="BR333" i="5"/>
  <c r="AJ333" i="5"/>
  <c r="AI333" i="5"/>
  <c r="CB332" i="5"/>
  <c r="CA332" i="5"/>
  <c r="BS332" i="5"/>
  <c r="BR332" i="5"/>
  <c r="AJ332" i="5"/>
  <c r="AI332" i="5"/>
  <c r="CB331" i="5"/>
  <c r="CA331" i="5"/>
  <c r="BS331" i="5"/>
  <c r="BR331" i="5"/>
  <c r="AJ331" i="5"/>
  <c r="AI331" i="5"/>
  <c r="CB330" i="5"/>
  <c r="CA330" i="5"/>
  <c r="BS330" i="5"/>
  <c r="BR330" i="5"/>
  <c r="AJ330" i="5"/>
  <c r="AI330" i="5"/>
  <c r="CB329" i="5"/>
  <c r="CA329" i="5"/>
  <c r="BS329" i="5"/>
  <c r="BR329" i="5"/>
  <c r="AJ329" i="5"/>
  <c r="AI329" i="5"/>
  <c r="CB328" i="5"/>
  <c r="CA328" i="5"/>
  <c r="BS328" i="5"/>
  <c r="BR328" i="5"/>
  <c r="AJ328" i="5"/>
  <c r="AI328" i="5"/>
  <c r="CB327" i="5"/>
  <c r="CA327" i="5"/>
  <c r="BS327" i="5"/>
  <c r="BR327" i="5"/>
  <c r="AJ327" i="5"/>
  <c r="AI327" i="5"/>
  <c r="CB326" i="5"/>
  <c r="CA326" i="5"/>
  <c r="BS326" i="5"/>
  <c r="BR326" i="5"/>
  <c r="AJ326" i="5"/>
  <c r="AI326" i="5"/>
  <c r="CB325" i="5"/>
  <c r="CA325" i="5"/>
  <c r="BS325" i="5"/>
  <c r="BR325" i="5"/>
  <c r="AJ325" i="5"/>
  <c r="AI325" i="5"/>
  <c r="CB324" i="5"/>
  <c r="CA324" i="5"/>
  <c r="BS324" i="5"/>
  <c r="BR324" i="5"/>
  <c r="AJ324" i="5"/>
  <c r="AI324" i="5"/>
  <c r="CB323" i="5"/>
  <c r="CA323" i="5"/>
  <c r="BS323" i="5"/>
  <c r="BR323" i="5"/>
  <c r="AJ323" i="5"/>
  <c r="AI323" i="5"/>
  <c r="CB322" i="5"/>
  <c r="CA322" i="5"/>
  <c r="BS322" i="5"/>
  <c r="BR322" i="5"/>
  <c r="AJ322" i="5"/>
  <c r="AI322" i="5"/>
  <c r="CB321" i="5"/>
  <c r="CA321" i="5"/>
  <c r="BS321" i="5"/>
  <c r="BR321" i="5"/>
  <c r="AJ321" i="5"/>
  <c r="AI321" i="5"/>
  <c r="CB320" i="5"/>
  <c r="CA320" i="5"/>
  <c r="BS320" i="5"/>
  <c r="BR320" i="5"/>
  <c r="AJ320" i="5"/>
  <c r="AI320" i="5"/>
  <c r="CB319" i="5"/>
  <c r="CA319" i="5"/>
  <c r="BS319" i="5"/>
  <c r="BR319" i="5"/>
  <c r="AJ319" i="5"/>
  <c r="AI319" i="5"/>
  <c r="CB318" i="5"/>
  <c r="CA318" i="5"/>
  <c r="BS318" i="5"/>
  <c r="BR318" i="5"/>
  <c r="AJ318" i="5"/>
  <c r="AI318" i="5"/>
  <c r="CB317" i="5"/>
  <c r="CA317" i="5"/>
  <c r="BS317" i="5"/>
  <c r="BR317" i="5"/>
  <c r="AJ317" i="5"/>
  <c r="AI317" i="5"/>
  <c r="CB316" i="5"/>
  <c r="CA316" i="5"/>
  <c r="BS316" i="5"/>
  <c r="BR316" i="5"/>
  <c r="AJ316" i="5"/>
  <c r="AI316" i="5"/>
  <c r="CB315" i="5"/>
  <c r="CA315" i="5"/>
  <c r="BS315" i="5"/>
  <c r="BR315" i="5"/>
  <c r="AJ315" i="5"/>
  <c r="AI315" i="5"/>
  <c r="CB314" i="5"/>
  <c r="CA314" i="5"/>
  <c r="BS314" i="5"/>
  <c r="BR314" i="5"/>
  <c r="AJ314" i="5"/>
  <c r="AI314" i="5"/>
  <c r="CB313" i="5"/>
  <c r="CA313" i="5"/>
  <c r="BS313" i="5"/>
  <c r="BR313" i="5"/>
  <c r="AJ313" i="5"/>
  <c r="AI313" i="5"/>
  <c r="CB312" i="5"/>
  <c r="CA312" i="5"/>
  <c r="BS312" i="5"/>
  <c r="BR312" i="5"/>
  <c r="AJ312" i="5"/>
  <c r="AI312" i="5"/>
  <c r="CB311" i="5"/>
  <c r="CA311" i="5"/>
  <c r="BS311" i="5"/>
  <c r="BR311" i="5"/>
  <c r="AJ311" i="5"/>
  <c r="AI311" i="5"/>
  <c r="CB310" i="5"/>
  <c r="CA310" i="5"/>
  <c r="BS310" i="5"/>
  <c r="BR310" i="5"/>
  <c r="AJ310" i="5"/>
  <c r="AI310" i="5"/>
  <c r="CB309" i="5"/>
  <c r="CA309" i="5"/>
  <c r="BS309" i="5"/>
  <c r="BR309" i="5"/>
  <c r="AJ309" i="5"/>
  <c r="AI309" i="5"/>
  <c r="CB308" i="5"/>
  <c r="CA308" i="5"/>
  <c r="BS308" i="5"/>
  <c r="BR308" i="5"/>
  <c r="AJ308" i="5"/>
  <c r="AI308" i="5"/>
  <c r="CB307" i="5"/>
  <c r="CA307" i="5"/>
  <c r="BS307" i="5"/>
  <c r="BR307" i="5"/>
  <c r="AJ307" i="5"/>
  <c r="AI307" i="5"/>
  <c r="CB306" i="5"/>
  <c r="CA306" i="5"/>
  <c r="BS306" i="5"/>
  <c r="BR306" i="5"/>
  <c r="AJ306" i="5"/>
  <c r="AI306" i="5"/>
  <c r="CB305" i="5"/>
  <c r="CA305" i="5"/>
  <c r="BS305" i="5"/>
  <c r="BR305" i="5"/>
  <c r="AJ305" i="5"/>
  <c r="AI305" i="5"/>
  <c r="CB304" i="5"/>
  <c r="CA304" i="5"/>
  <c r="BS304" i="5"/>
  <c r="BR304" i="5"/>
  <c r="AJ304" i="5"/>
  <c r="AI304" i="5"/>
  <c r="CB303" i="5"/>
  <c r="CA303" i="5"/>
  <c r="BS303" i="5"/>
  <c r="BR303" i="5"/>
  <c r="AJ303" i="5"/>
  <c r="AI303" i="5"/>
  <c r="CB302" i="5"/>
  <c r="CA302" i="5"/>
  <c r="BS302" i="5"/>
  <c r="BR302" i="5"/>
  <c r="AJ302" i="5"/>
  <c r="AI302" i="5"/>
  <c r="CB301" i="5"/>
  <c r="CA301" i="5"/>
  <c r="BS301" i="5"/>
  <c r="BR301" i="5"/>
  <c r="AJ301" i="5"/>
  <c r="AI301" i="5"/>
  <c r="CB300" i="5"/>
  <c r="CA300" i="5"/>
  <c r="BS300" i="5"/>
  <c r="BR300" i="5"/>
  <c r="AJ300" i="5"/>
  <c r="AI300" i="5"/>
  <c r="CB299" i="5"/>
  <c r="CA299" i="5"/>
  <c r="BS299" i="5"/>
  <c r="BR299" i="5"/>
  <c r="AJ299" i="5"/>
  <c r="AI299" i="5"/>
  <c r="CB298" i="5"/>
  <c r="CA298" i="5"/>
  <c r="BS298" i="5"/>
  <c r="BR298" i="5"/>
  <c r="AJ298" i="5"/>
  <c r="AI298" i="5"/>
  <c r="CB297" i="5"/>
  <c r="CA297" i="5"/>
  <c r="BS297" i="5"/>
  <c r="BR297" i="5"/>
  <c r="AJ297" i="5"/>
  <c r="AI297" i="5"/>
  <c r="CB296" i="5"/>
  <c r="CA296" i="5"/>
  <c r="BS296" i="5"/>
  <c r="BR296" i="5"/>
  <c r="AJ296" i="5"/>
  <c r="AI296" i="5"/>
  <c r="CB295" i="5"/>
  <c r="CA295" i="5"/>
  <c r="BS295" i="5"/>
  <c r="BR295" i="5"/>
  <c r="AJ295" i="5"/>
  <c r="AI295" i="5"/>
  <c r="CB294" i="5"/>
  <c r="CA294" i="5"/>
  <c r="BS294" i="5"/>
  <c r="BR294" i="5"/>
  <c r="AJ294" i="5"/>
  <c r="AI294" i="5"/>
  <c r="CB293" i="5"/>
  <c r="CA293" i="5"/>
  <c r="BS293" i="5"/>
  <c r="BR293" i="5"/>
  <c r="AJ293" i="5"/>
  <c r="AI293" i="5"/>
  <c r="CB292" i="5"/>
  <c r="CA292" i="5"/>
  <c r="BS292" i="5"/>
  <c r="BR292" i="5"/>
  <c r="AJ292" i="5"/>
  <c r="AI292" i="5"/>
  <c r="CB291" i="5"/>
  <c r="CA291" i="5"/>
  <c r="BS291" i="5"/>
  <c r="BR291" i="5"/>
  <c r="AJ291" i="5"/>
  <c r="AI291" i="5"/>
  <c r="CB290" i="5"/>
  <c r="CA290" i="5"/>
  <c r="BS290" i="5"/>
  <c r="BR290" i="5"/>
  <c r="AJ290" i="5"/>
  <c r="AI290" i="5"/>
  <c r="CB289" i="5"/>
  <c r="CA289" i="5"/>
  <c r="BS289" i="5"/>
  <c r="BR289" i="5"/>
  <c r="AJ289" i="5"/>
  <c r="AI289" i="5"/>
  <c r="CB288" i="5"/>
  <c r="CA288" i="5"/>
  <c r="BS288" i="5"/>
  <c r="BR288" i="5"/>
  <c r="AJ288" i="5"/>
  <c r="AI288" i="5"/>
  <c r="CB287" i="5"/>
  <c r="CA287" i="5"/>
  <c r="BS287" i="5"/>
  <c r="BR287" i="5"/>
  <c r="AJ287" i="5"/>
  <c r="AI287" i="5"/>
  <c r="CB286" i="5"/>
  <c r="CA286" i="5"/>
  <c r="BS286" i="5"/>
  <c r="BR286" i="5"/>
  <c r="AJ286" i="5"/>
  <c r="AI286" i="5"/>
  <c r="CB285" i="5"/>
  <c r="CA285" i="5"/>
  <c r="BS285" i="5"/>
  <c r="BR285" i="5"/>
  <c r="AJ285" i="5"/>
  <c r="AI285" i="5"/>
  <c r="CB284" i="5"/>
  <c r="CA284" i="5"/>
  <c r="BS284" i="5"/>
  <c r="BR284" i="5"/>
  <c r="AJ284" i="5"/>
  <c r="AI284" i="5"/>
  <c r="CB283" i="5"/>
  <c r="CA283" i="5"/>
  <c r="BS283" i="5"/>
  <c r="BR283" i="5"/>
  <c r="AJ283" i="5"/>
  <c r="AI283" i="5"/>
  <c r="CB282" i="5"/>
  <c r="CA282" i="5"/>
  <c r="BS282" i="5"/>
  <c r="BR282" i="5"/>
  <c r="AJ282" i="5"/>
  <c r="AI282" i="5"/>
  <c r="CB281" i="5"/>
  <c r="CA281" i="5"/>
  <c r="BS281" i="5"/>
  <c r="BR281" i="5"/>
  <c r="AJ281" i="5"/>
  <c r="AI281" i="5"/>
  <c r="CB280" i="5"/>
  <c r="CA280" i="5"/>
  <c r="BS280" i="5"/>
  <c r="BR280" i="5"/>
  <c r="AJ280" i="5"/>
  <c r="AI280" i="5"/>
  <c r="CB279" i="5"/>
  <c r="CA279" i="5"/>
  <c r="BS279" i="5"/>
  <c r="BR279" i="5"/>
  <c r="AJ279" i="5"/>
  <c r="AI279" i="5"/>
  <c r="CB278" i="5"/>
  <c r="CA278" i="5"/>
  <c r="BS278" i="5"/>
  <c r="BR278" i="5"/>
  <c r="AJ278" i="5"/>
  <c r="AI278" i="5"/>
  <c r="CB277" i="5"/>
  <c r="CA277" i="5"/>
  <c r="BS277" i="5"/>
  <c r="BR277" i="5"/>
  <c r="AJ277" i="5"/>
  <c r="AI277" i="5"/>
  <c r="CB276" i="5"/>
  <c r="CA276" i="5"/>
  <c r="BS276" i="5"/>
  <c r="BR276" i="5"/>
  <c r="AJ276" i="5"/>
  <c r="AI276" i="5"/>
  <c r="CB275" i="5"/>
  <c r="CA275" i="5"/>
  <c r="BS275" i="5"/>
  <c r="BR275" i="5"/>
  <c r="AJ275" i="5"/>
  <c r="AI275" i="5"/>
  <c r="CB274" i="5"/>
  <c r="CA274" i="5"/>
  <c r="BS274" i="5"/>
  <c r="BR274" i="5"/>
  <c r="AJ274" i="5"/>
  <c r="AI274" i="5"/>
  <c r="CB273" i="5"/>
  <c r="CA273" i="5"/>
  <c r="BS273" i="5"/>
  <c r="BR273" i="5"/>
  <c r="AJ273" i="5"/>
  <c r="AI273" i="5"/>
  <c r="CB272" i="5"/>
  <c r="CA272" i="5"/>
  <c r="BS272" i="5"/>
  <c r="BR272" i="5"/>
  <c r="AJ272" i="5"/>
  <c r="AI272" i="5"/>
  <c r="CB271" i="5"/>
  <c r="CA271" i="5"/>
  <c r="BS271" i="5"/>
  <c r="BR271" i="5"/>
  <c r="AJ271" i="5"/>
  <c r="AI271" i="5"/>
  <c r="CB270" i="5"/>
  <c r="CA270" i="5"/>
  <c r="BS270" i="5"/>
  <c r="BR270" i="5"/>
  <c r="AJ270" i="5"/>
  <c r="AI270" i="5"/>
  <c r="CB269" i="5"/>
  <c r="CA269" i="5"/>
  <c r="BS269" i="5"/>
  <c r="BR269" i="5"/>
  <c r="AJ269" i="5"/>
  <c r="AI269" i="5"/>
  <c r="CB268" i="5"/>
  <c r="CA268" i="5"/>
  <c r="BS268" i="5"/>
  <c r="BR268" i="5"/>
  <c r="AJ268" i="5"/>
  <c r="AI268" i="5"/>
  <c r="CB267" i="5"/>
  <c r="CA267" i="5"/>
  <c r="BS267" i="5"/>
  <c r="BR267" i="5"/>
  <c r="AJ267" i="5"/>
  <c r="AI267" i="5"/>
  <c r="CB266" i="5"/>
  <c r="CA266" i="5"/>
  <c r="BS266" i="5"/>
  <c r="BR266" i="5"/>
  <c r="AJ266" i="5"/>
  <c r="AI266" i="5"/>
  <c r="CB265" i="5"/>
  <c r="CA265" i="5"/>
  <c r="BS265" i="5"/>
  <c r="BR265" i="5"/>
  <c r="AJ265" i="5"/>
  <c r="AI265" i="5"/>
  <c r="CB264" i="5"/>
  <c r="CA264" i="5"/>
  <c r="BS264" i="5"/>
  <c r="BR264" i="5"/>
  <c r="AJ264" i="5"/>
  <c r="AI264" i="5"/>
  <c r="CB263" i="5"/>
  <c r="CA263" i="5"/>
  <c r="BS263" i="5"/>
  <c r="BR263" i="5"/>
  <c r="AJ263" i="5"/>
  <c r="AI263" i="5"/>
  <c r="CB262" i="5"/>
  <c r="CA262" i="5"/>
  <c r="BS262" i="5"/>
  <c r="BR262" i="5"/>
  <c r="AJ262" i="5"/>
  <c r="AI262" i="5"/>
  <c r="CB261" i="5"/>
  <c r="CA261" i="5"/>
  <c r="BS261" i="5"/>
  <c r="BR261" i="5"/>
  <c r="AJ261" i="5"/>
  <c r="AI261" i="5"/>
  <c r="CB260" i="5"/>
  <c r="CA260" i="5"/>
  <c r="BS260" i="5"/>
  <c r="BR260" i="5"/>
  <c r="AJ260" i="5"/>
  <c r="AI260" i="5"/>
  <c r="CB259" i="5"/>
  <c r="CA259" i="5"/>
  <c r="BS259" i="5"/>
  <c r="BR259" i="5"/>
  <c r="AJ259" i="5"/>
  <c r="AI259" i="5"/>
  <c r="CB258" i="5"/>
  <c r="CA258" i="5"/>
  <c r="BS258" i="5"/>
  <c r="BR258" i="5"/>
  <c r="AJ258" i="5"/>
  <c r="AI258" i="5"/>
  <c r="CB257" i="5"/>
  <c r="CA257" i="5"/>
  <c r="BS257" i="5"/>
  <c r="BR257" i="5"/>
  <c r="AJ257" i="5"/>
  <c r="AI257" i="5"/>
  <c r="CB256" i="5"/>
  <c r="CA256" i="5"/>
  <c r="BS256" i="5"/>
  <c r="BR256" i="5"/>
  <c r="AJ256" i="5"/>
  <c r="AI256" i="5"/>
  <c r="CB255" i="5"/>
  <c r="CA255" i="5"/>
  <c r="BS255" i="5"/>
  <c r="BR255" i="5"/>
  <c r="AJ255" i="5"/>
  <c r="AI255" i="5"/>
  <c r="CB254" i="5"/>
  <c r="CA254" i="5"/>
  <c r="BS254" i="5"/>
  <c r="BR254" i="5"/>
  <c r="AJ254" i="5"/>
  <c r="AI254" i="5"/>
  <c r="CB253" i="5"/>
  <c r="CA253" i="5"/>
  <c r="BS253" i="5"/>
  <c r="BR253" i="5"/>
  <c r="AJ253" i="5"/>
  <c r="AI253" i="5"/>
  <c r="CB252" i="5"/>
  <c r="CA252" i="5"/>
  <c r="BS252" i="5"/>
  <c r="BR252" i="5"/>
  <c r="AJ252" i="5"/>
  <c r="AI252" i="5"/>
  <c r="CB251" i="5"/>
  <c r="CA251" i="5"/>
  <c r="BS251" i="5"/>
  <c r="BR251" i="5"/>
  <c r="AJ251" i="5"/>
  <c r="AI251" i="5"/>
  <c r="CB250" i="5"/>
  <c r="CA250" i="5"/>
  <c r="BS250" i="5"/>
  <c r="BR250" i="5"/>
  <c r="AJ250" i="5"/>
  <c r="AI250" i="5"/>
  <c r="CB249" i="5"/>
  <c r="CA249" i="5"/>
  <c r="BS249" i="5"/>
  <c r="BR249" i="5"/>
  <c r="AJ249" i="5"/>
  <c r="AI249" i="5"/>
  <c r="CB248" i="5"/>
  <c r="CA248" i="5"/>
  <c r="BS248" i="5"/>
  <c r="BR248" i="5"/>
  <c r="AJ248" i="5"/>
  <c r="AI248" i="5"/>
  <c r="CB247" i="5"/>
  <c r="CA247" i="5"/>
  <c r="BS247" i="5"/>
  <c r="BR247" i="5"/>
  <c r="AJ247" i="5"/>
  <c r="AI247" i="5"/>
  <c r="CB246" i="5"/>
  <c r="CA246" i="5"/>
  <c r="BS246" i="5"/>
  <c r="BR246" i="5"/>
  <c r="AJ246" i="5"/>
  <c r="AI246" i="5"/>
  <c r="CB245" i="5"/>
  <c r="CA245" i="5"/>
  <c r="BS245" i="5"/>
  <c r="BR245" i="5"/>
  <c r="AJ245" i="5"/>
  <c r="AI245" i="5"/>
  <c r="CB244" i="5"/>
  <c r="CA244" i="5"/>
  <c r="BS244" i="5"/>
  <c r="BR244" i="5"/>
  <c r="AJ244" i="5"/>
  <c r="AI244" i="5"/>
  <c r="CB243" i="5"/>
  <c r="CA243" i="5"/>
  <c r="BS243" i="5"/>
  <c r="BR243" i="5"/>
  <c r="AJ243" i="5"/>
  <c r="AI243" i="5"/>
  <c r="CB242" i="5"/>
  <c r="CA242" i="5"/>
  <c r="BS242" i="5"/>
  <c r="BR242" i="5"/>
  <c r="AJ242" i="5"/>
  <c r="AI242" i="5"/>
  <c r="CB241" i="5"/>
  <c r="CA241" i="5"/>
  <c r="BS241" i="5"/>
  <c r="BR241" i="5"/>
  <c r="AJ241" i="5"/>
  <c r="AI241" i="5"/>
  <c r="CB240" i="5"/>
  <c r="CA240" i="5"/>
  <c r="BS240" i="5"/>
  <c r="BR240" i="5"/>
  <c r="AJ240" i="5"/>
  <c r="AI240" i="5"/>
  <c r="CB239" i="5"/>
  <c r="CA239" i="5"/>
  <c r="BS239" i="5"/>
  <c r="BR239" i="5"/>
  <c r="AJ239" i="5"/>
  <c r="AI239" i="5"/>
  <c r="CB238" i="5"/>
  <c r="CA238" i="5"/>
  <c r="BS238" i="5"/>
  <c r="BR238" i="5"/>
  <c r="AJ238" i="5"/>
  <c r="AI238" i="5"/>
  <c r="CB237" i="5"/>
  <c r="CA237" i="5"/>
  <c r="BS237" i="5"/>
  <c r="BR237" i="5"/>
  <c r="AJ237" i="5"/>
  <c r="AI237" i="5"/>
  <c r="CB236" i="5"/>
  <c r="CA236" i="5"/>
  <c r="BS236" i="5"/>
  <c r="BR236" i="5"/>
  <c r="AJ236" i="5"/>
  <c r="AI236" i="5"/>
  <c r="CB235" i="5"/>
  <c r="CA235" i="5"/>
  <c r="BS235" i="5"/>
  <c r="BR235" i="5"/>
  <c r="AJ235" i="5"/>
  <c r="AI235" i="5"/>
  <c r="CB234" i="5"/>
  <c r="CA234" i="5"/>
  <c r="BS234" i="5"/>
  <c r="BR234" i="5"/>
  <c r="AJ234" i="5"/>
  <c r="AI234" i="5"/>
  <c r="CB233" i="5"/>
  <c r="CA233" i="5"/>
  <c r="BS233" i="5"/>
  <c r="BR233" i="5"/>
  <c r="AJ233" i="5"/>
  <c r="AI233" i="5"/>
  <c r="CB232" i="5"/>
  <c r="CA232" i="5"/>
  <c r="BS232" i="5"/>
  <c r="BR232" i="5"/>
  <c r="AJ232" i="5"/>
  <c r="AI232" i="5"/>
  <c r="CB231" i="5"/>
  <c r="CA231" i="5"/>
  <c r="BS231" i="5"/>
  <c r="BR231" i="5"/>
  <c r="AJ231" i="5"/>
  <c r="AI231" i="5"/>
  <c r="CB230" i="5"/>
  <c r="CA230" i="5"/>
  <c r="BS230" i="5"/>
  <c r="BR230" i="5"/>
  <c r="AJ230" i="5"/>
  <c r="AI230" i="5"/>
  <c r="CB229" i="5"/>
  <c r="CA229" i="5"/>
  <c r="BS229" i="5"/>
  <c r="BR229" i="5"/>
  <c r="AJ229" i="5"/>
  <c r="AI229" i="5"/>
  <c r="CB228" i="5"/>
  <c r="CA228" i="5"/>
  <c r="BS228" i="5"/>
  <c r="BR228" i="5"/>
  <c r="AJ228" i="5"/>
  <c r="AI228" i="5"/>
  <c r="CB227" i="5"/>
  <c r="CA227" i="5"/>
  <c r="BS227" i="5"/>
  <c r="BR227" i="5"/>
  <c r="AJ227" i="5"/>
  <c r="AI227" i="5"/>
  <c r="CB226" i="5"/>
  <c r="CA226" i="5"/>
  <c r="BS226" i="5"/>
  <c r="BR226" i="5"/>
  <c r="AJ226" i="5"/>
  <c r="AI226" i="5"/>
  <c r="CB225" i="5"/>
  <c r="CA225" i="5"/>
  <c r="BS225" i="5"/>
  <c r="BR225" i="5"/>
  <c r="AJ225" i="5"/>
  <c r="AI225" i="5"/>
  <c r="CB224" i="5"/>
  <c r="CA224" i="5"/>
  <c r="BS224" i="5"/>
  <c r="BR224" i="5"/>
  <c r="AJ224" i="5"/>
  <c r="AI224" i="5"/>
  <c r="CB223" i="5"/>
  <c r="CA223" i="5"/>
  <c r="BS223" i="5"/>
  <c r="BR223" i="5"/>
  <c r="AJ223" i="5"/>
  <c r="AI223" i="5"/>
  <c r="CB222" i="5"/>
  <c r="CA222" i="5"/>
  <c r="BS222" i="5"/>
  <c r="BR222" i="5"/>
  <c r="AJ222" i="5"/>
  <c r="AI222" i="5"/>
  <c r="CB221" i="5"/>
  <c r="CA221" i="5"/>
  <c r="BS221" i="5"/>
  <c r="BR221" i="5"/>
  <c r="AJ221" i="5"/>
  <c r="AI221" i="5"/>
  <c r="CB220" i="5"/>
  <c r="CA220" i="5"/>
  <c r="BS220" i="5"/>
  <c r="BR220" i="5"/>
  <c r="AJ220" i="5"/>
  <c r="AI220" i="5"/>
  <c r="CB219" i="5"/>
  <c r="CA219" i="5"/>
  <c r="BS219" i="5"/>
  <c r="BR219" i="5"/>
  <c r="AJ219" i="5"/>
  <c r="AI219" i="5"/>
  <c r="CB218" i="5"/>
  <c r="CA218" i="5"/>
  <c r="BS218" i="5"/>
  <c r="BR218" i="5"/>
  <c r="AJ218" i="5"/>
  <c r="AI218" i="5"/>
  <c r="CB217" i="5"/>
  <c r="CA217" i="5"/>
  <c r="BS217" i="5"/>
  <c r="BR217" i="5"/>
  <c r="AJ217" i="5"/>
  <c r="AI217" i="5"/>
  <c r="CB216" i="5"/>
  <c r="CA216" i="5"/>
  <c r="BS216" i="5"/>
  <c r="BR216" i="5"/>
  <c r="AJ216" i="5"/>
  <c r="AI216" i="5"/>
  <c r="CB215" i="5"/>
  <c r="CA215" i="5"/>
  <c r="BS215" i="5"/>
  <c r="BR215" i="5"/>
  <c r="AJ215" i="5"/>
  <c r="AI215" i="5"/>
  <c r="CB214" i="5"/>
  <c r="CA214" i="5"/>
  <c r="BS214" i="5"/>
  <c r="BR214" i="5"/>
  <c r="AJ214" i="5"/>
  <c r="AI214" i="5"/>
  <c r="CB213" i="5"/>
  <c r="CA213" i="5"/>
  <c r="BS213" i="5"/>
  <c r="BR213" i="5"/>
  <c r="AJ213" i="5"/>
  <c r="AI213" i="5"/>
  <c r="CB212" i="5"/>
  <c r="CA212" i="5"/>
  <c r="BS212" i="5"/>
  <c r="BR212" i="5"/>
  <c r="AJ212" i="5"/>
  <c r="AI212" i="5"/>
  <c r="CB211" i="5"/>
  <c r="CA211" i="5"/>
  <c r="BS211" i="5"/>
  <c r="BR211" i="5"/>
  <c r="AJ211" i="5"/>
  <c r="AI211" i="5"/>
  <c r="CB210" i="5"/>
  <c r="CA210" i="5"/>
  <c r="BS210" i="5"/>
  <c r="BR210" i="5"/>
  <c r="AJ210" i="5"/>
  <c r="AI210" i="5"/>
  <c r="CB209" i="5"/>
  <c r="CA209" i="5"/>
  <c r="BS209" i="5"/>
  <c r="BR209" i="5"/>
  <c r="AJ209" i="5"/>
  <c r="AI209" i="5"/>
  <c r="CB208" i="5"/>
  <c r="CA208" i="5"/>
  <c r="BS208" i="5"/>
  <c r="BR208" i="5"/>
  <c r="AJ208" i="5"/>
  <c r="AI208" i="5"/>
  <c r="CB207" i="5"/>
  <c r="CA207" i="5"/>
  <c r="BS207" i="5"/>
  <c r="BR207" i="5"/>
  <c r="AJ207" i="5"/>
  <c r="AI207" i="5"/>
  <c r="CB206" i="5"/>
  <c r="CA206" i="5"/>
  <c r="BS206" i="5"/>
  <c r="BR206" i="5"/>
  <c r="AJ206" i="5"/>
  <c r="AI206" i="5"/>
  <c r="CB205" i="5"/>
  <c r="CA205" i="5"/>
  <c r="BS205" i="5"/>
  <c r="BR205" i="5"/>
  <c r="AJ205" i="5"/>
  <c r="AI205" i="5"/>
  <c r="CB204" i="5"/>
  <c r="CA204" i="5"/>
  <c r="BS204" i="5"/>
  <c r="BR204" i="5"/>
  <c r="AJ204" i="5"/>
  <c r="AI204" i="5"/>
  <c r="CB203" i="5"/>
  <c r="CA203" i="5"/>
  <c r="BS203" i="5"/>
  <c r="BR203" i="5"/>
  <c r="AJ203" i="5"/>
  <c r="AI203" i="5"/>
  <c r="CB202" i="5"/>
  <c r="CA202" i="5"/>
  <c r="BS202" i="5"/>
  <c r="BR202" i="5"/>
  <c r="AJ202" i="5"/>
  <c r="AI202" i="5"/>
  <c r="CB201" i="5"/>
  <c r="CA201" i="5"/>
  <c r="BS201" i="5"/>
  <c r="BR201" i="5"/>
  <c r="AJ201" i="5"/>
  <c r="AI201" i="5"/>
  <c r="CB200" i="5"/>
  <c r="CA200" i="5"/>
  <c r="BS200" i="5"/>
  <c r="BR200" i="5"/>
  <c r="AJ200" i="5"/>
  <c r="AI200" i="5"/>
  <c r="CB199" i="5"/>
  <c r="CA199" i="5"/>
  <c r="BS199" i="5"/>
  <c r="BR199" i="5"/>
  <c r="AJ199" i="5"/>
  <c r="AI199" i="5"/>
  <c r="CB198" i="5"/>
  <c r="CA198" i="5"/>
  <c r="BS198" i="5"/>
  <c r="BR198" i="5"/>
  <c r="AJ198" i="5"/>
  <c r="AI198" i="5"/>
  <c r="CB197" i="5"/>
  <c r="CA197" i="5"/>
  <c r="BS197" i="5"/>
  <c r="BR197" i="5"/>
  <c r="AJ197" i="5"/>
  <c r="AI197" i="5"/>
  <c r="CB196" i="5"/>
  <c r="CA196" i="5"/>
  <c r="BS196" i="5"/>
  <c r="BR196" i="5"/>
  <c r="AJ196" i="5"/>
  <c r="AI196" i="5"/>
  <c r="CB195" i="5"/>
  <c r="CA195" i="5"/>
  <c r="BS195" i="5"/>
  <c r="BR195" i="5"/>
  <c r="AJ195" i="5"/>
  <c r="AI195" i="5"/>
  <c r="CB194" i="5"/>
  <c r="CA194" i="5"/>
  <c r="BS194" i="5"/>
  <c r="BR194" i="5"/>
  <c r="AJ194" i="5"/>
  <c r="AI194" i="5"/>
  <c r="CB193" i="5"/>
  <c r="CA193" i="5"/>
  <c r="BS193" i="5"/>
  <c r="BR193" i="5"/>
  <c r="AJ193" i="5"/>
  <c r="AI193" i="5"/>
  <c r="CB192" i="5"/>
  <c r="CA192" i="5"/>
  <c r="BS192" i="5"/>
  <c r="BR192" i="5"/>
  <c r="AJ192" i="5"/>
  <c r="AI192" i="5"/>
  <c r="CB191" i="5"/>
  <c r="CA191" i="5"/>
  <c r="BS191" i="5"/>
  <c r="BR191" i="5"/>
  <c r="AJ191" i="5"/>
  <c r="AI191" i="5"/>
  <c r="CB190" i="5"/>
  <c r="CA190" i="5"/>
  <c r="BS190" i="5"/>
  <c r="BR190" i="5"/>
  <c r="AJ190" i="5"/>
  <c r="AI190" i="5"/>
  <c r="CB189" i="5"/>
  <c r="CA189" i="5"/>
  <c r="BS189" i="5"/>
  <c r="BR189" i="5"/>
  <c r="AJ189" i="5"/>
  <c r="AI189" i="5"/>
  <c r="CB188" i="5"/>
  <c r="CA188" i="5"/>
  <c r="BS188" i="5"/>
  <c r="BR188" i="5"/>
  <c r="AJ188" i="5"/>
  <c r="AI188" i="5"/>
  <c r="CB187" i="5"/>
  <c r="CA187" i="5"/>
  <c r="BS187" i="5"/>
  <c r="BR187" i="5"/>
  <c r="AJ187" i="5"/>
  <c r="AI187" i="5"/>
  <c r="CB186" i="5"/>
  <c r="CA186" i="5"/>
  <c r="BS186" i="5"/>
  <c r="BR186" i="5"/>
  <c r="AJ186" i="5"/>
  <c r="AI186" i="5"/>
  <c r="CB185" i="5"/>
  <c r="CA185" i="5"/>
  <c r="BS185" i="5"/>
  <c r="BR185" i="5"/>
  <c r="AJ185" i="5"/>
  <c r="AI185" i="5"/>
  <c r="CB184" i="5"/>
  <c r="CA184" i="5"/>
  <c r="BS184" i="5"/>
  <c r="BR184" i="5"/>
  <c r="AJ184" i="5"/>
  <c r="AI184" i="5"/>
  <c r="CB183" i="5"/>
  <c r="CA183" i="5"/>
  <c r="BS183" i="5"/>
  <c r="BR183" i="5"/>
  <c r="AJ183" i="5"/>
  <c r="AI183" i="5"/>
  <c r="CB182" i="5"/>
  <c r="CA182" i="5"/>
  <c r="BS182" i="5"/>
  <c r="BR182" i="5"/>
  <c r="AJ182" i="5"/>
  <c r="AI182" i="5"/>
  <c r="CB181" i="5"/>
  <c r="CA181" i="5"/>
  <c r="BS181" i="5"/>
  <c r="BR181" i="5"/>
  <c r="AJ181" i="5"/>
  <c r="AI181" i="5"/>
  <c r="CB180" i="5"/>
  <c r="CA180" i="5"/>
  <c r="BS180" i="5"/>
  <c r="BR180" i="5"/>
  <c r="AJ180" i="5"/>
  <c r="AI180" i="5"/>
  <c r="CB179" i="5"/>
  <c r="CA179" i="5"/>
  <c r="BS179" i="5"/>
  <c r="BR179" i="5"/>
  <c r="AJ179" i="5"/>
  <c r="AI179" i="5"/>
  <c r="CB178" i="5"/>
  <c r="CA178" i="5"/>
  <c r="BS178" i="5"/>
  <c r="BR178" i="5"/>
  <c r="AJ178" i="5"/>
  <c r="AI178" i="5"/>
  <c r="CB177" i="5"/>
  <c r="CA177" i="5"/>
  <c r="BS177" i="5"/>
  <c r="BR177" i="5"/>
  <c r="AJ177" i="5"/>
  <c r="AI177" i="5"/>
  <c r="CB176" i="5"/>
  <c r="CA176" i="5"/>
  <c r="BS176" i="5"/>
  <c r="BR176" i="5"/>
  <c r="AJ176" i="5"/>
  <c r="AI176" i="5"/>
  <c r="CB175" i="5"/>
  <c r="CA175" i="5"/>
  <c r="BS175" i="5"/>
  <c r="BR175" i="5"/>
  <c r="AJ175" i="5"/>
  <c r="AI175" i="5"/>
  <c r="CB174" i="5"/>
  <c r="CA174" i="5"/>
  <c r="BS174" i="5"/>
  <c r="BR174" i="5"/>
  <c r="AJ174" i="5"/>
  <c r="AI174" i="5"/>
  <c r="CB173" i="5"/>
  <c r="CA173" i="5"/>
  <c r="BS173" i="5"/>
  <c r="BR173" i="5"/>
  <c r="AJ173" i="5"/>
  <c r="AI173" i="5"/>
  <c r="CB172" i="5"/>
  <c r="CA172" i="5"/>
  <c r="BS172" i="5"/>
  <c r="BR172" i="5"/>
  <c r="AJ172" i="5"/>
  <c r="AI172" i="5"/>
  <c r="CB171" i="5"/>
  <c r="CA171" i="5"/>
  <c r="BS171" i="5"/>
  <c r="BR171" i="5"/>
  <c r="AJ171" i="5"/>
  <c r="AI171" i="5"/>
  <c r="CB170" i="5"/>
  <c r="CA170" i="5"/>
  <c r="BS170" i="5"/>
  <c r="BR170" i="5"/>
  <c r="AJ170" i="5"/>
  <c r="AI170" i="5"/>
  <c r="CB169" i="5"/>
  <c r="CA169" i="5"/>
  <c r="BS169" i="5"/>
  <c r="BR169" i="5"/>
  <c r="AJ169" i="5"/>
  <c r="AI169" i="5"/>
  <c r="CB168" i="5"/>
  <c r="CA168" i="5"/>
  <c r="BS168" i="5"/>
  <c r="BR168" i="5"/>
  <c r="AJ168" i="5"/>
  <c r="AI168" i="5"/>
  <c r="CB167" i="5"/>
  <c r="CA167" i="5"/>
  <c r="BS167" i="5"/>
  <c r="BR167" i="5"/>
  <c r="AJ167" i="5"/>
  <c r="AI167" i="5"/>
  <c r="CB166" i="5"/>
  <c r="CA166" i="5"/>
  <c r="BS166" i="5"/>
  <c r="BR166" i="5"/>
  <c r="AJ166" i="5"/>
  <c r="AI166" i="5"/>
  <c r="CB165" i="5"/>
  <c r="CA165" i="5"/>
  <c r="BS165" i="5"/>
  <c r="BR165" i="5"/>
  <c r="AJ165" i="5"/>
  <c r="AI165" i="5"/>
  <c r="CB164" i="5"/>
  <c r="CA164" i="5"/>
  <c r="BS164" i="5"/>
  <c r="BR164" i="5"/>
  <c r="AJ164" i="5"/>
  <c r="AI164" i="5"/>
  <c r="CB163" i="5"/>
  <c r="CA163" i="5"/>
  <c r="BS163" i="5"/>
  <c r="BR163" i="5"/>
  <c r="AJ163" i="5"/>
  <c r="AI163" i="5"/>
  <c r="CB162" i="5"/>
  <c r="CA162" i="5"/>
  <c r="BS162" i="5"/>
  <c r="BR162" i="5"/>
  <c r="AJ162" i="5"/>
  <c r="AI162" i="5"/>
  <c r="CB161" i="5"/>
  <c r="CA161" i="5"/>
  <c r="BS161" i="5"/>
  <c r="BR161" i="5"/>
  <c r="AJ161" i="5"/>
  <c r="AI161" i="5"/>
  <c r="CB160" i="5"/>
  <c r="CA160" i="5"/>
  <c r="BS160" i="5"/>
  <c r="BR160" i="5"/>
  <c r="AJ160" i="5"/>
  <c r="AI160" i="5"/>
  <c r="CB159" i="5"/>
  <c r="CA159" i="5"/>
  <c r="BS159" i="5"/>
  <c r="BR159" i="5"/>
  <c r="AJ159" i="5"/>
  <c r="AI159" i="5"/>
  <c r="CB158" i="5"/>
  <c r="CA158" i="5"/>
  <c r="BS158" i="5"/>
  <c r="BR158" i="5"/>
  <c r="AJ158" i="5"/>
  <c r="AI158" i="5"/>
  <c r="CB157" i="5"/>
  <c r="CA157" i="5"/>
  <c r="BS157" i="5"/>
  <c r="BR157" i="5"/>
  <c r="AJ157" i="5"/>
  <c r="AI157" i="5"/>
  <c r="CB156" i="5"/>
  <c r="CA156" i="5"/>
  <c r="BS156" i="5"/>
  <c r="BR156" i="5"/>
  <c r="AJ156" i="5"/>
  <c r="AI156" i="5"/>
  <c r="CB155" i="5"/>
  <c r="CA155" i="5"/>
  <c r="BS155" i="5"/>
  <c r="BR155" i="5"/>
  <c r="AJ155" i="5"/>
  <c r="AI155" i="5"/>
  <c r="CB154" i="5"/>
  <c r="CA154" i="5"/>
  <c r="BS154" i="5"/>
  <c r="BR154" i="5"/>
  <c r="AJ154" i="5"/>
  <c r="AI154" i="5"/>
  <c r="CB153" i="5"/>
  <c r="CA153" i="5"/>
  <c r="BS153" i="5"/>
  <c r="BR153" i="5"/>
  <c r="AJ153" i="5"/>
  <c r="AI153" i="5"/>
  <c r="CB152" i="5"/>
  <c r="CA152" i="5"/>
  <c r="BS152" i="5"/>
  <c r="BR152" i="5"/>
  <c r="AJ152" i="5"/>
  <c r="AI152" i="5"/>
  <c r="CB151" i="5"/>
  <c r="CA151" i="5"/>
  <c r="BS151" i="5"/>
  <c r="BR151" i="5"/>
  <c r="AJ151" i="5"/>
  <c r="AI151" i="5"/>
  <c r="CB150" i="5"/>
  <c r="CA150" i="5"/>
  <c r="BS150" i="5"/>
  <c r="BR150" i="5"/>
  <c r="AJ150" i="5"/>
  <c r="AI150" i="5"/>
  <c r="CB149" i="5"/>
  <c r="CA149" i="5"/>
  <c r="BS149" i="5"/>
  <c r="BR149" i="5"/>
  <c r="AJ149" i="5"/>
  <c r="AI149" i="5"/>
  <c r="CB148" i="5"/>
  <c r="CA148" i="5"/>
  <c r="BS148" i="5"/>
  <c r="BR148" i="5"/>
  <c r="AJ148" i="5"/>
  <c r="AI148" i="5"/>
  <c r="CB147" i="5"/>
  <c r="CA147" i="5"/>
  <c r="BS147" i="5"/>
  <c r="BR147" i="5"/>
  <c r="AJ147" i="5"/>
  <c r="AI147" i="5"/>
  <c r="CB146" i="5"/>
  <c r="CA146" i="5"/>
  <c r="BS146" i="5"/>
  <c r="BR146" i="5"/>
  <c r="AJ146" i="5"/>
  <c r="AI146" i="5"/>
  <c r="CB145" i="5"/>
  <c r="CA145" i="5"/>
  <c r="BS145" i="5"/>
  <c r="BR145" i="5"/>
  <c r="AJ145" i="5"/>
  <c r="AI145" i="5"/>
  <c r="CB144" i="5"/>
  <c r="CA144" i="5"/>
  <c r="BS144" i="5"/>
  <c r="BR144" i="5"/>
  <c r="AJ144" i="5"/>
  <c r="AI144" i="5"/>
  <c r="CB143" i="5"/>
  <c r="CA143" i="5"/>
  <c r="BS143" i="5"/>
  <c r="BR143" i="5"/>
  <c r="AJ143" i="5"/>
  <c r="AI143" i="5"/>
  <c r="CB142" i="5"/>
  <c r="CA142" i="5"/>
  <c r="BS142" i="5"/>
  <c r="BR142" i="5"/>
  <c r="AJ142" i="5"/>
  <c r="AI142" i="5"/>
  <c r="CB141" i="5"/>
  <c r="CA141" i="5"/>
  <c r="BS141" i="5"/>
  <c r="BR141" i="5"/>
  <c r="AJ141" i="5"/>
  <c r="AI141" i="5"/>
  <c r="CB140" i="5"/>
  <c r="CA140" i="5"/>
  <c r="BS140" i="5"/>
  <c r="BR140" i="5"/>
  <c r="AJ140" i="5"/>
  <c r="AI140" i="5"/>
  <c r="CB139" i="5"/>
  <c r="CA139" i="5"/>
  <c r="BS139" i="5"/>
  <c r="BR139" i="5"/>
  <c r="AJ139" i="5"/>
  <c r="AI139" i="5"/>
  <c r="CB138" i="5"/>
  <c r="CA138" i="5"/>
  <c r="BS138" i="5"/>
  <c r="BR138" i="5"/>
  <c r="AJ138" i="5"/>
  <c r="AI138" i="5"/>
  <c r="CB137" i="5"/>
  <c r="CA137" i="5"/>
  <c r="BS137" i="5"/>
  <c r="BR137" i="5"/>
  <c r="AJ137" i="5"/>
  <c r="AI137" i="5"/>
  <c r="CB136" i="5"/>
  <c r="CA136" i="5"/>
  <c r="BS136" i="5"/>
  <c r="BR136" i="5"/>
  <c r="AJ136" i="5"/>
  <c r="AI136" i="5"/>
  <c r="CB135" i="5"/>
  <c r="CA135" i="5"/>
  <c r="BS135" i="5"/>
  <c r="BR135" i="5"/>
  <c r="AJ135" i="5"/>
  <c r="AI135" i="5"/>
  <c r="CB134" i="5"/>
  <c r="CA134" i="5"/>
  <c r="BS134" i="5"/>
  <c r="BR134" i="5"/>
  <c r="AJ134" i="5"/>
  <c r="AI134" i="5"/>
  <c r="CB133" i="5"/>
  <c r="CA133" i="5"/>
  <c r="BS133" i="5"/>
  <c r="BR133" i="5"/>
  <c r="AJ133" i="5"/>
  <c r="AI133" i="5"/>
  <c r="CB132" i="5"/>
  <c r="CA132" i="5"/>
  <c r="BS132" i="5"/>
  <c r="BR132" i="5"/>
  <c r="AJ132" i="5"/>
  <c r="AI132" i="5"/>
  <c r="CB131" i="5"/>
  <c r="CA131" i="5"/>
  <c r="BS131" i="5"/>
  <c r="BR131" i="5"/>
  <c r="AJ131" i="5"/>
  <c r="AI131" i="5"/>
  <c r="CB130" i="5"/>
  <c r="CA130" i="5"/>
  <c r="BS130" i="5"/>
  <c r="BR130" i="5"/>
  <c r="AJ130" i="5"/>
  <c r="AI130" i="5"/>
  <c r="CB129" i="5"/>
  <c r="CA129" i="5"/>
  <c r="BS129" i="5"/>
  <c r="BR129" i="5"/>
  <c r="AJ129" i="5"/>
  <c r="AI129" i="5"/>
  <c r="CB128" i="5"/>
  <c r="CA128" i="5"/>
  <c r="BS128" i="5"/>
  <c r="BR128" i="5"/>
  <c r="AJ128" i="5"/>
  <c r="AI128" i="5"/>
  <c r="CB127" i="5"/>
  <c r="CA127" i="5"/>
  <c r="BS127" i="5"/>
  <c r="BR127" i="5"/>
  <c r="AJ127" i="5"/>
  <c r="AI127" i="5"/>
  <c r="CB126" i="5"/>
  <c r="CA126" i="5"/>
  <c r="BS126" i="5"/>
  <c r="BR126" i="5"/>
  <c r="AJ126" i="5"/>
  <c r="AI126" i="5"/>
  <c r="CB125" i="5"/>
  <c r="CA125" i="5"/>
  <c r="BS125" i="5"/>
  <c r="BR125" i="5"/>
  <c r="AJ125" i="5"/>
  <c r="AI125" i="5"/>
  <c r="CB124" i="5"/>
  <c r="CA124" i="5"/>
  <c r="BS124" i="5"/>
  <c r="BR124" i="5"/>
  <c r="AJ124" i="5"/>
  <c r="AI124" i="5"/>
  <c r="CB123" i="5"/>
  <c r="CA123" i="5"/>
  <c r="BS123" i="5"/>
  <c r="BR123" i="5"/>
  <c r="AJ123" i="5"/>
  <c r="AI123" i="5"/>
  <c r="CB122" i="5"/>
  <c r="CA122" i="5"/>
  <c r="BS122" i="5"/>
  <c r="BR122" i="5"/>
  <c r="AJ122" i="5"/>
  <c r="AI122" i="5"/>
  <c r="CB121" i="5"/>
  <c r="CA121" i="5"/>
  <c r="BS121" i="5"/>
  <c r="BR121" i="5"/>
  <c r="AJ121" i="5"/>
  <c r="AI121" i="5"/>
  <c r="CB120" i="5"/>
  <c r="CA120" i="5"/>
  <c r="BS120" i="5"/>
  <c r="BR120" i="5"/>
  <c r="AJ120" i="5"/>
  <c r="AI120" i="5"/>
  <c r="CB119" i="5"/>
  <c r="CA119" i="5"/>
  <c r="BS119" i="5"/>
  <c r="BR119" i="5"/>
  <c r="AJ119" i="5"/>
  <c r="AI119" i="5"/>
  <c r="CB118" i="5"/>
  <c r="CA118" i="5"/>
  <c r="BS118" i="5"/>
  <c r="BR118" i="5"/>
  <c r="AJ118" i="5"/>
  <c r="AI118" i="5"/>
  <c r="CB117" i="5"/>
  <c r="CA117" i="5"/>
  <c r="BS117" i="5"/>
  <c r="BR117" i="5"/>
  <c r="AJ117" i="5"/>
  <c r="AI117" i="5"/>
  <c r="CB116" i="5"/>
  <c r="CA116" i="5"/>
  <c r="BS116" i="5"/>
  <c r="BR116" i="5"/>
  <c r="AJ116" i="5"/>
  <c r="AI116" i="5"/>
  <c r="CB115" i="5"/>
  <c r="CA115" i="5"/>
  <c r="BS115" i="5"/>
  <c r="BR115" i="5"/>
  <c r="AJ115" i="5"/>
  <c r="AI115" i="5"/>
  <c r="CB114" i="5"/>
  <c r="CA114" i="5"/>
  <c r="BS114" i="5"/>
  <c r="BR114" i="5"/>
  <c r="AJ114" i="5"/>
  <c r="AI114" i="5"/>
  <c r="CB113" i="5"/>
  <c r="CA113" i="5"/>
  <c r="BS113" i="5"/>
  <c r="BR113" i="5"/>
  <c r="AJ113" i="5"/>
  <c r="AI113" i="5"/>
  <c r="CB112" i="5"/>
  <c r="CA112" i="5"/>
  <c r="BS112" i="5"/>
  <c r="BR112" i="5"/>
  <c r="AJ112" i="5"/>
  <c r="AI112" i="5"/>
  <c r="CB111" i="5"/>
  <c r="CA111" i="5"/>
  <c r="BS111" i="5"/>
  <c r="BR111" i="5"/>
  <c r="AJ111" i="5"/>
  <c r="AI111" i="5"/>
  <c r="CB110" i="5"/>
  <c r="CA110" i="5"/>
  <c r="BS110" i="5"/>
  <c r="BR110" i="5"/>
  <c r="AJ110" i="5"/>
  <c r="AI110" i="5"/>
  <c r="CB109" i="5"/>
  <c r="CA109" i="5"/>
  <c r="BS109" i="5"/>
  <c r="BR109" i="5"/>
  <c r="AJ109" i="5"/>
  <c r="AI109" i="5"/>
  <c r="CB108" i="5"/>
  <c r="CA108" i="5"/>
  <c r="BS108" i="5"/>
  <c r="BR108" i="5"/>
  <c r="AJ108" i="5"/>
  <c r="AI108" i="5"/>
  <c r="CB107" i="5"/>
  <c r="CA107" i="5"/>
  <c r="BS107" i="5"/>
  <c r="BR107" i="5"/>
  <c r="AJ107" i="5"/>
  <c r="AI107" i="5"/>
  <c r="CB106" i="5"/>
  <c r="CA106" i="5"/>
  <c r="BS106" i="5"/>
  <c r="BR106" i="5"/>
  <c r="AJ106" i="5"/>
  <c r="AI106" i="5"/>
  <c r="CB105" i="5"/>
  <c r="CA105" i="5"/>
  <c r="BS105" i="5"/>
  <c r="BR105" i="5"/>
  <c r="AJ105" i="5"/>
  <c r="AI105" i="5"/>
  <c r="CB104" i="5"/>
  <c r="CA104" i="5"/>
  <c r="BS104" i="5"/>
  <c r="BR104" i="5"/>
  <c r="AJ104" i="5"/>
  <c r="AI104" i="5"/>
  <c r="CB103" i="5"/>
  <c r="CA103" i="5"/>
  <c r="BS103" i="5"/>
  <c r="BR103" i="5"/>
  <c r="AJ103" i="5"/>
  <c r="AI103" i="5"/>
  <c r="CB102" i="5"/>
  <c r="CA102" i="5"/>
  <c r="BS102" i="5"/>
  <c r="BR102" i="5"/>
  <c r="AJ102" i="5"/>
  <c r="AI102" i="5"/>
  <c r="CB101" i="5"/>
  <c r="CA101" i="5"/>
  <c r="BS101" i="5"/>
  <c r="BR101" i="5"/>
  <c r="AJ101" i="5"/>
  <c r="AI101" i="5"/>
  <c r="CB100" i="5"/>
  <c r="CA100" i="5"/>
  <c r="BS100" i="5"/>
  <c r="BR100" i="5"/>
  <c r="AJ100" i="5"/>
  <c r="AI100" i="5"/>
  <c r="CB99" i="5"/>
  <c r="CA99" i="5"/>
  <c r="BS99" i="5"/>
  <c r="BR99" i="5"/>
  <c r="AJ99" i="5"/>
  <c r="AI99" i="5"/>
  <c r="CB98" i="5"/>
  <c r="CA98" i="5"/>
  <c r="BS98" i="5"/>
  <c r="BR98" i="5"/>
  <c r="AJ98" i="5"/>
  <c r="AI98" i="5"/>
  <c r="CB97" i="5"/>
  <c r="CA97" i="5"/>
  <c r="BS97" i="5"/>
  <c r="BR97" i="5"/>
  <c r="AJ97" i="5"/>
  <c r="AI97" i="5"/>
  <c r="CB96" i="5"/>
  <c r="CA96" i="5"/>
  <c r="BS96" i="5"/>
  <c r="BR96" i="5"/>
  <c r="AJ96" i="5"/>
  <c r="AI96" i="5"/>
  <c r="CB95" i="5"/>
  <c r="CA95" i="5"/>
  <c r="BS95" i="5"/>
  <c r="BR95" i="5"/>
  <c r="AJ95" i="5"/>
  <c r="AI95" i="5"/>
  <c r="CB94" i="5"/>
  <c r="CA94" i="5"/>
  <c r="BS94" i="5"/>
  <c r="BR94" i="5"/>
  <c r="AJ94" i="5"/>
  <c r="AI94" i="5"/>
  <c r="CB93" i="5"/>
  <c r="CA93" i="5"/>
  <c r="BS93" i="5"/>
  <c r="BR93" i="5"/>
  <c r="AJ93" i="5"/>
  <c r="AI93" i="5"/>
  <c r="CB92" i="5"/>
  <c r="CA92" i="5"/>
  <c r="BS92" i="5"/>
  <c r="BR92" i="5"/>
  <c r="AJ92" i="5"/>
  <c r="AI92" i="5"/>
  <c r="CB91" i="5"/>
  <c r="CA91" i="5"/>
  <c r="BS91" i="5"/>
  <c r="BR91" i="5"/>
  <c r="AJ91" i="5"/>
  <c r="AI91" i="5"/>
  <c r="CB90" i="5"/>
  <c r="CA90" i="5"/>
  <c r="BS90" i="5"/>
  <c r="BR90" i="5"/>
  <c r="AJ90" i="5"/>
  <c r="AI90" i="5"/>
  <c r="CB89" i="5"/>
  <c r="CA89" i="5"/>
  <c r="BS89" i="5"/>
  <c r="BR89" i="5"/>
  <c r="AJ89" i="5"/>
  <c r="AI89" i="5"/>
  <c r="CB88" i="5"/>
  <c r="CA88" i="5"/>
  <c r="BS88" i="5"/>
  <c r="BR88" i="5"/>
  <c r="AJ88" i="5"/>
  <c r="AI88" i="5"/>
  <c r="CB87" i="5"/>
  <c r="CA87" i="5"/>
  <c r="BS87" i="5"/>
  <c r="BR87" i="5"/>
  <c r="AJ87" i="5"/>
  <c r="AI87" i="5"/>
  <c r="CB86" i="5"/>
  <c r="CA86" i="5"/>
  <c r="BS86" i="5"/>
  <c r="BR86" i="5"/>
  <c r="AJ86" i="5"/>
  <c r="AI86" i="5"/>
  <c r="CB85" i="5"/>
  <c r="CA85" i="5"/>
  <c r="BS85" i="5"/>
  <c r="BR85" i="5"/>
  <c r="AJ85" i="5"/>
  <c r="AI85" i="5"/>
  <c r="CB84" i="5"/>
  <c r="CA84" i="5"/>
  <c r="BS84" i="5"/>
  <c r="BR84" i="5"/>
  <c r="AJ84" i="5"/>
  <c r="AI84" i="5"/>
  <c r="CB83" i="5"/>
  <c r="CA83" i="5"/>
  <c r="BS83" i="5"/>
  <c r="BR83" i="5"/>
  <c r="AJ83" i="5"/>
  <c r="AI83" i="5"/>
  <c r="CB82" i="5"/>
  <c r="CA82" i="5"/>
  <c r="BS82" i="5"/>
  <c r="BR82" i="5"/>
  <c r="AJ82" i="5"/>
  <c r="AI82" i="5"/>
  <c r="CB81" i="5"/>
  <c r="CA81" i="5"/>
  <c r="BS81" i="5"/>
  <c r="BR81" i="5"/>
  <c r="AJ81" i="5"/>
  <c r="AI81" i="5"/>
  <c r="CB80" i="5"/>
  <c r="CA80" i="5"/>
  <c r="BS80" i="5"/>
  <c r="BR80" i="5"/>
  <c r="AJ80" i="5"/>
  <c r="AI80" i="5"/>
  <c r="CB79" i="5"/>
  <c r="CA79" i="5"/>
  <c r="BS79" i="5"/>
  <c r="BR79" i="5"/>
  <c r="AJ79" i="5"/>
  <c r="AI79" i="5"/>
  <c r="CB78" i="5"/>
  <c r="CA78" i="5"/>
  <c r="BS78" i="5"/>
  <c r="BR78" i="5"/>
  <c r="AJ78" i="5"/>
  <c r="AI78" i="5"/>
  <c r="CB77" i="5"/>
  <c r="CA77" i="5"/>
  <c r="BS77" i="5"/>
  <c r="BR77" i="5"/>
  <c r="AJ77" i="5"/>
  <c r="AI77" i="5"/>
  <c r="CB76" i="5"/>
  <c r="CA76" i="5"/>
  <c r="BS76" i="5"/>
  <c r="BR76" i="5"/>
  <c r="AJ76" i="5"/>
  <c r="AI76" i="5"/>
  <c r="CB75" i="5"/>
  <c r="CA75" i="5"/>
  <c r="BS75" i="5"/>
  <c r="BR75" i="5"/>
  <c r="AJ75" i="5"/>
  <c r="AI75" i="5"/>
  <c r="CB74" i="5"/>
  <c r="CA74" i="5"/>
  <c r="BS74" i="5"/>
  <c r="BR74" i="5"/>
  <c r="AJ74" i="5"/>
  <c r="AI74" i="5"/>
  <c r="CB73" i="5"/>
  <c r="CA73" i="5"/>
  <c r="BS73" i="5"/>
  <c r="BR73" i="5"/>
  <c r="AJ73" i="5"/>
  <c r="AI73" i="5"/>
  <c r="CB72" i="5"/>
  <c r="CA72" i="5"/>
  <c r="BS72" i="5"/>
  <c r="BR72" i="5"/>
  <c r="AJ72" i="5"/>
  <c r="AI72" i="5"/>
  <c r="CB71" i="5"/>
  <c r="CA71" i="5"/>
  <c r="BS71" i="5"/>
  <c r="BR71" i="5"/>
  <c r="AJ71" i="5"/>
  <c r="AI71" i="5"/>
  <c r="CB70" i="5"/>
  <c r="CA70" i="5"/>
  <c r="BS70" i="5"/>
  <c r="BR70" i="5"/>
  <c r="AJ70" i="5"/>
  <c r="AI70" i="5"/>
  <c r="CB69" i="5"/>
  <c r="CA69" i="5"/>
  <c r="BS69" i="5"/>
  <c r="BR69" i="5"/>
  <c r="AJ69" i="5"/>
  <c r="AI69" i="5"/>
  <c r="CB68" i="5"/>
  <c r="CA68" i="5"/>
  <c r="BS68" i="5"/>
  <c r="BR68" i="5"/>
  <c r="AJ68" i="5"/>
  <c r="AI68" i="5"/>
  <c r="CB67" i="5"/>
  <c r="CA67" i="5"/>
  <c r="BS67" i="5"/>
  <c r="BR67" i="5"/>
  <c r="AJ67" i="5"/>
  <c r="AI67" i="5"/>
  <c r="CB66" i="5"/>
  <c r="CA66" i="5"/>
  <c r="BS66" i="5"/>
  <c r="BR66" i="5"/>
  <c r="AJ66" i="5"/>
  <c r="AI66" i="5"/>
  <c r="CB65" i="5"/>
  <c r="CA65" i="5"/>
  <c r="BS65" i="5"/>
  <c r="BR65" i="5"/>
  <c r="AJ65" i="5"/>
  <c r="AI65" i="5"/>
  <c r="CB64" i="5"/>
  <c r="CA64" i="5"/>
  <c r="BS64" i="5"/>
  <c r="BR64" i="5"/>
  <c r="AJ64" i="5"/>
  <c r="AI64" i="5"/>
  <c r="CB63" i="5"/>
  <c r="CA63" i="5"/>
  <c r="BS63" i="5"/>
  <c r="BR63" i="5"/>
  <c r="AJ63" i="5"/>
  <c r="AI63" i="5"/>
  <c r="CB62" i="5"/>
  <c r="CA62" i="5"/>
  <c r="BS62" i="5"/>
  <c r="BR62" i="5"/>
  <c r="AJ62" i="5"/>
  <c r="AI62" i="5"/>
  <c r="CB61" i="5"/>
  <c r="CA61" i="5"/>
  <c r="BS61" i="5"/>
  <c r="BR61" i="5"/>
  <c r="AJ61" i="5"/>
  <c r="AI61" i="5"/>
  <c r="CB60" i="5"/>
  <c r="CA60" i="5"/>
  <c r="BS60" i="5"/>
  <c r="BR60" i="5"/>
  <c r="AJ60" i="5"/>
  <c r="AI60" i="5"/>
  <c r="CB59" i="5"/>
  <c r="CA59" i="5"/>
  <c r="BS59" i="5"/>
  <c r="BR59" i="5"/>
  <c r="AJ59" i="5"/>
  <c r="AI59" i="5"/>
  <c r="CB58" i="5"/>
  <c r="CA58" i="5"/>
  <c r="BS58" i="5"/>
  <c r="BR58" i="5"/>
  <c r="AJ58" i="5"/>
  <c r="AI58" i="5"/>
  <c r="CB57" i="5"/>
  <c r="CA57" i="5"/>
  <c r="BS57" i="5"/>
  <c r="BR57" i="5"/>
  <c r="AJ57" i="5"/>
  <c r="AI57" i="5"/>
  <c r="CB56" i="5"/>
  <c r="CA56" i="5"/>
  <c r="BS56" i="5"/>
  <c r="BR56" i="5"/>
  <c r="AJ56" i="5"/>
  <c r="AI56" i="5"/>
  <c r="CB55" i="5"/>
  <c r="CA55" i="5"/>
  <c r="BS55" i="5"/>
  <c r="BR55" i="5"/>
  <c r="AJ55" i="5"/>
  <c r="AI55" i="5"/>
  <c r="CB54" i="5"/>
  <c r="CA54" i="5"/>
  <c r="BS54" i="5"/>
  <c r="BR54" i="5"/>
  <c r="AJ54" i="5"/>
  <c r="AI54" i="5"/>
  <c r="CB53" i="5"/>
  <c r="CA53" i="5"/>
  <c r="BS53" i="5"/>
  <c r="BR53" i="5"/>
  <c r="AJ53" i="5"/>
  <c r="AI53" i="5"/>
  <c r="CB52" i="5"/>
  <c r="CA52" i="5"/>
  <c r="BS52" i="5"/>
  <c r="BR52" i="5"/>
  <c r="AJ52" i="5"/>
  <c r="AI52" i="5"/>
  <c r="CB51" i="5"/>
  <c r="CA51" i="5"/>
  <c r="BS51" i="5"/>
  <c r="BR51" i="5"/>
  <c r="AJ51" i="5"/>
  <c r="AI51" i="5"/>
  <c r="CB50" i="5"/>
  <c r="CA50" i="5"/>
  <c r="BS50" i="5"/>
  <c r="BR50" i="5"/>
  <c r="AJ50" i="5"/>
  <c r="AI50" i="5"/>
  <c r="CB49" i="5"/>
  <c r="CA49" i="5"/>
  <c r="BS49" i="5"/>
  <c r="BR49" i="5"/>
  <c r="AJ49" i="5"/>
  <c r="AI49" i="5"/>
  <c r="CB48" i="5"/>
  <c r="CA48" i="5"/>
  <c r="BS48" i="5"/>
  <c r="BR48" i="5"/>
  <c r="AJ48" i="5"/>
  <c r="AI48" i="5"/>
  <c r="CB47" i="5"/>
  <c r="CA47" i="5"/>
  <c r="BS47" i="5"/>
  <c r="BR47" i="5"/>
  <c r="AJ47" i="5"/>
  <c r="AI47" i="5"/>
  <c r="CB46" i="5"/>
  <c r="CA46" i="5"/>
  <c r="BS46" i="5"/>
  <c r="BR46" i="5"/>
  <c r="AJ46" i="5"/>
  <c r="AI46" i="5"/>
  <c r="CB45" i="5"/>
  <c r="CA45" i="5"/>
  <c r="BS45" i="5"/>
  <c r="BR45" i="5"/>
  <c r="AJ45" i="5"/>
  <c r="AI45" i="5"/>
  <c r="CB44" i="5"/>
  <c r="CA44" i="5"/>
  <c r="BS44" i="5"/>
  <c r="BR44" i="5"/>
  <c r="BL44" i="5"/>
  <c r="AJ44" i="5"/>
  <c r="AI44" i="5"/>
  <c r="CB43" i="5"/>
  <c r="CA43" i="5"/>
  <c r="BS43" i="5"/>
  <c r="BR43" i="5"/>
  <c r="AJ43" i="5"/>
  <c r="AI43" i="5"/>
  <c r="CB42" i="5"/>
  <c r="CA42" i="5"/>
  <c r="BS42" i="5"/>
  <c r="BR42" i="5"/>
  <c r="AJ42" i="5"/>
  <c r="AI42" i="5"/>
  <c r="BL820" i="5"/>
  <c r="AH820" i="5"/>
  <c r="BZ819" i="5"/>
  <c r="BL819" i="5"/>
  <c r="BZ818" i="5"/>
  <c r="BL818" i="5"/>
  <c r="AH818" i="5"/>
  <c r="BY817" i="5"/>
  <c r="BL817" i="5"/>
  <c r="BZ816" i="5"/>
  <c r="BL816" i="5"/>
  <c r="BZ815" i="5"/>
  <c r="BY815" i="5"/>
  <c r="BL815" i="5"/>
  <c r="BN814" i="5"/>
  <c r="BL814" i="5"/>
  <c r="BL813" i="5"/>
  <c r="AH813" i="5"/>
  <c r="BL812" i="5"/>
  <c r="BL811" i="5"/>
  <c r="AH811" i="5"/>
  <c r="BL810" i="5"/>
  <c r="BZ809" i="5"/>
  <c r="BL809" i="5"/>
  <c r="BL808" i="5"/>
  <c r="BL807" i="5"/>
  <c r="BZ806" i="5"/>
  <c r="BY806" i="5"/>
  <c r="BL806" i="5"/>
  <c r="BZ805" i="5"/>
  <c r="BL805" i="5"/>
  <c r="BL804" i="5"/>
  <c r="AH804" i="5"/>
  <c r="BZ803" i="5"/>
  <c r="BL803" i="5"/>
  <c r="AF802" i="5"/>
  <c r="CC802" i="5" s="1"/>
  <c r="BL802" i="5"/>
  <c r="BY801" i="5"/>
  <c r="BL801" i="5"/>
  <c r="BL800" i="5"/>
  <c r="AH800" i="5"/>
  <c r="BL799" i="5"/>
  <c r="BL798" i="5"/>
  <c r="BN797" i="5"/>
  <c r="BL797" i="5"/>
  <c r="BL796" i="5"/>
  <c r="BL795" i="5"/>
  <c r="BZ794" i="5"/>
  <c r="BL794" i="5"/>
  <c r="BZ793" i="5"/>
  <c r="BL793" i="5"/>
  <c r="BL792" i="5"/>
  <c r="BL791" i="5"/>
  <c r="AH791" i="5"/>
  <c r="BL790" i="5"/>
  <c r="BL789" i="5"/>
  <c r="BZ788" i="5"/>
  <c r="BL788" i="5"/>
  <c r="BL787" i="5"/>
  <c r="BL786" i="5"/>
  <c r="BL785" i="5"/>
  <c r="AH785" i="5"/>
  <c r="BL784" i="5"/>
  <c r="BZ783" i="5"/>
  <c r="BL783" i="5"/>
  <c r="BZ782" i="5"/>
  <c r="BL782" i="5"/>
  <c r="BY781" i="5"/>
  <c r="BL781" i="5"/>
  <c r="BL780" i="5"/>
  <c r="BL779" i="5"/>
  <c r="BZ778" i="5"/>
  <c r="BL778" i="5"/>
  <c r="BL777" i="5"/>
  <c r="BL776" i="5"/>
  <c r="AH776" i="5"/>
  <c r="BL775" i="5"/>
  <c r="BL774" i="5"/>
  <c r="BL773" i="5"/>
  <c r="BL772" i="5"/>
  <c r="BN771" i="5"/>
  <c r="BL771" i="5"/>
  <c r="BZ770" i="5"/>
  <c r="BL770" i="5"/>
  <c r="BL769" i="5"/>
  <c r="BL768" i="5"/>
  <c r="AH768" i="5"/>
  <c r="BZ767" i="5"/>
  <c r="BN767" i="5"/>
  <c r="BL767" i="5"/>
  <c r="BL766" i="5"/>
  <c r="BZ765" i="5"/>
  <c r="BL765" i="5"/>
  <c r="BZ764" i="5"/>
  <c r="BL764" i="5"/>
  <c r="BL763" i="5"/>
  <c r="AH763" i="5"/>
  <c r="BL762" i="5"/>
  <c r="AH762" i="5"/>
  <c r="BZ761" i="5"/>
  <c r="BL761" i="5"/>
  <c r="BL760" i="5"/>
  <c r="AH760" i="5"/>
  <c r="BY759" i="5"/>
  <c r="BL759" i="5"/>
  <c r="BL758" i="5"/>
  <c r="BZ757" i="5"/>
  <c r="BL757" i="5"/>
  <c r="BL756" i="5"/>
  <c r="BL755" i="5"/>
  <c r="AH755" i="5"/>
  <c r="BZ754" i="5"/>
  <c r="BL754" i="5"/>
  <c r="AH754" i="5"/>
  <c r="BZ753" i="5"/>
  <c r="BL753" i="5"/>
  <c r="BL752" i="5"/>
  <c r="BZ751" i="5"/>
  <c r="BL751" i="5"/>
  <c r="BL750" i="5"/>
  <c r="BZ749" i="5"/>
  <c r="BL749" i="5"/>
  <c r="BZ748" i="5"/>
  <c r="BL748" i="5"/>
  <c r="AH748" i="5"/>
  <c r="BZ747" i="5"/>
  <c r="BL747" i="5"/>
  <c r="AH747" i="5"/>
  <c r="BZ746" i="5"/>
  <c r="BL746" i="5"/>
  <c r="AH746" i="5"/>
  <c r="BL745" i="5"/>
  <c r="BY744" i="5"/>
  <c r="BL744" i="5"/>
  <c r="BY743" i="5"/>
  <c r="BL743" i="5"/>
  <c r="BZ742" i="5"/>
  <c r="BL742" i="5"/>
  <c r="BZ741" i="5"/>
  <c r="BL741" i="5"/>
  <c r="BL740" i="5"/>
  <c r="BL739" i="5"/>
  <c r="AH739" i="5"/>
  <c r="BL738" i="5"/>
  <c r="AH738" i="5"/>
  <c r="BZ737" i="5"/>
  <c r="BL737" i="5"/>
  <c r="BY736" i="5"/>
  <c r="BL736" i="5"/>
  <c r="BZ735" i="5"/>
  <c r="AF735" i="5"/>
  <c r="CC735" i="5" s="1"/>
  <c r="BL735" i="5"/>
  <c r="BZ734" i="5"/>
  <c r="BL734" i="5"/>
  <c r="BZ733" i="5"/>
  <c r="BL733" i="5"/>
  <c r="AH733" i="5"/>
  <c r="BL732" i="5"/>
  <c r="AH732" i="5"/>
  <c r="BL731" i="5"/>
  <c r="AH731" i="5"/>
  <c r="BL730" i="5"/>
  <c r="BL729" i="5"/>
  <c r="BL728" i="5"/>
  <c r="BL727" i="5"/>
  <c r="BL726" i="5"/>
  <c r="BZ725" i="5"/>
  <c r="BL725" i="5"/>
  <c r="BL724" i="5"/>
  <c r="BL723" i="5"/>
  <c r="AH723" i="5"/>
  <c r="BL722" i="5"/>
  <c r="BZ721" i="5"/>
  <c r="BL721" i="5"/>
  <c r="BZ720" i="5"/>
  <c r="BL720" i="5"/>
  <c r="AH720" i="5"/>
  <c r="BZ719" i="5"/>
  <c r="BL719" i="5"/>
  <c r="BL718" i="5"/>
  <c r="AH718" i="5"/>
  <c r="BZ717" i="5"/>
  <c r="BL717" i="5"/>
  <c r="BZ716" i="5"/>
  <c r="BL716" i="5"/>
  <c r="AH716" i="5"/>
  <c r="BL715" i="5"/>
  <c r="BL714" i="5"/>
  <c r="BL713" i="5"/>
  <c r="BL712" i="5"/>
  <c r="BL711" i="5"/>
  <c r="BL710" i="5"/>
  <c r="AH710" i="5"/>
  <c r="BZ709" i="5"/>
  <c r="BN709" i="5"/>
  <c r="BL709" i="5"/>
  <c r="BZ708" i="5"/>
  <c r="BL708" i="5"/>
  <c r="BZ707" i="5"/>
  <c r="BL707" i="5"/>
  <c r="BZ706" i="5"/>
  <c r="BL706" i="5"/>
  <c r="BL705" i="5"/>
  <c r="BL704" i="5"/>
  <c r="BL703" i="5"/>
  <c r="AH703" i="5"/>
  <c r="BZ702" i="5"/>
  <c r="BL702" i="5"/>
  <c r="BL701" i="5"/>
  <c r="AH701" i="5"/>
  <c r="BL700" i="5"/>
  <c r="BZ699" i="5"/>
  <c r="BL699" i="5"/>
  <c r="AF698" i="5"/>
  <c r="CC698" i="5" s="1"/>
  <c r="BL698" i="5"/>
  <c r="BL697" i="5"/>
  <c r="BL696" i="5"/>
  <c r="AH696" i="5"/>
  <c r="BL695" i="5"/>
  <c r="AH695" i="5"/>
  <c r="BZ694" i="5"/>
  <c r="BL694" i="5"/>
  <c r="BZ693" i="5"/>
  <c r="BL693" i="5"/>
  <c r="AH693" i="5"/>
  <c r="BL692" i="5"/>
  <c r="BZ691" i="5"/>
  <c r="BL691" i="5"/>
  <c r="BL690" i="5"/>
  <c r="BL689" i="5"/>
  <c r="BL688" i="5"/>
  <c r="BL687" i="5"/>
  <c r="AH687" i="5"/>
  <c r="BL686" i="5"/>
  <c r="BZ685" i="5"/>
  <c r="BL685" i="5"/>
  <c r="BY684" i="5"/>
  <c r="BL684" i="5"/>
  <c r="BZ683" i="5"/>
  <c r="BL683" i="5"/>
  <c r="BL682" i="5"/>
  <c r="BN681" i="5"/>
  <c r="BL681" i="5"/>
  <c r="AH681" i="5"/>
  <c r="BZ680" i="5"/>
  <c r="BL680" i="5"/>
  <c r="BY679" i="5"/>
  <c r="BL679" i="5"/>
  <c r="BL678" i="5"/>
  <c r="BL677" i="5"/>
  <c r="BN676" i="5"/>
  <c r="BL676" i="5"/>
  <c r="BL675" i="5"/>
  <c r="AH675" i="5"/>
  <c r="BL674" i="5"/>
  <c r="AH674" i="5"/>
  <c r="BZ673" i="5"/>
  <c r="BL673" i="5"/>
  <c r="BZ672" i="5"/>
  <c r="BL672" i="5"/>
  <c r="BY671" i="5"/>
  <c r="BL671" i="5"/>
  <c r="BL670" i="5"/>
  <c r="BZ669" i="5"/>
  <c r="BL669" i="5"/>
  <c r="BZ668" i="5"/>
  <c r="BL668" i="5"/>
  <c r="BL667" i="5"/>
  <c r="AH667" i="5"/>
  <c r="BL666" i="5"/>
  <c r="AH666" i="5"/>
  <c r="BZ665" i="5"/>
  <c r="BL665" i="5"/>
  <c r="BZ664" i="5"/>
  <c r="BL664" i="5"/>
  <c r="BY663" i="5"/>
  <c r="BL663" i="5"/>
  <c r="BL662" i="5"/>
  <c r="BZ661" i="5"/>
  <c r="BL661" i="5"/>
  <c r="BZ660" i="5"/>
  <c r="BL660" i="5"/>
  <c r="BL659" i="5"/>
  <c r="AH659" i="5"/>
  <c r="BL658" i="5"/>
  <c r="AH658" i="5"/>
  <c r="BL657" i="5"/>
  <c r="BZ656" i="5"/>
  <c r="BL656" i="5"/>
  <c r="BY655" i="5"/>
  <c r="BL655" i="5"/>
  <c r="BZ654" i="5"/>
  <c r="BL654" i="5"/>
  <c r="BZ653" i="5"/>
  <c r="BL653" i="5"/>
  <c r="BZ652" i="5"/>
  <c r="AF652" i="5"/>
  <c r="CC652" i="5" s="1"/>
  <c r="BL652" i="5"/>
  <c r="BZ651" i="5"/>
  <c r="BL651" i="5"/>
  <c r="AH651" i="5"/>
  <c r="BL650" i="5"/>
  <c r="AH650" i="5"/>
  <c r="BZ649" i="5"/>
  <c r="BL649" i="5"/>
  <c r="BL648" i="5"/>
  <c r="BL647" i="5"/>
  <c r="BZ646" i="5"/>
  <c r="BL646" i="5"/>
  <c r="BZ645" i="5"/>
  <c r="BY645" i="5"/>
  <c r="BL645" i="5"/>
  <c r="BL644" i="5"/>
  <c r="BL643" i="5"/>
  <c r="BZ642" i="5"/>
  <c r="BL642" i="5"/>
  <c r="BZ641" i="5"/>
  <c r="BL641" i="5"/>
  <c r="BZ640" i="5"/>
  <c r="BL640" i="5"/>
  <c r="AH640" i="5"/>
  <c r="BL639" i="5"/>
  <c r="BZ638" i="5"/>
  <c r="BL638" i="5"/>
  <c r="BY637" i="5"/>
  <c r="BL637" i="5"/>
  <c r="BY636" i="5"/>
  <c r="BL636" i="5"/>
  <c r="BN635" i="5"/>
  <c r="BL635" i="5"/>
  <c r="BZ634" i="5"/>
  <c r="BL634" i="5"/>
  <c r="BZ633" i="5"/>
  <c r="BL633" i="5"/>
  <c r="AH633" i="5"/>
  <c r="BL632" i="5"/>
  <c r="AH632" i="5"/>
  <c r="BZ631" i="5"/>
  <c r="BL631" i="5"/>
  <c r="AH631" i="5"/>
  <c r="BZ630" i="5"/>
  <c r="BL630" i="5"/>
  <c r="BY629" i="5"/>
  <c r="BL629" i="5"/>
  <c r="BL628" i="5"/>
  <c r="BL627" i="5"/>
  <c r="BZ626" i="5"/>
  <c r="BL626" i="5"/>
  <c r="BZ625" i="5"/>
  <c r="BL625" i="5"/>
  <c r="AH625" i="5"/>
  <c r="BL624" i="5"/>
  <c r="BL623" i="5"/>
  <c r="AH623" i="5"/>
  <c r="BL622" i="5"/>
  <c r="BY621" i="5"/>
  <c r="BL621" i="5"/>
  <c r="BZ620" i="5"/>
  <c r="BL620" i="5"/>
  <c r="BZ619" i="5"/>
  <c r="BL619" i="5"/>
  <c r="BL618" i="5"/>
  <c r="AH618" i="5"/>
  <c r="BZ617" i="5"/>
  <c r="BL617" i="5"/>
  <c r="BL616" i="5"/>
  <c r="AH616" i="5"/>
  <c r="BZ615" i="5"/>
  <c r="BL615" i="5"/>
  <c r="AH615" i="5"/>
  <c r="BY614" i="5"/>
  <c r="BL614" i="5"/>
  <c r="BZ613" i="5"/>
  <c r="BL613" i="5"/>
  <c r="BL612" i="5"/>
  <c r="BL611" i="5"/>
  <c r="BZ610" i="5"/>
  <c r="BL610" i="5"/>
  <c r="AH610" i="5"/>
  <c r="BZ609" i="5"/>
  <c r="BL609" i="5"/>
  <c r="BL608" i="5"/>
  <c r="AH608" i="5"/>
  <c r="BL607" i="5"/>
  <c r="BY606" i="5"/>
  <c r="BL606" i="5"/>
  <c r="BZ605" i="5"/>
  <c r="BL605" i="5"/>
  <c r="BL604" i="5"/>
  <c r="BL603" i="5"/>
  <c r="BZ602" i="5"/>
  <c r="BL602" i="5"/>
  <c r="AH602" i="5"/>
  <c r="BZ601" i="5"/>
  <c r="BL601" i="5"/>
  <c r="BL600" i="5"/>
  <c r="AH600" i="5"/>
  <c r="BL599" i="5"/>
  <c r="AH599" i="5"/>
  <c r="BY598" i="5"/>
  <c r="BL598" i="5"/>
  <c r="BZ597" i="5"/>
  <c r="BL597" i="5"/>
  <c r="BN596" i="5"/>
  <c r="BL596" i="5"/>
  <c r="BL595" i="5"/>
  <c r="BL594" i="5"/>
  <c r="AH594" i="5"/>
  <c r="BZ593" i="5"/>
  <c r="BL593" i="5"/>
  <c r="BZ592" i="5"/>
  <c r="BL592" i="5"/>
  <c r="AH592" i="5"/>
  <c r="BL591" i="5"/>
  <c r="AH591" i="5"/>
  <c r="BY590" i="5"/>
  <c r="BL590" i="5"/>
  <c r="BL589" i="5"/>
  <c r="BZ588" i="5"/>
  <c r="BL588" i="5"/>
  <c r="BL587" i="5"/>
  <c r="BL586" i="5"/>
  <c r="AH586" i="5"/>
  <c r="BL585" i="5"/>
  <c r="AH585" i="5"/>
  <c r="BZ584" i="5"/>
  <c r="BL584" i="5"/>
  <c r="BL583" i="5"/>
  <c r="AH583" i="5"/>
  <c r="BY582" i="5"/>
  <c r="BL582" i="5"/>
  <c r="BL581" i="5"/>
  <c r="BL580" i="5"/>
  <c r="BZ579" i="5"/>
  <c r="BL579" i="5"/>
  <c r="BZ578" i="5"/>
  <c r="BL578" i="5"/>
  <c r="AH578" i="5"/>
  <c r="BL576" i="5"/>
  <c r="BL575" i="5"/>
  <c r="AH575" i="5"/>
  <c r="BL574" i="5"/>
  <c r="BL573" i="5"/>
  <c r="BL572" i="5"/>
  <c r="BL571" i="5"/>
  <c r="AH571" i="5"/>
  <c r="BL570" i="5"/>
  <c r="AH570" i="5"/>
  <c r="BZ569" i="5"/>
  <c r="BL569" i="5"/>
  <c r="BL568" i="5"/>
  <c r="AH568" i="5"/>
  <c r="BL567" i="5"/>
  <c r="BL566" i="5"/>
  <c r="BN565" i="5"/>
  <c r="BL565" i="5"/>
  <c r="BL564" i="5"/>
  <c r="BZ563" i="5"/>
  <c r="BL563" i="5"/>
  <c r="AH563" i="5"/>
  <c r="BZ561" i="5"/>
  <c r="BL561" i="5"/>
  <c r="BZ560" i="5"/>
  <c r="BL560" i="5"/>
  <c r="AH560" i="5"/>
  <c r="BL559" i="5"/>
  <c r="BL558" i="5"/>
  <c r="BL557" i="5"/>
  <c r="BL556" i="5"/>
  <c r="BL555" i="5"/>
  <c r="AH555" i="5"/>
  <c r="BL554" i="5"/>
  <c r="AH554" i="5"/>
  <c r="BL553" i="5"/>
  <c r="BZ552" i="5"/>
  <c r="BL552" i="5"/>
  <c r="AH552" i="5"/>
  <c r="BL551" i="5"/>
  <c r="BL550" i="5"/>
  <c r="BZ549" i="5"/>
  <c r="BL549" i="5"/>
  <c r="AF548" i="5"/>
  <c r="CC548" i="5" s="1"/>
  <c r="BL548" i="5"/>
  <c r="BL547" i="5"/>
  <c r="AH547" i="5"/>
  <c r="BL546" i="5"/>
  <c r="AH546" i="5"/>
  <c r="BL545" i="5"/>
  <c r="BY544" i="5"/>
  <c r="BL544" i="5"/>
  <c r="AH544" i="5"/>
  <c r="BL543" i="5"/>
  <c r="BZ542" i="5"/>
  <c r="BL542" i="5"/>
  <c r="BL541" i="5"/>
  <c r="BZ540" i="5"/>
  <c r="BN540" i="5"/>
  <c r="BL540" i="5"/>
  <c r="AH540" i="5"/>
  <c r="BL539" i="5"/>
  <c r="AH539" i="5"/>
  <c r="BZ538" i="5"/>
  <c r="BL538" i="5"/>
  <c r="BL537" i="5"/>
  <c r="AH537" i="5"/>
  <c r="BL536" i="5"/>
  <c r="BZ535" i="5"/>
  <c r="BL535" i="5"/>
  <c r="AF534" i="5"/>
  <c r="CC534" i="5" s="1"/>
  <c r="BL534" i="5"/>
  <c r="BL533" i="5"/>
  <c r="BZ532" i="5"/>
  <c r="BL532" i="5"/>
  <c r="AH532" i="5"/>
  <c r="BL531" i="5"/>
  <c r="AH531" i="5"/>
  <c r="BL530" i="5"/>
  <c r="BY529" i="5"/>
  <c r="BL529" i="5"/>
  <c r="AH529" i="5"/>
  <c r="BL528" i="5"/>
  <c r="BL527" i="5"/>
  <c r="BL526" i="5"/>
  <c r="BL525" i="5"/>
  <c r="BL524" i="5"/>
  <c r="BL523" i="5"/>
  <c r="AH523" i="5"/>
  <c r="BL522" i="5"/>
  <c r="BY521" i="5"/>
  <c r="BL521" i="5"/>
  <c r="AH521" i="5"/>
  <c r="BL520" i="5"/>
  <c r="BL519" i="5"/>
  <c r="BL518" i="5"/>
  <c r="BL517" i="5"/>
  <c r="BL516" i="5"/>
  <c r="BL515" i="5"/>
  <c r="AH515" i="5"/>
  <c r="BL514" i="5"/>
  <c r="BZ513" i="5"/>
  <c r="BL513" i="5"/>
  <c r="AH513" i="5"/>
  <c r="BL512" i="5"/>
  <c r="BL511" i="5"/>
  <c r="BL510" i="5"/>
  <c r="BY509" i="5"/>
  <c r="BL509" i="5"/>
  <c r="BL508" i="5"/>
  <c r="AH508" i="5"/>
  <c r="BL507" i="5"/>
  <c r="AH507" i="5"/>
  <c r="BZ506" i="5"/>
  <c r="BL506" i="5"/>
  <c r="AH506" i="5"/>
  <c r="BL505" i="5"/>
  <c r="BL504" i="5"/>
  <c r="BL503" i="5"/>
  <c r="BL502" i="5"/>
  <c r="AH502" i="5"/>
  <c r="BL501" i="5"/>
  <c r="AH501" i="5"/>
  <c r="BZ500" i="5"/>
  <c r="BL500" i="5"/>
  <c r="BL499" i="5"/>
  <c r="AH499" i="5"/>
  <c r="BL498" i="5"/>
  <c r="BZ497" i="5"/>
  <c r="BL497" i="5"/>
  <c r="BN496" i="5"/>
  <c r="BL496" i="5"/>
  <c r="BL495" i="5"/>
  <c r="BZ494" i="5"/>
  <c r="BL494" i="5"/>
  <c r="BL493" i="5"/>
  <c r="AH493" i="5"/>
  <c r="BZ492" i="5"/>
  <c r="BL492" i="5"/>
  <c r="BL491" i="5"/>
  <c r="AH491" i="5"/>
  <c r="BL490" i="5"/>
  <c r="BL489" i="5"/>
  <c r="BL488" i="5"/>
  <c r="BL487" i="5"/>
  <c r="BL486" i="5"/>
  <c r="BL485" i="5"/>
  <c r="AH485" i="5"/>
  <c r="BZ484" i="5"/>
  <c r="BL484" i="5"/>
  <c r="BZ483" i="5"/>
  <c r="BL483" i="5"/>
  <c r="AH483" i="5"/>
  <c r="BL482" i="5"/>
  <c r="BL481" i="5"/>
  <c r="BZ480" i="5"/>
  <c r="BL480" i="5"/>
  <c r="BL479" i="5"/>
  <c r="BL478" i="5"/>
  <c r="AH478" i="5"/>
  <c r="BL477" i="5"/>
  <c r="AH477" i="5"/>
  <c r="BZ476" i="5"/>
  <c r="BL476" i="5"/>
  <c r="BL475" i="5"/>
  <c r="AH475" i="5"/>
  <c r="BY474" i="5"/>
  <c r="BL474" i="5"/>
  <c r="BZ473" i="5"/>
  <c r="BL473" i="5"/>
  <c r="BL472" i="5"/>
  <c r="BL471" i="5"/>
  <c r="BL470" i="5"/>
  <c r="AH470" i="5"/>
  <c r="BL469" i="5"/>
  <c r="BL468" i="5"/>
  <c r="BZ467" i="5"/>
  <c r="BN467" i="5"/>
  <c r="BL467" i="5"/>
  <c r="BL466" i="5"/>
  <c r="AH466" i="5"/>
  <c r="BL465" i="5"/>
  <c r="BL464" i="5"/>
  <c r="BY463" i="5"/>
  <c r="BL463" i="5"/>
  <c r="BY462" i="5"/>
  <c r="BL462" i="5"/>
  <c r="BL461" i="5"/>
  <c r="BZ460" i="5"/>
  <c r="BN460" i="5"/>
  <c r="BL460" i="5"/>
  <c r="BL459" i="5"/>
  <c r="BL458" i="5"/>
  <c r="BZ457" i="5"/>
  <c r="BL457" i="5"/>
  <c r="BL456" i="5"/>
  <c r="BY455" i="5"/>
  <c r="BL455" i="5"/>
  <c r="BY454" i="5"/>
  <c r="BL454" i="5"/>
  <c r="BL453" i="5"/>
  <c r="BL452" i="5"/>
  <c r="BZ451" i="5"/>
  <c r="BN451" i="5"/>
  <c r="BL451" i="5"/>
  <c r="BL450" i="5"/>
  <c r="AH450" i="5"/>
  <c r="BL449" i="5"/>
  <c r="BL448" i="5"/>
  <c r="BY447" i="5"/>
  <c r="BL447" i="5"/>
  <c r="BY446" i="5"/>
  <c r="BL446" i="5"/>
  <c r="BL445" i="5"/>
  <c r="BL444" i="5"/>
  <c r="BZ443" i="5"/>
  <c r="BY443" i="5"/>
  <c r="BL443" i="5"/>
  <c r="BL442" i="5"/>
  <c r="AH442" i="5"/>
  <c r="BZ441" i="5"/>
  <c r="BL441" i="5"/>
  <c r="BL440" i="5"/>
  <c r="BY439" i="5"/>
  <c r="BL439" i="5"/>
  <c r="BY438" i="5"/>
  <c r="BL438" i="5"/>
  <c r="BL437" i="5"/>
  <c r="BL436" i="5"/>
  <c r="BZ435" i="5"/>
  <c r="BL435" i="5"/>
  <c r="BL434" i="5"/>
  <c r="AH434" i="5"/>
  <c r="BL433" i="5"/>
  <c r="AH433" i="5"/>
  <c r="BL432" i="5"/>
  <c r="BY431" i="5"/>
  <c r="BL431" i="5"/>
  <c r="BY430" i="5"/>
  <c r="BL430" i="5"/>
  <c r="BL429" i="5"/>
  <c r="BZ428" i="5"/>
  <c r="BL428" i="5"/>
  <c r="BZ427" i="5"/>
  <c r="BL427" i="5"/>
  <c r="BL426" i="5"/>
  <c r="BL425" i="5"/>
  <c r="BL424" i="5"/>
  <c r="BY423" i="5"/>
  <c r="BL423" i="5"/>
  <c r="BY422" i="5"/>
  <c r="BL422" i="5"/>
  <c r="BZ421" i="5"/>
  <c r="BL421" i="5"/>
  <c r="BZ420" i="5"/>
  <c r="BN420" i="5"/>
  <c r="BL420" i="5"/>
  <c r="BL419" i="5"/>
  <c r="BL418" i="5"/>
  <c r="BZ417" i="5"/>
  <c r="BL417" i="5"/>
  <c r="AH417" i="5"/>
  <c r="BZ416" i="5"/>
  <c r="BL416" i="5"/>
  <c r="BL415" i="5"/>
  <c r="BL414" i="5"/>
  <c r="BL413" i="5"/>
  <c r="BZ412" i="5"/>
  <c r="BL412" i="5"/>
  <c r="BL411" i="5"/>
  <c r="AH411" i="5"/>
  <c r="BL410" i="5"/>
  <c r="AH410" i="5"/>
  <c r="BZ409" i="5"/>
  <c r="BL409" i="5"/>
  <c r="BL408" i="5"/>
  <c r="BL407" i="5"/>
  <c r="BL406" i="5"/>
  <c r="BZ405" i="5"/>
  <c r="BL405" i="5"/>
  <c r="BZ404" i="5"/>
  <c r="BL404" i="5"/>
  <c r="BL403" i="5"/>
  <c r="AH403" i="5"/>
  <c r="BL402" i="5"/>
  <c r="BL401" i="5"/>
  <c r="BZ400" i="5"/>
  <c r="BL400" i="5"/>
  <c r="BZ399" i="5"/>
  <c r="BL399" i="5"/>
  <c r="BL398" i="5"/>
  <c r="BL397" i="5"/>
  <c r="BZ396" i="5"/>
  <c r="BL396" i="5"/>
  <c r="BZ395" i="5"/>
  <c r="BL395" i="5"/>
  <c r="AH395" i="5"/>
  <c r="BL394" i="5"/>
  <c r="BY393" i="5"/>
  <c r="BL393" i="5"/>
  <c r="BY392" i="5"/>
  <c r="BL392" i="5"/>
  <c r="BL391" i="5"/>
  <c r="BZ390" i="5"/>
  <c r="BN390" i="5"/>
  <c r="BL390" i="5"/>
  <c r="BL389" i="5"/>
  <c r="BL388" i="5"/>
  <c r="AH388" i="5"/>
  <c r="BL387" i="5"/>
  <c r="AH387" i="5"/>
  <c r="BZ386" i="5"/>
  <c r="BL386" i="5"/>
  <c r="BY385" i="5"/>
  <c r="BL385" i="5"/>
  <c r="BY384" i="5"/>
  <c r="BL384" i="5"/>
  <c r="BZ383" i="5"/>
  <c r="BL383" i="5"/>
  <c r="BL382" i="5"/>
  <c r="BZ381" i="5"/>
  <c r="BN381" i="5"/>
  <c r="BL381" i="5"/>
  <c r="BZ380" i="5"/>
  <c r="BL380" i="5"/>
  <c r="AH380" i="5"/>
  <c r="BZ379" i="5"/>
  <c r="BL379" i="5"/>
  <c r="AH379" i="5"/>
  <c r="BZ378" i="5"/>
  <c r="BL378" i="5"/>
  <c r="BY377" i="5"/>
  <c r="BL377" i="5"/>
  <c r="BY376" i="5"/>
  <c r="BL376" i="5"/>
  <c r="BL375" i="5"/>
  <c r="BZ374" i="5"/>
  <c r="BN374" i="5"/>
  <c r="BL374" i="5"/>
  <c r="AF373" i="5"/>
  <c r="CC373" i="5" s="1"/>
  <c r="BL373" i="5"/>
  <c r="BL372" i="5"/>
  <c r="AH372" i="5"/>
  <c r="BL371" i="5"/>
  <c r="AH371" i="5"/>
  <c r="BZ370" i="5"/>
  <c r="BL370" i="5"/>
  <c r="BY369" i="5"/>
  <c r="BL369" i="5"/>
  <c r="BY368" i="5"/>
  <c r="BL368" i="5"/>
  <c r="BZ367" i="5"/>
  <c r="BL367" i="5"/>
  <c r="BL366" i="5"/>
  <c r="BZ365" i="5"/>
  <c r="BL365" i="5"/>
  <c r="BL364" i="5"/>
  <c r="AH364" i="5"/>
  <c r="BL363" i="5"/>
  <c r="AH363" i="5"/>
  <c r="BZ362" i="5"/>
  <c r="BL362" i="5"/>
  <c r="BY361" i="5"/>
  <c r="BL361" i="5"/>
  <c r="BY360" i="5"/>
  <c r="BL360" i="5"/>
  <c r="BL359" i="5"/>
  <c r="BL358" i="5"/>
  <c r="BN357" i="5"/>
  <c r="BL357" i="5"/>
  <c r="BL356" i="5"/>
  <c r="AH356" i="5"/>
  <c r="BL355" i="5"/>
  <c r="AH355" i="5"/>
  <c r="BZ354" i="5"/>
  <c r="BL354" i="5"/>
  <c r="BY353" i="5"/>
  <c r="BL353" i="5"/>
  <c r="BY352" i="5"/>
  <c r="BL352" i="5"/>
  <c r="BL351" i="5"/>
  <c r="BL350" i="5"/>
  <c r="BZ349" i="5"/>
  <c r="BN349" i="5"/>
  <c r="BL349" i="5"/>
  <c r="BL348" i="5"/>
  <c r="AH348" i="5"/>
  <c r="BZ347" i="5"/>
  <c r="BL347" i="5"/>
  <c r="AH347" i="5"/>
  <c r="BZ346" i="5"/>
  <c r="BL346" i="5"/>
  <c r="BZ345" i="5"/>
  <c r="BL345" i="5"/>
  <c r="BL344" i="5"/>
  <c r="BN343" i="5"/>
  <c r="BL343" i="5"/>
  <c r="BL342" i="5"/>
  <c r="BZ341" i="5"/>
  <c r="BL341" i="5"/>
  <c r="AH341" i="5"/>
  <c r="BL340" i="5"/>
  <c r="BL339" i="5"/>
  <c r="BZ338" i="5"/>
  <c r="BL338" i="5"/>
  <c r="BZ337" i="5"/>
  <c r="BL337" i="5"/>
  <c r="BL336" i="5"/>
  <c r="BL335" i="5"/>
  <c r="BL334" i="5"/>
  <c r="AH334" i="5"/>
  <c r="BZ333" i="5"/>
  <c r="BL333" i="5"/>
  <c r="BZ332" i="5"/>
  <c r="BL332" i="5"/>
  <c r="AH332" i="5"/>
  <c r="BZ331" i="5"/>
  <c r="BL331" i="5"/>
  <c r="AH331" i="5"/>
  <c r="BL330" i="5"/>
  <c r="BL329" i="5"/>
  <c r="BL328" i="5"/>
  <c r="BL327" i="5"/>
  <c r="BL326" i="5"/>
  <c r="AH326" i="5"/>
  <c r="BL325" i="5"/>
  <c r="BL324" i="5"/>
  <c r="AH324" i="5"/>
  <c r="BZ323" i="5"/>
  <c r="BL323" i="5"/>
  <c r="AH323" i="5"/>
  <c r="BL322" i="5"/>
  <c r="BL321" i="5"/>
  <c r="BL320" i="5"/>
  <c r="BL319" i="5"/>
  <c r="BL318" i="5"/>
  <c r="AH318" i="5"/>
  <c r="BL317" i="5"/>
  <c r="AH317" i="5"/>
  <c r="BZ316" i="5"/>
  <c r="BL316" i="5"/>
  <c r="BL315" i="5"/>
  <c r="AH315" i="5"/>
  <c r="BL314" i="5"/>
  <c r="BZ313" i="5"/>
  <c r="BL313" i="5"/>
  <c r="BN312" i="5"/>
  <c r="BL312" i="5"/>
  <c r="BL311" i="5"/>
  <c r="BZ310" i="5"/>
  <c r="BL310" i="5"/>
  <c r="AH310" i="5"/>
  <c r="BL309" i="5"/>
  <c r="AH309" i="5"/>
  <c r="BZ308" i="5"/>
  <c r="BL308" i="5"/>
  <c r="BZ307" i="5"/>
  <c r="BL307" i="5"/>
  <c r="AH307" i="5"/>
  <c r="BL306" i="5"/>
  <c r="BL305" i="5"/>
  <c r="BL304" i="5"/>
  <c r="AF303" i="5"/>
  <c r="CC303" i="5" s="1"/>
  <c r="BL303" i="5"/>
  <c r="BL302" i="5"/>
  <c r="AH302" i="5"/>
  <c r="BL301" i="5"/>
  <c r="AH301" i="5"/>
  <c r="BZ300" i="5"/>
  <c r="BL300" i="5"/>
  <c r="BZ299" i="5"/>
  <c r="BL299" i="5"/>
  <c r="AH299" i="5"/>
  <c r="BL298" i="5"/>
  <c r="BL297" i="5"/>
  <c r="BZ296" i="5"/>
  <c r="BN296" i="5"/>
  <c r="BL296" i="5"/>
  <c r="BL295" i="5"/>
  <c r="BL294" i="5"/>
  <c r="BL293" i="5"/>
  <c r="BZ292" i="5"/>
  <c r="BL292" i="5"/>
  <c r="BZ291" i="5"/>
  <c r="BL291" i="5"/>
  <c r="BL290" i="5"/>
  <c r="BZ289" i="5"/>
  <c r="BL289" i="5"/>
  <c r="BL288" i="5"/>
  <c r="BZ287" i="5"/>
  <c r="BL287" i="5"/>
  <c r="BL286" i="5"/>
  <c r="AH286" i="5"/>
  <c r="BL285" i="5"/>
  <c r="AH285" i="5"/>
  <c r="BZ284" i="5"/>
  <c r="BL284" i="5"/>
  <c r="AH284" i="5"/>
  <c r="BL283" i="5"/>
  <c r="BL282" i="5"/>
  <c r="BN281" i="5"/>
  <c r="BL281" i="5"/>
  <c r="BL280" i="5"/>
  <c r="BZ279" i="5"/>
  <c r="BL279" i="5"/>
  <c r="BN278" i="5"/>
  <c r="BL278" i="5"/>
  <c r="BL277" i="5"/>
  <c r="BL276" i="5"/>
  <c r="BZ275" i="5"/>
  <c r="BL275" i="5"/>
  <c r="AH275" i="5"/>
  <c r="BL274" i="5"/>
  <c r="AH274" i="5"/>
  <c r="BZ273" i="5"/>
  <c r="BL273" i="5"/>
  <c r="BL272" i="5"/>
  <c r="BY271" i="5"/>
  <c r="BL271" i="5"/>
  <c r="BL270" i="5"/>
  <c r="BZ269" i="5"/>
  <c r="BL269" i="5"/>
  <c r="BZ268" i="5"/>
  <c r="AF268" i="5"/>
  <c r="CC268" i="5" s="1"/>
  <c r="BL268" i="5"/>
  <c r="BZ267" i="5"/>
  <c r="BL267" i="5"/>
  <c r="AH267" i="5"/>
  <c r="BL266" i="5"/>
  <c r="AH266" i="5"/>
  <c r="BZ265" i="5"/>
  <c r="BL265" i="5"/>
  <c r="BL264" i="5"/>
  <c r="BY263" i="5"/>
  <c r="BL263" i="5"/>
  <c r="BL262" i="5"/>
  <c r="AF261" i="5"/>
  <c r="CC261" i="5" s="1"/>
  <c r="BL261" i="5"/>
  <c r="BZ260" i="5"/>
  <c r="BL260" i="5"/>
  <c r="BL259" i="5"/>
  <c r="AH259" i="5"/>
  <c r="BL258" i="5"/>
  <c r="BZ257" i="5"/>
  <c r="BL257" i="5"/>
  <c r="BL256" i="5"/>
  <c r="BY255" i="5"/>
  <c r="BL255" i="5"/>
  <c r="BL254" i="5"/>
  <c r="BZ253" i="5"/>
  <c r="BY253" i="5"/>
  <c r="BL253" i="5"/>
  <c r="BZ252" i="5"/>
  <c r="BL252" i="5"/>
  <c r="BZ251" i="5"/>
  <c r="BL251" i="5"/>
  <c r="BL250" i="5"/>
  <c r="AH250" i="5"/>
  <c r="BL249" i="5"/>
  <c r="BY248" i="5"/>
  <c r="BL248" i="5"/>
  <c r="BY247" i="5"/>
  <c r="BL247" i="5"/>
  <c r="BL246" i="5"/>
  <c r="BZ245" i="5"/>
  <c r="BL245" i="5"/>
  <c r="BZ244" i="5"/>
  <c r="BL244" i="5"/>
  <c r="BL243" i="5"/>
  <c r="AH243" i="5"/>
  <c r="BL242" i="5"/>
  <c r="BL241" i="5"/>
  <c r="BY240" i="5"/>
  <c r="BL240" i="5"/>
  <c r="BY239" i="5"/>
  <c r="BL239" i="5"/>
  <c r="BL238" i="5"/>
  <c r="BL237" i="5"/>
  <c r="BZ236" i="5"/>
  <c r="BL236" i="5"/>
  <c r="BL235" i="5"/>
  <c r="AH235" i="5"/>
  <c r="BZ234" i="5"/>
  <c r="BL234" i="5"/>
  <c r="AH234" i="5"/>
  <c r="BL233" i="5"/>
  <c r="BY232" i="5"/>
  <c r="BL232" i="5"/>
  <c r="BY231" i="5"/>
  <c r="BL231" i="5"/>
  <c r="BZ230" i="5"/>
  <c r="BL230" i="5"/>
  <c r="BZ229" i="5"/>
  <c r="BL229" i="5"/>
  <c r="BZ228" i="5"/>
  <c r="BL228" i="5"/>
  <c r="BL227" i="5"/>
  <c r="AH227" i="5"/>
  <c r="BZ226" i="5"/>
  <c r="BL226" i="5"/>
  <c r="AH226" i="5"/>
  <c r="BL225" i="5"/>
  <c r="BY224" i="5"/>
  <c r="BL224" i="5"/>
  <c r="BY223" i="5"/>
  <c r="BL223" i="5"/>
  <c r="BZ222" i="5"/>
  <c r="BL222" i="5"/>
  <c r="BZ221" i="5"/>
  <c r="BL221" i="5"/>
  <c r="BZ220" i="5"/>
  <c r="BL220" i="5"/>
  <c r="BL219" i="5"/>
  <c r="AH219" i="5"/>
  <c r="BZ218" i="5"/>
  <c r="BL218" i="5"/>
  <c r="AH218" i="5"/>
  <c r="BL217" i="5"/>
  <c r="BY216" i="5"/>
  <c r="BL216" i="5"/>
  <c r="BY215" i="5"/>
  <c r="BL215" i="5"/>
  <c r="BL214" i="5"/>
  <c r="BL213" i="5"/>
  <c r="BZ212" i="5"/>
  <c r="BL212" i="5"/>
  <c r="BL211" i="5"/>
  <c r="AH211" i="5"/>
  <c r="BL210" i="5"/>
  <c r="AH210" i="5"/>
  <c r="BZ209" i="5"/>
  <c r="BL209" i="5"/>
  <c r="BL208" i="5"/>
  <c r="BZ207" i="5"/>
  <c r="BL207" i="5"/>
  <c r="BL206" i="5"/>
  <c r="BL205" i="5"/>
  <c r="BL204" i="5"/>
  <c r="AH204" i="5"/>
  <c r="BN203" i="5"/>
  <c r="BL203" i="5"/>
  <c r="BZ202" i="5"/>
  <c r="BN202" i="5"/>
  <c r="BL202" i="5"/>
  <c r="BL201" i="5"/>
  <c r="AH201" i="5"/>
  <c r="BL200" i="5"/>
  <c r="AH200" i="5"/>
  <c r="BL199" i="5"/>
  <c r="BY198" i="5"/>
  <c r="BL198" i="5"/>
  <c r="BL197" i="5"/>
  <c r="BZ196" i="5"/>
  <c r="BL196" i="5"/>
  <c r="BN195" i="5"/>
  <c r="BL195" i="5"/>
  <c r="BZ194" i="5"/>
  <c r="BL194" i="5"/>
  <c r="BZ193" i="5"/>
  <c r="BL193" i="5"/>
  <c r="AH193" i="5"/>
  <c r="BZ192" i="5"/>
  <c r="BL192" i="5"/>
  <c r="AH192" i="5"/>
  <c r="BL191" i="5"/>
  <c r="BY190" i="5"/>
  <c r="BL190" i="5"/>
  <c r="BL189" i="5"/>
  <c r="BL188" i="5"/>
  <c r="BZ187" i="5"/>
  <c r="BL187" i="5"/>
  <c r="BN186" i="5"/>
  <c r="BL186" i="5"/>
  <c r="BZ185" i="5"/>
  <c r="BL185" i="5"/>
  <c r="AH185" i="5"/>
  <c r="BZ184" i="5"/>
  <c r="BL184" i="5"/>
  <c r="AH184" i="5"/>
  <c r="BL183" i="5"/>
  <c r="BY182" i="5"/>
  <c r="BL182" i="5"/>
  <c r="BL181" i="5"/>
  <c r="AH181" i="5"/>
  <c r="BL180" i="5"/>
  <c r="BL179" i="5"/>
  <c r="BN178" i="5"/>
  <c r="BL178" i="5"/>
  <c r="BY177" i="5"/>
  <c r="BL177" i="5"/>
  <c r="BZ176" i="5"/>
  <c r="BL176" i="5"/>
  <c r="AH176" i="5"/>
  <c r="BY175" i="5"/>
  <c r="BL175" i="5"/>
  <c r="BY174" i="5"/>
  <c r="BL174" i="5"/>
  <c r="BL173" i="5"/>
  <c r="BZ172" i="5"/>
  <c r="BL172" i="5"/>
  <c r="BN171" i="5"/>
  <c r="BL171" i="5"/>
  <c r="BZ170" i="5"/>
  <c r="BL170" i="5"/>
  <c r="BL169" i="5"/>
  <c r="AH169" i="5"/>
  <c r="BL168" i="5"/>
  <c r="BL167" i="5"/>
  <c r="BY166" i="5"/>
  <c r="BL166" i="5"/>
  <c r="BL165" i="5"/>
  <c r="BZ164" i="5"/>
  <c r="BL164" i="5"/>
  <c r="BN163" i="5"/>
  <c r="BL163" i="5"/>
  <c r="BZ162" i="5"/>
  <c r="BL162" i="5"/>
  <c r="BL161" i="5"/>
  <c r="BZ160" i="5"/>
  <c r="BL160" i="5"/>
  <c r="BL159" i="5"/>
  <c r="BY158" i="5"/>
  <c r="BL158" i="5"/>
  <c r="BL157" i="5"/>
  <c r="BL156" i="5"/>
  <c r="BZ155" i="5"/>
  <c r="BY155" i="5"/>
  <c r="BL155" i="5"/>
  <c r="BZ154" i="5"/>
  <c r="BN154" i="5"/>
  <c r="BL154" i="5"/>
  <c r="BL153" i="5"/>
  <c r="AH153" i="5"/>
  <c r="BL152" i="5"/>
  <c r="BL151" i="5"/>
  <c r="BY150" i="5"/>
  <c r="BL150" i="5"/>
  <c r="BL149" i="5"/>
  <c r="BZ148" i="5"/>
  <c r="BL148" i="5"/>
  <c r="BZ147" i="5"/>
  <c r="BL147" i="5"/>
  <c r="BN146" i="5"/>
  <c r="BL146" i="5"/>
  <c r="BL145" i="5"/>
  <c r="BZ144" i="5"/>
  <c r="BL144" i="5"/>
  <c r="BL143" i="5"/>
  <c r="BY142" i="5"/>
  <c r="BL142" i="5"/>
  <c r="BL141" i="5"/>
  <c r="BL140" i="5"/>
  <c r="BN139" i="5"/>
  <c r="BL139" i="5"/>
  <c r="BZ138" i="5"/>
  <c r="BL138" i="5"/>
  <c r="BL137" i="5"/>
  <c r="BZ136" i="5"/>
  <c r="BL136" i="5"/>
  <c r="BL135" i="5"/>
  <c r="BL134" i="5"/>
  <c r="BZ133" i="5"/>
  <c r="BN133" i="5"/>
  <c r="BL133" i="5"/>
  <c r="BZ132" i="5"/>
  <c r="BL132" i="5"/>
  <c r="BZ131" i="5"/>
  <c r="BL131" i="5"/>
  <c r="BL130" i="5"/>
  <c r="BL129" i="5"/>
  <c r="BZ128" i="5"/>
  <c r="BL128" i="5"/>
  <c r="BZ127" i="5"/>
  <c r="BL127" i="5"/>
  <c r="BL126" i="5"/>
  <c r="BZ125" i="5"/>
  <c r="BL125" i="5"/>
  <c r="BZ124" i="5"/>
  <c r="BN124" i="5"/>
  <c r="BL124" i="5"/>
  <c r="BN123" i="5"/>
  <c r="BL123" i="5"/>
  <c r="BZ122" i="5"/>
  <c r="BL122" i="5"/>
  <c r="BL121" i="5"/>
  <c r="BZ120" i="5"/>
  <c r="BL120" i="5"/>
  <c r="BZ119" i="5"/>
  <c r="BL119" i="5"/>
  <c r="BL118" i="5"/>
  <c r="BY117" i="5"/>
  <c r="BL117" i="5"/>
  <c r="BZ116" i="5"/>
  <c r="BY116" i="5"/>
  <c r="BL116" i="5"/>
  <c r="BZ115" i="5"/>
  <c r="BY115" i="5"/>
  <c r="BL115" i="5"/>
  <c r="BL114" i="5"/>
  <c r="BL113" i="5"/>
  <c r="BZ112" i="5"/>
  <c r="BN112" i="5"/>
  <c r="BL112" i="5"/>
  <c r="AH112" i="5"/>
  <c r="BZ111" i="5"/>
  <c r="BL111" i="5"/>
  <c r="AH111" i="5"/>
  <c r="BZ110" i="5"/>
  <c r="BL110" i="5"/>
  <c r="AH110" i="5"/>
  <c r="BY109" i="5"/>
  <c r="BL109" i="5"/>
  <c r="BZ108" i="5"/>
  <c r="BY108" i="5"/>
  <c r="BL108" i="5"/>
  <c r="BY107" i="5"/>
  <c r="BL107" i="5"/>
  <c r="BL106" i="5"/>
  <c r="BZ105" i="5"/>
  <c r="BL105" i="5"/>
  <c r="BZ104" i="5"/>
  <c r="BL104" i="5"/>
  <c r="AH104" i="5"/>
  <c r="BZ103" i="5"/>
  <c r="BL103" i="5"/>
  <c r="BN102" i="5"/>
  <c r="BL102" i="5"/>
  <c r="AH102" i="5"/>
  <c r="BY101" i="5"/>
  <c r="BL101" i="5"/>
  <c r="BY100" i="5"/>
  <c r="BL100" i="5"/>
  <c r="BL99" i="5"/>
  <c r="BL98" i="5"/>
  <c r="BL97" i="5"/>
  <c r="BZ96" i="5"/>
  <c r="BL96" i="5"/>
  <c r="BZ95" i="5"/>
  <c r="BL95" i="5"/>
  <c r="BZ94" i="5"/>
  <c r="BL94" i="5"/>
  <c r="AH94" i="5"/>
  <c r="BY93" i="5"/>
  <c r="BL93" i="5"/>
  <c r="BY92" i="5"/>
  <c r="BL92" i="5"/>
  <c r="BL91" i="5"/>
  <c r="BL90" i="5"/>
  <c r="BZ89" i="5"/>
  <c r="BL89" i="5"/>
  <c r="BZ88" i="5"/>
  <c r="BL88" i="5"/>
  <c r="BZ87" i="5"/>
  <c r="BL87" i="5"/>
  <c r="BL86" i="5"/>
  <c r="AH86" i="5"/>
  <c r="BY85" i="5"/>
  <c r="BL85" i="5"/>
  <c r="BY84" i="5"/>
  <c r="BL84" i="5"/>
  <c r="BL83" i="5"/>
  <c r="BL82" i="5"/>
  <c r="BZ81" i="5"/>
  <c r="BL81" i="5"/>
  <c r="BZ80" i="5"/>
  <c r="BL80" i="5"/>
  <c r="BL79" i="5"/>
  <c r="AH79" i="5"/>
  <c r="BZ78" i="5"/>
  <c r="BL78" i="5"/>
  <c r="AH78" i="5"/>
  <c r="BY77" i="5"/>
  <c r="BL77" i="5"/>
  <c r="BY76" i="5"/>
  <c r="BL76" i="5"/>
  <c r="BL75" i="5"/>
  <c r="BL74" i="5"/>
  <c r="BZ73" i="5"/>
  <c r="BL73" i="5"/>
  <c r="BZ72" i="5"/>
  <c r="BL72" i="5"/>
  <c r="BZ71" i="5"/>
  <c r="BL71" i="5"/>
  <c r="AH71" i="5"/>
  <c r="BZ70" i="5"/>
  <c r="BL70" i="5"/>
  <c r="AH70" i="5"/>
  <c r="BY69" i="5"/>
  <c r="BL69" i="5"/>
  <c r="BY68" i="5"/>
  <c r="BL68" i="5"/>
  <c r="BZ67" i="5"/>
  <c r="BL67" i="5"/>
  <c r="BL66" i="5"/>
  <c r="BZ65" i="5"/>
  <c r="BY65" i="5"/>
  <c r="BL65" i="5"/>
  <c r="BZ64" i="5"/>
  <c r="BL64" i="5"/>
  <c r="BZ63" i="5"/>
  <c r="BL63" i="5"/>
  <c r="AH63" i="5"/>
  <c r="BZ62" i="5"/>
  <c r="BY62" i="5"/>
  <c r="BL62" i="5"/>
  <c r="AH62" i="5"/>
  <c r="BY61" i="5"/>
  <c r="BL61" i="5"/>
  <c r="BY60" i="5"/>
  <c r="BL60" i="5"/>
  <c r="BL59" i="5"/>
  <c r="BL58" i="5"/>
  <c r="BL57" i="5"/>
  <c r="BZ56" i="5"/>
  <c r="BN56" i="5"/>
  <c r="BL56" i="5"/>
  <c r="BZ55" i="5"/>
  <c r="BL55" i="5"/>
  <c r="AH55" i="5"/>
  <c r="BY54" i="5"/>
  <c r="BL54" i="5"/>
  <c r="AH54" i="5"/>
  <c r="BY53" i="5"/>
  <c r="BL53" i="5"/>
  <c r="BY52" i="5"/>
  <c r="BL52" i="5"/>
  <c r="BL51" i="5"/>
  <c r="BL50" i="5"/>
  <c r="BZ49" i="5"/>
  <c r="BL49" i="5"/>
  <c r="BZ48" i="5"/>
  <c r="BL48" i="5"/>
  <c r="BL47" i="5"/>
  <c r="AH47" i="5"/>
  <c r="BZ46" i="5"/>
  <c r="BL46" i="5"/>
  <c r="AH46" i="5"/>
  <c r="BY45" i="5"/>
  <c r="BL45" i="5"/>
  <c r="BY44" i="5"/>
  <c r="BL43" i="5"/>
  <c r="BL42" i="5"/>
  <c r="BQ681" i="5"/>
  <c r="BQ661" i="5"/>
  <c r="BQ605" i="5"/>
  <c r="BQ741" i="5"/>
  <c r="BQ632" i="5"/>
  <c r="BQ601" i="5"/>
  <c r="BQ653" i="5"/>
  <c r="BQ597" i="5"/>
  <c r="BQ762" i="5"/>
  <c r="BP673" i="5"/>
  <c r="BQ768" i="5"/>
  <c r="BQ645" i="5"/>
  <c r="BQ593" i="5"/>
  <c r="BQ696" i="5"/>
  <c r="BP725" i="5"/>
  <c r="BQ641" i="5"/>
  <c r="BQ589" i="5"/>
  <c r="BQ689" i="5"/>
  <c r="BQ633" i="5"/>
  <c r="BQ585" i="5"/>
  <c r="BQ721" i="5"/>
  <c r="BQ750" i="5"/>
  <c r="BQ669" i="5"/>
  <c r="BQ625" i="5"/>
  <c r="BP677" i="5"/>
  <c r="BQ765" i="5"/>
  <c r="BQ732" i="5"/>
  <c r="BQ657" i="5"/>
  <c r="BQ613" i="5"/>
  <c r="BQ660" i="5"/>
  <c r="BQ749" i="5"/>
  <c r="BP665" i="5"/>
  <c r="BP609" i="5"/>
  <c r="BP602" i="5" l="1"/>
  <c r="BQ610" i="5"/>
  <c r="BP594" i="5"/>
  <c r="BQ586" i="5"/>
  <c r="BQ578" i="5"/>
  <c r="BP587" i="5"/>
  <c r="BQ611" i="5"/>
  <c r="BQ580" i="5"/>
  <c r="BP588" i="5"/>
  <c r="BQ612" i="5"/>
  <c r="BQ604" i="5"/>
  <c r="AG326" i="5"/>
  <c r="AG395" i="5"/>
  <c r="AG410" i="5"/>
  <c r="AG555" i="5"/>
  <c r="AG616" i="5"/>
  <c r="AG732" i="5"/>
  <c r="AG768" i="5"/>
  <c r="Z818" i="5"/>
  <c r="AA818" i="5"/>
  <c r="Y818" i="5"/>
  <c r="X818" i="5"/>
  <c r="AG571" i="5"/>
  <c r="AG578" i="5"/>
  <c r="AG675" i="5"/>
  <c r="AG703" i="5"/>
  <c r="AG785" i="5"/>
  <c r="Y785" i="5"/>
  <c r="AA785" i="5"/>
  <c r="Z785" i="5"/>
  <c r="X785" i="5"/>
  <c r="AA791" i="5"/>
  <c r="Z791" i="5"/>
  <c r="Y791" i="5"/>
  <c r="X791" i="5"/>
  <c r="AG129" i="5"/>
  <c r="AG204" i="5"/>
  <c r="AG285" i="5"/>
  <c r="AG317" i="5"/>
  <c r="AG411" i="5"/>
  <c r="AG450" i="5"/>
  <c r="AG667" i="5"/>
  <c r="AG733" i="5"/>
  <c r="AG811" i="5"/>
  <c r="AA811" i="5"/>
  <c r="Z811" i="5"/>
  <c r="Y811" i="5"/>
  <c r="X811" i="5"/>
  <c r="AG210" i="5"/>
  <c r="AG250" i="5"/>
  <c r="AG309" i="5"/>
  <c r="AG470" i="5"/>
  <c r="AG695" i="5"/>
  <c r="Z776" i="5"/>
  <c r="AA776" i="5"/>
  <c r="Y776" i="5"/>
  <c r="X776" i="5"/>
  <c r="AG130" i="5"/>
  <c r="AG318" i="5"/>
  <c r="AG618" i="5"/>
  <c r="AG723" i="5"/>
  <c r="AG181" i="5"/>
  <c r="AG301" i="5"/>
  <c r="AG403" i="5"/>
  <c r="AG623" i="5"/>
  <c r="AG696" i="5"/>
  <c r="AA813" i="5"/>
  <c r="Z813" i="5"/>
  <c r="Y813" i="5"/>
  <c r="X813" i="5"/>
  <c r="Z820" i="5"/>
  <c r="Y820" i="5"/>
  <c r="X820" i="5"/>
  <c r="AA820" i="5"/>
  <c r="AG334" i="5"/>
  <c r="AG554" i="5"/>
  <c r="AG575" i="5"/>
  <c r="AG687" i="5"/>
  <c r="AG710" i="5"/>
  <c r="AG763" i="5"/>
  <c r="AG800" i="5"/>
  <c r="AA800" i="5"/>
  <c r="Y800" i="5"/>
  <c r="Z800" i="5"/>
  <c r="X800" i="5"/>
  <c r="AA804" i="5"/>
  <c r="Y804" i="5"/>
  <c r="X804" i="5"/>
  <c r="Z804" i="5"/>
  <c r="AG120" i="5"/>
  <c r="AG274" i="5"/>
  <c r="AG284" i="5"/>
  <c r="AG570" i="5"/>
  <c r="AG594" i="5"/>
  <c r="AG674" i="5"/>
  <c r="BQ788" i="5"/>
  <c r="BP820" i="5"/>
  <c r="BQ772" i="5"/>
  <c r="BQ785" i="5"/>
  <c r="BY682" i="5"/>
  <c r="BN229" i="5"/>
  <c r="BP806" i="5"/>
  <c r="BP808" i="5"/>
  <c r="BP815" i="5"/>
  <c r="BP796" i="5"/>
  <c r="AF577" i="5"/>
  <c r="CC577" i="5" s="1"/>
  <c r="CD577" i="5" s="1"/>
  <c r="BQ779" i="5"/>
  <c r="BQ797" i="5"/>
  <c r="BY562" i="5"/>
  <c r="BY577" i="5"/>
  <c r="BZ577" i="5"/>
  <c r="BN64" i="5"/>
  <c r="BQ786" i="5"/>
  <c r="BQ813" i="5"/>
  <c r="BP794" i="5"/>
  <c r="BQ799" i="5"/>
  <c r="BQ812" i="5"/>
  <c r="BP789" i="5"/>
  <c r="BQ807" i="5"/>
  <c r="BP814" i="5"/>
  <c r="AH44" i="5"/>
  <c r="BN96" i="5"/>
  <c r="BY96" i="5"/>
  <c r="AF96" i="5"/>
  <c r="CC96" i="5" s="1"/>
  <c r="CD96" i="5" s="1"/>
  <c r="BY192" i="5"/>
  <c r="AF192" i="5"/>
  <c r="CC192" i="5" s="1"/>
  <c r="BN192" i="5"/>
  <c r="BZ61" i="5"/>
  <c r="AH76" i="5"/>
  <c r="AH84" i="5"/>
  <c r="BN73" i="5"/>
  <c r="BY73" i="5"/>
  <c r="AF73" i="5"/>
  <c r="CC73" i="5" s="1"/>
  <c r="CD73" i="5" s="1"/>
  <c r="AH144" i="5"/>
  <c r="BZ43" i="5"/>
  <c r="AF55" i="5"/>
  <c r="CC55" i="5" s="1"/>
  <c r="BY55" i="5"/>
  <c r="BN55" i="5"/>
  <c r="BZ58" i="5"/>
  <c r="AF63" i="5"/>
  <c r="CC63" i="5" s="1"/>
  <c r="BY63" i="5"/>
  <c r="BN63" i="5"/>
  <c r="BZ66" i="5"/>
  <c r="BN103" i="5"/>
  <c r="AF103" i="5"/>
  <c r="CC103" i="5" s="1"/>
  <c r="BY103" i="5"/>
  <c r="BZ114" i="5"/>
  <c r="BN81" i="5"/>
  <c r="BY81" i="5"/>
  <c r="AF81" i="5"/>
  <c r="CC81" i="5" s="1"/>
  <c r="AH165" i="5"/>
  <c r="BN42" i="5"/>
  <c r="AF42" i="5"/>
  <c r="CC42" i="5" s="1"/>
  <c r="BY42" i="5"/>
  <c r="AH158" i="5"/>
  <c r="AH124" i="5"/>
  <c r="AF130" i="5"/>
  <c r="CC130" i="5" s="1"/>
  <c r="CD130" i="5" s="1"/>
  <c r="BY130" i="5"/>
  <c r="BN130" i="5"/>
  <c r="BN170" i="5"/>
  <c r="BY170" i="5"/>
  <c r="BY210" i="5"/>
  <c r="BN210" i="5"/>
  <c r="AH228" i="5"/>
  <c r="AH252" i="5"/>
  <c r="AG252" i="5" s="1"/>
  <c r="AH52" i="5"/>
  <c r="BZ53" i="5"/>
  <c r="BN58" i="5"/>
  <c r="AF58" i="5"/>
  <c r="CC58" i="5" s="1"/>
  <c r="CD58" i="5" s="1"/>
  <c r="BN66" i="5"/>
  <c r="BY66" i="5"/>
  <c r="BN74" i="5"/>
  <c r="AF74" i="5"/>
  <c r="CC74" i="5" s="1"/>
  <c r="CD74" i="5" s="1"/>
  <c r="BY74" i="5"/>
  <c r="BZ77" i="5"/>
  <c r="BN90" i="5"/>
  <c r="BY90" i="5"/>
  <c r="AH100" i="5"/>
  <c r="AH108" i="5"/>
  <c r="AH116" i="5"/>
  <c r="BY128" i="5"/>
  <c r="BN128" i="5"/>
  <c r="AH138" i="5"/>
  <c r="BY144" i="5"/>
  <c r="BN144" i="5"/>
  <c r="BY152" i="5"/>
  <c r="BN152" i="5"/>
  <c r="AH162" i="5"/>
  <c r="AH170" i="5"/>
  <c r="AG170" i="5" s="1"/>
  <c r="AH178" i="5"/>
  <c r="BY184" i="5"/>
  <c r="AF184" i="5"/>
  <c r="CC184" i="5" s="1"/>
  <c r="BN184" i="5"/>
  <c r="AH186" i="5"/>
  <c r="AH194" i="5"/>
  <c r="AF200" i="5"/>
  <c r="CC200" i="5" s="1"/>
  <c r="BY200" i="5"/>
  <c r="BN200" i="5"/>
  <c r="AH202" i="5"/>
  <c r="BZ211" i="5"/>
  <c r="BZ219" i="5"/>
  <c r="BZ227" i="5"/>
  <c r="BZ235" i="5"/>
  <c r="AH242" i="5"/>
  <c r="BZ243" i="5"/>
  <c r="BN256" i="5"/>
  <c r="BY256" i="5"/>
  <c r="AF256" i="5"/>
  <c r="CC256" i="5" s="1"/>
  <c r="AH258" i="5"/>
  <c r="BZ259" i="5"/>
  <c r="AH264" i="5"/>
  <c r="AH268" i="5"/>
  <c r="BZ280" i="5"/>
  <c r="BY290" i="5"/>
  <c r="BN290" i="5"/>
  <c r="AF293" i="5"/>
  <c r="CC293" i="5" s="1"/>
  <c r="BY293" i="5"/>
  <c r="BN293" i="5"/>
  <c r="AH295" i="5"/>
  <c r="BY301" i="5"/>
  <c r="AF301" i="5"/>
  <c r="CC301" i="5" s="1"/>
  <c r="BN301" i="5"/>
  <c r="AH303" i="5"/>
  <c r="BZ311" i="5"/>
  <c r="BY317" i="5"/>
  <c r="AF317" i="5"/>
  <c r="CC317" i="5" s="1"/>
  <c r="BN317" i="5"/>
  <c r="AH319" i="5"/>
  <c r="BN323" i="5"/>
  <c r="AF323" i="5"/>
  <c r="CC323" i="5" s="1"/>
  <c r="CD323" i="5" s="1"/>
  <c r="BY323" i="5"/>
  <c r="BN327" i="5"/>
  <c r="BY327" i="5"/>
  <c r="AF327" i="5"/>
  <c r="CC327" i="5" s="1"/>
  <c r="AK327" i="5" s="1"/>
  <c r="BZ328" i="5"/>
  <c r="AH330" i="5"/>
  <c r="AF331" i="5"/>
  <c r="CC331" i="5" s="1"/>
  <c r="CD331" i="5" s="1"/>
  <c r="BY331" i="5"/>
  <c r="BN331" i="5"/>
  <c r="BY338" i="5"/>
  <c r="BN338" i="5"/>
  <c r="AH340" i="5"/>
  <c r="BY346" i="5"/>
  <c r="BN346" i="5"/>
  <c r="BY354" i="5"/>
  <c r="BN354" i="5"/>
  <c r="BZ357" i="5"/>
  <c r="BY362" i="5"/>
  <c r="BN362" i="5"/>
  <c r="BY370" i="5"/>
  <c r="BN370" i="5"/>
  <c r="BZ373" i="5"/>
  <c r="BY378" i="5"/>
  <c r="BN378" i="5"/>
  <c r="BY386" i="5"/>
  <c r="BN386" i="5"/>
  <c r="BZ389" i="5"/>
  <c r="AF394" i="5"/>
  <c r="CC394" i="5" s="1"/>
  <c r="AK394" i="5" s="1"/>
  <c r="BN394" i="5"/>
  <c r="BY394" i="5"/>
  <c r="BN402" i="5"/>
  <c r="AF402" i="5"/>
  <c r="CC402" i="5" s="1"/>
  <c r="AK402" i="5" s="1"/>
  <c r="BY402" i="5"/>
  <c r="AH404" i="5"/>
  <c r="BY410" i="5"/>
  <c r="BN410" i="5"/>
  <c r="AF410" i="5"/>
  <c r="CC410" i="5" s="1"/>
  <c r="AK410" i="5" s="1"/>
  <c r="AH412" i="5"/>
  <c r="AF418" i="5"/>
  <c r="CC418" i="5" s="1"/>
  <c r="CD418" i="5" s="1"/>
  <c r="BY418" i="5"/>
  <c r="BN418" i="5"/>
  <c r="AH420" i="5"/>
  <c r="BN426" i="5"/>
  <c r="AF426" i="5"/>
  <c r="CC426" i="5" s="1"/>
  <c r="BY426" i="5"/>
  <c r="AH428" i="5"/>
  <c r="AF434" i="5"/>
  <c r="CC434" i="5" s="1"/>
  <c r="CD434" i="5" s="1"/>
  <c r="BY434" i="5"/>
  <c r="BN434" i="5"/>
  <c r="AH436" i="5"/>
  <c r="BZ437" i="5"/>
  <c r="BY442" i="5"/>
  <c r="BN442" i="5"/>
  <c r="AF442" i="5"/>
  <c r="CC442" i="5" s="1"/>
  <c r="AK442" i="5" s="1"/>
  <c r="AH444" i="5"/>
  <c r="AF450" i="5"/>
  <c r="CC450" i="5" s="1"/>
  <c r="CD450" i="5" s="1"/>
  <c r="BY450" i="5"/>
  <c r="BN450" i="5"/>
  <c r="AH452" i="5"/>
  <c r="AF458" i="5"/>
  <c r="CC458" i="5" s="1"/>
  <c r="CD458" i="5" s="1"/>
  <c r="BY458" i="5"/>
  <c r="BN458" i="5"/>
  <c r="AH460" i="5"/>
  <c r="BY466" i="5"/>
  <c r="BN466" i="5"/>
  <c r="AF466" i="5"/>
  <c r="CC466" i="5" s="1"/>
  <c r="AK466" i="5" s="1"/>
  <c r="AH468" i="5"/>
  <c r="BY482" i="5"/>
  <c r="BN482" i="5"/>
  <c r="BY490" i="5"/>
  <c r="BN490" i="5"/>
  <c r="BY498" i="5"/>
  <c r="BN498" i="5"/>
  <c r="BN506" i="5"/>
  <c r="BY514" i="5"/>
  <c r="BN514" i="5"/>
  <c r="AH516" i="5"/>
  <c r="BZ517" i="5"/>
  <c r="BY522" i="5"/>
  <c r="BN522" i="5"/>
  <c r="AH524" i="5"/>
  <c r="BZ525" i="5"/>
  <c r="BY530" i="5"/>
  <c r="BN530" i="5"/>
  <c r="BZ533" i="5"/>
  <c r="AF538" i="5"/>
  <c r="CC538" i="5" s="1"/>
  <c r="CD538" i="5" s="1"/>
  <c r="BN538" i="5"/>
  <c r="BY538" i="5"/>
  <c r="BN546" i="5"/>
  <c r="AF546" i="5"/>
  <c r="CC546" i="5" s="1"/>
  <c r="BY546" i="5"/>
  <c r="AH548" i="5"/>
  <c r="BY554" i="5"/>
  <c r="AF554" i="5"/>
  <c r="CC554" i="5" s="1"/>
  <c r="BN554" i="5"/>
  <c r="AH556" i="5"/>
  <c r="AF563" i="5"/>
  <c r="CC563" i="5" s="1"/>
  <c r="BY563" i="5"/>
  <c r="BN563" i="5"/>
  <c r="AH565" i="5"/>
  <c r="BY571" i="5"/>
  <c r="BN571" i="5"/>
  <c r="AF571" i="5"/>
  <c r="CC571" i="5" s="1"/>
  <c r="CD571" i="5" s="1"/>
  <c r="AH573" i="5"/>
  <c r="BN580" i="5"/>
  <c r="AF580" i="5"/>
  <c r="CC580" i="5" s="1"/>
  <c r="BY580" i="5"/>
  <c r="AH582" i="5"/>
  <c r="BZ583" i="5"/>
  <c r="BN588" i="5"/>
  <c r="BY588" i="5"/>
  <c r="AH590" i="5"/>
  <c r="BZ591" i="5"/>
  <c r="AH598" i="5"/>
  <c r="BZ599" i="5"/>
  <c r="BY604" i="5"/>
  <c r="AH606" i="5"/>
  <c r="BZ607" i="5"/>
  <c r="AH614" i="5"/>
  <c r="BN620" i="5"/>
  <c r="AF620" i="5"/>
  <c r="CC620" i="5" s="1"/>
  <c r="BY620" i="5"/>
  <c r="AF628" i="5"/>
  <c r="CC628" i="5" s="1"/>
  <c r="CD628" i="5" s="1"/>
  <c r="BN54" i="5"/>
  <c r="AH85" i="5"/>
  <c r="BZ79" i="5"/>
  <c r="AH42" i="5"/>
  <c r="BZ45" i="5"/>
  <c r="BN50" i="5"/>
  <c r="BY50" i="5"/>
  <c r="AH60" i="5"/>
  <c r="AH68" i="5"/>
  <c r="BZ69" i="5"/>
  <c r="BN82" i="5"/>
  <c r="AF82" i="5"/>
  <c r="CC82" i="5" s="1"/>
  <c r="CD82" i="5" s="1"/>
  <c r="BY82" i="5"/>
  <c r="BZ85" i="5"/>
  <c r="AH92" i="5"/>
  <c r="BZ93" i="5"/>
  <c r="BN98" i="5"/>
  <c r="BY98" i="5"/>
  <c r="AF98" i="5"/>
  <c r="CC98" i="5" s="1"/>
  <c r="CD98" i="5" s="1"/>
  <c r="BZ101" i="5"/>
  <c r="BN106" i="5"/>
  <c r="AF106" i="5"/>
  <c r="CC106" i="5" s="1"/>
  <c r="CD106" i="5" s="1"/>
  <c r="BY106" i="5"/>
  <c r="BZ109" i="5"/>
  <c r="BN114" i="5"/>
  <c r="AF114" i="5"/>
  <c r="CC114" i="5" s="1"/>
  <c r="AK114" i="5" s="1"/>
  <c r="BY114" i="5"/>
  <c r="BZ117" i="5"/>
  <c r="BY120" i="5"/>
  <c r="BN120" i="5"/>
  <c r="AF120" i="5"/>
  <c r="CC120" i="5" s="1"/>
  <c r="BY136" i="5"/>
  <c r="BN136" i="5"/>
  <c r="AH146" i="5"/>
  <c r="AH154" i="5"/>
  <c r="BY160" i="5"/>
  <c r="BN160" i="5"/>
  <c r="BY168" i="5"/>
  <c r="BN168" i="5"/>
  <c r="BY176" i="5"/>
  <c r="BN176" i="5"/>
  <c r="AF47" i="5"/>
  <c r="CC47" i="5" s="1"/>
  <c r="BY47" i="5"/>
  <c r="AH49" i="5"/>
  <c r="AH57" i="5"/>
  <c r="AG57" i="5" s="1"/>
  <c r="AH65" i="5"/>
  <c r="AF71" i="5"/>
  <c r="CC71" i="5" s="1"/>
  <c r="BY71" i="5"/>
  <c r="BN71" i="5"/>
  <c r="AH73" i="5"/>
  <c r="BZ74" i="5"/>
  <c r="AF79" i="5"/>
  <c r="CC79" i="5" s="1"/>
  <c r="BY79" i="5"/>
  <c r="BN79" i="5"/>
  <c r="AH81" i="5"/>
  <c r="BZ82" i="5"/>
  <c r="AF87" i="5"/>
  <c r="CC87" i="5" s="1"/>
  <c r="BY87" i="5"/>
  <c r="BN87" i="5"/>
  <c r="AH89" i="5"/>
  <c r="BN95" i="5"/>
  <c r="AF95" i="5"/>
  <c r="CC95" i="5" s="1"/>
  <c r="BY95" i="5"/>
  <c r="AH97" i="5"/>
  <c r="BZ98" i="5"/>
  <c r="AH105" i="5"/>
  <c r="BZ106" i="5"/>
  <c r="AF111" i="5"/>
  <c r="CC111" i="5" s="1"/>
  <c r="BY111" i="5"/>
  <c r="BN111" i="5"/>
  <c r="AH113" i="5"/>
  <c r="AG113" i="5" s="1"/>
  <c r="BN125" i="5"/>
  <c r="AF125" i="5"/>
  <c r="CC125" i="5" s="1"/>
  <c r="CD125" i="5" s="1"/>
  <c r="BY125" i="5"/>
  <c r="BY141" i="5"/>
  <c r="AF141" i="5"/>
  <c r="CC141" i="5" s="1"/>
  <c r="CD141" i="5" s="1"/>
  <c r="BY149" i="5"/>
  <c r="AF149" i="5"/>
  <c r="CC149" i="5" s="1"/>
  <c r="CD149" i="5" s="1"/>
  <c r="BZ152" i="5"/>
  <c r="BN157" i="5"/>
  <c r="AF157" i="5"/>
  <c r="CC157" i="5" s="1"/>
  <c r="CD157" i="5" s="1"/>
  <c r="BY157" i="5"/>
  <c r="BN165" i="5"/>
  <c r="AF165" i="5"/>
  <c r="CC165" i="5" s="1"/>
  <c r="CD165" i="5" s="1"/>
  <c r="BY165" i="5"/>
  <c r="BZ168" i="5"/>
  <c r="BN173" i="5"/>
  <c r="BY173" i="5"/>
  <c r="AF173" i="5"/>
  <c r="CC173" i="5" s="1"/>
  <c r="CD173" i="5" s="1"/>
  <c r="BN181" i="5"/>
  <c r="AF181" i="5"/>
  <c r="CC181" i="5" s="1"/>
  <c r="CD181" i="5" s="1"/>
  <c r="BY181" i="5"/>
  <c r="BN189" i="5"/>
  <c r="BY189" i="5"/>
  <c r="AF189" i="5"/>
  <c r="CC189" i="5" s="1"/>
  <c r="BN197" i="5"/>
  <c r="AF197" i="5"/>
  <c r="CC197" i="5" s="1"/>
  <c r="CD197" i="5" s="1"/>
  <c r="BY197" i="5"/>
  <c r="BZ200" i="5"/>
  <c r="BN205" i="5"/>
  <c r="BY205" i="5"/>
  <c r="BN213" i="5"/>
  <c r="AF213" i="5"/>
  <c r="CC213" i="5" s="1"/>
  <c r="CD213" i="5" s="1"/>
  <c r="AH215" i="5"/>
  <c r="BZ216" i="5"/>
  <c r="BN221" i="5"/>
  <c r="BY221" i="5"/>
  <c r="AH223" i="5"/>
  <c r="BZ224" i="5"/>
  <c r="AH231" i="5"/>
  <c r="BZ232" i="5"/>
  <c r="AH239" i="5"/>
  <c r="BZ240" i="5"/>
  <c r="AH247" i="5"/>
  <c r="BZ248" i="5"/>
  <c r="AH255" i="5"/>
  <c r="BZ256" i="5"/>
  <c r="BY265" i="5"/>
  <c r="BN265" i="5"/>
  <c r="BN272" i="5"/>
  <c r="BY272" i="5"/>
  <c r="AF272" i="5"/>
  <c r="CC272" i="5" s="1"/>
  <c r="BZ276" i="5"/>
  <c r="BN279" i="5"/>
  <c r="AF279" i="5"/>
  <c r="CC279" i="5" s="1"/>
  <c r="AK279" i="5" s="1"/>
  <c r="BY279" i="5"/>
  <c r="BY282" i="5"/>
  <c r="BN282" i="5"/>
  <c r="BZ286" i="5"/>
  <c r="BY298" i="5"/>
  <c r="BN298" i="5"/>
  <c r="BY306" i="5"/>
  <c r="BN306" i="5"/>
  <c r="AF310" i="5"/>
  <c r="CC310" i="5" s="1"/>
  <c r="BY310" i="5"/>
  <c r="BN310" i="5"/>
  <c r="BY314" i="5"/>
  <c r="BN314" i="5"/>
  <c r="BN320" i="5"/>
  <c r="BY320" i="5"/>
  <c r="AH322" i="5"/>
  <c r="BZ327" i="5"/>
  <c r="AH336" i="5"/>
  <c r="AH345" i="5"/>
  <c r="AH353" i="5"/>
  <c r="AH361" i="5"/>
  <c r="AH369" i="5"/>
  <c r="AH377" i="5"/>
  <c r="AH385" i="5"/>
  <c r="AH393" i="5"/>
  <c r="AH401" i="5"/>
  <c r="AH425" i="5"/>
  <c r="AH441" i="5"/>
  <c r="AH449" i="5"/>
  <c r="AH457" i="5"/>
  <c r="AG457" i="5" s="1"/>
  <c r="AH465" i="5"/>
  <c r="BN471" i="5"/>
  <c r="AF471" i="5"/>
  <c r="CC471" i="5" s="1"/>
  <c r="CD471" i="5" s="1"/>
  <c r="AH473" i="5"/>
  <c r="BN479" i="5"/>
  <c r="AF479" i="5"/>
  <c r="CC479" i="5" s="1"/>
  <c r="CD479" i="5" s="1"/>
  <c r="AH481" i="5"/>
  <c r="AH489" i="5"/>
  <c r="BN495" i="5"/>
  <c r="BY495" i="5"/>
  <c r="AH497" i="5"/>
  <c r="AH505" i="5"/>
  <c r="BY543" i="5"/>
  <c r="AF543" i="5"/>
  <c r="CC543" i="5" s="1"/>
  <c r="CD543" i="5" s="1"/>
  <c r="BZ546" i="5"/>
  <c r="BY551" i="5"/>
  <c r="AF551" i="5"/>
  <c r="CC551" i="5" s="1"/>
  <c r="CD551" i="5" s="1"/>
  <c r="BY559" i="5"/>
  <c r="BN559" i="5"/>
  <c r="BN568" i="5"/>
  <c r="AF568" i="5"/>
  <c r="CC568" i="5" s="1"/>
  <c r="AK568" i="5" s="1"/>
  <c r="BY568" i="5"/>
  <c r="BZ571" i="5"/>
  <c r="AF576" i="5"/>
  <c r="CC576" i="5" s="1"/>
  <c r="AK576" i="5" s="1"/>
  <c r="BY576" i="5"/>
  <c r="BN576" i="5"/>
  <c r="AH579" i="5"/>
  <c r="AF585" i="5"/>
  <c r="CC585" i="5" s="1"/>
  <c r="BY585" i="5"/>
  <c r="BN585" i="5"/>
  <c r="AH587" i="5"/>
  <c r="AF593" i="5"/>
  <c r="CC593" i="5" s="1"/>
  <c r="AK593" i="5" s="1"/>
  <c r="BY593" i="5"/>
  <c r="BN593" i="5"/>
  <c r="AH595" i="5"/>
  <c r="BZ596" i="5"/>
  <c r="AH51" i="5"/>
  <c r="BN62" i="5"/>
  <c r="AH67" i="5"/>
  <c r="AH77" i="5"/>
  <c r="BY124" i="5"/>
  <c r="AH140" i="5"/>
  <c r="BN162" i="5"/>
  <c r="BY162" i="5"/>
  <c r="AH188" i="5"/>
  <c r="BN194" i="5"/>
  <c r="BY194" i="5"/>
  <c r="AH220" i="5"/>
  <c r="AH236" i="5"/>
  <c r="BN264" i="5"/>
  <c r="BY264" i="5"/>
  <c r="AF264" i="5"/>
  <c r="CC264" i="5" s="1"/>
  <c r="AH271" i="5"/>
  <c r="BN319" i="5"/>
  <c r="BY319" i="5"/>
  <c r="AF319" i="5"/>
  <c r="CC319" i="5" s="1"/>
  <c r="CD319" i="5" s="1"/>
  <c r="BZ343" i="5"/>
  <c r="AF356" i="5"/>
  <c r="CC356" i="5" s="1"/>
  <c r="CD356" i="5" s="1"/>
  <c r="BY356" i="5"/>
  <c r="BN356" i="5"/>
  <c r="BN372" i="5"/>
  <c r="AF372" i="5"/>
  <c r="CC372" i="5" s="1"/>
  <c r="BY372" i="5"/>
  <c r="AH398" i="5"/>
  <c r="BZ423" i="5"/>
  <c r="BN428" i="5"/>
  <c r="BY428" i="5"/>
  <c r="AF428" i="5"/>
  <c r="CC428" i="5" s="1"/>
  <c r="CD428" i="5" s="1"/>
  <c r="AH454" i="5"/>
  <c r="BZ463" i="5"/>
  <c r="AH486" i="5"/>
  <c r="BN516" i="5"/>
  <c r="AF516" i="5"/>
  <c r="CC516" i="5" s="1"/>
  <c r="CD516" i="5" s="1"/>
  <c r="BY516" i="5"/>
  <c r="AF532" i="5"/>
  <c r="CC532" i="5" s="1"/>
  <c r="BY532" i="5"/>
  <c r="BN532" i="5"/>
  <c r="AH558" i="5"/>
  <c r="BZ585" i="5"/>
  <c r="BY630" i="5"/>
  <c r="BN630" i="5"/>
  <c r="BY686" i="5"/>
  <c r="BN686" i="5"/>
  <c r="AH688" i="5"/>
  <c r="BN694" i="5"/>
  <c r="AF694" i="5"/>
  <c r="CC694" i="5" s="1"/>
  <c r="AK694" i="5" s="1"/>
  <c r="BY694" i="5"/>
  <c r="BZ701" i="5"/>
  <c r="BN702" i="5"/>
  <c r="BY702" i="5"/>
  <c r="AF702" i="5"/>
  <c r="CC702" i="5" s="1"/>
  <c r="AH704" i="5"/>
  <c r="BN710" i="5"/>
  <c r="AF710" i="5"/>
  <c r="CC710" i="5" s="1"/>
  <c r="CD710" i="5" s="1"/>
  <c r="BY710" i="5"/>
  <c r="AH712" i="5"/>
  <c r="BY718" i="5"/>
  <c r="AF718" i="5"/>
  <c r="CC718" i="5" s="1"/>
  <c r="AH728" i="5"/>
  <c r="BN734" i="5"/>
  <c r="BY734" i="5"/>
  <c r="AH736" i="5"/>
  <c r="AH744" i="5"/>
  <c r="BN750" i="5"/>
  <c r="BY750" i="5"/>
  <c r="AF750" i="5"/>
  <c r="CC750" i="5" s="1"/>
  <c r="CD750" i="5" s="1"/>
  <c r="BN766" i="5"/>
  <c r="AF766" i="5"/>
  <c r="CC766" i="5" s="1"/>
  <c r="AK766" i="5" s="1"/>
  <c r="BY766" i="5"/>
  <c r="BZ773" i="5"/>
  <c r="BN782" i="5"/>
  <c r="AF782" i="5"/>
  <c r="CC782" i="5" s="1"/>
  <c r="AK782" i="5" s="1"/>
  <c r="BY782" i="5"/>
  <c r="AH784" i="5"/>
  <c r="BN790" i="5"/>
  <c r="BY790" i="5"/>
  <c r="AF790" i="5"/>
  <c r="CC790" i="5" s="1"/>
  <c r="CD790" i="5" s="1"/>
  <c r="AH792" i="5"/>
  <c r="BZ797" i="5"/>
  <c r="AH808" i="5"/>
  <c r="BZ813" i="5"/>
  <c r="AH816" i="5"/>
  <c r="AF50" i="5"/>
  <c r="CC50" i="5" s="1"/>
  <c r="CD50" i="5" s="1"/>
  <c r="AF66" i="5"/>
  <c r="CC66" i="5" s="1"/>
  <c r="CD66" i="5" s="1"/>
  <c r="BY122" i="5"/>
  <c r="BN122" i="5"/>
  <c r="AF122" i="5"/>
  <c r="CC122" i="5" s="1"/>
  <c r="AH196" i="5"/>
  <c r="BY234" i="5"/>
  <c r="BN234" i="5"/>
  <c r="AH278" i="5"/>
  <c r="BY285" i="5"/>
  <c r="BN285" i="5"/>
  <c r="AF285" i="5"/>
  <c r="CC285" i="5" s="1"/>
  <c r="AH305" i="5"/>
  <c r="AH374" i="5"/>
  <c r="BN388" i="5"/>
  <c r="AF388" i="5"/>
  <c r="CC388" i="5" s="1"/>
  <c r="BY388" i="5"/>
  <c r="AH422" i="5"/>
  <c r="BZ431" i="5"/>
  <c r="BZ439" i="5"/>
  <c r="BN444" i="5"/>
  <c r="AF444" i="5"/>
  <c r="CC444" i="5" s="1"/>
  <c r="AH462" i="5"/>
  <c r="AH534" i="5"/>
  <c r="BZ576" i="5"/>
  <c r="AH624" i="5"/>
  <c r="BN57" i="5"/>
  <c r="AF57" i="5"/>
  <c r="CC57" i="5" s="1"/>
  <c r="CD57" i="5" s="1"/>
  <c r="AH83" i="5"/>
  <c r="BN89" i="5"/>
  <c r="BY89" i="5"/>
  <c r="AF89" i="5"/>
  <c r="CC89" i="5" s="1"/>
  <c r="AH107" i="5"/>
  <c r="BN113" i="5"/>
  <c r="AF113" i="5"/>
  <c r="CC113" i="5" s="1"/>
  <c r="BY113" i="5"/>
  <c r="AH121" i="5"/>
  <c r="BY135" i="5"/>
  <c r="BN135" i="5"/>
  <c r="AH137" i="5"/>
  <c r="BY143" i="5"/>
  <c r="BN143" i="5"/>
  <c r="AH145" i="5"/>
  <c r="BZ146" i="5"/>
  <c r="BY151" i="5"/>
  <c r="BN151" i="5"/>
  <c r="BY159" i="5"/>
  <c r="BN159" i="5"/>
  <c r="AH161" i="5"/>
  <c r="BY167" i="5"/>
  <c r="BN167" i="5"/>
  <c r="AH177" i="5"/>
  <c r="BZ178" i="5"/>
  <c r="BY183" i="5"/>
  <c r="BN183" i="5"/>
  <c r="BZ186" i="5"/>
  <c r="BY191" i="5"/>
  <c r="BN191" i="5"/>
  <c r="BY199" i="5"/>
  <c r="BN199" i="5"/>
  <c r="BN207" i="5"/>
  <c r="AF207" i="5"/>
  <c r="CC207" i="5" s="1"/>
  <c r="CD207" i="5" s="1"/>
  <c r="BZ210" i="5"/>
  <c r="BZ242" i="5"/>
  <c r="AH263" i="5"/>
  <c r="BZ264" i="5"/>
  <c r="AH270" i="5"/>
  <c r="BN284" i="5"/>
  <c r="BY284" i="5"/>
  <c r="AF284" i="5"/>
  <c r="CC284" i="5" s="1"/>
  <c r="AH288" i="5"/>
  <c r="BY292" i="5"/>
  <c r="BN292" i="5"/>
  <c r="AH294" i="5"/>
  <c r="BZ295" i="5"/>
  <c r="BY300" i="5"/>
  <c r="BN300" i="5"/>
  <c r="BZ303" i="5"/>
  <c r="BY309" i="5"/>
  <c r="BN309" i="5"/>
  <c r="AF309" i="5"/>
  <c r="CC309" i="5" s="1"/>
  <c r="CD309" i="5" s="1"/>
  <c r="AH312" i="5"/>
  <c r="BY316" i="5"/>
  <c r="BN316" i="5"/>
  <c r="BZ319" i="5"/>
  <c r="BY322" i="5"/>
  <c r="BN322" i="5"/>
  <c r="BY326" i="5"/>
  <c r="BN326" i="5"/>
  <c r="AF326" i="5"/>
  <c r="CC326" i="5" s="1"/>
  <c r="CD326" i="5" s="1"/>
  <c r="AH329" i="5"/>
  <c r="AF333" i="5"/>
  <c r="CC333" i="5" s="1"/>
  <c r="AK333" i="5" s="1"/>
  <c r="BN333" i="5"/>
  <c r="BY333" i="5"/>
  <c r="AH339" i="5"/>
  <c r="BZ372" i="5"/>
  <c r="BZ388" i="5"/>
  <c r="BY401" i="5"/>
  <c r="BN401" i="5"/>
  <c r="AF401" i="5"/>
  <c r="CC401" i="5" s="1"/>
  <c r="BY409" i="5"/>
  <c r="BN409" i="5"/>
  <c r="BY417" i="5"/>
  <c r="BN417" i="5"/>
  <c r="AH419" i="5"/>
  <c r="BY425" i="5"/>
  <c r="BN425" i="5"/>
  <c r="AH427" i="5"/>
  <c r="BY433" i="5"/>
  <c r="BN433" i="5"/>
  <c r="AH435" i="5"/>
  <c r="BY441" i="5"/>
  <c r="BN441" i="5"/>
  <c r="AH443" i="5"/>
  <c r="BY449" i="5"/>
  <c r="BN449" i="5"/>
  <c r="AH451" i="5"/>
  <c r="BY457" i="5"/>
  <c r="BN457" i="5"/>
  <c r="AH459" i="5"/>
  <c r="BY465" i="5"/>
  <c r="BN465" i="5"/>
  <c r="AH467" i="5"/>
  <c r="BZ508" i="5"/>
  <c r="BZ516" i="5"/>
  <c r="BZ524" i="5"/>
  <c r="BY537" i="5"/>
  <c r="BN537" i="5"/>
  <c r="BY545" i="5"/>
  <c r="BN545" i="5"/>
  <c r="BZ548" i="5"/>
  <c r="BY553" i="5"/>
  <c r="BN553" i="5"/>
  <c r="BZ556" i="5"/>
  <c r="BY561" i="5"/>
  <c r="BN561" i="5"/>
  <c r="AH564" i="5"/>
  <c r="BN570" i="5"/>
  <c r="BY570" i="5"/>
  <c r="AF570" i="5"/>
  <c r="CC570" i="5" s="1"/>
  <c r="AH572" i="5"/>
  <c r="BY579" i="5"/>
  <c r="AF579" i="5"/>
  <c r="CC579" i="5" s="1"/>
  <c r="AK579" i="5" s="1"/>
  <c r="BN579" i="5"/>
  <c r="AH581" i="5"/>
  <c r="BN587" i="5"/>
  <c r="AF587" i="5"/>
  <c r="CC587" i="5" s="1"/>
  <c r="CD587" i="5" s="1"/>
  <c r="BY587" i="5"/>
  <c r="AH589" i="5"/>
  <c r="BN595" i="5"/>
  <c r="AF595" i="5"/>
  <c r="CC595" i="5" s="1"/>
  <c r="BY595" i="5"/>
  <c r="AH597" i="5"/>
  <c r="BN603" i="5"/>
  <c r="AF603" i="5"/>
  <c r="CC603" i="5" s="1"/>
  <c r="CD603" i="5" s="1"/>
  <c r="BY603" i="5"/>
  <c r="AH605" i="5"/>
  <c r="BN611" i="5"/>
  <c r="AF611" i="5"/>
  <c r="CC611" i="5" s="1"/>
  <c r="CD611" i="5" s="1"/>
  <c r="BY611" i="5"/>
  <c r="AH613" i="5"/>
  <c r="BY623" i="5"/>
  <c r="BN623" i="5"/>
  <c r="BZ90" i="5"/>
  <c r="BN175" i="5"/>
  <c r="AH132" i="5"/>
  <c r="AH148" i="5"/>
  <c r="AH172" i="5"/>
  <c r="BY250" i="5"/>
  <c r="BN250" i="5"/>
  <c r="AH260" i="5"/>
  <c r="AG260" i="5" s="1"/>
  <c r="BZ272" i="5"/>
  <c r="AH281" i="5"/>
  <c r="BN295" i="5"/>
  <c r="AF295" i="5"/>
  <c r="CC295" i="5" s="1"/>
  <c r="BY295" i="5"/>
  <c r="AH350" i="5"/>
  <c r="AF364" i="5"/>
  <c r="CC364" i="5" s="1"/>
  <c r="CD364" i="5" s="1"/>
  <c r="BY364" i="5"/>
  <c r="BN364" i="5"/>
  <c r="AH406" i="5"/>
  <c r="AH446" i="5"/>
  <c r="BZ455" i="5"/>
  <c r="BZ479" i="5"/>
  <c r="BY484" i="5"/>
  <c r="BN484" i="5"/>
  <c r="AH526" i="5"/>
  <c r="AH542" i="5"/>
  <c r="BN49" i="5"/>
  <c r="BY49" i="5"/>
  <c r="AF49" i="5"/>
  <c r="CC49" i="5" s="1"/>
  <c r="CD49" i="5" s="1"/>
  <c r="AH59" i="5"/>
  <c r="BN97" i="5"/>
  <c r="BY97" i="5"/>
  <c r="AF97" i="5"/>
  <c r="CC97" i="5" s="1"/>
  <c r="CD97" i="5" s="1"/>
  <c r="BZ130" i="5"/>
  <c r="BY46" i="5"/>
  <c r="AF46" i="5"/>
  <c r="CC46" i="5" s="1"/>
  <c r="BN46" i="5"/>
  <c r="BZ57" i="5"/>
  <c r="BY70" i="5"/>
  <c r="BN70" i="5"/>
  <c r="BY78" i="5"/>
  <c r="BN78" i="5"/>
  <c r="BY86" i="5"/>
  <c r="BN86" i="5"/>
  <c r="BY94" i="5"/>
  <c r="BN94" i="5"/>
  <c r="BZ97" i="5"/>
  <c r="BY102" i="5"/>
  <c r="AF102" i="5"/>
  <c r="CC102" i="5" s="1"/>
  <c r="BN110" i="5"/>
  <c r="AF110" i="5"/>
  <c r="CC110" i="5" s="1"/>
  <c r="BZ113" i="5"/>
  <c r="AH126" i="5"/>
  <c r="BN132" i="5"/>
  <c r="AF132" i="5"/>
  <c r="CC132" i="5" s="1"/>
  <c r="CD132" i="5" s="1"/>
  <c r="BY132" i="5"/>
  <c r="AH134" i="5"/>
  <c r="AH142" i="5"/>
  <c r="AH150" i="5"/>
  <c r="AH166" i="5"/>
  <c r="AH174" i="5"/>
  <c r="AH182" i="5"/>
  <c r="AH190" i="5"/>
  <c r="AH198" i="5"/>
  <c r="BN204" i="5"/>
  <c r="BY204" i="5"/>
  <c r="AH206" i="5"/>
  <c r="BN212" i="5"/>
  <c r="AF212" i="5"/>
  <c r="CC212" i="5" s="1"/>
  <c r="AK212" i="5" s="1"/>
  <c r="BY212" i="5"/>
  <c r="AH214" i="5"/>
  <c r="BN220" i="5"/>
  <c r="BY220" i="5"/>
  <c r="AF220" i="5"/>
  <c r="CC220" i="5" s="1"/>
  <c r="CD220" i="5" s="1"/>
  <c r="AH222" i="5"/>
  <c r="BN228" i="5"/>
  <c r="BY228" i="5"/>
  <c r="AH230" i="5"/>
  <c r="BN236" i="5"/>
  <c r="BY236" i="5"/>
  <c r="AH238" i="5"/>
  <c r="BN244" i="5"/>
  <c r="BY244" i="5"/>
  <c r="AH246" i="5"/>
  <c r="BN252" i="5"/>
  <c r="BY252" i="5"/>
  <c r="AH254" i="5"/>
  <c r="BN260" i="5"/>
  <c r="AF260" i="5"/>
  <c r="CC260" i="5" s="1"/>
  <c r="CD260" i="5" s="1"/>
  <c r="AH262" i="5"/>
  <c r="AF267" i="5"/>
  <c r="CC267" i="5" s="1"/>
  <c r="CD267" i="5" s="1"/>
  <c r="BY267" i="5"/>
  <c r="BN267" i="5"/>
  <c r="AH277" i="5"/>
  <c r="AH283" i="5"/>
  <c r="AH321" i="5"/>
  <c r="BN325" i="5"/>
  <c r="AF325" i="5"/>
  <c r="CC325" i="5" s="1"/>
  <c r="BY325" i="5"/>
  <c r="BZ326" i="5"/>
  <c r="AH335" i="5"/>
  <c r="AH344" i="5"/>
  <c r="BN350" i="5"/>
  <c r="AF350" i="5"/>
  <c r="CC350" i="5" s="1"/>
  <c r="CD350" i="5" s="1"/>
  <c r="AH352" i="5"/>
  <c r="BZ353" i="5"/>
  <c r="BN358" i="5"/>
  <c r="BY358" i="5"/>
  <c r="AF358" i="5"/>
  <c r="CC358" i="5" s="1"/>
  <c r="AK358" i="5" s="1"/>
  <c r="AH360" i="5"/>
  <c r="BZ361" i="5"/>
  <c r="AH368" i="5"/>
  <c r="BZ369" i="5"/>
  <c r="AH376" i="5"/>
  <c r="BZ377" i="5"/>
  <c r="AH384" i="5"/>
  <c r="BZ385" i="5"/>
  <c r="AH392" i="5"/>
  <c r="BZ393" i="5"/>
  <c r="BZ401" i="5"/>
  <c r="BN406" i="5"/>
  <c r="BY406" i="5"/>
  <c r="AF406" i="5"/>
  <c r="CC406" i="5" s="1"/>
  <c r="AK406" i="5" s="1"/>
  <c r="BN414" i="5"/>
  <c r="AF414" i="5"/>
  <c r="CC414" i="5" s="1"/>
  <c r="CD414" i="5" s="1"/>
  <c r="AH416" i="5"/>
  <c r="BZ425" i="5"/>
  <c r="BZ433" i="5"/>
  <c r="BZ449" i="5"/>
  <c r="BZ465" i="5"/>
  <c r="AF470" i="5"/>
  <c r="CC470" i="5" s="1"/>
  <c r="BN470" i="5"/>
  <c r="BY470" i="5"/>
  <c r="AH472" i="5"/>
  <c r="AF478" i="5"/>
  <c r="CC478" i="5" s="1"/>
  <c r="AK478" i="5" s="1"/>
  <c r="BY478" i="5"/>
  <c r="BN478" i="5"/>
  <c r="AH480" i="5"/>
  <c r="BN486" i="5"/>
  <c r="AF486" i="5"/>
  <c r="CC486" i="5" s="1"/>
  <c r="CD486" i="5" s="1"/>
  <c r="BY486" i="5"/>
  <c r="AH488" i="5"/>
  <c r="BZ489" i="5"/>
  <c r="AF494" i="5"/>
  <c r="CC494" i="5" s="1"/>
  <c r="BY494" i="5"/>
  <c r="BN494" i="5"/>
  <c r="AH496" i="5"/>
  <c r="AF502" i="5"/>
  <c r="CC502" i="5" s="1"/>
  <c r="CD502" i="5" s="1"/>
  <c r="BY502" i="5"/>
  <c r="BN502" i="5"/>
  <c r="AH504" i="5"/>
  <c r="BZ505" i="5"/>
  <c r="AF510" i="5"/>
  <c r="CC510" i="5" s="1"/>
  <c r="CD510" i="5" s="1"/>
  <c r="BY510" i="5"/>
  <c r="BN510" i="5"/>
  <c r="AH512" i="5"/>
  <c r="BN518" i="5"/>
  <c r="BY518" i="5"/>
  <c r="AH520" i="5"/>
  <c r="BZ521" i="5"/>
  <c r="BN526" i="5"/>
  <c r="BY526" i="5"/>
  <c r="AH528" i="5"/>
  <c r="BZ529" i="5"/>
  <c r="AH536" i="5"/>
  <c r="BZ537" i="5"/>
  <c r="BY202" i="5"/>
  <c r="BZ47" i="5"/>
  <c r="AH164" i="5"/>
  <c r="AH297" i="5"/>
  <c r="AH313" i="5"/>
  <c r="BZ320" i="5"/>
  <c r="BY330" i="5"/>
  <c r="BN330" i="5"/>
  <c r="AH366" i="5"/>
  <c r="AH390" i="5"/>
  <c r="AH414" i="5"/>
  <c r="AH438" i="5"/>
  <c r="BZ447" i="5"/>
  <c r="BZ487" i="5"/>
  <c r="BZ495" i="5"/>
  <c r="BY500" i="5"/>
  <c r="AF500" i="5"/>
  <c r="CC500" i="5" s="1"/>
  <c r="AK500" i="5" s="1"/>
  <c r="BN500" i="5"/>
  <c r="AH567" i="5"/>
  <c r="BN573" i="5"/>
  <c r="BY573" i="5"/>
  <c r="AF573" i="5"/>
  <c r="CC573" i="5" s="1"/>
  <c r="CD573" i="5" s="1"/>
  <c r="BZ637" i="5"/>
  <c r="BN65" i="5"/>
  <c r="AF65" i="5"/>
  <c r="CC65" i="5" s="1"/>
  <c r="CD65" i="5" s="1"/>
  <c r="AH75" i="5"/>
  <c r="AH99" i="5"/>
  <c r="BN105" i="5"/>
  <c r="BY105" i="5"/>
  <c r="AF105" i="5"/>
  <c r="CC105" i="5" s="1"/>
  <c r="CD105" i="5" s="1"/>
  <c r="AH115" i="5"/>
  <c r="BY119" i="5"/>
  <c r="AF119" i="5"/>
  <c r="CC119" i="5" s="1"/>
  <c r="AK119" i="5" s="1"/>
  <c r="BN119" i="5"/>
  <c r="BY127" i="5"/>
  <c r="BN127" i="5"/>
  <c r="AH43" i="5"/>
  <c r="AH53" i="5"/>
  <c r="AH61" i="5"/>
  <c r="AH69" i="5"/>
  <c r="BZ86" i="5"/>
  <c r="AH93" i="5"/>
  <c r="AH101" i="5"/>
  <c r="BZ102" i="5"/>
  <c r="AH109" i="5"/>
  <c r="AH117" i="5"/>
  <c r="AF121" i="5"/>
  <c r="CC121" i="5" s="1"/>
  <c r="BY121" i="5"/>
  <c r="BN121" i="5"/>
  <c r="AH123" i="5"/>
  <c r="BN129" i="5"/>
  <c r="AF129" i="5"/>
  <c r="CC129" i="5" s="1"/>
  <c r="AK129" i="5" s="1"/>
  <c r="AH131" i="5"/>
  <c r="AF137" i="5"/>
  <c r="CC137" i="5" s="1"/>
  <c r="CD137" i="5" s="1"/>
  <c r="BY137" i="5"/>
  <c r="BN137" i="5"/>
  <c r="AH139" i="5"/>
  <c r="BZ140" i="5"/>
  <c r="BY145" i="5"/>
  <c r="BN145" i="5"/>
  <c r="AF145" i="5"/>
  <c r="CC145" i="5" s="1"/>
  <c r="CD145" i="5" s="1"/>
  <c r="AH147" i="5"/>
  <c r="AF153" i="5"/>
  <c r="CC153" i="5" s="1"/>
  <c r="AK153" i="5" s="1"/>
  <c r="BY153" i="5"/>
  <c r="BN153" i="5"/>
  <c r="AH155" i="5"/>
  <c r="AF161" i="5"/>
  <c r="CC161" i="5" s="1"/>
  <c r="CD161" i="5" s="1"/>
  <c r="BN161" i="5"/>
  <c r="BY161" i="5"/>
  <c r="AH163" i="5"/>
  <c r="AF169" i="5"/>
  <c r="CC169" i="5" s="1"/>
  <c r="AK169" i="5" s="1"/>
  <c r="BY169" i="5"/>
  <c r="BN169" i="5"/>
  <c r="AH171" i="5"/>
  <c r="BN177" i="5"/>
  <c r="AF177" i="5"/>
  <c r="CC177" i="5" s="1"/>
  <c r="AH179" i="5"/>
  <c r="AF185" i="5"/>
  <c r="CC185" i="5" s="1"/>
  <c r="CD185" i="5" s="1"/>
  <c r="BY185" i="5"/>
  <c r="AH187" i="5"/>
  <c r="BY193" i="5"/>
  <c r="BN193" i="5"/>
  <c r="AF193" i="5"/>
  <c r="CC193" i="5" s="1"/>
  <c r="CD193" i="5" s="1"/>
  <c r="AH195" i="5"/>
  <c r="AF201" i="5"/>
  <c r="CC201" i="5" s="1"/>
  <c r="AK201" i="5" s="1"/>
  <c r="BY201" i="5"/>
  <c r="AH203" i="5"/>
  <c r="BZ204" i="5"/>
  <c r="BY209" i="5"/>
  <c r="BN209" i="5"/>
  <c r="BY217" i="5"/>
  <c r="BN217" i="5"/>
  <c r="BY225" i="5"/>
  <c r="BN225" i="5"/>
  <c r="BY233" i="5"/>
  <c r="BN233" i="5"/>
  <c r="BY241" i="5"/>
  <c r="BN241" i="5"/>
  <c r="BY249" i="5"/>
  <c r="BN249" i="5"/>
  <c r="BY257" i="5"/>
  <c r="BN257" i="5"/>
  <c r="AH269" i="5"/>
  <c r="AF274" i="5"/>
  <c r="CC274" i="5" s="1"/>
  <c r="BN274" i="5"/>
  <c r="BY274" i="5"/>
  <c r="AH280" i="5"/>
  <c r="BZ281" i="5"/>
  <c r="AH287" i="5"/>
  <c r="BN288" i="5"/>
  <c r="BY288" i="5"/>
  <c r="BN294" i="5"/>
  <c r="AF294" i="5"/>
  <c r="CC294" i="5" s="1"/>
  <c r="AK294" i="5" s="1"/>
  <c r="BY294" i="5"/>
  <c r="AH296" i="5"/>
  <c r="AF302" i="5"/>
  <c r="CC302" i="5" s="1"/>
  <c r="BY302" i="5"/>
  <c r="BN302" i="5"/>
  <c r="AH304" i="5"/>
  <c r="AF308" i="5"/>
  <c r="CC308" i="5" s="1"/>
  <c r="BY308" i="5"/>
  <c r="BN308" i="5"/>
  <c r="AH311" i="5"/>
  <c r="AF318" i="5"/>
  <c r="CC318" i="5" s="1"/>
  <c r="CD318" i="5" s="1"/>
  <c r="BY318" i="5"/>
  <c r="BN318" i="5"/>
  <c r="AH328" i="5"/>
  <c r="BY339" i="5"/>
  <c r="BN339" i="5"/>
  <c r="AG341" i="5"/>
  <c r="BY347" i="5"/>
  <c r="BN347" i="5"/>
  <c r="AH349" i="5"/>
  <c r="BY355" i="5"/>
  <c r="BN355" i="5"/>
  <c r="AH357" i="5"/>
  <c r="BY363" i="5"/>
  <c r="BN363" i="5"/>
  <c r="AH365" i="5"/>
  <c r="BN371" i="5"/>
  <c r="BY371" i="5"/>
  <c r="AF371" i="5"/>
  <c r="CC371" i="5" s="1"/>
  <c r="AH373" i="5"/>
  <c r="AF379" i="5"/>
  <c r="CC379" i="5" s="1"/>
  <c r="BY379" i="5"/>
  <c r="BN379" i="5"/>
  <c r="AH381" i="5"/>
  <c r="BY387" i="5"/>
  <c r="AF387" i="5"/>
  <c r="CC387" i="5" s="1"/>
  <c r="BN387" i="5"/>
  <c r="AH389" i="5"/>
  <c r="BY395" i="5"/>
  <c r="AF395" i="5"/>
  <c r="CC395" i="5" s="1"/>
  <c r="BN395" i="5"/>
  <c r="AH397" i="5"/>
  <c r="BZ398" i="5"/>
  <c r="AH405" i="5"/>
  <c r="AH413" i="5"/>
  <c r="BN419" i="5"/>
  <c r="BY419" i="5"/>
  <c r="AH421" i="5"/>
  <c r="AH429" i="5"/>
  <c r="BN435" i="5"/>
  <c r="BY435" i="5"/>
  <c r="AH437" i="5"/>
  <c r="AH445" i="5"/>
  <c r="AH453" i="5"/>
  <c r="AH461" i="5"/>
  <c r="AH469" i="5"/>
  <c r="BZ470" i="5"/>
  <c r="BY475" i="5"/>
  <c r="AF475" i="5"/>
  <c r="CC475" i="5" s="1"/>
  <c r="BN475" i="5"/>
  <c r="BZ478" i="5"/>
  <c r="BY483" i="5"/>
  <c r="AF483" i="5"/>
  <c r="CC483" i="5" s="1"/>
  <c r="BN483" i="5"/>
  <c r="BZ486" i="5"/>
  <c r="BN491" i="5"/>
  <c r="AF491" i="5"/>
  <c r="CC491" i="5" s="1"/>
  <c r="BY491" i="5"/>
  <c r="BN499" i="5"/>
  <c r="AF499" i="5"/>
  <c r="CC499" i="5" s="1"/>
  <c r="AK499" i="5" s="1"/>
  <c r="BY499" i="5"/>
  <c r="BZ502" i="5"/>
  <c r="BY507" i="5"/>
  <c r="AF507" i="5"/>
  <c r="CC507" i="5" s="1"/>
  <c r="BN507" i="5"/>
  <c r="AH509" i="5"/>
  <c r="BN515" i="5"/>
  <c r="BY515" i="5"/>
  <c r="AF515" i="5"/>
  <c r="CC515" i="5" s="1"/>
  <c r="AH517" i="5"/>
  <c r="AF523" i="5"/>
  <c r="CC523" i="5" s="1"/>
  <c r="BN523" i="5"/>
  <c r="BY523" i="5"/>
  <c r="AH525" i="5"/>
  <c r="BN47" i="5"/>
  <c r="BY129" i="5"/>
  <c r="BN185" i="5"/>
  <c r="BN201" i="5"/>
  <c r="AH180" i="5"/>
  <c r="AH212" i="5"/>
  <c r="AG212" i="5" s="1"/>
  <c r="BY226" i="5"/>
  <c r="BN226" i="5"/>
  <c r="AH244" i="5"/>
  <c r="BY258" i="5"/>
  <c r="BN258" i="5"/>
  <c r="BY275" i="5"/>
  <c r="BN275" i="5"/>
  <c r="AF275" i="5"/>
  <c r="CC275" i="5" s="1"/>
  <c r="AK275" i="5" s="1"/>
  <c r="AF380" i="5"/>
  <c r="CC380" i="5" s="1"/>
  <c r="CD380" i="5" s="1"/>
  <c r="BY380" i="5"/>
  <c r="BN380" i="5"/>
  <c r="BN396" i="5"/>
  <c r="AF396" i="5"/>
  <c r="CC396" i="5" s="1"/>
  <c r="CD396" i="5" s="1"/>
  <c r="BN412" i="5"/>
  <c r="BY412" i="5"/>
  <c r="AF412" i="5"/>
  <c r="CC412" i="5" s="1"/>
  <c r="CD412" i="5" s="1"/>
  <c r="BY476" i="5"/>
  <c r="BN476" i="5"/>
  <c r="BY492" i="5"/>
  <c r="BN492" i="5"/>
  <c r="AH518" i="5"/>
  <c r="AH550" i="5"/>
  <c r="BZ568" i="5"/>
  <c r="BY638" i="5"/>
  <c r="BN638" i="5"/>
  <c r="AH45" i="5"/>
  <c r="BZ54" i="5"/>
  <c r="BN48" i="5"/>
  <c r="AF48" i="5"/>
  <c r="CC48" i="5" s="1"/>
  <c r="BY48" i="5"/>
  <c r="AH50" i="5"/>
  <c r="BZ51" i="5"/>
  <c r="AF56" i="5"/>
  <c r="CC56" i="5" s="1"/>
  <c r="CD56" i="5" s="1"/>
  <c r="BY56" i="5"/>
  <c r="AH58" i="5"/>
  <c r="BZ59" i="5"/>
  <c r="AF64" i="5"/>
  <c r="CC64" i="5" s="1"/>
  <c r="AK64" i="5" s="1"/>
  <c r="BY64" i="5"/>
  <c r="AH66" i="5"/>
  <c r="BN72" i="5"/>
  <c r="AF72" i="5"/>
  <c r="CC72" i="5" s="1"/>
  <c r="CD72" i="5" s="1"/>
  <c r="BY72" i="5"/>
  <c r="AH74" i="5"/>
  <c r="BZ75" i="5"/>
  <c r="BN80" i="5"/>
  <c r="AF80" i="5"/>
  <c r="CC80" i="5" s="1"/>
  <c r="AK80" i="5" s="1"/>
  <c r="BY80" i="5"/>
  <c r="AH82" i="5"/>
  <c r="BZ83" i="5"/>
  <c r="BN88" i="5"/>
  <c r="AF88" i="5"/>
  <c r="CC88" i="5" s="1"/>
  <c r="BY88" i="5"/>
  <c r="AH90" i="5"/>
  <c r="BZ91" i="5"/>
  <c r="AH98" i="5"/>
  <c r="BZ99" i="5"/>
  <c r="BY104" i="5"/>
  <c r="BN104" i="5"/>
  <c r="AF104" i="5"/>
  <c r="CC104" i="5" s="1"/>
  <c r="CD104" i="5" s="1"/>
  <c r="AH106" i="5"/>
  <c r="BZ107" i="5"/>
  <c r="AF112" i="5"/>
  <c r="CC112" i="5" s="1"/>
  <c r="BY112" i="5"/>
  <c r="AH114" i="5"/>
  <c r="AH128" i="5"/>
  <c r="AH136" i="5"/>
  <c r="BZ177" i="5"/>
  <c r="BZ201" i="5"/>
  <c r="BN206" i="5"/>
  <c r="BY206" i="5"/>
  <c r="AH208" i="5"/>
  <c r="AH216" i="5"/>
  <c r="AH224" i="5"/>
  <c r="AH232" i="5"/>
  <c r="AH240" i="5"/>
  <c r="AH248" i="5"/>
  <c r="AH256" i="5"/>
  <c r="BY266" i="5"/>
  <c r="BN266" i="5"/>
  <c r="BY273" i="5"/>
  <c r="BN273" i="5"/>
  <c r="AH276" i="5"/>
  <c r="BN277" i="5"/>
  <c r="AF277" i="5"/>
  <c r="CC277" i="5" s="1"/>
  <c r="CD277" i="5" s="1"/>
  <c r="BY277" i="5"/>
  <c r="AF283" i="5"/>
  <c r="CC283" i="5" s="1"/>
  <c r="CD283" i="5" s="1"/>
  <c r="CE283" i="5" s="1"/>
  <c r="BY283" i="5"/>
  <c r="BN283" i="5"/>
  <c r="BZ288" i="5"/>
  <c r="AH290" i="5"/>
  <c r="BY291" i="5"/>
  <c r="AF291" i="5"/>
  <c r="CC291" i="5" s="1"/>
  <c r="BN291" i="5"/>
  <c r="AH293" i="5"/>
  <c r="BZ294" i="5"/>
  <c r="BN299" i="5"/>
  <c r="BY299" i="5"/>
  <c r="AF299" i="5"/>
  <c r="CC299" i="5" s="1"/>
  <c r="BZ302" i="5"/>
  <c r="BY307" i="5"/>
  <c r="AF307" i="5"/>
  <c r="CC307" i="5" s="1"/>
  <c r="BN307" i="5"/>
  <c r="BN315" i="5"/>
  <c r="BY315" i="5"/>
  <c r="AF315" i="5"/>
  <c r="CC315" i="5" s="1"/>
  <c r="BZ318" i="5"/>
  <c r="BY324" i="5"/>
  <c r="BN324" i="5"/>
  <c r="AH327" i="5"/>
  <c r="AF332" i="5"/>
  <c r="CC332" i="5" s="1"/>
  <c r="BY332" i="5"/>
  <c r="BN332" i="5"/>
  <c r="AH338" i="5"/>
  <c r="BZ339" i="5"/>
  <c r="BN344" i="5"/>
  <c r="BY344" i="5"/>
  <c r="BZ355" i="5"/>
  <c r="BZ363" i="5"/>
  <c r="BZ371" i="5"/>
  <c r="BZ387" i="5"/>
  <c r="BY400" i="5"/>
  <c r="BN400" i="5"/>
  <c r="BZ403" i="5"/>
  <c r="BY408" i="5"/>
  <c r="BN408" i="5"/>
  <c r="BZ411" i="5"/>
  <c r="BY416" i="5"/>
  <c r="BN416" i="5"/>
  <c r="AH418" i="5"/>
  <c r="BZ419" i="5"/>
  <c r="BY424" i="5"/>
  <c r="BN424" i="5"/>
  <c r="AF424" i="5"/>
  <c r="CC424" i="5" s="1"/>
  <c r="AK424" i="5" s="1"/>
  <c r="AH426" i="5"/>
  <c r="BY432" i="5"/>
  <c r="BN432" i="5"/>
  <c r="AF432" i="5"/>
  <c r="CC432" i="5" s="1"/>
  <c r="BY440" i="5"/>
  <c r="AF440" i="5"/>
  <c r="CC440" i="5" s="1"/>
  <c r="BN440" i="5"/>
  <c r="BN448" i="5"/>
  <c r="AF448" i="5"/>
  <c r="CC448" i="5" s="1"/>
  <c r="AK448" i="5" s="1"/>
  <c r="BY448" i="5"/>
  <c r="BN456" i="5"/>
  <c r="BY456" i="5"/>
  <c r="AF456" i="5"/>
  <c r="CC456" i="5" s="1"/>
  <c r="AH458" i="5"/>
  <c r="BZ459" i="5"/>
  <c r="AF464" i="5"/>
  <c r="CC464" i="5" s="1"/>
  <c r="CD464" i="5" s="1"/>
  <c r="BY464" i="5"/>
  <c r="BN464" i="5"/>
  <c r="BN472" i="5"/>
  <c r="AF472" i="5"/>
  <c r="CC472" i="5" s="1"/>
  <c r="CD472" i="5" s="1"/>
  <c r="AH474" i="5"/>
  <c r="BZ475" i="5"/>
  <c r="BN480" i="5"/>
  <c r="BY480" i="5"/>
  <c r="AH482" i="5"/>
  <c r="AH490" i="5"/>
  <c r="BZ491" i="5"/>
  <c r="AH498" i="5"/>
  <c r="BZ499" i="5"/>
  <c r="BN504" i="5"/>
  <c r="AF504" i="5"/>
  <c r="CC504" i="5" s="1"/>
  <c r="CD504" i="5" s="1"/>
  <c r="BN512" i="5"/>
  <c r="BY512" i="5"/>
  <c r="AF512" i="5"/>
  <c r="CC512" i="5" s="1"/>
  <c r="AK512" i="5" s="1"/>
  <c r="BZ50" i="5"/>
  <c r="BY58" i="5"/>
  <c r="AH91" i="5"/>
  <c r="BY110" i="5"/>
  <c r="BN138" i="5"/>
  <c r="BY138" i="5"/>
  <c r="AH156" i="5"/>
  <c r="BY218" i="5"/>
  <c r="BN218" i="5"/>
  <c r="BY242" i="5"/>
  <c r="BN242" i="5"/>
  <c r="BN340" i="5"/>
  <c r="BY340" i="5"/>
  <c r="AF340" i="5"/>
  <c r="CC340" i="5" s="1"/>
  <c r="BN348" i="5"/>
  <c r="AF348" i="5"/>
  <c r="CC348" i="5" s="1"/>
  <c r="CD348" i="5" s="1"/>
  <c r="CE348" i="5" s="1"/>
  <c r="BY348" i="5"/>
  <c r="AH358" i="5"/>
  <c r="AH382" i="5"/>
  <c r="AF404" i="5"/>
  <c r="CC404" i="5" s="1"/>
  <c r="AK404" i="5" s="1"/>
  <c r="BN404" i="5"/>
  <c r="BY404" i="5"/>
  <c r="AH430" i="5"/>
  <c r="BZ503" i="5"/>
  <c r="BY524" i="5"/>
  <c r="BN524" i="5"/>
  <c r="AF524" i="5"/>
  <c r="CC524" i="5" s="1"/>
  <c r="AK524" i="5" s="1"/>
  <c r="BN646" i="5"/>
  <c r="BY646" i="5"/>
  <c r="AF646" i="5"/>
  <c r="CC646" i="5" s="1"/>
  <c r="CD646" i="5" s="1"/>
  <c r="BZ42" i="5"/>
  <c r="BZ118" i="5"/>
  <c r="AH125" i="5"/>
  <c r="AF131" i="5"/>
  <c r="CC131" i="5" s="1"/>
  <c r="CD131" i="5" s="1"/>
  <c r="BY131" i="5"/>
  <c r="BN131" i="5"/>
  <c r="AH133" i="5"/>
  <c r="AH141" i="5"/>
  <c r="BZ142" i="5"/>
  <c r="BN147" i="5"/>
  <c r="BY147" i="5"/>
  <c r="AH149" i="5"/>
  <c r="BZ150" i="5"/>
  <c r="BN155" i="5"/>
  <c r="AF155" i="5"/>
  <c r="CC155" i="5" s="1"/>
  <c r="CD155" i="5" s="1"/>
  <c r="AH157" i="5"/>
  <c r="BZ158" i="5"/>
  <c r="BZ166" i="5"/>
  <c r="AH173" i="5"/>
  <c r="BZ174" i="5"/>
  <c r="BN179" i="5"/>
  <c r="BY179" i="5"/>
  <c r="BZ182" i="5"/>
  <c r="BN187" i="5"/>
  <c r="BY187" i="5"/>
  <c r="AH189" i="5"/>
  <c r="BZ190" i="5"/>
  <c r="AH197" i="5"/>
  <c r="BZ198" i="5"/>
  <c r="AH205" i="5"/>
  <c r="BN211" i="5"/>
  <c r="BY211" i="5"/>
  <c r="AF211" i="5"/>
  <c r="CC211" i="5" s="1"/>
  <c r="AH213" i="5"/>
  <c r="BN219" i="5"/>
  <c r="BY219" i="5"/>
  <c r="AF219" i="5"/>
  <c r="CC219" i="5" s="1"/>
  <c r="AK219" i="5" s="1"/>
  <c r="AH221" i="5"/>
  <c r="BN227" i="5"/>
  <c r="AF227" i="5"/>
  <c r="CC227" i="5" s="1"/>
  <c r="CD227" i="5" s="1"/>
  <c r="BY227" i="5"/>
  <c r="AH229" i="5"/>
  <c r="BY235" i="5"/>
  <c r="AF235" i="5"/>
  <c r="CC235" i="5" s="1"/>
  <c r="CD235" i="5" s="1"/>
  <c r="BN235" i="5"/>
  <c r="AH237" i="5"/>
  <c r="AF243" i="5"/>
  <c r="CC243" i="5" s="1"/>
  <c r="CD243" i="5" s="1"/>
  <c r="BY243" i="5"/>
  <c r="BN243" i="5"/>
  <c r="AH245" i="5"/>
  <c r="BN251" i="5"/>
  <c r="AF251" i="5"/>
  <c r="CC251" i="5" s="1"/>
  <c r="CD251" i="5" s="1"/>
  <c r="BY251" i="5"/>
  <c r="AH253" i="5"/>
  <c r="BN259" i="5"/>
  <c r="AF259" i="5"/>
  <c r="CC259" i="5" s="1"/>
  <c r="BY259" i="5"/>
  <c r="AH261" i="5"/>
  <c r="BN269" i="5"/>
  <c r="AF269" i="5"/>
  <c r="CC269" i="5" s="1"/>
  <c r="CD269" i="5" s="1"/>
  <c r="AH272" i="5"/>
  <c r="AH279" i="5"/>
  <c r="BN280" i="5"/>
  <c r="BY280" i="5"/>
  <c r="AF280" i="5"/>
  <c r="CC280" i="5" s="1"/>
  <c r="AH282" i="5"/>
  <c r="BZ283" i="5"/>
  <c r="AH298" i="5"/>
  <c r="BN304" i="5"/>
  <c r="BY304" i="5"/>
  <c r="AF304" i="5"/>
  <c r="CC304" i="5" s="1"/>
  <c r="CD304" i="5" s="1"/>
  <c r="AH306" i="5"/>
  <c r="BN311" i="5"/>
  <c r="BY311" i="5"/>
  <c r="AH314" i="5"/>
  <c r="BZ315" i="5"/>
  <c r="AH320" i="5"/>
  <c r="BZ324" i="5"/>
  <c r="BN328" i="5"/>
  <c r="BY328" i="5"/>
  <c r="AF328" i="5"/>
  <c r="CC328" i="5" s="1"/>
  <c r="AH337" i="5"/>
  <c r="AF341" i="5"/>
  <c r="CC341" i="5" s="1"/>
  <c r="AK341" i="5" s="1"/>
  <c r="BY341" i="5"/>
  <c r="BN341" i="5"/>
  <c r="AH343" i="5"/>
  <c r="BZ344" i="5"/>
  <c r="AH351" i="5"/>
  <c r="AH359" i="5"/>
  <c r="BN365" i="5"/>
  <c r="AF365" i="5"/>
  <c r="CC365" i="5" s="1"/>
  <c r="AH367" i="5"/>
  <c r="AH375" i="5"/>
  <c r="AH383" i="5"/>
  <c r="AH391" i="5"/>
  <c r="AH399" i="5"/>
  <c r="BN405" i="5"/>
  <c r="AF405" i="5"/>
  <c r="CC405" i="5" s="1"/>
  <c r="AK405" i="5" s="1"/>
  <c r="BY405" i="5"/>
  <c r="AH407" i="5"/>
  <c r="BN413" i="5"/>
  <c r="BY413" i="5"/>
  <c r="AF413" i="5"/>
  <c r="CC413" i="5" s="1"/>
  <c r="CD413" i="5" s="1"/>
  <c r="AH415" i="5"/>
  <c r="AH423" i="5"/>
  <c r="AH431" i="5"/>
  <c r="AH439" i="5"/>
  <c r="AH447" i="5"/>
  <c r="AH455" i="5"/>
  <c r="AH463" i="5"/>
  <c r="AH471" i="5"/>
  <c r="AF477" i="5"/>
  <c r="CC477" i="5" s="1"/>
  <c r="BY477" i="5"/>
  <c r="BN477" i="5"/>
  <c r="AH479" i="5"/>
  <c r="AF485" i="5"/>
  <c r="CC485" i="5" s="1"/>
  <c r="BY485" i="5"/>
  <c r="BN485" i="5"/>
  <c r="AH487" i="5"/>
  <c r="BN493" i="5"/>
  <c r="AF493" i="5"/>
  <c r="CC493" i="5" s="1"/>
  <c r="CD493" i="5" s="1"/>
  <c r="BY493" i="5"/>
  <c r="AH495" i="5"/>
  <c r="BY501" i="5"/>
  <c r="AF501" i="5"/>
  <c r="CC501" i="5" s="1"/>
  <c r="BN501" i="5"/>
  <c r="AH503" i="5"/>
  <c r="AH511" i="5"/>
  <c r="AH519" i="5"/>
  <c r="BY57" i="5"/>
  <c r="AF90" i="5"/>
  <c r="CC90" i="5" s="1"/>
  <c r="BY631" i="5"/>
  <c r="BN631" i="5"/>
  <c r="BY639" i="5"/>
  <c r="BN639" i="5"/>
  <c r="AH641" i="5"/>
  <c r="AH649" i="5"/>
  <c r="AH657" i="5"/>
  <c r="BZ662" i="5"/>
  <c r="AH665" i="5"/>
  <c r="AH673" i="5"/>
  <c r="BZ678" i="5"/>
  <c r="BN687" i="5"/>
  <c r="BY687" i="5"/>
  <c r="AF687" i="5"/>
  <c r="CC687" i="5" s="1"/>
  <c r="AK687" i="5" s="1"/>
  <c r="AH689" i="5"/>
  <c r="BY695" i="5"/>
  <c r="AF695" i="5"/>
  <c r="CC695" i="5" s="1"/>
  <c r="BN695" i="5"/>
  <c r="AH697" i="5"/>
  <c r="AH705" i="5"/>
  <c r="AF711" i="5"/>
  <c r="CC711" i="5" s="1"/>
  <c r="CD711" i="5" s="1"/>
  <c r="BY711" i="5"/>
  <c r="BN711" i="5"/>
  <c r="AH713" i="5"/>
  <c r="BY719" i="5"/>
  <c r="BN719" i="5"/>
  <c r="BY727" i="5"/>
  <c r="AF727" i="5"/>
  <c r="CC727" i="5" s="1"/>
  <c r="CD727" i="5" s="1"/>
  <c r="BN727" i="5"/>
  <c r="BZ750" i="5"/>
  <c r="BZ766" i="5"/>
  <c r="AH769" i="5"/>
  <c r="BZ774" i="5"/>
  <c r="BY775" i="5"/>
  <c r="BN775" i="5"/>
  <c r="AH777" i="5"/>
  <c r="BY799" i="5"/>
  <c r="AF799" i="5"/>
  <c r="CC799" i="5" s="1"/>
  <c r="CD799" i="5" s="1"/>
  <c r="CE799" i="5" s="1"/>
  <c r="BN799" i="5"/>
  <c r="AH801" i="5"/>
  <c r="BN807" i="5"/>
  <c r="BY807" i="5"/>
  <c r="AF807" i="5"/>
  <c r="CC807" i="5" s="1"/>
  <c r="CD807" i="5" s="1"/>
  <c r="AH809" i="5"/>
  <c r="AG809" i="5" s="1"/>
  <c r="AH817" i="5"/>
  <c r="BY567" i="5"/>
  <c r="BN567" i="5"/>
  <c r="BN575" i="5"/>
  <c r="BY584" i="5"/>
  <c r="BN584" i="5"/>
  <c r="AF584" i="5"/>
  <c r="CC584" i="5" s="1"/>
  <c r="AK584" i="5" s="1"/>
  <c r="BZ587" i="5"/>
  <c r="BN592" i="5"/>
  <c r="AF592" i="5"/>
  <c r="CC592" i="5" s="1"/>
  <c r="BY592" i="5"/>
  <c r="BZ595" i="5"/>
  <c r="AF600" i="5"/>
  <c r="CC600" i="5" s="1"/>
  <c r="CD600" i="5" s="1"/>
  <c r="CE600" i="5" s="1"/>
  <c r="BY600" i="5"/>
  <c r="BN600" i="5"/>
  <c r="BZ603" i="5"/>
  <c r="AF608" i="5"/>
  <c r="CC608" i="5" s="1"/>
  <c r="CD608" i="5" s="1"/>
  <c r="CE608" i="5" s="1"/>
  <c r="BY608" i="5"/>
  <c r="BN608" i="5"/>
  <c r="BZ611" i="5"/>
  <c r="BN616" i="5"/>
  <c r="AF616" i="5"/>
  <c r="CC616" i="5" s="1"/>
  <c r="AK616" i="5" s="1"/>
  <c r="BY616" i="5"/>
  <c r="BN624" i="5"/>
  <c r="BY624" i="5"/>
  <c r="AF624" i="5"/>
  <c r="CC624" i="5" s="1"/>
  <c r="CD624" i="5" s="1"/>
  <c r="AH626" i="5"/>
  <c r="BY632" i="5"/>
  <c r="AF632" i="5"/>
  <c r="CC632" i="5" s="1"/>
  <c r="CD632" i="5" s="1"/>
  <c r="CE632" i="5" s="1"/>
  <c r="BN632" i="5"/>
  <c r="AH634" i="5"/>
  <c r="BZ639" i="5"/>
  <c r="BY640" i="5"/>
  <c r="AF640" i="5"/>
  <c r="CC640" i="5" s="1"/>
  <c r="AK640" i="5" s="1"/>
  <c r="BN640" i="5"/>
  <c r="AH642" i="5"/>
  <c r="BY648" i="5"/>
  <c r="BN648" i="5"/>
  <c r="BY656" i="5"/>
  <c r="BN656" i="5"/>
  <c r="BY664" i="5"/>
  <c r="BN664" i="5"/>
  <c r="BY672" i="5"/>
  <c r="BN672" i="5"/>
  <c r="AF672" i="5"/>
  <c r="CC672" i="5" s="1"/>
  <c r="BY680" i="5"/>
  <c r="AF680" i="5"/>
  <c r="CC680" i="5" s="1"/>
  <c r="BN680" i="5"/>
  <c r="AH682" i="5"/>
  <c r="BN688" i="5"/>
  <c r="BY688" i="5"/>
  <c r="AF688" i="5"/>
  <c r="CC688" i="5" s="1"/>
  <c r="AH690" i="5"/>
  <c r="BZ695" i="5"/>
  <c r="BY696" i="5"/>
  <c r="AF696" i="5"/>
  <c r="CC696" i="5" s="1"/>
  <c r="CD696" i="5" s="1"/>
  <c r="BN696" i="5"/>
  <c r="AH698" i="5"/>
  <c r="AH706" i="5"/>
  <c r="BZ711" i="5"/>
  <c r="AH714" i="5"/>
  <c r="BY720" i="5"/>
  <c r="AF720" i="5"/>
  <c r="CC720" i="5" s="1"/>
  <c r="CD720" i="5" s="1"/>
  <c r="BN720" i="5"/>
  <c r="AH722" i="5"/>
  <c r="BY728" i="5"/>
  <c r="BN728" i="5"/>
  <c r="AH730" i="5"/>
  <c r="BY752" i="5"/>
  <c r="BN752" i="5"/>
  <c r="BY760" i="5"/>
  <c r="BN760" i="5"/>
  <c r="BY768" i="5"/>
  <c r="BN768" i="5"/>
  <c r="BY776" i="5"/>
  <c r="BN776" i="5"/>
  <c r="AH778" i="5"/>
  <c r="BN784" i="5"/>
  <c r="BY784" i="5"/>
  <c r="AF784" i="5"/>
  <c r="CC784" i="5" s="1"/>
  <c r="AK784" i="5" s="1"/>
  <c r="AH786" i="5"/>
  <c r="BZ791" i="5"/>
  <c r="BY792" i="5"/>
  <c r="AF792" i="5"/>
  <c r="CC792" i="5" s="1"/>
  <c r="BN792" i="5"/>
  <c r="AH802" i="5"/>
  <c r="AH810" i="5"/>
  <c r="BN531" i="5"/>
  <c r="AF531" i="5"/>
  <c r="CC531" i="5" s="1"/>
  <c r="BY531" i="5"/>
  <c r="AH533" i="5"/>
  <c r="BY539" i="5"/>
  <c r="BN539" i="5"/>
  <c r="AF539" i="5"/>
  <c r="CC539" i="5" s="1"/>
  <c r="AK539" i="5" s="1"/>
  <c r="BY547" i="5"/>
  <c r="BN547" i="5"/>
  <c r="AF547" i="5"/>
  <c r="CC547" i="5" s="1"/>
  <c r="CD547" i="5" s="1"/>
  <c r="AH549" i="5"/>
  <c r="AF555" i="5"/>
  <c r="CC555" i="5" s="1"/>
  <c r="CD555" i="5" s="1"/>
  <c r="BY555" i="5"/>
  <c r="BN555" i="5"/>
  <c r="AH557" i="5"/>
  <c r="BN564" i="5"/>
  <c r="BY564" i="5"/>
  <c r="AH566" i="5"/>
  <c r="AH574" i="5"/>
  <c r="BZ600" i="5"/>
  <c r="AH607" i="5"/>
  <c r="BZ608" i="5"/>
  <c r="AF617" i="5"/>
  <c r="CC617" i="5" s="1"/>
  <c r="AK617" i="5" s="1"/>
  <c r="BY617" i="5"/>
  <c r="BN617" i="5"/>
  <c r="BZ624" i="5"/>
  <c r="AF625" i="5"/>
  <c r="CC625" i="5" s="1"/>
  <c r="CD625" i="5" s="1"/>
  <c r="AL625" i="5" s="1"/>
  <c r="BY625" i="5"/>
  <c r="BN625" i="5"/>
  <c r="AH627" i="5"/>
  <c r="BZ632" i="5"/>
  <c r="BY633" i="5"/>
  <c r="BN633" i="5"/>
  <c r="AF633" i="5"/>
  <c r="CC633" i="5" s="1"/>
  <c r="AK633" i="5" s="1"/>
  <c r="AH635" i="5"/>
  <c r="AH643" i="5"/>
  <c r="BY649" i="5"/>
  <c r="BN649" i="5"/>
  <c r="BY657" i="5"/>
  <c r="BN657" i="5"/>
  <c r="BY665" i="5"/>
  <c r="BN665" i="5"/>
  <c r="BY673" i="5"/>
  <c r="BN673" i="5"/>
  <c r="AH683" i="5"/>
  <c r="BZ688" i="5"/>
  <c r="AH691" i="5"/>
  <c r="BZ696" i="5"/>
  <c r="AH699" i="5"/>
  <c r="AH707" i="5"/>
  <c r="BZ712" i="5"/>
  <c r="BN713" i="5"/>
  <c r="BY713" i="5"/>
  <c r="AH715" i="5"/>
  <c r="BN721" i="5"/>
  <c r="AF721" i="5"/>
  <c r="CC721" i="5" s="1"/>
  <c r="CD721" i="5" s="1"/>
  <c r="AL721" i="5" s="1"/>
  <c r="BY721" i="5"/>
  <c r="BZ728" i="5"/>
  <c r="AF729" i="5"/>
  <c r="CC729" i="5" s="1"/>
  <c r="AK729" i="5" s="1"/>
  <c r="BY729" i="5"/>
  <c r="BN729" i="5"/>
  <c r="BY737" i="5"/>
  <c r="BN737" i="5"/>
  <c r="BZ744" i="5"/>
  <c r="BY745" i="5"/>
  <c r="AF745" i="5"/>
  <c r="CC745" i="5" s="1"/>
  <c r="BN745" i="5"/>
  <c r="AF753" i="5"/>
  <c r="CC753" i="5" s="1"/>
  <c r="BY753" i="5"/>
  <c r="BN753" i="5"/>
  <c r="BZ760" i="5"/>
  <c r="BY761" i="5"/>
  <c r="BN761" i="5"/>
  <c r="AF761" i="5"/>
  <c r="CC761" i="5" s="1"/>
  <c r="BZ768" i="5"/>
  <c r="BN769" i="5"/>
  <c r="BY769" i="5"/>
  <c r="AF769" i="5"/>
  <c r="CC769" i="5" s="1"/>
  <c r="AH771" i="5"/>
  <c r="BZ776" i="5"/>
  <c r="AF777" i="5"/>
  <c r="CC777" i="5" s="1"/>
  <c r="CD777" i="5" s="1"/>
  <c r="BY777" i="5"/>
  <c r="BN777" i="5"/>
  <c r="AH779" i="5"/>
  <c r="BN785" i="5"/>
  <c r="BY785" i="5"/>
  <c r="AH787" i="5"/>
  <c r="AH795" i="5"/>
  <c r="BZ808" i="5"/>
  <c r="BN520" i="5"/>
  <c r="AF520" i="5"/>
  <c r="CC520" i="5" s="1"/>
  <c r="CD520" i="5" s="1"/>
  <c r="BY520" i="5"/>
  <c r="BY528" i="5"/>
  <c r="AF528" i="5"/>
  <c r="CC528" i="5" s="1"/>
  <c r="BN528" i="5"/>
  <c r="BY536" i="5"/>
  <c r="AF536" i="5"/>
  <c r="CC536" i="5" s="1"/>
  <c r="CD536" i="5" s="1"/>
  <c r="BN536" i="5"/>
  <c r="BZ547" i="5"/>
  <c r="BY552" i="5"/>
  <c r="BN552" i="5"/>
  <c r="BZ555" i="5"/>
  <c r="BY560" i="5"/>
  <c r="AF560" i="5"/>
  <c r="CC560" i="5" s="1"/>
  <c r="BN560" i="5"/>
  <c r="BZ564" i="5"/>
  <c r="BY569" i="5"/>
  <c r="BN569" i="5"/>
  <c r="AF569" i="5"/>
  <c r="CC569" i="5" s="1"/>
  <c r="AK569" i="5" s="1"/>
  <c r="BZ572" i="5"/>
  <c r="AF578" i="5"/>
  <c r="CC578" i="5" s="1"/>
  <c r="BY578" i="5"/>
  <c r="BN578" i="5"/>
  <c r="AH580" i="5"/>
  <c r="BZ581" i="5"/>
  <c r="AF586" i="5"/>
  <c r="CC586" i="5" s="1"/>
  <c r="BY586" i="5"/>
  <c r="BN586" i="5"/>
  <c r="AH588" i="5"/>
  <c r="AF594" i="5"/>
  <c r="CC594" i="5" s="1"/>
  <c r="AK594" i="5" s="1"/>
  <c r="BY594" i="5"/>
  <c r="BN594" i="5"/>
  <c r="AH596" i="5"/>
  <c r="BN602" i="5"/>
  <c r="AF602" i="5"/>
  <c r="CC602" i="5" s="1"/>
  <c r="CD602" i="5" s="1"/>
  <c r="BY602" i="5"/>
  <c r="AH604" i="5"/>
  <c r="BY610" i="5"/>
  <c r="BN610" i="5"/>
  <c r="AF610" i="5"/>
  <c r="CC610" i="5" s="1"/>
  <c r="CD610" i="5" s="1"/>
  <c r="AH612" i="5"/>
  <c r="AH620" i="5"/>
  <c r="BY626" i="5"/>
  <c r="AF626" i="5"/>
  <c r="CC626" i="5" s="1"/>
  <c r="CD626" i="5" s="1"/>
  <c r="BN626" i="5"/>
  <c r="AH628" i="5"/>
  <c r="AH636" i="5"/>
  <c r="BN642" i="5"/>
  <c r="BY642" i="5"/>
  <c r="AF642" i="5"/>
  <c r="CC642" i="5" s="1"/>
  <c r="BN650" i="5"/>
  <c r="BY650" i="5"/>
  <c r="AF650" i="5"/>
  <c r="CC650" i="5" s="1"/>
  <c r="AH652" i="5"/>
  <c r="BZ657" i="5"/>
  <c r="BY658" i="5"/>
  <c r="AF658" i="5"/>
  <c r="CC658" i="5" s="1"/>
  <c r="CD658" i="5" s="1"/>
  <c r="BN658" i="5"/>
  <c r="AH660" i="5"/>
  <c r="BN666" i="5"/>
  <c r="BY666" i="5"/>
  <c r="AF666" i="5"/>
  <c r="CC666" i="5" s="1"/>
  <c r="AH668" i="5"/>
  <c r="BY674" i="5"/>
  <c r="AF674" i="5"/>
  <c r="CC674" i="5" s="1"/>
  <c r="BN674" i="5"/>
  <c r="AH676" i="5"/>
  <c r="BZ681" i="5"/>
  <c r="AH684" i="5"/>
  <c r="BZ689" i="5"/>
  <c r="AF690" i="5"/>
  <c r="CC690" i="5" s="1"/>
  <c r="CD690" i="5" s="1"/>
  <c r="AH692" i="5"/>
  <c r="BZ697" i="5"/>
  <c r="AH700" i="5"/>
  <c r="BY722" i="5"/>
  <c r="BN722" i="5"/>
  <c r="AH724" i="5"/>
  <c r="BN730" i="5"/>
  <c r="BY730" i="5"/>
  <c r="BY738" i="5"/>
  <c r="AF738" i="5"/>
  <c r="CC738" i="5" s="1"/>
  <c r="BN738" i="5"/>
  <c r="AH740" i="5"/>
  <c r="BY746" i="5"/>
  <c r="AF746" i="5"/>
  <c r="CC746" i="5" s="1"/>
  <c r="BN746" i="5"/>
  <c r="BN754" i="5"/>
  <c r="BY754" i="5"/>
  <c r="AF754" i="5"/>
  <c r="CC754" i="5" s="1"/>
  <c r="AK754" i="5" s="1"/>
  <c r="AH756" i="5"/>
  <c r="BN762" i="5"/>
  <c r="AF762" i="5"/>
  <c r="CC762" i="5" s="1"/>
  <c r="AK762" i="5" s="1"/>
  <c r="BY762" i="5"/>
  <c r="AH764" i="5"/>
  <c r="BZ769" i="5"/>
  <c r="BY770" i="5"/>
  <c r="AF770" i="5"/>
  <c r="CC770" i="5" s="1"/>
  <c r="BN770" i="5"/>
  <c r="AH772" i="5"/>
  <c r="BZ777" i="5"/>
  <c r="BN778" i="5"/>
  <c r="AF778" i="5"/>
  <c r="CC778" i="5" s="1"/>
  <c r="BY778" i="5"/>
  <c r="AH780" i="5"/>
  <c r="BZ785" i="5"/>
  <c r="BN786" i="5"/>
  <c r="AF786" i="5"/>
  <c r="CC786" i="5" s="1"/>
  <c r="BY786" i="5"/>
  <c r="AH788" i="5"/>
  <c r="AH796" i="5"/>
  <c r="CD802" i="5"/>
  <c r="AK802" i="5"/>
  <c r="BY810" i="5"/>
  <c r="BN810" i="5"/>
  <c r="BY818" i="5"/>
  <c r="BN818" i="5"/>
  <c r="AH527" i="5"/>
  <c r="AH535" i="5"/>
  <c r="AH543" i="5"/>
  <c r="BZ544" i="5"/>
  <c r="BN549" i="5"/>
  <c r="BY549" i="5"/>
  <c r="AH551" i="5"/>
  <c r="BN557" i="5"/>
  <c r="AF557" i="5"/>
  <c r="CC557" i="5" s="1"/>
  <c r="CD557" i="5" s="1"/>
  <c r="BY557" i="5"/>
  <c r="AH559" i="5"/>
  <c r="AH576" i="5"/>
  <c r="BY583" i="5"/>
  <c r="BN583" i="5"/>
  <c r="BZ586" i="5"/>
  <c r="BY591" i="5"/>
  <c r="BN591" i="5"/>
  <c r="BZ594" i="5"/>
  <c r="BY599" i="5"/>
  <c r="BN599" i="5"/>
  <c r="BY607" i="5"/>
  <c r="BN607" i="5"/>
  <c r="AF615" i="5"/>
  <c r="CC615" i="5" s="1"/>
  <c r="BY615" i="5"/>
  <c r="BN615" i="5"/>
  <c r="BY619" i="5"/>
  <c r="AF619" i="5"/>
  <c r="CC619" i="5" s="1"/>
  <c r="CD619" i="5" s="1"/>
  <c r="BN619" i="5"/>
  <c r="AH621" i="5"/>
  <c r="BN627" i="5"/>
  <c r="BY627" i="5"/>
  <c r="AF627" i="5"/>
  <c r="CC627" i="5" s="1"/>
  <c r="CD627" i="5" s="1"/>
  <c r="AH629" i="5"/>
  <c r="AH637" i="5"/>
  <c r="AH645" i="5"/>
  <c r="BY651" i="5"/>
  <c r="AF651" i="5"/>
  <c r="CC651" i="5" s="1"/>
  <c r="BN651" i="5"/>
  <c r="AH653" i="5"/>
  <c r="AF659" i="5"/>
  <c r="CC659" i="5" s="1"/>
  <c r="CD659" i="5" s="1"/>
  <c r="BN659" i="5"/>
  <c r="BY659" i="5"/>
  <c r="AH661" i="5"/>
  <c r="BY667" i="5"/>
  <c r="BN667" i="5"/>
  <c r="AF667" i="5"/>
  <c r="CC667" i="5" s="1"/>
  <c r="AK667" i="5" s="1"/>
  <c r="AH669" i="5"/>
  <c r="BY675" i="5"/>
  <c r="AF675" i="5"/>
  <c r="CC675" i="5" s="1"/>
  <c r="BN675" i="5"/>
  <c r="AH677" i="5"/>
  <c r="BZ682" i="5"/>
  <c r="BY707" i="5"/>
  <c r="BN707" i="5"/>
  <c r="AH709" i="5"/>
  <c r="AG709" i="5" s="1"/>
  <c r="BY715" i="5"/>
  <c r="BN715" i="5"/>
  <c r="BZ722" i="5"/>
  <c r="BN723" i="5"/>
  <c r="BY723" i="5"/>
  <c r="AF723" i="5"/>
  <c r="CC723" i="5" s="1"/>
  <c r="CD723" i="5" s="1"/>
  <c r="AH725" i="5"/>
  <c r="BZ730" i="5"/>
  <c r="BY731" i="5"/>
  <c r="AF731" i="5"/>
  <c r="CC731" i="5" s="1"/>
  <c r="BN731" i="5"/>
  <c r="BZ738" i="5"/>
  <c r="BY739" i="5"/>
  <c r="AF739" i="5"/>
  <c r="CC739" i="5" s="1"/>
  <c r="BN739" i="5"/>
  <c r="AH741" i="5"/>
  <c r="BY747" i="5"/>
  <c r="AF747" i="5"/>
  <c r="CC747" i="5" s="1"/>
  <c r="AH749" i="5"/>
  <c r="BN755" i="5"/>
  <c r="BY755" i="5"/>
  <c r="AF755" i="5"/>
  <c r="CC755" i="5" s="1"/>
  <c r="CD755" i="5" s="1"/>
  <c r="AH757" i="5"/>
  <c r="BZ762" i="5"/>
  <c r="BN763" i="5"/>
  <c r="AF763" i="5"/>
  <c r="CC763" i="5" s="1"/>
  <c r="CD763" i="5" s="1"/>
  <c r="BY763" i="5"/>
  <c r="AH765" i="5"/>
  <c r="AH773" i="5"/>
  <c r="AH781" i="5"/>
  <c r="AH789" i="5"/>
  <c r="BN795" i="5"/>
  <c r="BY795" i="5"/>
  <c r="AF795" i="5"/>
  <c r="CC795" i="5" s="1"/>
  <c r="CD795" i="5" s="1"/>
  <c r="AH797" i="5"/>
  <c r="BY803" i="5"/>
  <c r="BN803" i="5"/>
  <c r="BZ810" i="5"/>
  <c r="BY811" i="5"/>
  <c r="BN811" i="5"/>
  <c r="AG813" i="5"/>
  <c r="BN819" i="5"/>
  <c r="AF819" i="5"/>
  <c r="CC819" i="5" s="1"/>
  <c r="BY819" i="5"/>
  <c r="AH646" i="5"/>
  <c r="AH654" i="5"/>
  <c r="BZ659" i="5"/>
  <c r="BN660" i="5"/>
  <c r="BY660" i="5"/>
  <c r="AF660" i="5"/>
  <c r="CC660" i="5" s="1"/>
  <c r="CD660" i="5" s="1"/>
  <c r="AH662" i="5"/>
  <c r="BZ667" i="5"/>
  <c r="AH670" i="5"/>
  <c r="BZ675" i="5"/>
  <c r="AH678" i="5"/>
  <c r="BY692" i="5"/>
  <c r="BN692" i="5"/>
  <c r="BY700" i="5"/>
  <c r="BN700" i="5"/>
  <c r="BN708" i="5"/>
  <c r="BY708" i="5"/>
  <c r="AF708" i="5"/>
  <c r="CC708" i="5" s="1"/>
  <c r="BY716" i="5"/>
  <c r="AF716" i="5"/>
  <c r="CC716" i="5" s="1"/>
  <c r="BN716" i="5"/>
  <c r="BN724" i="5"/>
  <c r="BY724" i="5"/>
  <c r="AF724" i="5"/>
  <c r="CC724" i="5" s="1"/>
  <c r="CD724" i="5" s="1"/>
  <c r="AH726" i="5"/>
  <c r="BZ731" i="5"/>
  <c r="AH734" i="5"/>
  <c r="BZ739" i="5"/>
  <c r="AH742" i="5"/>
  <c r="BN748" i="5"/>
  <c r="BY748" i="5"/>
  <c r="AF748" i="5"/>
  <c r="CC748" i="5" s="1"/>
  <c r="AK748" i="5" s="1"/>
  <c r="AH750" i="5"/>
  <c r="BZ755" i="5"/>
  <c r="BN756" i="5"/>
  <c r="BY756" i="5"/>
  <c r="AF756" i="5"/>
  <c r="CC756" i="5" s="1"/>
  <c r="CD756" i="5" s="1"/>
  <c r="AH758" i="5"/>
  <c r="BZ763" i="5"/>
  <c r="AH766" i="5"/>
  <c r="BN772" i="5"/>
  <c r="BY772" i="5"/>
  <c r="AF772" i="5"/>
  <c r="CC772" i="5" s="1"/>
  <c r="CD772" i="5" s="1"/>
  <c r="AH774" i="5"/>
  <c r="BY788" i="5"/>
  <c r="AF788" i="5"/>
  <c r="CC788" i="5" s="1"/>
  <c r="AK788" i="5" s="1"/>
  <c r="BN788" i="5"/>
  <c r="AH790" i="5"/>
  <c r="BN796" i="5"/>
  <c r="BY796" i="5"/>
  <c r="AF796" i="5"/>
  <c r="CC796" i="5" s="1"/>
  <c r="AK796" i="5" s="1"/>
  <c r="AH798" i="5"/>
  <c r="BY804" i="5"/>
  <c r="AF804" i="5"/>
  <c r="CC804" i="5" s="1"/>
  <c r="BN804" i="5"/>
  <c r="AH806" i="5"/>
  <c r="BZ811" i="5"/>
  <c r="BN812" i="5"/>
  <c r="BY812" i="5"/>
  <c r="AF812" i="5"/>
  <c r="CC812" i="5" s="1"/>
  <c r="AH814" i="5"/>
  <c r="BN820" i="5"/>
  <c r="BY820" i="5"/>
  <c r="AF820" i="5"/>
  <c r="CC820" i="5" s="1"/>
  <c r="BN601" i="5"/>
  <c r="AF601" i="5"/>
  <c r="CC601" i="5" s="1"/>
  <c r="CD601" i="5" s="1"/>
  <c r="BY601" i="5"/>
  <c r="AH603" i="5"/>
  <c r="BZ604" i="5"/>
  <c r="BN609" i="5"/>
  <c r="AF609" i="5"/>
  <c r="CC609" i="5" s="1"/>
  <c r="CD609" i="5" s="1"/>
  <c r="AL609" i="5" s="1"/>
  <c r="BY609" i="5"/>
  <c r="AH611" i="5"/>
  <c r="BZ612" i="5"/>
  <c r="AH639" i="5"/>
  <c r="AG639" i="5" s="1"/>
  <c r="AH647" i="5"/>
  <c r="AH655" i="5"/>
  <c r="BN661" i="5"/>
  <c r="BY661" i="5"/>
  <c r="AF661" i="5"/>
  <c r="CC661" i="5" s="1"/>
  <c r="AH663" i="5"/>
  <c r="BN669" i="5"/>
  <c r="AF669" i="5"/>
  <c r="CC669" i="5" s="1"/>
  <c r="CD669" i="5" s="1"/>
  <c r="AH671" i="5"/>
  <c r="BN677" i="5"/>
  <c r="AF677" i="5"/>
  <c r="CC677" i="5" s="1"/>
  <c r="CD677" i="5" s="1"/>
  <c r="AH679" i="5"/>
  <c r="BY685" i="5"/>
  <c r="AF685" i="5"/>
  <c r="CC685" i="5" s="1"/>
  <c r="BN685" i="5"/>
  <c r="AF693" i="5"/>
  <c r="CC693" i="5" s="1"/>
  <c r="BY693" i="5"/>
  <c r="BN693" i="5"/>
  <c r="BN701" i="5"/>
  <c r="AF701" i="5"/>
  <c r="CC701" i="5" s="1"/>
  <c r="BY701" i="5"/>
  <c r="AH711" i="5"/>
  <c r="BY717" i="5"/>
  <c r="BN717" i="5"/>
  <c r="AH719" i="5"/>
  <c r="BZ724" i="5"/>
  <c r="BN725" i="5"/>
  <c r="BY725" i="5"/>
  <c r="AF725" i="5"/>
  <c r="CC725" i="5" s="1"/>
  <c r="AH727" i="5"/>
  <c r="AG727" i="5" s="1"/>
  <c r="BZ732" i="5"/>
  <c r="AF733" i="5"/>
  <c r="CC733" i="5" s="1"/>
  <c r="AK733" i="5" s="1"/>
  <c r="BN733" i="5"/>
  <c r="BY733" i="5"/>
  <c r="AH735" i="5"/>
  <c r="BZ740" i="5"/>
  <c r="BN741" i="5"/>
  <c r="BY741" i="5"/>
  <c r="AH743" i="5"/>
  <c r="BN749" i="5"/>
  <c r="BY749" i="5"/>
  <c r="AF749" i="5"/>
  <c r="CC749" i="5" s="1"/>
  <c r="BZ756" i="5"/>
  <c r="BN757" i="5"/>
  <c r="BY757" i="5"/>
  <c r="AF757" i="5"/>
  <c r="CC757" i="5" s="1"/>
  <c r="AK757" i="5" s="1"/>
  <c r="AH759" i="5"/>
  <c r="BN765" i="5"/>
  <c r="AF765" i="5"/>
  <c r="CC765" i="5" s="1"/>
  <c r="AK765" i="5" s="1"/>
  <c r="BN773" i="5"/>
  <c r="AF773" i="5"/>
  <c r="CC773" i="5" s="1"/>
  <c r="BY773" i="5"/>
  <c r="AH775" i="5"/>
  <c r="AH783" i="5"/>
  <c r="AG791" i="5"/>
  <c r="BZ796" i="5"/>
  <c r="AH799" i="5"/>
  <c r="BZ804" i="5"/>
  <c r="AF805" i="5"/>
  <c r="CC805" i="5" s="1"/>
  <c r="BY805" i="5"/>
  <c r="BN805" i="5"/>
  <c r="BN813" i="5"/>
  <c r="BY813" i="5"/>
  <c r="AF813" i="5"/>
  <c r="CC813" i="5" s="1"/>
  <c r="AK813" i="5" s="1"/>
  <c r="AH815" i="5"/>
  <c r="AF562" i="5"/>
  <c r="CC562" i="5" s="1"/>
  <c r="AK562" i="5" s="1"/>
  <c r="BQ771" i="5"/>
  <c r="BP771" i="5"/>
  <c r="BQ804" i="5"/>
  <c r="BP804" i="5"/>
  <c r="BQ787" i="5"/>
  <c r="BP787" i="5"/>
  <c r="BQ811" i="5"/>
  <c r="BP811" i="5"/>
  <c r="BQ773" i="5"/>
  <c r="BP784" i="5"/>
  <c r="BP795" i="5"/>
  <c r="AH48" i="5"/>
  <c r="AG111" i="5"/>
  <c r="AG70" i="5"/>
  <c r="BZ44" i="5"/>
  <c r="AH56" i="5"/>
  <c r="BZ68" i="5"/>
  <c r="AG79" i="5"/>
  <c r="AG86" i="5"/>
  <c r="BY91" i="5"/>
  <c r="AF91" i="5"/>
  <c r="CC91" i="5" s="1"/>
  <c r="BN91" i="5"/>
  <c r="BY75" i="5"/>
  <c r="AF75" i="5"/>
  <c r="CC75" i="5" s="1"/>
  <c r="BN75" i="5"/>
  <c r="AG47" i="5"/>
  <c r="BZ76" i="5"/>
  <c r="AG94" i="5"/>
  <c r="BY43" i="5"/>
  <c r="AF43" i="5"/>
  <c r="CC43" i="5" s="1"/>
  <c r="BN43" i="5"/>
  <c r="AG62" i="5"/>
  <c r="AG110" i="5"/>
  <c r="BY51" i="5"/>
  <c r="AF51" i="5"/>
  <c r="CC51" i="5" s="1"/>
  <c r="BN51" i="5"/>
  <c r="AH64" i="5"/>
  <c r="AH72" i="5"/>
  <c r="BZ84" i="5"/>
  <c r="AG55" i="5"/>
  <c r="BY67" i="5"/>
  <c r="AF67" i="5"/>
  <c r="CC67" i="5" s="1"/>
  <c r="BN67" i="5"/>
  <c r="AG46" i="5"/>
  <c r="BZ100" i="5"/>
  <c r="AG63" i="5"/>
  <c r="AG71" i="5"/>
  <c r="AG78" i="5"/>
  <c r="BY83" i="5"/>
  <c r="AF83" i="5"/>
  <c r="CC83" i="5" s="1"/>
  <c r="BN83" i="5"/>
  <c r="AG104" i="5"/>
  <c r="AG54" i="5"/>
  <c r="AH80" i="5"/>
  <c r="BZ92" i="5"/>
  <c r="BY99" i="5"/>
  <c r="AF99" i="5"/>
  <c r="CC99" i="5" s="1"/>
  <c r="BN99" i="5"/>
  <c r="BZ52" i="5"/>
  <c r="AH96" i="5"/>
  <c r="BZ60" i="5"/>
  <c r="BY59" i="5"/>
  <c r="AF59" i="5"/>
  <c r="CC59" i="5" s="1"/>
  <c r="BN59" i="5"/>
  <c r="AH88" i="5"/>
  <c r="AG102" i="5"/>
  <c r="AG112" i="5"/>
  <c r="AG118" i="5"/>
  <c r="AG267" i="5"/>
  <c r="AH217" i="5"/>
  <c r="BY270" i="5"/>
  <c r="AF270" i="5"/>
  <c r="CC270" i="5" s="1"/>
  <c r="BN270" i="5"/>
  <c r="AG185" i="5"/>
  <c r="BZ270" i="5"/>
  <c r="AG122" i="5"/>
  <c r="BY171" i="5"/>
  <c r="AG192" i="5"/>
  <c r="BY195" i="5"/>
  <c r="AG218" i="5"/>
  <c r="BN237" i="5"/>
  <c r="BY237" i="5"/>
  <c r="AH241" i="5"/>
  <c r="BN342" i="5"/>
  <c r="BY342" i="5"/>
  <c r="AF342" i="5"/>
  <c r="CC342" i="5" s="1"/>
  <c r="BN45" i="5"/>
  <c r="BN53" i="5"/>
  <c r="BN61" i="5"/>
  <c r="BN69" i="5"/>
  <c r="BN77" i="5"/>
  <c r="BN85" i="5"/>
  <c r="BN93" i="5"/>
  <c r="BN101" i="5"/>
  <c r="BN109" i="5"/>
  <c r="BN117" i="5"/>
  <c r="AH119" i="5"/>
  <c r="AF123" i="5"/>
  <c r="CC123" i="5" s="1"/>
  <c r="BZ126" i="5"/>
  <c r="AF133" i="5"/>
  <c r="CC133" i="5" s="1"/>
  <c r="BZ135" i="5"/>
  <c r="AF139" i="5"/>
  <c r="CC139" i="5" s="1"/>
  <c r="AH143" i="5"/>
  <c r="BY146" i="5"/>
  <c r="AF154" i="5"/>
  <c r="CC154" i="5" s="1"/>
  <c r="AF163" i="5"/>
  <c r="CC163" i="5" s="1"/>
  <c r="BZ165" i="5"/>
  <c r="AG169" i="5"/>
  <c r="BZ171" i="5"/>
  <c r="BY172" i="5"/>
  <c r="AF172" i="5"/>
  <c r="CC172" i="5" s="1"/>
  <c r="BN172" i="5"/>
  <c r="AH175" i="5"/>
  <c r="BY178" i="5"/>
  <c r="BZ180" i="5"/>
  <c r="AF186" i="5"/>
  <c r="CC186" i="5" s="1"/>
  <c r="AH191" i="5"/>
  <c r="BZ195" i="5"/>
  <c r="BY196" i="5"/>
  <c r="AF196" i="5"/>
  <c r="CC196" i="5" s="1"/>
  <c r="BN196" i="5"/>
  <c r="AF203" i="5"/>
  <c r="CC203" i="5" s="1"/>
  <c r="BN214" i="5"/>
  <c r="BY214" i="5"/>
  <c r="BZ215" i="5"/>
  <c r="BN245" i="5"/>
  <c r="AF245" i="5"/>
  <c r="CC245" i="5" s="1"/>
  <c r="BY246" i="5"/>
  <c r="AF246" i="5"/>
  <c r="CC246" i="5" s="1"/>
  <c r="BN246" i="5"/>
  <c r="AH257" i="5"/>
  <c r="BN261" i="5"/>
  <c r="BY261" i="5"/>
  <c r="BY297" i="5"/>
  <c r="AF297" i="5"/>
  <c r="CC297" i="5" s="1"/>
  <c r="BN297" i="5"/>
  <c r="CD303" i="5"/>
  <c r="AK303" i="5"/>
  <c r="AG160" i="5"/>
  <c r="AG184" i="5"/>
  <c r="BY134" i="5"/>
  <c r="AF134" i="5"/>
  <c r="CC134" i="5" s="1"/>
  <c r="BN134" i="5"/>
  <c r="AF195" i="5"/>
  <c r="CC195" i="5" s="1"/>
  <c r="AH251" i="5"/>
  <c r="BZ329" i="5"/>
  <c r="BY156" i="5"/>
  <c r="AF156" i="5"/>
  <c r="CC156" i="5" s="1"/>
  <c r="BN156" i="5"/>
  <c r="BN44" i="5"/>
  <c r="BN52" i="5"/>
  <c r="AF54" i="5"/>
  <c r="CC54" i="5" s="1"/>
  <c r="BN60" i="5"/>
  <c r="AF62" i="5"/>
  <c r="CC62" i="5" s="1"/>
  <c r="BN68" i="5"/>
  <c r="AF70" i="5"/>
  <c r="CC70" i="5" s="1"/>
  <c r="BN76" i="5"/>
  <c r="AF78" i="5"/>
  <c r="CC78" i="5" s="1"/>
  <c r="BN84" i="5"/>
  <c r="AF86" i="5"/>
  <c r="CC86" i="5" s="1"/>
  <c r="BN92" i="5"/>
  <c r="AF94" i="5"/>
  <c r="CC94" i="5" s="1"/>
  <c r="BN100" i="5"/>
  <c r="BN108" i="5"/>
  <c r="BN116" i="5"/>
  <c r="BY118" i="5"/>
  <c r="AF118" i="5"/>
  <c r="CC118" i="5" s="1"/>
  <c r="BY139" i="5"/>
  <c r="BY163" i="5"/>
  <c r="AG200" i="5"/>
  <c r="AG201" i="5"/>
  <c r="BZ203" i="5"/>
  <c r="BY203" i="5"/>
  <c r="BZ206" i="5"/>
  <c r="BZ214" i="5"/>
  <c r="BZ261" i="5"/>
  <c r="CD261" i="5"/>
  <c r="AK261" i="5"/>
  <c r="BZ277" i="5"/>
  <c r="AH292" i="5"/>
  <c r="BZ297" i="5"/>
  <c r="BY391" i="5"/>
  <c r="AF391" i="5"/>
  <c r="CC391" i="5" s="1"/>
  <c r="BN391" i="5"/>
  <c r="BZ321" i="5"/>
  <c r="AH159" i="5"/>
  <c r="AH183" i="5"/>
  <c r="BZ197" i="5"/>
  <c r="AG153" i="5"/>
  <c r="AG193" i="5"/>
  <c r="BZ290" i="5"/>
  <c r="AF45" i="5"/>
  <c r="CC45" i="5" s="1"/>
  <c r="AF53" i="5"/>
  <c r="CC53" i="5" s="1"/>
  <c r="AF61" i="5"/>
  <c r="CC61" i="5" s="1"/>
  <c r="AF69" i="5"/>
  <c r="CC69" i="5" s="1"/>
  <c r="AF77" i="5"/>
  <c r="CC77" i="5" s="1"/>
  <c r="AF85" i="5"/>
  <c r="CC85" i="5" s="1"/>
  <c r="AH87" i="5"/>
  <c r="AF93" i="5"/>
  <c r="CC93" i="5" s="1"/>
  <c r="AH95" i="5"/>
  <c r="AF101" i="5"/>
  <c r="CC101" i="5" s="1"/>
  <c r="AH103" i="5"/>
  <c r="BN107" i="5"/>
  <c r="AF109" i="5"/>
  <c r="CC109" i="5" s="1"/>
  <c r="BN115" i="5"/>
  <c r="AF117" i="5"/>
  <c r="CC117" i="5" s="1"/>
  <c r="BN118" i="5"/>
  <c r="AF124" i="5"/>
  <c r="CC124" i="5" s="1"/>
  <c r="BY126" i="5"/>
  <c r="AF126" i="5"/>
  <c r="CC126" i="5" s="1"/>
  <c r="BN126" i="5"/>
  <c r="AH127" i="5"/>
  <c r="BY133" i="5"/>
  <c r="BZ139" i="5"/>
  <c r="BY140" i="5"/>
  <c r="AF140" i="5"/>
  <c r="CC140" i="5" s="1"/>
  <c r="BN140" i="5"/>
  <c r="AF147" i="5"/>
  <c r="CC147" i="5" s="1"/>
  <c r="BZ149" i="5"/>
  <c r="BY154" i="5"/>
  <c r="BZ156" i="5"/>
  <c r="BZ163" i="5"/>
  <c r="BY164" i="5"/>
  <c r="AF164" i="5"/>
  <c r="CC164" i="5" s="1"/>
  <c r="BN164" i="5"/>
  <c r="AF170" i="5"/>
  <c r="CC170" i="5" s="1"/>
  <c r="AF179" i="5"/>
  <c r="CC179" i="5" s="1"/>
  <c r="BZ181" i="5"/>
  <c r="BY186" i="5"/>
  <c r="BZ188" i="5"/>
  <c r="AF194" i="5"/>
  <c r="CC194" i="5" s="1"/>
  <c r="AH199" i="5"/>
  <c r="AH209" i="5"/>
  <c r="AF214" i="5"/>
  <c r="CC214" i="5" s="1"/>
  <c r="AG226" i="5"/>
  <c r="BZ239" i="5"/>
  <c r="BY245" i="5"/>
  <c r="AG266" i="5"/>
  <c r="BN268" i="5"/>
  <c r="BY268" i="5"/>
  <c r="BZ322" i="5"/>
  <c r="BN335" i="5"/>
  <c r="BY335" i="5"/>
  <c r="AF335" i="5"/>
  <c r="CC335" i="5" s="1"/>
  <c r="BZ358" i="5"/>
  <c r="BN389" i="5"/>
  <c r="BY389" i="5"/>
  <c r="AF389" i="5"/>
  <c r="CC389" i="5" s="1"/>
  <c r="BZ391" i="5"/>
  <c r="AF146" i="5"/>
  <c r="CC146" i="5" s="1"/>
  <c r="AF178" i="5"/>
  <c r="CC178" i="5" s="1"/>
  <c r="BY188" i="5"/>
  <c r="AF188" i="5"/>
  <c r="CC188" i="5" s="1"/>
  <c r="BN188" i="5"/>
  <c r="AG275" i="5"/>
  <c r="BZ141" i="5"/>
  <c r="AG176" i="5"/>
  <c r="BY208" i="5"/>
  <c r="AF208" i="5"/>
  <c r="CC208" i="5" s="1"/>
  <c r="BN208" i="5"/>
  <c r="AF237" i="5"/>
  <c r="CC237" i="5" s="1"/>
  <c r="AH291" i="5"/>
  <c r="AF44" i="5"/>
  <c r="CC44" i="5" s="1"/>
  <c r="AF52" i="5"/>
  <c r="CC52" i="5" s="1"/>
  <c r="AF60" i="5"/>
  <c r="CC60" i="5" s="1"/>
  <c r="AF68" i="5"/>
  <c r="CC68" i="5" s="1"/>
  <c r="AF76" i="5"/>
  <c r="CC76" i="5" s="1"/>
  <c r="AF84" i="5"/>
  <c r="CC84" i="5" s="1"/>
  <c r="AF92" i="5"/>
  <c r="CC92" i="5" s="1"/>
  <c r="AF100" i="5"/>
  <c r="CC100" i="5" s="1"/>
  <c r="AF108" i="5"/>
  <c r="CC108" i="5" s="1"/>
  <c r="AF116" i="5"/>
  <c r="CC116" i="5" s="1"/>
  <c r="BY123" i="5"/>
  <c r="AH151" i="5"/>
  <c r="AG152" i="5"/>
  <c r="AH167" i="5"/>
  <c r="AG168" i="5"/>
  <c r="BZ208" i="5"/>
  <c r="AG234" i="5"/>
  <c r="CD268" i="5"/>
  <c r="AK268" i="5"/>
  <c r="BY286" i="5"/>
  <c r="BN286" i="5"/>
  <c r="AF286" i="5"/>
  <c r="CC286" i="5" s="1"/>
  <c r="AG310" i="5"/>
  <c r="BZ335" i="5"/>
  <c r="BN366" i="5"/>
  <c r="BY366" i="5"/>
  <c r="AF366" i="5"/>
  <c r="CC366" i="5" s="1"/>
  <c r="BZ454" i="5"/>
  <c r="AF171" i="5"/>
  <c r="CC171" i="5" s="1"/>
  <c r="BZ173" i="5"/>
  <c r="AF107" i="5"/>
  <c r="CC107" i="5" s="1"/>
  <c r="AF115" i="5"/>
  <c r="CC115" i="5" s="1"/>
  <c r="BZ123" i="5"/>
  <c r="BZ134" i="5"/>
  <c r="AH135" i="5"/>
  <c r="AF138" i="5"/>
  <c r="CC138" i="5" s="1"/>
  <c r="BY148" i="5"/>
  <c r="AF148" i="5"/>
  <c r="CC148" i="5" s="1"/>
  <c r="BN148" i="5"/>
  <c r="BZ157" i="5"/>
  <c r="AF162" i="5"/>
  <c r="CC162" i="5" s="1"/>
  <c r="BZ179" i="5"/>
  <c r="BY180" i="5"/>
  <c r="AF180" i="5"/>
  <c r="CC180" i="5" s="1"/>
  <c r="BN180" i="5"/>
  <c r="AF187" i="5"/>
  <c r="CC187" i="5" s="1"/>
  <c r="BZ189" i="5"/>
  <c r="AF202" i="5"/>
  <c r="CC202" i="5" s="1"/>
  <c r="BZ205" i="5"/>
  <c r="BZ213" i="5"/>
  <c r="BN253" i="5"/>
  <c r="AF253" i="5"/>
  <c r="CC253" i="5" s="1"/>
  <c r="BY254" i="5"/>
  <c r="AF254" i="5"/>
  <c r="CC254" i="5" s="1"/>
  <c r="BN254" i="5"/>
  <c r="BZ263" i="5"/>
  <c r="BN276" i="5"/>
  <c r="BY276" i="5"/>
  <c r="AF276" i="5"/>
  <c r="CC276" i="5" s="1"/>
  <c r="AG347" i="5"/>
  <c r="AH402" i="5"/>
  <c r="BZ121" i="5"/>
  <c r="AF128" i="5"/>
  <c r="CC128" i="5" s="1"/>
  <c r="BZ129" i="5"/>
  <c r="AF136" i="5"/>
  <c r="CC136" i="5" s="1"/>
  <c r="BZ137" i="5"/>
  <c r="BN142" i="5"/>
  <c r="AF144" i="5"/>
  <c r="CC144" i="5" s="1"/>
  <c r="BZ145" i="5"/>
  <c r="BN150" i="5"/>
  <c r="AF152" i="5"/>
  <c r="CC152" i="5" s="1"/>
  <c r="BZ153" i="5"/>
  <c r="BN158" i="5"/>
  <c r="AF160" i="5"/>
  <c r="CC160" i="5" s="1"/>
  <c r="BZ161" i="5"/>
  <c r="BN166" i="5"/>
  <c r="AF168" i="5"/>
  <c r="CC168" i="5" s="1"/>
  <c r="BZ169" i="5"/>
  <c r="BN174" i="5"/>
  <c r="AF176" i="5"/>
  <c r="CC176" i="5" s="1"/>
  <c r="BN182" i="5"/>
  <c r="BN190" i="5"/>
  <c r="BN198" i="5"/>
  <c r="AF229" i="5"/>
  <c r="CC229" i="5" s="1"/>
  <c r="BZ231" i="5"/>
  <c r="AH233" i="5"/>
  <c r="AG243" i="5"/>
  <c r="AH265" i="5"/>
  <c r="AF278" i="5"/>
  <c r="CC278" i="5" s="1"/>
  <c r="BZ282" i="5"/>
  <c r="AG299" i="5"/>
  <c r="BZ342" i="5"/>
  <c r="BZ368" i="5"/>
  <c r="AH370" i="5"/>
  <c r="AF127" i="5"/>
  <c r="CC127" i="5" s="1"/>
  <c r="AF135" i="5"/>
  <c r="CC135" i="5" s="1"/>
  <c r="BN141" i="5"/>
  <c r="AF143" i="5"/>
  <c r="CC143" i="5" s="1"/>
  <c r="BN149" i="5"/>
  <c r="AF151" i="5"/>
  <c r="CC151" i="5" s="1"/>
  <c r="AF159" i="5"/>
  <c r="CC159" i="5" s="1"/>
  <c r="AF167" i="5"/>
  <c r="CC167" i="5" s="1"/>
  <c r="AF175" i="5"/>
  <c r="CC175" i="5" s="1"/>
  <c r="AF183" i="5"/>
  <c r="CC183" i="5" s="1"/>
  <c r="AF191" i="5"/>
  <c r="CC191" i="5" s="1"/>
  <c r="AF199" i="5"/>
  <c r="CC199" i="5" s="1"/>
  <c r="AF204" i="5"/>
  <c r="CC204" i="5" s="1"/>
  <c r="AF206" i="5"/>
  <c r="CC206" i="5" s="1"/>
  <c r="AH207" i="5"/>
  <c r="BY213" i="5"/>
  <c r="AF221" i="5"/>
  <c r="CC221" i="5" s="1"/>
  <c r="BZ223" i="5"/>
  <c r="AH225" i="5"/>
  <c r="BY229" i="5"/>
  <c r="BZ237" i="5"/>
  <c r="BY238" i="5"/>
  <c r="AF238" i="5"/>
  <c r="CC238" i="5" s="1"/>
  <c r="BN238" i="5"/>
  <c r="AF244" i="5"/>
  <c r="CC244" i="5" s="1"/>
  <c r="BZ246" i="5"/>
  <c r="AF252" i="5"/>
  <c r="CC252" i="5" s="1"/>
  <c r="BZ254" i="5"/>
  <c r="AG259" i="5"/>
  <c r="BY262" i="5"/>
  <c r="AF262" i="5"/>
  <c r="CC262" i="5" s="1"/>
  <c r="BN262" i="5"/>
  <c r="BZ271" i="5"/>
  <c r="BN287" i="5"/>
  <c r="BY287" i="5"/>
  <c r="AF287" i="5"/>
  <c r="CC287" i="5" s="1"/>
  <c r="BZ304" i="5"/>
  <c r="BN468" i="5"/>
  <c r="BY468" i="5"/>
  <c r="AF468" i="5"/>
  <c r="CC468" i="5" s="1"/>
  <c r="AF142" i="5"/>
  <c r="CC142" i="5" s="1"/>
  <c r="BZ143" i="5"/>
  <c r="AF150" i="5"/>
  <c r="CC150" i="5" s="1"/>
  <c r="BZ151" i="5"/>
  <c r="AF158" i="5"/>
  <c r="CC158" i="5" s="1"/>
  <c r="BZ159" i="5"/>
  <c r="AF166" i="5"/>
  <c r="CC166" i="5" s="1"/>
  <c r="BZ167" i="5"/>
  <c r="AF174" i="5"/>
  <c r="CC174" i="5" s="1"/>
  <c r="BZ175" i="5"/>
  <c r="AF182" i="5"/>
  <c r="CC182" i="5" s="1"/>
  <c r="BZ183" i="5"/>
  <c r="AF190" i="5"/>
  <c r="CC190" i="5" s="1"/>
  <c r="BZ191" i="5"/>
  <c r="AF198" i="5"/>
  <c r="CC198" i="5" s="1"/>
  <c r="BZ199" i="5"/>
  <c r="AF205" i="5"/>
  <c r="CC205" i="5" s="1"/>
  <c r="BY207" i="5"/>
  <c r="BY230" i="5"/>
  <c r="AF230" i="5"/>
  <c r="CC230" i="5" s="1"/>
  <c r="BN230" i="5"/>
  <c r="BZ255" i="5"/>
  <c r="BY278" i="5"/>
  <c r="AG331" i="5"/>
  <c r="BY375" i="5"/>
  <c r="AF375" i="5"/>
  <c r="CC375" i="5" s="1"/>
  <c r="BN375" i="5"/>
  <c r="BN398" i="5"/>
  <c r="BY398" i="5"/>
  <c r="AF398" i="5"/>
  <c r="CC398" i="5" s="1"/>
  <c r="AF411" i="5"/>
  <c r="CC411" i="5" s="1"/>
  <c r="BY411" i="5"/>
  <c r="BN411" i="5"/>
  <c r="BZ438" i="5"/>
  <c r="AG211" i="5"/>
  <c r="AG219" i="5"/>
  <c r="BY222" i="5"/>
  <c r="AF222" i="5"/>
  <c r="CC222" i="5" s="1"/>
  <c r="BN222" i="5"/>
  <c r="AG235" i="5"/>
  <c r="AF236" i="5"/>
  <c r="CC236" i="5" s="1"/>
  <c r="BZ247" i="5"/>
  <c r="BZ278" i="5"/>
  <c r="BN303" i="5"/>
  <c r="BY303" i="5"/>
  <c r="AH308" i="5"/>
  <c r="AF320" i="5"/>
  <c r="CC320" i="5" s="1"/>
  <c r="AG227" i="5"/>
  <c r="AF228" i="5"/>
  <c r="CC228" i="5" s="1"/>
  <c r="BZ238" i="5"/>
  <c r="AH249" i="5"/>
  <c r="BY260" i="5"/>
  <c r="BZ262" i="5"/>
  <c r="BY269" i="5"/>
  <c r="AH273" i="5"/>
  <c r="AH289" i="5"/>
  <c r="AH300" i="5"/>
  <c r="AG307" i="5"/>
  <c r="BY321" i="5"/>
  <c r="AF321" i="5"/>
  <c r="CC321" i="5" s="1"/>
  <c r="BN321" i="5"/>
  <c r="BY329" i="5"/>
  <c r="AF329" i="5"/>
  <c r="CC329" i="5" s="1"/>
  <c r="BN329" i="5"/>
  <c r="BZ350" i="5"/>
  <c r="AF210" i="5"/>
  <c r="CC210" i="5" s="1"/>
  <c r="BN216" i="5"/>
  <c r="AF218" i="5"/>
  <c r="CC218" i="5" s="1"/>
  <c r="BN224" i="5"/>
  <c r="AF226" i="5"/>
  <c r="CC226" i="5" s="1"/>
  <c r="BN232" i="5"/>
  <c r="AF234" i="5"/>
  <c r="CC234" i="5" s="1"/>
  <c r="BN240" i="5"/>
  <c r="AF242" i="5"/>
  <c r="CC242" i="5" s="1"/>
  <c r="BN248" i="5"/>
  <c r="AF250" i="5"/>
  <c r="CC250" i="5" s="1"/>
  <c r="AF258" i="5"/>
  <c r="CC258" i="5" s="1"/>
  <c r="AF266" i="5"/>
  <c r="CC266" i="5" s="1"/>
  <c r="AG286" i="5"/>
  <c r="BY305" i="5"/>
  <c r="AF305" i="5"/>
  <c r="CC305" i="5" s="1"/>
  <c r="BN305" i="5"/>
  <c r="AG332" i="5"/>
  <c r="BN336" i="5"/>
  <c r="BY336" i="5"/>
  <c r="AF336" i="5"/>
  <c r="CC336" i="5" s="1"/>
  <c r="BZ366" i="5"/>
  <c r="BZ375" i="5"/>
  <c r="BZ408" i="5"/>
  <c r="AF209" i="5"/>
  <c r="CC209" i="5" s="1"/>
  <c r="BN215" i="5"/>
  <c r="AF217" i="5"/>
  <c r="CC217" i="5" s="1"/>
  <c r="BN223" i="5"/>
  <c r="AF225" i="5"/>
  <c r="CC225" i="5" s="1"/>
  <c r="BN231" i="5"/>
  <c r="AF233" i="5"/>
  <c r="CC233" i="5" s="1"/>
  <c r="BN239" i="5"/>
  <c r="AF241" i="5"/>
  <c r="CC241" i="5" s="1"/>
  <c r="BN247" i="5"/>
  <c r="AF249" i="5"/>
  <c r="CC249" i="5" s="1"/>
  <c r="BZ250" i="5"/>
  <c r="BN255" i="5"/>
  <c r="AF257" i="5"/>
  <c r="CC257" i="5" s="1"/>
  <c r="BZ258" i="5"/>
  <c r="BN263" i="5"/>
  <c r="AF265" i="5"/>
  <c r="CC265" i="5" s="1"/>
  <c r="BZ266" i="5"/>
  <c r="BN271" i="5"/>
  <c r="AF273" i="5"/>
  <c r="CC273" i="5" s="1"/>
  <c r="BZ274" i="5"/>
  <c r="BY289" i="5"/>
  <c r="AF289" i="5"/>
  <c r="CC289" i="5" s="1"/>
  <c r="BN289" i="5"/>
  <c r="AF312" i="5"/>
  <c r="CC312" i="5" s="1"/>
  <c r="BZ314" i="5"/>
  <c r="AG323" i="5"/>
  <c r="BN373" i="5"/>
  <c r="BY373" i="5"/>
  <c r="AH400" i="5"/>
  <c r="BZ407" i="5"/>
  <c r="AH409" i="5"/>
  <c r="BZ415" i="5"/>
  <c r="AF216" i="5"/>
  <c r="CC216" i="5" s="1"/>
  <c r="BZ217" i="5"/>
  <c r="AF224" i="5"/>
  <c r="CC224" i="5" s="1"/>
  <c r="BZ225" i="5"/>
  <c r="AF232" i="5"/>
  <c r="CC232" i="5" s="1"/>
  <c r="BZ233" i="5"/>
  <c r="AF240" i="5"/>
  <c r="CC240" i="5" s="1"/>
  <c r="BZ241" i="5"/>
  <c r="AF248" i="5"/>
  <c r="CC248" i="5" s="1"/>
  <c r="BZ249" i="5"/>
  <c r="AF296" i="5"/>
  <c r="CC296" i="5" s="1"/>
  <c r="BZ298" i="5"/>
  <c r="CD373" i="5"/>
  <c r="AK373" i="5"/>
  <c r="AF215" i="5"/>
  <c r="CC215" i="5" s="1"/>
  <c r="AF223" i="5"/>
  <c r="CC223" i="5" s="1"/>
  <c r="AF231" i="5"/>
  <c r="CC231" i="5" s="1"/>
  <c r="AF239" i="5"/>
  <c r="CC239" i="5" s="1"/>
  <c r="AF247" i="5"/>
  <c r="CC247" i="5" s="1"/>
  <c r="AF255" i="5"/>
  <c r="CC255" i="5" s="1"/>
  <c r="AF263" i="5"/>
  <c r="CC263" i="5" s="1"/>
  <c r="AF271" i="5"/>
  <c r="CC271" i="5" s="1"/>
  <c r="BY281" i="5"/>
  <c r="AF281" i="5"/>
  <c r="CC281" i="5" s="1"/>
  <c r="BZ305" i="5"/>
  <c r="AF311" i="5"/>
  <c r="CC311" i="5" s="1"/>
  <c r="BY312" i="5"/>
  <c r="AG315" i="5"/>
  <c r="AG324" i="5"/>
  <c r="AH325" i="5"/>
  <c r="BZ330" i="5"/>
  <c r="AH333" i="5"/>
  <c r="AF334" i="5"/>
  <c r="CC334" i="5" s="1"/>
  <c r="BY334" i="5"/>
  <c r="BN334" i="5"/>
  <c r="BN382" i="5"/>
  <c r="BY382" i="5"/>
  <c r="AF382" i="5"/>
  <c r="CC382" i="5" s="1"/>
  <c r="BZ414" i="5"/>
  <c r="BY429" i="5"/>
  <c r="AF429" i="5"/>
  <c r="CC429" i="5" s="1"/>
  <c r="BN429" i="5"/>
  <c r="BY461" i="5"/>
  <c r="AF461" i="5"/>
  <c r="CC461" i="5" s="1"/>
  <c r="BN461" i="5"/>
  <c r="BZ285" i="5"/>
  <c r="AF288" i="5"/>
  <c r="CC288" i="5" s="1"/>
  <c r="BY296" i="5"/>
  <c r="AG302" i="5"/>
  <c r="BZ306" i="5"/>
  <c r="BZ312" i="5"/>
  <c r="BY313" i="5"/>
  <c r="AF313" i="5"/>
  <c r="CC313" i="5" s="1"/>
  <c r="BN313" i="5"/>
  <c r="AH316" i="5"/>
  <c r="BZ334" i="5"/>
  <c r="BZ360" i="5"/>
  <c r="AH386" i="5"/>
  <c r="BZ429" i="5"/>
  <c r="BN459" i="5"/>
  <c r="BY459" i="5"/>
  <c r="AF459" i="5"/>
  <c r="CC459" i="5" s="1"/>
  <c r="BZ461" i="5"/>
  <c r="BY337" i="5"/>
  <c r="AF337" i="5"/>
  <c r="CC337" i="5" s="1"/>
  <c r="BN337" i="5"/>
  <c r="BY351" i="5"/>
  <c r="AF351" i="5"/>
  <c r="CC351" i="5" s="1"/>
  <c r="BN351" i="5"/>
  <c r="AG356" i="5"/>
  <c r="BZ384" i="5"/>
  <c r="BZ468" i="5"/>
  <c r="AG610" i="5"/>
  <c r="AH346" i="5"/>
  <c r="AF357" i="5"/>
  <c r="CC357" i="5" s="1"/>
  <c r="BY359" i="5"/>
  <c r="AF359" i="5"/>
  <c r="CC359" i="5" s="1"/>
  <c r="BN359" i="5"/>
  <c r="AG364" i="5"/>
  <c r="AG379" i="5"/>
  <c r="AG380" i="5"/>
  <c r="BN397" i="5"/>
  <c r="BY397" i="5"/>
  <c r="AF397" i="5"/>
  <c r="CC397" i="5" s="1"/>
  <c r="AH494" i="5"/>
  <c r="BZ498" i="5"/>
  <c r="AF292" i="5"/>
  <c r="CC292" i="5" s="1"/>
  <c r="BZ293" i="5"/>
  <c r="AF300" i="5"/>
  <c r="CC300" i="5" s="1"/>
  <c r="BZ301" i="5"/>
  <c r="BZ309" i="5"/>
  <c r="AF316" i="5"/>
  <c r="CC316" i="5" s="1"/>
  <c r="BZ317" i="5"/>
  <c r="AF324" i="5"/>
  <c r="CC324" i="5" s="1"/>
  <c r="BZ325" i="5"/>
  <c r="AF343" i="5"/>
  <c r="CC343" i="5" s="1"/>
  <c r="BY345" i="5"/>
  <c r="AF345" i="5"/>
  <c r="CC345" i="5" s="1"/>
  <c r="BN345" i="5"/>
  <c r="AG348" i="5"/>
  <c r="BY349" i="5"/>
  <c r="BY367" i="5"/>
  <c r="AF367" i="5"/>
  <c r="CC367" i="5" s="1"/>
  <c r="BN367" i="5"/>
  <c r="AH378" i="5"/>
  <c r="BZ397" i="5"/>
  <c r="BY403" i="5"/>
  <c r="BN403" i="5"/>
  <c r="AF403" i="5"/>
  <c r="CC403" i="5" s="1"/>
  <c r="BN436" i="5"/>
  <c r="BY436" i="5"/>
  <c r="AH440" i="5"/>
  <c r="BZ445" i="5"/>
  <c r="AH456" i="5"/>
  <c r="BN487" i="5"/>
  <c r="BY487" i="5"/>
  <c r="AF487" i="5"/>
  <c r="CC487" i="5" s="1"/>
  <c r="BZ518" i="5"/>
  <c r="AH342" i="5"/>
  <c r="AF349" i="5"/>
  <c r="CC349" i="5" s="1"/>
  <c r="AG355" i="5"/>
  <c r="BY357" i="5"/>
  <c r="BZ376" i="5"/>
  <c r="AF381" i="5"/>
  <c r="CC381" i="5" s="1"/>
  <c r="BZ382" i="5"/>
  <c r="BY383" i="5"/>
  <c r="AF383" i="5"/>
  <c r="CC383" i="5" s="1"/>
  <c r="BN383" i="5"/>
  <c r="BZ392" i="5"/>
  <c r="AH394" i="5"/>
  <c r="BN427" i="5"/>
  <c r="BY427" i="5"/>
  <c r="AF427" i="5"/>
  <c r="CC427" i="5" s="1"/>
  <c r="BZ436" i="5"/>
  <c r="AF436" i="5"/>
  <c r="CC436" i="5" s="1"/>
  <c r="BN452" i="5"/>
  <c r="BY452" i="5"/>
  <c r="BN503" i="5"/>
  <c r="BY503" i="5"/>
  <c r="AF503" i="5"/>
  <c r="CC503" i="5" s="1"/>
  <c r="AF282" i="5"/>
  <c r="CC282" i="5" s="1"/>
  <c r="AF290" i="5"/>
  <c r="CC290" i="5" s="1"/>
  <c r="AF298" i="5"/>
  <c r="CC298" i="5" s="1"/>
  <c r="AF306" i="5"/>
  <c r="CC306" i="5" s="1"/>
  <c r="AF314" i="5"/>
  <c r="CC314" i="5" s="1"/>
  <c r="AF322" i="5"/>
  <c r="CC322" i="5" s="1"/>
  <c r="AF330" i="5"/>
  <c r="CC330" i="5" s="1"/>
  <c r="AF344" i="5"/>
  <c r="CC344" i="5" s="1"/>
  <c r="BZ351" i="5"/>
  <c r="AH354" i="5"/>
  <c r="AG363" i="5"/>
  <c r="BY365" i="5"/>
  <c r="AF374" i="5"/>
  <c r="CC374" i="5" s="1"/>
  <c r="AF390" i="5"/>
  <c r="CC390" i="5" s="1"/>
  <c r="BZ452" i="5"/>
  <c r="AF452" i="5"/>
  <c r="CC452" i="5" s="1"/>
  <c r="BZ336" i="5"/>
  <c r="BY343" i="5"/>
  <c r="BY350" i="5"/>
  <c r="BZ352" i="5"/>
  <c r="BZ359" i="5"/>
  <c r="AH362" i="5"/>
  <c r="AG371" i="5"/>
  <c r="AG372" i="5"/>
  <c r="BY374" i="5"/>
  <c r="BY381" i="5"/>
  <c r="AG387" i="5"/>
  <c r="AG388" i="5"/>
  <c r="BY390" i="5"/>
  <c r="BY415" i="5"/>
  <c r="AF415" i="5"/>
  <c r="CC415" i="5" s="1"/>
  <c r="BN415" i="5"/>
  <c r="AG417" i="5"/>
  <c r="BN443" i="5"/>
  <c r="AF443" i="5"/>
  <c r="CC443" i="5" s="1"/>
  <c r="BZ504" i="5"/>
  <c r="AF339" i="5"/>
  <c r="CC339" i="5" s="1"/>
  <c r="BZ340" i="5"/>
  <c r="AF347" i="5"/>
  <c r="CC347" i="5" s="1"/>
  <c r="BZ348" i="5"/>
  <c r="BN353" i="5"/>
  <c r="AF355" i="5"/>
  <c r="CC355" i="5" s="1"/>
  <c r="BZ356" i="5"/>
  <c r="BN361" i="5"/>
  <c r="AF363" i="5"/>
  <c r="CC363" i="5" s="1"/>
  <c r="BZ364" i="5"/>
  <c r="BN369" i="5"/>
  <c r="BN377" i="5"/>
  <c r="BN385" i="5"/>
  <c r="BN393" i="5"/>
  <c r="AH396" i="5"/>
  <c r="BY399" i="5"/>
  <c r="AF399" i="5"/>
  <c r="CC399" i="5" s="1"/>
  <c r="BN399" i="5"/>
  <c r="AG466" i="5"/>
  <c r="AH484" i="5"/>
  <c r="BN488" i="5"/>
  <c r="AF488" i="5"/>
  <c r="CC488" i="5" s="1"/>
  <c r="BY519" i="5"/>
  <c r="AF519" i="5"/>
  <c r="CC519" i="5" s="1"/>
  <c r="BN519" i="5"/>
  <c r="AG531" i="5"/>
  <c r="BZ536" i="5"/>
  <c r="BZ557" i="5"/>
  <c r="AF338" i="5"/>
  <c r="CC338" i="5" s="1"/>
  <c r="AF346" i="5"/>
  <c r="CC346" i="5" s="1"/>
  <c r="BN352" i="5"/>
  <c r="AF354" i="5"/>
  <c r="CC354" i="5" s="1"/>
  <c r="BN360" i="5"/>
  <c r="AF362" i="5"/>
  <c r="CC362" i="5" s="1"/>
  <c r="BN368" i="5"/>
  <c r="AF370" i="5"/>
  <c r="CC370" i="5" s="1"/>
  <c r="BN376" i="5"/>
  <c r="AF378" i="5"/>
  <c r="CC378" i="5" s="1"/>
  <c r="BN384" i="5"/>
  <c r="AF386" i="5"/>
  <c r="CC386" i="5" s="1"/>
  <c r="BN392" i="5"/>
  <c r="BY396" i="5"/>
  <c r="BZ406" i="5"/>
  <c r="BZ413" i="5"/>
  <c r="BY414" i="5"/>
  <c r="AF420" i="5"/>
  <c r="CC420" i="5" s="1"/>
  <c r="BZ422" i="5"/>
  <c r="AH424" i="5"/>
  <c r="AG434" i="5"/>
  <c r="BY437" i="5"/>
  <c r="AF437" i="5"/>
  <c r="CC437" i="5" s="1"/>
  <c r="BN437" i="5"/>
  <c r="BZ446" i="5"/>
  <c r="AH448" i="5"/>
  <c r="BY453" i="5"/>
  <c r="AF453" i="5"/>
  <c r="CC453" i="5" s="1"/>
  <c r="BN453" i="5"/>
  <c r="BY469" i="5"/>
  <c r="AF469" i="5"/>
  <c r="CC469" i="5" s="1"/>
  <c r="BN469" i="5"/>
  <c r="BY481" i="5"/>
  <c r="AF481" i="5"/>
  <c r="CC481" i="5" s="1"/>
  <c r="BN481" i="5"/>
  <c r="BZ488" i="5"/>
  <c r="BY508" i="5"/>
  <c r="AF508" i="5"/>
  <c r="CC508" i="5" s="1"/>
  <c r="BN508" i="5"/>
  <c r="BZ526" i="5"/>
  <c r="CD548" i="5"/>
  <c r="AK548" i="5"/>
  <c r="BZ551" i="5"/>
  <c r="AF353" i="5"/>
  <c r="CC353" i="5" s="1"/>
  <c r="AF361" i="5"/>
  <c r="CC361" i="5" s="1"/>
  <c r="AF369" i="5"/>
  <c r="CC369" i="5" s="1"/>
  <c r="AF377" i="5"/>
  <c r="CC377" i="5" s="1"/>
  <c r="AF385" i="5"/>
  <c r="CC385" i="5" s="1"/>
  <c r="AF393" i="5"/>
  <c r="CC393" i="5" s="1"/>
  <c r="BY420" i="5"/>
  <c r="AF435" i="5"/>
  <c r="CC435" i="5" s="1"/>
  <c r="AF451" i="5"/>
  <c r="CC451" i="5" s="1"/>
  <c r="BZ462" i="5"/>
  <c r="AH464" i="5"/>
  <c r="AF467" i="5"/>
  <c r="CC467" i="5" s="1"/>
  <c r="BZ481" i="5"/>
  <c r="BN533" i="5"/>
  <c r="BY533" i="5"/>
  <c r="AF533" i="5"/>
  <c r="CC533" i="5" s="1"/>
  <c r="AF352" i="5"/>
  <c r="CC352" i="5" s="1"/>
  <c r="AF360" i="5"/>
  <c r="CC360" i="5" s="1"/>
  <c r="AF368" i="5"/>
  <c r="CC368" i="5" s="1"/>
  <c r="AF376" i="5"/>
  <c r="CC376" i="5" s="1"/>
  <c r="AF384" i="5"/>
  <c r="CC384" i="5" s="1"/>
  <c r="AF392" i="5"/>
  <c r="CC392" i="5" s="1"/>
  <c r="BZ394" i="5"/>
  <c r="AH408" i="5"/>
  <c r="BY421" i="5"/>
  <c r="AF421" i="5"/>
  <c r="CC421" i="5" s="1"/>
  <c r="BN421" i="5"/>
  <c r="BZ430" i="5"/>
  <c r="AH432" i="5"/>
  <c r="BY444" i="5"/>
  <c r="AF460" i="5"/>
  <c r="CC460" i="5" s="1"/>
  <c r="BZ472" i="5"/>
  <c r="BY488" i="5"/>
  <c r="BY407" i="5"/>
  <c r="AF407" i="5"/>
  <c r="CC407" i="5" s="1"/>
  <c r="BN407" i="5"/>
  <c r="AF419" i="5"/>
  <c r="CC419" i="5" s="1"/>
  <c r="AG433" i="5"/>
  <c r="AG442" i="5"/>
  <c r="BZ444" i="5"/>
  <c r="BY445" i="5"/>
  <c r="AF445" i="5"/>
  <c r="CC445" i="5" s="1"/>
  <c r="BN445" i="5"/>
  <c r="BY451" i="5"/>
  <c r="BZ453" i="5"/>
  <c r="BY460" i="5"/>
  <c r="BY467" i="5"/>
  <c r="BZ469" i="5"/>
  <c r="BZ490" i="5"/>
  <c r="BY527" i="5"/>
  <c r="AF527" i="5"/>
  <c r="CC527" i="5" s="1"/>
  <c r="BN527" i="5"/>
  <c r="BZ402" i="5"/>
  <c r="AF409" i="5"/>
  <c r="CC409" i="5" s="1"/>
  <c r="BZ410" i="5"/>
  <c r="AF417" i="5"/>
  <c r="CC417" i="5" s="1"/>
  <c r="BZ418" i="5"/>
  <c r="BN423" i="5"/>
  <c r="AF425" i="5"/>
  <c r="CC425" i="5" s="1"/>
  <c r="BZ426" i="5"/>
  <c r="BN431" i="5"/>
  <c r="AF433" i="5"/>
  <c r="CC433" i="5" s="1"/>
  <c r="BZ434" i="5"/>
  <c r="BN439" i="5"/>
  <c r="AF441" i="5"/>
  <c r="CC441" i="5" s="1"/>
  <c r="BZ442" i="5"/>
  <c r="BN447" i="5"/>
  <c r="AF449" i="5"/>
  <c r="CC449" i="5" s="1"/>
  <c r="BZ450" i="5"/>
  <c r="BN455" i="5"/>
  <c r="AF457" i="5"/>
  <c r="CC457" i="5" s="1"/>
  <c r="BZ458" i="5"/>
  <c r="BN463" i="5"/>
  <c r="AF465" i="5"/>
  <c r="CC465" i="5" s="1"/>
  <c r="BZ466" i="5"/>
  <c r="BY479" i="5"/>
  <c r="BY489" i="5"/>
  <c r="AF489" i="5"/>
  <c r="CC489" i="5" s="1"/>
  <c r="BN489" i="5"/>
  <c r="AF496" i="5"/>
  <c r="CC496" i="5" s="1"/>
  <c r="BY504" i="5"/>
  <c r="BZ507" i="5"/>
  <c r="BN509" i="5"/>
  <c r="AF509" i="5"/>
  <c r="CC509" i="5" s="1"/>
  <c r="BZ510" i="5"/>
  <c r="AG513" i="5"/>
  <c r="AH514" i="5"/>
  <c r="BN517" i="5"/>
  <c r="BY517" i="5"/>
  <c r="AG523" i="5"/>
  <c r="BN534" i="5"/>
  <c r="BY534" i="5"/>
  <c r="BN612" i="5"/>
  <c r="AF612" i="5"/>
  <c r="CC612" i="5" s="1"/>
  <c r="BY612" i="5"/>
  <c r="AF400" i="5"/>
  <c r="CC400" i="5" s="1"/>
  <c r="AF408" i="5"/>
  <c r="CC408" i="5" s="1"/>
  <c r="AF416" i="5"/>
  <c r="CC416" i="5" s="1"/>
  <c r="BN422" i="5"/>
  <c r="BN430" i="5"/>
  <c r="BN438" i="5"/>
  <c r="BN446" i="5"/>
  <c r="BN454" i="5"/>
  <c r="BN462" i="5"/>
  <c r="BY471" i="5"/>
  <c r="BZ474" i="5"/>
  <c r="AH492" i="5"/>
  <c r="BY505" i="5"/>
  <c r="AF505" i="5"/>
  <c r="CC505" i="5" s="1"/>
  <c r="BN505" i="5"/>
  <c r="AH522" i="5"/>
  <c r="AG532" i="5"/>
  <c r="BZ534" i="5"/>
  <c r="CD534" i="5"/>
  <c r="AK534" i="5"/>
  <c r="AG552" i="5"/>
  <c r="AF423" i="5"/>
  <c r="CC423" i="5" s="1"/>
  <c r="BZ424" i="5"/>
  <c r="AF431" i="5"/>
  <c r="CC431" i="5" s="1"/>
  <c r="BZ432" i="5"/>
  <c r="AF439" i="5"/>
  <c r="CC439" i="5" s="1"/>
  <c r="BZ440" i="5"/>
  <c r="AF447" i="5"/>
  <c r="CC447" i="5" s="1"/>
  <c r="BZ448" i="5"/>
  <c r="AF455" i="5"/>
  <c r="CC455" i="5" s="1"/>
  <c r="BZ456" i="5"/>
  <c r="AF463" i="5"/>
  <c r="CC463" i="5" s="1"/>
  <c r="BZ464" i="5"/>
  <c r="BZ471" i="5"/>
  <c r="AF480" i="5"/>
  <c r="CC480" i="5" s="1"/>
  <c r="BZ482" i="5"/>
  <c r="BY496" i="5"/>
  <c r="AF517" i="5"/>
  <c r="CC517" i="5" s="1"/>
  <c r="BZ520" i="5"/>
  <c r="BN525" i="5"/>
  <c r="BY525" i="5"/>
  <c r="BN541" i="5"/>
  <c r="BY541" i="5"/>
  <c r="BZ566" i="5"/>
  <c r="AF422" i="5"/>
  <c r="CC422" i="5" s="1"/>
  <c r="AF430" i="5"/>
  <c r="CC430" i="5" s="1"/>
  <c r="AF438" i="5"/>
  <c r="CC438" i="5" s="1"/>
  <c r="AF446" i="5"/>
  <c r="CC446" i="5" s="1"/>
  <c r="AF454" i="5"/>
  <c r="CC454" i="5" s="1"/>
  <c r="AF462" i="5"/>
  <c r="CC462" i="5" s="1"/>
  <c r="BY472" i="5"/>
  <c r="AF495" i="5"/>
  <c r="CC495" i="5" s="1"/>
  <c r="BZ496" i="5"/>
  <c r="BY497" i="5"/>
  <c r="AF497" i="5"/>
  <c r="CC497" i="5" s="1"/>
  <c r="BN497" i="5"/>
  <c r="AH500" i="5"/>
  <c r="BZ512" i="5"/>
  <c r="AF525" i="5"/>
  <c r="CC525" i="5" s="1"/>
  <c r="BZ528" i="5"/>
  <c r="BZ541" i="5"/>
  <c r="AF541" i="5"/>
  <c r="CC541" i="5" s="1"/>
  <c r="BZ543" i="5"/>
  <c r="BN556" i="5"/>
  <c r="BY556" i="5"/>
  <c r="AF556" i="5"/>
  <c r="CC556" i="5" s="1"/>
  <c r="BZ575" i="5"/>
  <c r="BY473" i="5"/>
  <c r="AF473" i="5"/>
  <c r="CC473" i="5" s="1"/>
  <c r="BN473" i="5"/>
  <c r="AH476" i="5"/>
  <c r="AH553" i="5"/>
  <c r="AG562" i="5"/>
  <c r="BN572" i="5"/>
  <c r="BY572" i="5"/>
  <c r="AF572" i="5"/>
  <c r="CC572" i="5" s="1"/>
  <c r="BY605" i="5"/>
  <c r="AF605" i="5"/>
  <c r="CC605" i="5" s="1"/>
  <c r="BN605" i="5"/>
  <c r="BZ509" i="5"/>
  <c r="BY513" i="5"/>
  <c r="AF513" i="5"/>
  <c r="CC513" i="5" s="1"/>
  <c r="BN513" i="5"/>
  <c r="AH530" i="5"/>
  <c r="BN474" i="5"/>
  <c r="AF476" i="5"/>
  <c r="CC476" i="5" s="1"/>
  <c r="BZ477" i="5"/>
  <c r="AF484" i="5"/>
  <c r="CC484" i="5" s="1"/>
  <c r="BZ485" i="5"/>
  <c r="AF492" i="5"/>
  <c r="CC492" i="5" s="1"/>
  <c r="BZ493" i="5"/>
  <c r="BZ501" i="5"/>
  <c r="AH510" i="5"/>
  <c r="BY511" i="5"/>
  <c r="AF511" i="5"/>
  <c r="CC511" i="5" s="1"/>
  <c r="BN511" i="5"/>
  <c r="AG521" i="5"/>
  <c r="BY535" i="5"/>
  <c r="AF535" i="5"/>
  <c r="CC535" i="5" s="1"/>
  <c r="BN535" i="5"/>
  <c r="BY550" i="5"/>
  <c r="AF550" i="5"/>
  <c r="CC550" i="5" s="1"/>
  <c r="BN550" i="5"/>
  <c r="AG560" i="5"/>
  <c r="BZ511" i="5"/>
  <c r="AG529" i="5"/>
  <c r="AH538" i="5"/>
  <c r="BZ559" i="5"/>
  <c r="AG563" i="5"/>
  <c r="AF474" i="5"/>
  <c r="CC474" i="5" s="1"/>
  <c r="AF482" i="5"/>
  <c r="CC482" i="5" s="1"/>
  <c r="AF490" i="5"/>
  <c r="CC490" i="5" s="1"/>
  <c r="AF498" i="5"/>
  <c r="CC498" i="5" s="1"/>
  <c r="BZ519" i="5"/>
  <c r="BZ527" i="5"/>
  <c r="BZ573" i="5"/>
  <c r="BY506" i="5"/>
  <c r="AF506" i="5"/>
  <c r="CC506" i="5" s="1"/>
  <c r="AG515" i="5"/>
  <c r="AF518" i="5"/>
  <c r="CC518" i="5" s="1"/>
  <c r="AF526" i="5"/>
  <c r="CC526" i="5" s="1"/>
  <c r="AH545" i="5"/>
  <c r="BN548" i="5"/>
  <c r="BY548" i="5"/>
  <c r="BZ580" i="5"/>
  <c r="AH601" i="5"/>
  <c r="BZ606" i="5"/>
  <c r="BN521" i="5"/>
  <c r="BN529" i="5"/>
  <c r="BY558" i="5"/>
  <c r="AF558" i="5"/>
  <c r="CC558" i="5" s="1"/>
  <c r="BN558" i="5"/>
  <c r="AH561" i="5"/>
  <c r="BZ567" i="5"/>
  <c r="AG592" i="5"/>
  <c r="BY613" i="5"/>
  <c r="AF613" i="5"/>
  <c r="CC613" i="5" s="1"/>
  <c r="BN613" i="5"/>
  <c r="AF514" i="5"/>
  <c r="CC514" i="5" s="1"/>
  <c r="BZ515" i="5"/>
  <c r="AF522" i="5"/>
  <c r="CC522" i="5" s="1"/>
  <c r="BZ523" i="5"/>
  <c r="AF530" i="5"/>
  <c r="CC530" i="5" s="1"/>
  <c r="BZ531" i="5"/>
  <c r="AH541" i="5"/>
  <c r="BY542" i="5"/>
  <c r="AF542" i="5"/>
  <c r="CC542" i="5" s="1"/>
  <c r="BN542" i="5"/>
  <c r="AF565" i="5"/>
  <c r="CC565" i="5" s="1"/>
  <c r="BY574" i="5"/>
  <c r="AF574" i="5"/>
  <c r="CC574" i="5" s="1"/>
  <c r="BN574" i="5"/>
  <c r="BZ614" i="5"/>
  <c r="BZ514" i="5"/>
  <c r="AF521" i="5"/>
  <c r="CC521" i="5" s="1"/>
  <c r="BZ522" i="5"/>
  <c r="AF529" i="5"/>
  <c r="CC529" i="5" s="1"/>
  <c r="BZ530" i="5"/>
  <c r="AF537" i="5"/>
  <c r="CC537" i="5" s="1"/>
  <c r="AG568" i="5"/>
  <c r="BY540" i="5"/>
  <c r="BZ550" i="5"/>
  <c r="BZ558" i="5"/>
  <c r="AF564" i="5"/>
  <c r="CC564" i="5" s="1"/>
  <c r="BY565" i="5"/>
  <c r="AH569" i="5"/>
  <c r="BY589" i="5"/>
  <c r="AF589" i="5"/>
  <c r="CC589" i="5" s="1"/>
  <c r="BN589" i="5"/>
  <c r="AG602" i="5"/>
  <c r="AG615" i="5"/>
  <c r="AF540" i="5"/>
  <c r="CC540" i="5" s="1"/>
  <c r="AF549" i="5"/>
  <c r="CC549" i="5" s="1"/>
  <c r="BZ565" i="5"/>
  <c r="BY566" i="5"/>
  <c r="AF566" i="5"/>
  <c r="CC566" i="5" s="1"/>
  <c r="BN566" i="5"/>
  <c r="BZ574" i="5"/>
  <c r="AG577" i="5"/>
  <c r="BY581" i="5"/>
  <c r="AF581" i="5"/>
  <c r="CC581" i="5" s="1"/>
  <c r="BN581" i="5"/>
  <c r="BZ589" i="5"/>
  <c r="BN604" i="5"/>
  <c r="AF604" i="5"/>
  <c r="CC604" i="5" s="1"/>
  <c r="BZ539" i="5"/>
  <c r="BN544" i="5"/>
  <c r="BN543" i="5"/>
  <c r="AF545" i="5"/>
  <c r="CC545" i="5" s="1"/>
  <c r="BN551" i="5"/>
  <c r="AF553" i="5"/>
  <c r="CC553" i="5" s="1"/>
  <c r="BZ554" i="5"/>
  <c r="AF561" i="5"/>
  <c r="CC561" i="5" s="1"/>
  <c r="BZ562" i="5"/>
  <c r="BZ570" i="5"/>
  <c r="AH584" i="5"/>
  <c r="AG585" i="5"/>
  <c r="AG586" i="5"/>
  <c r="AH593" i="5"/>
  <c r="BZ598" i="5"/>
  <c r="AG608" i="5"/>
  <c r="AH617" i="5"/>
  <c r="AF544" i="5"/>
  <c r="CC544" i="5" s="1"/>
  <c r="BZ545" i="5"/>
  <c r="AF552" i="5"/>
  <c r="CC552" i="5" s="1"/>
  <c r="BZ553" i="5"/>
  <c r="BZ582" i="5"/>
  <c r="BZ590" i="5"/>
  <c r="AF559" i="5"/>
  <c r="CC559" i="5" s="1"/>
  <c r="AF567" i="5"/>
  <c r="CC567" i="5" s="1"/>
  <c r="AG583" i="5"/>
  <c r="AF588" i="5"/>
  <c r="CC588" i="5" s="1"/>
  <c r="AG591" i="5"/>
  <c r="BY596" i="5"/>
  <c r="BY597" i="5"/>
  <c r="AF597" i="5"/>
  <c r="CC597" i="5" s="1"/>
  <c r="BN597" i="5"/>
  <c r="AG599" i="5"/>
  <c r="AG600" i="5"/>
  <c r="BY575" i="5"/>
  <c r="AF575" i="5"/>
  <c r="CC575" i="5" s="1"/>
  <c r="AF596" i="5"/>
  <c r="CC596" i="5" s="1"/>
  <c r="AH609" i="5"/>
  <c r="BN618" i="5"/>
  <c r="BY618" i="5"/>
  <c r="AG625" i="5"/>
  <c r="BN634" i="5"/>
  <c r="BY634" i="5"/>
  <c r="AF634" i="5"/>
  <c r="CC634" i="5" s="1"/>
  <c r="BY798" i="5"/>
  <c r="AF798" i="5"/>
  <c r="CC798" i="5" s="1"/>
  <c r="BN798" i="5"/>
  <c r="BZ618" i="5"/>
  <c r="BZ700" i="5"/>
  <c r="AH619" i="5"/>
  <c r="BN582" i="5"/>
  <c r="BN590" i="5"/>
  <c r="BN598" i="5"/>
  <c r="BN606" i="5"/>
  <c r="BN614" i="5"/>
  <c r="AF618" i="5"/>
  <c r="CC618" i="5" s="1"/>
  <c r="BY622" i="5"/>
  <c r="AF622" i="5"/>
  <c r="CC622" i="5" s="1"/>
  <c r="BN622" i="5"/>
  <c r="BZ628" i="5"/>
  <c r="BZ644" i="5"/>
  <c r="AF583" i="5"/>
  <c r="CC583" i="5" s="1"/>
  <c r="AF591" i="5"/>
  <c r="CC591" i="5" s="1"/>
  <c r="AF599" i="5"/>
  <c r="CC599" i="5" s="1"/>
  <c r="AF607" i="5"/>
  <c r="CC607" i="5" s="1"/>
  <c r="BN621" i="5"/>
  <c r="AF621" i="5"/>
  <c r="CC621" i="5" s="1"/>
  <c r="BZ622" i="5"/>
  <c r="BZ623" i="5"/>
  <c r="AF582" i="5"/>
  <c r="CC582" i="5" s="1"/>
  <c r="AF590" i="5"/>
  <c r="CC590" i="5" s="1"/>
  <c r="AF598" i="5"/>
  <c r="CC598" i="5" s="1"/>
  <c r="AF606" i="5"/>
  <c r="CC606" i="5" s="1"/>
  <c r="AF614" i="5"/>
  <c r="CC614" i="5" s="1"/>
  <c r="BZ616" i="5"/>
  <c r="BZ621" i="5"/>
  <c r="AG640" i="5"/>
  <c r="BN641" i="5"/>
  <c r="BY641" i="5"/>
  <c r="AF641" i="5"/>
  <c r="CC641" i="5" s="1"/>
  <c r="AF643" i="5"/>
  <c r="CC643" i="5" s="1"/>
  <c r="BY643" i="5"/>
  <c r="BN643" i="5"/>
  <c r="CD698" i="5"/>
  <c r="AK698" i="5"/>
  <c r="AG631" i="5"/>
  <c r="BZ643" i="5"/>
  <c r="BZ670" i="5"/>
  <c r="BY678" i="5"/>
  <c r="AF678" i="5"/>
  <c r="CC678" i="5" s="1"/>
  <c r="BN678" i="5"/>
  <c r="AH685" i="5"/>
  <c r="AG693" i="5"/>
  <c r="BY706" i="5"/>
  <c r="AF706" i="5"/>
  <c r="CC706" i="5" s="1"/>
  <c r="BN706" i="5"/>
  <c r="BN645" i="5"/>
  <c r="AF645" i="5"/>
  <c r="CC645" i="5" s="1"/>
  <c r="BN653" i="5"/>
  <c r="AF653" i="5"/>
  <c r="CC653" i="5" s="1"/>
  <c r="BY653" i="5"/>
  <c r="BZ655" i="5"/>
  <c r="BY726" i="5"/>
  <c r="AF726" i="5"/>
  <c r="CC726" i="5" s="1"/>
  <c r="BN726" i="5"/>
  <c r="AH770" i="5"/>
  <c r="BN668" i="5"/>
  <c r="AF668" i="5"/>
  <c r="CC668" i="5" s="1"/>
  <c r="BZ671" i="5"/>
  <c r="AH686" i="5"/>
  <c r="AH745" i="5"/>
  <c r="BZ627" i="5"/>
  <c r="BY635" i="5"/>
  <c r="BY668" i="5"/>
  <c r="BN689" i="5"/>
  <c r="BY689" i="5"/>
  <c r="AF689" i="5"/>
  <c r="CC689" i="5" s="1"/>
  <c r="BN697" i="5"/>
  <c r="BY697" i="5"/>
  <c r="AF697" i="5"/>
  <c r="CC697" i="5" s="1"/>
  <c r="BZ629" i="5"/>
  <c r="AH630" i="5"/>
  <c r="AG632" i="5"/>
  <c r="AF635" i="5"/>
  <c r="CC635" i="5" s="1"/>
  <c r="BZ635" i="5"/>
  <c r="BZ648" i="5"/>
  <c r="AG651" i="5"/>
  <c r="AH656" i="5"/>
  <c r="AG658" i="5"/>
  <c r="BY662" i="5"/>
  <c r="AF662" i="5"/>
  <c r="CC662" i="5" s="1"/>
  <c r="BN662" i="5"/>
  <c r="BY714" i="5"/>
  <c r="AF714" i="5"/>
  <c r="CC714" i="5" s="1"/>
  <c r="BN714" i="5"/>
  <c r="BZ636" i="5"/>
  <c r="AH638" i="5"/>
  <c r="BN652" i="5"/>
  <c r="BY652" i="5"/>
  <c r="BN698" i="5"/>
  <c r="BY698" i="5"/>
  <c r="BN705" i="5"/>
  <c r="AF705" i="5"/>
  <c r="CC705" i="5" s="1"/>
  <c r="BY705" i="5"/>
  <c r="AG718" i="5"/>
  <c r="AH622" i="5"/>
  <c r="BY628" i="5"/>
  <c r="BN628" i="5"/>
  <c r="AG633" i="5"/>
  <c r="BN644" i="5"/>
  <c r="BY644" i="5"/>
  <c r="AF644" i="5"/>
  <c r="CC644" i="5" s="1"/>
  <c r="CD652" i="5"/>
  <c r="AK652" i="5"/>
  <c r="BZ690" i="5"/>
  <c r="BZ698" i="5"/>
  <c r="AF623" i="5"/>
  <c r="CC623" i="5" s="1"/>
  <c r="BN629" i="5"/>
  <c r="AF631" i="5"/>
  <c r="CC631" i="5" s="1"/>
  <c r="BN637" i="5"/>
  <c r="AF639" i="5"/>
  <c r="CC639" i="5" s="1"/>
  <c r="AG650" i="5"/>
  <c r="AG659" i="5"/>
  <c r="AH672" i="5"/>
  <c r="BY676" i="5"/>
  <c r="AF630" i="5"/>
  <c r="CC630" i="5" s="1"/>
  <c r="BN636" i="5"/>
  <c r="AF638" i="5"/>
  <c r="CC638" i="5" s="1"/>
  <c r="BZ647" i="5"/>
  <c r="BZ676" i="5"/>
  <c r="BZ679" i="5"/>
  <c r="AG681" i="5"/>
  <c r="BN682" i="5"/>
  <c r="AF682" i="5"/>
  <c r="CC682" i="5" s="1"/>
  <c r="AG701" i="5"/>
  <c r="BZ703" i="5"/>
  <c r="BN704" i="5"/>
  <c r="AF704" i="5"/>
  <c r="CC704" i="5" s="1"/>
  <c r="BY704" i="5"/>
  <c r="AF629" i="5"/>
  <c r="CC629" i="5" s="1"/>
  <c r="AF637" i="5"/>
  <c r="CC637" i="5" s="1"/>
  <c r="AH644" i="5"/>
  <c r="AH648" i="5"/>
  <c r="BZ663" i="5"/>
  <c r="AH664" i="5"/>
  <c r="BY669" i="5"/>
  <c r="AF676" i="5"/>
  <c r="CC676" i="5" s="1"/>
  <c r="AH680" i="5"/>
  <c r="BZ684" i="5"/>
  <c r="BZ704" i="5"/>
  <c r="BZ713" i="5"/>
  <c r="AF636" i="5"/>
  <c r="CC636" i="5" s="1"/>
  <c r="BY647" i="5"/>
  <c r="AF647" i="5"/>
  <c r="CC647" i="5" s="1"/>
  <c r="BN647" i="5"/>
  <c r="BY654" i="5"/>
  <c r="AF654" i="5"/>
  <c r="CC654" i="5" s="1"/>
  <c r="BN654" i="5"/>
  <c r="AG666" i="5"/>
  <c r="BY677" i="5"/>
  <c r="BY670" i="5"/>
  <c r="AF670" i="5"/>
  <c r="CC670" i="5" s="1"/>
  <c r="BN670" i="5"/>
  <c r="BZ677" i="5"/>
  <c r="BN690" i="5"/>
  <c r="BY690" i="5"/>
  <c r="BZ692" i="5"/>
  <c r="AF649" i="5"/>
  <c r="CC649" i="5" s="1"/>
  <c r="BZ650" i="5"/>
  <c r="BN655" i="5"/>
  <c r="AF657" i="5"/>
  <c r="CC657" i="5" s="1"/>
  <c r="BZ658" i="5"/>
  <c r="BN663" i="5"/>
  <c r="AF665" i="5"/>
  <c r="CC665" i="5" s="1"/>
  <c r="BZ666" i="5"/>
  <c r="BN671" i="5"/>
  <c r="AF673" i="5"/>
  <c r="CC673" i="5" s="1"/>
  <c r="BZ674" i="5"/>
  <c r="BN679" i="5"/>
  <c r="AF681" i="5"/>
  <c r="CC681" i="5" s="1"/>
  <c r="BY683" i="5"/>
  <c r="AF683" i="5"/>
  <c r="CC683" i="5" s="1"/>
  <c r="BN683" i="5"/>
  <c r="AH694" i="5"/>
  <c r="AH702" i="5"/>
  <c r="BN712" i="5"/>
  <c r="BY712" i="5"/>
  <c r="AF648" i="5"/>
  <c r="CC648" i="5" s="1"/>
  <c r="AF656" i="5"/>
  <c r="CC656" i="5" s="1"/>
  <c r="AF664" i="5"/>
  <c r="CC664" i="5" s="1"/>
  <c r="BY691" i="5"/>
  <c r="AF691" i="5"/>
  <c r="CC691" i="5" s="1"/>
  <c r="BN691" i="5"/>
  <c r="BY699" i="5"/>
  <c r="AF699" i="5"/>
  <c r="CC699" i="5" s="1"/>
  <c r="BN699" i="5"/>
  <c r="AH717" i="5"/>
  <c r="AF655" i="5"/>
  <c r="CC655" i="5" s="1"/>
  <c r="AF663" i="5"/>
  <c r="CC663" i="5" s="1"/>
  <c r="AF671" i="5"/>
  <c r="CC671" i="5" s="1"/>
  <c r="AF679" i="5"/>
  <c r="CC679" i="5" s="1"/>
  <c r="AF712" i="5"/>
  <c r="CC712" i="5" s="1"/>
  <c r="AG716" i="5"/>
  <c r="BY681" i="5"/>
  <c r="BY703" i="5"/>
  <c r="BN703" i="5"/>
  <c r="AF703" i="5"/>
  <c r="CC703" i="5" s="1"/>
  <c r="AH721" i="5"/>
  <c r="BY732" i="5"/>
  <c r="BN732" i="5"/>
  <c r="AF732" i="5"/>
  <c r="CC732" i="5" s="1"/>
  <c r="CD735" i="5"/>
  <c r="AK735" i="5"/>
  <c r="AG720" i="5"/>
  <c r="BN684" i="5"/>
  <c r="AF686" i="5"/>
  <c r="CC686" i="5" s="1"/>
  <c r="BZ687" i="5"/>
  <c r="BY709" i="5"/>
  <c r="AF709" i="5"/>
  <c r="CC709" i="5" s="1"/>
  <c r="BZ686" i="5"/>
  <c r="BZ714" i="5"/>
  <c r="AF684" i="5"/>
  <c r="CC684" i="5" s="1"/>
  <c r="AF692" i="5"/>
  <c r="CC692" i="5" s="1"/>
  <c r="AF700" i="5"/>
  <c r="CC700" i="5" s="1"/>
  <c r="BZ705" i="5"/>
  <c r="AH708" i="5"/>
  <c r="BZ715" i="5"/>
  <c r="AF713" i="5"/>
  <c r="CC713" i="5" s="1"/>
  <c r="AH729" i="5"/>
  <c r="BN740" i="5"/>
  <c r="BY740" i="5"/>
  <c r="BY742" i="5"/>
  <c r="AF742" i="5"/>
  <c r="CC742" i="5" s="1"/>
  <c r="BN742" i="5"/>
  <c r="BZ710" i="5"/>
  <c r="AF717" i="5"/>
  <c r="CC717" i="5" s="1"/>
  <c r="BZ726" i="5"/>
  <c r="AF740" i="5"/>
  <c r="CC740" i="5" s="1"/>
  <c r="BZ718" i="5"/>
  <c r="AG747" i="5"/>
  <c r="AG748" i="5"/>
  <c r="AF707" i="5"/>
  <c r="CC707" i="5" s="1"/>
  <c r="AF715" i="5"/>
  <c r="CC715" i="5" s="1"/>
  <c r="BN718" i="5"/>
  <c r="BZ727" i="5"/>
  <c r="AG746" i="5"/>
  <c r="BZ743" i="5"/>
  <c r="AF722" i="5"/>
  <c r="CC722" i="5" s="1"/>
  <c r="BZ723" i="5"/>
  <c r="AF730" i="5"/>
  <c r="CC730" i="5" s="1"/>
  <c r="BY758" i="5"/>
  <c r="AF758" i="5"/>
  <c r="CC758" i="5" s="1"/>
  <c r="BN758" i="5"/>
  <c r="AF728" i="5"/>
  <c r="CC728" i="5" s="1"/>
  <c r="BZ729" i="5"/>
  <c r="AG731" i="5"/>
  <c r="BZ736" i="5"/>
  <c r="AH737" i="5"/>
  <c r="AF719" i="5"/>
  <c r="CC719" i="5" s="1"/>
  <c r="BY735" i="5"/>
  <c r="BN735" i="5"/>
  <c r="BZ752" i="5"/>
  <c r="BY764" i="5"/>
  <c r="BN764" i="5"/>
  <c r="AF764" i="5"/>
  <c r="CC764" i="5" s="1"/>
  <c r="BZ771" i="5"/>
  <c r="AF734" i="5"/>
  <c r="CC734" i="5" s="1"/>
  <c r="AG738" i="5"/>
  <c r="AG739" i="5"/>
  <c r="AF741" i="5"/>
  <c r="CC741" i="5" s="1"/>
  <c r="BN736" i="5"/>
  <c r="BN744" i="5"/>
  <c r="AH753" i="5"/>
  <c r="AG754" i="5"/>
  <c r="BZ775" i="5"/>
  <c r="AF737" i="5"/>
  <c r="CC737" i="5" s="1"/>
  <c r="BN743" i="5"/>
  <c r="AH751" i="5"/>
  <c r="AG755" i="5"/>
  <c r="AF736" i="5"/>
  <c r="CC736" i="5" s="1"/>
  <c r="AF744" i="5"/>
  <c r="CC744" i="5" s="1"/>
  <c r="BZ745" i="5"/>
  <c r="AH752" i="5"/>
  <c r="BZ758" i="5"/>
  <c r="AH761" i="5"/>
  <c r="AG762" i="5"/>
  <c r="AF743" i="5"/>
  <c r="CC743" i="5" s="1"/>
  <c r="BY751" i="5"/>
  <c r="AF751" i="5"/>
  <c r="CC751" i="5" s="1"/>
  <c r="BN751" i="5"/>
  <c r="BZ759" i="5"/>
  <c r="BN747" i="5"/>
  <c r="AG760" i="5"/>
  <c r="BY771" i="5"/>
  <c r="AF771" i="5"/>
  <c r="CC771" i="5" s="1"/>
  <c r="BZ772" i="5"/>
  <c r="BN759" i="5"/>
  <c r="AH767" i="5"/>
  <c r="BQ777" i="5"/>
  <c r="BP777" i="5"/>
  <c r="BY780" i="5"/>
  <c r="AF780" i="5"/>
  <c r="CC780" i="5" s="1"/>
  <c r="BZ787" i="5"/>
  <c r="AF752" i="5"/>
  <c r="CC752" i="5" s="1"/>
  <c r="AF760" i="5"/>
  <c r="CC760" i="5" s="1"/>
  <c r="BY767" i="5"/>
  <c r="AF767" i="5"/>
  <c r="CC767" i="5" s="1"/>
  <c r="AG776" i="5"/>
  <c r="BN780" i="5"/>
  <c r="AF759" i="5"/>
  <c r="CC759" i="5" s="1"/>
  <c r="BY774" i="5"/>
  <c r="AF774" i="5"/>
  <c r="CC774" i="5" s="1"/>
  <c r="BN774" i="5"/>
  <c r="BN779" i="5"/>
  <c r="BY779" i="5"/>
  <c r="AF779" i="5"/>
  <c r="CC779" i="5" s="1"/>
  <c r="BY765" i="5"/>
  <c r="BQ781" i="5"/>
  <c r="BZ784" i="5"/>
  <c r="BZ781" i="5"/>
  <c r="BP781" i="5"/>
  <c r="BY783" i="5"/>
  <c r="AF783" i="5"/>
  <c r="CC783" i="5" s="1"/>
  <c r="BN783" i="5"/>
  <c r="BP776" i="5"/>
  <c r="BZ786" i="5"/>
  <c r="AF768" i="5"/>
  <c r="CC768" i="5" s="1"/>
  <c r="BP775" i="5"/>
  <c r="AF776" i="5"/>
  <c r="CC776" i="5" s="1"/>
  <c r="BP778" i="5"/>
  <c r="BP774" i="5"/>
  <c r="AF775" i="5"/>
  <c r="CC775" i="5" s="1"/>
  <c r="BQ778" i="5"/>
  <c r="BZ779" i="5"/>
  <c r="BZ780" i="5"/>
  <c r="AH782" i="5"/>
  <c r="BP782" i="5"/>
  <c r="BY791" i="5"/>
  <c r="AF791" i="5"/>
  <c r="CC791" i="5" s="1"/>
  <c r="BN791" i="5"/>
  <c r="BQ780" i="5"/>
  <c r="BP780" i="5"/>
  <c r="BQ783" i="5"/>
  <c r="BP783" i="5"/>
  <c r="BN787" i="5"/>
  <c r="AF787" i="5"/>
  <c r="CC787" i="5" s="1"/>
  <c r="BY787" i="5"/>
  <c r="BN793" i="5"/>
  <c r="AF793" i="5"/>
  <c r="CC793" i="5" s="1"/>
  <c r="BY793" i="5"/>
  <c r="BY794" i="5"/>
  <c r="AF794" i="5"/>
  <c r="CC794" i="5" s="1"/>
  <c r="BZ798" i="5"/>
  <c r="BP802" i="5"/>
  <c r="BQ802" i="5"/>
  <c r="AF785" i="5"/>
  <c r="CC785" i="5" s="1"/>
  <c r="BY789" i="5"/>
  <c r="AF789" i="5"/>
  <c r="CC789" i="5" s="1"/>
  <c r="BN789" i="5"/>
  <c r="BZ789" i="5"/>
  <c r="BP790" i="5"/>
  <c r="BN794" i="5"/>
  <c r="AF800" i="5"/>
  <c r="CC800" i="5" s="1"/>
  <c r="BY800" i="5"/>
  <c r="BN800" i="5"/>
  <c r="BN781" i="5"/>
  <c r="BQ792" i="5"/>
  <c r="BP792" i="5"/>
  <c r="AF781" i="5"/>
  <c r="CC781" i="5" s="1"/>
  <c r="BZ790" i="5"/>
  <c r="BZ792" i="5"/>
  <c r="BQ793" i="5"/>
  <c r="BZ799" i="5"/>
  <c r="BQ791" i="5"/>
  <c r="BP791" i="5"/>
  <c r="AH794" i="5"/>
  <c r="BZ800" i="5"/>
  <c r="BP800" i="5"/>
  <c r="BZ795" i="5"/>
  <c r="BZ802" i="5"/>
  <c r="AH807" i="5"/>
  <c r="AH793" i="5"/>
  <c r="AF797" i="5"/>
  <c r="CC797" i="5" s="1"/>
  <c r="BN801" i="5"/>
  <c r="AF801" i="5"/>
  <c r="CC801" i="5" s="1"/>
  <c r="BY797" i="5"/>
  <c r="BZ801" i="5"/>
  <c r="BY809" i="5"/>
  <c r="AF809" i="5"/>
  <c r="CC809" i="5" s="1"/>
  <c r="BN809" i="5"/>
  <c r="BQ801" i="5"/>
  <c r="BN815" i="5"/>
  <c r="AF815" i="5"/>
  <c r="CC815" i="5" s="1"/>
  <c r="BQ816" i="5"/>
  <c r="BP816" i="5"/>
  <c r="AH803" i="5"/>
  <c r="BN808" i="5"/>
  <c r="BY808" i="5"/>
  <c r="AF808" i="5"/>
  <c r="CC808" i="5" s="1"/>
  <c r="BQ809" i="5"/>
  <c r="BP809" i="5"/>
  <c r="AG818" i="5"/>
  <c r="BQ803" i="5"/>
  <c r="BP803" i="5"/>
  <c r="AG804" i="5"/>
  <c r="BQ805" i="5"/>
  <c r="BP805" i="5"/>
  <c r="BP798" i="5"/>
  <c r="AH812" i="5"/>
  <c r="BQ818" i="5"/>
  <c r="BP818" i="5"/>
  <c r="BY802" i="5"/>
  <c r="BN802" i="5"/>
  <c r="AH805" i="5"/>
  <c r="BN806" i="5"/>
  <c r="AF806" i="5"/>
  <c r="CC806" i="5" s="1"/>
  <c r="BZ807" i="5"/>
  <c r="BQ817" i="5"/>
  <c r="BP817" i="5"/>
  <c r="BQ810" i="5"/>
  <c r="BP810" i="5"/>
  <c r="BY816" i="5"/>
  <c r="AF816" i="5"/>
  <c r="CC816" i="5" s="1"/>
  <c r="BN816" i="5"/>
  <c r="BY814" i="5"/>
  <c r="AF803" i="5"/>
  <c r="CC803" i="5" s="1"/>
  <c r="BZ814" i="5"/>
  <c r="AF814" i="5"/>
  <c r="CC814" i="5" s="1"/>
  <c r="BZ817" i="5"/>
  <c r="AH819" i="5"/>
  <c r="BQ819" i="5"/>
  <c r="BP819" i="5"/>
  <c r="AG820" i="5"/>
  <c r="AF811" i="5"/>
  <c r="CC811" i="5" s="1"/>
  <c r="BZ812" i="5"/>
  <c r="BN817" i="5"/>
  <c r="BZ820" i="5"/>
  <c r="AF810" i="5"/>
  <c r="CC810" i="5" s="1"/>
  <c r="AF818" i="5"/>
  <c r="CC818" i="5" s="1"/>
  <c r="AF817" i="5"/>
  <c r="CC817" i="5" s="1"/>
  <c r="AK580" i="5" l="1"/>
  <c r="CD580" i="5"/>
  <c r="CD576" i="5"/>
  <c r="CD813" i="5"/>
  <c r="CE813" i="5" s="1"/>
  <c r="AK350" i="5"/>
  <c r="AK58" i="5"/>
  <c r="CD500" i="5"/>
  <c r="CE500" i="5" s="1"/>
  <c r="CD80" i="5"/>
  <c r="CE80" i="5" s="1"/>
  <c r="AK611" i="5"/>
  <c r="CD687" i="5"/>
  <c r="CE687" i="5" s="1"/>
  <c r="AK149" i="5"/>
  <c r="CD633" i="5"/>
  <c r="CE633" i="5" s="1"/>
  <c r="CD593" i="5"/>
  <c r="AK464" i="5"/>
  <c r="CD402" i="5"/>
  <c r="AL402" i="5" s="1"/>
  <c r="AK207" i="5"/>
  <c r="AK669" i="5"/>
  <c r="CD733" i="5"/>
  <c r="CE733" i="5" s="1"/>
  <c r="AK577" i="5"/>
  <c r="CD466" i="5"/>
  <c r="CE466" i="5" s="1"/>
  <c r="AK756" i="5"/>
  <c r="CD327" i="5"/>
  <c r="CE327" i="5" s="1"/>
  <c r="CE721" i="5"/>
  <c r="AM721" i="5" s="1"/>
  <c r="AK551" i="5"/>
  <c r="CD358" i="5"/>
  <c r="CE358" i="5" s="1"/>
  <c r="CD212" i="5"/>
  <c r="CE212" i="5" s="1"/>
  <c r="AK130" i="5"/>
  <c r="AK319" i="5"/>
  <c r="AK82" i="5"/>
  <c r="AK418" i="5"/>
  <c r="AK777" i="5"/>
  <c r="CD782" i="5"/>
  <c r="AL782" i="5" s="1"/>
  <c r="AK721" i="5"/>
  <c r="CD406" i="5"/>
  <c r="CE406" i="5" s="1"/>
  <c r="AK557" i="5"/>
  <c r="AG295" i="5"/>
  <c r="AG264" i="5"/>
  <c r="AG194" i="5"/>
  <c r="AG108" i="5"/>
  <c r="AG158" i="5"/>
  <c r="AG149" i="5"/>
  <c r="AG358" i="5"/>
  <c r="AG338" i="5"/>
  <c r="AG224" i="5"/>
  <c r="AG441" i="5"/>
  <c r="AG582" i="5"/>
  <c r="AG407" i="5"/>
  <c r="AG297" i="5"/>
  <c r="AG68" i="5"/>
  <c r="AG340" i="5"/>
  <c r="AA815" i="5"/>
  <c r="Z815" i="5"/>
  <c r="Y815" i="5"/>
  <c r="X815" i="5"/>
  <c r="X774" i="5"/>
  <c r="AA774" i="5"/>
  <c r="Y774" i="5"/>
  <c r="Z774" i="5"/>
  <c r="AG676" i="5"/>
  <c r="AG801" i="5"/>
  <c r="Y801" i="5"/>
  <c r="AA801" i="5"/>
  <c r="Z801" i="5"/>
  <c r="X801" i="5"/>
  <c r="AG82" i="5"/>
  <c r="AG397" i="5"/>
  <c r="AG280" i="5"/>
  <c r="AG101" i="5"/>
  <c r="AG414" i="5"/>
  <c r="AG352" i="5"/>
  <c r="AG467" i="5"/>
  <c r="AG468" i="5"/>
  <c r="AA807" i="5"/>
  <c r="Z807" i="5"/>
  <c r="Y807" i="5"/>
  <c r="X807" i="5"/>
  <c r="Y782" i="5"/>
  <c r="AA782" i="5"/>
  <c r="Z782" i="5"/>
  <c r="X782" i="5"/>
  <c r="AG604" i="5"/>
  <c r="AG91" i="5"/>
  <c r="AG290" i="5"/>
  <c r="AG405" i="5"/>
  <c r="AG131" i="5"/>
  <c r="AG528" i="5"/>
  <c r="AG85" i="5"/>
  <c r="AG606" i="5"/>
  <c r="AG516" i="5"/>
  <c r="AG665" i="5"/>
  <c r="AG367" i="5"/>
  <c r="AG418" i="5"/>
  <c r="AG177" i="5"/>
  <c r="AA799" i="5"/>
  <c r="Z799" i="5"/>
  <c r="Y799" i="5"/>
  <c r="X799" i="5"/>
  <c r="AG607" i="5"/>
  <c r="AG730" i="5"/>
  <c r="AG454" i="5"/>
  <c r="AK790" i="5"/>
  <c r="AK677" i="5"/>
  <c r="CD617" i="5"/>
  <c r="AL617" i="5" s="1"/>
  <c r="CD333" i="5"/>
  <c r="AL333" i="5" s="1"/>
  <c r="CD114" i="5"/>
  <c r="AL114" i="5" s="1"/>
  <c r="AG734" i="5"/>
  <c r="AA789" i="5"/>
  <c r="Z789" i="5"/>
  <c r="Y789" i="5"/>
  <c r="X789" i="5"/>
  <c r="AG757" i="5"/>
  <c r="AG756" i="5"/>
  <c r="Z779" i="5"/>
  <c r="Y779" i="5"/>
  <c r="AA779" i="5"/>
  <c r="X779" i="5"/>
  <c r="AG533" i="5"/>
  <c r="AG706" i="5"/>
  <c r="AG626" i="5"/>
  <c r="AG431" i="5"/>
  <c r="AG337" i="5"/>
  <c r="AG282" i="5"/>
  <c r="AG261" i="5"/>
  <c r="AG245" i="5"/>
  <c r="AG229" i="5"/>
  <c r="AG213" i="5"/>
  <c r="AG189" i="5"/>
  <c r="AG208" i="5"/>
  <c r="AG98" i="5"/>
  <c r="AG66" i="5"/>
  <c r="AG50" i="5"/>
  <c r="AG180" i="5"/>
  <c r="AG429" i="5"/>
  <c r="AG171" i="5"/>
  <c r="AG155" i="5"/>
  <c r="AG123" i="5"/>
  <c r="AG93" i="5"/>
  <c r="AG75" i="5"/>
  <c r="AG390" i="5"/>
  <c r="AG368" i="5"/>
  <c r="AG321" i="5"/>
  <c r="AG198" i="5"/>
  <c r="AG443" i="5"/>
  <c r="AG312" i="5"/>
  <c r="AG294" i="5"/>
  <c r="AG422" i="5"/>
  <c r="AG704" i="5"/>
  <c r="AG688" i="5"/>
  <c r="AG473" i="5"/>
  <c r="AG401" i="5"/>
  <c r="AG336" i="5"/>
  <c r="AG81" i="5"/>
  <c r="AG92" i="5"/>
  <c r="AG598" i="5"/>
  <c r="AG436" i="5"/>
  <c r="AG420" i="5"/>
  <c r="AG404" i="5"/>
  <c r="AG788" i="5"/>
  <c r="Z788" i="5"/>
  <c r="AA788" i="5"/>
  <c r="Y788" i="5"/>
  <c r="X788" i="5"/>
  <c r="AG771" i="5"/>
  <c r="AA771" i="5"/>
  <c r="Z771" i="5"/>
  <c r="Y771" i="5"/>
  <c r="X771" i="5"/>
  <c r="AG557" i="5"/>
  <c r="AG673" i="5"/>
  <c r="AG474" i="5"/>
  <c r="AG232" i="5"/>
  <c r="AG45" i="5"/>
  <c r="AG43" i="5"/>
  <c r="AG206" i="5"/>
  <c r="AG281" i="5"/>
  <c r="AG589" i="5"/>
  <c r="AG587" i="5"/>
  <c r="AG361" i="5"/>
  <c r="AG247" i="5"/>
  <c r="AG262" i="5"/>
  <c r="AG349" i="5"/>
  <c r="AG741" i="5"/>
  <c r="AG551" i="5"/>
  <c r="X772" i="5"/>
  <c r="Z772" i="5"/>
  <c r="AA772" i="5"/>
  <c r="Y772" i="5"/>
  <c r="AG713" i="5"/>
  <c r="AG314" i="5"/>
  <c r="AG311" i="5"/>
  <c r="AG99" i="5"/>
  <c r="AG329" i="5"/>
  <c r="AG51" i="5"/>
  <c r="AG425" i="5"/>
  <c r="AG215" i="5"/>
  <c r="AG97" i="5"/>
  <c r="AG76" i="5"/>
  <c r="Y812" i="5"/>
  <c r="Z812" i="5"/>
  <c r="X812" i="5"/>
  <c r="AA812" i="5"/>
  <c r="AK627" i="5"/>
  <c r="AG289" i="5"/>
  <c r="AG759" i="5"/>
  <c r="AG654" i="5"/>
  <c r="AG781" i="5"/>
  <c r="AA781" i="5"/>
  <c r="Z781" i="5"/>
  <c r="Y781" i="5"/>
  <c r="X781" i="5"/>
  <c r="AG612" i="5"/>
  <c r="AG596" i="5"/>
  <c r="AG574" i="5"/>
  <c r="AG698" i="5"/>
  <c r="AG519" i="5"/>
  <c r="AG423" i="5"/>
  <c r="AG359" i="5"/>
  <c r="AG430" i="5"/>
  <c r="AG156" i="5"/>
  <c r="AG426" i="5"/>
  <c r="AG293" i="5"/>
  <c r="AG550" i="5"/>
  <c r="AG517" i="5"/>
  <c r="AG469" i="5"/>
  <c r="AG421" i="5"/>
  <c r="AG139" i="5"/>
  <c r="AG366" i="5"/>
  <c r="AG520" i="5"/>
  <c r="AG283" i="5"/>
  <c r="AG254" i="5"/>
  <c r="AG214" i="5"/>
  <c r="AG190" i="5"/>
  <c r="AG350" i="5"/>
  <c r="AG613" i="5"/>
  <c r="AG597" i="5"/>
  <c r="AG581" i="5"/>
  <c r="AG564" i="5"/>
  <c r="AG419" i="5"/>
  <c r="AG263" i="5"/>
  <c r="AG161" i="5"/>
  <c r="AG107" i="5"/>
  <c r="AG278" i="5"/>
  <c r="AG595" i="5"/>
  <c r="AG579" i="5"/>
  <c r="AG393" i="5"/>
  <c r="AG231" i="5"/>
  <c r="AG65" i="5"/>
  <c r="AG524" i="5"/>
  <c r="AG303" i="5"/>
  <c r="AG202" i="5"/>
  <c r="AG138" i="5"/>
  <c r="AG165" i="5"/>
  <c r="AG44" i="5"/>
  <c r="AG758" i="5"/>
  <c r="AG527" i="5"/>
  <c r="AG724" i="5"/>
  <c r="AG320" i="5"/>
  <c r="AG272" i="5"/>
  <c r="AG136" i="5"/>
  <c r="AG525" i="5"/>
  <c r="AG179" i="5"/>
  <c r="AG109" i="5"/>
  <c r="AG313" i="5"/>
  <c r="AG605" i="5"/>
  <c r="AG451" i="5"/>
  <c r="AG121" i="5"/>
  <c r="AG305" i="5"/>
  <c r="AG744" i="5"/>
  <c r="AG105" i="5"/>
  <c r="AG73" i="5"/>
  <c r="AG146" i="5"/>
  <c r="AG195" i="5"/>
  <c r="AG438" i="5"/>
  <c r="AG736" i="5"/>
  <c r="AG353" i="5"/>
  <c r="AG186" i="5"/>
  <c r="AG647" i="5"/>
  <c r="AG114" i="5"/>
  <c r="AG365" i="5"/>
  <c r="AG345" i="5"/>
  <c r="AG239" i="5"/>
  <c r="AG794" i="5"/>
  <c r="X794" i="5"/>
  <c r="AA794" i="5"/>
  <c r="Y794" i="5"/>
  <c r="Z794" i="5"/>
  <c r="AK380" i="5"/>
  <c r="AG135" i="5"/>
  <c r="CD129" i="5"/>
  <c r="AL129" i="5" s="1"/>
  <c r="AK173" i="5"/>
  <c r="AA783" i="5"/>
  <c r="Z783" i="5"/>
  <c r="Y783" i="5"/>
  <c r="X783" i="5"/>
  <c r="AG611" i="5"/>
  <c r="AG670" i="5"/>
  <c r="AA773" i="5"/>
  <c r="Z773" i="5"/>
  <c r="Y773" i="5"/>
  <c r="X773" i="5"/>
  <c r="AG576" i="5"/>
  <c r="Z780" i="5"/>
  <c r="AA780" i="5"/>
  <c r="Y780" i="5"/>
  <c r="X780" i="5"/>
  <c r="AG692" i="5"/>
  <c r="AG580" i="5"/>
  <c r="AG566" i="5"/>
  <c r="AG786" i="5"/>
  <c r="Z786" i="5"/>
  <c r="X786" i="5"/>
  <c r="Y786" i="5"/>
  <c r="AA786" i="5"/>
  <c r="AA817" i="5"/>
  <c r="Z817" i="5"/>
  <c r="Y817" i="5"/>
  <c r="X817" i="5"/>
  <c r="AG641" i="5"/>
  <c r="AG415" i="5"/>
  <c r="AG399" i="5"/>
  <c r="AG351" i="5"/>
  <c r="AG306" i="5"/>
  <c r="AG157" i="5"/>
  <c r="AG141" i="5"/>
  <c r="AG327" i="5"/>
  <c r="AG256" i="5"/>
  <c r="AG90" i="5"/>
  <c r="AG518" i="5"/>
  <c r="AG461" i="5"/>
  <c r="AG357" i="5"/>
  <c r="AG187" i="5"/>
  <c r="AG69" i="5"/>
  <c r="AG472" i="5"/>
  <c r="AG416" i="5"/>
  <c r="AG392" i="5"/>
  <c r="AG360" i="5"/>
  <c r="AG344" i="5"/>
  <c r="AG277" i="5"/>
  <c r="AG230" i="5"/>
  <c r="AG182" i="5"/>
  <c r="AG59" i="5"/>
  <c r="AG172" i="5"/>
  <c r="AG459" i="5"/>
  <c r="AG137" i="5"/>
  <c r="AG534" i="5"/>
  <c r="X816" i="5"/>
  <c r="AA816" i="5"/>
  <c r="Z816" i="5"/>
  <c r="Y816" i="5"/>
  <c r="AA784" i="5"/>
  <c r="Y784" i="5"/>
  <c r="X784" i="5"/>
  <c r="Z784" i="5"/>
  <c r="AG140" i="5"/>
  <c r="AG385" i="5"/>
  <c r="AG322" i="5"/>
  <c r="AG590" i="5"/>
  <c r="AG573" i="5"/>
  <c r="AG556" i="5"/>
  <c r="AG178" i="5"/>
  <c r="AG52" i="5"/>
  <c r="AG144" i="5"/>
  <c r="AG588" i="5"/>
  <c r="AG787" i="5"/>
  <c r="AA787" i="5"/>
  <c r="Z787" i="5"/>
  <c r="Y787" i="5"/>
  <c r="X787" i="5"/>
  <c r="Z802" i="5"/>
  <c r="X802" i="5"/>
  <c r="AA802" i="5"/>
  <c r="Y802" i="5"/>
  <c r="AG455" i="5"/>
  <c r="AG150" i="5"/>
  <c r="AG406" i="5"/>
  <c r="AG572" i="5"/>
  <c r="AG83" i="5"/>
  <c r="AK660" i="5"/>
  <c r="AG127" i="5"/>
  <c r="AG627" i="5"/>
  <c r="Z778" i="5"/>
  <c r="AA778" i="5"/>
  <c r="Y778" i="5"/>
  <c r="X778" i="5"/>
  <c r="AG714" i="5"/>
  <c r="AG690" i="5"/>
  <c r="AG197" i="5"/>
  <c r="AG128" i="5"/>
  <c r="AG376" i="5"/>
  <c r="AG427" i="5"/>
  <c r="AG792" i="5"/>
  <c r="Z792" i="5"/>
  <c r="Y792" i="5"/>
  <c r="AA792" i="5"/>
  <c r="X792" i="5"/>
  <c r="AG565" i="5"/>
  <c r="AG100" i="5"/>
  <c r="AG84" i="5"/>
  <c r="AG719" i="5"/>
  <c r="AG603" i="5"/>
  <c r="AG439" i="5"/>
  <c r="AG381" i="5"/>
  <c r="AG296" i="5"/>
  <c r="AG567" i="5"/>
  <c r="AG164" i="5"/>
  <c r="AG134" i="5"/>
  <c r="AG526" i="5"/>
  <c r="AG270" i="5"/>
  <c r="AG145" i="5"/>
  <c r="AG188" i="5"/>
  <c r="Z819" i="5"/>
  <c r="Y819" i="5"/>
  <c r="AA819" i="5"/>
  <c r="X819" i="5"/>
  <c r="AG622" i="5"/>
  <c r="AG448" i="5"/>
  <c r="AK267" i="5"/>
  <c r="AK57" i="5"/>
  <c r="AG775" i="5"/>
  <c r="AA775" i="5"/>
  <c r="Z775" i="5"/>
  <c r="Y775" i="5"/>
  <c r="X775" i="5"/>
  <c r="AA806" i="5"/>
  <c r="Y806" i="5"/>
  <c r="X806" i="5"/>
  <c r="Z806" i="5"/>
  <c r="AA790" i="5"/>
  <c r="Y790" i="5"/>
  <c r="Z790" i="5"/>
  <c r="X790" i="5"/>
  <c r="AG677" i="5"/>
  <c r="AG559" i="5"/>
  <c r="AG668" i="5"/>
  <c r="AG636" i="5"/>
  <c r="AA809" i="5"/>
  <c r="Z809" i="5"/>
  <c r="Y809" i="5"/>
  <c r="X809" i="5"/>
  <c r="AG777" i="5"/>
  <c r="AA777" i="5"/>
  <c r="Z777" i="5"/>
  <c r="Y777" i="5"/>
  <c r="X777" i="5"/>
  <c r="AG705" i="5"/>
  <c r="AG471" i="5"/>
  <c r="AG391" i="5"/>
  <c r="AG133" i="5"/>
  <c r="AG248" i="5"/>
  <c r="AG106" i="5"/>
  <c r="AG453" i="5"/>
  <c r="AG389" i="5"/>
  <c r="AG373" i="5"/>
  <c r="AG328" i="5"/>
  <c r="AG304" i="5"/>
  <c r="AG269" i="5"/>
  <c r="AG203" i="5"/>
  <c r="AG61" i="5"/>
  <c r="AG115" i="5"/>
  <c r="AG536" i="5"/>
  <c r="AG335" i="5"/>
  <c r="AG174" i="5"/>
  <c r="AG126" i="5"/>
  <c r="AG148" i="5"/>
  <c r="AG435" i="5"/>
  <c r="AG339" i="5"/>
  <c r="AG288" i="5"/>
  <c r="AG462" i="5"/>
  <c r="AG236" i="5"/>
  <c r="AG465" i="5"/>
  <c r="AG377" i="5"/>
  <c r="AG255" i="5"/>
  <c r="AG223" i="5"/>
  <c r="AG89" i="5"/>
  <c r="AG49" i="5"/>
  <c r="AG42" i="5"/>
  <c r="AG614" i="5"/>
  <c r="AG460" i="5"/>
  <c r="AG444" i="5"/>
  <c r="AG375" i="5"/>
  <c r="AG382" i="5"/>
  <c r="AG437" i="5"/>
  <c r="AG287" i="5"/>
  <c r="AG222" i="5"/>
  <c r="AG67" i="5"/>
  <c r="AG449" i="5"/>
  <c r="AA803" i="5"/>
  <c r="Z803" i="5"/>
  <c r="Y803" i="5"/>
  <c r="X803" i="5"/>
  <c r="AG396" i="5"/>
  <c r="AG655" i="5"/>
  <c r="AA814" i="5"/>
  <c r="Y814" i="5"/>
  <c r="Z814" i="5"/>
  <c r="X814" i="5"/>
  <c r="AG447" i="5"/>
  <c r="AG298" i="5"/>
  <c r="AG142" i="5"/>
  <c r="AG558" i="5"/>
  <c r="CD201" i="5"/>
  <c r="AG671" i="5"/>
  <c r="AG798" i="5"/>
  <c r="Y798" i="5"/>
  <c r="X798" i="5"/>
  <c r="Z798" i="5"/>
  <c r="AA798" i="5"/>
  <c r="AG683" i="5"/>
  <c r="AG173" i="5"/>
  <c r="AG216" i="5"/>
  <c r="AG238" i="5"/>
  <c r="AG60" i="5"/>
  <c r="AG452" i="5"/>
  <c r="AG258" i="5"/>
  <c r="AA805" i="5"/>
  <c r="Z805" i="5"/>
  <c r="Y805" i="5"/>
  <c r="X805" i="5"/>
  <c r="AA793" i="5"/>
  <c r="Z793" i="5"/>
  <c r="Y793" i="5"/>
  <c r="X793" i="5"/>
  <c r="AG669" i="5"/>
  <c r="AG662" i="5"/>
  <c r="AG797" i="5"/>
  <c r="AA797" i="5"/>
  <c r="Z797" i="5"/>
  <c r="Y797" i="5"/>
  <c r="X797" i="5"/>
  <c r="AG535" i="5"/>
  <c r="Z796" i="5"/>
  <c r="AA796" i="5"/>
  <c r="Y796" i="5"/>
  <c r="X796" i="5"/>
  <c r="AG764" i="5"/>
  <c r="AG652" i="5"/>
  <c r="AG795" i="5"/>
  <c r="Z795" i="5"/>
  <c r="Y795" i="5"/>
  <c r="AA795" i="5"/>
  <c r="X795" i="5"/>
  <c r="AG810" i="5"/>
  <c r="Z810" i="5"/>
  <c r="Y810" i="5"/>
  <c r="X810" i="5"/>
  <c r="AA810" i="5"/>
  <c r="AG634" i="5"/>
  <c r="AG697" i="5"/>
  <c r="AG463" i="5"/>
  <c r="AG383" i="5"/>
  <c r="AG343" i="5"/>
  <c r="AG253" i="5"/>
  <c r="AG237" i="5"/>
  <c r="AG221" i="5"/>
  <c r="AG205" i="5"/>
  <c r="AG458" i="5"/>
  <c r="AG240" i="5"/>
  <c r="AG74" i="5"/>
  <c r="AG58" i="5"/>
  <c r="AG244" i="5"/>
  <c r="AG445" i="5"/>
  <c r="AG413" i="5"/>
  <c r="AG163" i="5"/>
  <c r="AG147" i="5"/>
  <c r="AG117" i="5"/>
  <c r="AG53" i="5"/>
  <c r="AG512" i="5"/>
  <c r="AG384" i="5"/>
  <c r="AG246" i="5"/>
  <c r="AG166" i="5"/>
  <c r="AG446" i="5"/>
  <c r="AG132" i="5"/>
  <c r="AG374" i="5"/>
  <c r="AG196" i="5"/>
  <c r="Z808" i="5"/>
  <c r="Y808" i="5"/>
  <c r="X808" i="5"/>
  <c r="AA808" i="5"/>
  <c r="AG398" i="5"/>
  <c r="AG220" i="5"/>
  <c r="AG77" i="5"/>
  <c r="AG369" i="5"/>
  <c r="AG154" i="5"/>
  <c r="AG428" i="5"/>
  <c r="AG412" i="5"/>
  <c r="AG330" i="5"/>
  <c r="AG319" i="5"/>
  <c r="AG268" i="5"/>
  <c r="AG242" i="5"/>
  <c r="AG162" i="5"/>
  <c r="AG116" i="5"/>
  <c r="AG228" i="5"/>
  <c r="AG124" i="5"/>
  <c r="AK710" i="5"/>
  <c r="CD788" i="5"/>
  <c r="CE788" i="5" s="1"/>
  <c r="CE609" i="5"/>
  <c r="CF609" i="5" s="1"/>
  <c r="CD119" i="5"/>
  <c r="AL119" i="5" s="1"/>
  <c r="CD754" i="5"/>
  <c r="AL754" i="5" s="1"/>
  <c r="AK603" i="5"/>
  <c r="CD594" i="5"/>
  <c r="CE594" i="5" s="1"/>
  <c r="AK571" i="5"/>
  <c r="CD512" i="5"/>
  <c r="CE512" i="5" s="1"/>
  <c r="AK659" i="5"/>
  <c r="AK132" i="5"/>
  <c r="AK50" i="5"/>
  <c r="CD279" i="5"/>
  <c r="CE279" i="5" s="1"/>
  <c r="AK750" i="5"/>
  <c r="CD568" i="5"/>
  <c r="AK573" i="5"/>
  <c r="CD524" i="5"/>
  <c r="CE524" i="5" s="1"/>
  <c r="CD499" i="5"/>
  <c r="CE499" i="5" s="1"/>
  <c r="AG715" i="5"/>
  <c r="AK609" i="5"/>
  <c r="AK516" i="5"/>
  <c r="AK502" i="5"/>
  <c r="AK161" i="5"/>
  <c r="CD219" i="5"/>
  <c r="AL219" i="5" s="1"/>
  <c r="AK157" i="5"/>
  <c r="AK724" i="5"/>
  <c r="CD640" i="5"/>
  <c r="AL640" i="5" s="1"/>
  <c r="AK547" i="5"/>
  <c r="AK227" i="5"/>
  <c r="AK155" i="5"/>
  <c r="AK720" i="5"/>
  <c r="AK772" i="5"/>
  <c r="AL283" i="5"/>
  <c r="AK504" i="5"/>
  <c r="AK220" i="5"/>
  <c r="CD153" i="5"/>
  <c r="CE153" i="5" s="1"/>
  <c r="AG663" i="5"/>
  <c r="AK106" i="5"/>
  <c r="AG679" i="5"/>
  <c r="CE625" i="5"/>
  <c r="CF625" i="5" s="1"/>
  <c r="AK610" i="5"/>
  <c r="CD562" i="5"/>
  <c r="AL562" i="5" s="1"/>
  <c r="AK348" i="5"/>
  <c r="CD766" i="5"/>
  <c r="CE766" i="5" s="1"/>
  <c r="AG691" i="5"/>
  <c r="AK626" i="5"/>
  <c r="CD405" i="5"/>
  <c r="CD275" i="5"/>
  <c r="AL275" i="5" s="1"/>
  <c r="AK602" i="5"/>
  <c r="AL608" i="5"/>
  <c r="AK520" i="5"/>
  <c r="AK412" i="5"/>
  <c r="AK472" i="5"/>
  <c r="AK181" i="5"/>
  <c r="AK49" i="5"/>
  <c r="AK646" i="5"/>
  <c r="CD64" i="5"/>
  <c r="CE64" i="5" s="1"/>
  <c r="CD757" i="5"/>
  <c r="CE757" i="5" s="1"/>
  <c r="AK165" i="5"/>
  <c r="AK141" i="5"/>
  <c r="CD796" i="5"/>
  <c r="CE796" i="5" s="1"/>
  <c r="AK795" i="5"/>
  <c r="AG816" i="5"/>
  <c r="AK434" i="5"/>
  <c r="CD424" i="5"/>
  <c r="AL424" i="5" s="1"/>
  <c r="AK413" i="5"/>
  <c r="CD748" i="5"/>
  <c r="AL748" i="5" s="1"/>
  <c r="AK727" i="5"/>
  <c r="AK690" i="5"/>
  <c r="AK600" i="5"/>
  <c r="AK97" i="5"/>
  <c r="AG815" i="5"/>
  <c r="AG802" i="5"/>
  <c r="AG778" i="5"/>
  <c r="CD688" i="5"/>
  <c r="CE688" i="5" s="1"/>
  <c r="AK688" i="5"/>
  <c r="AG817" i="5"/>
  <c r="CD328" i="5"/>
  <c r="CE328" i="5" s="1"/>
  <c r="AK328" i="5"/>
  <c r="AG772" i="5"/>
  <c r="AG660" i="5"/>
  <c r="AG620" i="5"/>
  <c r="AG635" i="5"/>
  <c r="AK304" i="5"/>
  <c r="CD786" i="5"/>
  <c r="CE786" i="5" s="1"/>
  <c r="AK786" i="5"/>
  <c r="AK578" i="5"/>
  <c r="CD578" i="5"/>
  <c r="CE578" i="5" s="1"/>
  <c r="CD651" i="5"/>
  <c r="AL651" i="5" s="1"/>
  <c r="AK651" i="5"/>
  <c r="AG637" i="5"/>
  <c r="AG621" i="5"/>
  <c r="CD615" i="5"/>
  <c r="AK615" i="5"/>
  <c r="CE802" i="5"/>
  <c r="CF802" i="5" s="1"/>
  <c r="AL802" i="5"/>
  <c r="AG700" i="5"/>
  <c r="AG743" i="5"/>
  <c r="AG742" i="5"/>
  <c r="AG796" i="5"/>
  <c r="CD778" i="5"/>
  <c r="CE778" i="5" s="1"/>
  <c r="AK778" i="5"/>
  <c r="CD725" i="5"/>
  <c r="CE725" i="5" s="1"/>
  <c r="AK725" i="5"/>
  <c r="CD661" i="5"/>
  <c r="AL661" i="5" s="1"/>
  <c r="AK661" i="5"/>
  <c r="AG789" i="5"/>
  <c r="AK747" i="5"/>
  <c r="CD747" i="5"/>
  <c r="AL747" i="5" s="1"/>
  <c r="AG725" i="5"/>
  <c r="CD112" i="5"/>
  <c r="CE112" i="5" s="1"/>
  <c r="AK112" i="5"/>
  <c r="CD302" i="5"/>
  <c r="AL302" i="5" s="1"/>
  <c r="AK302" i="5"/>
  <c r="CD46" i="5"/>
  <c r="AL46" i="5" s="1"/>
  <c r="AK46" i="5"/>
  <c r="CD295" i="5"/>
  <c r="CE295" i="5" s="1"/>
  <c r="AK295" i="5"/>
  <c r="CD595" i="5"/>
  <c r="CE595" i="5" s="1"/>
  <c r="AK595" i="5"/>
  <c r="CD89" i="5"/>
  <c r="AL89" i="5" s="1"/>
  <c r="AK89" i="5"/>
  <c r="CD388" i="5"/>
  <c r="CE388" i="5" s="1"/>
  <c r="AK388" i="5"/>
  <c r="AG712" i="5"/>
  <c r="CD310" i="5"/>
  <c r="CE310" i="5" s="1"/>
  <c r="AK310" i="5"/>
  <c r="CD620" i="5"/>
  <c r="CE620" i="5" s="1"/>
  <c r="AK620" i="5"/>
  <c r="CD563" i="5"/>
  <c r="CE563" i="5" s="1"/>
  <c r="AK563" i="5"/>
  <c r="CD426" i="5"/>
  <c r="AL426" i="5" s="1"/>
  <c r="AK426" i="5"/>
  <c r="CD81" i="5"/>
  <c r="CE81" i="5" s="1"/>
  <c r="AK81" i="5"/>
  <c r="AK131" i="5"/>
  <c r="CD404" i="5"/>
  <c r="CE404" i="5" s="1"/>
  <c r="CD773" i="5"/>
  <c r="AL773" i="5" s="1"/>
  <c r="AK773" i="5"/>
  <c r="CD88" i="5"/>
  <c r="AL88" i="5" s="1"/>
  <c r="AK88" i="5"/>
  <c r="CD494" i="5"/>
  <c r="CE494" i="5" s="1"/>
  <c r="AK494" i="5"/>
  <c r="CD470" i="5"/>
  <c r="CE470" i="5" s="1"/>
  <c r="AK470" i="5"/>
  <c r="CD110" i="5"/>
  <c r="AK110" i="5"/>
  <c r="CD284" i="5"/>
  <c r="CE284" i="5" s="1"/>
  <c r="AK284" i="5"/>
  <c r="CD444" i="5"/>
  <c r="AL444" i="5" s="1"/>
  <c r="AK444" i="5"/>
  <c r="AG808" i="5"/>
  <c r="AG784" i="5"/>
  <c r="CD532" i="5"/>
  <c r="CE532" i="5" s="1"/>
  <c r="AK532" i="5"/>
  <c r="CD372" i="5"/>
  <c r="AL372" i="5" s="1"/>
  <c r="AK372" i="5"/>
  <c r="CD805" i="5"/>
  <c r="CE805" i="5" s="1"/>
  <c r="AK805" i="5"/>
  <c r="AG643" i="5"/>
  <c r="AG682" i="5"/>
  <c r="AG642" i="5"/>
  <c r="AK695" i="5"/>
  <c r="CD695" i="5"/>
  <c r="AL695" i="5" s="1"/>
  <c r="AG649" i="5"/>
  <c r="AK90" i="5"/>
  <c r="CD90" i="5"/>
  <c r="CE90" i="5" s="1"/>
  <c r="CD365" i="5"/>
  <c r="AL365" i="5" s="1"/>
  <c r="AK365" i="5"/>
  <c r="AK711" i="5"/>
  <c r="CD410" i="5"/>
  <c r="AL410" i="5" s="1"/>
  <c r="AK323" i="5"/>
  <c r="AL600" i="5"/>
  <c r="CD579" i="5"/>
  <c r="CE579" i="5" s="1"/>
  <c r="AK450" i="5"/>
  <c r="AK269" i="5"/>
  <c r="AK331" i="5"/>
  <c r="AK66" i="5"/>
  <c r="AK543" i="5"/>
  <c r="AK428" i="5"/>
  <c r="AK260" i="5"/>
  <c r="AK471" i="5"/>
  <c r="AK493" i="5"/>
  <c r="AK326" i="5"/>
  <c r="AK243" i="5"/>
  <c r="AG728" i="5"/>
  <c r="CD667" i="5"/>
  <c r="CE667" i="5" s="1"/>
  <c r="AK658" i="5"/>
  <c r="CD478" i="5"/>
  <c r="CE478" i="5" s="1"/>
  <c r="AK364" i="5"/>
  <c r="AK414" i="5"/>
  <c r="CD341" i="5"/>
  <c r="AL341" i="5" s="1"/>
  <c r="CD294" i="5"/>
  <c r="AL294" i="5" s="1"/>
  <c r="AK213" i="5"/>
  <c r="AL799" i="5"/>
  <c r="CD784" i="5"/>
  <c r="CE784" i="5" s="1"/>
  <c r="AK763" i="5"/>
  <c r="AG769" i="5"/>
  <c r="CD762" i="5"/>
  <c r="AL762" i="5" s="1"/>
  <c r="CD765" i="5"/>
  <c r="CE765" i="5" s="1"/>
  <c r="CD729" i="5"/>
  <c r="AL729" i="5" s="1"/>
  <c r="AK601" i="5"/>
  <c r="AK510" i="5"/>
  <c r="AK538" i="5"/>
  <c r="CD442" i="5"/>
  <c r="AL442" i="5" s="1"/>
  <c r="AK396" i="5"/>
  <c r="AK251" i="5"/>
  <c r="AK309" i="5"/>
  <c r="AK104" i="5"/>
  <c r="AK755" i="5"/>
  <c r="AG707" i="5"/>
  <c r="AG629" i="5"/>
  <c r="AK619" i="5"/>
  <c r="AK608" i="5"/>
  <c r="AK356" i="5"/>
  <c r="CD448" i="5"/>
  <c r="CE448" i="5" s="1"/>
  <c r="AK536" i="5"/>
  <c r="AK185" i="5"/>
  <c r="AK137" i="5"/>
  <c r="AK72" i="5"/>
  <c r="AK799" i="5"/>
  <c r="AK807" i="5"/>
  <c r="AK624" i="5"/>
  <c r="AK587" i="5"/>
  <c r="CD539" i="5"/>
  <c r="AL539" i="5" s="1"/>
  <c r="AK318" i="5"/>
  <c r="AK283" i="5"/>
  <c r="AK145" i="5"/>
  <c r="CD169" i="5"/>
  <c r="AL169" i="5" s="1"/>
  <c r="AK96" i="5"/>
  <c r="AK723" i="5"/>
  <c r="AK628" i="5"/>
  <c r="AK479" i="5"/>
  <c r="AK625" i="5"/>
  <c r="AK48" i="5"/>
  <c r="CD48" i="5"/>
  <c r="AL48" i="5" s="1"/>
  <c r="CD42" i="5"/>
  <c r="CE42" i="5" s="1"/>
  <c r="AK42" i="5"/>
  <c r="AK65" i="5"/>
  <c r="AK56" i="5"/>
  <c r="AG799" i="5"/>
  <c r="AG783" i="5"/>
  <c r="CD749" i="5"/>
  <c r="AL749" i="5" s="1"/>
  <c r="AK749" i="5"/>
  <c r="AG779" i="5"/>
  <c r="AK761" i="5"/>
  <c r="CD761" i="5"/>
  <c r="CE761" i="5" s="1"/>
  <c r="CD675" i="5"/>
  <c r="CE675" i="5" s="1"/>
  <c r="AK675" i="5"/>
  <c r="AG653" i="5"/>
  <c r="AG740" i="5"/>
  <c r="AG684" i="5"/>
  <c r="CD642" i="5"/>
  <c r="AL642" i="5" s="1"/>
  <c r="AK642" i="5"/>
  <c r="AG628" i="5"/>
  <c r="CD586" i="5"/>
  <c r="AL586" i="5" s="1"/>
  <c r="AK586" i="5"/>
  <c r="CD528" i="5"/>
  <c r="CE528" i="5" s="1"/>
  <c r="AK528" i="5"/>
  <c r="CD739" i="5"/>
  <c r="AL739" i="5" s="1"/>
  <c r="AK739" i="5"/>
  <c r="AG661" i="5"/>
  <c r="AG645" i="5"/>
  <c r="AG780" i="5"/>
  <c r="AG774" i="5"/>
  <c r="AG726" i="5"/>
  <c r="AG765" i="5"/>
  <c r="AG814" i="5"/>
  <c r="AG806" i="5"/>
  <c r="AG750" i="5"/>
  <c r="AG678" i="5"/>
  <c r="AG711" i="5"/>
  <c r="CD812" i="5"/>
  <c r="AL812" i="5" s="1"/>
  <c r="AK812" i="5"/>
  <c r="AG790" i="5"/>
  <c r="AK696" i="5"/>
  <c r="CD694" i="5"/>
  <c r="AL694" i="5" s="1"/>
  <c r="AK486" i="5"/>
  <c r="CD394" i="5"/>
  <c r="CE394" i="5" s="1"/>
  <c r="AK74" i="5"/>
  <c r="AK98" i="5"/>
  <c r="AK193" i="5"/>
  <c r="AK235" i="5"/>
  <c r="AK125" i="5"/>
  <c r="AG699" i="5"/>
  <c r="CD569" i="5"/>
  <c r="CE569" i="5" s="1"/>
  <c r="AL348" i="5"/>
  <c r="AG657" i="5"/>
  <c r="AK555" i="5"/>
  <c r="AK277" i="5"/>
  <c r="AK105" i="5"/>
  <c r="AK73" i="5"/>
  <c r="AK458" i="5"/>
  <c r="AK197" i="5"/>
  <c r="CD584" i="5"/>
  <c r="AL584" i="5" s="1"/>
  <c r="CD63" i="5"/>
  <c r="AK63" i="5"/>
  <c r="AG644" i="5"/>
  <c r="CD102" i="5"/>
  <c r="CE102" i="5" s="1"/>
  <c r="AK102" i="5"/>
  <c r="AG722" i="5"/>
  <c r="CD189" i="5"/>
  <c r="CE189" i="5" s="1"/>
  <c r="AK189" i="5"/>
  <c r="CD650" i="5"/>
  <c r="AK650" i="5"/>
  <c r="CD259" i="5"/>
  <c r="CE259" i="5" s="1"/>
  <c r="AK259" i="5"/>
  <c r="CD291" i="5"/>
  <c r="AK291" i="5"/>
  <c r="CD113" i="5"/>
  <c r="AK113" i="5"/>
  <c r="AG624" i="5"/>
  <c r="AK546" i="5"/>
  <c r="CD546" i="5"/>
  <c r="AK79" i="5"/>
  <c r="CD79" i="5"/>
  <c r="AG773" i="5"/>
  <c r="CD299" i="5"/>
  <c r="AK299" i="5"/>
  <c r="CD121" i="5"/>
  <c r="CE121" i="5" s="1"/>
  <c r="AK121" i="5"/>
  <c r="CD477" i="5"/>
  <c r="AK477" i="5"/>
  <c r="AK702" i="5"/>
  <c r="CD702" i="5"/>
  <c r="AL632" i="5"/>
  <c r="CD685" i="5"/>
  <c r="AK685" i="5"/>
  <c r="AG689" i="5"/>
  <c r="CD456" i="5"/>
  <c r="AK456" i="5"/>
  <c r="CD616" i="5"/>
  <c r="CE616" i="5" s="1"/>
  <c r="CD177" i="5"/>
  <c r="AL177" i="5" s="1"/>
  <c r="AK177" i="5"/>
  <c r="AG271" i="5"/>
  <c r="CD111" i="5"/>
  <c r="AK111" i="5"/>
  <c r="CD507" i="5"/>
  <c r="AK507" i="5"/>
  <c r="AK632" i="5"/>
  <c r="AK285" i="5"/>
  <c r="CD285" i="5"/>
  <c r="CE285" i="5" s="1"/>
  <c r="AK47" i="5"/>
  <c r="CD47" i="5"/>
  <c r="AK301" i="5"/>
  <c r="CD301" i="5"/>
  <c r="AG735" i="5"/>
  <c r="AK701" i="5"/>
  <c r="CD701" i="5"/>
  <c r="CD716" i="5"/>
  <c r="AK716" i="5"/>
  <c r="CD819" i="5"/>
  <c r="AK819" i="5"/>
  <c r="AG749" i="5"/>
  <c r="CD745" i="5"/>
  <c r="AK745" i="5"/>
  <c r="CD211" i="5"/>
  <c r="AK211" i="5"/>
  <c r="AK440" i="5"/>
  <c r="CD440" i="5"/>
  <c r="AK491" i="5"/>
  <c r="CD491" i="5"/>
  <c r="CD395" i="5"/>
  <c r="AK395" i="5"/>
  <c r="AK308" i="5"/>
  <c r="CD308" i="5"/>
  <c r="AK122" i="5"/>
  <c r="CD122" i="5"/>
  <c r="AK585" i="5"/>
  <c r="CD585" i="5"/>
  <c r="CD87" i="5"/>
  <c r="AK87" i="5"/>
  <c r="AK317" i="5"/>
  <c r="CD317" i="5"/>
  <c r="AK200" i="5"/>
  <c r="CD200" i="5"/>
  <c r="CD666" i="5"/>
  <c r="AK666" i="5"/>
  <c r="CD531" i="5"/>
  <c r="AK531" i="5"/>
  <c r="CD792" i="5"/>
  <c r="AK792" i="5"/>
  <c r="CD485" i="5"/>
  <c r="AK485" i="5"/>
  <c r="CD280" i="5"/>
  <c r="AK280" i="5"/>
  <c r="AK515" i="5"/>
  <c r="CD515" i="5"/>
  <c r="AK325" i="5"/>
  <c r="CD325" i="5"/>
  <c r="AK264" i="5"/>
  <c r="CD264" i="5"/>
  <c r="AK95" i="5"/>
  <c r="CD95" i="5"/>
  <c r="CD103" i="5"/>
  <c r="AK103" i="5"/>
  <c r="CE601" i="5"/>
  <c r="AL601" i="5"/>
  <c r="CD804" i="5"/>
  <c r="AK804" i="5"/>
  <c r="CD708" i="5"/>
  <c r="AK708" i="5"/>
  <c r="CD340" i="5"/>
  <c r="AK340" i="5"/>
  <c r="CD307" i="5"/>
  <c r="AK307" i="5"/>
  <c r="CD272" i="5"/>
  <c r="AK272" i="5"/>
  <c r="AK554" i="5"/>
  <c r="CD554" i="5"/>
  <c r="CD192" i="5"/>
  <c r="AK192" i="5"/>
  <c r="AK738" i="5"/>
  <c r="CD738" i="5"/>
  <c r="AK680" i="5"/>
  <c r="CD680" i="5"/>
  <c r="CD432" i="5"/>
  <c r="AK432" i="5"/>
  <c r="CD475" i="5"/>
  <c r="AK475" i="5"/>
  <c r="CD379" i="5"/>
  <c r="AK379" i="5"/>
  <c r="AK570" i="5"/>
  <c r="CD570" i="5"/>
  <c r="AK693" i="5"/>
  <c r="CD693" i="5"/>
  <c r="CD820" i="5"/>
  <c r="AK820" i="5"/>
  <c r="CD674" i="5"/>
  <c r="AK674" i="5"/>
  <c r="AK560" i="5"/>
  <c r="CD560" i="5"/>
  <c r="AK501" i="5"/>
  <c r="CD501" i="5"/>
  <c r="AG279" i="5"/>
  <c r="CD401" i="5"/>
  <c r="AK401" i="5"/>
  <c r="CD55" i="5"/>
  <c r="AK55" i="5"/>
  <c r="AG766" i="5"/>
  <c r="AG646" i="5"/>
  <c r="CD770" i="5"/>
  <c r="AK770" i="5"/>
  <c r="CD672" i="5"/>
  <c r="AK672" i="5"/>
  <c r="AG125" i="5"/>
  <c r="AK332" i="5"/>
  <c r="CD332" i="5"/>
  <c r="AG276" i="5"/>
  <c r="CD483" i="5"/>
  <c r="AK483" i="5"/>
  <c r="CD387" i="5"/>
  <c r="AK387" i="5"/>
  <c r="CD274" i="5"/>
  <c r="AK274" i="5"/>
  <c r="AK120" i="5"/>
  <c r="CD120" i="5"/>
  <c r="CD293" i="5"/>
  <c r="AK293" i="5"/>
  <c r="CD256" i="5"/>
  <c r="AK256" i="5"/>
  <c r="AK731" i="5"/>
  <c r="CD731" i="5"/>
  <c r="AK746" i="5"/>
  <c r="CD746" i="5"/>
  <c r="CD769" i="5"/>
  <c r="AK769" i="5"/>
  <c r="AK753" i="5"/>
  <c r="CD753" i="5"/>
  <c r="CD592" i="5"/>
  <c r="AK592" i="5"/>
  <c r="CD315" i="5"/>
  <c r="AK315" i="5"/>
  <c r="CD523" i="5"/>
  <c r="AK523" i="5"/>
  <c r="CD371" i="5"/>
  <c r="AK371" i="5"/>
  <c r="CD718" i="5"/>
  <c r="AK718" i="5"/>
  <c r="AK71" i="5"/>
  <c r="CD71" i="5"/>
  <c r="AK184" i="5"/>
  <c r="CD184" i="5"/>
  <c r="CE624" i="5"/>
  <c r="AL624" i="5"/>
  <c r="CE772" i="5"/>
  <c r="AL772" i="5"/>
  <c r="CD655" i="5"/>
  <c r="AK655" i="5"/>
  <c r="CD639" i="5"/>
  <c r="AK639" i="5"/>
  <c r="CD606" i="5"/>
  <c r="AK606" i="5"/>
  <c r="CD451" i="5"/>
  <c r="AK451" i="5"/>
  <c r="CD390" i="5"/>
  <c r="AK390" i="5"/>
  <c r="AG342" i="5"/>
  <c r="CD288" i="5"/>
  <c r="AK288" i="5"/>
  <c r="CD247" i="5"/>
  <c r="AK247" i="5"/>
  <c r="AG249" i="5"/>
  <c r="CD411" i="5"/>
  <c r="AK411" i="5"/>
  <c r="CD252" i="5"/>
  <c r="AK252" i="5"/>
  <c r="CD179" i="5"/>
  <c r="AK179" i="5"/>
  <c r="CD61" i="5"/>
  <c r="AK61" i="5"/>
  <c r="AK719" i="5"/>
  <c r="CD719" i="5"/>
  <c r="CE756" i="5"/>
  <c r="AL756" i="5"/>
  <c r="CD443" i="5"/>
  <c r="AK443" i="5"/>
  <c r="CD503" i="5"/>
  <c r="AK503" i="5"/>
  <c r="AG333" i="5"/>
  <c r="CD222" i="5"/>
  <c r="AK222" i="5"/>
  <c r="CD375" i="5"/>
  <c r="AK375" i="5"/>
  <c r="CF283" i="5"/>
  <c r="AM283" i="5"/>
  <c r="CD108" i="5"/>
  <c r="AK108" i="5"/>
  <c r="CD109" i="5"/>
  <c r="AK109" i="5"/>
  <c r="CD67" i="5"/>
  <c r="AK67" i="5"/>
  <c r="CD704" i="5"/>
  <c r="AK704" i="5"/>
  <c r="CD697" i="5"/>
  <c r="AK697" i="5"/>
  <c r="AK706" i="5"/>
  <c r="CD706" i="5"/>
  <c r="CD641" i="5"/>
  <c r="AK641" i="5"/>
  <c r="CE603" i="5"/>
  <c r="AL603" i="5"/>
  <c r="AL516" i="5"/>
  <c r="CE516" i="5"/>
  <c r="AG553" i="5"/>
  <c r="AL486" i="5"/>
  <c r="CE486" i="5"/>
  <c r="CD445" i="5"/>
  <c r="AK445" i="5"/>
  <c r="CD361" i="5"/>
  <c r="AK361" i="5"/>
  <c r="CE557" i="5"/>
  <c r="AL557" i="5"/>
  <c r="CD312" i="5"/>
  <c r="AK312" i="5"/>
  <c r="AK273" i="5"/>
  <c r="CD273" i="5"/>
  <c r="CD241" i="5"/>
  <c r="AK241" i="5"/>
  <c r="CD225" i="5"/>
  <c r="AK225" i="5"/>
  <c r="AK242" i="5"/>
  <c r="CD242" i="5"/>
  <c r="CD182" i="5"/>
  <c r="AK182" i="5"/>
  <c r="CD204" i="5"/>
  <c r="AK204" i="5"/>
  <c r="CD175" i="5"/>
  <c r="AK175" i="5"/>
  <c r="CD366" i="5"/>
  <c r="AK366" i="5"/>
  <c r="CD44" i="5"/>
  <c r="AK44" i="5"/>
  <c r="CD389" i="5"/>
  <c r="AK389" i="5"/>
  <c r="AG159" i="5"/>
  <c r="CE74" i="5"/>
  <c r="AL74" i="5"/>
  <c r="CD818" i="5"/>
  <c r="AK818" i="5"/>
  <c r="AK811" i="5"/>
  <c r="CD811" i="5"/>
  <c r="CD806" i="5"/>
  <c r="AK806" i="5"/>
  <c r="AG805" i="5"/>
  <c r="CE807" i="5"/>
  <c r="AL807" i="5"/>
  <c r="AG803" i="5"/>
  <c r="CD776" i="5"/>
  <c r="AK776" i="5"/>
  <c r="AK760" i="5"/>
  <c r="CD760" i="5"/>
  <c r="AG761" i="5"/>
  <c r="AL755" i="5"/>
  <c r="CE755" i="5"/>
  <c r="CE727" i="5"/>
  <c r="AL727" i="5"/>
  <c r="CD717" i="5"/>
  <c r="AK717" i="5"/>
  <c r="CD709" i="5"/>
  <c r="AK709" i="5"/>
  <c r="CE735" i="5"/>
  <c r="AL735" i="5"/>
  <c r="AG721" i="5"/>
  <c r="CD703" i="5"/>
  <c r="AK703" i="5"/>
  <c r="CD712" i="5"/>
  <c r="AK712" i="5"/>
  <c r="CE724" i="5"/>
  <c r="AL724" i="5"/>
  <c r="AK664" i="5"/>
  <c r="CD664" i="5"/>
  <c r="CD649" i="5"/>
  <c r="AK649" i="5"/>
  <c r="CE660" i="5"/>
  <c r="AL660" i="5"/>
  <c r="AK638" i="5"/>
  <c r="CD638" i="5"/>
  <c r="CE677" i="5"/>
  <c r="AL677" i="5"/>
  <c r="CE652" i="5"/>
  <c r="AL652" i="5"/>
  <c r="CE646" i="5"/>
  <c r="AL646" i="5"/>
  <c r="CE698" i="5"/>
  <c r="AL698" i="5"/>
  <c r="CD614" i="5"/>
  <c r="AK614" i="5"/>
  <c r="CD591" i="5"/>
  <c r="AK591" i="5"/>
  <c r="AK622" i="5"/>
  <c r="CD622" i="5"/>
  <c r="AG593" i="5"/>
  <c r="CD549" i="5"/>
  <c r="AK549" i="5"/>
  <c r="CD589" i="5"/>
  <c r="AK589" i="5"/>
  <c r="AK529" i="5"/>
  <c r="CD529" i="5"/>
  <c r="CE580" i="5"/>
  <c r="AL580" i="5"/>
  <c r="CD530" i="5"/>
  <c r="AK530" i="5"/>
  <c r="CD558" i="5"/>
  <c r="AK558" i="5"/>
  <c r="CD462" i="5"/>
  <c r="AK462" i="5"/>
  <c r="CE520" i="5"/>
  <c r="AL520" i="5"/>
  <c r="CE510" i="5"/>
  <c r="AL510" i="5"/>
  <c r="CD441" i="5"/>
  <c r="AK441" i="5"/>
  <c r="CE428" i="5"/>
  <c r="AL428" i="5"/>
  <c r="CD460" i="5"/>
  <c r="AK460" i="5"/>
  <c r="AG432" i="5"/>
  <c r="CD421" i="5"/>
  <c r="AK421" i="5"/>
  <c r="CD376" i="5"/>
  <c r="AK376" i="5"/>
  <c r="CD481" i="5"/>
  <c r="AK481" i="5"/>
  <c r="AK363" i="5"/>
  <c r="CD363" i="5"/>
  <c r="AK347" i="5"/>
  <c r="CD347" i="5"/>
  <c r="AL396" i="5"/>
  <c r="CE396" i="5"/>
  <c r="CE380" i="5"/>
  <c r="AL380" i="5"/>
  <c r="CD452" i="5"/>
  <c r="AK452" i="5"/>
  <c r="CD290" i="5"/>
  <c r="AK290" i="5"/>
  <c r="CD367" i="5"/>
  <c r="AK367" i="5"/>
  <c r="CE479" i="5"/>
  <c r="AL479" i="5"/>
  <c r="CD459" i="5"/>
  <c r="AK459" i="5"/>
  <c r="CD429" i="5"/>
  <c r="AK429" i="5"/>
  <c r="CD281" i="5"/>
  <c r="AK281" i="5"/>
  <c r="CD223" i="5"/>
  <c r="AK223" i="5"/>
  <c r="CD296" i="5"/>
  <c r="AK296" i="5"/>
  <c r="AG409" i="5"/>
  <c r="CD289" i="5"/>
  <c r="AK289" i="5"/>
  <c r="CD257" i="5"/>
  <c r="AK257" i="5"/>
  <c r="AK258" i="5"/>
  <c r="CD258" i="5"/>
  <c r="CD468" i="5"/>
  <c r="AK468" i="5"/>
  <c r="CE331" i="5"/>
  <c r="AL331" i="5"/>
  <c r="CD221" i="5"/>
  <c r="AK221" i="5"/>
  <c r="AG233" i="5"/>
  <c r="CD168" i="5"/>
  <c r="AK168" i="5"/>
  <c r="CD152" i="5"/>
  <c r="AK152" i="5"/>
  <c r="AG402" i="5"/>
  <c r="CD253" i="5"/>
  <c r="AK253" i="5"/>
  <c r="CD202" i="5"/>
  <c r="AK202" i="5"/>
  <c r="AL193" i="5"/>
  <c r="CE193" i="5"/>
  <c r="CD162" i="5"/>
  <c r="AK162" i="5"/>
  <c r="CD107" i="5"/>
  <c r="AK107" i="5"/>
  <c r="AL235" i="5"/>
  <c r="CE235" i="5"/>
  <c r="AL213" i="5"/>
  <c r="CE213" i="5"/>
  <c r="AG151" i="5"/>
  <c r="CD84" i="5"/>
  <c r="AK84" i="5"/>
  <c r="CD237" i="5"/>
  <c r="AK237" i="5"/>
  <c r="CE181" i="5"/>
  <c r="AL181" i="5"/>
  <c r="CD126" i="5"/>
  <c r="AK126" i="5"/>
  <c r="AK45" i="5"/>
  <c r="CD45" i="5"/>
  <c r="CE132" i="5"/>
  <c r="AL132" i="5"/>
  <c r="CE261" i="5"/>
  <c r="AL261" i="5"/>
  <c r="AL145" i="5"/>
  <c r="CE145" i="5"/>
  <c r="CD78" i="5"/>
  <c r="AK78" i="5"/>
  <c r="AG119" i="5"/>
  <c r="CD59" i="5"/>
  <c r="AK59" i="5"/>
  <c r="CD99" i="5"/>
  <c r="AK99" i="5"/>
  <c r="CE66" i="5"/>
  <c r="AL66" i="5"/>
  <c r="CE125" i="5"/>
  <c r="AL125" i="5"/>
  <c r="CE50" i="5"/>
  <c r="AL50" i="5"/>
  <c r="CD817" i="5"/>
  <c r="AK817" i="5"/>
  <c r="AK803" i="5"/>
  <c r="CD803" i="5"/>
  <c r="CD808" i="5"/>
  <c r="AK808" i="5"/>
  <c r="CD815" i="5"/>
  <c r="AK815" i="5"/>
  <c r="CD657" i="5"/>
  <c r="AK657" i="5"/>
  <c r="CD645" i="5"/>
  <c r="AK645" i="5"/>
  <c r="AG685" i="5"/>
  <c r="CE628" i="5"/>
  <c r="AL628" i="5"/>
  <c r="CD582" i="5"/>
  <c r="AK582" i="5"/>
  <c r="AK583" i="5"/>
  <c r="CD583" i="5"/>
  <c r="CD540" i="5"/>
  <c r="AK540" i="5"/>
  <c r="CD518" i="5"/>
  <c r="AK518" i="5"/>
  <c r="CD473" i="5"/>
  <c r="AK473" i="5"/>
  <c r="CD300" i="5"/>
  <c r="AK300" i="5"/>
  <c r="CD321" i="5"/>
  <c r="AK321" i="5"/>
  <c r="AK150" i="5"/>
  <c r="CD150" i="5"/>
  <c r="AG207" i="5"/>
  <c r="AK127" i="5"/>
  <c r="CD127" i="5"/>
  <c r="AK85" i="5"/>
  <c r="CD85" i="5"/>
  <c r="CD297" i="5"/>
  <c r="AK297" i="5"/>
  <c r="CD186" i="5"/>
  <c r="AK186" i="5"/>
  <c r="CD715" i="5"/>
  <c r="AK715" i="5"/>
  <c r="CD740" i="5"/>
  <c r="AK740" i="5"/>
  <c r="AL711" i="5"/>
  <c r="CE711" i="5"/>
  <c r="CD597" i="5"/>
  <c r="AK597" i="5"/>
  <c r="AG569" i="5"/>
  <c r="CD522" i="5"/>
  <c r="AK522" i="5"/>
  <c r="CD416" i="5"/>
  <c r="AK416" i="5"/>
  <c r="CD352" i="5"/>
  <c r="AK352" i="5"/>
  <c r="CD397" i="5"/>
  <c r="AK397" i="5"/>
  <c r="CD382" i="5"/>
  <c r="AK382" i="5"/>
  <c r="CD398" i="5"/>
  <c r="AK398" i="5"/>
  <c r="CD205" i="5"/>
  <c r="AK205" i="5"/>
  <c r="CE157" i="5"/>
  <c r="AL157" i="5"/>
  <c r="CE165" i="5"/>
  <c r="AL165" i="5"/>
  <c r="CD93" i="5"/>
  <c r="AK93" i="5"/>
  <c r="CD133" i="5"/>
  <c r="AK133" i="5"/>
  <c r="CD700" i="5"/>
  <c r="AK700" i="5"/>
  <c r="AK684" i="5"/>
  <c r="CD684" i="5"/>
  <c r="AK686" i="5"/>
  <c r="CD686" i="5"/>
  <c r="CD636" i="5"/>
  <c r="AK636" i="5"/>
  <c r="AG638" i="5"/>
  <c r="CE658" i="5"/>
  <c r="AL658" i="5"/>
  <c r="CD561" i="5"/>
  <c r="AK561" i="5"/>
  <c r="CD490" i="5"/>
  <c r="AK490" i="5"/>
  <c r="CE534" i="5"/>
  <c r="AL534" i="5"/>
  <c r="CD417" i="5"/>
  <c r="AK417" i="5"/>
  <c r="CE412" i="5"/>
  <c r="AL412" i="5"/>
  <c r="CD435" i="5"/>
  <c r="AK435" i="5"/>
  <c r="AK378" i="5"/>
  <c r="CD378" i="5"/>
  <c r="CD344" i="5"/>
  <c r="AK344" i="5"/>
  <c r="CD231" i="5"/>
  <c r="AK231" i="5"/>
  <c r="CE326" i="5"/>
  <c r="AL326" i="5"/>
  <c r="CD228" i="5"/>
  <c r="AK228" i="5"/>
  <c r="CE207" i="5"/>
  <c r="AL207" i="5"/>
  <c r="CE56" i="5"/>
  <c r="AL56" i="5"/>
  <c r="AG48" i="5"/>
  <c r="CD800" i="5"/>
  <c r="AK800" i="5"/>
  <c r="AK793" i="5"/>
  <c r="CD793" i="5"/>
  <c r="CD775" i="5"/>
  <c r="AK775" i="5"/>
  <c r="CD779" i="5"/>
  <c r="AK779" i="5"/>
  <c r="CD743" i="5"/>
  <c r="AK743" i="5"/>
  <c r="AG752" i="5"/>
  <c r="AK737" i="5"/>
  <c r="CD737" i="5"/>
  <c r="CD741" i="5"/>
  <c r="AK741" i="5"/>
  <c r="CD734" i="5"/>
  <c r="AK734" i="5"/>
  <c r="AK728" i="5"/>
  <c r="CD728" i="5"/>
  <c r="AK722" i="5"/>
  <c r="CD722" i="5"/>
  <c r="CE750" i="5"/>
  <c r="AL750" i="5"/>
  <c r="AG708" i="5"/>
  <c r="CF721" i="5"/>
  <c r="AK732" i="5"/>
  <c r="CD732" i="5"/>
  <c r="AG702" i="5"/>
  <c r="CD681" i="5"/>
  <c r="AK681" i="5"/>
  <c r="AK665" i="5"/>
  <c r="CD665" i="5"/>
  <c r="CD654" i="5"/>
  <c r="AK654" i="5"/>
  <c r="CD637" i="5"/>
  <c r="AK637" i="5"/>
  <c r="CD631" i="5"/>
  <c r="AK631" i="5"/>
  <c r="CD644" i="5"/>
  <c r="AK644" i="5"/>
  <c r="AG745" i="5"/>
  <c r="CD598" i="5"/>
  <c r="AK598" i="5"/>
  <c r="CD599" i="5"/>
  <c r="AK599" i="5"/>
  <c r="CE659" i="5"/>
  <c r="AL659" i="5"/>
  <c r="CD596" i="5"/>
  <c r="AK596" i="5"/>
  <c r="CD588" i="5"/>
  <c r="AK588" i="5"/>
  <c r="CD552" i="5"/>
  <c r="AK552" i="5"/>
  <c r="CE593" i="5"/>
  <c r="AL593" i="5"/>
  <c r="AL547" i="5"/>
  <c r="CE547" i="5"/>
  <c r="AG530" i="5"/>
  <c r="CD454" i="5"/>
  <c r="AK454" i="5"/>
  <c r="CD408" i="5"/>
  <c r="AK408" i="5"/>
  <c r="AG514" i="5"/>
  <c r="CD489" i="5"/>
  <c r="AK489" i="5"/>
  <c r="AK465" i="5"/>
  <c r="CD465" i="5"/>
  <c r="CD409" i="5"/>
  <c r="AK409" i="5"/>
  <c r="CD527" i="5"/>
  <c r="AK527" i="5"/>
  <c r="CD533" i="5"/>
  <c r="AK533" i="5"/>
  <c r="AK377" i="5"/>
  <c r="CD377" i="5"/>
  <c r="CD508" i="5"/>
  <c r="AK508" i="5"/>
  <c r="AG424" i="5"/>
  <c r="CD399" i="5"/>
  <c r="AK399" i="5"/>
  <c r="CE364" i="5"/>
  <c r="AL364" i="5"/>
  <c r="AG362" i="5"/>
  <c r="CD306" i="5"/>
  <c r="AK306" i="5"/>
  <c r="CD298" i="5"/>
  <c r="AK298" i="5"/>
  <c r="CE450" i="5"/>
  <c r="AL450" i="5"/>
  <c r="CD381" i="5"/>
  <c r="AK381" i="5"/>
  <c r="CD343" i="5"/>
  <c r="AK343" i="5"/>
  <c r="AG346" i="5"/>
  <c r="CD337" i="5"/>
  <c r="AK337" i="5"/>
  <c r="CE464" i="5"/>
  <c r="AL464" i="5"/>
  <c r="AG386" i="5"/>
  <c r="AG316" i="5"/>
  <c r="CE413" i="5"/>
  <c r="AL413" i="5"/>
  <c r="AG325" i="5"/>
  <c r="CD271" i="5"/>
  <c r="AK271" i="5"/>
  <c r="CD255" i="5"/>
  <c r="AK255" i="5"/>
  <c r="CD215" i="5"/>
  <c r="AK215" i="5"/>
  <c r="CD248" i="5"/>
  <c r="AK248" i="5"/>
  <c r="AK224" i="5"/>
  <c r="CD224" i="5"/>
  <c r="CE323" i="5"/>
  <c r="AL323" i="5"/>
  <c r="CD305" i="5"/>
  <c r="AK305" i="5"/>
  <c r="CD218" i="5"/>
  <c r="AK218" i="5"/>
  <c r="CD329" i="5"/>
  <c r="AK329" i="5"/>
  <c r="AG273" i="5"/>
  <c r="CD236" i="5"/>
  <c r="AK236" i="5"/>
  <c r="CD230" i="5"/>
  <c r="AK230" i="5"/>
  <c r="AK198" i="5"/>
  <c r="CD198" i="5"/>
  <c r="CD158" i="5"/>
  <c r="AK158" i="5"/>
  <c r="AK142" i="5"/>
  <c r="CD142" i="5"/>
  <c r="CE304" i="5"/>
  <c r="AL304" i="5"/>
  <c r="AL267" i="5"/>
  <c r="CE267" i="5"/>
  <c r="CD262" i="5"/>
  <c r="AK262" i="5"/>
  <c r="CD135" i="5"/>
  <c r="AK135" i="5"/>
  <c r="CE504" i="5"/>
  <c r="AL504" i="5"/>
  <c r="AG370" i="5"/>
  <c r="CD278" i="5"/>
  <c r="AK278" i="5"/>
  <c r="AL227" i="5"/>
  <c r="CE227" i="5"/>
  <c r="CD276" i="5"/>
  <c r="AK276" i="5"/>
  <c r="CD180" i="5"/>
  <c r="AK180" i="5"/>
  <c r="CD148" i="5"/>
  <c r="AK148" i="5"/>
  <c r="CD138" i="5"/>
  <c r="AK138" i="5"/>
  <c r="CE268" i="5"/>
  <c r="AL268" i="5"/>
  <c r="CD60" i="5"/>
  <c r="AK60" i="5"/>
  <c r="CD147" i="5"/>
  <c r="AK147" i="5"/>
  <c r="AK70" i="5"/>
  <c r="CD70" i="5"/>
  <c r="CD156" i="5"/>
  <c r="AK156" i="5"/>
  <c r="CE197" i="5"/>
  <c r="AL197" i="5"/>
  <c r="CD245" i="5"/>
  <c r="AK245" i="5"/>
  <c r="CD196" i="5"/>
  <c r="AK196" i="5"/>
  <c r="AG175" i="5"/>
  <c r="CD342" i="5"/>
  <c r="AK342" i="5"/>
  <c r="CD270" i="5"/>
  <c r="AK270" i="5"/>
  <c r="CE49" i="5"/>
  <c r="AL49" i="5"/>
  <c r="CE97" i="5"/>
  <c r="AL97" i="5"/>
  <c r="AL96" i="5"/>
  <c r="CE96" i="5"/>
  <c r="CE58" i="5"/>
  <c r="AL58" i="5"/>
  <c r="CE57" i="5"/>
  <c r="AL57" i="5"/>
  <c r="CE82" i="5"/>
  <c r="AL82" i="5"/>
  <c r="CE73" i="5"/>
  <c r="AL73" i="5"/>
  <c r="AK736" i="5"/>
  <c r="CD736" i="5"/>
  <c r="CD673" i="5"/>
  <c r="AK673" i="5"/>
  <c r="AK647" i="5"/>
  <c r="CD647" i="5"/>
  <c r="AG619" i="5"/>
  <c r="CD634" i="5"/>
  <c r="AK634" i="5"/>
  <c r="AG609" i="5"/>
  <c r="AG584" i="5"/>
  <c r="CF608" i="5"/>
  <c r="AM608" i="5"/>
  <c r="AG601" i="5"/>
  <c r="CD474" i="5"/>
  <c r="AK474" i="5"/>
  <c r="CD556" i="5"/>
  <c r="AK556" i="5"/>
  <c r="CD495" i="5"/>
  <c r="AK495" i="5"/>
  <c r="CD422" i="5"/>
  <c r="AK422" i="5"/>
  <c r="AL502" i="5"/>
  <c r="CE502" i="5"/>
  <c r="CD419" i="5"/>
  <c r="AK419" i="5"/>
  <c r="CD311" i="5"/>
  <c r="AK311" i="5"/>
  <c r="CD263" i="5"/>
  <c r="AK263" i="5"/>
  <c r="AK144" i="5"/>
  <c r="CD144" i="5"/>
  <c r="CD92" i="5"/>
  <c r="AK92" i="5"/>
  <c r="CD124" i="5"/>
  <c r="AK124" i="5"/>
  <c r="AK118" i="5"/>
  <c r="CD118" i="5"/>
  <c r="CD794" i="5"/>
  <c r="AK794" i="5"/>
  <c r="CD764" i="5"/>
  <c r="AK764" i="5"/>
  <c r="AL723" i="5"/>
  <c r="CE723" i="5"/>
  <c r="AL696" i="5"/>
  <c r="CE696" i="5"/>
  <c r="CD726" i="5"/>
  <c r="AK726" i="5"/>
  <c r="CD544" i="5"/>
  <c r="AK544" i="5"/>
  <c r="CD492" i="5"/>
  <c r="AK492" i="5"/>
  <c r="AK407" i="5"/>
  <c r="CD407" i="5"/>
  <c r="CE538" i="5"/>
  <c r="AL538" i="5"/>
  <c r="AK346" i="5"/>
  <c r="CD346" i="5"/>
  <c r="CD488" i="5"/>
  <c r="AK488" i="5"/>
  <c r="AG354" i="5"/>
  <c r="CD239" i="5"/>
  <c r="AK239" i="5"/>
  <c r="AG400" i="5"/>
  <c r="CD266" i="5"/>
  <c r="AK266" i="5"/>
  <c r="CD254" i="5"/>
  <c r="AK254" i="5"/>
  <c r="CD68" i="5"/>
  <c r="AK68" i="5"/>
  <c r="AL185" i="5"/>
  <c r="CE185" i="5"/>
  <c r="CE106" i="5"/>
  <c r="AL106" i="5"/>
  <c r="CD789" i="5"/>
  <c r="AK789" i="5"/>
  <c r="CD783" i="5"/>
  <c r="AK783" i="5"/>
  <c r="CD759" i="5"/>
  <c r="AK759" i="5"/>
  <c r="AK767" i="5"/>
  <c r="CD767" i="5"/>
  <c r="CD780" i="5"/>
  <c r="AK780" i="5"/>
  <c r="AG767" i="5"/>
  <c r="CE720" i="5"/>
  <c r="AL720" i="5"/>
  <c r="CD692" i="5"/>
  <c r="AK692" i="5"/>
  <c r="AG630" i="5"/>
  <c r="CD550" i="5"/>
  <c r="AK550" i="5"/>
  <c r="CE471" i="5"/>
  <c r="AL471" i="5"/>
  <c r="AK423" i="5"/>
  <c r="CD423" i="5"/>
  <c r="CD612" i="5"/>
  <c r="AK612" i="5"/>
  <c r="AG408" i="5"/>
  <c r="CD349" i="5"/>
  <c r="AK349" i="5"/>
  <c r="CE536" i="5"/>
  <c r="AL536" i="5"/>
  <c r="CD313" i="5"/>
  <c r="AK313" i="5"/>
  <c r="CD191" i="5"/>
  <c r="AK191" i="5"/>
  <c r="CD187" i="5"/>
  <c r="AK187" i="5"/>
  <c r="AK101" i="5"/>
  <c r="CD101" i="5"/>
  <c r="AK69" i="5"/>
  <c r="CD69" i="5"/>
  <c r="CD391" i="5"/>
  <c r="AK391" i="5"/>
  <c r="AK94" i="5"/>
  <c r="CD94" i="5"/>
  <c r="AK86" i="5"/>
  <c r="CD86" i="5"/>
  <c r="AG251" i="5"/>
  <c r="CD246" i="5"/>
  <c r="AK246" i="5"/>
  <c r="AK203" i="5"/>
  <c r="CD203" i="5"/>
  <c r="CD163" i="5"/>
  <c r="AK163" i="5"/>
  <c r="CE137" i="5"/>
  <c r="AL137" i="5"/>
  <c r="CE155" i="5"/>
  <c r="AL155" i="5"/>
  <c r="CD83" i="5"/>
  <c r="AK83" i="5"/>
  <c r="CD51" i="5"/>
  <c r="AK51" i="5"/>
  <c r="AG819" i="5"/>
  <c r="AL795" i="5"/>
  <c r="CE795" i="5"/>
  <c r="AG807" i="5"/>
  <c r="AK785" i="5"/>
  <c r="CD785" i="5"/>
  <c r="CD744" i="5"/>
  <c r="AK744" i="5"/>
  <c r="AG751" i="5"/>
  <c r="AG753" i="5"/>
  <c r="AG737" i="5"/>
  <c r="CD758" i="5"/>
  <c r="AK758" i="5"/>
  <c r="CD742" i="5"/>
  <c r="AK742" i="5"/>
  <c r="AG729" i="5"/>
  <c r="CD713" i="5"/>
  <c r="AK713" i="5"/>
  <c r="AK679" i="5"/>
  <c r="CD679" i="5"/>
  <c r="AK663" i="5"/>
  <c r="CD663" i="5"/>
  <c r="AG717" i="5"/>
  <c r="CD699" i="5"/>
  <c r="AK699" i="5"/>
  <c r="CD691" i="5"/>
  <c r="AK691" i="5"/>
  <c r="AG664" i="5"/>
  <c r="CE690" i="5"/>
  <c r="AL690" i="5"/>
  <c r="CE626" i="5"/>
  <c r="AL626" i="5"/>
  <c r="AK705" i="5"/>
  <c r="CD705" i="5"/>
  <c r="CD662" i="5"/>
  <c r="AK662" i="5"/>
  <c r="CD689" i="5"/>
  <c r="AK689" i="5"/>
  <c r="CD678" i="5"/>
  <c r="AK678" i="5"/>
  <c r="CD607" i="5"/>
  <c r="AK607" i="5"/>
  <c r="CF632" i="5"/>
  <c r="AM632" i="5"/>
  <c r="CD545" i="5"/>
  <c r="AK545" i="5"/>
  <c r="AK537" i="5"/>
  <c r="CD537" i="5"/>
  <c r="AG561" i="5"/>
  <c r="AK476" i="5"/>
  <c r="CD476" i="5"/>
  <c r="CD513" i="5"/>
  <c r="AK513" i="5"/>
  <c r="CD605" i="5"/>
  <c r="AK605" i="5"/>
  <c r="CD497" i="5"/>
  <c r="AK497" i="5"/>
  <c r="CD446" i="5"/>
  <c r="AK446" i="5"/>
  <c r="CD425" i="5"/>
  <c r="AK425" i="5"/>
  <c r="CD368" i="5"/>
  <c r="AK368" i="5"/>
  <c r="AG464" i="5"/>
  <c r="CD353" i="5"/>
  <c r="AK353" i="5"/>
  <c r="CD386" i="5"/>
  <c r="AK386" i="5"/>
  <c r="CD338" i="5"/>
  <c r="AK338" i="5"/>
  <c r="CD314" i="5"/>
  <c r="AK314" i="5"/>
  <c r="CD487" i="5"/>
  <c r="AK487" i="5"/>
  <c r="AG300" i="5"/>
  <c r="CD320" i="5"/>
  <c r="AK320" i="5"/>
  <c r="AG308" i="5"/>
  <c r="CE269" i="5"/>
  <c r="AL269" i="5"/>
  <c r="AK174" i="5"/>
  <c r="CD174" i="5"/>
  <c r="CD287" i="5"/>
  <c r="AK287" i="5"/>
  <c r="CD151" i="5"/>
  <c r="AK151" i="5"/>
  <c r="AK136" i="5"/>
  <c r="CD136" i="5"/>
  <c r="AG167" i="5"/>
  <c r="CD116" i="5"/>
  <c r="AK116" i="5"/>
  <c r="CD100" i="5"/>
  <c r="AK100" i="5"/>
  <c r="CD188" i="5"/>
  <c r="AK188" i="5"/>
  <c r="AG199" i="5"/>
  <c r="AK77" i="5"/>
  <c r="CD77" i="5"/>
  <c r="AG292" i="5"/>
  <c r="AK62" i="5"/>
  <c r="CD62" i="5"/>
  <c r="AK54" i="5"/>
  <c r="CD54" i="5"/>
  <c r="CD195" i="5"/>
  <c r="AK195" i="5"/>
  <c r="CE303" i="5"/>
  <c r="AL303" i="5"/>
  <c r="CD154" i="5"/>
  <c r="AK154" i="5"/>
  <c r="CE149" i="5"/>
  <c r="AL149" i="5"/>
  <c r="AG143" i="5"/>
  <c r="AG217" i="5"/>
  <c r="AG96" i="5"/>
  <c r="CE611" i="5"/>
  <c r="AL611" i="5"/>
  <c r="CD505" i="5"/>
  <c r="AK505" i="5"/>
  <c r="AK433" i="5"/>
  <c r="CD433" i="5"/>
  <c r="CD357" i="5"/>
  <c r="AK357" i="5"/>
  <c r="CF348" i="5"/>
  <c r="AM348" i="5"/>
  <c r="CE260" i="5"/>
  <c r="AL260" i="5"/>
  <c r="CD208" i="5"/>
  <c r="AK208" i="5"/>
  <c r="AG95" i="5"/>
  <c r="CD172" i="5"/>
  <c r="AK172" i="5"/>
  <c r="CD809" i="5"/>
  <c r="AK809" i="5"/>
  <c r="CD797" i="5"/>
  <c r="AK797" i="5"/>
  <c r="CE790" i="5"/>
  <c r="AL790" i="5"/>
  <c r="AK752" i="5"/>
  <c r="CD752" i="5"/>
  <c r="CE777" i="5"/>
  <c r="AL777" i="5"/>
  <c r="AL763" i="5"/>
  <c r="CE763" i="5"/>
  <c r="CD730" i="5"/>
  <c r="AK730" i="5"/>
  <c r="CE619" i="5"/>
  <c r="AL619" i="5"/>
  <c r="CD581" i="5"/>
  <c r="AK581" i="5"/>
  <c r="CD385" i="5"/>
  <c r="AK385" i="5"/>
  <c r="CD420" i="5"/>
  <c r="AK420" i="5"/>
  <c r="CE318" i="5"/>
  <c r="AL318" i="5"/>
  <c r="AK232" i="5"/>
  <c r="CD232" i="5"/>
  <c r="CD209" i="5"/>
  <c r="AK209" i="5"/>
  <c r="CD206" i="5"/>
  <c r="AK206" i="5"/>
  <c r="CD143" i="5"/>
  <c r="AK143" i="5"/>
  <c r="CD115" i="5"/>
  <c r="AK115" i="5"/>
  <c r="AL131" i="5"/>
  <c r="CE131" i="5"/>
  <c r="CD335" i="5"/>
  <c r="AK335" i="5"/>
  <c r="CD170" i="5"/>
  <c r="AK170" i="5"/>
  <c r="AK117" i="5"/>
  <c r="CD117" i="5"/>
  <c r="AG241" i="5"/>
  <c r="CE173" i="5"/>
  <c r="AL173" i="5"/>
  <c r="CE141" i="5"/>
  <c r="AL141" i="5"/>
  <c r="CD91" i="5"/>
  <c r="AK91" i="5"/>
  <c r="CD801" i="5"/>
  <c r="AK801" i="5"/>
  <c r="CD787" i="5"/>
  <c r="AK787" i="5"/>
  <c r="CD671" i="5"/>
  <c r="AK671" i="5"/>
  <c r="CD648" i="5"/>
  <c r="AK648" i="5"/>
  <c r="CD590" i="5"/>
  <c r="AK590" i="5"/>
  <c r="CD542" i="5"/>
  <c r="AK542" i="5"/>
  <c r="CD439" i="5"/>
  <c r="AK439" i="5"/>
  <c r="CD496" i="5"/>
  <c r="AK496" i="5"/>
  <c r="CD362" i="5"/>
  <c r="AK362" i="5"/>
  <c r="AG456" i="5"/>
  <c r="CD810" i="5"/>
  <c r="AK810" i="5"/>
  <c r="CD816" i="5"/>
  <c r="AK816" i="5"/>
  <c r="AL813" i="5"/>
  <c r="AG812" i="5"/>
  <c r="AG793" i="5"/>
  <c r="CD781" i="5"/>
  <c r="AK781" i="5"/>
  <c r="CD791" i="5"/>
  <c r="AK791" i="5"/>
  <c r="CD774" i="5"/>
  <c r="AK774" i="5"/>
  <c r="CD771" i="5"/>
  <c r="AK771" i="5"/>
  <c r="AK751" i="5"/>
  <c r="CD751" i="5"/>
  <c r="AL710" i="5"/>
  <c r="CE710" i="5"/>
  <c r="CD656" i="5"/>
  <c r="AK656" i="5"/>
  <c r="CD670" i="5"/>
  <c r="AK670" i="5"/>
  <c r="CE669" i="5"/>
  <c r="AL669" i="5"/>
  <c r="CD676" i="5"/>
  <c r="AK676" i="5"/>
  <c r="AK629" i="5"/>
  <c r="CD629" i="5"/>
  <c r="AG672" i="5"/>
  <c r="AG656" i="5"/>
  <c r="CD635" i="5"/>
  <c r="AK635" i="5"/>
  <c r="AG770" i="5"/>
  <c r="CD621" i="5"/>
  <c r="AK621" i="5"/>
  <c r="CD798" i="5"/>
  <c r="AK798" i="5"/>
  <c r="CE587" i="5"/>
  <c r="AL587" i="5"/>
  <c r="AL602" i="5"/>
  <c r="CE602" i="5"/>
  <c r="AG617" i="5"/>
  <c r="CD564" i="5"/>
  <c r="AK564" i="5"/>
  <c r="CD574" i="5"/>
  <c r="AK574" i="5"/>
  <c r="CD613" i="5"/>
  <c r="AK613" i="5"/>
  <c r="AL555" i="5"/>
  <c r="CE555" i="5"/>
  <c r="CF600" i="5"/>
  <c r="AM600" i="5"/>
  <c r="CE576" i="5"/>
  <c r="AL576" i="5"/>
  <c r="CD511" i="5"/>
  <c r="AK511" i="5"/>
  <c r="CD525" i="5"/>
  <c r="AK525" i="5"/>
  <c r="CD438" i="5"/>
  <c r="AK438" i="5"/>
  <c r="CD463" i="5"/>
  <c r="AK463" i="5"/>
  <c r="AK447" i="5"/>
  <c r="CD447" i="5"/>
  <c r="CD431" i="5"/>
  <c r="AK431" i="5"/>
  <c r="AK400" i="5"/>
  <c r="CD400" i="5"/>
  <c r="AK449" i="5"/>
  <c r="CD449" i="5"/>
  <c r="CD467" i="5"/>
  <c r="AK467" i="5"/>
  <c r="AL458" i="5"/>
  <c r="CE458" i="5"/>
  <c r="CD393" i="5"/>
  <c r="AK393" i="5"/>
  <c r="CD469" i="5"/>
  <c r="AK469" i="5"/>
  <c r="CD453" i="5"/>
  <c r="AK453" i="5"/>
  <c r="CD370" i="5"/>
  <c r="AK370" i="5"/>
  <c r="AK354" i="5"/>
  <c r="CD354" i="5"/>
  <c r="AK339" i="5"/>
  <c r="CD339" i="5"/>
  <c r="CD330" i="5"/>
  <c r="AK330" i="5"/>
  <c r="CD322" i="5"/>
  <c r="AK322" i="5"/>
  <c r="AK282" i="5"/>
  <c r="CD282" i="5"/>
  <c r="CD427" i="5"/>
  <c r="AK427" i="5"/>
  <c r="AG394" i="5"/>
  <c r="AG440" i="5"/>
  <c r="AG378" i="5"/>
  <c r="AK292" i="5"/>
  <c r="CD292" i="5"/>
  <c r="CD359" i="5"/>
  <c r="AK359" i="5"/>
  <c r="CD351" i="5"/>
  <c r="AK351" i="5"/>
  <c r="CD461" i="5"/>
  <c r="AK461" i="5"/>
  <c r="CD334" i="5"/>
  <c r="AK334" i="5"/>
  <c r="AL493" i="5"/>
  <c r="CE493" i="5"/>
  <c r="CE414" i="5"/>
  <c r="AL414" i="5"/>
  <c r="CD240" i="5"/>
  <c r="AK240" i="5"/>
  <c r="CD233" i="5"/>
  <c r="AK233" i="5"/>
  <c r="CD217" i="5"/>
  <c r="AK217" i="5"/>
  <c r="CD250" i="5"/>
  <c r="AK250" i="5"/>
  <c r="CD234" i="5"/>
  <c r="AK234" i="5"/>
  <c r="CE251" i="5"/>
  <c r="AL251" i="5"/>
  <c r="CD244" i="5"/>
  <c r="AK244" i="5"/>
  <c r="AG225" i="5"/>
  <c r="CD199" i="5"/>
  <c r="AK199" i="5"/>
  <c r="AK183" i="5"/>
  <c r="CD183" i="5"/>
  <c r="CD167" i="5"/>
  <c r="AK167" i="5"/>
  <c r="CD171" i="5"/>
  <c r="AK171" i="5"/>
  <c r="CD76" i="5"/>
  <c r="AK76" i="5"/>
  <c r="AK53" i="5"/>
  <c r="CD53" i="5"/>
  <c r="AG183" i="5"/>
  <c r="CE350" i="5"/>
  <c r="AL350" i="5"/>
  <c r="CE220" i="5"/>
  <c r="AL220" i="5"/>
  <c r="CD139" i="5"/>
  <c r="AK139" i="5"/>
  <c r="AG88" i="5"/>
  <c r="AG72" i="5"/>
  <c r="CE72" i="5"/>
  <c r="AL72" i="5"/>
  <c r="CE65" i="5"/>
  <c r="AL65" i="5"/>
  <c r="AG56" i="5"/>
  <c r="AK643" i="5"/>
  <c r="CD643" i="5"/>
  <c r="CD521" i="5"/>
  <c r="AK521" i="5"/>
  <c r="CD565" i="5"/>
  <c r="AK565" i="5"/>
  <c r="CE573" i="5"/>
  <c r="AL573" i="5"/>
  <c r="CD526" i="5"/>
  <c r="AK526" i="5"/>
  <c r="CE543" i="5"/>
  <c r="AL543" i="5"/>
  <c r="CD229" i="5"/>
  <c r="AK229" i="5"/>
  <c r="CD128" i="5"/>
  <c r="AK128" i="5"/>
  <c r="CD814" i="5"/>
  <c r="AK814" i="5"/>
  <c r="AK707" i="5"/>
  <c r="CD707" i="5"/>
  <c r="CD682" i="5"/>
  <c r="AK682" i="5"/>
  <c r="AG686" i="5"/>
  <c r="CE627" i="5"/>
  <c r="AL627" i="5"/>
  <c r="AL571" i="5"/>
  <c r="CE571" i="5"/>
  <c r="CD506" i="5"/>
  <c r="AK506" i="5"/>
  <c r="CD482" i="5"/>
  <c r="AK482" i="5"/>
  <c r="CD572" i="5"/>
  <c r="AK572" i="5"/>
  <c r="CD517" i="5"/>
  <c r="AK517" i="5"/>
  <c r="CD457" i="5"/>
  <c r="AK457" i="5"/>
  <c r="CD384" i="5"/>
  <c r="AK384" i="5"/>
  <c r="CE356" i="5"/>
  <c r="AL356" i="5"/>
  <c r="CD383" i="5"/>
  <c r="AK383" i="5"/>
  <c r="CD226" i="5"/>
  <c r="AK226" i="5"/>
  <c r="AK166" i="5"/>
  <c r="CD166" i="5"/>
  <c r="CD159" i="5"/>
  <c r="AK159" i="5"/>
  <c r="CD146" i="5"/>
  <c r="AK146" i="5"/>
  <c r="CD214" i="5"/>
  <c r="AK214" i="5"/>
  <c r="AG103" i="5"/>
  <c r="CE243" i="5"/>
  <c r="AL243" i="5"/>
  <c r="AL161" i="5"/>
  <c r="CE161" i="5"/>
  <c r="CE98" i="5"/>
  <c r="AL98" i="5"/>
  <c r="CD683" i="5"/>
  <c r="AK683" i="5"/>
  <c r="AG680" i="5"/>
  <c r="CD498" i="5"/>
  <c r="AK498" i="5"/>
  <c r="CD455" i="5"/>
  <c r="AK455" i="5"/>
  <c r="CE472" i="5"/>
  <c r="AL472" i="5"/>
  <c r="CD336" i="5"/>
  <c r="AK336" i="5"/>
  <c r="AM799" i="5"/>
  <c r="CF799" i="5"/>
  <c r="AG782" i="5"/>
  <c r="AK768" i="5"/>
  <c r="CD768" i="5"/>
  <c r="AG694" i="5"/>
  <c r="AG648" i="5"/>
  <c r="AK630" i="5"/>
  <c r="CD630" i="5"/>
  <c r="AK623" i="5"/>
  <c r="CD623" i="5"/>
  <c r="CD714" i="5"/>
  <c r="AK714" i="5"/>
  <c r="CD668" i="5"/>
  <c r="AK668" i="5"/>
  <c r="CD653" i="5"/>
  <c r="AK653" i="5"/>
  <c r="AK618" i="5"/>
  <c r="CD618" i="5"/>
  <c r="CD575" i="5"/>
  <c r="AK575" i="5"/>
  <c r="AL610" i="5"/>
  <c r="CE610" i="5"/>
  <c r="CD567" i="5"/>
  <c r="AK567" i="5"/>
  <c r="CD559" i="5"/>
  <c r="AK559" i="5"/>
  <c r="CD553" i="5"/>
  <c r="AK553" i="5"/>
  <c r="CD604" i="5"/>
  <c r="AK604" i="5"/>
  <c r="CD566" i="5"/>
  <c r="AK566" i="5"/>
  <c r="CE577" i="5"/>
  <c r="AL577" i="5"/>
  <c r="CE551" i="5"/>
  <c r="AL551" i="5"/>
  <c r="CD514" i="5"/>
  <c r="AK514" i="5"/>
  <c r="CD535" i="5"/>
  <c r="AK535" i="5"/>
  <c r="CD484" i="5"/>
  <c r="AK484" i="5"/>
  <c r="CD541" i="5"/>
  <c r="AK541" i="5"/>
  <c r="CD430" i="5"/>
  <c r="AK430" i="5"/>
  <c r="CD480" i="5"/>
  <c r="AK480" i="5"/>
  <c r="AG522" i="5"/>
  <c r="CD509" i="5"/>
  <c r="AK509" i="5"/>
  <c r="CD392" i="5"/>
  <c r="AK392" i="5"/>
  <c r="CD360" i="5"/>
  <c r="AK360" i="5"/>
  <c r="CD369" i="5"/>
  <c r="AK369" i="5"/>
  <c r="CE548" i="5"/>
  <c r="AL548" i="5"/>
  <c r="CD437" i="5"/>
  <c r="AK437" i="5"/>
  <c r="CD519" i="5"/>
  <c r="AK519" i="5"/>
  <c r="AL418" i="5"/>
  <c r="CE418" i="5"/>
  <c r="CD355" i="5"/>
  <c r="AK355" i="5"/>
  <c r="AK415" i="5"/>
  <c r="CD415" i="5"/>
  <c r="CD374" i="5"/>
  <c r="AK374" i="5"/>
  <c r="CD436" i="5"/>
  <c r="AK436" i="5"/>
  <c r="AK403" i="5"/>
  <c r="CD403" i="5"/>
  <c r="CD345" i="5"/>
  <c r="AK345" i="5"/>
  <c r="CD324" i="5"/>
  <c r="AK324" i="5"/>
  <c r="AK316" i="5"/>
  <c r="CD316" i="5"/>
  <c r="CE434" i="5"/>
  <c r="AL434" i="5"/>
  <c r="CE373" i="5"/>
  <c r="AL373" i="5"/>
  <c r="CD216" i="5"/>
  <c r="AK216" i="5"/>
  <c r="CD265" i="5"/>
  <c r="AK265" i="5"/>
  <c r="AK249" i="5"/>
  <c r="CD249" i="5"/>
  <c r="AK210" i="5"/>
  <c r="CD210" i="5"/>
  <c r="AK190" i="5"/>
  <c r="CD190" i="5"/>
  <c r="CE319" i="5"/>
  <c r="AL319" i="5"/>
  <c r="CD238" i="5"/>
  <c r="AK238" i="5"/>
  <c r="AL309" i="5"/>
  <c r="CE309" i="5"/>
  <c r="AG265" i="5"/>
  <c r="CD176" i="5"/>
  <c r="AK176" i="5"/>
  <c r="AK160" i="5"/>
  <c r="CD160" i="5"/>
  <c r="CD286" i="5"/>
  <c r="AK286" i="5"/>
  <c r="CD52" i="5"/>
  <c r="AK52" i="5"/>
  <c r="AG291" i="5"/>
  <c r="CD178" i="5"/>
  <c r="AK178" i="5"/>
  <c r="AG209" i="5"/>
  <c r="CD194" i="5"/>
  <c r="AK194" i="5"/>
  <c r="CD164" i="5"/>
  <c r="AK164" i="5"/>
  <c r="CD140" i="5"/>
  <c r="AK140" i="5"/>
  <c r="AG87" i="5"/>
  <c r="CE277" i="5"/>
  <c r="AL277" i="5"/>
  <c r="AK134" i="5"/>
  <c r="CD134" i="5"/>
  <c r="AG257" i="5"/>
  <c r="AG191" i="5"/>
  <c r="CD123" i="5"/>
  <c r="AK123" i="5"/>
  <c r="AG80" i="5"/>
  <c r="CE104" i="5"/>
  <c r="AL104" i="5"/>
  <c r="AG64" i="5"/>
  <c r="CD43" i="5"/>
  <c r="AK43" i="5"/>
  <c r="CE130" i="5"/>
  <c r="AL130" i="5"/>
  <c r="CD75" i="5"/>
  <c r="AK75" i="5"/>
  <c r="CE105" i="5"/>
  <c r="AL105" i="5"/>
  <c r="BP740" i="5"/>
  <c r="BQ694" i="5"/>
  <c r="BQ755" i="5"/>
  <c r="BQ684" i="5"/>
  <c r="BP762" i="5"/>
  <c r="BQ701" i="5"/>
  <c r="BQ752" i="5"/>
  <c r="BP291" i="5"/>
  <c r="BP234" i="5"/>
  <c r="BP227" i="5"/>
  <c r="BP333" i="5"/>
  <c r="BP303" i="5"/>
  <c r="BQ275" i="5"/>
  <c r="BP194" i="5"/>
  <c r="BP180" i="5"/>
  <c r="BQ295" i="5"/>
  <c r="BP653" i="5"/>
  <c r="BP668" i="5"/>
  <c r="BP730" i="5"/>
  <c r="BP744" i="5"/>
  <c r="BQ259" i="5"/>
  <c r="BP503" i="5"/>
  <c r="BQ554" i="5"/>
  <c r="BQ489" i="5"/>
  <c r="BQ663" i="5"/>
  <c r="BQ362" i="5"/>
  <c r="BP504" i="5"/>
  <c r="BP394" i="5"/>
  <c r="BQ168" i="5"/>
  <c r="BP689" i="5"/>
  <c r="BQ624" i="5"/>
  <c r="BP639" i="5"/>
  <c r="BQ371" i="5"/>
  <c r="BQ278" i="5"/>
  <c r="BP173" i="5"/>
  <c r="BP239" i="5"/>
  <c r="BQ515" i="5"/>
  <c r="BQ673" i="5"/>
  <c r="BP475" i="5"/>
  <c r="BP524" i="5"/>
  <c r="BP438" i="5"/>
  <c r="BP476" i="5"/>
  <c r="BP197" i="5"/>
  <c r="BP321" i="5"/>
  <c r="BP671" i="5"/>
  <c r="BQ561" i="5"/>
  <c r="BQ485" i="5"/>
  <c r="BQ344" i="5"/>
  <c r="BP769" i="5"/>
  <c r="BP286" i="5"/>
  <c r="BP552" i="5"/>
  <c r="BP331" i="5"/>
  <c r="BQ468" i="5"/>
  <c r="BP432" i="5"/>
  <c r="BP481" i="5"/>
  <c r="BP265" i="5"/>
  <c r="BP497" i="5"/>
  <c r="BQ221" i="5"/>
  <c r="BQ546" i="5"/>
  <c r="BP561" i="5"/>
  <c r="BQ644" i="5"/>
  <c r="BP297" i="5"/>
  <c r="BP763" i="5"/>
  <c r="BQ230" i="5"/>
  <c r="BP316" i="5"/>
  <c r="BQ222" i="5"/>
  <c r="BQ186" i="5"/>
  <c r="BP242" i="5"/>
  <c r="BQ167" i="5"/>
  <c r="BQ649" i="5"/>
  <c r="BQ513" i="5"/>
  <c r="BP540" i="5"/>
  <c r="BP447" i="5"/>
  <c r="BP336" i="5"/>
  <c r="BP480" i="5"/>
  <c r="BP603" i="5"/>
  <c r="BP703" i="5"/>
  <c r="BP500" i="5"/>
  <c r="BQ352" i="5"/>
  <c r="BQ405" i="5"/>
  <c r="BQ309" i="5"/>
  <c r="BQ480" i="5"/>
  <c r="BP306" i="5"/>
  <c r="BP230" i="5"/>
  <c r="BQ240" i="5"/>
  <c r="BQ347" i="5"/>
  <c r="BQ575" i="5"/>
  <c r="BQ745" i="5"/>
  <c r="BP314" i="5"/>
  <c r="BQ404" i="5"/>
  <c r="BP147" i="5"/>
  <c r="BP362" i="5"/>
  <c r="BQ355" i="5"/>
  <c r="BP563" i="5"/>
  <c r="BP176" i="5"/>
  <c r="BP607" i="5"/>
  <c r="BQ388" i="5"/>
  <c r="BP442" i="5"/>
  <c r="BQ698" i="5"/>
  <c r="BP717" i="5"/>
  <c r="BP720" i="5"/>
  <c r="BP706" i="5"/>
  <c r="BQ722" i="5"/>
  <c r="BQ700" i="5"/>
  <c r="BQ767" i="5"/>
  <c r="BQ528" i="5"/>
  <c r="BQ289" i="5"/>
  <c r="BP613" i="5"/>
  <c r="BQ523" i="5"/>
  <c r="BQ655" i="5"/>
  <c r="BQ185" i="5"/>
  <c r="BQ294" i="5"/>
  <c r="BQ444" i="5"/>
  <c r="BP402" i="5"/>
  <c r="BP754" i="5"/>
  <c r="BQ716" i="5"/>
  <c r="BP737" i="5"/>
  <c r="BQ375" i="5"/>
  <c r="BQ170" i="5"/>
  <c r="BP250" i="5"/>
  <c r="BQ526" i="5"/>
  <c r="BP416" i="5"/>
  <c r="BQ631" i="5"/>
  <c r="BP177" i="5"/>
  <c r="BQ214" i="5"/>
  <c r="BP734" i="5"/>
  <c r="BQ190" i="5"/>
  <c r="BP422" i="5"/>
  <c r="BP466" i="5"/>
  <c r="BQ534" i="5"/>
  <c r="BP647" i="5"/>
  <c r="BQ484" i="5"/>
  <c r="BQ592" i="5"/>
  <c r="BQ574" i="5"/>
  <c r="BQ218" i="5"/>
  <c r="BQ671" i="5"/>
  <c r="BQ306" i="5"/>
  <c r="BP509" i="5"/>
  <c r="BQ152" i="5"/>
  <c r="BP381" i="5"/>
  <c r="BP153" i="5"/>
  <c r="BQ683" i="5"/>
  <c r="BP564" i="5"/>
  <c r="BP414" i="5"/>
  <c r="BP338" i="5"/>
  <c r="BQ563" i="5"/>
  <c r="BP160" i="5"/>
  <c r="BQ406" i="5"/>
  <c r="BQ265" i="5"/>
  <c r="BQ664" i="5"/>
  <c r="BQ346" i="5"/>
  <c r="BQ424" i="5"/>
  <c r="BP467" i="5"/>
  <c r="BP171" i="5"/>
  <c r="BQ236" i="5"/>
  <c r="BQ183" i="5"/>
  <c r="BQ497" i="5"/>
  <c r="BP294" i="5"/>
  <c r="BQ401" i="5"/>
  <c r="BP708" i="5"/>
  <c r="BP531" i="5"/>
  <c r="BQ329" i="5"/>
  <c r="BP511" i="5"/>
  <c r="BQ426" i="5"/>
  <c r="BQ248" i="5"/>
  <c r="BP161" i="5"/>
  <c r="BQ616" i="5"/>
  <c r="BP572" i="5"/>
  <c r="BQ213" i="5"/>
  <c r="BQ381" i="5"/>
  <c r="BQ562" i="5"/>
  <c r="BP645" i="5"/>
  <c r="BP384" i="5"/>
  <c r="BQ677" i="5"/>
  <c r="BP216" i="5"/>
  <c r="BP446" i="5"/>
  <c r="BQ535" i="5"/>
  <c r="BP536" i="5"/>
  <c r="BQ195" i="5"/>
  <c r="BP464" i="5"/>
  <c r="BQ217" i="5"/>
  <c r="BQ341" i="5"/>
  <c r="BQ619" i="5"/>
  <c r="BP231" i="5"/>
  <c r="BP548" i="5"/>
  <c r="BQ654" i="5"/>
  <c r="BP241" i="5"/>
  <c r="BQ252" i="5"/>
  <c r="BQ161" i="5"/>
  <c r="BP448" i="5"/>
  <c r="BP711" i="5"/>
  <c r="BP709" i="5"/>
  <c r="BP696" i="5"/>
  <c r="BP699" i="5"/>
  <c r="BP712" i="5"/>
  <c r="BP684" i="5"/>
  <c r="BP391" i="5"/>
  <c r="BP300" i="5"/>
  <c r="BQ609" i="5"/>
  <c r="BP506" i="5"/>
  <c r="BQ211" i="5"/>
  <c r="BP404" i="5"/>
  <c r="BP360" i="5"/>
  <c r="BP633" i="5"/>
  <c r="BQ282" i="5"/>
  <c r="BQ384" i="5"/>
  <c r="BQ725" i="5"/>
  <c r="BP701" i="5"/>
  <c r="BQ751" i="5"/>
  <c r="BP426" i="5"/>
  <c r="BP538" i="5"/>
  <c r="BP361" i="5"/>
  <c r="BP517" i="5"/>
  <c r="BQ182" i="5"/>
  <c r="BP257" i="5"/>
  <c r="BP508" i="5"/>
  <c r="BP669" i="5"/>
  <c r="BP716" i="5"/>
  <c r="BP590" i="5"/>
  <c r="BQ447" i="5"/>
  <c r="BQ520" i="5"/>
  <c r="BP339" i="5"/>
  <c r="BP233" i="5"/>
  <c r="BP209" i="5"/>
  <c r="BP407" i="5"/>
  <c r="BQ206" i="5"/>
  <c r="BP693" i="5"/>
  <c r="BQ545" i="5"/>
  <c r="BP195" i="5"/>
  <c r="BP420" i="5"/>
  <c r="BP441" i="5"/>
  <c r="BQ293" i="5"/>
  <c r="BP729" i="5"/>
  <c r="BP510" i="5"/>
  <c r="BQ647" i="5"/>
  <c r="BP427" i="5"/>
  <c r="BQ532" i="5"/>
  <c r="BP277" i="5"/>
  <c r="BQ590" i="5"/>
  <c r="BP505" i="5"/>
  <c r="BP149" i="5"/>
  <c r="BQ207" i="5"/>
  <c r="BP385" i="5"/>
  <c r="BQ176" i="5"/>
  <c r="BQ268" i="5"/>
  <c r="BQ326" i="5"/>
  <c r="BQ323" i="5"/>
  <c r="BQ232" i="5"/>
  <c r="BQ514" i="5"/>
  <c r="BP680" i="5"/>
  <c r="BP183" i="5"/>
  <c r="BQ281" i="5"/>
  <c r="BQ244" i="5"/>
  <c r="BQ548" i="5"/>
  <c r="BP425" i="5"/>
  <c r="BP313" i="5"/>
  <c r="BP577" i="5"/>
  <c r="BQ307" i="5"/>
  <c r="BQ233" i="5"/>
  <c r="BQ366" i="5"/>
  <c r="BQ450" i="5"/>
  <c r="BP348" i="5"/>
  <c r="BP214" i="5"/>
  <c r="BQ566" i="5"/>
  <c r="BP710" i="5"/>
  <c r="BP628" i="5"/>
  <c r="BP642" i="5"/>
  <c r="BP317" i="5"/>
  <c r="BQ226" i="5"/>
  <c r="BQ648" i="5"/>
  <c r="BQ350" i="5"/>
  <c r="BP186" i="5"/>
  <c r="BQ533" i="5"/>
  <c r="BP334" i="5"/>
  <c r="BQ536" i="5"/>
  <c r="BP226" i="5"/>
  <c r="BP390" i="5"/>
  <c r="BP222" i="5"/>
  <c r="BQ173" i="5"/>
  <c r="BQ257" i="5"/>
  <c r="BP581" i="5"/>
  <c r="BQ203" i="5"/>
  <c r="BP279" i="5"/>
  <c r="BP739" i="5"/>
  <c r="BQ706" i="5"/>
  <c r="BP713" i="5"/>
  <c r="BQ727" i="5"/>
  <c r="BQ697" i="5"/>
  <c r="BQ686" i="5"/>
  <c r="BP224" i="5"/>
  <c r="BQ608" i="5"/>
  <c r="BP150" i="5"/>
  <c r="BP582" i="5"/>
  <c r="BQ342" i="5"/>
  <c r="BQ269" i="5"/>
  <c r="BP366" i="5"/>
  <c r="BQ623" i="5"/>
  <c r="BQ334" i="5"/>
  <c r="BP165" i="5"/>
  <c r="BP573" i="5"/>
  <c r="BP738" i="5"/>
  <c r="BP700" i="5"/>
  <c r="BP752" i="5"/>
  <c r="BQ383" i="5"/>
  <c r="BP666" i="5"/>
  <c r="BP148" i="5"/>
  <c r="BQ511" i="5"/>
  <c r="BP204" i="5"/>
  <c r="BQ432" i="5"/>
  <c r="BQ315" i="5"/>
  <c r="BQ333" i="5"/>
  <c r="BP560" i="5"/>
  <c r="BP741" i="5"/>
  <c r="BP704" i="5"/>
  <c r="BP163" i="5"/>
  <c r="BQ496" i="5"/>
  <c r="BQ440" i="5"/>
  <c r="BQ229" i="5"/>
  <c r="BP375" i="5"/>
  <c r="BQ276" i="5"/>
  <c r="BQ569" i="5"/>
  <c r="BP599" i="5"/>
  <c r="BQ357" i="5"/>
  <c r="BQ729" i="5"/>
  <c r="BP574" i="5"/>
  <c r="BQ316" i="5"/>
  <c r="BQ216" i="5"/>
  <c r="BP527" i="5"/>
  <c r="BQ148" i="5"/>
  <c r="BP746" i="5"/>
  <c r="BP726" i="5"/>
  <c r="BQ435" i="5"/>
  <c r="BQ303" i="5"/>
  <c r="BQ348" i="5"/>
  <c r="BP428" i="5"/>
  <c r="BP203" i="5"/>
  <c r="BP258" i="5"/>
  <c r="BQ147" i="5"/>
  <c r="BQ172" i="5"/>
  <c r="BQ642" i="5"/>
  <c r="BQ418" i="5"/>
  <c r="BQ396" i="5"/>
  <c r="BQ234" i="5"/>
  <c r="BQ416" i="5"/>
  <c r="BP268" i="5"/>
  <c r="BQ488" i="5"/>
  <c r="BQ193" i="5"/>
  <c r="BQ692" i="5"/>
  <c r="BP444" i="5"/>
  <c r="BP293" i="5"/>
  <c r="BP262" i="5"/>
  <c r="BQ517" i="5"/>
  <c r="BQ472" i="5"/>
  <c r="BP589" i="5"/>
  <c r="BQ287" i="5"/>
  <c r="BP545" i="5"/>
  <c r="BP271" i="5"/>
  <c r="BQ271" i="5"/>
  <c r="BQ670" i="5"/>
  <c r="BP489" i="5"/>
  <c r="BP393" i="5"/>
  <c r="BQ439" i="5"/>
  <c r="BP529" i="5"/>
  <c r="BQ637" i="5"/>
  <c r="BP494" i="5"/>
  <c r="BP259" i="5"/>
  <c r="BP225" i="5"/>
  <c r="BP437" i="5"/>
  <c r="BQ322" i="5"/>
  <c r="BP219" i="5"/>
  <c r="BP559" i="5"/>
  <c r="BQ255" i="5"/>
  <c r="BQ524" i="5"/>
  <c r="BQ365" i="5"/>
  <c r="BP618" i="5"/>
  <c r="BQ756" i="5"/>
  <c r="BQ555" i="5"/>
  <c r="BQ400" i="5"/>
  <c r="BP593" i="5"/>
  <c r="BP719" i="5"/>
  <c r="BQ707" i="5"/>
  <c r="BP688" i="5"/>
  <c r="BP714" i="5"/>
  <c r="BQ675" i="5"/>
  <c r="BQ715" i="5"/>
  <c r="BP326" i="5"/>
  <c r="BP409" i="5"/>
  <c r="BP358" i="5"/>
  <c r="BQ453" i="5"/>
  <c r="BP288" i="5"/>
  <c r="BQ436" i="5"/>
  <c r="BP558" i="5"/>
  <c r="BQ253" i="5"/>
  <c r="BP697" i="5"/>
  <c r="BQ704" i="5"/>
  <c r="BP767" i="5"/>
  <c r="BQ667" i="5"/>
  <c r="BQ215" i="5"/>
  <c r="BQ156" i="5"/>
  <c r="BQ324" i="5"/>
  <c r="BQ421" i="5"/>
  <c r="BQ189" i="5"/>
  <c r="BQ448" i="5"/>
  <c r="BQ291" i="5"/>
  <c r="BQ674" i="5"/>
  <c r="BP728" i="5"/>
  <c r="BP651" i="5"/>
  <c r="BP295" i="5"/>
  <c r="BP661" i="5"/>
  <c r="BP200" i="5"/>
  <c r="BQ572" i="5"/>
  <c r="BQ498" i="5"/>
  <c r="BQ317" i="5"/>
  <c r="BP570" i="5"/>
  <c r="BP270" i="5"/>
  <c r="BQ753" i="5"/>
  <c r="BQ200" i="5"/>
  <c r="BQ525" i="5"/>
  <c r="BQ297" i="5"/>
  <c r="BP359" i="5"/>
  <c r="BQ687" i="5"/>
  <c r="BP753" i="5"/>
  <c r="BP156" i="5"/>
  <c r="BQ372" i="5"/>
  <c r="BP502" i="5"/>
  <c r="BP596" i="5"/>
  <c r="BP370" i="5"/>
  <c r="BP687" i="5"/>
  <c r="BQ288" i="5"/>
  <c r="BP341" i="5"/>
  <c r="BQ310" i="5"/>
  <c r="BQ343" i="5"/>
  <c r="BP490" i="5"/>
  <c r="BP282" i="5"/>
  <c r="BQ314" i="5"/>
  <c r="BP627" i="5"/>
  <c r="BP468" i="5"/>
  <c r="BP705" i="5"/>
  <c r="BP501" i="5"/>
  <c r="BP655" i="5"/>
  <c r="BP583" i="5"/>
  <c r="BQ279" i="5"/>
  <c r="BQ552" i="5"/>
  <c r="BQ518" i="5"/>
  <c r="BQ181" i="5"/>
  <c r="BQ652" i="5"/>
  <c r="BQ251" i="5"/>
  <c r="BQ463" i="5"/>
  <c r="BQ576" i="5"/>
  <c r="BP255" i="5"/>
  <c r="BP387" i="5"/>
  <c r="BP702" i="5"/>
  <c r="BP325" i="5"/>
  <c r="BQ379" i="5"/>
  <c r="BP211" i="5"/>
  <c r="BQ445" i="5"/>
  <c r="BP152" i="5"/>
  <c r="BP525" i="5"/>
  <c r="BQ621" i="5"/>
  <c r="BQ398" i="5"/>
  <c r="BP649" i="5"/>
  <c r="BQ581" i="5"/>
  <c r="BP455" i="5"/>
  <c r="BQ169" i="5"/>
  <c r="BP436" i="5"/>
  <c r="BP450" i="5"/>
  <c r="BP421" i="5"/>
  <c r="BQ243" i="5"/>
  <c r="BQ711" i="5"/>
  <c r="BP496" i="5"/>
  <c r="BQ318" i="5"/>
  <c r="BP765" i="5"/>
  <c r="BP683" i="5"/>
  <c r="BQ718" i="5"/>
  <c r="BQ685" i="5"/>
  <c r="BP718" i="5"/>
  <c r="BQ713" i="5"/>
  <c r="BP727" i="5"/>
  <c r="BQ530" i="5"/>
  <c r="BP605" i="5"/>
  <c r="BP343" i="5"/>
  <c r="BQ225" i="5"/>
  <c r="BQ392" i="5"/>
  <c r="BQ296" i="5"/>
  <c r="BQ261" i="5"/>
  <c r="BP199" i="5"/>
  <c r="BP424" i="5"/>
  <c r="BP675" i="5"/>
  <c r="BP686" i="5"/>
  <c r="BP638" i="5"/>
  <c r="BQ507" i="5"/>
  <c r="BQ198" i="5"/>
  <c r="BP158" i="5"/>
  <c r="BQ465" i="5"/>
  <c r="BP305" i="5"/>
  <c r="BP189" i="5"/>
  <c r="BP172" i="5"/>
  <c r="BP682" i="5"/>
  <c r="BQ743" i="5"/>
  <c r="BQ254" i="5"/>
  <c r="BQ521" i="5"/>
  <c r="BQ547" i="5"/>
  <c r="BQ567" i="5"/>
  <c r="BP499" i="5"/>
  <c r="BP174" i="5"/>
  <c r="BP162" i="5"/>
  <c r="BP296" i="5"/>
  <c r="BP273" i="5"/>
  <c r="BQ724" i="5"/>
  <c r="BP630" i="5"/>
  <c r="BQ412" i="5"/>
  <c r="BP266" i="5"/>
  <c r="BP181" i="5"/>
  <c r="BP221" i="5"/>
  <c r="BQ407" i="5"/>
  <c r="BP733" i="5"/>
  <c r="BQ769" i="5"/>
  <c r="BQ556" i="5"/>
  <c r="BQ395" i="5"/>
  <c r="BQ380" i="5"/>
  <c r="BQ300" i="5"/>
  <c r="BQ739" i="5"/>
  <c r="BP210" i="5"/>
  <c r="BP601" i="5"/>
  <c r="BQ457" i="5"/>
  <c r="BQ595" i="5"/>
  <c r="BP382" i="5"/>
  <c r="BQ367" i="5"/>
  <c r="BP218" i="5"/>
  <c r="BQ192" i="5"/>
  <c r="BP337" i="5"/>
  <c r="BP662" i="5"/>
  <c r="BQ462" i="5"/>
  <c r="BQ149" i="5"/>
  <c r="BQ736" i="5"/>
  <c r="BQ285" i="5"/>
  <c r="BP619" i="5"/>
  <c r="BQ638" i="5"/>
  <c r="BP419" i="5"/>
  <c r="BP374" i="5"/>
  <c r="BQ544" i="5"/>
  <c r="BP351" i="5"/>
  <c r="BQ481" i="5"/>
  <c r="BQ165" i="5"/>
  <c r="BQ387" i="5"/>
  <c r="BQ629" i="5"/>
  <c r="BQ505" i="5"/>
  <c r="BQ151" i="5"/>
  <c r="BQ273" i="5"/>
  <c r="BP676" i="5"/>
  <c r="BP486" i="5"/>
  <c r="BQ413" i="5"/>
  <c r="BP244" i="5"/>
  <c r="BQ429" i="5"/>
  <c r="BP187" i="5"/>
  <c r="BQ164" i="5"/>
  <c r="BQ250" i="5"/>
  <c r="BP731" i="5"/>
  <c r="BQ304" i="5"/>
  <c r="BQ503" i="5"/>
  <c r="BQ403" i="5"/>
  <c r="BP584" i="5"/>
  <c r="BP615" i="5"/>
  <c r="BP237" i="5"/>
  <c r="BQ299" i="5"/>
  <c r="BQ419" i="5"/>
  <c r="BP537" i="5"/>
  <c r="BP670" i="5"/>
  <c r="BQ361" i="5"/>
  <c r="BQ258" i="5"/>
  <c r="BP742" i="5"/>
  <c r="BP672" i="5"/>
  <c r="BP695" i="5"/>
  <c r="BP678" i="5"/>
  <c r="BP750" i="5"/>
  <c r="BQ764" i="5"/>
  <c r="BQ744" i="5"/>
  <c r="BQ204" i="5"/>
  <c r="BP641" i="5"/>
  <c r="BP274" i="5"/>
  <c r="BQ454" i="5"/>
  <c r="BQ643" i="5"/>
  <c r="BP465" i="5"/>
  <c r="BQ490" i="5"/>
  <c r="BP365" i="5"/>
  <c r="BP757" i="5"/>
  <c r="BP715" i="5"/>
  <c r="BQ630" i="5"/>
  <c r="BP417" i="5"/>
  <c r="BQ482" i="5"/>
  <c r="BP549" i="5"/>
  <c r="BP347" i="5"/>
  <c r="BQ527" i="5"/>
  <c r="BQ410" i="5"/>
  <c r="BQ446" i="5"/>
  <c r="BQ676" i="5"/>
  <c r="BQ761" i="5"/>
  <c r="BQ573" i="5"/>
  <c r="BP526" i="5"/>
  <c r="BP478" i="5"/>
  <c r="BQ479" i="5"/>
  <c r="BQ519" i="5"/>
  <c r="BP154" i="5"/>
  <c r="BQ351" i="5"/>
  <c r="BP487" i="5"/>
  <c r="BQ422" i="5"/>
  <c r="BQ682" i="5"/>
  <c r="BP346" i="5"/>
  <c r="BP431" i="5"/>
  <c r="BQ600" i="5"/>
  <c r="BP168" i="5"/>
  <c r="BP304" i="5"/>
  <c r="BP312" i="5"/>
  <c r="BP748" i="5"/>
  <c r="BP411" i="5"/>
  <c r="BQ500" i="5"/>
  <c r="BQ163" i="5"/>
  <c r="BP749" i="5"/>
  <c r="BQ267" i="5"/>
  <c r="BP356" i="5"/>
  <c r="BP354" i="5"/>
  <c r="BQ469" i="5"/>
  <c r="BQ560" i="5"/>
  <c r="BP342" i="5"/>
  <c r="BP395" i="5"/>
  <c r="BQ557" i="5"/>
  <c r="BP484" i="5"/>
  <c r="BQ492" i="5"/>
  <c r="BQ620" i="5"/>
  <c r="BQ201" i="5"/>
  <c r="BQ735" i="5"/>
  <c r="BQ239" i="5"/>
  <c r="BP652" i="5"/>
  <c r="BQ504" i="5"/>
  <c r="BQ564" i="5"/>
  <c r="BP430" i="5"/>
  <c r="BP472" i="5"/>
  <c r="BP185" i="5"/>
  <c r="BP568" i="5"/>
  <c r="BP543" i="5"/>
  <c r="BP340" i="5"/>
  <c r="BQ292" i="5"/>
  <c r="BQ467" i="5"/>
  <c r="BQ223" i="5"/>
  <c r="BQ408" i="5"/>
  <c r="BP736" i="5"/>
  <c r="BQ313" i="5"/>
  <c r="BQ187" i="5"/>
  <c r="BP519" i="5"/>
  <c r="BP379" i="5"/>
  <c r="BQ583" i="5"/>
  <c r="BP460" i="5"/>
  <c r="BP372" i="5"/>
  <c r="BQ537" i="5"/>
  <c r="BP681" i="5"/>
  <c r="BQ540" i="5"/>
  <c r="BP471" i="5"/>
  <c r="BP238" i="5"/>
  <c r="BQ191" i="5"/>
  <c r="BQ166" i="5"/>
  <c r="BQ262" i="5"/>
  <c r="BQ474" i="5"/>
  <c r="BP667" i="5"/>
  <c r="BP745" i="5"/>
  <c r="BP556" i="5"/>
  <c r="BQ290" i="5"/>
  <c r="BQ747" i="5"/>
  <c r="BQ678" i="5"/>
  <c r="BP770" i="5"/>
  <c r="BP694" i="5"/>
  <c r="BP766" i="5"/>
  <c r="BP685" i="5"/>
  <c r="BQ737" i="5"/>
  <c r="BP650" i="5"/>
  <c r="BP646" i="5"/>
  <c r="BP625" i="5"/>
  <c r="BQ194" i="5"/>
  <c r="BP290" i="5"/>
  <c r="BQ471" i="5"/>
  <c r="BQ553" i="5"/>
  <c r="BP482" i="5"/>
  <c r="BP198" i="5"/>
  <c r="BP399" i="5"/>
  <c r="BP764" i="5"/>
  <c r="BQ728" i="5"/>
  <c r="BQ431" i="5"/>
  <c r="BP658" i="5"/>
  <c r="BQ427" i="5"/>
  <c r="BQ476" i="5"/>
  <c r="BQ386" i="5"/>
  <c r="BP170" i="5"/>
  <c r="BQ757" i="5"/>
  <c r="BP751" i="5"/>
  <c r="BQ220" i="5"/>
  <c r="BP261" i="5"/>
  <c r="BQ483" i="5"/>
  <c r="BP454" i="5"/>
  <c r="BQ502" i="5"/>
  <c r="BQ456" i="5"/>
  <c r="BP592" i="5"/>
  <c r="BQ438" i="5"/>
  <c r="BP378" i="5"/>
  <c r="BP637" i="5"/>
  <c r="BQ733" i="5"/>
  <c r="BP533" i="5"/>
  <c r="BP410" i="5"/>
  <c r="BQ577" i="5"/>
  <c r="BQ382" i="5"/>
  <c r="BP251" i="5"/>
  <c r="BP373" i="5"/>
  <c r="BP768" i="5"/>
  <c r="BQ312" i="5"/>
  <c r="BP495" i="5"/>
  <c r="BP332" i="5"/>
  <c r="BP275" i="5"/>
  <c r="BP217" i="5"/>
  <c r="BQ680" i="5"/>
  <c r="BQ175" i="5"/>
  <c r="BP433" i="5"/>
  <c r="BQ228" i="5"/>
  <c r="BP513" i="5"/>
  <c r="BP178" i="5"/>
  <c r="BP292" i="5"/>
  <c r="BP518" i="5"/>
  <c r="BQ464" i="5"/>
  <c r="BP400" i="5"/>
  <c r="BP553" i="5"/>
  <c r="BP622" i="5"/>
  <c r="BP206" i="5"/>
  <c r="BQ690" i="5"/>
  <c r="BP758" i="5"/>
  <c r="BP315" i="5"/>
  <c r="BP272" i="5"/>
  <c r="BQ374" i="5"/>
  <c r="BP406" i="5"/>
  <c r="BP512" i="5"/>
  <c r="BP285" i="5"/>
  <c r="BP207" i="5"/>
  <c r="BQ184" i="5"/>
  <c r="BQ449" i="5"/>
  <c r="BQ393" i="5"/>
  <c r="BQ607" i="5"/>
  <c r="BP732" i="5"/>
  <c r="BP155" i="5"/>
  <c r="BQ196" i="5"/>
  <c r="BQ473" i="5"/>
  <c r="BP151" i="5"/>
  <c r="BQ579" i="5"/>
  <c r="BP453" i="5"/>
  <c r="BP280" i="5"/>
  <c r="BP264" i="5"/>
  <c r="BP229" i="5"/>
  <c r="BP691" i="5"/>
  <c r="BP196" i="5"/>
  <c r="BP401" i="5"/>
  <c r="BQ423" i="5"/>
  <c r="BP522" i="5"/>
  <c r="BP451" i="5"/>
  <c r="BP415" i="5"/>
  <c r="BQ330" i="5"/>
  <c r="BP235" i="5"/>
  <c r="BP418" i="5"/>
  <c r="BQ391" i="5"/>
  <c r="BQ212" i="5"/>
  <c r="BQ370" i="5"/>
  <c r="BQ177" i="5"/>
  <c r="BP398" i="5"/>
  <c r="BP474" i="5"/>
  <c r="BP345" i="5"/>
  <c r="BP629" i="5"/>
  <c r="BP554" i="5"/>
  <c r="BP405" i="5"/>
  <c r="BP483" i="5"/>
  <c r="BP318" i="5"/>
  <c r="BP698" i="5"/>
  <c r="BQ274" i="5"/>
  <c r="BQ237" i="5"/>
  <c r="BQ205" i="5"/>
  <c r="BQ705" i="5"/>
  <c r="BQ224" i="5"/>
  <c r="BP507" i="5"/>
  <c r="BP319" i="5"/>
  <c r="BQ241" i="5"/>
  <c r="BP179" i="5"/>
  <c r="BP546" i="5"/>
  <c r="BQ506" i="5"/>
  <c r="BP452" i="5"/>
  <c r="BQ486" i="5"/>
  <c r="BP535" i="5"/>
  <c r="BP623" i="5"/>
  <c r="BQ443" i="5"/>
  <c r="BP412" i="5"/>
  <c r="BP364" i="5"/>
  <c r="BP473" i="5"/>
  <c r="BQ558" i="5"/>
  <c r="BP743" i="5"/>
  <c r="BP254" i="5"/>
  <c r="BQ158" i="5"/>
  <c r="BP245" i="5"/>
  <c r="BP516" i="5"/>
  <c r="BP439" i="5"/>
  <c r="BP256" i="5"/>
  <c r="BQ283" i="5"/>
  <c r="BQ760" i="5"/>
  <c r="BP253" i="5"/>
  <c r="BQ280" i="5"/>
  <c r="BP640" i="5"/>
  <c r="BQ260" i="5"/>
  <c r="BQ385" i="5"/>
  <c r="BQ442" i="5"/>
  <c r="BP541" i="5"/>
  <c r="BQ345" i="5"/>
  <c r="BQ286" i="5"/>
  <c r="BQ332" i="5"/>
  <c r="BQ335" i="5"/>
  <c r="BP663" i="5"/>
  <c r="BQ155" i="5"/>
  <c r="BP278" i="5"/>
  <c r="BQ516" i="5"/>
  <c r="BQ452" i="5"/>
  <c r="BP760" i="5"/>
  <c r="BQ321" i="5"/>
  <c r="BP289" i="5"/>
  <c r="BQ373" i="5"/>
  <c r="BP761" i="5"/>
  <c r="BQ551" i="5"/>
  <c r="BQ277" i="5"/>
  <c r="BP157" i="5"/>
  <c r="BQ759" i="5"/>
  <c r="BQ256" i="5"/>
  <c r="BP547" i="5"/>
  <c r="BQ266" i="5"/>
  <c r="BP166" i="5"/>
  <c r="BQ328" i="5"/>
  <c r="BP276" i="5"/>
  <c r="BQ415" i="5"/>
  <c r="BP403" i="5"/>
  <c r="BQ599" i="5"/>
  <c r="BP515" i="5"/>
  <c r="BP301" i="5"/>
  <c r="BQ162" i="5"/>
  <c r="BP550" i="5"/>
  <c r="BP443" i="5"/>
  <c r="BP571" i="5"/>
  <c r="BQ636" i="5"/>
  <c r="BQ180" i="5"/>
  <c r="BP463" i="5"/>
  <c r="BP434" i="5"/>
  <c r="BQ247" i="5"/>
  <c r="BQ591" i="5"/>
  <c r="BP355" i="5"/>
  <c r="BP575" i="5"/>
  <c r="BQ493" i="5"/>
  <c r="BP376" i="5"/>
  <c r="BQ308" i="5"/>
  <c r="BP532" i="5"/>
  <c r="BQ179" i="5"/>
  <c r="BQ264" i="5"/>
  <c r="BP353" i="5"/>
  <c r="BP567" i="5"/>
  <c r="BQ337" i="5"/>
  <c r="BQ298" i="5"/>
  <c r="BP459" i="5"/>
  <c r="BP323" i="5"/>
  <c r="BP205" i="5"/>
  <c r="BQ210" i="5"/>
  <c r="BQ618" i="5"/>
  <c r="BP606" i="5"/>
  <c r="BQ339" i="5"/>
  <c r="BP263" i="5"/>
  <c r="BP445" i="5"/>
  <c r="BP562" i="5"/>
  <c r="BQ249" i="5"/>
  <c r="BQ470" i="5"/>
  <c r="BQ434" i="5"/>
  <c r="BP539" i="5"/>
  <c r="BP308" i="5"/>
  <c r="BQ672" i="5"/>
  <c r="BP352" i="5"/>
  <c r="BQ390" i="5"/>
  <c r="BQ658" i="5"/>
  <c r="BP232" i="5"/>
  <c r="BP228" i="5"/>
  <c r="BQ665" i="5"/>
  <c r="BQ617" i="5"/>
  <c r="BQ570" i="5"/>
  <c r="BP636" i="5"/>
  <c r="BQ364" i="5"/>
  <c r="BQ246" i="5"/>
  <c r="BP249" i="5"/>
  <c r="BQ159" i="5"/>
  <c r="BQ455" i="5"/>
  <c r="BQ571" i="5"/>
  <c r="BP620" i="5"/>
  <c r="BP542" i="5"/>
  <c r="BP269" i="5"/>
  <c r="BP190" i="5"/>
  <c r="BQ522" i="5"/>
  <c r="BQ628" i="5"/>
  <c r="BQ622" i="5"/>
  <c r="BP569" i="5"/>
  <c r="BP600" i="5"/>
  <c r="BP648" i="5"/>
  <c r="BP621" i="5"/>
  <c r="BP626" i="5"/>
  <c r="BQ717" i="5"/>
  <c r="BP215" i="5"/>
  <c r="BP248" i="5"/>
  <c r="BQ531" i="5"/>
  <c r="BP388" i="5"/>
  <c r="BP311" i="5"/>
  <c r="BP283" i="5"/>
  <c r="BQ487" i="5"/>
  <c r="BQ359" i="5"/>
  <c r="BQ662" i="5"/>
  <c r="BP188" i="5"/>
  <c r="BP413" i="5"/>
  <c r="BQ414" i="5"/>
  <c r="BP528" i="5"/>
  <c r="BP182" i="5"/>
  <c r="BP223" i="5"/>
  <c r="BP201" i="5"/>
  <c r="BP320" i="5"/>
  <c r="BP287" i="5"/>
  <c r="BP692" i="5"/>
  <c r="BP322" i="5"/>
  <c r="BQ397" i="5"/>
  <c r="BP377" i="5"/>
  <c r="BP462" i="5"/>
  <c r="BP479" i="5"/>
  <c r="BP220" i="5"/>
  <c r="BP557" i="5"/>
  <c r="BP657" i="5"/>
  <c r="BP534" i="5"/>
  <c r="BQ358" i="5"/>
  <c r="BP299" i="5"/>
  <c r="BQ354" i="5"/>
  <c r="BP488" i="5"/>
  <c r="BP396" i="5"/>
  <c r="BQ460" i="5"/>
  <c r="BP470" i="5"/>
  <c r="BQ325" i="5"/>
  <c r="BP380" i="5"/>
  <c r="BP307" i="5"/>
  <c r="BP631" i="5"/>
  <c r="BQ461" i="5"/>
  <c r="BQ227" i="5"/>
  <c r="BQ368" i="5"/>
  <c r="BQ425" i="5"/>
  <c r="BP679" i="5"/>
  <c r="BP491" i="5"/>
  <c r="BQ327" i="5"/>
  <c r="BP383" i="5"/>
  <c r="BQ510" i="5"/>
  <c r="BP608" i="5"/>
  <c r="BQ477" i="5"/>
  <c r="BP492" i="5"/>
  <c r="BP644" i="5"/>
  <c r="BQ157" i="5"/>
  <c r="BP566" i="5"/>
  <c r="BQ154" i="5"/>
  <c r="BP330" i="5"/>
  <c r="BQ501" i="5"/>
  <c r="BQ153" i="5"/>
  <c r="BP397" i="5"/>
  <c r="BQ174" i="5"/>
  <c r="BQ160" i="5"/>
  <c r="BP246" i="5"/>
  <c r="BP435" i="5"/>
  <c r="BQ458" i="5"/>
  <c r="BP521" i="5"/>
  <c r="BP184" i="5"/>
  <c r="BP369" i="5"/>
  <c r="BP191" i="5"/>
  <c r="BP449" i="5"/>
  <c r="BP498" i="5"/>
  <c r="BQ679" i="5"/>
  <c r="BQ219" i="5"/>
  <c r="BQ171" i="5"/>
  <c r="BQ356" i="5"/>
  <c r="BQ320" i="5"/>
  <c r="BQ584" i="5"/>
  <c r="BQ301" i="5"/>
  <c r="BQ319" i="5"/>
  <c r="BP212" i="5"/>
  <c r="BQ582" i="5"/>
  <c r="BP208" i="5"/>
  <c r="BP485" i="5"/>
  <c r="BQ311" i="5"/>
  <c r="BQ565" i="5"/>
  <c r="BQ559" i="5"/>
  <c r="BQ512" i="5"/>
  <c r="BQ568" i="5"/>
  <c r="BP597" i="5"/>
  <c r="BQ494" i="5"/>
  <c r="BQ541" i="5"/>
  <c r="BQ475" i="5"/>
  <c r="BP585" i="5"/>
  <c r="BP664" i="5"/>
  <c r="BP523" i="5"/>
  <c r="BQ508" i="5"/>
  <c r="BQ394" i="5"/>
  <c r="BP423" i="5"/>
  <c r="BQ538" i="5"/>
  <c r="BP302" i="5"/>
  <c r="BP310" i="5"/>
  <c r="BP328" i="5"/>
  <c r="BQ529" i="5"/>
  <c r="BQ495" i="5"/>
  <c r="BP544" i="5"/>
  <c r="BP344" i="5"/>
  <c r="BP469" i="5"/>
  <c r="BQ338" i="5"/>
  <c r="BP555" i="5"/>
  <c r="BP440" i="5"/>
  <c r="BP514" i="5"/>
  <c r="BP493" i="5"/>
  <c r="BQ231" i="5"/>
  <c r="BP368" i="5"/>
  <c r="BQ340" i="5"/>
  <c r="BP357" i="5"/>
  <c r="BQ433" i="5"/>
  <c r="BQ377" i="5"/>
  <c r="BP530" i="5"/>
  <c r="BP456" i="5"/>
  <c r="BP551" i="5"/>
  <c r="BP164" i="5"/>
  <c r="BQ693" i="5"/>
  <c r="BP327" i="5"/>
  <c r="BP654" i="5"/>
  <c r="BQ199" i="5"/>
  <c r="BP614" i="5"/>
  <c r="BP389" i="5"/>
  <c r="BQ305" i="5"/>
  <c r="BQ420" i="5"/>
  <c r="BP202" i="5"/>
  <c r="BQ466" i="5"/>
  <c r="BP335" i="5"/>
  <c r="BP281" i="5"/>
  <c r="BP576" i="5"/>
  <c r="BQ272" i="5"/>
  <c r="BP457" i="5"/>
  <c r="BQ437" i="5"/>
  <c r="BP175" i="5"/>
  <c r="BQ409" i="5"/>
  <c r="BP267" i="5"/>
  <c r="BQ399" i="5"/>
  <c r="BP159" i="5"/>
  <c r="BP167" i="5"/>
  <c r="BQ360" i="5"/>
  <c r="BP520" i="5"/>
  <c r="BP260" i="5"/>
  <c r="BQ411" i="5"/>
  <c r="BP408" i="5"/>
  <c r="BQ451" i="5"/>
  <c r="BQ353" i="5"/>
  <c r="BQ363" i="5"/>
  <c r="BP298" i="5"/>
  <c r="BQ539" i="5"/>
  <c r="BQ543" i="5"/>
  <c r="BQ238" i="5"/>
  <c r="BP565" i="5"/>
  <c r="BQ378" i="5"/>
  <c r="BP193" i="5"/>
  <c r="BQ178" i="5"/>
  <c r="BP392" i="5"/>
  <c r="BQ656" i="5"/>
  <c r="BQ430" i="5"/>
  <c r="BP349" i="5"/>
  <c r="BP324" i="5"/>
  <c r="BQ428" i="5"/>
  <c r="BP429" i="5"/>
  <c r="BP192" i="5"/>
  <c r="BQ723" i="5"/>
  <c r="BP617" i="5"/>
  <c r="BQ376" i="5"/>
  <c r="BQ188" i="5"/>
  <c r="BQ509" i="5"/>
  <c r="BQ441" i="5"/>
  <c r="BP634" i="5"/>
  <c r="BP659" i="5"/>
  <c r="BQ459" i="5"/>
  <c r="BP350" i="5"/>
  <c r="BP461" i="5"/>
  <c r="BP477" i="5"/>
  <c r="BQ270" i="5"/>
  <c r="BP363" i="5"/>
  <c r="BQ369" i="5"/>
  <c r="BQ478" i="5"/>
  <c r="BQ208" i="5"/>
  <c r="BP329" i="5"/>
  <c r="BQ550" i="5"/>
  <c r="BQ150" i="5"/>
  <c r="BP386" i="5"/>
  <c r="BP252" i="5"/>
  <c r="BQ491" i="5"/>
  <c r="BQ331" i="5"/>
  <c r="BQ542" i="5"/>
  <c r="BP458" i="5"/>
  <c r="BQ417" i="5"/>
  <c r="BQ709" i="5"/>
  <c r="BQ245" i="5"/>
  <c r="BP240" i="5"/>
  <c r="BQ209" i="5"/>
  <c r="BQ549" i="5"/>
  <c r="BQ302" i="5"/>
  <c r="BQ202" i="5"/>
  <c r="BP243" i="5"/>
  <c r="BP656" i="5"/>
  <c r="BP213" i="5"/>
  <c r="BQ197" i="5"/>
  <c r="BQ242" i="5"/>
  <c r="BP247" i="5"/>
  <c r="BQ603" i="5"/>
  <c r="BP643" i="5"/>
  <c r="BQ235" i="5"/>
  <c r="BQ284" i="5"/>
  <c r="BP721" i="5"/>
  <c r="BP635" i="5"/>
  <c r="BQ389" i="5"/>
  <c r="BQ349" i="5"/>
  <c r="BP284" i="5"/>
  <c r="BP169" i="5"/>
  <c r="BP632" i="5"/>
  <c r="BP367" i="5"/>
  <c r="BP236" i="5"/>
  <c r="BP598" i="5"/>
  <c r="BP660" i="5"/>
  <c r="BQ499" i="5"/>
  <c r="BP591" i="5"/>
  <c r="BP759" i="5"/>
  <c r="BQ336" i="5"/>
  <c r="BP309" i="5"/>
  <c r="BQ402" i="5"/>
  <c r="BP735" i="5"/>
  <c r="BQ263" i="5"/>
  <c r="BP707" i="5"/>
  <c r="BP371" i="5"/>
  <c r="BP145" i="5"/>
  <c r="BQ145" i="5"/>
  <c r="BQ146" i="5"/>
  <c r="BP146" i="5"/>
  <c r="AL633" i="5" l="1"/>
  <c r="AL466" i="5"/>
  <c r="AL327" i="5"/>
  <c r="AL500" i="5"/>
  <c r="CE402" i="5"/>
  <c r="AL80" i="5"/>
  <c r="CE365" i="5"/>
  <c r="CF365" i="5" s="1"/>
  <c r="CE114" i="5"/>
  <c r="CF114" i="5" s="1"/>
  <c r="AL578" i="5"/>
  <c r="AL189" i="5"/>
  <c r="CE694" i="5"/>
  <c r="CF694" i="5" s="1"/>
  <c r="AL358" i="5"/>
  <c r="CE617" i="5"/>
  <c r="AM617" i="5" s="1"/>
  <c r="AL733" i="5"/>
  <c r="AL687" i="5"/>
  <c r="AL212" i="5"/>
  <c r="AL406" i="5"/>
  <c r="AL784" i="5"/>
  <c r="AL766" i="5"/>
  <c r="AM609" i="5"/>
  <c r="CE119" i="5"/>
  <c r="CF119" i="5" s="1"/>
  <c r="CE782" i="5"/>
  <c r="CF782" i="5" s="1"/>
  <c r="CE341" i="5"/>
  <c r="AM341" i="5" s="1"/>
  <c r="AL470" i="5"/>
  <c r="AL478" i="5"/>
  <c r="AL761" i="5"/>
  <c r="AL594" i="5"/>
  <c r="CE219" i="5"/>
  <c r="CF219" i="5" s="1"/>
  <c r="CE586" i="5"/>
  <c r="AM586" i="5" s="1"/>
  <c r="AL765" i="5"/>
  <c r="CE275" i="5"/>
  <c r="AM275" i="5" s="1"/>
  <c r="AL788" i="5"/>
  <c r="CE661" i="5"/>
  <c r="CF661" i="5" s="1"/>
  <c r="CE201" i="5"/>
  <c r="AM201" i="5" s="1"/>
  <c r="AL201" i="5"/>
  <c r="CE405" i="5"/>
  <c r="CF405" i="5" s="1"/>
  <c r="AL405" i="5"/>
  <c r="AL568" i="5"/>
  <c r="CE568" i="5"/>
  <c r="AM568" i="5" s="1"/>
  <c r="CE113" i="5"/>
  <c r="CF113" i="5" s="1"/>
  <c r="AL113" i="5"/>
  <c r="CE169" i="5"/>
  <c r="AM169" i="5" s="1"/>
  <c r="AL295" i="5"/>
  <c r="AL796" i="5"/>
  <c r="CE642" i="5"/>
  <c r="AM642" i="5" s="1"/>
  <c r="CE424" i="5"/>
  <c r="AM424" i="5" s="1"/>
  <c r="CE640" i="5"/>
  <c r="CF640" i="5" s="1"/>
  <c r="CE749" i="5"/>
  <c r="AM749" i="5" s="1"/>
  <c r="CE754" i="5"/>
  <c r="AM754" i="5" s="1"/>
  <c r="CE89" i="5"/>
  <c r="AM89" i="5" s="1"/>
  <c r="CE333" i="5"/>
  <c r="CF333" i="5" s="1"/>
  <c r="CE129" i="5"/>
  <c r="AM129" i="5" s="1"/>
  <c r="AL388" i="5"/>
  <c r="AL512" i="5"/>
  <c r="CE773" i="5"/>
  <c r="AM773" i="5" s="1"/>
  <c r="CE562" i="5"/>
  <c r="AM562" i="5" s="1"/>
  <c r="AL499" i="5"/>
  <c r="AL532" i="5"/>
  <c r="AL616" i="5"/>
  <c r="AL524" i="5"/>
  <c r="AL153" i="5"/>
  <c r="AL279" i="5"/>
  <c r="AM625" i="5"/>
  <c r="AL757" i="5"/>
  <c r="CE426" i="5"/>
  <c r="CF426" i="5" s="1"/>
  <c r="AL448" i="5"/>
  <c r="CE372" i="5"/>
  <c r="AM372" i="5" s="1"/>
  <c r="AL328" i="5"/>
  <c r="CE747" i="5"/>
  <c r="AM747" i="5" s="1"/>
  <c r="CE748" i="5"/>
  <c r="AM748" i="5" s="1"/>
  <c r="AL620" i="5"/>
  <c r="CE46" i="5"/>
  <c r="CF46" i="5" s="1"/>
  <c r="AL42" i="5"/>
  <c r="AL121" i="5"/>
  <c r="CE739" i="5"/>
  <c r="CF739" i="5" s="1"/>
  <c r="AL64" i="5"/>
  <c r="CE177" i="5"/>
  <c r="AM177" i="5" s="1"/>
  <c r="AL284" i="5"/>
  <c r="CE539" i="5"/>
  <c r="CF539" i="5" s="1"/>
  <c r="CE444" i="5"/>
  <c r="CF444" i="5" s="1"/>
  <c r="AL112" i="5"/>
  <c r="AL688" i="5"/>
  <c r="CE812" i="5"/>
  <c r="CF812" i="5" s="1"/>
  <c r="AL725" i="5"/>
  <c r="CE48" i="5"/>
  <c r="AM48" i="5" s="1"/>
  <c r="AL494" i="5"/>
  <c r="AL595" i="5"/>
  <c r="AL675" i="5"/>
  <c r="CE88" i="5"/>
  <c r="CF88" i="5" s="1"/>
  <c r="CE651" i="5"/>
  <c r="AM651" i="5" s="1"/>
  <c r="AM802" i="5"/>
  <c r="CE584" i="5"/>
  <c r="AM584" i="5" s="1"/>
  <c r="AL404" i="5"/>
  <c r="CE729" i="5"/>
  <c r="CF729" i="5" s="1"/>
  <c r="CE294" i="5"/>
  <c r="AM294" i="5" s="1"/>
  <c r="CE410" i="5"/>
  <c r="AM410" i="5" s="1"/>
  <c r="AL778" i="5"/>
  <c r="AL563" i="5"/>
  <c r="AL667" i="5"/>
  <c r="CE695" i="5"/>
  <c r="CF695" i="5" s="1"/>
  <c r="AL310" i="5"/>
  <c r="AL259" i="5"/>
  <c r="AL805" i="5"/>
  <c r="AL579" i="5"/>
  <c r="AL90" i="5"/>
  <c r="AL786" i="5"/>
  <c r="AL81" i="5"/>
  <c r="CE302" i="5"/>
  <c r="AM302" i="5" s="1"/>
  <c r="CE110" i="5"/>
  <c r="AL110" i="5"/>
  <c r="CE615" i="5"/>
  <c r="AL615" i="5"/>
  <c r="CE762" i="5"/>
  <c r="AM762" i="5" s="1"/>
  <c r="AL285" i="5"/>
  <c r="AL102" i="5"/>
  <c r="CE442" i="5"/>
  <c r="AM442" i="5" s="1"/>
  <c r="AL394" i="5"/>
  <c r="AL569" i="5"/>
  <c r="AL528" i="5"/>
  <c r="AL650" i="5"/>
  <c r="CE650" i="5"/>
  <c r="AL753" i="5"/>
  <c r="CE753" i="5"/>
  <c r="CE685" i="5"/>
  <c r="AL685" i="5"/>
  <c r="AL477" i="5"/>
  <c r="CE477" i="5"/>
  <c r="CE718" i="5"/>
  <c r="AL718" i="5"/>
  <c r="CE192" i="5"/>
  <c r="AL192" i="5"/>
  <c r="CE804" i="5"/>
  <c r="AL804" i="5"/>
  <c r="CE332" i="5"/>
  <c r="AL332" i="5"/>
  <c r="AL770" i="5"/>
  <c r="CE770" i="5"/>
  <c r="CE401" i="5"/>
  <c r="AL401" i="5"/>
  <c r="CE274" i="5"/>
  <c r="AL274" i="5"/>
  <c r="AL95" i="5"/>
  <c r="CE95" i="5"/>
  <c r="AL200" i="5"/>
  <c r="CE200" i="5"/>
  <c r="CE491" i="5"/>
  <c r="AL491" i="5"/>
  <c r="AL47" i="5"/>
  <c r="CE47" i="5"/>
  <c r="CE592" i="5"/>
  <c r="AL592" i="5"/>
  <c r="CE708" i="5"/>
  <c r="AL708" i="5"/>
  <c r="AL122" i="5"/>
  <c r="CE122" i="5"/>
  <c r="CE716" i="5"/>
  <c r="AL716" i="5"/>
  <c r="CE731" i="5"/>
  <c r="AL731" i="5"/>
  <c r="AL672" i="5"/>
  <c r="CE672" i="5"/>
  <c r="CE55" i="5"/>
  <c r="AL55" i="5"/>
  <c r="CE560" i="5"/>
  <c r="AL560" i="5"/>
  <c r="CE475" i="5"/>
  <c r="AL475" i="5"/>
  <c r="CE307" i="5"/>
  <c r="AL307" i="5"/>
  <c r="CE264" i="5"/>
  <c r="AL264" i="5"/>
  <c r="CE280" i="5"/>
  <c r="AL280" i="5"/>
  <c r="CE317" i="5"/>
  <c r="AL317" i="5"/>
  <c r="AL440" i="5"/>
  <c r="CE440" i="5"/>
  <c r="CE701" i="5"/>
  <c r="AL701" i="5"/>
  <c r="AL184" i="5"/>
  <c r="CE184" i="5"/>
  <c r="CE371" i="5"/>
  <c r="AL371" i="5"/>
  <c r="CE256" i="5"/>
  <c r="AL256" i="5"/>
  <c r="CE570" i="5"/>
  <c r="AL570" i="5"/>
  <c r="CE432" i="5"/>
  <c r="AL432" i="5"/>
  <c r="CE554" i="5"/>
  <c r="AL554" i="5"/>
  <c r="CE340" i="5"/>
  <c r="AL340" i="5"/>
  <c r="CE792" i="5"/>
  <c r="AL792" i="5"/>
  <c r="CE745" i="5"/>
  <c r="AL745" i="5"/>
  <c r="CE111" i="5"/>
  <c r="AL111" i="5"/>
  <c r="CE387" i="5"/>
  <c r="AL387" i="5"/>
  <c r="CE674" i="5"/>
  <c r="AL674" i="5"/>
  <c r="CF601" i="5"/>
  <c r="AM601" i="5"/>
  <c r="CE485" i="5"/>
  <c r="AL485" i="5"/>
  <c r="AL308" i="5"/>
  <c r="CE308" i="5"/>
  <c r="AL456" i="5"/>
  <c r="CE456" i="5"/>
  <c r="CE79" i="5"/>
  <c r="AL79" i="5"/>
  <c r="CE71" i="5"/>
  <c r="AL71" i="5"/>
  <c r="CE523" i="5"/>
  <c r="AL523" i="5"/>
  <c r="CE769" i="5"/>
  <c r="AL769" i="5"/>
  <c r="AL293" i="5"/>
  <c r="CE293" i="5"/>
  <c r="CE680" i="5"/>
  <c r="AL680" i="5"/>
  <c r="AL325" i="5"/>
  <c r="CE325" i="5"/>
  <c r="CE531" i="5"/>
  <c r="AL531" i="5"/>
  <c r="CE211" i="5"/>
  <c r="AL211" i="5"/>
  <c r="CE291" i="5"/>
  <c r="AL291" i="5"/>
  <c r="CE746" i="5"/>
  <c r="AL746" i="5"/>
  <c r="AL120" i="5"/>
  <c r="CE120" i="5"/>
  <c r="CE483" i="5"/>
  <c r="AL483" i="5"/>
  <c r="CE501" i="5"/>
  <c r="AL501" i="5"/>
  <c r="CE820" i="5"/>
  <c r="AL820" i="5"/>
  <c r="CE272" i="5"/>
  <c r="AL272" i="5"/>
  <c r="AL87" i="5"/>
  <c r="CE87" i="5"/>
  <c r="CE299" i="5"/>
  <c r="AL299" i="5"/>
  <c r="CE546" i="5"/>
  <c r="AL546" i="5"/>
  <c r="CE63" i="5"/>
  <c r="AL63" i="5"/>
  <c r="CE315" i="5"/>
  <c r="AL315" i="5"/>
  <c r="CE693" i="5"/>
  <c r="AL693" i="5"/>
  <c r="AL379" i="5"/>
  <c r="CE379" i="5"/>
  <c r="CE738" i="5"/>
  <c r="AL738" i="5"/>
  <c r="CE103" i="5"/>
  <c r="AL103" i="5"/>
  <c r="CE515" i="5"/>
  <c r="AL515" i="5"/>
  <c r="CE666" i="5"/>
  <c r="AL666" i="5"/>
  <c r="AL585" i="5"/>
  <c r="CE585" i="5"/>
  <c r="CE395" i="5"/>
  <c r="AL395" i="5"/>
  <c r="AL819" i="5"/>
  <c r="CE819" i="5"/>
  <c r="AL301" i="5"/>
  <c r="CE301" i="5"/>
  <c r="CE507" i="5"/>
  <c r="AL507" i="5"/>
  <c r="AL702" i="5"/>
  <c r="CE702" i="5"/>
  <c r="CF677" i="5"/>
  <c r="AM677" i="5"/>
  <c r="CF660" i="5"/>
  <c r="AM660" i="5"/>
  <c r="CF735" i="5"/>
  <c r="AM735" i="5"/>
  <c r="CF727" i="5"/>
  <c r="AM727" i="5"/>
  <c r="CE204" i="5"/>
  <c r="AL204" i="5"/>
  <c r="AM516" i="5"/>
  <c r="CF516" i="5"/>
  <c r="CE697" i="5"/>
  <c r="AL697" i="5"/>
  <c r="CE443" i="5"/>
  <c r="AL443" i="5"/>
  <c r="CE61" i="5"/>
  <c r="AL61" i="5"/>
  <c r="CE451" i="5"/>
  <c r="AL451" i="5"/>
  <c r="CE639" i="5"/>
  <c r="AL639" i="5"/>
  <c r="CE288" i="5"/>
  <c r="AL288" i="5"/>
  <c r="CF499" i="5"/>
  <c r="AM499" i="5"/>
  <c r="CE653" i="5"/>
  <c r="AL653" i="5"/>
  <c r="CE714" i="5"/>
  <c r="AL714" i="5"/>
  <c r="CF161" i="5"/>
  <c r="AM161" i="5"/>
  <c r="AM327" i="5"/>
  <c r="CF327" i="5"/>
  <c r="CF90" i="5"/>
  <c r="AM90" i="5"/>
  <c r="CE496" i="5"/>
  <c r="AL496" i="5"/>
  <c r="CE671" i="5"/>
  <c r="AL671" i="5"/>
  <c r="CF141" i="5"/>
  <c r="AM141" i="5"/>
  <c r="CE385" i="5"/>
  <c r="AL385" i="5"/>
  <c r="CE77" i="5"/>
  <c r="AL77" i="5"/>
  <c r="CF153" i="5"/>
  <c r="AM153" i="5"/>
  <c r="AM137" i="5"/>
  <c r="CF137" i="5"/>
  <c r="CE767" i="5"/>
  <c r="AL767" i="5"/>
  <c r="CE556" i="5"/>
  <c r="AL556" i="5"/>
  <c r="CE599" i="5"/>
  <c r="AL599" i="5"/>
  <c r="CF805" i="5"/>
  <c r="AM805" i="5"/>
  <c r="CE468" i="5"/>
  <c r="AL468" i="5"/>
  <c r="CE459" i="5"/>
  <c r="AL459" i="5"/>
  <c r="CF380" i="5"/>
  <c r="AM380" i="5"/>
  <c r="CE366" i="5"/>
  <c r="AL366" i="5"/>
  <c r="CE312" i="5"/>
  <c r="AL312" i="5"/>
  <c r="CE361" i="5"/>
  <c r="AL361" i="5"/>
  <c r="CG283" i="5"/>
  <c r="AN283" i="5"/>
  <c r="CE194" i="5"/>
  <c r="AL194" i="5"/>
  <c r="CE178" i="5"/>
  <c r="AL178" i="5"/>
  <c r="CF358" i="5"/>
  <c r="AM358" i="5"/>
  <c r="CE436" i="5"/>
  <c r="AL436" i="5"/>
  <c r="CE480" i="5"/>
  <c r="AL480" i="5"/>
  <c r="CE566" i="5"/>
  <c r="AL566" i="5"/>
  <c r="AL630" i="5"/>
  <c r="CE630" i="5"/>
  <c r="CE682" i="5"/>
  <c r="AL682" i="5"/>
  <c r="CE526" i="5"/>
  <c r="AL526" i="5"/>
  <c r="CE354" i="5"/>
  <c r="AL354" i="5"/>
  <c r="CE469" i="5"/>
  <c r="AL469" i="5"/>
  <c r="CE467" i="5"/>
  <c r="AL467" i="5"/>
  <c r="AL400" i="5"/>
  <c r="CE400" i="5"/>
  <c r="CE431" i="5"/>
  <c r="AL431" i="5"/>
  <c r="CE791" i="5"/>
  <c r="AL791" i="5"/>
  <c r="CF318" i="5"/>
  <c r="AM318" i="5"/>
  <c r="CF595" i="5"/>
  <c r="AM595" i="5"/>
  <c r="CE368" i="5"/>
  <c r="AL368" i="5"/>
  <c r="CE691" i="5"/>
  <c r="AL691" i="5"/>
  <c r="CE663" i="5"/>
  <c r="AL663" i="5"/>
  <c r="CE101" i="5"/>
  <c r="AL101" i="5"/>
  <c r="CE692" i="5"/>
  <c r="AL692" i="5"/>
  <c r="CE544" i="5"/>
  <c r="AL544" i="5"/>
  <c r="AL118" i="5"/>
  <c r="CE118" i="5"/>
  <c r="CE230" i="5"/>
  <c r="AL230" i="5"/>
  <c r="CE255" i="5"/>
  <c r="AL255" i="5"/>
  <c r="CE337" i="5"/>
  <c r="AL337" i="5"/>
  <c r="CE489" i="5"/>
  <c r="AL489" i="5"/>
  <c r="CE588" i="5"/>
  <c r="AL588" i="5"/>
  <c r="AM579" i="5"/>
  <c r="CF579" i="5"/>
  <c r="CE59" i="5"/>
  <c r="AL59" i="5"/>
  <c r="CE126" i="5"/>
  <c r="AL126" i="5"/>
  <c r="AM235" i="5"/>
  <c r="CF235" i="5"/>
  <c r="AM80" i="5"/>
  <c r="CF80" i="5"/>
  <c r="CE75" i="5"/>
  <c r="AL75" i="5"/>
  <c r="CE324" i="5"/>
  <c r="AL324" i="5"/>
  <c r="CE567" i="5"/>
  <c r="AL567" i="5"/>
  <c r="CE455" i="5"/>
  <c r="AL455" i="5"/>
  <c r="CE128" i="5"/>
  <c r="AL128" i="5"/>
  <c r="AM478" i="5"/>
  <c r="CF478" i="5"/>
  <c r="AL449" i="5"/>
  <c r="CE449" i="5"/>
  <c r="CE447" i="5"/>
  <c r="AL447" i="5"/>
  <c r="AM710" i="5"/>
  <c r="CF710" i="5"/>
  <c r="CE751" i="5"/>
  <c r="AL751" i="5"/>
  <c r="AM765" i="5"/>
  <c r="CF765" i="5"/>
  <c r="CE758" i="5"/>
  <c r="AL758" i="5"/>
  <c r="CF155" i="5"/>
  <c r="AM155" i="5"/>
  <c r="CE163" i="5"/>
  <c r="AL163" i="5"/>
  <c r="CE419" i="5"/>
  <c r="AL419" i="5"/>
  <c r="CE270" i="5"/>
  <c r="AL270" i="5"/>
  <c r="CE276" i="5"/>
  <c r="AL276" i="5"/>
  <c r="CE306" i="5"/>
  <c r="AL306" i="5"/>
  <c r="CE598" i="5"/>
  <c r="AL598" i="5"/>
  <c r="CE231" i="5"/>
  <c r="AL231" i="5"/>
  <c r="AL378" i="5"/>
  <c r="CE378" i="5"/>
  <c r="CF165" i="5"/>
  <c r="AM165" i="5"/>
  <c r="CF479" i="5"/>
  <c r="AM479" i="5"/>
  <c r="CE460" i="5"/>
  <c r="AL460" i="5"/>
  <c r="CE649" i="5"/>
  <c r="AL649" i="5"/>
  <c r="AL225" i="5"/>
  <c r="CE225" i="5"/>
  <c r="CE445" i="5"/>
  <c r="AL445" i="5"/>
  <c r="CE140" i="5"/>
  <c r="AL140" i="5"/>
  <c r="AM434" i="5"/>
  <c r="CF434" i="5"/>
  <c r="CF394" i="5"/>
  <c r="AM394" i="5"/>
  <c r="AL355" i="5"/>
  <c r="CE355" i="5"/>
  <c r="CE519" i="5"/>
  <c r="AL519" i="5"/>
  <c r="AM548" i="5"/>
  <c r="CF548" i="5"/>
  <c r="CE360" i="5"/>
  <c r="AL360" i="5"/>
  <c r="CE430" i="5"/>
  <c r="AL430" i="5"/>
  <c r="CE553" i="5"/>
  <c r="AL553" i="5"/>
  <c r="CE336" i="5"/>
  <c r="AL336" i="5"/>
  <c r="CE498" i="5"/>
  <c r="AL498" i="5"/>
  <c r="CF98" i="5"/>
  <c r="AM98" i="5"/>
  <c r="CE517" i="5"/>
  <c r="AL517" i="5"/>
  <c r="CE814" i="5"/>
  <c r="AL814" i="5"/>
  <c r="CF573" i="5"/>
  <c r="AM573" i="5"/>
  <c r="CE521" i="5"/>
  <c r="AL521" i="5"/>
  <c r="CF251" i="5"/>
  <c r="AM251" i="5"/>
  <c r="CE234" i="5"/>
  <c r="AL234" i="5"/>
  <c r="CF414" i="5"/>
  <c r="AM414" i="5"/>
  <c r="CF470" i="5"/>
  <c r="AM470" i="5"/>
  <c r="AM365" i="5"/>
  <c r="CE438" i="5"/>
  <c r="AL438" i="5"/>
  <c r="CE511" i="5"/>
  <c r="AL511" i="5"/>
  <c r="AM555" i="5"/>
  <c r="CF555" i="5"/>
  <c r="CE798" i="5"/>
  <c r="AL798" i="5"/>
  <c r="CE629" i="5"/>
  <c r="AL629" i="5"/>
  <c r="CF766" i="5"/>
  <c r="AM766" i="5"/>
  <c r="CE787" i="5"/>
  <c r="AL787" i="5"/>
  <c r="CE117" i="5"/>
  <c r="AL117" i="5"/>
  <c r="CE209" i="5"/>
  <c r="AL209" i="5"/>
  <c r="CF500" i="5"/>
  <c r="AM500" i="5"/>
  <c r="CF777" i="5"/>
  <c r="AM777" i="5"/>
  <c r="CE172" i="5"/>
  <c r="AL172" i="5"/>
  <c r="CF121" i="5"/>
  <c r="AM121" i="5"/>
  <c r="CF189" i="5"/>
  <c r="AM189" i="5"/>
  <c r="CE446" i="5"/>
  <c r="AL446" i="5"/>
  <c r="CE605" i="5"/>
  <c r="AL605" i="5"/>
  <c r="CG632" i="5"/>
  <c r="AN632" i="5"/>
  <c r="AW632" i="5" s="1"/>
  <c r="CE607" i="5"/>
  <c r="AL607" i="5"/>
  <c r="CF690" i="5"/>
  <c r="AM690" i="5"/>
  <c r="CE699" i="5"/>
  <c r="AL699" i="5"/>
  <c r="CE679" i="5"/>
  <c r="AL679" i="5"/>
  <c r="CE51" i="5"/>
  <c r="AL51" i="5"/>
  <c r="AL203" i="5"/>
  <c r="CE203" i="5"/>
  <c r="AM720" i="5"/>
  <c r="CF720" i="5"/>
  <c r="CE759" i="5"/>
  <c r="AL759" i="5"/>
  <c r="CE789" i="5"/>
  <c r="AL789" i="5"/>
  <c r="AM538" i="5"/>
  <c r="CF538" i="5"/>
  <c r="AM696" i="5"/>
  <c r="CF696" i="5"/>
  <c r="CE263" i="5"/>
  <c r="AL263" i="5"/>
  <c r="CF448" i="5"/>
  <c r="AM448" i="5"/>
  <c r="CE474" i="5"/>
  <c r="AL474" i="5"/>
  <c r="CE673" i="5"/>
  <c r="AL673" i="5"/>
  <c r="AM73" i="5"/>
  <c r="CF73" i="5"/>
  <c r="CF58" i="5"/>
  <c r="AM58" i="5"/>
  <c r="AL278" i="5"/>
  <c r="CE278" i="5"/>
  <c r="CE158" i="5"/>
  <c r="AL158" i="5"/>
  <c r="CE305" i="5"/>
  <c r="AL305" i="5"/>
  <c r="AM402" i="5"/>
  <c r="CF402" i="5"/>
  <c r="CE248" i="5"/>
  <c r="AL248" i="5"/>
  <c r="CE271" i="5"/>
  <c r="AL271" i="5"/>
  <c r="CE399" i="5"/>
  <c r="AL399" i="5"/>
  <c r="CE409" i="5"/>
  <c r="AL409" i="5"/>
  <c r="CE637" i="5"/>
  <c r="AL637" i="5"/>
  <c r="CG721" i="5"/>
  <c r="AN721" i="5"/>
  <c r="AL737" i="5"/>
  <c r="CE737" i="5"/>
  <c r="CE228" i="5"/>
  <c r="AL228" i="5"/>
  <c r="CF412" i="5"/>
  <c r="AM412" i="5"/>
  <c r="CE205" i="5"/>
  <c r="AL205" i="5"/>
  <c r="CE382" i="5"/>
  <c r="AL382" i="5"/>
  <c r="CE740" i="5"/>
  <c r="AL740" i="5"/>
  <c r="CE583" i="5"/>
  <c r="AL583" i="5"/>
  <c r="CE645" i="5"/>
  <c r="AL645" i="5"/>
  <c r="CE657" i="5"/>
  <c r="AL657" i="5"/>
  <c r="CE808" i="5"/>
  <c r="AL808" i="5"/>
  <c r="CE99" i="5"/>
  <c r="AL99" i="5"/>
  <c r="CE78" i="5"/>
  <c r="AL78" i="5"/>
  <c r="CF261" i="5"/>
  <c r="AM261" i="5"/>
  <c r="CE162" i="5"/>
  <c r="AL162" i="5"/>
  <c r="CE253" i="5"/>
  <c r="AL253" i="5"/>
  <c r="AL152" i="5"/>
  <c r="CE152" i="5"/>
  <c r="CE221" i="5"/>
  <c r="AL221" i="5"/>
  <c r="CE296" i="5"/>
  <c r="AL296" i="5"/>
  <c r="CE290" i="5"/>
  <c r="AL290" i="5"/>
  <c r="CE441" i="5"/>
  <c r="AL441" i="5"/>
  <c r="CF578" i="5"/>
  <c r="AM578" i="5"/>
  <c r="CF646" i="5"/>
  <c r="AM646" i="5"/>
  <c r="AL638" i="5"/>
  <c r="CE638" i="5"/>
  <c r="AL703" i="5"/>
  <c r="CE703" i="5"/>
  <c r="CE806" i="5"/>
  <c r="AL806" i="5"/>
  <c r="CE389" i="5"/>
  <c r="AL389" i="5"/>
  <c r="AL242" i="5"/>
  <c r="CE242" i="5"/>
  <c r="CF532" i="5"/>
  <c r="AM532" i="5"/>
  <c r="CE179" i="5"/>
  <c r="AL179" i="5"/>
  <c r="CF624" i="5"/>
  <c r="AM624" i="5"/>
  <c r="CE176" i="5"/>
  <c r="AL176" i="5"/>
  <c r="AM309" i="5"/>
  <c r="CF309" i="5"/>
  <c r="CE238" i="5"/>
  <c r="AL238" i="5"/>
  <c r="CF373" i="5"/>
  <c r="AM373" i="5"/>
  <c r="AN799" i="5"/>
  <c r="CG799" i="5"/>
  <c r="AL643" i="5"/>
  <c r="CE643" i="5"/>
  <c r="CE359" i="5"/>
  <c r="AL359" i="5"/>
  <c r="CE781" i="5"/>
  <c r="AL781" i="5"/>
  <c r="CE188" i="5"/>
  <c r="AL188" i="5"/>
  <c r="CE116" i="5"/>
  <c r="AL116" i="5"/>
  <c r="CE689" i="5"/>
  <c r="AL689" i="5"/>
  <c r="CE662" i="5"/>
  <c r="AL662" i="5"/>
  <c r="CE266" i="5"/>
  <c r="AL266" i="5"/>
  <c r="AL342" i="5"/>
  <c r="CE342" i="5"/>
  <c r="CE533" i="5"/>
  <c r="AL533" i="5"/>
  <c r="CE728" i="5"/>
  <c r="AL728" i="5"/>
  <c r="AM56" i="5"/>
  <c r="CF56" i="5"/>
  <c r="CE540" i="5"/>
  <c r="AL540" i="5"/>
  <c r="CE582" i="5"/>
  <c r="AL582" i="5"/>
  <c r="CF66" i="5"/>
  <c r="AM66" i="5"/>
  <c r="CF510" i="5"/>
  <c r="AM510" i="5"/>
  <c r="CE712" i="5"/>
  <c r="AL712" i="5"/>
  <c r="CE108" i="5"/>
  <c r="AL108" i="5"/>
  <c r="CF786" i="5"/>
  <c r="AM786" i="5"/>
  <c r="CF594" i="5"/>
  <c r="AM594" i="5"/>
  <c r="CE53" i="5"/>
  <c r="AL53" i="5"/>
  <c r="CF790" i="5"/>
  <c r="AM790" i="5"/>
  <c r="AL136" i="5"/>
  <c r="CE136" i="5"/>
  <c r="CF569" i="5"/>
  <c r="AM569" i="5"/>
  <c r="CE68" i="5"/>
  <c r="AL68" i="5"/>
  <c r="AM723" i="5"/>
  <c r="CF723" i="5"/>
  <c r="CE124" i="5"/>
  <c r="AL124" i="5"/>
  <c r="CE144" i="5"/>
  <c r="AL144" i="5"/>
  <c r="AM49" i="5"/>
  <c r="CF49" i="5"/>
  <c r="CE527" i="5"/>
  <c r="AL527" i="5"/>
  <c r="CE631" i="5"/>
  <c r="AL631" i="5"/>
  <c r="CE654" i="5"/>
  <c r="AL654" i="5"/>
  <c r="CE665" i="5"/>
  <c r="AL665" i="5"/>
  <c r="CF750" i="5"/>
  <c r="AM750" i="5"/>
  <c r="CE741" i="5"/>
  <c r="AL741" i="5"/>
  <c r="CE800" i="5"/>
  <c r="AL800" i="5"/>
  <c r="AL127" i="5"/>
  <c r="CE127" i="5"/>
  <c r="CE376" i="5"/>
  <c r="AL376" i="5"/>
  <c r="CE134" i="5"/>
  <c r="AL134" i="5"/>
  <c r="CE535" i="5"/>
  <c r="AL535" i="5"/>
  <c r="CF733" i="5"/>
  <c r="AM733" i="5"/>
  <c r="CE384" i="5"/>
  <c r="AL384" i="5"/>
  <c r="CE774" i="5"/>
  <c r="AL774" i="5"/>
  <c r="CF173" i="5"/>
  <c r="AM173" i="5"/>
  <c r="CE335" i="5"/>
  <c r="AL335" i="5"/>
  <c r="CG348" i="5"/>
  <c r="AN348" i="5"/>
  <c r="CE505" i="5"/>
  <c r="AL505" i="5"/>
  <c r="CE195" i="5"/>
  <c r="AL195" i="5"/>
  <c r="CE353" i="5"/>
  <c r="AL353" i="5"/>
  <c r="AL191" i="5"/>
  <c r="CE191" i="5"/>
  <c r="CE508" i="5"/>
  <c r="AL508" i="5"/>
  <c r="CF593" i="5"/>
  <c r="AM593" i="5"/>
  <c r="CF207" i="5"/>
  <c r="AM207" i="5"/>
  <c r="CE490" i="5"/>
  <c r="AL490" i="5"/>
  <c r="CE186" i="5"/>
  <c r="AL186" i="5"/>
  <c r="CE237" i="5"/>
  <c r="AL237" i="5"/>
  <c r="CE558" i="5"/>
  <c r="AL558" i="5"/>
  <c r="CE529" i="5"/>
  <c r="AL529" i="5"/>
  <c r="CE549" i="5"/>
  <c r="AL549" i="5"/>
  <c r="AL622" i="5"/>
  <c r="CE622" i="5"/>
  <c r="CE614" i="5"/>
  <c r="AL614" i="5"/>
  <c r="CE818" i="5"/>
  <c r="AL818" i="5"/>
  <c r="CF74" i="5"/>
  <c r="AM74" i="5"/>
  <c r="AL719" i="5"/>
  <c r="CE719" i="5"/>
  <c r="CE43" i="5"/>
  <c r="AL43" i="5"/>
  <c r="AL210" i="5"/>
  <c r="CE210" i="5"/>
  <c r="CE249" i="5"/>
  <c r="AL249" i="5"/>
  <c r="AM418" i="5"/>
  <c r="CF418" i="5"/>
  <c r="CE437" i="5"/>
  <c r="AL437" i="5"/>
  <c r="CE509" i="5"/>
  <c r="AL509" i="5"/>
  <c r="CF551" i="5"/>
  <c r="AM551" i="5"/>
  <c r="CE618" i="5"/>
  <c r="AL618" i="5"/>
  <c r="CF725" i="5"/>
  <c r="AM725" i="5"/>
  <c r="CE683" i="5"/>
  <c r="AL683" i="5"/>
  <c r="CF243" i="5"/>
  <c r="AM243" i="5"/>
  <c r="CE383" i="5"/>
  <c r="AL383" i="5"/>
  <c r="CE506" i="5"/>
  <c r="AL506" i="5"/>
  <c r="CF761" i="5"/>
  <c r="AM761" i="5"/>
  <c r="CE229" i="5"/>
  <c r="AL229" i="5"/>
  <c r="AM493" i="5"/>
  <c r="CF493" i="5"/>
  <c r="CE334" i="5"/>
  <c r="AL334" i="5"/>
  <c r="CE351" i="5"/>
  <c r="AL351" i="5"/>
  <c r="CE292" i="5"/>
  <c r="AL292" i="5"/>
  <c r="CE370" i="5"/>
  <c r="AL370" i="5"/>
  <c r="CE564" i="5"/>
  <c r="AL564" i="5"/>
  <c r="AM602" i="5"/>
  <c r="CF602" i="5"/>
  <c r="CE439" i="5"/>
  <c r="AL439" i="5"/>
  <c r="CE542" i="5"/>
  <c r="AL542" i="5"/>
  <c r="CE91" i="5"/>
  <c r="AL91" i="5"/>
  <c r="AL143" i="5"/>
  <c r="CE143" i="5"/>
  <c r="CF619" i="5"/>
  <c r="AM619" i="5"/>
  <c r="CE752" i="5"/>
  <c r="AL752" i="5"/>
  <c r="CE797" i="5"/>
  <c r="AL797" i="5"/>
  <c r="CE208" i="5"/>
  <c r="AL208" i="5"/>
  <c r="CF260" i="5"/>
  <c r="AM260" i="5"/>
  <c r="CF512" i="5"/>
  <c r="AM512" i="5"/>
  <c r="CF102" i="5"/>
  <c r="AM102" i="5"/>
  <c r="CF149" i="5"/>
  <c r="AM149" i="5"/>
  <c r="CE54" i="5"/>
  <c r="AL54" i="5"/>
  <c r="CE174" i="5"/>
  <c r="AL174" i="5"/>
  <c r="CE545" i="5"/>
  <c r="AL545" i="5"/>
  <c r="CE678" i="5"/>
  <c r="AL678" i="5"/>
  <c r="CE705" i="5"/>
  <c r="AL705" i="5"/>
  <c r="CE713" i="5"/>
  <c r="AL713" i="5"/>
  <c r="CE313" i="5"/>
  <c r="AL313" i="5"/>
  <c r="CF106" i="5"/>
  <c r="AM106" i="5"/>
  <c r="CE239" i="5"/>
  <c r="AL239" i="5"/>
  <c r="CE92" i="5"/>
  <c r="AL92" i="5"/>
  <c r="CE422" i="5"/>
  <c r="AL422" i="5"/>
  <c r="CE196" i="5"/>
  <c r="AL196" i="5"/>
  <c r="CE156" i="5"/>
  <c r="AL156" i="5"/>
  <c r="CE147" i="5"/>
  <c r="AL147" i="5"/>
  <c r="CE138" i="5"/>
  <c r="AL138" i="5"/>
  <c r="AM450" i="5"/>
  <c r="CF450" i="5"/>
  <c r="CE377" i="5"/>
  <c r="AL377" i="5"/>
  <c r="CE408" i="5"/>
  <c r="AL408" i="5"/>
  <c r="AM547" i="5"/>
  <c r="CF547" i="5"/>
  <c r="CE596" i="5"/>
  <c r="AL596" i="5"/>
  <c r="CE681" i="5"/>
  <c r="AL681" i="5"/>
  <c r="AL722" i="5"/>
  <c r="CE722" i="5"/>
  <c r="CE743" i="5"/>
  <c r="AL743" i="5"/>
  <c r="CE779" i="5"/>
  <c r="AL779" i="5"/>
  <c r="CE793" i="5"/>
  <c r="AL793" i="5"/>
  <c r="CE344" i="5"/>
  <c r="AL344" i="5"/>
  <c r="CF658" i="5"/>
  <c r="AM658" i="5"/>
  <c r="CE686" i="5"/>
  <c r="AL686" i="5"/>
  <c r="CF157" i="5"/>
  <c r="AM157" i="5"/>
  <c r="AL803" i="5"/>
  <c r="CE803" i="5"/>
  <c r="CF125" i="5"/>
  <c r="AM125" i="5"/>
  <c r="CF193" i="5"/>
  <c r="AM193" i="5"/>
  <c r="CE421" i="5"/>
  <c r="AL421" i="5"/>
  <c r="CF520" i="5"/>
  <c r="AM520" i="5"/>
  <c r="CF563" i="5"/>
  <c r="AM563" i="5"/>
  <c r="CE776" i="5"/>
  <c r="AL776" i="5"/>
  <c r="CF807" i="5"/>
  <c r="AM807" i="5"/>
  <c r="CE241" i="5"/>
  <c r="AL241" i="5"/>
  <c r="CF557" i="5"/>
  <c r="AM557" i="5"/>
  <c r="CE641" i="5"/>
  <c r="AL641" i="5"/>
  <c r="CE704" i="5"/>
  <c r="AL704" i="5"/>
  <c r="CE375" i="5"/>
  <c r="AL375" i="5"/>
  <c r="CE390" i="5"/>
  <c r="AL390" i="5"/>
  <c r="CF688" i="5"/>
  <c r="AM688" i="5"/>
  <c r="CE403" i="5"/>
  <c r="AL403" i="5"/>
  <c r="CE559" i="5"/>
  <c r="AL559" i="5"/>
  <c r="CE575" i="5"/>
  <c r="AL575" i="5"/>
  <c r="AL768" i="5"/>
  <c r="CE768" i="5"/>
  <c r="CE482" i="5"/>
  <c r="AL482" i="5"/>
  <c r="AM350" i="5"/>
  <c r="CF350" i="5"/>
  <c r="CE217" i="5"/>
  <c r="AL217" i="5"/>
  <c r="CE240" i="5"/>
  <c r="AL240" i="5"/>
  <c r="AL339" i="5"/>
  <c r="CE339" i="5"/>
  <c r="CF112" i="5"/>
  <c r="AM112" i="5"/>
  <c r="CE170" i="5"/>
  <c r="AL170" i="5"/>
  <c r="CE115" i="5"/>
  <c r="AL115" i="5"/>
  <c r="AM763" i="5"/>
  <c r="CF763" i="5"/>
  <c r="CE386" i="5"/>
  <c r="AL386" i="5"/>
  <c r="CE612" i="5"/>
  <c r="AL612" i="5"/>
  <c r="CF471" i="5"/>
  <c r="AM471" i="5"/>
  <c r="CF197" i="5"/>
  <c r="AM197" i="5"/>
  <c r="CE60" i="5"/>
  <c r="AL60" i="5"/>
  <c r="CE180" i="5"/>
  <c r="AL180" i="5"/>
  <c r="AM227" i="5"/>
  <c r="CF227" i="5"/>
  <c r="AM267" i="5"/>
  <c r="CF267" i="5"/>
  <c r="CE142" i="5"/>
  <c r="AL142" i="5"/>
  <c r="CF295" i="5"/>
  <c r="AM295" i="5"/>
  <c r="CE224" i="5"/>
  <c r="AL224" i="5"/>
  <c r="CE298" i="5"/>
  <c r="AL298" i="5"/>
  <c r="CF364" i="5"/>
  <c r="AM364" i="5"/>
  <c r="CE732" i="5"/>
  <c r="AL732" i="5"/>
  <c r="CE352" i="5"/>
  <c r="AL352" i="5"/>
  <c r="CE597" i="5"/>
  <c r="AL597" i="5"/>
  <c r="CF50" i="5"/>
  <c r="AM50" i="5"/>
  <c r="AM212" i="5"/>
  <c r="CF212" i="5"/>
  <c r="CF580" i="5"/>
  <c r="AM580" i="5"/>
  <c r="CF603" i="5"/>
  <c r="AM603" i="5"/>
  <c r="AM571" i="5"/>
  <c r="CF571" i="5"/>
  <c r="AM72" i="5"/>
  <c r="CF72" i="5"/>
  <c r="AL199" i="5"/>
  <c r="CE199" i="5"/>
  <c r="AM279" i="5"/>
  <c r="CF279" i="5"/>
  <c r="CE320" i="5"/>
  <c r="AL320" i="5"/>
  <c r="CE425" i="5"/>
  <c r="AL425" i="5"/>
  <c r="AL94" i="5"/>
  <c r="CE94" i="5"/>
  <c r="CG802" i="5"/>
  <c r="AN802" i="5"/>
  <c r="CG608" i="5"/>
  <c r="AN608" i="5"/>
  <c r="AW608" i="5" s="1"/>
  <c r="CF57" i="5"/>
  <c r="AM57" i="5"/>
  <c r="CE381" i="5"/>
  <c r="AL381" i="5"/>
  <c r="CE454" i="5"/>
  <c r="AL454" i="5"/>
  <c r="CE700" i="5"/>
  <c r="AL700" i="5"/>
  <c r="CE321" i="5"/>
  <c r="AL321" i="5"/>
  <c r="CE815" i="5"/>
  <c r="AL815" i="5"/>
  <c r="CE817" i="5"/>
  <c r="AL817" i="5"/>
  <c r="AM396" i="5"/>
  <c r="CF396" i="5"/>
  <c r="AM130" i="5"/>
  <c r="CF130" i="5"/>
  <c r="AL123" i="5"/>
  <c r="CE123" i="5"/>
  <c r="CE190" i="5"/>
  <c r="AL190" i="5"/>
  <c r="CF620" i="5"/>
  <c r="AM620" i="5"/>
  <c r="CE159" i="5"/>
  <c r="AL159" i="5"/>
  <c r="AM65" i="5"/>
  <c r="CF65" i="5"/>
  <c r="CE233" i="5"/>
  <c r="AL233" i="5"/>
  <c r="CE461" i="5"/>
  <c r="AL461" i="5"/>
  <c r="CE282" i="5"/>
  <c r="AL282" i="5"/>
  <c r="AL810" i="5"/>
  <c r="CE810" i="5"/>
  <c r="CE362" i="5"/>
  <c r="AL362" i="5"/>
  <c r="CF633" i="5"/>
  <c r="AM633" i="5"/>
  <c r="CE537" i="5"/>
  <c r="AL537" i="5"/>
  <c r="CE742" i="5"/>
  <c r="AL742" i="5"/>
  <c r="CE187" i="5"/>
  <c r="AL187" i="5"/>
  <c r="CF328" i="5"/>
  <c r="AM328" i="5"/>
  <c r="CF413" i="5"/>
  <c r="AM413" i="5"/>
  <c r="CF628" i="5"/>
  <c r="AM628" i="5"/>
  <c r="CF105" i="5"/>
  <c r="AM105" i="5"/>
  <c r="CE164" i="5"/>
  <c r="AL164" i="5"/>
  <c r="AL160" i="5"/>
  <c r="CE160" i="5"/>
  <c r="AM388" i="5"/>
  <c r="CF388" i="5"/>
  <c r="CE345" i="5"/>
  <c r="AL345" i="5"/>
  <c r="CE415" i="5"/>
  <c r="AL415" i="5"/>
  <c r="CE369" i="5"/>
  <c r="AL369" i="5"/>
  <c r="CE392" i="5"/>
  <c r="AL392" i="5"/>
  <c r="CE514" i="5"/>
  <c r="AL514" i="5"/>
  <c r="AM610" i="5"/>
  <c r="CF610" i="5"/>
  <c r="CE668" i="5"/>
  <c r="AL668" i="5"/>
  <c r="CE214" i="5"/>
  <c r="AL214" i="5"/>
  <c r="CE226" i="5"/>
  <c r="AL226" i="5"/>
  <c r="CE76" i="5"/>
  <c r="AL76" i="5"/>
  <c r="AL167" i="5"/>
  <c r="CE167" i="5"/>
  <c r="AL250" i="5"/>
  <c r="CE250" i="5"/>
  <c r="CE322" i="5"/>
  <c r="AL322" i="5"/>
  <c r="CE393" i="5"/>
  <c r="AL393" i="5"/>
  <c r="CE463" i="5"/>
  <c r="AL463" i="5"/>
  <c r="CF494" i="5"/>
  <c r="AM494" i="5"/>
  <c r="CF576" i="5"/>
  <c r="AM576" i="5"/>
  <c r="CE574" i="5"/>
  <c r="AL574" i="5"/>
  <c r="AN625" i="5"/>
  <c r="CG625" i="5"/>
  <c r="CF669" i="5"/>
  <c r="AM669" i="5"/>
  <c r="CF813" i="5"/>
  <c r="AM813" i="5"/>
  <c r="CF796" i="5"/>
  <c r="AM796" i="5"/>
  <c r="CF131" i="5"/>
  <c r="AM131" i="5"/>
  <c r="CE730" i="5"/>
  <c r="AL730" i="5"/>
  <c r="AL433" i="5"/>
  <c r="CE433" i="5"/>
  <c r="AM303" i="5"/>
  <c r="CF303" i="5"/>
  <c r="CE314" i="5"/>
  <c r="AL314" i="5"/>
  <c r="CE513" i="5"/>
  <c r="AL513" i="5"/>
  <c r="CE423" i="5"/>
  <c r="AL423" i="5"/>
  <c r="AM778" i="5"/>
  <c r="CF778" i="5"/>
  <c r="CE488" i="5"/>
  <c r="AL488" i="5"/>
  <c r="CE407" i="5"/>
  <c r="AL407" i="5"/>
  <c r="AL492" i="5"/>
  <c r="CE492" i="5"/>
  <c r="CE726" i="5"/>
  <c r="AL726" i="5"/>
  <c r="CE311" i="5"/>
  <c r="AL311" i="5"/>
  <c r="AM502" i="5"/>
  <c r="CF502" i="5"/>
  <c r="AM96" i="5"/>
  <c r="CF96" i="5"/>
  <c r="CF268" i="5"/>
  <c r="AM268" i="5"/>
  <c r="CF504" i="5"/>
  <c r="AM504" i="5"/>
  <c r="CE236" i="5"/>
  <c r="AL236" i="5"/>
  <c r="CE329" i="5"/>
  <c r="AL329" i="5"/>
  <c r="CF323" i="5"/>
  <c r="AM323" i="5"/>
  <c r="CE343" i="5"/>
  <c r="AL343" i="5"/>
  <c r="CF406" i="5"/>
  <c r="AM406" i="5"/>
  <c r="CF675" i="5"/>
  <c r="AM675" i="5"/>
  <c r="CF404" i="5"/>
  <c r="AM404" i="5"/>
  <c r="CF534" i="5"/>
  <c r="AM534" i="5"/>
  <c r="AL561" i="5"/>
  <c r="CE561" i="5"/>
  <c r="CE133" i="5"/>
  <c r="AL133" i="5"/>
  <c r="CE398" i="5"/>
  <c r="AL398" i="5"/>
  <c r="CE416" i="5"/>
  <c r="AL416" i="5"/>
  <c r="CE715" i="5"/>
  <c r="AL715" i="5"/>
  <c r="CE297" i="5"/>
  <c r="AL297" i="5"/>
  <c r="CE300" i="5"/>
  <c r="AL300" i="5"/>
  <c r="CE518" i="5"/>
  <c r="AL518" i="5"/>
  <c r="CF132" i="5"/>
  <c r="AM132" i="5"/>
  <c r="CE84" i="5"/>
  <c r="AL84" i="5"/>
  <c r="CE107" i="5"/>
  <c r="AL107" i="5"/>
  <c r="CF284" i="5"/>
  <c r="AM284" i="5"/>
  <c r="CE168" i="5"/>
  <c r="AL168" i="5"/>
  <c r="CE257" i="5"/>
  <c r="AL257" i="5"/>
  <c r="CE223" i="5"/>
  <c r="AL223" i="5"/>
  <c r="CE429" i="5"/>
  <c r="AL429" i="5"/>
  <c r="AL347" i="5"/>
  <c r="CE347" i="5"/>
  <c r="CE481" i="5"/>
  <c r="AL481" i="5"/>
  <c r="CF698" i="5"/>
  <c r="AM698" i="5"/>
  <c r="CF667" i="5"/>
  <c r="AM667" i="5"/>
  <c r="AL709" i="5"/>
  <c r="CE709" i="5"/>
  <c r="CE717" i="5"/>
  <c r="AL717" i="5"/>
  <c r="CE273" i="5"/>
  <c r="AL273" i="5"/>
  <c r="CF756" i="5"/>
  <c r="AM756" i="5"/>
  <c r="CE252" i="5"/>
  <c r="AL252" i="5"/>
  <c r="AM772" i="5"/>
  <c r="CF772" i="5"/>
  <c r="CF81" i="5"/>
  <c r="AM81" i="5"/>
  <c r="CE52" i="5"/>
  <c r="AL52" i="5"/>
  <c r="AL286" i="5"/>
  <c r="CE286" i="5"/>
  <c r="CE216" i="5"/>
  <c r="AL216" i="5"/>
  <c r="CE541" i="5"/>
  <c r="AL541" i="5"/>
  <c r="CE484" i="5"/>
  <c r="AL484" i="5"/>
  <c r="CF577" i="5"/>
  <c r="AM577" i="5"/>
  <c r="CF784" i="5"/>
  <c r="AM784" i="5"/>
  <c r="CF472" i="5"/>
  <c r="AM472" i="5"/>
  <c r="CF356" i="5"/>
  <c r="AM356" i="5"/>
  <c r="CE572" i="5"/>
  <c r="AL572" i="5"/>
  <c r="CE707" i="5"/>
  <c r="AL707" i="5"/>
  <c r="CE183" i="5"/>
  <c r="AL183" i="5"/>
  <c r="CF310" i="5"/>
  <c r="AM310" i="5"/>
  <c r="CF458" i="5"/>
  <c r="AM458" i="5"/>
  <c r="CE635" i="5"/>
  <c r="AL635" i="5"/>
  <c r="CE676" i="5"/>
  <c r="AL676" i="5"/>
  <c r="AL771" i="5"/>
  <c r="CE771" i="5"/>
  <c r="CE590" i="5"/>
  <c r="AL590" i="5"/>
  <c r="CE648" i="5"/>
  <c r="AL648" i="5"/>
  <c r="CE206" i="5"/>
  <c r="AL206" i="5"/>
  <c r="CE232" i="5"/>
  <c r="AL232" i="5"/>
  <c r="CE420" i="5"/>
  <c r="AL420" i="5"/>
  <c r="CE809" i="5"/>
  <c r="AL809" i="5"/>
  <c r="CE357" i="5"/>
  <c r="AL357" i="5"/>
  <c r="CF611" i="5"/>
  <c r="AM611" i="5"/>
  <c r="CE154" i="5"/>
  <c r="AL154" i="5"/>
  <c r="CE62" i="5"/>
  <c r="AL62" i="5"/>
  <c r="CE100" i="5"/>
  <c r="AL100" i="5"/>
  <c r="CE151" i="5"/>
  <c r="AL151" i="5"/>
  <c r="CE287" i="5"/>
  <c r="AL287" i="5"/>
  <c r="CE487" i="5"/>
  <c r="AL487" i="5"/>
  <c r="CE338" i="5"/>
  <c r="AL338" i="5"/>
  <c r="CE497" i="5"/>
  <c r="AL497" i="5"/>
  <c r="CE83" i="5"/>
  <c r="AL83" i="5"/>
  <c r="CE391" i="5"/>
  <c r="AL391" i="5"/>
  <c r="CF536" i="5"/>
  <c r="AM536" i="5"/>
  <c r="CE550" i="5"/>
  <c r="AL550" i="5"/>
  <c r="CF185" i="5"/>
  <c r="AM185" i="5"/>
  <c r="CE254" i="5"/>
  <c r="AL254" i="5"/>
  <c r="AL346" i="5"/>
  <c r="CE346" i="5"/>
  <c r="CE495" i="5"/>
  <c r="AL495" i="5"/>
  <c r="CE647" i="5"/>
  <c r="AL647" i="5"/>
  <c r="CE736" i="5"/>
  <c r="AL736" i="5"/>
  <c r="CF97" i="5"/>
  <c r="AM97" i="5"/>
  <c r="CE245" i="5"/>
  <c r="AL245" i="5"/>
  <c r="CE148" i="5"/>
  <c r="AL148" i="5"/>
  <c r="CF304" i="5"/>
  <c r="AM304" i="5"/>
  <c r="CE198" i="5"/>
  <c r="AL198" i="5"/>
  <c r="AM466" i="5"/>
  <c r="CF466" i="5"/>
  <c r="AL465" i="5"/>
  <c r="CE465" i="5"/>
  <c r="CG609" i="5"/>
  <c r="AN609" i="5"/>
  <c r="AW609" i="5" s="1"/>
  <c r="CE552" i="5"/>
  <c r="AL552" i="5"/>
  <c r="CF659" i="5"/>
  <c r="AM659" i="5"/>
  <c r="AM326" i="5"/>
  <c r="CF326" i="5"/>
  <c r="CE435" i="5"/>
  <c r="AL435" i="5"/>
  <c r="AM616" i="5"/>
  <c r="CF616" i="5"/>
  <c r="CE684" i="5"/>
  <c r="AL684" i="5"/>
  <c r="CE93" i="5"/>
  <c r="AL93" i="5"/>
  <c r="CE522" i="5"/>
  <c r="AL522" i="5"/>
  <c r="CE85" i="5"/>
  <c r="AL85" i="5"/>
  <c r="CE150" i="5"/>
  <c r="AL150" i="5"/>
  <c r="CF42" i="5"/>
  <c r="AM42" i="5"/>
  <c r="AV42" i="5" s="1"/>
  <c r="AM145" i="5"/>
  <c r="CF145" i="5"/>
  <c r="CE45" i="5"/>
  <c r="AL45" i="5"/>
  <c r="CF181" i="5"/>
  <c r="AM181" i="5"/>
  <c r="AM213" i="5"/>
  <c r="CF213" i="5"/>
  <c r="CF331" i="5"/>
  <c r="AM331" i="5"/>
  <c r="CE367" i="5"/>
  <c r="AL367" i="5"/>
  <c r="CE452" i="5"/>
  <c r="AL452" i="5"/>
  <c r="CE462" i="5"/>
  <c r="AL462" i="5"/>
  <c r="CE530" i="5"/>
  <c r="AL530" i="5"/>
  <c r="CE591" i="5"/>
  <c r="AL591" i="5"/>
  <c r="CF687" i="5"/>
  <c r="AM687" i="5"/>
  <c r="AM724" i="5"/>
  <c r="CF724" i="5"/>
  <c r="AM755" i="5"/>
  <c r="CF755" i="5"/>
  <c r="CE760" i="5"/>
  <c r="AL760" i="5"/>
  <c r="CE44" i="5"/>
  <c r="AL44" i="5"/>
  <c r="CE182" i="5"/>
  <c r="AL182" i="5"/>
  <c r="AL706" i="5"/>
  <c r="CE706" i="5"/>
  <c r="CE109" i="5"/>
  <c r="AL109" i="5"/>
  <c r="CE222" i="5"/>
  <c r="AL222" i="5"/>
  <c r="CE503" i="5"/>
  <c r="AL503" i="5"/>
  <c r="CF104" i="5"/>
  <c r="AM104" i="5"/>
  <c r="CF277" i="5"/>
  <c r="AM277" i="5"/>
  <c r="CF319" i="5"/>
  <c r="AM319" i="5"/>
  <c r="AL265" i="5"/>
  <c r="CE265" i="5"/>
  <c r="CE316" i="5"/>
  <c r="AL316" i="5"/>
  <c r="CE374" i="5"/>
  <c r="AL374" i="5"/>
  <c r="AM524" i="5"/>
  <c r="CF524" i="5"/>
  <c r="CE604" i="5"/>
  <c r="AL604" i="5"/>
  <c r="AL623" i="5"/>
  <c r="AU623" i="5" s="1"/>
  <c r="CE623" i="5"/>
  <c r="CF757" i="5"/>
  <c r="AM757" i="5"/>
  <c r="CE146" i="5"/>
  <c r="AL146" i="5"/>
  <c r="CE166" i="5"/>
  <c r="AL166" i="5"/>
  <c r="CE457" i="5"/>
  <c r="AL457" i="5"/>
  <c r="CF627" i="5"/>
  <c r="AM627" i="5"/>
  <c r="CF543" i="5"/>
  <c r="AM543" i="5"/>
  <c r="CE565" i="5"/>
  <c r="AL565" i="5"/>
  <c r="CE139" i="5"/>
  <c r="AL139" i="5"/>
  <c r="CF220" i="5"/>
  <c r="AM220" i="5"/>
  <c r="CE171" i="5"/>
  <c r="AL171" i="5"/>
  <c r="CE244" i="5"/>
  <c r="AL244" i="5"/>
  <c r="CE427" i="5"/>
  <c r="AL427" i="5"/>
  <c r="CE330" i="5"/>
  <c r="AL330" i="5"/>
  <c r="CE453" i="5"/>
  <c r="AL453" i="5"/>
  <c r="CE525" i="5"/>
  <c r="AL525" i="5"/>
  <c r="CG600" i="5"/>
  <c r="AN600" i="5"/>
  <c r="AW600" i="5" s="1"/>
  <c r="CE613" i="5"/>
  <c r="AL613" i="5"/>
  <c r="CF587" i="5"/>
  <c r="AM587" i="5"/>
  <c r="CE621" i="5"/>
  <c r="AL621" i="5"/>
  <c r="CE670" i="5"/>
  <c r="AL670" i="5"/>
  <c r="AL656" i="5"/>
  <c r="CE656" i="5"/>
  <c r="CE816" i="5"/>
  <c r="AL816" i="5"/>
  <c r="CE801" i="5"/>
  <c r="AL801" i="5"/>
  <c r="CE581" i="5"/>
  <c r="AL581" i="5"/>
  <c r="CF259" i="5"/>
  <c r="AM259" i="5"/>
  <c r="CF269" i="5"/>
  <c r="AM269" i="5"/>
  <c r="AL476" i="5"/>
  <c r="CE476" i="5"/>
  <c r="CF626" i="5"/>
  <c r="AM626" i="5"/>
  <c r="CE744" i="5"/>
  <c r="AL744" i="5"/>
  <c r="CE785" i="5"/>
  <c r="AL785" i="5"/>
  <c r="CF795" i="5"/>
  <c r="AM795" i="5"/>
  <c r="CE246" i="5"/>
  <c r="AL246" i="5"/>
  <c r="AL86" i="5"/>
  <c r="CE86" i="5"/>
  <c r="CE69" i="5"/>
  <c r="AL69" i="5"/>
  <c r="CE349" i="5"/>
  <c r="AL349" i="5"/>
  <c r="CE780" i="5"/>
  <c r="AL780" i="5"/>
  <c r="CE783" i="5"/>
  <c r="AL783" i="5"/>
  <c r="AL764" i="5"/>
  <c r="CE764" i="5"/>
  <c r="CE794" i="5"/>
  <c r="AL794" i="5"/>
  <c r="CE634" i="5"/>
  <c r="AL634" i="5"/>
  <c r="CF82" i="5"/>
  <c r="AM82" i="5"/>
  <c r="CE70" i="5"/>
  <c r="AL70" i="5"/>
  <c r="CE135" i="5"/>
  <c r="AL135" i="5"/>
  <c r="CE262" i="5"/>
  <c r="AL262" i="5"/>
  <c r="CE218" i="5"/>
  <c r="AL218" i="5"/>
  <c r="CE215" i="5"/>
  <c r="AL215" i="5"/>
  <c r="CF464" i="5"/>
  <c r="AM464" i="5"/>
  <c r="AL644" i="5"/>
  <c r="CE644" i="5"/>
  <c r="CE734" i="5"/>
  <c r="AL734" i="5"/>
  <c r="CE775" i="5"/>
  <c r="AL775" i="5"/>
  <c r="CE417" i="5"/>
  <c r="AL417" i="5"/>
  <c r="CF528" i="5"/>
  <c r="AM528" i="5"/>
  <c r="CE636" i="5"/>
  <c r="AL636" i="5"/>
  <c r="CE397" i="5"/>
  <c r="AL397" i="5"/>
  <c r="AM711" i="5"/>
  <c r="CF711" i="5"/>
  <c r="CE473" i="5"/>
  <c r="AL473" i="5"/>
  <c r="CE202" i="5"/>
  <c r="AL202" i="5"/>
  <c r="AM285" i="5"/>
  <c r="CF285" i="5"/>
  <c r="AL258" i="5"/>
  <c r="CE258" i="5"/>
  <c r="CE289" i="5"/>
  <c r="AL289" i="5"/>
  <c r="CE281" i="5"/>
  <c r="AL281" i="5"/>
  <c r="AL363" i="5"/>
  <c r="CE363" i="5"/>
  <c r="CF428" i="5"/>
  <c r="AM428" i="5"/>
  <c r="CE589" i="5"/>
  <c r="AL589" i="5"/>
  <c r="AM652" i="5"/>
  <c r="CF652" i="5"/>
  <c r="CE664" i="5"/>
  <c r="AL664" i="5"/>
  <c r="CF788" i="5"/>
  <c r="AM788" i="5"/>
  <c r="CE811" i="5"/>
  <c r="AL811" i="5"/>
  <c r="AM64" i="5"/>
  <c r="CF64" i="5"/>
  <c r="AL175" i="5"/>
  <c r="CE175" i="5"/>
  <c r="AM486" i="5"/>
  <c r="CF486" i="5"/>
  <c r="CE67" i="5"/>
  <c r="AL67" i="5"/>
  <c r="CE411" i="5"/>
  <c r="AL411" i="5"/>
  <c r="CE247" i="5"/>
  <c r="AL247" i="5"/>
  <c r="CE606" i="5"/>
  <c r="AL606" i="5"/>
  <c r="CE655" i="5"/>
  <c r="AL655" i="5"/>
  <c r="AM782" i="5" l="1"/>
  <c r="AM114" i="5"/>
  <c r="CF169" i="5"/>
  <c r="AM694" i="5"/>
  <c r="AV624" i="5"/>
  <c r="AU624" i="5"/>
  <c r="AV625" i="5"/>
  <c r="CF617" i="5"/>
  <c r="AN617" i="5" s="1"/>
  <c r="CF424" i="5"/>
  <c r="AN424" i="5" s="1"/>
  <c r="AM739" i="5"/>
  <c r="CF89" i="5"/>
  <c r="CG89" i="5" s="1"/>
  <c r="CF651" i="5"/>
  <c r="CG651" i="5" s="1"/>
  <c r="CF201" i="5"/>
  <c r="AN201" i="5" s="1"/>
  <c r="AM219" i="5"/>
  <c r="AM333" i="5"/>
  <c r="AV593" i="5"/>
  <c r="AU636" i="5"/>
  <c r="CF341" i="5"/>
  <c r="AN341" i="5" s="1"/>
  <c r="AU606" i="5"/>
  <c r="AM119" i="5"/>
  <c r="CF586" i="5"/>
  <c r="AN586" i="5" s="1"/>
  <c r="AW586" i="5" s="1"/>
  <c r="CF642" i="5"/>
  <c r="CG642" i="5" s="1"/>
  <c r="CF584" i="5"/>
  <c r="CG584" i="5" s="1"/>
  <c r="AM695" i="5"/>
  <c r="AM405" i="5"/>
  <c r="AM812" i="5"/>
  <c r="CF748" i="5"/>
  <c r="AN748" i="5" s="1"/>
  <c r="CF275" i="5"/>
  <c r="CG275" i="5" s="1"/>
  <c r="CF562" i="5"/>
  <c r="CG562" i="5" s="1"/>
  <c r="AM661" i="5"/>
  <c r="AU597" i="5"/>
  <c r="CF773" i="5"/>
  <c r="CG773" i="5" s="1"/>
  <c r="AU598" i="5"/>
  <c r="AU618" i="5"/>
  <c r="CF568" i="5"/>
  <c r="CG568" i="5" s="1"/>
  <c r="AU637" i="5"/>
  <c r="AM640" i="5"/>
  <c r="CF762" i="5"/>
  <c r="CG762" i="5" s="1"/>
  <c r="CF754" i="5"/>
  <c r="CG754" i="5" s="1"/>
  <c r="AM46" i="5"/>
  <c r="AM113" i="5"/>
  <c r="CF749" i="5"/>
  <c r="CG749" i="5" s="1"/>
  <c r="CF372" i="5"/>
  <c r="AN372" i="5" s="1"/>
  <c r="AU614" i="5"/>
  <c r="CF177" i="5"/>
  <c r="AN177" i="5" s="1"/>
  <c r="CF747" i="5"/>
  <c r="AN747" i="5" s="1"/>
  <c r="AU633" i="5"/>
  <c r="AU609" i="5"/>
  <c r="AU635" i="5"/>
  <c r="CF129" i="5"/>
  <c r="CG129" i="5" s="1"/>
  <c r="AU625" i="5"/>
  <c r="AU630" i="5"/>
  <c r="AU615" i="5"/>
  <c r="AU621" i="5"/>
  <c r="AU604" i="5"/>
  <c r="AU622" i="5"/>
  <c r="AU599" i="5"/>
  <c r="AU632" i="5"/>
  <c r="AU601" i="5"/>
  <c r="AU631" i="5"/>
  <c r="AU629" i="5"/>
  <c r="AU620" i="5"/>
  <c r="AU603" i="5"/>
  <c r="AU602" i="5"/>
  <c r="AU627" i="5"/>
  <c r="AU634" i="5"/>
  <c r="AU619" i="5"/>
  <c r="AU616" i="5"/>
  <c r="AU626" i="5"/>
  <c r="AU600" i="5"/>
  <c r="AU628" i="5"/>
  <c r="AU617" i="5"/>
  <c r="AM88" i="5"/>
  <c r="AU580" i="5"/>
  <c r="AM426" i="5"/>
  <c r="AU594" i="5"/>
  <c r="AM444" i="5"/>
  <c r="AM539" i="5"/>
  <c r="CF48" i="5"/>
  <c r="CG48" i="5" s="1"/>
  <c r="AU417" i="5"/>
  <c r="CF294" i="5"/>
  <c r="AN294" i="5" s="1"/>
  <c r="AU584" i="5"/>
  <c r="AU583" i="5"/>
  <c r="AM729" i="5"/>
  <c r="AU548" i="5"/>
  <c r="CF410" i="5"/>
  <c r="CG410" i="5" s="1"/>
  <c r="AU247" i="5"/>
  <c r="AU435" i="5"/>
  <c r="CF302" i="5"/>
  <c r="AN302" i="5" s="1"/>
  <c r="CF615" i="5"/>
  <c r="AM615" i="5"/>
  <c r="CF442" i="5"/>
  <c r="CG442" i="5" s="1"/>
  <c r="CF110" i="5"/>
  <c r="AM110" i="5"/>
  <c r="AU592" i="5"/>
  <c r="AU428" i="5"/>
  <c r="AU564" i="5"/>
  <c r="AU332" i="5"/>
  <c r="AU528" i="5"/>
  <c r="AU341" i="5"/>
  <c r="AU388" i="5"/>
  <c r="AU373" i="5"/>
  <c r="AU497" i="5"/>
  <c r="AU411" i="5"/>
  <c r="AU504" i="5"/>
  <c r="AU442" i="5"/>
  <c r="AU543" i="5"/>
  <c r="AU119" i="5"/>
  <c r="AU450" i="5"/>
  <c r="AU444" i="5"/>
  <c r="AU591" i="5"/>
  <c r="AU408" i="5"/>
  <c r="AU539" i="5"/>
  <c r="CF666" i="5"/>
  <c r="AM666" i="5"/>
  <c r="CF63" i="5"/>
  <c r="AM63" i="5"/>
  <c r="AM272" i="5"/>
  <c r="CF272" i="5"/>
  <c r="AM340" i="5"/>
  <c r="CF340" i="5"/>
  <c r="CF256" i="5"/>
  <c r="AM256" i="5"/>
  <c r="CF440" i="5"/>
  <c r="AM440" i="5"/>
  <c r="CF672" i="5"/>
  <c r="AM672" i="5"/>
  <c r="CF708" i="5"/>
  <c r="AM708" i="5"/>
  <c r="CF47" i="5"/>
  <c r="AM47" i="5"/>
  <c r="CF770" i="5"/>
  <c r="AM770" i="5"/>
  <c r="CF685" i="5"/>
  <c r="AM685" i="5"/>
  <c r="AU151" i="5"/>
  <c r="AU505" i="5"/>
  <c r="CF485" i="5"/>
  <c r="AM485" i="5"/>
  <c r="AU449" i="5"/>
  <c r="CF819" i="5"/>
  <c r="AM819" i="5"/>
  <c r="CF531" i="5"/>
  <c r="AM531" i="5"/>
  <c r="AU327" i="5"/>
  <c r="AU471" i="5"/>
  <c r="AU377" i="5"/>
  <c r="AU532" i="5"/>
  <c r="CF693" i="5"/>
  <c r="AM693" i="5"/>
  <c r="CF325" i="5"/>
  <c r="AM325" i="5"/>
  <c r="CF554" i="5"/>
  <c r="AM554" i="5"/>
  <c r="AU575" i="5"/>
  <c r="AU596" i="5"/>
  <c r="AU595" i="5"/>
  <c r="AM702" i="5"/>
  <c r="CF702" i="5"/>
  <c r="CF523" i="5"/>
  <c r="AM523" i="5"/>
  <c r="AM79" i="5"/>
  <c r="CF79" i="5"/>
  <c r="CG601" i="5"/>
  <c r="AN601" i="5"/>
  <c r="AW601" i="5" s="1"/>
  <c r="CF184" i="5"/>
  <c r="AM184" i="5"/>
  <c r="CF317" i="5"/>
  <c r="AM317" i="5"/>
  <c r="CF475" i="5"/>
  <c r="AM475" i="5"/>
  <c r="CF491" i="5"/>
  <c r="AM491" i="5"/>
  <c r="AM332" i="5"/>
  <c r="CF332" i="5"/>
  <c r="AU148" i="5"/>
  <c r="AU141" i="5"/>
  <c r="CF546" i="5"/>
  <c r="AM546" i="5"/>
  <c r="AM746" i="5"/>
  <c r="CF746" i="5"/>
  <c r="CF371" i="5"/>
  <c r="AM371" i="5"/>
  <c r="AU66" i="5"/>
  <c r="AU145" i="5"/>
  <c r="AU530" i="5"/>
  <c r="AU185" i="5"/>
  <c r="AU268" i="5"/>
  <c r="AU326" i="5"/>
  <c r="AU380" i="5"/>
  <c r="AU369" i="5"/>
  <c r="AM395" i="5"/>
  <c r="CF395" i="5"/>
  <c r="CF103" i="5"/>
  <c r="AM103" i="5"/>
  <c r="CF315" i="5"/>
  <c r="AM315" i="5"/>
  <c r="CF299" i="5"/>
  <c r="AM299" i="5"/>
  <c r="CF501" i="5"/>
  <c r="AM501" i="5"/>
  <c r="AM456" i="5"/>
  <c r="CF456" i="5"/>
  <c r="CF745" i="5"/>
  <c r="AM745" i="5"/>
  <c r="AM432" i="5"/>
  <c r="CF432" i="5"/>
  <c r="CF731" i="5"/>
  <c r="AM731" i="5"/>
  <c r="AM716" i="5"/>
  <c r="CF716" i="5"/>
  <c r="AM592" i="5"/>
  <c r="CF592" i="5"/>
  <c r="AM200" i="5"/>
  <c r="CF200" i="5"/>
  <c r="CF515" i="5"/>
  <c r="AM515" i="5"/>
  <c r="CF820" i="5"/>
  <c r="AM820" i="5"/>
  <c r="CF111" i="5"/>
  <c r="AM111" i="5"/>
  <c r="AU258" i="5"/>
  <c r="AU213" i="5"/>
  <c r="AU146" i="5"/>
  <c r="AU56" i="5"/>
  <c r="AU439" i="5"/>
  <c r="AM585" i="5"/>
  <c r="CF585" i="5"/>
  <c r="AU538" i="5"/>
  <c r="CF87" i="5"/>
  <c r="AM87" i="5"/>
  <c r="CF291" i="5"/>
  <c r="AM291" i="5"/>
  <c r="CF680" i="5"/>
  <c r="AM680" i="5"/>
  <c r="AM71" i="5"/>
  <c r="CF71" i="5"/>
  <c r="AM674" i="5"/>
  <c r="CF674" i="5"/>
  <c r="CF280" i="5"/>
  <c r="AM280" i="5"/>
  <c r="CF560" i="5"/>
  <c r="AM560" i="5"/>
  <c r="CF122" i="5"/>
  <c r="AM122" i="5"/>
  <c r="CF274" i="5"/>
  <c r="AM274" i="5"/>
  <c r="AM804" i="5"/>
  <c r="CF804" i="5"/>
  <c r="CF477" i="5"/>
  <c r="AM477" i="5"/>
  <c r="AM753" i="5"/>
  <c r="CF753" i="5"/>
  <c r="AM769" i="5"/>
  <c r="CF769" i="5"/>
  <c r="CF718" i="5"/>
  <c r="AM718" i="5"/>
  <c r="AU200" i="5"/>
  <c r="AU139" i="5"/>
  <c r="AU550" i="5"/>
  <c r="AU572" i="5"/>
  <c r="AU429" i="5"/>
  <c r="AU574" i="5"/>
  <c r="AU415" i="5"/>
  <c r="AU414" i="5"/>
  <c r="AU409" i="5"/>
  <c r="AU446" i="5"/>
  <c r="AM507" i="5"/>
  <c r="CF507" i="5"/>
  <c r="CF738" i="5"/>
  <c r="AM738" i="5"/>
  <c r="AU410" i="5"/>
  <c r="CF483" i="5"/>
  <c r="AM483" i="5"/>
  <c r="CF293" i="5"/>
  <c r="AM293" i="5"/>
  <c r="CF308" i="5"/>
  <c r="AM308" i="5"/>
  <c r="AM792" i="5"/>
  <c r="CF792" i="5"/>
  <c r="CF570" i="5"/>
  <c r="AM570" i="5"/>
  <c r="CF95" i="5"/>
  <c r="AM95" i="5"/>
  <c r="CF307" i="5"/>
  <c r="AM307" i="5"/>
  <c r="AU565" i="5"/>
  <c r="AU82" i="5"/>
  <c r="AU153" i="5"/>
  <c r="AU537" i="5"/>
  <c r="AU437" i="5"/>
  <c r="AU582" i="5"/>
  <c r="AU563" i="5"/>
  <c r="CF301" i="5"/>
  <c r="AM301" i="5"/>
  <c r="AM379" i="5"/>
  <c r="CF379" i="5"/>
  <c r="AM120" i="5"/>
  <c r="CF120" i="5"/>
  <c r="CF211" i="5"/>
  <c r="AM211" i="5"/>
  <c r="CF387" i="5"/>
  <c r="AM387" i="5"/>
  <c r="CF701" i="5"/>
  <c r="AM701" i="5"/>
  <c r="CF264" i="5"/>
  <c r="AM264" i="5"/>
  <c r="AM55" i="5"/>
  <c r="CF55" i="5"/>
  <c r="AM401" i="5"/>
  <c r="CF401" i="5"/>
  <c r="AM192" i="5"/>
  <c r="CF192" i="5"/>
  <c r="AM650" i="5"/>
  <c r="CF650" i="5"/>
  <c r="CF664" i="5"/>
  <c r="AM664" i="5"/>
  <c r="CF349" i="5"/>
  <c r="AM349" i="5"/>
  <c r="CF330" i="5"/>
  <c r="AM330" i="5"/>
  <c r="CF530" i="5"/>
  <c r="AM530" i="5"/>
  <c r="AU150" i="5"/>
  <c r="AU149" i="5"/>
  <c r="CF550" i="5"/>
  <c r="AM550" i="5"/>
  <c r="AN310" i="5"/>
  <c r="CG310" i="5"/>
  <c r="AU300" i="5"/>
  <c r="AU299" i="5"/>
  <c r="AN502" i="5"/>
  <c r="CG502" i="5"/>
  <c r="CG486" i="5"/>
  <c r="AN486" i="5"/>
  <c r="AN652" i="5"/>
  <c r="CG652" i="5"/>
  <c r="AM363" i="5"/>
  <c r="CF363" i="5"/>
  <c r="AN711" i="5"/>
  <c r="CG711" i="5"/>
  <c r="AM634" i="5"/>
  <c r="CF634" i="5"/>
  <c r="AU244" i="5"/>
  <c r="AU243" i="5"/>
  <c r="CG543" i="5"/>
  <c r="AN543" i="5"/>
  <c r="AU465" i="5"/>
  <c r="AU495" i="5"/>
  <c r="AU494" i="5"/>
  <c r="AU493" i="5"/>
  <c r="CF206" i="5"/>
  <c r="AM206" i="5"/>
  <c r="AU216" i="5"/>
  <c r="AM668" i="5"/>
  <c r="CF668" i="5"/>
  <c r="CF70" i="5"/>
  <c r="AM70" i="5"/>
  <c r="AN795" i="5"/>
  <c r="CG795" i="5"/>
  <c r="AM244" i="5"/>
  <c r="CF244" i="5"/>
  <c r="AU462" i="5"/>
  <c r="AU287" i="5"/>
  <c r="CF159" i="5"/>
  <c r="AM159" i="5"/>
  <c r="AU454" i="5"/>
  <c r="CF411" i="5"/>
  <c r="AM411" i="5"/>
  <c r="CF175" i="5"/>
  <c r="AM175" i="5"/>
  <c r="AU589" i="5"/>
  <c r="AU587" i="5"/>
  <c r="CG285" i="5"/>
  <c r="AN285" i="5"/>
  <c r="AU397" i="5"/>
  <c r="AU395" i="5"/>
  <c r="AU394" i="5"/>
  <c r="AU396" i="5"/>
  <c r="AU364" i="5"/>
  <c r="AU295" i="5"/>
  <c r="AU197" i="5"/>
  <c r="CF794" i="5"/>
  <c r="AM794" i="5"/>
  <c r="CF783" i="5"/>
  <c r="AM783" i="5"/>
  <c r="CF86" i="5"/>
  <c r="AM86" i="5"/>
  <c r="CF476" i="5"/>
  <c r="AM476" i="5"/>
  <c r="CF801" i="5"/>
  <c r="AM801" i="5"/>
  <c r="CF621" i="5"/>
  <c r="AM621" i="5"/>
  <c r="AV619" i="5" s="1"/>
  <c r="AM525" i="5"/>
  <c r="CF525" i="5"/>
  <c r="AU171" i="5"/>
  <c r="AU88" i="5"/>
  <c r="AU90" i="5"/>
  <c r="CG524" i="5"/>
  <c r="AN524" i="5"/>
  <c r="CG277" i="5"/>
  <c r="AN277" i="5"/>
  <c r="AU503" i="5"/>
  <c r="AU500" i="5"/>
  <c r="CF462" i="5"/>
  <c r="AM462" i="5"/>
  <c r="AN213" i="5"/>
  <c r="CG213" i="5"/>
  <c r="CF85" i="5"/>
  <c r="AM85" i="5"/>
  <c r="AN616" i="5"/>
  <c r="CG616" i="5"/>
  <c r="CG659" i="5"/>
  <c r="AN659" i="5"/>
  <c r="AU464" i="5"/>
  <c r="CG304" i="5"/>
  <c r="AN304" i="5"/>
  <c r="AU96" i="5"/>
  <c r="AU501" i="5"/>
  <c r="AU391" i="5"/>
  <c r="CF497" i="5"/>
  <c r="AM497" i="5"/>
  <c r="CF287" i="5"/>
  <c r="AM287" i="5"/>
  <c r="AM154" i="5"/>
  <c r="CF154" i="5"/>
  <c r="CF809" i="5"/>
  <c r="AM809" i="5"/>
  <c r="AU183" i="5"/>
  <c r="AM286" i="5"/>
  <c r="CF286" i="5"/>
  <c r="AN698" i="5"/>
  <c r="CG698" i="5"/>
  <c r="CF429" i="5"/>
  <c r="AM429" i="5"/>
  <c r="AN406" i="5"/>
  <c r="CG406" i="5"/>
  <c r="AU167" i="5"/>
  <c r="AU212" i="5"/>
  <c r="AU155" i="5"/>
  <c r="AU207" i="5"/>
  <c r="CF202" i="5"/>
  <c r="AM202" i="5"/>
  <c r="CF644" i="5"/>
  <c r="AM644" i="5"/>
  <c r="AN626" i="5"/>
  <c r="AW626" i="5" s="1"/>
  <c r="CG626" i="5"/>
  <c r="AU62" i="5"/>
  <c r="AU49" i="5"/>
  <c r="AU58" i="5"/>
  <c r="AU104" i="5"/>
  <c r="AU407" i="5"/>
  <c r="AU406" i="5"/>
  <c r="AU405" i="5"/>
  <c r="AU404" i="5"/>
  <c r="CF94" i="5"/>
  <c r="AM94" i="5"/>
  <c r="AU112" i="5"/>
  <c r="AU427" i="5"/>
  <c r="AU426" i="5"/>
  <c r="AU424" i="5"/>
  <c r="AU166" i="5"/>
  <c r="AU165" i="5"/>
  <c r="CF44" i="5"/>
  <c r="AM44" i="5"/>
  <c r="CF45" i="5"/>
  <c r="AM45" i="5"/>
  <c r="AM357" i="5"/>
  <c r="CF357" i="5"/>
  <c r="AN472" i="5"/>
  <c r="CG472" i="5"/>
  <c r="AN97" i="5"/>
  <c r="CG97" i="5"/>
  <c r="AU154" i="5"/>
  <c r="CF676" i="5"/>
  <c r="AM676" i="5"/>
  <c r="AM168" i="5"/>
  <c r="CF168" i="5"/>
  <c r="AU293" i="5"/>
  <c r="CF226" i="5"/>
  <c r="AM226" i="5"/>
  <c r="AU321" i="5"/>
  <c r="AU319" i="5"/>
  <c r="AU175" i="5"/>
  <c r="CF811" i="5"/>
  <c r="AM811" i="5"/>
  <c r="CF589" i="5"/>
  <c r="AM589" i="5"/>
  <c r="AU281" i="5"/>
  <c r="AU280" i="5"/>
  <c r="AU279" i="5"/>
  <c r="AU267" i="5"/>
  <c r="AU274" i="5"/>
  <c r="CF397" i="5"/>
  <c r="AM397" i="5"/>
  <c r="AU262" i="5"/>
  <c r="AU260" i="5"/>
  <c r="AU261" i="5"/>
  <c r="AU259" i="5"/>
  <c r="AM764" i="5"/>
  <c r="CF764" i="5"/>
  <c r="AU86" i="5"/>
  <c r="CF785" i="5"/>
  <c r="AM785" i="5"/>
  <c r="AU476" i="5"/>
  <c r="AU475" i="5"/>
  <c r="AU79" i="5"/>
  <c r="AU458" i="5"/>
  <c r="CF171" i="5"/>
  <c r="AM171" i="5"/>
  <c r="CF146" i="5"/>
  <c r="AM146" i="5"/>
  <c r="CF265" i="5"/>
  <c r="AM265" i="5"/>
  <c r="AM503" i="5"/>
  <c r="CF503" i="5"/>
  <c r="CF706" i="5"/>
  <c r="AM706" i="5"/>
  <c r="CG687" i="5"/>
  <c r="AN687" i="5"/>
  <c r="AU522" i="5"/>
  <c r="AU520" i="5"/>
  <c r="AU552" i="5"/>
  <c r="AU551" i="5"/>
  <c r="AU502" i="5"/>
  <c r="CG185" i="5"/>
  <c r="AN185" i="5"/>
  <c r="CF391" i="5"/>
  <c r="AM391" i="5"/>
  <c r="AU338" i="5"/>
  <c r="AU331" i="5"/>
  <c r="AU420" i="5"/>
  <c r="AU418" i="5"/>
  <c r="CF648" i="5"/>
  <c r="AM648" i="5"/>
  <c r="CF635" i="5"/>
  <c r="AM635" i="5"/>
  <c r="AU285" i="5"/>
  <c r="AN284" i="5"/>
  <c r="CG284" i="5"/>
  <c r="AU516" i="5"/>
  <c r="CF810" i="5"/>
  <c r="AM810" i="5"/>
  <c r="CF233" i="5"/>
  <c r="AM233" i="5"/>
  <c r="AU318" i="5"/>
  <c r="AU302" i="5"/>
  <c r="CG428" i="5"/>
  <c r="AN428" i="5"/>
  <c r="CG528" i="5"/>
  <c r="AN528" i="5"/>
  <c r="AU121" i="5"/>
  <c r="CF247" i="5"/>
  <c r="AM247" i="5"/>
  <c r="AU69" i="5"/>
  <c r="CH600" i="5"/>
  <c r="AO600" i="5"/>
  <c r="AX600" i="5" s="1"/>
  <c r="CF139" i="5"/>
  <c r="AM139" i="5"/>
  <c r="CF109" i="5"/>
  <c r="AM109" i="5"/>
  <c r="AN724" i="5"/>
  <c r="CG724" i="5"/>
  <c r="CF150" i="5"/>
  <c r="AM150" i="5"/>
  <c r="CF198" i="5"/>
  <c r="AM198" i="5"/>
  <c r="AU254" i="5"/>
  <c r="AU251" i="5"/>
  <c r="CF62" i="5"/>
  <c r="AM62" i="5"/>
  <c r="CF484" i="5"/>
  <c r="AM484" i="5"/>
  <c r="CF273" i="5"/>
  <c r="AM273" i="5"/>
  <c r="AU275" i="5"/>
  <c r="AU363" i="5"/>
  <c r="CF417" i="5"/>
  <c r="AM417" i="5"/>
  <c r="CF69" i="5"/>
  <c r="AM69" i="5"/>
  <c r="AU525" i="5"/>
  <c r="AU524" i="5"/>
  <c r="AU523" i="5"/>
  <c r="CG331" i="5"/>
  <c r="AN331" i="5"/>
  <c r="CF684" i="5"/>
  <c r="AM684" i="5"/>
  <c r="CF495" i="5"/>
  <c r="AM495" i="5"/>
  <c r="AU131" i="5"/>
  <c r="CF655" i="5"/>
  <c r="AM655" i="5"/>
  <c r="AN219" i="5"/>
  <c r="CG219" i="5"/>
  <c r="AU89" i="5"/>
  <c r="CF775" i="5"/>
  <c r="AM775" i="5"/>
  <c r="CG464" i="5"/>
  <c r="AN464" i="5"/>
  <c r="CF262" i="5"/>
  <c r="AM262" i="5"/>
  <c r="CG46" i="5"/>
  <c r="AN46" i="5"/>
  <c r="CF780" i="5"/>
  <c r="AM780" i="5"/>
  <c r="AU246" i="5"/>
  <c r="AU48" i="5"/>
  <c r="CF816" i="5"/>
  <c r="AM816" i="5"/>
  <c r="CG587" i="5"/>
  <c r="AN587" i="5"/>
  <c r="AW587" i="5" s="1"/>
  <c r="AU453" i="5"/>
  <c r="AU350" i="5"/>
  <c r="AN627" i="5"/>
  <c r="AW627" i="5" s="1"/>
  <c r="CG627" i="5"/>
  <c r="AU265" i="5"/>
  <c r="AU264" i="5"/>
  <c r="CG113" i="5"/>
  <c r="AN113" i="5"/>
  <c r="AU452" i="5"/>
  <c r="CF522" i="5"/>
  <c r="AM522" i="5"/>
  <c r="CF552" i="5"/>
  <c r="AM552" i="5"/>
  <c r="CF148" i="5"/>
  <c r="AM148" i="5"/>
  <c r="AU283" i="5"/>
  <c r="AN739" i="5"/>
  <c r="CG739" i="5"/>
  <c r="CF338" i="5"/>
  <c r="AM338" i="5"/>
  <c r="CF151" i="5"/>
  <c r="AM151" i="5"/>
  <c r="AM572" i="5"/>
  <c r="CF572" i="5"/>
  <c r="CG694" i="5"/>
  <c r="AN694" i="5"/>
  <c r="AU277" i="5"/>
  <c r="AN756" i="5"/>
  <c r="CG756" i="5"/>
  <c r="CF717" i="5"/>
  <c r="AM717" i="5"/>
  <c r="AU481" i="5"/>
  <c r="AU478" i="5"/>
  <c r="AU479" i="5"/>
  <c r="CF223" i="5"/>
  <c r="AM223" i="5"/>
  <c r="AU129" i="5"/>
  <c r="AM433" i="5"/>
  <c r="CF433" i="5"/>
  <c r="AN669" i="5"/>
  <c r="CG669" i="5"/>
  <c r="CG576" i="5"/>
  <c r="AN576" i="5"/>
  <c r="CF393" i="5"/>
  <c r="AM393" i="5"/>
  <c r="AU161" i="5"/>
  <c r="AU98" i="5"/>
  <c r="CF258" i="5"/>
  <c r="AM258" i="5"/>
  <c r="AU184" i="5"/>
  <c r="CG269" i="5"/>
  <c r="AN269" i="5"/>
  <c r="CF374" i="5"/>
  <c r="AM374" i="5"/>
  <c r="AU81" i="5"/>
  <c r="AU45" i="5"/>
  <c r="CG326" i="5"/>
  <c r="AN326" i="5"/>
  <c r="AU198" i="5"/>
  <c r="AU192" i="5"/>
  <c r="CF647" i="5"/>
  <c r="AM647" i="5"/>
  <c r="CF84" i="5"/>
  <c r="AM84" i="5"/>
  <c r="AU218" i="5"/>
  <c r="CF670" i="5"/>
  <c r="AM670" i="5"/>
  <c r="AU316" i="5"/>
  <c r="AU315" i="5"/>
  <c r="CF218" i="5"/>
  <c r="AM218" i="5"/>
  <c r="AN259" i="5"/>
  <c r="CG259" i="5"/>
  <c r="AM427" i="5"/>
  <c r="CF427" i="5"/>
  <c r="AU85" i="5"/>
  <c r="AU80" i="5"/>
  <c r="CG536" i="5"/>
  <c r="AN536" i="5"/>
  <c r="CF281" i="5"/>
  <c r="AM281" i="5"/>
  <c r="AU67" i="5"/>
  <c r="AU63" i="5"/>
  <c r="AU65" i="5"/>
  <c r="AN788" i="5"/>
  <c r="CG788" i="5"/>
  <c r="AU50" i="5"/>
  <c r="AU215" i="5"/>
  <c r="CF246" i="5"/>
  <c r="AM246" i="5"/>
  <c r="CF744" i="5"/>
  <c r="AM744" i="5"/>
  <c r="AU581" i="5"/>
  <c r="AU576" i="5"/>
  <c r="AU579" i="5"/>
  <c r="AU578" i="5"/>
  <c r="AU577" i="5"/>
  <c r="CF656" i="5"/>
  <c r="AM656" i="5"/>
  <c r="AU613" i="5"/>
  <c r="AU611" i="5"/>
  <c r="AU610" i="5"/>
  <c r="CF453" i="5"/>
  <c r="AM453" i="5"/>
  <c r="AU457" i="5"/>
  <c r="AU456" i="5"/>
  <c r="CG757" i="5"/>
  <c r="AN757" i="5"/>
  <c r="AU499" i="5"/>
  <c r="AU222" i="5"/>
  <c r="AU220" i="5"/>
  <c r="AU182" i="5"/>
  <c r="AU181" i="5"/>
  <c r="AU177" i="5"/>
  <c r="CG458" i="5"/>
  <c r="AN458" i="5"/>
  <c r="CF133" i="5"/>
  <c r="AM133" i="5"/>
  <c r="AN413" i="5"/>
  <c r="CG413" i="5"/>
  <c r="AU55" i="5"/>
  <c r="AU87" i="5"/>
  <c r="AU157" i="5"/>
  <c r="CF473" i="5"/>
  <c r="AM473" i="5"/>
  <c r="AU44" i="5"/>
  <c r="AU42" i="5"/>
  <c r="CF367" i="5"/>
  <c r="AM367" i="5"/>
  <c r="CF93" i="5"/>
  <c r="AM93" i="5"/>
  <c r="AM465" i="5"/>
  <c r="CF465" i="5"/>
  <c r="AU484" i="5"/>
  <c r="AU483" i="5"/>
  <c r="AU70" i="5"/>
  <c r="AU269" i="5"/>
  <c r="CF166" i="5"/>
  <c r="AM166" i="5"/>
  <c r="AU64" i="5"/>
  <c r="CG145" i="5"/>
  <c r="AN145" i="5"/>
  <c r="CF254" i="5"/>
  <c r="AM254" i="5"/>
  <c r="AU510" i="5"/>
  <c r="AU289" i="5"/>
  <c r="CF636" i="5"/>
  <c r="AM636" i="5"/>
  <c r="AU135" i="5"/>
  <c r="AU103" i="5"/>
  <c r="CF606" i="5"/>
  <c r="AM606" i="5"/>
  <c r="CF67" i="5"/>
  <c r="AM67" i="5"/>
  <c r="AN64" i="5"/>
  <c r="CG64" i="5"/>
  <c r="CF289" i="5"/>
  <c r="AM289" i="5"/>
  <c r="AU202" i="5"/>
  <c r="AU201" i="5"/>
  <c r="AU473" i="5"/>
  <c r="AU472" i="5"/>
  <c r="AU466" i="5"/>
  <c r="AU470" i="5"/>
  <c r="CF734" i="5"/>
  <c r="AM734" i="5"/>
  <c r="CF215" i="5"/>
  <c r="AM215" i="5"/>
  <c r="CF135" i="5"/>
  <c r="AM135" i="5"/>
  <c r="CG82" i="5"/>
  <c r="AN82" i="5"/>
  <c r="AU349" i="5"/>
  <c r="AU348" i="5"/>
  <c r="AU137" i="5"/>
  <c r="CF581" i="5"/>
  <c r="AM581" i="5"/>
  <c r="CF613" i="5"/>
  <c r="AM613" i="5"/>
  <c r="AU330" i="5"/>
  <c r="CG220" i="5"/>
  <c r="AN220" i="5"/>
  <c r="CF565" i="5"/>
  <c r="AM565" i="5"/>
  <c r="CF457" i="5"/>
  <c r="AM457" i="5"/>
  <c r="AM623" i="5"/>
  <c r="AV623" i="5" s="1"/>
  <c r="CF623" i="5"/>
  <c r="AU374" i="5"/>
  <c r="AU372" i="5"/>
  <c r="AU371" i="5"/>
  <c r="CG319" i="5"/>
  <c r="AN319" i="5"/>
  <c r="CG104" i="5"/>
  <c r="AN104" i="5"/>
  <c r="AU365" i="5"/>
  <c r="CF100" i="5"/>
  <c r="AM100" i="5"/>
  <c r="CG611" i="5"/>
  <c r="AN611" i="5"/>
  <c r="AW611" i="5" s="1"/>
  <c r="CF232" i="5"/>
  <c r="AM232" i="5"/>
  <c r="AM771" i="5"/>
  <c r="CF771" i="5"/>
  <c r="CG88" i="5"/>
  <c r="AN88" i="5"/>
  <c r="CG356" i="5"/>
  <c r="AN356" i="5"/>
  <c r="AN577" i="5"/>
  <c r="CG577" i="5"/>
  <c r="AU387" i="5"/>
  <c r="AU113" i="5"/>
  <c r="CG772" i="5"/>
  <c r="AN772" i="5"/>
  <c r="CF561" i="5"/>
  <c r="AM561" i="5"/>
  <c r="CF423" i="5"/>
  <c r="AM423" i="5"/>
  <c r="AU227" i="5"/>
  <c r="CF597" i="5"/>
  <c r="AM597" i="5"/>
  <c r="CF298" i="5"/>
  <c r="AM298" i="5"/>
  <c r="AU339" i="5"/>
  <c r="AU482" i="5"/>
  <c r="AU403" i="5"/>
  <c r="AN563" i="5"/>
  <c r="CG563" i="5"/>
  <c r="CG729" i="5"/>
  <c r="AN729" i="5"/>
  <c r="CG157" i="5"/>
  <c r="AN157" i="5"/>
  <c r="AW157" i="5" s="1"/>
  <c r="AN547" i="5"/>
  <c r="CG547" i="5"/>
  <c r="AN450" i="5"/>
  <c r="CG450" i="5"/>
  <c r="AU138" i="5"/>
  <c r="AU196" i="5"/>
  <c r="CF239" i="5"/>
  <c r="AM239" i="5"/>
  <c r="CF713" i="5"/>
  <c r="AM713" i="5"/>
  <c r="AU174" i="5"/>
  <c r="CG102" i="5"/>
  <c r="AN102" i="5"/>
  <c r="CF208" i="5"/>
  <c r="AM208" i="5"/>
  <c r="AU143" i="5"/>
  <c r="CG602" i="5"/>
  <c r="AN602" i="5"/>
  <c r="AW602" i="5" s="1"/>
  <c r="AU334" i="5"/>
  <c r="CF229" i="5"/>
  <c r="AM229" i="5"/>
  <c r="AN243" i="5"/>
  <c r="CG243" i="5"/>
  <c r="CF549" i="5"/>
  <c r="AM549" i="5"/>
  <c r="CF237" i="5"/>
  <c r="AM237" i="5"/>
  <c r="AU490" i="5"/>
  <c r="AU191" i="5"/>
  <c r="AM335" i="5"/>
  <c r="CF335" i="5"/>
  <c r="CF741" i="5"/>
  <c r="AM741" i="5"/>
  <c r="CF631" i="5"/>
  <c r="AM631" i="5"/>
  <c r="CF144" i="5"/>
  <c r="AM144" i="5"/>
  <c r="AM712" i="5"/>
  <c r="CF712" i="5"/>
  <c r="CF238" i="5"/>
  <c r="AM238" i="5"/>
  <c r="CG624" i="5"/>
  <c r="AN624" i="5"/>
  <c r="AM242" i="5"/>
  <c r="CF242" i="5"/>
  <c r="AU152" i="5"/>
  <c r="CG261" i="5"/>
  <c r="AN261" i="5"/>
  <c r="AU382" i="5"/>
  <c r="CF228" i="5"/>
  <c r="AM228" i="5"/>
  <c r="CF271" i="5"/>
  <c r="AM271" i="5"/>
  <c r="CF158" i="5"/>
  <c r="AM158" i="5"/>
  <c r="CG696" i="5"/>
  <c r="AN696" i="5"/>
  <c r="CF759" i="5"/>
  <c r="AM759" i="5"/>
  <c r="CF679" i="5"/>
  <c r="AM679" i="5"/>
  <c r="CH632" i="5"/>
  <c r="AO632" i="5"/>
  <c r="AX632" i="5" s="1"/>
  <c r="CG500" i="5"/>
  <c r="AN500" i="5"/>
  <c r="CF234" i="5"/>
  <c r="AM234" i="5"/>
  <c r="CF336" i="5"/>
  <c r="AM336" i="5"/>
  <c r="AU360" i="5"/>
  <c r="CF460" i="5"/>
  <c r="AM460" i="5"/>
  <c r="CF378" i="5"/>
  <c r="AM378" i="5"/>
  <c r="CF306" i="5"/>
  <c r="AM306" i="5"/>
  <c r="CF419" i="5"/>
  <c r="AM419" i="5"/>
  <c r="AN765" i="5"/>
  <c r="CG765" i="5"/>
  <c r="CG710" i="5"/>
  <c r="AN710" i="5"/>
  <c r="AN478" i="5"/>
  <c r="CG478" i="5"/>
  <c r="AU571" i="5"/>
  <c r="AU59" i="5"/>
  <c r="CF255" i="5"/>
  <c r="AM255" i="5"/>
  <c r="AU544" i="5"/>
  <c r="AU467" i="5"/>
  <c r="CF178" i="5"/>
  <c r="AM178" i="5"/>
  <c r="CF312" i="5"/>
  <c r="AM312" i="5"/>
  <c r="AU459" i="5"/>
  <c r="AU556" i="5"/>
  <c r="AU317" i="5"/>
  <c r="AU288" i="5"/>
  <c r="AU562" i="5"/>
  <c r="AM709" i="5"/>
  <c r="CF709" i="5"/>
  <c r="CF481" i="5"/>
  <c r="AM481" i="5"/>
  <c r="AU257" i="5"/>
  <c r="AU256" i="5"/>
  <c r="AN132" i="5"/>
  <c r="CG132" i="5"/>
  <c r="CF300" i="5"/>
  <c r="AM300" i="5"/>
  <c r="AU416" i="5"/>
  <c r="AU561" i="5"/>
  <c r="AU560" i="5"/>
  <c r="AU343" i="5"/>
  <c r="AU236" i="5"/>
  <c r="CF407" i="5"/>
  <c r="AM407" i="5"/>
  <c r="AU314" i="5"/>
  <c r="AU433" i="5"/>
  <c r="AU432" i="5"/>
  <c r="CG796" i="5"/>
  <c r="AN796" i="5"/>
  <c r="AO625" i="5"/>
  <c r="AX625" i="5" s="1"/>
  <c r="CH625" i="5"/>
  <c r="AU322" i="5"/>
  <c r="AU76" i="5"/>
  <c r="AU214" i="5"/>
  <c r="CG610" i="5"/>
  <c r="AN610" i="5"/>
  <c r="AW610" i="5" s="1"/>
  <c r="CF369" i="5"/>
  <c r="AM369" i="5"/>
  <c r="AN396" i="5"/>
  <c r="CG396" i="5"/>
  <c r="CF321" i="5"/>
  <c r="AM321" i="5"/>
  <c r="CF454" i="5"/>
  <c r="AM454" i="5"/>
  <c r="CG57" i="5"/>
  <c r="AN57" i="5"/>
  <c r="AU94" i="5"/>
  <c r="AN571" i="5"/>
  <c r="CG571" i="5"/>
  <c r="AU352" i="5"/>
  <c r="AU224" i="5"/>
  <c r="AN227" i="5"/>
  <c r="CG227" i="5"/>
  <c r="AN471" i="5"/>
  <c r="CG471" i="5"/>
  <c r="AU115" i="5"/>
  <c r="AU240" i="5"/>
  <c r="CF482" i="5"/>
  <c r="AM482" i="5"/>
  <c r="CF403" i="5"/>
  <c r="AM403" i="5"/>
  <c r="CF641" i="5"/>
  <c r="AM641" i="5"/>
  <c r="AU132" i="5"/>
  <c r="AM722" i="5"/>
  <c r="CF722" i="5"/>
  <c r="CF138" i="5"/>
  <c r="AM138" i="5"/>
  <c r="CF196" i="5"/>
  <c r="AM196" i="5"/>
  <c r="AU92" i="5"/>
  <c r="CF174" i="5"/>
  <c r="AM174" i="5"/>
  <c r="AU370" i="5"/>
  <c r="AM334" i="5"/>
  <c r="CF334" i="5"/>
  <c r="CG725" i="5"/>
  <c r="AN725" i="5"/>
  <c r="CF437" i="5"/>
  <c r="AM437" i="5"/>
  <c r="AU529" i="5"/>
  <c r="CF490" i="5"/>
  <c r="AM490" i="5"/>
  <c r="AU353" i="5"/>
  <c r="AU120" i="5"/>
  <c r="AU573" i="5"/>
  <c r="AU134" i="5"/>
  <c r="AU593" i="5"/>
  <c r="AU124" i="5"/>
  <c r="CG569" i="5"/>
  <c r="AN569" i="5"/>
  <c r="CF582" i="5"/>
  <c r="AM582" i="5"/>
  <c r="CF662" i="5"/>
  <c r="AM662" i="5"/>
  <c r="CG309" i="5"/>
  <c r="AN309" i="5"/>
  <c r="AU179" i="5"/>
  <c r="AU242" i="5"/>
  <c r="CF806" i="5"/>
  <c r="AM806" i="5"/>
  <c r="AU568" i="5"/>
  <c r="AU290" i="5"/>
  <c r="AU253" i="5"/>
  <c r="AU78" i="5"/>
  <c r="AM657" i="5"/>
  <c r="CF657" i="5"/>
  <c r="CF382" i="5"/>
  <c r="AM382" i="5"/>
  <c r="AU248" i="5"/>
  <c r="AN58" i="5"/>
  <c r="CG58" i="5"/>
  <c r="AU474" i="5"/>
  <c r="CG720" i="5"/>
  <c r="AN720" i="5"/>
  <c r="AU605" i="5"/>
  <c r="AU172" i="5"/>
  <c r="AU209" i="5"/>
  <c r="CG766" i="5"/>
  <c r="AN766" i="5"/>
  <c r="CG365" i="5"/>
  <c r="AN365" i="5"/>
  <c r="CG573" i="5"/>
  <c r="AN573" i="5"/>
  <c r="AW573" i="5" s="1"/>
  <c r="CF360" i="5"/>
  <c r="AM360" i="5"/>
  <c r="CG394" i="5"/>
  <c r="AN394" i="5"/>
  <c r="AU140" i="5"/>
  <c r="AU445" i="5"/>
  <c r="AU378" i="5"/>
  <c r="AU276" i="5"/>
  <c r="AU448" i="5"/>
  <c r="CF59" i="5"/>
  <c r="AM59" i="5"/>
  <c r="AU588" i="5"/>
  <c r="AU328" i="5"/>
  <c r="CF544" i="5"/>
  <c r="AM544" i="5"/>
  <c r="CF691" i="5"/>
  <c r="AM691" i="5"/>
  <c r="CG318" i="5"/>
  <c r="AN318" i="5"/>
  <c r="CF467" i="5"/>
  <c r="AM467" i="5"/>
  <c r="CF682" i="5"/>
  <c r="AM682" i="5"/>
  <c r="AU436" i="5"/>
  <c r="AU194" i="5"/>
  <c r="AU366" i="5"/>
  <c r="CF459" i="5"/>
  <c r="AM459" i="5"/>
  <c r="AM556" i="5"/>
  <c r="CF556" i="5"/>
  <c r="CG153" i="5"/>
  <c r="AN153" i="5"/>
  <c r="CG90" i="5"/>
  <c r="AN90" i="5"/>
  <c r="CF653" i="5"/>
  <c r="AM653" i="5"/>
  <c r="CF288" i="5"/>
  <c r="AM288" i="5"/>
  <c r="AU451" i="5"/>
  <c r="AM697" i="5"/>
  <c r="CF697" i="5"/>
  <c r="AN660" i="5"/>
  <c r="CG660" i="5"/>
  <c r="CF222" i="5"/>
  <c r="AM222" i="5"/>
  <c r="CF182" i="5"/>
  <c r="AM182" i="5"/>
  <c r="CF760" i="5"/>
  <c r="AM760" i="5"/>
  <c r="CF591" i="5"/>
  <c r="AM591" i="5"/>
  <c r="CF452" i="5"/>
  <c r="AM452" i="5"/>
  <c r="AN466" i="5"/>
  <c r="CG466" i="5"/>
  <c r="AU245" i="5"/>
  <c r="CF736" i="5"/>
  <c r="AM736" i="5"/>
  <c r="CF346" i="5"/>
  <c r="AM346" i="5"/>
  <c r="AU83" i="5"/>
  <c r="AU487" i="5"/>
  <c r="AU485" i="5"/>
  <c r="CF420" i="5"/>
  <c r="AM420" i="5"/>
  <c r="AU590" i="5"/>
  <c r="CF183" i="5"/>
  <c r="AM183" i="5"/>
  <c r="AM707" i="5"/>
  <c r="CF707" i="5"/>
  <c r="CG784" i="5"/>
  <c r="AN784" i="5"/>
  <c r="AU541" i="5"/>
  <c r="CF216" i="5"/>
  <c r="AM216" i="5"/>
  <c r="AU52" i="5"/>
  <c r="AU252" i="5"/>
  <c r="CF347" i="5"/>
  <c r="AM347" i="5"/>
  <c r="CF257" i="5"/>
  <c r="AM257" i="5"/>
  <c r="AU193" i="5"/>
  <c r="AU297" i="5"/>
  <c r="CF416" i="5"/>
  <c r="AM416" i="5"/>
  <c r="CF343" i="5"/>
  <c r="AM343" i="5"/>
  <c r="CF236" i="5"/>
  <c r="AM236" i="5"/>
  <c r="AU311" i="5"/>
  <c r="AU488" i="5"/>
  <c r="CF314" i="5"/>
  <c r="AM314" i="5"/>
  <c r="AN494" i="5"/>
  <c r="CG494" i="5"/>
  <c r="CF322" i="5"/>
  <c r="AM322" i="5"/>
  <c r="CF76" i="5"/>
  <c r="AM76" i="5"/>
  <c r="AM214" i="5"/>
  <c r="CF214" i="5"/>
  <c r="CF160" i="5"/>
  <c r="AM160" i="5"/>
  <c r="AN328" i="5"/>
  <c r="CG328" i="5"/>
  <c r="AU187" i="5"/>
  <c r="AU282" i="5"/>
  <c r="CG620" i="5"/>
  <c r="AN620" i="5"/>
  <c r="AW620" i="5" s="1"/>
  <c r="AU425" i="5"/>
  <c r="AN580" i="5"/>
  <c r="AW580" i="5" s="1"/>
  <c r="CG580" i="5"/>
  <c r="CF352" i="5"/>
  <c r="AM352" i="5"/>
  <c r="CF224" i="5"/>
  <c r="AM224" i="5"/>
  <c r="AU612" i="5"/>
  <c r="AU608" i="5"/>
  <c r="CF115" i="5"/>
  <c r="AM115" i="5"/>
  <c r="CF240" i="5"/>
  <c r="AM240" i="5"/>
  <c r="CF768" i="5"/>
  <c r="AM768" i="5"/>
  <c r="AU375" i="5"/>
  <c r="AU531" i="5"/>
  <c r="AU110" i="5"/>
  <c r="CF686" i="5"/>
  <c r="AM686" i="5"/>
  <c r="CF793" i="5"/>
  <c r="AM793" i="5"/>
  <c r="AU401" i="5"/>
  <c r="CF92" i="5"/>
  <c r="AM92" i="5"/>
  <c r="AN106" i="5"/>
  <c r="CG106" i="5"/>
  <c r="CF705" i="5"/>
  <c r="AM705" i="5"/>
  <c r="AU54" i="5"/>
  <c r="CF797" i="5"/>
  <c r="AM797" i="5"/>
  <c r="AU91" i="5"/>
  <c r="CF370" i="5"/>
  <c r="AM370" i="5"/>
  <c r="CG493" i="5"/>
  <c r="AN493" i="5"/>
  <c r="CG761" i="5"/>
  <c r="AN761" i="5"/>
  <c r="CF683" i="5"/>
  <c r="AM683" i="5"/>
  <c r="AN418" i="5"/>
  <c r="CG418" i="5"/>
  <c r="AM719" i="5"/>
  <c r="CF719" i="5"/>
  <c r="CF818" i="5"/>
  <c r="AM818" i="5"/>
  <c r="CF529" i="5"/>
  <c r="AM529" i="5"/>
  <c r="AU412" i="5"/>
  <c r="CG593" i="5"/>
  <c r="AN593" i="5"/>
  <c r="AW593" i="5" s="1"/>
  <c r="CF353" i="5"/>
  <c r="AM353" i="5"/>
  <c r="AU384" i="5"/>
  <c r="CF134" i="5"/>
  <c r="AM134" i="5"/>
  <c r="CF127" i="5"/>
  <c r="AM127" i="5"/>
  <c r="CG750" i="5"/>
  <c r="AN750" i="5"/>
  <c r="AU527" i="5"/>
  <c r="CF124" i="5"/>
  <c r="AM124" i="5"/>
  <c r="AN790" i="5"/>
  <c r="CG790" i="5"/>
  <c r="CG786" i="5"/>
  <c r="AN786" i="5"/>
  <c r="CG510" i="5"/>
  <c r="AN510" i="5"/>
  <c r="AU540" i="5"/>
  <c r="CF728" i="5"/>
  <c r="AM728" i="5"/>
  <c r="CF781" i="5"/>
  <c r="AM781" i="5"/>
  <c r="CF179" i="5"/>
  <c r="AM179" i="5"/>
  <c r="AU389" i="5"/>
  <c r="CF703" i="5"/>
  <c r="AM703" i="5"/>
  <c r="CF290" i="5"/>
  <c r="AM290" i="5"/>
  <c r="CF253" i="5"/>
  <c r="AM253" i="5"/>
  <c r="CF78" i="5"/>
  <c r="AM78" i="5"/>
  <c r="AU205" i="5"/>
  <c r="CF737" i="5"/>
  <c r="AM737" i="5"/>
  <c r="CF248" i="5"/>
  <c r="AM248" i="5"/>
  <c r="CG73" i="5"/>
  <c r="AN73" i="5"/>
  <c r="CF474" i="5"/>
  <c r="AM474" i="5"/>
  <c r="AN538" i="5"/>
  <c r="CG538" i="5"/>
  <c r="CF699" i="5"/>
  <c r="AM699" i="5"/>
  <c r="CF605" i="5"/>
  <c r="AM605" i="5"/>
  <c r="CF172" i="5"/>
  <c r="AM172" i="5"/>
  <c r="CF209" i="5"/>
  <c r="AM209" i="5"/>
  <c r="AU511" i="5"/>
  <c r="CG251" i="5"/>
  <c r="AN251" i="5"/>
  <c r="AN98" i="5"/>
  <c r="CG98" i="5"/>
  <c r="AN548" i="5"/>
  <c r="CG548" i="5"/>
  <c r="CF140" i="5"/>
  <c r="AM140" i="5"/>
  <c r="CF445" i="5"/>
  <c r="AM445" i="5"/>
  <c r="AU231" i="5"/>
  <c r="AM276" i="5"/>
  <c r="CF276" i="5"/>
  <c r="AU163" i="5"/>
  <c r="AU585" i="5"/>
  <c r="AU455" i="5"/>
  <c r="AU324" i="5"/>
  <c r="AN579" i="5"/>
  <c r="AW579" i="5" s="1"/>
  <c r="CG579" i="5"/>
  <c r="CF588" i="5"/>
  <c r="AM588" i="5"/>
  <c r="AU230" i="5"/>
  <c r="AU368" i="5"/>
  <c r="AU469" i="5"/>
  <c r="CF630" i="5"/>
  <c r="AM630" i="5"/>
  <c r="CF436" i="5"/>
  <c r="AM436" i="5"/>
  <c r="AM194" i="5"/>
  <c r="CF194" i="5"/>
  <c r="CF366" i="5"/>
  <c r="AM366" i="5"/>
  <c r="CG812" i="5"/>
  <c r="AN812" i="5"/>
  <c r="AU77" i="5"/>
  <c r="CG327" i="5"/>
  <c r="AN327" i="5"/>
  <c r="CF451" i="5"/>
  <c r="AM451" i="5"/>
  <c r="AN516" i="5"/>
  <c r="CG516" i="5"/>
  <c r="CF604" i="5"/>
  <c r="AM604" i="5"/>
  <c r="CF316" i="5"/>
  <c r="AM316" i="5"/>
  <c r="AU109" i="5"/>
  <c r="AN755" i="5"/>
  <c r="CG755" i="5"/>
  <c r="AU367" i="5"/>
  <c r="CG181" i="5"/>
  <c r="AN181" i="5"/>
  <c r="CG42" i="5"/>
  <c r="AN42" i="5"/>
  <c r="AW42" i="5" s="1"/>
  <c r="AU93" i="5"/>
  <c r="CF435" i="5"/>
  <c r="AM435" i="5"/>
  <c r="CH609" i="5"/>
  <c r="AO609" i="5"/>
  <c r="AX609" i="5" s="1"/>
  <c r="CF245" i="5"/>
  <c r="AM245" i="5"/>
  <c r="AU346" i="5"/>
  <c r="CF83" i="5"/>
  <c r="AM83" i="5"/>
  <c r="AM487" i="5"/>
  <c r="CF487" i="5"/>
  <c r="AU100" i="5"/>
  <c r="AU232" i="5"/>
  <c r="CF590" i="5"/>
  <c r="AM590" i="5"/>
  <c r="CF541" i="5"/>
  <c r="AM541" i="5"/>
  <c r="CF52" i="5"/>
  <c r="AM52" i="5"/>
  <c r="AM252" i="5"/>
  <c r="CF252" i="5"/>
  <c r="AU273" i="5"/>
  <c r="AU272" i="5"/>
  <c r="AU347" i="5"/>
  <c r="AU107" i="5"/>
  <c r="CF297" i="5"/>
  <c r="AM297" i="5"/>
  <c r="AU398" i="5"/>
  <c r="CG534" i="5"/>
  <c r="AN534" i="5"/>
  <c r="AW534" i="5" s="1"/>
  <c r="CG675" i="5"/>
  <c r="AN675" i="5"/>
  <c r="AU304" i="5"/>
  <c r="CF311" i="5"/>
  <c r="AM311" i="5"/>
  <c r="CF488" i="5"/>
  <c r="AM488" i="5"/>
  <c r="AN303" i="5"/>
  <c r="CG303" i="5"/>
  <c r="CF730" i="5"/>
  <c r="AM730" i="5"/>
  <c r="AU310" i="5"/>
  <c r="AU160" i="5"/>
  <c r="CG105" i="5"/>
  <c r="AN105" i="5"/>
  <c r="CF187" i="5"/>
  <c r="AM187" i="5"/>
  <c r="AU333" i="5"/>
  <c r="AM282" i="5"/>
  <c r="CF282" i="5"/>
  <c r="AU190" i="5"/>
  <c r="AN114" i="5"/>
  <c r="CG114" i="5"/>
  <c r="CF425" i="5"/>
  <c r="AM425" i="5"/>
  <c r="AN212" i="5"/>
  <c r="CG212" i="5"/>
  <c r="AU180" i="5"/>
  <c r="CG197" i="5"/>
  <c r="AN197" i="5"/>
  <c r="CF612" i="5"/>
  <c r="AM612" i="5"/>
  <c r="AU170" i="5"/>
  <c r="AM575" i="5"/>
  <c r="CF575" i="5"/>
  <c r="CF375" i="5"/>
  <c r="AM375" i="5"/>
  <c r="AU284" i="5"/>
  <c r="CF408" i="5"/>
  <c r="AM408" i="5"/>
  <c r="AU402" i="5"/>
  <c r="AU147" i="5"/>
  <c r="CF54" i="5"/>
  <c r="AM54" i="5"/>
  <c r="CF91" i="5"/>
  <c r="AM91" i="5"/>
  <c r="CF564" i="5"/>
  <c r="AM564" i="5"/>
  <c r="AV563" i="5" s="1"/>
  <c r="AU506" i="5"/>
  <c r="CF618" i="5"/>
  <c r="AM618" i="5"/>
  <c r="AV618" i="5" s="1"/>
  <c r="AU558" i="5"/>
  <c r="AU508" i="5"/>
  <c r="AU507" i="5"/>
  <c r="AU189" i="5"/>
  <c r="CG173" i="5"/>
  <c r="AN173" i="5"/>
  <c r="CF384" i="5"/>
  <c r="AM384" i="5"/>
  <c r="AU376" i="5"/>
  <c r="AU127" i="5"/>
  <c r="CF527" i="5"/>
  <c r="AM527" i="5"/>
  <c r="AN723" i="5"/>
  <c r="CG723" i="5"/>
  <c r="AU173" i="5"/>
  <c r="AU108" i="5"/>
  <c r="AM540" i="5"/>
  <c r="CF540" i="5"/>
  <c r="AU533" i="5"/>
  <c r="AM689" i="5"/>
  <c r="CF689" i="5"/>
  <c r="AU359" i="5"/>
  <c r="AO799" i="5"/>
  <c r="CH799" i="5"/>
  <c r="AU176" i="5"/>
  <c r="CF389" i="5"/>
  <c r="AM389" i="5"/>
  <c r="AN578" i="5"/>
  <c r="CG578" i="5"/>
  <c r="AU296" i="5"/>
  <c r="AU162" i="5"/>
  <c r="AU99" i="5"/>
  <c r="CF645" i="5"/>
  <c r="AM645" i="5"/>
  <c r="CF205" i="5"/>
  <c r="AM205" i="5"/>
  <c r="AU399" i="5"/>
  <c r="AN402" i="5"/>
  <c r="CG402" i="5"/>
  <c r="AM278" i="5"/>
  <c r="CF278" i="5"/>
  <c r="AM203" i="5"/>
  <c r="CF203" i="5"/>
  <c r="AU117" i="5"/>
  <c r="CF629" i="5"/>
  <c r="AM629" i="5"/>
  <c r="AM511" i="5"/>
  <c r="CF511" i="5"/>
  <c r="AM814" i="5"/>
  <c r="CF814" i="5"/>
  <c r="AU498" i="5"/>
  <c r="AU553" i="5"/>
  <c r="AN479" i="5"/>
  <c r="CG479" i="5"/>
  <c r="CF231" i="5"/>
  <c r="AM231" i="5"/>
  <c r="AU270" i="5"/>
  <c r="CF163" i="5"/>
  <c r="AM163" i="5"/>
  <c r="AU586" i="5"/>
  <c r="CF455" i="5"/>
  <c r="AM455" i="5"/>
  <c r="CF324" i="5"/>
  <c r="AM324" i="5"/>
  <c r="AN235" i="5"/>
  <c r="CG235" i="5"/>
  <c r="AU489" i="5"/>
  <c r="CF230" i="5"/>
  <c r="AM230" i="5"/>
  <c r="CF692" i="5"/>
  <c r="AM692" i="5"/>
  <c r="CF368" i="5"/>
  <c r="AM368" i="5"/>
  <c r="CF791" i="5"/>
  <c r="AM791" i="5"/>
  <c r="CF469" i="5"/>
  <c r="AM469" i="5"/>
  <c r="AU301" i="5"/>
  <c r="CF767" i="5"/>
  <c r="AM767" i="5"/>
  <c r="CF77" i="5"/>
  <c r="AM77" i="5"/>
  <c r="CG141" i="5"/>
  <c r="AN141" i="5"/>
  <c r="CG444" i="5"/>
  <c r="AN444" i="5"/>
  <c r="AU61" i="5"/>
  <c r="CG727" i="5"/>
  <c r="AN727" i="5"/>
  <c r="AN677" i="5"/>
  <c r="CG677" i="5"/>
  <c r="CG667" i="5"/>
  <c r="AN667" i="5"/>
  <c r="CF107" i="5"/>
  <c r="AM107" i="5"/>
  <c r="AU518" i="5"/>
  <c r="CF398" i="5"/>
  <c r="AM398" i="5"/>
  <c r="AU325" i="5"/>
  <c r="AU546" i="5"/>
  <c r="AU307" i="5"/>
  <c r="AU536" i="5"/>
  <c r="AN813" i="5"/>
  <c r="CG813" i="5"/>
  <c r="AU514" i="5"/>
  <c r="CF415" i="5"/>
  <c r="AM415" i="5"/>
  <c r="AU461" i="5"/>
  <c r="CG65" i="5"/>
  <c r="AN65" i="5"/>
  <c r="CF190" i="5"/>
  <c r="AM190" i="5"/>
  <c r="AU381" i="5"/>
  <c r="AU379" i="5"/>
  <c r="AU320" i="5"/>
  <c r="CG603" i="5"/>
  <c r="AN603" i="5"/>
  <c r="AW603" i="5" s="1"/>
  <c r="CF732" i="5"/>
  <c r="AM732" i="5"/>
  <c r="AN295" i="5"/>
  <c r="CG295" i="5"/>
  <c r="CF180" i="5"/>
  <c r="AM180" i="5"/>
  <c r="AU386" i="5"/>
  <c r="AM170" i="5"/>
  <c r="CF170" i="5"/>
  <c r="AU217" i="5"/>
  <c r="AU559" i="5"/>
  <c r="CG807" i="5"/>
  <c r="AN807" i="5"/>
  <c r="CG125" i="5"/>
  <c r="AN125" i="5"/>
  <c r="CG782" i="5"/>
  <c r="AN782" i="5"/>
  <c r="CG658" i="5"/>
  <c r="AN658" i="5"/>
  <c r="CF779" i="5"/>
  <c r="AM779" i="5"/>
  <c r="AM681" i="5"/>
  <c r="CF681" i="5"/>
  <c r="AU323" i="5"/>
  <c r="CF147" i="5"/>
  <c r="AM147" i="5"/>
  <c r="CF678" i="5"/>
  <c r="AM678" i="5"/>
  <c r="AU303" i="5"/>
  <c r="AN512" i="5"/>
  <c r="CG512" i="5"/>
  <c r="CF752" i="5"/>
  <c r="AM752" i="5"/>
  <c r="AU542" i="5"/>
  <c r="AU554" i="5"/>
  <c r="AU292" i="5"/>
  <c r="AU291" i="5"/>
  <c r="CF506" i="5"/>
  <c r="AM506" i="5"/>
  <c r="AU249" i="5"/>
  <c r="CF614" i="5"/>
  <c r="AM614" i="5"/>
  <c r="AV614" i="5" s="1"/>
  <c r="CF558" i="5"/>
  <c r="AM558" i="5"/>
  <c r="AU186" i="5"/>
  <c r="CF508" i="5"/>
  <c r="AM508" i="5"/>
  <c r="CF505" i="5"/>
  <c r="AM505" i="5"/>
  <c r="CF376" i="5"/>
  <c r="AM376" i="5"/>
  <c r="CF665" i="5"/>
  <c r="AM665" i="5"/>
  <c r="AU413" i="5"/>
  <c r="CG333" i="5"/>
  <c r="AN333" i="5"/>
  <c r="AN749" i="5"/>
  <c r="CG594" i="5"/>
  <c r="AN594" i="5"/>
  <c r="AW594" i="5" s="1"/>
  <c r="CF108" i="5"/>
  <c r="AM108" i="5"/>
  <c r="AM533" i="5"/>
  <c r="CF533" i="5"/>
  <c r="AU266" i="5"/>
  <c r="AU116" i="5"/>
  <c r="CF359" i="5"/>
  <c r="AM359" i="5"/>
  <c r="CF176" i="5"/>
  <c r="AM176" i="5"/>
  <c r="CG695" i="5"/>
  <c r="AN695" i="5"/>
  <c r="CF638" i="5"/>
  <c r="AM638" i="5"/>
  <c r="CF296" i="5"/>
  <c r="AM296" i="5"/>
  <c r="CF162" i="5"/>
  <c r="AM162" i="5"/>
  <c r="CF99" i="5"/>
  <c r="AM99" i="5"/>
  <c r="CF399" i="5"/>
  <c r="AM399" i="5"/>
  <c r="AU278" i="5"/>
  <c r="AU106" i="5"/>
  <c r="AU203" i="5"/>
  <c r="AN690" i="5"/>
  <c r="CG690" i="5"/>
  <c r="CF446" i="5"/>
  <c r="AM446" i="5"/>
  <c r="AN121" i="5"/>
  <c r="CG121" i="5"/>
  <c r="CG777" i="5"/>
  <c r="AN777" i="5"/>
  <c r="CF117" i="5"/>
  <c r="AM117" i="5"/>
  <c r="AU438" i="5"/>
  <c r="CG470" i="5"/>
  <c r="AN470" i="5"/>
  <c r="AU517" i="5"/>
  <c r="CF498" i="5"/>
  <c r="AM498" i="5"/>
  <c r="CF553" i="5"/>
  <c r="AM553" i="5"/>
  <c r="AU519" i="5"/>
  <c r="AN434" i="5"/>
  <c r="CG434" i="5"/>
  <c r="CF270" i="5"/>
  <c r="AM270" i="5"/>
  <c r="AU447" i="5"/>
  <c r="AU567" i="5"/>
  <c r="AU434" i="5"/>
  <c r="CF489" i="5"/>
  <c r="AM489" i="5"/>
  <c r="AU101" i="5"/>
  <c r="AU431" i="5"/>
  <c r="AU354" i="5"/>
  <c r="AU566" i="5"/>
  <c r="CH283" i="5"/>
  <c r="AO283" i="5"/>
  <c r="AU468" i="5"/>
  <c r="CG805" i="5"/>
  <c r="AN805" i="5"/>
  <c r="AU569" i="5"/>
  <c r="CF61" i="5"/>
  <c r="AM61" i="5"/>
  <c r="AU204" i="5"/>
  <c r="AU357" i="5"/>
  <c r="AU206" i="5"/>
  <c r="AU286" i="5"/>
  <c r="AN81" i="5"/>
  <c r="CG81" i="5"/>
  <c r="AU168" i="5"/>
  <c r="AU84" i="5"/>
  <c r="CF518" i="5"/>
  <c r="AM518" i="5"/>
  <c r="AU133" i="5"/>
  <c r="AU547" i="5"/>
  <c r="CG323" i="5"/>
  <c r="AN323" i="5"/>
  <c r="CG504" i="5"/>
  <c r="AN504" i="5"/>
  <c r="AU97" i="5"/>
  <c r="CF726" i="5"/>
  <c r="AM726" i="5"/>
  <c r="AN778" i="5"/>
  <c r="CG778" i="5"/>
  <c r="AU513" i="5"/>
  <c r="AU463" i="5"/>
  <c r="AM250" i="5"/>
  <c r="CF250" i="5"/>
  <c r="CF514" i="5"/>
  <c r="AM514" i="5"/>
  <c r="AU345" i="5"/>
  <c r="CF742" i="5"/>
  <c r="AM742" i="5"/>
  <c r="CG633" i="5"/>
  <c r="AN633" i="5"/>
  <c r="AW633" i="5" s="1"/>
  <c r="CF461" i="5"/>
  <c r="AM461" i="5"/>
  <c r="CF123" i="5"/>
  <c r="AM123" i="5"/>
  <c r="CF817" i="5"/>
  <c r="AM817" i="5"/>
  <c r="CF700" i="5"/>
  <c r="AM700" i="5"/>
  <c r="CF381" i="5"/>
  <c r="AM381" i="5"/>
  <c r="CH608" i="5"/>
  <c r="AO608" i="5"/>
  <c r="AX608" i="5" s="1"/>
  <c r="CF320" i="5"/>
  <c r="AM320" i="5"/>
  <c r="CF199" i="5"/>
  <c r="AM199" i="5"/>
  <c r="AU308" i="5"/>
  <c r="AU486" i="5"/>
  <c r="AU142" i="5"/>
  <c r="AU60" i="5"/>
  <c r="CF386" i="5"/>
  <c r="AM386" i="5"/>
  <c r="CF217" i="5"/>
  <c r="AM217" i="5"/>
  <c r="CF559" i="5"/>
  <c r="AM559" i="5"/>
  <c r="CG688" i="5"/>
  <c r="AN688" i="5"/>
  <c r="CG557" i="5"/>
  <c r="AN557" i="5"/>
  <c r="CG520" i="5"/>
  <c r="AN520" i="5"/>
  <c r="CG193" i="5"/>
  <c r="AN193" i="5"/>
  <c r="CF803" i="5"/>
  <c r="AM803" i="5"/>
  <c r="AU534" i="5"/>
  <c r="CF377" i="5"/>
  <c r="AM377" i="5"/>
  <c r="AU156" i="5"/>
  <c r="AU422" i="5"/>
  <c r="AU313" i="5"/>
  <c r="AU545" i="5"/>
  <c r="CF542" i="5"/>
  <c r="AM542" i="5"/>
  <c r="AU555" i="5"/>
  <c r="CF292" i="5"/>
  <c r="AM292" i="5"/>
  <c r="AU383" i="5"/>
  <c r="CG551" i="5"/>
  <c r="AN551" i="5"/>
  <c r="AW551" i="5" s="1"/>
  <c r="CF249" i="5"/>
  <c r="AM249" i="5"/>
  <c r="AU43" i="5"/>
  <c r="CF622" i="5"/>
  <c r="AM622" i="5"/>
  <c r="AV622" i="5" s="1"/>
  <c r="CF186" i="5"/>
  <c r="AM186" i="5"/>
  <c r="AU73" i="5"/>
  <c r="AU195" i="5"/>
  <c r="CF774" i="5"/>
  <c r="AM774" i="5"/>
  <c r="CG733" i="5"/>
  <c r="AN733" i="5"/>
  <c r="AN49" i="5"/>
  <c r="CG49" i="5"/>
  <c r="CG66" i="5"/>
  <c r="AN66" i="5"/>
  <c r="CF266" i="5"/>
  <c r="AM266" i="5"/>
  <c r="CF116" i="5"/>
  <c r="AM116" i="5"/>
  <c r="AU72" i="5"/>
  <c r="AU294" i="5"/>
  <c r="AU814" i="5"/>
  <c r="AU815" i="5"/>
  <c r="AU816" i="5"/>
  <c r="AU817" i="5"/>
  <c r="AU809" i="5"/>
  <c r="AU818" i="5"/>
  <c r="AU812" i="5"/>
  <c r="AU808" i="5"/>
  <c r="AU801" i="5"/>
  <c r="AU811" i="5"/>
  <c r="AU802" i="5"/>
  <c r="AU820" i="5"/>
  <c r="AU819" i="5"/>
  <c r="AU810" i="5"/>
  <c r="AU804" i="5"/>
  <c r="AU806" i="5"/>
  <c r="AU796" i="5"/>
  <c r="AU797" i="5"/>
  <c r="AU798" i="5"/>
  <c r="AU803" i="5"/>
  <c r="AU799" i="5"/>
  <c r="AU805" i="5"/>
  <c r="AU794" i="5"/>
  <c r="AU787" i="5"/>
  <c r="AU800" i="5"/>
  <c r="AU793" i="5"/>
  <c r="AU789" i="5"/>
  <c r="AU790" i="5"/>
  <c r="AU813" i="5"/>
  <c r="AU791" i="5"/>
  <c r="AU807" i="5"/>
  <c r="AU778" i="5"/>
  <c r="AU795" i="5"/>
  <c r="AU779" i="5"/>
  <c r="AU781" i="5"/>
  <c r="AU792" i="5"/>
  <c r="AU788" i="5"/>
  <c r="AU783" i="5"/>
  <c r="AU785" i="5"/>
  <c r="AU772" i="5"/>
  <c r="AU773" i="5"/>
  <c r="AU765" i="5"/>
  <c r="AU780" i="5"/>
  <c r="AU774" i="5"/>
  <c r="AU766" i="5"/>
  <c r="AU775" i="5"/>
  <c r="AU786" i="5"/>
  <c r="AU782" i="5"/>
  <c r="AU776" i="5"/>
  <c r="AU784" i="5"/>
  <c r="AU777" i="5"/>
  <c r="AU770" i="5"/>
  <c r="AU769" i="5"/>
  <c r="AU756" i="5"/>
  <c r="AU767" i="5"/>
  <c r="AU757" i="5"/>
  <c r="AU749" i="5"/>
  <c r="AU758" i="5"/>
  <c r="AU750" i="5"/>
  <c r="AU768" i="5"/>
  <c r="AU759" i="5"/>
  <c r="AU751" i="5"/>
  <c r="AU760" i="5"/>
  <c r="AU764" i="5"/>
  <c r="AU754" i="5"/>
  <c r="AU740" i="5"/>
  <c r="AU755" i="5"/>
  <c r="AU752" i="5"/>
  <c r="AU741" i="5"/>
  <c r="AU742" i="5"/>
  <c r="AU734" i="5"/>
  <c r="AU771" i="5"/>
  <c r="AU743" i="5"/>
  <c r="AU735" i="5"/>
  <c r="AU748" i="5"/>
  <c r="AU747" i="5"/>
  <c r="AU744" i="5"/>
  <c r="AU736" i="5"/>
  <c r="AU724" i="5"/>
  <c r="AU763" i="5"/>
  <c r="AU745" i="5"/>
  <c r="AU733" i="5"/>
  <c r="AU731" i="5"/>
  <c r="AU725" i="5"/>
  <c r="AU746" i="5"/>
  <c r="AU732" i="5"/>
  <c r="AU726" i="5"/>
  <c r="AU762" i="5"/>
  <c r="AU727" i="5"/>
  <c r="AU753" i="5"/>
  <c r="AU738" i="5"/>
  <c r="AU737" i="5"/>
  <c r="AU728" i="5"/>
  <c r="AU730" i="5"/>
  <c r="AU721" i="5"/>
  <c r="AU712" i="5"/>
  <c r="AU704" i="5"/>
  <c r="AU713" i="5"/>
  <c r="AU705" i="5"/>
  <c r="AU714" i="5"/>
  <c r="AU720" i="5"/>
  <c r="AU715" i="5"/>
  <c r="AU707" i="5"/>
  <c r="AU761" i="5"/>
  <c r="AU739" i="5"/>
  <c r="AU719" i="5"/>
  <c r="AU716" i="5"/>
  <c r="AU708" i="5"/>
  <c r="AU703" i="5"/>
  <c r="AU697" i="5"/>
  <c r="AU689" i="5"/>
  <c r="AU723" i="5"/>
  <c r="AU698" i="5"/>
  <c r="AU690" i="5"/>
  <c r="AU682" i="5"/>
  <c r="AU718" i="5"/>
  <c r="AU717" i="5"/>
  <c r="AU699" i="5"/>
  <c r="AU691" i="5"/>
  <c r="AU683" i="5"/>
  <c r="AU700" i="5"/>
  <c r="AU692" i="5"/>
  <c r="AU684" i="5"/>
  <c r="AU722" i="5"/>
  <c r="AU706" i="5"/>
  <c r="AU701" i="5"/>
  <c r="AU693" i="5"/>
  <c r="AU685" i="5"/>
  <c r="AU702" i="5"/>
  <c r="AU676" i="5"/>
  <c r="AU668" i="5"/>
  <c r="AU660" i="5"/>
  <c r="AU652" i="5"/>
  <c r="AU729" i="5"/>
  <c r="AU677" i="5"/>
  <c r="AU669" i="5"/>
  <c r="AU661" i="5"/>
  <c r="AU653" i="5"/>
  <c r="AU645" i="5"/>
  <c r="AU678" i="5"/>
  <c r="AU670" i="5"/>
  <c r="AU662" i="5"/>
  <c r="AU654" i="5"/>
  <c r="AU646" i="5"/>
  <c r="AU711" i="5"/>
  <c r="AU686" i="5"/>
  <c r="AU679" i="5"/>
  <c r="AU671" i="5"/>
  <c r="AU663" i="5"/>
  <c r="AU655" i="5"/>
  <c r="AU647" i="5"/>
  <c r="AU673" i="5"/>
  <c r="AU665" i="5"/>
  <c r="AU658" i="5"/>
  <c r="AU656" i="5"/>
  <c r="AU641" i="5"/>
  <c r="AU709" i="5"/>
  <c r="AU695" i="5"/>
  <c r="AU667" i="5"/>
  <c r="AU648" i="5"/>
  <c r="AU642" i="5"/>
  <c r="AU687" i="5"/>
  <c r="AU680" i="5"/>
  <c r="AU674" i="5"/>
  <c r="AU651" i="5"/>
  <c r="AU710" i="5"/>
  <c r="AU694" i="5"/>
  <c r="AU666" i="5"/>
  <c r="AU664" i="5"/>
  <c r="AU644" i="5"/>
  <c r="AU672" i="5"/>
  <c r="AU657" i="5"/>
  <c r="AU643" i="5"/>
  <c r="AU688" i="5"/>
  <c r="AU659" i="5"/>
  <c r="AU649" i="5"/>
  <c r="AU639" i="5"/>
  <c r="AU696" i="5"/>
  <c r="AU681" i="5"/>
  <c r="AU650" i="5"/>
  <c r="AU638" i="5"/>
  <c r="AU675" i="5"/>
  <c r="AU640" i="5"/>
  <c r="AU221" i="5"/>
  <c r="AU125" i="5"/>
  <c r="CF583" i="5"/>
  <c r="AM583" i="5"/>
  <c r="AV583" i="5" s="1"/>
  <c r="CH721" i="5"/>
  <c r="AO721" i="5"/>
  <c r="AM409" i="5"/>
  <c r="CF409" i="5"/>
  <c r="AU305" i="5"/>
  <c r="CG448" i="5"/>
  <c r="AN448" i="5"/>
  <c r="AU51" i="5"/>
  <c r="AU607" i="5"/>
  <c r="AU102" i="5"/>
  <c r="CF798" i="5"/>
  <c r="AM798" i="5"/>
  <c r="CF438" i="5"/>
  <c r="AM438" i="5"/>
  <c r="AM517" i="5"/>
  <c r="CF517" i="5"/>
  <c r="CF519" i="5"/>
  <c r="AM519" i="5"/>
  <c r="CF225" i="5"/>
  <c r="AM225" i="5"/>
  <c r="CF598" i="5"/>
  <c r="AM598" i="5"/>
  <c r="CG155" i="5"/>
  <c r="AN155" i="5"/>
  <c r="CF447" i="5"/>
  <c r="AM447" i="5"/>
  <c r="AU128" i="5"/>
  <c r="CF567" i="5"/>
  <c r="AM567" i="5"/>
  <c r="AV567" i="5" s="1"/>
  <c r="AU75" i="5"/>
  <c r="AU126" i="5"/>
  <c r="AU337" i="5"/>
  <c r="CF101" i="5"/>
  <c r="AM101" i="5"/>
  <c r="CF431" i="5"/>
  <c r="AM431" i="5"/>
  <c r="CF354" i="5"/>
  <c r="AM354" i="5"/>
  <c r="CF566" i="5"/>
  <c r="AM566" i="5"/>
  <c r="AU361" i="5"/>
  <c r="CF468" i="5"/>
  <c r="AM468" i="5"/>
  <c r="AN137" i="5"/>
  <c r="CG137" i="5"/>
  <c r="CF671" i="5"/>
  <c r="AM671" i="5"/>
  <c r="AN161" i="5"/>
  <c r="CG161" i="5"/>
  <c r="CG499" i="5"/>
  <c r="AN499" i="5"/>
  <c r="AU235" i="5"/>
  <c r="CF204" i="5"/>
  <c r="AM204" i="5"/>
  <c r="AN661" i="5"/>
  <c r="CG661" i="5"/>
  <c r="AU111" i="5"/>
  <c r="AU329" i="5"/>
  <c r="CG96" i="5"/>
  <c r="AN96" i="5"/>
  <c r="CF492" i="5"/>
  <c r="AM492" i="5"/>
  <c r="CG119" i="5"/>
  <c r="AN119" i="5"/>
  <c r="CF513" i="5"/>
  <c r="AM513" i="5"/>
  <c r="CF574" i="5"/>
  <c r="AM574" i="5"/>
  <c r="CF463" i="5"/>
  <c r="AM463" i="5"/>
  <c r="AU250" i="5"/>
  <c r="AU356" i="5"/>
  <c r="AU392" i="5"/>
  <c r="CF345" i="5"/>
  <c r="AM345" i="5"/>
  <c r="AU164" i="5"/>
  <c r="CG628" i="5"/>
  <c r="AN628" i="5"/>
  <c r="AW628" i="5" s="1"/>
  <c r="CG169" i="5"/>
  <c r="AN169" i="5"/>
  <c r="AU362" i="5"/>
  <c r="AU123" i="5"/>
  <c r="AU122" i="5"/>
  <c r="AN279" i="5"/>
  <c r="CG279" i="5"/>
  <c r="AU199" i="5"/>
  <c r="AU309" i="5"/>
  <c r="AN50" i="5"/>
  <c r="CG50" i="5"/>
  <c r="CG364" i="5"/>
  <c r="AN364" i="5"/>
  <c r="CF142" i="5"/>
  <c r="AM142" i="5"/>
  <c r="CF60" i="5"/>
  <c r="AM60" i="5"/>
  <c r="CG112" i="5"/>
  <c r="AN112" i="5"/>
  <c r="AN350" i="5"/>
  <c r="CG350" i="5"/>
  <c r="CG640" i="5"/>
  <c r="AN640" i="5"/>
  <c r="AU390" i="5"/>
  <c r="AU241" i="5"/>
  <c r="CF776" i="5"/>
  <c r="AM776" i="5"/>
  <c r="AU421" i="5"/>
  <c r="AU344" i="5"/>
  <c r="CF743" i="5"/>
  <c r="AM743" i="5"/>
  <c r="CF596" i="5"/>
  <c r="AM596" i="5"/>
  <c r="CF156" i="5"/>
  <c r="AM156" i="5"/>
  <c r="CF422" i="5"/>
  <c r="AM422" i="5"/>
  <c r="CF313" i="5"/>
  <c r="AM313" i="5"/>
  <c r="CF545" i="5"/>
  <c r="AM545" i="5"/>
  <c r="CG149" i="5"/>
  <c r="AN149" i="5"/>
  <c r="CG260" i="5"/>
  <c r="AN260" i="5"/>
  <c r="CG619" i="5"/>
  <c r="AN619" i="5"/>
  <c r="AW619" i="5" s="1"/>
  <c r="AU351" i="5"/>
  <c r="CF383" i="5"/>
  <c r="AM383" i="5"/>
  <c r="AU509" i="5"/>
  <c r="AM210" i="5"/>
  <c r="CF210" i="5"/>
  <c r="CF43" i="5"/>
  <c r="AM43" i="5"/>
  <c r="CG74" i="5"/>
  <c r="AN74" i="5"/>
  <c r="CG207" i="5"/>
  <c r="AN207" i="5"/>
  <c r="AU71" i="5"/>
  <c r="CF195" i="5"/>
  <c r="AM195" i="5"/>
  <c r="CH348" i="5"/>
  <c r="AO348" i="5"/>
  <c r="AX348" i="5" s="1"/>
  <c r="AU535" i="5"/>
  <c r="CF800" i="5"/>
  <c r="AM800" i="5"/>
  <c r="CF654" i="5"/>
  <c r="AM654" i="5"/>
  <c r="AU68" i="5"/>
  <c r="CF136" i="5"/>
  <c r="AM136" i="5"/>
  <c r="AU53" i="5"/>
  <c r="AU114" i="5"/>
  <c r="CF342" i="5"/>
  <c r="AM342" i="5"/>
  <c r="AU188" i="5"/>
  <c r="AM643" i="5"/>
  <c r="CF643" i="5"/>
  <c r="AN373" i="5"/>
  <c r="CG373" i="5"/>
  <c r="AU358" i="5"/>
  <c r="CG532" i="5"/>
  <c r="AN532" i="5"/>
  <c r="AW532" i="5" s="1"/>
  <c r="AU441" i="5"/>
  <c r="AU440" i="5"/>
  <c r="CF221" i="5"/>
  <c r="AM221" i="5"/>
  <c r="AN412" i="5"/>
  <c r="CG412" i="5"/>
  <c r="CF305" i="5"/>
  <c r="AM305" i="5"/>
  <c r="AU169" i="5"/>
  <c r="CF673" i="5"/>
  <c r="AM673" i="5"/>
  <c r="AU263" i="5"/>
  <c r="CF789" i="5"/>
  <c r="AM789" i="5"/>
  <c r="CF51" i="5"/>
  <c r="AM51" i="5"/>
  <c r="CF607" i="5"/>
  <c r="AM607" i="5"/>
  <c r="AU512" i="5"/>
  <c r="AM787" i="5"/>
  <c r="CF787" i="5"/>
  <c r="AN414" i="5"/>
  <c r="CG414" i="5"/>
  <c r="AU521" i="5"/>
  <c r="CG539" i="5"/>
  <c r="AN539" i="5"/>
  <c r="AU430" i="5"/>
  <c r="AM355" i="5"/>
  <c r="CF355" i="5"/>
  <c r="AU225" i="5"/>
  <c r="AM649" i="5"/>
  <c r="CF649" i="5"/>
  <c r="AM449" i="5"/>
  <c r="CF449" i="5"/>
  <c r="CF128" i="5"/>
  <c r="AM128" i="5"/>
  <c r="CF75" i="5"/>
  <c r="AM75" i="5"/>
  <c r="CF126" i="5"/>
  <c r="AM126" i="5"/>
  <c r="CF337" i="5"/>
  <c r="AM337" i="5"/>
  <c r="CF118" i="5"/>
  <c r="AM118" i="5"/>
  <c r="CF400" i="5"/>
  <c r="AM400" i="5"/>
  <c r="AU526" i="5"/>
  <c r="AU480" i="5"/>
  <c r="CG358" i="5"/>
  <c r="AN358" i="5"/>
  <c r="CF361" i="5"/>
  <c r="AM361" i="5"/>
  <c r="AU219" i="5"/>
  <c r="CF599" i="5"/>
  <c r="AM599" i="5"/>
  <c r="AU385" i="5"/>
  <c r="AU496" i="5"/>
  <c r="AU443" i="5"/>
  <c r="AU47" i="5"/>
  <c r="AU223" i="5"/>
  <c r="CF715" i="5"/>
  <c r="AM715" i="5"/>
  <c r="CG404" i="5"/>
  <c r="AN404" i="5"/>
  <c r="CF329" i="5"/>
  <c r="AM329" i="5"/>
  <c r="AN268" i="5"/>
  <c r="CG268" i="5"/>
  <c r="AU492" i="5"/>
  <c r="AU491" i="5"/>
  <c r="AU423" i="5"/>
  <c r="CG131" i="5"/>
  <c r="AN131" i="5"/>
  <c r="AU393" i="5"/>
  <c r="CF167" i="5"/>
  <c r="AM167" i="5"/>
  <c r="AU226" i="5"/>
  <c r="CF392" i="5"/>
  <c r="AM392" i="5"/>
  <c r="AN388" i="5"/>
  <c r="CG388" i="5"/>
  <c r="CF164" i="5"/>
  <c r="AM164" i="5"/>
  <c r="CF537" i="5"/>
  <c r="AM537" i="5"/>
  <c r="CF362" i="5"/>
  <c r="AM362" i="5"/>
  <c r="AU233" i="5"/>
  <c r="AU159" i="5"/>
  <c r="CG130" i="5"/>
  <c r="AN130" i="5"/>
  <c r="CF815" i="5"/>
  <c r="AM815" i="5"/>
  <c r="CH802" i="5"/>
  <c r="AO802" i="5"/>
  <c r="CG72" i="5"/>
  <c r="AN72" i="5"/>
  <c r="AU130" i="5"/>
  <c r="AU298" i="5"/>
  <c r="CG267" i="5"/>
  <c r="AN267" i="5"/>
  <c r="AU46" i="5"/>
  <c r="AN763" i="5"/>
  <c r="CG763" i="5"/>
  <c r="CF339" i="5"/>
  <c r="AM339" i="5"/>
  <c r="CF390" i="5"/>
  <c r="AM390" i="5"/>
  <c r="AM704" i="5"/>
  <c r="CF704" i="5"/>
  <c r="CF241" i="5"/>
  <c r="AM241" i="5"/>
  <c r="CF421" i="5"/>
  <c r="AM421" i="5"/>
  <c r="CF344" i="5"/>
  <c r="AM344" i="5"/>
  <c r="AU239" i="5"/>
  <c r="AU208" i="5"/>
  <c r="CF143" i="5"/>
  <c r="AM143" i="5"/>
  <c r="CF439" i="5"/>
  <c r="AM439" i="5"/>
  <c r="CF351" i="5"/>
  <c r="AM351" i="5"/>
  <c r="AU229" i="5"/>
  <c r="AM509" i="5"/>
  <c r="CF509" i="5"/>
  <c r="AU210" i="5"/>
  <c r="AU105" i="5"/>
  <c r="AU549" i="5"/>
  <c r="AU237" i="5"/>
  <c r="CF191" i="5"/>
  <c r="AM191" i="5"/>
  <c r="AU335" i="5"/>
  <c r="CF535" i="5"/>
  <c r="AM535" i="5"/>
  <c r="AU211" i="5"/>
  <c r="AU144" i="5"/>
  <c r="CF68" i="5"/>
  <c r="AM68" i="5"/>
  <c r="AU136" i="5"/>
  <c r="CF53" i="5"/>
  <c r="AM53" i="5"/>
  <c r="CG56" i="5"/>
  <c r="AN56" i="5"/>
  <c r="AU342" i="5"/>
  <c r="AU340" i="5"/>
  <c r="CF188" i="5"/>
  <c r="AM188" i="5"/>
  <c r="AU238" i="5"/>
  <c r="AU557" i="5"/>
  <c r="CG646" i="5"/>
  <c r="AN646" i="5"/>
  <c r="CF441" i="5"/>
  <c r="AM441" i="5"/>
  <c r="AM152" i="5"/>
  <c r="CF152" i="5"/>
  <c r="CF808" i="5"/>
  <c r="AM808" i="5"/>
  <c r="CF740" i="5"/>
  <c r="AM740" i="5"/>
  <c r="AU228" i="5"/>
  <c r="CF637" i="5"/>
  <c r="AM637" i="5"/>
  <c r="CG426" i="5"/>
  <c r="AN426" i="5"/>
  <c r="AU271" i="5"/>
  <c r="AU158" i="5"/>
  <c r="CF263" i="5"/>
  <c r="AM263" i="5"/>
  <c r="CG189" i="5"/>
  <c r="AN189" i="5"/>
  <c r="AN555" i="5"/>
  <c r="CG555" i="5"/>
  <c r="AU234" i="5"/>
  <c r="CF521" i="5"/>
  <c r="AM521" i="5"/>
  <c r="AU336" i="5"/>
  <c r="CF430" i="5"/>
  <c r="AM430" i="5"/>
  <c r="AU355" i="5"/>
  <c r="AU515" i="5"/>
  <c r="AU460" i="5"/>
  <c r="CG165" i="5"/>
  <c r="AN165" i="5"/>
  <c r="AU306" i="5"/>
  <c r="AU419" i="5"/>
  <c r="CF758" i="5"/>
  <c r="AM758" i="5"/>
  <c r="CF751" i="5"/>
  <c r="AM751" i="5"/>
  <c r="AU570" i="5"/>
  <c r="CG405" i="5"/>
  <c r="AN405" i="5"/>
  <c r="AN80" i="5"/>
  <c r="CG80" i="5"/>
  <c r="AU255" i="5"/>
  <c r="AU118" i="5"/>
  <c r="CF663" i="5"/>
  <c r="AM663" i="5"/>
  <c r="CG595" i="5"/>
  <c r="AN595" i="5"/>
  <c r="AW595" i="5" s="1"/>
  <c r="AU400" i="5"/>
  <c r="CF526" i="5"/>
  <c r="AM526" i="5"/>
  <c r="CF480" i="5"/>
  <c r="AM480" i="5"/>
  <c r="AU178" i="5"/>
  <c r="AU312" i="5"/>
  <c r="AN380" i="5"/>
  <c r="CG380" i="5"/>
  <c r="AU57" i="5"/>
  <c r="CF385" i="5"/>
  <c r="AM385" i="5"/>
  <c r="CF496" i="5"/>
  <c r="AM496" i="5"/>
  <c r="CF714" i="5"/>
  <c r="AM714" i="5"/>
  <c r="CF639" i="5"/>
  <c r="AM639" i="5"/>
  <c r="CF443" i="5"/>
  <c r="AM443" i="5"/>
  <c r="AU74" i="5"/>
  <c r="CG735" i="5"/>
  <c r="AN735" i="5"/>
  <c r="AU95" i="5"/>
  <c r="AU477" i="5"/>
  <c r="H13" i="13"/>
  <c r="H12" i="13"/>
  <c r="H11" i="13"/>
  <c r="H10" i="13"/>
  <c r="H9" i="13"/>
  <c r="H8" i="13"/>
  <c r="H7" i="13"/>
  <c r="H6" i="13"/>
  <c r="BC608" i="5"/>
  <c r="BC132" i="5"/>
  <c r="BC465" i="5"/>
  <c r="BP90" i="5"/>
  <c r="BC463" i="5"/>
  <c r="BC259" i="5"/>
  <c r="BP46" i="5"/>
  <c r="BC309" i="5"/>
  <c r="BP87" i="5"/>
  <c r="BC422" i="5"/>
  <c r="BC819" i="5"/>
  <c r="BC668" i="5"/>
  <c r="BC679" i="5"/>
  <c r="BQ141" i="5"/>
  <c r="BC150" i="5"/>
  <c r="BC267" i="5"/>
  <c r="BC416" i="5"/>
  <c r="BC83" i="5"/>
  <c r="BC681" i="5"/>
  <c r="BP112" i="5"/>
  <c r="BC108" i="5"/>
  <c r="BP42" i="5"/>
  <c r="BQ123" i="5"/>
  <c r="BC724" i="5"/>
  <c r="BC277" i="5"/>
  <c r="BC705" i="5"/>
  <c r="BC662" i="5"/>
  <c r="BC138" i="5"/>
  <c r="BC615" i="5"/>
  <c r="BC227" i="5"/>
  <c r="BC353" i="5"/>
  <c r="BQ43" i="5"/>
  <c r="BC678" i="5"/>
  <c r="BC817" i="5"/>
  <c r="BC721" i="5"/>
  <c r="BP107" i="5"/>
  <c r="BP56" i="5"/>
  <c r="BC404" i="5"/>
  <c r="BC232" i="5"/>
  <c r="BC394" i="5"/>
  <c r="BC84" i="5"/>
  <c r="BC713" i="5"/>
  <c r="BC366" i="5"/>
  <c r="BC272" i="5"/>
  <c r="BC71" i="5"/>
  <c r="BC383" i="5"/>
  <c r="BC374" i="5"/>
  <c r="BC518" i="5"/>
  <c r="BC218" i="5"/>
  <c r="BP143" i="5"/>
  <c r="BC199" i="5"/>
  <c r="BC72" i="5"/>
  <c r="BC520" i="5"/>
  <c r="BC434" i="5"/>
  <c r="BC62" i="5"/>
  <c r="BP95" i="5"/>
  <c r="BC337" i="5"/>
  <c r="BC433" i="5"/>
  <c r="BQ134" i="5"/>
  <c r="BC811" i="5"/>
  <c r="BQ70" i="5"/>
  <c r="BC483" i="5"/>
  <c r="BC50" i="5"/>
  <c r="BC210" i="5"/>
  <c r="BC221" i="5"/>
  <c r="BC454" i="5"/>
  <c r="BC269" i="5"/>
  <c r="BP62" i="5"/>
  <c r="BC101" i="5"/>
  <c r="BC330" i="5"/>
  <c r="BP67" i="5"/>
  <c r="BC351" i="5"/>
  <c r="BC263" i="5"/>
  <c r="BC428" i="5"/>
  <c r="BC643" i="5"/>
  <c r="BC746" i="5"/>
  <c r="BC159" i="5"/>
  <c r="BC222" i="5"/>
  <c r="BC542" i="5"/>
  <c r="BC423" i="5"/>
  <c r="BC602" i="5"/>
  <c r="BC306" i="5"/>
  <c r="BC731" i="5"/>
  <c r="BQ130" i="5"/>
  <c r="BC307" i="5"/>
  <c r="BC305" i="5"/>
  <c r="BC768" i="5"/>
  <c r="BC171" i="5"/>
  <c r="BC776" i="5"/>
  <c r="BC54" i="5"/>
  <c r="BC539" i="5"/>
  <c r="BC375" i="5"/>
  <c r="BP63" i="5"/>
  <c r="BC783" i="5"/>
  <c r="BC806" i="5"/>
  <c r="BC215" i="5"/>
  <c r="BC674" i="5"/>
  <c r="BC697" i="5"/>
  <c r="BC526" i="5"/>
  <c r="BC475" i="5"/>
  <c r="BC457" i="5"/>
  <c r="BQ106" i="5"/>
  <c r="BC168" i="5"/>
  <c r="BC671" i="5"/>
  <c r="BC528" i="5"/>
  <c r="BP130" i="5"/>
  <c r="BC314" i="5"/>
  <c r="BC659" i="5"/>
  <c r="BC275" i="5"/>
  <c r="BC459" i="5"/>
  <c r="BC276" i="5"/>
  <c r="BC67" i="5"/>
  <c r="BC532" i="5"/>
  <c r="BP129" i="5"/>
  <c r="BP106" i="5"/>
  <c r="BQ80" i="5"/>
  <c r="BC672" i="5"/>
  <c r="BC195" i="5"/>
  <c r="BC505" i="5"/>
  <c r="BC743" i="5"/>
  <c r="BC589" i="5"/>
  <c r="BP57" i="5"/>
  <c r="BC331" i="5"/>
  <c r="BP113" i="5"/>
  <c r="BC649" i="5"/>
  <c r="BC692" i="5"/>
  <c r="BC315" i="5"/>
  <c r="BC249" i="5"/>
  <c r="BC511" i="5"/>
  <c r="BC537" i="5"/>
  <c r="BC405" i="5"/>
  <c r="BC506" i="5"/>
  <c r="BC781" i="5"/>
  <c r="BC773" i="5"/>
  <c r="BC530" i="5"/>
  <c r="BQ93" i="5"/>
  <c r="BP124" i="5"/>
  <c r="BQ59" i="5"/>
  <c r="BC96" i="5"/>
  <c r="BC627" i="5"/>
  <c r="BC335" i="5"/>
  <c r="BC91" i="5"/>
  <c r="BQ85" i="5"/>
  <c r="BC42" i="5"/>
  <c r="BC556" i="5"/>
  <c r="BC706" i="5"/>
  <c r="BQ108" i="5"/>
  <c r="BC389" i="5"/>
  <c r="BC162" i="5"/>
  <c r="BP134" i="5"/>
  <c r="BC367" i="5"/>
  <c r="BC417" i="5"/>
  <c r="BC740" i="5"/>
  <c r="BC388" i="5"/>
  <c r="BQ91" i="5"/>
  <c r="BC157" i="5"/>
  <c r="BC738" i="5"/>
  <c r="BQ111" i="5"/>
  <c r="BC45" i="5"/>
  <c r="BC362" i="5"/>
  <c r="BC594" i="5"/>
  <c r="BC176" i="5"/>
  <c r="BC256" i="5"/>
  <c r="BC257" i="5"/>
  <c r="BC567" i="5"/>
  <c r="BC686" i="5"/>
  <c r="BC477" i="5"/>
  <c r="BC113" i="5"/>
  <c r="BC646" i="5"/>
  <c r="BQ92" i="5"/>
  <c r="BP48" i="5"/>
  <c r="BC699" i="5"/>
  <c r="BC290" i="5"/>
  <c r="BC126" i="5"/>
  <c r="BC718" i="5"/>
  <c r="BQ127" i="5"/>
  <c r="BQ120" i="5"/>
  <c r="BC564" i="5"/>
  <c r="BQ87" i="5"/>
  <c r="BC598" i="5"/>
  <c r="BC403" i="5"/>
  <c r="BC298" i="5"/>
  <c r="BC590" i="5"/>
  <c r="BC354" i="5"/>
  <c r="BC310" i="5"/>
  <c r="BC799" i="5"/>
  <c r="BC812" i="5"/>
  <c r="BC436" i="5"/>
  <c r="BP80" i="5"/>
  <c r="BC364" i="5"/>
  <c r="BC286" i="5"/>
  <c r="BC226" i="5"/>
  <c r="BC563" i="5"/>
  <c r="BC289" i="5"/>
  <c r="BC442" i="5"/>
  <c r="BC805" i="5"/>
  <c r="BP141" i="5"/>
  <c r="BC644" i="5"/>
  <c r="BC181" i="5"/>
  <c r="BP133" i="5"/>
  <c r="BC464" i="5"/>
  <c r="BC320" i="5"/>
  <c r="BC753" i="5"/>
  <c r="BP43" i="5"/>
  <c r="BC153" i="5"/>
  <c r="BC777" i="5"/>
  <c r="BC418" i="5"/>
  <c r="BP131" i="5"/>
  <c r="BC550" i="5"/>
  <c r="BC728" i="5"/>
  <c r="BC211" i="5"/>
  <c r="BQ135" i="5"/>
  <c r="BC704" i="5"/>
  <c r="BC284" i="5"/>
  <c r="BC244" i="5"/>
  <c r="BQ128" i="5"/>
  <c r="BC86" i="5"/>
  <c r="BQ62" i="5"/>
  <c r="BC109" i="5"/>
  <c r="BC491" i="5"/>
  <c r="BC637" i="5"/>
  <c r="BQ96" i="5"/>
  <c r="BC487" i="5"/>
  <c r="BQ121" i="5"/>
  <c r="BC647" i="5"/>
  <c r="BC287" i="5"/>
  <c r="BC654" i="5"/>
  <c r="BP101" i="5"/>
  <c r="BC384" i="5"/>
  <c r="BC610" i="5"/>
  <c r="BP140" i="5"/>
  <c r="BC516" i="5"/>
  <c r="BC177" i="5"/>
  <c r="BC350" i="5"/>
  <c r="BC296" i="5"/>
  <c r="BC735" i="5"/>
  <c r="BQ122" i="5"/>
  <c r="BC419" i="5"/>
  <c r="BC396" i="5"/>
  <c r="BQ104" i="5"/>
  <c r="BC730" i="5"/>
  <c r="BC154" i="5"/>
  <c r="BC334" i="5"/>
  <c r="BQ139" i="5"/>
  <c r="BC711" i="5"/>
  <c r="BC236" i="5"/>
  <c r="BC85" i="5"/>
  <c r="BC166" i="5"/>
  <c r="BQ133" i="5"/>
  <c r="BC473" i="5"/>
  <c r="BC151" i="5"/>
  <c r="BQ57" i="5"/>
  <c r="BC270" i="5"/>
  <c r="BC160" i="5"/>
  <c r="BC623" i="5"/>
  <c r="BC507" i="5"/>
  <c r="BC194" i="5"/>
  <c r="BQ65" i="5"/>
  <c r="BC98" i="5"/>
  <c r="BP114" i="5"/>
  <c r="BC220" i="5"/>
  <c r="BC634" i="5"/>
  <c r="BC462" i="5"/>
  <c r="BC756" i="5"/>
  <c r="BC144" i="5"/>
  <c r="BC88" i="5"/>
  <c r="BC726" i="5"/>
  <c r="BC70" i="5"/>
  <c r="BC246" i="5"/>
  <c r="BC471" i="5"/>
  <c r="BC497" i="5"/>
  <c r="BC105" i="5"/>
  <c r="BC779" i="5"/>
  <c r="BC742" i="5"/>
  <c r="BC604" i="5"/>
  <c r="BC795" i="5"/>
  <c r="BQ129" i="5"/>
  <c r="BP51" i="5"/>
  <c r="BQ100" i="5"/>
  <c r="BC164" i="5"/>
  <c r="BC260" i="5"/>
  <c r="BC344" i="5"/>
  <c r="BC493" i="5"/>
  <c r="BQ132" i="5"/>
  <c r="BQ68" i="5"/>
  <c r="BC547" i="5"/>
  <c r="BC767" i="5"/>
  <c r="BC650" i="5"/>
  <c r="BP132" i="5"/>
  <c r="BC684" i="5"/>
  <c r="BQ89" i="5"/>
  <c r="BC695" i="5"/>
  <c r="BC348" i="5"/>
  <c r="BC411" i="5"/>
  <c r="BC318" i="5"/>
  <c r="BC116" i="5"/>
  <c r="BC280" i="5"/>
  <c r="BP45" i="5"/>
  <c r="BC500" i="5"/>
  <c r="BC815" i="5"/>
  <c r="BC110" i="5"/>
  <c r="BQ131" i="5"/>
  <c r="BC444" i="5"/>
  <c r="BC667" i="5"/>
  <c r="BQ81" i="5"/>
  <c r="BC527" i="5"/>
  <c r="BQ77" i="5"/>
  <c r="BC732" i="5"/>
  <c r="BC568" i="5"/>
  <c r="BC700" i="5"/>
  <c r="BC741" i="5"/>
  <c r="BC440" i="5"/>
  <c r="BC188" i="5"/>
  <c r="BC57" i="5"/>
  <c r="BC293" i="5"/>
  <c r="BC342" i="5"/>
  <c r="BP142" i="5"/>
  <c r="BP49" i="5"/>
  <c r="BQ102" i="5"/>
  <c r="BC676" i="5"/>
  <c r="BQ60" i="5"/>
  <c r="BC78" i="5"/>
  <c r="BC250" i="5"/>
  <c r="BC562" i="5"/>
  <c r="BC466" i="5"/>
  <c r="BC127" i="5"/>
  <c r="BC739" i="5"/>
  <c r="BP117" i="5"/>
  <c r="BC510" i="5"/>
  <c r="BC630" i="5"/>
  <c r="BC82" i="5"/>
  <c r="BC206" i="5"/>
  <c r="BC262" i="5"/>
  <c r="BC254" i="5"/>
  <c r="BC183" i="5"/>
  <c r="BQ126" i="5"/>
  <c r="BP71" i="5"/>
  <c r="BC723" i="5"/>
  <c r="BC122" i="5"/>
  <c r="BC397" i="5"/>
  <c r="BP85" i="5"/>
  <c r="BC669" i="5"/>
  <c r="BC297" i="5"/>
  <c r="BQ76" i="5"/>
  <c r="BC613" i="5"/>
  <c r="BC129" i="5"/>
  <c r="BC561" i="5"/>
  <c r="BP111" i="5"/>
  <c r="BC125" i="5"/>
  <c r="BP82" i="5"/>
  <c r="BC552" i="5"/>
  <c r="BC60" i="5"/>
  <c r="BC596" i="5"/>
  <c r="BC288" i="5"/>
  <c r="BC81" i="5"/>
  <c r="BC324" i="5"/>
  <c r="BC99" i="5"/>
  <c r="BQ142" i="5"/>
  <c r="BC432" i="5"/>
  <c r="BC450" i="5"/>
  <c r="BC546" i="5"/>
  <c r="BC480" i="5"/>
  <c r="BC207" i="5"/>
  <c r="BC818" i="5"/>
  <c r="BQ138" i="5"/>
  <c r="BC111" i="5"/>
  <c r="BP79" i="5"/>
  <c r="BC619" i="5"/>
  <c r="BC79" i="5"/>
  <c r="BC810" i="5"/>
  <c r="BC572" i="5"/>
  <c r="BC499" i="5"/>
  <c r="BC77" i="5"/>
  <c r="BC635" i="5"/>
  <c r="BC545" i="5"/>
  <c r="BC49" i="5"/>
  <c r="BC102" i="5"/>
  <c r="BC583" i="5"/>
  <c r="BC733" i="5"/>
  <c r="BP61" i="5"/>
  <c r="BC240" i="5"/>
  <c r="BC165" i="5"/>
  <c r="BC56" i="5"/>
  <c r="BC522" i="5"/>
  <c r="BC785" i="5"/>
  <c r="BC333" i="5"/>
  <c r="BC798" i="5"/>
  <c r="BP60" i="5"/>
  <c r="BC734" i="5"/>
  <c r="BC155" i="5"/>
  <c r="BC53" i="5"/>
  <c r="BC169" i="5"/>
  <c r="BC174" i="5"/>
  <c r="BC120" i="5"/>
  <c r="BC238" i="5"/>
  <c r="BC584" i="5"/>
  <c r="BC89" i="5"/>
  <c r="BC426" i="5"/>
  <c r="BC696" i="5"/>
  <c r="BC52" i="5"/>
  <c r="BC253" i="5"/>
  <c r="BC343" i="5"/>
  <c r="BC808" i="5"/>
  <c r="BC691" i="5"/>
  <c r="BC809" i="5"/>
  <c r="BC258" i="5"/>
  <c r="BC570" i="5"/>
  <c r="BC447" i="5"/>
  <c r="BC754" i="5"/>
  <c r="BC745" i="5"/>
  <c r="BC593" i="5"/>
  <c r="BC247" i="5"/>
  <c r="BC301" i="5"/>
  <c r="BQ140" i="5"/>
  <c r="BQ97" i="5"/>
  <c r="BC281" i="5"/>
  <c r="BC775" i="5"/>
  <c r="BC376" i="5"/>
  <c r="BC200" i="5"/>
  <c r="BC514" i="5"/>
  <c r="BC578" i="5"/>
  <c r="BC727" i="5"/>
  <c r="BC640" i="5"/>
  <c r="BC216" i="5"/>
  <c r="BC410" i="5"/>
  <c r="BC605" i="5"/>
  <c r="BQ79" i="5"/>
  <c r="BC503" i="5"/>
  <c r="BC146" i="5"/>
  <c r="BC534" i="5"/>
  <c r="BC631" i="5"/>
  <c r="BC771" i="5"/>
  <c r="BP54" i="5"/>
  <c r="BP76" i="5"/>
  <c r="BC579" i="5"/>
  <c r="BC660" i="5"/>
  <c r="BC131" i="5"/>
  <c r="BC512" i="5"/>
  <c r="BC346" i="5"/>
  <c r="BC628" i="5"/>
  <c r="BC412" i="5"/>
  <c r="BC230" i="5"/>
  <c r="BC472" i="5"/>
  <c r="BC322" i="5"/>
  <c r="BC495" i="5"/>
  <c r="BC710" i="5"/>
  <c r="BC112" i="5"/>
  <c r="BC421" i="5"/>
  <c r="BQ125" i="5"/>
  <c r="BC361" i="5"/>
  <c r="BQ58" i="5"/>
  <c r="BP74" i="5"/>
  <c r="BC283" i="5"/>
  <c r="BC58" i="5"/>
  <c r="BQ72" i="5"/>
  <c r="BC595" i="5"/>
  <c r="BC143" i="5"/>
  <c r="BC189" i="5"/>
  <c r="BQ67" i="5"/>
  <c r="BQ66" i="5"/>
  <c r="BC224" i="5"/>
  <c r="BC580" i="5"/>
  <c r="BC107" i="5"/>
  <c r="BC182" i="5"/>
  <c r="BC345" i="5"/>
  <c r="BC68" i="5"/>
  <c r="BQ90" i="5"/>
  <c r="BC304" i="5"/>
  <c r="BC452" i="5"/>
  <c r="BC791" i="5"/>
  <c r="BP126" i="5"/>
  <c r="BC722" i="5"/>
  <c r="BC74" i="5"/>
  <c r="BC134" i="5"/>
  <c r="BC519" i="5"/>
  <c r="BQ82" i="5"/>
  <c r="BC217" i="5"/>
  <c r="BC749" i="5"/>
  <c r="BC378" i="5"/>
  <c r="BP53" i="5"/>
  <c r="BC316" i="5"/>
  <c r="BC571" i="5"/>
  <c r="BP93" i="5"/>
  <c r="BC387" i="5"/>
  <c r="BC797" i="5"/>
  <c r="BC633" i="5"/>
  <c r="BC430" i="5"/>
  <c r="BC751" i="5"/>
  <c r="BP77" i="5"/>
  <c r="BQ107" i="5"/>
  <c r="BC772" i="5"/>
  <c r="BC554" i="5"/>
  <c r="BC581" i="5"/>
  <c r="BC460" i="5"/>
  <c r="BP52" i="5"/>
  <c r="BQ50" i="5"/>
  <c r="BC336" i="5"/>
  <c r="BC291" i="5"/>
  <c r="BC764" i="5"/>
  <c r="BC299" i="5"/>
  <c r="BQ45" i="5"/>
  <c r="BC390" i="5"/>
  <c r="BP78" i="5"/>
  <c r="BQ119" i="5"/>
  <c r="BP86" i="5"/>
  <c r="BC234" i="5"/>
  <c r="BC352" i="5"/>
  <c r="BQ110" i="5"/>
  <c r="BC658" i="5"/>
  <c r="BC187" i="5"/>
  <c r="BQ83" i="5"/>
  <c r="BC358" i="5"/>
  <c r="BC332" i="5"/>
  <c r="BC653" i="5"/>
  <c r="BC587" i="5"/>
  <c r="BC175" i="5"/>
  <c r="BP59" i="5"/>
  <c r="BP91" i="5"/>
  <c r="BC636" i="5"/>
  <c r="BC796" i="5"/>
  <c r="BC549" i="5"/>
  <c r="BQ73" i="5"/>
  <c r="BC379" i="5"/>
  <c r="BC274" i="5"/>
  <c r="BC763" i="5"/>
  <c r="BC673" i="5"/>
  <c r="BC130" i="5"/>
  <c r="BC136" i="5"/>
  <c r="BC429" i="5"/>
  <c r="BC75" i="5"/>
  <c r="BP44" i="5"/>
  <c r="BC193" i="5"/>
  <c r="BC319" i="5"/>
  <c r="BC408" i="5"/>
  <c r="BC439" i="5"/>
  <c r="BC445" i="5"/>
  <c r="BQ117" i="5"/>
  <c r="BP47" i="5"/>
  <c r="BC302" i="5"/>
  <c r="BC225" i="5"/>
  <c r="BC655" i="5"/>
  <c r="BC363" i="5"/>
  <c r="BQ42" i="5"/>
  <c r="BC729" i="5"/>
  <c r="BC161" i="5"/>
  <c r="BC533" i="5"/>
  <c r="BC535" i="5"/>
  <c r="BQ95" i="5"/>
  <c r="BC712" i="5"/>
  <c r="BC525" i="5"/>
  <c r="BC488" i="5"/>
  <c r="BC431" i="5"/>
  <c r="BP118" i="5"/>
  <c r="BC748" i="5"/>
  <c r="BC401" i="5"/>
  <c r="BQ46" i="5"/>
  <c r="BC327" i="5"/>
  <c r="BC51" i="5"/>
  <c r="BC152" i="5"/>
  <c r="BC409" i="5"/>
  <c r="BP119" i="5"/>
  <c r="BC814" i="5"/>
  <c r="BC219" i="5"/>
  <c r="BP92" i="5"/>
  <c r="BC145" i="5"/>
  <c r="BC180" i="5"/>
  <c r="BC347" i="5"/>
  <c r="BQ114" i="5"/>
  <c r="BC468" i="5"/>
  <c r="BC282" i="5"/>
  <c r="BC380" i="5"/>
  <c r="BC494" i="5"/>
  <c r="BC622" i="5"/>
  <c r="BC203" i="5"/>
  <c r="BC80" i="5"/>
  <c r="BC213" i="5"/>
  <c r="BC360" i="5"/>
  <c r="BC800" i="5"/>
  <c r="BC597" i="5"/>
  <c r="BC371" i="5"/>
  <c r="BC614" i="5"/>
  <c r="BP115" i="5"/>
  <c r="BQ61" i="5"/>
  <c r="BC185" i="5"/>
  <c r="BC762" i="5"/>
  <c r="BC513" i="5"/>
  <c r="BC406" i="5"/>
  <c r="BC788" i="5"/>
  <c r="BC560" i="5"/>
  <c r="BC443" i="5"/>
  <c r="BC759" i="5"/>
  <c r="BC760" i="5"/>
  <c r="BC325" i="5"/>
  <c r="BC716" i="5"/>
  <c r="BC618" i="5"/>
  <c r="BC455" i="5"/>
  <c r="BC48" i="5"/>
  <c r="BP89" i="5"/>
  <c r="BC588" i="5"/>
  <c r="BC456" i="5"/>
  <c r="BC294" i="5"/>
  <c r="BC683" i="5"/>
  <c r="BC265" i="5"/>
  <c r="BC574" i="5"/>
  <c r="BC158" i="5"/>
  <c r="BC209" i="5"/>
  <c r="BC801" i="5"/>
  <c r="BC61" i="5"/>
  <c r="BC123" i="5"/>
  <c r="BC97" i="5"/>
  <c r="BC398" i="5"/>
  <c r="BC103" i="5"/>
  <c r="BC639" i="5"/>
  <c r="BC46" i="5"/>
  <c r="BC758" i="5"/>
  <c r="BC59" i="5"/>
  <c r="BC784" i="5"/>
  <c r="BQ115" i="5"/>
  <c r="BC803" i="5"/>
  <c r="BC73" i="5"/>
  <c r="BC601" i="5"/>
  <c r="BC400" i="5"/>
  <c r="BC714" i="5"/>
  <c r="BC237" i="5"/>
  <c r="BC264" i="5"/>
  <c r="BC663" i="5"/>
  <c r="BP98" i="5"/>
  <c r="BC114" i="5"/>
  <c r="BC521" i="5"/>
  <c r="BQ101" i="5"/>
  <c r="BC624" i="5"/>
  <c r="BC191" i="5"/>
  <c r="BC591" i="5"/>
  <c r="BC179" i="5"/>
  <c r="BC752" i="5"/>
  <c r="BC248" i="5"/>
  <c r="BP72" i="5"/>
  <c r="BC656" i="5"/>
  <c r="BP123" i="5"/>
  <c r="BP55" i="5"/>
  <c r="BC804" i="5"/>
  <c r="BC541" i="5"/>
  <c r="BC603" i="5"/>
  <c r="BC551" i="5"/>
  <c r="BC693" i="5"/>
  <c r="BC133" i="5"/>
  <c r="BC688" i="5"/>
  <c r="BQ136" i="5"/>
  <c r="BC156" i="5"/>
  <c r="BQ88" i="5"/>
  <c r="BC163" i="5"/>
  <c r="BC242" i="5"/>
  <c r="BC115" i="5"/>
  <c r="BC369" i="5"/>
  <c r="BP68" i="5"/>
  <c r="BC517" i="5"/>
  <c r="BC118" i="5"/>
  <c r="BC420" i="5"/>
  <c r="BQ55" i="5"/>
  <c r="BC485" i="5"/>
  <c r="BC64" i="5"/>
  <c r="BC55" i="5"/>
  <c r="BQ75" i="5"/>
  <c r="BC565" i="5"/>
  <c r="BC599" i="5"/>
  <c r="BC750" i="5"/>
  <c r="BC792" i="5"/>
  <c r="BC359" i="5"/>
  <c r="BC66" i="5"/>
  <c r="BC295" i="5"/>
  <c r="BC719" i="5"/>
  <c r="BC308" i="5"/>
  <c r="BC502" i="5"/>
  <c r="BQ78" i="5"/>
  <c r="BC205" i="5"/>
  <c r="BC173" i="5"/>
  <c r="BC228" i="5"/>
  <c r="BP108" i="5"/>
  <c r="BP84" i="5"/>
  <c r="BC531" i="5"/>
  <c r="BP94" i="5"/>
  <c r="BC399" i="5"/>
  <c r="BC544" i="5"/>
  <c r="BC651" i="5"/>
  <c r="BC540" i="5"/>
  <c r="BC69" i="5"/>
  <c r="BC607" i="5"/>
  <c r="BC492" i="5"/>
  <c r="BC616" i="5"/>
  <c r="BC243" i="5"/>
  <c r="BQ84" i="5"/>
  <c r="BC543" i="5"/>
  <c r="BC124" i="5"/>
  <c r="BC424" i="5"/>
  <c r="BC382" i="5"/>
  <c r="BP73" i="5"/>
  <c r="BP75" i="5"/>
  <c r="BC326" i="5"/>
  <c r="BQ98" i="5"/>
  <c r="BC104" i="5"/>
  <c r="BC413" i="5"/>
  <c r="BC665" i="5"/>
  <c r="BC820" i="5"/>
  <c r="BQ74" i="5"/>
  <c r="BC757" i="5"/>
  <c r="BC239" i="5"/>
  <c r="BQ44" i="5"/>
  <c r="BP97" i="5"/>
  <c r="BC328" i="5"/>
  <c r="BC498" i="5"/>
  <c r="BC707" i="5"/>
  <c r="BC425" i="5"/>
  <c r="BC629" i="5"/>
  <c r="BC501" i="5"/>
  <c r="BP138" i="5"/>
  <c r="BC701" i="5"/>
  <c r="BC690" i="5"/>
  <c r="BC755" i="5"/>
  <c r="BC577" i="5"/>
  <c r="BC548" i="5"/>
  <c r="BC508" i="5"/>
  <c r="BC689" i="5"/>
  <c r="BC197" i="5"/>
  <c r="BQ71" i="5"/>
  <c r="BC313" i="5"/>
  <c r="BC365" i="5"/>
  <c r="BQ52" i="5"/>
  <c r="BP88" i="5"/>
  <c r="BC386" i="5"/>
  <c r="BC208" i="5"/>
  <c r="BC190" i="5"/>
  <c r="BC427" i="5"/>
  <c r="BC90" i="5"/>
  <c r="BC355" i="5"/>
  <c r="BC303" i="5"/>
  <c r="BQ63" i="5"/>
  <c r="BC100" i="5"/>
  <c r="BC708" i="5"/>
  <c r="BQ124" i="5"/>
  <c r="BC196" i="5"/>
  <c r="BC63" i="5"/>
  <c r="BC273" i="5"/>
  <c r="BC478" i="5"/>
  <c r="BP122" i="5"/>
  <c r="BQ47" i="5"/>
  <c r="BQ143" i="5"/>
  <c r="BC469" i="5"/>
  <c r="BQ99" i="5"/>
  <c r="BQ109" i="5"/>
  <c r="BQ53" i="5"/>
  <c r="BC312" i="5"/>
  <c r="BC170" i="5"/>
  <c r="BC446" i="5"/>
  <c r="BC147" i="5"/>
  <c r="BC694" i="5"/>
  <c r="BC816" i="5"/>
  <c r="BC141" i="5"/>
  <c r="BC321" i="5"/>
  <c r="BC373" i="5"/>
  <c r="BP125" i="5"/>
  <c r="BC509" i="5"/>
  <c r="BP81" i="5"/>
  <c r="BC395" i="5"/>
  <c r="BC121" i="5"/>
  <c r="BC486" i="5"/>
  <c r="BC490" i="5"/>
  <c r="BC641" i="5"/>
  <c r="BC251" i="5"/>
  <c r="BC437" i="5"/>
  <c r="BC292" i="5"/>
  <c r="BC231" i="5"/>
  <c r="BC192" i="5"/>
  <c r="BC300" i="5"/>
  <c r="BC76" i="5"/>
  <c r="BC95" i="5"/>
  <c r="BP116" i="5"/>
  <c r="BP109" i="5"/>
  <c r="BC137" i="5"/>
  <c r="BC609" i="5"/>
  <c r="BC555" i="5"/>
  <c r="BC448" i="5"/>
  <c r="BQ103" i="5"/>
  <c r="BC204" i="5"/>
  <c r="BC744" i="5"/>
  <c r="BC255" i="5"/>
  <c r="BC261" i="5"/>
  <c r="BC648" i="5"/>
  <c r="BC370" i="5"/>
  <c r="BC747" i="5"/>
  <c r="BC94" i="5"/>
  <c r="BC569" i="5"/>
  <c r="BC212" i="5"/>
  <c r="BC65" i="5"/>
  <c r="BC339" i="5"/>
  <c r="BC271" i="5"/>
  <c r="BC617" i="5"/>
  <c r="BC782" i="5"/>
  <c r="BP64" i="5"/>
  <c r="BC558" i="5"/>
  <c r="BQ113" i="5"/>
  <c r="BC600" i="5"/>
  <c r="BC135" i="5"/>
  <c r="BQ54" i="5"/>
  <c r="BC377" i="5"/>
  <c r="BC496" i="5"/>
  <c r="BC323" i="5"/>
  <c r="BC620" i="5"/>
  <c r="BP70" i="5"/>
  <c r="BQ112" i="5"/>
  <c r="BC612" i="5"/>
  <c r="BC356" i="5"/>
  <c r="BC524" i="5"/>
  <c r="BC453" i="5"/>
  <c r="BC761" i="5"/>
  <c r="BC573" i="5"/>
  <c r="BC720" i="5"/>
  <c r="BC813" i="5"/>
  <c r="BC140" i="5"/>
  <c r="BC770" i="5"/>
  <c r="BC586" i="5"/>
  <c r="BC438" i="5"/>
  <c r="BC515" i="5"/>
  <c r="BC266" i="5"/>
  <c r="BC642" i="5"/>
  <c r="BC117" i="5"/>
  <c r="BC709" i="5"/>
  <c r="BC415" i="5"/>
  <c r="BP120" i="5"/>
  <c r="BC652" i="5"/>
  <c r="BC87" i="5"/>
  <c r="BC93" i="5"/>
  <c r="BP127" i="5"/>
  <c r="BC611" i="5"/>
  <c r="BC47" i="5"/>
  <c r="BC392" i="5"/>
  <c r="BQ86" i="5"/>
  <c r="BC585" i="5"/>
  <c r="BC638" i="5"/>
  <c r="BC245" i="5"/>
  <c r="BC725" i="5"/>
  <c r="BC702" i="5"/>
  <c r="BQ105" i="5"/>
  <c r="BC92" i="5"/>
  <c r="BC202" i="5"/>
  <c r="BC407" i="5"/>
  <c r="BC576" i="5"/>
  <c r="BC402" i="5"/>
  <c r="BC393" i="5"/>
  <c r="BC677" i="5"/>
  <c r="BP83" i="5"/>
  <c r="BC793" i="5"/>
  <c r="BP102" i="5"/>
  <c r="BQ116" i="5"/>
  <c r="BC474" i="5"/>
  <c r="BC341" i="5"/>
  <c r="BC529" i="5"/>
  <c r="BC311" i="5"/>
  <c r="BC538" i="5"/>
  <c r="BC794" i="5"/>
  <c r="BC790" i="5"/>
  <c r="BC666" i="5"/>
  <c r="BC789" i="5"/>
  <c r="BC148" i="5"/>
  <c r="BC807" i="5"/>
  <c r="BC675" i="5"/>
  <c r="BC557" i="5"/>
  <c r="BP100" i="5"/>
  <c r="BC780" i="5"/>
  <c r="BC621" i="5"/>
  <c r="BC349" i="5"/>
  <c r="BC139" i="5"/>
  <c r="BC461" i="5"/>
  <c r="BQ56" i="5"/>
  <c r="BC435" i="5"/>
  <c r="BC582" i="5"/>
  <c r="BC184" i="5"/>
  <c r="BC536" i="5"/>
  <c r="BC43" i="5"/>
  <c r="BC774" i="5"/>
  <c r="BC391" i="5"/>
  <c r="BC661" i="5"/>
  <c r="BC504" i="5"/>
  <c r="BC149" i="5"/>
  <c r="BC470" i="5"/>
  <c r="BC278" i="5"/>
  <c r="BQ144" i="5"/>
  <c r="BC682" i="5"/>
  <c r="BQ137" i="5"/>
  <c r="BC372" i="5"/>
  <c r="BP50" i="5"/>
  <c r="BC201" i="5"/>
  <c r="BC178" i="5"/>
  <c r="BC553" i="5"/>
  <c r="BC279" i="5"/>
  <c r="BC317" i="5"/>
  <c r="BC252" i="5"/>
  <c r="BC717" i="5"/>
  <c r="BC451" i="5"/>
  <c r="BC479" i="5"/>
  <c r="BP58" i="5"/>
  <c r="BC235" i="5"/>
  <c r="BP121" i="5"/>
  <c r="BP137" i="5"/>
  <c r="BP69" i="5"/>
  <c r="BC657" i="5"/>
  <c r="BC449" i="5"/>
  <c r="BP65" i="5"/>
  <c r="BC769" i="5"/>
  <c r="BQ51" i="5"/>
  <c r="BC489" i="5"/>
  <c r="BC575" i="5"/>
  <c r="BC715" i="5"/>
  <c r="BC484" i="5"/>
  <c r="BQ94" i="5"/>
  <c r="BP136" i="5"/>
  <c r="BC458" i="5"/>
  <c r="BP139" i="5"/>
  <c r="BC765" i="5"/>
  <c r="BC223" i="5"/>
  <c r="BC523" i="5"/>
  <c r="BQ49" i="5"/>
  <c r="BC381" i="5"/>
  <c r="BC680" i="5"/>
  <c r="BC737" i="5"/>
  <c r="BC467" i="5"/>
  <c r="BC786" i="5"/>
  <c r="BC566" i="5"/>
  <c r="BQ64" i="5"/>
  <c r="BC606" i="5"/>
  <c r="BC167" i="5"/>
  <c r="BC736" i="5"/>
  <c r="BC119" i="5"/>
  <c r="BP96" i="5"/>
  <c r="BP128" i="5"/>
  <c r="BC229" i="5"/>
  <c r="BC285" i="5"/>
  <c r="BC625" i="5"/>
  <c r="BC142" i="5"/>
  <c r="BP66" i="5"/>
  <c r="BC233" i="5"/>
  <c r="BC476" i="5"/>
  <c r="BC172" i="5"/>
  <c r="BP144" i="5"/>
  <c r="BQ118" i="5"/>
  <c r="BQ48" i="5"/>
  <c r="BC685" i="5"/>
  <c r="BC787" i="5"/>
  <c r="BC340" i="5"/>
  <c r="BC698" i="5"/>
  <c r="BP110" i="5"/>
  <c r="BP135" i="5"/>
  <c r="BC802" i="5"/>
  <c r="BC559" i="5"/>
  <c r="BC592" i="5"/>
  <c r="BC626" i="5"/>
  <c r="BC357" i="5"/>
  <c r="BP104" i="5"/>
  <c r="BC186" i="5"/>
  <c r="BC703" i="5"/>
  <c r="BC687" i="5"/>
  <c r="BP99" i="5"/>
  <c r="BC368" i="5"/>
  <c r="BC632" i="5"/>
  <c r="BP105" i="5"/>
  <c r="BC338" i="5"/>
  <c r="BP103" i="5"/>
  <c r="BC670" i="5"/>
  <c r="BC385" i="5"/>
  <c r="BC268" i="5"/>
  <c r="BQ69" i="5"/>
  <c r="BC329" i="5"/>
  <c r="BC778" i="5"/>
  <c r="BC128" i="5"/>
  <c r="BC414" i="5"/>
  <c r="BC482" i="5"/>
  <c r="BC645" i="5"/>
  <c r="BC664" i="5"/>
  <c r="BC766" i="5"/>
  <c r="BC106" i="5"/>
  <c r="BC214" i="5"/>
  <c r="BC481" i="5"/>
  <c r="BC241" i="5"/>
  <c r="BC198" i="5"/>
  <c r="BC44" i="5"/>
  <c r="BC441" i="5"/>
  <c r="CG424" i="5" l="1"/>
  <c r="CG748" i="5"/>
  <c r="AN651" i="5"/>
  <c r="AN89" i="5"/>
  <c r="CG341" i="5"/>
  <c r="AO341" i="5" s="1"/>
  <c r="AX341" i="5" s="1"/>
  <c r="AV627" i="5"/>
  <c r="AN773" i="5"/>
  <c r="AW578" i="5"/>
  <c r="AV562" i="5"/>
  <c r="AV592" i="5"/>
  <c r="AW177" i="5"/>
  <c r="AV637" i="5"/>
  <c r="CG617" i="5"/>
  <c r="CH617" i="5" s="1"/>
  <c r="AW548" i="5"/>
  <c r="AW543" i="5"/>
  <c r="AW625" i="5"/>
  <c r="AV594" i="5"/>
  <c r="AW624" i="5"/>
  <c r="AW576" i="5"/>
  <c r="CG201" i="5"/>
  <c r="AV494" i="5"/>
  <c r="CG302" i="5"/>
  <c r="CH302" i="5" s="1"/>
  <c r="AV536" i="5"/>
  <c r="AV608" i="5"/>
  <c r="AN584" i="5"/>
  <c r="AW584" i="5" s="1"/>
  <c r="AN642" i="5"/>
  <c r="AV548" i="5"/>
  <c r="AV545" i="5"/>
  <c r="AV607" i="5"/>
  <c r="AN562" i="5"/>
  <c r="AN275" i="5"/>
  <c r="AN568" i="5"/>
  <c r="CG586" i="5"/>
  <c r="CH586" i="5" s="1"/>
  <c r="AV600" i="5"/>
  <c r="AV599" i="5"/>
  <c r="AV591" i="5"/>
  <c r="AV547" i="5"/>
  <c r="AV596" i="5"/>
  <c r="AV634" i="5"/>
  <c r="AV556" i="5"/>
  <c r="AV603" i="5"/>
  <c r="AV635" i="5"/>
  <c r="AV602" i="5"/>
  <c r="AV636" i="5"/>
  <c r="AV546" i="5"/>
  <c r="AV595" i="5"/>
  <c r="AV558" i="5"/>
  <c r="AV549" i="5"/>
  <c r="AV601" i="5"/>
  <c r="AV620" i="5"/>
  <c r="AV621" i="5"/>
  <c r="AV532" i="5"/>
  <c r="AV598" i="5"/>
  <c r="AN754" i="5"/>
  <c r="AN762" i="5"/>
  <c r="CG747" i="5"/>
  <c r="CH747" i="5" s="1"/>
  <c r="AV616" i="5"/>
  <c r="AV631" i="5"/>
  <c r="AW571" i="5"/>
  <c r="AV615" i="5"/>
  <c r="AV632" i="5"/>
  <c r="AV499" i="5"/>
  <c r="AV617" i="5"/>
  <c r="AV633" i="5"/>
  <c r="AV630" i="5"/>
  <c r="CG177" i="5"/>
  <c r="CH177" i="5" s="1"/>
  <c r="CG372" i="5"/>
  <c r="AO372" i="5" s="1"/>
  <c r="AX372" i="5" s="1"/>
  <c r="AV575" i="5"/>
  <c r="AV555" i="5"/>
  <c r="AV500" i="5"/>
  <c r="AV504" i="5"/>
  <c r="AV498" i="5"/>
  <c r="AV610" i="5"/>
  <c r="AN129" i="5"/>
  <c r="AV580" i="5"/>
  <c r="AV576" i="5"/>
  <c r="AV564" i="5"/>
  <c r="AV597" i="5"/>
  <c r="AV577" i="5"/>
  <c r="AV579" i="5"/>
  <c r="AV496" i="5"/>
  <c r="AV612" i="5"/>
  <c r="AV582" i="5"/>
  <c r="AV613" i="5"/>
  <c r="AV511" i="5"/>
  <c r="AV578" i="5"/>
  <c r="AV566" i="5"/>
  <c r="AV514" i="5"/>
  <c r="AV629" i="5"/>
  <c r="AV581" i="5"/>
  <c r="AV626" i="5"/>
  <c r="AV565" i="5"/>
  <c r="AV515" i="5"/>
  <c r="AV611" i="5"/>
  <c r="AV628" i="5"/>
  <c r="AV609" i="5"/>
  <c r="AV414" i="5"/>
  <c r="AV416" i="5"/>
  <c r="AV405" i="5"/>
  <c r="AV411" i="5"/>
  <c r="CG294" i="5"/>
  <c r="CH294" i="5" s="1"/>
  <c r="AV478" i="5"/>
  <c r="AN410" i="5"/>
  <c r="AN48" i="5"/>
  <c r="AV431" i="5"/>
  <c r="AV385" i="5"/>
  <c r="AV400" i="5"/>
  <c r="AV524" i="5"/>
  <c r="AV409" i="5"/>
  <c r="AV529" i="5"/>
  <c r="AV401" i="5"/>
  <c r="AV531" i="5"/>
  <c r="AV177" i="5"/>
  <c r="AV415" i="5"/>
  <c r="AV586" i="5"/>
  <c r="AV407" i="5"/>
  <c r="AV412" i="5"/>
  <c r="AV413" i="5"/>
  <c r="AV513" i="5"/>
  <c r="AV521" i="5"/>
  <c r="AV323" i="5"/>
  <c r="AN442" i="5"/>
  <c r="AV551" i="5"/>
  <c r="AV56" i="5"/>
  <c r="AV424" i="5"/>
  <c r="AV434" i="5"/>
  <c r="AV313" i="5"/>
  <c r="AV517" i="5"/>
  <c r="AV518" i="5"/>
  <c r="AV57" i="5"/>
  <c r="AV250" i="5"/>
  <c r="AV505" i="5"/>
  <c r="AV433" i="5"/>
  <c r="AV550" i="5"/>
  <c r="AV421" i="5"/>
  <c r="AV508" i="5"/>
  <c r="AV506" i="5"/>
  <c r="AV423" i="5"/>
  <c r="AV519" i="5"/>
  <c r="AV58" i="5"/>
  <c r="AV428" i="5"/>
  <c r="AV410" i="5"/>
  <c r="AV509" i="5"/>
  <c r="AV426" i="5"/>
  <c r="AV463" i="5"/>
  <c r="AV435" i="5"/>
  <c r="AV235" i="5"/>
  <c r="AV55" i="5"/>
  <c r="AV507" i="5"/>
  <c r="AV520" i="5"/>
  <c r="AV510" i="5"/>
  <c r="AV440" i="5"/>
  <c r="AV399" i="5"/>
  <c r="AV372" i="5"/>
  <c r="AV585" i="5"/>
  <c r="AV443" i="5"/>
  <c r="AV54" i="5"/>
  <c r="AV570" i="5"/>
  <c r="AV439" i="5"/>
  <c r="AV535" i="5"/>
  <c r="AV523" i="5"/>
  <c r="AV569" i="5"/>
  <c r="AV512" i="5"/>
  <c r="AV161" i="5"/>
  <c r="AV584" i="5"/>
  <c r="AV324" i="5"/>
  <c r="AV522" i="5"/>
  <c r="AV568" i="5"/>
  <c r="AV425" i="5"/>
  <c r="AV427" i="5"/>
  <c r="AV525" i="5"/>
  <c r="CG110" i="5"/>
  <c r="AN110" i="5"/>
  <c r="AV303" i="5"/>
  <c r="CG615" i="5"/>
  <c r="AN615" i="5"/>
  <c r="AW615" i="5" s="1"/>
  <c r="AV527" i="5"/>
  <c r="AV528" i="5"/>
  <c r="AV260" i="5"/>
  <c r="AV127" i="5"/>
  <c r="AV482" i="5"/>
  <c r="AV447" i="5"/>
  <c r="AV339" i="5"/>
  <c r="AV571" i="5"/>
  <c r="AV306" i="5"/>
  <c r="AV207" i="5"/>
  <c r="AV261" i="5"/>
  <c r="AV326" i="5"/>
  <c r="AV301" i="5"/>
  <c r="AV184" i="5"/>
  <c r="AV450" i="5"/>
  <c r="AV530" i="5"/>
  <c r="AV406" i="5"/>
  <c r="AV153" i="5"/>
  <c r="AV220" i="5"/>
  <c r="AV173" i="5"/>
  <c r="AV149" i="5"/>
  <c r="AV516" i="5"/>
  <c r="AV449" i="5"/>
  <c r="AV141" i="5"/>
  <c r="AV380" i="5"/>
  <c r="AV590" i="5"/>
  <c r="AV189" i="5"/>
  <c r="AV588" i="5"/>
  <c r="AV172" i="5"/>
  <c r="AV474" i="5"/>
  <c r="AV288" i="5"/>
  <c r="AV129" i="5"/>
  <c r="AV475" i="5"/>
  <c r="AV296" i="5"/>
  <c r="AV452" i="5"/>
  <c r="AV572" i="5"/>
  <c r="AV148" i="5"/>
  <c r="AV143" i="5"/>
  <c r="AV167" i="5"/>
  <c r="AV422" i="5"/>
  <c r="AV376" i="5"/>
  <c r="AV403" i="5"/>
  <c r="AV404" i="5"/>
  <c r="AV198" i="5"/>
  <c r="CG192" i="5"/>
  <c r="AN192" i="5"/>
  <c r="CG379" i="5"/>
  <c r="AN379" i="5"/>
  <c r="AW379" i="5" s="1"/>
  <c r="AV219" i="5"/>
  <c r="CG308" i="5"/>
  <c r="AN308" i="5"/>
  <c r="AN507" i="5"/>
  <c r="CG507" i="5"/>
  <c r="CG804" i="5"/>
  <c r="AN804" i="5"/>
  <c r="AN395" i="5"/>
  <c r="CG395" i="5"/>
  <c r="CG79" i="5"/>
  <c r="AN79" i="5"/>
  <c r="AN340" i="5"/>
  <c r="CG340" i="5"/>
  <c r="AV111" i="5"/>
  <c r="AV151" i="5"/>
  <c r="AV356" i="5"/>
  <c r="CG701" i="5"/>
  <c r="AN701" i="5"/>
  <c r="AN560" i="5"/>
  <c r="CG560" i="5"/>
  <c r="CG680" i="5"/>
  <c r="AN680" i="5"/>
  <c r="CG515" i="5"/>
  <c r="AN515" i="5"/>
  <c r="CG731" i="5"/>
  <c r="AN731" i="5"/>
  <c r="CG501" i="5"/>
  <c r="AN501" i="5"/>
  <c r="CG475" i="5"/>
  <c r="AN475" i="5"/>
  <c r="AV328" i="5"/>
  <c r="CG693" i="5"/>
  <c r="AN693" i="5"/>
  <c r="CG819" i="5"/>
  <c r="AN819" i="5"/>
  <c r="CG685" i="5"/>
  <c r="AN685" i="5"/>
  <c r="CG401" i="5"/>
  <c r="AN401" i="5"/>
  <c r="AW401" i="5" s="1"/>
  <c r="AN95" i="5"/>
  <c r="CG95" i="5"/>
  <c r="CG293" i="5"/>
  <c r="AN293" i="5"/>
  <c r="AN769" i="5"/>
  <c r="CG769" i="5"/>
  <c r="AV573" i="5"/>
  <c r="AN200" i="5"/>
  <c r="CG200" i="5"/>
  <c r="CG432" i="5"/>
  <c r="AN432" i="5"/>
  <c r="AV442" i="5"/>
  <c r="CG546" i="5"/>
  <c r="AN546" i="5"/>
  <c r="AN272" i="5"/>
  <c r="CG272" i="5"/>
  <c r="AV104" i="5"/>
  <c r="AV183" i="5"/>
  <c r="AV574" i="5"/>
  <c r="AV266" i="5"/>
  <c r="AV169" i="5"/>
  <c r="AV278" i="5"/>
  <c r="AV50" i="5"/>
  <c r="AV444" i="5"/>
  <c r="AV78" i="5"/>
  <c r="AV378" i="5"/>
  <c r="AV271" i="5"/>
  <c r="AV338" i="5"/>
  <c r="AV145" i="5"/>
  <c r="CG387" i="5"/>
  <c r="AN387" i="5"/>
  <c r="AN301" i="5"/>
  <c r="CG301" i="5"/>
  <c r="CG274" i="5"/>
  <c r="AN274" i="5"/>
  <c r="CG280" i="5"/>
  <c r="AN280" i="5"/>
  <c r="AN291" i="5"/>
  <c r="CG291" i="5"/>
  <c r="AV432" i="5"/>
  <c r="CG299" i="5"/>
  <c r="AN299" i="5"/>
  <c r="CG317" i="5"/>
  <c r="AN317" i="5"/>
  <c r="CG523" i="5"/>
  <c r="AN523" i="5"/>
  <c r="AN770" i="5"/>
  <c r="CG770" i="5"/>
  <c r="AN672" i="5"/>
  <c r="CG672" i="5"/>
  <c r="AV354" i="5"/>
  <c r="AV95" i="5"/>
  <c r="AV402" i="5"/>
  <c r="AV341" i="5"/>
  <c r="AV388" i="5"/>
  <c r="AV252" i="5"/>
  <c r="AV150" i="5"/>
  <c r="AV429" i="5"/>
  <c r="AV152" i="5"/>
  <c r="AV351" i="5"/>
  <c r="AV97" i="5"/>
  <c r="AV533" i="5"/>
  <c r="AV540" i="5"/>
  <c r="AV485" i="5"/>
  <c r="AV331" i="5"/>
  <c r="AV218" i="5"/>
  <c r="AV206" i="5"/>
  <c r="CG55" i="5"/>
  <c r="AN55" i="5"/>
  <c r="AV251" i="5"/>
  <c r="CG570" i="5"/>
  <c r="AN570" i="5"/>
  <c r="AW570" i="5" s="1"/>
  <c r="CG483" i="5"/>
  <c r="AN483" i="5"/>
  <c r="CG753" i="5"/>
  <c r="AN753" i="5"/>
  <c r="CG674" i="5"/>
  <c r="AN674" i="5"/>
  <c r="AV534" i="5"/>
  <c r="CG592" i="5"/>
  <c r="AN592" i="5"/>
  <c r="AW592" i="5" s="1"/>
  <c r="CG332" i="5"/>
  <c r="AN332" i="5"/>
  <c r="CG702" i="5"/>
  <c r="AN702" i="5"/>
  <c r="CG485" i="5"/>
  <c r="AN485" i="5"/>
  <c r="AW485" i="5" s="1"/>
  <c r="AV526" i="5"/>
  <c r="AV263" i="5"/>
  <c r="AV305" i="5"/>
  <c r="AV320" i="5"/>
  <c r="AV147" i="5"/>
  <c r="AV327" i="5"/>
  <c r="AV82" i="5"/>
  <c r="AV451" i="5"/>
  <c r="AV365" i="5"/>
  <c r="AV140" i="5"/>
  <c r="AV360" i="5"/>
  <c r="AV262" i="5"/>
  <c r="AV171" i="5"/>
  <c r="AN211" i="5"/>
  <c r="CG211" i="5"/>
  <c r="AV538" i="5"/>
  <c r="AN792" i="5"/>
  <c r="CG792" i="5"/>
  <c r="AN122" i="5"/>
  <c r="CG122" i="5"/>
  <c r="CG87" i="5"/>
  <c r="AN87" i="5"/>
  <c r="CG111" i="5"/>
  <c r="AN111" i="5"/>
  <c r="CG745" i="5"/>
  <c r="AN745" i="5"/>
  <c r="CG315" i="5"/>
  <c r="AN315" i="5"/>
  <c r="CG184" i="5"/>
  <c r="AN184" i="5"/>
  <c r="CG554" i="5"/>
  <c r="AN554" i="5"/>
  <c r="AN47" i="5"/>
  <c r="AW46" i="5" s="1"/>
  <c r="CG47" i="5"/>
  <c r="CG440" i="5"/>
  <c r="AN440" i="5"/>
  <c r="AN63" i="5"/>
  <c r="CG63" i="5"/>
  <c r="AV217" i="5"/>
  <c r="AV377" i="5"/>
  <c r="AV302" i="5"/>
  <c r="AV441" i="5"/>
  <c r="AV430" i="5"/>
  <c r="AV390" i="5"/>
  <c r="AV155" i="5"/>
  <c r="AV310" i="5"/>
  <c r="AV270" i="5"/>
  <c r="AV455" i="5"/>
  <c r="AV174" i="5"/>
  <c r="AV473" i="5"/>
  <c r="AV325" i="5"/>
  <c r="AV258" i="5"/>
  <c r="AV175" i="5"/>
  <c r="AN650" i="5"/>
  <c r="CG650" i="5"/>
  <c r="CG120" i="5"/>
  <c r="AN120" i="5"/>
  <c r="AV307" i="5"/>
  <c r="AN71" i="5"/>
  <c r="CG71" i="5"/>
  <c r="CG716" i="5"/>
  <c r="AN716" i="5"/>
  <c r="CG456" i="5"/>
  <c r="AN456" i="5"/>
  <c r="CG371" i="5"/>
  <c r="AN371" i="5"/>
  <c r="AV539" i="5"/>
  <c r="AV268" i="5"/>
  <c r="AV191" i="5"/>
  <c r="AV537" i="5"/>
  <c r="AV337" i="5"/>
  <c r="AV192" i="5"/>
  <c r="AV559" i="5"/>
  <c r="AV279" i="5"/>
  <c r="AV92" i="5"/>
  <c r="AV113" i="5"/>
  <c r="AV543" i="5"/>
  <c r="AV454" i="5"/>
  <c r="AV465" i="5"/>
  <c r="AV453" i="5"/>
  <c r="CG264" i="5"/>
  <c r="AN264" i="5"/>
  <c r="CG307" i="5"/>
  <c r="AN307" i="5"/>
  <c r="AV308" i="5"/>
  <c r="CG738" i="5"/>
  <c r="AN738" i="5"/>
  <c r="CG718" i="5"/>
  <c r="AN718" i="5"/>
  <c r="CG477" i="5"/>
  <c r="AN477" i="5"/>
  <c r="CG585" i="5"/>
  <c r="AN585" i="5"/>
  <c r="AW585" i="5" s="1"/>
  <c r="CG820" i="5"/>
  <c r="AN820" i="5"/>
  <c r="CG103" i="5"/>
  <c r="AN103" i="5"/>
  <c r="CG746" i="5"/>
  <c r="AN746" i="5"/>
  <c r="AN491" i="5"/>
  <c r="CG491" i="5"/>
  <c r="CH601" i="5"/>
  <c r="AO601" i="5"/>
  <c r="AX601" i="5" s="1"/>
  <c r="CG325" i="5"/>
  <c r="AN325" i="5"/>
  <c r="AN531" i="5"/>
  <c r="AW531" i="5" s="1"/>
  <c r="CG531" i="5"/>
  <c r="CG708" i="5"/>
  <c r="AN708" i="5"/>
  <c r="CG256" i="5"/>
  <c r="AN256" i="5"/>
  <c r="CG666" i="5"/>
  <c r="AN666" i="5"/>
  <c r="CG354" i="5"/>
  <c r="AN354" i="5"/>
  <c r="AO677" i="5"/>
  <c r="CH677" i="5"/>
  <c r="CH675" i="5"/>
  <c r="AO675" i="5"/>
  <c r="CH593" i="5"/>
  <c r="AO593" i="5"/>
  <c r="AX593" i="5" s="1"/>
  <c r="AV196" i="5"/>
  <c r="AV228" i="5"/>
  <c r="CH64" i="5"/>
  <c r="AO64" i="5"/>
  <c r="CG473" i="5"/>
  <c r="AN473" i="5"/>
  <c r="AN427" i="5"/>
  <c r="CG427" i="5"/>
  <c r="AV495" i="5"/>
  <c r="AV188" i="5"/>
  <c r="CG43" i="5"/>
  <c r="AN43" i="5"/>
  <c r="AW43" i="5" s="1"/>
  <c r="CG545" i="5"/>
  <c r="AN545" i="5"/>
  <c r="CG345" i="5"/>
  <c r="AN345" i="5"/>
  <c r="CG513" i="5"/>
  <c r="AN513" i="5"/>
  <c r="AV186" i="5"/>
  <c r="CG217" i="5"/>
  <c r="AN217" i="5"/>
  <c r="AV275" i="5"/>
  <c r="CH813" i="5"/>
  <c r="AO813" i="5"/>
  <c r="CH667" i="5"/>
  <c r="AO667" i="5"/>
  <c r="CH444" i="5"/>
  <c r="AO444" i="5"/>
  <c r="AX444" i="5" s="1"/>
  <c r="CG368" i="5"/>
  <c r="AN368" i="5"/>
  <c r="AN163" i="5"/>
  <c r="CG163" i="5"/>
  <c r="AV493" i="5"/>
  <c r="CH424" i="5"/>
  <c r="AO424" i="5"/>
  <c r="CG52" i="5"/>
  <c r="AN52" i="5"/>
  <c r="CG487" i="5"/>
  <c r="AN487" i="5"/>
  <c r="CH181" i="5"/>
  <c r="AO181" i="5"/>
  <c r="CG366" i="5"/>
  <c r="AN366" i="5"/>
  <c r="AW366" i="5" s="1"/>
  <c r="CG140" i="5"/>
  <c r="AN140" i="5"/>
  <c r="CH251" i="5"/>
  <c r="AO251" i="5"/>
  <c r="CG605" i="5"/>
  <c r="AN605" i="5"/>
  <c r="AW605" i="5" s="1"/>
  <c r="AO73" i="5"/>
  <c r="CH73" i="5"/>
  <c r="AV253" i="5"/>
  <c r="AV134" i="5"/>
  <c r="CG719" i="5"/>
  <c r="AN719" i="5"/>
  <c r="AV76" i="5"/>
  <c r="AV343" i="5"/>
  <c r="AV347" i="5"/>
  <c r="AV216" i="5"/>
  <c r="CG183" i="5"/>
  <c r="AN183" i="5"/>
  <c r="AV346" i="5"/>
  <c r="AV459" i="5"/>
  <c r="CG691" i="5"/>
  <c r="AN691" i="5"/>
  <c r="AV98" i="5"/>
  <c r="AN334" i="5"/>
  <c r="CG334" i="5"/>
  <c r="CG196" i="5"/>
  <c r="AN196" i="5"/>
  <c r="CG482" i="5"/>
  <c r="AN482" i="5"/>
  <c r="CH57" i="5"/>
  <c r="AO57" i="5"/>
  <c r="AV369" i="5"/>
  <c r="CI625" i="5"/>
  <c r="AP625" i="5"/>
  <c r="AY625" i="5" s="1"/>
  <c r="CG407" i="5"/>
  <c r="AN407" i="5"/>
  <c r="AW406" i="5" s="1"/>
  <c r="AN178" i="5"/>
  <c r="AW178" i="5" s="1"/>
  <c r="CG178" i="5"/>
  <c r="AV80" i="5"/>
  <c r="AV419" i="5"/>
  <c r="CH500" i="5"/>
  <c r="AO500" i="5"/>
  <c r="AX500" i="5" s="1"/>
  <c r="CH696" i="5"/>
  <c r="AO696" i="5"/>
  <c r="CG228" i="5"/>
  <c r="AN228" i="5"/>
  <c r="AN712" i="5"/>
  <c r="CG712" i="5"/>
  <c r="CG741" i="5"/>
  <c r="AN741" i="5"/>
  <c r="AV239" i="5"/>
  <c r="CH547" i="5"/>
  <c r="AO547" i="5"/>
  <c r="AX547" i="5" s="1"/>
  <c r="CG597" i="5"/>
  <c r="AN597" i="5"/>
  <c r="CG215" i="5"/>
  <c r="AN215" i="5"/>
  <c r="CG636" i="5"/>
  <c r="AN636" i="5"/>
  <c r="AW636" i="5" s="1"/>
  <c r="AV254" i="5"/>
  <c r="CG93" i="5"/>
  <c r="AN93" i="5"/>
  <c r="CG133" i="5"/>
  <c r="AN133" i="5"/>
  <c r="CH326" i="5"/>
  <c r="AO326" i="5"/>
  <c r="CG433" i="5"/>
  <c r="AN433" i="5"/>
  <c r="AV552" i="5"/>
  <c r="CG495" i="5"/>
  <c r="AN495" i="5"/>
  <c r="AV484" i="5"/>
  <c r="AV483" i="5"/>
  <c r="AV109" i="5"/>
  <c r="CG810" i="5"/>
  <c r="AN810" i="5"/>
  <c r="CH48" i="5"/>
  <c r="AO48" i="5"/>
  <c r="AX48" i="5" s="1"/>
  <c r="CH341" i="5"/>
  <c r="AN503" i="5"/>
  <c r="AW502" i="5" s="1"/>
  <c r="CG503" i="5"/>
  <c r="CG171" i="5"/>
  <c r="AN171" i="5"/>
  <c r="CG429" i="5"/>
  <c r="AN429" i="5"/>
  <c r="AN154" i="5"/>
  <c r="AW154" i="5" s="1"/>
  <c r="CG154" i="5"/>
  <c r="AV185" i="5"/>
  <c r="CH616" i="5"/>
  <c r="AO616" i="5"/>
  <c r="AX616" i="5" s="1"/>
  <c r="CG462" i="5"/>
  <c r="AN462" i="5"/>
  <c r="CG801" i="5"/>
  <c r="AN801" i="5"/>
  <c r="CG794" i="5"/>
  <c r="AN794" i="5"/>
  <c r="AV70" i="5"/>
  <c r="CH543" i="5"/>
  <c r="AO543" i="5"/>
  <c r="AX543" i="5" s="1"/>
  <c r="CG363" i="5"/>
  <c r="AN363" i="5"/>
  <c r="AW363" i="5" s="1"/>
  <c r="CG530" i="5"/>
  <c r="AN530" i="5"/>
  <c r="CG337" i="5"/>
  <c r="AN337" i="5"/>
  <c r="CH74" i="5"/>
  <c r="AO74" i="5"/>
  <c r="CG156" i="5"/>
  <c r="AN156" i="5"/>
  <c r="AW156" i="5" s="1"/>
  <c r="CG583" i="5"/>
  <c r="AN583" i="5"/>
  <c r="AW583" i="5" s="1"/>
  <c r="CG176" i="5"/>
  <c r="AN176" i="5"/>
  <c r="CH512" i="5"/>
  <c r="AO512" i="5"/>
  <c r="AX512" i="5" s="1"/>
  <c r="CG408" i="5"/>
  <c r="AN408" i="5"/>
  <c r="CH105" i="5"/>
  <c r="AO105" i="5"/>
  <c r="CG245" i="5"/>
  <c r="AN245" i="5"/>
  <c r="CG445" i="5"/>
  <c r="AN445" i="5"/>
  <c r="CG172" i="5"/>
  <c r="AN172" i="5"/>
  <c r="CG352" i="5"/>
  <c r="AN352" i="5"/>
  <c r="AV257" i="5"/>
  <c r="AV256" i="5"/>
  <c r="AO660" i="5"/>
  <c r="CH660" i="5"/>
  <c r="CG271" i="5"/>
  <c r="AN271" i="5"/>
  <c r="AV273" i="5"/>
  <c r="AV272" i="5"/>
  <c r="CG233" i="5"/>
  <c r="AN233" i="5"/>
  <c r="CG811" i="5"/>
  <c r="AN811" i="5"/>
  <c r="CH97" i="5"/>
  <c r="AO97" i="5"/>
  <c r="AV88" i="5"/>
  <c r="CG783" i="5"/>
  <c r="AN783" i="5"/>
  <c r="CG526" i="5"/>
  <c r="AN526" i="5"/>
  <c r="CG430" i="5"/>
  <c r="AN430" i="5"/>
  <c r="CH56" i="5"/>
  <c r="AO56" i="5"/>
  <c r="CG673" i="5"/>
  <c r="AN673" i="5"/>
  <c r="AO50" i="5"/>
  <c r="AX50" i="5" s="1"/>
  <c r="CH50" i="5"/>
  <c r="AV274" i="5"/>
  <c r="AV163" i="5"/>
  <c r="CG629" i="5"/>
  <c r="AN629" i="5"/>
  <c r="AW629" i="5" s="1"/>
  <c r="CG689" i="5"/>
  <c r="AN689" i="5"/>
  <c r="AV125" i="5"/>
  <c r="CH197" i="5"/>
  <c r="AO197" i="5"/>
  <c r="AV605" i="5"/>
  <c r="AV214" i="5"/>
  <c r="CG314" i="5"/>
  <c r="AN314" i="5"/>
  <c r="CG257" i="5"/>
  <c r="AN257" i="5"/>
  <c r="AV394" i="5"/>
  <c r="CG771" i="5"/>
  <c r="AN771" i="5"/>
  <c r="CG623" i="5"/>
  <c r="AN623" i="5"/>
  <c r="AW623" i="5" s="1"/>
  <c r="AV215" i="5"/>
  <c r="AV93" i="5"/>
  <c r="CH757" i="5"/>
  <c r="AO757" i="5"/>
  <c r="CG151" i="5"/>
  <c r="AN151" i="5"/>
  <c r="AW151" i="5" s="1"/>
  <c r="AO627" i="5"/>
  <c r="AX627" i="5" s="1"/>
  <c r="CH627" i="5"/>
  <c r="CH46" i="5"/>
  <c r="AO46" i="5"/>
  <c r="AX46" i="5" s="1"/>
  <c r="CG273" i="5"/>
  <c r="AN273" i="5"/>
  <c r="CI600" i="5"/>
  <c r="AP600" i="5"/>
  <c r="AY600" i="5" s="1"/>
  <c r="AV213" i="5"/>
  <c r="CG706" i="5"/>
  <c r="AN706" i="5"/>
  <c r="CG202" i="5"/>
  <c r="AN202" i="5"/>
  <c r="CG809" i="5"/>
  <c r="AN809" i="5"/>
  <c r="CG206" i="5"/>
  <c r="AN206" i="5"/>
  <c r="CG390" i="5"/>
  <c r="AN390" i="5"/>
  <c r="AO130" i="5"/>
  <c r="CH130" i="5"/>
  <c r="CG167" i="5"/>
  <c r="AN167" i="5"/>
  <c r="CG126" i="5"/>
  <c r="AN126" i="5"/>
  <c r="CG607" i="5"/>
  <c r="AN607" i="5"/>
  <c r="AW607" i="5" s="1"/>
  <c r="CG519" i="5"/>
  <c r="AN519" i="5"/>
  <c r="CH651" i="5"/>
  <c r="AO651" i="5"/>
  <c r="CG249" i="5"/>
  <c r="AN249" i="5"/>
  <c r="CG292" i="5"/>
  <c r="AN292" i="5"/>
  <c r="AV123" i="5"/>
  <c r="AV122" i="5"/>
  <c r="AV120" i="5"/>
  <c r="CG742" i="5"/>
  <c r="AN742" i="5"/>
  <c r="CG61" i="5"/>
  <c r="AN61" i="5"/>
  <c r="CI283" i="5"/>
  <c r="AP283" i="5"/>
  <c r="CH434" i="5"/>
  <c r="AO434" i="5"/>
  <c r="AX434" i="5" s="1"/>
  <c r="CH777" i="5"/>
  <c r="AO777" i="5"/>
  <c r="AV99" i="5"/>
  <c r="AV815" i="5"/>
  <c r="AV816" i="5"/>
  <c r="AV817" i="5"/>
  <c r="AV809" i="5"/>
  <c r="AV818" i="5"/>
  <c r="AV810" i="5"/>
  <c r="AV819" i="5"/>
  <c r="AV814" i="5"/>
  <c r="AV811" i="5"/>
  <c r="AV802" i="5"/>
  <c r="AV820" i="5"/>
  <c r="AV803" i="5"/>
  <c r="AV813" i="5"/>
  <c r="AV805" i="5"/>
  <c r="AV807" i="5"/>
  <c r="AV797" i="5"/>
  <c r="AV798" i="5"/>
  <c r="AV812" i="5"/>
  <c r="AV799" i="5"/>
  <c r="AV804" i="5"/>
  <c r="AV801" i="5"/>
  <c r="AV793" i="5"/>
  <c r="AV808" i="5"/>
  <c r="AV806" i="5"/>
  <c r="AV800" i="5"/>
  <c r="AV788" i="5"/>
  <c r="AV790" i="5"/>
  <c r="AV791" i="5"/>
  <c r="AV792" i="5"/>
  <c r="AV795" i="5"/>
  <c r="AV779" i="5"/>
  <c r="AV794" i="5"/>
  <c r="AV786" i="5"/>
  <c r="AV780" i="5"/>
  <c r="AV789" i="5"/>
  <c r="AV782" i="5"/>
  <c r="AV796" i="5"/>
  <c r="AV783" i="5"/>
  <c r="AV784" i="5"/>
  <c r="AV773" i="5"/>
  <c r="AV774" i="5"/>
  <c r="AV766" i="5"/>
  <c r="AV787" i="5"/>
  <c r="AV775" i="5"/>
  <c r="AV767" i="5"/>
  <c r="AV776" i="5"/>
  <c r="AV777" i="5"/>
  <c r="AV778" i="5"/>
  <c r="AV770" i="5"/>
  <c r="AV757" i="5"/>
  <c r="AV785" i="5"/>
  <c r="AV758" i="5"/>
  <c r="AV750" i="5"/>
  <c r="AV768" i="5"/>
  <c r="AV759" i="5"/>
  <c r="AV751" i="5"/>
  <c r="AV760" i="5"/>
  <c r="AV752" i="5"/>
  <c r="AV765" i="5"/>
  <c r="AV764" i="5"/>
  <c r="AV761" i="5"/>
  <c r="AV753" i="5"/>
  <c r="AV756" i="5"/>
  <c r="AV755" i="5"/>
  <c r="AV741" i="5"/>
  <c r="AV742" i="5"/>
  <c r="AV771" i="5"/>
  <c r="AV743" i="5"/>
  <c r="AV735" i="5"/>
  <c r="AV749" i="5"/>
  <c r="AV748" i="5"/>
  <c r="AV747" i="5"/>
  <c r="AV744" i="5"/>
  <c r="AV736" i="5"/>
  <c r="AV781" i="5"/>
  <c r="AV745" i="5"/>
  <c r="AV737" i="5"/>
  <c r="AV769" i="5"/>
  <c r="AV763" i="5"/>
  <c r="AV740" i="5"/>
  <c r="AV733" i="5"/>
  <c r="AV731" i="5"/>
  <c r="AV725" i="5"/>
  <c r="AV746" i="5"/>
  <c r="AV732" i="5"/>
  <c r="AV726" i="5"/>
  <c r="AV718" i="5"/>
  <c r="AV762" i="5"/>
  <c r="AV727" i="5"/>
  <c r="AV738" i="5"/>
  <c r="AV728" i="5"/>
  <c r="AV729" i="5"/>
  <c r="AV721" i="5"/>
  <c r="AV713" i="5"/>
  <c r="AV705" i="5"/>
  <c r="AV772" i="5"/>
  <c r="AV714" i="5"/>
  <c r="AV706" i="5"/>
  <c r="AV720" i="5"/>
  <c r="AV715" i="5"/>
  <c r="AV739" i="5"/>
  <c r="AV719" i="5"/>
  <c r="AV716" i="5"/>
  <c r="AV708" i="5"/>
  <c r="AV717" i="5"/>
  <c r="AV734" i="5"/>
  <c r="AV723" i="5"/>
  <c r="AV698" i="5"/>
  <c r="AV690" i="5"/>
  <c r="AV682" i="5"/>
  <c r="AV699" i="5"/>
  <c r="AV691" i="5"/>
  <c r="AV683" i="5"/>
  <c r="AV700" i="5"/>
  <c r="AV692" i="5"/>
  <c r="AV684" i="5"/>
  <c r="AV754" i="5"/>
  <c r="AV724" i="5"/>
  <c r="AV722" i="5"/>
  <c r="AV707" i="5"/>
  <c r="AV701" i="5"/>
  <c r="AV693" i="5"/>
  <c r="AV685" i="5"/>
  <c r="AV730" i="5"/>
  <c r="AV694" i="5"/>
  <c r="AV686" i="5"/>
  <c r="AV677" i="5"/>
  <c r="AV669" i="5"/>
  <c r="AV661" i="5"/>
  <c r="AV653" i="5"/>
  <c r="AV678" i="5"/>
  <c r="AV670" i="5"/>
  <c r="AV662" i="5"/>
  <c r="AV654" i="5"/>
  <c r="AV646" i="5"/>
  <c r="AV711" i="5"/>
  <c r="AV679" i="5"/>
  <c r="AV671" i="5"/>
  <c r="AV663" i="5"/>
  <c r="AV655" i="5"/>
  <c r="AV647" i="5"/>
  <c r="AV703" i="5"/>
  <c r="AV687" i="5"/>
  <c r="AV680" i="5"/>
  <c r="AV672" i="5"/>
  <c r="AV664" i="5"/>
  <c r="AV656" i="5"/>
  <c r="AV648" i="5"/>
  <c r="AV709" i="5"/>
  <c r="AV695" i="5"/>
  <c r="AV667" i="5"/>
  <c r="AV645" i="5"/>
  <c r="AV642" i="5"/>
  <c r="AV702" i="5"/>
  <c r="AV674" i="5"/>
  <c r="AV651" i="5"/>
  <c r="AV710" i="5"/>
  <c r="AV676" i="5"/>
  <c r="AV666" i="5"/>
  <c r="AV660" i="5"/>
  <c r="AV644" i="5"/>
  <c r="AV657" i="5"/>
  <c r="AV688" i="5"/>
  <c r="AV668" i="5"/>
  <c r="AV650" i="5"/>
  <c r="AV638" i="5"/>
  <c r="AV673" i="5"/>
  <c r="AV659" i="5"/>
  <c r="AV649" i="5"/>
  <c r="AV639" i="5"/>
  <c r="AV696" i="5"/>
  <c r="AV665" i="5"/>
  <c r="AV641" i="5"/>
  <c r="AV712" i="5"/>
  <c r="AV681" i="5"/>
  <c r="AV704" i="5"/>
  <c r="AV652" i="5"/>
  <c r="AV697" i="5"/>
  <c r="AV658" i="5"/>
  <c r="AV689" i="5"/>
  <c r="AV675" i="5"/>
  <c r="AV640" i="5"/>
  <c r="AV643" i="5"/>
  <c r="CG359" i="5"/>
  <c r="AN359" i="5"/>
  <c r="CH749" i="5"/>
  <c r="AO749" i="5"/>
  <c r="CG376" i="5"/>
  <c r="AN376" i="5"/>
  <c r="CG681" i="5"/>
  <c r="AN681" i="5"/>
  <c r="AO646" i="5"/>
  <c r="CH646" i="5"/>
  <c r="CG188" i="5"/>
  <c r="AN188" i="5"/>
  <c r="CG439" i="5"/>
  <c r="AN439" i="5"/>
  <c r="CH754" i="5"/>
  <c r="AO754" i="5"/>
  <c r="AV350" i="5"/>
  <c r="CH267" i="5"/>
  <c r="AO267" i="5"/>
  <c r="CG164" i="5"/>
  <c r="AN164" i="5"/>
  <c r="AV75" i="5"/>
  <c r="AV71" i="5"/>
  <c r="AO414" i="5"/>
  <c r="AX414" i="5" s="1"/>
  <c r="CH414" i="5"/>
  <c r="AV51" i="5"/>
  <c r="AV47" i="5"/>
  <c r="CH532" i="5"/>
  <c r="AO532" i="5"/>
  <c r="AX532" i="5" s="1"/>
  <c r="AV342" i="5"/>
  <c r="AV340" i="5"/>
  <c r="AN800" i="5"/>
  <c r="CG800" i="5"/>
  <c r="CH207" i="5"/>
  <c r="AO207" i="5"/>
  <c r="CG210" i="5"/>
  <c r="AN210" i="5"/>
  <c r="AV60" i="5"/>
  <c r="CG574" i="5"/>
  <c r="AN574" i="5"/>
  <c r="AW574" i="5" s="1"/>
  <c r="AV468" i="5"/>
  <c r="CG431" i="5"/>
  <c r="AN431" i="5"/>
  <c r="CH155" i="5"/>
  <c r="AO155" i="5"/>
  <c r="AX155" i="5" s="1"/>
  <c r="AN517" i="5"/>
  <c r="CG517" i="5"/>
  <c r="CG409" i="5"/>
  <c r="AN409" i="5"/>
  <c r="AO66" i="5"/>
  <c r="CH66" i="5"/>
  <c r="CH733" i="5"/>
  <c r="AO733" i="5"/>
  <c r="AN186" i="5"/>
  <c r="CG186" i="5"/>
  <c r="CH193" i="5"/>
  <c r="AO193" i="5"/>
  <c r="CH557" i="5"/>
  <c r="AO557" i="5"/>
  <c r="AX557" i="5" s="1"/>
  <c r="AV364" i="5"/>
  <c r="CI608" i="5"/>
  <c r="AP608" i="5"/>
  <c r="AY608" i="5" s="1"/>
  <c r="AN123" i="5"/>
  <c r="CG123" i="5"/>
  <c r="CH81" i="5"/>
  <c r="AO81" i="5"/>
  <c r="CH121" i="5"/>
  <c r="AO121" i="5"/>
  <c r="AV448" i="5"/>
  <c r="CG99" i="5"/>
  <c r="AN99" i="5"/>
  <c r="CG638" i="5"/>
  <c r="AN638" i="5"/>
  <c r="CG558" i="5"/>
  <c r="AN558" i="5"/>
  <c r="CH125" i="5"/>
  <c r="AO125" i="5"/>
  <c r="AN170" i="5"/>
  <c r="AW170" i="5" s="1"/>
  <c r="CG170" i="5"/>
  <c r="CG732" i="5"/>
  <c r="AN732" i="5"/>
  <c r="AV398" i="5"/>
  <c r="CG324" i="5"/>
  <c r="AN324" i="5"/>
  <c r="AN814" i="5"/>
  <c r="CG814" i="5"/>
  <c r="AV121" i="5"/>
  <c r="AV389" i="5"/>
  <c r="AV395" i="5"/>
  <c r="CG575" i="5"/>
  <c r="AN575" i="5"/>
  <c r="AW575" i="5" s="1"/>
  <c r="AV295" i="5"/>
  <c r="AO114" i="5"/>
  <c r="CH114" i="5"/>
  <c r="AV187" i="5"/>
  <c r="AV488" i="5"/>
  <c r="AO534" i="5"/>
  <c r="AX534" i="5" s="1"/>
  <c r="CH534" i="5"/>
  <c r="AV541" i="5"/>
  <c r="AV487" i="5"/>
  <c r="CI609" i="5"/>
  <c r="AP609" i="5"/>
  <c r="AY609" i="5" s="1"/>
  <c r="AV316" i="5"/>
  <c r="AV315" i="5"/>
  <c r="CH516" i="5"/>
  <c r="AO516" i="5"/>
  <c r="AX516" i="5" s="1"/>
  <c r="CG194" i="5"/>
  <c r="AN194" i="5"/>
  <c r="AO548" i="5"/>
  <c r="AX548" i="5" s="1"/>
  <c r="CH548" i="5"/>
  <c r="AV248" i="5"/>
  <c r="CG253" i="5"/>
  <c r="AN253" i="5"/>
  <c r="CG781" i="5"/>
  <c r="AN781" i="5"/>
  <c r="AV124" i="5"/>
  <c r="CG134" i="5"/>
  <c r="AN134" i="5"/>
  <c r="CH493" i="5"/>
  <c r="AO493" i="5"/>
  <c r="AX493" i="5" s="1"/>
  <c r="AV197" i="5"/>
  <c r="AV114" i="5"/>
  <c r="AO328" i="5"/>
  <c r="CH328" i="5"/>
  <c r="CG76" i="5"/>
  <c r="AN76" i="5"/>
  <c r="CG343" i="5"/>
  <c r="AN343" i="5"/>
  <c r="CG347" i="5"/>
  <c r="AN347" i="5"/>
  <c r="CG216" i="5"/>
  <c r="AN216" i="5"/>
  <c r="CG346" i="5"/>
  <c r="AN346" i="5"/>
  <c r="CG452" i="5"/>
  <c r="AN452" i="5"/>
  <c r="AN653" i="5"/>
  <c r="CG653" i="5"/>
  <c r="AN459" i="5"/>
  <c r="CG459" i="5"/>
  <c r="AV544" i="5"/>
  <c r="CH442" i="5"/>
  <c r="AO442" i="5"/>
  <c r="AV334" i="5"/>
  <c r="AV332" i="5"/>
  <c r="AV138" i="5"/>
  <c r="CG641" i="5"/>
  <c r="AN641" i="5"/>
  <c r="CH562" i="5"/>
  <c r="AO562" i="5"/>
  <c r="CG369" i="5"/>
  <c r="AN369" i="5"/>
  <c r="AV501" i="5"/>
  <c r="AV481" i="5"/>
  <c r="CG419" i="5"/>
  <c r="AN419" i="5"/>
  <c r="AV336" i="5"/>
  <c r="CG242" i="5"/>
  <c r="AN242" i="5"/>
  <c r="CG335" i="5"/>
  <c r="AN335" i="5"/>
  <c r="AV237" i="5"/>
  <c r="CH243" i="5"/>
  <c r="AO243" i="5"/>
  <c r="AV208" i="5"/>
  <c r="CG239" i="5"/>
  <c r="AN239" i="5"/>
  <c r="AV471" i="5"/>
  <c r="CH577" i="5"/>
  <c r="AO577" i="5"/>
  <c r="AV232" i="5"/>
  <c r="CH104" i="5"/>
  <c r="AO104" i="5"/>
  <c r="AV457" i="5"/>
  <c r="AV456" i="5"/>
  <c r="AV371" i="5"/>
  <c r="AV289" i="5"/>
  <c r="AV67" i="5"/>
  <c r="CG254" i="5"/>
  <c r="AN254" i="5"/>
  <c r="AV367" i="5"/>
  <c r="CH259" i="5"/>
  <c r="AO259" i="5"/>
  <c r="CG670" i="5"/>
  <c r="AN670" i="5"/>
  <c r="AV84" i="5"/>
  <c r="AV374" i="5"/>
  <c r="CG258" i="5"/>
  <c r="AN258" i="5"/>
  <c r="CG717" i="5"/>
  <c r="AN717" i="5"/>
  <c r="CG338" i="5"/>
  <c r="AN338" i="5"/>
  <c r="CG552" i="5"/>
  <c r="AN552" i="5"/>
  <c r="CG816" i="5"/>
  <c r="AN816" i="5"/>
  <c r="CG262" i="5"/>
  <c r="AN262" i="5"/>
  <c r="AV304" i="5"/>
  <c r="AV69" i="5"/>
  <c r="CG484" i="5"/>
  <c r="AN484" i="5"/>
  <c r="CG150" i="5"/>
  <c r="AN150" i="5"/>
  <c r="CG109" i="5"/>
  <c r="AN109" i="5"/>
  <c r="CH428" i="5"/>
  <c r="AO428" i="5"/>
  <c r="CH687" i="5"/>
  <c r="AO687" i="5"/>
  <c r="AV503" i="5"/>
  <c r="AN785" i="5"/>
  <c r="CG785" i="5"/>
  <c r="CG168" i="5"/>
  <c r="AN168" i="5"/>
  <c r="AV45" i="5"/>
  <c r="AO698" i="5"/>
  <c r="CH698" i="5"/>
  <c r="AV154" i="5"/>
  <c r="AV476" i="5"/>
  <c r="CH285" i="5"/>
  <c r="AO285" i="5"/>
  <c r="CG175" i="5"/>
  <c r="AN175" i="5"/>
  <c r="CG70" i="5"/>
  <c r="AN70" i="5"/>
  <c r="AV486" i="5"/>
  <c r="AV363" i="5"/>
  <c r="CH310" i="5"/>
  <c r="AO310" i="5"/>
  <c r="AV330" i="5"/>
  <c r="CG537" i="5"/>
  <c r="AN537" i="5"/>
  <c r="CH762" i="5"/>
  <c r="AO762" i="5"/>
  <c r="CG559" i="5"/>
  <c r="AN559" i="5"/>
  <c r="AW559" i="5" s="1"/>
  <c r="CG270" i="5"/>
  <c r="AN270" i="5"/>
  <c r="CG117" i="5"/>
  <c r="AN117" i="5"/>
  <c r="CG791" i="5"/>
  <c r="AN791" i="5"/>
  <c r="AO42" i="5"/>
  <c r="AX42" i="5" s="1"/>
  <c r="CH42" i="5"/>
  <c r="CG115" i="5"/>
  <c r="AN115" i="5"/>
  <c r="CG214" i="5"/>
  <c r="AN214" i="5"/>
  <c r="CG59" i="5"/>
  <c r="AN59" i="5"/>
  <c r="CH772" i="5"/>
  <c r="AO772" i="5"/>
  <c r="AO220" i="5"/>
  <c r="CH220" i="5"/>
  <c r="AO669" i="5"/>
  <c r="CH669" i="5"/>
  <c r="AV202" i="5"/>
  <c r="AV200" i="5"/>
  <c r="CG758" i="5"/>
  <c r="AN758" i="5"/>
  <c r="AV96" i="5"/>
  <c r="CG463" i="5"/>
  <c r="AN463" i="5"/>
  <c r="CG266" i="5"/>
  <c r="AN266" i="5"/>
  <c r="CH773" i="5"/>
  <c r="AO773" i="5"/>
  <c r="CG399" i="5"/>
  <c r="AN399" i="5"/>
  <c r="AV368" i="5"/>
  <c r="CH402" i="5"/>
  <c r="AO402" i="5"/>
  <c r="AX402" i="5" s="1"/>
  <c r="CG527" i="5"/>
  <c r="AN527" i="5"/>
  <c r="AV282" i="5"/>
  <c r="CH761" i="5"/>
  <c r="AO761" i="5"/>
  <c r="CG288" i="5"/>
  <c r="AN288" i="5"/>
  <c r="CH602" i="5"/>
  <c r="AO602" i="5"/>
  <c r="AX602" i="5" s="1"/>
  <c r="CH219" i="5"/>
  <c r="AO219" i="5"/>
  <c r="CH528" i="5"/>
  <c r="AO528" i="5"/>
  <c r="AX528" i="5" s="1"/>
  <c r="AV462" i="5"/>
  <c r="CH524" i="5"/>
  <c r="AO524" i="5"/>
  <c r="AX524" i="5" s="1"/>
  <c r="CG385" i="5"/>
  <c r="AN385" i="5"/>
  <c r="AN740" i="5"/>
  <c r="CG740" i="5"/>
  <c r="CG53" i="5"/>
  <c r="AN53" i="5"/>
  <c r="AN509" i="5"/>
  <c r="CG509" i="5"/>
  <c r="AO405" i="5"/>
  <c r="CH405" i="5"/>
  <c r="AV68" i="5"/>
  <c r="AV329" i="5"/>
  <c r="CG75" i="5"/>
  <c r="AN75" i="5"/>
  <c r="CG51" i="5"/>
  <c r="AN51" i="5"/>
  <c r="AV136" i="5"/>
  <c r="CH619" i="5"/>
  <c r="AO619" i="5"/>
  <c r="AX619" i="5" s="1"/>
  <c r="CG776" i="5"/>
  <c r="AN776" i="5"/>
  <c r="CH640" i="5"/>
  <c r="AO640" i="5"/>
  <c r="AO661" i="5"/>
  <c r="CH661" i="5"/>
  <c r="CH499" i="5"/>
  <c r="AO499" i="5"/>
  <c r="AX499" i="5" s="1"/>
  <c r="AV381" i="5"/>
  <c r="AV379" i="5"/>
  <c r="AV65" i="5"/>
  <c r="AV79" i="5"/>
  <c r="AV162" i="5"/>
  <c r="CG505" i="5"/>
  <c r="AN505" i="5"/>
  <c r="CG678" i="5"/>
  <c r="AN678" i="5"/>
  <c r="AV557" i="5"/>
  <c r="AV170" i="5"/>
  <c r="AV211" i="5"/>
  <c r="AV190" i="5"/>
  <c r="CG415" i="5"/>
  <c r="AN415" i="5"/>
  <c r="CG398" i="5"/>
  <c r="AN398" i="5"/>
  <c r="CH727" i="5"/>
  <c r="AO727" i="5"/>
  <c r="CG692" i="5"/>
  <c r="AN692" i="5"/>
  <c r="AV231" i="5"/>
  <c r="CG203" i="5"/>
  <c r="AN203" i="5"/>
  <c r="AN389" i="5"/>
  <c r="CG389" i="5"/>
  <c r="AN540" i="5"/>
  <c r="AW538" i="5" s="1"/>
  <c r="CG540" i="5"/>
  <c r="AV384" i="5"/>
  <c r="AO212" i="5"/>
  <c r="CH212" i="5"/>
  <c r="CG187" i="5"/>
  <c r="AN187" i="5"/>
  <c r="AN730" i="5"/>
  <c r="CG730" i="5"/>
  <c r="CG488" i="5"/>
  <c r="AN488" i="5"/>
  <c r="AW488" i="5" s="1"/>
  <c r="CG541" i="5"/>
  <c r="AN541" i="5"/>
  <c r="AW536" i="5" s="1"/>
  <c r="AV83" i="5"/>
  <c r="CH755" i="5"/>
  <c r="AO755" i="5"/>
  <c r="CG316" i="5"/>
  <c r="AN316" i="5"/>
  <c r="CH812" i="5"/>
  <c r="AO812" i="5"/>
  <c r="AV194" i="5"/>
  <c r="AN276" i="5"/>
  <c r="CG276" i="5"/>
  <c r="CG699" i="5"/>
  <c r="AN699" i="5"/>
  <c r="CG248" i="5"/>
  <c r="AN248" i="5"/>
  <c r="AV290" i="5"/>
  <c r="CG124" i="5"/>
  <c r="AN124" i="5"/>
  <c r="CH418" i="5"/>
  <c r="AO418" i="5"/>
  <c r="AX418" i="5" s="1"/>
  <c r="AV370" i="5"/>
  <c r="CG793" i="5"/>
  <c r="AN793" i="5"/>
  <c r="CG768" i="5"/>
  <c r="AN768" i="5"/>
  <c r="AV227" i="5"/>
  <c r="AV396" i="5"/>
  <c r="AV322" i="5"/>
  <c r="AV420" i="5"/>
  <c r="AV182" i="5"/>
  <c r="CG682" i="5"/>
  <c r="AN682" i="5"/>
  <c r="CG544" i="5"/>
  <c r="AN544" i="5"/>
  <c r="AW544" i="5" s="1"/>
  <c r="AO573" i="5"/>
  <c r="AX573" i="5" s="1"/>
  <c r="CH573" i="5"/>
  <c r="CG138" i="5"/>
  <c r="AN138" i="5"/>
  <c r="AV201" i="5"/>
  <c r="CH571" i="5"/>
  <c r="AO571" i="5"/>
  <c r="AX571" i="5" s="1"/>
  <c r="CG454" i="5"/>
  <c r="AN454" i="5"/>
  <c r="AV502" i="5"/>
  <c r="CG481" i="5"/>
  <c r="AN481" i="5"/>
  <c r="AV317" i="5"/>
  <c r="CH478" i="5"/>
  <c r="AO478" i="5"/>
  <c r="AX478" i="5" s="1"/>
  <c r="CG336" i="5"/>
  <c r="AN336" i="5"/>
  <c r="CI632" i="5"/>
  <c r="AP632" i="5"/>
  <c r="AY632" i="5" s="1"/>
  <c r="CH642" i="5"/>
  <c r="AO642" i="5"/>
  <c r="AV242" i="5"/>
  <c r="AV335" i="5"/>
  <c r="CG237" i="5"/>
  <c r="AN237" i="5"/>
  <c r="CG208" i="5"/>
  <c r="AN208" i="5"/>
  <c r="CG423" i="5"/>
  <c r="AN423" i="5"/>
  <c r="AW577" i="5"/>
  <c r="CG232" i="5"/>
  <c r="AN232" i="5"/>
  <c r="CG457" i="5"/>
  <c r="AN457" i="5"/>
  <c r="CG613" i="5"/>
  <c r="AN613" i="5"/>
  <c r="CG734" i="5"/>
  <c r="AN734" i="5"/>
  <c r="CG289" i="5"/>
  <c r="AN289" i="5"/>
  <c r="CG67" i="5"/>
  <c r="AN67" i="5"/>
  <c r="CG367" i="5"/>
  <c r="AN367" i="5"/>
  <c r="AV103" i="5"/>
  <c r="CG656" i="5"/>
  <c r="AN656" i="5"/>
  <c r="AV281" i="5"/>
  <c r="AV280" i="5"/>
  <c r="CG84" i="5"/>
  <c r="AN84" i="5"/>
  <c r="CG374" i="5"/>
  <c r="AN374" i="5"/>
  <c r="AW373" i="5" s="1"/>
  <c r="AV393" i="5"/>
  <c r="CH739" i="5"/>
  <c r="AO739" i="5"/>
  <c r="CG69" i="5"/>
  <c r="AN69" i="5"/>
  <c r="AV62" i="5"/>
  <c r="AO724" i="5"/>
  <c r="CH724" i="5"/>
  <c r="AV293" i="5"/>
  <c r="AV247" i="5"/>
  <c r="CH284" i="5"/>
  <c r="AO284" i="5"/>
  <c r="CG635" i="5"/>
  <c r="AN635" i="5"/>
  <c r="AW635" i="5" s="1"/>
  <c r="AV464" i="5"/>
  <c r="AV168" i="5"/>
  <c r="CG45" i="5"/>
  <c r="AN45" i="5"/>
  <c r="AO626" i="5"/>
  <c r="AX626" i="5" s="1"/>
  <c r="CH626" i="5"/>
  <c r="AV81" i="5"/>
  <c r="AV287" i="5"/>
  <c r="AV85" i="5"/>
  <c r="CG476" i="5"/>
  <c r="AN476" i="5"/>
  <c r="CG668" i="5"/>
  <c r="AN668" i="5"/>
  <c r="AO652" i="5"/>
  <c r="CH652" i="5"/>
  <c r="CG330" i="5"/>
  <c r="AN330" i="5"/>
  <c r="CG263" i="5"/>
  <c r="AN263" i="5"/>
  <c r="CH539" i="5"/>
  <c r="AO539" i="5"/>
  <c r="AX539" i="5" s="1"/>
  <c r="CH96" i="5"/>
  <c r="AO96" i="5"/>
  <c r="CG282" i="5"/>
  <c r="AN282" i="5"/>
  <c r="CH327" i="5"/>
  <c r="AO327" i="5"/>
  <c r="CG630" i="5"/>
  <c r="AN630" i="5"/>
  <c r="AW630" i="5" s="1"/>
  <c r="CG474" i="5"/>
  <c r="AN474" i="5"/>
  <c r="CH786" i="5"/>
  <c r="AO786" i="5"/>
  <c r="CG818" i="5"/>
  <c r="AN818" i="5"/>
  <c r="AV314" i="5"/>
  <c r="CG657" i="5"/>
  <c r="AN657" i="5"/>
  <c r="CG255" i="5"/>
  <c r="AN255" i="5"/>
  <c r="CH450" i="5"/>
  <c r="AO450" i="5"/>
  <c r="AX450" i="5" s="1"/>
  <c r="CH88" i="5"/>
  <c r="AO88" i="5"/>
  <c r="CG94" i="5"/>
  <c r="AN94" i="5"/>
  <c r="CG159" i="5"/>
  <c r="AN159" i="5"/>
  <c r="CH795" i="5"/>
  <c r="AO795" i="5"/>
  <c r="CH711" i="5"/>
  <c r="AO711" i="5"/>
  <c r="CG664" i="5"/>
  <c r="AN664" i="5"/>
  <c r="CG441" i="5"/>
  <c r="AN441" i="5"/>
  <c r="AV53" i="5"/>
  <c r="CG654" i="5"/>
  <c r="AN654" i="5"/>
  <c r="CH448" i="5"/>
  <c r="AO448" i="5"/>
  <c r="AX448" i="5" s="1"/>
  <c r="AV292" i="5"/>
  <c r="AV291" i="5"/>
  <c r="AN320" i="5"/>
  <c r="CG320" i="5"/>
  <c r="CG726" i="5"/>
  <c r="AN726" i="5"/>
  <c r="AV359" i="5"/>
  <c r="CH594" i="5"/>
  <c r="AO594" i="5"/>
  <c r="AX594" i="5" s="1"/>
  <c r="CG506" i="5"/>
  <c r="AN506" i="5"/>
  <c r="CG767" i="5"/>
  <c r="AN767" i="5"/>
  <c r="AV52" i="5"/>
  <c r="CH790" i="5"/>
  <c r="AO790" i="5"/>
  <c r="CH580" i="5"/>
  <c r="AO580" i="5"/>
  <c r="AX580" i="5" s="1"/>
  <c r="CG236" i="5"/>
  <c r="AN236" i="5"/>
  <c r="CG360" i="5"/>
  <c r="AN360" i="5"/>
  <c r="CG662" i="5"/>
  <c r="AN662" i="5"/>
  <c r="AV178" i="5"/>
  <c r="CG460" i="5"/>
  <c r="AN460" i="5"/>
  <c r="AV387" i="5"/>
  <c r="AO587" i="5"/>
  <c r="AX587" i="5" s="1"/>
  <c r="CH587" i="5"/>
  <c r="CG198" i="5"/>
  <c r="AN198" i="5"/>
  <c r="CG226" i="5"/>
  <c r="AN226" i="5"/>
  <c r="AO659" i="5"/>
  <c r="CH659" i="5"/>
  <c r="CH555" i="5"/>
  <c r="AO555" i="5"/>
  <c r="AX555" i="5" s="1"/>
  <c r="AV89" i="5"/>
  <c r="AV164" i="5"/>
  <c r="AO268" i="5"/>
  <c r="CH268" i="5"/>
  <c r="CG443" i="5"/>
  <c r="AN443" i="5"/>
  <c r="CH748" i="5"/>
  <c r="AO748" i="5"/>
  <c r="CH595" i="5"/>
  <c r="AO595" i="5"/>
  <c r="AX595" i="5" s="1"/>
  <c r="CG808" i="5"/>
  <c r="AN808" i="5"/>
  <c r="AV344" i="5"/>
  <c r="AP802" i="5"/>
  <c r="CI802" i="5"/>
  <c r="CH388" i="5"/>
  <c r="AO388" i="5"/>
  <c r="AX388" i="5" s="1"/>
  <c r="AV284" i="5"/>
  <c r="AV137" i="5"/>
  <c r="CG400" i="5"/>
  <c r="AN400" i="5"/>
  <c r="AV165" i="5"/>
  <c r="CG355" i="5"/>
  <c r="AN355" i="5"/>
  <c r="CG305" i="5"/>
  <c r="AN305" i="5"/>
  <c r="CG342" i="5"/>
  <c r="AN342" i="5"/>
  <c r="AV210" i="5"/>
  <c r="CG313" i="5"/>
  <c r="AN313" i="5"/>
  <c r="AN596" i="5"/>
  <c r="AW596" i="5" s="1"/>
  <c r="CG596" i="5"/>
  <c r="CG60" i="5"/>
  <c r="AN60" i="5"/>
  <c r="CH119" i="5"/>
  <c r="AO119" i="5"/>
  <c r="AV204" i="5"/>
  <c r="CG468" i="5"/>
  <c r="AN468" i="5"/>
  <c r="AV373" i="5"/>
  <c r="CH551" i="5"/>
  <c r="AO551" i="5"/>
  <c r="AX551" i="5" s="1"/>
  <c r="AV542" i="5"/>
  <c r="AV112" i="5"/>
  <c r="AO504" i="5"/>
  <c r="AX504" i="5" s="1"/>
  <c r="CH504" i="5"/>
  <c r="CG518" i="5"/>
  <c r="AN518" i="5"/>
  <c r="AO735" i="5"/>
  <c r="CH735" i="5"/>
  <c r="CH165" i="5"/>
  <c r="AO165" i="5"/>
  <c r="CH426" i="5"/>
  <c r="AO426" i="5"/>
  <c r="CG68" i="5"/>
  <c r="AN68" i="5"/>
  <c r="CG143" i="5"/>
  <c r="AN143" i="5"/>
  <c r="CG344" i="5"/>
  <c r="AN344" i="5"/>
  <c r="AV241" i="5"/>
  <c r="CG339" i="5"/>
  <c r="AN339" i="5"/>
  <c r="AV362" i="5"/>
  <c r="AO131" i="5"/>
  <c r="CH131" i="5"/>
  <c r="CG329" i="5"/>
  <c r="AN329" i="5"/>
  <c r="AV361" i="5"/>
  <c r="AV118" i="5"/>
  <c r="CG649" i="5"/>
  <c r="AN649" i="5"/>
  <c r="AV355" i="5"/>
  <c r="AN787" i="5"/>
  <c r="CG787" i="5"/>
  <c r="AO412" i="5"/>
  <c r="CH412" i="5"/>
  <c r="AO373" i="5"/>
  <c r="AX373" i="5" s="1"/>
  <c r="CH373" i="5"/>
  <c r="CG136" i="5"/>
  <c r="AN136" i="5"/>
  <c r="AO350" i="5"/>
  <c r="AX350" i="5" s="1"/>
  <c r="CH350" i="5"/>
  <c r="AV142" i="5"/>
  <c r="CH169" i="5"/>
  <c r="AO169" i="5"/>
  <c r="AV492" i="5"/>
  <c r="AV491" i="5"/>
  <c r="AN204" i="5"/>
  <c r="CG204" i="5"/>
  <c r="CH161" i="5"/>
  <c r="AO161" i="5"/>
  <c r="AV358" i="5"/>
  <c r="AV225" i="5"/>
  <c r="AV438" i="5"/>
  <c r="AV333" i="5"/>
  <c r="CG774" i="5"/>
  <c r="AN774" i="5"/>
  <c r="CG622" i="5"/>
  <c r="AN622" i="5"/>
  <c r="AW622" i="5" s="1"/>
  <c r="CG542" i="5"/>
  <c r="AN542" i="5"/>
  <c r="CH520" i="5"/>
  <c r="AO520" i="5"/>
  <c r="AX520" i="5" s="1"/>
  <c r="AV386" i="5"/>
  <c r="CG381" i="5"/>
  <c r="AN381" i="5"/>
  <c r="AV461" i="5"/>
  <c r="AV119" i="5"/>
  <c r="CH410" i="5"/>
  <c r="AO410" i="5"/>
  <c r="AV553" i="5"/>
  <c r="AO470" i="5"/>
  <c r="AX470" i="5" s="1"/>
  <c r="CH470" i="5"/>
  <c r="AV446" i="5"/>
  <c r="CG162" i="5"/>
  <c r="AN162" i="5"/>
  <c r="AW161" i="5" s="1"/>
  <c r="CG533" i="5"/>
  <c r="AN533" i="5"/>
  <c r="AW533" i="5" s="1"/>
  <c r="CH333" i="5"/>
  <c r="AO333" i="5"/>
  <c r="AX333" i="5" s="1"/>
  <c r="CG614" i="5"/>
  <c r="AN614" i="5"/>
  <c r="CG779" i="5"/>
  <c r="AN779" i="5"/>
  <c r="AV193" i="5"/>
  <c r="AV212" i="5"/>
  <c r="CG190" i="5"/>
  <c r="AN190" i="5"/>
  <c r="CH141" i="5"/>
  <c r="AO141" i="5"/>
  <c r="AV469" i="5"/>
  <c r="AV230" i="5"/>
  <c r="CG455" i="5"/>
  <c r="AN455" i="5"/>
  <c r="CG231" i="5"/>
  <c r="AN231" i="5"/>
  <c r="AV470" i="5"/>
  <c r="AV203" i="5"/>
  <c r="CH584" i="5"/>
  <c r="AO584" i="5"/>
  <c r="AX584" i="5" s="1"/>
  <c r="AO578" i="5"/>
  <c r="CH578" i="5"/>
  <c r="CG384" i="5"/>
  <c r="AN384" i="5"/>
  <c r="AW384" i="5" s="1"/>
  <c r="CG564" i="5"/>
  <c r="AN564" i="5"/>
  <c r="AW563" i="5" s="1"/>
  <c r="CH303" i="5"/>
  <c r="AO303" i="5"/>
  <c r="AV311" i="5"/>
  <c r="AV297" i="5"/>
  <c r="AV458" i="5"/>
  <c r="CG83" i="5"/>
  <c r="AN83" i="5"/>
  <c r="CG435" i="5"/>
  <c r="AN435" i="5"/>
  <c r="AV604" i="5"/>
  <c r="AV436" i="5"/>
  <c r="CG588" i="5"/>
  <c r="AN588" i="5"/>
  <c r="AW588" i="5" s="1"/>
  <c r="AV276" i="5"/>
  <c r="AV209" i="5"/>
  <c r="CH538" i="5"/>
  <c r="AO538" i="5"/>
  <c r="AX538" i="5" s="1"/>
  <c r="CG290" i="5"/>
  <c r="AN290" i="5"/>
  <c r="AV179" i="5"/>
  <c r="CG728" i="5"/>
  <c r="AN728" i="5"/>
  <c r="CG370" i="5"/>
  <c r="AN370" i="5"/>
  <c r="AN705" i="5"/>
  <c r="CG705" i="5"/>
  <c r="AV240" i="5"/>
  <c r="AV224" i="5"/>
  <c r="AV105" i="5"/>
  <c r="CG322" i="5"/>
  <c r="AN322" i="5"/>
  <c r="CG416" i="5"/>
  <c r="AN416" i="5"/>
  <c r="CG420" i="5"/>
  <c r="AN420" i="5"/>
  <c r="CG736" i="5"/>
  <c r="AN736" i="5"/>
  <c r="CG591" i="5"/>
  <c r="AN591" i="5"/>
  <c r="AW591" i="5" s="1"/>
  <c r="CG182" i="5"/>
  <c r="AN182" i="5"/>
  <c r="CH90" i="5"/>
  <c r="AO90" i="5"/>
  <c r="AV467" i="5"/>
  <c r="CH720" i="5"/>
  <c r="AO720" i="5"/>
  <c r="CG582" i="5"/>
  <c r="AN582" i="5"/>
  <c r="AW582" i="5" s="1"/>
  <c r="AO471" i="5"/>
  <c r="CH471" i="5"/>
  <c r="AV321" i="5"/>
  <c r="CH610" i="5"/>
  <c r="AO610" i="5"/>
  <c r="AX610" i="5" s="1"/>
  <c r="CH796" i="5"/>
  <c r="AO796" i="5"/>
  <c r="AV300" i="5"/>
  <c r="AV299" i="5"/>
  <c r="CG709" i="5"/>
  <c r="AN709" i="5"/>
  <c r="AV318" i="5"/>
  <c r="CG306" i="5"/>
  <c r="AN306" i="5"/>
  <c r="AV234" i="5"/>
  <c r="AV158" i="5"/>
  <c r="AO261" i="5"/>
  <c r="CH261" i="5"/>
  <c r="AV144" i="5"/>
  <c r="AV229" i="5"/>
  <c r="CH157" i="5"/>
  <c r="AO157" i="5"/>
  <c r="AX157" i="5" s="1"/>
  <c r="AV72" i="5"/>
  <c r="AV561" i="5"/>
  <c r="AV560" i="5"/>
  <c r="CH319" i="5"/>
  <c r="AO319" i="5"/>
  <c r="AV606" i="5"/>
  <c r="CH145" i="5"/>
  <c r="AO145" i="5"/>
  <c r="AX145" i="5" s="1"/>
  <c r="AV166" i="5"/>
  <c r="AO413" i="5"/>
  <c r="AX413" i="5" s="1"/>
  <c r="CH413" i="5"/>
  <c r="CG744" i="5"/>
  <c r="AN744" i="5"/>
  <c r="CH788" i="5"/>
  <c r="AO788" i="5"/>
  <c r="CG281" i="5"/>
  <c r="AN281" i="5"/>
  <c r="CG393" i="5"/>
  <c r="AN393" i="5"/>
  <c r="AV223" i="5"/>
  <c r="CH694" i="5"/>
  <c r="AO694" i="5"/>
  <c r="CG522" i="5"/>
  <c r="AN522" i="5"/>
  <c r="CH464" i="5"/>
  <c r="AO464" i="5"/>
  <c r="AX464" i="5" s="1"/>
  <c r="CG684" i="5"/>
  <c r="AN684" i="5"/>
  <c r="AV417" i="5"/>
  <c r="CG62" i="5"/>
  <c r="AN62" i="5"/>
  <c r="AV294" i="5"/>
  <c r="CG247" i="5"/>
  <c r="AN247" i="5"/>
  <c r="AV391" i="5"/>
  <c r="AV265" i="5"/>
  <c r="AV264" i="5"/>
  <c r="AN764" i="5"/>
  <c r="CG764" i="5"/>
  <c r="AV397" i="5"/>
  <c r="AV589" i="5"/>
  <c r="AO472" i="5"/>
  <c r="CH472" i="5"/>
  <c r="CG286" i="5"/>
  <c r="AN286" i="5"/>
  <c r="CG287" i="5"/>
  <c r="AN287" i="5"/>
  <c r="CG85" i="5"/>
  <c r="AN85" i="5"/>
  <c r="AN525" i="5"/>
  <c r="CG525" i="5"/>
  <c r="AV86" i="5"/>
  <c r="CG411" i="5"/>
  <c r="AN411" i="5"/>
  <c r="AW405" i="5" s="1"/>
  <c r="AV259" i="5"/>
  <c r="AW486" i="5"/>
  <c r="AV349" i="5"/>
  <c r="AV348" i="5"/>
  <c r="CG449" i="5"/>
  <c r="AN449" i="5"/>
  <c r="CG798" i="5"/>
  <c r="AN798" i="5"/>
  <c r="CH805" i="5"/>
  <c r="AO805" i="5"/>
  <c r="CG489" i="5"/>
  <c r="AN489" i="5"/>
  <c r="AW489" i="5" s="1"/>
  <c r="CG498" i="5"/>
  <c r="AN498" i="5"/>
  <c r="AW498" i="5" s="1"/>
  <c r="CG665" i="5"/>
  <c r="AN665" i="5"/>
  <c r="AO295" i="5"/>
  <c r="CH295" i="5"/>
  <c r="CG107" i="5"/>
  <c r="AN107" i="5"/>
  <c r="CH235" i="5"/>
  <c r="AO235" i="5"/>
  <c r="CG618" i="5"/>
  <c r="AN618" i="5"/>
  <c r="AW618" i="5" s="1"/>
  <c r="AN556" i="5"/>
  <c r="AW556" i="5" s="1"/>
  <c r="CG556" i="5"/>
  <c r="CH318" i="5"/>
  <c r="AO318" i="5"/>
  <c r="CH766" i="5"/>
  <c r="AO766" i="5"/>
  <c r="CG312" i="5"/>
  <c r="AN312" i="5"/>
  <c r="AO765" i="5"/>
  <c r="CH765" i="5"/>
  <c r="CG759" i="5"/>
  <c r="AN759" i="5"/>
  <c r="CG631" i="5"/>
  <c r="AN631" i="5"/>
  <c r="AW631" i="5" s="1"/>
  <c r="CH536" i="5"/>
  <c r="AO536" i="5"/>
  <c r="AX536" i="5" s="1"/>
  <c r="CG148" i="5"/>
  <c r="AN148" i="5"/>
  <c r="CH185" i="5"/>
  <c r="AO185" i="5"/>
  <c r="AV226" i="5"/>
  <c r="AV110" i="5"/>
  <c r="CG351" i="5"/>
  <c r="AN351" i="5"/>
  <c r="AV126" i="5"/>
  <c r="AV345" i="5"/>
  <c r="CH137" i="5"/>
  <c r="AO137" i="5"/>
  <c r="CG447" i="5"/>
  <c r="AN447" i="5"/>
  <c r="AV249" i="5"/>
  <c r="CG803" i="5"/>
  <c r="AN803" i="5"/>
  <c r="CG817" i="5"/>
  <c r="AN817" i="5"/>
  <c r="AV61" i="5"/>
  <c r="CH782" i="5"/>
  <c r="AO782" i="5"/>
  <c r="AV466" i="5"/>
  <c r="CG127" i="5"/>
  <c r="AN127" i="5"/>
  <c r="CH568" i="5"/>
  <c r="AO568" i="5"/>
  <c r="AX568" i="5" s="1"/>
  <c r="AV181" i="5"/>
  <c r="CG697" i="5"/>
  <c r="AN697" i="5"/>
  <c r="CH725" i="5"/>
  <c r="AO725" i="5"/>
  <c r="CG713" i="5"/>
  <c r="AN713" i="5"/>
  <c r="AV133" i="5"/>
  <c r="CG639" i="5"/>
  <c r="AN639" i="5"/>
  <c r="CG714" i="5"/>
  <c r="AN714" i="5"/>
  <c r="CH380" i="5"/>
  <c r="AO380" i="5"/>
  <c r="AX380" i="5" s="1"/>
  <c r="AV480" i="5"/>
  <c r="AV477" i="5"/>
  <c r="CG663" i="5"/>
  <c r="AN663" i="5"/>
  <c r="CG521" i="5"/>
  <c r="AN521" i="5"/>
  <c r="CH189" i="5"/>
  <c r="AO189" i="5"/>
  <c r="CG152" i="5"/>
  <c r="AN152" i="5"/>
  <c r="AW152" i="5" s="1"/>
  <c r="AV243" i="5"/>
  <c r="AV157" i="5"/>
  <c r="CG241" i="5"/>
  <c r="AN241" i="5"/>
  <c r="CH763" i="5"/>
  <c r="AO763" i="5"/>
  <c r="CG362" i="5"/>
  <c r="AN362" i="5"/>
  <c r="AW362" i="5" s="1"/>
  <c r="AV392" i="5"/>
  <c r="CG599" i="5"/>
  <c r="AN599" i="5"/>
  <c r="AW599" i="5" s="1"/>
  <c r="CG361" i="5"/>
  <c r="AN361" i="5"/>
  <c r="CG118" i="5"/>
  <c r="AN118" i="5"/>
  <c r="AV128" i="5"/>
  <c r="CG789" i="5"/>
  <c r="AN789" i="5"/>
  <c r="CI348" i="5"/>
  <c r="AP348" i="5"/>
  <c r="AY348" i="5" s="1"/>
  <c r="AV383" i="5"/>
  <c r="CH260" i="5"/>
  <c r="AO260" i="5"/>
  <c r="CG422" i="5"/>
  <c r="AN422" i="5"/>
  <c r="CG743" i="5"/>
  <c r="AN743" i="5"/>
  <c r="CG142" i="5"/>
  <c r="AN142" i="5"/>
  <c r="AV131" i="5"/>
  <c r="CG492" i="5"/>
  <c r="AN492" i="5"/>
  <c r="AV101" i="5"/>
  <c r="CG567" i="5"/>
  <c r="AN567" i="5"/>
  <c r="AW567" i="5" s="1"/>
  <c r="CG598" i="5"/>
  <c r="AN598" i="5"/>
  <c r="CG225" i="5"/>
  <c r="AN225" i="5"/>
  <c r="CG438" i="5"/>
  <c r="AN438" i="5"/>
  <c r="CI721" i="5"/>
  <c r="AP721" i="5"/>
  <c r="AV116" i="5"/>
  <c r="CH49" i="5"/>
  <c r="AO49" i="5"/>
  <c r="AX49" i="5" s="1"/>
  <c r="CG377" i="5"/>
  <c r="AN377" i="5"/>
  <c r="CH688" i="5"/>
  <c r="AO688" i="5"/>
  <c r="CG386" i="5"/>
  <c r="AN386" i="5"/>
  <c r="AV199" i="5"/>
  <c r="CG461" i="5"/>
  <c r="AN461" i="5"/>
  <c r="CG514" i="5"/>
  <c r="AN514" i="5"/>
  <c r="AO778" i="5"/>
  <c r="CH778" i="5"/>
  <c r="CH323" i="5"/>
  <c r="AO323" i="5"/>
  <c r="CG553" i="5"/>
  <c r="AN553" i="5"/>
  <c r="AW553" i="5" s="1"/>
  <c r="CG446" i="5"/>
  <c r="AN446" i="5"/>
  <c r="CH695" i="5"/>
  <c r="AO695" i="5"/>
  <c r="AV108" i="5"/>
  <c r="CG508" i="5"/>
  <c r="AN508" i="5"/>
  <c r="CH129" i="5"/>
  <c r="AO129" i="5"/>
  <c r="AV180" i="5"/>
  <c r="CH603" i="5"/>
  <c r="AO603" i="5"/>
  <c r="AX603" i="5" s="1"/>
  <c r="AV77" i="5"/>
  <c r="CG469" i="5"/>
  <c r="AN469" i="5"/>
  <c r="CG230" i="5"/>
  <c r="AN230" i="5"/>
  <c r="AO479" i="5"/>
  <c r="AX479" i="5" s="1"/>
  <c r="CH479" i="5"/>
  <c r="CG511" i="5"/>
  <c r="AN511" i="5"/>
  <c r="AV73" i="5"/>
  <c r="AV205" i="5"/>
  <c r="CI799" i="5"/>
  <c r="AP799" i="5"/>
  <c r="CH723" i="5"/>
  <c r="AO723" i="5"/>
  <c r="AV418" i="5"/>
  <c r="AV91" i="5"/>
  <c r="CG425" i="5"/>
  <c r="AN425" i="5"/>
  <c r="CH275" i="5"/>
  <c r="AO275" i="5"/>
  <c r="CG311" i="5"/>
  <c r="AN311" i="5"/>
  <c r="CG297" i="5"/>
  <c r="AN297" i="5"/>
  <c r="CG604" i="5"/>
  <c r="AN604" i="5"/>
  <c r="AW604" i="5" s="1"/>
  <c r="CG451" i="5"/>
  <c r="AN451" i="5"/>
  <c r="CG436" i="5"/>
  <c r="AN436" i="5"/>
  <c r="AO579" i="5"/>
  <c r="AX579" i="5" s="1"/>
  <c r="CH579" i="5"/>
  <c r="CG209" i="5"/>
  <c r="AN209" i="5"/>
  <c r="CG737" i="5"/>
  <c r="AN737" i="5"/>
  <c r="CG179" i="5"/>
  <c r="AN179" i="5"/>
  <c r="AV353" i="5"/>
  <c r="CG529" i="5"/>
  <c r="AN529" i="5"/>
  <c r="AW528" i="5" s="1"/>
  <c r="AO106" i="5"/>
  <c r="CH106" i="5"/>
  <c r="CG686" i="5"/>
  <c r="AN686" i="5"/>
  <c r="CG240" i="5"/>
  <c r="AN240" i="5"/>
  <c r="CG224" i="5"/>
  <c r="AN224" i="5"/>
  <c r="AO620" i="5"/>
  <c r="AX620" i="5" s="1"/>
  <c r="CH620" i="5"/>
  <c r="AV160" i="5"/>
  <c r="CH494" i="5"/>
  <c r="AO494" i="5"/>
  <c r="AX494" i="5" s="1"/>
  <c r="CH784" i="5"/>
  <c r="AO784" i="5"/>
  <c r="AV48" i="5"/>
  <c r="AV222" i="5"/>
  <c r="CG467" i="5"/>
  <c r="AN467" i="5"/>
  <c r="CH365" i="5"/>
  <c r="AO365" i="5"/>
  <c r="AX365" i="5" s="1"/>
  <c r="AV382" i="5"/>
  <c r="AV490" i="5"/>
  <c r="AV437" i="5"/>
  <c r="CG174" i="5"/>
  <c r="AN174" i="5"/>
  <c r="AW174" i="5" s="1"/>
  <c r="CG403" i="5"/>
  <c r="AN403" i="5"/>
  <c r="AW403" i="5" s="1"/>
  <c r="CG321" i="5"/>
  <c r="AN321" i="5"/>
  <c r="CG300" i="5"/>
  <c r="AN300" i="5"/>
  <c r="AV90" i="5"/>
  <c r="CG234" i="5"/>
  <c r="AN234" i="5"/>
  <c r="CG679" i="5"/>
  <c r="AN679" i="5"/>
  <c r="CG158" i="5"/>
  <c r="AN158" i="5"/>
  <c r="CH624" i="5"/>
  <c r="AO624" i="5"/>
  <c r="AX624" i="5" s="1"/>
  <c r="CG144" i="5"/>
  <c r="AN144" i="5"/>
  <c r="CG549" i="5"/>
  <c r="AN549" i="5"/>
  <c r="AW549" i="5" s="1"/>
  <c r="AN229" i="5"/>
  <c r="CG229" i="5"/>
  <c r="CH102" i="5"/>
  <c r="AO102" i="5"/>
  <c r="CH201" i="5"/>
  <c r="AO201" i="5"/>
  <c r="AV267" i="5"/>
  <c r="CG561" i="5"/>
  <c r="AN561" i="5"/>
  <c r="CH356" i="5"/>
  <c r="AO356" i="5"/>
  <c r="AX356" i="5" s="1"/>
  <c r="CH611" i="5"/>
  <c r="AO611" i="5"/>
  <c r="AX611" i="5" s="1"/>
  <c r="CG565" i="5"/>
  <c r="AN565" i="5"/>
  <c r="AW565" i="5" s="1"/>
  <c r="CG581" i="5"/>
  <c r="AN581" i="5"/>
  <c r="AW581" i="5" s="1"/>
  <c r="CH82" i="5"/>
  <c r="AO82" i="5"/>
  <c r="CG606" i="5"/>
  <c r="AN606" i="5"/>
  <c r="AW606" i="5" s="1"/>
  <c r="CG166" i="5"/>
  <c r="AN166" i="5"/>
  <c r="AW165" i="5" s="1"/>
  <c r="CH458" i="5"/>
  <c r="AO458" i="5"/>
  <c r="AV319" i="5"/>
  <c r="AV246" i="5"/>
  <c r="CG218" i="5"/>
  <c r="AN218" i="5"/>
  <c r="CG647" i="5"/>
  <c r="AN647" i="5"/>
  <c r="CG223" i="5"/>
  <c r="AN223" i="5"/>
  <c r="AN572" i="5"/>
  <c r="AW572" i="5" s="1"/>
  <c r="CG572" i="5"/>
  <c r="CH113" i="5"/>
  <c r="AO113" i="5"/>
  <c r="CG655" i="5"/>
  <c r="AN655" i="5"/>
  <c r="CG417" i="5"/>
  <c r="AN417" i="5"/>
  <c r="AV139" i="5"/>
  <c r="CG648" i="5"/>
  <c r="AN648" i="5"/>
  <c r="CG391" i="5"/>
  <c r="AN391" i="5"/>
  <c r="CG265" i="5"/>
  <c r="AN265" i="5"/>
  <c r="AV587" i="5"/>
  <c r="CG397" i="5"/>
  <c r="AN397" i="5"/>
  <c r="AW397" i="5" s="1"/>
  <c r="CG589" i="5"/>
  <c r="AN589" i="5"/>
  <c r="AW589" i="5" s="1"/>
  <c r="AN676" i="5"/>
  <c r="CG676" i="5"/>
  <c r="AV44" i="5"/>
  <c r="AV472" i="5"/>
  <c r="AV286" i="5"/>
  <c r="AV283" i="5"/>
  <c r="AV497" i="5"/>
  <c r="CH304" i="5"/>
  <c r="AO304" i="5"/>
  <c r="CG86" i="5"/>
  <c r="AN86" i="5"/>
  <c r="CG244" i="5"/>
  <c r="AN244" i="5"/>
  <c r="AV132" i="5"/>
  <c r="AN634" i="5"/>
  <c r="AW634" i="5" s="1"/>
  <c r="CG634" i="5"/>
  <c r="CH486" i="5"/>
  <c r="AO486" i="5"/>
  <c r="AX486" i="5" s="1"/>
  <c r="CG550" i="5"/>
  <c r="AN550" i="5"/>
  <c r="AW550" i="5" s="1"/>
  <c r="CG349" i="5"/>
  <c r="AN349" i="5"/>
  <c r="CG496" i="5"/>
  <c r="AN496" i="5"/>
  <c r="CG421" i="5"/>
  <c r="AN421" i="5"/>
  <c r="CG815" i="5"/>
  <c r="AN815" i="5"/>
  <c r="CH358" i="5"/>
  <c r="AO358" i="5"/>
  <c r="AX358" i="5" s="1"/>
  <c r="AN221" i="5"/>
  <c r="CG221" i="5"/>
  <c r="CG195" i="5"/>
  <c r="AN195" i="5"/>
  <c r="CH149" i="5"/>
  <c r="AO149" i="5"/>
  <c r="AX149" i="5" s="1"/>
  <c r="CH112" i="5"/>
  <c r="AO112" i="5"/>
  <c r="CH364" i="5"/>
  <c r="AO364" i="5"/>
  <c r="AX364" i="5" s="1"/>
  <c r="CG671" i="5"/>
  <c r="AN671" i="5"/>
  <c r="CH633" i="5"/>
  <c r="AO633" i="5"/>
  <c r="AX633" i="5" s="1"/>
  <c r="AN147" i="5"/>
  <c r="CG147" i="5"/>
  <c r="CG375" i="5"/>
  <c r="AN375" i="5"/>
  <c r="AW372" i="5" s="1"/>
  <c r="CH510" i="5"/>
  <c r="AO510" i="5"/>
  <c r="AX510" i="5" s="1"/>
  <c r="CG797" i="5"/>
  <c r="AN797" i="5"/>
  <c r="AV236" i="5"/>
  <c r="AV460" i="5"/>
  <c r="CG238" i="5"/>
  <c r="AN238" i="5"/>
  <c r="CH563" i="5"/>
  <c r="AO563" i="5"/>
  <c r="AX563" i="5" s="1"/>
  <c r="CG298" i="5"/>
  <c r="AN298" i="5"/>
  <c r="CG100" i="5"/>
  <c r="AN100" i="5"/>
  <c r="CG135" i="5"/>
  <c r="AN135" i="5"/>
  <c r="CH269" i="5"/>
  <c r="AO269" i="5"/>
  <c r="AO756" i="5"/>
  <c r="CH756" i="5"/>
  <c r="AN146" i="5"/>
  <c r="CG146" i="5"/>
  <c r="AV357" i="5"/>
  <c r="AN621" i="5"/>
  <c r="AW621" i="5" s="1"/>
  <c r="CG621" i="5"/>
  <c r="CH80" i="5"/>
  <c r="AO80" i="5"/>
  <c r="CG535" i="5"/>
  <c r="AN535" i="5"/>
  <c r="CH72" i="5"/>
  <c r="AO72" i="5"/>
  <c r="CG715" i="5"/>
  <c r="AN715" i="5"/>
  <c r="AV43" i="5"/>
  <c r="CG645" i="5"/>
  <c r="AN645" i="5"/>
  <c r="CG54" i="5"/>
  <c r="AN54" i="5"/>
  <c r="AV366" i="5"/>
  <c r="CG78" i="5"/>
  <c r="AN78" i="5"/>
  <c r="CG92" i="5"/>
  <c r="AN92" i="5"/>
  <c r="CG480" i="5"/>
  <c r="AN480" i="5"/>
  <c r="CG751" i="5"/>
  <c r="AN751" i="5"/>
  <c r="CG637" i="5"/>
  <c r="AN637" i="5"/>
  <c r="AW637" i="5" s="1"/>
  <c r="CG191" i="5"/>
  <c r="AN191" i="5"/>
  <c r="AV102" i="5"/>
  <c r="AN704" i="5"/>
  <c r="CG704" i="5"/>
  <c r="CG392" i="5"/>
  <c r="AN392" i="5"/>
  <c r="AO404" i="5"/>
  <c r="CH404" i="5"/>
  <c r="CG128" i="5"/>
  <c r="AN128" i="5"/>
  <c r="AV221" i="5"/>
  <c r="AN643" i="5"/>
  <c r="CG643" i="5"/>
  <c r="CH89" i="5"/>
  <c r="AO89" i="5"/>
  <c r="AV49" i="5"/>
  <c r="AV195" i="5"/>
  <c r="CG383" i="5"/>
  <c r="AN383" i="5"/>
  <c r="AW383" i="5" s="1"/>
  <c r="AV156" i="5"/>
  <c r="CH279" i="5"/>
  <c r="AO279" i="5"/>
  <c r="CH628" i="5"/>
  <c r="AO628" i="5"/>
  <c r="AX628" i="5" s="1"/>
  <c r="CG566" i="5"/>
  <c r="AN566" i="5"/>
  <c r="AW566" i="5" s="1"/>
  <c r="CG101" i="5"/>
  <c r="AN101" i="5"/>
  <c r="CG116" i="5"/>
  <c r="AN116" i="5"/>
  <c r="AV74" i="5"/>
  <c r="CG199" i="5"/>
  <c r="AN199" i="5"/>
  <c r="CG700" i="5"/>
  <c r="AN700" i="5"/>
  <c r="CG250" i="5"/>
  <c r="AN250" i="5"/>
  <c r="AV489" i="5"/>
  <c r="AV117" i="5"/>
  <c r="AO690" i="5"/>
  <c r="CH690" i="5"/>
  <c r="CG296" i="5"/>
  <c r="AN296" i="5"/>
  <c r="AW294" i="5" s="1"/>
  <c r="AV176" i="5"/>
  <c r="AV66" i="5"/>
  <c r="CG108" i="5"/>
  <c r="AN108" i="5"/>
  <c r="CG752" i="5"/>
  <c r="AN752" i="5"/>
  <c r="CH658" i="5"/>
  <c r="AO658" i="5"/>
  <c r="CH807" i="5"/>
  <c r="AO807" i="5"/>
  <c r="CG180" i="5"/>
  <c r="AN180" i="5"/>
  <c r="CH65" i="5"/>
  <c r="AO65" i="5"/>
  <c r="AV107" i="5"/>
  <c r="CG77" i="5"/>
  <c r="AN77" i="5"/>
  <c r="AN278" i="5"/>
  <c r="CG278" i="5"/>
  <c r="AN205" i="5"/>
  <c r="AW201" i="5" s="1"/>
  <c r="CG205" i="5"/>
  <c r="CH173" i="5"/>
  <c r="AO173" i="5"/>
  <c r="CG91" i="5"/>
  <c r="AN91" i="5"/>
  <c r="AV408" i="5"/>
  <c r="AV375" i="5"/>
  <c r="CG612" i="5"/>
  <c r="AN612" i="5"/>
  <c r="AO617" i="5"/>
  <c r="AX617" i="5" s="1"/>
  <c r="CG252" i="5"/>
  <c r="AN252" i="5"/>
  <c r="CG590" i="5"/>
  <c r="AN590" i="5"/>
  <c r="AW590" i="5" s="1"/>
  <c r="AV245" i="5"/>
  <c r="AV479" i="5"/>
  <c r="AV445" i="5"/>
  <c r="CH98" i="5"/>
  <c r="AO98" i="5"/>
  <c r="AN703" i="5"/>
  <c r="CG703" i="5"/>
  <c r="AV309" i="5"/>
  <c r="CH750" i="5"/>
  <c r="AO750" i="5"/>
  <c r="CG353" i="5"/>
  <c r="AN353" i="5"/>
  <c r="CG683" i="5"/>
  <c r="AN683" i="5"/>
  <c r="AV115" i="5"/>
  <c r="AV352" i="5"/>
  <c r="CG160" i="5"/>
  <c r="AN160" i="5"/>
  <c r="CG707" i="5"/>
  <c r="AN707" i="5"/>
  <c r="CH466" i="5"/>
  <c r="AO466" i="5"/>
  <c r="AX466" i="5" s="1"/>
  <c r="CG760" i="5"/>
  <c r="AN760" i="5"/>
  <c r="CG222" i="5"/>
  <c r="AN222" i="5"/>
  <c r="CH153" i="5"/>
  <c r="AO153" i="5"/>
  <c r="AX153" i="5" s="1"/>
  <c r="AV59" i="5"/>
  <c r="CH394" i="5"/>
  <c r="AO394" i="5"/>
  <c r="AX394" i="5" s="1"/>
  <c r="CH58" i="5"/>
  <c r="AO58" i="5"/>
  <c r="AN382" i="5"/>
  <c r="AW382" i="5" s="1"/>
  <c r="CG382" i="5"/>
  <c r="CG806" i="5"/>
  <c r="AN806" i="5"/>
  <c r="CH309" i="5"/>
  <c r="AO309" i="5"/>
  <c r="CH569" i="5"/>
  <c r="AO569" i="5"/>
  <c r="AX569" i="5" s="1"/>
  <c r="CG490" i="5"/>
  <c r="AN490" i="5"/>
  <c r="CG437" i="5"/>
  <c r="AN437" i="5"/>
  <c r="AV106" i="5"/>
  <c r="CG722" i="5"/>
  <c r="AN722" i="5"/>
  <c r="CH227" i="5"/>
  <c r="AO227" i="5"/>
  <c r="CH396" i="5"/>
  <c r="AO396" i="5"/>
  <c r="AX396" i="5" s="1"/>
  <c r="AO132" i="5"/>
  <c r="CH132" i="5"/>
  <c r="AV312" i="5"/>
  <c r="AV255" i="5"/>
  <c r="CH710" i="5"/>
  <c r="AO710" i="5"/>
  <c r="CG378" i="5"/>
  <c r="AN378" i="5"/>
  <c r="AV554" i="5"/>
  <c r="AV238" i="5"/>
  <c r="CH729" i="5"/>
  <c r="AO729" i="5"/>
  <c r="AV298" i="5"/>
  <c r="AV100" i="5"/>
  <c r="AV269" i="5"/>
  <c r="AV135" i="5"/>
  <c r="CG465" i="5"/>
  <c r="AN465" i="5"/>
  <c r="CG453" i="5"/>
  <c r="AN453" i="5"/>
  <c r="CG246" i="5"/>
  <c r="AN246" i="5"/>
  <c r="CH576" i="5"/>
  <c r="AO576" i="5"/>
  <c r="AX576" i="5" s="1"/>
  <c r="CG780" i="5"/>
  <c r="AN780" i="5"/>
  <c r="CG775" i="5"/>
  <c r="AN775" i="5"/>
  <c r="AV130" i="5"/>
  <c r="CH331" i="5"/>
  <c r="AO331" i="5"/>
  <c r="AX331" i="5" s="1"/>
  <c r="AV277" i="5"/>
  <c r="AN139" i="5"/>
  <c r="CG139" i="5"/>
  <c r="AV63" i="5"/>
  <c r="AV233" i="5"/>
  <c r="AV146" i="5"/>
  <c r="AV46" i="5"/>
  <c r="AV285" i="5"/>
  <c r="AN357" i="5"/>
  <c r="CG357" i="5"/>
  <c r="CG44" i="5"/>
  <c r="AN44" i="5"/>
  <c r="AV94" i="5"/>
  <c r="AV87" i="5"/>
  <c r="CG644" i="5"/>
  <c r="AN644" i="5"/>
  <c r="AO406" i="5"/>
  <c r="CH406" i="5"/>
  <c r="CG497" i="5"/>
  <c r="AN497" i="5"/>
  <c r="AW497" i="5" s="1"/>
  <c r="CH213" i="5"/>
  <c r="AO213" i="5"/>
  <c r="AX213" i="5" s="1"/>
  <c r="CH277" i="5"/>
  <c r="AO277" i="5"/>
  <c r="AV159" i="5"/>
  <c r="AV244" i="5"/>
  <c r="CH502" i="5"/>
  <c r="AO502" i="5"/>
  <c r="AX502" i="5" s="1"/>
  <c r="AV64" i="5"/>
  <c r="C5" i="13"/>
  <c r="AA5" i="13" s="1"/>
  <c r="AQ80" i="13"/>
  <c r="AP80" i="13"/>
  <c r="W80" i="13"/>
  <c r="J80" i="13"/>
  <c r="I80" i="13"/>
  <c r="J79" i="13" s="1"/>
  <c r="AQ79" i="13"/>
  <c r="AP79" i="13"/>
  <c r="W79" i="13"/>
  <c r="I79" i="13"/>
  <c r="J78" i="13" s="1"/>
  <c r="AQ78" i="13"/>
  <c r="AP78" i="13"/>
  <c r="W78" i="13"/>
  <c r="I78" i="13"/>
  <c r="J77" i="13" s="1"/>
  <c r="AQ77" i="13"/>
  <c r="AP77" i="13"/>
  <c r="W77" i="13"/>
  <c r="I77" i="13"/>
  <c r="J76" i="13" s="1"/>
  <c r="AQ76" i="13"/>
  <c r="AP76" i="13"/>
  <c r="W76" i="13"/>
  <c r="I76" i="13"/>
  <c r="J75" i="13" s="1"/>
  <c r="AQ75" i="13"/>
  <c r="AP75" i="13"/>
  <c r="W75" i="13"/>
  <c r="I75" i="13"/>
  <c r="J74" i="13" s="1"/>
  <c r="AQ74" i="13"/>
  <c r="AP74" i="13"/>
  <c r="W74" i="13"/>
  <c r="I74" i="13"/>
  <c r="J73" i="13" s="1"/>
  <c r="AQ73" i="13"/>
  <c r="AP73" i="13"/>
  <c r="W73" i="13"/>
  <c r="I73" i="13"/>
  <c r="J72" i="13" s="1"/>
  <c r="AQ72" i="13"/>
  <c r="AP72" i="13"/>
  <c r="W72" i="13"/>
  <c r="I72" i="13"/>
  <c r="J71" i="13" s="1"/>
  <c r="AQ71" i="13"/>
  <c r="AP71" i="13"/>
  <c r="W71" i="13"/>
  <c r="I71" i="13"/>
  <c r="J70" i="13" s="1"/>
  <c r="AQ70" i="13"/>
  <c r="AP70" i="13"/>
  <c r="W70" i="13"/>
  <c r="I70" i="13"/>
  <c r="J69" i="13" s="1"/>
  <c r="AQ69" i="13"/>
  <c r="AP69" i="13"/>
  <c r="W69" i="13"/>
  <c r="I69" i="13"/>
  <c r="J68" i="13" s="1"/>
  <c r="AQ68" i="13"/>
  <c r="AP68" i="13"/>
  <c r="W68" i="13"/>
  <c r="I68" i="13"/>
  <c r="J67" i="13" s="1"/>
  <c r="AQ67" i="13"/>
  <c r="AP67" i="13"/>
  <c r="W67" i="13"/>
  <c r="I67" i="13"/>
  <c r="J66" i="13" s="1"/>
  <c r="AQ66" i="13"/>
  <c r="AP66" i="13"/>
  <c r="W66" i="13"/>
  <c r="I66" i="13"/>
  <c r="J65" i="13" s="1"/>
  <c r="AQ65" i="13"/>
  <c r="AP65" i="13"/>
  <c r="W65" i="13"/>
  <c r="I65" i="13"/>
  <c r="J64" i="13" s="1"/>
  <c r="AQ64" i="13"/>
  <c r="AP64" i="13"/>
  <c r="W64" i="13"/>
  <c r="I64" i="13"/>
  <c r="J63" i="13" s="1"/>
  <c r="AQ63" i="13"/>
  <c r="AP63" i="13"/>
  <c r="W63" i="13"/>
  <c r="I63" i="13"/>
  <c r="J62" i="13" s="1"/>
  <c r="AQ62" i="13"/>
  <c r="AP62" i="13"/>
  <c r="W62" i="13"/>
  <c r="I62" i="13"/>
  <c r="J61" i="13" s="1"/>
  <c r="AQ61" i="13"/>
  <c r="AP61" i="13"/>
  <c r="W61" i="13"/>
  <c r="I61" i="13"/>
  <c r="J60" i="13" s="1"/>
  <c r="AQ60" i="13"/>
  <c r="AP60" i="13"/>
  <c r="W60" i="13"/>
  <c r="I60" i="13"/>
  <c r="J59" i="13" s="1"/>
  <c r="AQ59" i="13"/>
  <c r="AP59" i="13"/>
  <c r="W59" i="13"/>
  <c r="I59" i="13"/>
  <c r="J58" i="13" s="1"/>
  <c r="AQ58" i="13"/>
  <c r="AP58" i="13"/>
  <c r="W58" i="13"/>
  <c r="I58" i="13"/>
  <c r="J57" i="13" s="1"/>
  <c r="AQ57" i="13"/>
  <c r="AP57" i="13"/>
  <c r="W57" i="13"/>
  <c r="I57" i="13"/>
  <c r="J56" i="13" s="1"/>
  <c r="AQ56" i="13"/>
  <c r="AP56" i="13"/>
  <c r="W56" i="13"/>
  <c r="I56" i="13"/>
  <c r="J55" i="13" s="1"/>
  <c r="AQ55" i="13"/>
  <c r="AP55" i="13"/>
  <c r="W55" i="13"/>
  <c r="I55" i="13"/>
  <c r="J54" i="13" s="1"/>
  <c r="AQ54" i="13"/>
  <c r="AP54" i="13"/>
  <c r="W54" i="13"/>
  <c r="I54" i="13"/>
  <c r="J53" i="13" s="1"/>
  <c r="AQ53" i="13"/>
  <c r="AP53" i="13"/>
  <c r="W53" i="13"/>
  <c r="I53" i="13"/>
  <c r="J52" i="13" s="1"/>
  <c r="AQ52" i="13"/>
  <c r="AP52" i="13"/>
  <c r="W52" i="13"/>
  <c r="I52" i="13"/>
  <c r="J51" i="13" s="1"/>
  <c r="AQ51" i="13"/>
  <c r="AP51" i="13"/>
  <c r="W51" i="13"/>
  <c r="I51" i="13"/>
  <c r="J50" i="13" s="1"/>
  <c r="AQ50" i="13"/>
  <c r="AP50" i="13"/>
  <c r="W50" i="13"/>
  <c r="I50" i="13"/>
  <c r="J49" i="13" s="1"/>
  <c r="AQ49" i="13"/>
  <c r="AP49" i="13"/>
  <c r="W49" i="13"/>
  <c r="I49" i="13"/>
  <c r="J48" i="13" s="1"/>
  <c r="AQ48" i="13"/>
  <c r="AP48" i="13"/>
  <c r="W48" i="13"/>
  <c r="I48" i="13"/>
  <c r="J47" i="13" s="1"/>
  <c r="AQ47" i="13"/>
  <c r="AP47" i="13"/>
  <c r="W47" i="13"/>
  <c r="I47" i="13"/>
  <c r="J46" i="13" s="1"/>
  <c r="AQ46" i="13"/>
  <c r="AP46" i="13"/>
  <c r="W46" i="13"/>
  <c r="I46" i="13"/>
  <c r="J45" i="13" s="1"/>
  <c r="AQ45" i="13"/>
  <c r="AP45" i="13"/>
  <c r="W45" i="13"/>
  <c r="I45" i="13"/>
  <c r="J44" i="13" s="1"/>
  <c r="AQ44" i="13"/>
  <c r="AP44" i="13"/>
  <c r="W44" i="13"/>
  <c r="I44" i="13"/>
  <c r="J43" i="13" s="1"/>
  <c r="AQ43" i="13"/>
  <c r="AP43" i="13"/>
  <c r="W43" i="13"/>
  <c r="I43" i="13"/>
  <c r="J42" i="13" s="1"/>
  <c r="AQ42" i="13"/>
  <c r="AP42" i="13"/>
  <c r="W42" i="13"/>
  <c r="I42" i="13"/>
  <c r="J41" i="13" s="1"/>
  <c r="AQ41" i="13"/>
  <c r="AP41" i="13"/>
  <c r="W41" i="13"/>
  <c r="I41" i="13"/>
  <c r="J40" i="13" s="1"/>
  <c r="AQ40" i="13"/>
  <c r="AP40" i="13"/>
  <c r="W40" i="13"/>
  <c r="I40" i="13"/>
  <c r="J39" i="13" s="1"/>
  <c r="AQ39" i="13"/>
  <c r="AP39" i="13"/>
  <c r="W39" i="13"/>
  <c r="I39" i="13"/>
  <c r="J38" i="13" s="1"/>
  <c r="AQ38" i="13"/>
  <c r="AP38" i="13"/>
  <c r="W38" i="13"/>
  <c r="I38" i="13"/>
  <c r="J37" i="13" s="1"/>
  <c r="AQ37" i="13"/>
  <c r="AP37" i="13"/>
  <c r="W37" i="13"/>
  <c r="I37" i="13"/>
  <c r="J36" i="13" s="1"/>
  <c r="AQ36" i="13"/>
  <c r="AP36" i="13"/>
  <c r="W36" i="13"/>
  <c r="I36" i="13"/>
  <c r="J35" i="13" s="1"/>
  <c r="AQ35" i="13"/>
  <c r="AP35" i="13"/>
  <c r="W35" i="13"/>
  <c r="I35" i="13"/>
  <c r="J34" i="13" s="1"/>
  <c r="AQ34" i="13"/>
  <c r="AP34" i="13"/>
  <c r="W34" i="13"/>
  <c r="I34" i="13"/>
  <c r="J33" i="13" s="1"/>
  <c r="AQ33" i="13"/>
  <c r="AP33" i="13"/>
  <c r="W33" i="13"/>
  <c r="I33" i="13"/>
  <c r="J32" i="13" s="1"/>
  <c r="AQ32" i="13"/>
  <c r="AP32" i="13"/>
  <c r="W32" i="13"/>
  <c r="I32" i="13"/>
  <c r="J31" i="13" s="1"/>
  <c r="AQ31" i="13"/>
  <c r="AP31" i="13"/>
  <c r="W31" i="13"/>
  <c r="I31" i="13"/>
  <c r="J30" i="13" s="1"/>
  <c r="AQ30" i="13"/>
  <c r="AP30" i="13"/>
  <c r="W30" i="13"/>
  <c r="I30" i="13"/>
  <c r="J29" i="13" s="1"/>
  <c r="AQ29" i="13"/>
  <c r="AP29" i="13"/>
  <c r="W29" i="13"/>
  <c r="I29" i="13"/>
  <c r="J28" i="13" s="1"/>
  <c r="AQ28" i="13"/>
  <c r="AP28" i="13"/>
  <c r="W28" i="13"/>
  <c r="I28" i="13"/>
  <c r="J27" i="13" s="1"/>
  <c r="AQ27" i="13"/>
  <c r="AP27" i="13"/>
  <c r="W27" i="13"/>
  <c r="I27" i="13"/>
  <c r="J26" i="13" s="1"/>
  <c r="AQ26" i="13"/>
  <c r="AP26" i="13"/>
  <c r="W26" i="13"/>
  <c r="I26" i="13"/>
  <c r="J25" i="13" s="1"/>
  <c r="AQ25" i="13"/>
  <c r="AP25" i="13"/>
  <c r="W25" i="13"/>
  <c r="I25" i="13"/>
  <c r="J24" i="13" s="1"/>
  <c r="AQ24" i="13"/>
  <c r="AP24" i="13"/>
  <c r="W24" i="13"/>
  <c r="I24" i="13"/>
  <c r="J23" i="13" s="1"/>
  <c r="AQ23" i="13"/>
  <c r="AP23" i="13"/>
  <c r="W23" i="13"/>
  <c r="I23" i="13"/>
  <c r="J22" i="13" s="1"/>
  <c r="AQ22" i="13"/>
  <c r="AP22" i="13"/>
  <c r="W22" i="13"/>
  <c r="I22" i="13"/>
  <c r="J21" i="13" s="1"/>
  <c r="AQ21" i="13"/>
  <c r="AP21" i="13"/>
  <c r="W21" i="13"/>
  <c r="I21" i="13"/>
  <c r="J20" i="13" s="1"/>
  <c r="AQ20" i="13"/>
  <c r="AP20" i="13"/>
  <c r="W20" i="13"/>
  <c r="I20" i="13"/>
  <c r="J19" i="13" s="1"/>
  <c r="AQ19" i="13"/>
  <c r="AP19" i="13"/>
  <c r="W19" i="13"/>
  <c r="I19" i="13"/>
  <c r="J18" i="13" s="1"/>
  <c r="AQ18" i="13"/>
  <c r="AP18" i="13"/>
  <c r="W18" i="13"/>
  <c r="I18" i="13"/>
  <c r="J17" i="13" s="1"/>
  <c r="AQ17" i="13"/>
  <c r="AP17" i="13"/>
  <c r="W17" i="13"/>
  <c r="I17" i="13"/>
  <c r="J16" i="13" s="1"/>
  <c r="AQ16" i="13"/>
  <c r="AP16" i="13"/>
  <c r="W16" i="13"/>
  <c r="I16" i="13"/>
  <c r="J15" i="13" s="1"/>
  <c r="AQ15" i="13"/>
  <c r="AP15" i="13"/>
  <c r="W15" i="13"/>
  <c r="I15" i="13"/>
  <c r="J14" i="13" s="1"/>
  <c r="AQ14" i="13"/>
  <c r="AP14" i="13"/>
  <c r="W14" i="13"/>
  <c r="I14" i="13"/>
  <c r="J13" i="13" s="1"/>
  <c r="AQ13" i="13"/>
  <c r="AP13" i="13"/>
  <c r="W13" i="13"/>
  <c r="I13" i="13"/>
  <c r="J12" i="13" s="1"/>
  <c r="AQ12" i="13"/>
  <c r="AP12" i="13"/>
  <c r="W12" i="13"/>
  <c r="I12" i="13"/>
  <c r="J11" i="13" s="1"/>
  <c r="AQ11" i="13"/>
  <c r="AP11" i="13"/>
  <c r="W11" i="13"/>
  <c r="J10" i="13"/>
  <c r="AQ10" i="13"/>
  <c r="AP10" i="13"/>
  <c r="W10" i="13"/>
  <c r="J9" i="13"/>
  <c r="AQ9" i="13"/>
  <c r="AP9" i="13"/>
  <c r="W9" i="13"/>
  <c r="J8" i="13"/>
  <c r="AQ8" i="13"/>
  <c r="AP8" i="13"/>
  <c r="W8" i="13"/>
  <c r="AO302" i="5" l="1"/>
  <c r="AW557" i="5"/>
  <c r="AW200" i="5"/>
  <c r="AW547" i="5"/>
  <c r="AX212" i="5"/>
  <c r="AW552" i="5"/>
  <c r="AW558" i="5"/>
  <c r="AW176" i="5"/>
  <c r="AW171" i="5"/>
  <c r="AW163" i="5"/>
  <c r="AW554" i="5"/>
  <c r="AW155" i="5"/>
  <c r="AW616" i="5"/>
  <c r="AW153" i="5"/>
  <c r="AW535" i="5"/>
  <c r="AW158" i="5"/>
  <c r="AX578" i="5"/>
  <c r="AW542" i="5"/>
  <c r="AW212" i="5"/>
  <c r="AW537" i="5"/>
  <c r="AW368" i="5"/>
  <c r="AW545" i="5"/>
  <c r="AW546" i="5"/>
  <c r="AW562" i="5"/>
  <c r="AW173" i="5"/>
  <c r="AW371" i="5"/>
  <c r="AW539" i="5"/>
  <c r="AW541" i="5"/>
  <c r="AW357" i="5"/>
  <c r="AW417" i="5"/>
  <c r="AW561" i="5"/>
  <c r="AW162" i="5"/>
  <c r="AW613" i="5"/>
  <c r="AW175" i="5"/>
  <c r="AW183" i="5"/>
  <c r="AW184" i="5"/>
  <c r="AW404" i="5"/>
  <c r="AW169" i="5"/>
  <c r="AW555" i="5"/>
  <c r="AW167" i="5"/>
  <c r="AW190" i="5"/>
  <c r="AW164" i="5"/>
  <c r="AW199" i="5"/>
  <c r="AW191" i="5"/>
  <c r="AW179" i="5"/>
  <c r="AW182" i="5"/>
  <c r="AX161" i="5"/>
  <c r="AX412" i="5"/>
  <c r="AW400" i="5"/>
  <c r="AW159" i="5"/>
  <c r="AW540" i="5"/>
  <c r="AW168" i="5"/>
  <c r="AW560" i="5"/>
  <c r="AW180" i="5"/>
  <c r="AW160" i="5"/>
  <c r="AW612" i="5"/>
  <c r="AW166" i="5"/>
  <c r="AW370" i="5"/>
  <c r="AW564" i="5"/>
  <c r="AW614" i="5"/>
  <c r="AX220" i="5"/>
  <c r="AW172" i="5"/>
  <c r="AW181" i="5"/>
  <c r="AW617" i="5"/>
  <c r="AO586" i="5"/>
  <c r="AX586" i="5" s="1"/>
  <c r="CH372" i="5"/>
  <c r="AW381" i="5"/>
  <c r="AW522" i="5"/>
  <c r="AW598" i="5"/>
  <c r="AW380" i="5"/>
  <c r="AW597" i="5"/>
  <c r="AW465" i="5"/>
  <c r="AO294" i="5"/>
  <c r="AX294" i="5" s="1"/>
  <c r="AW514" i="5"/>
  <c r="AW521" i="5"/>
  <c r="AW523" i="5"/>
  <c r="AW525" i="5"/>
  <c r="AO747" i="5"/>
  <c r="AW524" i="5"/>
  <c r="AW518" i="5"/>
  <c r="AW517" i="5"/>
  <c r="AO177" i="5"/>
  <c r="AW501" i="5"/>
  <c r="AW568" i="5"/>
  <c r="AW500" i="5"/>
  <c r="AW499" i="5"/>
  <c r="AW569" i="5"/>
  <c r="AW519" i="5"/>
  <c r="AW378" i="5"/>
  <c r="AW520" i="5"/>
  <c r="AW48" i="5"/>
  <c r="AW132" i="5"/>
  <c r="AW458" i="5"/>
  <c r="AW146" i="5"/>
  <c r="AW147" i="5"/>
  <c r="AW148" i="5"/>
  <c r="AW137" i="5"/>
  <c r="AW150" i="5"/>
  <c r="AW302" i="5"/>
  <c r="AW467" i="5"/>
  <c r="AW503" i="5"/>
  <c r="AW507" i="5"/>
  <c r="AW516" i="5"/>
  <c r="AW45" i="5"/>
  <c r="AW130" i="5"/>
  <c r="AW298" i="5"/>
  <c r="AW321" i="5"/>
  <c r="AW141" i="5"/>
  <c r="AW149" i="5"/>
  <c r="AW301" i="5"/>
  <c r="AW139" i="5"/>
  <c r="AW511" i="5"/>
  <c r="AW506" i="5"/>
  <c r="AW505" i="5"/>
  <c r="AW513" i="5"/>
  <c r="AW483" i="5"/>
  <c r="AW143" i="5"/>
  <c r="AW482" i="5"/>
  <c r="AW515" i="5"/>
  <c r="AW510" i="5"/>
  <c r="AW47" i="5"/>
  <c r="AW509" i="5"/>
  <c r="AW512" i="5"/>
  <c r="AW377" i="5"/>
  <c r="AW504" i="5"/>
  <c r="AW388" i="5"/>
  <c r="AW410" i="5"/>
  <c r="AW420" i="5"/>
  <c r="AW402" i="5"/>
  <c r="AW413" i="5"/>
  <c r="AW418" i="5"/>
  <c r="AW395" i="5"/>
  <c r="AW391" i="5"/>
  <c r="AW433" i="5"/>
  <c r="AW407" i="5"/>
  <c r="AW412" i="5"/>
  <c r="AW411" i="5"/>
  <c r="AW463" i="5"/>
  <c r="AW409" i="5"/>
  <c r="AW387" i="5"/>
  <c r="AW464" i="5"/>
  <c r="AW389" i="5"/>
  <c r="AW399" i="5"/>
  <c r="AW393" i="5"/>
  <c r="AW416" i="5"/>
  <c r="AW398" i="5"/>
  <c r="AW408" i="5"/>
  <c r="AW414" i="5"/>
  <c r="AW386" i="5"/>
  <c r="AW440" i="5"/>
  <c r="AW432" i="5"/>
  <c r="AW396" i="5"/>
  <c r="AW392" i="5"/>
  <c r="AW474" i="5"/>
  <c r="AW415" i="5"/>
  <c r="AW385" i="5"/>
  <c r="AW527" i="5"/>
  <c r="AW419" i="5"/>
  <c r="AW394" i="5"/>
  <c r="AW508" i="5"/>
  <c r="AW424" i="5"/>
  <c r="AW436" i="5"/>
  <c r="AW311" i="5"/>
  <c r="AW57" i="5"/>
  <c r="AW422" i="5"/>
  <c r="AW58" i="5"/>
  <c r="AW320" i="5"/>
  <c r="AW55" i="5"/>
  <c r="AW186" i="5"/>
  <c r="AW423" i="5"/>
  <c r="AW430" i="5"/>
  <c r="AW185" i="5"/>
  <c r="AW250" i="5"/>
  <c r="AW305" i="5"/>
  <c r="AW198" i="5"/>
  <c r="AW194" i="5"/>
  <c r="AW188" i="5"/>
  <c r="AW202" i="5"/>
  <c r="AW429" i="5"/>
  <c r="AW428" i="5"/>
  <c r="AW197" i="5"/>
  <c r="AW56" i="5"/>
  <c r="AW434" i="5"/>
  <c r="AW431" i="5"/>
  <c r="AW317" i="5"/>
  <c r="AW204" i="5"/>
  <c r="AW437" i="5"/>
  <c r="AW252" i="5"/>
  <c r="AW318" i="5"/>
  <c r="AW425" i="5"/>
  <c r="AW193" i="5"/>
  <c r="AW312" i="5"/>
  <c r="AW313" i="5"/>
  <c r="AW237" i="5"/>
  <c r="AW187" i="5"/>
  <c r="AW253" i="5"/>
  <c r="AW314" i="5"/>
  <c r="AW196" i="5"/>
  <c r="AW427" i="5"/>
  <c r="AW192" i="5"/>
  <c r="AW309" i="5"/>
  <c r="AW189" i="5"/>
  <c r="AW238" i="5"/>
  <c r="AW246" i="5"/>
  <c r="AW435" i="5"/>
  <c r="AW249" i="5"/>
  <c r="AW213" i="5"/>
  <c r="AW310" i="5"/>
  <c r="AW308" i="5"/>
  <c r="AW195" i="5"/>
  <c r="AW421" i="5"/>
  <c r="AW426" i="5"/>
  <c r="AW59" i="5"/>
  <c r="AW324" i="5"/>
  <c r="AW84" i="5"/>
  <c r="AW257" i="5"/>
  <c r="AW526" i="5"/>
  <c r="AW468" i="5"/>
  <c r="AW325" i="5"/>
  <c r="AW454" i="5"/>
  <c r="AW251" i="5"/>
  <c r="AW323" i="5"/>
  <c r="AW466" i="5"/>
  <c r="AW102" i="5"/>
  <c r="AW203" i="5"/>
  <c r="AW206" i="5"/>
  <c r="AW256" i="5"/>
  <c r="AW453" i="5"/>
  <c r="AW205" i="5"/>
  <c r="AW211" i="5"/>
  <c r="AW438" i="5"/>
  <c r="AW322" i="5"/>
  <c r="AW441" i="5"/>
  <c r="AW439" i="5"/>
  <c r="CH615" i="5"/>
  <c r="AO615" i="5"/>
  <c r="AX615" i="5" s="1"/>
  <c r="AW327" i="5"/>
  <c r="AW227" i="5"/>
  <c r="AW80" i="5"/>
  <c r="AO110" i="5"/>
  <c r="CH110" i="5"/>
  <c r="AW442" i="5"/>
  <c r="AW71" i="5"/>
  <c r="AW269" i="5"/>
  <c r="AW480" i="5"/>
  <c r="AW98" i="5"/>
  <c r="AW473" i="5"/>
  <c r="AW529" i="5"/>
  <c r="AW110" i="5"/>
  <c r="AW127" i="5"/>
  <c r="AW481" i="5"/>
  <c r="AW255" i="5"/>
  <c r="AW210" i="5"/>
  <c r="AW334" i="5"/>
  <c r="AW260" i="5"/>
  <c r="AW221" i="5"/>
  <c r="AW113" i="5"/>
  <c r="AW54" i="5"/>
  <c r="AW88" i="5"/>
  <c r="AW451" i="5"/>
  <c r="AW129" i="5"/>
  <c r="AW68" i="5"/>
  <c r="AW207" i="5"/>
  <c r="AW477" i="5"/>
  <c r="AW111" i="5"/>
  <c r="AW44" i="5"/>
  <c r="AW209" i="5"/>
  <c r="AW336" i="5"/>
  <c r="CH307" i="5"/>
  <c r="AO307" i="5"/>
  <c r="CH693" i="5"/>
  <c r="AO693" i="5"/>
  <c r="AW270" i="5"/>
  <c r="AW258" i="5"/>
  <c r="AW228" i="5"/>
  <c r="AO746" i="5"/>
  <c r="CH746" i="5"/>
  <c r="CH477" i="5"/>
  <c r="AO477" i="5"/>
  <c r="AX477" i="5" s="1"/>
  <c r="AW264" i="5"/>
  <c r="AO71" i="5"/>
  <c r="CH71" i="5"/>
  <c r="CH554" i="5"/>
  <c r="AO554" i="5"/>
  <c r="AX554" i="5" s="1"/>
  <c r="CH111" i="5"/>
  <c r="AO111" i="5"/>
  <c r="CH211" i="5"/>
  <c r="AO211" i="5"/>
  <c r="AX211" i="5" s="1"/>
  <c r="AW332" i="5"/>
  <c r="CH753" i="5"/>
  <c r="AO753" i="5"/>
  <c r="CH291" i="5"/>
  <c r="AO291" i="5"/>
  <c r="AW272" i="5"/>
  <c r="CH401" i="5"/>
  <c r="AO401" i="5"/>
  <c r="AX401" i="5" s="1"/>
  <c r="CH515" i="5"/>
  <c r="AO515" i="5"/>
  <c r="AX515" i="5" s="1"/>
  <c r="CH701" i="5"/>
  <c r="AO701" i="5"/>
  <c r="CH79" i="5"/>
  <c r="AO79" i="5"/>
  <c r="CH308" i="5"/>
  <c r="AO308" i="5"/>
  <c r="CH716" i="5"/>
  <c r="AO716" i="5"/>
  <c r="CH55" i="5"/>
  <c r="AO55" i="5"/>
  <c r="AX55" i="5" s="1"/>
  <c r="AW333" i="5"/>
  <c r="CH272" i="5"/>
  <c r="AO272" i="5"/>
  <c r="AW96" i="5"/>
  <c r="AW329" i="5"/>
  <c r="AW447" i="5"/>
  <c r="AW449" i="5"/>
  <c r="AW271" i="5"/>
  <c r="AO264" i="5"/>
  <c r="CH264" i="5"/>
  <c r="CH63" i="5"/>
  <c r="AO63" i="5"/>
  <c r="CH332" i="5"/>
  <c r="AO332" i="5"/>
  <c r="AX332" i="5" s="1"/>
  <c r="AO387" i="5"/>
  <c r="AX387" i="5" s="1"/>
  <c r="CH387" i="5"/>
  <c r="AW448" i="5"/>
  <c r="CH769" i="5"/>
  <c r="AO769" i="5"/>
  <c r="AW478" i="5"/>
  <c r="AW475" i="5"/>
  <c r="AO395" i="5"/>
  <c r="AX395" i="5" s="1"/>
  <c r="CH395" i="5"/>
  <c r="AO702" i="5"/>
  <c r="CH702" i="5"/>
  <c r="AW92" i="5"/>
  <c r="AW355" i="5"/>
  <c r="AW94" i="5"/>
  <c r="AW263" i="5"/>
  <c r="AW476" i="5"/>
  <c r="AW216" i="5"/>
  <c r="AW74" i="5"/>
  <c r="CH666" i="5"/>
  <c r="AO666" i="5"/>
  <c r="CH325" i="5"/>
  <c r="AO325" i="5"/>
  <c r="CH103" i="5"/>
  <c r="AO103" i="5"/>
  <c r="AO718" i="5"/>
  <c r="CH718" i="5"/>
  <c r="CH184" i="5"/>
  <c r="AO184" i="5"/>
  <c r="AX184" i="5" s="1"/>
  <c r="AO87" i="5"/>
  <c r="CH87" i="5"/>
  <c r="AW304" i="5"/>
  <c r="AW479" i="5"/>
  <c r="CH483" i="5"/>
  <c r="AO483" i="5"/>
  <c r="CH523" i="5"/>
  <c r="AO523" i="5"/>
  <c r="AX523" i="5" s="1"/>
  <c r="AO546" i="5"/>
  <c r="AX546" i="5" s="1"/>
  <c r="CH546" i="5"/>
  <c r="CH475" i="5"/>
  <c r="AO475" i="5"/>
  <c r="CH680" i="5"/>
  <c r="AO680" i="5"/>
  <c r="CH531" i="5"/>
  <c r="AO531" i="5"/>
  <c r="AX531" i="5" s="1"/>
  <c r="CH770" i="5"/>
  <c r="AO770" i="5"/>
  <c r="AW218" i="5"/>
  <c r="AW446" i="5"/>
  <c r="AW279" i="5"/>
  <c r="AW306" i="5"/>
  <c r="AW455" i="5"/>
  <c r="AW360" i="5"/>
  <c r="AW254" i="5"/>
  <c r="AW390" i="5"/>
  <c r="AW445" i="5"/>
  <c r="AW530" i="5"/>
  <c r="AW97" i="5"/>
  <c r="AW95" i="5"/>
  <c r="CH371" i="5"/>
  <c r="AO371" i="5"/>
  <c r="AX371" i="5" s="1"/>
  <c r="AW450" i="5"/>
  <c r="AO122" i="5"/>
  <c r="CH122" i="5"/>
  <c r="AW268" i="5"/>
  <c r="CH592" i="5"/>
  <c r="AO592" i="5"/>
  <c r="AX592" i="5" s="1"/>
  <c r="CH280" i="5"/>
  <c r="AO280" i="5"/>
  <c r="CH685" i="5"/>
  <c r="AO685" i="5"/>
  <c r="AO560" i="5"/>
  <c r="AX560" i="5" s="1"/>
  <c r="CH560" i="5"/>
  <c r="AW220" i="5"/>
  <c r="CH379" i="5"/>
  <c r="AO379" i="5"/>
  <c r="AX379" i="5" s="1"/>
  <c r="AW89" i="5"/>
  <c r="AW469" i="5"/>
  <c r="AW62" i="5"/>
  <c r="AW285" i="5"/>
  <c r="AW330" i="5"/>
  <c r="AW274" i="5"/>
  <c r="AW338" i="5"/>
  <c r="AX562" i="5"/>
  <c r="CH256" i="5"/>
  <c r="AO256" i="5"/>
  <c r="AP601" i="5"/>
  <c r="AY601" i="5" s="1"/>
  <c r="CI601" i="5"/>
  <c r="AO820" i="5"/>
  <c r="CH820" i="5"/>
  <c r="AO738" i="5"/>
  <c r="CH738" i="5"/>
  <c r="AW456" i="5"/>
  <c r="CH120" i="5"/>
  <c r="AO120" i="5"/>
  <c r="AW267" i="5"/>
  <c r="AO440" i="5"/>
  <c r="AX440" i="5" s="1"/>
  <c r="CH440" i="5"/>
  <c r="CH315" i="5"/>
  <c r="AO315" i="5"/>
  <c r="AW331" i="5"/>
  <c r="CH570" i="5"/>
  <c r="AO570" i="5"/>
  <c r="AX570" i="5" s="1"/>
  <c r="AO317" i="5"/>
  <c r="CH317" i="5"/>
  <c r="CH293" i="5"/>
  <c r="AO293" i="5"/>
  <c r="CH501" i="5"/>
  <c r="AO501" i="5"/>
  <c r="AX501" i="5" s="1"/>
  <c r="CH804" i="5"/>
  <c r="AO804" i="5"/>
  <c r="AW105" i="5"/>
  <c r="AW108" i="5"/>
  <c r="AW339" i="5"/>
  <c r="AW90" i="5"/>
  <c r="AW266" i="5"/>
  <c r="AW125" i="5"/>
  <c r="AW337" i="5"/>
  <c r="AW215" i="5"/>
  <c r="AO491" i="5"/>
  <c r="AX491" i="5" s="1"/>
  <c r="CH491" i="5"/>
  <c r="AO456" i="5"/>
  <c r="AX456" i="5" s="1"/>
  <c r="CH456" i="5"/>
  <c r="CH650" i="5"/>
  <c r="AO650" i="5"/>
  <c r="CH47" i="5"/>
  <c r="AO47" i="5"/>
  <c r="AX47" i="5" s="1"/>
  <c r="CH792" i="5"/>
  <c r="AO792" i="5"/>
  <c r="AW219" i="5"/>
  <c r="CH485" i="5"/>
  <c r="AO485" i="5"/>
  <c r="AX485" i="5" s="1"/>
  <c r="AW303" i="5"/>
  <c r="CH672" i="5"/>
  <c r="AO672" i="5"/>
  <c r="CH274" i="5"/>
  <c r="AO274" i="5"/>
  <c r="AW326" i="5"/>
  <c r="AW444" i="5"/>
  <c r="AW328" i="5"/>
  <c r="CH432" i="5"/>
  <c r="AO432" i="5"/>
  <c r="AX432" i="5" s="1"/>
  <c r="CH95" i="5"/>
  <c r="AO95" i="5"/>
  <c r="CH819" i="5"/>
  <c r="AO819" i="5"/>
  <c r="CH340" i="5"/>
  <c r="AO340" i="5"/>
  <c r="AX340" i="5" s="1"/>
  <c r="AO507" i="5"/>
  <c r="AX507" i="5" s="1"/>
  <c r="CH507" i="5"/>
  <c r="AO192" i="5"/>
  <c r="CH192" i="5"/>
  <c r="AW116" i="5"/>
  <c r="AW112" i="5"/>
  <c r="AW472" i="5"/>
  <c r="AW265" i="5"/>
  <c r="AW443" i="5"/>
  <c r="AW208" i="5"/>
  <c r="AW214" i="5"/>
  <c r="AW262" i="5"/>
  <c r="AW335" i="5"/>
  <c r="AW452" i="5"/>
  <c r="AX56" i="5"/>
  <c r="AW217" i="5"/>
  <c r="CH708" i="5"/>
  <c r="AO708" i="5"/>
  <c r="CH585" i="5"/>
  <c r="AO585" i="5"/>
  <c r="AX585" i="5" s="1"/>
  <c r="AW307" i="5"/>
  <c r="CH745" i="5"/>
  <c r="AO745" i="5"/>
  <c r="CH674" i="5"/>
  <c r="AO674" i="5"/>
  <c r="CH299" i="5"/>
  <c r="AO299" i="5"/>
  <c r="CH301" i="5"/>
  <c r="AO301" i="5"/>
  <c r="AW259" i="5"/>
  <c r="AW261" i="5"/>
  <c r="CH200" i="5"/>
  <c r="AO200" i="5"/>
  <c r="AO731" i="5"/>
  <c r="CH731" i="5"/>
  <c r="AW340" i="5"/>
  <c r="CH292" i="5"/>
  <c r="AO292" i="5"/>
  <c r="CH93" i="5"/>
  <c r="AO93" i="5"/>
  <c r="CH482" i="5"/>
  <c r="AO482" i="5"/>
  <c r="CH497" i="5"/>
  <c r="AO497" i="5"/>
  <c r="AX497" i="5" s="1"/>
  <c r="CH180" i="5"/>
  <c r="AO180" i="5"/>
  <c r="AX180" i="5" s="1"/>
  <c r="CH392" i="5"/>
  <c r="AO392" i="5"/>
  <c r="AX392" i="5" s="1"/>
  <c r="CH298" i="5"/>
  <c r="AO298" i="5"/>
  <c r="CI112" i="5"/>
  <c r="AP112" i="5"/>
  <c r="AW118" i="5"/>
  <c r="CH62" i="5"/>
  <c r="AO62" i="5"/>
  <c r="AW82" i="5"/>
  <c r="CH420" i="5"/>
  <c r="AO420" i="5"/>
  <c r="AX420" i="5" s="1"/>
  <c r="AO622" i="5"/>
  <c r="AX622" i="5" s="1"/>
  <c r="CH622" i="5"/>
  <c r="CH344" i="5"/>
  <c r="AO344" i="5"/>
  <c r="AX344" i="5" s="1"/>
  <c r="CI165" i="5"/>
  <c r="AP165" i="5"/>
  <c r="AY165" i="5" s="1"/>
  <c r="AP504" i="5"/>
  <c r="AY504" i="5" s="1"/>
  <c r="CI504" i="5"/>
  <c r="CI587" i="5"/>
  <c r="AP587" i="5"/>
  <c r="AY587" i="5" s="1"/>
  <c r="CI786" i="5"/>
  <c r="AP786" i="5"/>
  <c r="CH84" i="5"/>
  <c r="AO84" i="5"/>
  <c r="AO613" i="5"/>
  <c r="AX613" i="5" s="1"/>
  <c r="CH613" i="5"/>
  <c r="CH768" i="5"/>
  <c r="AO768" i="5"/>
  <c r="CI80" i="5"/>
  <c r="AP80" i="5"/>
  <c r="CI201" i="5"/>
  <c r="AP201" i="5"/>
  <c r="AY201" i="5" s="1"/>
  <c r="AO179" i="5"/>
  <c r="AX179" i="5" s="1"/>
  <c r="CH179" i="5"/>
  <c r="CI275" i="5"/>
  <c r="AP275" i="5"/>
  <c r="CI603" i="5"/>
  <c r="AP603" i="5"/>
  <c r="AY603" i="5" s="1"/>
  <c r="CI536" i="5"/>
  <c r="AP536" i="5"/>
  <c r="AY536" i="5" s="1"/>
  <c r="CI235" i="5"/>
  <c r="AP235" i="5"/>
  <c r="CH649" i="5"/>
  <c r="AO649" i="5"/>
  <c r="CH198" i="5"/>
  <c r="AO198" i="5"/>
  <c r="AW67" i="5"/>
  <c r="AW63" i="5"/>
  <c r="AW70" i="5"/>
  <c r="AW273" i="5"/>
  <c r="CH783" i="5"/>
  <c r="AO783" i="5"/>
  <c r="AW72" i="5"/>
  <c r="AW493" i="5"/>
  <c r="CH246" i="5"/>
  <c r="AO246" i="5"/>
  <c r="CH349" i="5"/>
  <c r="AO349" i="5"/>
  <c r="AX349" i="5" s="1"/>
  <c r="AO676" i="5"/>
  <c r="CH676" i="5"/>
  <c r="AW241" i="5"/>
  <c r="AW107" i="5"/>
  <c r="CI464" i="5"/>
  <c r="AP464" i="5"/>
  <c r="AY464" i="5" s="1"/>
  <c r="CI578" i="5"/>
  <c r="AP578" i="5"/>
  <c r="AY578" i="5" s="1"/>
  <c r="CI724" i="5"/>
  <c r="AP724" i="5"/>
  <c r="AO459" i="5"/>
  <c r="AX459" i="5" s="1"/>
  <c r="CH459" i="5"/>
  <c r="CI516" i="5"/>
  <c r="AP516" i="5"/>
  <c r="AY516" i="5" s="1"/>
  <c r="CH607" i="5"/>
  <c r="AO607" i="5"/>
  <c r="AX607" i="5" s="1"/>
  <c r="CH273" i="5"/>
  <c r="AO273" i="5"/>
  <c r="CH257" i="5"/>
  <c r="AO257" i="5"/>
  <c r="CI181" i="5"/>
  <c r="AP181" i="5"/>
  <c r="AY181" i="5" s="1"/>
  <c r="CI593" i="5"/>
  <c r="AP593" i="5"/>
  <c r="AY593" i="5" s="1"/>
  <c r="CH780" i="5"/>
  <c r="AO780" i="5"/>
  <c r="CH378" i="5"/>
  <c r="AO378" i="5"/>
  <c r="AX378" i="5" s="1"/>
  <c r="CH382" i="5"/>
  <c r="AO382" i="5"/>
  <c r="AX382" i="5" s="1"/>
  <c r="CH77" i="5"/>
  <c r="AO77" i="5"/>
  <c r="CI365" i="5"/>
  <c r="AP365" i="5"/>
  <c r="AY365" i="5" s="1"/>
  <c r="CI778" i="5"/>
  <c r="AP778" i="5"/>
  <c r="CJ348" i="5"/>
  <c r="AQ348" i="5"/>
  <c r="AZ348" i="5" s="1"/>
  <c r="CI145" i="5"/>
  <c r="AP145" i="5"/>
  <c r="AY145" i="5" s="1"/>
  <c r="CH342" i="5"/>
  <c r="AO342" i="5"/>
  <c r="AX342" i="5" s="1"/>
  <c r="AW131" i="5"/>
  <c r="CI595" i="5"/>
  <c r="AP595" i="5"/>
  <c r="AY595" i="5" s="1"/>
  <c r="CH664" i="5"/>
  <c r="AO664" i="5"/>
  <c r="AW367" i="5"/>
  <c r="CH692" i="5"/>
  <c r="AO692" i="5"/>
  <c r="CH505" i="5"/>
  <c r="AO505" i="5"/>
  <c r="AX505" i="5" s="1"/>
  <c r="AW53" i="5"/>
  <c r="AW117" i="5"/>
  <c r="CH552" i="5"/>
  <c r="AO552" i="5"/>
  <c r="AX552" i="5" s="1"/>
  <c r="AW459" i="5"/>
  <c r="AW293" i="5"/>
  <c r="AW123" i="5"/>
  <c r="AW122" i="5"/>
  <c r="AW120" i="5"/>
  <c r="CI155" i="5"/>
  <c r="AP155" i="5"/>
  <c r="AY155" i="5" s="1"/>
  <c r="CH249" i="5"/>
  <c r="AO249" i="5"/>
  <c r="AP197" i="5"/>
  <c r="AY197" i="5" s="1"/>
  <c r="CI197" i="5"/>
  <c r="AW295" i="5"/>
  <c r="CI56" i="5"/>
  <c r="AP56" i="5"/>
  <c r="AY56" i="5" s="1"/>
  <c r="CH741" i="5"/>
  <c r="AO741" i="5"/>
  <c r="CH183" i="5"/>
  <c r="AO183" i="5"/>
  <c r="AX183" i="5" s="1"/>
  <c r="CH719" i="5"/>
  <c r="AO719" i="5"/>
  <c r="CH473" i="5"/>
  <c r="AO473" i="5"/>
  <c r="AX473" i="5" s="1"/>
  <c r="CH453" i="5"/>
  <c r="AO453" i="5"/>
  <c r="CH490" i="5"/>
  <c r="AO490" i="5"/>
  <c r="AX490" i="5" s="1"/>
  <c r="CI153" i="5"/>
  <c r="AP153" i="5"/>
  <c r="AY153" i="5" s="1"/>
  <c r="CH707" i="5"/>
  <c r="AO707" i="5"/>
  <c r="AW106" i="5"/>
  <c r="AO703" i="5"/>
  <c r="CH703" i="5"/>
  <c r="CH590" i="5"/>
  <c r="AO590" i="5"/>
  <c r="AX590" i="5" s="1"/>
  <c r="AO205" i="5"/>
  <c r="CH205" i="5"/>
  <c r="CI807" i="5"/>
  <c r="AP807" i="5"/>
  <c r="CH101" i="5"/>
  <c r="AO101" i="5"/>
  <c r="AW128" i="5"/>
  <c r="CH54" i="5"/>
  <c r="AO54" i="5"/>
  <c r="AX54" i="5" s="1"/>
  <c r="CI563" i="5"/>
  <c r="AP563" i="5"/>
  <c r="AY563" i="5" s="1"/>
  <c r="AP510" i="5"/>
  <c r="AY510" i="5" s="1"/>
  <c r="CI510" i="5"/>
  <c r="CI149" i="5"/>
  <c r="AP149" i="5"/>
  <c r="AY149" i="5" s="1"/>
  <c r="CH815" i="5"/>
  <c r="AO815" i="5"/>
  <c r="AP304" i="5"/>
  <c r="CI304" i="5"/>
  <c r="CH265" i="5"/>
  <c r="AO265" i="5"/>
  <c r="CH417" i="5"/>
  <c r="AO417" i="5"/>
  <c r="AX417" i="5" s="1"/>
  <c r="CH218" i="5"/>
  <c r="AO218" i="5"/>
  <c r="AX218" i="5" s="1"/>
  <c r="CI102" i="5"/>
  <c r="AP102" i="5"/>
  <c r="AW144" i="5"/>
  <c r="AW471" i="5"/>
  <c r="CH224" i="5"/>
  <c r="AO224" i="5"/>
  <c r="AX224" i="5" s="1"/>
  <c r="CI579" i="5"/>
  <c r="AP579" i="5"/>
  <c r="AY579" i="5" s="1"/>
  <c r="AW297" i="5"/>
  <c r="AW230" i="5"/>
  <c r="CI49" i="5"/>
  <c r="AP49" i="5"/>
  <c r="AY49" i="5" s="1"/>
  <c r="CJ721" i="5"/>
  <c r="AQ721" i="5"/>
  <c r="CH567" i="5"/>
  <c r="AO567" i="5"/>
  <c r="AX567" i="5" s="1"/>
  <c r="AW361" i="5"/>
  <c r="CH362" i="5"/>
  <c r="AO362" i="5"/>
  <c r="AX362" i="5" s="1"/>
  <c r="CI380" i="5"/>
  <c r="AP380" i="5"/>
  <c r="AY380" i="5" s="1"/>
  <c r="CH713" i="5"/>
  <c r="AO713" i="5"/>
  <c r="CI765" i="5"/>
  <c r="AP765" i="5"/>
  <c r="CI295" i="5"/>
  <c r="AP295" i="5"/>
  <c r="AW85" i="5"/>
  <c r="CI788" i="5"/>
  <c r="AP788" i="5"/>
  <c r="CI319" i="5"/>
  <c r="AP319" i="5"/>
  <c r="CI610" i="5"/>
  <c r="AP610" i="5"/>
  <c r="AY610" i="5" s="1"/>
  <c r="CI333" i="5"/>
  <c r="AP333" i="5"/>
  <c r="AY333" i="5" s="1"/>
  <c r="CI470" i="5"/>
  <c r="AP470" i="5"/>
  <c r="AY470" i="5" s="1"/>
  <c r="CH774" i="5"/>
  <c r="AO774" i="5"/>
  <c r="AW136" i="5"/>
  <c r="AO787" i="5"/>
  <c r="CH787" i="5"/>
  <c r="CH143" i="5"/>
  <c r="AO143" i="5"/>
  <c r="AX143" i="5" s="1"/>
  <c r="CI735" i="5"/>
  <c r="AP735" i="5"/>
  <c r="AO596" i="5"/>
  <c r="AX596" i="5" s="1"/>
  <c r="CH596" i="5"/>
  <c r="CH236" i="5"/>
  <c r="AO236" i="5"/>
  <c r="AX235" i="5" s="1"/>
  <c r="CI448" i="5"/>
  <c r="AP448" i="5"/>
  <c r="AY448" i="5" s="1"/>
  <c r="CI450" i="5"/>
  <c r="AP450" i="5"/>
  <c r="AY450" i="5" s="1"/>
  <c r="CH474" i="5"/>
  <c r="AO474" i="5"/>
  <c r="CI96" i="5"/>
  <c r="AP96" i="5"/>
  <c r="CI284" i="5"/>
  <c r="AP284" i="5"/>
  <c r="CH367" i="5"/>
  <c r="AO367" i="5"/>
  <c r="AX367" i="5" s="1"/>
  <c r="CH457" i="5"/>
  <c r="AO457" i="5"/>
  <c r="AW79" i="5"/>
  <c r="CJ632" i="5"/>
  <c r="AQ632" i="5"/>
  <c r="AZ632" i="5" s="1"/>
  <c r="CH454" i="5"/>
  <c r="AO454" i="5"/>
  <c r="AW138" i="5"/>
  <c r="CH248" i="5"/>
  <c r="AO248" i="5"/>
  <c r="AX248" i="5" s="1"/>
  <c r="CI755" i="5"/>
  <c r="AP755" i="5"/>
  <c r="CH730" i="5"/>
  <c r="AO730" i="5"/>
  <c r="CH53" i="5"/>
  <c r="AO53" i="5"/>
  <c r="CI602" i="5"/>
  <c r="AP602" i="5"/>
  <c r="AY602" i="5" s="1"/>
  <c r="CI773" i="5"/>
  <c r="AP773" i="5"/>
  <c r="AW115" i="5"/>
  <c r="CH117" i="5"/>
  <c r="AO117" i="5"/>
  <c r="CH168" i="5"/>
  <c r="AO168" i="5"/>
  <c r="AW484" i="5"/>
  <c r="AO262" i="5"/>
  <c r="CH262" i="5"/>
  <c r="AX577" i="5"/>
  <c r="CH335" i="5"/>
  <c r="AO335" i="5"/>
  <c r="AX335" i="5" s="1"/>
  <c r="AO653" i="5"/>
  <c r="CH653" i="5"/>
  <c r="CH76" i="5"/>
  <c r="AO76" i="5"/>
  <c r="CH324" i="5"/>
  <c r="AO324" i="5"/>
  <c r="CI121" i="5"/>
  <c r="AP121" i="5"/>
  <c r="CI193" i="5"/>
  <c r="AP193" i="5"/>
  <c r="AY193" i="5" s="1"/>
  <c r="CH188" i="5"/>
  <c r="AO188" i="5"/>
  <c r="AW359" i="5"/>
  <c r="CI434" i="5"/>
  <c r="AP434" i="5"/>
  <c r="AY434" i="5" s="1"/>
  <c r="AO126" i="5"/>
  <c r="CH126" i="5"/>
  <c r="CH390" i="5"/>
  <c r="AO390" i="5"/>
  <c r="AX390" i="5" s="1"/>
  <c r="CI46" i="5"/>
  <c r="AP46" i="5"/>
  <c r="AY46" i="5" s="1"/>
  <c r="CH314" i="5"/>
  <c r="AO314" i="5"/>
  <c r="AP50" i="5"/>
  <c r="AY50" i="5" s="1"/>
  <c r="CI50" i="5"/>
  <c r="CI512" i="5"/>
  <c r="AP512" i="5"/>
  <c r="AY512" i="5" s="1"/>
  <c r="AP74" i="5"/>
  <c r="CI74" i="5"/>
  <c r="CI543" i="5"/>
  <c r="AP543" i="5"/>
  <c r="AY543" i="5" s="1"/>
  <c r="AW462" i="5"/>
  <c r="CH433" i="5"/>
  <c r="AO433" i="5"/>
  <c r="AX433" i="5" s="1"/>
  <c r="CH712" i="5"/>
  <c r="AO712" i="5"/>
  <c r="CI696" i="5"/>
  <c r="AP696" i="5"/>
  <c r="CJ625" i="5"/>
  <c r="AQ625" i="5"/>
  <c r="AZ625" i="5" s="1"/>
  <c r="CH487" i="5"/>
  <c r="AO487" i="5"/>
  <c r="AX487" i="5" s="1"/>
  <c r="AW345" i="5"/>
  <c r="CI675" i="5"/>
  <c r="AP675" i="5"/>
  <c r="CH775" i="5"/>
  <c r="AO775" i="5"/>
  <c r="AO91" i="5"/>
  <c r="CH91" i="5"/>
  <c r="CH637" i="5"/>
  <c r="AO637" i="5"/>
  <c r="AX637" i="5" s="1"/>
  <c r="CH549" i="5"/>
  <c r="AO549" i="5"/>
  <c r="AX549" i="5" s="1"/>
  <c r="AW492" i="5"/>
  <c r="AW491" i="5"/>
  <c r="CI763" i="5"/>
  <c r="AP763" i="5"/>
  <c r="AO798" i="5"/>
  <c r="CH798" i="5"/>
  <c r="AW344" i="5"/>
  <c r="CH518" i="5"/>
  <c r="AO518" i="5"/>
  <c r="AX518" i="5" s="1"/>
  <c r="CI551" i="5"/>
  <c r="AP551" i="5"/>
  <c r="AY551" i="5" s="1"/>
  <c r="CI268" i="5"/>
  <c r="AP268" i="5"/>
  <c r="CH441" i="5"/>
  <c r="AO441" i="5"/>
  <c r="AX441" i="5" s="1"/>
  <c r="CI739" i="5"/>
  <c r="AP739" i="5"/>
  <c r="CH656" i="5"/>
  <c r="AO656" i="5"/>
  <c r="CI478" i="5"/>
  <c r="AP478" i="5"/>
  <c r="AY478" i="5" s="1"/>
  <c r="CI418" i="5"/>
  <c r="AP418" i="5"/>
  <c r="AY418" i="5" s="1"/>
  <c r="CH385" i="5"/>
  <c r="AO385" i="5"/>
  <c r="AX385" i="5" s="1"/>
  <c r="CH791" i="5"/>
  <c r="AO791" i="5"/>
  <c r="AW341" i="5"/>
  <c r="CH717" i="5"/>
  <c r="AO717" i="5"/>
  <c r="CI130" i="5"/>
  <c r="AP130" i="5"/>
  <c r="CH171" i="5"/>
  <c r="AO171" i="5"/>
  <c r="CH636" i="5"/>
  <c r="AO636" i="5"/>
  <c r="AX636" i="5" s="1"/>
  <c r="CH691" i="5"/>
  <c r="AO691" i="5"/>
  <c r="AW77" i="5"/>
  <c r="CI633" i="5"/>
  <c r="AP633" i="5"/>
  <c r="AY633" i="5" s="1"/>
  <c r="CI586" i="5"/>
  <c r="AP586" i="5"/>
  <c r="AY586" i="5" s="1"/>
  <c r="CH127" i="5"/>
  <c r="AO127" i="5"/>
  <c r="AW290" i="5"/>
  <c r="CH68" i="5"/>
  <c r="AO68" i="5"/>
  <c r="CH355" i="5"/>
  <c r="AO355" i="5"/>
  <c r="AX355" i="5" s="1"/>
  <c r="CI573" i="5"/>
  <c r="AP573" i="5"/>
  <c r="AY573" i="5" s="1"/>
  <c r="AW81" i="5"/>
  <c r="CH399" i="5"/>
  <c r="AO399" i="5"/>
  <c r="AX399" i="5" s="1"/>
  <c r="CH61" i="5"/>
  <c r="AO61" i="5"/>
  <c r="CH363" i="5"/>
  <c r="AO363" i="5"/>
  <c r="AX363" i="5" s="1"/>
  <c r="CH503" i="5"/>
  <c r="AO503" i="5"/>
  <c r="AX503" i="5" s="1"/>
  <c r="AW64" i="5"/>
  <c r="AO178" i="5"/>
  <c r="AX178" i="5" s="1"/>
  <c r="CH178" i="5"/>
  <c r="CH43" i="5"/>
  <c r="AO43" i="5"/>
  <c r="AX43" i="5" s="1"/>
  <c r="CI406" i="5"/>
  <c r="AP406" i="5"/>
  <c r="AY406" i="5" s="1"/>
  <c r="AW490" i="5"/>
  <c r="CH383" i="5"/>
  <c r="AO383" i="5"/>
  <c r="AX383" i="5" s="1"/>
  <c r="CH223" i="5"/>
  <c r="AO223" i="5"/>
  <c r="AX223" i="5" s="1"/>
  <c r="AW224" i="5"/>
  <c r="CH508" i="5"/>
  <c r="AO508" i="5"/>
  <c r="AX508" i="5" s="1"/>
  <c r="CH241" i="5"/>
  <c r="AO241" i="5"/>
  <c r="CH759" i="5"/>
  <c r="AO759" i="5"/>
  <c r="CH449" i="5"/>
  <c r="AO449" i="5"/>
  <c r="AX449" i="5" s="1"/>
  <c r="CI659" i="5"/>
  <c r="AP659" i="5"/>
  <c r="AW73" i="5"/>
  <c r="CH657" i="5"/>
  <c r="AO657" i="5"/>
  <c r="CH476" i="5"/>
  <c r="AO476" i="5"/>
  <c r="AX476" i="5" s="1"/>
  <c r="CH45" i="5"/>
  <c r="AO45" i="5"/>
  <c r="AX45" i="5" s="1"/>
  <c r="AW248" i="5"/>
  <c r="CH488" i="5"/>
  <c r="AO488" i="5"/>
  <c r="AX488" i="5" s="1"/>
  <c r="CI661" i="5"/>
  <c r="AP661" i="5"/>
  <c r="CI524" i="5"/>
  <c r="AP524" i="5"/>
  <c r="AY524" i="5" s="1"/>
  <c r="CI220" i="5"/>
  <c r="AP220" i="5"/>
  <c r="AY220" i="5" s="1"/>
  <c r="CH559" i="5"/>
  <c r="AO559" i="5"/>
  <c r="AX559" i="5" s="1"/>
  <c r="CH150" i="5"/>
  <c r="AO150" i="5"/>
  <c r="AX150" i="5" s="1"/>
  <c r="CH258" i="5"/>
  <c r="AO258" i="5"/>
  <c r="CH574" i="5"/>
  <c r="AO574" i="5"/>
  <c r="AX574" i="5" s="1"/>
  <c r="CH742" i="5"/>
  <c r="AO742" i="5"/>
  <c r="CH673" i="5"/>
  <c r="AO673" i="5"/>
  <c r="CH445" i="5"/>
  <c r="AO445" i="5"/>
  <c r="AX445" i="5" s="1"/>
  <c r="AW487" i="5"/>
  <c r="CH513" i="5"/>
  <c r="AO513" i="5"/>
  <c r="AX513" i="5" s="1"/>
  <c r="CI710" i="5"/>
  <c r="AP710" i="5"/>
  <c r="CI227" i="5"/>
  <c r="AP227" i="5"/>
  <c r="AY227" i="5" s="1"/>
  <c r="AW222" i="5"/>
  <c r="CH612" i="5"/>
  <c r="AO612" i="5"/>
  <c r="AX612" i="5" s="1"/>
  <c r="CH250" i="5"/>
  <c r="AO250" i="5"/>
  <c r="CH116" i="5"/>
  <c r="AO116" i="5"/>
  <c r="AP279" i="5"/>
  <c r="CI279" i="5"/>
  <c r="CH128" i="5"/>
  <c r="AO128" i="5"/>
  <c r="CH480" i="5"/>
  <c r="AO480" i="5"/>
  <c r="AX480" i="5" s="1"/>
  <c r="CI72" i="5"/>
  <c r="AP72" i="5"/>
  <c r="AW135" i="5"/>
  <c r="AW375" i="5"/>
  <c r="AW86" i="5"/>
  <c r="CH572" i="5"/>
  <c r="AO572" i="5"/>
  <c r="AX572" i="5" s="1"/>
  <c r="CH581" i="5"/>
  <c r="AO581" i="5"/>
  <c r="AX581" i="5" s="1"/>
  <c r="CH561" i="5"/>
  <c r="AO561" i="5"/>
  <c r="AX561" i="5" s="1"/>
  <c r="AO229" i="5"/>
  <c r="CH229" i="5"/>
  <c r="CH144" i="5"/>
  <c r="AO144" i="5"/>
  <c r="AX144" i="5" s="1"/>
  <c r="CH679" i="5"/>
  <c r="AO679" i="5"/>
  <c r="AW300" i="5"/>
  <c r="AW299" i="5"/>
  <c r="AW240" i="5"/>
  <c r="CH297" i="5"/>
  <c r="AO297" i="5"/>
  <c r="CH230" i="5"/>
  <c r="AO230" i="5"/>
  <c r="CI129" i="5"/>
  <c r="AP129" i="5"/>
  <c r="CI688" i="5"/>
  <c r="AP688" i="5"/>
  <c r="AW142" i="5"/>
  <c r="CH422" i="5"/>
  <c r="AO422" i="5"/>
  <c r="CH361" i="5"/>
  <c r="AO361" i="5"/>
  <c r="AX361" i="5" s="1"/>
  <c r="CH521" i="5"/>
  <c r="AO521" i="5"/>
  <c r="AX521" i="5" s="1"/>
  <c r="CI185" i="5"/>
  <c r="AP185" i="5"/>
  <c r="AY185" i="5" s="1"/>
  <c r="CI766" i="5"/>
  <c r="AP766" i="5"/>
  <c r="AX295" i="5"/>
  <c r="AO489" i="5"/>
  <c r="AX489" i="5" s="1"/>
  <c r="CH489" i="5"/>
  <c r="CH85" i="5"/>
  <c r="AO85" i="5"/>
  <c r="AW247" i="5"/>
  <c r="CI413" i="5"/>
  <c r="AP413" i="5"/>
  <c r="AY413" i="5" s="1"/>
  <c r="AW356" i="5"/>
  <c r="AP90" i="5"/>
  <c r="CI90" i="5"/>
  <c r="CI538" i="5"/>
  <c r="AP538" i="5"/>
  <c r="AY538" i="5" s="1"/>
  <c r="CH435" i="5"/>
  <c r="AO435" i="5"/>
  <c r="AX435" i="5" s="1"/>
  <c r="CH564" i="5"/>
  <c r="AO564" i="5"/>
  <c r="AX564" i="5" s="1"/>
  <c r="CI584" i="5"/>
  <c r="AP584" i="5"/>
  <c r="AY584" i="5" s="1"/>
  <c r="CI350" i="5"/>
  <c r="AP350" i="5"/>
  <c r="AY350" i="5" s="1"/>
  <c r="CH136" i="5"/>
  <c r="AO136" i="5"/>
  <c r="AO468" i="5"/>
  <c r="CH468" i="5"/>
  <c r="CH400" i="5"/>
  <c r="AO400" i="5"/>
  <c r="AX400" i="5" s="1"/>
  <c r="CI388" i="5"/>
  <c r="AP388" i="5"/>
  <c r="AY388" i="5" s="1"/>
  <c r="AW226" i="5"/>
  <c r="CI711" i="5"/>
  <c r="AP711" i="5"/>
  <c r="CH94" i="5"/>
  <c r="AO94" i="5"/>
  <c r="CH330" i="5"/>
  <c r="AO330" i="5"/>
  <c r="AX330" i="5" s="1"/>
  <c r="AW69" i="5"/>
  <c r="AW289" i="5"/>
  <c r="AW319" i="5"/>
  <c r="CH138" i="5"/>
  <c r="AO138" i="5"/>
  <c r="AW124" i="5"/>
  <c r="CI812" i="5"/>
  <c r="AP812" i="5"/>
  <c r="CH398" i="5"/>
  <c r="AO398" i="5"/>
  <c r="AX398" i="5" s="1"/>
  <c r="AP405" i="5"/>
  <c r="AY405" i="5" s="1"/>
  <c r="CI405" i="5"/>
  <c r="AO740" i="5"/>
  <c r="CH740" i="5"/>
  <c r="AO527" i="5"/>
  <c r="AX527" i="5" s="1"/>
  <c r="CH527" i="5"/>
  <c r="CH758" i="5"/>
  <c r="AO758" i="5"/>
  <c r="AO115" i="5"/>
  <c r="CH115" i="5"/>
  <c r="CI762" i="5"/>
  <c r="AP762" i="5"/>
  <c r="CI310" i="5"/>
  <c r="AP310" i="5"/>
  <c r="AY310" i="5" s="1"/>
  <c r="CH175" i="5"/>
  <c r="AO175" i="5"/>
  <c r="CI698" i="5"/>
  <c r="AP698" i="5"/>
  <c r="CH484" i="5"/>
  <c r="AO484" i="5"/>
  <c r="AX484" i="5" s="1"/>
  <c r="CH338" i="5"/>
  <c r="AO338" i="5"/>
  <c r="AX338" i="5" s="1"/>
  <c r="CI577" i="5"/>
  <c r="AP577" i="5"/>
  <c r="AY577" i="5" s="1"/>
  <c r="AW239" i="5"/>
  <c r="AW347" i="5"/>
  <c r="CI328" i="5"/>
  <c r="AP328" i="5"/>
  <c r="AY328" i="5" s="1"/>
  <c r="CI81" i="5"/>
  <c r="AP81" i="5"/>
  <c r="CJ608" i="5"/>
  <c r="AQ608" i="5"/>
  <c r="AZ608" i="5" s="1"/>
  <c r="CH186" i="5"/>
  <c r="AO186" i="5"/>
  <c r="CH431" i="5"/>
  <c r="AO431" i="5"/>
  <c r="AX431" i="5" s="1"/>
  <c r="CI414" i="5"/>
  <c r="AP414" i="5"/>
  <c r="AY414" i="5" s="1"/>
  <c r="CH359" i="5"/>
  <c r="AO359" i="5"/>
  <c r="AX359" i="5" s="1"/>
  <c r="AW66" i="5"/>
  <c r="AO706" i="5"/>
  <c r="CH706" i="5"/>
  <c r="CI627" i="5"/>
  <c r="AP627" i="5"/>
  <c r="AY627" i="5" s="1"/>
  <c r="AO771" i="5"/>
  <c r="CH771" i="5"/>
  <c r="CH430" i="5"/>
  <c r="AO430" i="5"/>
  <c r="CI97" i="5"/>
  <c r="AP97" i="5"/>
  <c r="AW245" i="5"/>
  <c r="AO794" i="5"/>
  <c r="CH794" i="5"/>
  <c r="CH462" i="5"/>
  <c r="AO462" i="5"/>
  <c r="AX462" i="5" s="1"/>
  <c r="AW133" i="5"/>
  <c r="CH215" i="5"/>
  <c r="AO215" i="5"/>
  <c r="CI251" i="5"/>
  <c r="AP251" i="5"/>
  <c r="AY251" i="5" s="1"/>
  <c r="AW52" i="5"/>
  <c r="CI667" i="5"/>
  <c r="AP667" i="5"/>
  <c r="CH345" i="5"/>
  <c r="AO345" i="5"/>
  <c r="AX345" i="5" s="1"/>
  <c r="CI64" i="5"/>
  <c r="AP64" i="5"/>
  <c r="CH160" i="5"/>
  <c r="AO160" i="5"/>
  <c r="AO643" i="5"/>
  <c r="CH643" i="5"/>
  <c r="AW349" i="5"/>
  <c r="AW348" i="5"/>
  <c r="CH397" i="5"/>
  <c r="AO397" i="5"/>
  <c r="AX397" i="5" s="1"/>
  <c r="CH697" i="5"/>
  <c r="AO697" i="5"/>
  <c r="CH817" i="5"/>
  <c r="AO817" i="5"/>
  <c r="CH631" i="5"/>
  <c r="AO631" i="5"/>
  <c r="AX631" i="5" s="1"/>
  <c r="CH498" i="5"/>
  <c r="AO498" i="5"/>
  <c r="AX498" i="5" s="1"/>
  <c r="CH286" i="5"/>
  <c r="AO286" i="5"/>
  <c r="CH322" i="5"/>
  <c r="AO322" i="5"/>
  <c r="CH231" i="5"/>
  <c r="AO231" i="5"/>
  <c r="CI555" i="5"/>
  <c r="AP555" i="5"/>
  <c r="AY555" i="5" s="1"/>
  <c r="CH159" i="5"/>
  <c r="AO159" i="5"/>
  <c r="CH481" i="5"/>
  <c r="AO481" i="5"/>
  <c r="AX481" i="5" s="1"/>
  <c r="AO509" i="5"/>
  <c r="AX509" i="5" s="1"/>
  <c r="CH509" i="5"/>
  <c r="AO785" i="5"/>
  <c r="CH785" i="5"/>
  <c r="CH369" i="5"/>
  <c r="AO369" i="5"/>
  <c r="AX369" i="5" s="1"/>
  <c r="CH519" i="5"/>
  <c r="AO519" i="5"/>
  <c r="AX519" i="5" s="1"/>
  <c r="CH809" i="5"/>
  <c r="AO809" i="5"/>
  <c r="CH172" i="5"/>
  <c r="AO172" i="5"/>
  <c r="AX172" i="5" s="1"/>
  <c r="CH154" i="5"/>
  <c r="AO154" i="5"/>
  <c r="AX154" i="5" s="1"/>
  <c r="AO139" i="5"/>
  <c r="CH139" i="5"/>
  <c r="CH806" i="5"/>
  <c r="AO806" i="5"/>
  <c r="AP750" i="5"/>
  <c r="CI750" i="5"/>
  <c r="CH797" i="5"/>
  <c r="AO797" i="5"/>
  <c r="AO634" i="5"/>
  <c r="AX634" i="5" s="1"/>
  <c r="CH634" i="5"/>
  <c r="CH166" i="5"/>
  <c r="AO166" i="5"/>
  <c r="CH174" i="5"/>
  <c r="AO174" i="5"/>
  <c r="AX174" i="5" s="1"/>
  <c r="CH598" i="5"/>
  <c r="AO598" i="5"/>
  <c r="AX598" i="5" s="1"/>
  <c r="AO281" i="5"/>
  <c r="CH281" i="5"/>
  <c r="CI796" i="5"/>
  <c r="AP796" i="5"/>
  <c r="CH588" i="5"/>
  <c r="AO588" i="5"/>
  <c r="AX588" i="5" s="1"/>
  <c r="AP131" i="5"/>
  <c r="CI131" i="5"/>
  <c r="AW60" i="5"/>
  <c r="CI594" i="5"/>
  <c r="AP594" i="5"/>
  <c r="AY594" i="5" s="1"/>
  <c r="CH67" i="5"/>
  <c r="AO67" i="5"/>
  <c r="CI642" i="5"/>
  <c r="AP642" i="5"/>
  <c r="CI212" i="5"/>
  <c r="AP212" i="5"/>
  <c r="AY212" i="5" s="1"/>
  <c r="CI499" i="5"/>
  <c r="AP499" i="5"/>
  <c r="AY499" i="5" s="1"/>
  <c r="CH463" i="5"/>
  <c r="AO463" i="5"/>
  <c r="AX463" i="5" s="1"/>
  <c r="CH732" i="5"/>
  <c r="AO732" i="5"/>
  <c r="CI267" i="5"/>
  <c r="AP267" i="5"/>
  <c r="CH408" i="5"/>
  <c r="AO408" i="5"/>
  <c r="CH156" i="5"/>
  <c r="AO156" i="5"/>
  <c r="AX156" i="5" s="1"/>
  <c r="CI48" i="5"/>
  <c r="AP48" i="5"/>
  <c r="AY48" i="5" s="1"/>
  <c r="AO366" i="5"/>
  <c r="AX366" i="5" s="1"/>
  <c r="CH366" i="5"/>
  <c r="CI396" i="5"/>
  <c r="AP396" i="5"/>
  <c r="AY396" i="5" s="1"/>
  <c r="AP173" i="5"/>
  <c r="AY173" i="5" s="1"/>
  <c r="CI173" i="5"/>
  <c r="CH108" i="5"/>
  <c r="AO108" i="5"/>
  <c r="AW49" i="5"/>
  <c r="CI628" i="5"/>
  <c r="AP628" i="5"/>
  <c r="AY628" i="5" s="1"/>
  <c r="AO704" i="5"/>
  <c r="CH704" i="5"/>
  <c r="CH715" i="5"/>
  <c r="AO715" i="5"/>
  <c r="AO621" i="5"/>
  <c r="AX621" i="5" s="1"/>
  <c r="CH621" i="5"/>
  <c r="CI458" i="5"/>
  <c r="AP458" i="5"/>
  <c r="AY458" i="5" s="1"/>
  <c r="CI356" i="5"/>
  <c r="AP356" i="5"/>
  <c r="AY356" i="5" s="1"/>
  <c r="CI784" i="5"/>
  <c r="AP784" i="5"/>
  <c r="CH425" i="5"/>
  <c r="AO425" i="5"/>
  <c r="CH553" i="5"/>
  <c r="AO553" i="5"/>
  <c r="AX553" i="5" s="1"/>
  <c r="AO118" i="5"/>
  <c r="CH118" i="5"/>
  <c r="AP189" i="5"/>
  <c r="AY189" i="5" s="1"/>
  <c r="CI189" i="5"/>
  <c r="CH803" i="5"/>
  <c r="AO803" i="5"/>
  <c r="CI372" i="5"/>
  <c r="AP372" i="5"/>
  <c r="AY372" i="5" s="1"/>
  <c r="AO107" i="5"/>
  <c r="CH107" i="5"/>
  <c r="CH370" i="5"/>
  <c r="AO370" i="5"/>
  <c r="AX370" i="5" s="1"/>
  <c r="CH290" i="5"/>
  <c r="AO290" i="5"/>
  <c r="AX290" i="5" s="1"/>
  <c r="CH455" i="5"/>
  <c r="AO455" i="5"/>
  <c r="AX455" i="5" s="1"/>
  <c r="CH60" i="5"/>
  <c r="AO60" i="5"/>
  <c r="CH668" i="5"/>
  <c r="AO668" i="5"/>
  <c r="AW457" i="5"/>
  <c r="CH214" i="5"/>
  <c r="AO214" i="5"/>
  <c r="CI562" i="5"/>
  <c r="AP562" i="5"/>
  <c r="AY562" i="5" s="1"/>
  <c r="AW76" i="5"/>
  <c r="CH781" i="5"/>
  <c r="AO781" i="5"/>
  <c r="CH170" i="5"/>
  <c r="AO170" i="5"/>
  <c r="AP749" i="5"/>
  <c r="CI749" i="5"/>
  <c r="AW126" i="5"/>
  <c r="CH202" i="5"/>
  <c r="AO202" i="5"/>
  <c r="AX202" i="5" s="1"/>
  <c r="CH623" i="5"/>
  <c r="AO623" i="5"/>
  <c r="AX623" i="5" s="1"/>
  <c r="CH597" i="5"/>
  <c r="AO597" i="5"/>
  <c r="AX597" i="5" s="1"/>
  <c r="AO605" i="5"/>
  <c r="AX605" i="5" s="1"/>
  <c r="CH605" i="5"/>
  <c r="AP277" i="5"/>
  <c r="CI277" i="5"/>
  <c r="CH644" i="5"/>
  <c r="AO644" i="5"/>
  <c r="CI331" i="5"/>
  <c r="AP331" i="5"/>
  <c r="AY331" i="5" s="1"/>
  <c r="CH465" i="5"/>
  <c r="AO465" i="5"/>
  <c r="AX465" i="5" s="1"/>
  <c r="CI569" i="5"/>
  <c r="AP569" i="5"/>
  <c r="AY569" i="5" s="1"/>
  <c r="CI58" i="5"/>
  <c r="AP58" i="5"/>
  <c r="CH222" i="5"/>
  <c r="AO222" i="5"/>
  <c r="CH683" i="5"/>
  <c r="AO683" i="5"/>
  <c r="CH252" i="5"/>
  <c r="AO252" i="5"/>
  <c r="CH278" i="5"/>
  <c r="AO278" i="5"/>
  <c r="CI658" i="5"/>
  <c r="AP658" i="5"/>
  <c r="AW296" i="5"/>
  <c r="CH566" i="5"/>
  <c r="AO566" i="5"/>
  <c r="AX566" i="5" s="1"/>
  <c r="AW364" i="5"/>
  <c r="AW358" i="5"/>
  <c r="CH645" i="5"/>
  <c r="AO645" i="5"/>
  <c r="CH146" i="5"/>
  <c r="AO146" i="5"/>
  <c r="AX146" i="5" s="1"/>
  <c r="CH135" i="5"/>
  <c r="AO135" i="5"/>
  <c r="AO238" i="5"/>
  <c r="CH238" i="5"/>
  <c r="CH375" i="5"/>
  <c r="AO375" i="5"/>
  <c r="AX375" i="5" s="1"/>
  <c r="CH671" i="5"/>
  <c r="AO671" i="5"/>
  <c r="CH195" i="5"/>
  <c r="AO195" i="5"/>
  <c r="CH421" i="5"/>
  <c r="AO421" i="5"/>
  <c r="AX421" i="5" s="1"/>
  <c r="AO550" i="5"/>
  <c r="AX550" i="5" s="1"/>
  <c r="CH550" i="5"/>
  <c r="CH86" i="5"/>
  <c r="AO86" i="5"/>
  <c r="CH655" i="5"/>
  <c r="AO655" i="5"/>
  <c r="CH606" i="5"/>
  <c r="AO606" i="5"/>
  <c r="AX606" i="5" s="1"/>
  <c r="AW229" i="5"/>
  <c r="AW234" i="5"/>
  <c r="CH300" i="5"/>
  <c r="AO300" i="5"/>
  <c r="CH403" i="5"/>
  <c r="AO403" i="5"/>
  <c r="AX403" i="5" s="1"/>
  <c r="CH467" i="5"/>
  <c r="AO467" i="5"/>
  <c r="AX467" i="5" s="1"/>
  <c r="CH240" i="5"/>
  <c r="AO240" i="5"/>
  <c r="CH529" i="5"/>
  <c r="AO529" i="5"/>
  <c r="AX529" i="5" s="1"/>
  <c r="CH737" i="5"/>
  <c r="AO737" i="5"/>
  <c r="CI695" i="5"/>
  <c r="AP695" i="5"/>
  <c r="CH514" i="5"/>
  <c r="AO514" i="5"/>
  <c r="AX514" i="5" s="1"/>
  <c r="CH438" i="5"/>
  <c r="AO438" i="5"/>
  <c r="AX438" i="5" s="1"/>
  <c r="CH142" i="5"/>
  <c r="AO142" i="5"/>
  <c r="AO714" i="5"/>
  <c r="CH714" i="5"/>
  <c r="CI782" i="5"/>
  <c r="AP782" i="5"/>
  <c r="AW351" i="5"/>
  <c r="AW287" i="5"/>
  <c r="CH247" i="5"/>
  <c r="AO247" i="5"/>
  <c r="AX247" i="5" s="1"/>
  <c r="CH744" i="5"/>
  <c r="AO744" i="5"/>
  <c r="CH306" i="5"/>
  <c r="AO306" i="5"/>
  <c r="CH709" i="5"/>
  <c r="AO709" i="5"/>
  <c r="CH591" i="5"/>
  <c r="AO591" i="5"/>
  <c r="AX591" i="5" s="1"/>
  <c r="AW83" i="5"/>
  <c r="CI303" i="5"/>
  <c r="AP303" i="5"/>
  <c r="CH190" i="5"/>
  <c r="AO190" i="5"/>
  <c r="AX189" i="5" s="1"/>
  <c r="CH779" i="5"/>
  <c r="AO779" i="5"/>
  <c r="CH533" i="5"/>
  <c r="AO533" i="5"/>
  <c r="AX533" i="5" s="1"/>
  <c r="AP520" i="5"/>
  <c r="AY520" i="5" s="1"/>
  <c r="CI520" i="5"/>
  <c r="CI373" i="5"/>
  <c r="AP373" i="5"/>
  <c r="AY373" i="5" s="1"/>
  <c r="CH339" i="5"/>
  <c r="AO339" i="5"/>
  <c r="AX339" i="5" s="1"/>
  <c r="AW470" i="5"/>
  <c r="AQ802" i="5"/>
  <c r="CJ802" i="5"/>
  <c r="AP748" i="5"/>
  <c r="CI748" i="5"/>
  <c r="CH226" i="5"/>
  <c r="AO226" i="5"/>
  <c r="AW460" i="5"/>
  <c r="CI580" i="5"/>
  <c r="AP580" i="5"/>
  <c r="AY580" i="5" s="1"/>
  <c r="CH767" i="5"/>
  <c r="AO767" i="5"/>
  <c r="CH726" i="5"/>
  <c r="AO726" i="5"/>
  <c r="AO654" i="5"/>
  <c r="CH654" i="5"/>
  <c r="CH630" i="5"/>
  <c r="AO630" i="5"/>
  <c r="AX630" i="5" s="1"/>
  <c r="AP626" i="5"/>
  <c r="AY626" i="5" s="1"/>
  <c r="CI626" i="5"/>
  <c r="CH69" i="5"/>
  <c r="AO69" i="5"/>
  <c r="AW374" i="5"/>
  <c r="AW145" i="5"/>
  <c r="AO289" i="5"/>
  <c r="CH289" i="5"/>
  <c r="AW232" i="5"/>
  <c r="CH336" i="5"/>
  <c r="AO336" i="5"/>
  <c r="AX336" i="5" s="1"/>
  <c r="CI571" i="5"/>
  <c r="AP571" i="5"/>
  <c r="AY571" i="5" s="1"/>
  <c r="CH544" i="5"/>
  <c r="AO544" i="5"/>
  <c r="AX544" i="5" s="1"/>
  <c r="CH793" i="5"/>
  <c r="AO793" i="5"/>
  <c r="CH124" i="5"/>
  <c r="AO124" i="5"/>
  <c r="CH699" i="5"/>
  <c r="AO699" i="5"/>
  <c r="CH203" i="5"/>
  <c r="AO203" i="5"/>
  <c r="CI640" i="5"/>
  <c r="AP640" i="5"/>
  <c r="AW51" i="5"/>
  <c r="AP528" i="5"/>
  <c r="AY528" i="5" s="1"/>
  <c r="CI528" i="5"/>
  <c r="CI772" i="5"/>
  <c r="AP772" i="5"/>
  <c r="AP42" i="5"/>
  <c r="AY42" i="5" s="1"/>
  <c r="CI42" i="5"/>
  <c r="CH270" i="5"/>
  <c r="AO270" i="5"/>
  <c r="CI428" i="5"/>
  <c r="AP428" i="5"/>
  <c r="AY428" i="5" s="1"/>
  <c r="AO816" i="5"/>
  <c r="CH816" i="5"/>
  <c r="CH254" i="5"/>
  <c r="AO254" i="5"/>
  <c r="CH239" i="5"/>
  <c r="AO239" i="5"/>
  <c r="AO641" i="5"/>
  <c r="CH641" i="5"/>
  <c r="AO452" i="5"/>
  <c r="AX452" i="5" s="1"/>
  <c r="CH452" i="5"/>
  <c r="CH347" i="5"/>
  <c r="AO347" i="5"/>
  <c r="AX347" i="5" s="1"/>
  <c r="CI493" i="5"/>
  <c r="AP493" i="5"/>
  <c r="AY493" i="5" s="1"/>
  <c r="AO194" i="5"/>
  <c r="AX194" i="5" s="1"/>
  <c r="CH194" i="5"/>
  <c r="CI534" i="5"/>
  <c r="AP534" i="5"/>
  <c r="AY534" i="5" s="1"/>
  <c r="CH575" i="5"/>
  <c r="AO575" i="5"/>
  <c r="AX575" i="5" s="1"/>
  <c r="AW816" i="5"/>
  <c r="AW817" i="5"/>
  <c r="AW809" i="5"/>
  <c r="AW818" i="5"/>
  <c r="AW810" i="5"/>
  <c r="AW819" i="5"/>
  <c r="AW811" i="5"/>
  <c r="AW820" i="5"/>
  <c r="AW803" i="5"/>
  <c r="AW804" i="5"/>
  <c r="AW815" i="5"/>
  <c r="AW813" i="5"/>
  <c r="AW805" i="5"/>
  <c r="AW806" i="5"/>
  <c r="AW812" i="5"/>
  <c r="AW808" i="5"/>
  <c r="AW798" i="5"/>
  <c r="AW814" i="5"/>
  <c r="AW799" i="5"/>
  <c r="AW801" i="5"/>
  <c r="AW800" i="5"/>
  <c r="AW794" i="5"/>
  <c r="AW807" i="5"/>
  <c r="AW789" i="5"/>
  <c r="AW797" i="5"/>
  <c r="AW791" i="5"/>
  <c r="AW792" i="5"/>
  <c r="AW802" i="5"/>
  <c r="AW795" i="5"/>
  <c r="AW786" i="5"/>
  <c r="AW780" i="5"/>
  <c r="AW781" i="5"/>
  <c r="AW796" i="5"/>
  <c r="AW783" i="5"/>
  <c r="AW788" i="5"/>
  <c r="AW784" i="5"/>
  <c r="AW785" i="5"/>
  <c r="AW793" i="5"/>
  <c r="AW774" i="5"/>
  <c r="AW787" i="5"/>
  <c r="AW779" i="5"/>
  <c r="AW775" i="5"/>
  <c r="AW767" i="5"/>
  <c r="AW776" i="5"/>
  <c r="AW768" i="5"/>
  <c r="AW782" i="5"/>
  <c r="AW777" i="5"/>
  <c r="AW790" i="5"/>
  <c r="AW778" i="5"/>
  <c r="AW771" i="5"/>
  <c r="AW772" i="5"/>
  <c r="AW758" i="5"/>
  <c r="AW766" i="5"/>
  <c r="AW759" i="5"/>
  <c r="AW751" i="5"/>
  <c r="AW773" i="5"/>
  <c r="AW760" i="5"/>
  <c r="AW752" i="5"/>
  <c r="AW765" i="5"/>
  <c r="AW764" i="5"/>
  <c r="AW761" i="5"/>
  <c r="AW753" i="5"/>
  <c r="AW762" i="5"/>
  <c r="AW754" i="5"/>
  <c r="AW770" i="5"/>
  <c r="AW757" i="5"/>
  <c r="AW750" i="5"/>
  <c r="AW742" i="5"/>
  <c r="AW743" i="5"/>
  <c r="AW749" i="5"/>
  <c r="AW748" i="5"/>
  <c r="AW747" i="5"/>
  <c r="AW744" i="5"/>
  <c r="AW736" i="5"/>
  <c r="AW745" i="5"/>
  <c r="AW737" i="5"/>
  <c r="AW769" i="5"/>
  <c r="AW746" i="5"/>
  <c r="AW738" i="5"/>
  <c r="AW732" i="5"/>
  <c r="AW726" i="5"/>
  <c r="AW756" i="5"/>
  <c r="AW741" i="5"/>
  <c r="AW727" i="5"/>
  <c r="AW719" i="5"/>
  <c r="AW755" i="5"/>
  <c r="AW728" i="5"/>
  <c r="AW729" i="5"/>
  <c r="AW735" i="5"/>
  <c r="AW730" i="5"/>
  <c r="AW722" i="5"/>
  <c r="AW740" i="5"/>
  <c r="AW725" i="5"/>
  <c r="AW714" i="5"/>
  <c r="AW706" i="5"/>
  <c r="AW720" i="5"/>
  <c r="AW715" i="5"/>
  <c r="AW707" i="5"/>
  <c r="AW739" i="5"/>
  <c r="AW716" i="5"/>
  <c r="AW731" i="5"/>
  <c r="AW717" i="5"/>
  <c r="AW709" i="5"/>
  <c r="AW763" i="5"/>
  <c r="AW721" i="5"/>
  <c r="AW713" i="5"/>
  <c r="AW699" i="5"/>
  <c r="AW691" i="5"/>
  <c r="AW683" i="5"/>
  <c r="AW718" i="5"/>
  <c r="AW700" i="5"/>
  <c r="AW692" i="5"/>
  <c r="AW684" i="5"/>
  <c r="AW724" i="5"/>
  <c r="AW701" i="5"/>
  <c r="AW693" i="5"/>
  <c r="AW685" i="5"/>
  <c r="AW733" i="5"/>
  <c r="AW694" i="5"/>
  <c r="AW686" i="5"/>
  <c r="AW710" i="5"/>
  <c r="AW705" i="5"/>
  <c r="AW695" i="5"/>
  <c r="AW687" i="5"/>
  <c r="AW678" i="5"/>
  <c r="AW670" i="5"/>
  <c r="AW662" i="5"/>
  <c r="AW654" i="5"/>
  <c r="AW723" i="5"/>
  <c r="AW711" i="5"/>
  <c r="AW679" i="5"/>
  <c r="AW671" i="5"/>
  <c r="AW663" i="5"/>
  <c r="AW655" i="5"/>
  <c r="AW647" i="5"/>
  <c r="AW708" i="5"/>
  <c r="AW703" i="5"/>
  <c r="AW682" i="5"/>
  <c r="AW680" i="5"/>
  <c r="AW672" i="5"/>
  <c r="AW664" i="5"/>
  <c r="AW656" i="5"/>
  <c r="AW648" i="5"/>
  <c r="AW712" i="5"/>
  <c r="AW689" i="5"/>
  <c r="AW688" i="5"/>
  <c r="AW681" i="5"/>
  <c r="AW673" i="5"/>
  <c r="AW665" i="5"/>
  <c r="AW657" i="5"/>
  <c r="AW649" i="5"/>
  <c r="AW734" i="5"/>
  <c r="AW702" i="5"/>
  <c r="AW690" i="5"/>
  <c r="AW674" i="5"/>
  <c r="AW669" i="5"/>
  <c r="AW651" i="5"/>
  <c r="AW676" i="5"/>
  <c r="AW666" i="5"/>
  <c r="AW660" i="5"/>
  <c r="AW653" i="5"/>
  <c r="AW644" i="5"/>
  <c r="AW668" i="5"/>
  <c r="AW650" i="5"/>
  <c r="AW638" i="5"/>
  <c r="AW704" i="5"/>
  <c r="AW697" i="5"/>
  <c r="AW696" i="5"/>
  <c r="AW659" i="5"/>
  <c r="AW643" i="5"/>
  <c r="AW639" i="5"/>
  <c r="AW661" i="5"/>
  <c r="AW641" i="5"/>
  <c r="AW698" i="5"/>
  <c r="AW677" i="5"/>
  <c r="AW652" i="5"/>
  <c r="AW658" i="5"/>
  <c r="AW642" i="5"/>
  <c r="AW675" i="5"/>
  <c r="AW667" i="5"/>
  <c r="AW640" i="5"/>
  <c r="AW646" i="5"/>
  <c r="AW645" i="5"/>
  <c r="CH409" i="5"/>
  <c r="AO409" i="5"/>
  <c r="AX409" i="5" s="1"/>
  <c r="CI754" i="5"/>
  <c r="AP754" i="5"/>
  <c r="CI757" i="5"/>
  <c r="AP757" i="5"/>
  <c r="CH689" i="5"/>
  <c r="AO689" i="5"/>
  <c r="AW352" i="5"/>
  <c r="CH245" i="5"/>
  <c r="AO245" i="5"/>
  <c r="CH176" i="5"/>
  <c r="AO176" i="5"/>
  <c r="CH337" i="5"/>
  <c r="AO337" i="5"/>
  <c r="AX337" i="5" s="1"/>
  <c r="CI326" i="5"/>
  <c r="AP326" i="5"/>
  <c r="CH133" i="5"/>
  <c r="AO133" i="5"/>
  <c r="AW103" i="5"/>
  <c r="CI500" i="5"/>
  <c r="AP500" i="5"/>
  <c r="AY500" i="5" s="1"/>
  <c r="CH196" i="5"/>
  <c r="AO196" i="5"/>
  <c r="AW140" i="5"/>
  <c r="CH52" i="5"/>
  <c r="AO52" i="5"/>
  <c r="CI424" i="5"/>
  <c r="AP424" i="5"/>
  <c r="AY424" i="5" s="1"/>
  <c r="CI444" i="5"/>
  <c r="AP444" i="5"/>
  <c r="AY444" i="5" s="1"/>
  <c r="CH217" i="5"/>
  <c r="AO217" i="5"/>
  <c r="AX217" i="5" s="1"/>
  <c r="AW50" i="5"/>
  <c r="CH199" i="5"/>
  <c r="AO199" i="5"/>
  <c r="CH78" i="5"/>
  <c r="AO78" i="5"/>
  <c r="CH391" i="5"/>
  <c r="AO391" i="5"/>
  <c r="AX391" i="5" s="1"/>
  <c r="CH639" i="5"/>
  <c r="AO639" i="5"/>
  <c r="AW281" i="5"/>
  <c r="AW280" i="5"/>
  <c r="CI261" i="5"/>
  <c r="AP261" i="5"/>
  <c r="CH582" i="5"/>
  <c r="AO582" i="5"/>
  <c r="AX582" i="5" s="1"/>
  <c r="AW282" i="5"/>
  <c r="CH558" i="5"/>
  <c r="AO558" i="5"/>
  <c r="AX558" i="5" s="1"/>
  <c r="CH376" i="5"/>
  <c r="AO376" i="5"/>
  <c r="AX376" i="5" s="1"/>
  <c r="AW61" i="5"/>
  <c r="CH354" i="5"/>
  <c r="AO354" i="5"/>
  <c r="AX354" i="5" s="1"/>
  <c r="CI502" i="5"/>
  <c r="AP502" i="5"/>
  <c r="AY502" i="5" s="1"/>
  <c r="CH437" i="5"/>
  <c r="AO437" i="5"/>
  <c r="AX437" i="5" s="1"/>
  <c r="CI466" i="5"/>
  <c r="AP466" i="5"/>
  <c r="AY466" i="5" s="1"/>
  <c r="AP358" i="5"/>
  <c r="AY358" i="5" s="1"/>
  <c r="CI358" i="5"/>
  <c r="CH686" i="5"/>
  <c r="AO686" i="5"/>
  <c r="CI479" i="5"/>
  <c r="AP479" i="5"/>
  <c r="AY479" i="5" s="1"/>
  <c r="CI323" i="5"/>
  <c r="AP323" i="5"/>
  <c r="CH492" i="5"/>
  <c r="AO492" i="5"/>
  <c r="AX492" i="5" s="1"/>
  <c r="AO411" i="5"/>
  <c r="AX411" i="5" s="1"/>
  <c r="CH411" i="5"/>
  <c r="CI694" i="5"/>
  <c r="AP694" i="5"/>
  <c r="CH182" i="5"/>
  <c r="AO182" i="5"/>
  <c r="AX182" i="5" s="1"/>
  <c r="CH614" i="5"/>
  <c r="AO614" i="5"/>
  <c r="AX614" i="5" s="1"/>
  <c r="CI169" i="5"/>
  <c r="AP169" i="5"/>
  <c r="AW342" i="5"/>
  <c r="CH360" i="5"/>
  <c r="AO360" i="5"/>
  <c r="AX360" i="5" s="1"/>
  <c r="CH282" i="5"/>
  <c r="AO282" i="5"/>
  <c r="CH423" i="5"/>
  <c r="AO423" i="5"/>
  <c r="CI619" i="5"/>
  <c r="AP619" i="5"/>
  <c r="AY619" i="5" s="1"/>
  <c r="CI761" i="5"/>
  <c r="AP761" i="5"/>
  <c r="CH70" i="5"/>
  <c r="AO70" i="5"/>
  <c r="CI104" i="5"/>
  <c r="AP104" i="5"/>
  <c r="CH216" i="5"/>
  <c r="AO216" i="5"/>
  <c r="CI548" i="5"/>
  <c r="AP548" i="5"/>
  <c r="AY548" i="5" s="1"/>
  <c r="AO123" i="5"/>
  <c r="CH123" i="5"/>
  <c r="AO800" i="5"/>
  <c r="CH800" i="5"/>
  <c r="CI777" i="5"/>
  <c r="AP777" i="5"/>
  <c r="CH228" i="5"/>
  <c r="AO228" i="5"/>
  <c r="CH368" i="5"/>
  <c r="AO368" i="5"/>
  <c r="AX368" i="5" s="1"/>
  <c r="CH357" i="5"/>
  <c r="AO357" i="5"/>
  <c r="AX357" i="5" s="1"/>
  <c r="CH451" i="5"/>
  <c r="AO451" i="5"/>
  <c r="AX451" i="5" s="1"/>
  <c r="CJ799" i="5"/>
  <c r="AQ799" i="5"/>
  <c r="CH386" i="5"/>
  <c r="AO386" i="5"/>
  <c r="AX386" i="5" s="1"/>
  <c r="CH743" i="5"/>
  <c r="AO743" i="5"/>
  <c r="CI137" i="5"/>
  <c r="AP137" i="5"/>
  <c r="AW284" i="5"/>
  <c r="AW236" i="5"/>
  <c r="CI576" i="5"/>
  <c r="AP576" i="5"/>
  <c r="AY576" i="5" s="1"/>
  <c r="CI729" i="5"/>
  <c r="AP729" i="5"/>
  <c r="CH722" i="5"/>
  <c r="AO722" i="5"/>
  <c r="AW494" i="5"/>
  <c r="AW353" i="5"/>
  <c r="CI98" i="5"/>
  <c r="AP98" i="5"/>
  <c r="CI617" i="5"/>
  <c r="AP617" i="5"/>
  <c r="AY617" i="5" s="1"/>
  <c r="AW278" i="5"/>
  <c r="CH296" i="5"/>
  <c r="AO296" i="5"/>
  <c r="CH700" i="5"/>
  <c r="AO700" i="5"/>
  <c r="AP404" i="5"/>
  <c r="AY404" i="5" s="1"/>
  <c r="CI404" i="5"/>
  <c r="CH191" i="5"/>
  <c r="AO191" i="5"/>
  <c r="AX191" i="5" s="1"/>
  <c r="CH92" i="5"/>
  <c r="AO92" i="5"/>
  <c r="AW235" i="5"/>
  <c r="CH535" i="5"/>
  <c r="AO535" i="5"/>
  <c r="AX535" i="5" s="1"/>
  <c r="AW100" i="5"/>
  <c r="AO147" i="5"/>
  <c r="AX147" i="5" s="1"/>
  <c r="CH147" i="5"/>
  <c r="AO221" i="5"/>
  <c r="AX221" i="5" s="1"/>
  <c r="CH221" i="5"/>
  <c r="AW496" i="5"/>
  <c r="AW244" i="5"/>
  <c r="AW277" i="5"/>
  <c r="CH589" i="5"/>
  <c r="AO589" i="5"/>
  <c r="AX589" i="5" s="1"/>
  <c r="AO647" i="5"/>
  <c r="CH647" i="5"/>
  <c r="CH565" i="5"/>
  <c r="AO565" i="5"/>
  <c r="AX565" i="5" s="1"/>
  <c r="CI624" i="5"/>
  <c r="AP624" i="5"/>
  <c r="AY624" i="5" s="1"/>
  <c r="CH234" i="5"/>
  <c r="AO234" i="5"/>
  <c r="AX234" i="5" s="1"/>
  <c r="CI494" i="5"/>
  <c r="AP494" i="5"/>
  <c r="AY494" i="5" s="1"/>
  <c r="AO436" i="5"/>
  <c r="AX436" i="5" s="1"/>
  <c r="CH436" i="5"/>
  <c r="CH604" i="5"/>
  <c r="AO604" i="5"/>
  <c r="AX604" i="5" s="1"/>
  <c r="CH311" i="5"/>
  <c r="AO311" i="5"/>
  <c r="CH469" i="5"/>
  <c r="AO469" i="5"/>
  <c r="AX469" i="5" s="1"/>
  <c r="AW65" i="5"/>
  <c r="AW461" i="5"/>
  <c r="AW225" i="5"/>
  <c r="AW350" i="5"/>
  <c r="CI260" i="5"/>
  <c r="AP260" i="5"/>
  <c r="CH789" i="5"/>
  <c r="AO789" i="5"/>
  <c r="CH599" i="5"/>
  <c r="AO599" i="5"/>
  <c r="AX599" i="5" s="1"/>
  <c r="CH663" i="5"/>
  <c r="AO663" i="5"/>
  <c r="CI725" i="5"/>
  <c r="AP725" i="5"/>
  <c r="CH351" i="5"/>
  <c r="AO351" i="5"/>
  <c r="AX351" i="5" s="1"/>
  <c r="CH148" i="5"/>
  <c r="AO148" i="5"/>
  <c r="AX148" i="5" s="1"/>
  <c r="CH312" i="5"/>
  <c r="AO312" i="5"/>
  <c r="CI318" i="5"/>
  <c r="AP318" i="5"/>
  <c r="AO618" i="5"/>
  <c r="AX618" i="5" s="1"/>
  <c r="CH618" i="5"/>
  <c r="CH665" i="5"/>
  <c r="AO665" i="5"/>
  <c r="CI805" i="5"/>
  <c r="AP805" i="5"/>
  <c r="CH525" i="5"/>
  <c r="AO525" i="5"/>
  <c r="AX525" i="5" s="1"/>
  <c r="CH287" i="5"/>
  <c r="AO287" i="5"/>
  <c r="AO764" i="5"/>
  <c r="CH764" i="5"/>
  <c r="CH684" i="5"/>
  <c r="AO684" i="5"/>
  <c r="CI157" i="5"/>
  <c r="AP157" i="5"/>
  <c r="AY157" i="5" s="1"/>
  <c r="AP471" i="5"/>
  <c r="AY471" i="5" s="1"/>
  <c r="CI471" i="5"/>
  <c r="CI720" i="5"/>
  <c r="AP720" i="5"/>
  <c r="CH416" i="5"/>
  <c r="AO416" i="5"/>
  <c r="AX416" i="5" s="1"/>
  <c r="CH728" i="5"/>
  <c r="AO728" i="5"/>
  <c r="CH83" i="5"/>
  <c r="AO83" i="5"/>
  <c r="CH384" i="5"/>
  <c r="AO384" i="5"/>
  <c r="AX384" i="5" s="1"/>
  <c r="CI161" i="5"/>
  <c r="AP161" i="5"/>
  <c r="AY161" i="5" s="1"/>
  <c r="CH313" i="5"/>
  <c r="AO313" i="5"/>
  <c r="CH808" i="5"/>
  <c r="AO808" i="5"/>
  <c r="CH460" i="5"/>
  <c r="AO460" i="5"/>
  <c r="AX460" i="5" s="1"/>
  <c r="CH662" i="5"/>
  <c r="AO662" i="5"/>
  <c r="CH320" i="5"/>
  <c r="AO320" i="5"/>
  <c r="CI795" i="5"/>
  <c r="AP795" i="5"/>
  <c r="AO635" i="5"/>
  <c r="AX635" i="5" s="1"/>
  <c r="CH635" i="5"/>
  <c r="CH374" i="5"/>
  <c r="AO374" i="5"/>
  <c r="AX374" i="5" s="1"/>
  <c r="CH232" i="5"/>
  <c r="AO232" i="5"/>
  <c r="AX232" i="5" s="1"/>
  <c r="CH208" i="5"/>
  <c r="AO208" i="5"/>
  <c r="AX207" i="5" s="1"/>
  <c r="AW316" i="5"/>
  <c r="AW315" i="5"/>
  <c r="AO541" i="5"/>
  <c r="AX541" i="5" s="1"/>
  <c r="CH541" i="5"/>
  <c r="CH187" i="5"/>
  <c r="AO187" i="5"/>
  <c r="AO540" i="5"/>
  <c r="AX540" i="5" s="1"/>
  <c r="CH540" i="5"/>
  <c r="CH415" i="5"/>
  <c r="AO415" i="5"/>
  <c r="AX415" i="5" s="1"/>
  <c r="AW121" i="5"/>
  <c r="CH51" i="5"/>
  <c r="AO51" i="5"/>
  <c r="AW288" i="5"/>
  <c r="CI402" i="5"/>
  <c r="AP402" i="5"/>
  <c r="AY402" i="5" s="1"/>
  <c r="CH537" i="5"/>
  <c r="AO537" i="5"/>
  <c r="AX537" i="5" s="1"/>
  <c r="AO670" i="5"/>
  <c r="CH670" i="5"/>
  <c r="AW242" i="5"/>
  <c r="CI442" i="5"/>
  <c r="AP442" i="5"/>
  <c r="AY442" i="5" s="1"/>
  <c r="AW346" i="5"/>
  <c r="AW343" i="5"/>
  <c r="AW134" i="5"/>
  <c r="CI125" i="5"/>
  <c r="AP125" i="5"/>
  <c r="CH638" i="5"/>
  <c r="AO638" i="5"/>
  <c r="CH517" i="5"/>
  <c r="AO517" i="5"/>
  <c r="AX517" i="5" s="1"/>
  <c r="CH210" i="5"/>
  <c r="AO210" i="5"/>
  <c r="AX210" i="5" s="1"/>
  <c r="CH164" i="5"/>
  <c r="AO164" i="5"/>
  <c r="AP646" i="5"/>
  <c r="CI646" i="5"/>
  <c r="CH681" i="5"/>
  <c r="AO681" i="5"/>
  <c r="CI651" i="5"/>
  <c r="AP651" i="5"/>
  <c r="AO206" i="5"/>
  <c r="CH206" i="5"/>
  <c r="CH526" i="5"/>
  <c r="AO526" i="5"/>
  <c r="AX526" i="5" s="1"/>
  <c r="CH811" i="5"/>
  <c r="AO811" i="5"/>
  <c r="CH352" i="5"/>
  <c r="AO352" i="5"/>
  <c r="AX352" i="5" s="1"/>
  <c r="CH530" i="5"/>
  <c r="AO530" i="5"/>
  <c r="AX530" i="5" s="1"/>
  <c r="AO801" i="5"/>
  <c r="CH801" i="5"/>
  <c r="CI616" i="5"/>
  <c r="AP616" i="5"/>
  <c r="AY616" i="5" s="1"/>
  <c r="CH810" i="5"/>
  <c r="AO810" i="5"/>
  <c r="AW495" i="5"/>
  <c r="AW104" i="5"/>
  <c r="CI57" i="5"/>
  <c r="AP57" i="5"/>
  <c r="AY57" i="5" s="1"/>
  <c r="AO334" i="5"/>
  <c r="AX334" i="5" s="1"/>
  <c r="CH334" i="5"/>
  <c r="CH140" i="5"/>
  <c r="AO140" i="5"/>
  <c r="AO163" i="5"/>
  <c r="AX163" i="5" s="1"/>
  <c r="CH163" i="5"/>
  <c r="CI813" i="5"/>
  <c r="AP813" i="5"/>
  <c r="CI113" i="5"/>
  <c r="AP113" i="5"/>
  <c r="CI611" i="5"/>
  <c r="AP611" i="5"/>
  <c r="AY611" i="5" s="1"/>
  <c r="AP620" i="5"/>
  <c r="AY620" i="5" s="1"/>
  <c r="CI620" i="5"/>
  <c r="CI723" i="5"/>
  <c r="AP723" i="5"/>
  <c r="CH446" i="5"/>
  <c r="AO446" i="5"/>
  <c r="AX446" i="5" s="1"/>
  <c r="CH152" i="5"/>
  <c r="AO152" i="5"/>
  <c r="AX152" i="5" s="1"/>
  <c r="CH447" i="5"/>
  <c r="AO447" i="5"/>
  <c r="AX447" i="5" s="1"/>
  <c r="CH393" i="5"/>
  <c r="AO393" i="5"/>
  <c r="AX393" i="5" s="1"/>
  <c r="CI410" i="5"/>
  <c r="AP410" i="5"/>
  <c r="AY410" i="5" s="1"/>
  <c r="AO329" i="5"/>
  <c r="AX329" i="5" s="1"/>
  <c r="CH329" i="5"/>
  <c r="CH276" i="5"/>
  <c r="AO276" i="5"/>
  <c r="AO389" i="5"/>
  <c r="AX389" i="5" s="1"/>
  <c r="CH389" i="5"/>
  <c r="AO75" i="5"/>
  <c r="CH75" i="5"/>
  <c r="CI219" i="5"/>
  <c r="AP219" i="5"/>
  <c r="AY219" i="5" s="1"/>
  <c r="AP669" i="5"/>
  <c r="CI669" i="5"/>
  <c r="CI285" i="5"/>
  <c r="AP285" i="5"/>
  <c r="CH109" i="5"/>
  <c r="AO109" i="5"/>
  <c r="CI259" i="5"/>
  <c r="AP259" i="5"/>
  <c r="CI243" i="5"/>
  <c r="AP243" i="5"/>
  <c r="CJ609" i="5"/>
  <c r="AQ609" i="5"/>
  <c r="AZ609" i="5" s="1"/>
  <c r="AO814" i="5"/>
  <c r="CH814" i="5"/>
  <c r="CH99" i="5"/>
  <c r="AO99" i="5"/>
  <c r="AP557" i="5"/>
  <c r="AY557" i="5" s="1"/>
  <c r="CI557" i="5"/>
  <c r="CI66" i="5"/>
  <c r="AP66" i="5"/>
  <c r="AW119" i="5"/>
  <c r="CI207" i="5"/>
  <c r="AP207" i="5"/>
  <c r="AY207" i="5" s="1"/>
  <c r="CH233" i="5"/>
  <c r="AO233" i="5"/>
  <c r="CH44" i="5"/>
  <c r="AO44" i="5"/>
  <c r="AX44" i="5" s="1"/>
  <c r="AW223" i="5"/>
  <c r="CI294" i="5"/>
  <c r="AP294" i="5"/>
  <c r="CH162" i="5"/>
  <c r="AO162" i="5"/>
  <c r="AX162" i="5" s="1"/>
  <c r="AP412" i="5"/>
  <c r="AY412" i="5" s="1"/>
  <c r="CI412" i="5"/>
  <c r="CI88" i="5"/>
  <c r="AP88" i="5"/>
  <c r="CH263" i="5"/>
  <c r="AO263" i="5"/>
  <c r="AO237" i="5"/>
  <c r="CH237" i="5"/>
  <c r="AW276" i="5"/>
  <c r="CI114" i="5"/>
  <c r="AP114" i="5"/>
  <c r="AP660" i="5"/>
  <c r="CI660" i="5"/>
  <c r="AO407" i="5"/>
  <c r="AX404" i="5" s="1"/>
  <c r="CH407" i="5"/>
  <c r="AW101" i="5"/>
  <c r="AO751" i="5"/>
  <c r="CH751" i="5"/>
  <c r="CI269" i="5"/>
  <c r="AP269" i="5"/>
  <c r="CH648" i="5"/>
  <c r="AO648" i="5"/>
  <c r="CI82" i="5"/>
  <c r="AP82" i="5"/>
  <c r="CH158" i="5"/>
  <c r="AO158" i="5"/>
  <c r="AX158" i="5" s="1"/>
  <c r="CI106" i="5"/>
  <c r="AP106" i="5"/>
  <c r="CI213" i="5"/>
  <c r="AP213" i="5"/>
  <c r="AY213" i="5" s="1"/>
  <c r="CI132" i="5"/>
  <c r="AP132" i="5"/>
  <c r="CI309" i="5"/>
  <c r="AP309" i="5"/>
  <c r="CI394" i="5"/>
  <c r="AP394" i="5"/>
  <c r="AY394" i="5" s="1"/>
  <c r="CH760" i="5"/>
  <c r="AO760" i="5"/>
  <c r="CH353" i="5"/>
  <c r="AO353" i="5"/>
  <c r="AX353" i="5" s="1"/>
  <c r="AW91" i="5"/>
  <c r="AW87" i="5"/>
  <c r="CI65" i="5"/>
  <c r="AP65" i="5"/>
  <c r="CH752" i="5"/>
  <c r="AO752" i="5"/>
  <c r="AP690" i="5"/>
  <c r="CI690" i="5"/>
  <c r="CI89" i="5"/>
  <c r="AP89" i="5"/>
  <c r="AW78" i="5"/>
  <c r="CI756" i="5"/>
  <c r="AP756" i="5"/>
  <c r="CH100" i="5"/>
  <c r="AO100" i="5"/>
  <c r="CI364" i="5"/>
  <c r="AP364" i="5"/>
  <c r="AY364" i="5" s="1"/>
  <c r="CH496" i="5"/>
  <c r="AO496" i="5"/>
  <c r="AX496" i="5" s="1"/>
  <c r="CI486" i="5"/>
  <c r="AP486" i="5"/>
  <c r="AY486" i="5" s="1"/>
  <c r="CH244" i="5"/>
  <c r="AO244" i="5"/>
  <c r="AO321" i="5"/>
  <c r="CH321" i="5"/>
  <c r="CH209" i="5"/>
  <c r="AO209" i="5"/>
  <c r="AX209" i="5" s="1"/>
  <c r="AO511" i="5"/>
  <c r="AX511" i="5" s="1"/>
  <c r="CH511" i="5"/>
  <c r="CH461" i="5"/>
  <c r="AO461" i="5"/>
  <c r="AX461" i="5" s="1"/>
  <c r="CH377" i="5"/>
  <c r="AO377" i="5"/>
  <c r="AX377" i="5" s="1"/>
  <c r="CH225" i="5"/>
  <c r="AO225" i="5"/>
  <c r="AX225" i="5" s="1"/>
  <c r="CI568" i="5"/>
  <c r="AP568" i="5"/>
  <c r="AY568" i="5" s="1"/>
  <c r="CH556" i="5"/>
  <c r="AO556" i="5"/>
  <c r="AX556" i="5" s="1"/>
  <c r="AW286" i="5"/>
  <c r="AW283" i="5"/>
  <c r="AP472" i="5"/>
  <c r="AY472" i="5" s="1"/>
  <c r="CI472" i="5"/>
  <c r="CH522" i="5"/>
  <c r="AO522" i="5"/>
  <c r="AX522" i="5" s="1"/>
  <c r="AW365" i="5"/>
  <c r="CH736" i="5"/>
  <c r="AO736" i="5"/>
  <c r="AO705" i="5"/>
  <c r="CH705" i="5"/>
  <c r="AW275" i="5"/>
  <c r="AW231" i="5"/>
  <c r="CI141" i="5"/>
  <c r="AP141" i="5"/>
  <c r="AY141" i="5" s="1"/>
  <c r="CH381" i="5"/>
  <c r="AO381" i="5"/>
  <c r="AX381" i="5" s="1"/>
  <c r="CH542" i="5"/>
  <c r="AO542" i="5"/>
  <c r="AX542" i="5" s="1"/>
  <c r="AO204" i="5"/>
  <c r="AX204" i="5" s="1"/>
  <c r="CH204" i="5"/>
  <c r="CI426" i="5"/>
  <c r="AP426" i="5"/>
  <c r="AY426" i="5" s="1"/>
  <c r="CI119" i="5"/>
  <c r="AP119" i="5"/>
  <c r="CH305" i="5"/>
  <c r="AO305" i="5"/>
  <c r="AO443" i="5"/>
  <c r="AX443" i="5" s="1"/>
  <c r="CH443" i="5"/>
  <c r="AP790" i="5"/>
  <c r="CI790" i="5"/>
  <c r="AO506" i="5"/>
  <c r="AX506" i="5" s="1"/>
  <c r="CH506" i="5"/>
  <c r="CH255" i="5"/>
  <c r="AO255" i="5"/>
  <c r="CH818" i="5"/>
  <c r="AO818" i="5"/>
  <c r="CI327" i="5"/>
  <c r="AP327" i="5"/>
  <c r="CI747" i="5"/>
  <c r="AP747" i="5"/>
  <c r="CI539" i="5"/>
  <c r="AP539" i="5"/>
  <c r="AY539" i="5" s="1"/>
  <c r="CI652" i="5"/>
  <c r="AP652" i="5"/>
  <c r="AO734" i="5"/>
  <c r="CH734" i="5"/>
  <c r="AW243" i="5"/>
  <c r="CH682" i="5"/>
  <c r="AO682" i="5"/>
  <c r="CH316" i="5"/>
  <c r="AO316" i="5"/>
  <c r="AW114" i="5"/>
  <c r="CI177" i="5"/>
  <c r="AP177" i="5"/>
  <c r="AY177" i="5" s="1"/>
  <c r="CI727" i="5"/>
  <c r="AP727" i="5"/>
  <c r="AO678" i="5"/>
  <c r="CH678" i="5"/>
  <c r="CH776" i="5"/>
  <c r="AO776" i="5"/>
  <c r="AW75" i="5"/>
  <c r="CH288" i="5"/>
  <c r="AO288" i="5"/>
  <c r="CH266" i="5"/>
  <c r="AO266" i="5"/>
  <c r="CH59" i="5"/>
  <c r="AO59" i="5"/>
  <c r="CI687" i="5"/>
  <c r="AP687" i="5"/>
  <c r="AW109" i="5"/>
  <c r="CH242" i="5"/>
  <c r="AO242" i="5"/>
  <c r="CH419" i="5"/>
  <c r="AO419" i="5"/>
  <c r="AX419" i="5" s="1"/>
  <c r="AW369" i="5"/>
  <c r="CH346" i="5"/>
  <c r="AO346" i="5"/>
  <c r="AX346" i="5" s="1"/>
  <c r="CH343" i="5"/>
  <c r="AO343" i="5"/>
  <c r="AX343" i="5" s="1"/>
  <c r="CH134" i="5"/>
  <c r="AO134" i="5"/>
  <c r="CH253" i="5"/>
  <c r="AO253" i="5"/>
  <c r="AW99" i="5"/>
  <c r="AP733" i="5"/>
  <c r="CI733" i="5"/>
  <c r="CI532" i="5"/>
  <c r="AP532" i="5"/>
  <c r="AY532" i="5" s="1"/>
  <c r="CH439" i="5"/>
  <c r="AO439" i="5"/>
  <c r="AX439" i="5" s="1"/>
  <c r="AW376" i="5"/>
  <c r="CJ283" i="5"/>
  <c r="AQ283" i="5"/>
  <c r="AZ283" i="5" s="1"/>
  <c r="AW292" i="5"/>
  <c r="AW291" i="5"/>
  <c r="CH167" i="5"/>
  <c r="AO167" i="5"/>
  <c r="CJ600" i="5"/>
  <c r="AQ600" i="5"/>
  <c r="AZ600" i="5" s="1"/>
  <c r="CH151" i="5"/>
  <c r="AO151" i="5"/>
  <c r="AX151" i="5" s="1"/>
  <c r="CH629" i="5"/>
  <c r="AO629" i="5"/>
  <c r="AX629" i="5" s="1"/>
  <c r="AW233" i="5"/>
  <c r="CH271" i="5"/>
  <c r="AO271" i="5"/>
  <c r="CI105" i="5"/>
  <c r="AP105" i="5"/>
  <c r="CH583" i="5"/>
  <c r="AO583" i="5"/>
  <c r="AX583" i="5" s="1"/>
  <c r="CI302" i="5"/>
  <c r="AP302" i="5"/>
  <c r="CH429" i="5"/>
  <c r="AO429" i="5"/>
  <c r="CI341" i="5"/>
  <c r="AP341" i="5"/>
  <c r="AY341" i="5" s="1"/>
  <c r="CH495" i="5"/>
  <c r="AO495" i="5"/>
  <c r="AX495" i="5" s="1"/>
  <c r="AW93" i="5"/>
  <c r="CI547" i="5"/>
  <c r="AP547" i="5"/>
  <c r="AY547" i="5" s="1"/>
  <c r="CI73" i="5"/>
  <c r="AP73" i="5"/>
  <c r="CH545" i="5"/>
  <c r="AO545" i="5"/>
  <c r="AX545" i="5" s="1"/>
  <c r="AO427" i="5"/>
  <c r="AX426" i="5" s="1"/>
  <c r="CH427" i="5"/>
  <c r="AP677" i="5"/>
  <c r="CI677" i="5"/>
  <c r="AW354" i="5"/>
  <c r="W7" i="13"/>
  <c r="W6" i="13"/>
  <c r="AK683" i="11" l="1"/>
  <c r="AK720" i="11"/>
  <c r="AK714" i="11"/>
  <c r="AK702" i="11"/>
  <c r="AK694" i="11"/>
  <c r="AK658" i="11"/>
  <c r="AK669" i="11"/>
  <c r="AX165" i="5"/>
  <c r="AX215" i="5"/>
  <c r="AX230" i="5"/>
  <c r="AX227" i="5"/>
  <c r="AX406" i="5"/>
  <c r="AX410" i="5"/>
  <c r="AX187" i="5"/>
  <c r="AX195" i="5"/>
  <c r="AX231" i="5"/>
  <c r="AX422" i="5"/>
  <c r="AX166" i="5"/>
  <c r="AX205" i="5"/>
  <c r="AX198" i="5"/>
  <c r="AX429" i="5"/>
  <c r="AX164" i="5"/>
  <c r="AX408" i="5"/>
  <c r="AX430" i="5"/>
  <c r="AX177" i="5"/>
  <c r="AX188" i="5"/>
  <c r="AX186" i="5"/>
  <c r="AX168" i="5"/>
  <c r="AX167" i="5"/>
  <c r="AX233" i="5"/>
  <c r="AX206" i="5"/>
  <c r="AX226" i="5"/>
  <c r="AX175" i="5"/>
  <c r="AX197" i="5"/>
  <c r="AX428" i="5"/>
  <c r="AX423" i="5"/>
  <c r="AX196" i="5"/>
  <c r="AX203" i="5"/>
  <c r="AJ683" i="11"/>
  <c r="AJ669" i="11"/>
  <c r="AJ720" i="11"/>
  <c r="AJ714" i="11"/>
  <c r="AJ702" i="11"/>
  <c r="AJ694" i="11"/>
  <c r="AJ658" i="11"/>
  <c r="AX228" i="5"/>
  <c r="AX176" i="5"/>
  <c r="AX190" i="5"/>
  <c r="AX222" i="5"/>
  <c r="AX214" i="5"/>
  <c r="AX229" i="5"/>
  <c r="AX171" i="5"/>
  <c r="AX192" i="5"/>
  <c r="AX119" i="5"/>
  <c r="AX185" i="5"/>
  <c r="AX201" i="5"/>
  <c r="AX181" i="5"/>
  <c r="AY104" i="5"/>
  <c r="AH683" i="11"/>
  <c r="AH669" i="11"/>
  <c r="AH720" i="11"/>
  <c r="AH714" i="11"/>
  <c r="AH702" i="11"/>
  <c r="AH694" i="11"/>
  <c r="AH658" i="11"/>
  <c r="AX199" i="5"/>
  <c r="AX170" i="5"/>
  <c r="AX425" i="5"/>
  <c r="AX159" i="5"/>
  <c r="AX160" i="5"/>
  <c r="AX219" i="5"/>
  <c r="AI683" i="11"/>
  <c r="AI669" i="11"/>
  <c r="AI720" i="11"/>
  <c r="AI714" i="11"/>
  <c r="AI702" i="11"/>
  <c r="AI694" i="11"/>
  <c r="AI658" i="11"/>
  <c r="AX427" i="5"/>
  <c r="AX407" i="5"/>
  <c r="AX208" i="5"/>
  <c r="AX216" i="5"/>
  <c r="AX236" i="5"/>
  <c r="AX200" i="5"/>
  <c r="AX424" i="5"/>
  <c r="AX193" i="5"/>
  <c r="AX173" i="5"/>
  <c r="AX169" i="5"/>
  <c r="AX405" i="5"/>
  <c r="AX309" i="5"/>
  <c r="AX308" i="5"/>
  <c r="AX325" i="5"/>
  <c r="AX328" i="5"/>
  <c r="AX474" i="5"/>
  <c r="AX326" i="5"/>
  <c r="AX327" i="5"/>
  <c r="AX475" i="5"/>
  <c r="AX306" i="5"/>
  <c r="AY327" i="5"/>
  <c r="AX468" i="5"/>
  <c r="AY309" i="5"/>
  <c r="AX471" i="5"/>
  <c r="AX324" i="5"/>
  <c r="AX142" i="5"/>
  <c r="AX483" i="5"/>
  <c r="AX305" i="5"/>
  <c r="AX322" i="5"/>
  <c r="AX321" i="5"/>
  <c r="AX100" i="5"/>
  <c r="AX318" i="5"/>
  <c r="AX310" i="5"/>
  <c r="AX312" i="5"/>
  <c r="AX104" i="5"/>
  <c r="AX136" i="5"/>
  <c r="AX303" i="5"/>
  <c r="AX140" i="5"/>
  <c r="AX302" i="5"/>
  <c r="AX301" i="5"/>
  <c r="AX102" i="5"/>
  <c r="AX304" i="5"/>
  <c r="AX317" i="5"/>
  <c r="AX314" i="5"/>
  <c r="AX323" i="5"/>
  <c r="AX131" i="5"/>
  <c r="AX298" i="5"/>
  <c r="AX482" i="5"/>
  <c r="AX141" i="5"/>
  <c r="AX307" i="5"/>
  <c r="AX316" i="5"/>
  <c r="AX320" i="5"/>
  <c r="AX313" i="5"/>
  <c r="AX311" i="5"/>
  <c r="AY326" i="5"/>
  <c r="AX315" i="5"/>
  <c r="AX319" i="5"/>
  <c r="AJ3" i="11"/>
  <c r="AH3" i="11"/>
  <c r="AK3" i="11"/>
  <c r="AI3" i="11"/>
  <c r="AX101" i="5"/>
  <c r="AX442" i="5"/>
  <c r="AX242" i="5"/>
  <c r="AX88" i="5"/>
  <c r="AX58" i="5"/>
  <c r="AX238" i="5"/>
  <c r="AX251" i="5"/>
  <c r="AX241" i="5"/>
  <c r="AX250" i="5"/>
  <c r="AX244" i="5"/>
  <c r="AX237" i="5"/>
  <c r="AX57" i="5"/>
  <c r="AX246" i="5"/>
  <c r="AX257" i="5"/>
  <c r="AX254" i="5"/>
  <c r="AX243" i="5"/>
  <c r="AX252" i="5"/>
  <c r="AX79" i="5"/>
  <c r="AX240" i="5"/>
  <c r="AX249" i="5"/>
  <c r="AX253" i="5"/>
  <c r="AX59" i="5"/>
  <c r="AX245" i="5"/>
  <c r="AX239" i="5"/>
  <c r="AX53" i="5"/>
  <c r="AX258" i="5"/>
  <c r="AX454" i="5"/>
  <c r="AX103" i="5"/>
  <c r="AX255" i="5"/>
  <c r="AX61" i="5"/>
  <c r="AX270" i="5"/>
  <c r="AX453" i="5"/>
  <c r="AX63" i="5"/>
  <c r="AX256" i="5"/>
  <c r="AX51" i="5"/>
  <c r="AX60" i="5"/>
  <c r="AX260" i="5"/>
  <c r="CI110" i="5"/>
  <c r="AP110" i="5"/>
  <c r="CI615" i="5"/>
  <c r="AP615" i="5"/>
  <c r="AY615" i="5" s="1"/>
  <c r="AX75" i="5"/>
  <c r="AX76" i="5"/>
  <c r="AX62" i="5"/>
  <c r="AX91" i="5"/>
  <c r="AX113" i="5"/>
  <c r="AX265" i="5"/>
  <c r="AX266" i="5"/>
  <c r="AX112" i="5"/>
  <c r="AX457" i="5"/>
  <c r="AX99" i="5"/>
  <c r="AX283" i="5"/>
  <c r="AP299" i="5"/>
  <c r="CI299" i="5"/>
  <c r="CI501" i="5"/>
  <c r="AP501" i="5"/>
  <c r="AY501" i="5" s="1"/>
  <c r="CI738" i="5"/>
  <c r="AP738" i="5"/>
  <c r="AP718" i="5"/>
  <c r="CI718" i="5"/>
  <c r="AX98" i="5"/>
  <c r="AP769" i="5"/>
  <c r="CI769" i="5"/>
  <c r="AP264" i="5"/>
  <c r="CI264" i="5"/>
  <c r="AX261" i="5"/>
  <c r="CI716" i="5"/>
  <c r="AP716" i="5"/>
  <c r="CI701" i="5"/>
  <c r="AP701" i="5"/>
  <c r="AP554" i="5"/>
  <c r="AY554" i="5" s="1"/>
  <c r="CI554" i="5"/>
  <c r="AP731" i="5"/>
  <c r="CI731" i="5"/>
  <c r="AX259" i="5"/>
  <c r="CI523" i="5"/>
  <c r="AP523" i="5"/>
  <c r="AY523" i="5" s="1"/>
  <c r="CI291" i="5"/>
  <c r="AP291" i="5"/>
  <c r="AY291" i="5" s="1"/>
  <c r="CI491" i="5"/>
  <c r="AP491" i="5"/>
  <c r="AY491" i="5" s="1"/>
  <c r="CI708" i="5"/>
  <c r="AP708" i="5"/>
  <c r="CI192" i="5"/>
  <c r="AP192" i="5"/>
  <c r="AY192" i="5" s="1"/>
  <c r="AX95" i="5"/>
  <c r="CI274" i="5"/>
  <c r="AP274" i="5"/>
  <c r="CI792" i="5"/>
  <c r="AP792" i="5"/>
  <c r="CI315" i="5"/>
  <c r="AP315" i="5"/>
  <c r="AY315" i="5" s="1"/>
  <c r="AP685" i="5"/>
  <c r="CI685" i="5"/>
  <c r="AX114" i="5"/>
  <c r="AP680" i="5"/>
  <c r="CI680" i="5"/>
  <c r="CI483" i="5"/>
  <c r="AP483" i="5"/>
  <c r="AY483" i="5" s="1"/>
  <c r="AP702" i="5"/>
  <c r="CI702" i="5"/>
  <c r="AX264" i="5"/>
  <c r="AP753" i="5"/>
  <c r="CI753" i="5"/>
  <c r="CI71" i="5"/>
  <c r="AP71" i="5"/>
  <c r="AX110" i="5"/>
  <c r="AX111" i="5"/>
  <c r="CI200" i="5"/>
  <c r="AP200" i="5"/>
  <c r="AY200" i="5" s="1"/>
  <c r="CI674" i="5"/>
  <c r="AP674" i="5"/>
  <c r="CI95" i="5"/>
  <c r="AP95" i="5"/>
  <c r="CI293" i="5"/>
  <c r="AP293" i="5"/>
  <c r="CI440" i="5"/>
  <c r="AP440" i="5"/>
  <c r="AY440" i="5" s="1"/>
  <c r="CI820" i="5"/>
  <c r="AP820" i="5"/>
  <c r="AX267" i="5"/>
  <c r="AP387" i="5"/>
  <c r="AY387" i="5" s="1"/>
  <c r="CI387" i="5"/>
  <c r="AX272" i="5"/>
  <c r="CI515" i="5"/>
  <c r="AP515" i="5"/>
  <c r="AY515" i="5" s="1"/>
  <c r="AX273" i="5"/>
  <c r="AP256" i="5"/>
  <c r="CI256" i="5"/>
  <c r="AP531" i="5"/>
  <c r="AY531" i="5" s="1"/>
  <c r="CI531" i="5"/>
  <c r="AP666" i="5"/>
  <c r="CI666" i="5"/>
  <c r="CI63" i="5"/>
  <c r="AP63" i="5"/>
  <c r="AY63" i="5" s="1"/>
  <c r="AX107" i="5"/>
  <c r="AX263" i="5"/>
  <c r="AX279" i="5"/>
  <c r="AX96" i="5"/>
  <c r="AP507" i="5"/>
  <c r="AY507" i="5" s="1"/>
  <c r="CI507" i="5"/>
  <c r="CI672" i="5"/>
  <c r="AP672" i="5"/>
  <c r="CI47" i="5"/>
  <c r="AP47" i="5"/>
  <c r="AY47" i="5" s="1"/>
  <c r="CI317" i="5"/>
  <c r="AP317" i="5"/>
  <c r="AP280" i="5"/>
  <c r="CI280" i="5"/>
  <c r="CI371" i="5"/>
  <c r="AP371" i="5"/>
  <c r="AY371" i="5" s="1"/>
  <c r="AX285" i="5"/>
  <c r="AX269" i="5"/>
  <c r="CI475" i="5"/>
  <c r="AP475" i="5"/>
  <c r="AY475" i="5" s="1"/>
  <c r="CI103" i="5"/>
  <c r="AP103" i="5"/>
  <c r="AY103" i="5" s="1"/>
  <c r="CI395" i="5"/>
  <c r="AP395" i="5"/>
  <c r="AY395" i="5" s="1"/>
  <c r="AX284" i="5"/>
  <c r="CI272" i="5"/>
  <c r="AP272" i="5"/>
  <c r="AY272" i="5" s="1"/>
  <c r="CI184" i="5"/>
  <c r="AP184" i="5"/>
  <c r="AY184" i="5" s="1"/>
  <c r="CI819" i="5"/>
  <c r="AP819" i="5"/>
  <c r="AX271" i="5"/>
  <c r="AX115" i="5"/>
  <c r="AX120" i="5"/>
  <c r="AX97" i="5"/>
  <c r="AX117" i="5"/>
  <c r="CI745" i="5"/>
  <c r="AP745" i="5"/>
  <c r="AP432" i="5"/>
  <c r="AY432" i="5" s="1"/>
  <c r="CI432" i="5"/>
  <c r="AX458" i="5"/>
  <c r="CJ601" i="5"/>
  <c r="AQ601" i="5"/>
  <c r="AZ601" i="5" s="1"/>
  <c r="CI379" i="5"/>
  <c r="AP379" i="5"/>
  <c r="AY379" i="5" s="1"/>
  <c r="CI546" i="5"/>
  <c r="AP546" i="5"/>
  <c r="AY546" i="5" s="1"/>
  <c r="AP87" i="5"/>
  <c r="CI87" i="5"/>
  <c r="AX268" i="5"/>
  <c r="CI308" i="5"/>
  <c r="AP308" i="5"/>
  <c r="AY308" i="5" s="1"/>
  <c r="CI401" i="5"/>
  <c r="AP401" i="5"/>
  <c r="AY401" i="5" s="1"/>
  <c r="CI211" i="5"/>
  <c r="AP211" i="5"/>
  <c r="AY211" i="5" s="1"/>
  <c r="CI693" i="5"/>
  <c r="AP693" i="5"/>
  <c r="AP585" i="5"/>
  <c r="AY585" i="5" s="1"/>
  <c r="CI585" i="5"/>
  <c r="CI122" i="5"/>
  <c r="AP122" i="5"/>
  <c r="AX116" i="5"/>
  <c r="AX282" i="5"/>
  <c r="AX108" i="5"/>
  <c r="AX94" i="5"/>
  <c r="AX93" i="5"/>
  <c r="CI650" i="5"/>
  <c r="AP650" i="5"/>
  <c r="CI592" i="5"/>
  <c r="AP592" i="5"/>
  <c r="AY592" i="5" s="1"/>
  <c r="CI770" i="5"/>
  <c r="AP770" i="5"/>
  <c r="CI325" i="5"/>
  <c r="AP325" i="5"/>
  <c r="AY325" i="5" s="1"/>
  <c r="CI332" i="5"/>
  <c r="AP332" i="5"/>
  <c r="AY332" i="5" s="1"/>
  <c r="CI477" i="5"/>
  <c r="AP477" i="5"/>
  <c r="AY477" i="5" s="1"/>
  <c r="AX118" i="5"/>
  <c r="AX109" i="5"/>
  <c r="AX82" i="5"/>
  <c r="AX262" i="5"/>
  <c r="CI301" i="5"/>
  <c r="AP301" i="5"/>
  <c r="CI340" i="5"/>
  <c r="AP340" i="5"/>
  <c r="AY340" i="5" s="1"/>
  <c r="CI485" i="5"/>
  <c r="AP485" i="5"/>
  <c r="AY485" i="5" s="1"/>
  <c r="CI456" i="5"/>
  <c r="AP456" i="5"/>
  <c r="AY456" i="5" s="1"/>
  <c r="CI804" i="5"/>
  <c r="AP804" i="5"/>
  <c r="CI570" i="5"/>
  <c r="AP570" i="5"/>
  <c r="AY570" i="5" s="1"/>
  <c r="CI120" i="5"/>
  <c r="AP120" i="5"/>
  <c r="AP560" i="5"/>
  <c r="AY560" i="5" s="1"/>
  <c r="CI560" i="5"/>
  <c r="AP55" i="5"/>
  <c r="AY55" i="5" s="1"/>
  <c r="CI55" i="5"/>
  <c r="CI79" i="5"/>
  <c r="AP79" i="5"/>
  <c r="CI111" i="5"/>
  <c r="AP111" i="5"/>
  <c r="AP746" i="5"/>
  <c r="CI746" i="5"/>
  <c r="CI307" i="5"/>
  <c r="AP307" i="5"/>
  <c r="CJ177" i="5"/>
  <c r="AQ177" i="5"/>
  <c r="AZ177" i="5" s="1"/>
  <c r="CJ65" i="5"/>
  <c r="AQ65" i="5"/>
  <c r="AZ65" i="5" s="1"/>
  <c r="CJ106" i="5"/>
  <c r="AQ106" i="5"/>
  <c r="CJ243" i="5"/>
  <c r="AQ243" i="5"/>
  <c r="AZ243" i="5" s="1"/>
  <c r="CI287" i="5"/>
  <c r="AP287" i="5"/>
  <c r="CI296" i="5"/>
  <c r="AP296" i="5"/>
  <c r="CI411" i="5"/>
  <c r="AP411" i="5"/>
  <c r="AY411" i="5" s="1"/>
  <c r="CJ326" i="5"/>
  <c r="AQ326" i="5"/>
  <c r="AZ326" i="5" s="1"/>
  <c r="AP623" i="5"/>
  <c r="AY623" i="5" s="1"/>
  <c r="CI623" i="5"/>
  <c r="CJ562" i="5"/>
  <c r="AQ562" i="5"/>
  <c r="CI118" i="5"/>
  <c r="AP118" i="5"/>
  <c r="CJ212" i="5"/>
  <c r="AQ212" i="5"/>
  <c r="AZ212" i="5" s="1"/>
  <c r="CJ185" i="5"/>
  <c r="AQ185" i="5"/>
  <c r="AZ185" i="5" s="1"/>
  <c r="CJ778" i="5"/>
  <c r="AQ778" i="5"/>
  <c r="AP676" i="5"/>
  <c r="CI676" i="5"/>
  <c r="AX134" i="5"/>
  <c r="CI542" i="5"/>
  <c r="AP542" i="5"/>
  <c r="AY542" i="5" s="1"/>
  <c r="AP209" i="5"/>
  <c r="AY209" i="5" s="1"/>
  <c r="CI209" i="5"/>
  <c r="CJ394" i="5"/>
  <c r="AQ394" i="5"/>
  <c r="AZ394" i="5" s="1"/>
  <c r="CJ66" i="5"/>
  <c r="AQ66" i="5"/>
  <c r="AZ66" i="5" s="1"/>
  <c r="CI389" i="5"/>
  <c r="AP389" i="5"/>
  <c r="AY389" i="5" s="1"/>
  <c r="CJ113" i="5"/>
  <c r="AQ113" i="5"/>
  <c r="AP810" i="5"/>
  <c r="CI810" i="5"/>
  <c r="CI540" i="5"/>
  <c r="AP540" i="5"/>
  <c r="AY540" i="5" s="1"/>
  <c r="CJ98" i="5"/>
  <c r="AQ98" i="5"/>
  <c r="CI357" i="5"/>
  <c r="AP357" i="5"/>
  <c r="AY357" i="5" s="1"/>
  <c r="CI423" i="5"/>
  <c r="AP423" i="5"/>
  <c r="AY423" i="5" s="1"/>
  <c r="AX289" i="5"/>
  <c r="AP621" i="5"/>
  <c r="AY621" i="5" s="1"/>
  <c r="CI621" i="5"/>
  <c r="CI463" i="5"/>
  <c r="AP463" i="5"/>
  <c r="AY463" i="5" s="1"/>
  <c r="CI160" i="5"/>
  <c r="AP160" i="5"/>
  <c r="AY160" i="5" s="1"/>
  <c r="CJ812" i="5"/>
  <c r="AQ812" i="5"/>
  <c r="CI136" i="5"/>
  <c r="AP136" i="5"/>
  <c r="CJ543" i="5"/>
  <c r="AQ543" i="5"/>
  <c r="AZ543" i="5" s="1"/>
  <c r="CI76" i="5"/>
  <c r="AP76" i="5"/>
  <c r="CJ295" i="5"/>
  <c r="AQ295" i="5"/>
  <c r="AZ295" i="5" s="1"/>
  <c r="AX66" i="5"/>
  <c r="CI298" i="5"/>
  <c r="AP298" i="5"/>
  <c r="CI266" i="5"/>
  <c r="AP266" i="5"/>
  <c r="CI164" i="5"/>
  <c r="AP164" i="5"/>
  <c r="AY164" i="5" s="1"/>
  <c r="AP670" i="5"/>
  <c r="CI670" i="5"/>
  <c r="CI525" i="5"/>
  <c r="AP525" i="5"/>
  <c r="AY525" i="5" s="1"/>
  <c r="CI686" i="5"/>
  <c r="AP686" i="5"/>
  <c r="AP391" i="5"/>
  <c r="AY391" i="5" s="1"/>
  <c r="CI391" i="5"/>
  <c r="CJ534" i="5"/>
  <c r="AQ534" i="5"/>
  <c r="AZ534" i="5" s="1"/>
  <c r="CI142" i="5"/>
  <c r="AP142" i="5"/>
  <c r="AY142" i="5" s="1"/>
  <c r="CJ569" i="5"/>
  <c r="AQ569" i="5"/>
  <c r="AZ569" i="5" s="1"/>
  <c r="CI202" i="5"/>
  <c r="AP202" i="5"/>
  <c r="AY202" i="5" s="1"/>
  <c r="AP668" i="5"/>
  <c r="CI668" i="5"/>
  <c r="CJ594" i="5"/>
  <c r="AQ594" i="5"/>
  <c r="AZ594" i="5" s="1"/>
  <c r="CJ555" i="5"/>
  <c r="AQ555" i="5"/>
  <c r="AZ555" i="5" s="1"/>
  <c r="AP706" i="5"/>
  <c r="CI706" i="5"/>
  <c r="CJ72" i="5"/>
  <c r="AQ72" i="5"/>
  <c r="AZ72" i="5" s="1"/>
  <c r="CJ710" i="5"/>
  <c r="AQ710" i="5"/>
  <c r="CI223" i="5"/>
  <c r="AP223" i="5"/>
  <c r="AY223" i="5" s="1"/>
  <c r="CI363" i="5"/>
  <c r="AP363" i="5"/>
  <c r="AY363" i="5" s="1"/>
  <c r="CJ763" i="5"/>
  <c r="AQ763" i="5"/>
  <c r="CJ74" i="5"/>
  <c r="AQ74" i="5"/>
  <c r="AQ773" i="5"/>
  <c r="CJ773" i="5"/>
  <c r="CI236" i="5"/>
  <c r="AP236" i="5"/>
  <c r="CI453" i="5"/>
  <c r="AP453" i="5"/>
  <c r="AY453" i="5" s="1"/>
  <c r="CJ275" i="5"/>
  <c r="AQ275" i="5"/>
  <c r="AZ275" i="5" s="1"/>
  <c r="CJ341" i="5"/>
  <c r="AQ341" i="5"/>
  <c r="AZ341" i="5" s="1"/>
  <c r="CK600" i="5"/>
  <c r="AR600" i="5"/>
  <c r="BA600" i="5" s="1"/>
  <c r="CI678" i="5"/>
  <c r="AP678" i="5"/>
  <c r="AQ790" i="5"/>
  <c r="CJ790" i="5"/>
  <c r="CI305" i="5"/>
  <c r="AP305" i="5"/>
  <c r="CI381" i="5"/>
  <c r="AP381" i="5"/>
  <c r="AY381" i="5" s="1"/>
  <c r="CI225" i="5"/>
  <c r="AP225" i="5"/>
  <c r="AY225" i="5" s="1"/>
  <c r="AP321" i="5"/>
  <c r="CI321" i="5"/>
  <c r="CJ756" i="5"/>
  <c r="AQ756" i="5"/>
  <c r="CJ690" i="5"/>
  <c r="AQ690" i="5"/>
  <c r="CJ309" i="5"/>
  <c r="AQ309" i="5"/>
  <c r="AZ309" i="5" s="1"/>
  <c r="CI158" i="5"/>
  <c r="AP158" i="5"/>
  <c r="AY158" i="5" s="1"/>
  <c r="AQ669" i="5"/>
  <c r="CJ669" i="5"/>
  <c r="AX276" i="5"/>
  <c r="CI152" i="5"/>
  <c r="AP152" i="5"/>
  <c r="AY152" i="5" s="1"/>
  <c r="CJ723" i="5"/>
  <c r="AQ723" i="5"/>
  <c r="AP334" i="5"/>
  <c r="AY334" i="5" s="1"/>
  <c r="CI334" i="5"/>
  <c r="CI374" i="5"/>
  <c r="AP374" i="5"/>
  <c r="AY374" i="5" s="1"/>
  <c r="CI808" i="5"/>
  <c r="AP808" i="5"/>
  <c r="CI728" i="5"/>
  <c r="AP728" i="5"/>
  <c r="CJ471" i="5"/>
  <c r="AQ471" i="5"/>
  <c r="AZ471" i="5" s="1"/>
  <c r="CI764" i="5"/>
  <c r="AP764" i="5"/>
  <c r="CJ576" i="5"/>
  <c r="AQ576" i="5"/>
  <c r="AZ576" i="5" s="1"/>
  <c r="CI386" i="5"/>
  <c r="AP386" i="5"/>
  <c r="AY386" i="5" s="1"/>
  <c r="AX123" i="5"/>
  <c r="AX122" i="5"/>
  <c r="CI70" i="5"/>
  <c r="AP70" i="5"/>
  <c r="AP282" i="5"/>
  <c r="CI282" i="5"/>
  <c r="AX73" i="5"/>
  <c r="AX78" i="5"/>
  <c r="CJ424" i="5"/>
  <c r="AQ424" i="5"/>
  <c r="AZ424" i="5" s="1"/>
  <c r="CI409" i="5"/>
  <c r="AP409" i="5"/>
  <c r="AY409" i="5" s="1"/>
  <c r="CI336" i="5"/>
  <c r="AP336" i="5"/>
  <c r="AY336" i="5" s="1"/>
  <c r="CI630" i="5"/>
  <c r="AP630" i="5"/>
  <c r="AY630" i="5" s="1"/>
  <c r="AR802" i="5"/>
  <c r="CK802" i="5"/>
  <c r="CI339" i="5"/>
  <c r="AP339" i="5"/>
  <c r="AY339" i="5" s="1"/>
  <c r="CI533" i="5"/>
  <c r="AP533" i="5"/>
  <c r="AY533" i="5" s="1"/>
  <c r="CI737" i="5"/>
  <c r="AP737" i="5"/>
  <c r="CI421" i="5"/>
  <c r="AP421" i="5"/>
  <c r="AY421" i="5" s="1"/>
  <c r="CJ658" i="5"/>
  <c r="AQ658" i="5"/>
  <c r="CI170" i="5"/>
  <c r="AP170" i="5"/>
  <c r="AY169" i="5" s="1"/>
  <c r="CI370" i="5"/>
  <c r="AP370" i="5"/>
  <c r="AY370" i="5" s="1"/>
  <c r="CJ372" i="5"/>
  <c r="AQ372" i="5"/>
  <c r="AZ372" i="5" s="1"/>
  <c r="CI108" i="5"/>
  <c r="AP108" i="5"/>
  <c r="CJ499" i="5"/>
  <c r="AQ499" i="5"/>
  <c r="AZ499" i="5" s="1"/>
  <c r="CJ642" i="5"/>
  <c r="AQ642" i="5"/>
  <c r="CI797" i="5"/>
  <c r="AP797" i="5"/>
  <c r="CI139" i="5"/>
  <c r="AP139" i="5"/>
  <c r="AY139" i="5" s="1"/>
  <c r="CI809" i="5"/>
  <c r="AP809" i="5"/>
  <c r="AP498" i="5"/>
  <c r="AY498" i="5" s="1"/>
  <c r="CI498" i="5"/>
  <c r="CI397" i="5"/>
  <c r="AP397" i="5"/>
  <c r="AY397" i="5" s="1"/>
  <c r="CJ64" i="5"/>
  <c r="AQ64" i="5"/>
  <c r="AZ64" i="5" s="1"/>
  <c r="CI462" i="5"/>
  <c r="AP462" i="5"/>
  <c r="AY462" i="5" s="1"/>
  <c r="CJ414" i="5"/>
  <c r="AQ414" i="5"/>
  <c r="AZ414" i="5" s="1"/>
  <c r="CK608" i="5"/>
  <c r="AR608" i="5"/>
  <c r="BA608" i="5" s="1"/>
  <c r="CI484" i="5"/>
  <c r="AP484" i="5"/>
  <c r="AY484" i="5" s="1"/>
  <c r="CI175" i="5"/>
  <c r="AP175" i="5"/>
  <c r="AY175" i="5" s="1"/>
  <c r="AP115" i="5"/>
  <c r="CI115" i="5"/>
  <c r="CI94" i="5"/>
  <c r="AP94" i="5"/>
  <c r="CJ350" i="5"/>
  <c r="AQ350" i="5"/>
  <c r="AZ350" i="5" s="1"/>
  <c r="CI435" i="5"/>
  <c r="AP435" i="5"/>
  <c r="AY435" i="5" s="1"/>
  <c r="CJ90" i="5"/>
  <c r="AQ90" i="5"/>
  <c r="AZ90" i="5" s="1"/>
  <c r="AX85" i="5"/>
  <c r="CI561" i="5"/>
  <c r="AP561" i="5"/>
  <c r="AY561" i="5" s="1"/>
  <c r="AQ279" i="5"/>
  <c r="AZ279" i="5" s="1"/>
  <c r="CJ279" i="5"/>
  <c r="CI612" i="5"/>
  <c r="AP612" i="5"/>
  <c r="AY612" i="5" s="1"/>
  <c r="CI742" i="5"/>
  <c r="AP742" i="5"/>
  <c r="AX121" i="5"/>
  <c r="CI559" i="5"/>
  <c r="AP559" i="5"/>
  <c r="AY559" i="5" s="1"/>
  <c r="CI241" i="5"/>
  <c r="AP241" i="5"/>
  <c r="CI68" i="5"/>
  <c r="AP68" i="5"/>
  <c r="CI441" i="5"/>
  <c r="AP441" i="5"/>
  <c r="AY441" i="5" s="1"/>
  <c r="AX132" i="5"/>
  <c r="CJ696" i="5"/>
  <c r="AQ696" i="5"/>
  <c r="CI433" i="5"/>
  <c r="AP433" i="5"/>
  <c r="AY433" i="5" s="1"/>
  <c r="AX126" i="5"/>
  <c r="AX81" i="5"/>
  <c r="CI457" i="5"/>
  <c r="AP457" i="5"/>
  <c r="AY457" i="5" s="1"/>
  <c r="CJ450" i="5"/>
  <c r="AQ450" i="5"/>
  <c r="AZ450" i="5" s="1"/>
  <c r="CI143" i="5"/>
  <c r="AP143" i="5"/>
  <c r="AY143" i="5" s="1"/>
  <c r="AQ765" i="5"/>
  <c r="CJ765" i="5"/>
  <c r="CI54" i="5"/>
  <c r="AP54" i="5"/>
  <c r="AY54" i="5" s="1"/>
  <c r="CI741" i="5"/>
  <c r="AP741" i="5"/>
  <c r="CI607" i="5"/>
  <c r="AP607" i="5"/>
  <c r="AY607" i="5" s="1"/>
  <c r="CJ516" i="5"/>
  <c r="AQ516" i="5"/>
  <c r="AZ516" i="5" s="1"/>
  <c r="CJ724" i="5"/>
  <c r="AQ724" i="5"/>
  <c r="CI349" i="5"/>
  <c r="AP349" i="5"/>
  <c r="AY349" i="5" s="1"/>
  <c r="CJ235" i="5"/>
  <c r="AQ235" i="5"/>
  <c r="CI179" i="5"/>
  <c r="AP179" i="5"/>
  <c r="AY179" i="5" s="1"/>
  <c r="CI420" i="5"/>
  <c r="AP420" i="5"/>
  <c r="AY420" i="5" s="1"/>
  <c r="CI392" i="5"/>
  <c r="AP392" i="5"/>
  <c r="AY392" i="5" s="1"/>
  <c r="CI292" i="5"/>
  <c r="AP292" i="5"/>
  <c r="AY292" i="5" s="1"/>
  <c r="AX87" i="5"/>
  <c r="CJ105" i="5"/>
  <c r="AQ105" i="5"/>
  <c r="AZ105" i="5" s="1"/>
  <c r="CI253" i="5"/>
  <c r="AP253" i="5"/>
  <c r="AY253" i="5" s="1"/>
  <c r="CI59" i="5"/>
  <c r="AP59" i="5"/>
  <c r="CI415" i="5"/>
  <c r="AP415" i="5"/>
  <c r="AY415" i="5" s="1"/>
  <c r="AQ157" i="5"/>
  <c r="AZ157" i="5" s="1"/>
  <c r="CJ157" i="5"/>
  <c r="AP800" i="5"/>
  <c r="CI800" i="5"/>
  <c r="CJ479" i="5"/>
  <c r="AQ479" i="5"/>
  <c r="AZ479" i="5" s="1"/>
  <c r="CJ754" i="5"/>
  <c r="AQ754" i="5"/>
  <c r="CJ772" i="5"/>
  <c r="AQ772" i="5"/>
  <c r="AP289" i="5"/>
  <c r="AY289" i="5" s="1"/>
  <c r="CI289" i="5"/>
  <c r="CJ520" i="5"/>
  <c r="AQ520" i="5"/>
  <c r="AZ520" i="5" s="1"/>
  <c r="CI566" i="5"/>
  <c r="AP566" i="5"/>
  <c r="AY566" i="5" s="1"/>
  <c r="CI644" i="5"/>
  <c r="AP644" i="5"/>
  <c r="CI509" i="5"/>
  <c r="AP509" i="5"/>
  <c r="AY509" i="5" s="1"/>
  <c r="CJ698" i="5"/>
  <c r="AQ698" i="5"/>
  <c r="CI230" i="5"/>
  <c r="AP230" i="5"/>
  <c r="CI474" i="5"/>
  <c r="AP474" i="5"/>
  <c r="AY474" i="5" s="1"/>
  <c r="CJ181" i="5"/>
  <c r="AQ181" i="5"/>
  <c r="AZ181" i="5" s="1"/>
  <c r="CJ603" i="5"/>
  <c r="AQ603" i="5"/>
  <c r="AZ603" i="5" s="1"/>
  <c r="AP84" i="5"/>
  <c r="CI84" i="5"/>
  <c r="CI427" i="5"/>
  <c r="AP427" i="5"/>
  <c r="AY427" i="5" s="1"/>
  <c r="AP629" i="5"/>
  <c r="AY629" i="5" s="1"/>
  <c r="CI629" i="5"/>
  <c r="AP506" i="5"/>
  <c r="AY506" i="5" s="1"/>
  <c r="CI506" i="5"/>
  <c r="CK609" i="5"/>
  <c r="AR609" i="5"/>
  <c r="BA609" i="5" s="1"/>
  <c r="CI530" i="5"/>
  <c r="AP530" i="5"/>
  <c r="AY530" i="5" s="1"/>
  <c r="AX65" i="5"/>
  <c r="CI689" i="5"/>
  <c r="AP689" i="5"/>
  <c r="CI467" i="5"/>
  <c r="AP467" i="5"/>
  <c r="AY467" i="5" s="1"/>
  <c r="CI375" i="5"/>
  <c r="AP375" i="5"/>
  <c r="AY375" i="5" s="1"/>
  <c r="CJ277" i="5"/>
  <c r="AQ277" i="5"/>
  <c r="AZ277" i="5" s="1"/>
  <c r="CI408" i="5"/>
  <c r="AP408" i="5"/>
  <c r="AY408" i="5" s="1"/>
  <c r="CI186" i="5"/>
  <c r="AP186" i="5"/>
  <c r="AY186" i="5" s="1"/>
  <c r="AP338" i="5"/>
  <c r="AY338" i="5" s="1"/>
  <c r="CI338" i="5"/>
  <c r="CI527" i="5"/>
  <c r="AP527" i="5"/>
  <c r="AY527" i="5" s="1"/>
  <c r="CK625" i="5"/>
  <c r="AR625" i="5"/>
  <c r="BA625" i="5" s="1"/>
  <c r="CI53" i="5"/>
  <c r="AP53" i="5"/>
  <c r="AY53" i="5" s="1"/>
  <c r="CI218" i="5"/>
  <c r="AP218" i="5"/>
  <c r="AY218" i="5" s="1"/>
  <c r="CI93" i="5"/>
  <c r="AP93" i="5"/>
  <c r="CJ532" i="5"/>
  <c r="AQ532" i="5"/>
  <c r="AZ532" i="5" s="1"/>
  <c r="AP329" i="5"/>
  <c r="AY329" i="5" s="1"/>
  <c r="CI329" i="5"/>
  <c r="CJ651" i="5"/>
  <c r="AQ651" i="5"/>
  <c r="CI320" i="5"/>
  <c r="AP320" i="5"/>
  <c r="CJ624" i="5"/>
  <c r="AQ624" i="5"/>
  <c r="AZ624" i="5" s="1"/>
  <c r="AX70" i="5"/>
  <c r="AX137" i="5"/>
  <c r="CI639" i="5"/>
  <c r="AP639" i="5"/>
  <c r="CJ303" i="5"/>
  <c r="AQ303" i="5"/>
  <c r="AZ303" i="5" s="1"/>
  <c r="CI238" i="5"/>
  <c r="AP238" i="5"/>
  <c r="CI252" i="5"/>
  <c r="AP252" i="5"/>
  <c r="AY252" i="5" s="1"/>
  <c r="CI588" i="5"/>
  <c r="AP588" i="5"/>
  <c r="AY588" i="5" s="1"/>
  <c r="CI231" i="5"/>
  <c r="AP231" i="5"/>
  <c r="CJ573" i="5"/>
  <c r="AQ573" i="5"/>
  <c r="AZ573" i="5" s="1"/>
  <c r="AP126" i="5"/>
  <c r="CI126" i="5"/>
  <c r="CI188" i="5"/>
  <c r="AP188" i="5"/>
  <c r="AY188" i="5" s="1"/>
  <c r="CI774" i="5"/>
  <c r="AP774" i="5"/>
  <c r="CJ319" i="5"/>
  <c r="AQ319" i="5"/>
  <c r="AZ319" i="5" s="1"/>
  <c r="CI567" i="5"/>
  <c r="AP567" i="5"/>
  <c r="AY567" i="5" s="1"/>
  <c r="AX129" i="5"/>
  <c r="CI707" i="5"/>
  <c r="AP707" i="5"/>
  <c r="CI382" i="5"/>
  <c r="AP382" i="5"/>
  <c r="AY382" i="5" s="1"/>
  <c r="CI768" i="5"/>
  <c r="AP768" i="5"/>
  <c r="AX292" i="5"/>
  <c r="AX291" i="5"/>
  <c r="AX288" i="5"/>
  <c r="CI316" i="5"/>
  <c r="AP316" i="5"/>
  <c r="AY316" i="5" s="1"/>
  <c r="CJ677" i="5"/>
  <c r="AQ677" i="5"/>
  <c r="CI545" i="5"/>
  <c r="AP545" i="5"/>
  <c r="AY545" i="5" s="1"/>
  <c r="CJ302" i="5"/>
  <c r="AQ302" i="5"/>
  <c r="AZ302" i="5" s="1"/>
  <c r="CI343" i="5"/>
  <c r="AP343" i="5"/>
  <c r="AY343" i="5" s="1"/>
  <c r="CI242" i="5"/>
  <c r="AP242" i="5"/>
  <c r="CJ687" i="5"/>
  <c r="AQ687" i="5"/>
  <c r="AP288" i="5"/>
  <c r="AY288" i="5" s="1"/>
  <c r="CI288" i="5"/>
  <c r="CJ652" i="5"/>
  <c r="AQ652" i="5"/>
  <c r="CI818" i="5"/>
  <c r="AP818" i="5"/>
  <c r="CI522" i="5"/>
  <c r="AP522" i="5"/>
  <c r="AY522" i="5" s="1"/>
  <c r="CI556" i="5"/>
  <c r="AP556" i="5"/>
  <c r="AY556" i="5" s="1"/>
  <c r="AP511" i="5"/>
  <c r="AY511" i="5" s="1"/>
  <c r="CI511" i="5"/>
  <c r="CJ364" i="5"/>
  <c r="AQ364" i="5"/>
  <c r="AZ364" i="5" s="1"/>
  <c r="AX80" i="5"/>
  <c r="CJ213" i="5"/>
  <c r="AQ213" i="5"/>
  <c r="AZ213" i="5" s="1"/>
  <c r="CJ269" i="5"/>
  <c r="AQ269" i="5"/>
  <c r="AZ269" i="5" s="1"/>
  <c r="CI162" i="5"/>
  <c r="AP162" i="5"/>
  <c r="AY162" i="5" s="1"/>
  <c r="CJ259" i="5"/>
  <c r="AQ259" i="5"/>
  <c r="AZ259" i="5" s="1"/>
  <c r="CI276" i="5"/>
  <c r="AP276" i="5"/>
  <c r="AQ620" i="5"/>
  <c r="AZ620" i="5" s="1"/>
  <c r="CJ620" i="5"/>
  <c r="CI811" i="5"/>
  <c r="AP811" i="5"/>
  <c r="CI210" i="5"/>
  <c r="AP210" i="5"/>
  <c r="AY210" i="5" s="1"/>
  <c r="AX817" i="5"/>
  <c r="AX818" i="5"/>
  <c r="AX810" i="5"/>
  <c r="AX819" i="5"/>
  <c r="AX811" i="5"/>
  <c r="AX820" i="5"/>
  <c r="AX812" i="5"/>
  <c r="AX816" i="5"/>
  <c r="AX803" i="5"/>
  <c r="AX804" i="5"/>
  <c r="AX815" i="5"/>
  <c r="AX813" i="5"/>
  <c r="AX805" i="5"/>
  <c r="AX806" i="5"/>
  <c r="AX807" i="5"/>
  <c r="AX814" i="5"/>
  <c r="AX809" i="5"/>
  <c r="AX799" i="5"/>
  <c r="AX801" i="5"/>
  <c r="AX800" i="5"/>
  <c r="AX808" i="5"/>
  <c r="AX795" i="5"/>
  <c r="AX793" i="5"/>
  <c r="AX790" i="5"/>
  <c r="AX797" i="5"/>
  <c r="AX792" i="5"/>
  <c r="AX802" i="5"/>
  <c r="AX796" i="5"/>
  <c r="AX794" i="5"/>
  <c r="AX781" i="5"/>
  <c r="AX789" i="5"/>
  <c r="AX782" i="5"/>
  <c r="AX791" i="5"/>
  <c r="AX788" i="5"/>
  <c r="AX784" i="5"/>
  <c r="AX798" i="5"/>
  <c r="AX785" i="5"/>
  <c r="AX787" i="5"/>
  <c r="AX779" i="5"/>
  <c r="AX775" i="5"/>
  <c r="AX780" i="5"/>
  <c r="AX776" i="5"/>
  <c r="AX768" i="5"/>
  <c r="AX777" i="5"/>
  <c r="AX769" i="5"/>
  <c r="AX786" i="5"/>
  <c r="AX783" i="5"/>
  <c r="AX778" i="5"/>
  <c r="AX772" i="5"/>
  <c r="AX773" i="5"/>
  <c r="AX767" i="5"/>
  <c r="AX766" i="5"/>
  <c r="AX759" i="5"/>
  <c r="AX760" i="5"/>
  <c r="AX752" i="5"/>
  <c r="AX774" i="5"/>
  <c r="AX765" i="5"/>
  <c r="AX764" i="5"/>
  <c r="AX761" i="5"/>
  <c r="AX753" i="5"/>
  <c r="AX762" i="5"/>
  <c r="AX754" i="5"/>
  <c r="AX771" i="5"/>
  <c r="AX763" i="5"/>
  <c r="AX755" i="5"/>
  <c r="AX743" i="5"/>
  <c r="AX749" i="5"/>
  <c r="AX748" i="5"/>
  <c r="AX747" i="5"/>
  <c r="AX744" i="5"/>
  <c r="AX736" i="5"/>
  <c r="AX751" i="5"/>
  <c r="AX745" i="5"/>
  <c r="AX737" i="5"/>
  <c r="AX746" i="5"/>
  <c r="AX738" i="5"/>
  <c r="AX730" i="5"/>
  <c r="AX758" i="5"/>
  <c r="AX739" i="5"/>
  <c r="AX757" i="5"/>
  <c r="AX756" i="5"/>
  <c r="AX741" i="5"/>
  <c r="AX727" i="5"/>
  <c r="AX719" i="5"/>
  <c r="AX770" i="5"/>
  <c r="AX728" i="5"/>
  <c r="AX720" i="5"/>
  <c r="AX729" i="5"/>
  <c r="AX721" i="5"/>
  <c r="AX742" i="5"/>
  <c r="AX735" i="5"/>
  <c r="AX722" i="5"/>
  <c r="AX734" i="5"/>
  <c r="AX723" i="5"/>
  <c r="AX715" i="5"/>
  <c r="AX707" i="5"/>
  <c r="AX716" i="5"/>
  <c r="AX708" i="5"/>
  <c r="AX731" i="5"/>
  <c r="AX717" i="5"/>
  <c r="AX710" i="5"/>
  <c r="AX750" i="5"/>
  <c r="AX733" i="5"/>
  <c r="AX718" i="5"/>
  <c r="AX711" i="5"/>
  <c r="AX700" i="5"/>
  <c r="AX692" i="5"/>
  <c r="AX684" i="5"/>
  <c r="AX724" i="5"/>
  <c r="AX701" i="5"/>
  <c r="AX693" i="5"/>
  <c r="AX685" i="5"/>
  <c r="AX694" i="5"/>
  <c r="AX686" i="5"/>
  <c r="AX725" i="5"/>
  <c r="AX706" i="5"/>
  <c r="AX705" i="5"/>
  <c r="AX695" i="5"/>
  <c r="AX687" i="5"/>
  <c r="AX732" i="5"/>
  <c r="AX714" i="5"/>
  <c r="AX712" i="5"/>
  <c r="AX709" i="5"/>
  <c r="AX702" i="5"/>
  <c r="AX696" i="5"/>
  <c r="AX688" i="5"/>
  <c r="AX683" i="5"/>
  <c r="AX679" i="5"/>
  <c r="AX671" i="5"/>
  <c r="AX663" i="5"/>
  <c r="AX655" i="5"/>
  <c r="AX703" i="5"/>
  <c r="AX699" i="5"/>
  <c r="AX691" i="5"/>
  <c r="AX682" i="5"/>
  <c r="AX680" i="5"/>
  <c r="AX672" i="5"/>
  <c r="AX664" i="5"/>
  <c r="AX656" i="5"/>
  <c r="AX648" i="5"/>
  <c r="AX726" i="5"/>
  <c r="AX713" i="5"/>
  <c r="AX689" i="5"/>
  <c r="AX681" i="5"/>
  <c r="AX673" i="5"/>
  <c r="AX665" i="5"/>
  <c r="AX657" i="5"/>
  <c r="AX649" i="5"/>
  <c r="AX697" i="5"/>
  <c r="AX674" i="5"/>
  <c r="AX666" i="5"/>
  <c r="AX658" i="5"/>
  <c r="AX650" i="5"/>
  <c r="AX740" i="5"/>
  <c r="AX676" i="5"/>
  <c r="AX660" i="5"/>
  <c r="AX653" i="5"/>
  <c r="AX644" i="5"/>
  <c r="AX668" i="5"/>
  <c r="AX662" i="5"/>
  <c r="AX647" i="5"/>
  <c r="AX638" i="5"/>
  <c r="AX704" i="5"/>
  <c r="AX659" i="5"/>
  <c r="AX643" i="5"/>
  <c r="AX639" i="5"/>
  <c r="AX678" i="5"/>
  <c r="AX675" i="5"/>
  <c r="AX661" i="5"/>
  <c r="AX652" i="5"/>
  <c r="AX646" i="5"/>
  <c r="AX640" i="5"/>
  <c r="AX698" i="5"/>
  <c r="AX670" i="5"/>
  <c r="AX677" i="5"/>
  <c r="AX654" i="5"/>
  <c r="AX651" i="5"/>
  <c r="AX642" i="5"/>
  <c r="AX690" i="5"/>
  <c r="AX667" i="5"/>
  <c r="AX669" i="5"/>
  <c r="AX645" i="5"/>
  <c r="AX641" i="5"/>
  <c r="CI187" i="5"/>
  <c r="AP187" i="5"/>
  <c r="AY187" i="5" s="1"/>
  <c r="CI662" i="5"/>
  <c r="AP662" i="5"/>
  <c r="CJ805" i="5"/>
  <c r="AQ805" i="5"/>
  <c r="CI312" i="5"/>
  <c r="AP312" i="5"/>
  <c r="AY312" i="5" s="1"/>
  <c r="CJ725" i="5"/>
  <c r="AQ725" i="5"/>
  <c r="CJ260" i="5"/>
  <c r="AQ260" i="5"/>
  <c r="AZ260" i="5" s="1"/>
  <c r="CI311" i="5"/>
  <c r="AP311" i="5"/>
  <c r="AY311" i="5" s="1"/>
  <c r="CI565" i="5"/>
  <c r="AP565" i="5"/>
  <c r="AY565" i="5" s="1"/>
  <c r="CI589" i="5"/>
  <c r="AP589" i="5"/>
  <c r="AY589" i="5" s="1"/>
  <c r="CI221" i="5"/>
  <c r="AP221" i="5"/>
  <c r="AY221" i="5" s="1"/>
  <c r="CI535" i="5"/>
  <c r="AP535" i="5"/>
  <c r="AY535" i="5" s="1"/>
  <c r="AX89" i="5"/>
  <c r="CI228" i="5"/>
  <c r="AP228" i="5"/>
  <c r="CI182" i="5"/>
  <c r="AP182" i="5"/>
  <c r="AY182" i="5" s="1"/>
  <c r="CI492" i="5"/>
  <c r="AP492" i="5"/>
  <c r="AY492" i="5" s="1"/>
  <c r="CJ466" i="5"/>
  <c r="AQ466" i="5"/>
  <c r="AZ466" i="5" s="1"/>
  <c r="AP558" i="5"/>
  <c r="AY558" i="5" s="1"/>
  <c r="CI558" i="5"/>
  <c r="CI582" i="5"/>
  <c r="AP582" i="5"/>
  <c r="AY582" i="5" s="1"/>
  <c r="CI78" i="5"/>
  <c r="AP78" i="5"/>
  <c r="AX52" i="5"/>
  <c r="CI176" i="5"/>
  <c r="AP176" i="5"/>
  <c r="AY176" i="5" s="1"/>
  <c r="CJ757" i="5"/>
  <c r="AQ757" i="5"/>
  <c r="CI194" i="5"/>
  <c r="AP194" i="5"/>
  <c r="AY194" i="5" s="1"/>
  <c r="CI347" i="5"/>
  <c r="AP347" i="5"/>
  <c r="AY347" i="5" s="1"/>
  <c r="CI270" i="5"/>
  <c r="AP270" i="5"/>
  <c r="AY270" i="5" s="1"/>
  <c r="CI544" i="5"/>
  <c r="AP544" i="5"/>
  <c r="AY544" i="5" s="1"/>
  <c r="CJ580" i="5"/>
  <c r="AQ580" i="5"/>
  <c r="AZ580" i="5" s="1"/>
  <c r="CI438" i="5"/>
  <c r="AP438" i="5"/>
  <c r="AY438" i="5" s="1"/>
  <c r="CI403" i="5"/>
  <c r="AP403" i="5"/>
  <c r="AY403" i="5" s="1"/>
  <c r="CI655" i="5"/>
  <c r="AP655" i="5"/>
  <c r="AX135" i="5"/>
  <c r="AX278" i="5"/>
  <c r="AP683" i="5"/>
  <c r="CI683" i="5"/>
  <c r="CI465" i="5"/>
  <c r="AP465" i="5"/>
  <c r="AY465" i="5" s="1"/>
  <c r="AP597" i="5"/>
  <c r="AY597" i="5" s="1"/>
  <c r="CI597" i="5"/>
  <c r="AQ749" i="5"/>
  <c r="CJ749" i="5"/>
  <c r="CI214" i="5"/>
  <c r="AP214" i="5"/>
  <c r="AY214" i="5" s="1"/>
  <c r="CI60" i="5"/>
  <c r="AP60" i="5"/>
  <c r="CI553" i="5"/>
  <c r="AP553" i="5"/>
  <c r="AY553" i="5" s="1"/>
  <c r="CI715" i="5"/>
  <c r="AP715" i="5"/>
  <c r="CJ173" i="5"/>
  <c r="AQ173" i="5"/>
  <c r="AZ173" i="5" s="1"/>
  <c r="AX67" i="5"/>
  <c r="CJ796" i="5"/>
  <c r="AQ796" i="5"/>
  <c r="CI174" i="5"/>
  <c r="AP174" i="5"/>
  <c r="AY174" i="5" s="1"/>
  <c r="AQ750" i="5"/>
  <c r="CJ750" i="5"/>
  <c r="AX139" i="5"/>
  <c r="AP322" i="5"/>
  <c r="CI322" i="5"/>
  <c r="CJ251" i="5"/>
  <c r="AQ251" i="5"/>
  <c r="AZ251" i="5" s="1"/>
  <c r="CI794" i="5"/>
  <c r="AP794" i="5"/>
  <c r="CI740" i="5"/>
  <c r="AP740" i="5"/>
  <c r="CI398" i="5"/>
  <c r="AP398" i="5"/>
  <c r="AY398" i="5" s="1"/>
  <c r="CI85" i="5"/>
  <c r="AP85" i="5"/>
  <c r="AQ766" i="5"/>
  <c r="CJ766" i="5"/>
  <c r="CI521" i="5"/>
  <c r="AP521" i="5"/>
  <c r="AY521" i="5" s="1"/>
  <c r="AX297" i="5"/>
  <c r="CI480" i="5"/>
  <c r="AP480" i="5"/>
  <c r="AY480" i="5" s="1"/>
  <c r="CI258" i="5"/>
  <c r="AP258" i="5"/>
  <c r="CJ661" i="5"/>
  <c r="AQ661" i="5"/>
  <c r="CJ406" i="5"/>
  <c r="AQ406" i="5"/>
  <c r="AZ406" i="5" s="1"/>
  <c r="CI178" i="5"/>
  <c r="AP178" i="5"/>
  <c r="AY178" i="5" s="1"/>
  <c r="CI61" i="5"/>
  <c r="AP61" i="5"/>
  <c r="CJ586" i="5"/>
  <c r="AQ586" i="5"/>
  <c r="AZ586" i="5" s="1"/>
  <c r="CI691" i="5"/>
  <c r="AP691" i="5"/>
  <c r="CJ130" i="5"/>
  <c r="AQ130" i="5"/>
  <c r="AP653" i="5"/>
  <c r="CI653" i="5"/>
  <c r="CI335" i="5"/>
  <c r="AP335" i="5"/>
  <c r="AY335" i="5" s="1"/>
  <c r="CJ602" i="5"/>
  <c r="AQ602" i="5"/>
  <c r="AZ602" i="5" s="1"/>
  <c r="CJ755" i="5"/>
  <c r="AQ755" i="5"/>
  <c r="CI454" i="5"/>
  <c r="AP454" i="5"/>
  <c r="AY454" i="5" s="1"/>
  <c r="CJ96" i="5"/>
  <c r="AQ96" i="5"/>
  <c r="CK721" i="5"/>
  <c r="AR721" i="5"/>
  <c r="CI224" i="5"/>
  <c r="AP224" i="5"/>
  <c r="AY224" i="5" s="1"/>
  <c r="CI417" i="5"/>
  <c r="AP417" i="5"/>
  <c r="AY417" i="5" s="1"/>
  <c r="CI815" i="5"/>
  <c r="AP815" i="5"/>
  <c r="CJ563" i="5"/>
  <c r="AQ563" i="5"/>
  <c r="AZ563" i="5" s="1"/>
  <c r="CJ807" i="5"/>
  <c r="AQ807" i="5"/>
  <c r="CJ153" i="5"/>
  <c r="AQ153" i="5"/>
  <c r="AZ153" i="5" s="1"/>
  <c r="AX74" i="5"/>
  <c r="CI249" i="5"/>
  <c r="AP249" i="5"/>
  <c r="AY249" i="5" s="1"/>
  <c r="CI552" i="5"/>
  <c r="AP552" i="5"/>
  <c r="AY552" i="5" s="1"/>
  <c r="CI505" i="5"/>
  <c r="AP505" i="5"/>
  <c r="AY505" i="5" s="1"/>
  <c r="CJ595" i="5"/>
  <c r="AQ595" i="5"/>
  <c r="AZ595" i="5" s="1"/>
  <c r="CI378" i="5"/>
  <c r="AP378" i="5"/>
  <c r="AY378" i="5" s="1"/>
  <c r="CI459" i="5"/>
  <c r="AP459" i="5"/>
  <c r="AY459" i="5" s="1"/>
  <c r="CI344" i="5"/>
  <c r="AP344" i="5"/>
  <c r="AY344" i="5" s="1"/>
  <c r="CJ89" i="5"/>
  <c r="AQ89" i="5"/>
  <c r="AZ89" i="5" s="1"/>
  <c r="CJ402" i="5"/>
  <c r="AQ402" i="5"/>
  <c r="AZ402" i="5" s="1"/>
  <c r="CJ720" i="5"/>
  <c r="AQ720" i="5"/>
  <c r="CI599" i="5"/>
  <c r="AP599" i="5"/>
  <c r="AY599" i="5" s="1"/>
  <c r="CJ169" i="5"/>
  <c r="AQ169" i="5"/>
  <c r="AZ169" i="5" s="1"/>
  <c r="CI376" i="5"/>
  <c r="AP376" i="5"/>
  <c r="AY376" i="5" s="1"/>
  <c r="CJ571" i="5"/>
  <c r="AQ571" i="5"/>
  <c r="AZ571" i="5" s="1"/>
  <c r="CI726" i="5"/>
  <c r="AP726" i="5"/>
  <c r="CI550" i="5"/>
  <c r="AP550" i="5"/>
  <c r="AY550" i="5" s="1"/>
  <c r="CJ58" i="5"/>
  <c r="AQ58" i="5"/>
  <c r="AZ58" i="5" s="1"/>
  <c r="CI605" i="5"/>
  <c r="AP605" i="5"/>
  <c r="AY605" i="5" s="1"/>
  <c r="AQ628" i="5"/>
  <c r="AZ628" i="5" s="1"/>
  <c r="CJ628" i="5"/>
  <c r="AX286" i="5"/>
  <c r="CJ688" i="5"/>
  <c r="AQ688" i="5"/>
  <c r="AP229" i="5"/>
  <c r="CI229" i="5"/>
  <c r="CI250" i="5"/>
  <c r="AP250" i="5"/>
  <c r="AY250" i="5" s="1"/>
  <c r="CJ197" i="5"/>
  <c r="AQ197" i="5"/>
  <c r="AZ197" i="5" s="1"/>
  <c r="AP692" i="5"/>
  <c r="CI692" i="5"/>
  <c r="CI77" i="5"/>
  <c r="AP77" i="5"/>
  <c r="CJ201" i="5"/>
  <c r="AQ201" i="5"/>
  <c r="AZ201" i="5" s="1"/>
  <c r="CJ412" i="5"/>
  <c r="AQ412" i="5"/>
  <c r="AZ412" i="5" s="1"/>
  <c r="CI447" i="5"/>
  <c r="AP447" i="5"/>
  <c r="AY447" i="5" s="1"/>
  <c r="CI191" i="5"/>
  <c r="AP191" i="5"/>
  <c r="AY191" i="5" s="1"/>
  <c r="CI743" i="5"/>
  <c r="AP743" i="5"/>
  <c r="CI368" i="5"/>
  <c r="AP368" i="5"/>
  <c r="AY368" i="5" s="1"/>
  <c r="CI641" i="5"/>
  <c r="AP641" i="5"/>
  <c r="CI793" i="5"/>
  <c r="AP793" i="5"/>
  <c r="CJ695" i="5"/>
  <c r="AQ695" i="5"/>
  <c r="CI732" i="5"/>
  <c r="AP732" i="5"/>
  <c r="CI759" i="5"/>
  <c r="AP759" i="5"/>
  <c r="CI91" i="5"/>
  <c r="AP91" i="5"/>
  <c r="CJ510" i="5"/>
  <c r="AQ510" i="5"/>
  <c r="AZ510" i="5" s="1"/>
  <c r="CI134" i="5"/>
  <c r="AP134" i="5"/>
  <c r="CI776" i="5"/>
  <c r="AP776" i="5"/>
  <c r="CI496" i="5"/>
  <c r="AP496" i="5"/>
  <c r="AY496" i="5" s="1"/>
  <c r="CJ557" i="5"/>
  <c r="AQ557" i="5"/>
  <c r="AZ557" i="5" s="1"/>
  <c r="CI537" i="5"/>
  <c r="AP537" i="5"/>
  <c r="AY537" i="5" s="1"/>
  <c r="CJ318" i="5"/>
  <c r="AQ318" i="5"/>
  <c r="AZ318" i="5" s="1"/>
  <c r="AP614" i="5"/>
  <c r="AY614" i="5" s="1"/>
  <c r="CI614" i="5"/>
  <c r="CJ500" i="5"/>
  <c r="AQ500" i="5"/>
  <c r="AZ500" i="5" s="1"/>
  <c r="CJ640" i="5"/>
  <c r="AQ640" i="5"/>
  <c r="CI767" i="5"/>
  <c r="AP767" i="5"/>
  <c r="CI744" i="5"/>
  <c r="AP744" i="5"/>
  <c r="CJ577" i="5"/>
  <c r="AQ577" i="5"/>
  <c r="AP468" i="5"/>
  <c r="AY468" i="5" s="1"/>
  <c r="CI468" i="5"/>
  <c r="CI422" i="5"/>
  <c r="AP422" i="5"/>
  <c r="AY422" i="5" s="1"/>
  <c r="CI574" i="5"/>
  <c r="AP574" i="5"/>
  <c r="AY574" i="5" s="1"/>
  <c r="CJ524" i="5"/>
  <c r="AQ524" i="5"/>
  <c r="AZ524" i="5" s="1"/>
  <c r="AX68" i="5"/>
  <c r="CJ50" i="5"/>
  <c r="AQ50" i="5"/>
  <c r="AZ50" i="5" s="1"/>
  <c r="CJ434" i="5"/>
  <c r="AQ434" i="5"/>
  <c r="AZ434" i="5" s="1"/>
  <c r="CI262" i="5"/>
  <c r="AP262" i="5"/>
  <c r="AP730" i="5"/>
  <c r="CI730" i="5"/>
  <c r="CJ380" i="5"/>
  <c r="AQ380" i="5"/>
  <c r="AZ380" i="5" s="1"/>
  <c r="AX106" i="5"/>
  <c r="CI664" i="5"/>
  <c r="AP664" i="5"/>
  <c r="CJ80" i="5"/>
  <c r="AQ80" i="5"/>
  <c r="CJ786" i="5"/>
  <c r="AQ786" i="5"/>
  <c r="CJ165" i="5"/>
  <c r="AQ165" i="5"/>
  <c r="AZ165" i="5" s="1"/>
  <c r="CI497" i="5"/>
  <c r="AP497" i="5"/>
  <c r="AY497" i="5" s="1"/>
  <c r="CJ73" i="5"/>
  <c r="AQ73" i="5"/>
  <c r="AZ73" i="5" s="1"/>
  <c r="CJ547" i="5"/>
  <c r="AQ547" i="5"/>
  <c r="AZ547" i="5" s="1"/>
  <c r="CI429" i="5"/>
  <c r="AP429" i="5"/>
  <c r="AY429" i="5" s="1"/>
  <c r="CI271" i="5"/>
  <c r="AP271" i="5"/>
  <c r="AY271" i="5" s="1"/>
  <c r="CI167" i="5"/>
  <c r="AP167" i="5"/>
  <c r="AY167" i="5" s="1"/>
  <c r="CI204" i="5"/>
  <c r="AP204" i="5"/>
  <c r="AY204" i="5" s="1"/>
  <c r="AP705" i="5"/>
  <c r="CI705" i="5"/>
  <c r="CJ472" i="5"/>
  <c r="AQ472" i="5"/>
  <c r="AZ472" i="5" s="1"/>
  <c r="CI377" i="5"/>
  <c r="AP377" i="5"/>
  <c r="AY377" i="5" s="1"/>
  <c r="CI353" i="5"/>
  <c r="AP353" i="5"/>
  <c r="AY353" i="5" s="1"/>
  <c r="CJ82" i="5"/>
  <c r="AQ82" i="5"/>
  <c r="AP751" i="5"/>
  <c r="CI751" i="5"/>
  <c r="CI263" i="5"/>
  <c r="AP263" i="5"/>
  <c r="CI99" i="5"/>
  <c r="AP99" i="5"/>
  <c r="CJ410" i="5"/>
  <c r="AQ410" i="5"/>
  <c r="AZ410" i="5" s="1"/>
  <c r="CJ813" i="5"/>
  <c r="AQ813" i="5"/>
  <c r="CJ616" i="5"/>
  <c r="AQ616" i="5"/>
  <c r="AZ616" i="5" s="1"/>
  <c r="AX105" i="5"/>
  <c r="CI638" i="5"/>
  <c r="AP638" i="5"/>
  <c r="CJ442" i="5"/>
  <c r="AQ442" i="5"/>
  <c r="AZ442" i="5" s="1"/>
  <c r="AP51" i="5"/>
  <c r="AY51" i="5" s="1"/>
  <c r="CI51" i="5"/>
  <c r="CI541" i="5"/>
  <c r="AP541" i="5"/>
  <c r="AY541" i="5" s="1"/>
  <c r="CI208" i="5"/>
  <c r="AP208" i="5"/>
  <c r="AY208" i="5" s="1"/>
  <c r="AP635" i="5"/>
  <c r="AY635" i="5" s="1"/>
  <c r="CI635" i="5"/>
  <c r="CJ494" i="5"/>
  <c r="AQ494" i="5"/>
  <c r="AZ494" i="5" s="1"/>
  <c r="CI722" i="5"/>
  <c r="AP722" i="5"/>
  <c r="CK799" i="5"/>
  <c r="AR799" i="5"/>
  <c r="CJ548" i="5"/>
  <c r="AQ548" i="5"/>
  <c r="AZ548" i="5" s="1"/>
  <c r="CJ761" i="5"/>
  <c r="AQ761" i="5"/>
  <c r="CI360" i="5"/>
  <c r="AP360" i="5"/>
  <c r="AY360" i="5" s="1"/>
  <c r="CI52" i="5"/>
  <c r="AP52" i="5"/>
  <c r="AY52" i="5" s="1"/>
  <c r="AX133" i="5"/>
  <c r="CI452" i="5"/>
  <c r="AP452" i="5"/>
  <c r="AY452" i="5" s="1"/>
  <c r="CI254" i="5"/>
  <c r="AP254" i="5"/>
  <c r="AY254" i="5" s="1"/>
  <c r="CJ428" i="5"/>
  <c r="AQ428" i="5"/>
  <c r="AZ428" i="5" s="1"/>
  <c r="CJ42" i="5"/>
  <c r="AQ42" i="5"/>
  <c r="AZ42" i="5" s="1"/>
  <c r="CI699" i="5"/>
  <c r="AP699" i="5"/>
  <c r="AX69" i="5"/>
  <c r="AP654" i="5"/>
  <c r="CI654" i="5"/>
  <c r="CI779" i="5"/>
  <c r="AP779" i="5"/>
  <c r="CI247" i="5"/>
  <c r="AP247" i="5"/>
  <c r="CI529" i="5"/>
  <c r="AP529" i="5"/>
  <c r="AY529" i="5" s="1"/>
  <c r="AX300" i="5"/>
  <c r="AX299" i="5"/>
  <c r="AP195" i="5"/>
  <c r="AY195" i="5" s="1"/>
  <c r="CI195" i="5"/>
  <c r="CI135" i="5"/>
  <c r="AP135" i="5"/>
  <c r="CI278" i="5"/>
  <c r="AP278" i="5"/>
  <c r="CI781" i="5"/>
  <c r="AP781" i="5"/>
  <c r="CI803" i="5"/>
  <c r="AP803" i="5"/>
  <c r="CJ356" i="5"/>
  <c r="AQ356" i="5"/>
  <c r="AZ356" i="5" s="1"/>
  <c r="AP704" i="5"/>
  <c r="CI704" i="5"/>
  <c r="CJ48" i="5"/>
  <c r="AQ48" i="5"/>
  <c r="AZ48" i="5" s="1"/>
  <c r="AX130" i="5"/>
  <c r="CI67" i="5"/>
  <c r="AP67" i="5"/>
  <c r="AY64" i="5" s="1"/>
  <c r="AP281" i="5"/>
  <c r="CI281" i="5"/>
  <c r="CI154" i="5"/>
  <c r="AP154" i="5"/>
  <c r="AY154" i="5" s="1"/>
  <c r="AP519" i="5"/>
  <c r="AY519" i="5" s="1"/>
  <c r="CI519" i="5"/>
  <c r="CI369" i="5"/>
  <c r="AP369" i="5"/>
  <c r="AY369" i="5" s="1"/>
  <c r="CI481" i="5"/>
  <c r="AP481" i="5"/>
  <c r="AY481" i="5" s="1"/>
  <c r="CI631" i="5"/>
  <c r="AP631" i="5"/>
  <c r="AY631" i="5" s="1"/>
  <c r="AP345" i="5"/>
  <c r="AY345" i="5" s="1"/>
  <c r="CI345" i="5"/>
  <c r="AP215" i="5"/>
  <c r="AY215" i="5" s="1"/>
  <c r="CI215" i="5"/>
  <c r="CI431" i="5"/>
  <c r="AP431" i="5"/>
  <c r="AY431" i="5" s="1"/>
  <c r="CJ81" i="5"/>
  <c r="AQ81" i="5"/>
  <c r="CJ310" i="5"/>
  <c r="AQ310" i="5"/>
  <c r="AZ310" i="5" s="1"/>
  <c r="AX71" i="5"/>
  <c r="CJ711" i="5"/>
  <c r="AQ711" i="5"/>
  <c r="CJ413" i="5"/>
  <c r="AQ413" i="5"/>
  <c r="AZ413" i="5" s="1"/>
  <c r="CI297" i="5"/>
  <c r="AP297" i="5"/>
  <c r="AP679" i="5"/>
  <c r="CI679" i="5"/>
  <c r="CI581" i="5"/>
  <c r="AP581" i="5"/>
  <c r="AY581" i="5" s="1"/>
  <c r="CI513" i="5"/>
  <c r="AP513" i="5"/>
  <c r="AY513" i="5" s="1"/>
  <c r="CI445" i="5"/>
  <c r="AP445" i="5"/>
  <c r="AY445" i="5" s="1"/>
  <c r="CJ220" i="5"/>
  <c r="AQ220" i="5"/>
  <c r="AZ220" i="5" s="1"/>
  <c r="CI45" i="5"/>
  <c r="AP45" i="5"/>
  <c r="AY45" i="5" s="1"/>
  <c r="CI383" i="5"/>
  <c r="AP383" i="5"/>
  <c r="AY383" i="5" s="1"/>
  <c r="CI399" i="5"/>
  <c r="AP399" i="5"/>
  <c r="AY399" i="5" s="1"/>
  <c r="CI791" i="5"/>
  <c r="AP791" i="5"/>
  <c r="CI656" i="5"/>
  <c r="AP656" i="5"/>
  <c r="CJ268" i="5"/>
  <c r="AQ268" i="5"/>
  <c r="AZ268" i="5" s="1"/>
  <c r="AX472" i="5"/>
  <c r="CI775" i="5"/>
  <c r="AP775" i="5"/>
  <c r="CI712" i="5"/>
  <c r="AP712" i="5"/>
  <c r="CJ512" i="5"/>
  <c r="AQ512" i="5"/>
  <c r="AZ512" i="5" s="1"/>
  <c r="CI314" i="5"/>
  <c r="AP314" i="5"/>
  <c r="AY314" i="5" s="1"/>
  <c r="CJ121" i="5"/>
  <c r="AQ121" i="5"/>
  <c r="AZ121" i="5" s="1"/>
  <c r="CI367" i="5"/>
  <c r="AP367" i="5"/>
  <c r="AY367" i="5" s="1"/>
  <c r="CJ448" i="5"/>
  <c r="AQ448" i="5"/>
  <c r="AZ448" i="5" s="1"/>
  <c r="CJ610" i="5"/>
  <c r="AQ610" i="5"/>
  <c r="AZ610" i="5" s="1"/>
  <c r="CJ788" i="5"/>
  <c r="AQ788" i="5"/>
  <c r="CI362" i="5"/>
  <c r="AP362" i="5"/>
  <c r="AY362" i="5" s="1"/>
  <c r="CI590" i="5"/>
  <c r="AP590" i="5"/>
  <c r="AY590" i="5" s="1"/>
  <c r="AP719" i="5"/>
  <c r="CI719" i="5"/>
  <c r="CJ145" i="5"/>
  <c r="AQ145" i="5"/>
  <c r="AZ145" i="5" s="1"/>
  <c r="CJ365" i="5"/>
  <c r="AQ365" i="5"/>
  <c r="AZ365" i="5" s="1"/>
  <c r="CI246" i="5"/>
  <c r="AP246" i="5"/>
  <c r="CI198" i="5"/>
  <c r="AP198" i="5"/>
  <c r="AY198" i="5" s="1"/>
  <c r="CJ536" i="5"/>
  <c r="AQ536" i="5"/>
  <c r="AZ536" i="5" s="1"/>
  <c r="CI613" i="5"/>
  <c r="AP613" i="5"/>
  <c r="AY613" i="5" s="1"/>
  <c r="CI180" i="5"/>
  <c r="AP180" i="5"/>
  <c r="AY180" i="5" s="1"/>
  <c r="AP682" i="5"/>
  <c r="CI682" i="5"/>
  <c r="AP736" i="5"/>
  <c r="CI736" i="5"/>
  <c r="CI83" i="5"/>
  <c r="AP83" i="5"/>
  <c r="CI148" i="5"/>
  <c r="AP148" i="5"/>
  <c r="AY148" i="5" s="1"/>
  <c r="CI234" i="5"/>
  <c r="AP234" i="5"/>
  <c r="CJ784" i="5"/>
  <c r="AQ784" i="5"/>
  <c r="CI598" i="5"/>
  <c r="AP598" i="5"/>
  <c r="AY598" i="5" s="1"/>
  <c r="CI159" i="5"/>
  <c r="AP159" i="5"/>
  <c r="AY159" i="5" s="1"/>
  <c r="AX128" i="5"/>
  <c r="CJ227" i="5"/>
  <c r="AQ227" i="5"/>
  <c r="AZ227" i="5" s="1"/>
  <c r="AX127" i="5"/>
  <c r="AP171" i="5"/>
  <c r="CI171" i="5"/>
  <c r="CJ478" i="5"/>
  <c r="AQ478" i="5"/>
  <c r="AZ478" i="5" s="1"/>
  <c r="AX64" i="5"/>
  <c r="CJ333" i="5"/>
  <c r="AQ333" i="5"/>
  <c r="AZ333" i="5" s="1"/>
  <c r="CI713" i="5"/>
  <c r="AP713" i="5"/>
  <c r="CJ304" i="5"/>
  <c r="AQ304" i="5"/>
  <c r="AZ304" i="5" s="1"/>
  <c r="CI495" i="5"/>
  <c r="AP495" i="5"/>
  <c r="AY495" i="5" s="1"/>
  <c r="AR283" i="5"/>
  <c r="BA283" i="5" s="1"/>
  <c r="CK283" i="5"/>
  <c r="CJ141" i="5"/>
  <c r="AQ141" i="5"/>
  <c r="AZ141" i="5" s="1"/>
  <c r="AQ748" i="5"/>
  <c r="CJ748" i="5"/>
  <c r="CI591" i="5"/>
  <c r="AP591" i="5"/>
  <c r="AY591" i="5" s="1"/>
  <c r="CI645" i="5"/>
  <c r="AP645" i="5"/>
  <c r="CI290" i="5"/>
  <c r="AP290" i="5"/>
  <c r="AY290" i="5" s="1"/>
  <c r="CI697" i="5"/>
  <c r="AP697" i="5"/>
  <c r="CJ627" i="5"/>
  <c r="AQ627" i="5"/>
  <c r="AZ627" i="5" s="1"/>
  <c r="CI564" i="5"/>
  <c r="AP564" i="5"/>
  <c r="AY564" i="5" s="1"/>
  <c r="CI128" i="5"/>
  <c r="AP128" i="5"/>
  <c r="CI673" i="5"/>
  <c r="AP673" i="5"/>
  <c r="CI657" i="5"/>
  <c r="AP657" i="5"/>
  <c r="CI355" i="5"/>
  <c r="AP355" i="5"/>
  <c r="AY355" i="5" s="1"/>
  <c r="CI390" i="5"/>
  <c r="AP390" i="5"/>
  <c r="AY390" i="5" s="1"/>
  <c r="CI324" i="5"/>
  <c r="AP324" i="5"/>
  <c r="CJ579" i="5"/>
  <c r="AQ579" i="5"/>
  <c r="AZ579" i="5" s="1"/>
  <c r="AX72" i="5"/>
  <c r="CI473" i="5"/>
  <c r="AP473" i="5"/>
  <c r="AY473" i="5" s="1"/>
  <c r="CI273" i="5"/>
  <c r="AP273" i="5"/>
  <c r="AY273" i="5" s="1"/>
  <c r="CJ327" i="5"/>
  <c r="AQ327" i="5"/>
  <c r="AZ327" i="5" s="1"/>
  <c r="CJ426" i="5"/>
  <c r="AQ426" i="5"/>
  <c r="AZ426" i="5" s="1"/>
  <c r="CI351" i="5"/>
  <c r="AP351" i="5"/>
  <c r="AY351" i="5" s="1"/>
  <c r="CJ404" i="5"/>
  <c r="AQ404" i="5"/>
  <c r="AZ404" i="5" s="1"/>
  <c r="CI123" i="5"/>
  <c r="AP123" i="5"/>
  <c r="AY123" i="5" s="1"/>
  <c r="CI354" i="5"/>
  <c r="AP354" i="5"/>
  <c r="AY354" i="5" s="1"/>
  <c r="CI337" i="5"/>
  <c r="AP337" i="5"/>
  <c r="AY337" i="5" s="1"/>
  <c r="CI583" i="5"/>
  <c r="AP583" i="5"/>
  <c r="AY583" i="5" s="1"/>
  <c r="CI439" i="5"/>
  <c r="AP439" i="5"/>
  <c r="AY439" i="5" s="1"/>
  <c r="CI346" i="5"/>
  <c r="AP346" i="5"/>
  <c r="AY346" i="5" s="1"/>
  <c r="AQ727" i="5"/>
  <c r="CJ727" i="5"/>
  <c r="CJ539" i="5"/>
  <c r="AQ539" i="5"/>
  <c r="AZ539" i="5" s="1"/>
  <c r="CI255" i="5"/>
  <c r="AP255" i="5"/>
  <c r="AY255" i="5" s="1"/>
  <c r="CI443" i="5"/>
  <c r="AP443" i="5"/>
  <c r="AY443" i="5" s="1"/>
  <c r="CJ119" i="5"/>
  <c r="AQ119" i="5"/>
  <c r="AX274" i="5"/>
  <c r="CI244" i="5"/>
  <c r="AP244" i="5"/>
  <c r="CI752" i="5"/>
  <c r="AP752" i="5"/>
  <c r="CJ294" i="5"/>
  <c r="AQ294" i="5"/>
  <c r="AZ294" i="5" s="1"/>
  <c r="CI44" i="5"/>
  <c r="AP44" i="5"/>
  <c r="AY44" i="5" s="1"/>
  <c r="CJ207" i="5"/>
  <c r="AQ207" i="5"/>
  <c r="AZ207" i="5" s="1"/>
  <c r="AP814" i="5"/>
  <c r="CI814" i="5"/>
  <c r="CI109" i="5"/>
  <c r="AP109" i="5"/>
  <c r="CJ219" i="5"/>
  <c r="AQ219" i="5"/>
  <c r="AZ219" i="5" s="1"/>
  <c r="AP163" i="5"/>
  <c r="AY163" i="5" s="1"/>
  <c r="CI163" i="5"/>
  <c r="CJ57" i="5"/>
  <c r="AQ57" i="5"/>
  <c r="AZ57" i="5" s="1"/>
  <c r="AP801" i="5"/>
  <c r="CI801" i="5"/>
  <c r="CI526" i="5"/>
  <c r="AP526" i="5"/>
  <c r="AY526" i="5" s="1"/>
  <c r="AP206" i="5"/>
  <c r="AY206" i="5" s="1"/>
  <c r="CI206" i="5"/>
  <c r="CI681" i="5"/>
  <c r="AP681" i="5"/>
  <c r="CI517" i="5"/>
  <c r="AP517" i="5"/>
  <c r="AY517" i="5" s="1"/>
  <c r="AY125" i="5"/>
  <c r="CI460" i="5"/>
  <c r="AP460" i="5"/>
  <c r="AY460" i="5" s="1"/>
  <c r="AP384" i="5"/>
  <c r="AY384" i="5" s="1"/>
  <c r="CI384" i="5"/>
  <c r="CI416" i="5"/>
  <c r="AP416" i="5"/>
  <c r="AY416" i="5" s="1"/>
  <c r="CI684" i="5"/>
  <c r="AP684" i="5"/>
  <c r="CI665" i="5"/>
  <c r="AP665" i="5"/>
  <c r="AP663" i="5"/>
  <c r="CI663" i="5"/>
  <c r="CI604" i="5"/>
  <c r="AP604" i="5"/>
  <c r="AY604" i="5" s="1"/>
  <c r="AP647" i="5"/>
  <c r="CI647" i="5"/>
  <c r="CI147" i="5"/>
  <c r="AP147" i="5"/>
  <c r="AY147" i="5" s="1"/>
  <c r="AX92" i="5"/>
  <c r="AP700" i="5"/>
  <c r="CI700" i="5"/>
  <c r="CJ777" i="5"/>
  <c r="AQ777" i="5"/>
  <c r="CJ323" i="5"/>
  <c r="AQ323" i="5"/>
  <c r="AZ323" i="5" s="1"/>
  <c r="CJ358" i="5"/>
  <c r="AQ358" i="5"/>
  <c r="AZ358" i="5" s="1"/>
  <c r="CI437" i="5"/>
  <c r="AP437" i="5"/>
  <c r="AY437" i="5" s="1"/>
  <c r="CJ261" i="5"/>
  <c r="AQ261" i="5"/>
  <c r="AZ261" i="5" s="1"/>
  <c r="CI199" i="5"/>
  <c r="AP199" i="5"/>
  <c r="AY199" i="5" s="1"/>
  <c r="CI217" i="5"/>
  <c r="AP217" i="5"/>
  <c r="AY217" i="5" s="1"/>
  <c r="CI196" i="5"/>
  <c r="AP196" i="5"/>
  <c r="AY196" i="5" s="1"/>
  <c r="AP133" i="5"/>
  <c r="CI133" i="5"/>
  <c r="CI245" i="5"/>
  <c r="AP245" i="5"/>
  <c r="AX125" i="5"/>
  <c r="CJ528" i="5"/>
  <c r="AQ528" i="5"/>
  <c r="AZ528" i="5" s="1"/>
  <c r="AX124" i="5"/>
  <c r="CI69" i="5"/>
  <c r="AP69" i="5"/>
  <c r="CJ626" i="5"/>
  <c r="AQ626" i="5"/>
  <c r="AZ626" i="5" s="1"/>
  <c r="CI709" i="5"/>
  <c r="AP709" i="5"/>
  <c r="CJ782" i="5"/>
  <c r="AQ782" i="5"/>
  <c r="CI300" i="5"/>
  <c r="AP300" i="5"/>
  <c r="AP606" i="5"/>
  <c r="AY606" i="5" s="1"/>
  <c r="CI606" i="5"/>
  <c r="AX86" i="5"/>
  <c r="CI222" i="5"/>
  <c r="AP222" i="5"/>
  <c r="AY222" i="5" s="1"/>
  <c r="CJ331" i="5"/>
  <c r="AQ331" i="5"/>
  <c r="AZ331" i="5" s="1"/>
  <c r="AQ189" i="5"/>
  <c r="AZ189" i="5" s="1"/>
  <c r="CJ189" i="5"/>
  <c r="CI425" i="5"/>
  <c r="AP425" i="5"/>
  <c r="AY425" i="5" s="1"/>
  <c r="CJ131" i="5"/>
  <c r="AQ131" i="5"/>
  <c r="AX281" i="5"/>
  <c r="AX280" i="5"/>
  <c r="CI166" i="5"/>
  <c r="AP166" i="5"/>
  <c r="AY166" i="5" s="1"/>
  <c r="CI785" i="5"/>
  <c r="AP785" i="5"/>
  <c r="CI643" i="5"/>
  <c r="AP643" i="5"/>
  <c r="CI771" i="5"/>
  <c r="AP771" i="5"/>
  <c r="CI758" i="5"/>
  <c r="AP758" i="5"/>
  <c r="CJ405" i="5"/>
  <c r="AQ405" i="5"/>
  <c r="AZ405" i="5" s="1"/>
  <c r="AX138" i="5"/>
  <c r="CJ388" i="5"/>
  <c r="AQ388" i="5"/>
  <c r="AZ388" i="5" s="1"/>
  <c r="AQ538" i="5"/>
  <c r="AZ538" i="5" s="1"/>
  <c r="CJ538" i="5"/>
  <c r="AP489" i="5"/>
  <c r="AY489" i="5" s="1"/>
  <c r="CI489" i="5"/>
  <c r="CJ129" i="5"/>
  <c r="AQ129" i="5"/>
  <c r="AP116" i="5"/>
  <c r="CI116" i="5"/>
  <c r="CI150" i="5"/>
  <c r="AP150" i="5"/>
  <c r="AY150" i="5" s="1"/>
  <c r="CJ659" i="5"/>
  <c r="AQ659" i="5"/>
  <c r="CI636" i="5"/>
  <c r="AP636" i="5"/>
  <c r="AY636" i="5" s="1"/>
  <c r="CJ418" i="5"/>
  <c r="AQ418" i="5"/>
  <c r="AZ418" i="5" s="1"/>
  <c r="AP798" i="5"/>
  <c r="CI798" i="5"/>
  <c r="CI637" i="5"/>
  <c r="AP637" i="5"/>
  <c r="AY637" i="5" s="1"/>
  <c r="CI487" i="5"/>
  <c r="AP487" i="5"/>
  <c r="AY487" i="5" s="1"/>
  <c r="CI248" i="5"/>
  <c r="AP248" i="5"/>
  <c r="AY248" i="5" s="1"/>
  <c r="AP787" i="5"/>
  <c r="CI787" i="5"/>
  <c r="CJ470" i="5"/>
  <c r="AQ470" i="5"/>
  <c r="AZ470" i="5" s="1"/>
  <c r="AX90" i="5"/>
  <c r="CJ49" i="5"/>
  <c r="AQ49" i="5"/>
  <c r="AZ49" i="5" s="1"/>
  <c r="CJ102" i="5"/>
  <c r="AQ102" i="5"/>
  <c r="AZ102" i="5" s="1"/>
  <c r="CJ149" i="5"/>
  <c r="AQ149" i="5"/>
  <c r="AZ149" i="5" s="1"/>
  <c r="AP703" i="5"/>
  <c r="CI703" i="5"/>
  <c r="AP490" i="5"/>
  <c r="AY490" i="5" s="1"/>
  <c r="CI490" i="5"/>
  <c r="CJ56" i="5"/>
  <c r="AQ56" i="5"/>
  <c r="AZ56" i="5" s="1"/>
  <c r="CK348" i="5"/>
  <c r="AR348" i="5"/>
  <c r="BA348" i="5" s="1"/>
  <c r="CI780" i="5"/>
  <c r="AP780" i="5"/>
  <c r="CJ593" i="5"/>
  <c r="AQ593" i="5"/>
  <c r="AZ593" i="5" s="1"/>
  <c r="CJ578" i="5"/>
  <c r="AQ578" i="5"/>
  <c r="AZ578" i="5" s="1"/>
  <c r="CJ587" i="5"/>
  <c r="AQ587" i="5"/>
  <c r="AZ587" i="5" s="1"/>
  <c r="CI62" i="5"/>
  <c r="AP62" i="5"/>
  <c r="AY62" i="5" s="1"/>
  <c r="CJ747" i="5"/>
  <c r="AQ747" i="5"/>
  <c r="CJ568" i="5"/>
  <c r="AQ568" i="5"/>
  <c r="AZ568" i="5" s="1"/>
  <c r="CJ486" i="5"/>
  <c r="AQ486" i="5"/>
  <c r="AZ486" i="5" s="1"/>
  <c r="CJ285" i="5"/>
  <c r="AQ285" i="5"/>
  <c r="AZ285" i="5" s="1"/>
  <c r="CJ502" i="5"/>
  <c r="AQ502" i="5"/>
  <c r="AZ502" i="5" s="1"/>
  <c r="CJ444" i="5"/>
  <c r="AQ444" i="5"/>
  <c r="AZ444" i="5" s="1"/>
  <c r="AP575" i="5"/>
  <c r="AY575" i="5" s="1"/>
  <c r="CI575" i="5"/>
  <c r="CI306" i="5"/>
  <c r="AP306" i="5"/>
  <c r="AP107" i="5"/>
  <c r="AY105" i="5" s="1"/>
  <c r="CI107" i="5"/>
  <c r="CI634" i="5"/>
  <c r="AP634" i="5"/>
  <c r="AY634" i="5" s="1"/>
  <c r="CI400" i="5"/>
  <c r="AP400" i="5"/>
  <c r="AY400" i="5" s="1"/>
  <c r="AP43" i="5"/>
  <c r="AY43" i="5" s="1"/>
  <c r="CI43" i="5"/>
  <c r="CI503" i="5"/>
  <c r="AP503" i="5"/>
  <c r="AY503" i="5" s="1"/>
  <c r="CJ193" i="5"/>
  <c r="AQ193" i="5"/>
  <c r="AZ193" i="5" s="1"/>
  <c r="CI168" i="5"/>
  <c r="AP168" i="5"/>
  <c r="CJ464" i="5"/>
  <c r="AQ464" i="5"/>
  <c r="AZ464" i="5" s="1"/>
  <c r="CI151" i="5"/>
  <c r="AP151" i="5"/>
  <c r="AY151" i="5" s="1"/>
  <c r="CI100" i="5"/>
  <c r="AP100" i="5"/>
  <c r="CJ660" i="5"/>
  <c r="AQ660" i="5"/>
  <c r="CI233" i="5"/>
  <c r="AP233" i="5"/>
  <c r="AP446" i="5"/>
  <c r="AY446" i="5" s="1"/>
  <c r="CI446" i="5"/>
  <c r="CI140" i="5"/>
  <c r="AP140" i="5"/>
  <c r="AY140" i="5" s="1"/>
  <c r="CJ729" i="5"/>
  <c r="AQ729" i="5"/>
  <c r="CJ104" i="5"/>
  <c r="AQ104" i="5"/>
  <c r="AZ104" i="5" s="1"/>
  <c r="CJ396" i="5"/>
  <c r="AQ396" i="5"/>
  <c r="AZ396" i="5" s="1"/>
  <c r="CI286" i="5"/>
  <c r="AP286" i="5"/>
  <c r="CI430" i="5"/>
  <c r="AP430" i="5"/>
  <c r="AY430" i="5" s="1"/>
  <c r="CI572" i="5"/>
  <c r="AP572" i="5"/>
  <c r="AY572" i="5" s="1"/>
  <c r="AP127" i="5"/>
  <c r="CI127" i="5"/>
  <c r="CI518" i="5"/>
  <c r="AP518" i="5"/>
  <c r="AY518" i="5" s="1"/>
  <c r="CI596" i="5"/>
  <c r="AP596" i="5"/>
  <c r="AY596" i="5" s="1"/>
  <c r="CJ155" i="5"/>
  <c r="AQ155" i="5"/>
  <c r="AZ155" i="5" s="1"/>
  <c r="CI419" i="5"/>
  <c r="AP419" i="5"/>
  <c r="AY419" i="5" s="1"/>
  <c r="AP237" i="5"/>
  <c r="CI237" i="5"/>
  <c r="AP789" i="5"/>
  <c r="CI789" i="5"/>
  <c r="CJ733" i="5"/>
  <c r="AQ733" i="5"/>
  <c r="AP734" i="5"/>
  <c r="CI734" i="5"/>
  <c r="CI461" i="5"/>
  <c r="AP461" i="5"/>
  <c r="AY461" i="5" s="1"/>
  <c r="AX275" i="5"/>
  <c r="CI760" i="5"/>
  <c r="AP760" i="5"/>
  <c r="AQ132" i="5"/>
  <c r="CJ132" i="5"/>
  <c r="CI648" i="5"/>
  <c r="AP648" i="5"/>
  <c r="CI407" i="5"/>
  <c r="AP407" i="5"/>
  <c r="AY407" i="5" s="1"/>
  <c r="CJ114" i="5"/>
  <c r="AQ114" i="5"/>
  <c r="CJ88" i="5"/>
  <c r="AQ88" i="5"/>
  <c r="CI75" i="5"/>
  <c r="AP75" i="5"/>
  <c r="CI393" i="5"/>
  <c r="AP393" i="5"/>
  <c r="AY393" i="5" s="1"/>
  <c r="CJ611" i="5"/>
  <c r="AQ611" i="5"/>
  <c r="AZ611" i="5" s="1"/>
  <c r="CI352" i="5"/>
  <c r="AP352" i="5"/>
  <c r="AY352" i="5" s="1"/>
  <c r="AQ646" i="5"/>
  <c r="CJ646" i="5"/>
  <c r="AQ125" i="5"/>
  <c r="AZ125" i="5" s="1"/>
  <c r="CJ125" i="5"/>
  <c r="CI232" i="5"/>
  <c r="AP232" i="5"/>
  <c r="AQ795" i="5"/>
  <c r="CJ795" i="5"/>
  <c r="CI313" i="5"/>
  <c r="AP313" i="5"/>
  <c r="AY313" i="5" s="1"/>
  <c r="CJ161" i="5"/>
  <c r="AQ161" i="5"/>
  <c r="AZ161" i="5" s="1"/>
  <c r="AX83" i="5"/>
  <c r="AX287" i="5"/>
  <c r="AP618" i="5"/>
  <c r="AY618" i="5" s="1"/>
  <c r="CI618" i="5"/>
  <c r="CI469" i="5"/>
  <c r="AP469" i="5"/>
  <c r="AY469" i="5" s="1"/>
  <c r="CI436" i="5"/>
  <c r="AP436" i="5"/>
  <c r="AY436" i="5" s="1"/>
  <c r="CI92" i="5"/>
  <c r="AP92" i="5"/>
  <c r="AY88" i="5" s="1"/>
  <c r="AX296" i="5"/>
  <c r="AX293" i="5"/>
  <c r="CJ617" i="5"/>
  <c r="AQ617" i="5"/>
  <c r="AZ617" i="5" s="1"/>
  <c r="CJ137" i="5"/>
  <c r="AQ137" i="5"/>
  <c r="CI451" i="5"/>
  <c r="AP451" i="5"/>
  <c r="AY451" i="5" s="1"/>
  <c r="CI216" i="5"/>
  <c r="AP216" i="5"/>
  <c r="AY216" i="5" s="1"/>
  <c r="AQ619" i="5"/>
  <c r="AZ619" i="5" s="1"/>
  <c r="CJ619" i="5"/>
  <c r="CJ694" i="5"/>
  <c r="AQ694" i="5"/>
  <c r="CJ493" i="5"/>
  <c r="AQ493" i="5"/>
  <c r="AZ493" i="5" s="1"/>
  <c r="AP239" i="5"/>
  <c r="CI239" i="5"/>
  <c r="AP816" i="5"/>
  <c r="CI816" i="5"/>
  <c r="CI203" i="5"/>
  <c r="AP203" i="5"/>
  <c r="AY203" i="5" s="1"/>
  <c r="CI124" i="5"/>
  <c r="AP124" i="5"/>
  <c r="CI226" i="5"/>
  <c r="AP226" i="5"/>
  <c r="AY226" i="5" s="1"/>
  <c r="CJ373" i="5"/>
  <c r="AQ373" i="5"/>
  <c r="AZ373" i="5" s="1"/>
  <c r="CI190" i="5"/>
  <c r="AP190" i="5"/>
  <c r="AY190" i="5" s="1"/>
  <c r="CI714" i="5"/>
  <c r="AP714" i="5"/>
  <c r="CI514" i="5"/>
  <c r="AP514" i="5"/>
  <c r="AY514" i="5" s="1"/>
  <c r="CI240" i="5"/>
  <c r="AP240" i="5"/>
  <c r="CI86" i="5"/>
  <c r="AP86" i="5"/>
  <c r="AY86" i="5" s="1"/>
  <c r="AP671" i="5"/>
  <c r="CI671" i="5"/>
  <c r="CI146" i="5"/>
  <c r="AP146" i="5"/>
  <c r="AY146" i="5" s="1"/>
  <c r="CI455" i="5"/>
  <c r="AP455" i="5"/>
  <c r="AY455" i="5" s="1"/>
  <c r="CJ458" i="5"/>
  <c r="AQ458" i="5"/>
  <c r="AZ458" i="5" s="1"/>
  <c r="CI366" i="5"/>
  <c r="AP366" i="5"/>
  <c r="AY366" i="5" s="1"/>
  <c r="AP156" i="5"/>
  <c r="AY156" i="5" s="1"/>
  <c r="CI156" i="5"/>
  <c r="CJ267" i="5"/>
  <c r="AQ267" i="5"/>
  <c r="AZ267" i="5" s="1"/>
  <c r="CI806" i="5"/>
  <c r="AP806" i="5"/>
  <c r="CI172" i="5"/>
  <c r="AP172" i="5"/>
  <c r="AY172" i="5" s="1"/>
  <c r="CI817" i="5"/>
  <c r="AP817" i="5"/>
  <c r="CJ667" i="5"/>
  <c r="AQ667" i="5"/>
  <c r="CJ97" i="5"/>
  <c r="AQ97" i="5"/>
  <c r="CI359" i="5"/>
  <c r="AP359" i="5"/>
  <c r="AY359" i="5" s="1"/>
  <c r="CJ328" i="5"/>
  <c r="AQ328" i="5"/>
  <c r="AZ328" i="5" s="1"/>
  <c r="CJ762" i="5"/>
  <c r="AQ762" i="5"/>
  <c r="CI138" i="5"/>
  <c r="AP138" i="5"/>
  <c r="AY138" i="5" s="1"/>
  <c r="CI330" i="5"/>
  <c r="AP330" i="5"/>
  <c r="AY330" i="5" s="1"/>
  <c r="CJ584" i="5"/>
  <c r="AQ584" i="5"/>
  <c r="AZ584" i="5" s="1"/>
  <c r="CI361" i="5"/>
  <c r="AP361" i="5"/>
  <c r="AY361" i="5" s="1"/>
  <c r="CI144" i="5"/>
  <c r="AP144" i="5"/>
  <c r="AY144" i="5" s="1"/>
  <c r="AX277" i="5"/>
  <c r="AP488" i="5"/>
  <c r="AY488" i="5" s="1"/>
  <c r="CI488" i="5"/>
  <c r="CI476" i="5"/>
  <c r="AP476" i="5"/>
  <c r="AY476" i="5" s="1"/>
  <c r="CI449" i="5"/>
  <c r="AP449" i="5"/>
  <c r="AY449" i="5" s="1"/>
  <c r="CI508" i="5"/>
  <c r="AP508" i="5"/>
  <c r="AY508" i="5" s="1"/>
  <c r="CJ633" i="5"/>
  <c r="AQ633" i="5"/>
  <c r="AZ633" i="5" s="1"/>
  <c r="CI717" i="5"/>
  <c r="AP717" i="5"/>
  <c r="CI385" i="5"/>
  <c r="AP385" i="5"/>
  <c r="AY385" i="5" s="1"/>
  <c r="CJ739" i="5"/>
  <c r="AQ739" i="5"/>
  <c r="AQ551" i="5"/>
  <c r="AZ551" i="5" s="1"/>
  <c r="CJ551" i="5"/>
  <c r="CI549" i="5"/>
  <c r="AP549" i="5"/>
  <c r="AY549" i="5" s="1"/>
  <c r="CJ675" i="5"/>
  <c r="AQ675" i="5"/>
  <c r="CJ46" i="5"/>
  <c r="AQ46" i="5"/>
  <c r="AZ46" i="5" s="1"/>
  <c r="CI117" i="5"/>
  <c r="AP117" i="5"/>
  <c r="CK632" i="5"/>
  <c r="AR632" i="5"/>
  <c r="BA632" i="5" s="1"/>
  <c r="CJ284" i="5"/>
  <c r="AQ284" i="5"/>
  <c r="AZ284" i="5" s="1"/>
  <c r="AQ735" i="5"/>
  <c r="CJ735" i="5"/>
  <c r="CI265" i="5"/>
  <c r="AP265" i="5"/>
  <c r="CI101" i="5"/>
  <c r="AP101" i="5"/>
  <c r="AY101" i="5" s="1"/>
  <c r="AP205" i="5"/>
  <c r="AY205" i="5" s="1"/>
  <c r="CI205" i="5"/>
  <c r="CI183" i="5"/>
  <c r="AP183" i="5"/>
  <c r="AY183" i="5" s="1"/>
  <c r="CI342" i="5"/>
  <c r="AP342" i="5"/>
  <c r="AY342" i="5" s="1"/>
  <c r="AX77" i="5"/>
  <c r="CI257" i="5"/>
  <c r="AP257" i="5"/>
  <c r="CI783" i="5"/>
  <c r="AP783" i="5"/>
  <c r="CI649" i="5"/>
  <c r="AP649" i="5"/>
  <c r="AX84" i="5"/>
  <c r="CJ504" i="5"/>
  <c r="AQ504" i="5"/>
  <c r="AZ504" i="5" s="1"/>
  <c r="AP622" i="5"/>
  <c r="AY622" i="5" s="1"/>
  <c r="CI622" i="5"/>
  <c r="CJ112" i="5"/>
  <c r="AQ112" i="5"/>
  <c r="CI482" i="5"/>
  <c r="AP482" i="5"/>
  <c r="AY482" i="5" s="1"/>
  <c r="AJ659" i="11" l="1"/>
  <c r="AJ666" i="11"/>
  <c r="Z696" i="5"/>
  <c r="AK681" i="11"/>
  <c r="AA719" i="5" s="1"/>
  <c r="AK682" i="11"/>
  <c r="AA720" i="5" s="1"/>
  <c r="AK680" i="11"/>
  <c r="AA718" i="5" s="1"/>
  <c r="AK670" i="11"/>
  <c r="AA707" i="5"/>
  <c r="AY120" i="5"/>
  <c r="AJ701" i="11"/>
  <c r="Z739" i="5" s="1"/>
  <c r="AJ699" i="11"/>
  <c r="Z737" i="5" s="1"/>
  <c r="AJ697" i="11"/>
  <c r="Z735" i="5" s="1"/>
  <c r="AJ695" i="11"/>
  <c r="Z733" i="5" s="1"/>
  <c r="AJ700" i="11"/>
  <c r="Z738" i="5" s="1"/>
  <c r="AJ698" i="11"/>
  <c r="Z736" i="5" s="1"/>
  <c r="AJ696" i="11"/>
  <c r="Z734" i="5" s="1"/>
  <c r="Z732" i="5"/>
  <c r="AY229" i="5"/>
  <c r="AJ713" i="11"/>
  <c r="Z751" i="5" s="1"/>
  <c r="AJ711" i="11"/>
  <c r="Z749" i="5" s="1"/>
  <c r="AJ703" i="11"/>
  <c r="Z741" i="5" s="1"/>
  <c r="AJ712" i="11"/>
  <c r="Z750" i="5" s="1"/>
  <c r="AJ710" i="11"/>
  <c r="Z748" i="5" s="1"/>
  <c r="AJ704" i="11"/>
  <c r="Z740" i="5"/>
  <c r="AY233" i="5"/>
  <c r="AI691" i="11"/>
  <c r="Y729" i="5" s="1"/>
  <c r="AI689" i="11"/>
  <c r="Y727" i="5" s="1"/>
  <c r="AI687" i="11"/>
  <c r="Y725" i="5" s="1"/>
  <c r="AI685" i="11"/>
  <c r="Y723" i="5" s="1"/>
  <c r="AI692" i="11"/>
  <c r="AI690" i="11"/>
  <c r="Y728" i="5" s="1"/>
  <c r="AI688" i="11"/>
  <c r="Y726" i="5" s="1"/>
  <c r="AI686" i="11"/>
  <c r="Y724" i="5" s="1"/>
  <c r="AI684" i="11"/>
  <c r="Y722" i="5" s="1"/>
  <c r="Y721" i="5"/>
  <c r="AJ719" i="11"/>
  <c r="Z757" i="5" s="1"/>
  <c r="AJ717" i="11"/>
  <c r="Z755" i="5" s="1"/>
  <c r="AJ715" i="11"/>
  <c r="Z753" i="5" s="1"/>
  <c r="AJ718" i="11"/>
  <c r="Z756" i="5" s="1"/>
  <c r="AJ716" i="11"/>
  <c r="Z754" i="5" s="1"/>
  <c r="Z752" i="5"/>
  <c r="AK713" i="11"/>
  <c r="AA751" i="5" s="1"/>
  <c r="AK711" i="11"/>
  <c r="AA749" i="5" s="1"/>
  <c r="AK703" i="11"/>
  <c r="AA741" i="5" s="1"/>
  <c r="AK712" i="11"/>
  <c r="AA750" i="5" s="1"/>
  <c r="AK710" i="11"/>
  <c r="AA748" i="5" s="1"/>
  <c r="AK704" i="11"/>
  <c r="AA740" i="5"/>
  <c r="AI719" i="11"/>
  <c r="Y757" i="5" s="1"/>
  <c r="AI717" i="11"/>
  <c r="Y755" i="5" s="1"/>
  <c r="AI715" i="11"/>
  <c r="Y753" i="5" s="1"/>
  <c r="AI718" i="11"/>
  <c r="Y756" i="5" s="1"/>
  <c r="AI716" i="11"/>
  <c r="Y754" i="5" s="1"/>
  <c r="Y752" i="5"/>
  <c r="AI731" i="11"/>
  <c r="Y769" i="5" s="1"/>
  <c r="AI729" i="11"/>
  <c r="Y767" i="5" s="1"/>
  <c r="AI727" i="11"/>
  <c r="Y765" i="5" s="1"/>
  <c r="AI721" i="11"/>
  <c r="AI732" i="11"/>
  <c r="Y770" i="5" s="1"/>
  <c r="AI730" i="11"/>
  <c r="Y768" i="5" s="1"/>
  <c r="AI728" i="11"/>
  <c r="Y766" i="5" s="1"/>
  <c r="AI726" i="11"/>
  <c r="Y764" i="5" s="1"/>
  <c r="Y758" i="5"/>
  <c r="AK666" i="11"/>
  <c r="AK659" i="11"/>
  <c r="AA696" i="5"/>
  <c r="AY231" i="5"/>
  <c r="AI681" i="11"/>
  <c r="Y719" i="5" s="1"/>
  <c r="AI682" i="11"/>
  <c r="Y720" i="5" s="1"/>
  <c r="AI680" i="11"/>
  <c r="Y718" i="5" s="1"/>
  <c r="AI670" i="11"/>
  <c r="Y707" i="5"/>
  <c r="AH691" i="11"/>
  <c r="X729" i="5" s="1"/>
  <c r="AH685" i="11"/>
  <c r="X723" i="5" s="1"/>
  <c r="AH689" i="11"/>
  <c r="X727" i="5" s="1"/>
  <c r="AH692" i="11"/>
  <c r="AH690" i="11"/>
  <c r="X728" i="5" s="1"/>
  <c r="AH688" i="11"/>
  <c r="X726" i="5" s="1"/>
  <c r="AH686" i="11"/>
  <c r="X724" i="5" s="1"/>
  <c r="AH684" i="11"/>
  <c r="X722" i="5" s="1"/>
  <c r="AH687" i="11"/>
  <c r="X725" i="5" s="1"/>
  <c r="X721" i="5"/>
  <c r="AY232" i="5"/>
  <c r="AY171" i="5"/>
  <c r="AY122" i="5"/>
  <c r="AH666" i="11"/>
  <c r="AH659" i="11"/>
  <c r="X696" i="5"/>
  <c r="AJ731" i="11"/>
  <c r="Z769" i="5" s="1"/>
  <c r="AJ729" i="11"/>
  <c r="Z767" i="5" s="1"/>
  <c r="AJ727" i="11"/>
  <c r="Z765" i="5" s="1"/>
  <c r="AJ721" i="11"/>
  <c r="AJ732" i="11"/>
  <c r="Z770" i="5" s="1"/>
  <c r="AJ730" i="11"/>
  <c r="Z768" i="5" s="1"/>
  <c r="AJ728" i="11"/>
  <c r="Z766" i="5" s="1"/>
  <c r="AJ726" i="11"/>
  <c r="Z764" i="5" s="1"/>
  <c r="Z758" i="5"/>
  <c r="AY121" i="5"/>
  <c r="AK719" i="11"/>
  <c r="AA757" i="5" s="1"/>
  <c r="AK717" i="11"/>
  <c r="AA755" i="5" s="1"/>
  <c r="AK715" i="11"/>
  <c r="AA753" i="5" s="1"/>
  <c r="AK718" i="11"/>
  <c r="AA756" i="5" s="1"/>
  <c r="AK716" i="11"/>
  <c r="AA754" i="5" s="1"/>
  <c r="AA752" i="5"/>
  <c r="AY237" i="5"/>
  <c r="AH731" i="11"/>
  <c r="X769" i="5" s="1"/>
  <c r="AH729" i="11"/>
  <c r="X767" i="5" s="1"/>
  <c r="AH727" i="11"/>
  <c r="X765" i="5" s="1"/>
  <c r="AH721" i="11"/>
  <c r="AH732" i="11"/>
  <c r="X770" i="5" s="1"/>
  <c r="AH730" i="11"/>
  <c r="X768" i="5" s="1"/>
  <c r="AH728" i="11"/>
  <c r="X766" i="5" s="1"/>
  <c r="AH726" i="11"/>
  <c r="X764" i="5" s="1"/>
  <c r="X758" i="5"/>
  <c r="AH681" i="11"/>
  <c r="X719" i="5" s="1"/>
  <c r="AH682" i="11"/>
  <c r="X720" i="5" s="1"/>
  <c r="AH680" i="11"/>
  <c r="X718" i="5" s="1"/>
  <c r="AH670" i="11"/>
  <c r="X707" i="5"/>
  <c r="AK701" i="11"/>
  <c r="AA739" i="5" s="1"/>
  <c r="AK699" i="11"/>
  <c r="AA737" i="5" s="1"/>
  <c r="AK697" i="11"/>
  <c r="AA735" i="5" s="1"/>
  <c r="AK695" i="11"/>
  <c r="AA733" i="5" s="1"/>
  <c r="AK700" i="11"/>
  <c r="AA738" i="5" s="1"/>
  <c r="AK698" i="11"/>
  <c r="AA736" i="5" s="1"/>
  <c r="AK696" i="11"/>
  <c r="AA734" i="5" s="1"/>
  <c r="AA732" i="5"/>
  <c r="AY168" i="5"/>
  <c r="AY99" i="5"/>
  <c r="AY230" i="5"/>
  <c r="AI659" i="11"/>
  <c r="AI666" i="11"/>
  <c r="Y696" i="5"/>
  <c r="AH697" i="11"/>
  <c r="X735" i="5" s="1"/>
  <c r="AH695" i="11"/>
  <c r="X733" i="5" s="1"/>
  <c r="AH699" i="11"/>
  <c r="X737" i="5" s="1"/>
  <c r="AH700" i="11"/>
  <c r="X738" i="5" s="1"/>
  <c r="AH698" i="11"/>
  <c r="X736" i="5" s="1"/>
  <c r="AH696" i="11"/>
  <c r="X734" i="5" s="1"/>
  <c r="AH701" i="11"/>
  <c r="X739" i="5" s="1"/>
  <c r="X732" i="5"/>
  <c r="AJ681" i="11"/>
  <c r="Z719" i="5" s="1"/>
  <c r="AJ682" i="11"/>
  <c r="Z720" i="5" s="1"/>
  <c r="AJ680" i="11"/>
  <c r="Z718" i="5" s="1"/>
  <c r="AJ670" i="11"/>
  <c r="Z707" i="5"/>
  <c r="AK731" i="11"/>
  <c r="AA769" i="5" s="1"/>
  <c r="AK729" i="11"/>
  <c r="AA767" i="5" s="1"/>
  <c r="AK727" i="11"/>
  <c r="AA765" i="5" s="1"/>
  <c r="AK721" i="11"/>
  <c r="AK732" i="11"/>
  <c r="AA770" i="5" s="1"/>
  <c r="AK730" i="11"/>
  <c r="AA768" i="5" s="1"/>
  <c r="AK728" i="11"/>
  <c r="AA766" i="5" s="1"/>
  <c r="AK726" i="11"/>
  <c r="AA764" i="5" s="1"/>
  <c r="AA758" i="5"/>
  <c r="AY236" i="5"/>
  <c r="AI701" i="11"/>
  <c r="Y739" i="5" s="1"/>
  <c r="AI699" i="11"/>
  <c r="Y737" i="5" s="1"/>
  <c r="AI697" i="11"/>
  <c r="Y735" i="5" s="1"/>
  <c r="AI695" i="11"/>
  <c r="Y733" i="5" s="1"/>
  <c r="AI700" i="11"/>
  <c r="Y738" i="5" s="1"/>
  <c r="AI698" i="11"/>
  <c r="Y736" i="5" s="1"/>
  <c r="AI696" i="11"/>
  <c r="Y734" i="5" s="1"/>
  <c r="Y732" i="5"/>
  <c r="AY235" i="5"/>
  <c r="AH703" i="11"/>
  <c r="X741" i="5" s="1"/>
  <c r="AH713" i="11"/>
  <c r="X751" i="5" s="1"/>
  <c r="AH711" i="11"/>
  <c r="X749" i="5" s="1"/>
  <c r="AH712" i="11"/>
  <c r="X750" i="5" s="1"/>
  <c r="AH710" i="11"/>
  <c r="X748" i="5" s="1"/>
  <c r="AH704" i="11"/>
  <c r="X740" i="5"/>
  <c r="AJ691" i="11"/>
  <c r="Z729" i="5" s="1"/>
  <c r="AJ689" i="11"/>
  <c r="Z727" i="5" s="1"/>
  <c r="AJ687" i="11"/>
  <c r="Z725" i="5" s="1"/>
  <c r="AJ685" i="11"/>
  <c r="Z723" i="5" s="1"/>
  <c r="AJ692" i="11"/>
  <c r="AJ690" i="11"/>
  <c r="Z728" i="5" s="1"/>
  <c r="AJ688" i="11"/>
  <c r="Z726" i="5" s="1"/>
  <c r="AJ686" i="11"/>
  <c r="Z724" i="5" s="1"/>
  <c r="AJ684" i="11"/>
  <c r="Z722" i="5" s="1"/>
  <c r="Z721" i="5"/>
  <c r="AK691" i="11"/>
  <c r="AA729" i="5" s="1"/>
  <c r="AK689" i="11"/>
  <c r="AA727" i="5" s="1"/>
  <c r="AK687" i="11"/>
  <c r="AA725" i="5" s="1"/>
  <c r="AK685" i="11"/>
  <c r="AA723" i="5" s="1"/>
  <c r="AK692" i="11"/>
  <c r="AK690" i="11"/>
  <c r="AA728" i="5" s="1"/>
  <c r="AK688" i="11"/>
  <c r="AA726" i="5" s="1"/>
  <c r="AK686" i="11"/>
  <c r="AA724" i="5" s="1"/>
  <c r="AK684" i="11"/>
  <c r="AA722" i="5" s="1"/>
  <c r="AA721" i="5"/>
  <c r="AY100" i="5"/>
  <c r="AY234" i="5"/>
  <c r="AY228" i="5"/>
  <c r="AY170" i="5"/>
  <c r="AY71" i="5"/>
  <c r="AI713" i="11"/>
  <c r="Y751" i="5" s="1"/>
  <c r="AI711" i="11"/>
  <c r="Y749" i="5" s="1"/>
  <c r="AI703" i="11"/>
  <c r="Y741" i="5" s="1"/>
  <c r="AI712" i="11"/>
  <c r="Y750" i="5" s="1"/>
  <c r="AI710" i="11"/>
  <c r="Y748" i="5" s="1"/>
  <c r="AI704" i="11"/>
  <c r="Y740" i="5"/>
  <c r="AH719" i="11"/>
  <c r="X757" i="5" s="1"/>
  <c r="AH717" i="11"/>
  <c r="X755" i="5" s="1"/>
  <c r="AH715" i="11"/>
  <c r="X753" i="5" s="1"/>
  <c r="AH718" i="11"/>
  <c r="X756" i="5" s="1"/>
  <c r="AH716" i="11"/>
  <c r="X754" i="5" s="1"/>
  <c r="X752" i="5"/>
  <c r="AY102" i="5"/>
  <c r="AK611" i="11"/>
  <c r="AK616" i="11" s="1"/>
  <c r="AJ617" i="11"/>
  <c r="AJ611" i="11"/>
  <c r="AJ616" i="11"/>
  <c r="AY307" i="5"/>
  <c r="AY318" i="5"/>
  <c r="AY303" i="5"/>
  <c r="AY321" i="5"/>
  <c r="AY136" i="5"/>
  <c r="AY131" i="5"/>
  <c r="AY317" i="5"/>
  <c r="AY132" i="5"/>
  <c r="AY319" i="5"/>
  <c r="AY322" i="5"/>
  <c r="AY301" i="5"/>
  <c r="AY324" i="5"/>
  <c r="AY135" i="5"/>
  <c r="AY320" i="5"/>
  <c r="AY305" i="5"/>
  <c r="AY306" i="5"/>
  <c r="AY128" i="5"/>
  <c r="AY137" i="5"/>
  <c r="AY323" i="5"/>
  <c r="AY302" i="5"/>
  <c r="AY304" i="5"/>
  <c r="AJ4" i="11"/>
  <c r="Z42" i="5" s="1"/>
  <c r="AI4" i="11"/>
  <c r="Y42" i="5" s="1"/>
  <c r="AK4" i="11"/>
  <c r="AA42" i="5" s="1"/>
  <c r="AH4" i="11"/>
  <c r="X42" i="5" s="1"/>
  <c r="AY61" i="5"/>
  <c r="AY240" i="5"/>
  <c r="AY58" i="5"/>
  <c r="AY89" i="5"/>
  <c r="AY87" i="5"/>
  <c r="AY97" i="5"/>
  <c r="AY94" i="5"/>
  <c r="AY265" i="5"/>
  <c r="AY259" i="5"/>
  <c r="AY60" i="5"/>
  <c r="AY242" i="5"/>
  <c r="AY59" i="5"/>
  <c r="AY239" i="5"/>
  <c r="AY246" i="5"/>
  <c r="AY91" i="5"/>
  <c r="AY238" i="5"/>
  <c r="AY241" i="5"/>
  <c r="AY95" i="5"/>
  <c r="AY257" i="5"/>
  <c r="AY92" i="5"/>
  <c r="AY244" i="5"/>
  <c r="AY247" i="5"/>
  <c r="AY98" i="5"/>
  <c r="AY90" i="5"/>
  <c r="AY245" i="5"/>
  <c r="AY93" i="5"/>
  <c r="AY96" i="5"/>
  <c r="AY243" i="5"/>
  <c r="AY108" i="5"/>
  <c r="AY256" i="5"/>
  <c r="AY274" i="5"/>
  <c r="AY258" i="5"/>
  <c r="AY106" i="5"/>
  <c r="AY107" i="5"/>
  <c r="CJ615" i="5"/>
  <c r="AQ615" i="5"/>
  <c r="AZ615" i="5" s="1"/>
  <c r="AY286" i="5"/>
  <c r="AY118" i="5"/>
  <c r="CJ110" i="5"/>
  <c r="AQ110" i="5"/>
  <c r="AY114" i="5"/>
  <c r="AY65" i="5"/>
  <c r="AY69" i="5"/>
  <c r="AY112" i="5"/>
  <c r="AY117" i="5"/>
  <c r="AY70" i="5"/>
  <c r="AY278" i="5"/>
  <c r="AY287" i="5"/>
  <c r="AY283" i="5"/>
  <c r="AQ340" i="5"/>
  <c r="AZ340" i="5" s="1"/>
  <c r="CJ340" i="5"/>
  <c r="AY263" i="5"/>
  <c r="AY262" i="5"/>
  <c r="CJ55" i="5"/>
  <c r="AQ55" i="5"/>
  <c r="AZ55" i="5" s="1"/>
  <c r="AQ308" i="5"/>
  <c r="AZ308" i="5" s="1"/>
  <c r="CJ308" i="5"/>
  <c r="AQ475" i="5"/>
  <c r="AZ475" i="5" s="1"/>
  <c r="CJ475" i="5"/>
  <c r="CJ317" i="5"/>
  <c r="AQ317" i="5"/>
  <c r="AZ317" i="5" s="1"/>
  <c r="CJ753" i="5"/>
  <c r="AQ753" i="5"/>
  <c r="AQ523" i="5"/>
  <c r="AZ523" i="5" s="1"/>
  <c r="CJ523" i="5"/>
  <c r="AQ299" i="5"/>
  <c r="AZ299" i="5" s="1"/>
  <c r="CJ299" i="5"/>
  <c r="CJ585" i="5"/>
  <c r="AQ585" i="5"/>
  <c r="AZ585" i="5" s="1"/>
  <c r="AY116" i="5"/>
  <c r="AQ307" i="5"/>
  <c r="AZ307" i="5" s="1"/>
  <c r="CJ307" i="5"/>
  <c r="AQ804" i="5"/>
  <c r="CJ804" i="5"/>
  <c r="CJ301" i="5"/>
  <c r="AQ301" i="5"/>
  <c r="AZ301" i="5" s="1"/>
  <c r="AY285" i="5"/>
  <c r="AQ770" i="5"/>
  <c r="CJ770" i="5"/>
  <c r="CK601" i="5"/>
  <c r="AR601" i="5"/>
  <c r="BA601" i="5" s="1"/>
  <c r="CJ819" i="5"/>
  <c r="AQ819" i="5"/>
  <c r="CJ272" i="5"/>
  <c r="AQ272" i="5"/>
  <c r="AZ272" i="5" s="1"/>
  <c r="CJ820" i="5"/>
  <c r="AQ820" i="5"/>
  <c r="CJ674" i="5"/>
  <c r="AQ674" i="5"/>
  <c r="AQ274" i="5"/>
  <c r="AZ274" i="5" s="1"/>
  <c r="CJ274" i="5"/>
  <c r="AQ701" i="5"/>
  <c r="CJ701" i="5"/>
  <c r="AQ570" i="5"/>
  <c r="AZ570" i="5" s="1"/>
  <c r="CJ570" i="5"/>
  <c r="CJ71" i="5"/>
  <c r="AQ71" i="5"/>
  <c r="AZ71" i="5" s="1"/>
  <c r="CJ769" i="5"/>
  <c r="AQ769" i="5"/>
  <c r="AZ562" i="5"/>
  <c r="AQ746" i="5"/>
  <c r="CJ746" i="5"/>
  <c r="AQ560" i="5"/>
  <c r="AZ560" i="5" s="1"/>
  <c r="CJ560" i="5"/>
  <c r="CJ693" i="5"/>
  <c r="AQ693" i="5"/>
  <c r="CJ87" i="5"/>
  <c r="AQ87" i="5"/>
  <c r="AZ87" i="5" s="1"/>
  <c r="AQ47" i="5"/>
  <c r="AZ47" i="5" s="1"/>
  <c r="CJ47" i="5"/>
  <c r="AY269" i="5"/>
  <c r="CJ63" i="5"/>
  <c r="AQ63" i="5"/>
  <c r="AZ63" i="5" s="1"/>
  <c r="CJ685" i="5"/>
  <c r="AQ685" i="5"/>
  <c r="AQ491" i="5"/>
  <c r="AZ491" i="5" s="1"/>
  <c r="CJ491" i="5"/>
  <c r="CJ731" i="5"/>
  <c r="AQ731" i="5"/>
  <c r="AQ718" i="5"/>
  <c r="CJ718" i="5"/>
  <c r="AY266" i="5"/>
  <c r="AQ256" i="5"/>
  <c r="AZ256" i="5" s="1"/>
  <c r="CJ256" i="5"/>
  <c r="CJ95" i="5"/>
  <c r="AQ95" i="5"/>
  <c r="CJ501" i="5"/>
  <c r="AQ501" i="5"/>
  <c r="AZ501" i="5" s="1"/>
  <c r="AY109" i="5"/>
  <c r="AY115" i="5"/>
  <c r="AQ456" i="5"/>
  <c r="AZ456" i="5" s="1"/>
  <c r="CJ456" i="5"/>
  <c r="AY260" i="5"/>
  <c r="CJ477" i="5"/>
  <c r="AQ477" i="5"/>
  <c r="AZ477" i="5" s="1"/>
  <c r="CJ592" i="5"/>
  <c r="AQ592" i="5"/>
  <c r="AZ592" i="5" s="1"/>
  <c r="CJ432" i="5"/>
  <c r="AQ432" i="5"/>
  <c r="AZ432" i="5" s="1"/>
  <c r="AQ666" i="5"/>
  <c r="CJ666" i="5"/>
  <c r="AQ515" i="5"/>
  <c r="AZ515" i="5" s="1"/>
  <c r="CJ515" i="5"/>
  <c r="AQ440" i="5"/>
  <c r="AZ440" i="5" s="1"/>
  <c r="CJ440" i="5"/>
  <c r="AQ200" i="5"/>
  <c r="AZ200" i="5" s="1"/>
  <c r="CJ200" i="5"/>
  <c r="AQ702" i="5"/>
  <c r="CJ702" i="5"/>
  <c r="CJ716" i="5"/>
  <c r="AQ716" i="5"/>
  <c r="CJ79" i="5"/>
  <c r="AQ79" i="5"/>
  <c r="AQ325" i="5"/>
  <c r="AZ325" i="5" s="1"/>
  <c r="CJ325" i="5"/>
  <c r="AQ379" i="5"/>
  <c r="AZ379" i="5" s="1"/>
  <c r="CJ379" i="5"/>
  <c r="CJ680" i="5"/>
  <c r="AQ680" i="5"/>
  <c r="AY284" i="5"/>
  <c r="AY111" i="5"/>
  <c r="AY110" i="5"/>
  <c r="AY268" i="5"/>
  <c r="AQ211" i="5"/>
  <c r="AZ211" i="5" s="1"/>
  <c r="CJ211" i="5"/>
  <c r="CJ395" i="5"/>
  <c r="AQ395" i="5"/>
  <c r="AZ395" i="5" s="1"/>
  <c r="CJ371" i="5"/>
  <c r="AQ371" i="5"/>
  <c r="AZ371" i="5" s="1"/>
  <c r="CJ672" i="5"/>
  <c r="AQ672" i="5"/>
  <c r="CJ192" i="5"/>
  <c r="AQ192" i="5"/>
  <c r="AZ192" i="5" s="1"/>
  <c r="AY113" i="5"/>
  <c r="AQ792" i="5"/>
  <c r="CJ792" i="5"/>
  <c r="AY282" i="5"/>
  <c r="CJ111" i="5"/>
  <c r="AQ111" i="5"/>
  <c r="AQ120" i="5"/>
  <c r="AZ120" i="5" s="1"/>
  <c r="CJ120" i="5"/>
  <c r="CJ485" i="5"/>
  <c r="AQ485" i="5"/>
  <c r="AZ485" i="5" s="1"/>
  <c r="CJ332" i="5"/>
  <c r="AQ332" i="5"/>
  <c r="AZ332" i="5" s="1"/>
  <c r="CJ650" i="5"/>
  <c r="AQ650" i="5"/>
  <c r="CJ546" i="5"/>
  <c r="AQ546" i="5"/>
  <c r="AZ546" i="5" s="1"/>
  <c r="CJ184" i="5"/>
  <c r="AQ184" i="5"/>
  <c r="AZ184" i="5" s="1"/>
  <c r="CJ280" i="5"/>
  <c r="AQ280" i="5"/>
  <c r="AZ280" i="5" s="1"/>
  <c r="CJ507" i="5"/>
  <c r="AQ507" i="5"/>
  <c r="AZ507" i="5" s="1"/>
  <c r="CJ531" i="5"/>
  <c r="AQ531" i="5"/>
  <c r="AZ531" i="5" s="1"/>
  <c r="AQ387" i="5"/>
  <c r="AZ387" i="5" s="1"/>
  <c r="CJ387" i="5"/>
  <c r="CJ293" i="5"/>
  <c r="AQ293" i="5"/>
  <c r="AZ293" i="5" s="1"/>
  <c r="AY119" i="5"/>
  <c r="CJ315" i="5"/>
  <c r="AQ315" i="5"/>
  <c r="AZ315" i="5" s="1"/>
  <c r="AQ264" i="5"/>
  <c r="AZ264" i="5" s="1"/>
  <c r="CJ264" i="5"/>
  <c r="CJ738" i="5"/>
  <c r="AQ738" i="5"/>
  <c r="AY267" i="5"/>
  <c r="AY279" i="5"/>
  <c r="CJ122" i="5"/>
  <c r="AQ122" i="5"/>
  <c r="AZ122" i="5" s="1"/>
  <c r="AQ401" i="5"/>
  <c r="AZ401" i="5" s="1"/>
  <c r="CJ401" i="5"/>
  <c r="AQ745" i="5"/>
  <c r="CJ745" i="5"/>
  <c r="AQ103" i="5"/>
  <c r="AZ103" i="5" s="1"/>
  <c r="CJ103" i="5"/>
  <c r="AY261" i="5"/>
  <c r="AQ483" i="5"/>
  <c r="AZ483" i="5" s="1"/>
  <c r="CJ483" i="5"/>
  <c r="AQ708" i="5"/>
  <c r="CJ708" i="5"/>
  <c r="CJ291" i="5"/>
  <c r="AQ291" i="5"/>
  <c r="AZ291" i="5" s="1"/>
  <c r="AQ554" i="5"/>
  <c r="AZ554" i="5" s="1"/>
  <c r="CJ554" i="5"/>
  <c r="AY264" i="5"/>
  <c r="CJ817" i="5"/>
  <c r="AQ817" i="5"/>
  <c r="CK646" i="5"/>
  <c r="AR646" i="5"/>
  <c r="CJ107" i="5"/>
  <c r="AQ107" i="5"/>
  <c r="AZ107" i="5" s="1"/>
  <c r="CJ62" i="5"/>
  <c r="AQ62" i="5"/>
  <c r="AZ62" i="5" s="1"/>
  <c r="CK57" i="5"/>
  <c r="AR57" i="5"/>
  <c r="BA57" i="5" s="1"/>
  <c r="CJ273" i="5"/>
  <c r="AQ273" i="5"/>
  <c r="AZ273" i="5" s="1"/>
  <c r="CJ393" i="5"/>
  <c r="AQ393" i="5"/>
  <c r="AZ393" i="5" s="1"/>
  <c r="CJ430" i="5"/>
  <c r="AQ430" i="5"/>
  <c r="AZ430" i="5" s="1"/>
  <c r="CK49" i="5"/>
  <c r="AR49" i="5"/>
  <c r="BA49" i="5" s="1"/>
  <c r="CJ487" i="5"/>
  <c r="AQ487" i="5"/>
  <c r="AZ487" i="5" s="1"/>
  <c r="CJ196" i="5"/>
  <c r="AQ196" i="5"/>
  <c r="AZ196" i="5" s="1"/>
  <c r="CJ684" i="5"/>
  <c r="AQ684" i="5"/>
  <c r="AQ109" i="5"/>
  <c r="CJ109" i="5"/>
  <c r="CJ354" i="5"/>
  <c r="AQ354" i="5"/>
  <c r="AZ354" i="5" s="1"/>
  <c r="CJ697" i="5"/>
  <c r="AQ697" i="5"/>
  <c r="AQ736" i="5"/>
  <c r="CJ736" i="5"/>
  <c r="CJ549" i="5"/>
  <c r="AQ549" i="5"/>
  <c r="AZ549" i="5" s="1"/>
  <c r="AQ816" i="5"/>
  <c r="CJ816" i="5"/>
  <c r="CK795" i="5"/>
  <c r="AR795" i="5"/>
  <c r="CK660" i="5"/>
  <c r="AR660" i="5"/>
  <c r="CK568" i="5"/>
  <c r="AR568" i="5"/>
  <c r="BA568" i="5" s="1"/>
  <c r="CJ814" i="5"/>
  <c r="AQ814" i="5"/>
  <c r="CK119" i="5"/>
  <c r="AR119" i="5"/>
  <c r="BA119" i="5" s="1"/>
  <c r="CJ390" i="5"/>
  <c r="AQ390" i="5"/>
  <c r="AZ390" i="5" s="1"/>
  <c r="CJ205" i="5"/>
  <c r="AQ205" i="5"/>
  <c r="AZ205" i="5" s="1"/>
  <c r="CK551" i="5"/>
  <c r="AR551" i="5"/>
  <c r="BA551" i="5" s="1"/>
  <c r="CJ717" i="5"/>
  <c r="AQ717" i="5"/>
  <c r="CJ138" i="5"/>
  <c r="AQ138" i="5"/>
  <c r="AZ138" i="5" s="1"/>
  <c r="CJ156" i="5"/>
  <c r="AQ156" i="5"/>
  <c r="AZ156" i="5" s="1"/>
  <c r="CJ455" i="5"/>
  <c r="AQ455" i="5"/>
  <c r="AZ455" i="5" s="1"/>
  <c r="CJ146" i="5"/>
  <c r="AQ146" i="5"/>
  <c r="AZ146" i="5" s="1"/>
  <c r="AR694" i="5"/>
  <c r="CK694" i="5"/>
  <c r="CK137" i="5"/>
  <c r="AR137" i="5"/>
  <c r="BA137" i="5" s="1"/>
  <c r="CJ436" i="5"/>
  <c r="AQ436" i="5"/>
  <c r="AZ436" i="5" s="1"/>
  <c r="AQ75" i="5"/>
  <c r="CJ75" i="5"/>
  <c r="CJ407" i="5"/>
  <c r="AQ407" i="5"/>
  <c r="AZ407" i="5" s="1"/>
  <c r="CJ760" i="5"/>
  <c r="AQ760" i="5"/>
  <c r="AY127" i="5"/>
  <c r="CJ286" i="5"/>
  <c r="AQ286" i="5"/>
  <c r="AZ286" i="5" s="1"/>
  <c r="CK587" i="5"/>
  <c r="AR587" i="5"/>
  <c r="BA587" i="5" s="1"/>
  <c r="CJ248" i="5"/>
  <c r="AQ248" i="5"/>
  <c r="AZ248" i="5" s="1"/>
  <c r="CJ116" i="5"/>
  <c r="AQ116" i="5"/>
  <c r="CJ425" i="5"/>
  <c r="AQ425" i="5"/>
  <c r="AZ425" i="5" s="1"/>
  <c r="CK331" i="5"/>
  <c r="AR331" i="5"/>
  <c r="BA331" i="5" s="1"/>
  <c r="CJ300" i="5"/>
  <c r="AQ300" i="5"/>
  <c r="AZ300" i="5" s="1"/>
  <c r="CK261" i="5"/>
  <c r="AR261" i="5"/>
  <c r="BA261" i="5" s="1"/>
  <c r="CJ416" i="5"/>
  <c r="AQ416" i="5"/>
  <c r="AZ416" i="5" s="1"/>
  <c r="AR727" i="5"/>
  <c r="CK727" i="5"/>
  <c r="CJ123" i="5"/>
  <c r="AQ123" i="5"/>
  <c r="AZ123" i="5" s="1"/>
  <c r="CK426" i="5"/>
  <c r="AR426" i="5"/>
  <c r="BA426" i="5" s="1"/>
  <c r="CJ128" i="5"/>
  <c r="AQ128" i="5"/>
  <c r="AZ128" i="5" s="1"/>
  <c r="AY83" i="5"/>
  <c r="AY81" i="5"/>
  <c r="AY79" i="5"/>
  <c r="AY80" i="5"/>
  <c r="AY82" i="5"/>
  <c r="AQ682" i="5"/>
  <c r="CJ682" i="5"/>
  <c r="CK131" i="5"/>
  <c r="AR131" i="5"/>
  <c r="BA131" i="5" s="1"/>
  <c r="CK478" i="5"/>
  <c r="AR478" i="5"/>
  <c r="BA478" i="5" s="1"/>
  <c r="CK788" i="5"/>
  <c r="AR788" i="5"/>
  <c r="CJ803" i="5"/>
  <c r="AQ803" i="5"/>
  <c r="CJ226" i="5"/>
  <c r="AQ226" i="5"/>
  <c r="AZ226" i="5" s="1"/>
  <c r="CJ451" i="5"/>
  <c r="AQ451" i="5"/>
  <c r="AZ451" i="5" s="1"/>
  <c r="CJ518" i="5"/>
  <c r="AQ518" i="5"/>
  <c r="AZ518" i="5" s="1"/>
  <c r="CJ758" i="5"/>
  <c r="AQ758" i="5"/>
  <c r="CK323" i="5"/>
  <c r="AR323" i="5"/>
  <c r="BA323" i="5" s="1"/>
  <c r="CK294" i="5"/>
  <c r="AR294" i="5"/>
  <c r="BA294" i="5" s="1"/>
  <c r="AQ591" i="5"/>
  <c r="AZ591" i="5" s="1"/>
  <c r="CJ591" i="5"/>
  <c r="CK784" i="5"/>
  <c r="AR784" i="5"/>
  <c r="CJ508" i="5"/>
  <c r="AQ508" i="5"/>
  <c r="AZ508" i="5" s="1"/>
  <c r="CK97" i="5"/>
  <c r="AR97" i="5"/>
  <c r="BA97" i="5" s="1"/>
  <c r="AY75" i="5"/>
  <c r="AY73" i="5"/>
  <c r="AY74" i="5"/>
  <c r="AY72" i="5"/>
  <c r="CK388" i="5"/>
  <c r="AR388" i="5"/>
  <c r="BA388" i="5" s="1"/>
  <c r="CK626" i="5"/>
  <c r="AR626" i="5"/>
  <c r="BA626" i="5" s="1"/>
  <c r="CJ713" i="5"/>
  <c r="AQ713" i="5"/>
  <c r="CK504" i="5"/>
  <c r="AR504" i="5"/>
  <c r="BA504" i="5" s="1"/>
  <c r="CJ257" i="5"/>
  <c r="AQ257" i="5"/>
  <c r="AZ257" i="5" s="1"/>
  <c r="CK284" i="5"/>
  <c r="AR284" i="5"/>
  <c r="BA284" i="5" s="1"/>
  <c r="CJ117" i="5"/>
  <c r="AQ117" i="5"/>
  <c r="CJ449" i="5"/>
  <c r="AQ449" i="5"/>
  <c r="AZ449" i="5" s="1"/>
  <c r="CJ361" i="5"/>
  <c r="AQ361" i="5"/>
  <c r="AZ361" i="5" s="1"/>
  <c r="CK328" i="5"/>
  <c r="AR328" i="5"/>
  <c r="BA328" i="5" s="1"/>
  <c r="CJ172" i="5"/>
  <c r="AQ172" i="5"/>
  <c r="AZ172" i="5" s="1"/>
  <c r="AQ671" i="5"/>
  <c r="CJ671" i="5"/>
  <c r="CJ240" i="5"/>
  <c r="AQ240" i="5"/>
  <c r="AZ240" i="5" s="1"/>
  <c r="AY124" i="5"/>
  <c r="CJ239" i="5"/>
  <c r="AQ239" i="5"/>
  <c r="CK619" i="5"/>
  <c r="AR619" i="5"/>
  <c r="BA619" i="5" s="1"/>
  <c r="AR125" i="5"/>
  <c r="BA125" i="5" s="1"/>
  <c r="CK125" i="5"/>
  <c r="CJ140" i="5"/>
  <c r="AQ140" i="5"/>
  <c r="AZ140" i="5" s="1"/>
  <c r="CJ100" i="5"/>
  <c r="AQ100" i="5"/>
  <c r="CK747" i="5"/>
  <c r="AR747" i="5"/>
  <c r="CJ780" i="5"/>
  <c r="AQ780" i="5"/>
  <c r="CK149" i="5"/>
  <c r="AR149" i="5"/>
  <c r="BA149" i="5" s="1"/>
  <c r="CK418" i="5"/>
  <c r="AR418" i="5"/>
  <c r="BA418" i="5" s="1"/>
  <c r="CJ166" i="5"/>
  <c r="AQ166" i="5"/>
  <c r="AZ166" i="5" s="1"/>
  <c r="CK189" i="5"/>
  <c r="AR189" i="5"/>
  <c r="BA189" i="5" s="1"/>
  <c r="AQ69" i="5"/>
  <c r="CJ69" i="5"/>
  <c r="CJ217" i="5"/>
  <c r="AQ217" i="5"/>
  <c r="AZ217" i="5" s="1"/>
  <c r="CJ147" i="5"/>
  <c r="AQ147" i="5"/>
  <c r="AZ147" i="5" s="1"/>
  <c r="AQ663" i="5"/>
  <c r="CJ663" i="5"/>
  <c r="CJ384" i="5"/>
  <c r="AQ384" i="5"/>
  <c r="AZ384" i="5" s="1"/>
  <c r="CJ517" i="5"/>
  <c r="AQ517" i="5"/>
  <c r="AZ517" i="5" s="1"/>
  <c r="CJ526" i="5"/>
  <c r="AQ526" i="5"/>
  <c r="AZ526" i="5" s="1"/>
  <c r="CJ244" i="5"/>
  <c r="AQ244" i="5"/>
  <c r="AZ244" i="5" s="1"/>
  <c r="CJ443" i="5"/>
  <c r="AQ443" i="5"/>
  <c r="AZ443" i="5" s="1"/>
  <c r="AQ346" i="5"/>
  <c r="AZ346" i="5" s="1"/>
  <c r="CJ346" i="5"/>
  <c r="CJ290" i="5"/>
  <c r="AQ290" i="5"/>
  <c r="AZ290" i="5" s="1"/>
  <c r="CK333" i="5"/>
  <c r="AR333" i="5"/>
  <c r="BA333" i="5" s="1"/>
  <c r="CJ159" i="5"/>
  <c r="AQ159" i="5"/>
  <c r="AZ159" i="5" s="1"/>
  <c r="CJ83" i="5"/>
  <c r="AQ83" i="5"/>
  <c r="AQ246" i="5"/>
  <c r="AZ246" i="5" s="1"/>
  <c r="CJ246" i="5"/>
  <c r="CK365" i="5"/>
  <c r="AR365" i="5"/>
  <c r="BA365" i="5" s="1"/>
  <c r="AQ649" i="5"/>
  <c r="CJ649" i="5"/>
  <c r="CJ488" i="5"/>
  <c r="AQ488" i="5"/>
  <c r="AZ488" i="5" s="1"/>
  <c r="CJ618" i="5"/>
  <c r="AQ618" i="5"/>
  <c r="AZ618" i="5" s="1"/>
  <c r="CK132" i="5"/>
  <c r="AR132" i="5"/>
  <c r="BA132" i="5" s="1"/>
  <c r="CJ503" i="5"/>
  <c r="AQ503" i="5"/>
  <c r="AZ503" i="5" s="1"/>
  <c r="AQ606" i="5"/>
  <c r="AZ606" i="5" s="1"/>
  <c r="CJ606" i="5"/>
  <c r="CJ234" i="5"/>
  <c r="AQ234" i="5"/>
  <c r="AQ622" i="5"/>
  <c r="AZ622" i="5" s="1"/>
  <c r="CJ622" i="5"/>
  <c r="AR46" i="5"/>
  <c r="BA46" i="5" s="1"/>
  <c r="CK46" i="5"/>
  <c r="CJ385" i="5"/>
  <c r="AQ385" i="5"/>
  <c r="AZ385" i="5" s="1"/>
  <c r="AQ330" i="5"/>
  <c r="AZ330" i="5" s="1"/>
  <c r="CJ330" i="5"/>
  <c r="CJ92" i="5"/>
  <c r="AQ92" i="5"/>
  <c r="AZ92" i="5" s="1"/>
  <c r="AR729" i="5"/>
  <c r="CK729" i="5"/>
  <c r="CJ798" i="5"/>
  <c r="AQ798" i="5"/>
  <c r="CJ489" i="5"/>
  <c r="AQ489" i="5"/>
  <c r="AZ489" i="5" s="1"/>
  <c r="CJ785" i="5"/>
  <c r="AQ785" i="5"/>
  <c r="AQ206" i="5"/>
  <c r="AZ206" i="5" s="1"/>
  <c r="CJ206" i="5"/>
  <c r="CJ314" i="5"/>
  <c r="AQ314" i="5"/>
  <c r="AZ314" i="5" s="1"/>
  <c r="CJ183" i="5"/>
  <c r="AQ183" i="5"/>
  <c r="AZ183" i="5" s="1"/>
  <c r="CJ144" i="5"/>
  <c r="AQ144" i="5"/>
  <c r="AZ144" i="5" s="1"/>
  <c r="CK193" i="5"/>
  <c r="AR193" i="5"/>
  <c r="BA193" i="5" s="1"/>
  <c r="AY300" i="5"/>
  <c r="AY299" i="5"/>
  <c r="CJ604" i="5"/>
  <c r="AQ604" i="5"/>
  <c r="AZ604" i="5" s="1"/>
  <c r="CK748" i="5"/>
  <c r="AR748" i="5"/>
  <c r="CK141" i="5"/>
  <c r="AR141" i="5"/>
  <c r="BA141" i="5" s="1"/>
  <c r="AQ148" i="5"/>
  <c r="AZ148" i="5" s="1"/>
  <c r="CJ148" i="5"/>
  <c r="CK610" i="5"/>
  <c r="AR610" i="5"/>
  <c r="BA610" i="5" s="1"/>
  <c r="CJ482" i="5"/>
  <c r="AQ482" i="5"/>
  <c r="AZ482" i="5" s="1"/>
  <c r="CK667" i="5"/>
  <c r="AR667" i="5"/>
  <c r="AQ190" i="5"/>
  <c r="AZ190" i="5" s="1"/>
  <c r="CJ190" i="5"/>
  <c r="AQ124" i="5"/>
  <c r="AZ124" i="5" s="1"/>
  <c r="CJ124" i="5"/>
  <c r="AR617" i="5"/>
  <c r="BA617" i="5" s="1"/>
  <c r="CK617" i="5"/>
  <c r="CJ469" i="5"/>
  <c r="AQ469" i="5"/>
  <c r="AZ469" i="5" s="1"/>
  <c r="AQ232" i="5"/>
  <c r="AZ232" i="5" s="1"/>
  <c r="CJ232" i="5"/>
  <c r="CJ352" i="5"/>
  <c r="AQ352" i="5"/>
  <c r="AZ352" i="5" s="1"/>
  <c r="AZ88" i="5"/>
  <c r="AQ789" i="5"/>
  <c r="CJ789" i="5"/>
  <c r="CJ419" i="5"/>
  <c r="AQ419" i="5"/>
  <c r="AZ419" i="5" s="1"/>
  <c r="CK155" i="5"/>
  <c r="AR155" i="5"/>
  <c r="BA155" i="5" s="1"/>
  <c r="CJ572" i="5"/>
  <c r="AQ572" i="5"/>
  <c r="AZ572" i="5" s="1"/>
  <c r="CK396" i="5"/>
  <c r="AR396" i="5"/>
  <c r="BA396" i="5" s="1"/>
  <c r="CJ446" i="5"/>
  <c r="AQ446" i="5"/>
  <c r="AZ446" i="5" s="1"/>
  <c r="CK464" i="5"/>
  <c r="AR464" i="5"/>
  <c r="BA464" i="5" s="1"/>
  <c r="CJ400" i="5"/>
  <c r="AQ400" i="5"/>
  <c r="AZ400" i="5" s="1"/>
  <c r="CJ306" i="5"/>
  <c r="AQ306" i="5"/>
  <c r="AZ306" i="5" s="1"/>
  <c r="CK444" i="5"/>
  <c r="AR444" i="5"/>
  <c r="BA444" i="5" s="1"/>
  <c r="CK56" i="5"/>
  <c r="AR56" i="5"/>
  <c r="BA56" i="5" s="1"/>
  <c r="CJ222" i="5"/>
  <c r="AQ222" i="5"/>
  <c r="AZ222" i="5" s="1"/>
  <c r="CK782" i="5"/>
  <c r="AR782" i="5"/>
  <c r="CJ245" i="5"/>
  <c r="AQ245" i="5"/>
  <c r="AZ245" i="5" s="1"/>
  <c r="CJ437" i="5"/>
  <c r="AQ437" i="5"/>
  <c r="AZ437" i="5" s="1"/>
  <c r="AR777" i="5"/>
  <c r="CK777" i="5"/>
  <c r="CJ801" i="5"/>
  <c r="AQ801" i="5"/>
  <c r="CK207" i="5"/>
  <c r="AR207" i="5"/>
  <c r="BA207" i="5" s="1"/>
  <c r="CK404" i="5"/>
  <c r="AR404" i="5"/>
  <c r="BA404" i="5" s="1"/>
  <c r="CK327" i="5"/>
  <c r="AR327" i="5"/>
  <c r="BA327" i="5" s="1"/>
  <c r="CK579" i="5"/>
  <c r="AR579" i="5"/>
  <c r="BA579" i="5" s="1"/>
  <c r="CJ355" i="5"/>
  <c r="AQ355" i="5"/>
  <c r="AZ355" i="5" s="1"/>
  <c r="CJ564" i="5"/>
  <c r="AQ564" i="5"/>
  <c r="AZ564" i="5" s="1"/>
  <c r="CK536" i="5"/>
  <c r="AR536" i="5"/>
  <c r="BA536" i="5" s="1"/>
  <c r="CJ362" i="5"/>
  <c r="AQ362" i="5"/>
  <c r="AZ362" i="5" s="1"/>
  <c r="AY294" i="5"/>
  <c r="CJ265" i="5"/>
  <c r="AQ265" i="5"/>
  <c r="AZ265" i="5" s="1"/>
  <c r="CK114" i="5"/>
  <c r="AR114" i="5"/>
  <c r="BA114" i="5" s="1"/>
  <c r="CJ237" i="5"/>
  <c r="AQ237" i="5"/>
  <c r="AZ235" i="5" s="1"/>
  <c r="CJ233" i="5"/>
  <c r="AQ233" i="5"/>
  <c r="AZ233" i="5" s="1"/>
  <c r="CK486" i="5"/>
  <c r="AR486" i="5"/>
  <c r="BA486" i="5" s="1"/>
  <c r="AQ703" i="5"/>
  <c r="CJ703" i="5"/>
  <c r="AQ700" i="5"/>
  <c r="CJ700" i="5"/>
  <c r="CK539" i="5"/>
  <c r="AR539" i="5"/>
  <c r="BA539" i="5" s="1"/>
  <c r="CJ324" i="5"/>
  <c r="AQ324" i="5"/>
  <c r="AZ324" i="5" s="1"/>
  <c r="CK304" i="5"/>
  <c r="AR304" i="5"/>
  <c r="BA304" i="5" s="1"/>
  <c r="CJ313" i="5"/>
  <c r="AQ313" i="5"/>
  <c r="AZ313" i="5" s="1"/>
  <c r="CJ43" i="5"/>
  <c r="AQ43" i="5"/>
  <c r="AZ43" i="5" s="1"/>
  <c r="CJ150" i="5"/>
  <c r="AQ150" i="5"/>
  <c r="AZ150" i="5" s="1"/>
  <c r="CJ199" i="5"/>
  <c r="AQ199" i="5"/>
  <c r="AZ199" i="5" s="1"/>
  <c r="CJ163" i="5"/>
  <c r="AQ163" i="5"/>
  <c r="AZ163" i="5" s="1"/>
  <c r="AQ583" i="5"/>
  <c r="AZ583" i="5" s="1"/>
  <c r="CJ583" i="5"/>
  <c r="CJ673" i="5"/>
  <c r="AQ673" i="5"/>
  <c r="CJ613" i="5"/>
  <c r="AQ613" i="5"/>
  <c r="AZ613" i="5" s="1"/>
  <c r="CK762" i="5"/>
  <c r="AR762" i="5"/>
  <c r="CJ127" i="5"/>
  <c r="AQ127" i="5"/>
  <c r="CK593" i="5"/>
  <c r="AR593" i="5"/>
  <c r="BA593" i="5" s="1"/>
  <c r="CJ473" i="5"/>
  <c r="AQ473" i="5"/>
  <c r="AZ473" i="5" s="1"/>
  <c r="CJ101" i="5"/>
  <c r="AQ101" i="5"/>
  <c r="AZ101" i="5" s="1"/>
  <c r="CK675" i="5"/>
  <c r="AR675" i="5"/>
  <c r="CK739" i="5"/>
  <c r="AR739" i="5"/>
  <c r="AR584" i="5"/>
  <c r="BA584" i="5" s="1"/>
  <c r="CK584" i="5"/>
  <c r="CJ359" i="5"/>
  <c r="AQ359" i="5"/>
  <c r="AZ359" i="5" s="1"/>
  <c r="CJ806" i="5"/>
  <c r="AQ806" i="5"/>
  <c r="CJ366" i="5"/>
  <c r="AQ366" i="5"/>
  <c r="AZ366" i="5" s="1"/>
  <c r="CJ514" i="5"/>
  <c r="AQ514" i="5"/>
  <c r="AZ514" i="5" s="1"/>
  <c r="CK88" i="5"/>
  <c r="AR88" i="5"/>
  <c r="BA88" i="5" s="1"/>
  <c r="CK733" i="5"/>
  <c r="AR733" i="5"/>
  <c r="AY295" i="5"/>
  <c r="AQ575" i="5"/>
  <c r="AZ575" i="5" s="1"/>
  <c r="CJ575" i="5"/>
  <c r="CK285" i="5"/>
  <c r="AR285" i="5"/>
  <c r="BA285" i="5" s="1"/>
  <c r="CK578" i="5"/>
  <c r="AR578" i="5"/>
  <c r="BA578" i="5" s="1"/>
  <c r="AQ490" i="5"/>
  <c r="AZ490" i="5" s="1"/>
  <c r="CJ490" i="5"/>
  <c r="CK470" i="5"/>
  <c r="AR470" i="5"/>
  <c r="BA470" i="5" s="1"/>
  <c r="CJ637" i="5"/>
  <c r="AQ637" i="5"/>
  <c r="AZ637" i="5" s="1"/>
  <c r="CK659" i="5"/>
  <c r="AR659" i="5"/>
  <c r="CK129" i="5"/>
  <c r="AR129" i="5"/>
  <c r="BA129" i="5" s="1"/>
  <c r="CK538" i="5"/>
  <c r="AR538" i="5"/>
  <c r="BA538" i="5" s="1"/>
  <c r="CJ771" i="5"/>
  <c r="AQ771" i="5"/>
  <c r="CJ643" i="5"/>
  <c r="AQ643" i="5"/>
  <c r="CJ133" i="5"/>
  <c r="AQ133" i="5"/>
  <c r="CJ647" i="5"/>
  <c r="AQ647" i="5"/>
  <c r="CJ681" i="5"/>
  <c r="AQ681" i="5"/>
  <c r="CJ255" i="5"/>
  <c r="AQ255" i="5"/>
  <c r="AZ255" i="5" s="1"/>
  <c r="CJ439" i="5"/>
  <c r="AQ439" i="5"/>
  <c r="AZ439" i="5" s="1"/>
  <c r="AQ645" i="5"/>
  <c r="CJ645" i="5"/>
  <c r="CJ495" i="5"/>
  <c r="AQ495" i="5"/>
  <c r="AZ495" i="5" s="1"/>
  <c r="CK227" i="5"/>
  <c r="AR227" i="5"/>
  <c r="BA227" i="5" s="1"/>
  <c r="CJ598" i="5"/>
  <c r="AQ598" i="5"/>
  <c r="AZ598" i="5" s="1"/>
  <c r="CJ180" i="5"/>
  <c r="AQ180" i="5"/>
  <c r="AZ180" i="5" s="1"/>
  <c r="CK145" i="5"/>
  <c r="AR145" i="5"/>
  <c r="BA145" i="5" s="1"/>
  <c r="CK448" i="5"/>
  <c r="AR448" i="5"/>
  <c r="BA448" i="5" s="1"/>
  <c r="AR121" i="5"/>
  <c r="BA121" i="5" s="1"/>
  <c r="CK121" i="5"/>
  <c r="CK310" i="5"/>
  <c r="AR310" i="5"/>
  <c r="BA310" i="5" s="1"/>
  <c r="AY66" i="5"/>
  <c r="CJ714" i="5"/>
  <c r="AQ714" i="5"/>
  <c r="CJ168" i="5"/>
  <c r="AQ168" i="5"/>
  <c r="AZ168" i="5" s="1"/>
  <c r="CK458" i="5"/>
  <c r="AR458" i="5"/>
  <c r="BA458" i="5" s="1"/>
  <c r="CJ151" i="5"/>
  <c r="AQ151" i="5"/>
  <c r="AZ151" i="5" s="1"/>
  <c r="CJ171" i="5"/>
  <c r="AQ171" i="5"/>
  <c r="AZ171" i="5" s="1"/>
  <c r="CJ590" i="5"/>
  <c r="AQ590" i="5"/>
  <c r="AZ590" i="5" s="1"/>
  <c r="CJ783" i="5"/>
  <c r="AQ783" i="5"/>
  <c r="CK267" i="5"/>
  <c r="AR267" i="5"/>
  <c r="BA267" i="5" s="1"/>
  <c r="CK112" i="5"/>
  <c r="AR112" i="5"/>
  <c r="BA112" i="5" s="1"/>
  <c r="CJ342" i="5"/>
  <c r="AQ342" i="5"/>
  <c r="AZ342" i="5" s="1"/>
  <c r="AR735" i="5"/>
  <c r="CK735" i="5"/>
  <c r="CK633" i="5"/>
  <c r="AR633" i="5"/>
  <c r="BA633" i="5" s="1"/>
  <c r="CJ476" i="5"/>
  <c r="AQ476" i="5"/>
  <c r="AZ476" i="5" s="1"/>
  <c r="CJ86" i="5"/>
  <c r="AQ86" i="5"/>
  <c r="AZ86" i="5" s="1"/>
  <c r="CK373" i="5"/>
  <c r="AR373" i="5"/>
  <c r="BA373" i="5" s="1"/>
  <c r="AQ203" i="5"/>
  <c r="AZ203" i="5" s="1"/>
  <c r="CJ203" i="5"/>
  <c r="CK493" i="5"/>
  <c r="AR493" i="5"/>
  <c r="BA493" i="5" s="1"/>
  <c r="AQ216" i="5"/>
  <c r="AZ216" i="5" s="1"/>
  <c r="CJ216" i="5"/>
  <c r="CK161" i="5"/>
  <c r="AR161" i="5"/>
  <c r="BA161" i="5" s="1"/>
  <c r="CK611" i="5"/>
  <c r="AR611" i="5"/>
  <c r="BA611" i="5" s="1"/>
  <c r="CJ648" i="5"/>
  <c r="AQ648" i="5"/>
  <c r="CJ461" i="5"/>
  <c r="AQ461" i="5"/>
  <c r="AZ461" i="5" s="1"/>
  <c r="CJ734" i="5"/>
  <c r="AQ734" i="5"/>
  <c r="CJ596" i="5"/>
  <c r="AQ596" i="5"/>
  <c r="AZ596" i="5" s="1"/>
  <c r="CK104" i="5"/>
  <c r="AR104" i="5"/>
  <c r="BA104" i="5" s="1"/>
  <c r="CJ634" i="5"/>
  <c r="AQ634" i="5"/>
  <c r="AZ634" i="5" s="1"/>
  <c r="CK502" i="5"/>
  <c r="AR502" i="5"/>
  <c r="BA502" i="5" s="1"/>
  <c r="CK102" i="5"/>
  <c r="AR102" i="5"/>
  <c r="BA102" i="5" s="1"/>
  <c r="CJ787" i="5"/>
  <c r="AQ787" i="5"/>
  <c r="CJ636" i="5"/>
  <c r="AQ636" i="5"/>
  <c r="AZ636" i="5" s="1"/>
  <c r="CK405" i="5"/>
  <c r="AR405" i="5"/>
  <c r="BA405" i="5" s="1"/>
  <c r="CJ709" i="5"/>
  <c r="AQ709" i="5"/>
  <c r="CK528" i="5"/>
  <c r="AR528" i="5"/>
  <c r="BA528" i="5" s="1"/>
  <c r="AY133" i="5"/>
  <c r="AY130" i="5"/>
  <c r="AY129" i="5"/>
  <c r="CK358" i="5"/>
  <c r="AR358" i="5"/>
  <c r="BA358" i="5" s="1"/>
  <c r="CJ665" i="5"/>
  <c r="AQ665" i="5"/>
  <c r="CJ460" i="5"/>
  <c r="AQ460" i="5"/>
  <c r="AZ460" i="5" s="1"/>
  <c r="CK219" i="5"/>
  <c r="AR219" i="5"/>
  <c r="BA219" i="5" s="1"/>
  <c r="CJ44" i="5"/>
  <c r="AQ44" i="5"/>
  <c r="AZ44" i="5" s="1"/>
  <c r="AQ752" i="5"/>
  <c r="CJ752" i="5"/>
  <c r="CJ337" i="5"/>
  <c r="AQ337" i="5"/>
  <c r="AZ337" i="5" s="1"/>
  <c r="CJ351" i="5"/>
  <c r="AQ351" i="5"/>
  <c r="AZ351" i="5" s="1"/>
  <c r="CJ657" i="5"/>
  <c r="AQ657" i="5"/>
  <c r="CK627" i="5"/>
  <c r="AR627" i="5"/>
  <c r="BA627" i="5" s="1"/>
  <c r="AQ198" i="5"/>
  <c r="AZ198" i="5" s="1"/>
  <c r="CJ198" i="5"/>
  <c r="CK268" i="5"/>
  <c r="AR268" i="5"/>
  <c r="BA268" i="5" s="1"/>
  <c r="AQ45" i="5"/>
  <c r="AZ45" i="5" s="1"/>
  <c r="CJ45" i="5"/>
  <c r="CJ513" i="5"/>
  <c r="AQ513" i="5"/>
  <c r="AZ513" i="5" s="1"/>
  <c r="CJ431" i="5"/>
  <c r="AQ431" i="5"/>
  <c r="AZ431" i="5" s="1"/>
  <c r="CJ369" i="5"/>
  <c r="AQ369" i="5"/>
  <c r="AZ369" i="5" s="1"/>
  <c r="CJ247" i="5"/>
  <c r="AQ247" i="5"/>
  <c r="AZ247" i="5" s="1"/>
  <c r="CJ254" i="5"/>
  <c r="AQ254" i="5"/>
  <c r="AZ254" i="5" s="1"/>
  <c r="CJ52" i="5"/>
  <c r="AQ52" i="5"/>
  <c r="AZ52" i="5" s="1"/>
  <c r="CJ722" i="5"/>
  <c r="AQ722" i="5"/>
  <c r="AQ51" i="5"/>
  <c r="AZ51" i="5" s="1"/>
  <c r="CJ51" i="5"/>
  <c r="AY818" i="5"/>
  <c r="AY819" i="5"/>
  <c r="AY811" i="5"/>
  <c r="AY820" i="5"/>
  <c r="AY812" i="5"/>
  <c r="AY813" i="5"/>
  <c r="AY817" i="5"/>
  <c r="AY804" i="5"/>
  <c r="AY815" i="5"/>
  <c r="AY805" i="5"/>
  <c r="AY806" i="5"/>
  <c r="AY810" i="5"/>
  <c r="AY807" i="5"/>
  <c r="AY808" i="5"/>
  <c r="AY814" i="5"/>
  <c r="AY799" i="5"/>
  <c r="AY801" i="5"/>
  <c r="AY793" i="5"/>
  <c r="AY809" i="5"/>
  <c r="AY803" i="5"/>
  <c r="AY800" i="5"/>
  <c r="AY816" i="5"/>
  <c r="AY796" i="5"/>
  <c r="AY802" i="5"/>
  <c r="AY797" i="5"/>
  <c r="AY791" i="5"/>
  <c r="AY785" i="5"/>
  <c r="AY795" i="5"/>
  <c r="AY789" i="5"/>
  <c r="AY782" i="5"/>
  <c r="AY783" i="5"/>
  <c r="AY788" i="5"/>
  <c r="AY798" i="5"/>
  <c r="AY792" i="5"/>
  <c r="AY787" i="5"/>
  <c r="AY780" i="5"/>
  <c r="AY776" i="5"/>
  <c r="AY768" i="5"/>
  <c r="AY777" i="5"/>
  <c r="AY769" i="5"/>
  <c r="AY786" i="5"/>
  <c r="AY778" i="5"/>
  <c r="AY770" i="5"/>
  <c r="AY790" i="5"/>
  <c r="AY794" i="5"/>
  <c r="AY784" i="5"/>
  <c r="AY773" i="5"/>
  <c r="AY781" i="5"/>
  <c r="AY774" i="5"/>
  <c r="AY760" i="5"/>
  <c r="AY752" i="5"/>
  <c r="AY765" i="5"/>
  <c r="AY764" i="5"/>
  <c r="AY761" i="5"/>
  <c r="AY753" i="5"/>
  <c r="AY762" i="5"/>
  <c r="AY754" i="5"/>
  <c r="AY775" i="5"/>
  <c r="AY771" i="5"/>
  <c r="AY763" i="5"/>
  <c r="AY755" i="5"/>
  <c r="AY779" i="5"/>
  <c r="AY756" i="5"/>
  <c r="AY749" i="5"/>
  <c r="AY748" i="5"/>
  <c r="AY747" i="5"/>
  <c r="AY744" i="5"/>
  <c r="AY759" i="5"/>
  <c r="AY751" i="5"/>
  <c r="AY745" i="5"/>
  <c r="AY737" i="5"/>
  <c r="AY746" i="5"/>
  <c r="AY738" i="5"/>
  <c r="AY758" i="5"/>
  <c r="AY739" i="5"/>
  <c r="AY731" i="5"/>
  <c r="AY772" i="5"/>
  <c r="AY740" i="5"/>
  <c r="AY732" i="5"/>
  <c r="AY728" i="5"/>
  <c r="AY720" i="5"/>
  <c r="AY729" i="5"/>
  <c r="AY721" i="5"/>
  <c r="AY742" i="5"/>
  <c r="AY735" i="5"/>
  <c r="AY722" i="5"/>
  <c r="AY767" i="5"/>
  <c r="AY766" i="5"/>
  <c r="AY734" i="5"/>
  <c r="AY730" i="5"/>
  <c r="AY723" i="5"/>
  <c r="AY750" i="5"/>
  <c r="AY724" i="5"/>
  <c r="AY727" i="5"/>
  <c r="AY716" i="5"/>
  <c r="AY708" i="5"/>
  <c r="AY717" i="5"/>
  <c r="AY709" i="5"/>
  <c r="AY743" i="5"/>
  <c r="AY741" i="5"/>
  <c r="AY719" i="5"/>
  <c r="AY710" i="5"/>
  <c r="AY733" i="5"/>
  <c r="AY718" i="5"/>
  <c r="AY711" i="5"/>
  <c r="AY736" i="5"/>
  <c r="AY726" i="5"/>
  <c r="AY712" i="5"/>
  <c r="AY715" i="5"/>
  <c r="AY701" i="5"/>
  <c r="AY693" i="5"/>
  <c r="AY685" i="5"/>
  <c r="AY694" i="5"/>
  <c r="AY686" i="5"/>
  <c r="AY725" i="5"/>
  <c r="AY707" i="5"/>
  <c r="AY706" i="5"/>
  <c r="AY705" i="5"/>
  <c r="AY695" i="5"/>
  <c r="AY687" i="5"/>
  <c r="AY714" i="5"/>
  <c r="AY702" i="5"/>
  <c r="AY696" i="5"/>
  <c r="AY688" i="5"/>
  <c r="AY704" i="5"/>
  <c r="AY703" i="5"/>
  <c r="AY697" i="5"/>
  <c r="AY689" i="5"/>
  <c r="AY699" i="5"/>
  <c r="AY691" i="5"/>
  <c r="AY682" i="5"/>
  <c r="AY680" i="5"/>
  <c r="AY672" i="5"/>
  <c r="AY664" i="5"/>
  <c r="AY656" i="5"/>
  <c r="AY713" i="5"/>
  <c r="AY681" i="5"/>
  <c r="AY673" i="5"/>
  <c r="AY665" i="5"/>
  <c r="AY657" i="5"/>
  <c r="AY649" i="5"/>
  <c r="AY674" i="5"/>
  <c r="AY666" i="5"/>
  <c r="AY658" i="5"/>
  <c r="AY650" i="5"/>
  <c r="AY757" i="5"/>
  <c r="AY698" i="5"/>
  <c r="AY690" i="5"/>
  <c r="AY684" i="5"/>
  <c r="AY675" i="5"/>
  <c r="AY667" i="5"/>
  <c r="AY659" i="5"/>
  <c r="AY651" i="5"/>
  <c r="AY700" i="5"/>
  <c r="AY671" i="5"/>
  <c r="AY648" i="5"/>
  <c r="AY668" i="5"/>
  <c r="AY662" i="5"/>
  <c r="AY647" i="5"/>
  <c r="AY638" i="5"/>
  <c r="AY692" i="5"/>
  <c r="AY655" i="5"/>
  <c r="AY643" i="5"/>
  <c r="AY639" i="5"/>
  <c r="AY678" i="5"/>
  <c r="AY661" i="5"/>
  <c r="AY652" i="5"/>
  <c r="AY646" i="5"/>
  <c r="AY640" i="5"/>
  <c r="AY677" i="5"/>
  <c r="AY670" i="5"/>
  <c r="AY641" i="5"/>
  <c r="AY676" i="5"/>
  <c r="AY663" i="5"/>
  <c r="AY660" i="5"/>
  <c r="AY654" i="5"/>
  <c r="AY642" i="5"/>
  <c r="AY679" i="5"/>
  <c r="AY644" i="5"/>
  <c r="AY669" i="5"/>
  <c r="AY645" i="5"/>
  <c r="AY683" i="5"/>
  <c r="AY653" i="5"/>
  <c r="AQ99" i="5"/>
  <c r="AZ99" i="5" s="1"/>
  <c r="CJ99" i="5"/>
  <c r="CK82" i="5"/>
  <c r="AR82" i="5"/>
  <c r="BA82" i="5" s="1"/>
  <c r="AQ664" i="5"/>
  <c r="CJ664" i="5"/>
  <c r="CJ614" i="5"/>
  <c r="AQ614" i="5"/>
  <c r="AZ614" i="5" s="1"/>
  <c r="CJ496" i="5"/>
  <c r="AQ496" i="5"/>
  <c r="AZ496" i="5" s="1"/>
  <c r="AR197" i="5"/>
  <c r="BA197" i="5" s="1"/>
  <c r="CK197" i="5"/>
  <c r="CJ726" i="5"/>
  <c r="AQ726" i="5"/>
  <c r="CJ505" i="5"/>
  <c r="AQ505" i="5"/>
  <c r="AZ505" i="5" s="1"/>
  <c r="AQ653" i="5"/>
  <c r="CJ653" i="5"/>
  <c r="AQ85" i="5"/>
  <c r="AZ85" i="5" s="1"/>
  <c r="CJ85" i="5"/>
  <c r="CJ740" i="5"/>
  <c r="AQ740" i="5"/>
  <c r="CK251" i="5"/>
  <c r="AR251" i="5"/>
  <c r="BA251" i="5" s="1"/>
  <c r="AR749" i="5"/>
  <c r="CK749" i="5"/>
  <c r="AQ683" i="5"/>
  <c r="CJ683" i="5"/>
  <c r="CJ347" i="5"/>
  <c r="AQ347" i="5"/>
  <c r="AZ347" i="5" s="1"/>
  <c r="AY276" i="5"/>
  <c r="CK364" i="5"/>
  <c r="AR364" i="5"/>
  <c r="BA364" i="5" s="1"/>
  <c r="CJ707" i="5"/>
  <c r="AQ707" i="5"/>
  <c r="CJ218" i="5"/>
  <c r="AQ218" i="5"/>
  <c r="AZ218" i="5" s="1"/>
  <c r="CJ186" i="5"/>
  <c r="AQ186" i="5"/>
  <c r="AZ186" i="5" s="1"/>
  <c r="CJ467" i="5"/>
  <c r="AQ467" i="5"/>
  <c r="AZ467" i="5" s="1"/>
  <c r="CJ530" i="5"/>
  <c r="AQ530" i="5"/>
  <c r="AZ530" i="5" s="1"/>
  <c r="CJ509" i="5"/>
  <c r="AQ509" i="5"/>
  <c r="AZ509" i="5" s="1"/>
  <c r="CK520" i="5"/>
  <c r="AR520" i="5"/>
  <c r="BA520" i="5" s="1"/>
  <c r="CJ420" i="5"/>
  <c r="AQ420" i="5"/>
  <c r="AZ420" i="5" s="1"/>
  <c r="CJ433" i="5"/>
  <c r="AQ433" i="5"/>
  <c r="AZ433" i="5" s="1"/>
  <c r="AY68" i="5"/>
  <c r="CJ561" i="5"/>
  <c r="AQ561" i="5"/>
  <c r="AZ561" i="5" s="1"/>
  <c r="CJ462" i="5"/>
  <c r="AQ462" i="5"/>
  <c r="AZ462" i="5" s="1"/>
  <c r="CJ370" i="5"/>
  <c r="AQ370" i="5"/>
  <c r="AZ370" i="5" s="1"/>
  <c r="CK309" i="5"/>
  <c r="AR309" i="5"/>
  <c r="BA309" i="5" s="1"/>
  <c r="CK710" i="5"/>
  <c r="AR710" i="5"/>
  <c r="AQ142" i="5"/>
  <c r="AZ142" i="5" s="1"/>
  <c r="CJ142" i="5"/>
  <c r="CK534" i="5"/>
  <c r="AR534" i="5"/>
  <c r="BA534" i="5" s="1"/>
  <c r="CJ463" i="5"/>
  <c r="AQ463" i="5"/>
  <c r="AZ463" i="5" s="1"/>
  <c r="CJ357" i="5"/>
  <c r="AQ357" i="5"/>
  <c r="AZ357" i="5" s="1"/>
  <c r="CJ411" i="5"/>
  <c r="AQ411" i="5"/>
  <c r="AZ411" i="5" s="1"/>
  <c r="AQ581" i="5"/>
  <c r="AZ581" i="5" s="1"/>
  <c r="CJ581" i="5"/>
  <c r="CJ519" i="5"/>
  <c r="AQ519" i="5"/>
  <c r="AZ519" i="5" s="1"/>
  <c r="AY67" i="5"/>
  <c r="CK356" i="5"/>
  <c r="AR356" i="5"/>
  <c r="BA356" i="5" s="1"/>
  <c r="CK761" i="5"/>
  <c r="AR761" i="5"/>
  <c r="CJ638" i="5"/>
  <c r="AQ638" i="5"/>
  <c r="CK813" i="5"/>
  <c r="AR813" i="5"/>
  <c r="CK547" i="5"/>
  <c r="AR547" i="5"/>
  <c r="BA547" i="5" s="1"/>
  <c r="CK786" i="5"/>
  <c r="AR786" i="5"/>
  <c r="AQ730" i="5"/>
  <c r="CJ730" i="5"/>
  <c r="CK50" i="5"/>
  <c r="AR50" i="5"/>
  <c r="BA50" i="5" s="1"/>
  <c r="CJ744" i="5"/>
  <c r="AQ744" i="5"/>
  <c r="AQ537" i="5"/>
  <c r="AZ537" i="5" s="1"/>
  <c r="CJ537" i="5"/>
  <c r="CK510" i="5"/>
  <c r="AR510" i="5"/>
  <c r="BA510" i="5" s="1"/>
  <c r="CK695" i="5"/>
  <c r="AR695" i="5"/>
  <c r="CJ191" i="5"/>
  <c r="AQ191" i="5"/>
  <c r="AZ191" i="5" s="1"/>
  <c r="CJ605" i="5"/>
  <c r="AQ605" i="5"/>
  <c r="AZ605" i="5" s="1"/>
  <c r="AQ815" i="5"/>
  <c r="CJ815" i="5"/>
  <c r="CK602" i="5"/>
  <c r="AR602" i="5"/>
  <c r="BA602" i="5" s="1"/>
  <c r="CK661" i="5"/>
  <c r="AR661" i="5"/>
  <c r="CJ715" i="5"/>
  <c r="AQ715" i="5"/>
  <c r="CK757" i="5"/>
  <c r="AR757" i="5"/>
  <c r="CJ582" i="5"/>
  <c r="AQ582" i="5"/>
  <c r="AZ582" i="5" s="1"/>
  <c r="CJ182" i="5"/>
  <c r="AQ182" i="5"/>
  <c r="AZ182" i="5" s="1"/>
  <c r="CJ535" i="5"/>
  <c r="AQ535" i="5"/>
  <c r="AZ535" i="5" s="1"/>
  <c r="CJ311" i="5"/>
  <c r="AQ311" i="5"/>
  <c r="AZ311" i="5" s="1"/>
  <c r="AR805" i="5"/>
  <c r="CK805" i="5"/>
  <c r="CJ187" i="5"/>
  <c r="AQ187" i="5"/>
  <c r="AZ187" i="5" s="1"/>
  <c r="CJ276" i="5"/>
  <c r="AQ276" i="5"/>
  <c r="AZ276" i="5" s="1"/>
  <c r="CK269" i="5"/>
  <c r="AR269" i="5"/>
  <c r="BA269" i="5" s="1"/>
  <c r="AQ511" i="5"/>
  <c r="AZ511" i="5" s="1"/>
  <c r="CJ511" i="5"/>
  <c r="CJ343" i="5"/>
  <c r="AQ343" i="5"/>
  <c r="AZ343" i="5" s="1"/>
  <c r="CJ545" i="5"/>
  <c r="AQ545" i="5"/>
  <c r="AZ545" i="5" s="1"/>
  <c r="CJ252" i="5"/>
  <c r="AQ252" i="5"/>
  <c r="AZ252" i="5" s="1"/>
  <c r="CK624" i="5"/>
  <c r="AR624" i="5"/>
  <c r="BA624" i="5" s="1"/>
  <c r="CJ427" i="5"/>
  <c r="AQ427" i="5"/>
  <c r="AZ427" i="5" s="1"/>
  <c r="AQ84" i="5"/>
  <c r="AZ84" i="5" s="1"/>
  <c r="CJ84" i="5"/>
  <c r="CJ230" i="5"/>
  <c r="AQ230" i="5"/>
  <c r="AZ230" i="5" s="1"/>
  <c r="AQ289" i="5"/>
  <c r="AZ289" i="5" s="1"/>
  <c r="CJ289" i="5"/>
  <c r="CJ253" i="5"/>
  <c r="AQ253" i="5"/>
  <c r="AZ253" i="5" s="1"/>
  <c r="CJ349" i="5"/>
  <c r="AQ349" i="5"/>
  <c r="AZ349" i="5" s="1"/>
  <c r="CK450" i="5"/>
  <c r="AR450" i="5"/>
  <c r="BA450" i="5" s="1"/>
  <c r="CJ68" i="5"/>
  <c r="AQ68" i="5"/>
  <c r="CK90" i="5"/>
  <c r="AR90" i="5"/>
  <c r="BA90" i="5" s="1"/>
  <c r="CJ421" i="5"/>
  <c r="AQ421" i="5"/>
  <c r="AZ421" i="5" s="1"/>
  <c r="CJ533" i="5"/>
  <c r="AQ533" i="5"/>
  <c r="AZ533" i="5" s="1"/>
  <c r="CJ70" i="5"/>
  <c r="AQ70" i="5"/>
  <c r="AZ70" i="5" s="1"/>
  <c r="CK669" i="5"/>
  <c r="AR669" i="5"/>
  <c r="CJ225" i="5"/>
  <c r="AQ225" i="5"/>
  <c r="AZ225" i="5" s="1"/>
  <c r="CJ678" i="5"/>
  <c r="AQ678" i="5"/>
  <c r="CK763" i="5"/>
  <c r="AR763" i="5"/>
  <c r="CK555" i="5"/>
  <c r="AR555" i="5"/>
  <c r="BA555" i="5" s="1"/>
  <c r="CJ136" i="5"/>
  <c r="AQ136" i="5"/>
  <c r="AR394" i="5"/>
  <c r="BA394" i="5" s="1"/>
  <c r="CK394" i="5"/>
  <c r="CK562" i="5"/>
  <c r="AR562" i="5"/>
  <c r="AY296" i="5"/>
  <c r="CK106" i="5"/>
  <c r="AR106" i="5"/>
  <c r="BA106" i="5" s="1"/>
  <c r="AR512" i="5"/>
  <c r="BA512" i="5" s="1"/>
  <c r="CK512" i="5"/>
  <c r="CJ775" i="5"/>
  <c r="AQ775" i="5"/>
  <c r="AQ656" i="5"/>
  <c r="CJ656" i="5"/>
  <c r="AQ399" i="5"/>
  <c r="AZ399" i="5" s="1"/>
  <c r="CJ399" i="5"/>
  <c r="CK220" i="5"/>
  <c r="AR220" i="5"/>
  <c r="BA220" i="5" s="1"/>
  <c r="AQ679" i="5"/>
  <c r="CJ679" i="5"/>
  <c r="CK413" i="5"/>
  <c r="AR413" i="5"/>
  <c r="BA413" i="5" s="1"/>
  <c r="AQ215" i="5"/>
  <c r="AZ215" i="5" s="1"/>
  <c r="CJ215" i="5"/>
  <c r="CJ631" i="5"/>
  <c r="AQ631" i="5"/>
  <c r="AZ631" i="5" s="1"/>
  <c r="CJ67" i="5"/>
  <c r="AQ67" i="5"/>
  <c r="AZ67" i="5" s="1"/>
  <c r="CJ699" i="5"/>
  <c r="AQ699" i="5"/>
  <c r="AQ635" i="5"/>
  <c r="AZ635" i="5" s="1"/>
  <c r="CJ635" i="5"/>
  <c r="AQ204" i="5"/>
  <c r="AZ204" i="5" s="1"/>
  <c r="CJ204" i="5"/>
  <c r="CJ167" i="5"/>
  <c r="AQ167" i="5"/>
  <c r="AZ167" i="5" s="1"/>
  <c r="AZ80" i="5"/>
  <c r="CK524" i="5"/>
  <c r="AR524" i="5"/>
  <c r="BA524" i="5" s="1"/>
  <c r="CJ776" i="5"/>
  <c r="AQ776" i="5"/>
  <c r="CK201" i="5"/>
  <c r="AR201" i="5"/>
  <c r="BA201" i="5" s="1"/>
  <c r="CJ250" i="5"/>
  <c r="AQ250" i="5"/>
  <c r="AZ250" i="5" s="1"/>
  <c r="CK571" i="5"/>
  <c r="AR571" i="5"/>
  <c r="BA571" i="5" s="1"/>
  <c r="CK89" i="5"/>
  <c r="AR89" i="5"/>
  <c r="BA89" i="5" s="1"/>
  <c r="CJ378" i="5"/>
  <c r="AQ378" i="5"/>
  <c r="AZ378" i="5" s="1"/>
  <c r="CJ552" i="5"/>
  <c r="AQ552" i="5"/>
  <c r="AZ552" i="5" s="1"/>
  <c r="AZ130" i="5"/>
  <c r="CJ61" i="5"/>
  <c r="AQ61" i="5"/>
  <c r="AZ61" i="5" s="1"/>
  <c r="AQ174" i="5"/>
  <c r="AZ174" i="5" s="1"/>
  <c r="CJ174" i="5"/>
  <c r="CJ403" i="5"/>
  <c r="AQ403" i="5"/>
  <c r="AZ403" i="5" s="1"/>
  <c r="CJ544" i="5"/>
  <c r="AQ544" i="5"/>
  <c r="AZ544" i="5" s="1"/>
  <c r="CJ194" i="5"/>
  <c r="AQ194" i="5"/>
  <c r="AZ194" i="5" s="1"/>
  <c r="CJ558" i="5"/>
  <c r="AQ558" i="5"/>
  <c r="AZ558" i="5" s="1"/>
  <c r="AQ288" i="5"/>
  <c r="AZ288" i="5" s="1"/>
  <c r="CJ288" i="5"/>
  <c r="CJ768" i="5"/>
  <c r="AQ768" i="5"/>
  <c r="CK651" i="5"/>
  <c r="AR651" i="5"/>
  <c r="CJ408" i="5"/>
  <c r="AQ408" i="5"/>
  <c r="AZ408" i="5" s="1"/>
  <c r="CJ689" i="5"/>
  <c r="AQ689" i="5"/>
  <c r="AY84" i="5"/>
  <c r="CJ644" i="5"/>
  <c r="AQ644" i="5"/>
  <c r="CK754" i="5"/>
  <c r="AR754" i="5"/>
  <c r="CJ54" i="5"/>
  <c r="AQ54" i="5"/>
  <c r="AZ54" i="5" s="1"/>
  <c r="CK696" i="5"/>
  <c r="AR696" i="5"/>
  <c r="AQ559" i="5"/>
  <c r="AZ559" i="5" s="1"/>
  <c r="CJ559" i="5"/>
  <c r="CJ612" i="5"/>
  <c r="AQ612" i="5"/>
  <c r="AZ612" i="5" s="1"/>
  <c r="CJ94" i="5"/>
  <c r="AQ94" i="5"/>
  <c r="CJ175" i="5"/>
  <c r="AQ175" i="5"/>
  <c r="AZ175" i="5" s="1"/>
  <c r="CK414" i="5"/>
  <c r="AR414" i="5"/>
  <c r="BA414" i="5" s="1"/>
  <c r="CJ170" i="5"/>
  <c r="AQ170" i="5"/>
  <c r="AZ170" i="5" s="1"/>
  <c r="AR576" i="5"/>
  <c r="BA576" i="5" s="1"/>
  <c r="CK576" i="5"/>
  <c r="AQ764" i="5"/>
  <c r="CJ764" i="5"/>
  <c r="CJ808" i="5"/>
  <c r="AQ808" i="5"/>
  <c r="CK690" i="5"/>
  <c r="AR690" i="5"/>
  <c r="CJ453" i="5"/>
  <c r="AQ453" i="5"/>
  <c r="AZ453" i="5" s="1"/>
  <c r="CK72" i="5"/>
  <c r="AR72" i="5"/>
  <c r="BA72" i="5" s="1"/>
  <c r="CJ202" i="5"/>
  <c r="AQ202" i="5"/>
  <c r="AZ202" i="5" s="1"/>
  <c r="CJ164" i="5"/>
  <c r="AQ164" i="5"/>
  <c r="AZ164" i="5" s="1"/>
  <c r="CJ266" i="5"/>
  <c r="AQ266" i="5"/>
  <c r="AZ266" i="5" s="1"/>
  <c r="AQ621" i="5"/>
  <c r="AZ621" i="5" s="1"/>
  <c r="CJ621" i="5"/>
  <c r="CK98" i="5"/>
  <c r="AR98" i="5"/>
  <c r="BA98" i="5" s="1"/>
  <c r="AQ209" i="5"/>
  <c r="AZ209" i="5" s="1"/>
  <c r="CJ209" i="5"/>
  <c r="AQ623" i="5"/>
  <c r="AZ623" i="5" s="1"/>
  <c r="CJ623" i="5"/>
  <c r="CJ296" i="5"/>
  <c r="AQ296" i="5"/>
  <c r="AZ296" i="5" s="1"/>
  <c r="CJ779" i="5"/>
  <c r="AQ779" i="5"/>
  <c r="CK548" i="5"/>
  <c r="AR548" i="5"/>
  <c r="BA548" i="5" s="1"/>
  <c r="CJ377" i="5"/>
  <c r="AQ377" i="5"/>
  <c r="AZ377" i="5" s="1"/>
  <c r="CK73" i="5"/>
  <c r="AR73" i="5"/>
  <c r="BA73" i="5" s="1"/>
  <c r="CK80" i="5"/>
  <c r="AR80" i="5"/>
  <c r="BA80" i="5" s="1"/>
  <c r="CJ468" i="5"/>
  <c r="AQ468" i="5"/>
  <c r="AZ468" i="5" s="1"/>
  <c r="AY134" i="5"/>
  <c r="AY77" i="5"/>
  <c r="CJ229" i="5"/>
  <c r="AQ229" i="5"/>
  <c r="AZ229" i="5" s="1"/>
  <c r="CK58" i="5"/>
  <c r="AR58" i="5"/>
  <c r="BA58" i="5" s="1"/>
  <c r="AQ599" i="5"/>
  <c r="AZ599" i="5" s="1"/>
  <c r="CJ599" i="5"/>
  <c r="CK153" i="5"/>
  <c r="AR153" i="5"/>
  <c r="BA153" i="5" s="1"/>
  <c r="CJ417" i="5"/>
  <c r="AQ417" i="5"/>
  <c r="AZ417" i="5" s="1"/>
  <c r="CK96" i="5"/>
  <c r="AR96" i="5"/>
  <c r="BA96" i="5" s="1"/>
  <c r="CK130" i="5"/>
  <c r="AR130" i="5"/>
  <c r="BA130" i="5" s="1"/>
  <c r="CJ553" i="5"/>
  <c r="AQ553" i="5"/>
  <c r="AZ553" i="5" s="1"/>
  <c r="CJ176" i="5"/>
  <c r="AQ176" i="5"/>
  <c r="AZ176" i="5" s="1"/>
  <c r="CJ221" i="5"/>
  <c r="AQ221" i="5"/>
  <c r="AZ221" i="5" s="1"/>
  <c r="CK260" i="5"/>
  <c r="AR260" i="5"/>
  <c r="BA260" i="5" s="1"/>
  <c r="CJ811" i="5"/>
  <c r="AQ811" i="5"/>
  <c r="CK259" i="5"/>
  <c r="AR259" i="5"/>
  <c r="BA259" i="5" s="1"/>
  <c r="CK677" i="5"/>
  <c r="AR677" i="5"/>
  <c r="CJ567" i="5"/>
  <c r="AQ567" i="5"/>
  <c r="AZ567" i="5" s="1"/>
  <c r="CK573" i="5"/>
  <c r="AR573" i="5"/>
  <c r="BA573" i="5" s="1"/>
  <c r="CJ238" i="5"/>
  <c r="AQ238" i="5"/>
  <c r="AZ238" i="5" s="1"/>
  <c r="CJ639" i="5"/>
  <c r="AQ639" i="5"/>
  <c r="AQ93" i="5"/>
  <c r="CJ93" i="5"/>
  <c r="AQ506" i="5"/>
  <c r="AZ506" i="5" s="1"/>
  <c r="CJ506" i="5"/>
  <c r="CJ474" i="5"/>
  <c r="AQ474" i="5"/>
  <c r="AZ474" i="5" s="1"/>
  <c r="AR157" i="5"/>
  <c r="BA157" i="5" s="1"/>
  <c r="CK157" i="5"/>
  <c r="CK105" i="5"/>
  <c r="AR105" i="5"/>
  <c r="BA105" i="5" s="1"/>
  <c r="CJ292" i="5"/>
  <c r="AQ292" i="5"/>
  <c r="AZ292" i="5" s="1"/>
  <c r="CJ179" i="5"/>
  <c r="AQ179" i="5"/>
  <c r="AZ179" i="5" s="1"/>
  <c r="CK724" i="5"/>
  <c r="AR724" i="5"/>
  <c r="CJ741" i="5"/>
  <c r="AQ741" i="5"/>
  <c r="AR279" i="5"/>
  <c r="BA279" i="5" s="1"/>
  <c r="CK279" i="5"/>
  <c r="CJ435" i="5"/>
  <c r="AQ435" i="5"/>
  <c r="AZ435" i="5" s="1"/>
  <c r="CJ397" i="5"/>
  <c r="AQ397" i="5"/>
  <c r="AZ397" i="5" s="1"/>
  <c r="CJ809" i="5"/>
  <c r="AQ809" i="5"/>
  <c r="CK642" i="5"/>
  <c r="AR642" i="5"/>
  <c r="CJ339" i="5"/>
  <c r="AQ339" i="5"/>
  <c r="AZ339" i="5" s="1"/>
  <c r="CJ381" i="5"/>
  <c r="AQ381" i="5"/>
  <c r="AZ381" i="5" s="1"/>
  <c r="CJ706" i="5"/>
  <c r="AQ706" i="5"/>
  <c r="CK594" i="5"/>
  <c r="AR594" i="5"/>
  <c r="BA594" i="5" s="1"/>
  <c r="AY76" i="5"/>
  <c r="CK812" i="5"/>
  <c r="AR812" i="5"/>
  <c r="CK113" i="5"/>
  <c r="AR113" i="5"/>
  <c r="BA113" i="5" s="1"/>
  <c r="CJ676" i="5"/>
  <c r="AQ676" i="5"/>
  <c r="CK65" i="5"/>
  <c r="AR65" i="5"/>
  <c r="BA65" i="5" s="1"/>
  <c r="AQ791" i="5"/>
  <c r="CJ791" i="5"/>
  <c r="AY297" i="5"/>
  <c r="CJ345" i="5"/>
  <c r="AQ345" i="5"/>
  <c r="AZ345" i="5" s="1"/>
  <c r="CJ154" i="5"/>
  <c r="AQ154" i="5"/>
  <c r="AZ154" i="5" s="1"/>
  <c r="AQ278" i="5"/>
  <c r="AZ278" i="5" s="1"/>
  <c r="CJ278" i="5"/>
  <c r="AQ529" i="5"/>
  <c r="AZ529" i="5" s="1"/>
  <c r="CJ529" i="5"/>
  <c r="AQ654" i="5"/>
  <c r="CJ654" i="5"/>
  <c r="CK42" i="5"/>
  <c r="AR42" i="5"/>
  <c r="BA42" i="5" s="1"/>
  <c r="CJ452" i="5"/>
  <c r="AQ452" i="5"/>
  <c r="AZ452" i="5" s="1"/>
  <c r="CK410" i="5"/>
  <c r="AR410" i="5"/>
  <c r="BA410" i="5" s="1"/>
  <c r="AQ263" i="5"/>
  <c r="AZ263" i="5" s="1"/>
  <c r="CJ263" i="5"/>
  <c r="CJ353" i="5"/>
  <c r="AQ353" i="5"/>
  <c r="AZ353" i="5" s="1"/>
  <c r="CJ271" i="5"/>
  <c r="AQ271" i="5"/>
  <c r="AZ271" i="5" s="1"/>
  <c r="CJ262" i="5"/>
  <c r="AQ262" i="5"/>
  <c r="AZ262" i="5" s="1"/>
  <c r="CJ574" i="5"/>
  <c r="AQ574" i="5"/>
  <c r="AZ574" i="5" s="1"/>
  <c r="CJ134" i="5"/>
  <c r="AQ134" i="5"/>
  <c r="AZ131" i="5" s="1"/>
  <c r="CJ759" i="5"/>
  <c r="AQ759" i="5"/>
  <c r="CJ77" i="5"/>
  <c r="AQ77" i="5"/>
  <c r="AZ77" i="5" s="1"/>
  <c r="AQ344" i="5"/>
  <c r="AZ344" i="5" s="1"/>
  <c r="CJ344" i="5"/>
  <c r="CJ178" i="5"/>
  <c r="AQ178" i="5"/>
  <c r="AZ178" i="5" s="1"/>
  <c r="AQ521" i="5"/>
  <c r="AZ521" i="5" s="1"/>
  <c r="CJ521" i="5"/>
  <c r="CK796" i="5"/>
  <c r="AR796" i="5"/>
  <c r="CJ597" i="5"/>
  <c r="AQ597" i="5"/>
  <c r="AZ597" i="5" s="1"/>
  <c r="CK213" i="5"/>
  <c r="AR213" i="5"/>
  <c r="BA213" i="5" s="1"/>
  <c r="CJ818" i="5"/>
  <c r="AQ818" i="5"/>
  <c r="CK302" i="5"/>
  <c r="AR302" i="5"/>
  <c r="BA302" i="5" s="1"/>
  <c r="CJ382" i="5"/>
  <c r="AQ382" i="5"/>
  <c r="AZ382" i="5" s="1"/>
  <c r="CJ231" i="5"/>
  <c r="AQ231" i="5"/>
  <c r="AZ231" i="5" s="1"/>
  <c r="CJ320" i="5"/>
  <c r="AQ320" i="5"/>
  <c r="AZ320" i="5" s="1"/>
  <c r="CJ329" i="5"/>
  <c r="AQ329" i="5"/>
  <c r="AZ329" i="5" s="1"/>
  <c r="CK532" i="5"/>
  <c r="AR532" i="5"/>
  <c r="BA532" i="5" s="1"/>
  <c r="CJ527" i="5"/>
  <c r="AQ527" i="5"/>
  <c r="AZ527" i="5" s="1"/>
  <c r="CK277" i="5"/>
  <c r="AR277" i="5"/>
  <c r="BA277" i="5" s="1"/>
  <c r="CK603" i="5"/>
  <c r="AR603" i="5"/>
  <c r="BA603" i="5" s="1"/>
  <c r="CJ566" i="5"/>
  <c r="AQ566" i="5"/>
  <c r="AZ566" i="5" s="1"/>
  <c r="CK772" i="5"/>
  <c r="AR772" i="5"/>
  <c r="CJ457" i="5"/>
  <c r="AQ457" i="5"/>
  <c r="AZ457" i="5" s="1"/>
  <c r="CJ484" i="5"/>
  <c r="AQ484" i="5"/>
  <c r="AZ484" i="5" s="1"/>
  <c r="CJ498" i="5"/>
  <c r="AQ498" i="5"/>
  <c r="AZ498" i="5" s="1"/>
  <c r="CJ108" i="5"/>
  <c r="AQ108" i="5"/>
  <c r="AZ108" i="5" s="1"/>
  <c r="CJ737" i="5"/>
  <c r="AQ737" i="5"/>
  <c r="CK756" i="5"/>
  <c r="AR756" i="5"/>
  <c r="CK74" i="5"/>
  <c r="AR74" i="5"/>
  <c r="BA74" i="5" s="1"/>
  <c r="CJ363" i="5"/>
  <c r="AQ363" i="5"/>
  <c r="AZ363" i="5" s="1"/>
  <c r="AQ391" i="5"/>
  <c r="AZ391" i="5" s="1"/>
  <c r="CJ391" i="5"/>
  <c r="CJ525" i="5"/>
  <c r="AQ525" i="5"/>
  <c r="AZ525" i="5" s="1"/>
  <c r="AQ76" i="5"/>
  <c r="AZ76" i="5" s="1"/>
  <c r="CJ76" i="5"/>
  <c r="CK326" i="5"/>
  <c r="AR326" i="5"/>
  <c r="BA326" i="5" s="1"/>
  <c r="CJ287" i="5"/>
  <c r="AQ287" i="5"/>
  <c r="AZ287" i="5" s="1"/>
  <c r="AY293" i="5"/>
  <c r="CJ383" i="5"/>
  <c r="AQ383" i="5"/>
  <c r="AZ383" i="5" s="1"/>
  <c r="CJ297" i="5"/>
  <c r="AQ297" i="5"/>
  <c r="AZ297" i="5" s="1"/>
  <c r="CK48" i="5"/>
  <c r="AR48" i="5"/>
  <c r="BA48" i="5" s="1"/>
  <c r="CJ781" i="5"/>
  <c r="AQ781" i="5"/>
  <c r="CJ208" i="5"/>
  <c r="AQ208" i="5"/>
  <c r="AZ208" i="5" s="1"/>
  <c r="CJ751" i="5"/>
  <c r="AQ751" i="5"/>
  <c r="CJ497" i="5"/>
  <c r="AQ497" i="5"/>
  <c r="AZ497" i="5" s="1"/>
  <c r="AQ767" i="5"/>
  <c r="CJ767" i="5"/>
  <c r="CK318" i="5"/>
  <c r="AR318" i="5"/>
  <c r="BA318" i="5" s="1"/>
  <c r="CJ793" i="5"/>
  <c r="AQ793" i="5"/>
  <c r="AQ368" i="5"/>
  <c r="AZ368" i="5" s="1"/>
  <c r="CJ368" i="5"/>
  <c r="CJ447" i="5"/>
  <c r="AQ447" i="5"/>
  <c r="AZ447" i="5" s="1"/>
  <c r="AQ692" i="5"/>
  <c r="CJ692" i="5"/>
  <c r="CJ550" i="5"/>
  <c r="AQ550" i="5"/>
  <c r="AZ550" i="5" s="1"/>
  <c r="CJ376" i="5"/>
  <c r="AQ376" i="5"/>
  <c r="AZ376" i="5" s="1"/>
  <c r="AR720" i="5"/>
  <c r="CK720" i="5"/>
  <c r="CK595" i="5"/>
  <c r="AR595" i="5"/>
  <c r="BA595" i="5" s="1"/>
  <c r="CK807" i="5"/>
  <c r="AR807" i="5"/>
  <c r="AQ454" i="5"/>
  <c r="AZ454" i="5" s="1"/>
  <c r="CJ454" i="5"/>
  <c r="CJ691" i="5"/>
  <c r="AQ691" i="5"/>
  <c r="CJ258" i="5"/>
  <c r="AQ258" i="5"/>
  <c r="AZ258" i="5" s="1"/>
  <c r="AR766" i="5"/>
  <c r="CK766" i="5"/>
  <c r="CJ60" i="5"/>
  <c r="AQ60" i="5"/>
  <c r="AZ60" i="5" s="1"/>
  <c r="AQ438" i="5"/>
  <c r="AZ438" i="5" s="1"/>
  <c r="CJ438" i="5"/>
  <c r="CK466" i="5"/>
  <c r="AR466" i="5"/>
  <c r="BA466" i="5" s="1"/>
  <c r="CJ228" i="5"/>
  <c r="AQ228" i="5"/>
  <c r="AZ228" i="5" s="1"/>
  <c r="CJ589" i="5"/>
  <c r="AQ589" i="5"/>
  <c r="AZ589" i="5" s="1"/>
  <c r="CK725" i="5"/>
  <c r="AR725" i="5"/>
  <c r="AQ662" i="5"/>
  <c r="CJ662" i="5"/>
  <c r="CJ210" i="5"/>
  <c r="AQ210" i="5"/>
  <c r="AZ210" i="5" s="1"/>
  <c r="CJ556" i="5"/>
  <c r="AQ556" i="5"/>
  <c r="AZ556" i="5" s="1"/>
  <c r="CK687" i="5"/>
  <c r="AR687" i="5"/>
  <c r="CK319" i="5"/>
  <c r="AR319" i="5"/>
  <c r="BA319" i="5" s="1"/>
  <c r="CJ188" i="5"/>
  <c r="AQ188" i="5"/>
  <c r="AZ188" i="5" s="1"/>
  <c r="CJ53" i="5"/>
  <c r="AQ53" i="5"/>
  <c r="AZ53" i="5" s="1"/>
  <c r="AQ338" i="5"/>
  <c r="AZ338" i="5" s="1"/>
  <c r="CJ338" i="5"/>
  <c r="CK698" i="5"/>
  <c r="AR698" i="5"/>
  <c r="CJ392" i="5"/>
  <c r="AQ392" i="5"/>
  <c r="AZ392" i="5" s="1"/>
  <c r="CK235" i="5"/>
  <c r="AR235" i="5"/>
  <c r="BA235" i="5" s="1"/>
  <c r="CK516" i="5"/>
  <c r="AR516" i="5"/>
  <c r="BA516" i="5" s="1"/>
  <c r="CJ441" i="5"/>
  <c r="AQ441" i="5"/>
  <c r="AZ441" i="5" s="1"/>
  <c r="CJ742" i="5"/>
  <c r="AQ742" i="5"/>
  <c r="CK64" i="5"/>
  <c r="AR64" i="5"/>
  <c r="BA64" i="5" s="1"/>
  <c r="CJ139" i="5"/>
  <c r="AQ139" i="5"/>
  <c r="AZ139" i="5" s="1"/>
  <c r="CK499" i="5"/>
  <c r="AR499" i="5"/>
  <c r="BA499" i="5" s="1"/>
  <c r="CJ336" i="5"/>
  <c r="AQ336" i="5"/>
  <c r="AZ336" i="5" s="1"/>
  <c r="CK424" i="5"/>
  <c r="AR424" i="5"/>
  <c r="BA424" i="5" s="1"/>
  <c r="CK471" i="5"/>
  <c r="AR471" i="5"/>
  <c r="BA471" i="5" s="1"/>
  <c r="CJ374" i="5"/>
  <c r="AQ374" i="5"/>
  <c r="AZ374" i="5" s="1"/>
  <c r="CK723" i="5"/>
  <c r="AR723" i="5"/>
  <c r="CJ305" i="5"/>
  <c r="AQ305" i="5"/>
  <c r="AZ305" i="5" s="1"/>
  <c r="CJ236" i="5"/>
  <c r="AQ236" i="5"/>
  <c r="CK569" i="5"/>
  <c r="AR569" i="5"/>
  <c r="BA569" i="5" s="1"/>
  <c r="CJ540" i="5"/>
  <c r="AQ540" i="5"/>
  <c r="AZ540" i="5" s="1"/>
  <c r="CJ389" i="5"/>
  <c r="AQ389" i="5"/>
  <c r="AZ389" i="5" s="1"/>
  <c r="CJ542" i="5"/>
  <c r="AQ542" i="5"/>
  <c r="AZ542" i="5" s="1"/>
  <c r="CK212" i="5"/>
  <c r="AR212" i="5"/>
  <c r="BA212" i="5" s="1"/>
  <c r="CK177" i="5"/>
  <c r="AR177" i="5"/>
  <c r="BA177" i="5" s="1"/>
  <c r="CJ719" i="5"/>
  <c r="AQ719" i="5"/>
  <c r="CJ367" i="5"/>
  <c r="AQ367" i="5"/>
  <c r="AZ367" i="5" s="1"/>
  <c r="CJ712" i="5"/>
  <c r="AQ712" i="5"/>
  <c r="CJ445" i="5"/>
  <c r="AQ445" i="5"/>
  <c r="AZ445" i="5" s="1"/>
  <c r="CK81" i="5"/>
  <c r="AR81" i="5"/>
  <c r="BA81" i="5" s="1"/>
  <c r="CJ481" i="5"/>
  <c r="AQ481" i="5"/>
  <c r="AZ481" i="5" s="1"/>
  <c r="AQ281" i="5"/>
  <c r="AZ281" i="5" s="1"/>
  <c r="CJ281" i="5"/>
  <c r="AQ704" i="5"/>
  <c r="CJ704" i="5"/>
  <c r="CJ135" i="5"/>
  <c r="AQ135" i="5"/>
  <c r="CK428" i="5"/>
  <c r="AR428" i="5"/>
  <c r="BA428" i="5" s="1"/>
  <c r="CK442" i="5"/>
  <c r="AR442" i="5"/>
  <c r="BA442" i="5" s="1"/>
  <c r="CK472" i="5"/>
  <c r="AR472" i="5"/>
  <c r="BA472" i="5" s="1"/>
  <c r="CK380" i="5"/>
  <c r="AR380" i="5"/>
  <c r="BA380" i="5" s="1"/>
  <c r="AZ577" i="5"/>
  <c r="CK557" i="5"/>
  <c r="AR557" i="5"/>
  <c r="BA557" i="5" s="1"/>
  <c r="AY275" i="5"/>
  <c r="CJ732" i="5"/>
  <c r="AQ732" i="5"/>
  <c r="CK688" i="5"/>
  <c r="AR688" i="5"/>
  <c r="AR628" i="5"/>
  <c r="BA628" i="5" s="1"/>
  <c r="CK628" i="5"/>
  <c r="CJ459" i="5"/>
  <c r="AQ459" i="5"/>
  <c r="AZ459" i="5" s="1"/>
  <c r="CJ249" i="5"/>
  <c r="AQ249" i="5"/>
  <c r="AZ249" i="5" s="1"/>
  <c r="CK406" i="5"/>
  <c r="AR406" i="5"/>
  <c r="BA406" i="5" s="1"/>
  <c r="CJ480" i="5"/>
  <c r="AQ480" i="5"/>
  <c r="AZ480" i="5" s="1"/>
  <c r="CJ398" i="5"/>
  <c r="AQ398" i="5"/>
  <c r="AZ398" i="5" s="1"/>
  <c r="CJ794" i="5"/>
  <c r="AQ794" i="5"/>
  <c r="CK580" i="5"/>
  <c r="AR580" i="5"/>
  <c r="BA580" i="5" s="1"/>
  <c r="CJ270" i="5"/>
  <c r="AQ270" i="5"/>
  <c r="AZ270" i="5" s="1"/>
  <c r="AY78" i="5"/>
  <c r="AR620" i="5"/>
  <c r="BA620" i="5" s="1"/>
  <c r="CK620" i="5"/>
  <c r="CJ162" i="5"/>
  <c r="AQ162" i="5"/>
  <c r="AZ162" i="5" s="1"/>
  <c r="CK652" i="5"/>
  <c r="AR652" i="5"/>
  <c r="CJ316" i="5"/>
  <c r="AQ316" i="5"/>
  <c r="AZ316" i="5" s="1"/>
  <c r="CJ126" i="5"/>
  <c r="AQ126" i="5"/>
  <c r="AZ126" i="5" s="1"/>
  <c r="CJ588" i="5"/>
  <c r="AQ588" i="5"/>
  <c r="AZ588" i="5" s="1"/>
  <c r="AQ375" i="5"/>
  <c r="AZ375" i="5" s="1"/>
  <c r="CJ375" i="5"/>
  <c r="AQ629" i="5"/>
  <c r="AZ629" i="5" s="1"/>
  <c r="CJ629" i="5"/>
  <c r="CK181" i="5"/>
  <c r="AR181" i="5"/>
  <c r="BA181" i="5" s="1"/>
  <c r="CK479" i="5"/>
  <c r="AR479" i="5"/>
  <c r="BA479" i="5" s="1"/>
  <c r="CJ415" i="5"/>
  <c r="AQ415" i="5"/>
  <c r="AZ415" i="5" s="1"/>
  <c r="AR765" i="5"/>
  <c r="CK765" i="5"/>
  <c r="CJ143" i="5"/>
  <c r="AQ143" i="5"/>
  <c r="AZ143" i="5" s="1"/>
  <c r="CJ241" i="5"/>
  <c r="AQ241" i="5"/>
  <c r="AZ241" i="5" s="1"/>
  <c r="CK350" i="5"/>
  <c r="AR350" i="5"/>
  <c r="BA350" i="5" s="1"/>
  <c r="CK372" i="5"/>
  <c r="AR372" i="5"/>
  <c r="BA372" i="5" s="1"/>
  <c r="CK658" i="5"/>
  <c r="AR658" i="5"/>
  <c r="AQ409" i="5"/>
  <c r="AZ409" i="5" s="1"/>
  <c r="CJ409" i="5"/>
  <c r="AQ282" i="5"/>
  <c r="AZ282" i="5" s="1"/>
  <c r="CJ282" i="5"/>
  <c r="CJ386" i="5"/>
  <c r="AQ386" i="5"/>
  <c r="AZ386" i="5" s="1"/>
  <c r="CJ158" i="5"/>
  <c r="AQ158" i="5"/>
  <c r="AZ158" i="5" s="1"/>
  <c r="CJ321" i="5"/>
  <c r="AQ321" i="5"/>
  <c r="AZ321" i="5" s="1"/>
  <c r="AR790" i="5"/>
  <c r="CK790" i="5"/>
  <c r="CK341" i="5"/>
  <c r="AR341" i="5"/>
  <c r="BA341" i="5" s="1"/>
  <c r="CK773" i="5"/>
  <c r="AR773" i="5"/>
  <c r="CJ223" i="5"/>
  <c r="AQ223" i="5"/>
  <c r="AZ223" i="5" s="1"/>
  <c r="AY298" i="5"/>
  <c r="CK295" i="5"/>
  <c r="AR295" i="5"/>
  <c r="BA295" i="5" s="1"/>
  <c r="CK543" i="5"/>
  <c r="AR543" i="5"/>
  <c r="BA543" i="5" s="1"/>
  <c r="CJ160" i="5"/>
  <c r="AQ160" i="5"/>
  <c r="AZ160" i="5" s="1"/>
  <c r="CJ423" i="5"/>
  <c r="AQ423" i="5"/>
  <c r="AZ423" i="5" s="1"/>
  <c r="CK778" i="5"/>
  <c r="AR778" i="5"/>
  <c r="CK185" i="5"/>
  <c r="AR185" i="5"/>
  <c r="BA185" i="5" s="1"/>
  <c r="CK711" i="5"/>
  <c r="AR711" i="5"/>
  <c r="AY281" i="5"/>
  <c r="AY280" i="5"/>
  <c r="CJ195" i="5"/>
  <c r="AQ195" i="5"/>
  <c r="AZ195" i="5" s="1"/>
  <c r="CJ360" i="5"/>
  <c r="AQ360" i="5"/>
  <c r="AZ360" i="5" s="1"/>
  <c r="CK494" i="5"/>
  <c r="AR494" i="5"/>
  <c r="BA494" i="5" s="1"/>
  <c r="CJ541" i="5"/>
  <c r="AQ541" i="5"/>
  <c r="AZ541" i="5" s="1"/>
  <c r="CK616" i="5"/>
  <c r="AR616" i="5"/>
  <c r="BA616" i="5" s="1"/>
  <c r="CJ705" i="5"/>
  <c r="AQ705" i="5"/>
  <c r="CJ429" i="5"/>
  <c r="AQ429" i="5"/>
  <c r="AZ429" i="5" s="1"/>
  <c r="CK165" i="5"/>
  <c r="AR165" i="5"/>
  <c r="BA165" i="5" s="1"/>
  <c r="CK434" i="5"/>
  <c r="AR434" i="5"/>
  <c r="BA434" i="5" s="1"/>
  <c r="CJ422" i="5"/>
  <c r="AQ422" i="5"/>
  <c r="AZ422" i="5" s="1"/>
  <c r="CK577" i="5"/>
  <c r="AR577" i="5"/>
  <c r="AY277" i="5"/>
  <c r="CK640" i="5"/>
  <c r="AR640" i="5"/>
  <c r="CK500" i="5"/>
  <c r="AR500" i="5"/>
  <c r="BA500" i="5" s="1"/>
  <c r="AQ91" i="5"/>
  <c r="AZ91" i="5" s="1"/>
  <c r="CJ91" i="5"/>
  <c r="CJ641" i="5"/>
  <c r="AQ641" i="5"/>
  <c r="AQ743" i="5"/>
  <c r="CJ743" i="5"/>
  <c r="CK412" i="5"/>
  <c r="AR412" i="5"/>
  <c r="BA412" i="5" s="1"/>
  <c r="CK169" i="5"/>
  <c r="AR169" i="5"/>
  <c r="BA169" i="5" s="1"/>
  <c r="CK402" i="5"/>
  <c r="AR402" i="5"/>
  <c r="BA402" i="5" s="1"/>
  <c r="CK563" i="5"/>
  <c r="AR563" i="5"/>
  <c r="BA563" i="5" s="1"/>
  <c r="AQ224" i="5"/>
  <c r="AZ224" i="5" s="1"/>
  <c r="CJ224" i="5"/>
  <c r="CK755" i="5"/>
  <c r="AR755" i="5"/>
  <c r="CJ335" i="5"/>
  <c r="AQ335" i="5"/>
  <c r="AZ335" i="5" s="1"/>
  <c r="CK586" i="5"/>
  <c r="AR586" i="5"/>
  <c r="BA586" i="5" s="1"/>
  <c r="AY85" i="5"/>
  <c r="AQ322" i="5"/>
  <c r="AZ322" i="5" s="1"/>
  <c r="CJ322" i="5"/>
  <c r="AR750" i="5"/>
  <c r="CK750" i="5"/>
  <c r="AR173" i="5"/>
  <c r="BA173" i="5" s="1"/>
  <c r="CK173" i="5"/>
  <c r="CJ214" i="5"/>
  <c r="AQ214" i="5"/>
  <c r="AZ214" i="5" s="1"/>
  <c r="CJ465" i="5"/>
  <c r="AQ465" i="5"/>
  <c r="AZ465" i="5" s="1"/>
  <c r="CJ655" i="5"/>
  <c r="AQ655" i="5"/>
  <c r="CJ78" i="5"/>
  <c r="AQ78" i="5"/>
  <c r="AZ78" i="5" s="1"/>
  <c r="CJ492" i="5"/>
  <c r="AQ492" i="5"/>
  <c r="AZ492" i="5" s="1"/>
  <c r="CJ565" i="5"/>
  <c r="AQ565" i="5"/>
  <c r="AZ565" i="5" s="1"/>
  <c r="CJ312" i="5"/>
  <c r="AQ312" i="5"/>
  <c r="AZ312" i="5" s="1"/>
  <c r="CJ522" i="5"/>
  <c r="AQ522" i="5"/>
  <c r="AZ522" i="5" s="1"/>
  <c r="CJ242" i="5"/>
  <c r="AQ242" i="5"/>
  <c r="AZ242" i="5" s="1"/>
  <c r="CJ774" i="5"/>
  <c r="AQ774" i="5"/>
  <c r="AY126" i="5"/>
  <c r="CK303" i="5"/>
  <c r="AR303" i="5"/>
  <c r="BA303" i="5" s="1"/>
  <c r="AQ800" i="5"/>
  <c r="CJ800" i="5"/>
  <c r="AQ59" i="5"/>
  <c r="AZ59" i="5" s="1"/>
  <c r="CJ59" i="5"/>
  <c r="AQ607" i="5"/>
  <c r="AZ607" i="5" s="1"/>
  <c r="CJ607" i="5"/>
  <c r="CJ115" i="5"/>
  <c r="AQ115" i="5"/>
  <c r="CJ797" i="5"/>
  <c r="AQ797" i="5"/>
  <c r="CJ630" i="5"/>
  <c r="AQ630" i="5"/>
  <c r="AZ630" i="5" s="1"/>
  <c r="AQ728" i="5"/>
  <c r="CJ728" i="5"/>
  <c r="CJ334" i="5"/>
  <c r="AQ334" i="5"/>
  <c r="AZ334" i="5" s="1"/>
  <c r="CJ152" i="5"/>
  <c r="AQ152" i="5"/>
  <c r="AZ152" i="5" s="1"/>
  <c r="CK275" i="5"/>
  <c r="AR275" i="5"/>
  <c r="BA275" i="5" s="1"/>
  <c r="CJ668" i="5"/>
  <c r="AQ668" i="5"/>
  <c r="CJ686" i="5"/>
  <c r="AQ686" i="5"/>
  <c r="CJ670" i="5"/>
  <c r="AQ670" i="5"/>
  <c r="CJ298" i="5"/>
  <c r="AQ298" i="5"/>
  <c r="AZ298" i="5" s="1"/>
  <c r="AQ810" i="5"/>
  <c r="CJ810" i="5"/>
  <c r="CK66" i="5"/>
  <c r="AR66" i="5"/>
  <c r="BA66" i="5" s="1"/>
  <c r="CJ118" i="5"/>
  <c r="AQ118" i="5"/>
  <c r="CK243" i="5"/>
  <c r="AR243" i="5"/>
  <c r="BA243" i="5" s="1"/>
  <c r="AH665" i="11" l="1"/>
  <c r="X703" i="5" s="1"/>
  <c r="AH661" i="11"/>
  <c r="X699" i="5" s="1"/>
  <c r="AH662" i="11"/>
  <c r="AH660" i="11"/>
  <c r="X698" i="5" s="1"/>
  <c r="X697" i="5"/>
  <c r="AI679" i="11"/>
  <c r="Y717" i="5" s="1"/>
  <c r="AI677" i="11"/>
  <c r="Y715" i="5" s="1"/>
  <c r="AI675" i="11"/>
  <c r="Y713" i="5" s="1"/>
  <c r="AI673" i="11"/>
  <c r="Y711" i="5" s="1"/>
  <c r="AI671" i="11"/>
  <c r="Y709" i="5" s="1"/>
  <c r="AI678" i="11"/>
  <c r="Y716" i="5" s="1"/>
  <c r="AI676" i="11"/>
  <c r="Y714" i="5" s="1"/>
  <c r="AI674" i="11"/>
  <c r="Y712" i="5" s="1"/>
  <c r="AI672" i="11"/>
  <c r="Y710" i="5" s="1"/>
  <c r="Y708" i="5"/>
  <c r="AK709" i="11"/>
  <c r="AA747" i="5" s="1"/>
  <c r="AK707" i="11"/>
  <c r="AA745" i="5" s="1"/>
  <c r="AK705" i="11"/>
  <c r="AA743" i="5" s="1"/>
  <c r="AK708" i="11"/>
  <c r="AA746" i="5" s="1"/>
  <c r="AK706" i="11"/>
  <c r="AA744" i="5" s="1"/>
  <c r="AA742" i="5"/>
  <c r="AI693" i="11"/>
  <c r="Y731" i="5" s="1"/>
  <c r="Y730" i="5"/>
  <c r="AH725" i="11"/>
  <c r="X763" i="5" s="1"/>
  <c r="AH723" i="11"/>
  <c r="X761" i="5" s="1"/>
  <c r="AH724" i="11"/>
  <c r="X762" i="5" s="1"/>
  <c r="AH722" i="11"/>
  <c r="X760" i="5" s="1"/>
  <c r="X759" i="5"/>
  <c r="AZ234" i="5"/>
  <c r="AI709" i="11"/>
  <c r="Y747" i="5" s="1"/>
  <c r="AI707" i="11"/>
  <c r="Y745" i="5" s="1"/>
  <c r="AI705" i="11"/>
  <c r="Y743" i="5" s="1"/>
  <c r="AI708" i="11"/>
  <c r="Y746" i="5" s="1"/>
  <c r="AI706" i="11"/>
  <c r="Y744" i="5" s="1"/>
  <c r="Y742" i="5"/>
  <c r="AK693" i="11"/>
  <c r="AA731" i="5" s="1"/>
  <c r="AA730" i="5"/>
  <c r="AH709" i="11"/>
  <c r="X747" i="5" s="1"/>
  <c r="AH707" i="11"/>
  <c r="X745" i="5" s="1"/>
  <c r="AH705" i="11"/>
  <c r="X743" i="5" s="1"/>
  <c r="AH708" i="11"/>
  <c r="X746" i="5" s="1"/>
  <c r="AH706" i="11"/>
  <c r="X744" i="5" s="1"/>
  <c r="X742" i="5"/>
  <c r="AI667" i="11"/>
  <c r="Y705" i="5" s="1"/>
  <c r="AI668" i="11"/>
  <c r="Y706" i="5" s="1"/>
  <c r="Y704" i="5"/>
  <c r="AJ725" i="11"/>
  <c r="Z763" i="5" s="1"/>
  <c r="AJ723" i="11"/>
  <c r="Z761" i="5" s="1"/>
  <c r="AJ724" i="11"/>
  <c r="Z762" i="5" s="1"/>
  <c r="AJ722" i="11"/>
  <c r="Z760" i="5" s="1"/>
  <c r="Z759" i="5"/>
  <c r="AH693" i="11"/>
  <c r="X731" i="5" s="1"/>
  <c r="X730" i="5"/>
  <c r="AJ709" i="11"/>
  <c r="Z747" i="5" s="1"/>
  <c r="AJ707" i="11"/>
  <c r="Z745" i="5" s="1"/>
  <c r="AJ705" i="11"/>
  <c r="Z743" i="5" s="1"/>
  <c r="AJ708" i="11"/>
  <c r="Z746" i="5" s="1"/>
  <c r="AJ706" i="11"/>
  <c r="Z744" i="5" s="1"/>
  <c r="Z742" i="5"/>
  <c r="AK725" i="11"/>
  <c r="AA763" i="5" s="1"/>
  <c r="AK723" i="11"/>
  <c r="AA761" i="5" s="1"/>
  <c r="AK724" i="11"/>
  <c r="AA762" i="5" s="1"/>
  <c r="AK722" i="11"/>
  <c r="AA760" i="5" s="1"/>
  <c r="AA759" i="5"/>
  <c r="AH679" i="11"/>
  <c r="X717" i="5" s="1"/>
  <c r="AH677" i="11"/>
  <c r="X715" i="5" s="1"/>
  <c r="AH671" i="11"/>
  <c r="X709" i="5" s="1"/>
  <c r="AH675" i="11"/>
  <c r="X713" i="5" s="1"/>
  <c r="AH678" i="11"/>
  <c r="X716" i="5" s="1"/>
  <c r="AH676" i="11"/>
  <c r="X714" i="5" s="1"/>
  <c r="AH674" i="11"/>
  <c r="X712" i="5" s="1"/>
  <c r="AH672" i="11"/>
  <c r="X710" i="5" s="1"/>
  <c r="AH673" i="11"/>
  <c r="X711" i="5" s="1"/>
  <c r="X708" i="5"/>
  <c r="AI665" i="11"/>
  <c r="Y703" i="5" s="1"/>
  <c r="AI661" i="11"/>
  <c r="Y699" i="5" s="1"/>
  <c r="AI662" i="11"/>
  <c r="AI660" i="11"/>
  <c r="Y698" i="5" s="1"/>
  <c r="Y697" i="5"/>
  <c r="AK679" i="11"/>
  <c r="AA717" i="5" s="1"/>
  <c r="AK677" i="11"/>
  <c r="AA715" i="5" s="1"/>
  <c r="AK675" i="11"/>
  <c r="AA713" i="5" s="1"/>
  <c r="AK673" i="11"/>
  <c r="AA711" i="5" s="1"/>
  <c r="AK678" i="11"/>
  <c r="AA716" i="5" s="1"/>
  <c r="AK676" i="11"/>
  <c r="AA714" i="5" s="1"/>
  <c r="AK674" i="11"/>
  <c r="AA712" i="5" s="1"/>
  <c r="AK672" i="11"/>
  <c r="AA710" i="5" s="1"/>
  <c r="AK671" i="11"/>
  <c r="AA709" i="5" s="1"/>
  <c r="AA708" i="5"/>
  <c r="AZ100" i="5"/>
  <c r="AZ239" i="5"/>
  <c r="AJ693" i="11"/>
  <c r="Z731" i="5" s="1"/>
  <c r="Z730" i="5"/>
  <c r="AI725" i="11"/>
  <c r="Y763" i="5" s="1"/>
  <c r="AI723" i="11"/>
  <c r="Y761" i="5" s="1"/>
  <c r="AI724" i="11"/>
  <c r="Y762" i="5" s="1"/>
  <c r="AI722" i="11"/>
  <c r="Y760" i="5" s="1"/>
  <c r="Y759" i="5"/>
  <c r="AZ237" i="5"/>
  <c r="AJ679" i="11"/>
  <c r="Z717" i="5" s="1"/>
  <c r="AJ677" i="11"/>
  <c r="Z715" i="5" s="1"/>
  <c r="AJ675" i="11"/>
  <c r="Z713" i="5" s="1"/>
  <c r="AJ673" i="11"/>
  <c r="Z711" i="5" s="1"/>
  <c r="AJ671" i="11"/>
  <c r="Z709" i="5" s="1"/>
  <c r="AJ678" i="11"/>
  <c r="Z716" i="5" s="1"/>
  <c r="AJ676" i="11"/>
  <c r="Z714" i="5" s="1"/>
  <c r="AJ674" i="11"/>
  <c r="Z712" i="5" s="1"/>
  <c r="AJ672" i="11"/>
  <c r="Z710" i="5" s="1"/>
  <c r="Z708" i="5"/>
  <c r="AK662" i="11"/>
  <c r="AK660" i="11"/>
  <c r="AA698" i="5" s="1"/>
  <c r="AK661" i="11"/>
  <c r="AA699" i="5" s="1"/>
  <c r="AK665" i="11"/>
  <c r="AA703" i="5" s="1"/>
  <c r="AA697" i="5"/>
  <c r="AJ667" i="11"/>
  <c r="Z705" i="5" s="1"/>
  <c r="AJ668" i="11"/>
  <c r="Z706" i="5" s="1"/>
  <c r="Z704" i="5"/>
  <c r="AH667" i="11"/>
  <c r="X705" i="5" s="1"/>
  <c r="AH668" i="11"/>
  <c r="X706" i="5" s="1"/>
  <c r="X704" i="5"/>
  <c r="AZ236" i="5"/>
  <c r="AK668" i="11"/>
  <c r="AA706" i="5" s="1"/>
  <c r="AK667" i="11"/>
  <c r="AA705" i="5" s="1"/>
  <c r="AA704" i="5"/>
  <c r="AJ665" i="11"/>
  <c r="Z703" i="5" s="1"/>
  <c r="AJ661" i="11"/>
  <c r="Z699" i="5" s="1"/>
  <c r="AJ662" i="11"/>
  <c r="AJ660" i="11"/>
  <c r="Z698" i="5" s="1"/>
  <c r="Z697" i="5"/>
  <c r="Z655" i="5"/>
  <c r="AJ618" i="11"/>
  <c r="AJ619" i="11" s="1"/>
  <c r="Z657" i="5" s="1"/>
  <c r="AJ621" i="11"/>
  <c r="Z659" i="5" s="1"/>
  <c r="Z654" i="5"/>
  <c r="AA654" i="5"/>
  <c r="AK617" i="11"/>
  <c r="AK615" i="11"/>
  <c r="AA653" i="5" s="1"/>
  <c r="AK613" i="11"/>
  <c r="AA651" i="5" s="1"/>
  <c r="AK614" i="11"/>
  <c r="AA652" i="5" s="1"/>
  <c r="AK612" i="11"/>
  <c r="AA650" i="5" s="1"/>
  <c r="AA649" i="5"/>
  <c r="AJ612" i="11"/>
  <c r="Z650" i="5" s="1"/>
  <c r="AJ615" i="11"/>
  <c r="Z653" i="5" s="1"/>
  <c r="AJ613" i="11"/>
  <c r="Z651" i="5" s="1"/>
  <c r="AJ614" i="11"/>
  <c r="Z652" i="5" s="1"/>
  <c r="Z649" i="5"/>
  <c r="AZ127" i="5"/>
  <c r="AZ135" i="5"/>
  <c r="AZ136" i="5"/>
  <c r="AZ137" i="5"/>
  <c r="AK5" i="11"/>
  <c r="AA43" i="5" s="1"/>
  <c r="AJ6" i="11"/>
  <c r="Z44" i="5" s="1"/>
  <c r="AJ5" i="11"/>
  <c r="Z43" i="5" s="1"/>
  <c r="AI113" i="11"/>
  <c r="AJ113" i="11"/>
  <c r="AH5" i="11"/>
  <c r="X43" i="5" s="1"/>
  <c r="AI5" i="11"/>
  <c r="Y43" i="5" s="1"/>
  <c r="AI6" i="11"/>
  <c r="Y44" i="5" s="1"/>
  <c r="AZ109" i="5"/>
  <c r="AZ114" i="5"/>
  <c r="AZ96" i="5"/>
  <c r="AZ94" i="5"/>
  <c r="AZ97" i="5"/>
  <c r="AZ93" i="5"/>
  <c r="AZ95" i="5"/>
  <c r="AZ98" i="5"/>
  <c r="AZ112" i="5"/>
  <c r="AZ106" i="5"/>
  <c r="AZ113" i="5"/>
  <c r="CK110" i="5"/>
  <c r="AR110" i="5"/>
  <c r="BA110" i="5" s="1"/>
  <c r="CK615" i="5"/>
  <c r="AR615" i="5"/>
  <c r="BA615" i="5" s="1"/>
  <c r="AZ82" i="5"/>
  <c r="AR483" i="5"/>
  <c r="BA483" i="5" s="1"/>
  <c r="CK483" i="5"/>
  <c r="CK485" i="5"/>
  <c r="AR485" i="5"/>
  <c r="BA485" i="5" s="1"/>
  <c r="CK674" i="5"/>
  <c r="AR674" i="5"/>
  <c r="CK523" i="5"/>
  <c r="AR523" i="5"/>
  <c r="BA523" i="5" s="1"/>
  <c r="AZ68" i="5"/>
  <c r="AR120" i="5"/>
  <c r="BA120" i="5" s="1"/>
  <c r="CK120" i="5"/>
  <c r="CK325" i="5"/>
  <c r="AR325" i="5"/>
  <c r="BA325" i="5" s="1"/>
  <c r="CK592" i="5"/>
  <c r="AR592" i="5"/>
  <c r="BA592" i="5" s="1"/>
  <c r="CK256" i="5"/>
  <c r="AR256" i="5"/>
  <c r="BA256" i="5" s="1"/>
  <c r="AR560" i="5"/>
  <c r="BA560" i="5" s="1"/>
  <c r="CK560" i="5"/>
  <c r="CK307" i="5"/>
  <c r="AR307" i="5"/>
  <c r="BA307" i="5" s="1"/>
  <c r="AR531" i="5"/>
  <c r="BA531" i="5" s="1"/>
  <c r="CK531" i="5"/>
  <c r="CK770" i="5"/>
  <c r="AR770" i="5"/>
  <c r="CK554" i="5"/>
  <c r="AR554" i="5"/>
  <c r="BA554" i="5" s="1"/>
  <c r="CK546" i="5"/>
  <c r="AR546" i="5"/>
  <c r="BA546" i="5" s="1"/>
  <c r="AR820" i="5"/>
  <c r="CK820" i="5"/>
  <c r="AR122" i="5"/>
  <c r="BA122" i="5" s="1"/>
  <c r="CK122" i="5"/>
  <c r="CK315" i="5"/>
  <c r="AR315" i="5"/>
  <c r="BA315" i="5" s="1"/>
  <c r="AZ111" i="5"/>
  <c r="AZ110" i="5"/>
  <c r="CK395" i="5"/>
  <c r="AR395" i="5"/>
  <c r="BA395" i="5" s="1"/>
  <c r="AR716" i="5"/>
  <c r="CK716" i="5"/>
  <c r="AR477" i="5"/>
  <c r="BA477" i="5" s="1"/>
  <c r="CK477" i="5"/>
  <c r="CK746" i="5"/>
  <c r="AR746" i="5"/>
  <c r="CK769" i="5"/>
  <c r="AR769" i="5"/>
  <c r="AR753" i="5"/>
  <c r="CK753" i="5"/>
  <c r="CK55" i="5"/>
  <c r="AR55" i="5"/>
  <c r="BA55" i="5" s="1"/>
  <c r="CK264" i="5"/>
  <c r="AR264" i="5"/>
  <c r="BA264" i="5" s="1"/>
  <c r="AR95" i="5"/>
  <c r="BA95" i="5" s="1"/>
  <c r="CK95" i="5"/>
  <c r="CK515" i="5"/>
  <c r="AR515" i="5"/>
  <c r="BA515" i="5" s="1"/>
  <c r="AR491" i="5"/>
  <c r="BA491" i="5" s="1"/>
  <c r="CK491" i="5"/>
  <c r="AR701" i="5"/>
  <c r="CK701" i="5"/>
  <c r="AZ118" i="5"/>
  <c r="BA562" i="5"/>
  <c r="AZ117" i="5"/>
  <c r="CK103" i="5"/>
  <c r="AR103" i="5"/>
  <c r="BA103" i="5" s="1"/>
  <c r="AR507" i="5"/>
  <c r="BA507" i="5" s="1"/>
  <c r="CK507" i="5"/>
  <c r="CK650" i="5"/>
  <c r="AR650" i="5"/>
  <c r="CK111" i="5"/>
  <c r="AR111" i="5"/>
  <c r="BA111" i="5" s="1"/>
  <c r="CK211" i="5"/>
  <c r="AR211" i="5"/>
  <c r="BA211" i="5" s="1"/>
  <c r="AR79" i="5"/>
  <c r="BA79" i="5" s="1"/>
  <c r="CK79" i="5"/>
  <c r="AR702" i="5"/>
  <c r="CK702" i="5"/>
  <c r="CK666" i="5"/>
  <c r="AR666" i="5"/>
  <c r="CK274" i="5"/>
  <c r="AR274" i="5"/>
  <c r="BA274" i="5" s="1"/>
  <c r="CK585" i="5"/>
  <c r="AR585" i="5"/>
  <c r="BA585" i="5" s="1"/>
  <c r="AZ115" i="5"/>
  <c r="CK291" i="5"/>
  <c r="AR291" i="5"/>
  <c r="BA291" i="5" s="1"/>
  <c r="CK192" i="5"/>
  <c r="AR192" i="5"/>
  <c r="BA192" i="5" s="1"/>
  <c r="CK456" i="5"/>
  <c r="AR456" i="5"/>
  <c r="BA456" i="5" s="1"/>
  <c r="CK685" i="5"/>
  <c r="AR685" i="5"/>
  <c r="CK87" i="5"/>
  <c r="AR87" i="5"/>
  <c r="BA87" i="5" s="1"/>
  <c r="CK71" i="5"/>
  <c r="AR71" i="5"/>
  <c r="BA71" i="5" s="1"/>
  <c r="AR272" i="5"/>
  <c r="BA272" i="5" s="1"/>
  <c r="CK272" i="5"/>
  <c r="AZ119" i="5"/>
  <c r="CK317" i="5"/>
  <c r="AR317" i="5"/>
  <c r="BA317" i="5" s="1"/>
  <c r="AR340" i="5"/>
  <c r="BA340" i="5" s="1"/>
  <c r="CK340" i="5"/>
  <c r="CK184" i="5"/>
  <c r="AR184" i="5"/>
  <c r="BA184" i="5" s="1"/>
  <c r="AR440" i="5"/>
  <c r="BA440" i="5" s="1"/>
  <c r="CK440" i="5"/>
  <c r="AR308" i="5"/>
  <c r="BA308" i="5" s="1"/>
  <c r="CK308" i="5"/>
  <c r="CK371" i="5"/>
  <c r="AR371" i="5"/>
  <c r="BA371" i="5" s="1"/>
  <c r="AR731" i="5"/>
  <c r="CK731" i="5"/>
  <c r="AZ116" i="5"/>
  <c r="AR708" i="5"/>
  <c r="CK708" i="5"/>
  <c r="AR745" i="5"/>
  <c r="CK745" i="5"/>
  <c r="CK293" i="5"/>
  <c r="AR293" i="5"/>
  <c r="BA293" i="5" s="1"/>
  <c r="AR280" i="5"/>
  <c r="BA280" i="5" s="1"/>
  <c r="CK280" i="5"/>
  <c r="CK332" i="5"/>
  <c r="AR332" i="5"/>
  <c r="BA332" i="5" s="1"/>
  <c r="CK792" i="5"/>
  <c r="AR792" i="5"/>
  <c r="AR680" i="5"/>
  <c r="CK680" i="5"/>
  <c r="CK200" i="5"/>
  <c r="AR200" i="5"/>
  <c r="BA200" i="5" s="1"/>
  <c r="CK501" i="5"/>
  <c r="AR501" i="5"/>
  <c r="BA501" i="5" s="1"/>
  <c r="AR718" i="5"/>
  <c r="CK718" i="5"/>
  <c r="CK301" i="5"/>
  <c r="AR301" i="5"/>
  <c r="BA301" i="5" s="1"/>
  <c r="AR299" i="5"/>
  <c r="BA299" i="5" s="1"/>
  <c r="CK299" i="5"/>
  <c r="AR475" i="5"/>
  <c r="BA475" i="5" s="1"/>
  <c r="CK475" i="5"/>
  <c r="AR401" i="5"/>
  <c r="BA401" i="5" s="1"/>
  <c r="CK401" i="5"/>
  <c r="CK47" i="5"/>
  <c r="AR47" i="5"/>
  <c r="BA47" i="5" s="1"/>
  <c r="CK738" i="5"/>
  <c r="AR738" i="5"/>
  <c r="CK387" i="5"/>
  <c r="AR387" i="5"/>
  <c r="BA387" i="5" s="1"/>
  <c r="CK672" i="5"/>
  <c r="AR672" i="5"/>
  <c r="CK379" i="5"/>
  <c r="AR379" i="5"/>
  <c r="BA379" i="5" s="1"/>
  <c r="CK432" i="5"/>
  <c r="AR432" i="5"/>
  <c r="BA432" i="5" s="1"/>
  <c r="CK63" i="5"/>
  <c r="AR63" i="5"/>
  <c r="BA63" i="5" s="1"/>
  <c r="AR693" i="5"/>
  <c r="CK693" i="5"/>
  <c r="CK570" i="5"/>
  <c r="AR570" i="5"/>
  <c r="BA570" i="5" s="1"/>
  <c r="CK819" i="5"/>
  <c r="AR819" i="5"/>
  <c r="CK804" i="5"/>
  <c r="AR804" i="5"/>
  <c r="CK565" i="5"/>
  <c r="AR565" i="5"/>
  <c r="BA565" i="5" s="1"/>
  <c r="CK415" i="5"/>
  <c r="AR415" i="5"/>
  <c r="BA415" i="5" s="1"/>
  <c r="AR287" i="5"/>
  <c r="BA287" i="5" s="1"/>
  <c r="CK287" i="5"/>
  <c r="CK231" i="5"/>
  <c r="AR231" i="5"/>
  <c r="BA231" i="5" s="1"/>
  <c r="CK574" i="5"/>
  <c r="AR574" i="5"/>
  <c r="BA574" i="5" s="1"/>
  <c r="CK154" i="5"/>
  <c r="AR154" i="5"/>
  <c r="BA154" i="5" s="1"/>
  <c r="CK689" i="5"/>
  <c r="AR689" i="5"/>
  <c r="CK61" i="5"/>
  <c r="AR61" i="5"/>
  <c r="BA61" i="5" s="1"/>
  <c r="AR530" i="5"/>
  <c r="BA530" i="5" s="1"/>
  <c r="CK530" i="5"/>
  <c r="CK583" i="5"/>
  <c r="AR583" i="5"/>
  <c r="BA583" i="5" s="1"/>
  <c r="CK159" i="5"/>
  <c r="AR159" i="5"/>
  <c r="BA159" i="5" s="1"/>
  <c r="CK814" i="5"/>
  <c r="AR814" i="5"/>
  <c r="CK354" i="5"/>
  <c r="AR354" i="5"/>
  <c r="BA354" i="5" s="1"/>
  <c r="CK430" i="5"/>
  <c r="AR430" i="5"/>
  <c r="BA430" i="5" s="1"/>
  <c r="AR108" i="5"/>
  <c r="BA108" i="5" s="1"/>
  <c r="CK108" i="5"/>
  <c r="CK741" i="5"/>
  <c r="AR741" i="5"/>
  <c r="CK453" i="5"/>
  <c r="AR453" i="5"/>
  <c r="BA453" i="5" s="1"/>
  <c r="CK783" i="5"/>
  <c r="AR783" i="5"/>
  <c r="AZ75" i="5"/>
  <c r="CK386" i="5"/>
  <c r="AR386" i="5"/>
  <c r="BA386" i="5" s="1"/>
  <c r="CK447" i="5"/>
  <c r="AR447" i="5"/>
  <c r="BA447" i="5" s="1"/>
  <c r="CK345" i="5"/>
  <c r="AR345" i="5"/>
  <c r="BA345" i="5" s="1"/>
  <c r="CK808" i="5"/>
  <c r="AR808" i="5"/>
  <c r="CK54" i="5"/>
  <c r="AR54" i="5"/>
  <c r="BA54" i="5" s="1"/>
  <c r="AR552" i="5"/>
  <c r="BA552" i="5" s="1"/>
  <c r="CK552" i="5"/>
  <c r="CK653" i="5"/>
  <c r="AR653" i="5"/>
  <c r="CK787" i="5"/>
  <c r="AR787" i="5"/>
  <c r="CK645" i="5"/>
  <c r="AR645" i="5"/>
  <c r="CK798" i="5"/>
  <c r="AR798" i="5"/>
  <c r="AR240" i="5"/>
  <c r="BA240" i="5" s="1"/>
  <c r="CK240" i="5"/>
  <c r="AR128" i="5"/>
  <c r="BA128" i="5" s="1"/>
  <c r="CK128" i="5"/>
  <c r="CK138" i="5"/>
  <c r="AR138" i="5"/>
  <c r="BA138" i="5" s="1"/>
  <c r="CK390" i="5"/>
  <c r="AR390" i="5"/>
  <c r="BA390" i="5" s="1"/>
  <c r="CK487" i="5"/>
  <c r="AR487" i="5"/>
  <c r="BA487" i="5" s="1"/>
  <c r="CK393" i="5"/>
  <c r="AR393" i="5"/>
  <c r="BA393" i="5" s="1"/>
  <c r="CK273" i="5"/>
  <c r="AR273" i="5"/>
  <c r="BA273" i="5" s="1"/>
  <c r="CK107" i="5"/>
  <c r="AR107" i="5"/>
  <c r="BA107" i="5" s="1"/>
  <c r="CK668" i="5"/>
  <c r="AR668" i="5"/>
  <c r="CK152" i="5"/>
  <c r="AR152" i="5"/>
  <c r="BA152" i="5" s="1"/>
  <c r="AR655" i="5"/>
  <c r="CK655" i="5"/>
  <c r="CK429" i="5"/>
  <c r="AR429" i="5"/>
  <c r="BA429" i="5" s="1"/>
  <c r="AR282" i="5"/>
  <c r="BA282" i="5" s="1"/>
  <c r="CK282" i="5"/>
  <c r="AR126" i="5"/>
  <c r="BA126" i="5" s="1"/>
  <c r="CK126" i="5"/>
  <c r="AR398" i="5"/>
  <c r="BA398" i="5" s="1"/>
  <c r="CK398" i="5"/>
  <c r="CK712" i="5"/>
  <c r="AR712" i="5"/>
  <c r="CK305" i="5"/>
  <c r="AR305" i="5"/>
  <c r="BA305" i="5" s="1"/>
  <c r="CK368" i="5"/>
  <c r="AR368" i="5"/>
  <c r="BA368" i="5" s="1"/>
  <c r="AR767" i="5"/>
  <c r="CK767" i="5"/>
  <c r="CK525" i="5"/>
  <c r="AR525" i="5"/>
  <c r="BA525" i="5" s="1"/>
  <c r="CK329" i="5"/>
  <c r="AR329" i="5"/>
  <c r="BA329" i="5" s="1"/>
  <c r="CK263" i="5"/>
  <c r="AR263" i="5"/>
  <c r="BA263" i="5" s="1"/>
  <c r="CK278" i="5"/>
  <c r="AR278" i="5"/>
  <c r="BA278" i="5" s="1"/>
  <c r="AR809" i="5"/>
  <c r="CK809" i="5"/>
  <c r="AR93" i="5"/>
  <c r="BA93" i="5" s="1"/>
  <c r="CK93" i="5"/>
  <c r="CK377" i="5"/>
  <c r="AR377" i="5"/>
  <c r="BA377" i="5" s="1"/>
  <c r="CK164" i="5"/>
  <c r="AR164" i="5"/>
  <c r="BA164" i="5" s="1"/>
  <c r="CK764" i="5"/>
  <c r="AR764" i="5"/>
  <c r="CK175" i="5"/>
  <c r="AR175" i="5"/>
  <c r="BA175" i="5" s="1"/>
  <c r="CK644" i="5"/>
  <c r="AR644" i="5"/>
  <c r="CK250" i="5"/>
  <c r="AR250" i="5"/>
  <c r="BA250" i="5" s="1"/>
  <c r="CK67" i="5"/>
  <c r="AR67" i="5"/>
  <c r="BA67" i="5" s="1"/>
  <c r="CK775" i="5"/>
  <c r="AR775" i="5"/>
  <c r="CK421" i="5"/>
  <c r="AR421" i="5"/>
  <c r="BA421" i="5" s="1"/>
  <c r="CK84" i="5"/>
  <c r="AR84" i="5"/>
  <c r="BA84" i="5" s="1"/>
  <c r="CK545" i="5"/>
  <c r="AR545" i="5"/>
  <c r="BA545" i="5" s="1"/>
  <c r="CK187" i="5"/>
  <c r="AR187" i="5"/>
  <c r="BA187" i="5" s="1"/>
  <c r="AR182" i="5"/>
  <c r="BA182" i="5" s="1"/>
  <c r="CK182" i="5"/>
  <c r="AR715" i="5"/>
  <c r="CK715" i="5"/>
  <c r="CK537" i="5"/>
  <c r="AR537" i="5"/>
  <c r="BA537" i="5" s="1"/>
  <c r="AR730" i="5"/>
  <c r="CK730" i="5"/>
  <c r="CK467" i="5"/>
  <c r="AR467" i="5"/>
  <c r="BA467" i="5" s="1"/>
  <c r="AR683" i="5"/>
  <c r="CK683" i="5"/>
  <c r="CK85" i="5"/>
  <c r="AR85" i="5"/>
  <c r="BA85" i="5" s="1"/>
  <c r="CK45" i="5"/>
  <c r="AR45" i="5"/>
  <c r="BA45" i="5" s="1"/>
  <c r="AR198" i="5"/>
  <c r="BA198" i="5" s="1"/>
  <c r="CK198" i="5"/>
  <c r="AR752" i="5"/>
  <c r="CK752" i="5"/>
  <c r="AR216" i="5"/>
  <c r="BA216" i="5" s="1"/>
  <c r="CK216" i="5"/>
  <c r="CK168" i="5"/>
  <c r="AR168" i="5"/>
  <c r="BA168" i="5" s="1"/>
  <c r="CK163" i="5"/>
  <c r="AR163" i="5"/>
  <c r="BA163" i="5" s="1"/>
  <c r="AR700" i="5"/>
  <c r="CK700" i="5"/>
  <c r="AR306" i="5"/>
  <c r="BA306" i="5" s="1"/>
  <c r="CK306" i="5"/>
  <c r="CK469" i="5"/>
  <c r="AR469" i="5"/>
  <c r="BA469" i="5" s="1"/>
  <c r="CK124" i="5"/>
  <c r="AR124" i="5"/>
  <c r="BA124" i="5" s="1"/>
  <c r="CK183" i="5"/>
  <c r="AR183" i="5"/>
  <c r="BA183" i="5" s="1"/>
  <c r="CK206" i="5"/>
  <c r="AR206" i="5"/>
  <c r="BA206" i="5" s="1"/>
  <c r="CK92" i="5"/>
  <c r="AR92" i="5"/>
  <c r="BA92" i="5" s="1"/>
  <c r="AR649" i="5"/>
  <c r="CK649" i="5"/>
  <c r="CK526" i="5"/>
  <c r="AR526" i="5"/>
  <c r="BA526" i="5" s="1"/>
  <c r="CK147" i="5"/>
  <c r="AR147" i="5"/>
  <c r="BA147" i="5" s="1"/>
  <c r="CK69" i="5"/>
  <c r="AR69" i="5"/>
  <c r="BA69" i="5" s="1"/>
  <c r="AR166" i="5"/>
  <c r="BA166" i="5" s="1"/>
  <c r="CK166" i="5"/>
  <c r="AR671" i="5"/>
  <c r="CK671" i="5"/>
  <c r="CK257" i="5"/>
  <c r="AR257" i="5"/>
  <c r="BA257" i="5" s="1"/>
  <c r="CK508" i="5"/>
  <c r="AR508" i="5"/>
  <c r="BA508" i="5" s="1"/>
  <c r="AR416" i="5"/>
  <c r="BA416" i="5" s="1"/>
  <c r="CK416" i="5"/>
  <c r="CK156" i="5"/>
  <c r="AR156" i="5"/>
  <c r="BA156" i="5" s="1"/>
  <c r="AR736" i="5"/>
  <c r="CK736" i="5"/>
  <c r="CK817" i="5"/>
  <c r="AR817" i="5"/>
  <c r="CK797" i="5"/>
  <c r="AR797" i="5"/>
  <c r="AR662" i="5"/>
  <c r="CK662" i="5"/>
  <c r="CK297" i="5"/>
  <c r="AR297" i="5"/>
  <c r="BA297" i="5" s="1"/>
  <c r="AR521" i="5"/>
  <c r="BA521" i="5" s="1"/>
  <c r="CK521" i="5"/>
  <c r="CK271" i="5"/>
  <c r="AR271" i="5"/>
  <c r="BA271" i="5" s="1"/>
  <c r="CK194" i="5"/>
  <c r="AR194" i="5"/>
  <c r="BA194" i="5" s="1"/>
  <c r="CK461" i="5"/>
  <c r="AR461" i="5"/>
  <c r="BA461" i="5" s="1"/>
  <c r="CK342" i="5"/>
  <c r="AR342" i="5"/>
  <c r="BA342" i="5" s="1"/>
  <c r="CK714" i="5"/>
  <c r="AR714" i="5"/>
  <c r="CK255" i="5"/>
  <c r="AR255" i="5"/>
  <c r="BA255" i="5" s="1"/>
  <c r="CK222" i="5"/>
  <c r="AR222" i="5"/>
  <c r="BA222" i="5" s="1"/>
  <c r="CK489" i="5"/>
  <c r="AR489" i="5"/>
  <c r="BA489" i="5" s="1"/>
  <c r="CK488" i="5"/>
  <c r="AR488" i="5"/>
  <c r="BA488" i="5" s="1"/>
  <c r="AR217" i="5"/>
  <c r="BA217" i="5" s="1"/>
  <c r="CK217" i="5"/>
  <c r="CK140" i="5"/>
  <c r="AR140" i="5"/>
  <c r="BA140" i="5" s="1"/>
  <c r="CK248" i="5"/>
  <c r="AR248" i="5"/>
  <c r="BA248" i="5" s="1"/>
  <c r="CK75" i="5"/>
  <c r="AR75" i="5"/>
  <c r="BA75" i="5" s="1"/>
  <c r="AR62" i="5"/>
  <c r="BA62" i="5" s="1"/>
  <c r="CK62" i="5"/>
  <c r="CK588" i="5"/>
  <c r="AR588" i="5"/>
  <c r="BA588" i="5" s="1"/>
  <c r="CK605" i="5"/>
  <c r="AR605" i="5"/>
  <c r="BA605" i="5" s="1"/>
  <c r="CK505" i="5"/>
  <c r="AR505" i="5"/>
  <c r="BA505" i="5" s="1"/>
  <c r="CK514" i="5"/>
  <c r="AR514" i="5"/>
  <c r="BA514" i="5" s="1"/>
  <c r="CK346" i="5"/>
  <c r="AR346" i="5"/>
  <c r="BA346" i="5" s="1"/>
  <c r="CK172" i="5"/>
  <c r="AR172" i="5"/>
  <c r="BA172" i="5" s="1"/>
  <c r="CK713" i="5"/>
  <c r="AR713" i="5"/>
  <c r="AR116" i="5"/>
  <c r="BA116" i="5" s="1"/>
  <c r="CK116" i="5"/>
  <c r="CK59" i="5"/>
  <c r="AR59" i="5"/>
  <c r="BA59" i="5" s="1"/>
  <c r="CK522" i="5"/>
  <c r="AR522" i="5"/>
  <c r="BA522" i="5" s="1"/>
  <c r="CK423" i="5"/>
  <c r="AR423" i="5"/>
  <c r="BA423" i="5" s="1"/>
  <c r="CK781" i="5"/>
  <c r="AR781" i="5"/>
  <c r="CK408" i="5"/>
  <c r="AR408" i="5"/>
  <c r="BA408" i="5" s="1"/>
  <c r="CK463" i="5"/>
  <c r="AR463" i="5"/>
  <c r="BA463" i="5" s="1"/>
  <c r="CK347" i="5"/>
  <c r="AR347" i="5"/>
  <c r="BA347" i="5" s="1"/>
  <c r="CK590" i="5"/>
  <c r="AR590" i="5"/>
  <c r="BA590" i="5" s="1"/>
  <c r="CK150" i="5"/>
  <c r="AR150" i="5"/>
  <c r="BA150" i="5" s="1"/>
  <c r="CK362" i="5"/>
  <c r="AR362" i="5"/>
  <c r="BA362" i="5" s="1"/>
  <c r="CK800" i="5"/>
  <c r="AR800" i="5"/>
  <c r="CK743" i="5"/>
  <c r="AR743" i="5"/>
  <c r="CK498" i="5"/>
  <c r="AR498" i="5"/>
  <c r="BA498" i="5" s="1"/>
  <c r="CK382" i="5"/>
  <c r="AR382" i="5"/>
  <c r="BA382" i="5" s="1"/>
  <c r="CK759" i="5"/>
  <c r="AR759" i="5"/>
  <c r="CK474" i="5"/>
  <c r="AR474" i="5"/>
  <c r="BA474" i="5" s="1"/>
  <c r="CK779" i="5"/>
  <c r="AR779" i="5"/>
  <c r="CK288" i="5"/>
  <c r="AR288" i="5"/>
  <c r="BA288" i="5" s="1"/>
  <c r="CK558" i="5"/>
  <c r="AR558" i="5"/>
  <c r="BA558" i="5" s="1"/>
  <c r="CK403" i="5"/>
  <c r="AR403" i="5"/>
  <c r="BA403" i="5" s="1"/>
  <c r="AR378" i="5"/>
  <c r="BA378" i="5" s="1"/>
  <c r="CK378" i="5"/>
  <c r="CK699" i="5"/>
  <c r="AR699" i="5"/>
  <c r="CK678" i="5"/>
  <c r="AR678" i="5"/>
  <c r="AR70" i="5"/>
  <c r="BA70" i="5" s="1"/>
  <c r="CK70" i="5"/>
  <c r="CK252" i="5"/>
  <c r="AR252" i="5"/>
  <c r="BA252" i="5" s="1"/>
  <c r="CK276" i="5"/>
  <c r="AR276" i="5"/>
  <c r="BA276" i="5" s="1"/>
  <c r="AR581" i="5"/>
  <c r="BA581" i="5" s="1"/>
  <c r="CK581" i="5"/>
  <c r="AR561" i="5"/>
  <c r="BA561" i="5" s="1"/>
  <c r="CK561" i="5"/>
  <c r="CK420" i="5"/>
  <c r="AR420" i="5"/>
  <c r="BA420" i="5" s="1"/>
  <c r="AR509" i="5"/>
  <c r="BA509" i="5" s="1"/>
  <c r="CK509" i="5"/>
  <c r="CK707" i="5"/>
  <c r="AR707" i="5"/>
  <c r="CK722" i="5"/>
  <c r="AR722" i="5"/>
  <c r="CK247" i="5"/>
  <c r="AR247" i="5"/>
  <c r="BA247" i="5" s="1"/>
  <c r="CK431" i="5"/>
  <c r="AR431" i="5"/>
  <c r="BA431" i="5" s="1"/>
  <c r="CK460" i="5"/>
  <c r="AR460" i="5"/>
  <c r="BA460" i="5" s="1"/>
  <c r="CK596" i="5"/>
  <c r="AR596" i="5"/>
  <c r="BA596" i="5" s="1"/>
  <c r="CK171" i="5"/>
  <c r="AR171" i="5"/>
  <c r="BA171" i="5" s="1"/>
  <c r="CK151" i="5"/>
  <c r="AR151" i="5"/>
  <c r="BA151" i="5" s="1"/>
  <c r="CK647" i="5"/>
  <c r="AR647" i="5"/>
  <c r="CK43" i="5"/>
  <c r="AR43" i="5"/>
  <c r="BA43" i="5" s="1"/>
  <c r="CK801" i="5"/>
  <c r="AR801" i="5"/>
  <c r="CK437" i="5"/>
  <c r="AR437" i="5"/>
  <c r="BA437" i="5" s="1"/>
  <c r="CK446" i="5"/>
  <c r="AR446" i="5"/>
  <c r="BA446" i="5" s="1"/>
  <c r="CK419" i="5"/>
  <c r="AR419" i="5"/>
  <c r="BA419" i="5" s="1"/>
  <c r="CK482" i="5"/>
  <c r="AR482" i="5"/>
  <c r="BA482" i="5" s="1"/>
  <c r="CK148" i="5"/>
  <c r="AR148" i="5"/>
  <c r="BA148" i="5" s="1"/>
  <c r="AR622" i="5"/>
  <c r="BA622" i="5" s="1"/>
  <c r="CK622" i="5"/>
  <c r="CK234" i="5"/>
  <c r="AR234" i="5"/>
  <c r="BA234" i="5" s="1"/>
  <c r="CK606" i="5"/>
  <c r="AR606" i="5"/>
  <c r="BA606" i="5" s="1"/>
  <c r="CK503" i="5"/>
  <c r="AR503" i="5"/>
  <c r="BA503" i="5" s="1"/>
  <c r="AR290" i="5"/>
  <c r="BA290" i="5" s="1"/>
  <c r="CK290" i="5"/>
  <c r="CK443" i="5"/>
  <c r="AR443" i="5"/>
  <c r="BA443" i="5" s="1"/>
  <c r="AZ69" i="5"/>
  <c r="CK117" i="5"/>
  <c r="AR117" i="5"/>
  <c r="BA117" i="5" s="1"/>
  <c r="CK425" i="5"/>
  <c r="AR425" i="5"/>
  <c r="BA425" i="5" s="1"/>
  <c r="CK436" i="5"/>
  <c r="AR436" i="5"/>
  <c r="BA436" i="5" s="1"/>
  <c r="CK684" i="5"/>
  <c r="AR684" i="5"/>
  <c r="CK242" i="5"/>
  <c r="AR242" i="5"/>
  <c r="BA242" i="5" s="1"/>
  <c r="CK236" i="5"/>
  <c r="AR236" i="5"/>
  <c r="BA236" i="5" s="1"/>
  <c r="CK811" i="5"/>
  <c r="AR811" i="5"/>
  <c r="CK176" i="5"/>
  <c r="AR176" i="5"/>
  <c r="BA176" i="5" s="1"/>
  <c r="CK468" i="5"/>
  <c r="AR468" i="5"/>
  <c r="BA468" i="5" s="1"/>
  <c r="AR656" i="5"/>
  <c r="CK656" i="5"/>
  <c r="CK349" i="5"/>
  <c r="AR349" i="5"/>
  <c r="BA349" i="5" s="1"/>
  <c r="CK726" i="5"/>
  <c r="AR726" i="5"/>
  <c r="CK51" i="5"/>
  <c r="AR51" i="5"/>
  <c r="BA51" i="5" s="1"/>
  <c r="AR337" i="5"/>
  <c r="BA337" i="5" s="1"/>
  <c r="CK337" i="5"/>
  <c r="CK476" i="5"/>
  <c r="AR476" i="5"/>
  <c r="BA476" i="5" s="1"/>
  <c r="CK101" i="5"/>
  <c r="AR101" i="5"/>
  <c r="BA101" i="5" s="1"/>
  <c r="CK324" i="5"/>
  <c r="AR324" i="5"/>
  <c r="BA324" i="5" s="1"/>
  <c r="CK564" i="5"/>
  <c r="AR564" i="5"/>
  <c r="BA564" i="5" s="1"/>
  <c r="AR663" i="5"/>
  <c r="CK663" i="5"/>
  <c r="CK810" i="5"/>
  <c r="AR810" i="5"/>
  <c r="CK686" i="5"/>
  <c r="AR686" i="5"/>
  <c r="CK794" i="5"/>
  <c r="AR794" i="5"/>
  <c r="CK742" i="5"/>
  <c r="AR742" i="5"/>
  <c r="CK338" i="5"/>
  <c r="AR338" i="5"/>
  <c r="BA338" i="5" s="1"/>
  <c r="CK438" i="5"/>
  <c r="AR438" i="5"/>
  <c r="BA438" i="5" s="1"/>
  <c r="CK381" i="5"/>
  <c r="AR381" i="5"/>
  <c r="BA381" i="5" s="1"/>
  <c r="CK142" i="5"/>
  <c r="AR142" i="5"/>
  <c r="BA142" i="5" s="1"/>
  <c r="CK359" i="5"/>
  <c r="AR359" i="5"/>
  <c r="BA359" i="5" s="1"/>
  <c r="CK313" i="5"/>
  <c r="AR313" i="5"/>
  <c r="BA313" i="5" s="1"/>
  <c r="CK375" i="5"/>
  <c r="AR375" i="5"/>
  <c r="BA375" i="5" s="1"/>
  <c r="CK353" i="5"/>
  <c r="AR353" i="5"/>
  <c r="BA353" i="5" s="1"/>
  <c r="AR559" i="5"/>
  <c r="BA559" i="5" s="1"/>
  <c r="CK559" i="5"/>
  <c r="CK648" i="5"/>
  <c r="AR648" i="5"/>
  <c r="CK180" i="5"/>
  <c r="AR180" i="5"/>
  <c r="BA180" i="5" s="1"/>
  <c r="CK637" i="5"/>
  <c r="AR637" i="5"/>
  <c r="BA637" i="5" s="1"/>
  <c r="CK115" i="5"/>
  <c r="AR115" i="5"/>
  <c r="BA115" i="5" s="1"/>
  <c r="CK322" i="5"/>
  <c r="AR322" i="5"/>
  <c r="BA322" i="5" s="1"/>
  <c r="AR53" i="5"/>
  <c r="BA53" i="5" s="1"/>
  <c r="CK53" i="5"/>
  <c r="CK556" i="5"/>
  <c r="AR556" i="5"/>
  <c r="BA556" i="5" s="1"/>
  <c r="CK391" i="5"/>
  <c r="AR391" i="5"/>
  <c r="BA391" i="5" s="1"/>
  <c r="CK457" i="5"/>
  <c r="AR457" i="5"/>
  <c r="BA457" i="5" s="1"/>
  <c r="CK452" i="5"/>
  <c r="AR452" i="5"/>
  <c r="BA452" i="5" s="1"/>
  <c r="CK221" i="5"/>
  <c r="AR221" i="5"/>
  <c r="BA221" i="5" s="1"/>
  <c r="CK298" i="5"/>
  <c r="AR298" i="5"/>
  <c r="BA298" i="5" s="1"/>
  <c r="CK334" i="5"/>
  <c r="AR334" i="5"/>
  <c r="BA334" i="5" s="1"/>
  <c r="AR607" i="5"/>
  <c r="BA607" i="5" s="1"/>
  <c r="CK607" i="5"/>
  <c r="AR492" i="5"/>
  <c r="BA492" i="5" s="1"/>
  <c r="CK492" i="5"/>
  <c r="CK465" i="5"/>
  <c r="AR465" i="5"/>
  <c r="BA465" i="5" s="1"/>
  <c r="CK705" i="5"/>
  <c r="AR705" i="5"/>
  <c r="CK223" i="5"/>
  <c r="AR223" i="5"/>
  <c r="BA223" i="5" s="1"/>
  <c r="CK321" i="5"/>
  <c r="AR321" i="5"/>
  <c r="BA321" i="5" s="1"/>
  <c r="AR409" i="5"/>
  <c r="BA409" i="5" s="1"/>
  <c r="CK409" i="5"/>
  <c r="CK480" i="5"/>
  <c r="AR480" i="5"/>
  <c r="BA480" i="5" s="1"/>
  <c r="CK732" i="5"/>
  <c r="AR732" i="5"/>
  <c r="AR704" i="5"/>
  <c r="CK704" i="5"/>
  <c r="CK367" i="5"/>
  <c r="AR367" i="5"/>
  <c r="BA367" i="5" s="1"/>
  <c r="CK336" i="5"/>
  <c r="AR336" i="5"/>
  <c r="BA336" i="5" s="1"/>
  <c r="CK441" i="5"/>
  <c r="AR441" i="5"/>
  <c r="BA441" i="5" s="1"/>
  <c r="CK392" i="5"/>
  <c r="AR392" i="5"/>
  <c r="BA392" i="5" s="1"/>
  <c r="CK589" i="5"/>
  <c r="AR589" i="5"/>
  <c r="BA589" i="5" s="1"/>
  <c r="CK383" i="5"/>
  <c r="AR383" i="5"/>
  <c r="BA383" i="5" s="1"/>
  <c r="CK566" i="5"/>
  <c r="AR566" i="5"/>
  <c r="BA566" i="5" s="1"/>
  <c r="CK320" i="5"/>
  <c r="AR320" i="5"/>
  <c r="BA320" i="5" s="1"/>
  <c r="CK818" i="5"/>
  <c r="AR818" i="5"/>
  <c r="CK178" i="5"/>
  <c r="AR178" i="5"/>
  <c r="BA178" i="5" s="1"/>
  <c r="AR344" i="5"/>
  <c r="BA344" i="5" s="1"/>
  <c r="CK344" i="5"/>
  <c r="AZ134" i="5"/>
  <c r="CK339" i="5"/>
  <c r="AR339" i="5"/>
  <c r="BA339" i="5" s="1"/>
  <c r="CK397" i="5"/>
  <c r="AR397" i="5"/>
  <c r="BA397" i="5" s="1"/>
  <c r="CK179" i="5"/>
  <c r="AR179" i="5"/>
  <c r="BA179" i="5" s="1"/>
  <c r="CK296" i="5"/>
  <c r="AR296" i="5"/>
  <c r="BA296" i="5" s="1"/>
  <c r="AR621" i="5"/>
  <c r="BA621" i="5" s="1"/>
  <c r="CK621" i="5"/>
  <c r="CK202" i="5"/>
  <c r="AR202" i="5"/>
  <c r="BA202" i="5" s="1"/>
  <c r="CK170" i="5"/>
  <c r="AR170" i="5"/>
  <c r="BA170" i="5" s="1"/>
  <c r="AR94" i="5"/>
  <c r="BA94" i="5" s="1"/>
  <c r="CK94" i="5"/>
  <c r="CK631" i="5"/>
  <c r="AR631" i="5"/>
  <c r="BA631" i="5" s="1"/>
  <c r="CK68" i="5"/>
  <c r="AR68" i="5"/>
  <c r="BA68" i="5" s="1"/>
  <c r="CK253" i="5"/>
  <c r="AR253" i="5"/>
  <c r="BA253" i="5" s="1"/>
  <c r="CK582" i="5"/>
  <c r="AR582" i="5"/>
  <c r="BA582" i="5" s="1"/>
  <c r="CK815" i="5"/>
  <c r="AR815" i="5"/>
  <c r="CK411" i="5"/>
  <c r="AR411" i="5"/>
  <c r="BA411" i="5" s="1"/>
  <c r="CK186" i="5"/>
  <c r="AR186" i="5"/>
  <c r="BA186" i="5" s="1"/>
  <c r="CK496" i="5"/>
  <c r="AR496" i="5"/>
  <c r="BA496" i="5" s="1"/>
  <c r="CK634" i="5"/>
  <c r="AR634" i="5"/>
  <c r="BA634" i="5" s="1"/>
  <c r="AZ132" i="5"/>
  <c r="CK598" i="5"/>
  <c r="AR598" i="5"/>
  <c r="BA598" i="5" s="1"/>
  <c r="CK643" i="5"/>
  <c r="AR643" i="5"/>
  <c r="CK366" i="5"/>
  <c r="AR366" i="5"/>
  <c r="BA366" i="5" s="1"/>
  <c r="CK127" i="5"/>
  <c r="AR127" i="5"/>
  <c r="BA127" i="5" s="1"/>
  <c r="CK613" i="5"/>
  <c r="AR613" i="5"/>
  <c r="BA613" i="5" s="1"/>
  <c r="AR199" i="5"/>
  <c r="BA199" i="5" s="1"/>
  <c r="CK199" i="5"/>
  <c r="AR233" i="5"/>
  <c r="BA233" i="5" s="1"/>
  <c r="CK233" i="5"/>
  <c r="CK400" i="5"/>
  <c r="AR400" i="5"/>
  <c r="BA400" i="5" s="1"/>
  <c r="CK789" i="5"/>
  <c r="AR789" i="5"/>
  <c r="AR190" i="5"/>
  <c r="BA190" i="5" s="1"/>
  <c r="CK190" i="5"/>
  <c r="AZ83" i="5"/>
  <c r="AZ79" i="5"/>
  <c r="CK517" i="5"/>
  <c r="AR517" i="5"/>
  <c r="BA517" i="5" s="1"/>
  <c r="CK239" i="5"/>
  <c r="AR239" i="5"/>
  <c r="BA239" i="5" s="1"/>
  <c r="CK361" i="5"/>
  <c r="AR361" i="5"/>
  <c r="BA361" i="5" s="1"/>
  <c r="CK518" i="5"/>
  <c r="AR518" i="5"/>
  <c r="BA518" i="5" s="1"/>
  <c r="CK760" i="5"/>
  <c r="AR760" i="5"/>
  <c r="AR657" i="5"/>
  <c r="CK657" i="5"/>
  <c r="AR709" i="5"/>
  <c r="CK709" i="5"/>
  <c r="CK703" i="5"/>
  <c r="AR703" i="5"/>
  <c r="CK572" i="5"/>
  <c r="AR572" i="5"/>
  <c r="BA572" i="5" s="1"/>
  <c r="CK300" i="5"/>
  <c r="AR300" i="5"/>
  <c r="BA300" i="5" s="1"/>
  <c r="AR816" i="5"/>
  <c r="CK816" i="5"/>
  <c r="CK241" i="5"/>
  <c r="AR241" i="5"/>
  <c r="BA241" i="5" s="1"/>
  <c r="CK139" i="5"/>
  <c r="AR139" i="5"/>
  <c r="BA139" i="5" s="1"/>
  <c r="CK258" i="5"/>
  <c r="AR258" i="5"/>
  <c r="BA258" i="5" s="1"/>
  <c r="CK676" i="5"/>
  <c r="AR676" i="5"/>
  <c r="CK266" i="5"/>
  <c r="AR266" i="5"/>
  <c r="BA266" i="5" s="1"/>
  <c r="CK612" i="5"/>
  <c r="AR612" i="5"/>
  <c r="BA612" i="5" s="1"/>
  <c r="CK495" i="5"/>
  <c r="AR495" i="5"/>
  <c r="BA495" i="5" s="1"/>
  <c r="CK144" i="5"/>
  <c r="AR144" i="5"/>
  <c r="BA144" i="5" s="1"/>
  <c r="AR385" i="5"/>
  <c r="BA385" i="5" s="1"/>
  <c r="CK385" i="5"/>
  <c r="CK226" i="5"/>
  <c r="AR226" i="5"/>
  <c r="BA226" i="5" s="1"/>
  <c r="AR455" i="5"/>
  <c r="BA455" i="5" s="1"/>
  <c r="CK455" i="5"/>
  <c r="CK422" i="5"/>
  <c r="AR422" i="5"/>
  <c r="BA422" i="5" s="1"/>
  <c r="AR719" i="5"/>
  <c r="CK719" i="5"/>
  <c r="AR544" i="5"/>
  <c r="BA544" i="5" s="1"/>
  <c r="CK544" i="5"/>
  <c r="AR679" i="5"/>
  <c r="CK679" i="5"/>
  <c r="CK740" i="5"/>
  <c r="AR740" i="5"/>
  <c r="CK369" i="5"/>
  <c r="AR369" i="5"/>
  <c r="BA369" i="5" s="1"/>
  <c r="AR513" i="5"/>
  <c r="BA513" i="5" s="1"/>
  <c r="CK513" i="5"/>
  <c r="CK355" i="5"/>
  <c r="AR355" i="5"/>
  <c r="BA355" i="5" s="1"/>
  <c r="AR630" i="5"/>
  <c r="BA630" i="5" s="1"/>
  <c r="CK630" i="5"/>
  <c r="CK160" i="5"/>
  <c r="AR160" i="5"/>
  <c r="BA160" i="5" s="1"/>
  <c r="CK249" i="5"/>
  <c r="AR249" i="5"/>
  <c r="BA249" i="5" s="1"/>
  <c r="CK135" i="5"/>
  <c r="AR135" i="5"/>
  <c r="BA135" i="5" s="1"/>
  <c r="CK389" i="5"/>
  <c r="AR389" i="5"/>
  <c r="BA389" i="5" s="1"/>
  <c r="CK374" i="5"/>
  <c r="AR374" i="5"/>
  <c r="BA374" i="5" s="1"/>
  <c r="CK188" i="5"/>
  <c r="AR188" i="5"/>
  <c r="BA188" i="5" s="1"/>
  <c r="CK691" i="5"/>
  <c r="AR691" i="5"/>
  <c r="CK376" i="5"/>
  <c r="AR376" i="5"/>
  <c r="BA376" i="5" s="1"/>
  <c r="CK262" i="5"/>
  <c r="AR262" i="5"/>
  <c r="BA262" i="5" s="1"/>
  <c r="CK706" i="5"/>
  <c r="AR706" i="5"/>
  <c r="CK118" i="5"/>
  <c r="AR118" i="5"/>
  <c r="BA118" i="5" s="1"/>
  <c r="AR728" i="5"/>
  <c r="CK728" i="5"/>
  <c r="CK774" i="5"/>
  <c r="AR774" i="5"/>
  <c r="CK312" i="5"/>
  <c r="AR312" i="5"/>
  <c r="BA312" i="5" s="1"/>
  <c r="CK335" i="5"/>
  <c r="AR335" i="5"/>
  <c r="BA335" i="5" s="1"/>
  <c r="AR360" i="5"/>
  <c r="BA360" i="5" s="1"/>
  <c r="CK360" i="5"/>
  <c r="AR143" i="5"/>
  <c r="BA143" i="5" s="1"/>
  <c r="CK143" i="5"/>
  <c r="CK270" i="5"/>
  <c r="AR270" i="5"/>
  <c r="BA270" i="5" s="1"/>
  <c r="CK459" i="5"/>
  <c r="AR459" i="5"/>
  <c r="BA459" i="5" s="1"/>
  <c r="CK445" i="5"/>
  <c r="AR445" i="5"/>
  <c r="BA445" i="5" s="1"/>
  <c r="CK540" i="5"/>
  <c r="AR540" i="5"/>
  <c r="BA540" i="5" s="1"/>
  <c r="CK550" i="5"/>
  <c r="AR550" i="5"/>
  <c r="BA550" i="5" s="1"/>
  <c r="CK793" i="5"/>
  <c r="AR793" i="5"/>
  <c r="CK497" i="5"/>
  <c r="AR497" i="5"/>
  <c r="BA497" i="5" s="1"/>
  <c r="AR208" i="5"/>
  <c r="BA208" i="5" s="1"/>
  <c r="CK208" i="5"/>
  <c r="AZ81" i="5"/>
  <c r="CK527" i="5"/>
  <c r="AR527" i="5"/>
  <c r="BA527" i="5" s="1"/>
  <c r="CK134" i="5"/>
  <c r="AR134" i="5"/>
  <c r="BA134" i="5" s="1"/>
  <c r="AR791" i="5"/>
  <c r="CK791" i="5"/>
  <c r="AZ74" i="5"/>
  <c r="CK506" i="5"/>
  <c r="AR506" i="5"/>
  <c r="BA506" i="5" s="1"/>
  <c r="CK567" i="5"/>
  <c r="AR567" i="5"/>
  <c r="BA567" i="5" s="1"/>
  <c r="CK553" i="5"/>
  <c r="AR553" i="5"/>
  <c r="BA553" i="5" s="1"/>
  <c r="CK229" i="5"/>
  <c r="AR229" i="5"/>
  <c r="BA229" i="5" s="1"/>
  <c r="AR623" i="5"/>
  <c r="BA623" i="5" s="1"/>
  <c r="CK623" i="5"/>
  <c r="CK174" i="5"/>
  <c r="AR174" i="5"/>
  <c r="BA174" i="5" s="1"/>
  <c r="AR167" i="5"/>
  <c r="BA167" i="5" s="1"/>
  <c r="CK167" i="5"/>
  <c r="CK635" i="5"/>
  <c r="AR635" i="5"/>
  <c r="BA635" i="5" s="1"/>
  <c r="AR215" i="5"/>
  <c r="BA215" i="5" s="1"/>
  <c r="CK215" i="5"/>
  <c r="CK399" i="5"/>
  <c r="AR399" i="5"/>
  <c r="BA399" i="5" s="1"/>
  <c r="CK136" i="5"/>
  <c r="AR136" i="5"/>
  <c r="BA136" i="5" s="1"/>
  <c r="AR225" i="5"/>
  <c r="BA225" i="5" s="1"/>
  <c r="CK225" i="5"/>
  <c r="AR289" i="5"/>
  <c r="BA289" i="5" s="1"/>
  <c r="CK289" i="5"/>
  <c r="CK427" i="5"/>
  <c r="AR427" i="5"/>
  <c r="BA427" i="5" s="1"/>
  <c r="CK343" i="5"/>
  <c r="AR343" i="5"/>
  <c r="BA343" i="5" s="1"/>
  <c r="AR191" i="5"/>
  <c r="BA191" i="5" s="1"/>
  <c r="CK191" i="5"/>
  <c r="CK744" i="5"/>
  <c r="AR744" i="5"/>
  <c r="AZ819" i="5"/>
  <c r="AZ820" i="5"/>
  <c r="AZ812" i="5"/>
  <c r="AZ813" i="5"/>
  <c r="AZ814" i="5"/>
  <c r="AZ815" i="5"/>
  <c r="AZ811" i="5"/>
  <c r="AZ805" i="5"/>
  <c r="AZ806" i="5"/>
  <c r="AZ818" i="5"/>
  <c r="AZ810" i="5"/>
  <c r="AZ807" i="5"/>
  <c r="AZ808" i="5"/>
  <c r="AZ809" i="5"/>
  <c r="AZ816" i="5"/>
  <c r="AZ801" i="5"/>
  <c r="AZ793" i="5"/>
  <c r="AZ803" i="5"/>
  <c r="AZ800" i="5"/>
  <c r="AZ794" i="5"/>
  <c r="AZ804" i="5"/>
  <c r="AZ796" i="5"/>
  <c r="AZ817" i="5"/>
  <c r="AZ802" i="5"/>
  <c r="AZ797" i="5"/>
  <c r="AZ798" i="5"/>
  <c r="AZ792" i="5"/>
  <c r="AZ786" i="5"/>
  <c r="AZ795" i="5"/>
  <c r="AZ788" i="5"/>
  <c r="AZ783" i="5"/>
  <c r="AZ791" i="5"/>
  <c r="AZ784" i="5"/>
  <c r="AZ799" i="5"/>
  <c r="AZ787" i="5"/>
  <c r="AZ785" i="5"/>
  <c r="AZ778" i="5"/>
  <c r="AZ790" i="5"/>
  <c r="AZ777" i="5"/>
  <c r="AZ769" i="5"/>
  <c r="AZ770" i="5"/>
  <c r="AZ782" i="5"/>
  <c r="AZ771" i="5"/>
  <c r="AZ772" i="5"/>
  <c r="AZ781" i="5"/>
  <c r="AZ774" i="5"/>
  <c r="AZ779" i="5"/>
  <c r="AZ775" i="5"/>
  <c r="AZ765" i="5"/>
  <c r="AZ764" i="5"/>
  <c r="AZ761" i="5"/>
  <c r="AZ753" i="5"/>
  <c r="AZ773" i="5"/>
  <c r="AZ768" i="5"/>
  <c r="AZ762" i="5"/>
  <c r="AZ754" i="5"/>
  <c r="AZ789" i="5"/>
  <c r="AZ763" i="5"/>
  <c r="AZ755" i="5"/>
  <c r="AZ747" i="5"/>
  <c r="AZ776" i="5"/>
  <c r="AZ756" i="5"/>
  <c r="AZ780" i="5"/>
  <c r="AZ757" i="5"/>
  <c r="AZ759" i="5"/>
  <c r="AZ752" i="5"/>
  <c r="AZ751" i="5"/>
  <c r="AZ745" i="5"/>
  <c r="AZ746" i="5"/>
  <c r="AZ738" i="5"/>
  <c r="AZ758" i="5"/>
  <c r="AZ739" i="5"/>
  <c r="AZ731" i="5"/>
  <c r="AZ740" i="5"/>
  <c r="AZ732" i="5"/>
  <c r="AZ767" i="5"/>
  <c r="AZ760" i="5"/>
  <c r="AZ741" i="5"/>
  <c r="AZ733" i="5"/>
  <c r="AZ744" i="5"/>
  <c r="AZ729" i="5"/>
  <c r="AZ721" i="5"/>
  <c r="AZ742" i="5"/>
  <c r="AZ735" i="5"/>
  <c r="AZ722" i="5"/>
  <c r="AZ766" i="5"/>
  <c r="AZ749" i="5"/>
  <c r="AZ734" i="5"/>
  <c r="AZ730" i="5"/>
  <c r="AZ723" i="5"/>
  <c r="AZ750" i="5"/>
  <c r="AZ737" i="5"/>
  <c r="AZ724" i="5"/>
  <c r="AZ748" i="5"/>
  <c r="AZ725" i="5"/>
  <c r="AZ720" i="5"/>
  <c r="AZ717" i="5"/>
  <c r="AZ709" i="5"/>
  <c r="AZ743" i="5"/>
  <c r="AZ719" i="5"/>
  <c r="AZ710" i="5"/>
  <c r="AZ702" i="5"/>
  <c r="AZ718" i="5"/>
  <c r="AZ711" i="5"/>
  <c r="AZ736" i="5"/>
  <c r="AZ726" i="5"/>
  <c r="AZ712" i="5"/>
  <c r="AZ713" i="5"/>
  <c r="AZ728" i="5"/>
  <c r="AZ716" i="5"/>
  <c r="AZ694" i="5"/>
  <c r="AZ686" i="5"/>
  <c r="AZ707" i="5"/>
  <c r="AZ706" i="5"/>
  <c r="AZ705" i="5"/>
  <c r="AZ695" i="5"/>
  <c r="AZ687" i="5"/>
  <c r="AZ714" i="5"/>
  <c r="AZ696" i="5"/>
  <c r="AZ688" i="5"/>
  <c r="AZ704" i="5"/>
  <c r="AZ703" i="5"/>
  <c r="AZ697" i="5"/>
  <c r="AZ689" i="5"/>
  <c r="AZ698" i="5"/>
  <c r="AZ690" i="5"/>
  <c r="AZ681" i="5"/>
  <c r="AZ673" i="5"/>
  <c r="AZ665" i="5"/>
  <c r="AZ657" i="5"/>
  <c r="AZ708" i="5"/>
  <c r="AZ685" i="5"/>
  <c r="AZ674" i="5"/>
  <c r="AZ666" i="5"/>
  <c r="AZ658" i="5"/>
  <c r="AZ650" i="5"/>
  <c r="AZ684" i="5"/>
  <c r="AZ675" i="5"/>
  <c r="AZ667" i="5"/>
  <c r="AZ659" i="5"/>
  <c r="AZ651" i="5"/>
  <c r="AZ643" i="5"/>
  <c r="AZ676" i="5"/>
  <c r="AZ668" i="5"/>
  <c r="AZ660" i="5"/>
  <c r="AZ652" i="5"/>
  <c r="AZ644" i="5"/>
  <c r="AZ662" i="5"/>
  <c r="AZ647" i="5"/>
  <c r="AZ638" i="5"/>
  <c r="AZ692" i="5"/>
  <c r="AZ680" i="5"/>
  <c r="AZ655" i="5"/>
  <c r="AZ639" i="5"/>
  <c r="AZ701" i="5"/>
  <c r="AZ682" i="5"/>
  <c r="AZ678" i="5"/>
  <c r="AZ664" i="5"/>
  <c r="AZ661" i="5"/>
  <c r="AZ646" i="5"/>
  <c r="AZ640" i="5"/>
  <c r="AZ677" i="5"/>
  <c r="AZ672" i="5"/>
  <c r="AZ670" i="5"/>
  <c r="AZ641" i="5"/>
  <c r="AZ727" i="5"/>
  <c r="AZ699" i="5"/>
  <c r="AZ693" i="5"/>
  <c r="AZ683" i="5"/>
  <c r="AZ654" i="5"/>
  <c r="AZ645" i="5"/>
  <c r="AZ642" i="5"/>
  <c r="AZ663" i="5"/>
  <c r="AZ700" i="5"/>
  <c r="AZ679" i="5"/>
  <c r="AZ648" i="5"/>
  <c r="AZ715" i="5"/>
  <c r="AZ691" i="5"/>
  <c r="AZ669" i="5"/>
  <c r="AZ656" i="5"/>
  <c r="AZ653" i="5"/>
  <c r="AZ649" i="5"/>
  <c r="AZ671" i="5"/>
  <c r="CK519" i="5"/>
  <c r="AR519" i="5"/>
  <c r="BA519" i="5" s="1"/>
  <c r="CK370" i="5"/>
  <c r="AR370" i="5"/>
  <c r="BA370" i="5" s="1"/>
  <c r="AR52" i="5"/>
  <c r="BA52" i="5" s="1"/>
  <c r="CK52" i="5"/>
  <c r="CK351" i="5"/>
  <c r="AR351" i="5"/>
  <c r="BA351" i="5" s="1"/>
  <c r="CK44" i="5"/>
  <c r="AR44" i="5"/>
  <c r="BA44" i="5" s="1"/>
  <c r="CK665" i="5"/>
  <c r="AR665" i="5"/>
  <c r="CK636" i="5"/>
  <c r="AR636" i="5"/>
  <c r="BA636" i="5" s="1"/>
  <c r="CK734" i="5"/>
  <c r="AR734" i="5"/>
  <c r="AR86" i="5"/>
  <c r="BA86" i="5" s="1"/>
  <c r="CK86" i="5"/>
  <c r="AR439" i="5"/>
  <c r="BA439" i="5" s="1"/>
  <c r="CK439" i="5"/>
  <c r="AZ133" i="5"/>
  <c r="CK473" i="5"/>
  <c r="AR473" i="5"/>
  <c r="BA473" i="5" s="1"/>
  <c r="AR265" i="5"/>
  <c r="BA265" i="5" s="1"/>
  <c r="CK265" i="5"/>
  <c r="CK245" i="5"/>
  <c r="AR245" i="5"/>
  <c r="BA245" i="5" s="1"/>
  <c r="AZ129" i="5"/>
  <c r="CK352" i="5"/>
  <c r="AR352" i="5"/>
  <c r="BA352" i="5" s="1"/>
  <c r="CK604" i="5"/>
  <c r="AR604" i="5"/>
  <c r="BA604" i="5" s="1"/>
  <c r="AR785" i="5"/>
  <c r="CK785" i="5"/>
  <c r="CK330" i="5"/>
  <c r="AR330" i="5"/>
  <c r="BA330" i="5" s="1"/>
  <c r="CK83" i="5"/>
  <c r="AR83" i="5"/>
  <c r="BA83" i="5" s="1"/>
  <c r="CK244" i="5"/>
  <c r="AR244" i="5"/>
  <c r="BA244" i="5" s="1"/>
  <c r="AR100" i="5"/>
  <c r="BA100" i="5" s="1"/>
  <c r="CK100" i="5"/>
  <c r="CK591" i="5"/>
  <c r="AR591" i="5"/>
  <c r="BA591" i="5" s="1"/>
  <c r="CK682" i="5"/>
  <c r="AR682" i="5"/>
  <c r="CK549" i="5"/>
  <c r="AR549" i="5"/>
  <c r="BA549" i="5" s="1"/>
  <c r="CK697" i="5"/>
  <c r="AR697" i="5"/>
  <c r="CK196" i="5"/>
  <c r="AR196" i="5"/>
  <c r="BA196" i="5" s="1"/>
  <c r="CK91" i="5"/>
  <c r="AR91" i="5"/>
  <c r="BA91" i="5" s="1"/>
  <c r="CK751" i="5"/>
  <c r="AR751" i="5"/>
  <c r="CK768" i="5"/>
  <c r="AR768" i="5"/>
  <c r="CK254" i="5"/>
  <c r="AR254" i="5"/>
  <c r="BA254" i="5" s="1"/>
  <c r="CK618" i="5"/>
  <c r="AR618" i="5"/>
  <c r="BA618" i="5" s="1"/>
  <c r="AR205" i="5"/>
  <c r="BA205" i="5" s="1"/>
  <c r="CK205" i="5"/>
  <c r="CK224" i="5"/>
  <c r="AR224" i="5"/>
  <c r="BA224" i="5" s="1"/>
  <c r="AR529" i="5"/>
  <c r="BA529" i="5" s="1"/>
  <c r="CK529" i="5"/>
  <c r="CK238" i="5"/>
  <c r="AR238" i="5"/>
  <c r="BA238" i="5" s="1"/>
  <c r="CK209" i="5"/>
  <c r="AR209" i="5"/>
  <c r="BA209" i="5" s="1"/>
  <c r="CK533" i="5"/>
  <c r="AR533" i="5"/>
  <c r="BA533" i="5" s="1"/>
  <c r="CK230" i="5"/>
  <c r="AR230" i="5"/>
  <c r="BA230" i="5" s="1"/>
  <c r="CK535" i="5"/>
  <c r="AR535" i="5"/>
  <c r="BA535" i="5" s="1"/>
  <c r="CK462" i="5"/>
  <c r="AR462" i="5"/>
  <c r="BA462" i="5" s="1"/>
  <c r="AR664" i="5"/>
  <c r="CK664" i="5"/>
  <c r="AR203" i="5"/>
  <c r="BA203" i="5" s="1"/>
  <c r="CK203" i="5"/>
  <c r="CK717" i="5"/>
  <c r="AR717" i="5"/>
  <c r="CK109" i="5"/>
  <c r="AR109" i="5"/>
  <c r="BA109" i="5" s="1"/>
  <c r="CK541" i="5"/>
  <c r="AR541" i="5"/>
  <c r="BA541" i="5" s="1"/>
  <c r="CK481" i="5"/>
  <c r="AR481" i="5"/>
  <c r="BA481" i="5" s="1"/>
  <c r="CK542" i="5"/>
  <c r="AR542" i="5"/>
  <c r="BA542" i="5" s="1"/>
  <c r="CK77" i="5"/>
  <c r="AR77" i="5"/>
  <c r="BA77" i="5" s="1"/>
  <c r="CK670" i="5"/>
  <c r="AR670" i="5"/>
  <c r="AR78" i="5"/>
  <c r="BA78" i="5" s="1"/>
  <c r="CK78" i="5"/>
  <c r="CK214" i="5"/>
  <c r="AR214" i="5"/>
  <c r="BA214" i="5" s="1"/>
  <c r="CK641" i="5"/>
  <c r="AR641" i="5"/>
  <c r="BA577" i="5"/>
  <c r="CK195" i="5"/>
  <c r="AR195" i="5"/>
  <c r="BA195" i="5" s="1"/>
  <c r="AR158" i="5"/>
  <c r="BA158" i="5" s="1"/>
  <c r="CK158" i="5"/>
  <c r="AR629" i="5"/>
  <c r="BA629" i="5" s="1"/>
  <c r="CK629" i="5"/>
  <c r="CK316" i="5"/>
  <c r="AR316" i="5"/>
  <c r="BA316" i="5" s="1"/>
  <c r="CK162" i="5"/>
  <c r="AR162" i="5"/>
  <c r="BA162" i="5" s="1"/>
  <c r="AR281" i="5"/>
  <c r="BA281" i="5" s="1"/>
  <c r="CK281" i="5"/>
  <c r="CK210" i="5"/>
  <c r="AR210" i="5"/>
  <c r="BA210" i="5" s="1"/>
  <c r="CK228" i="5"/>
  <c r="AR228" i="5"/>
  <c r="BA228" i="5" s="1"/>
  <c r="CK60" i="5"/>
  <c r="AR60" i="5"/>
  <c r="BA60" i="5" s="1"/>
  <c r="CK454" i="5"/>
  <c r="AR454" i="5"/>
  <c r="BA454" i="5" s="1"/>
  <c r="AR692" i="5"/>
  <c r="CK692" i="5"/>
  <c r="CK76" i="5"/>
  <c r="AR76" i="5"/>
  <c r="BA76" i="5" s="1"/>
  <c r="CK363" i="5"/>
  <c r="AR363" i="5"/>
  <c r="BA363" i="5" s="1"/>
  <c r="CK737" i="5"/>
  <c r="AR737" i="5"/>
  <c r="CK484" i="5"/>
  <c r="AR484" i="5"/>
  <c r="BA484" i="5" s="1"/>
  <c r="CK597" i="5"/>
  <c r="AR597" i="5"/>
  <c r="BA597" i="5" s="1"/>
  <c r="CK654" i="5"/>
  <c r="AR654" i="5"/>
  <c r="CK435" i="5"/>
  <c r="AR435" i="5"/>
  <c r="BA435" i="5" s="1"/>
  <c r="CK292" i="5"/>
  <c r="AR292" i="5"/>
  <c r="BA292" i="5" s="1"/>
  <c r="CK639" i="5"/>
  <c r="AR639" i="5"/>
  <c r="CK417" i="5"/>
  <c r="AR417" i="5"/>
  <c r="BA417" i="5" s="1"/>
  <c r="AR599" i="5"/>
  <c r="BA599" i="5" s="1"/>
  <c r="CK599" i="5"/>
  <c r="CK776" i="5"/>
  <c r="AR776" i="5"/>
  <c r="AR204" i="5"/>
  <c r="BA204" i="5" s="1"/>
  <c r="CK204" i="5"/>
  <c r="CK511" i="5"/>
  <c r="AR511" i="5"/>
  <c r="BA511" i="5" s="1"/>
  <c r="CK311" i="5"/>
  <c r="AR311" i="5"/>
  <c r="BA311" i="5" s="1"/>
  <c r="CK638" i="5"/>
  <c r="AR638" i="5"/>
  <c r="CK357" i="5"/>
  <c r="AR357" i="5"/>
  <c r="BA357" i="5" s="1"/>
  <c r="CK433" i="5"/>
  <c r="AR433" i="5"/>
  <c r="BA433" i="5" s="1"/>
  <c r="CK218" i="5"/>
  <c r="AR218" i="5"/>
  <c r="BA218" i="5" s="1"/>
  <c r="CK614" i="5"/>
  <c r="AR614" i="5"/>
  <c r="BA614" i="5" s="1"/>
  <c r="CK99" i="5"/>
  <c r="AR99" i="5"/>
  <c r="BA99" i="5" s="1"/>
  <c r="CK681" i="5"/>
  <c r="AR681" i="5"/>
  <c r="CK133" i="5"/>
  <c r="AR133" i="5"/>
  <c r="BA133" i="5" s="1"/>
  <c r="CK771" i="5"/>
  <c r="AR771" i="5"/>
  <c r="AR490" i="5"/>
  <c r="BA490" i="5" s="1"/>
  <c r="CK490" i="5"/>
  <c r="AR575" i="5"/>
  <c r="BA575" i="5" s="1"/>
  <c r="CK575" i="5"/>
  <c r="CK806" i="5"/>
  <c r="AR806" i="5"/>
  <c r="CK673" i="5"/>
  <c r="AR673" i="5"/>
  <c r="CK237" i="5"/>
  <c r="AR237" i="5"/>
  <c r="BA237" i="5" s="1"/>
  <c r="AR232" i="5"/>
  <c r="BA232" i="5" s="1"/>
  <c r="CK232" i="5"/>
  <c r="CK314" i="5"/>
  <c r="AR314" i="5"/>
  <c r="BA314" i="5" s="1"/>
  <c r="CK246" i="5"/>
  <c r="AR246" i="5"/>
  <c r="BA246" i="5" s="1"/>
  <c r="CK384" i="5"/>
  <c r="AR384" i="5"/>
  <c r="BA384" i="5" s="1"/>
  <c r="CK780" i="5"/>
  <c r="AR780" i="5"/>
  <c r="CK449" i="5"/>
  <c r="AR449" i="5"/>
  <c r="BA449" i="5" s="1"/>
  <c r="CK758" i="5"/>
  <c r="AR758" i="5"/>
  <c r="CK451" i="5"/>
  <c r="AR451" i="5"/>
  <c r="BA451" i="5" s="1"/>
  <c r="CK803" i="5"/>
  <c r="AR803" i="5"/>
  <c r="CK123" i="5"/>
  <c r="AR123" i="5"/>
  <c r="BA123" i="5" s="1"/>
  <c r="CK286" i="5"/>
  <c r="AR286" i="5"/>
  <c r="BA286" i="5" s="1"/>
  <c r="CK407" i="5"/>
  <c r="AR407" i="5"/>
  <c r="BA407" i="5" s="1"/>
  <c r="CK146" i="5"/>
  <c r="AR146" i="5"/>
  <c r="BA146" i="5" s="1"/>
  <c r="H14" i="13"/>
  <c r="AI663" i="11" l="1"/>
  <c r="Y701" i="5" s="1"/>
  <c r="AI664" i="11"/>
  <c r="Y702" i="5" s="1"/>
  <c r="Y700" i="5"/>
  <c r="AK664" i="11"/>
  <c r="AA702" i="5" s="1"/>
  <c r="AK663" i="11"/>
  <c r="AA701" i="5" s="1"/>
  <c r="AA700" i="5"/>
  <c r="AH113" i="11"/>
  <c r="AH116" i="11" s="1"/>
  <c r="X154" i="5" s="1"/>
  <c r="AH663" i="11"/>
  <c r="X701" i="5" s="1"/>
  <c r="AH664" i="11"/>
  <c r="X702" i="5" s="1"/>
  <c r="X700" i="5"/>
  <c r="AJ663" i="11"/>
  <c r="Z701" i="5" s="1"/>
  <c r="AJ664" i="11"/>
  <c r="Z702" i="5" s="1"/>
  <c r="Z700" i="5"/>
  <c r="AH6" i="11"/>
  <c r="X44" i="5" s="1"/>
  <c r="AK113" i="11"/>
  <c r="AA151" i="5" s="1"/>
  <c r="AK6" i="11"/>
  <c r="AA44" i="5" s="1"/>
  <c r="AJ620" i="11"/>
  <c r="Z658" i="5" s="1"/>
  <c r="Z656" i="5"/>
  <c r="AA655" i="5"/>
  <c r="AK618" i="11"/>
  <c r="AK620" i="11" s="1"/>
  <c r="AA658" i="5" s="1"/>
  <c r="AK621" i="11"/>
  <c r="AA659" i="5" s="1"/>
  <c r="AH140" i="11"/>
  <c r="X178" i="5" s="1"/>
  <c r="Z151" i="5"/>
  <c r="AJ119" i="11"/>
  <c r="Z157" i="5" s="1"/>
  <c r="Y151" i="5"/>
  <c r="AH119" i="11"/>
  <c r="X157" i="5" s="1"/>
  <c r="AK140" i="11"/>
  <c r="AJ115" i="11"/>
  <c r="Z153" i="5" s="1"/>
  <c r="AJ140" i="11"/>
  <c r="AK119" i="11"/>
  <c r="AA157" i="5" s="1"/>
  <c r="AI119" i="11"/>
  <c r="Y157" i="5" s="1"/>
  <c r="AK10" i="11"/>
  <c r="AK8" i="11"/>
  <c r="AA46" i="5" s="1"/>
  <c r="AK7" i="11"/>
  <c r="AK9" i="11"/>
  <c r="AA47" i="5" s="1"/>
  <c r="AH7" i="11"/>
  <c r="AH10" i="11"/>
  <c r="AH8" i="11"/>
  <c r="X46" i="5" s="1"/>
  <c r="AJ7" i="11"/>
  <c r="AJ9" i="11"/>
  <c r="Z47" i="5" s="1"/>
  <c r="AI9" i="11"/>
  <c r="Y47" i="5" s="1"/>
  <c r="AI7" i="11"/>
  <c r="AI10" i="11" s="1"/>
  <c r="AI8" i="11"/>
  <c r="Y46" i="5" s="1"/>
  <c r="BA820" i="5"/>
  <c r="BA812" i="5"/>
  <c r="BA813" i="5"/>
  <c r="BA814" i="5"/>
  <c r="BA815" i="5"/>
  <c r="BA806" i="5"/>
  <c r="BA818" i="5"/>
  <c r="BA810" i="5"/>
  <c r="BA807" i="5"/>
  <c r="BA799" i="5"/>
  <c r="BA819" i="5"/>
  <c r="BA808" i="5"/>
  <c r="BA809" i="5"/>
  <c r="BA817" i="5"/>
  <c r="BA804" i="5"/>
  <c r="BA803" i="5"/>
  <c r="BA800" i="5"/>
  <c r="BA794" i="5"/>
  <c r="BA795" i="5"/>
  <c r="BA816" i="5"/>
  <c r="BA811" i="5"/>
  <c r="BA802" i="5"/>
  <c r="BA797" i="5"/>
  <c r="BA798" i="5"/>
  <c r="BA787" i="5"/>
  <c r="BA801" i="5"/>
  <c r="BA788" i="5"/>
  <c r="BA796" i="5"/>
  <c r="BA789" i="5"/>
  <c r="BA791" i="5"/>
  <c r="BA784" i="5"/>
  <c r="BA805" i="5"/>
  <c r="BA792" i="5"/>
  <c r="BA779" i="5"/>
  <c r="BA790" i="5"/>
  <c r="BA793" i="5"/>
  <c r="BA786" i="5"/>
  <c r="BA770" i="5"/>
  <c r="BA782" i="5"/>
  <c r="BA778" i="5"/>
  <c r="BA771" i="5"/>
  <c r="BA783" i="5"/>
  <c r="BA772" i="5"/>
  <c r="BA764" i="5"/>
  <c r="BA773" i="5"/>
  <c r="BA781" i="5"/>
  <c r="BA774" i="5"/>
  <c r="BA775" i="5"/>
  <c r="BA785" i="5"/>
  <c r="BA780" i="5"/>
  <c r="BA776" i="5"/>
  <c r="BA768" i="5"/>
  <c r="BA762" i="5"/>
  <c r="BA754" i="5"/>
  <c r="BA777" i="5"/>
  <c r="BA763" i="5"/>
  <c r="BA755" i="5"/>
  <c r="BA747" i="5"/>
  <c r="BA756" i="5"/>
  <c r="BA748" i="5"/>
  <c r="BA757" i="5"/>
  <c r="BA758" i="5"/>
  <c r="BA765" i="5"/>
  <c r="BA746" i="5"/>
  <c r="BA738" i="5"/>
  <c r="BA739" i="5"/>
  <c r="BA740" i="5"/>
  <c r="BA732" i="5"/>
  <c r="BA769" i="5"/>
  <c r="BA767" i="5"/>
  <c r="BA760" i="5"/>
  <c r="BA741" i="5"/>
  <c r="BA733" i="5"/>
  <c r="BA766" i="5"/>
  <c r="BA761" i="5"/>
  <c r="BA750" i="5"/>
  <c r="BA742" i="5"/>
  <c r="BA734" i="5"/>
  <c r="BA745" i="5"/>
  <c r="BA735" i="5"/>
  <c r="BA722" i="5"/>
  <c r="BA752" i="5"/>
  <c r="BA751" i="5"/>
  <c r="BA749" i="5"/>
  <c r="BA730" i="5"/>
  <c r="BA723" i="5"/>
  <c r="BA737" i="5"/>
  <c r="BA724" i="5"/>
  <c r="BA753" i="5"/>
  <c r="BA725" i="5"/>
  <c r="BA759" i="5"/>
  <c r="BA743" i="5"/>
  <c r="BA736" i="5"/>
  <c r="BA726" i="5"/>
  <c r="BA719" i="5"/>
  <c r="BA710" i="5"/>
  <c r="BA702" i="5"/>
  <c r="BA744" i="5"/>
  <c r="BA731" i="5"/>
  <c r="BA718" i="5"/>
  <c r="BA711" i="5"/>
  <c r="BA703" i="5"/>
  <c r="BA712" i="5"/>
  <c r="BA713" i="5"/>
  <c r="BA714" i="5"/>
  <c r="BA707" i="5"/>
  <c r="BA706" i="5"/>
  <c r="BA705" i="5"/>
  <c r="BA695" i="5"/>
  <c r="BA687" i="5"/>
  <c r="BA717" i="5"/>
  <c r="BA696" i="5"/>
  <c r="BA688" i="5"/>
  <c r="BA704" i="5"/>
  <c r="BA697" i="5"/>
  <c r="BA689" i="5"/>
  <c r="BA720" i="5"/>
  <c r="BA709" i="5"/>
  <c r="BA698" i="5"/>
  <c r="BA690" i="5"/>
  <c r="BA682" i="5"/>
  <c r="BA699" i="5"/>
  <c r="BA691" i="5"/>
  <c r="BA729" i="5"/>
  <c r="BA708" i="5"/>
  <c r="BA685" i="5"/>
  <c r="BA674" i="5"/>
  <c r="BA666" i="5"/>
  <c r="BA658" i="5"/>
  <c r="BA650" i="5"/>
  <c r="BA728" i="5"/>
  <c r="BA684" i="5"/>
  <c r="BA675" i="5"/>
  <c r="BA667" i="5"/>
  <c r="BA659" i="5"/>
  <c r="BA651" i="5"/>
  <c r="BA643" i="5"/>
  <c r="BA686" i="5"/>
  <c r="BA676" i="5"/>
  <c r="BA668" i="5"/>
  <c r="BA660" i="5"/>
  <c r="BA652" i="5"/>
  <c r="BA644" i="5"/>
  <c r="BA727" i="5"/>
  <c r="BA716" i="5"/>
  <c r="BA677" i="5"/>
  <c r="BA669" i="5"/>
  <c r="BA661" i="5"/>
  <c r="BA653" i="5"/>
  <c r="BA645" i="5"/>
  <c r="BA692" i="5"/>
  <c r="BA680" i="5"/>
  <c r="BA655" i="5"/>
  <c r="BA639" i="5"/>
  <c r="BA701" i="5"/>
  <c r="BA678" i="5"/>
  <c r="BA664" i="5"/>
  <c r="BA646" i="5"/>
  <c r="BA640" i="5"/>
  <c r="BA694" i="5"/>
  <c r="BA672" i="5"/>
  <c r="BA670" i="5"/>
  <c r="BA657" i="5"/>
  <c r="BA641" i="5"/>
  <c r="BA693" i="5"/>
  <c r="BA683" i="5"/>
  <c r="BA654" i="5"/>
  <c r="BA642" i="5"/>
  <c r="BA681" i="5"/>
  <c r="BA679" i="5"/>
  <c r="BA663" i="5"/>
  <c r="BA649" i="5"/>
  <c r="BA665" i="5"/>
  <c r="BA700" i="5"/>
  <c r="BA648" i="5"/>
  <c r="BA715" i="5"/>
  <c r="BA647" i="5"/>
  <c r="BA721" i="5"/>
  <c r="BA662" i="5"/>
  <c r="BA638" i="5"/>
  <c r="BA656" i="5"/>
  <c r="BA671" i="5"/>
  <c r="BA673" i="5"/>
  <c r="H15" i="13"/>
  <c r="Y48" i="5" l="1"/>
  <c r="AI17" i="11"/>
  <c r="AI25" i="11" s="1"/>
  <c r="AA48" i="5"/>
  <c r="AK17" i="11"/>
  <c r="X48" i="5"/>
  <c r="AH17" i="11"/>
  <c r="AH19" i="11" s="1"/>
  <c r="AH20" i="11" s="1"/>
  <c r="AI116" i="11"/>
  <c r="Y154" i="5" s="1"/>
  <c r="AK114" i="11"/>
  <c r="AA152" i="5" s="1"/>
  <c r="Z45" i="5"/>
  <c r="X45" i="5"/>
  <c r="AH11" i="11"/>
  <c r="AH16" i="11" s="1"/>
  <c r="X54" i="5" s="1"/>
  <c r="AJ10" i="11"/>
  <c r="AJ11" i="11" s="1"/>
  <c r="AH9" i="11"/>
  <c r="X47" i="5" s="1"/>
  <c r="X151" i="5"/>
  <c r="AK115" i="11"/>
  <c r="AA153" i="5" s="1"/>
  <c r="AJ8" i="11"/>
  <c r="Z46" i="5" s="1"/>
  <c r="AA45" i="5"/>
  <c r="AK11" i="11"/>
  <c r="AK16" i="11" s="1"/>
  <c r="AA54" i="5" s="1"/>
  <c r="AI117" i="11"/>
  <c r="Y155" i="5" s="1"/>
  <c r="AK116" i="11"/>
  <c r="AA154" i="5" s="1"/>
  <c r="AK117" i="11"/>
  <c r="AA155" i="5" s="1"/>
  <c r="AJ117" i="11"/>
  <c r="Z155" i="5" s="1"/>
  <c r="Y45" i="5"/>
  <c r="AI11" i="11"/>
  <c r="AI16" i="11" s="1"/>
  <c r="Y54" i="5" s="1"/>
  <c r="AH115" i="11"/>
  <c r="X153" i="5" s="1"/>
  <c r="AH117" i="11"/>
  <c r="X155" i="5" s="1"/>
  <c r="AJ116" i="11"/>
  <c r="Z154" i="5" s="1"/>
  <c r="AI115" i="11"/>
  <c r="Y153" i="5" s="1"/>
  <c r="AH169" i="11"/>
  <c r="X207" i="5" s="1"/>
  <c r="AK619" i="11"/>
  <c r="AA657" i="5" s="1"/>
  <c r="AA656" i="5"/>
  <c r="AH141" i="11"/>
  <c r="X179" i="5" s="1"/>
  <c r="Z178" i="5"/>
  <c r="AA178" i="5"/>
  <c r="AJ239" i="11"/>
  <c r="AJ242" i="11" s="1"/>
  <c r="Z280" i="5" s="1"/>
  <c r="AJ141" i="11"/>
  <c r="Z179" i="5" s="1"/>
  <c r="AK19" i="11"/>
  <c r="AI21" i="11"/>
  <c r="Y59" i="5" s="1"/>
  <c r="AI19" i="11"/>
  <c r="AI20" i="11"/>
  <c r="AI121" i="11" s="1"/>
  <c r="Y159" i="5" s="1"/>
  <c r="AI26" i="11"/>
  <c r="Y64" i="5" s="1"/>
  <c r="AI24" i="11"/>
  <c r="Y62" i="5" s="1"/>
  <c r="H16" i="13"/>
  <c r="AI14" i="11" l="1"/>
  <c r="Y52" i="5" s="1"/>
  <c r="AH15" i="11"/>
  <c r="X53" i="5" s="1"/>
  <c r="AJ16" i="11"/>
  <c r="Z54" i="5" s="1"/>
  <c r="AJ15" i="11"/>
  <c r="Z53" i="5" s="1"/>
  <c r="AI13" i="11"/>
  <c r="Y51" i="5" s="1"/>
  <c r="AI15" i="11"/>
  <c r="Y53" i="5" s="1"/>
  <c r="AH47" i="11"/>
  <c r="X85" i="5" s="1"/>
  <c r="AK15" i="11"/>
  <c r="AA53" i="5" s="1"/>
  <c r="AK14" i="11"/>
  <c r="AA52" i="5" s="1"/>
  <c r="AJ47" i="11"/>
  <c r="X55" i="5"/>
  <c r="AH18" i="11"/>
  <c r="X56" i="5" s="1"/>
  <c r="AA49" i="5"/>
  <c r="AK12" i="11"/>
  <c r="AJ49" i="11"/>
  <c r="Z87" i="5" s="1"/>
  <c r="X49" i="5"/>
  <c r="AH14" i="11"/>
  <c r="X52" i="5" s="1"/>
  <c r="AH12" i="11"/>
  <c r="AH13" i="11"/>
  <c r="X51" i="5" s="1"/>
  <c r="Y49" i="5"/>
  <c r="AI12" i="11"/>
  <c r="AA55" i="5"/>
  <c r="AK18" i="11"/>
  <c r="AA56" i="5" s="1"/>
  <c r="Z49" i="5"/>
  <c r="AJ12" i="11"/>
  <c r="AJ14" i="11"/>
  <c r="Z52" i="5" s="1"/>
  <c r="AJ13" i="11"/>
  <c r="Z51" i="5" s="1"/>
  <c r="Z48" i="5"/>
  <c r="AJ17" i="11"/>
  <c r="Y55" i="5"/>
  <c r="AI18" i="11"/>
  <c r="Y56" i="5" s="1"/>
  <c r="X58" i="5"/>
  <c r="AH23" i="11"/>
  <c r="X61" i="5" s="1"/>
  <c r="AH121" i="11"/>
  <c r="X159" i="5" s="1"/>
  <c r="AH22" i="11"/>
  <c r="X60" i="5" s="1"/>
  <c r="AH21" i="11"/>
  <c r="X59" i="5" s="1"/>
  <c r="AH124" i="11"/>
  <c r="X162" i="5" s="1"/>
  <c r="AH24" i="11"/>
  <c r="X62" i="5" s="1"/>
  <c r="AJ120" i="11"/>
  <c r="Z158" i="5" s="1"/>
  <c r="AJ136" i="11"/>
  <c r="AH51" i="11"/>
  <c r="AK146" i="11"/>
  <c r="AA184" i="5" s="1"/>
  <c r="AJ122" i="11"/>
  <c r="Z160" i="5" s="1"/>
  <c r="AH171" i="11"/>
  <c r="X209" i="5" s="1"/>
  <c r="AA57" i="5"/>
  <c r="AK120" i="11"/>
  <c r="AA158" i="5" s="1"/>
  <c r="AK136" i="11"/>
  <c r="Y63" i="5"/>
  <c r="AI38" i="11"/>
  <c r="Y76" i="5" s="1"/>
  <c r="AI128" i="11"/>
  <c r="AI127" i="11"/>
  <c r="Y165" i="5" s="1"/>
  <c r="AI126" i="11"/>
  <c r="Y164" i="5" s="1"/>
  <c r="AK25" i="11"/>
  <c r="AJ53" i="11"/>
  <c r="AK20" i="11"/>
  <c r="AH53" i="11"/>
  <c r="AK141" i="11"/>
  <c r="AK156" i="11" s="1"/>
  <c r="AA194" i="5" s="1"/>
  <c r="AJ164" i="11"/>
  <c r="AJ134" i="11"/>
  <c r="Z172" i="5" s="1"/>
  <c r="AJ135" i="11"/>
  <c r="Z173" i="5" s="1"/>
  <c r="AJ127" i="11"/>
  <c r="Z165" i="5" s="1"/>
  <c r="AJ128" i="11"/>
  <c r="AJ126" i="11"/>
  <c r="Z164" i="5" s="1"/>
  <c r="AH165" i="11"/>
  <c r="X203" i="5" s="1"/>
  <c r="AH25" i="11"/>
  <c r="AH168" i="11"/>
  <c r="X206" i="5" s="1"/>
  <c r="AH164" i="11"/>
  <c r="X202" i="5" s="1"/>
  <c r="AH174" i="11"/>
  <c r="X212" i="5" s="1"/>
  <c r="AH175" i="11"/>
  <c r="X213" i="5" s="1"/>
  <c r="Y58" i="5"/>
  <c r="AI23" i="11"/>
  <c r="Y61" i="5" s="1"/>
  <c r="AI22" i="11"/>
  <c r="Y60" i="5" s="1"/>
  <c r="AJ121" i="11"/>
  <c r="Z159" i="5" s="1"/>
  <c r="AJ23" i="11"/>
  <c r="Z61" i="5" s="1"/>
  <c r="AK53" i="11"/>
  <c r="Y57" i="5"/>
  <c r="AI136" i="11"/>
  <c r="AI120" i="11"/>
  <c r="Y158" i="5" s="1"/>
  <c r="AI39" i="11"/>
  <c r="AJ50" i="11"/>
  <c r="Z88" i="5" s="1"/>
  <c r="AK125" i="11"/>
  <c r="AA163" i="5" s="1"/>
  <c r="AH157" i="11"/>
  <c r="X195" i="5" s="1"/>
  <c r="AH173" i="11"/>
  <c r="X211" i="5" s="1"/>
  <c r="AH172" i="11"/>
  <c r="X210" i="5" s="1"/>
  <c r="X57" i="5"/>
  <c r="AH120" i="11"/>
  <c r="X158" i="5" s="1"/>
  <c r="AH136" i="11"/>
  <c r="AH48" i="11"/>
  <c r="AJ123" i="11"/>
  <c r="AJ124" i="11" s="1"/>
  <c r="Z162" i="5" s="1"/>
  <c r="AK155" i="11"/>
  <c r="AA193" i="5" s="1"/>
  <c r="AH167" i="11"/>
  <c r="X205" i="5" s="1"/>
  <c r="AH170" i="11"/>
  <c r="X208" i="5" s="1"/>
  <c r="AJ241" i="11"/>
  <c r="Z279" i="5" s="1"/>
  <c r="AJ246" i="11"/>
  <c r="Z284" i="5" s="1"/>
  <c r="AK143" i="11"/>
  <c r="AA181" i="5" s="1"/>
  <c r="AH156" i="11"/>
  <c r="X194" i="5" s="1"/>
  <c r="AH159" i="11"/>
  <c r="X197" i="5" s="1"/>
  <c r="AJ240" i="11"/>
  <c r="Z278" i="5" s="1"/>
  <c r="AK170" i="11"/>
  <c r="AA208" i="5" s="1"/>
  <c r="AH152" i="11"/>
  <c r="X190" i="5" s="1"/>
  <c r="AK167" i="11"/>
  <c r="AA205" i="5" s="1"/>
  <c r="AH148" i="11"/>
  <c r="X186" i="5" s="1"/>
  <c r="AH160" i="11"/>
  <c r="X198" i="5" s="1"/>
  <c r="AJ145" i="11"/>
  <c r="Z183" i="5" s="1"/>
  <c r="AK161" i="11"/>
  <c r="AA199" i="5" s="1"/>
  <c r="AJ158" i="11"/>
  <c r="Z196" i="5" s="1"/>
  <c r="AK147" i="11"/>
  <c r="AA185" i="5" s="1"/>
  <c r="AI122" i="11"/>
  <c r="Y160" i="5" s="1"/>
  <c r="AJ159" i="11"/>
  <c r="Z197" i="5" s="1"/>
  <c r="AK173" i="11"/>
  <c r="AA211" i="5" s="1"/>
  <c r="AJ161" i="11"/>
  <c r="Z199" i="5" s="1"/>
  <c r="AK169" i="11"/>
  <c r="AA207" i="5" s="1"/>
  <c r="AK151" i="11"/>
  <c r="AA189" i="5" s="1"/>
  <c r="AK177" i="11"/>
  <c r="AA215" i="5" s="1"/>
  <c r="AK165" i="11"/>
  <c r="AA203" i="5" s="1"/>
  <c r="AK152" i="11"/>
  <c r="AA190" i="5" s="1"/>
  <c r="AI123" i="11"/>
  <c r="Y161" i="5" s="1"/>
  <c r="AJ156" i="11"/>
  <c r="Z194" i="5" s="1"/>
  <c r="AK160" i="11"/>
  <c r="AA198" i="5" s="1"/>
  <c r="AH149" i="11"/>
  <c r="X187" i="5" s="1"/>
  <c r="AH150" i="11"/>
  <c r="X188" i="5" s="1"/>
  <c r="AK179" i="11"/>
  <c r="AA217" i="5" s="1"/>
  <c r="AI131" i="11"/>
  <c r="AJ147" i="11"/>
  <c r="Z185" i="5" s="1"/>
  <c r="AK153" i="11"/>
  <c r="AA191" i="5" s="1"/>
  <c r="AK166" i="11"/>
  <c r="AA204" i="5" s="1"/>
  <c r="AH122" i="11"/>
  <c r="X160" i="5" s="1"/>
  <c r="AH145" i="11"/>
  <c r="X183" i="5" s="1"/>
  <c r="AH143" i="11"/>
  <c r="X181" i="5" s="1"/>
  <c r="AJ155" i="11"/>
  <c r="Z193" i="5" s="1"/>
  <c r="AK174" i="11"/>
  <c r="AA212" i="5" s="1"/>
  <c r="AK175" i="11"/>
  <c r="AA213" i="5" s="1"/>
  <c r="AJ243" i="11"/>
  <c r="AK142" i="11"/>
  <c r="AA180" i="5" s="1"/>
  <c r="AK178" i="11"/>
  <c r="AA216" i="5" s="1"/>
  <c r="AJ160" i="11"/>
  <c r="Z198" i="5" s="1"/>
  <c r="AH144" i="11"/>
  <c r="X182" i="5" s="1"/>
  <c r="AH147" i="11"/>
  <c r="X185" i="5" s="1"/>
  <c r="AH123" i="11"/>
  <c r="AJ142" i="11"/>
  <c r="Z180" i="5" s="1"/>
  <c r="AJ148" i="11"/>
  <c r="Z186" i="5" s="1"/>
  <c r="AK162" i="11"/>
  <c r="AA200" i="5" s="1"/>
  <c r="AK154" i="11"/>
  <c r="AA192" i="5" s="1"/>
  <c r="AK168" i="11"/>
  <c r="AA206" i="5" s="1"/>
  <c r="AJ139" i="11"/>
  <c r="AH162" i="11"/>
  <c r="X200" i="5" s="1"/>
  <c r="AI139" i="11"/>
  <c r="AK176" i="11"/>
  <c r="AA214" i="5" s="1"/>
  <c r="AH158" i="11"/>
  <c r="X196" i="5" s="1"/>
  <c r="Z202" i="5"/>
  <c r="AJ165" i="11"/>
  <c r="Z203" i="5" s="1"/>
  <c r="AJ179" i="11"/>
  <c r="AJ172" i="11"/>
  <c r="Z210" i="5" s="1"/>
  <c r="AJ171" i="11"/>
  <c r="Z209" i="5" s="1"/>
  <c r="AJ177" i="11"/>
  <c r="Z215" i="5" s="1"/>
  <c r="AJ170" i="11"/>
  <c r="Z208" i="5" s="1"/>
  <c r="AJ174" i="11"/>
  <c r="Z212" i="5" s="1"/>
  <c r="AJ175" i="11"/>
  <c r="Z213" i="5" s="1"/>
  <c r="AJ168" i="11"/>
  <c r="Z206" i="5" s="1"/>
  <c r="AJ169" i="11"/>
  <c r="Z207" i="5" s="1"/>
  <c r="AJ166" i="11"/>
  <c r="Z204" i="5" s="1"/>
  <c r="AJ178" i="11"/>
  <c r="Z216" i="5" s="1"/>
  <c r="AJ173" i="11"/>
  <c r="Z211" i="5" s="1"/>
  <c r="AJ167" i="11"/>
  <c r="Z205" i="5" s="1"/>
  <c r="AJ176" i="11"/>
  <c r="Z214" i="5" s="1"/>
  <c r="AJ149" i="11"/>
  <c r="Z187" i="5" s="1"/>
  <c r="AK157" i="11"/>
  <c r="AA195" i="5" s="1"/>
  <c r="AK149" i="11"/>
  <c r="AA187" i="5" s="1"/>
  <c r="AJ144" i="11"/>
  <c r="Z182" i="5" s="1"/>
  <c r="AJ146" i="11"/>
  <c r="Z184" i="5" s="1"/>
  <c r="AK139" i="11"/>
  <c r="AA177" i="5" s="1"/>
  <c r="AH154" i="11"/>
  <c r="X192" i="5" s="1"/>
  <c r="AH161" i="11"/>
  <c r="X199" i="5" s="1"/>
  <c r="AH146" i="11"/>
  <c r="X184" i="5" s="1"/>
  <c r="AK150" i="11"/>
  <c r="AA188" i="5" s="1"/>
  <c r="AJ151" i="11"/>
  <c r="Z189" i="5" s="1"/>
  <c r="AK159" i="11"/>
  <c r="AA197" i="5" s="1"/>
  <c r="Z277" i="5"/>
  <c r="AJ249" i="11"/>
  <c r="Z287" i="5" s="1"/>
  <c r="AJ248" i="11"/>
  <c r="Z286" i="5" s="1"/>
  <c r="AK144" i="11"/>
  <c r="AA182" i="5" s="1"/>
  <c r="AK158" i="11"/>
  <c r="AA196" i="5" s="1"/>
  <c r="AJ162" i="11"/>
  <c r="Z200" i="5" s="1"/>
  <c r="AH151" i="11"/>
  <c r="X189" i="5" s="1"/>
  <c r="AH155" i="11"/>
  <c r="X193" i="5" s="1"/>
  <c r="AH153" i="11"/>
  <c r="X191" i="5" s="1"/>
  <c r="AJ157" i="11"/>
  <c r="Z195" i="5" s="1"/>
  <c r="AK163" i="11"/>
  <c r="AJ133" i="11"/>
  <c r="Z171" i="5" s="1"/>
  <c r="AH139" i="11"/>
  <c r="AJ152" i="11"/>
  <c r="Z190" i="5" s="1"/>
  <c r="AJ154" i="11"/>
  <c r="Z192" i="5" s="1"/>
  <c r="AJ153" i="11"/>
  <c r="Z191" i="5" s="1"/>
  <c r="AK148" i="11"/>
  <c r="AA186" i="5" s="1"/>
  <c r="AJ150" i="11"/>
  <c r="Z188" i="5" s="1"/>
  <c r="AK172" i="11"/>
  <c r="AA210" i="5" s="1"/>
  <c r="AK145" i="11"/>
  <c r="AA183" i="5" s="1"/>
  <c r="AH142" i="11"/>
  <c r="X180" i="5" s="1"/>
  <c r="AK123" i="11"/>
  <c r="AA161" i="5" s="1"/>
  <c r="AJ143" i="11"/>
  <c r="Z181" i="5" s="1"/>
  <c r="AK394" i="11"/>
  <c r="AA432" i="5" s="1"/>
  <c r="AK398" i="11"/>
  <c r="AA436" i="5" s="1"/>
  <c r="AJ260" i="11"/>
  <c r="AI125" i="11"/>
  <c r="Y163" i="5" s="1"/>
  <c r="Y169" i="5"/>
  <c r="AI135" i="11"/>
  <c r="Y173" i="5" s="1"/>
  <c r="AH180" i="11"/>
  <c r="AJ125" i="11"/>
  <c r="Z163" i="5" s="1"/>
  <c r="X161" i="5"/>
  <c r="AH125" i="11"/>
  <c r="X163" i="5" s="1"/>
  <c r="AI124" i="11"/>
  <c r="Y162" i="5" s="1"/>
  <c r="AH135" i="11"/>
  <c r="X173" i="5" s="1"/>
  <c r="AI132" i="11"/>
  <c r="Y170" i="5" s="1"/>
  <c r="AK135" i="11"/>
  <c r="AA173" i="5" s="1"/>
  <c r="AI134" i="11"/>
  <c r="Y172" i="5" s="1"/>
  <c r="AK180" i="11"/>
  <c r="AK183" i="11" s="1"/>
  <c r="AA221" i="5" s="1"/>
  <c r="AJ253" i="11"/>
  <c r="AI107" i="11"/>
  <c r="Y145" i="5" s="1"/>
  <c r="AI105" i="11"/>
  <c r="AI108" i="11"/>
  <c r="Y146" i="5" s="1"/>
  <c r="AI111" i="11"/>
  <c r="Y149" i="5" s="1"/>
  <c r="AI112" i="11"/>
  <c r="Y150" i="5" s="1"/>
  <c r="AI109" i="11"/>
  <c r="Y147" i="5" s="1"/>
  <c r="AI110" i="11"/>
  <c r="Y148" i="5" s="1"/>
  <c r="AH105" i="11"/>
  <c r="AH112" i="11"/>
  <c r="X150" i="5" s="1"/>
  <c r="AH110" i="11"/>
  <c r="X148" i="5" s="1"/>
  <c r="AH108" i="11"/>
  <c r="X146" i="5" s="1"/>
  <c r="AH111" i="11"/>
  <c r="X149" i="5" s="1"/>
  <c r="AH109" i="11"/>
  <c r="X147" i="5" s="1"/>
  <c r="AH107" i="11"/>
  <c r="X145" i="5" s="1"/>
  <c r="AJ111" i="11"/>
  <c r="Z149" i="5" s="1"/>
  <c r="AJ110" i="11"/>
  <c r="Z148" i="5" s="1"/>
  <c r="AJ109" i="11"/>
  <c r="Z147" i="5" s="1"/>
  <c r="AJ106" i="11"/>
  <c r="Z144" i="5" s="1"/>
  <c r="AJ107" i="11"/>
  <c r="Z145" i="5" s="1"/>
  <c r="AJ105" i="11"/>
  <c r="AJ112" i="11"/>
  <c r="Z150" i="5" s="1"/>
  <c r="AJ108" i="11"/>
  <c r="Z146" i="5" s="1"/>
  <c r="AK107" i="11"/>
  <c r="AA145" i="5" s="1"/>
  <c r="AK105" i="11"/>
  <c r="AK106" i="11" s="1"/>
  <c r="AA144" i="5" s="1"/>
  <c r="AK108" i="11"/>
  <c r="AA146" i="5" s="1"/>
  <c r="AK110" i="11"/>
  <c r="AA148" i="5" s="1"/>
  <c r="AK111" i="11"/>
  <c r="AA149" i="5" s="1"/>
  <c r="AK112" i="11"/>
  <c r="AA150" i="5" s="1"/>
  <c r="AK109" i="11"/>
  <c r="AA147" i="5" s="1"/>
  <c r="AJ30" i="11"/>
  <c r="AJ28" i="11"/>
  <c r="Z66" i="5" s="1"/>
  <c r="AJ29" i="11"/>
  <c r="Z67" i="5" s="1"/>
  <c r="AJ27" i="11"/>
  <c r="AH27" i="11"/>
  <c r="AH30" i="11" s="1"/>
  <c r="AI27" i="11"/>
  <c r="AI29" i="11" s="1"/>
  <c r="Y67" i="5" s="1"/>
  <c r="AI30" i="11"/>
  <c r="AK28" i="11"/>
  <c r="AA66" i="5" s="1"/>
  <c r="AK27" i="11"/>
  <c r="AK29" i="11" s="1"/>
  <c r="AA67" i="5" s="1"/>
  <c r="H17" i="13"/>
  <c r="X89" i="5" l="1"/>
  <c r="AH52" i="11"/>
  <c r="Z161" i="5"/>
  <c r="Z85" i="5"/>
  <c r="AJ48" i="11"/>
  <c r="Z86" i="5" s="1"/>
  <c r="AK13" i="11"/>
  <c r="AA51" i="5" s="1"/>
  <c r="AA50" i="5"/>
  <c r="Z55" i="5"/>
  <c r="AJ18" i="11"/>
  <c r="Z56" i="5" s="1"/>
  <c r="AJ25" i="11"/>
  <c r="AJ24" i="11"/>
  <c r="Z62" i="5" s="1"/>
  <c r="AJ21" i="11"/>
  <c r="Z59" i="5" s="1"/>
  <c r="AJ19" i="11"/>
  <c r="Z57" i="5" s="1"/>
  <c r="AJ20" i="11"/>
  <c r="AI114" i="11"/>
  <c r="Y152" i="5" s="1"/>
  <c r="Y50" i="5"/>
  <c r="AJ51" i="11"/>
  <c r="AJ38" i="11"/>
  <c r="AH114" i="11"/>
  <c r="X152" i="5" s="1"/>
  <c r="X50" i="5"/>
  <c r="AI53" i="11"/>
  <c r="Y91" i="5" s="1"/>
  <c r="AJ114" i="11"/>
  <c r="Z152" i="5" s="1"/>
  <c r="Z50" i="5"/>
  <c r="X86" i="5"/>
  <c r="AH49" i="11"/>
  <c r="X68" i="5"/>
  <c r="AH31" i="11"/>
  <c r="X143" i="5"/>
  <c r="AH118" i="11"/>
  <c r="X156" i="5" s="1"/>
  <c r="Y143" i="5"/>
  <c r="AI118" i="11"/>
  <c r="Y156" i="5" s="1"/>
  <c r="Z166" i="5"/>
  <c r="AJ129" i="11"/>
  <c r="Y166" i="5"/>
  <c r="AI129" i="11"/>
  <c r="Y167" i="5" s="1"/>
  <c r="Z143" i="5"/>
  <c r="AJ118" i="11"/>
  <c r="Z156" i="5" s="1"/>
  <c r="Z281" i="5"/>
  <c r="AJ250" i="11"/>
  <c r="Z288" i="5" s="1"/>
  <c r="AJ251" i="11"/>
  <c r="AJ257" i="11"/>
  <c r="Z295" i="5" s="1"/>
  <c r="AJ255" i="11"/>
  <c r="Z293" i="5" s="1"/>
  <c r="AJ256" i="11"/>
  <c r="Z294" i="5" s="1"/>
  <c r="AJ258" i="11"/>
  <c r="Z296" i="5" s="1"/>
  <c r="X174" i="5"/>
  <c r="AH137" i="11"/>
  <c r="AK47" i="11"/>
  <c r="AA85" i="5" s="1"/>
  <c r="AA58" i="5"/>
  <c r="AK23" i="11"/>
  <c r="AA61" i="5" s="1"/>
  <c r="AK122" i="11"/>
  <c r="AA160" i="5" s="1"/>
  <c r="AK124" i="11"/>
  <c r="AA162" i="5" s="1"/>
  <c r="AK21" i="11"/>
  <c r="AA59" i="5" s="1"/>
  <c r="AK121" i="11"/>
  <c r="AA159" i="5" s="1"/>
  <c r="AK24" i="11"/>
  <c r="AA62" i="5" s="1"/>
  <c r="AH42" i="11"/>
  <c r="X80" i="5" s="1"/>
  <c r="X91" i="5"/>
  <c r="AH54" i="11"/>
  <c r="AH56" i="11" s="1"/>
  <c r="AH176" i="11"/>
  <c r="X214" i="5" s="1"/>
  <c r="AH67" i="11"/>
  <c r="AH58" i="11"/>
  <c r="AH60" i="11" s="1"/>
  <c r="AH65" i="11" s="1"/>
  <c r="AH179" i="11"/>
  <c r="X217" i="5" s="1"/>
  <c r="AH177" i="11"/>
  <c r="X215" i="5" s="1"/>
  <c r="AH69" i="11"/>
  <c r="AH178" i="11"/>
  <c r="X216" i="5" s="1"/>
  <c r="AH28" i="11"/>
  <c r="X66" i="5" s="1"/>
  <c r="Z65" i="5"/>
  <c r="AJ34" i="11"/>
  <c r="Z72" i="5" s="1"/>
  <c r="AJ36" i="11"/>
  <c r="AJ35" i="11"/>
  <c r="Z73" i="5" s="1"/>
  <c r="AA179" i="5"/>
  <c r="AJ130" i="11"/>
  <c r="Z168" i="5" s="1"/>
  <c r="Y77" i="5"/>
  <c r="AI41" i="11"/>
  <c r="Y79" i="5" s="1"/>
  <c r="AI42" i="11"/>
  <c r="Y80" i="5" s="1"/>
  <c r="AI40" i="11"/>
  <c r="Y78" i="5" s="1"/>
  <c r="X63" i="5"/>
  <c r="AH38" i="11"/>
  <c r="AH126" i="11"/>
  <c r="X164" i="5" s="1"/>
  <c r="AH127" i="11"/>
  <c r="X165" i="5" s="1"/>
  <c r="AH128" i="11"/>
  <c r="AH26" i="11"/>
  <c r="X64" i="5" s="1"/>
  <c r="AA65" i="5"/>
  <c r="AK34" i="11"/>
  <c r="AA72" i="5" s="1"/>
  <c r="AK36" i="11"/>
  <c r="AA74" i="5" s="1"/>
  <c r="AK35" i="11"/>
  <c r="AA73" i="5" s="1"/>
  <c r="AH106" i="11"/>
  <c r="X144" i="5" s="1"/>
  <c r="Z91" i="5"/>
  <c r="AJ54" i="11"/>
  <c r="AJ56" i="11" s="1"/>
  <c r="AJ67" i="11"/>
  <c r="AJ65" i="11"/>
  <c r="AJ69" i="11"/>
  <c r="AA174" i="5"/>
  <c r="AK137" i="11"/>
  <c r="Y68" i="5"/>
  <c r="AI31" i="11"/>
  <c r="X65" i="5"/>
  <c r="AH34" i="11"/>
  <c r="X72" i="5" s="1"/>
  <c r="AH36" i="11"/>
  <c r="X74" i="5" s="1"/>
  <c r="AH35" i="11"/>
  <c r="X73" i="5" s="1"/>
  <c r="AI133" i="11"/>
  <c r="Y171" i="5" s="1"/>
  <c r="AJ132" i="11"/>
  <c r="Z170" i="5" s="1"/>
  <c r="AI130" i="11"/>
  <c r="Y168" i="5" s="1"/>
  <c r="AJ259" i="11"/>
  <c r="Z297" i="5" s="1"/>
  <c r="Y174" i="5"/>
  <c r="AI137" i="11"/>
  <c r="Y175" i="5" s="1"/>
  <c r="AI138" i="11"/>
  <c r="Y176" i="5" s="1"/>
  <c r="AK164" i="11"/>
  <c r="AA202" i="5" s="1"/>
  <c r="AK42" i="11"/>
  <c r="AA80" i="5" s="1"/>
  <c r="Z174" i="5"/>
  <c r="AJ137" i="11"/>
  <c r="AK30" i="11"/>
  <c r="AH29" i="11"/>
  <c r="X67" i="5" s="1"/>
  <c r="Z68" i="5"/>
  <c r="AJ31" i="11"/>
  <c r="AI54" i="11"/>
  <c r="AI58" i="11" s="1"/>
  <c r="AI63" i="11" s="1"/>
  <c r="AI67" i="11"/>
  <c r="AI65" i="11"/>
  <c r="AI69" i="11"/>
  <c r="AA63" i="5"/>
  <c r="AK128" i="11"/>
  <c r="AK126" i="11"/>
  <c r="AA164" i="5" s="1"/>
  <c r="AK127" i="11"/>
  <c r="AA165" i="5" s="1"/>
  <c r="AK26" i="11"/>
  <c r="AA64" i="5" s="1"/>
  <c r="Y65" i="5"/>
  <c r="AI34" i="11"/>
  <c r="Y72" i="5" s="1"/>
  <c r="AI35" i="11"/>
  <c r="Y73" i="5" s="1"/>
  <c r="AI36" i="11"/>
  <c r="AI28" i="11"/>
  <c r="Y66" i="5" s="1"/>
  <c r="AA143" i="5"/>
  <c r="AK118" i="11"/>
  <c r="AA156" i="5" s="1"/>
  <c r="AI106" i="11"/>
  <c r="Y144" i="5" s="1"/>
  <c r="AJ244" i="11"/>
  <c r="Z282" i="5" s="1"/>
  <c r="AJ245" i="11"/>
  <c r="Z283" i="5" s="1"/>
  <c r="AJ247" i="11"/>
  <c r="Z285" i="5" s="1"/>
  <c r="AA91" i="5"/>
  <c r="AK54" i="11"/>
  <c r="AK58" i="11"/>
  <c r="AK63" i="11" s="1"/>
  <c r="AK65" i="11"/>
  <c r="AK56" i="11"/>
  <c r="AK69" i="11"/>
  <c r="AI47" i="11"/>
  <c r="Y85" i="5" s="1"/>
  <c r="AI49" i="11"/>
  <c r="Y87" i="5" s="1"/>
  <c r="AJ41" i="11"/>
  <c r="Z79" i="5" s="1"/>
  <c r="AJ42" i="11"/>
  <c r="Z80" i="5" s="1"/>
  <c r="AJ40" i="11"/>
  <c r="Z78" i="5" s="1"/>
  <c r="AJ228" i="11"/>
  <c r="Z266" i="5" s="1"/>
  <c r="AH212" i="11"/>
  <c r="X250" i="5" s="1"/>
  <c r="AK228" i="11"/>
  <c r="AA266" i="5" s="1"/>
  <c r="AK397" i="11"/>
  <c r="AA435" i="5" s="1"/>
  <c r="AJ219" i="11"/>
  <c r="Z257" i="5" s="1"/>
  <c r="AK395" i="11"/>
  <c r="AA433" i="5" s="1"/>
  <c r="AK396" i="11"/>
  <c r="AA434" i="5" s="1"/>
  <c r="AH183" i="11"/>
  <c r="X221" i="5" s="1"/>
  <c r="AK230" i="11"/>
  <c r="AA268" i="5" s="1"/>
  <c r="AK185" i="11"/>
  <c r="AA223" i="5" s="1"/>
  <c r="AK215" i="11"/>
  <c r="AH185" i="11"/>
  <c r="X223" i="5" s="1"/>
  <c r="AK221" i="11"/>
  <c r="AA259" i="5" s="1"/>
  <c r="AK171" i="11"/>
  <c r="AA209" i="5" s="1"/>
  <c r="AA201" i="5"/>
  <c r="AH184" i="11"/>
  <c r="X222" i="5" s="1"/>
  <c r="AJ218" i="11"/>
  <c r="Z256" i="5" s="1"/>
  <c r="AJ238" i="11"/>
  <c r="Z276" i="5" s="1"/>
  <c r="AJ220" i="11"/>
  <c r="Z258" i="5" s="1"/>
  <c r="AK400" i="11"/>
  <c r="AA438" i="5" s="1"/>
  <c r="AJ180" i="11"/>
  <c r="Z217" i="5"/>
  <c r="AJ163" i="11"/>
  <c r="Z201" i="5" s="1"/>
  <c r="Z177" i="5"/>
  <c r="AI140" i="11"/>
  <c r="Y177" i="5"/>
  <c r="AK184" i="11"/>
  <c r="AA222" i="5" s="1"/>
  <c r="AK182" i="11"/>
  <c r="AA220" i="5" s="1"/>
  <c r="AH181" i="11"/>
  <c r="X219" i="5" s="1"/>
  <c r="AK231" i="11"/>
  <c r="AA269" i="5" s="1"/>
  <c r="AH186" i="11"/>
  <c r="X224" i="5" s="1"/>
  <c r="AK232" i="11"/>
  <c r="AA270" i="5" s="1"/>
  <c r="AJ215" i="11"/>
  <c r="AJ341" i="11"/>
  <c r="AJ345" i="11" s="1"/>
  <c r="Z383" i="5" s="1"/>
  <c r="Z291" i="5"/>
  <c r="AJ254" i="11"/>
  <c r="Z292" i="5" s="1"/>
  <c r="AA218" i="5"/>
  <c r="AK207" i="11"/>
  <c r="AA245" i="5" s="1"/>
  <c r="AK237" i="11"/>
  <c r="AA275" i="5" s="1"/>
  <c r="AH163" i="11"/>
  <c r="X201" i="5" s="1"/>
  <c r="X177" i="5"/>
  <c r="X218" i="5"/>
  <c r="AH215" i="11"/>
  <c r="AH182" i="11"/>
  <c r="X220" i="5" s="1"/>
  <c r="AK186" i="11"/>
  <c r="AA224" i="5" s="1"/>
  <c r="AK181" i="11"/>
  <c r="AA219" i="5" s="1"/>
  <c r="AJ261" i="11"/>
  <c r="Z298" i="5"/>
  <c r="AK100" i="11"/>
  <c r="AA138" i="5" s="1"/>
  <c r="AH239" i="11"/>
  <c r="AJ352" i="11"/>
  <c r="Z390" i="5" s="1"/>
  <c r="AH226" i="11"/>
  <c r="AH229" i="11"/>
  <c r="X267" i="5" s="1"/>
  <c r="AK477" i="11"/>
  <c r="AJ353" i="11"/>
  <c r="Z391" i="5" s="1"/>
  <c r="AH352" i="11"/>
  <c r="AH74" i="11"/>
  <c r="AH187" i="11" s="1"/>
  <c r="X225" i="5" s="1"/>
  <c r="AK352" i="11"/>
  <c r="AA390" i="5" s="1"/>
  <c r="AK74" i="11"/>
  <c r="AK214" i="11" s="1"/>
  <c r="AA252" i="5" s="1"/>
  <c r="AK239" i="11"/>
  <c r="AK242" i="11" s="1"/>
  <c r="AJ477" i="11"/>
  <c r="Z515" i="5" s="1"/>
  <c r="AI352" i="11"/>
  <c r="Y390" i="5" s="1"/>
  <c r="AI100" i="11"/>
  <c r="Y138" i="5" s="1"/>
  <c r="AK71" i="11"/>
  <c r="AJ71" i="11"/>
  <c r="AH71" i="11"/>
  <c r="AI71" i="11"/>
  <c r="AI74" i="11"/>
  <c r="AI103" i="11"/>
  <c r="Y141" i="5" s="1"/>
  <c r="AI104" i="11"/>
  <c r="Y142" i="5" s="1"/>
  <c r="AI102" i="11"/>
  <c r="Y140" i="5" s="1"/>
  <c r="AI75" i="11"/>
  <c r="Y113" i="5" s="1"/>
  <c r="AK103" i="11"/>
  <c r="AA141" i="5" s="1"/>
  <c r="AK102" i="11"/>
  <c r="AA140" i="5" s="1"/>
  <c r="AK104" i="11"/>
  <c r="AA142" i="5" s="1"/>
  <c r="AH103" i="11"/>
  <c r="X141" i="5" s="1"/>
  <c r="AH104" i="11"/>
  <c r="X142" i="5" s="1"/>
  <c r="AJ74" i="11"/>
  <c r="AJ211" i="11" s="1"/>
  <c r="Z249" i="5" s="1"/>
  <c r="AI79" i="11"/>
  <c r="Y117" i="5" s="1"/>
  <c r="AI77" i="11"/>
  <c r="Y115" i="5" s="1"/>
  <c r="AI78" i="11"/>
  <c r="Y116" i="5" s="1"/>
  <c r="AI80" i="11"/>
  <c r="Y118" i="5" s="1"/>
  <c r="AI76" i="11"/>
  <c r="Y114" i="5" s="1"/>
  <c r="H18" i="13"/>
  <c r="AI50" i="11" l="1"/>
  <c r="AI43" i="11"/>
  <c r="Y81" i="5" s="1"/>
  <c r="AI60" i="11"/>
  <c r="AH44" i="11"/>
  <c r="X82" i="5" s="1"/>
  <c r="AI48" i="11"/>
  <c r="Y86" i="5" s="1"/>
  <c r="X76" i="5"/>
  <c r="AH39" i="11"/>
  <c r="X77" i="5" s="1"/>
  <c r="AH40" i="11"/>
  <c r="X78" i="5" s="1"/>
  <c r="Y74" i="5"/>
  <c r="AI37" i="11"/>
  <c r="Y75" i="5" s="1"/>
  <c r="AJ43" i="11"/>
  <c r="Z81" i="5" s="1"/>
  <c r="AK60" i="11"/>
  <c r="AK43" i="11"/>
  <c r="AA81" i="5" s="1"/>
  <c r="AH37" i="11"/>
  <c r="X75" i="5" s="1"/>
  <c r="Z74" i="5"/>
  <c r="AJ37" i="11"/>
  <c r="Z75" i="5" s="1"/>
  <c r="AH41" i="11"/>
  <c r="X79" i="5" s="1"/>
  <c r="AJ44" i="11"/>
  <c r="Z82" i="5" s="1"/>
  <c r="AK44" i="11"/>
  <c r="AA82" i="5" s="1"/>
  <c r="AH43" i="11"/>
  <c r="X81" i="5" s="1"/>
  <c r="AI44" i="11"/>
  <c r="Y82" i="5" s="1"/>
  <c r="AK48" i="11"/>
  <c r="AA86" i="5" s="1"/>
  <c r="Z76" i="5"/>
  <c r="AJ39" i="11"/>
  <c r="Z77" i="5" s="1"/>
  <c r="AH166" i="11"/>
  <c r="X204" i="5" s="1"/>
  <c r="X90" i="5"/>
  <c r="AK37" i="11"/>
  <c r="AA75" i="5" s="1"/>
  <c r="X87" i="5"/>
  <c r="AH50" i="11"/>
  <c r="X88" i="5" s="1"/>
  <c r="Z89" i="5"/>
  <c r="AJ52" i="11"/>
  <c r="Z90" i="5" s="1"/>
  <c r="AH63" i="11"/>
  <c r="X101" i="5" s="1"/>
  <c r="AK45" i="11"/>
  <c r="AJ58" i="11"/>
  <c r="AJ61" i="11" s="1"/>
  <c r="Y88" i="5"/>
  <c r="AI51" i="11"/>
  <c r="AK51" i="11"/>
  <c r="AJ26" i="11"/>
  <c r="Z64" i="5" s="1"/>
  <c r="Z63" i="5"/>
  <c r="AI56" i="11"/>
  <c r="Y94" i="5" s="1"/>
  <c r="AK49" i="11"/>
  <c r="AJ45" i="11"/>
  <c r="AK38" i="11"/>
  <c r="AI45" i="11"/>
  <c r="AH45" i="11"/>
  <c r="AK22" i="11"/>
  <c r="AA60" i="5" s="1"/>
  <c r="AJ22" i="11"/>
  <c r="Z60" i="5" s="1"/>
  <c r="Z58" i="5"/>
  <c r="X390" i="5"/>
  <c r="AH394" i="11"/>
  <c r="Y98" i="5"/>
  <c r="AI61" i="11"/>
  <c r="AK411" i="11"/>
  <c r="AK412" i="11" s="1"/>
  <c r="AA450" i="5" s="1"/>
  <c r="AA107" i="5"/>
  <c r="AK70" i="11"/>
  <c r="AA108" i="5" s="1"/>
  <c r="AJ64" i="11"/>
  <c r="Z102" i="5" s="1"/>
  <c r="X105" i="5"/>
  <c r="AH68" i="11"/>
  <c r="X106" i="5" s="1"/>
  <c r="AK238" i="11"/>
  <c r="AA276" i="5" s="1"/>
  <c r="AK219" i="11"/>
  <c r="AA257" i="5" s="1"/>
  <c r="AK223" i="11"/>
  <c r="AK226" i="11"/>
  <c r="AA264" i="5" s="1"/>
  <c r="AK216" i="11"/>
  <c r="AH211" i="11"/>
  <c r="X249" i="5" s="1"/>
  <c r="AH138" i="11"/>
  <c r="X176" i="5" s="1"/>
  <c r="X175" i="5"/>
  <c r="AK229" i="11"/>
  <c r="AA267" i="5" s="1"/>
  <c r="AK235" i="11"/>
  <c r="AA273" i="5" s="1"/>
  <c r="AJ216" i="11"/>
  <c r="AJ229" i="11"/>
  <c r="Z267" i="5" s="1"/>
  <c r="AJ237" i="11"/>
  <c r="Z275" i="5" s="1"/>
  <c r="AJ236" i="11"/>
  <c r="Z274" i="5" s="1"/>
  <c r="AJ230" i="11"/>
  <c r="Z268" i="5" s="1"/>
  <c r="AJ227" i="11"/>
  <c r="Z265" i="5" s="1"/>
  <c r="AJ226" i="11"/>
  <c r="AK236" i="11"/>
  <c r="AA274" i="5" s="1"/>
  <c r="AH213" i="11"/>
  <c r="X251" i="5" s="1"/>
  <c r="AK217" i="11"/>
  <c r="AA255" i="5" s="1"/>
  <c r="AA94" i="5"/>
  <c r="AK57" i="11"/>
  <c r="AA95" i="5" s="1"/>
  <c r="Y107" i="5"/>
  <c r="AI70" i="11"/>
  <c r="Y108" i="5" s="1"/>
  <c r="Z69" i="5"/>
  <c r="AJ33" i="11"/>
  <c r="Z71" i="5" s="1"/>
  <c r="AJ32" i="11"/>
  <c r="Z70" i="5" s="1"/>
  <c r="Z103" i="5"/>
  <c r="AJ66" i="11"/>
  <c r="Z104" i="5" s="1"/>
  <c r="AH64" i="11"/>
  <c r="X102" i="5" s="1"/>
  <c r="X98" i="5"/>
  <c r="AH61" i="11"/>
  <c r="AA98" i="5"/>
  <c r="AK61" i="11"/>
  <c r="AJ252" i="11"/>
  <c r="Z290" i="5" s="1"/>
  <c r="Z289" i="5"/>
  <c r="Z379" i="5"/>
  <c r="AJ348" i="11"/>
  <c r="Z386" i="5" s="1"/>
  <c r="AJ351" i="11"/>
  <c r="Z389" i="5" s="1"/>
  <c r="AJ350" i="11"/>
  <c r="Z388" i="5" s="1"/>
  <c r="AJ342" i="11"/>
  <c r="Z380" i="5" s="1"/>
  <c r="AJ344" i="11"/>
  <c r="AJ349" i="11"/>
  <c r="Z387" i="5" s="1"/>
  <c r="AA112" i="5"/>
  <c r="AK208" i="11"/>
  <c r="AA246" i="5" s="1"/>
  <c r="AK101" i="11"/>
  <c r="AA139" i="5" s="1"/>
  <c r="AK209" i="11"/>
  <c r="AK211" i="11"/>
  <c r="AA249" i="5" s="1"/>
  <c r="AJ75" i="11"/>
  <c r="AJ91" i="11" s="1"/>
  <c r="AJ214" i="11"/>
  <c r="Z252" i="5" s="1"/>
  <c r="AA101" i="5"/>
  <c r="AK64" i="11"/>
  <c r="AA102" i="5" s="1"/>
  <c r="Y96" i="5"/>
  <c r="AI59" i="11"/>
  <c r="Y97" i="5" s="1"/>
  <c r="X94" i="5"/>
  <c r="AH57" i="11"/>
  <c r="X95" i="5" s="1"/>
  <c r="AJ103" i="11"/>
  <c r="Z141" i="5" s="1"/>
  <c r="AH93" i="11"/>
  <c r="X131" i="5" s="1"/>
  <c r="AJ478" i="11"/>
  <c r="Z516" i="5" s="1"/>
  <c r="AA280" i="5"/>
  <c r="AK266" i="11"/>
  <c r="AK341" i="11"/>
  <c r="AH75" i="11"/>
  <c r="AJ347" i="11"/>
  <c r="Z385" i="5" s="1"/>
  <c r="AJ343" i="11"/>
  <c r="Z381" i="5" s="1"/>
  <c r="AJ213" i="11"/>
  <c r="Z251" i="5" s="1"/>
  <c r="AK404" i="11"/>
  <c r="AA442" i="5" s="1"/>
  <c r="AJ222" i="11"/>
  <c r="Z260" i="5" s="1"/>
  <c r="AA103" i="5"/>
  <c r="AK66" i="11"/>
  <c r="AA104" i="5" s="1"/>
  <c r="Y103" i="5"/>
  <c r="AI66" i="11"/>
  <c r="Y104" i="5" s="1"/>
  <c r="Y69" i="5"/>
  <c r="AI33" i="11"/>
  <c r="Y71" i="5" s="1"/>
  <c r="AI32" i="11"/>
  <c r="Y70" i="5" s="1"/>
  <c r="X107" i="5"/>
  <c r="AH70" i="11"/>
  <c r="X108" i="5" s="1"/>
  <c r="AH400" i="11"/>
  <c r="X166" i="5"/>
  <c r="AH129" i="11"/>
  <c r="X167" i="5" s="1"/>
  <c r="AH130" i="11"/>
  <c r="X168" i="5" s="1"/>
  <c r="AH132" i="11"/>
  <c r="X170" i="5" s="1"/>
  <c r="AH131" i="11"/>
  <c r="AH133" i="11"/>
  <c r="X171" i="5" s="1"/>
  <c r="Y92" i="5"/>
  <c r="AI55" i="11"/>
  <c r="Y93" i="5" s="1"/>
  <c r="AA515" i="5"/>
  <c r="AK479" i="11"/>
  <c r="AK481" i="11" s="1"/>
  <c r="AA519" i="5" s="1"/>
  <c r="AK478" i="11"/>
  <c r="AA516" i="5" s="1"/>
  <c r="AH203" i="11"/>
  <c r="AK234" i="11"/>
  <c r="AA272" i="5" s="1"/>
  <c r="Z107" i="5"/>
  <c r="AJ70" i="11"/>
  <c r="Z108" i="5" s="1"/>
  <c r="Z109" i="5"/>
  <c r="AJ73" i="11"/>
  <c r="Z111" i="5" s="1"/>
  <c r="AJ72" i="11"/>
  <c r="Z110" i="5" s="1"/>
  <c r="AI81" i="11"/>
  <c r="AH102" i="11"/>
  <c r="X140" i="5" s="1"/>
  <c r="AJ104" i="11"/>
  <c r="Z142" i="5" s="1"/>
  <c r="Y112" i="5"/>
  <c r="AI101" i="11"/>
  <c r="Y139" i="5" s="1"/>
  <c r="AA109" i="5"/>
  <c r="AK73" i="11"/>
  <c r="AA111" i="5" s="1"/>
  <c r="AK72" i="11"/>
  <c r="AA110" i="5" s="1"/>
  <c r="AJ479" i="11"/>
  <c r="Z517" i="5" s="1"/>
  <c r="AK75" i="11"/>
  <c r="AJ210" i="11"/>
  <c r="Z248" i="5" s="1"/>
  <c r="AK401" i="11"/>
  <c r="AK220" i="11"/>
  <c r="AA258" i="5" s="1"/>
  <c r="AH100" i="11"/>
  <c r="X138" i="5" s="1"/>
  <c r="AA96" i="5"/>
  <c r="AK59" i="11"/>
  <c r="AA97" i="5" s="1"/>
  <c r="Y105" i="5"/>
  <c r="AI68" i="11"/>
  <c r="Y106" i="5" s="1"/>
  <c r="Z94" i="5"/>
  <c r="AJ57" i="11"/>
  <c r="Z95" i="5" s="1"/>
  <c r="AH55" i="11"/>
  <c r="X93" i="5" s="1"/>
  <c r="X92" i="5"/>
  <c r="X96" i="5"/>
  <c r="AH59" i="11"/>
  <c r="X97" i="5" s="1"/>
  <c r="X109" i="5"/>
  <c r="AH72" i="11"/>
  <c r="X110" i="5" s="1"/>
  <c r="AH73" i="11"/>
  <c r="X111" i="5" s="1"/>
  <c r="AJ102" i="11"/>
  <c r="Z140" i="5" s="1"/>
  <c r="AK483" i="11"/>
  <c r="AA521" i="5" s="1"/>
  <c r="AK187" i="11"/>
  <c r="AA225" i="5" s="1"/>
  <c r="AK213" i="11"/>
  <c r="AA251" i="5" s="1"/>
  <c r="AK233" i="11"/>
  <c r="AA271" i="5" s="1"/>
  <c r="AK410" i="11"/>
  <c r="AA448" i="5" s="1"/>
  <c r="AK67" i="11"/>
  <c r="AA92" i="5"/>
  <c r="AK55" i="11"/>
  <c r="AA93" i="5" s="1"/>
  <c r="Y101" i="5"/>
  <c r="AI64" i="11"/>
  <c r="Y102" i="5" s="1"/>
  <c r="AA68" i="5"/>
  <c r="AK31" i="11"/>
  <c r="AK138" i="11"/>
  <c r="AA176" i="5" s="1"/>
  <c r="AA175" i="5"/>
  <c r="Z105" i="5"/>
  <c r="AJ68" i="11"/>
  <c r="Z106" i="5" s="1"/>
  <c r="X103" i="5"/>
  <c r="AH66" i="11"/>
  <c r="X104" i="5" s="1"/>
  <c r="X69" i="5"/>
  <c r="AH33" i="11"/>
  <c r="X71" i="5" s="1"/>
  <c r="AH32" i="11"/>
  <c r="X70" i="5" s="1"/>
  <c r="Z112" i="5"/>
  <c r="AJ208" i="11"/>
  <c r="Z246" i="5" s="1"/>
  <c r="AJ209" i="11"/>
  <c r="AJ101" i="11"/>
  <c r="Z139" i="5" s="1"/>
  <c r="Y109" i="5"/>
  <c r="AI72" i="11"/>
  <c r="Y110" i="5" s="1"/>
  <c r="AI73" i="11"/>
  <c r="Y111" i="5" s="1"/>
  <c r="X112" i="5"/>
  <c r="AH208" i="11"/>
  <c r="X246" i="5" s="1"/>
  <c r="AH209" i="11"/>
  <c r="AH101" i="11"/>
  <c r="X139" i="5" s="1"/>
  <c r="AH214" i="11"/>
  <c r="X252" i="5" s="1"/>
  <c r="AH207" i="11"/>
  <c r="X245" i="5" s="1"/>
  <c r="AK203" i="11"/>
  <c r="AK210" i="11"/>
  <c r="AA248" i="5" s="1"/>
  <c r="AJ221" i="11"/>
  <c r="Z259" i="5" s="1"/>
  <c r="AA166" i="5"/>
  <c r="AK129" i="11"/>
  <c r="AA167" i="5" s="1"/>
  <c r="AK131" i="11"/>
  <c r="AK130" i="11"/>
  <c r="AA168" i="5" s="1"/>
  <c r="AK132" i="11"/>
  <c r="AA170" i="5" s="1"/>
  <c r="AK133" i="11"/>
  <c r="AA171" i="5" s="1"/>
  <c r="AI57" i="11"/>
  <c r="Y95" i="5" s="1"/>
  <c r="AJ138" i="11"/>
  <c r="Z176" i="5" s="1"/>
  <c r="Z175" i="5"/>
  <c r="AJ55" i="11"/>
  <c r="Z93" i="5" s="1"/>
  <c r="Z92" i="5"/>
  <c r="AJ131" i="11"/>
  <c r="Z169" i="5" s="1"/>
  <c r="Z167" i="5"/>
  <c r="AH90" i="11"/>
  <c r="X128" i="5" s="1"/>
  <c r="AH91" i="11"/>
  <c r="AH228" i="11"/>
  <c r="X266" i="5" s="1"/>
  <c r="AK482" i="11"/>
  <c r="AA520" i="5" s="1"/>
  <c r="AK246" i="11"/>
  <c r="AA284" i="5" s="1"/>
  <c r="AK243" i="11"/>
  <c r="AK430" i="11"/>
  <c r="AK290" i="11"/>
  <c r="AA328" i="5" s="1"/>
  <c r="AJ311" i="11"/>
  <c r="AK241" i="11"/>
  <c r="AA279" i="5" s="1"/>
  <c r="AH237" i="11"/>
  <c r="X275" i="5" s="1"/>
  <c r="AH230" i="11"/>
  <c r="X268" i="5" s="1"/>
  <c r="AK355" i="11"/>
  <c r="AA393" i="5" s="1"/>
  <c r="AK247" i="11"/>
  <c r="AA285" i="5" s="1"/>
  <c r="AH236" i="11"/>
  <c r="X274" i="5" s="1"/>
  <c r="AK240" i="11"/>
  <c r="AA278" i="5" s="1"/>
  <c r="X277" i="5"/>
  <c r="AH240" i="11"/>
  <c r="X278" i="5" s="1"/>
  <c r="AA277" i="5"/>
  <c r="AK249" i="11"/>
  <c r="AA287" i="5" s="1"/>
  <c r="AH227" i="11"/>
  <c r="X265" i="5" s="1"/>
  <c r="AJ310" i="11"/>
  <c r="AH415" i="11"/>
  <c r="AH216" i="11"/>
  <c r="X253" i="5"/>
  <c r="Y178" i="5"/>
  <c r="AI141" i="11"/>
  <c r="AI164" i="11"/>
  <c r="AI208" i="11"/>
  <c r="AI180" i="11"/>
  <c r="AH353" i="11"/>
  <c r="X391" i="5" s="1"/>
  <c r="AJ217" i="11"/>
  <c r="Z255" i="5" s="1"/>
  <c r="Z253" i="5"/>
  <c r="AI353" i="11"/>
  <c r="Y391" i="5" s="1"/>
  <c r="AK244" i="11"/>
  <c r="AA282" i="5" s="1"/>
  <c r="AJ355" i="11"/>
  <c r="AH242" i="11"/>
  <c r="X280" i="5" s="1"/>
  <c r="AK218" i="11"/>
  <c r="AA256" i="5" s="1"/>
  <c r="AA253" i="5"/>
  <c r="X264" i="5"/>
  <c r="AH238" i="11"/>
  <c r="X276" i="5" s="1"/>
  <c r="AI239" i="11"/>
  <c r="Z218" i="5"/>
  <c r="AJ207" i="11"/>
  <c r="Z245" i="5" s="1"/>
  <c r="AJ181" i="11"/>
  <c r="Z219" i="5" s="1"/>
  <c r="AJ187" i="11"/>
  <c r="Z225" i="5" s="1"/>
  <c r="AJ183" i="11"/>
  <c r="Z221" i="5" s="1"/>
  <c r="AJ205" i="11"/>
  <c r="Z243" i="5" s="1"/>
  <c r="AJ185" i="11"/>
  <c r="Z223" i="5" s="1"/>
  <c r="AJ182" i="11"/>
  <c r="Z220" i="5" s="1"/>
  <c r="AJ203" i="11"/>
  <c r="Z241" i="5" s="1"/>
  <c r="AJ184" i="11"/>
  <c r="Z222" i="5" s="1"/>
  <c r="AJ186" i="11"/>
  <c r="Z224" i="5" s="1"/>
  <c r="AJ188" i="11"/>
  <c r="Z226" i="5" s="1"/>
  <c r="AJ204" i="11"/>
  <c r="Z242" i="5" s="1"/>
  <c r="AJ206" i="11"/>
  <c r="Z244" i="5" s="1"/>
  <c r="AJ231" i="11"/>
  <c r="AK415" i="11"/>
  <c r="AH241" i="11"/>
  <c r="X279" i="5" s="1"/>
  <c r="AK413" i="11"/>
  <c r="AA451" i="5" s="1"/>
  <c r="AK282" i="11"/>
  <c r="AK286" i="11"/>
  <c r="AA324" i="5" s="1"/>
  <c r="AK284" i="11"/>
  <c r="AA322" i="5" s="1"/>
  <c r="AK288" i="11"/>
  <c r="AA326" i="5" s="1"/>
  <c r="AK254" i="11"/>
  <c r="AA292" i="5" s="1"/>
  <c r="AK414" i="11"/>
  <c r="AA452" i="5" s="1"/>
  <c r="AK227" i="11"/>
  <c r="AA265" i="5" s="1"/>
  <c r="AJ354" i="11"/>
  <c r="Z392" i="5" s="1"/>
  <c r="AI355" i="11"/>
  <c r="Y393" i="5" s="1"/>
  <c r="AK353" i="11"/>
  <c r="AA391" i="5" s="1"/>
  <c r="AJ262" i="11"/>
  <c r="Z299" i="5"/>
  <c r="AI88" i="11"/>
  <c r="AI89" i="11" s="1"/>
  <c r="Y127" i="5" s="1"/>
  <c r="AK357" i="11"/>
  <c r="AH357" i="11"/>
  <c r="AI93" i="11"/>
  <c r="Y131" i="5" s="1"/>
  <c r="AJ357" i="11"/>
  <c r="AI357" i="11"/>
  <c r="AK255" i="11"/>
  <c r="AK257" i="11" s="1"/>
  <c r="AK92" i="11"/>
  <c r="AA130" i="5" s="1"/>
  <c r="AJ318" i="11"/>
  <c r="AJ325" i="11" s="1"/>
  <c r="Z363" i="5" s="1"/>
  <c r="AK399" i="11"/>
  <c r="AA437" i="5" s="1"/>
  <c r="AK93" i="11"/>
  <c r="AA131" i="5" s="1"/>
  <c r="AK88" i="11"/>
  <c r="AK89" i="11" s="1"/>
  <c r="AA127" i="5" s="1"/>
  <c r="AK90" i="11"/>
  <c r="AA128" i="5" s="1"/>
  <c r="AK91" i="11"/>
  <c r="AA129" i="5" s="1"/>
  <c r="AI90" i="11"/>
  <c r="Y128" i="5" s="1"/>
  <c r="AI91" i="11"/>
  <c r="Y129" i="5" s="1"/>
  <c r="AJ88" i="11"/>
  <c r="AJ89" i="11" s="1"/>
  <c r="Z127" i="5" s="1"/>
  <c r="AK450" i="11"/>
  <c r="AK451" i="11" s="1"/>
  <c r="AK453" i="11" s="1"/>
  <c r="AA491" i="5" s="1"/>
  <c r="AK447" i="11"/>
  <c r="AA485" i="5" s="1"/>
  <c r="AK446" i="11"/>
  <c r="AA484" i="5" s="1"/>
  <c r="AK448" i="11"/>
  <c r="AA486" i="5" s="1"/>
  <c r="AK449" i="11"/>
  <c r="AA487" i="5" s="1"/>
  <c r="AK484" i="11"/>
  <c r="AJ450" i="11"/>
  <c r="AJ451" i="11" s="1"/>
  <c r="AJ453" i="11" s="1"/>
  <c r="Z491" i="5" s="1"/>
  <c r="AJ93" i="11"/>
  <c r="Z131" i="5" s="1"/>
  <c r="AJ90" i="11"/>
  <c r="Z128" i="5" s="1"/>
  <c r="AK435" i="11"/>
  <c r="AH89" i="11"/>
  <c r="X127" i="5" s="1"/>
  <c r="AI94" i="11"/>
  <c r="Y132" i="5" s="1"/>
  <c r="AH98" i="11"/>
  <c r="X136" i="5" s="1"/>
  <c r="AH99" i="11"/>
  <c r="X137" i="5" s="1"/>
  <c r="AH97" i="11"/>
  <c r="X135" i="5" s="1"/>
  <c r="H19" i="13"/>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H6" i="13"/>
  <c r="AI6" i="13" s="1"/>
  <c r="AP7" i="13"/>
  <c r="AP6" i="13"/>
  <c r="AP5" i="13"/>
  <c r="AQ5" i="13"/>
  <c r="AQ7" i="13"/>
  <c r="AQ6" i="13"/>
  <c r="J7" i="13"/>
  <c r="Z83" i="5" l="1"/>
  <c r="AJ46" i="11"/>
  <c r="Z84" i="5" s="1"/>
  <c r="AA87" i="5"/>
  <c r="AK50" i="11"/>
  <c r="AA88" i="5" s="1"/>
  <c r="AJ60" i="11"/>
  <c r="Z98" i="5" s="1"/>
  <c r="AJ63" i="11"/>
  <c r="Z101" i="5" s="1"/>
  <c r="X83" i="5"/>
  <c r="AH46" i="11"/>
  <c r="X84" i="5" s="1"/>
  <c r="AA83" i="5"/>
  <c r="AK46" i="11"/>
  <c r="AA84" i="5" s="1"/>
  <c r="Y89" i="5"/>
  <c r="AI52" i="11"/>
  <c r="Y90" i="5" s="1"/>
  <c r="AJ59" i="11"/>
  <c r="Z97" i="5" s="1"/>
  <c r="Y83" i="5"/>
  <c r="AI46" i="11"/>
  <c r="Y84" i="5" s="1"/>
  <c r="Z96" i="5"/>
  <c r="AA89" i="5"/>
  <c r="AK52" i="11"/>
  <c r="AA90" i="5" s="1"/>
  <c r="AA76" i="5"/>
  <c r="AK39" i="11"/>
  <c r="AA77" i="5" s="1"/>
  <c r="AK40" i="11"/>
  <c r="AA78" i="5" s="1"/>
  <c r="AK41" i="11"/>
  <c r="AA79" i="5" s="1"/>
  <c r="Z129" i="5"/>
  <c r="AJ92" i="11"/>
  <c r="Z130" i="5" s="1"/>
  <c r="AA69" i="5"/>
  <c r="AK33" i="11"/>
  <c r="AA71" i="5" s="1"/>
  <c r="AK32" i="11"/>
  <c r="AA70" i="5" s="1"/>
  <c r="AH355" i="11"/>
  <c r="AA320" i="5"/>
  <c r="AK292" i="11"/>
  <c r="AA330" i="5" s="1"/>
  <c r="AK295" i="11"/>
  <c r="AA333" i="5" s="1"/>
  <c r="AK293" i="11"/>
  <c r="AA331" i="5" s="1"/>
  <c r="AK294" i="11"/>
  <c r="AA332" i="5" s="1"/>
  <c r="AK297" i="11"/>
  <c r="AA335" i="5" s="1"/>
  <c r="AK296" i="11"/>
  <c r="AA334" i="5" s="1"/>
  <c r="AK298" i="11"/>
  <c r="AK308" i="11"/>
  <c r="AA346" i="5" s="1"/>
  <c r="AK309" i="11"/>
  <c r="AA347" i="5" s="1"/>
  <c r="AK301" i="11"/>
  <c r="AA339" i="5" s="1"/>
  <c r="AK300" i="11"/>
  <c r="AA338" i="5" s="1"/>
  <c r="AK299" i="11"/>
  <c r="AA337" i="5" s="1"/>
  <c r="AK302" i="11"/>
  <c r="AA340" i="5" s="1"/>
  <c r="AK305" i="11"/>
  <c r="AK307" i="11"/>
  <c r="AA345" i="5" s="1"/>
  <c r="AA468" i="5"/>
  <c r="AK441" i="11"/>
  <c r="AA479" i="5" s="1"/>
  <c r="AK440" i="11"/>
  <c r="AA478" i="5" s="1"/>
  <c r="AK442" i="11"/>
  <c r="AA480" i="5" s="1"/>
  <c r="AK443" i="11"/>
  <c r="AA481" i="5" s="1"/>
  <c r="AK431" i="11"/>
  <c r="AA469" i="5" s="1"/>
  <c r="AK432" i="11"/>
  <c r="AA470" i="5" s="1"/>
  <c r="AK433" i="11"/>
  <c r="AK444" i="11"/>
  <c r="X438" i="5"/>
  <c r="AH410" i="11"/>
  <c r="X448" i="5" s="1"/>
  <c r="AH401" i="11"/>
  <c r="AH411" i="11"/>
  <c r="AH404" i="11"/>
  <c r="AI92" i="11"/>
  <c r="Y130" i="5" s="1"/>
  <c r="AK291" i="11"/>
  <c r="AA329" i="5" s="1"/>
  <c r="AA453" i="5"/>
  <c r="AK416" i="11"/>
  <c r="AH407" i="11"/>
  <c r="AK303" i="11"/>
  <c r="AA341" i="5" s="1"/>
  <c r="AI354" i="11"/>
  <c r="Y392" i="5" s="1"/>
  <c r="AJ212" i="11"/>
  <c r="Z250" i="5" s="1"/>
  <c r="Z247" i="5"/>
  <c r="X113" i="5"/>
  <c r="AH189" i="11"/>
  <c r="AH80" i="11"/>
  <c r="X118" i="5" s="1"/>
  <c r="AH77" i="11"/>
  <c r="X115" i="5" s="1"/>
  <c r="AH188" i="11"/>
  <c r="X226" i="5" s="1"/>
  <c r="AH78" i="11"/>
  <c r="X116" i="5" s="1"/>
  <c r="AH76" i="11"/>
  <c r="X114" i="5" s="1"/>
  <c r="AH79" i="11"/>
  <c r="X117" i="5" s="1"/>
  <c r="AH202" i="11"/>
  <c r="X240" i="5" s="1"/>
  <c r="AH88" i="11"/>
  <c r="X126" i="5" s="1"/>
  <c r="AH81" i="11"/>
  <c r="AK212" i="11"/>
  <c r="AA250" i="5" s="1"/>
  <c r="AA247" i="5"/>
  <c r="Z349" i="5"/>
  <c r="AJ313" i="11"/>
  <c r="AJ315" i="11"/>
  <c r="Z353" i="5" s="1"/>
  <c r="AJ316" i="11"/>
  <c r="Z354" i="5" s="1"/>
  <c r="AJ317" i="11"/>
  <c r="Z355" i="5" s="1"/>
  <c r="AJ346" i="11"/>
  <c r="Z384" i="5" s="1"/>
  <c r="Z382" i="5"/>
  <c r="Z113" i="5"/>
  <c r="AJ78" i="11"/>
  <c r="Z116" i="5" s="1"/>
  <c r="AJ80" i="11"/>
  <c r="Z118" i="5" s="1"/>
  <c r="AJ76" i="11"/>
  <c r="Z114" i="5" s="1"/>
  <c r="AJ81" i="11"/>
  <c r="AJ79" i="11"/>
  <c r="Z117" i="5" s="1"/>
  <c r="AJ77" i="11"/>
  <c r="Z115" i="5" s="1"/>
  <c r="AK356" i="11"/>
  <c r="AA394" i="5" s="1"/>
  <c r="AK134" i="11"/>
  <c r="AA172" i="5" s="1"/>
  <c r="AA169" i="5"/>
  <c r="AJ235" i="11"/>
  <c r="Z273" i="5" s="1"/>
  <c r="Z264" i="5"/>
  <c r="Z99" i="5"/>
  <c r="AJ62" i="11"/>
  <c r="Z100" i="5" s="1"/>
  <c r="AK283" i="11"/>
  <c r="AA321" i="5" s="1"/>
  <c r="AA449" i="5"/>
  <c r="AJ202" i="11"/>
  <c r="Z240" i="5" s="1"/>
  <c r="AK304" i="11"/>
  <c r="AA342" i="5" s="1"/>
  <c r="AA281" i="5"/>
  <c r="AK264" i="11"/>
  <c r="AA302" i="5" s="1"/>
  <c r="AK263" i="11"/>
  <c r="AK265" i="11"/>
  <c r="AA303" i="5" s="1"/>
  <c r="AK250" i="11"/>
  <c r="AA288" i="5" s="1"/>
  <c r="AK251" i="11"/>
  <c r="AA289" i="5" s="1"/>
  <c r="AK252" i="11"/>
  <c r="AA290" i="5" s="1"/>
  <c r="AK253" i="11"/>
  <c r="AA291" i="5" s="1"/>
  <c r="AH210" i="11"/>
  <c r="X248" i="5" s="1"/>
  <c r="X247" i="5"/>
  <c r="AA439" i="5"/>
  <c r="AK402" i="11"/>
  <c r="AA440" i="5" s="1"/>
  <c r="AK403" i="11"/>
  <c r="AA441" i="5" s="1"/>
  <c r="AK348" i="11"/>
  <c r="AA386" i="5" s="1"/>
  <c r="AK350" i="11"/>
  <c r="AA388" i="5" s="1"/>
  <c r="AK344" i="11"/>
  <c r="AA382" i="5" s="1"/>
  <c r="AK349" i="11"/>
  <c r="AA387" i="5" s="1"/>
  <c r="AK351" i="11"/>
  <c r="AA389" i="5" s="1"/>
  <c r="AK345" i="11"/>
  <c r="AA383" i="5" s="1"/>
  <c r="AK346" i="11"/>
  <c r="AA384" i="5" s="1"/>
  <c r="AK347" i="11"/>
  <c r="AA385" i="5" s="1"/>
  <c r="AK342" i="11"/>
  <c r="AA380" i="5" s="1"/>
  <c r="AK343" i="11"/>
  <c r="AA381" i="5" s="1"/>
  <c r="AA379" i="5"/>
  <c r="Y99" i="5"/>
  <c r="AI62" i="11"/>
  <c r="Y100" i="5" s="1"/>
  <c r="AA517" i="5"/>
  <c r="AK480" i="11"/>
  <c r="AA518" i="5" s="1"/>
  <c r="AA99" i="5"/>
  <c r="AK62" i="11"/>
  <c r="AA100" i="5" s="1"/>
  <c r="AJ223" i="11"/>
  <c r="Z254" i="5"/>
  <c r="AK354" i="11"/>
  <c r="AA392" i="5" s="1"/>
  <c r="X453" i="5"/>
  <c r="AH416" i="11"/>
  <c r="X99" i="5"/>
  <c r="AH62" i="11"/>
  <c r="X100" i="5" s="1"/>
  <c r="AH96" i="11"/>
  <c r="X134" i="5" s="1"/>
  <c r="AK434" i="11"/>
  <c r="AA472" i="5" s="1"/>
  <c r="AH412" i="11"/>
  <c r="X450" i="5" s="1"/>
  <c r="AK285" i="11"/>
  <c r="AA323" i="5" s="1"/>
  <c r="AJ189" i="11"/>
  <c r="AH243" i="11"/>
  <c r="AK248" i="11"/>
  <c r="AA286" i="5" s="1"/>
  <c r="AK245" i="11"/>
  <c r="AA283" i="5" s="1"/>
  <c r="X129" i="5"/>
  <c r="AH92" i="11"/>
  <c r="X130" i="5" s="1"/>
  <c r="AH134" i="11"/>
  <c r="X172" i="5" s="1"/>
  <c r="X169" i="5"/>
  <c r="AK267" i="11"/>
  <c r="AA305" i="5" s="1"/>
  <c r="AA304" i="5"/>
  <c r="AK269" i="11"/>
  <c r="AA307" i="5" s="1"/>
  <c r="AK270" i="11"/>
  <c r="AA308" i="5" s="1"/>
  <c r="AK271" i="11"/>
  <c r="AA309" i="5" s="1"/>
  <c r="AK272" i="11"/>
  <c r="AA310" i="5" s="1"/>
  <c r="AK273" i="11"/>
  <c r="AA311" i="5" s="1"/>
  <c r="AK274" i="11"/>
  <c r="AA312" i="5" s="1"/>
  <c r="AK280" i="11"/>
  <c r="AA318" i="5" s="1"/>
  <c r="AK276" i="11"/>
  <c r="AA314" i="5" s="1"/>
  <c r="AK278" i="11"/>
  <c r="AA316" i="5" s="1"/>
  <c r="AK275" i="11"/>
  <c r="AA313" i="5" s="1"/>
  <c r="AK279" i="11"/>
  <c r="AA317" i="5" s="1"/>
  <c r="AK277" i="11"/>
  <c r="AA315" i="5" s="1"/>
  <c r="AK281" i="11"/>
  <c r="Z269" i="5"/>
  <c r="AJ234" i="11"/>
  <c r="Z272" i="5" s="1"/>
  <c r="AJ232" i="11"/>
  <c r="Z270" i="5" s="1"/>
  <c r="AJ233" i="11"/>
  <c r="Z271" i="5" s="1"/>
  <c r="AH95" i="11"/>
  <c r="X133" i="5" s="1"/>
  <c r="AK289" i="11"/>
  <c r="AA327" i="5" s="1"/>
  <c r="AH413" i="11"/>
  <c r="X451" i="5" s="1"/>
  <c r="Z348" i="5"/>
  <c r="AJ328" i="11"/>
  <c r="AI356" i="11"/>
  <c r="Y394" i="5" s="1"/>
  <c r="AA105" i="5"/>
  <c r="AK68" i="11"/>
  <c r="AA106" i="5" s="1"/>
  <c r="AA113" i="5"/>
  <c r="AK79" i="11"/>
  <c r="AA117" i="5" s="1"/>
  <c r="AK202" i="11"/>
  <c r="AA240" i="5" s="1"/>
  <c r="AK77" i="11"/>
  <c r="AA115" i="5" s="1"/>
  <c r="AK78" i="11"/>
  <c r="AA116" i="5" s="1"/>
  <c r="AK76" i="11"/>
  <c r="AA114" i="5" s="1"/>
  <c r="AK80" i="11"/>
  <c r="AA118" i="5" s="1"/>
  <c r="AK81" i="11"/>
  <c r="AK189" i="11"/>
  <c r="AK188" i="11"/>
  <c r="AA226" i="5" s="1"/>
  <c r="X241" i="5"/>
  <c r="AH204" i="11"/>
  <c r="X242" i="5" s="1"/>
  <c r="AH206" i="11"/>
  <c r="X244" i="5" s="1"/>
  <c r="AH205" i="11"/>
  <c r="X243" i="5" s="1"/>
  <c r="AK222" i="11"/>
  <c r="AA260" i="5" s="1"/>
  <c r="AA254" i="5"/>
  <c r="X432" i="5"/>
  <c r="AH396" i="11"/>
  <c r="X434" i="5" s="1"/>
  <c r="AH397" i="11"/>
  <c r="X435" i="5" s="1"/>
  <c r="AH398" i="11"/>
  <c r="X436" i="5" s="1"/>
  <c r="AH395" i="11"/>
  <c r="X433" i="5" s="1"/>
  <c r="AH399" i="11"/>
  <c r="X437" i="5" s="1"/>
  <c r="AA261" i="5"/>
  <c r="AK224" i="11"/>
  <c r="AA262" i="5" s="1"/>
  <c r="AK225" i="11"/>
  <c r="AA263" i="5" s="1"/>
  <c r="AH94" i="11"/>
  <c r="X132" i="5" s="1"/>
  <c r="AH354" i="11"/>
  <c r="X392" i="5" s="1"/>
  <c r="Z356" i="5"/>
  <c r="AJ322" i="11"/>
  <c r="Z360" i="5" s="1"/>
  <c r="AJ326" i="11"/>
  <c r="Z364" i="5" s="1"/>
  <c r="AJ320" i="11"/>
  <c r="Z358" i="5" s="1"/>
  <c r="AJ323" i="11"/>
  <c r="Z361" i="5" s="1"/>
  <c r="AJ327" i="11"/>
  <c r="Z365" i="5" s="1"/>
  <c r="AJ321" i="11"/>
  <c r="Z359" i="5" s="1"/>
  <c r="AJ324" i="11"/>
  <c r="Z362" i="5" s="1"/>
  <c r="AJ319" i="11"/>
  <c r="Z357" i="5" s="1"/>
  <c r="Z393" i="5"/>
  <c r="AJ356" i="11"/>
  <c r="Z394" i="5" s="1"/>
  <c r="AA241" i="5"/>
  <c r="AK206" i="11"/>
  <c r="AA244" i="5" s="1"/>
  <c r="AK204" i="11"/>
  <c r="AA242" i="5" s="1"/>
  <c r="AK205" i="11"/>
  <c r="AA243" i="5" s="1"/>
  <c r="Y119" i="5"/>
  <c r="AI84" i="11"/>
  <c r="Y122" i="5" s="1"/>
  <c r="AI85" i="11"/>
  <c r="Y123" i="5" s="1"/>
  <c r="AI83" i="11"/>
  <c r="Y121" i="5" s="1"/>
  <c r="AI86" i="11"/>
  <c r="Y124" i="5" s="1"/>
  <c r="AI82" i="11"/>
  <c r="Y120" i="5" s="1"/>
  <c r="AI87" i="11"/>
  <c r="Y125" i="5" s="1"/>
  <c r="AK407" i="11"/>
  <c r="AK405" i="11"/>
  <c r="AA443" i="5" s="1"/>
  <c r="AK406" i="11"/>
  <c r="AA444" i="5" s="1"/>
  <c r="AK365" i="11"/>
  <c r="AA403" i="5" s="1"/>
  <c r="AK256" i="11"/>
  <c r="AA294" i="5" s="1"/>
  <c r="AK452" i="11"/>
  <c r="AA490" i="5" s="1"/>
  <c r="AI99" i="11"/>
  <c r="Y137" i="5" s="1"/>
  <c r="AI96" i="11"/>
  <c r="Y134" i="5" s="1"/>
  <c r="AI97" i="11"/>
  <c r="Y135" i="5" s="1"/>
  <c r="AJ369" i="11"/>
  <c r="Z407" i="5" s="1"/>
  <c r="AI98" i="11"/>
  <c r="Y136" i="5" s="1"/>
  <c r="AJ365" i="11"/>
  <c r="AJ370" i="11" s="1"/>
  <c r="Z408" i="5" s="1"/>
  <c r="AI95" i="11"/>
  <c r="Y133" i="5" s="1"/>
  <c r="AA293" i="5"/>
  <c r="Y277" i="5"/>
  <c r="AI240" i="11"/>
  <c r="Y278" i="5" s="1"/>
  <c r="AI241" i="11"/>
  <c r="Y279" i="5" s="1"/>
  <c r="AI242" i="11"/>
  <c r="AI243" i="11" s="1"/>
  <c r="Y126" i="5"/>
  <c r="AJ367" i="11"/>
  <c r="Z405" i="5" s="1"/>
  <c r="X254" i="5"/>
  <c r="AH221" i="11"/>
  <c r="X259" i="5" s="1"/>
  <c r="AH223" i="11"/>
  <c r="X261" i="5" s="1"/>
  <c r="AH219" i="11"/>
  <c r="X257" i="5" s="1"/>
  <c r="AH217" i="11"/>
  <c r="X255" i="5" s="1"/>
  <c r="AH220" i="11"/>
  <c r="X258" i="5" s="1"/>
  <c r="AH222" i="11"/>
  <c r="X260" i="5" s="1"/>
  <c r="AH224" i="11"/>
  <c r="X262" i="5" s="1"/>
  <c r="AH225" i="11"/>
  <c r="AH218" i="11"/>
  <c r="X256" i="5" s="1"/>
  <c r="Y179" i="5"/>
  <c r="AI148" i="11"/>
  <c r="Y186" i="5" s="1"/>
  <c r="AI158" i="11"/>
  <c r="Y196" i="5" s="1"/>
  <c r="AI149" i="11"/>
  <c r="Y187" i="5" s="1"/>
  <c r="AI156" i="11"/>
  <c r="Y194" i="5" s="1"/>
  <c r="AI142" i="11"/>
  <c r="Y180" i="5" s="1"/>
  <c r="AI162" i="11"/>
  <c r="Y200" i="5" s="1"/>
  <c r="AI143" i="11"/>
  <c r="Y181" i="5" s="1"/>
  <c r="AI145" i="11"/>
  <c r="Y183" i="5" s="1"/>
  <c r="AI163" i="11"/>
  <c r="AI152" i="11"/>
  <c r="Y190" i="5" s="1"/>
  <c r="AI147" i="11"/>
  <c r="Y185" i="5" s="1"/>
  <c r="AI159" i="11"/>
  <c r="Y197" i="5" s="1"/>
  <c r="AI161" i="11"/>
  <c r="Y199" i="5" s="1"/>
  <c r="AI151" i="11"/>
  <c r="Y189" i="5" s="1"/>
  <c r="AI150" i="11"/>
  <c r="Y188" i="5" s="1"/>
  <c r="AI144" i="11"/>
  <c r="Y182" i="5" s="1"/>
  <c r="AI146" i="11"/>
  <c r="Y184" i="5" s="1"/>
  <c r="AI160" i="11"/>
  <c r="Y198" i="5" s="1"/>
  <c r="AI155" i="11"/>
  <c r="Y193" i="5" s="1"/>
  <c r="AI153" i="11"/>
  <c r="Y191" i="5" s="1"/>
  <c r="AI154" i="11"/>
  <c r="Y192" i="5" s="1"/>
  <c r="AI157" i="11"/>
  <c r="Y195" i="5" s="1"/>
  <c r="AK374" i="11"/>
  <c r="AK373" i="11"/>
  <c r="AA411" i="5" s="1"/>
  <c r="Z489" i="5"/>
  <c r="AJ460" i="11"/>
  <c r="AH454" i="11"/>
  <c r="X492" i="5" s="1"/>
  <c r="AA489" i="5"/>
  <c r="AK460" i="11"/>
  <c r="AJ470" i="11"/>
  <c r="AK95" i="11"/>
  <c r="AA133" i="5" s="1"/>
  <c r="AJ366" i="11"/>
  <c r="Z404" i="5" s="1"/>
  <c r="AK369" i="11"/>
  <c r="AA407" i="5" s="1"/>
  <c r="Y218" i="5"/>
  <c r="AI207" i="11"/>
  <c r="Y245" i="5" s="1"/>
  <c r="AI196" i="11"/>
  <c r="Y234" i="5" s="1"/>
  <c r="AI188" i="11"/>
  <c r="Y226" i="5" s="1"/>
  <c r="AI186" i="11"/>
  <c r="Y224" i="5" s="1"/>
  <c r="AI181" i="11"/>
  <c r="Y219" i="5" s="1"/>
  <c r="AI197" i="11"/>
  <c r="Y235" i="5" s="1"/>
  <c r="AI187" i="11"/>
  <c r="Y225" i="5" s="1"/>
  <c r="AI184" i="11"/>
  <c r="Y222" i="5" s="1"/>
  <c r="AI195" i="11"/>
  <c r="Y233" i="5" s="1"/>
  <c r="AI185" i="11"/>
  <c r="Y223" i="5" s="1"/>
  <c r="AI198" i="11"/>
  <c r="Y236" i="5" s="1"/>
  <c r="AI200" i="11"/>
  <c r="Y238" i="5" s="1"/>
  <c r="AI199" i="11"/>
  <c r="Y237" i="5" s="1"/>
  <c r="AI203" i="11"/>
  <c r="Y241" i="5" s="1"/>
  <c r="AI206" i="11"/>
  <c r="Y244" i="5" s="1"/>
  <c r="AI189" i="11"/>
  <c r="Y227" i="5" s="1"/>
  <c r="AI202" i="11"/>
  <c r="Y240" i="5" s="1"/>
  <c r="AI182" i="11"/>
  <c r="Y220" i="5" s="1"/>
  <c r="AI183" i="11"/>
  <c r="Y221" i="5" s="1"/>
  <c r="AJ374" i="11"/>
  <c r="Z412" i="5" s="1"/>
  <c r="AJ371" i="11"/>
  <c r="Z409" i="5" s="1"/>
  <c r="AK370" i="11"/>
  <c r="AA408" i="5" s="1"/>
  <c r="AK368" i="11"/>
  <c r="AA406" i="5" s="1"/>
  <c r="AI209" i="11"/>
  <c r="Y246" i="5"/>
  <c r="AK366" i="11"/>
  <c r="AA404" i="5" s="1"/>
  <c r="Y202" i="5"/>
  <c r="AI172" i="11"/>
  <c r="Y210" i="5" s="1"/>
  <c r="AI177" i="11"/>
  <c r="Y215" i="5" s="1"/>
  <c r="AI170" i="11"/>
  <c r="Y208" i="5" s="1"/>
  <c r="AI165" i="11"/>
  <c r="Y203" i="5" s="1"/>
  <c r="AI175" i="11"/>
  <c r="Y213" i="5" s="1"/>
  <c r="AI166" i="11"/>
  <c r="Y204" i="5" s="1"/>
  <c r="AI179" i="11"/>
  <c r="AI167" i="11"/>
  <c r="Y205" i="5" s="1"/>
  <c r="AI176" i="11"/>
  <c r="Y214" i="5" s="1"/>
  <c r="AI169" i="11"/>
  <c r="Y207" i="5" s="1"/>
  <c r="AI168" i="11"/>
  <c r="Y206" i="5" s="1"/>
  <c r="AI173" i="11"/>
  <c r="Y211" i="5" s="1"/>
  <c r="AI171" i="11"/>
  <c r="Y209" i="5" s="1"/>
  <c r="AI174" i="11"/>
  <c r="Y212" i="5" s="1"/>
  <c r="X395" i="5"/>
  <c r="AH362" i="11"/>
  <c r="X400" i="5" s="1"/>
  <c r="AH358" i="11"/>
  <c r="AH360" i="11" s="1"/>
  <c r="X398" i="5" s="1"/>
  <c r="AJ375" i="11"/>
  <c r="Z488" i="5"/>
  <c r="AJ456" i="11"/>
  <c r="Z494" i="5" s="1"/>
  <c r="AJ457" i="11"/>
  <c r="Z495" i="5" s="1"/>
  <c r="AJ454" i="11"/>
  <c r="Z492" i="5" s="1"/>
  <c r="AJ459" i="11"/>
  <c r="Z395" i="5"/>
  <c r="AJ358" i="11"/>
  <c r="AJ359" i="11" s="1"/>
  <c r="Z397" i="5" s="1"/>
  <c r="AK372" i="11"/>
  <c r="AA410" i="5" s="1"/>
  <c r="AK375" i="11"/>
  <c r="AK94" i="11"/>
  <c r="AA132" i="5" s="1"/>
  <c r="AK96" i="11"/>
  <c r="AA134" i="5" s="1"/>
  <c r="AJ452" i="11"/>
  <c r="Z490" i="5" s="1"/>
  <c r="AA488" i="5"/>
  <c r="AK457" i="11"/>
  <c r="AA495" i="5" s="1"/>
  <c r="AK454" i="11"/>
  <c r="AA492" i="5" s="1"/>
  <c r="AK459" i="11"/>
  <c r="AA473" i="5"/>
  <c r="AK436" i="11"/>
  <c r="AK438" i="11" s="1"/>
  <c r="AA476" i="5" s="1"/>
  <c r="AK97" i="11"/>
  <c r="AA135" i="5" s="1"/>
  <c r="AK99" i="11"/>
  <c r="AA137" i="5" s="1"/>
  <c r="AJ372" i="11"/>
  <c r="Z410" i="5" s="1"/>
  <c r="AA395" i="5"/>
  <c r="AK358" i="11"/>
  <c r="Y395" i="5"/>
  <c r="AI358" i="11"/>
  <c r="AI361" i="11" s="1"/>
  <c r="Y399" i="5" s="1"/>
  <c r="AI360" i="11"/>
  <c r="Y398" i="5" s="1"/>
  <c r="AI359" i="11"/>
  <c r="Y397" i="5" s="1"/>
  <c r="AK98" i="11"/>
  <c r="AA136" i="5" s="1"/>
  <c r="AA295" i="5"/>
  <c r="AK258" i="11"/>
  <c r="AA296" i="5" s="1"/>
  <c r="AJ263" i="11"/>
  <c r="AJ266" i="11" s="1"/>
  <c r="Z300" i="5"/>
  <c r="AA126" i="5"/>
  <c r="AJ94" i="11"/>
  <c r="Z132" i="5" s="1"/>
  <c r="AJ96" i="11"/>
  <c r="Z134" i="5" s="1"/>
  <c r="AK496" i="11"/>
  <c r="AJ97" i="11"/>
  <c r="Z135" i="5" s="1"/>
  <c r="AJ99" i="11"/>
  <c r="Z137" i="5" s="1"/>
  <c r="AJ95" i="11"/>
  <c r="Z133" i="5" s="1"/>
  <c r="AJ98" i="11"/>
  <c r="Z136" i="5" s="1"/>
  <c r="AK498" i="11"/>
  <c r="AA536" i="5" s="1"/>
  <c r="AK508" i="11"/>
  <c r="AA546" i="5" s="1"/>
  <c r="AA522" i="5"/>
  <c r="AK485" i="11"/>
  <c r="AK486" i="11"/>
  <c r="AK487" i="11" s="1"/>
  <c r="AA525" i="5" s="1"/>
  <c r="AK513" i="11"/>
  <c r="AA551" i="5" s="1"/>
  <c r="Z126" i="5"/>
  <c r="AH457" i="11"/>
  <c r="AK493" i="11"/>
  <c r="AA531" i="5" s="1"/>
  <c r="AK495" i="11"/>
  <c r="AA533" i="5" s="1"/>
  <c r="AK494" i="11"/>
  <c r="AA532" i="5" s="1"/>
  <c r="AH251" i="11"/>
  <c r="AH253" i="11" s="1"/>
  <c r="AH255" i="11"/>
  <c r="AH256" i="11" s="1"/>
  <c r="X294" i="5" s="1"/>
  <c r="AH8" i="13"/>
  <c r="AI8" i="13" s="1"/>
  <c r="AH7" i="13"/>
  <c r="AI7" i="13" s="1"/>
  <c r="H20" i="13"/>
  <c r="AK5" i="13"/>
  <c r="AA4" i="13"/>
  <c r="AA3" i="13"/>
  <c r="Y281" i="5" l="1"/>
  <c r="AI250" i="11"/>
  <c r="Y288" i="5" s="1"/>
  <c r="AI246" i="11"/>
  <c r="Y284" i="5" s="1"/>
  <c r="AI248" i="11"/>
  <c r="Y286" i="5" s="1"/>
  <c r="AI249" i="11"/>
  <c r="Y287" i="5" s="1"/>
  <c r="AI247" i="11"/>
  <c r="Y285" i="5" s="1"/>
  <c r="AI251" i="11"/>
  <c r="Y289" i="5" s="1"/>
  <c r="AI244" i="11"/>
  <c r="Y282" i="5" s="1"/>
  <c r="AI245" i="11"/>
  <c r="Y283" i="5" s="1"/>
  <c r="AK268" i="11"/>
  <c r="AA306" i="5" s="1"/>
  <c r="AA301" i="5"/>
  <c r="AH456" i="11"/>
  <c r="X494" i="5" s="1"/>
  <c r="Z498" i="5"/>
  <c r="AJ464" i="11"/>
  <c r="Z502" i="5" s="1"/>
  <c r="AJ461" i="11"/>
  <c r="Z499" i="5" s="1"/>
  <c r="AJ463" i="11"/>
  <c r="Z501" i="5" s="1"/>
  <c r="AJ465" i="11"/>
  <c r="Z503" i="5" s="1"/>
  <c r="AJ462" i="11"/>
  <c r="Z500" i="5" s="1"/>
  <c r="AK445" i="11"/>
  <c r="AA483" i="5" s="1"/>
  <c r="AA482" i="5"/>
  <c r="AK517" i="11"/>
  <c r="AA555" i="5" s="1"/>
  <c r="AI192" i="11"/>
  <c r="Y230" i="5" s="1"/>
  <c r="AK287" i="11"/>
  <c r="AA325" i="5" s="1"/>
  <c r="AA319" i="5"/>
  <c r="Z119" i="5"/>
  <c r="AJ84" i="11"/>
  <c r="Z122" i="5" s="1"/>
  <c r="AJ85" i="11"/>
  <c r="AJ83" i="11"/>
  <c r="Z121" i="5" s="1"/>
  <c r="AJ82" i="11"/>
  <c r="Z120" i="5" s="1"/>
  <c r="AJ86" i="11"/>
  <c r="Z124" i="5" s="1"/>
  <c r="AJ87" i="11"/>
  <c r="Z125" i="5" s="1"/>
  <c r="AJ198" i="11"/>
  <c r="Z236" i="5" s="1"/>
  <c r="AJ196" i="11"/>
  <c r="Z234" i="5" s="1"/>
  <c r="AJ201" i="11"/>
  <c r="Z239" i="5" s="1"/>
  <c r="AJ200" i="11"/>
  <c r="Z238" i="5" s="1"/>
  <c r="AJ199" i="11"/>
  <c r="Z237" i="5" s="1"/>
  <c r="AJ197" i="11"/>
  <c r="Z235" i="5" s="1"/>
  <c r="AK439" i="11"/>
  <c r="AA477" i="5" s="1"/>
  <c r="AA471" i="5"/>
  <c r="AK310" i="11"/>
  <c r="AA336" i="5"/>
  <c r="X393" i="5"/>
  <c r="AH356" i="11"/>
  <c r="X394" i="5" s="1"/>
  <c r="AK514" i="11"/>
  <c r="AA552" i="5" s="1"/>
  <c r="AA534" i="5"/>
  <c r="AK497" i="11"/>
  <c r="AA535" i="5" s="1"/>
  <c r="X227" i="5"/>
  <c r="AH194" i="11"/>
  <c r="X232" i="5" s="1"/>
  <c r="AH190" i="11"/>
  <c r="AH195" i="11"/>
  <c r="X233" i="5" s="1"/>
  <c r="AH193" i="11"/>
  <c r="X231" i="5" s="1"/>
  <c r="AH192" i="11"/>
  <c r="X230" i="5" s="1"/>
  <c r="AK516" i="11"/>
  <c r="AA554" i="5" s="1"/>
  <c r="AA497" i="5"/>
  <c r="AK466" i="11"/>
  <c r="AA504" i="5" s="1"/>
  <c r="AK467" i="11"/>
  <c r="AA505" i="5" s="1"/>
  <c r="AK468" i="11"/>
  <c r="AA506" i="5" s="1"/>
  <c r="AK473" i="11"/>
  <c r="AA511" i="5" s="1"/>
  <c r="AK472" i="11"/>
  <c r="AA510" i="5" s="1"/>
  <c r="AK469" i="11"/>
  <c r="AA507" i="5" s="1"/>
  <c r="AK470" i="11"/>
  <c r="AA508" i="5" s="1"/>
  <c r="AK475" i="11"/>
  <c r="AA513" i="5" s="1"/>
  <c r="AK471" i="11"/>
  <c r="AA509" i="5" s="1"/>
  <c r="AK476" i="11"/>
  <c r="AA514" i="5" s="1"/>
  <c r="AK474" i="11"/>
  <c r="AA512" i="5" s="1"/>
  <c r="AI205" i="11"/>
  <c r="Y243" i="5" s="1"/>
  <c r="AI190" i="11"/>
  <c r="AA445" i="5"/>
  <c r="AK408" i="11"/>
  <c r="AA446" i="5" s="1"/>
  <c r="AK409" i="11"/>
  <c r="AA447" i="5" s="1"/>
  <c r="AK306" i="11"/>
  <c r="AA344" i="5" s="1"/>
  <c r="AA343" i="5"/>
  <c r="AK512" i="11"/>
  <c r="AA550" i="5" s="1"/>
  <c r="AK458" i="11"/>
  <c r="AA496" i="5" s="1"/>
  <c r="Z497" i="5"/>
  <c r="AJ466" i="11"/>
  <c r="Z504" i="5" s="1"/>
  <c r="AJ467" i="11"/>
  <c r="Z505" i="5" s="1"/>
  <c r="AJ471" i="11"/>
  <c r="Z509" i="5" s="1"/>
  <c r="AJ468" i="11"/>
  <c r="Z506" i="5" s="1"/>
  <c r="AJ472" i="11"/>
  <c r="Z510" i="5" s="1"/>
  <c r="AJ469" i="11"/>
  <c r="Z507" i="5" s="1"/>
  <c r="AJ473" i="11"/>
  <c r="Z511" i="5" s="1"/>
  <c r="AJ476" i="11"/>
  <c r="Z514" i="5" s="1"/>
  <c r="AJ475" i="11"/>
  <c r="Z513" i="5" s="1"/>
  <c r="AJ474" i="11"/>
  <c r="Z512" i="5" s="1"/>
  <c r="AI204" i="11"/>
  <c r="Y242" i="5" s="1"/>
  <c r="AK371" i="11"/>
  <c r="AA409" i="5" s="1"/>
  <c r="Y280" i="5"/>
  <c r="AI341" i="11"/>
  <c r="AA227" i="5"/>
  <c r="AK190" i="11"/>
  <c r="AK193" i="11"/>
  <c r="AA231" i="5" s="1"/>
  <c r="AK194" i="11"/>
  <c r="AA232" i="5" s="1"/>
  <c r="AK195" i="11"/>
  <c r="AA233" i="5" s="1"/>
  <c r="AK192" i="11"/>
  <c r="AA230" i="5" s="1"/>
  <c r="Z261" i="5"/>
  <c r="AJ224" i="11"/>
  <c r="Z262" i="5" s="1"/>
  <c r="AJ225" i="11"/>
  <c r="Z263" i="5" s="1"/>
  <c r="AJ314" i="11"/>
  <c r="Z352" i="5" s="1"/>
  <c r="Z351" i="5"/>
  <c r="AH405" i="11"/>
  <c r="X443" i="5" s="1"/>
  <c r="AH406" i="11"/>
  <c r="X444" i="5" s="1"/>
  <c r="X442" i="5"/>
  <c r="Z227" i="5"/>
  <c r="AJ195" i="11"/>
  <c r="Z233" i="5" s="1"/>
  <c r="AJ193" i="11"/>
  <c r="Z231" i="5" s="1"/>
  <c r="AJ194" i="11"/>
  <c r="Z232" i="5" s="1"/>
  <c r="AJ190" i="11"/>
  <c r="AJ192" i="11"/>
  <c r="Z230" i="5" s="1"/>
  <c r="AK427" i="11"/>
  <c r="AK426" i="11"/>
  <c r="AA464" i="5" s="1"/>
  <c r="AA454" i="5"/>
  <c r="AK425" i="11"/>
  <c r="AA463" i="5" s="1"/>
  <c r="AK429" i="11"/>
  <c r="AA467" i="5" s="1"/>
  <c r="AK417" i="11"/>
  <c r="AA455" i="5" s="1"/>
  <c r="AK424" i="11"/>
  <c r="AA462" i="5" s="1"/>
  <c r="AK421" i="11"/>
  <c r="AA459" i="5" s="1"/>
  <c r="AK418" i="11"/>
  <c r="AK420" i="11" s="1"/>
  <c r="AA458" i="5" s="1"/>
  <c r="AK423" i="11"/>
  <c r="AA461" i="5" s="1"/>
  <c r="AK422" i="11"/>
  <c r="AA460" i="5" s="1"/>
  <c r="AK511" i="11"/>
  <c r="AA549" i="5" s="1"/>
  <c r="AK499" i="11"/>
  <c r="AA537" i="5" s="1"/>
  <c r="AK455" i="11"/>
  <c r="AA493" i="5" s="1"/>
  <c r="AJ458" i="11"/>
  <c r="Z496" i="5" s="1"/>
  <c r="AK367" i="11"/>
  <c r="AA405" i="5" s="1"/>
  <c r="Z403" i="5"/>
  <c r="AJ373" i="11"/>
  <c r="Z411" i="5" s="1"/>
  <c r="AA119" i="5"/>
  <c r="AK84" i="11"/>
  <c r="AA122" i="5" s="1"/>
  <c r="AK85" i="11"/>
  <c r="AA123" i="5" s="1"/>
  <c r="AK199" i="11"/>
  <c r="AA237" i="5" s="1"/>
  <c r="AK86" i="11"/>
  <c r="AA124" i="5" s="1"/>
  <c r="AK201" i="11"/>
  <c r="AA239" i="5" s="1"/>
  <c r="AK198" i="11"/>
  <c r="AA236" i="5" s="1"/>
  <c r="AK196" i="11"/>
  <c r="AA234" i="5" s="1"/>
  <c r="AK87" i="11"/>
  <c r="AA125" i="5" s="1"/>
  <c r="AK83" i="11"/>
  <c r="AA121" i="5" s="1"/>
  <c r="AK82" i="11"/>
  <c r="AA120" i="5" s="1"/>
  <c r="AK200" i="11"/>
  <c r="AA238" i="5" s="1"/>
  <c r="AK197" i="11"/>
  <c r="AA235" i="5" s="1"/>
  <c r="AH414" i="11"/>
  <c r="X452" i="5" s="1"/>
  <c r="X449" i="5"/>
  <c r="Z366" i="5"/>
  <c r="AJ338" i="11"/>
  <c r="Z376" i="5" s="1"/>
  <c r="AJ340" i="11"/>
  <c r="Z378" i="5" s="1"/>
  <c r="AJ339" i="11"/>
  <c r="Z377" i="5" s="1"/>
  <c r="AJ331" i="11"/>
  <c r="Z369" i="5" s="1"/>
  <c r="AJ332" i="11"/>
  <c r="Z370" i="5" s="1"/>
  <c r="AJ337" i="11"/>
  <c r="Z375" i="5" s="1"/>
  <c r="AJ336" i="11"/>
  <c r="Z374" i="5" s="1"/>
  <c r="AJ333" i="11"/>
  <c r="Z371" i="5" s="1"/>
  <c r="AJ335" i="11"/>
  <c r="Z373" i="5" s="1"/>
  <c r="AJ329" i="11"/>
  <c r="Z367" i="5" s="1"/>
  <c r="AJ334" i="11"/>
  <c r="Z372" i="5" s="1"/>
  <c r="AJ330" i="11"/>
  <c r="Z368" i="5" s="1"/>
  <c r="X119" i="5"/>
  <c r="AH84" i="11"/>
  <c r="X122" i="5" s="1"/>
  <c r="AH85" i="11"/>
  <c r="X123" i="5" s="1"/>
  <c r="AH86" i="11"/>
  <c r="X124" i="5" s="1"/>
  <c r="AH87" i="11"/>
  <c r="X125" i="5" s="1"/>
  <c r="AH200" i="11"/>
  <c r="X238" i="5" s="1"/>
  <c r="AH83" i="11"/>
  <c r="X121" i="5" s="1"/>
  <c r="AH199" i="11"/>
  <c r="X237" i="5" s="1"/>
  <c r="AH196" i="11"/>
  <c r="X234" i="5" s="1"/>
  <c r="AH198" i="11"/>
  <c r="X236" i="5" s="1"/>
  <c r="AH201" i="11"/>
  <c r="X239" i="5" s="1"/>
  <c r="AH197" i="11"/>
  <c r="X235" i="5" s="1"/>
  <c r="AH82" i="11"/>
  <c r="X120" i="5" s="1"/>
  <c r="AK502" i="11"/>
  <c r="AA540" i="5" s="1"/>
  <c r="AH455" i="11"/>
  <c r="X493" i="5" s="1"/>
  <c r="Z304" i="5"/>
  <c r="AJ274" i="11"/>
  <c r="AJ275" i="11"/>
  <c r="Z313" i="5" s="1"/>
  <c r="AJ281" i="11"/>
  <c r="AJ280" i="11"/>
  <c r="Z318" i="5" s="1"/>
  <c r="AJ277" i="11"/>
  <c r="Z315" i="5" s="1"/>
  <c r="AJ276" i="11"/>
  <c r="Z314" i="5" s="1"/>
  <c r="AJ278" i="11"/>
  <c r="Z316" i="5" s="1"/>
  <c r="AJ455" i="11"/>
  <c r="Z493" i="5" s="1"/>
  <c r="AI193" i="11"/>
  <c r="Y231" i="5" s="1"/>
  <c r="AA498" i="5"/>
  <c r="AK465" i="11"/>
  <c r="AA503" i="5" s="1"/>
  <c r="AK462" i="11"/>
  <c r="AA500" i="5" s="1"/>
  <c r="AK464" i="11"/>
  <c r="AA502" i="5" s="1"/>
  <c r="AK463" i="11"/>
  <c r="AA501" i="5" s="1"/>
  <c r="AK461" i="11"/>
  <c r="AA499" i="5" s="1"/>
  <c r="X439" i="5"/>
  <c r="AH403" i="11"/>
  <c r="X441" i="5" s="1"/>
  <c r="AH402" i="11"/>
  <c r="X440" i="5" s="1"/>
  <c r="AI194" i="11"/>
  <c r="Y232" i="5" s="1"/>
  <c r="AK456" i="11"/>
  <c r="AA494" i="5" s="1"/>
  <c r="X281" i="5"/>
  <c r="AH248" i="11"/>
  <c r="X286" i="5" s="1"/>
  <c r="AH246" i="11"/>
  <c r="X284" i="5" s="1"/>
  <c r="AH245" i="11"/>
  <c r="X283" i="5" s="1"/>
  <c r="AH249" i="11"/>
  <c r="X287" i="5" s="1"/>
  <c r="AH250" i="11"/>
  <c r="X288" i="5" s="1"/>
  <c r="AH247" i="11"/>
  <c r="X285" i="5" s="1"/>
  <c r="AH244" i="11"/>
  <c r="X282" i="5" s="1"/>
  <c r="AH421" i="11"/>
  <c r="X459" i="5" s="1"/>
  <c r="AH427" i="11"/>
  <c r="X454" i="5"/>
  <c r="AH424" i="11"/>
  <c r="X462" i="5" s="1"/>
  <c r="AH426" i="11"/>
  <c r="X464" i="5" s="1"/>
  <c r="AH418" i="11"/>
  <c r="AH425" i="11"/>
  <c r="X463" i="5" s="1"/>
  <c r="AH423" i="11"/>
  <c r="X461" i="5" s="1"/>
  <c r="AH429" i="11"/>
  <c r="X467" i="5" s="1"/>
  <c r="AH428" i="11"/>
  <c r="X466" i="5" s="1"/>
  <c r="AH417" i="11"/>
  <c r="X455" i="5" s="1"/>
  <c r="AH422" i="11"/>
  <c r="X460" i="5" s="1"/>
  <c r="AJ368" i="11"/>
  <c r="Z406" i="5" s="1"/>
  <c r="X445" i="5"/>
  <c r="AH408" i="11"/>
  <c r="X446" i="5" s="1"/>
  <c r="AH409" i="11"/>
  <c r="X447" i="5" s="1"/>
  <c r="AJ360" i="11"/>
  <c r="AJ362" i="11"/>
  <c r="Z400" i="5" s="1"/>
  <c r="AH361" i="11"/>
  <c r="X399" i="5" s="1"/>
  <c r="AH359" i="11"/>
  <c r="X397" i="5" s="1"/>
  <c r="X291" i="5"/>
  <c r="AH254" i="11"/>
  <c r="X292" i="5" s="1"/>
  <c r="AJ267" i="11"/>
  <c r="Z305" i="5" s="1"/>
  <c r="AJ271" i="11"/>
  <c r="Z309" i="5" s="1"/>
  <c r="AJ265" i="11"/>
  <c r="Z303" i="5" s="1"/>
  <c r="AK488" i="11"/>
  <c r="AA526" i="5" s="1"/>
  <c r="AK491" i="11"/>
  <c r="AA529" i="5" s="1"/>
  <c r="AJ270" i="11"/>
  <c r="Z308" i="5" s="1"/>
  <c r="AK489" i="11"/>
  <c r="AA527" i="5" s="1"/>
  <c r="AJ269" i="11"/>
  <c r="Z307" i="5" s="1"/>
  <c r="AI252" i="11"/>
  <c r="Y290" i="5" s="1"/>
  <c r="AK360" i="11"/>
  <c r="AA398" i="5" s="1"/>
  <c r="AI453" i="11"/>
  <c r="Y491" i="5" s="1"/>
  <c r="AI452" i="11"/>
  <c r="Y490" i="5" s="1"/>
  <c r="AI450" i="11"/>
  <c r="X289" i="5"/>
  <c r="AH252" i="11"/>
  <c r="X290" i="5" s="1"/>
  <c r="Y396" i="5"/>
  <c r="AI363" i="11"/>
  <c r="AA413" i="5"/>
  <c r="AK381" i="11"/>
  <c r="AA419" i="5" s="1"/>
  <c r="AK382" i="11"/>
  <c r="AA420" i="5" s="1"/>
  <c r="Z413" i="5"/>
  <c r="AJ376" i="11"/>
  <c r="Z414" i="5" s="1"/>
  <c r="AI215" i="11"/>
  <c r="AI213" i="11"/>
  <c r="Y251" i="5" s="1"/>
  <c r="AI212" i="11"/>
  <c r="Y250" i="5" s="1"/>
  <c r="AI211" i="11"/>
  <c r="Y249" i="5" s="1"/>
  <c r="AI214" i="11"/>
  <c r="Y252" i="5" s="1"/>
  <c r="AI210" i="11"/>
  <c r="Y248" i="5" s="1"/>
  <c r="Y247" i="5"/>
  <c r="AI178" i="11"/>
  <c r="Y216" i="5" s="1"/>
  <c r="Y201" i="5"/>
  <c r="AI456" i="11"/>
  <c r="Y494" i="5" s="1"/>
  <c r="AI221" i="11"/>
  <c r="Y259" i="5" s="1"/>
  <c r="AI217" i="11"/>
  <c r="Y255" i="5" s="1"/>
  <c r="AI225" i="11"/>
  <c r="Y263" i="5" s="1"/>
  <c r="AI223" i="11"/>
  <c r="Y261" i="5" s="1"/>
  <c r="AI218" i="11"/>
  <c r="Y256" i="5" s="1"/>
  <c r="AI219" i="11"/>
  <c r="Y257" i="5" s="1"/>
  <c r="AI222" i="11"/>
  <c r="Y260" i="5" s="1"/>
  <c r="AI220" i="11"/>
  <c r="Y258" i="5" s="1"/>
  <c r="AI253" i="11"/>
  <c r="AI457" i="11"/>
  <c r="Y495" i="5" s="1"/>
  <c r="AJ264" i="11"/>
  <c r="Z302" i="5" s="1"/>
  <c r="AK259" i="11"/>
  <c r="AA297" i="5" s="1"/>
  <c r="AI362" i="11"/>
  <c r="Y400" i="5" s="1"/>
  <c r="AI201" i="11"/>
  <c r="Y239" i="5" s="1"/>
  <c r="Y217" i="5"/>
  <c r="Z508" i="5"/>
  <c r="AJ480" i="11"/>
  <c r="AI231" i="11"/>
  <c r="Y269" i="5" s="1"/>
  <c r="AI237" i="11"/>
  <c r="Y275" i="5" s="1"/>
  <c r="AI229" i="11"/>
  <c r="Y267" i="5" s="1"/>
  <c r="AI236" i="11"/>
  <c r="Y274" i="5" s="1"/>
  <c r="AI230" i="11"/>
  <c r="Y268" i="5" s="1"/>
  <c r="AI232" i="11"/>
  <c r="Y270" i="5" s="1"/>
  <c r="AI238" i="11"/>
  <c r="Y276" i="5" s="1"/>
  <c r="AI233" i="11"/>
  <c r="Y271" i="5" s="1"/>
  <c r="AI228" i="11"/>
  <c r="Y266" i="5" s="1"/>
  <c r="AI235" i="11"/>
  <c r="Y273" i="5" s="1"/>
  <c r="AI227" i="11"/>
  <c r="Y265" i="5" s="1"/>
  <c r="AA396" i="5"/>
  <c r="AK363" i="11"/>
  <c r="AI455" i="11"/>
  <c r="Y493" i="5" s="1"/>
  <c r="AK376" i="11"/>
  <c r="AA414" i="5" s="1"/>
  <c r="AA412" i="5"/>
  <c r="AH537" i="11"/>
  <c r="X575" i="5" s="1"/>
  <c r="Z301" i="5"/>
  <c r="AJ273" i="11"/>
  <c r="Z311" i="5" s="1"/>
  <c r="AI454" i="11"/>
  <c r="Y492" i="5" s="1"/>
  <c r="AH231" i="11"/>
  <c r="X263" i="5"/>
  <c r="AH494" i="11"/>
  <c r="AJ272" i="11"/>
  <c r="Z310" i="5" s="1"/>
  <c r="AJ268" i="11"/>
  <c r="Z306" i="5" s="1"/>
  <c r="AK359" i="11"/>
  <c r="AA397" i="5" s="1"/>
  <c r="Z396" i="5"/>
  <c r="AJ363" i="11"/>
  <c r="X396" i="5"/>
  <c r="AH363" i="11"/>
  <c r="AH376" i="11" s="1"/>
  <c r="AJ394" i="11"/>
  <c r="AA523" i="5"/>
  <c r="AK490" i="11"/>
  <c r="AI255" i="11"/>
  <c r="AI256" i="11" s="1"/>
  <c r="Y294" i="5" s="1"/>
  <c r="AH535" i="11"/>
  <c r="X573" i="5" s="1"/>
  <c r="AK437" i="11"/>
  <c r="AA475" i="5" s="1"/>
  <c r="AA474" i="5"/>
  <c r="AK260" i="11"/>
  <c r="AH534" i="11"/>
  <c r="X572" i="5" s="1"/>
  <c r="AA524" i="5"/>
  <c r="AH533" i="11"/>
  <c r="X571" i="5" s="1"/>
  <c r="AK599" i="11"/>
  <c r="AH536" i="11"/>
  <c r="X574" i="5" s="1"/>
  <c r="AK515" i="11"/>
  <c r="AA553" i="5" s="1"/>
  <c r="AK507" i="11"/>
  <c r="AA545" i="5" s="1"/>
  <c r="AK501" i="11"/>
  <c r="AA539" i="5" s="1"/>
  <c r="AK503" i="11"/>
  <c r="AA541" i="5" s="1"/>
  <c r="AK510" i="11"/>
  <c r="AA548" i="5" s="1"/>
  <c r="AK509" i="11"/>
  <c r="AA547" i="5" s="1"/>
  <c r="AK500" i="11"/>
  <c r="AA538" i="5" s="1"/>
  <c r="AJ486" i="11"/>
  <c r="AJ485" i="11"/>
  <c r="AK504" i="11"/>
  <c r="AA542" i="5" s="1"/>
  <c r="AK506" i="11"/>
  <c r="AA544" i="5" s="1"/>
  <c r="AK505" i="11"/>
  <c r="AA543" i="5" s="1"/>
  <c r="X495" i="5"/>
  <c r="AH458" i="11"/>
  <c r="X496" i="5" s="1"/>
  <c r="AH459" i="11"/>
  <c r="X497" i="5" s="1"/>
  <c r="AH460" i="11"/>
  <c r="AJ494" i="11"/>
  <c r="Z532" i="5" s="1"/>
  <c r="AJ493" i="11"/>
  <c r="Z531" i="5" s="1"/>
  <c r="AI458" i="11"/>
  <c r="Y496" i="5" s="1"/>
  <c r="AI459" i="11"/>
  <c r="Y497" i="5" s="1"/>
  <c r="AI257" i="11"/>
  <c r="X293" i="5"/>
  <c r="AH257" i="11"/>
  <c r="AH9" i="13"/>
  <c r="AI9" i="13" s="1"/>
  <c r="H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X414" i="5" l="1"/>
  <c r="AH383" i="11"/>
  <c r="AH377" i="11"/>
  <c r="AH382" i="11"/>
  <c r="X420" i="5" s="1"/>
  <c r="AK361" i="11"/>
  <c r="AA399" i="5" s="1"/>
  <c r="AJ282" i="11"/>
  <c r="Z319" i="5"/>
  <c r="AK428" i="11"/>
  <c r="AA466" i="5" s="1"/>
  <c r="AA465" i="5"/>
  <c r="X269" i="5"/>
  <c r="AH235" i="11"/>
  <c r="X273" i="5" s="1"/>
  <c r="AH233" i="11"/>
  <c r="X271" i="5" s="1"/>
  <c r="AH232" i="11"/>
  <c r="X270" i="5" s="1"/>
  <c r="AH234" i="11"/>
  <c r="X272" i="5" s="1"/>
  <c r="AI224" i="11"/>
  <c r="Y262" i="5" s="1"/>
  <c r="Y488" i="5"/>
  <c r="AI451" i="11"/>
  <c r="Y489" i="5" s="1"/>
  <c r="Z398" i="5"/>
  <c r="AJ361" i="11"/>
  <c r="Z399" i="5" s="1"/>
  <c r="X456" i="5"/>
  <c r="AH420" i="11"/>
  <c r="X458" i="5" s="1"/>
  <c r="AH419" i="11"/>
  <c r="X457" i="5" s="1"/>
  <c r="AA456" i="5"/>
  <c r="AK419" i="11"/>
  <c r="AA457" i="5" s="1"/>
  <c r="AI460" i="11"/>
  <c r="Y498" i="5" s="1"/>
  <c r="AI234" i="11"/>
  <c r="Y272" i="5" s="1"/>
  <c r="Y253" i="5"/>
  <c r="AI216" i="11"/>
  <c r="Y254" i="5" s="1"/>
  <c r="AI226" i="11"/>
  <c r="Y264" i="5" s="1"/>
  <c r="AK362" i="11"/>
  <c r="AA400" i="5" s="1"/>
  <c r="AJ279" i="11"/>
  <c r="Z317" i="5" s="1"/>
  <c r="Z312" i="5"/>
  <c r="AA401" i="5"/>
  <c r="AK364" i="11"/>
  <c r="AA402" i="5" s="1"/>
  <c r="AJ382" i="11"/>
  <c r="Z420" i="5" s="1"/>
  <c r="AK383" i="11"/>
  <c r="Z228" i="5"/>
  <c r="AJ191" i="11"/>
  <c r="Z229" i="5" s="1"/>
  <c r="X401" i="5"/>
  <c r="AH364" i="11"/>
  <c r="AH538" i="11"/>
  <c r="AJ377" i="11"/>
  <c r="Y401" i="5"/>
  <c r="AI364" i="11"/>
  <c r="AI376" i="11"/>
  <c r="AH430" i="11"/>
  <c r="X465" i="5"/>
  <c r="AA228" i="5"/>
  <c r="AK191" i="11"/>
  <c r="AA229" i="5" s="1"/>
  <c r="Y228" i="5"/>
  <c r="AI191" i="11"/>
  <c r="Y229" i="5" s="1"/>
  <c r="AJ100" i="11"/>
  <c r="Z138" i="5" s="1"/>
  <c r="Z123" i="5"/>
  <c r="AJ495" i="11"/>
  <c r="AK377" i="11"/>
  <c r="AA415" i="5" s="1"/>
  <c r="AA348" i="5"/>
  <c r="AK328" i="11"/>
  <c r="AK311" i="11"/>
  <c r="AK318" i="11"/>
  <c r="Z401" i="5"/>
  <c r="AJ364" i="11"/>
  <c r="Z402" i="5" s="1"/>
  <c r="AJ383" i="11"/>
  <c r="AI348" i="11"/>
  <c r="AI349" i="11"/>
  <c r="Y387" i="5" s="1"/>
  <c r="AI351" i="11"/>
  <c r="Y389" i="5" s="1"/>
  <c r="AI342" i="11"/>
  <c r="Y380" i="5" s="1"/>
  <c r="Y379" i="5"/>
  <c r="AI343" i="11"/>
  <c r="AI347" i="11"/>
  <c r="Y385" i="5" s="1"/>
  <c r="AI346" i="11"/>
  <c r="Y384" i="5" s="1"/>
  <c r="X228" i="5"/>
  <c r="AH191" i="11"/>
  <c r="X229" i="5" s="1"/>
  <c r="AJ396" i="11"/>
  <c r="Z434" i="5" s="1"/>
  <c r="AI595" i="11"/>
  <c r="AJ401" i="11"/>
  <c r="Z439" i="5" s="1"/>
  <c r="AJ400" i="11"/>
  <c r="Y293" i="5"/>
  <c r="AJ414" i="11"/>
  <c r="Z452" i="5" s="1"/>
  <c r="AJ398" i="11"/>
  <c r="Z436" i="5" s="1"/>
  <c r="AJ412" i="11"/>
  <c r="Z450" i="5" s="1"/>
  <c r="AJ542" i="11"/>
  <c r="Z580" i="5" s="1"/>
  <c r="AJ549" i="11"/>
  <c r="AJ551" i="11" s="1"/>
  <c r="Z589" i="5" s="1"/>
  <c r="AJ531" i="11"/>
  <c r="Z569" i="5" s="1"/>
  <c r="AJ397" i="11"/>
  <c r="Z435" i="5" s="1"/>
  <c r="AH443" i="11"/>
  <c r="X481" i="5" s="1"/>
  <c r="AH311" i="11"/>
  <c r="X349" i="5" s="1"/>
  <c r="AK609" i="11"/>
  <c r="AA647" i="5" s="1"/>
  <c r="AH310" i="11"/>
  <c r="X348" i="5" s="1"/>
  <c r="AH446" i="11"/>
  <c r="X484" i="5" s="1"/>
  <c r="AJ481" i="11"/>
  <c r="Z519" i="5" s="1"/>
  <c r="AJ482" i="11"/>
  <c r="Z520" i="5" s="1"/>
  <c r="Z518" i="5"/>
  <c r="AJ483" i="11"/>
  <c r="Z521" i="5" s="1"/>
  <c r="AJ484" i="11"/>
  <c r="Z522" i="5" s="1"/>
  <c r="AH387" i="11"/>
  <c r="X425" i="5" s="1"/>
  <c r="AH390" i="11"/>
  <c r="X428" i="5" s="1"/>
  <c r="AH386" i="11"/>
  <c r="X424" i="5" s="1"/>
  <c r="AH388" i="11"/>
  <c r="X426" i="5" s="1"/>
  <c r="AH389" i="11"/>
  <c r="X427" i="5" s="1"/>
  <c r="AJ307" i="11"/>
  <c r="Z345" i="5" s="1"/>
  <c r="X415" i="5"/>
  <c r="AH378" i="11"/>
  <c r="AH380" i="11"/>
  <c r="X418" i="5" s="1"/>
  <c r="AH379" i="11"/>
  <c r="X417" i="5" s="1"/>
  <c r="AJ306" i="11"/>
  <c r="Z344" i="5" s="1"/>
  <c r="AH444" i="11"/>
  <c r="X482" i="5" s="1"/>
  <c r="AH442" i="11"/>
  <c r="X480" i="5" s="1"/>
  <c r="AA637" i="5"/>
  <c r="AK610" i="11"/>
  <c r="AA648" i="5" s="1"/>
  <c r="AK600" i="11"/>
  <c r="AA638" i="5" s="1"/>
  <c r="Z432" i="5"/>
  <c r="AJ410" i="11"/>
  <c r="Z448" i="5" s="1"/>
  <c r="X532" i="5"/>
  <c r="AH495" i="11"/>
  <c r="Z415" i="5"/>
  <c r="AJ378" i="11"/>
  <c r="AJ379" i="11"/>
  <c r="Z417" i="5" s="1"/>
  <c r="AJ380" i="11"/>
  <c r="Z418" i="5" s="1"/>
  <c r="Y291" i="5"/>
  <c r="AI254" i="11"/>
  <c r="Y292" i="5" s="1"/>
  <c r="AK608" i="11"/>
  <c r="AA646" i="5" s="1"/>
  <c r="AH450" i="11"/>
  <c r="AJ399" i="11"/>
  <c r="Z437" i="5" s="1"/>
  <c r="AJ395" i="11"/>
  <c r="Z433" i="5" s="1"/>
  <c r="AJ390" i="11"/>
  <c r="Z428" i="5" s="1"/>
  <c r="AJ388" i="11"/>
  <c r="Z426" i="5" s="1"/>
  <c r="AJ389" i="11"/>
  <c r="Z427" i="5" s="1"/>
  <c r="AJ387" i="11"/>
  <c r="Z425" i="5" s="1"/>
  <c r="AJ386" i="11"/>
  <c r="Z424" i="5" s="1"/>
  <c r="AK378" i="11"/>
  <c r="AK380" i="11"/>
  <c r="AA418" i="5" s="1"/>
  <c r="AJ415" i="11"/>
  <c r="AK390" i="11"/>
  <c r="AA428" i="5" s="1"/>
  <c r="AK386" i="11"/>
  <c r="AA424" i="5" s="1"/>
  <c r="AK387" i="11"/>
  <c r="AA425" i="5" s="1"/>
  <c r="AK389" i="11"/>
  <c r="AA427" i="5" s="1"/>
  <c r="AK388" i="11"/>
  <c r="AA426" i="5" s="1"/>
  <c r="AH461" i="11"/>
  <c r="X499" i="5" s="1"/>
  <c r="AI394" i="11"/>
  <c r="Y432" i="5" s="1"/>
  <c r="AH463" i="11"/>
  <c r="X501" i="5" s="1"/>
  <c r="Z523" i="5"/>
  <c r="AJ488" i="11"/>
  <c r="Z526" i="5" s="1"/>
  <c r="AJ487" i="11"/>
  <c r="Z525" i="5" s="1"/>
  <c r="AJ489" i="11"/>
  <c r="Z527" i="5" s="1"/>
  <c r="AK261" i="11"/>
  <c r="AA298" i="5"/>
  <c r="AK601" i="11"/>
  <c r="AK604" i="11" s="1"/>
  <c r="AA642" i="5" s="1"/>
  <c r="X295" i="5"/>
  <c r="AH258" i="11"/>
  <c r="AH259" i="11" s="1"/>
  <c r="X297" i="5" s="1"/>
  <c r="AH312" i="11"/>
  <c r="AJ407" i="11"/>
  <c r="AJ409" i="11" s="1"/>
  <c r="Z447" i="5" s="1"/>
  <c r="Y295" i="5"/>
  <c r="AI258" i="11"/>
  <c r="AI260" i="11" s="1"/>
  <c r="Y298" i="5" s="1"/>
  <c r="AI461" i="11"/>
  <c r="AK580" i="11"/>
  <c r="AI608" i="11"/>
  <c r="AI609" i="11" s="1"/>
  <c r="Y647" i="5" s="1"/>
  <c r="AK492" i="11"/>
  <c r="AA528" i="5"/>
  <c r="Z524" i="5"/>
  <c r="AJ545" i="11"/>
  <c r="Z583" i="5" s="1"/>
  <c r="AJ532" i="11"/>
  <c r="Z570" i="5" s="1"/>
  <c r="AJ544" i="11"/>
  <c r="Z582" i="5" s="1"/>
  <c r="AJ526" i="11"/>
  <c r="Z564" i="5" s="1"/>
  <c r="AJ534" i="11"/>
  <c r="Z572" i="5" s="1"/>
  <c r="AJ524" i="11"/>
  <c r="Z562" i="5" s="1"/>
  <c r="AJ533" i="11"/>
  <c r="Z571" i="5" s="1"/>
  <c r="AJ546" i="11"/>
  <c r="Z584" i="5" s="1"/>
  <c r="AJ529" i="11"/>
  <c r="AJ535" i="11"/>
  <c r="Z573" i="5" s="1"/>
  <c r="AJ543" i="11"/>
  <c r="Z581" i="5" s="1"/>
  <c r="AH549" i="11"/>
  <c r="AH261" i="11"/>
  <c r="X299" i="5" s="1"/>
  <c r="AJ518" i="11"/>
  <c r="Z556" i="5" s="1"/>
  <c r="AJ519" i="11"/>
  <c r="Z557" i="5" s="1"/>
  <c r="AK566" i="11"/>
  <c r="AK579" i="11" s="1"/>
  <c r="AJ566" i="11"/>
  <c r="AJ598" i="11"/>
  <c r="Z587" i="5"/>
  <c r="AJ550" i="11"/>
  <c r="Z588" i="5" s="1"/>
  <c r="AJ552" i="11"/>
  <c r="AK551" i="11"/>
  <c r="AA589" i="5" s="1"/>
  <c r="AK550" i="11"/>
  <c r="AA588" i="5" s="1"/>
  <c r="AK552" i="11"/>
  <c r="AH468" i="11"/>
  <c r="X506" i="5" s="1"/>
  <c r="AI261" i="11"/>
  <c r="AJ527" i="11"/>
  <c r="Z565" i="5" s="1"/>
  <c r="AH464" i="11"/>
  <c r="AH469" i="11" s="1"/>
  <c r="X498" i="5"/>
  <c r="AH542" i="11"/>
  <c r="AH546" i="11" s="1"/>
  <c r="AH547" i="11" s="1"/>
  <c r="X585" i="5" s="1"/>
  <c r="AK545" i="11"/>
  <c r="AH262" i="11"/>
  <c r="AH10" i="13"/>
  <c r="AI10" i="13" s="1"/>
  <c r="H22" i="13"/>
  <c r="AJ528" i="11" l="1"/>
  <c r="Z566" i="5" s="1"/>
  <c r="AJ490" i="11"/>
  <c r="X488" i="5"/>
  <c r="AH451" i="11"/>
  <c r="X489" i="5" s="1"/>
  <c r="AH453" i="11"/>
  <c r="X491" i="5" s="1"/>
  <c r="AH452" i="11"/>
  <c r="X490" i="5" s="1"/>
  <c r="AI344" i="11"/>
  <c r="Y381" i="5"/>
  <c r="Z533" i="5"/>
  <c r="AJ496" i="11"/>
  <c r="X468" i="5"/>
  <c r="AH432" i="11"/>
  <c r="X470" i="5" s="1"/>
  <c r="AH431" i="11"/>
  <c r="X469" i="5" s="1"/>
  <c r="AH433" i="11"/>
  <c r="X471" i="5" s="1"/>
  <c r="AH434" i="11"/>
  <c r="X472" i="5" s="1"/>
  <c r="AH439" i="11"/>
  <c r="X477" i="5" s="1"/>
  <c r="AH437" i="11"/>
  <c r="X475" i="5" s="1"/>
  <c r="AH436" i="11"/>
  <c r="AH435" i="11"/>
  <c r="X473" i="5" s="1"/>
  <c r="AH440" i="11"/>
  <c r="Z320" i="5"/>
  <c r="AJ292" i="11"/>
  <c r="Z330" i="5" s="1"/>
  <c r="AJ295" i="11"/>
  <c r="Z333" i="5" s="1"/>
  <c r="AJ296" i="11"/>
  <c r="Z334" i="5" s="1"/>
  <c r="AJ294" i="11"/>
  <c r="Z332" i="5" s="1"/>
  <c r="AJ293" i="11"/>
  <c r="Z331" i="5" s="1"/>
  <c r="AJ297" i="11"/>
  <c r="Z335" i="5" s="1"/>
  <c r="AJ298" i="11"/>
  <c r="AJ286" i="11"/>
  <c r="Z324" i="5" s="1"/>
  <c r="AJ285" i="11"/>
  <c r="Z323" i="5" s="1"/>
  <c r="AJ290" i="11"/>
  <c r="Z328" i="5" s="1"/>
  <c r="AJ308" i="11"/>
  <c r="Z346" i="5" s="1"/>
  <c r="AJ289" i="11"/>
  <c r="Z327" i="5" s="1"/>
  <c r="AJ284" i="11"/>
  <c r="Z322" i="5" s="1"/>
  <c r="AJ288" i="11"/>
  <c r="Z326" i="5" s="1"/>
  <c r="AJ299" i="11"/>
  <c r="AJ287" i="11"/>
  <c r="Z325" i="5" s="1"/>
  <c r="AJ283" i="11"/>
  <c r="Z321" i="5" s="1"/>
  <c r="AJ291" i="11"/>
  <c r="Z329" i="5" s="1"/>
  <c r="AJ309" i="11"/>
  <c r="Z347" i="5" s="1"/>
  <c r="AJ302" i="11"/>
  <c r="AJ300" i="11"/>
  <c r="Z338" i="5" s="1"/>
  <c r="AJ304" i="11"/>
  <c r="Z342" i="5" s="1"/>
  <c r="AJ305" i="11"/>
  <c r="Z343" i="5" s="1"/>
  <c r="X580" i="5"/>
  <c r="AH545" i="11"/>
  <c r="X583" i="5" s="1"/>
  <c r="AH543" i="11"/>
  <c r="X581" i="5" s="1"/>
  <c r="AH544" i="11"/>
  <c r="X582" i="5" s="1"/>
  <c r="AJ403" i="11"/>
  <c r="Z441" i="5" s="1"/>
  <c r="AH449" i="11"/>
  <c r="X487" i="5" s="1"/>
  <c r="Y633" i="5"/>
  <c r="AI633" i="11"/>
  <c r="Y671" i="5" s="1"/>
  <c r="AI647" i="11"/>
  <c r="Y685" i="5" s="1"/>
  <c r="AI641" i="11"/>
  <c r="Y679" i="5" s="1"/>
  <c r="AI637" i="11"/>
  <c r="Y675" i="5" s="1"/>
  <c r="AI657" i="11"/>
  <c r="Y695" i="5" s="1"/>
  <c r="AI655" i="11"/>
  <c r="Y693" i="5" s="1"/>
  <c r="AI653" i="11"/>
  <c r="Y691" i="5" s="1"/>
  <c r="AI649" i="11"/>
  <c r="AI645" i="11"/>
  <c r="Y683" i="5" s="1"/>
  <c r="AI643" i="11"/>
  <c r="Y681" i="5" s="1"/>
  <c r="AI639" i="11"/>
  <c r="Y677" i="5" s="1"/>
  <c r="AI635" i="11"/>
  <c r="Y673" i="5" s="1"/>
  <c r="AI631" i="11"/>
  <c r="Y669" i="5" s="1"/>
  <c r="AI656" i="11"/>
  <c r="Y694" i="5" s="1"/>
  <c r="AI654" i="11"/>
  <c r="Y692" i="5" s="1"/>
  <c r="AI652" i="11"/>
  <c r="Y690" i="5" s="1"/>
  <c r="AI648" i="11"/>
  <c r="Y686" i="5" s="1"/>
  <c r="AI646" i="11"/>
  <c r="Y684" i="5" s="1"/>
  <c r="AI644" i="11"/>
  <c r="Y682" i="5" s="1"/>
  <c r="AI642" i="11"/>
  <c r="Y680" i="5" s="1"/>
  <c r="AI640" i="11"/>
  <c r="Y678" i="5" s="1"/>
  <c r="AI638" i="11"/>
  <c r="Y676" i="5" s="1"/>
  <c r="AI636" i="11"/>
  <c r="Y674" i="5" s="1"/>
  <c r="AI634" i="11"/>
  <c r="Y672" i="5" s="1"/>
  <c r="AI632" i="11"/>
  <c r="Y670" i="5" s="1"/>
  <c r="AI630" i="11"/>
  <c r="Y668" i="5" s="1"/>
  <c r="AI628" i="11"/>
  <c r="Y666" i="5" s="1"/>
  <c r="AI627" i="11"/>
  <c r="Y665" i="5" s="1"/>
  <c r="AI622" i="11"/>
  <c r="AA356" i="5"/>
  <c r="AK326" i="11"/>
  <c r="AA364" i="5" s="1"/>
  <c r="AK323" i="11"/>
  <c r="AA361" i="5" s="1"/>
  <c r="AK320" i="11"/>
  <c r="AA358" i="5" s="1"/>
  <c r="AK324" i="11"/>
  <c r="AA362" i="5" s="1"/>
  <c r="AK321" i="11"/>
  <c r="AA359" i="5" s="1"/>
  <c r="AK319" i="11"/>
  <c r="AA357" i="5" s="1"/>
  <c r="AK327" i="11"/>
  <c r="AA365" i="5" s="1"/>
  <c r="AK322" i="11"/>
  <c r="AA360" i="5" s="1"/>
  <c r="AI383" i="11"/>
  <c r="AI377" i="11"/>
  <c r="Y414" i="5"/>
  <c r="AI381" i="11"/>
  <c r="Y419" i="5" s="1"/>
  <c r="AI382" i="11"/>
  <c r="Y420" i="5" s="1"/>
  <c r="AI380" i="11"/>
  <c r="Y418" i="5" s="1"/>
  <c r="AI379" i="11"/>
  <c r="Y417" i="5" s="1"/>
  <c r="Y646" i="5"/>
  <c r="AI611" i="11"/>
  <c r="AI614" i="11"/>
  <c r="Y652" i="5" s="1"/>
  <c r="AI617" i="11"/>
  <c r="AI615" i="11"/>
  <c r="Y653" i="5" s="1"/>
  <c r="AI613" i="11"/>
  <c r="Y651" i="5" s="1"/>
  <c r="AI612" i="11"/>
  <c r="Y650" i="5" s="1"/>
  <c r="AI618" i="11"/>
  <c r="AI621" i="11"/>
  <c r="Y659" i="5" s="1"/>
  <c r="AI619" i="11"/>
  <c r="Y657" i="5" s="1"/>
  <c r="Z453" i="5"/>
  <c r="AJ446" i="11"/>
  <c r="AJ416" i="11"/>
  <c r="AJ536" i="11"/>
  <c r="AH445" i="11"/>
  <c r="X483" i="5" s="1"/>
  <c r="AK313" i="11"/>
  <c r="AA351" i="5" s="1"/>
  <c r="AK314" i="11"/>
  <c r="AK315" i="11"/>
  <c r="AA353" i="5" s="1"/>
  <c r="AA349" i="5"/>
  <c r="AK316" i="11"/>
  <c r="AA354" i="5" s="1"/>
  <c r="AK312" i="11"/>
  <c r="AA350" i="5" s="1"/>
  <c r="AK317" i="11"/>
  <c r="AA355" i="5" s="1"/>
  <c r="Y402" i="5"/>
  <c r="AI365" i="11"/>
  <c r="AA421" i="5"/>
  <c r="AK392" i="11"/>
  <c r="AK385" i="11"/>
  <c r="AA423" i="5" s="1"/>
  <c r="AK384" i="11"/>
  <c r="AA422" i="5" s="1"/>
  <c r="AK391" i="11"/>
  <c r="AA429" i="5" s="1"/>
  <c r="AJ492" i="11"/>
  <c r="Z530" i="5" s="1"/>
  <c r="AK331" i="11"/>
  <c r="AA369" i="5" s="1"/>
  <c r="AK340" i="11"/>
  <c r="AA378" i="5" s="1"/>
  <c r="AK334" i="11"/>
  <c r="AA372" i="5" s="1"/>
  <c r="AK336" i="11"/>
  <c r="AA374" i="5" s="1"/>
  <c r="AK335" i="11"/>
  <c r="AA373" i="5" s="1"/>
  <c r="AK338" i="11"/>
  <c r="AA376" i="5" s="1"/>
  <c r="AA366" i="5"/>
  <c r="AK332" i="11"/>
  <c r="AA370" i="5" s="1"/>
  <c r="AK339" i="11"/>
  <c r="AA377" i="5" s="1"/>
  <c r="AK333" i="11"/>
  <c r="AA371" i="5" s="1"/>
  <c r="AK329" i="11"/>
  <c r="AA367" i="5" s="1"/>
  <c r="AK330" i="11"/>
  <c r="AA368" i="5" s="1"/>
  <c r="AK337" i="11"/>
  <c r="AA375" i="5" s="1"/>
  <c r="Z445" i="5"/>
  <c r="AJ408" i="11"/>
  <c r="Z446" i="5" s="1"/>
  <c r="AJ430" i="11"/>
  <c r="AI610" i="11"/>
  <c r="Y648" i="5" s="1"/>
  <c r="X533" i="5"/>
  <c r="AH529" i="11"/>
  <c r="AH496" i="11"/>
  <c r="AH509" i="11" s="1"/>
  <c r="X547" i="5" s="1"/>
  <c r="AH447" i="11"/>
  <c r="X485" i="5" s="1"/>
  <c r="AI350" i="11"/>
  <c r="Y388" i="5" s="1"/>
  <c r="Y386" i="5"/>
  <c r="X576" i="5"/>
  <c r="AH539" i="11"/>
  <c r="AH540" i="11"/>
  <c r="X578" i="5" s="1"/>
  <c r="X421" i="5"/>
  <c r="AH392" i="11"/>
  <c r="AH391" i="11"/>
  <c r="X429" i="5" s="1"/>
  <c r="AH384" i="11"/>
  <c r="X422" i="5" s="1"/>
  <c r="AH385" i="11"/>
  <c r="X423" i="5" s="1"/>
  <c r="Z567" i="5"/>
  <c r="AJ530" i="11"/>
  <c r="Z568" i="5" s="1"/>
  <c r="AJ525" i="11"/>
  <c r="Z563" i="5" s="1"/>
  <c r="AH448" i="11"/>
  <c r="X486" i="5" s="1"/>
  <c r="Z438" i="5"/>
  <c r="AJ404" i="11"/>
  <c r="AJ411" i="11"/>
  <c r="Z421" i="5"/>
  <c r="AJ392" i="11"/>
  <c r="Z430" i="5" s="1"/>
  <c r="AJ393" i="11"/>
  <c r="Z431" i="5" s="1"/>
  <c r="AJ385" i="11"/>
  <c r="Z423" i="5" s="1"/>
  <c r="AJ384" i="11"/>
  <c r="Z422" i="5" s="1"/>
  <c r="AJ391" i="11"/>
  <c r="Z429" i="5" s="1"/>
  <c r="AJ402" i="11"/>
  <c r="Z440" i="5" s="1"/>
  <c r="X402" i="5"/>
  <c r="AH365" i="11"/>
  <c r="AH513" i="11"/>
  <c r="X551" i="5" s="1"/>
  <c r="AH516" i="11"/>
  <c r="X554" i="5" s="1"/>
  <c r="AH517" i="11"/>
  <c r="X555" i="5" s="1"/>
  <c r="AJ547" i="11"/>
  <c r="Z585" i="5" s="1"/>
  <c r="AA617" i="5"/>
  <c r="AI400" i="11"/>
  <c r="Y438" i="5" s="1"/>
  <c r="AI403" i="11"/>
  <c r="Y441" i="5" s="1"/>
  <c r="AI259" i="11"/>
  <c r="Y297" i="5" s="1"/>
  <c r="AI402" i="11"/>
  <c r="Y440" i="5" s="1"/>
  <c r="AK603" i="11"/>
  <c r="AA641" i="5" s="1"/>
  <c r="AJ597" i="11"/>
  <c r="Z635" i="5" s="1"/>
  <c r="AI401" i="11"/>
  <c r="Y439" i="5" s="1"/>
  <c r="AJ523" i="11"/>
  <c r="Z561" i="5" s="1"/>
  <c r="Y499" i="5"/>
  <c r="AI462" i="11"/>
  <c r="Y500" i="5" s="1"/>
  <c r="AI466" i="11"/>
  <c r="Y504" i="5" s="1"/>
  <c r="AH381" i="11"/>
  <c r="X419" i="5" s="1"/>
  <c r="X416" i="5"/>
  <c r="AH507" i="11"/>
  <c r="X545" i="5" s="1"/>
  <c r="AA299" i="5"/>
  <c r="AK262" i="11"/>
  <c r="AA300" i="5" s="1"/>
  <c r="AJ548" i="11"/>
  <c r="Z586" i="5" s="1"/>
  <c r="AJ381" i="11"/>
  <c r="Z419" i="5" s="1"/>
  <c r="Z416" i="5"/>
  <c r="AA639" i="5"/>
  <c r="AK606" i="11"/>
  <c r="AA644" i="5" s="1"/>
  <c r="AK605" i="11"/>
  <c r="AA643" i="5" s="1"/>
  <c r="AJ520" i="11"/>
  <c r="Z558" i="5" s="1"/>
  <c r="AJ567" i="11"/>
  <c r="AJ572" i="11" s="1"/>
  <c r="Z610" i="5" s="1"/>
  <c r="AI469" i="11"/>
  <c r="Y507" i="5" s="1"/>
  <c r="AI604" i="11"/>
  <c r="Y642" i="5" s="1"/>
  <c r="AI396" i="11"/>
  <c r="Y434" i="5" s="1"/>
  <c r="AI395" i="11"/>
  <c r="Y433" i="5" s="1"/>
  <c r="AH462" i="11"/>
  <c r="X500" i="5" s="1"/>
  <c r="AI463" i="11"/>
  <c r="Y501" i="5" s="1"/>
  <c r="AH510" i="11"/>
  <c r="X548" i="5" s="1"/>
  <c r="AH518" i="11"/>
  <c r="AH514" i="11"/>
  <c r="X552" i="5" s="1"/>
  <c r="AI464" i="11"/>
  <c r="Y502" i="5" s="1"/>
  <c r="AI468" i="11"/>
  <c r="Y506" i="5" s="1"/>
  <c r="AI397" i="11"/>
  <c r="Y435" i="5" s="1"/>
  <c r="AK379" i="11"/>
  <c r="AA417" i="5" s="1"/>
  <c r="AA416" i="5"/>
  <c r="AJ438" i="11"/>
  <c r="Z476" i="5" s="1"/>
  <c r="AJ437" i="11"/>
  <c r="Z475" i="5" s="1"/>
  <c r="AJ522" i="11"/>
  <c r="Z560" i="5" s="1"/>
  <c r="AH588" i="11"/>
  <c r="AH593" i="11" s="1"/>
  <c r="X631" i="5" s="1"/>
  <c r="AA618" i="5"/>
  <c r="AK581" i="11"/>
  <c r="AA619" i="5" s="1"/>
  <c r="X296" i="5"/>
  <c r="AH260" i="11"/>
  <c r="X298" i="5" s="1"/>
  <c r="AI603" i="11"/>
  <c r="Y641" i="5" s="1"/>
  <c r="AK588" i="11"/>
  <c r="AA626" i="5" s="1"/>
  <c r="AH515" i="11"/>
  <c r="X553" i="5" s="1"/>
  <c r="AJ595" i="11"/>
  <c r="X584" i="5"/>
  <c r="AH548" i="11"/>
  <c r="X586" i="5" s="1"/>
  <c r="AI399" i="11"/>
  <c r="Y437" i="5" s="1"/>
  <c r="AI398" i="11"/>
  <c r="Y436" i="5" s="1"/>
  <c r="AH512" i="11"/>
  <c r="X550" i="5" s="1"/>
  <c r="AK589" i="11"/>
  <c r="AI262" i="11"/>
  <c r="AH263" i="11"/>
  <c r="AH267" i="11" s="1"/>
  <c r="X305" i="5" s="1"/>
  <c r="AH266" i="11"/>
  <c r="X304" i="5" s="1"/>
  <c r="AH519" i="11"/>
  <c r="AI407" i="11"/>
  <c r="Y445" i="5" s="1"/>
  <c r="X507" i="5"/>
  <c r="AA604" i="5"/>
  <c r="AJ491" i="11"/>
  <c r="Z529" i="5" s="1"/>
  <c r="Z528" i="5"/>
  <c r="AI470" i="11"/>
  <c r="AI471" i="11" s="1"/>
  <c r="Y509" i="5" s="1"/>
  <c r="Y299" i="5"/>
  <c r="AH269" i="11"/>
  <c r="X307" i="5" s="1"/>
  <c r="AJ521" i="11"/>
  <c r="Z559" i="5" s="1"/>
  <c r="AI410" i="11"/>
  <c r="AH594" i="11"/>
  <c r="AK593" i="11"/>
  <c r="AA631" i="5" s="1"/>
  <c r="AK597" i="11"/>
  <c r="AA635" i="5" s="1"/>
  <c r="AK596" i="11"/>
  <c r="AK591" i="11"/>
  <c r="AK595" i="11" s="1"/>
  <c r="X300" i="5"/>
  <c r="AH272" i="11"/>
  <c r="X310" i="5" s="1"/>
  <c r="Z636" i="5"/>
  <c r="AJ599" i="11"/>
  <c r="AJ600" i="11" s="1"/>
  <c r="AK531" i="11"/>
  <c r="AA569" i="5" s="1"/>
  <c r="AK543" i="11"/>
  <c r="AA581" i="5" s="1"/>
  <c r="AK535" i="11"/>
  <c r="AA573" i="5" s="1"/>
  <c r="AK533" i="11"/>
  <c r="AA571" i="5" s="1"/>
  <c r="AK537" i="11"/>
  <c r="AA575" i="5" s="1"/>
  <c r="AK542" i="11"/>
  <c r="AA580" i="5" s="1"/>
  <c r="AK534" i="11"/>
  <c r="AA572" i="5" s="1"/>
  <c r="AA530" i="5"/>
  <c r="AK529" i="11"/>
  <c r="AA567" i="5" s="1"/>
  <c r="AK549" i="11"/>
  <c r="AA587" i="5" s="1"/>
  <c r="AK544" i="11"/>
  <c r="AA582" i="5" s="1"/>
  <c r="AK518" i="11"/>
  <c r="AK532" i="11"/>
  <c r="AA570" i="5" s="1"/>
  <c r="AK536" i="11"/>
  <c r="AA574" i="5" s="1"/>
  <c r="AK567" i="11"/>
  <c r="AA605" i="5" s="1"/>
  <c r="X350" i="5"/>
  <c r="AH313" i="11"/>
  <c r="AA583" i="5"/>
  <c r="AK547" i="11"/>
  <c r="AA585" i="5" s="1"/>
  <c r="AK546" i="11"/>
  <c r="AA584" i="5" s="1"/>
  <c r="Z604" i="5"/>
  <c r="AJ571" i="11"/>
  <c r="Z609" i="5" s="1"/>
  <c r="AK577" i="11"/>
  <c r="AA615" i="5" s="1"/>
  <c r="AK578" i="11"/>
  <c r="AA616" i="5" s="1"/>
  <c r="Y296" i="5"/>
  <c r="AI596" i="11"/>
  <c r="X587" i="5"/>
  <c r="AH551" i="11"/>
  <c r="X589" i="5" s="1"/>
  <c r="AH550" i="11"/>
  <c r="X588" i="5" s="1"/>
  <c r="AH552" i="11"/>
  <c r="X502" i="5"/>
  <c r="AH465" i="11"/>
  <c r="X503" i="5" s="1"/>
  <c r="AH466" i="11"/>
  <c r="X504" i="5" s="1"/>
  <c r="AJ516" i="11"/>
  <c r="Z554" i="5" s="1"/>
  <c r="AJ513" i="11"/>
  <c r="AJ515" i="11"/>
  <c r="Z553" i="5" s="1"/>
  <c r="AJ514" i="11"/>
  <c r="Z552" i="5" s="1"/>
  <c r="AJ541" i="11"/>
  <c r="Z579" i="5" s="1"/>
  <c r="AH470" i="11"/>
  <c r="AH467" i="11"/>
  <c r="X505" i="5" s="1"/>
  <c r="AI467" i="11"/>
  <c r="Y505" i="5" s="1"/>
  <c r="AI465" i="11"/>
  <c r="Y503" i="5" s="1"/>
  <c r="AA590" i="5"/>
  <c r="AK554" i="11"/>
  <c r="AK553" i="11"/>
  <c r="AA591" i="5" s="1"/>
  <c r="AJ579" i="11"/>
  <c r="AJ580" i="11"/>
  <c r="Z618" i="5" s="1"/>
  <c r="AJ577" i="11"/>
  <c r="Z615" i="5" s="1"/>
  <c r="AJ576" i="11"/>
  <c r="Z614" i="5" s="1"/>
  <c r="AJ578" i="11"/>
  <c r="Z616" i="5" s="1"/>
  <c r="AJ574" i="11"/>
  <c r="Z612" i="5" s="1"/>
  <c r="AJ575" i="11"/>
  <c r="Z613" i="5" s="1"/>
  <c r="Z590" i="5"/>
  <c r="AJ553" i="11"/>
  <c r="Z591" i="5" s="1"/>
  <c r="AJ554" i="11"/>
  <c r="AH11" i="13"/>
  <c r="AI11" i="13" s="1"/>
  <c r="H23" i="13"/>
  <c r="K18" i="13"/>
  <c r="AK18" i="13" s="1"/>
  <c r="AA18" i="13" s="1"/>
  <c r="K17" i="13"/>
  <c r="AK17" i="13" s="1"/>
  <c r="AA17" i="13" s="1"/>
  <c r="K16" i="13"/>
  <c r="AK16" i="13" s="1"/>
  <c r="AA16" i="13" s="1"/>
  <c r="K15" i="13"/>
  <c r="AK15" i="13" s="1"/>
  <c r="AA15" i="13" s="1"/>
  <c r="K13" i="13"/>
  <c r="AK13" i="13" s="1"/>
  <c r="AA13" i="13" s="1"/>
  <c r="K12" i="13"/>
  <c r="AK12" i="13" s="1"/>
  <c r="AA12" i="13" s="1"/>
  <c r="K11" i="13"/>
  <c r="AK11" i="13" s="1"/>
  <c r="AA11" i="13" s="1"/>
  <c r="K10" i="13"/>
  <c r="AK10" i="13" s="1"/>
  <c r="AA10" i="13" s="1"/>
  <c r="K9" i="13"/>
  <c r="AK9" i="13" s="1"/>
  <c r="AA9" i="13" s="1"/>
  <c r="K8" i="13"/>
  <c r="AK8" i="13" s="1"/>
  <c r="AA8" i="13" s="1"/>
  <c r="K7" i="13"/>
  <c r="AK7" i="13" s="1"/>
  <c r="AA7" i="13" s="1"/>
  <c r="K6" i="13"/>
  <c r="BZ41" i="5"/>
  <c r="AF40" i="5"/>
  <c r="CC40" i="5" s="1"/>
  <c r="AF41" i="5"/>
  <c r="CC41" i="5" s="1"/>
  <c r="AK41"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CB41" i="5"/>
  <c r="CB40" i="5"/>
  <c r="BL41" i="5"/>
  <c r="E40" i="5"/>
  <c r="BL40" i="5"/>
  <c r="A40" i="5"/>
  <c r="B40" i="5"/>
  <c r="AI40" i="5" s="1"/>
  <c r="AJ40" i="5"/>
  <c r="AI41" i="5"/>
  <c r="AJ41" i="5"/>
  <c r="CA41" i="5"/>
  <c r="BS41" i="5"/>
  <c r="BR41" i="5"/>
  <c r="CA40" i="5"/>
  <c r="BS40" i="5"/>
  <c r="BR40" i="5"/>
  <c r="AB40" i="5"/>
  <c r="W40" i="5"/>
  <c r="V40" i="5"/>
  <c r="U40" i="5"/>
  <c r="T40" i="5"/>
  <c r="S40" i="5"/>
  <c r="Q40" i="5"/>
  <c r="P40" i="5"/>
  <c r="O40" i="5" s="1"/>
  <c r="J40" i="5"/>
  <c r="I40" i="5" s="1"/>
  <c r="R40" i="5" s="1"/>
  <c r="F40"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D29" i="10"/>
  <c r="E29" i="10"/>
  <c r="D28" i="10"/>
  <c r="E28" i="10"/>
  <c r="D27" i="10"/>
  <c r="E27" i="10"/>
  <c r="D26" i="10"/>
  <c r="E26" i="10"/>
  <c r="D25" i="10"/>
  <c r="E25" i="10"/>
  <c r="F25" i="10"/>
  <c r="D24" i="10"/>
  <c r="E24" i="10"/>
  <c r="D23" i="10"/>
  <c r="E23" i="10"/>
  <c r="D22" i="10"/>
  <c r="E22" i="10"/>
  <c r="F22" i="10"/>
  <c r="D21" i="10"/>
  <c r="E21" i="10"/>
  <c r="D20" i="10"/>
  <c r="E20" i="10"/>
  <c r="D19" i="10"/>
  <c r="E19" i="10"/>
  <c r="F19" i="10"/>
  <c r="D18" i="10"/>
  <c r="E18" i="10"/>
  <c r="D17" i="10"/>
  <c r="E17" i="10"/>
  <c r="D16" i="10"/>
  <c r="E16" i="10"/>
  <c r="D15" i="10"/>
  <c r="E15" i="10"/>
  <c r="D14" i="10"/>
  <c r="E14" i="10"/>
  <c r="D13" i="10"/>
  <c r="E13" i="10"/>
  <c r="U13" i="10" s="1"/>
  <c r="F13" i="10"/>
  <c r="D12" i="10"/>
  <c r="E12" i="10"/>
  <c r="V12" i="10" s="1"/>
  <c r="D11" i="10"/>
  <c r="E11" i="10"/>
  <c r="V11" i="10" s="1"/>
  <c r="D10" i="10"/>
  <c r="E10" i="10"/>
  <c r="U10" i="10" s="1"/>
  <c r="F10" i="10"/>
  <c r="D9" i="10"/>
  <c r="E9" i="10"/>
  <c r="D8" i="10"/>
  <c r="E8" i="10"/>
  <c r="U8" i="10" s="1"/>
  <c r="D7" i="10"/>
  <c r="E7" i="10"/>
  <c r="V7" i="10" s="1"/>
  <c r="D6" i="10"/>
  <c r="E6" i="10"/>
  <c r="U6" i="10" s="1"/>
  <c r="C34" i="10"/>
  <c r="F38" i="5"/>
  <c r="AG21" i="5"/>
  <c r="AG22" i="5"/>
  <c r="AH20"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5" i="10"/>
  <c r="U5" i="10"/>
  <c r="V4" i="10"/>
  <c r="U4" i="10"/>
  <c r="G14" i="3"/>
  <c r="G15" i="3" s="1"/>
  <c r="H13" i="3"/>
  <c r="H14" i="3" l="1"/>
  <c r="AI620" i="11"/>
  <c r="Y658" i="5" s="1"/>
  <c r="Y656" i="5"/>
  <c r="Z574" i="5"/>
  <c r="AJ538" i="11"/>
  <c r="AJ537" i="11"/>
  <c r="Z575" i="5" s="1"/>
  <c r="AI345" i="11"/>
  <c r="Y383" i="5" s="1"/>
  <c r="Y382" i="5"/>
  <c r="Y634" i="5"/>
  <c r="AI599" i="11"/>
  <c r="Y637" i="5" s="1"/>
  <c r="AI597" i="11"/>
  <c r="Y635" i="5" s="1"/>
  <c r="AI598" i="11"/>
  <c r="Y636" i="5" s="1"/>
  <c r="AI600" i="11"/>
  <c r="AI607" i="11"/>
  <c r="Y645" i="5" s="1"/>
  <c r="AI606" i="11"/>
  <c r="Y644" i="5" s="1"/>
  <c r="AI602" i="11"/>
  <c r="Y640" i="5" s="1"/>
  <c r="AH508" i="11"/>
  <c r="X546" i="5" s="1"/>
  <c r="AJ405" i="11"/>
  <c r="Z443" i="5" s="1"/>
  <c r="Z442" i="5"/>
  <c r="AJ406" i="11"/>
  <c r="Z444" i="5" s="1"/>
  <c r="AJ413" i="11"/>
  <c r="Z451" i="5" s="1"/>
  <c r="Z449" i="5"/>
  <c r="AH590" i="11"/>
  <c r="X628" i="5" s="1"/>
  <c r="AH393" i="11"/>
  <c r="X431" i="5" s="1"/>
  <c r="X430" i="5"/>
  <c r="X534" i="5"/>
  <c r="AH498" i="11"/>
  <c r="X536" i="5" s="1"/>
  <c r="AH503" i="11"/>
  <c r="X541" i="5" s="1"/>
  <c r="AH504" i="11"/>
  <c r="X542" i="5" s="1"/>
  <c r="AH497" i="11"/>
  <c r="X535" i="5" s="1"/>
  <c r="AH505" i="11"/>
  <c r="AH502" i="11"/>
  <c r="X540" i="5" s="1"/>
  <c r="AH499" i="11"/>
  <c r="X537" i="5" s="1"/>
  <c r="AH500" i="11"/>
  <c r="X538" i="5" s="1"/>
  <c r="AH501" i="11"/>
  <c r="X539" i="5" s="1"/>
  <c r="AJ427" i="11"/>
  <c r="Z454" i="5"/>
  <c r="AJ423" i="11"/>
  <c r="Z461" i="5" s="1"/>
  <c r="AJ426" i="11"/>
  <c r="Z464" i="5" s="1"/>
  <c r="AJ428" i="11"/>
  <c r="Z466" i="5" s="1"/>
  <c r="AJ417" i="11"/>
  <c r="Z455" i="5" s="1"/>
  <c r="AJ424" i="11"/>
  <c r="Z462" i="5" s="1"/>
  <c r="AJ421" i="11"/>
  <c r="Z459" i="5" s="1"/>
  <c r="AJ418" i="11"/>
  <c r="AJ425" i="11"/>
  <c r="Z463" i="5" s="1"/>
  <c r="AJ422" i="11"/>
  <c r="Z460" i="5" s="1"/>
  <c r="Y660" i="5"/>
  <c r="AI623" i="11"/>
  <c r="Y661" i="5" s="1"/>
  <c r="AI624" i="11"/>
  <c r="Y662" i="5" s="1"/>
  <c r="AI625" i="11"/>
  <c r="Y663" i="5" s="1"/>
  <c r="AI626" i="11"/>
  <c r="Y664" i="5" s="1"/>
  <c r="AK527" i="11"/>
  <c r="AA565" i="5" s="1"/>
  <c r="AK528" i="11"/>
  <c r="AA566" i="5" s="1"/>
  <c r="AK526" i="11"/>
  <c r="AA564" i="5" s="1"/>
  <c r="AK525" i="11"/>
  <c r="AA563" i="5" s="1"/>
  <c r="AI408" i="11"/>
  <c r="Y446" i="5" s="1"/>
  <c r="X567" i="5"/>
  <c r="AH531" i="11"/>
  <c r="X569" i="5" s="1"/>
  <c r="AH530" i="11"/>
  <c r="X568" i="5" s="1"/>
  <c r="AH532" i="11"/>
  <c r="X570" i="5" s="1"/>
  <c r="Z484" i="5"/>
  <c r="AJ447" i="11"/>
  <c r="Z485" i="5" s="1"/>
  <c r="AJ449" i="11"/>
  <c r="Z487" i="5" s="1"/>
  <c r="AJ448" i="11"/>
  <c r="Z486" i="5" s="1"/>
  <c r="AI629" i="11"/>
  <c r="Y667" i="5" s="1"/>
  <c r="Y655" i="5"/>
  <c r="AJ301" i="11"/>
  <c r="Z339" i="5" s="1"/>
  <c r="Z337" i="5"/>
  <c r="AJ312" i="11"/>
  <c r="Z350" i="5" s="1"/>
  <c r="Z336" i="5"/>
  <c r="AH441" i="11"/>
  <c r="X479" i="5" s="1"/>
  <c r="X478" i="5"/>
  <c r="AA633" i="5"/>
  <c r="AK649" i="11"/>
  <c r="AK643" i="11"/>
  <c r="AA681" i="5" s="1"/>
  <c r="AK635" i="11"/>
  <c r="AA673" i="5" s="1"/>
  <c r="AK642" i="11"/>
  <c r="AA680" i="5" s="1"/>
  <c r="AK630" i="11"/>
  <c r="AA668" i="5" s="1"/>
  <c r="AK636" i="11"/>
  <c r="AA674" i="5" s="1"/>
  <c r="AK638" i="11"/>
  <c r="AA676" i="5" s="1"/>
  <c r="AK656" i="11"/>
  <c r="AA694" i="5" s="1"/>
  <c r="AK654" i="11"/>
  <c r="AA692" i="5" s="1"/>
  <c r="AK652" i="11"/>
  <c r="AA690" i="5" s="1"/>
  <c r="AK648" i="11"/>
  <c r="AA686" i="5" s="1"/>
  <c r="AK646" i="11"/>
  <c r="AA684" i="5" s="1"/>
  <c r="AK644" i="11"/>
  <c r="AA682" i="5" s="1"/>
  <c r="AK640" i="11"/>
  <c r="AA678" i="5" s="1"/>
  <c r="AK653" i="11"/>
  <c r="AA691" i="5" s="1"/>
  <c r="AK645" i="11"/>
  <c r="AA683" i="5" s="1"/>
  <c r="AK639" i="11"/>
  <c r="AA677" i="5" s="1"/>
  <c r="AK633" i="11"/>
  <c r="AA671" i="5" s="1"/>
  <c r="AK655" i="11"/>
  <c r="AA693" i="5" s="1"/>
  <c r="AK647" i="11"/>
  <c r="AA685" i="5" s="1"/>
  <c r="AK641" i="11"/>
  <c r="AA679" i="5" s="1"/>
  <c r="AK634" i="11"/>
  <c r="AA672" i="5" s="1"/>
  <c r="AK657" i="11"/>
  <c r="AA695" i="5" s="1"/>
  <c r="AK637" i="11"/>
  <c r="AA675" i="5" s="1"/>
  <c r="AK631" i="11"/>
  <c r="AA669" i="5" s="1"/>
  <c r="AK632" i="11"/>
  <c r="AA670" i="5" s="1"/>
  <c r="AK629" i="11"/>
  <c r="AA667" i="5" s="1"/>
  <c r="AK628" i="11"/>
  <c r="AA666" i="5" s="1"/>
  <c r="AK627" i="11"/>
  <c r="AA665" i="5" s="1"/>
  <c r="AK622" i="11"/>
  <c r="Z633" i="5"/>
  <c r="AJ657" i="11"/>
  <c r="Z695" i="5" s="1"/>
  <c r="AJ655" i="11"/>
  <c r="Z693" i="5" s="1"/>
  <c r="AJ653" i="11"/>
  <c r="Z691" i="5" s="1"/>
  <c r="AJ649" i="11"/>
  <c r="AJ647" i="11"/>
  <c r="Z685" i="5" s="1"/>
  <c r="AJ645" i="11"/>
  <c r="Z683" i="5" s="1"/>
  <c r="AJ643" i="11"/>
  <c r="Z681" i="5" s="1"/>
  <c r="AJ641" i="11"/>
  <c r="Z679" i="5" s="1"/>
  <c r="AJ639" i="11"/>
  <c r="Z677" i="5" s="1"/>
  <c r="AJ637" i="11"/>
  <c r="Z675" i="5" s="1"/>
  <c r="AJ635" i="11"/>
  <c r="Z673" i="5" s="1"/>
  <c r="AJ633" i="11"/>
  <c r="Z671" i="5" s="1"/>
  <c r="AJ631" i="11"/>
  <c r="Z669" i="5" s="1"/>
  <c r="AJ656" i="11"/>
  <c r="Z694" i="5" s="1"/>
  <c r="AJ654" i="11"/>
  <c r="Z692" i="5" s="1"/>
  <c r="AJ652" i="11"/>
  <c r="Z690" i="5" s="1"/>
  <c r="AJ648" i="11"/>
  <c r="Z686" i="5" s="1"/>
  <c r="AJ646" i="11"/>
  <c r="Z684" i="5" s="1"/>
  <c r="AJ644" i="11"/>
  <c r="Z682" i="5" s="1"/>
  <c r="AJ642" i="11"/>
  <c r="Z680" i="5" s="1"/>
  <c r="AJ640" i="11"/>
  <c r="Z678" i="5" s="1"/>
  <c r="AJ638" i="11"/>
  <c r="Z676" i="5" s="1"/>
  <c r="AJ636" i="11"/>
  <c r="Z674" i="5" s="1"/>
  <c r="AJ634" i="11"/>
  <c r="Z672" i="5" s="1"/>
  <c r="AJ632" i="11"/>
  <c r="Z670" i="5" s="1"/>
  <c r="AJ630" i="11"/>
  <c r="Z668" i="5" s="1"/>
  <c r="AJ627" i="11"/>
  <c r="Z665" i="5" s="1"/>
  <c r="AJ629" i="11"/>
  <c r="Z667" i="5" s="1"/>
  <c r="AJ628" i="11"/>
  <c r="Z666" i="5" s="1"/>
  <c r="AJ622" i="11"/>
  <c r="X626" i="5"/>
  <c r="AH591" i="11"/>
  <c r="AI605" i="11"/>
  <c r="Y643" i="5" s="1"/>
  <c r="AI409" i="11"/>
  <c r="Y447" i="5" s="1"/>
  <c r="AH589" i="11"/>
  <c r="X627" i="5" s="1"/>
  <c r="AK393" i="11"/>
  <c r="AA431" i="5" s="1"/>
  <c r="AA430" i="5"/>
  <c r="AI378" i="11"/>
  <c r="Y416" i="5" s="1"/>
  <c r="Y415" i="5"/>
  <c r="AI651" i="11"/>
  <c r="Y689" i="5" s="1"/>
  <c r="AI650" i="11"/>
  <c r="Y688" i="5" s="1"/>
  <c r="Y687" i="5"/>
  <c r="AA634" i="5"/>
  <c r="AK607" i="11"/>
  <c r="AA645" i="5" s="1"/>
  <c r="AH541" i="11"/>
  <c r="X579" i="5" s="1"/>
  <c r="X577" i="5"/>
  <c r="AK325" i="11"/>
  <c r="AA363" i="5" s="1"/>
  <c r="AA352" i="5"/>
  <c r="AI616" i="11"/>
  <c r="Y654" i="5" s="1"/>
  <c r="Y649" i="5"/>
  <c r="Y421" i="5"/>
  <c r="AI392" i="11"/>
  <c r="AI391" i="11"/>
  <c r="Y429" i="5" s="1"/>
  <c r="AI385" i="11"/>
  <c r="AI390" i="11"/>
  <c r="Y428" i="5" s="1"/>
  <c r="AI388" i="11"/>
  <c r="Y426" i="5" s="1"/>
  <c r="AI389" i="11"/>
  <c r="Y427" i="5" s="1"/>
  <c r="AI387" i="11"/>
  <c r="Y425" i="5" s="1"/>
  <c r="AI393" i="11"/>
  <c r="Y431" i="5" s="1"/>
  <c r="AH438" i="11"/>
  <c r="X476" i="5" s="1"/>
  <c r="X474" i="5"/>
  <c r="Z534" i="5"/>
  <c r="AJ497" i="11"/>
  <c r="Z535" i="5" s="1"/>
  <c r="AJ511" i="11"/>
  <c r="Z549" i="5" s="1"/>
  <c r="AJ510" i="11"/>
  <c r="Z548" i="5" s="1"/>
  <c r="AJ507" i="11"/>
  <c r="Z545" i="5" s="1"/>
  <c r="AJ508" i="11"/>
  <c r="Z546" i="5" s="1"/>
  <c r="AJ498" i="11"/>
  <c r="AJ501" i="11"/>
  <c r="Z539" i="5" s="1"/>
  <c r="AJ505" i="11"/>
  <c r="Z543" i="5" s="1"/>
  <c r="AJ502" i="11"/>
  <c r="Z540" i="5" s="1"/>
  <c r="AJ504" i="11"/>
  <c r="Z542" i="5" s="1"/>
  <c r="AJ506" i="11"/>
  <c r="Z544" i="5" s="1"/>
  <c r="AJ503" i="11"/>
  <c r="Z541" i="5" s="1"/>
  <c r="AJ499" i="11"/>
  <c r="Z537" i="5" s="1"/>
  <c r="AJ512" i="11"/>
  <c r="Z550" i="5" s="1"/>
  <c r="AJ500" i="11"/>
  <c r="Z538" i="5" s="1"/>
  <c r="X403" i="5"/>
  <c r="AH373" i="11"/>
  <c r="X411" i="5" s="1"/>
  <c r="AH371" i="11"/>
  <c r="X409" i="5" s="1"/>
  <c r="AH375" i="11"/>
  <c r="X413" i="5" s="1"/>
  <c r="AH368" i="11"/>
  <c r="X406" i="5" s="1"/>
  <c r="AH369" i="11"/>
  <c r="X407" i="5" s="1"/>
  <c r="AH374" i="11"/>
  <c r="X412" i="5" s="1"/>
  <c r="AH366" i="11"/>
  <c r="X404" i="5" s="1"/>
  <c r="AH372" i="11"/>
  <c r="X410" i="5" s="1"/>
  <c r="AH370" i="11"/>
  <c r="X408" i="5" s="1"/>
  <c r="AH367" i="11"/>
  <c r="X405" i="5" s="1"/>
  <c r="AK524" i="11"/>
  <c r="AA562" i="5" s="1"/>
  <c r="X556" i="5"/>
  <c r="AH526" i="11"/>
  <c r="X564" i="5" s="1"/>
  <c r="AH525" i="11"/>
  <c r="X563" i="5" s="1"/>
  <c r="AH524" i="11"/>
  <c r="X562" i="5" s="1"/>
  <c r="AH528" i="11"/>
  <c r="X566" i="5" s="1"/>
  <c r="AH527" i="11"/>
  <c r="X565" i="5" s="1"/>
  <c r="Z551" i="5"/>
  <c r="AJ517" i="11"/>
  <c r="Z555" i="5" s="1"/>
  <c r="AK530" i="11"/>
  <c r="AA568" i="5" s="1"/>
  <c r="AK538" i="11"/>
  <c r="AK594" i="11"/>
  <c r="AA632" i="5" s="1"/>
  <c r="AH274" i="11"/>
  <c r="X312" i="5" s="1"/>
  <c r="AH506" i="11"/>
  <c r="X544" i="5" s="1"/>
  <c r="AI404" i="11"/>
  <c r="Z468" i="5"/>
  <c r="AJ441" i="11"/>
  <c r="Z479" i="5" s="1"/>
  <c r="AJ440" i="11"/>
  <c r="Z478" i="5" s="1"/>
  <c r="AJ443" i="11"/>
  <c r="Z481" i="5" s="1"/>
  <c r="AJ442" i="11"/>
  <c r="Z480" i="5" s="1"/>
  <c r="AJ444" i="11"/>
  <c r="AJ433" i="11"/>
  <c r="Z471" i="5" s="1"/>
  <c r="AJ431" i="11"/>
  <c r="Z469" i="5" s="1"/>
  <c r="AJ432" i="11"/>
  <c r="Z470" i="5" s="1"/>
  <c r="AJ434" i="11"/>
  <c r="Z472" i="5" s="1"/>
  <c r="AJ439" i="11"/>
  <c r="Z477" i="5" s="1"/>
  <c r="AJ435" i="11"/>
  <c r="Z473" i="5" s="1"/>
  <c r="AJ436" i="11"/>
  <c r="Z474" i="5" s="1"/>
  <c r="Y403" i="5"/>
  <c r="AI375" i="11"/>
  <c r="AI369" i="11"/>
  <c r="Y407" i="5" s="1"/>
  <c r="AI366" i="11"/>
  <c r="Y404" i="5" s="1"/>
  <c r="AI373" i="11"/>
  <c r="Y411" i="5" s="1"/>
  <c r="AI372" i="11"/>
  <c r="Y410" i="5" s="1"/>
  <c r="AI367" i="11"/>
  <c r="Y405" i="5" s="1"/>
  <c r="AI374" i="11"/>
  <c r="Y412" i="5" s="1"/>
  <c r="AI371" i="11"/>
  <c r="Y409" i="5" s="1"/>
  <c r="AI368" i="11"/>
  <c r="Y406" i="5" s="1"/>
  <c r="AI370" i="11"/>
  <c r="Y408" i="5" s="1"/>
  <c r="AJ303" i="11"/>
  <c r="Z341" i="5" s="1"/>
  <c r="Z340" i="5"/>
  <c r="AK548" i="11"/>
  <c r="AA586" i="5" s="1"/>
  <c r="AJ570" i="11"/>
  <c r="Z608" i="5" s="1"/>
  <c r="AK568" i="11"/>
  <c r="AA606" i="5" s="1"/>
  <c r="AK572" i="11"/>
  <c r="AH280" i="11"/>
  <c r="X318" i="5" s="1"/>
  <c r="AH277" i="11"/>
  <c r="X315" i="5" s="1"/>
  <c r="AK592" i="11"/>
  <c r="AA630" i="5" s="1"/>
  <c r="AK571" i="11"/>
  <c r="AA609" i="5" s="1"/>
  <c r="Z605" i="5"/>
  <c r="AJ573" i="11"/>
  <c r="Z611" i="5" s="1"/>
  <c r="AJ569" i="11"/>
  <c r="Z607" i="5" s="1"/>
  <c r="AJ581" i="11"/>
  <c r="Z619" i="5" s="1"/>
  <c r="Z637" i="5"/>
  <c r="AJ610" i="11"/>
  <c r="Z648" i="5" s="1"/>
  <c r="AJ582" i="11"/>
  <c r="Z620" i="5" s="1"/>
  <c r="AI477" i="11"/>
  <c r="AI479" i="11" s="1"/>
  <c r="AK576" i="11"/>
  <c r="AA614" i="5" s="1"/>
  <c r="AJ609" i="11"/>
  <c r="Z647" i="5" s="1"/>
  <c r="AH278" i="11"/>
  <c r="X316" i="5" s="1"/>
  <c r="AK570" i="11"/>
  <c r="AA608" i="5" s="1"/>
  <c r="AA627" i="5"/>
  <c r="AK590" i="11"/>
  <c r="AA628" i="5" s="1"/>
  <c r="AJ568" i="11"/>
  <c r="Z606" i="5" s="1"/>
  <c r="X301" i="5"/>
  <c r="AH268" i="11"/>
  <c r="X306" i="5" s="1"/>
  <c r="AH273" i="11"/>
  <c r="X311" i="5" s="1"/>
  <c r="AH270" i="11"/>
  <c r="X308" i="5" s="1"/>
  <c r="AH271" i="11"/>
  <c r="X309" i="5" s="1"/>
  <c r="AH265" i="11"/>
  <c r="X303" i="5" s="1"/>
  <c r="AI476" i="11"/>
  <c r="Y514" i="5" s="1"/>
  <c r="AJ608" i="11"/>
  <c r="Z646" i="5" s="1"/>
  <c r="AH279" i="11"/>
  <c r="X317" i="5" s="1"/>
  <c r="AK574" i="11"/>
  <c r="AA612" i="5" s="1"/>
  <c r="AI478" i="11"/>
  <c r="Y516" i="5" s="1"/>
  <c r="AI475" i="11"/>
  <c r="Y513" i="5" s="1"/>
  <c r="AH276" i="11"/>
  <c r="X314" i="5" s="1"/>
  <c r="AA629" i="5"/>
  <c r="AK598" i="11"/>
  <c r="AA636" i="5" s="1"/>
  <c r="AK569" i="11"/>
  <c r="AA607" i="5" s="1"/>
  <c r="AK573" i="11"/>
  <c r="AA611" i="5" s="1"/>
  <c r="AI474" i="11"/>
  <c r="Y512" i="5" s="1"/>
  <c r="AH275" i="11"/>
  <c r="X313" i="5" s="1"/>
  <c r="X557" i="5"/>
  <c r="AH523" i="11"/>
  <c r="X561" i="5" s="1"/>
  <c r="AH520" i="11"/>
  <c r="X558" i="5" s="1"/>
  <c r="AH521" i="11"/>
  <c r="X559" i="5" s="1"/>
  <c r="AH522" i="11"/>
  <c r="X560" i="5" s="1"/>
  <c r="AH264" i="11"/>
  <c r="X302" i="5" s="1"/>
  <c r="Y448" i="5"/>
  <c r="AI411" i="11"/>
  <c r="AI414" i="11" s="1"/>
  <c r="Y452" i="5" s="1"/>
  <c r="AI413" i="11"/>
  <c r="Y451" i="5" s="1"/>
  <c r="AI494" i="11"/>
  <c r="AI542" i="11" s="1"/>
  <c r="Z638" i="5"/>
  <c r="AJ601" i="11"/>
  <c r="AJ603" i="11" s="1"/>
  <c r="Z641" i="5" s="1"/>
  <c r="AK602" i="11"/>
  <c r="AA640" i="5" s="1"/>
  <c r="Y300" i="5"/>
  <c r="AI272" i="11"/>
  <c r="Y310" i="5" s="1"/>
  <c r="AI264" i="11"/>
  <c r="Y302" i="5" s="1"/>
  <c r="AI263" i="11"/>
  <c r="AI266" i="11" s="1"/>
  <c r="AK541" i="11"/>
  <c r="AA579" i="5" s="1"/>
  <c r="AH281" i="11"/>
  <c r="Z592" i="5"/>
  <c r="AJ555" i="11"/>
  <c r="AI553" i="11"/>
  <c r="AI536" i="11"/>
  <c r="Y574" i="5" s="1"/>
  <c r="AI537" i="11"/>
  <c r="Y575" i="5" s="1"/>
  <c r="AI535" i="11"/>
  <c r="Y573" i="5" s="1"/>
  <c r="AI533" i="11"/>
  <c r="Y571" i="5" s="1"/>
  <c r="AH328" i="11"/>
  <c r="X366" i="5" s="1"/>
  <c r="Y508" i="5"/>
  <c r="AI473" i="11"/>
  <c r="Y511" i="5" s="1"/>
  <c r="AI472" i="11"/>
  <c r="Y510" i="5" s="1"/>
  <c r="AI287" i="11"/>
  <c r="Y325" i="5" s="1"/>
  <c r="AI282" i="11"/>
  <c r="Z617" i="5"/>
  <c r="AJ584" i="11"/>
  <c r="AJ588" i="11"/>
  <c r="X508" i="5"/>
  <c r="AH314" i="11"/>
  <c r="X351" i="5"/>
  <c r="AA592" i="5"/>
  <c r="AK555" i="11"/>
  <c r="AH471" i="11"/>
  <c r="AH595" i="11"/>
  <c r="X632" i="5"/>
  <c r="AK575" i="11"/>
  <c r="AA613" i="5" s="1"/>
  <c r="AA556" i="5"/>
  <c r="AK519" i="11"/>
  <c r="AK520" i="11" s="1"/>
  <c r="AA558" i="5" s="1"/>
  <c r="AI563" i="11"/>
  <c r="AI267" i="11"/>
  <c r="Y305" i="5" s="1"/>
  <c r="AH554" i="11"/>
  <c r="X590" i="5"/>
  <c r="AH553" i="11"/>
  <c r="X591" i="5" s="1"/>
  <c r="AJ583" i="11"/>
  <c r="Z621" i="5" s="1"/>
  <c r="AT245" i="5"/>
  <c r="AT391" i="5"/>
  <c r="H15" i="3"/>
  <c r="G16" i="3"/>
  <c r="H16" i="3" s="1"/>
  <c r="V10" i="10"/>
  <c r="F14" i="10"/>
  <c r="F17" i="10"/>
  <c r="U12" i="10"/>
  <c r="F11" i="10"/>
  <c r="F30" i="10"/>
  <c r="F6" i="10"/>
  <c r="AH12" i="13"/>
  <c r="AI12" i="13" s="1"/>
  <c r="F9" i="10"/>
  <c r="F8" i="10"/>
  <c r="F15" i="10"/>
  <c r="F18" i="10"/>
  <c r="F21" i="10"/>
  <c r="AH21" i="5"/>
  <c r="AH22" i="5" s="1"/>
  <c r="F7" i="10"/>
  <c r="K21" i="13"/>
  <c r="AK21" i="13" s="1"/>
  <c r="AA21" i="13" s="1"/>
  <c r="K25" i="13"/>
  <c r="K29" i="13"/>
  <c r="K33" i="13"/>
  <c r="K37" i="13"/>
  <c r="K41" i="13"/>
  <c r="K45" i="13"/>
  <c r="K49" i="13"/>
  <c r="K53" i="13"/>
  <c r="K57" i="13"/>
  <c r="K61" i="13"/>
  <c r="K65" i="13"/>
  <c r="K69" i="13"/>
  <c r="K73" i="13"/>
  <c r="K77" i="13"/>
  <c r="K14" i="13"/>
  <c r="AK14" i="13" s="1"/>
  <c r="AA14" i="13" s="1"/>
  <c r="K22" i="13"/>
  <c r="AK22" i="13" s="1"/>
  <c r="AA22" i="13" s="1"/>
  <c r="K26" i="13"/>
  <c r="K30" i="13"/>
  <c r="K34" i="13"/>
  <c r="K38" i="13"/>
  <c r="K42" i="13"/>
  <c r="K46" i="13"/>
  <c r="K50" i="13"/>
  <c r="K54" i="13"/>
  <c r="K58" i="13"/>
  <c r="K62" i="13"/>
  <c r="K66" i="13"/>
  <c r="K70" i="13"/>
  <c r="K74" i="13"/>
  <c r="K78" i="13"/>
  <c r="K19" i="13"/>
  <c r="AK19" i="13" s="1"/>
  <c r="AA19" i="13" s="1"/>
  <c r="K23" i="13"/>
  <c r="AK23" i="13" s="1"/>
  <c r="AA23" i="13" s="1"/>
  <c r="K27" i="13"/>
  <c r="K31" i="13"/>
  <c r="K35" i="13"/>
  <c r="K39" i="13"/>
  <c r="K43" i="13"/>
  <c r="K47" i="13"/>
  <c r="K51" i="13"/>
  <c r="K55" i="13"/>
  <c r="K59" i="13"/>
  <c r="K63" i="13"/>
  <c r="K67" i="13"/>
  <c r="K71" i="13"/>
  <c r="K75" i="13"/>
  <c r="K79" i="13"/>
  <c r="K20" i="13"/>
  <c r="AK20" i="13" s="1"/>
  <c r="AA20" i="13" s="1"/>
  <c r="K24" i="13"/>
  <c r="K28" i="13"/>
  <c r="K32" i="13"/>
  <c r="K36" i="13"/>
  <c r="K40" i="13"/>
  <c r="K44" i="13"/>
  <c r="K48" i="13"/>
  <c r="K52" i="13"/>
  <c r="K56" i="13"/>
  <c r="K60" i="13"/>
  <c r="K64" i="13"/>
  <c r="K68" i="13"/>
  <c r="K72" i="13"/>
  <c r="K76" i="13"/>
  <c r="K80" i="13"/>
  <c r="H24" i="13"/>
  <c r="BZ40" i="5"/>
  <c r="BY40" i="5"/>
  <c r="BY41" i="5"/>
  <c r="CD41" i="5"/>
  <c r="AL41" i="5" s="1"/>
  <c r="BN41" i="5"/>
  <c r="C40" i="5"/>
  <c r="BN40" i="5"/>
  <c r="AH40" i="5"/>
  <c r="U5" i="6"/>
  <c r="T5" i="6"/>
  <c r="B5" i="10"/>
  <c r="C5" i="10" s="1"/>
  <c r="U6" i="6"/>
  <c r="T6" i="6"/>
  <c r="U10" i="6"/>
  <c r="T10" i="6"/>
  <c r="U14" i="6"/>
  <c r="T14" i="6"/>
  <c r="U18" i="6"/>
  <c r="T18" i="6"/>
  <c r="U9" i="6"/>
  <c r="T9" i="6"/>
  <c r="U13" i="6"/>
  <c r="T13" i="6"/>
  <c r="U17" i="6"/>
  <c r="T17" i="6"/>
  <c r="U7" i="6"/>
  <c r="T7" i="6"/>
  <c r="U11" i="6"/>
  <c r="T11" i="6"/>
  <c r="U15" i="6"/>
  <c r="T15" i="6"/>
  <c r="U19" i="6"/>
  <c r="T19" i="6"/>
  <c r="U8" i="6"/>
  <c r="T8" i="6"/>
  <c r="U12" i="6"/>
  <c r="T12" i="6"/>
  <c r="U16" i="6"/>
  <c r="T16" i="6"/>
  <c r="F29" i="10"/>
  <c r="F27" i="10"/>
  <c r="F33" i="10"/>
  <c r="F28" i="10"/>
  <c r="F20" i="10"/>
  <c r="F12" i="10"/>
  <c r="F23" i="10"/>
  <c r="F26" i="10"/>
  <c r="V6" i="10"/>
  <c r="V8" i="10"/>
  <c r="F31" i="10"/>
  <c r="F16" i="10"/>
  <c r="F24" i="10"/>
  <c r="U11" i="10"/>
  <c r="AG23" i="5"/>
  <c r="U9" i="10"/>
  <c r="V9" i="10"/>
  <c r="G17" i="3"/>
  <c r="U7" i="10"/>
  <c r="CD40" i="5"/>
  <c r="AK40" i="5"/>
  <c r="AT556" i="5" s="1"/>
  <c r="X27" i="6"/>
  <c r="X28" i="6"/>
  <c r="X24" i="6"/>
  <c r="X23" i="6"/>
  <c r="X26" i="6"/>
  <c r="X21" i="6"/>
  <c r="X22" i="6"/>
  <c r="X25" i="6"/>
  <c r="X20" i="6"/>
  <c r="Y580" i="5" l="1"/>
  <c r="AI543" i="11"/>
  <c r="Y581" i="5" s="1"/>
  <c r="AI552" i="11"/>
  <c r="Y590" i="5" s="1"/>
  <c r="AI549" i="11"/>
  <c r="Y587" i="5" s="1"/>
  <c r="AI550" i="11"/>
  <c r="Y588" i="5" s="1"/>
  <c r="AI544" i="11"/>
  <c r="Y582" i="5" s="1"/>
  <c r="AI551" i="11"/>
  <c r="Y589" i="5" s="1"/>
  <c r="X633" i="5"/>
  <c r="AH655" i="11"/>
  <c r="X693" i="5" s="1"/>
  <c r="AH643" i="11"/>
  <c r="X681" i="5" s="1"/>
  <c r="AH637" i="11"/>
  <c r="X675" i="5" s="1"/>
  <c r="AH653" i="11"/>
  <c r="X691" i="5" s="1"/>
  <c r="AH641" i="11"/>
  <c r="X679" i="5" s="1"/>
  <c r="AH631" i="11"/>
  <c r="X669" i="5" s="1"/>
  <c r="AH657" i="11"/>
  <c r="X695" i="5" s="1"/>
  <c r="AH649" i="11"/>
  <c r="AH639" i="11"/>
  <c r="X677" i="5" s="1"/>
  <c r="AH630" i="11"/>
  <c r="X668" i="5" s="1"/>
  <c r="AH645" i="11"/>
  <c r="X683" i="5" s="1"/>
  <c r="AH635" i="11"/>
  <c r="X673" i="5" s="1"/>
  <c r="AH656" i="11"/>
  <c r="X694" i="5" s="1"/>
  <c r="AH654" i="11"/>
  <c r="X692" i="5" s="1"/>
  <c r="AH652" i="11"/>
  <c r="X690" i="5" s="1"/>
  <c r="AH648" i="11"/>
  <c r="X686" i="5" s="1"/>
  <c r="AH646" i="11"/>
  <c r="X684" i="5" s="1"/>
  <c r="AH644" i="11"/>
  <c r="X682" i="5" s="1"/>
  <c r="AH642" i="11"/>
  <c r="X680" i="5" s="1"/>
  <c r="AH640" i="11"/>
  <c r="X678" i="5" s="1"/>
  <c r="AH638" i="11"/>
  <c r="X676" i="5" s="1"/>
  <c r="AH636" i="11"/>
  <c r="X674" i="5" s="1"/>
  <c r="AH634" i="11"/>
  <c r="X672" i="5" s="1"/>
  <c r="AH632" i="11"/>
  <c r="X670" i="5" s="1"/>
  <c r="AH647" i="11"/>
  <c r="X685" i="5" s="1"/>
  <c r="AH633" i="11"/>
  <c r="X671" i="5" s="1"/>
  <c r="AH627" i="11"/>
  <c r="X665" i="5" s="1"/>
  <c r="AH628" i="11"/>
  <c r="X666" i="5" s="1"/>
  <c r="AH622" i="11"/>
  <c r="AH608" i="11"/>
  <c r="AH596" i="11"/>
  <c r="AA660" i="5"/>
  <c r="AK624" i="11"/>
  <c r="AA662" i="5" s="1"/>
  <c r="AK623" i="11"/>
  <c r="AA661" i="5" s="1"/>
  <c r="AK625" i="11"/>
  <c r="AA663" i="5" s="1"/>
  <c r="AK626" i="11"/>
  <c r="AA664" i="5" s="1"/>
  <c r="AJ587" i="11"/>
  <c r="Z625" i="5" s="1"/>
  <c r="AI541" i="11"/>
  <c r="Y579" i="5" s="1"/>
  <c r="AA610" i="5"/>
  <c r="AK582" i="11"/>
  <c r="AI384" i="11"/>
  <c r="Y422" i="5" s="1"/>
  <c r="Y413" i="5"/>
  <c r="AI386" i="11"/>
  <c r="Y424" i="5" s="1"/>
  <c r="Y423" i="5"/>
  <c r="Z660" i="5"/>
  <c r="AJ624" i="11"/>
  <c r="Z662" i="5" s="1"/>
  <c r="AJ623" i="11"/>
  <c r="Z661" i="5" s="1"/>
  <c r="AJ625" i="11"/>
  <c r="Z663" i="5" s="1"/>
  <c r="AJ626" i="11"/>
  <c r="Z664" i="5" s="1"/>
  <c r="AH511" i="11"/>
  <c r="X549" i="5" s="1"/>
  <c r="X543" i="5"/>
  <c r="AI566" i="11"/>
  <c r="Y604" i="5" s="1"/>
  <c r="AI569" i="11"/>
  <c r="Y607" i="5" s="1"/>
  <c r="AI570" i="11"/>
  <c r="Y608" i="5" s="1"/>
  <c r="AI568" i="11"/>
  <c r="Y606" i="5" s="1"/>
  <c r="AI567" i="11"/>
  <c r="Y605" i="5" s="1"/>
  <c r="AI571" i="11"/>
  <c r="Y609" i="5" s="1"/>
  <c r="AI406" i="11"/>
  <c r="Y444" i="5" s="1"/>
  <c r="Y442" i="5"/>
  <c r="AI405" i="11"/>
  <c r="Y443" i="5" s="1"/>
  <c r="AJ586" i="11"/>
  <c r="Z624" i="5" s="1"/>
  <c r="AH338" i="11"/>
  <c r="X376" i="5" s="1"/>
  <c r="AJ445" i="11"/>
  <c r="Z483" i="5" s="1"/>
  <c r="Z482" i="5"/>
  <c r="AI538" i="11"/>
  <c r="AJ509" i="11"/>
  <c r="Z547" i="5" s="1"/>
  <c r="Z536" i="5"/>
  <c r="Y430" i="5"/>
  <c r="AJ651" i="11"/>
  <c r="Z689" i="5" s="1"/>
  <c r="AJ650" i="11"/>
  <c r="Z688" i="5" s="1"/>
  <c r="Z687" i="5"/>
  <c r="Z456" i="5"/>
  <c r="AJ419" i="11"/>
  <c r="Z457" i="5" s="1"/>
  <c r="AJ429" i="11"/>
  <c r="Z467" i="5" s="1"/>
  <c r="Z465" i="5"/>
  <c r="AI601" i="11"/>
  <c r="Y639" i="5" s="1"/>
  <c r="Y638" i="5"/>
  <c r="Z576" i="5"/>
  <c r="AJ539" i="11"/>
  <c r="Z577" i="5" s="1"/>
  <c r="AJ540" i="11"/>
  <c r="Z578" i="5" s="1"/>
  <c r="AJ591" i="11"/>
  <c r="AJ593" i="11"/>
  <c r="Z631" i="5" s="1"/>
  <c r="AJ594" i="11"/>
  <c r="Z632" i="5" s="1"/>
  <c r="Y304" i="5"/>
  <c r="AI277" i="11"/>
  <c r="Y315" i="5" s="1"/>
  <c r="AI280" i="11"/>
  <c r="Y318" i="5" s="1"/>
  <c r="AI275" i="11"/>
  <c r="Y313" i="5" s="1"/>
  <c r="AI279" i="11"/>
  <c r="Y317" i="5" s="1"/>
  <c r="AI278" i="11"/>
  <c r="Y316" i="5" s="1"/>
  <c r="AI276" i="11"/>
  <c r="Y314" i="5" s="1"/>
  <c r="AI274" i="11"/>
  <c r="Y312" i="5" s="1"/>
  <c r="Y532" i="5"/>
  <c r="AI572" i="11"/>
  <c r="AI588" i="11"/>
  <c r="Y515" i="5"/>
  <c r="AI493" i="11"/>
  <c r="AA576" i="5"/>
  <c r="AK539" i="11"/>
  <c r="AA577" i="5" s="1"/>
  <c r="AK540" i="11"/>
  <c r="AA578" i="5" s="1"/>
  <c r="AJ420" i="11"/>
  <c r="Z458" i="5" s="1"/>
  <c r="Y591" i="5"/>
  <c r="AI555" i="11"/>
  <c r="Y593" i="5" s="1"/>
  <c r="AH592" i="11"/>
  <c r="X630" i="5" s="1"/>
  <c r="X629" i="5"/>
  <c r="AI556" i="11"/>
  <c r="AI558" i="11" s="1"/>
  <c r="Y596" i="5" s="1"/>
  <c r="Y320" i="5"/>
  <c r="AI292" i="11"/>
  <c r="Y330" i="5" s="1"/>
  <c r="AI298" i="11"/>
  <c r="AI296" i="11"/>
  <c r="AI294" i="11"/>
  <c r="Y332" i="5" s="1"/>
  <c r="AI295" i="11"/>
  <c r="Y333" i="5" s="1"/>
  <c r="AI293" i="11"/>
  <c r="Y331" i="5" s="1"/>
  <c r="AI302" i="11"/>
  <c r="AI309" i="11"/>
  <c r="Y347" i="5" s="1"/>
  <c r="AI299" i="11"/>
  <c r="AI308" i="11"/>
  <c r="Y346" i="5" s="1"/>
  <c r="AI305" i="11"/>
  <c r="AI303" i="11"/>
  <c r="Y341" i="5" s="1"/>
  <c r="AI300" i="11"/>
  <c r="Y338" i="5" s="1"/>
  <c r="AI307" i="11"/>
  <c r="Y345" i="5" s="1"/>
  <c r="AI534" i="11"/>
  <c r="Y572" i="5" s="1"/>
  <c r="AI281" i="11"/>
  <c r="AI284" i="11" s="1"/>
  <c r="Y322" i="5" s="1"/>
  <c r="AK650" i="11"/>
  <c r="AA688" i="5" s="1"/>
  <c r="AK651" i="11"/>
  <c r="AA689" i="5" s="1"/>
  <c r="AA687" i="5"/>
  <c r="AK522" i="11"/>
  <c r="AA560" i="5" s="1"/>
  <c r="AI412" i="11"/>
  <c r="Y450" i="5" s="1"/>
  <c r="AH329" i="11"/>
  <c r="X367" i="5" s="1"/>
  <c r="AJ604" i="11"/>
  <c r="Z642" i="5" s="1"/>
  <c r="AH333" i="11"/>
  <c r="X371" i="5" s="1"/>
  <c r="AI495" i="11"/>
  <c r="AI496" i="11" s="1"/>
  <c r="AH339" i="11"/>
  <c r="X377" i="5" s="1"/>
  <c r="AH336" i="11"/>
  <c r="X374" i="5" s="1"/>
  <c r="AI271" i="11"/>
  <c r="Y309" i="5" s="1"/>
  <c r="AH340" i="11"/>
  <c r="X378" i="5" s="1"/>
  <c r="AH334" i="11"/>
  <c r="X372" i="5" s="1"/>
  <c r="AI269" i="11"/>
  <c r="Y307" i="5" s="1"/>
  <c r="AJ605" i="11"/>
  <c r="Z643" i="5" s="1"/>
  <c r="AH331" i="11"/>
  <c r="X369" i="5" s="1"/>
  <c r="AH337" i="11"/>
  <c r="X375" i="5" s="1"/>
  <c r="AK521" i="11"/>
  <c r="AA559" i="5" s="1"/>
  <c r="AH332" i="11"/>
  <c r="X370" i="5" s="1"/>
  <c r="AH341" i="11"/>
  <c r="X509" i="5"/>
  <c r="AH478" i="11"/>
  <c r="X516" i="5" s="1"/>
  <c r="AH479" i="11"/>
  <c r="AH482" i="11" s="1"/>
  <c r="X520" i="5" s="1"/>
  <c r="AH477" i="11"/>
  <c r="AH476" i="11"/>
  <c r="X514" i="5" s="1"/>
  <c r="AH475" i="11"/>
  <c r="X513" i="5" s="1"/>
  <c r="AI557" i="11"/>
  <c r="Y595" i="5" s="1"/>
  <c r="AH473" i="11"/>
  <c r="X511" i="5" s="1"/>
  <c r="AH330" i="11"/>
  <c r="X368" i="5" s="1"/>
  <c r="Y319" i="5"/>
  <c r="AI291" i="11"/>
  <c r="Y329" i="5" s="1"/>
  <c r="AI289" i="11"/>
  <c r="Y327" i="5" s="1"/>
  <c r="AI286" i="11"/>
  <c r="Y324" i="5" s="1"/>
  <c r="AI288" i="11"/>
  <c r="Y326" i="5" s="1"/>
  <c r="AI283" i="11"/>
  <c r="Y321" i="5" s="1"/>
  <c r="AI290" i="11"/>
  <c r="Y328" i="5" s="1"/>
  <c r="AI285" i="11"/>
  <c r="Y323" i="5" s="1"/>
  <c r="AI268" i="11"/>
  <c r="Y306" i="5" s="1"/>
  <c r="AH347" i="11"/>
  <c r="X385" i="5" s="1"/>
  <c r="AH472" i="11"/>
  <c r="X510" i="5" s="1"/>
  <c r="X319" i="5"/>
  <c r="AI270" i="11"/>
  <c r="Y308" i="5" s="1"/>
  <c r="AH346" i="11"/>
  <c r="X384" i="5" s="1"/>
  <c r="X352" i="5"/>
  <c r="AA557" i="5"/>
  <c r="AK523" i="11"/>
  <c r="AA561" i="5" s="1"/>
  <c r="AH485" i="11"/>
  <c r="X523" i="5" s="1"/>
  <c r="AI265" i="11"/>
  <c r="Y303" i="5" s="1"/>
  <c r="AJ602" i="11"/>
  <c r="Z640" i="5" s="1"/>
  <c r="AH345" i="11"/>
  <c r="X383" i="5" s="1"/>
  <c r="Y449" i="5"/>
  <c r="AI415" i="11"/>
  <c r="Y601" i="5"/>
  <c r="AI565" i="11"/>
  <c r="Y603" i="5" s="1"/>
  <c r="AI562" i="11"/>
  <c r="Y600" i="5" s="1"/>
  <c r="AH282" i="11"/>
  <c r="AH286" i="11" s="1"/>
  <c r="X324" i="5" s="1"/>
  <c r="AI564" i="11"/>
  <c r="Y602" i="5" s="1"/>
  <c r="AH315" i="11"/>
  <c r="X353" i="5" s="1"/>
  <c r="Y301" i="5"/>
  <c r="AI273" i="11"/>
  <c r="Y311" i="5" s="1"/>
  <c r="Z639" i="5"/>
  <c r="AJ606" i="11"/>
  <c r="Z644" i="5" s="1"/>
  <c r="AH474" i="11"/>
  <c r="X512" i="5" s="1"/>
  <c r="AH316" i="11"/>
  <c r="AH317" i="11" s="1"/>
  <c r="X355" i="5" s="1"/>
  <c r="AJ585" i="11"/>
  <c r="Z623" i="5" s="1"/>
  <c r="Z622" i="5"/>
  <c r="AI515" i="11"/>
  <c r="Y553" i="5" s="1"/>
  <c r="AI513" i="11"/>
  <c r="Y551" i="5" s="1"/>
  <c r="AH335" i="11"/>
  <c r="X373" i="5" s="1"/>
  <c r="AK563" i="11"/>
  <c r="AK564" i="11" s="1"/>
  <c r="AA602" i="5" s="1"/>
  <c r="X592" i="5"/>
  <c r="AH555" i="11"/>
  <c r="AH563" i="11" s="1"/>
  <c r="AH566" i="11" s="1"/>
  <c r="X604" i="5" s="1"/>
  <c r="AI559" i="11"/>
  <c r="AA593" i="5"/>
  <c r="AK556" i="11"/>
  <c r="AK558" i="11" s="1"/>
  <c r="Z626" i="5"/>
  <c r="AJ589" i="11"/>
  <c r="AH342" i="11"/>
  <c r="Z593" i="5"/>
  <c r="AJ556" i="11"/>
  <c r="AJ557" i="11" s="1"/>
  <c r="Z595" i="5" s="1"/>
  <c r="AJ564" i="11"/>
  <c r="Z602" i="5" s="1"/>
  <c r="AJ563" i="11"/>
  <c r="Y517" i="5"/>
  <c r="AI480" i="11"/>
  <c r="Y518" i="5" s="1"/>
  <c r="AI481" i="11"/>
  <c r="Y519" i="5" s="1"/>
  <c r="AI483" i="11"/>
  <c r="Y521" i="5" s="1"/>
  <c r="AT383" i="5"/>
  <c r="BB383" i="5" s="1"/>
  <c r="AT462" i="5"/>
  <c r="BB462" i="5" s="1"/>
  <c r="AT466" i="5"/>
  <c r="BB466" i="5" s="1"/>
  <c r="AT597" i="5"/>
  <c r="BB597" i="5" s="1"/>
  <c r="AT502" i="5"/>
  <c r="BB502" i="5" s="1"/>
  <c r="AT376" i="5"/>
  <c r="BB376" i="5" s="1"/>
  <c r="AT767" i="5"/>
  <c r="BB767" i="5" s="1"/>
  <c r="AT280" i="5"/>
  <c r="BE280" i="5" s="1"/>
  <c r="BI280" i="5" s="1"/>
  <c r="BV280" i="5" s="1"/>
  <c r="AT804" i="5"/>
  <c r="BB804" i="5" s="1"/>
  <c r="AT463" i="5"/>
  <c r="BB463" i="5" s="1"/>
  <c r="AT707" i="5"/>
  <c r="BD707" i="5" s="1"/>
  <c r="BH707" i="5" s="1"/>
  <c r="BU707" i="5" s="1"/>
  <c r="AT656" i="5"/>
  <c r="BB656" i="5" s="1"/>
  <c r="AT698" i="5"/>
  <c r="BE698" i="5" s="1"/>
  <c r="BI698" i="5" s="1"/>
  <c r="BV698" i="5" s="1"/>
  <c r="AT613" i="5"/>
  <c r="BD613" i="5" s="1"/>
  <c r="BH613" i="5" s="1"/>
  <c r="BU613" i="5" s="1"/>
  <c r="AT789" i="5"/>
  <c r="BB789" i="5" s="1"/>
  <c r="AT400" i="5"/>
  <c r="BE400" i="5" s="1"/>
  <c r="BI400" i="5" s="1"/>
  <c r="BV400" i="5" s="1"/>
  <c r="AT198" i="5"/>
  <c r="BB198" i="5" s="1"/>
  <c r="AT652" i="5"/>
  <c r="BE652" i="5" s="1"/>
  <c r="BI652" i="5" s="1"/>
  <c r="BV652" i="5" s="1"/>
  <c r="AT319" i="5"/>
  <c r="BE319" i="5" s="1"/>
  <c r="BI319" i="5" s="1"/>
  <c r="BV319" i="5" s="1"/>
  <c r="AT741" i="5"/>
  <c r="BE741" i="5" s="1"/>
  <c r="BI741" i="5" s="1"/>
  <c r="BV741" i="5" s="1"/>
  <c r="AT207" i="5"/>
  <c r="BB207" i="5" s="1"/>
  <c r="AT199" i="5"/>
  <c r="BD199" i="5" s="1"/>
  <c r="BH199" i="5" s="1"/>
  <c r="BU199" i="5" s="1"/>
  <c r="AT419" i="5"/>
  <c r="BB419" i="5" s="1"/>
  <c r="AT768" i="5"/>
  <c r="BB768" i="5" s="1"/>
  <c r="AT470" i="5"/>
  <c r="BB470" i="5" s="1"/>
  <c r="AT257" i="5"/>
  <c r="BB257" i="5" s="1"/>
  <c r="AT802" i="5"/>
  <c r="BD802" i="5" s="1"/>
  <c r="BH802" i="5" s="1"/>
  <c r="BU802" i="5" s="1"/>
  <c r="AT269" i="5"/>
  <c r="BB269" i="5" s="1"/>
  <c r="AT786" i="5"/>
  <c r="BD786" i="5" s="1"/>
  <c r="BH786" i="5" s="1"/>
  <c r="BU786" i="5" s="1"/>
  <c r="AT240" i="5"/>
  <c r="BE240" i="5" s="1"/>
  <c r="BI240" i="5" s="1"/>
  <c r="BV240" i="5" s="1"/>
  <c r="AT112" i="5"/>
  <c r="BB112" i="5" s="1"/>
  <c r="AT442" i="5"/>
  <c r="BE442" i="5" s="1"/>
  <c r="BI442" i="5" s="1"/>
  <c r="BV442" i="5" s="1"/>
  <c r="AT539" i="5"/>
  <c r="BB539" i="5" s="1"/>
  <c r="AT719" i="5"/>
  <c r="BD719" i="5" s="1"/>
  <c r="BH719" i="5" s="1"/>
  <c r="BU719" i="5" s="1"/>
  <c r="AT576" i="5"/>
  <c r="BD576" i="5" s="1"/>
  <c r="BH576" i="5" s="1"/>
  <c r="BU576" i="5" s="1"/>
  <c r="AT795" i="5"/>
  <c r="BD795" i="5" s="1"/>
  <c r="BH795" i="5" s="1"/>
  <c r="BU795" i="5" s="1"/>
  <c r="AT370" i="5"/>
  <c r="BD370" i="5" s="1"/>
  <c r="BH370" i="5" s="1"/>
  <c r="BU370" i="5" s="1"/>
  <c r="AT128" i="5"/>
  <c r="BB128" i="5" s="1"/>
  <c r="AT94" i="5"/>
  <c r="BD94" i="5" s="1"/>
  <c r="BH94" i="5" s="1"/>
  <c r="BU94" i="5" s="1"/>
  <c r="AT317" i="5"/>
  <c r="BD317" i="5" s="1"/>
  <c r="BH317" i="5" s="1"/>
  <c r="BU317" i="5" s="1"/>
  <c r="AT301" i="5"/>
  <c r="BB301" i="5" s="1"/>
  <c r="AT732" i="5"/>
  <c r="BE732" i="5" s="1"/>
  <c r="BI732" i="5" s="1"/>
  <c r="BV732" i="5" s="1"/>
  <c r="AT772" i="5"/>
  <c r="BB772" i="5" s="1"/>
  <c r="AT341" i="5"/>
  <c r="BB341" i="5" s="1"/>
  <c r="AT631" i="5"/>
  <c r="BD631" i="5" s="1"/>
  <c r="BH631" i="5" s="1"/>
  <c r="BU631" i="5" s="1"/>
  <c r="AT121" i="5"/>
  <c r="BE121" i="5" s="1"/>
  <c r="BI121" i="5" s="1"/>
  <c r="BV121" i="5" s="1"/>
  <c r="AT754" i="5"/>
  <c r="AT510" i="5"/>
  <c r="BB510" i="5" s="1"/>
  <c r="AT630" i="5"/>
  <c r="BB630" i="5" s="1"/>
  <c r="AT340" i="5"/>
  <c r="BB340" i="5" s="1"/>
  <c r="AT511" i="5"/>
  <c r="BB511" i="5" s="1"/>
  <c r="AT147" i="5"/>
  <c r="BE147" i="5" s="1"/>
  <c r="BI147" i="5" s="1"/>
  <c r="BV147" i="5" s="1"/>
  <c r="AT401" i="5"/>
  <c r="BB401" i="5" s="1"/>
  <c r="AT43" i="5"/>
  <c r="BB43" i="5" s="1"/>
  <c r="AT492" i="5"/>
  <c r="AT298" i="5"/>
  <c r="BE298" i="5" s="1"/>
  <c r="BI298" i="5" s="1"/>
  <c r="BV298" i="5" s="1"/>
  <c r="AT278" i="5"/>
  <c r="BB278" i="5" s="1"/>
  <c r="AT659" i="5"/>
  <c r="BB659" i="5" s="1"/>
  <c r="AT71" i="5"/>
  <c r="BD71" i="5" s="1"/>
  <c r="BH71" i="5" s="1"/>
  <c r="BU71" i="5" s="1"/>
  <c r="AT685" i="5"/>
  <c r="BB685" i="5" s="1"/>
  <c r="AT58" i="5"/>
  <c r="BB58" i="5" s="1"/>
  <c r="AT348" i="5"/>
  <c r="BD348" i="5" s="1"/>
  <c r="BH348" i="5" s="1"/>
  <c r="BU348" i="5" s="1"/>
  <c r="AT286" i="5"/>
  <c r="BE286" i="5" s="1"/>
  <c r="BI286" i="5" s="1"/>
  <c r="BV286" i="5" s="1"/>
  <c r="AT161" i="5"/>
  <c r="BB161" i="5" s="1"/>
  <c r="AT493" i="5"/>
  <c r="BB493" i="5" s="1"/>
  <c r="AT585" i="5"/>
  <c r="BD585" i="5" s="1"/>
  <c r="BH585" i="5" s="1"/>
  <c r="BU585" i="5" s="1"/>
  <c r="AT724" i="5"/>
  <c r="BD724" i="5" s="1"/>
  <c r="BH724" i="5" s="1"/>
  <c r="BU724" i="5" s="1"/>
  <c r="AT578" i="5"/>
  <c r="BB578" i="5" s="1"/>
  <c r="AT168" i="5"/>
  <c r="BD168" i="5" s="1"/>
  <c r="BH168" i="5" s="1"/>
  <c r="BU168" i="5" s="1"/>
  <c r="AT670" i="5"/>
  <c r="BE670" i="5" s="1"/>
  <c r="BI670" i="5" s="1"/>
  <c r="BV670" i="5" s="1"/>
  <c r="AT312" i="5"/>
  <c r="AT640" i="5"/>
  <c r="BD640" i="5" s="1"/>
  <c r="BH640" i="5" s="1"/>
  <c r="BU640" i="5" s="1"/>
  <c r="AT519" i="5"/>
  <c r="BD519" i="5" s="1"/>
  <c r="BH519" i="5" s="1"/>
  <c r="BU519" i="5" s="1"/>
  <c r="AT304" i="5"/>
  <c r="BD304" i="5" s="1"/>
  <c r="BH304" i="5" s="1"/>
  <c r="BU304" i="5" s="1"/>
  <c r="AT725" i="5"/>
  <c r="BB725" i="5" s="1"/>
  <c r="AT590" i="5"/>
  <c r="BE590" i="5" s="1"/>
  <c r="BI590" i="5" s="1"/>
  <c r="BV590" i="5" s="1"/>
  <c r="AT279" i="5"/>
  <c r="BB279" i="5" s="1"/>
  <c r="AT720" i="5"/>
  <c r="AT408" i="5"/>
  <c r="BD408" i="5" s="1"/>
  <c r="BH408" i="5" s="1"/>
  <c r="BU408" i="5" s="1"/>
  <c r="AT457" i="5"/>
  <c r="BB457" i="5" s="1"/>
  <c r="AT173" i="5"/>
  <c r="BB173" i="5" s="1"/>
  <c r="AT368" i="5"/>
  <c r="BB368" i="5" s="1"/>
  <c r="AT200" i="5"/>
  <c r="BB200" i="5" s="1"/>
  <c r="AT660" i="5"/>
  <c r="BB660" i="5" s="1"/>
  <c r="AT440" i="5"/>
  <c r="BE440" i="5" s="1"/>
  <c r="BI440" i="5" s="1"/>
  <c r="BV440" i="5" s="1"/>
  <c r="AT805" i="5"/>
  <c r="AT186" i="5"/>
  <c r="AT681" i="5"/>
  <c r="BB681" i="5" s="1"/>
  <c r="AT415" i="5"/>
  <c r="BB415" i="5" s="1"/>
  <c r="AT516" i="5"/>
  <c r="BB516" i="5" s="1"/>
  <c r="AT504" i="5"/>
  <c r="BB504" i="5" s="1"/>
  <c r="AT588" i="5"/>
  <c r="BD588" i="5" s="1"/>
  <c r="BH588" i="5" s="1"/>
  <c r="BU588" i="5" s="1"/>
  <c r="AT434" i="5"/>
  <c r="BD434" i="5" s="1"/>
  <c r="BH434" i="5" s="1"/>
  <c r="BU434" i="5" s="1"/>
  <c r="AT801" i="5"/>
  <c r="AT389" i="5"/>
  <c r="BD389" i="5" s="1"/>
  <c r="BH389" i="5" s="1"/>
  <c r="BU389" i="5" s="1"/>
  <c r="AT760" i="5"/>
  <c r="BB760" i="5" s="1"/>
  <c r="AT78" i="5"/>
  <c r="BB78" i="5" s="1"/>
  <c r="AT236" i="5"/>
  <c r="BB236" i="5" s="1"/>
  <c r="AT366" i="5"/>
  <c r="BB366" i="5" s="1"/>
  <c r="AT73" i="5"/>
  <c r="BE73" i="5" s="1"/>
  <c r="BI73" i="5" s="1"/>
  <c r="BV73" i="5" s="1"/>
  <c r="AT163" i="5"/>
  <c r="BE163" i="5" s="1"/>
  <c r="BI163" i="5" s="1"/>
  <c r="BV163" i="5" s="1"/>
  <c r="AT178" i="5"/>
  <c r="BE178" i="5" s="1"/>
  <c r="BI178" i="5" s="1"/>
  <c r="BV178" i="5" s="1"/>
  <c r="AT633" i="5"/>
  <c r="BE633" i="5" s="1"/>
  <c r="BI633" i="5" s="1"/>
  <c r="BV633" i="5" s="1"/>
  <c r="AT445" i="5"/>
  <c r="BE445" i="5" s="1"/>
  <c r="BI445" i="5" s="1"/>
  <c r="BV445" i="5" s="1"/>
  <c r="AT687" i="5"/>
  <c r="BD687" i="5" s="1"/>
  <c r="BH687" i="5" s="1"/>
  <c r="BU687" i="5" s="1"/>
  <c r="AT593" i="5"/>
  <c r="BD593" i="5" s="1"/>
  <c r="BH593" i="5" s="1"/>
  <c r="BU593" i="5" s="1"/>
  <c r="AT141" i="5"/>
  <c r="BE141" i="5" s="1"/>
  <c r="BI141" i="5" s="1"/>
  <c r="BV141" i="5" s="1"/>
  <c r="AT260" i="5"/>
  <c r="BB260" i="5" s="1"/>
  <c r="AT603" i="5"/>
  <c r="BE603" i="5" s="1"/>
  <c r="BI603" i="5" s="1"/>
  <c r="BV603" i="5" s="1"/>
  <c r="AT361" i="5"/>
  <c r="BE361" i="5" s="1"/>
  <c r="BI361" i="5" s="1"/>
  <c r="BV361" i="5" s="1"/>
  <c r="AT525" i="5"/>
  <c r="AT215" i="5"/>
  <c r="BE215" i="5" s="1"/>
  <c r="BI215" i="5" s="1"/>
  <c r="BV215" i="5" s="1"/>
  <c r="AT509" i="5"/>
  <c r="BB509" i="5" s="1"/>
  <c r="AT438" i="5"/>
  <c r="BD438" i="5" s="1"/>
  <c r="BH438" i="5" s="1"/>
  <c r="BU438" i="5" s="1"/>
  <c r="AT295" i="5"/>
  <c r="BD295" i="5" s="1"/>
  <c r="BH295" i="5" s="1"/>
  <c r="BU295" i="5" s="1"/>
  <c r="AT233" i="5"/>
  <c r="BE233" i="5" s="1"/>
  <c r="BI233" i="5" s="1"/>
  <c r="BV233" i="5" s="1"/>
  <c r="AT459" i="5"/>
  <c r="BB459" i="5" s="1"/>
  <c r="AT107" i="5"/>
  <c r="AT517" i="5"/>
  <c r="BB517" i="5" s="1"/>
  <c r="AT740" i="5"/>
  <c r="BD740" i="5" s="1"/>
  <c r="BH740" i="5" s="1"/>
  <c r="BU740" i="5" s="1"/>
  <c r="AT749" i="5"/>
  <c r="BB749" i="5" s="1"/>
  <c r="AT211" i="5"/>
  <c r="BB211" i="5" s="1"/>
  <c r="AT105" i="5"/>
  <c r="BD105" i="5" s="1"/>
  <c r="BH105" i="5" s="1"/>
  <c r="BU105" i="5" s="1"/>
  <c r="AT51" i="5"/>
  <c r="BB51" i="5" s="1"/>
  <c r="AT365" i="5"/>
  <c r="BE365" i="5" s="1"/>
  <c r="BI365" i="5" s="1"/>
  <c r="BV365" i="5" s="1"/>
  <c r="AT111" i="5"/>
  <c r="AT727" i="5"/>
  <c r="BB727" i="5" s="1"/>
  <c r="AT97" i="5"/>
  <c r="BD97" i="5" s="1"/>
  <c r="BH97" i="5" s="1"/>
  <c r="BU97" i="5" s="1"/>
  <c r="AT794" i="5"/>
  <c r="BB794" i="5" s="1"/>
  <c r="AT429" i="5"/>
  <c r="BD429" i="5" s="1"/>
  <c r="BH429" i="5" s="1"/>
  <c r="BU429" i="5" s="1"/>
  <c r="AT582" i="5"/>
  <c r="BE582" i="5" s="1"/>
  <c r="BI582" i="5" s="1"/>
  <c r="BV582" i="5" s="1"/>
  <c r="AT46" i="5"/>
  <c r="BD46" i="5" s="1"/>
  <c r="BH46" i="5" s="1"/>
  <c r="BU46" i="5" s="1"/>
  <c r="AT229" i="5"/>
  <c r="BB229" i="5" s="1"/>
  <c r="AG40" i="5"/>
  <c r="AT80" i="5"/>
  <c r="BE80" i="5" s="1"/>
  <c r="BI80" i="5" s="1"/>
  <c r="BV80" i="5" s="1"/>
  <c r="AT274" i="5"/>
  <c r="BB274" i="5" s="1"/>
  <c r="AT138" i="5"/>
  <c r="BE138" i="5" s="1"/>
  <c r="BI138" i="5" s="1"/>
  <c r="BV138" i="5" s="1"/>
  <c r="AT384" i="5"/>
  <c r="BE384" i="5" s="1"/>
  <c r="BI384" i="5" s="1"/>
  <c r="BV384" i="5" s="1"/>
  <c r="AT706" i="5"/>
  <c r="BB706" i="5" s="1"/>
  <c r="AT505" i="5"/>
  <c r="BD505" i="5" s="1"/>
  <c r="BH505" i="5" s="1"/>
  <c r="BU505" i="5" s="1"/>
  <c r="AT48" i="5"/>
  <c r="BB48" i="5" s="1"/>
  <c r="AT480" i="5"/>
  <c r="BD480" i="5" s="1"/>
  <c r="BH480" i="5" s="1"/>
  <c r="BU480" i="5" s="1"/>
  <c r="AT276" i="5"/>
  <c r="AT318" i="5"/>
  <c r="BE318" i="5" s="1"/>
  <c r="BI318" i="5" s="1"/>
  <c r="BV318" i="5" s="1"/>
  <c r="AT360" i="5"/>
  <c r="BB360" i="5" s="1"/>
  <c r="AT182" i="5"/>
  <c r="BB182" i="5" s="1"/>
  <c r="AT374" i="5"/>
  <c r="BD374" i="5" s="1"/>
  <c r="BH374" i="5" s="1"/>
  <c r="BU374" i="5" s="1"/>
  <c r="AT305" i="5"/>
  <c r="BB305" i="5" s="1"/>
  <c r="AT499" i="5"/>
  <c r="BB499" i="5" s="1"/>
  <c r="AT343" i="5"/>
  <c r="BB343" i="5" s="1"/>
  <c r="AT416" i="5"/>
  <c r="AT432" i="5"/>
  <c r="BD432" i="5" s="1"/>
  <c r="BH432" i="5" s="1"/>
  <c r="BU432" i="5" s="1"/>
  <c r="AT221" i="5"/>
  <c r="BB221" i="5" s="1"/>
  <c r="AT675" i="5"/>
  <c r="BB675" i="5" s="1"/>
  <c r="AT521" i="5"/>
  <c r="BD521" i="5" s="1"/>
  <c r="BH521" i="5" s="1"/>
  <c r="BU521" i="5" s="1"/>
  <c r="AT387" i="5"/>
  <c r="BB387" i="5" s="1"/>
  <c r="AT52" i="5"/>
  <c r="BB52" i="5" s="1"/>
  <c r="AT548" i="5"/>
  <c r="BB548" i="5" s="1"/>
  <c r="AT776" i="5"/>
  <c r="BE776" i="5" s="1"/>
  <c r="BI776" i="5" s="1"/>
  <c r="BV776" i="5" s="1"/>
  <c r="AT446" i="5"/>
  <c r="BD446" i="5" s="1"/>
  <c r="BH446" i="5" s="1"/>
  <c r="BU446" i="5" s="1"/>
  <c r="AT357" i="5"/>
  <c r="BB357" i="5" s="1"/>
  <c r="AT428" i="5"/>
  <c r="BE428" i="5" s="1"/>
  <c r="BI428" i="5" s="1"/>
  <c r="BV428" i="5" s="1"/>
  <c r="AT227" i="5"/>
  <c r="BE227" i="5" s="1"/>
  <c r="BI227" i="5" s="1"/>
  <c r="BV227" i="5" s="1"/>
  <c r="AT808" i="5"/>
  <c r="BB808" i="5" s="1"/>
  <c r="AT125" i="5"/>
  <c r="BD125" i="5" s="1"/>
  <c r="BH125" i="5" s="1"/>
  <c r="BU125" i="5" s="1"/>
  <c r="AT644" i="5"/>
  <c r="BB644" i="5" s="1"/>
  <c r="AT441" i="5"/>
  <c r="BB441" i="5" s="1"/>
  <c r="AT152" i="5"/>
  <c r="BB152" i="5" s="1"/>
  <c r="AT653" i="5"/>
  <c r="BB653" i="5" s="1"/>
  <c r="AT420" i="5"/>
  <c r="BE420" i="5" s="1"/>
  <c r="BI420" i="5" s="1"/>
  <c r="BV420" i="5" s="1"/>
  <c r="AT702" i="5"/>
  <c r="BB702" i="5" s="1"/>
  <c r="AT232" i="5"/>
  <c r="BB232" i="5" s="1"/>
  <c r="AT355" i="5"/>
  <c r="BB355" i="5" s="1"/>
  <c r="AT116" i="5"/>
  <c r="BE116" i="5" s="1"/>
  <c r="BI116" i="5" s="1"/>
  <c r="BV116" i="5" s="1"/>
  <c r="AT575" i="5"/>
  <c r="BD575" i="5" s="1"/>
  <c r="BH575" i="5" s="1"/>
  <c r="BU575" i="5" s="1"/>
  <c r="AT818" i="5"/>
  <c r="BB818" i="5" s="1"/>
  <c r="AT461" i="5"/>
  <c r="BB461" i="5" s="1"/>
  <c r="AT426" i="5"/>
  <c r="BB426" i="5" s="1"/>
  <c r="AT520" i="5"/>
  <c r="BB520" i="5" s="1"/>
  <c r="AT309" i="5"/>
  <c r="BB309" i="5" s="1"/>
  <c r="AT187" i="5"/>
  <c r="BE187" i="5" s="1"/>
  <c r="BI187" i="5" s="1"/>
  <c r="BV187" i="5" s="1"/>
  <c r="AT250" i="5"/>
  <c r="BB250" i="5" s="1"/>
  <c r="AT758" i="5"/>
  <c r="BE758" i="5" s="1"/>
  <c r="BI758" i="5" s="1"/>
  <c r="BV758" i="5" s="1"/>
  <c r="AT486" i="5"/>
  <c r="BB486" i="5" s="1"/>
  <c r="AT185" i="5"/>
  <c r="BB185" i="5" s="1"/>
  <c r="AT750" i="5"/>
  <c r="BB750" i="5" s="1"/>
  <c r="AT157" i="5"/>
  <c r="BB157" i="5" s="1"/>
  <c r="AT402" i="5"/>
  <c r="BE402" i="5" s="1"/>
  <c r="BI402" i="5" s="1"/>
  <c r="BV402" i="5" s="1"/>
  <c r="AT133" i="5"/>
  <c r="BE133" i="5" s="1"/>
  <c r="BI133" i="5" s="1"/>
  <c r="BV133" i="5" s="1"/>
  <c r="AT456" i="5"/>
  <c r="BE456" i="5" s="1"/>
  <c r="BI456" i="5" s="1"/>
  <c r="BV456" i="5" s="1"/>
  <c r="AT347" i="5"/>
  <c r="BB347" i="5" s="1"/>
  <c r="AT66" i="5"/>
  <c r="BD66" i="5" s="1"/>
  <c r="BH66" i="5" s="1"/>
  <c r="BU66" i="5" s="1"/>
  <c r="AT779" i="5"/>
  <c r="BB779" i="5" s="1"/>
  <c r="AT153" i="5"/>
  <c r="BD153" i="5" s="1"/>
  <c r="BH153" i="5" s="1"/>
  <c r="BU153" i="5" s="1"/>
  <c r="AT733" i="5"/>
  <c r="BD733" i="5" s="1"/>
  <c r="BH733" i="5" s="1"/>
  <c r="BU733" i="5" s="1"/>
  <c r="AT778" i="5"/>
  <c r="BB778" i="5" s="1"/>
  <c r="AT479" i="5"/>
  <c r="BB479" i="5" s="1"/>
  <c r="AT682" i="5"/>
  <c r="BE682" i="5" s="1"/>
  <c r="BI682" i="5" s="1"/>
  <c r="BV682" i="5" s="1"/>
  <c r="AT475" i="5"/>
  <c r="AT171" i="5"/>
  <c r="BB171" i="5" s="1"/>
  <c r="AT738" i="5"/>
  <c r="BB738" i="5" s="1"/>
  <c r="AT422" i="5"/>
  <c r="BB422" i="5" s="1"/>
  <c r="AT142" i="5"/>
  <c r="BB142" i="5" s="1"/>
  <c r="AT515" i="5"/>
  <c r="BD515" i="5" s="1"/>
  <c r="BH515" i="5" s="1"/>
  <c r="BU515" i="5" s="1"/>
  <c r="AT695" i="5"/>
  <c r="BB695" i="5" s="1"/>
  <c r="AT145" i="5"/>
  <c r="BD145" i="5" s="1"/>
  <c r="BH145" i="5" s="1"/>
  <c r="BU145" i="5" s="1"/>
  <c r="AT292" i="5"/>
  <c r="BD292" i="5" s="1"/>
  <c r="BH292" i="5" s="1"/>
  <c r="BU292" i="5" s="1"/>
  <c r="AT788" i="5"/>
  <c r="BD788" i="5" s="1"/>
  <c r="BH788" i="5" s="1"/>
  <c r="BU788" i="5" s="1"/>
  <c r="AT615" i="5"/>
  <c r="BB615" i="5" s="1"/>
  <c r="AT225" i="5"/>
  <c r="BD225" i="5" s="1"/>
  <c r="BH225" i="5" s="1"/>
  <c r="BU225" i="5" s="1"/>
  <c r="AT759" i="5"/>
  <c r="BB759" i="5" s="1"/>
  <c r="AT76" i="5"/>
  <c r="BB76" i="5" s="1"/>
  <c r="AT572" i="5"/>
  <c r="BB572" i="5" s="1"/>
  <c r="AT688" i="5"/>
  <c r="BB688" i="5" s="1"/>
  <c r="AT421" i="5"/>
  <c r="BB421" i="5" s="1"/>
  <c r="AT266" i="5"/>
  <c r="BD266" i="5" s="1"/>
  <c r="BH266" i="5" s="1"/>
  <c r="BU266" i="5" s="1"/>
  <c r="AT711" i="5"/>
  <c r="BB711" i="5" s="1"/>
  <c r="AT485" i="5"/>
  <c r="AT474" i="5"/>
  <c r="BE474" i="5" s="1"/>
  <c r="BI474" i="5" s="1"/>
  <c r="BV474" i="5" s="1"/>
  <c r="AT79" i="5"/>
  <c r="BB79" i="5" s="1"/>
  <c r="AT460" i="5"/>
  <c r="BB460" i="5" s="1"/>
  <c r="AT382" i="5"/>
  <c r="AT496" i="5"/>
  <c r="BE496" i="5" s="1"/>
  <c r="BI496" i="5" s="1"/>
  <c r="BV496" i="5" s="1"/>
  <c r="AT220" i="5"/>
  <c r="BD220" i="5" s="1"/>
  <c r="BH220" i="5" s="1"/>
  <c r="BU220" i="5" s="1"/>
  <c r="AT798" i="5"/>
  <c r="BB798" i="5" s="1"/>
  <c r="AT538" i="5"/>
  <c r="BB538" i="5" s="1"/>
  <c r="AT482" i="5"/>
  <c r="BE482" i="5" s="1"/>
  <c r="BI482" i="5" s="1"/>
  <c r="BV482" i="5" s="1"/>
  <c r="AT546" i="5"/>
  <c r="BE546" i="5" s="1"/>
  <c r="BI546" i="5" s="1"/>
  <c r="BV546" i="5" s="1"/>
  <c r="AT454" i="5"/>
  <c r="BD454" i="5" s="1"/>
  <c r="BH454" i="5" s="1"/>
  <c r="BU454" i="5" s="1"/>
  <c r="AT127" i="5"/>
  <c r="BB127" i="5" s="1"/>
  <c r="AT394" i="5"/>
  <c r="AT244" i="5"/>
  <c r="BE244" i="5" s="1"/>
  <c r="BI244" i="5" s="1"/>
  <c r="BV244" i="5" s="1"/>
  <c r="AT290" i="5"/>
  <c r="BB290" i="5" s="1"/>
  <c r="AT792" i="5"/>
  <c r="BB792" i="5" s="1"/>
  <c r="AT518" i="5"/>
  <c r="BB518" i="5" s="1"/>
  <c r="AT230" i="5"/>
  <c r="BB230" i="5" s="1"/>
  <c r="AT773" i="5"/>
  <c r="BD773" i="5" s="1"/>
  <c r="BH773" i="5" s="1"/>
  <c r="BU773" i="5" s="1"/>
  <c r="AT68" i="5"/>
  <c r="BD68" i="5" s="1"/>
  <c r="BH68" i="5" s="1"/>
  <c r="BU68" i="5" s="1"/>
  <c r="AT730" i="5"/>
  <c r="BB730" i="5" s="1"/>
  <c r="AT410" i="5"/>
  <c r="BE410" i="5" s="1"/>
  <c r="BI410" i="5" s="1"/>
  <c r="BV410" i="5" s="1"/>
  <c r="AT568" i="5"/>
  <c r="BB568" i="5" s="1"/>
  <c r="AT684" i="5"/>
  <c r="BD684" i="5" s="1"/>
  <c r="BH684" i="5" s="1"/>
  <c r="BU684" i="5" s="1"/>
  <c r="AT337" i="5"/>
  <c r="BD337" i="5" s="1"/>
  <c r="BH337" i="5" s="1"/>
  <c r="BU337" i="5" s="1"/>
  <c r="AT628" i="5"/>
  <c r="BB628" i="5" s="1"/>
  <c r="AT103" i="5"/>
  <c r="BB103" i="5" s="1"/>
  <c r="AT612" i="5"/>
  <c r="BB612" i="5" s="1"/>
  <c r="AT451" i="5"/>
  <c r="BB451" i="5" s="1"/>
  <c r="AT254" i="5"/>
  <c r="BB254" i="5" s="1"/>
  <c r="AT302" i="5"/>
  <c r="BE302" i="5" s="1"/>
  <c r="BI302" i="5" s="1"/>
  <c r="BV302" i="5" s="1"/>
  <c r="AT234" i="5"/>
  <c r="BB234" i="5" s="1"/>
  <c r="AT169" i="5"/>
  <c r="BD169" i="5" s="1"/>
  <c r="BH169" i="5" s="1"/>
  <c r="BU169" i="5" s="1"/>
  <c r="AT752" i="5"/>
  <c r="BB752" i="5" s="1"/>
  <c r="AT484" i="5"/>
  <c r="BE484" i="5" s="1"/>
  <c r="BI484" i="5" s="1"/>
  <c r="BV484" i="5" s="1"/>
  <c r="AT284" i="5"/>
  <c r="BD284" i="5" s="1"/>
  <c r="BH284" i="5" s="1"/>
  <c r="BU284" i="5" s="1"/>
  <c r="AT743" i="5"/>
  <c r="BB743" i="5" s="1"/>
  <c r="AT143" i="5"/>
  <c r="BB143" i="5" s="1"/>
  <c r="AT172" i="5"/>
  <c r="BB172" i="5" s="1"/>
  <c r="AT439" i="5"/>
  <c r="BB439" i="5" s="1"/>
  <c r="AT316" i="5"/>
  <c r="BB316" i="5" s="1"/>
  <c r="AT57" i="5"/>
  <c r="BE57" i="5" s="1"/>
  <c r="BI57" i="5" s="1"/>
  <c r="BV57" i="5" s="1"/>
  <c r="AT635" i="5"/>
  <c r="BD635" i="5" s="1"/>
  <c r="BH635" i="5" s="1"/>
  <c r="BU635" i="5" s="1"/>
  <c r="AT108" i="5"/>
  <c r="BB108" i="5" s="1"/>
  <c r="AT672" i="5"/>
  <c r="BB672" i="5" s="1"/>
  <c r="AT600" i="5"/>
  <c r="BB600" i="5" s="1"/>
  <c r="AT275" i="5"/>
  <c r="BB275" i="5" s="1"/>
  <c r="AT344" i="5"/>
  <c r="BB344" i="5" s="1"/>
  <c r="AT411" i="5"/>
  <c r="BB411" i="5" s="1"/>
  <c r="AT378" i="5"/>
  <c r="BD378" i="5" s="1"/>
  <c r="BH378" i="5" s="1"/>
  <c r="BU378" i="5" s="1"/>
  <c r="AT92" i="5"/>
  <c r="BE92" i="5" s="1"/>
  <c r="BI92" i="5" s="1"/>
  <c r="BV92" i="5" s="1"/>
  <c r="AT555" i="5"/>
  <c r="AT251" i="5"/>
  <c r="BB251" i="5" s="1"/>
  <c r="AT134" i="5"/>
  <c r="BB134" i="5" s="1"/>
  <c r="AT385" i="5"/>
  <c r="BD385" i="5" s="1"/>
  <c r="BH385" i="5" s="1"/>
  <c r="BU385" i="5" s="1"/>
  <c r="AT673" i="5"/>
  <c r="BB673" i="5" s="1"/>
  <c r="AT473" i="5"/>
  <c r="BD473" i="5" s="1"/>
  <c r="BH473" i="5" s="1"/>
  <c r="BU473" i="5" s="1"/>
  <c r="AT678" i="5"/>
  <c r="BE678" i="5" s="1"/>
  <c r="BI678" i="5" s="1"/>
  <c r="BV678" i="5" s="1"/>
  <c r="AT350" i="5"/>
  <c r="BD350" i="5" s="1"/>
  <c r="BH350" i="5" s="1"/>
  <c r="BU350" i="5" s="1"/>
  <c r="AT299" i="5"/>
  <c r="BE299" i="5" s="1"/>
  <c r="BI299" i="5" s="1"/>
  <c r="BV299" i="5" s="1"/>
  <c r="AT135" i="5"/>
  <c r="AT219" i="5"/>
  <c r="BB219" i="5" s="1"/>
  <c r="AT800" i="5"/>
  <c r="BB800" i="5" s="1"/>
  <c r="AT122" i="5"/>
  <c r="BB122" i="5" s="1"/>
  <c r="AT549" i="5"/>
  <c r="BE549" i="5" s="1"/>
  <c r="BI549" i="5" s="1"/>
  <c r="BV549" i="5" s="1"/>
  <c r="AT791" i="5"/>
  <c r="BD791" i="5" s="1"/>
  <c r="BH791" i="5" s="1"/>
  <c r="BU791" i="5" s="1"/>
  <c r="AT487" i="5"/>
  <c r="BB487" i="5" s="1"/>
  <c r="AT293" i="5"/>
  <c r="BB293" i="5" s="1"/>
  <c r="AT782" i="5"/>
  <c r="BE782" i="5" s="1"/>
  <c r="BI782" i="5" s="1"/>
  <c r="BV782" i="5" s="1"/>
  <c r="AT488" i="5"/>
  <c r="BB488" i="5" s="1"/>
  <c r="AT137" i="5"/>
  <c r="BE137" i="5" s="1"/>
  <c r="BI137" i="5" s="1"/>
  <c r="BV137" i="5" s="1"/>
  <c r="AT564" i="5"/>
  <c r="BB564" i="5" s="1"/>
  <c r="AT489" i="5"/>
  <c r="BB489" i="5" s="1"/>
  <c r="AT751" i="5"/>
  <c r="BE751" i="5" s="1"/>
  <c r="BI751" i="5" s="1"/>
  <c r="BV751" i="5" s="1"/>
  <c r="AT320" i="5"/>
  <c r="BB320" i="5" s="1"/>
  <c r="AT65" i="5"/>
  <c r="AT191" i="5"/>
  <c r="BE191" i="5" s="1"/>
  <c r="BI191" i="5" s="1"/>
  <c r="BV191" i="5" s="1"/>
  <c r="AT282" i="5"/>
  <c r="BD282" i="5" s="1"/>
  <c r="BH282" i="5" s="1"/>
  <c r="BU282" i="5" s="1"/>
  <c r="AT813" i="5"/>
  <c r="BB813" i="5" s="1"/>
  <c r="AT69" i="5"/>
  <c r="BD69" i="5" s="1"/>
  <c r="BH69" i="5" s="1"/>
  <c r="BU69" i="5" s="1"/>
  <c r="AT666" i="5"/>
  <c r="BE666" i="5" s="1"/>
  <c r="BI666" i="5" s="1"/>
  <c r="BV666" i="5" s="1"/>
  <c r="AT793" i="5"/>
  <c r="BE793" i="5" s="1"/>
  <c r="BI793" i="5" s="1"/>
  <c r="BV793" i="5" s="1"/>
  <c r="AT478" i="5"/>
  <c r="BB478" i="5" s="1"/>
  <c r="AT261" i="5"/>
  <c r="BE261" i="5" s="1"/>
  <c r="BI261" i="5" s="1"/>
  <c r="BV261" i="5" s="1"/>
  <c r="AT790" i="5"/>
  <c r="BE790" i="5" s="1"/>
  <c r="BI790" i="5" s="1"/>
  <c r="BV790" i="5" s="1"/>
  <c r="AT503" i="5"/>
  <c r="BB503" i="5" s="1"/>
  <c r="AT669" i="5"/>
  <c r="BE669" i="5" s="1"/>
  <c r="BI669" i="5" s="1"/>
  <c r="BV669" i="5" s="1"/>
  <c r="AT583" i="5"/>
  <c r="BD583" i="5" s="1"/>
  <c r="BH583" i="5" s="1"/>
  <c r="BU583" i="5" s="1"/>
  <c r="AT598" i="5"/>
  <c r="BB598" i="5" s="1"/>
  <c r="AT606" i="5"/>
  <c r="BD606" i="5" s="1"/>
  <c r="BH606" i="5" s="1"/>
  <c r="BU606" i="5" s="1"/>
  <c r="AT212" i="5"/>
  <c r="BB212" i="5" s="1"/>
  <c r="AT95" i="5"/>
  <c r="BE95" i="5" s="1"/>
  <c r="BI95" i="5" s="1"/>
  <c r="BV95" i="5" s="1"/>
  <c r="AT814" i="5"/>
  <c r="BB814" i="5" s="1"/>
  <c r="AT552" i="5"/>
  <c r="BB552" i="5" s="1"/>
  <c r="AT665" i="5"/>
  <c r="BB665" i="5" s="1"/>
  <c r="AT736" i="5"/>
  <c r="BE736" i="5" s="1"/>
  <c r="BI736" i="5" s="1"/>
  <c r="BV736" i="5" s="1"/>
  <c r="AT471" i="5"/>
  <c r="BE471" i="5" s="1"/>
  <c r="BI471" i="5" s="1"/>
  <c r="BV471" i="5" s="1"/>
  <c r="AT358" i="5"/>
  <c r="BE358" i="5" s="1"/>
  <c r="BI358" i="5" s="1"/>
  <c r="BV358" i="5" s="1"/>
  <c r="AT396" i="5"/>
  <c r="BD396" i="5" s="1"/>
  <c r="BH396" i="5" s="1"/>
  <c r="BU396" i="5" s="1"/>
  <c r="AT506" i="5"/>
  <c r="BB506" i="5" s="1"/>
  <c r="AT313" i="5"/>
  <c r="AT99" i="5"/>
  <c r="BB99" i="5" s="1"/>
  <c r="AT580" i="5"/>
  <c r="BD580" i="5" s="1"/>
  <c r="BH580" i="5" s="1"/>
  <c r="BU580" i="5" s="1"/>
  <c r="AT339" i="5"/>
  <c r="BD339" i="5" s="1"/>
  <c r="BH339" i="5" s="1"/>
  <c r="BU339" i="5" s="1"/>
  <c r="AT324" i="5"/>
  <c r="BB324" i="5" s="1"/>
  <c r="AT306" i="5"/>
  <c r="BE306" i="5" s="1"/>
  <c r="BI306" i="5" s="1"/>
  <c r="BV306" i="5" s="1"/>
  <c r="AT731" i="5"/>
  <c r="BE731" i="5" s="1"/>
  <c r="BI731" i="5" s="1"/>
  <c r="BV731" i="5" s="1"/>
  <c r="AT512" i="5"/>
  <c r="BD512" i="5" s="1"/>
  <c r="BH512" i="5" s="1"/>
  <c r="BU512" i="5" s="1"/>
  <c r="AT444" i="5"/>
  <c r="BB444" i="5" s="1"/>
  <c r="AT177" i="5"/>
  <c r="BB177" i="5" s="1"/>
  <c r="AT180" i="5"/>
  <c r="BE180" i="5" s="1"/>
  <c r="BI180" i="5" s="1"/>
  <c r="BV180" i="5" s="1"/>
  <c r="AT690" i="5"/>
  <c r="BB690" i="5" s="1"/>
  <c r="AT193" i="5"/>
  <c r="BB193" i="5" s="1"/>
  <c r="AT796" i="5"/>
  <c r="BB796" i="5" s="1"/>
  <c r="AT545" i="5"/>
  <c r="BD545" i="5" s="1"/>
  <c r="BH545" i="5" s="1"/>
  <c r="BU545" i="5" s="1"/>
  <c r="AT535" i="5"/>
  <c r="BB535" i="5" s="1"/>
  <c r="AT395" i="5"/>
  <c r="AT367" i="5"/>
  <c r="BE367" i="5" s="1"/>
  <c r="BI367" i="5" s="1"/>
  <c r="BV367" i="5" s="1"/>
  <c r="AT235" i="5"/>
  <c r="BE235" i="5" s="1"/>
  <c r="BI235" i="5" s="1"/>
  <c r="BV235" i="5" s="1"/>
  <c r="AT812" i="5"/>
  <c r="BB812" i="5" s="1"/>
  <c r="AT495" i="5"/>
  <c r="BB495" i="5" s="1"/>
  <c r="AT307" i="5"/>
  <c r="BE307" i="5" s="1"/>
  <c r="BI307" i="5" s="1"/>
  <c r="BV307" i="5" s="1"/>
  <c r="AT819" i="5"/>
  <c r="BD819" i="5" s="1"/>
  <c r="BH819" i="5" s="1"/>
  <c r="BU819" i="5" s="1"/>
  <c r="AT201" i="5"/>
  <c r="BD201" i="5" s="1"/>
  <c r="BH201" i="5" s="1"/>
  <c r="BU201" i="5" s="1"/>
  <c r="AT447" i="5"/>
  <c r="BE447" i="5" s="1"/>
  <c r="BI447" i="5" s="1"/>
  <c r="BV447" i="5" s="1"/>
  <c r="AT807" i="5"/>
  <c r="BD807" i="5" s="1"/>
  <c r="BH807" i="5" s="1"/>
  <c r="BU807" i="5" s="1"/>
  <c r="AT265" i="5"/>
  <c r="BE265" i="5" s="1"/>
  <c r="BI265" i="5" s="1"/>
  <c r="BV265" i="5" s="1"/>
  <c r="AT131" i="5"/>
  <c r="BB131" i="5" s="1"/>
  <c r="AT696" i="5"/>
  <c r="BD696" i="5" s="1"/>
  <c r="BH696" i="5" s="1"/>
  <c r="BU696" i="5" s="1"/>
  <c r="AT238" i="5"/>
  <c r="BB238" i="5" s="1"/>
  <c r="AT150" i="5"/>
  <c r="BD150" i="5" s="1"/>
  <c r="BH150" i="5" s="1"/>
  <c r="BU150" i="5" s="1"/>
  <c r="AT624" i="5"/>
  <c r="AT592" i="5"/>
  <c r="BB592" i="5" s="1"/>
  <c r="AT398" i="5"/>
  <c r="BD398" i="5" s="1"/>
  <c r="BH398" i="5" s="1"/>
  <c r="BU398" i="5" s="1"/>
  <c r="AT574" i="5"/>
  <c r="BD574" i="5" s="1"/>
  <c r="BH574" i="5" s="1"/>
  <c r="BU574" i="5" s="1"/>
  <c r="AT352" i="5"/>
  <c r="BB352" i="5" s="1"/>
  <c r="AT101" i="5"/>
  <c r="BD101" i="5" s="1"/>
  <c r="BH101" i="5" s="1"/>
  <c r="BU101" i="5" s="1"/>
  <c r="AT710" i="5"/>
  <c r="BB710" i="5" s="1"/>
  <c r="AT326" i="5"/>
  <c r="BD326" i="5" s="1"/>
  <c r="BH326" i="5" s="1"/>
  <c r="BU326" i="5" s="1"/>
  <c r="AT369" i="5"/>
  <c r="BB369" i="5" s="1"/>
  <c r="AT497" i="5"/>
  <c r="AT513" i="5"/>
  <c r="BD513" i="5" s="1"/>
  <c r="BH513" i="5" s="1"/>
  <c r="BU513" i="5" s="1"/>
  <c r="AT407" i="5"/>
  <c r="BE407" i="5" s="1"/>
  <c r="BI407" i="5" s="1"/>
  <c r="BV407" i="5" s="1"/>
  <c r="AT197" i="5"/>
  <c r="BE197" i="5" s="1"/>
  <c r="BI197" i="5" s="1"/>
  <c r="BV197" i="5" s="1"/>
  <c r="AT436" i="5"/>
  <c r="BD436" i="5" s="1"/>
  <c r="BH436" i="5" s="1"/>
  <c r="BU436" i="5" s="1"/>
  <c r="AT397" i="5"/>
  <c r="BD397" i="5" s="1"/>
  <c r="BH397" i="5" s="1"/>
  <c r="BU397" i="5" s="1"/>
  <c r="AT345" i="5"/>
  <c r="BB345" i="5" s="1"/>
  <c r="AT294" i="5"/>
  <c r="AT205" i="5"/>
  <c r="BB205" i="5" s="1"/>
  <c r="AT159" i="5"/>
  <c r="BD159" i="5" s="1"/>
  <c r="BH159" i="5" s="1"/>
  <c r="BU159" i="5" s="1"/>
  <c r="AT625" i="5"/>
  <c r="BD625" i="5" s="1"/>
  <c r="BH625" i="5" s="1"/>
  <c r="BU625" i="5" s="1"/>
  <c r="AT224" i="5"/>
  <c r="BE224" i="5" s="1"/>
  <c r="BI224" i="5" s="1"/>
  <c r="BV224" i="5" s="1"/>
  <c r="AT557" i="5"/>
  <c r="BB557" i="5" s="1"/>
  <c r="AT321" i="5"/>
  <c r="BB321" i="5" s="1"/>
  <c r="AT206" i="5"/>
  <c r="BB206" i="5" s="1"/>
  <c r="AT566" i="5"/>
  <c r="AT372" i="5"/>
  <c r="BD372" i="5" s="1"/>
  <c r="BH372" i="5" s="1"/>
  <c r="BU372" i="5" s="1"/>
  <c r="AT775" i="5"/>
  <c r="BE775" i="5" s="1"/>
  <c r="BI775" i="5" s="1"/>
  <c r="BV775" i="5" s="1"/>
  <c r="AT256" i="5"/>
  <c r="BE256" i="5" s="1"/>
  <c r="BI256" i="5" s="1"/>
  <c r="BV256" i="5" s="1"/>
  <c r="AT262" i="5"/>
  <c r="BB262" i="5" s="1"/>
  <c r="AT425" i="5"/>
  <c r="BB425" i="5" s="1"/>
  <c r="AT363" i="5"/>
  <c r="BE363" i="5" s="1"/>
  <c r="BI363" i="5" s="1"/>
  <c r="BV363" i="5" s="1"/>
  <c r="AT289" i="5"/>
  <c r="BB289" i="5" s="1"/>
  <c r="AT336" i="5"/>
  <c r="BB336" i="5" s="1"/>
  <c r="AT110" i="5"/>
  <c r="AT226" i="5"/>
  <c r="BB226" i="5" s="1"/>
  <c r="AT697" i="5"/>
  <c r="BE697" i="5" s="1"/>
  <c r="BI697" i="5" s="1"/>
  <c r="BV697" i="5" s="1"/>
  <c r="AT84" i="5"/>
  <c r="BB84" i="5" s="1"/>
  <c r="AT547" i="5"/>
  <c r="BB547" i="5" s="1"/>
  <c r="AT296" i="5"/>
  <c r="BB296" i="5" s="1"/>
  <c r="AT109" i="5"/>
  <c r="BD109" i="5" s="1"/>
  <c r="BH109" i="5" s="1"/>
  <c r="BU109" i="5" s="1"/>
  <c r="AT573" i="5"/>
  <c r="BE573" i="5" s="1"/>
  <c r="BI573" i="5" s="1"/>
  <c r="BV573" i="5" s="1"/>
  <c r="AT811" i="5"/>
  <c r="BB811" i="5" s="1"/>
  <c r="AT196" i="5"/>
  <c r="BE196" i="5" s="1"/>
  <c r="BI196" i="5" s="1"/>
  <c r="BV196" i="5" s="1"/>
  <c r="AT787" i="5"/>
  <c r="BE787" i="5" s="1"/>
  <c r="BI787" i="5" s="1"/>
  <c r="BV787" i="5" s="1"/>
  <c r="AT806" i="5"/>
  <c r="BB806" i="5" s="1"/>
  <c r="AT559" i="5"/>
  <c r="BE559" i="5" s="1"/>
  <c r="BI559" i="5" s="1"/>
  <c r="BV559" i="5" s="1"/>
  <c r="AT243" i="5"/>
  <c r="BD243" i="5" s="1"/>
  <c r="BH243" i="5" s="1"/>
  <c r="BU243" i="5" s="1"/>
  <c r="AT119" i="5"/>
  <c r="BB119" i="5" s="1"/>
  <c r="AT604" i="5"/>
  <c r="AT113" i="5"/>
  <c r="AT273" i="5"/>
  <c r="BD273" i="5" s="1"/>
  <c r="BH273" i="5" s="1"/>
  <c r="BU273" i="5" s="1"/>
  <c r="AT541" i="5"/>
  <c r="BE541" i="5" s="1"/>
  <c r="BI541" i="5" s="1"/>
  <c r="BV541" i="5" s="1"/>
  <c r="AT642" i="5"/>
  <c r="BB642" i="5" s="1"/>
  <c r="AT569" i="5"/>
  <c r="BE569" i="5" s="1"/>
  <c r="BI569" i="5" s="1"/>
  <c r="BV569" i="5" s="1"/>
  <c r="AT611" i="5"/>
  <c r="BB611" i="5" s="1"/>
  <c r="AT403" i="5"/>
  <c r="BE403" i="5" s="1"/>
  <c r="BI403" i="5" s="1"/>
  <c r="BV403" i="5" s="1"/>
  <c r="AT64" i="5"/>
  <c r="BD64" i="5" s="1"/>
  <c r="BH64" i="5" s="1"/>
  <c r="BU64" i="5" s="1"/>
  <c r="AT705" i="5"/>
  <c r="AT359" i="5"/>
  <c r="BB359" i="5" s="1"/>
  <c r="AT586" i="5"/>
  <c r="BE586" i="5" s="1"/>
  <c r="BI586" i="5" s="1"/>
  <c r="BV586" i="5" s="1"/>
  <c r="AT601" i="5"/>
  <c r="BB601" i="5" s="1"/>
  <c r="AT117" i="5"/>
  <c r="BE117" i="5" s="1"/>
  <c r="BI117" i="5" s="1"/>
  <c r="BV117" i="5" s="1"/>
  <c r="AT607" i="5"/>
  <c r="BB607" i="5" s="1"/>
  <c r="AT83" i="5"/>
  <c r="BD83" i="5" s="1"/>
  <c r="BH83" i="5" s="1"/>
  <c r="BU83" i="5" s="1"/>
  <c r="AT632" i="5"/>
  <c r="AT271" i="5"/>
  <c r="AT784" i="5"/>
  <c r="BB784" i="5" s="1"/>
  <c r="AT342" i="5"/>
  <c r="BB342" i="5" s="1"/>
  <c r="AT75" i="5"/>
  <c r="BB75" i="5" s="1"/>
  <c r="AT605" i="5"/>
  <c r="BD605" i="5" s="1"/>
  <c r="BH605" i="5" s="1"/>
  <c r="BU605" i="5" s="1"/>
  <c r="AT753" i="5"/>
  <c r="BB753" i="5" s="1"/>
  <c r="AT498" i="5"/>
  <c r="BD498" i="5" s="1"/>
  <c r="BH498" i="5" s="1"/>
  <c r="BU498" i="5" s="1"/>
  <c r="AT562" i="5"/>
  <c r="BB562" i="5" s="1"/>
  <c r="AT310" i="5"/>
  <c r="BE310" i="5" s="1"/>
  <c r="BI310" i="5" s="1"/>
  <c r="BV310" i="5" s="1"/>
  <c r="AT291" i="5"/>
  <c r="BE291" i="5" s="1"/>
  <c r="BI291" i="5" s="1"/>
  <c r="BV291" i="5" s="1"/>
  <c r="AT565" i="5"/>
  <c r="BB565" i="5" s="1"/>
  <c r="AT379" i="5"/>
  <c r="BB379" i="5" s="1"/>
  <c r="AT190" i="5"/>
  <c r="BB190" i="5" s="1"/>
  <c r="AT465" i="5"/>
  <c r="BB465" i="5" s="1"/>
  <c r="AT553" i="5"/>
  <c r="BD553" i="5" s="1"/>
  <c r="BH553" i="5" s="1"/>
  <c r="BU553" i="5" s="1"/>
  <c r="AT237" i="5"/>
  <c r="AT477" i="5"/>
  <c r="BB477" i="5" s="1"/>
  <c r="AT246" i="5"/>
  <c r="BB246" i="5" s="1"/>
  <c r="AT764" i="5"/>
  <c r="BB764" i="5" s="1"/>
  <c r="AT364" i="5"/>
  <c r="BB364" i="5" s="1"/>
  <c r="AT104" i="5"/>
  <c r="BB104" i="5" s="1"/>
  <c r="AT662" i="5"/>
  <c r="BE662" i="5" s="1"/>
  <c r="BI662" i="5" s="1"/>
  <c r="BV662" i="5" s="1"/>
  <c r="AT748" i="5"/>
  <c r="BB748" i="5" s="1"/>
  <c r="AT531" i="5"/>
  <c r="BD531" i="5" s="1"/>
  <c r="BH531" i="5" s="1"/>
  <c r="BU531" i="5" s="1"/>
  <c r="AT700" i="5"/>
  <c r="BE700" i="5" s="1"/>
  <c r="BI700" i="5" s="1"/>
  <c r="BV700" i="5" s="1"/>
  <c r="AT406" i="5"/>
  <c r="BB406" i="5" s="1"/>
  <c r="AT272" i="5"/>
  <c r="BB272" i="5" s="1"/>
  <c r="AT716" i="5"/>
  <c r="BB716" i="5" s="1"/>
  <c r="AT449" i="5"/>
  <c r="BD449" i="5" s="1"/>
  <c r="BH449" i="5" s="1"/>
  <c r="BU449" i="5" s="1"/>
  <c r="AT450" i="5"/>
  <c r="BB450" i="5" s="1"/>
  <c r="AT676" i="5"/>
  <c r="BE676" i="5" s="1"/>
  <c r="BI676" i="5" s="1"/>
  <c r="BV676" i="5" s="1"/>
  <c r="AT91" i="5"/>
  <c r="AT622" i="5"/>
  <c r="BD622" i="5" s="1"/>
  <c r="BH622" i="5" s="1"/>
  <c r="BU622" i="5" s="1"/>
  <c r="AT414" i="5"/>
  <c r="BE414" i="5" s="1"/>
  <c r="BI414" i="5" s="1"/>
  <c r="BV414" i="5" s="1"/>
  <c r="AT528" i="5"/>
  <c r="BB528" i="5" s="1"/>
  <c r="AT594" i="5"/>
  <c r="BB594" i="5" s="1"/>
  <c r="AT418" i="5"/>
  <c r="BD418" i="5" s="1"/>
  <c r="BH418" i="5" s="1"/>
  <c r="BU418" i="5" s="1"/>
  <c r="AT388" i="5"/>
  <c r="BB388" i="5" s="1"/>
  <c r="AT213" i="5"/>
  <c r="BB213" i="5" s="1"/>
  <c r="AT140" i="5"/>
  <c r="BB140" i="5" s="1"/>
  <c r="AT691" i="5"/>
  <c r="AT183" i="5"/>
  <c r="BB183" i="5" s="1"/>
  <c r="AT643" i="5"/>
  <c r="BB643" i="5" s="1"/>
  <c r="AT431" i="5"/>
  <c r="BB431" i="5" s="1"/>
  <c r="AT106" i="5"/>
  <c r="BD106" i="5" s="1"/>
  <c r="BH106" i="5" s="1"/>
  <c r="BU106" i="5" s="1"/>
  <c r="AT618" i="5"/>
  <c r="BB618" i="5" s="1"/>
  <c r="AT508" i="5"/>
  <c r="BD508" i="5" s="1"/>
  <c r="BH508" i="5" s="1"/>
  <c r="BU508" i="5" s="1"/>
  <c r="AT303" i="5"/>
  <c r="BE303" i="5" s="1"/>
  <c r="BI303" i="5" s="1"/>
  <c r="BV303" i="5" s="1"/>
  <c r="AT468" i="5"/>
  <c r="BB468" i="5" s="1"/>
  <c r="AT608" i="5"/>
  <c r="BE608" i="5" s="1"/>
  <c r="BI608" i="5" s="1"/>
  <c r="BV608" i="5" s="1"/>
  <c r="AT435" i="5"/>
  <c r="BB435" i="5" s="1"/>
  <c r="AT443" i="5"/>
  <c r="BE443" i="5" s="1"/>
  <c r="BI443" i="5" s="1"/>
  <c r="BV443" i="5" s="1"/>
  <c r="AT522" i="5"/>
  <c r="BB522" i="5" s="1"/>
  <c r="AT529" i="5"/>
  <c r="BB529" i="5" s="1"/>
  <c r="AT259" i="5"/>
  <c r="BB259" i="5" s="1"/>
  <c r="AT315" i="5"/>
  <c r="AT783" i="5"/>
  <c r="AT93" i="5"/>
  <c r="BD93" i="5" s="1"/>
  <c r="BH93" i="5" s="1"/>
  <c r="BU93" i="5" s="1"/>
  <c r="AT694" i="5"/>
  <c r="BB694" i="5" s="1"/>
  <c r="AT390" i="5"/>
  <c r="BD390" i="5" s="1"/>
  <c r="BH390" i="5" s="1"/>
  <c r="BU390" i="5" s="1"/>
  <c r="AT210" i="5"/>
  <c r="BB210" i="5" s="1"/>
  <c r="AT693" i="5"/>
  <c r="BE693" i="5" s="1"/>
  <c r="BI693" i="5" s="1"/>
  <c r="BV693" i="5" s="1"/>
  <c r="AT165" i="5"/>
  <c r="BE165" i="5" s="1"/>
  <c r="BI165" i="5" s="1"/>
  <c r="BV165" i="5" s="1"/>
  <c r="AT405" i="5"/>
  <c r="BE405" i="5" s="1"/>
  <c r="BI405" i="5" s="1"/>
  <c r="BV405" i="5" s="1"/>
  <c r="AT50" i="5"/>
  <c r="AT283" i="5"/>
  <c r="BE283" i="5" s="1"/>
  <c r="BI283" i="5" s="1"/>
  <c r="BV283" i="5" s="1"/>
  <c r="AT136" i="5"/>
  <c r="BB136" i="5" s="1"/>
  <c r="AT544" i="5"/>
  <c r="BD544" i="5" s="1"/>
  <c r="BH544" i="5" s="1"/>
  <c r="BU544" i="5" s="1"/>
  <c r="AT88" i="5"/>
  <c r="BD88" i="5" s="1"/>
  <c r="BH88" i="5" s="1"/>
  <c r="BU88" i="5" s="1"/>
  <c r="AT646" i="5"/>
  <c r="BB646" i="5" s="1"/>
  <c r="AT424" i="5"/>
  <c r="BB424" i="5" s="1"/>
  <c r="AT130" i="5"/>
  <c r="AT663" i="5"/>
  <c r="BD663" i="5" s="1"/>
  <c r="BH663" i="5" s="1"/>
  <c r="BU663" i="5" s="1"/>
  <c r="AT151" i="5"/>
  <c r="BD151" i="5" s="1"/>
  <c r="BH151" i="5" s="1"/>
  <c r="BU151" i="5" s="1"/>
  <c r="AT617" i="5"/>
  <c r="BB617" i="5" s="1"/>
  <c r="AT737" i="5"/>
  <c r="BB737" i="5" s="1"/>
  <c r="AT404" i="5"/>
  <c r="BD404" i="5" s="1"/>
  <c r="BH404" i="5" s="1"/>
  <c r="BU404" i="5" s="1"/>
  <c r="AT170" i="5"/>
  <c r="BD170" i="5" s="1"/>
  <c r="BH170" i="5" s="1"/>
  <c r="BU170" i="5" s="1"/>
  <c r="AT746" i="5"/>
  <c r="BD746" i="5" s="1"/>
  <c r="BH746" i="5" s="1"/>
  <c r="BU746" i="5" s="1"/>
  <c r="AT437" i="5"/>
  <c r="BD437" i="5" s="1"/>
  <c r="BH437" i="5" s="1"/>
  <c r="BU437" i="5" s="1"/>
  <c r="AT651" i="5"/>
  <c r="AT689" i="5"/>
  <c r="BE689" i="5" s="1"/>
  <c r="BI689" i="5" s="1"/>
  <c r="BV689" i="5" s="1"/>
  <c r="AT253" i="5"/>
  <c r="BB253" i="5" s="1"/>
  <c r="AT714" i="5"/>
  <c r="BB714" i="5" s="1"/>
  <c r="AT154" i="5"/>
  <c r="BB154" i="5" s="1"/>
  <c r="AT433" i="5"/>
  <c r="BB433" i="5" s="1"/>
  <c r="AT126" i="5"/>
  <c r="BD126" i="5" s="1"/>
  <c r="BH126" i="5" s="1"/>
  <c r="BU126" i="5" s="1"/>
  <c r="AT534" i="5"/>
  <c r="AT61" i="5"/>
  <c r="BB61" i="5" s="1"/>
  <c r="AT671" i="5"/>
  <c r="BB671" i="5" s="1"/>
  <c r="AT87" i="5"/>
  <c r="BB87" i="5" s="1"/>
  <c r="AT532" i="5"/>
  <c r="BB532" i="5" s="1"/>
  <c r="AT661" i="5"/>
  <c r="BB661" i="5" s="1"/>
  <c r="AT409" i="5"/>
  <c r="BD409" i="5" s="1"/>
  <c r="BH409" i="5" s="1"/>
  <c r="BU409" i="5" s="1"/>
  <c r="AT192" i="5"/>
  <c r="BB192" i="5" s="1"/>
  <c r="AT657" i="5"/>
  <c r="AT356" i="5"/>
  <c r="BD356" i="5" s="1"/>
  <c r="BH356" i="5" s="1"/>
  <c r="BU356" i="5" s="1"/>
  <c r="AT281" i="5"/>
  <c r="BE281" i="5" s="1"/>
  <c r="BI281" i="5" s="1"/>
  <c r="BV281" i="5" s="1"/>
  <c r="AT551" i="5"/>
  <c r="BB551" i="5" s="1"/>
  <c r="AT49" i="5"/>
  <c r="BB49" i="5" s="1"/>
  <c r="AT785" i="5"/>
  <c r="BB785" i="5" s="1"/>
  <c r="AT723" i="5"/>
  <c r="BB723" i="5" s="1"/>
  <c r="AT393" i="5"/>
  <c r="BE393" i="5" s="1"/>
  <c r="BI393" i="5" s="1"/>
  <c r="BV393" i="5" s="1"/>
  <c r="AT67" i="5"/>
  <c r="AT543" i="5"/>
  <c r="BB543" i="5" s="1"/>
  <c r="AT217" i="5"/>
  <c r="BD217" i="5" s="1"/>
  <c r="BH217" i="5" s="1"/>
  <c r="BU217" i="5" s="1"/>
  <c r="AT744" i="5"/>
  <c r="BB744" i="5" s="1"/>
  <c r="AT70" i="5"/>
  <c r="BB70" i="5" s="1"/>
  <c r="AT542" i="5"/>
  <c r="BD542" i="5" s="1"/>
  <c r="BH542" i="5" s="1"/>
  <c r="BU542" i="5" s="1"/>
  <c r="AT777" i="5"/>
  <c r="BB777" i="5" s="1"/>
  <c r="AT472" i="5"/>
  <c r="BE472" i="5" s="1"/>
  <c r="BI472" i="5" s="1"/>
  <c r="BV472" i="5" s="1"/>
  <c r="AT222" i="5"/>
  <c r="BB222" i="5" s="1"/>
  <c r="AT765" i="5"/>
  <c r="AT481" i="5"/>
  <c r="BD481" i="5" s="1"/>
  <c r="BH481" i="5" s="1"/>
  <c r="BU481" i="5" s="1"/>
  <c r="AT735" i="5"/>
  <c r="BB735" i="5" s="1"/>
  <c r="AT536" i="5"/>
  <c r="BB536" i="5" s="1"/>
  <c r="AT56" i="5"/>
  <c r="BB56" i="5" s="1"/>
  <c r="AT452" i="5"/>
  <c r="BB452" i="5" s="1"/>
  <c r="AT264" i="5"/>
  <c r="BB264" i="5" s="1"/>
  <c r="AT616" i="5"/>
  <c r="AT115" i="5"/>
  <c r="BE115" i="5" s="1"/>
  <c r="BI115" i="5" s="1"/>
  <c r="BV115" i="5" s="1"/>
  <c r="AT647" i="5"/>
  <c r="BB647" i="5" s="1"/>
  <c r="AT490" i="5"/>
  <c r="BB490" i="5" s="1"/>
  <c r="AT620" i="5"/>
  <c r="BB620" i="5" s="1"/>
  <c r="AT231" i="5"/>
  <c r="BB231" i="5" s="1"/>
  <c r="AT769" i="5"/>
  <c r="BE769" i="5" s="1"/>
  <c r="BI769" i="5" s="1"/>
  <c r="BV769" i="5" s="1"/>
  <c r="AT148" i="5"/>
  <c r="BB148" i="5" s="1"/>
  <c r="AT699" i="5"/>
  <c r="AT412" i="5"/>
  <c r="AT218" i="5"/>
  <c r="BB218" i="5" s="1"/>
  <c r="AT692" i="5"/>
  <c r="BB692" i="5" s="1"/>
  <c r="AT742" i="5"/>
  <c r="BB742" i="5" s="1"/>
  <c r="AT208" i="5"/>
  <c r="BE208" i="5" s="1"/>
  <c r="BI208" i="5" s="1"/>
  <c r="BV208" i="5" s="1"/>
  <c r="AT709" i="5"/>
  <c r="AT771" i="5"/>
  <c r="BE771" i="5" s="1"/>
  <c r="BI771" i="5" s="1"/>
  <c r="BV771" i="5" s="1"/>
  <c r="AT527" i="5"/>
  <c r="BE527" i="5" s="1"/>
  <c r="BI527" i="5" s="1"/>
  <c r="BV527" i="5" s="1"/>
  <c r="AT636" i="5"/>
  <c r="AT654" i="5"/>
  <c r="BE654" i="5" s="1"/>
  <c r="BI654" i="5" s="1"/>
  <c r="BV654" i="5" s="1"/>
  <c r="AT514" i="5"/>
  <c r="BB514" i="5" s="1"/>
  <c r="AT144" i="5"/>
  <c r="BE144" i="5" s="1"/>
  <c r="BI144" i="5" s="1"/>
  <c r="BV144" i="5" s="1"/>
  <c r="AT314" i="5"/>
  <c r="BB314" i="5" s="1"/>
  <c r="AT44" i="5"/>
  <c r="BB44" i="5" s="1"/>
  <c r="AT241" i="5"/>
  <c r="BB241" i="5" s="1"/>
  <c r="AT708" i="5"/>
  <c r="AT483" i="5"/>
  <c r="BE483" i="5" s="1"/>
  <c r="BI483" i="5" s="1"/>
  <c r="BV483" i="5" s="1"/>
  <c r="AT164" i="5"/>
  <c r="BB164" i="5" s="1"/>
  <c r="AT718" i="5"/>
  <c r="BB718" i="5" s="1"/>
  <c r="AT328" i="5"/>
  <c r="BB328" i="5" s="1"/>
  <c r="AT664" i="5"/>
  <c r="BD664" i="5" s="1"/>
  <c r="BH664" i="5" s="1"/>
  <c r="BU664" i="5" s="1"/>
  <c r="AT323" i="5"/>
  <c r="BD323" i="5" s="1"/>
  <c r="BH323" i="5" s="1"/>
  <c r="BU323" i="5" s="1"/>
  <c r="AT595" i="5"/>
  <c r="BD595" i="5" s="1"/>
  <c r="BH595" i="5" s="1"/>
  <c r="BU595" i="5" s="1"/>
  <c r="AT469" i="5"/>
  <c r="AT325" i="5"/>
  <c r="AT194" i="5"/>
  <c r="BB194" i="5" s="1"/>
  <c r="AT745" i="5"/>
  <c r="BB745" i="5" s="1"/>
  <c r="AT427" i="5"/>
  <c r="BB427" i="5" s="1"/>
  <c r="AT132" i="5"/>
  <c r="BB132" i="5" s="1"/>
  <c r="AT683" i="5"/>
  <c r="BB683" i="5" s="1"/>
  <c r="AT81" i="5"/>
  <c r="BB81" i="5" s="1"/>
  <c r="AT674" i="5"/>
  <c r="BB674" i="5" s="1"/>
  <c r="AT809" i="5"/>
  <c r="AT570" i="5"/>
  <c r="BD570" i="5" s="1"/>
  <c r="BH570" i="5" s="1"/>
  <c r="BU570" i="5" s="1"/>
  <c r="AT228" i="5"/>
  <c r="BB228" i="5" s="1"/>
  <c r="AT803" i="5"/>
  <c r="BE803" i="5" s="1"/>
  <c r="BI803" i="5" s="1"/>
  <c r="BV803" i="5" s="1"/>
  <c r="AT494" i="5"/>
  <c r="BE494" i="5" s="1"/>
  <c r="BI494" i="5" s="1"/>
  <c r="BV494" i="5" s="1"/>
  <c r="AT158" i="5"/>
  <c r="BB158" i="5" s="1"/>
  <c r="AT174" i="5"/>
  <c r="BD174" i="5" s="1"/>
  <c r="BH174" i="5" s="1"/>
  <c r="BU174" i="5" s="1"/>
  <c r="AT448" i="5"/>
  <c r="AT267" i="5"/>
  <c r="AT476" i="5"/>
  <c r="BE476" i="5" s="1"/>
  <c r="BI476" i="5" s="1"/>
  <c r="BV476" i="5" s="1"/>
  <c r="AT491" i="5"/>
  <c r="BB491" i="5" s="1"/>
  <c r="AT204" i="5"/>
  <c r="BB204" i="5" s="1"/>
  <c r="AT668" i="5"/>
  <c r="BB668" i="5" s="1"/>
  <c r="AT146" i="5"/>
  <c r="BB146" i="5" s="1"/>
  <c r="AT762" i="5"/>
  <c r="BE762" i="5" s="1"/>
  <c r="BI762" i="5" s="1"/>
  <c r="BV762" i="5" s="1"/>
  <c r="AT85" i="5"/>
  <c r="BD85" i="5" s="1"/>
  <c r="BH85" i="5" s="1"/>
  <c r="BU85" i="5" s="1"/>
  <c r="AT610" i="5"/>
  <c r="AT766" i="5"/>
  <c r="BB766" i="5" s="1"/>
  <c r="AT523" i="5"/>
  <c r="BB523" i="5" s="1"/>
  <c r="AT156" i="5"/>
  <c r="BD156" i="5" s="1"/>
  <c r="BH156" i="5" s="1"/>
  <c r="BU156" i="5" s="1"/>
  <c r="AT717" i="5"/>
  <c r="BB717" i="5" s="1"/>
  <c r="AT458" i="5"/>
  <c r="BE458" i="5" s="1"/>
  <c r="BI458" i="5" s="1"/>
  <c r="BV458" i="5" s="1"/>
  <c r="AT500" i="5"/>
  <c r="BB500" i="5" s="1"/>
  <c r="AT739" i="5"/>
  <c r="AT734" i="5"/>
  <c r="BE734" i="5" s="1"/>
  <c r="BI734" i="5" s="1"/>
  <c r="BV734" i="5" s="1"/>
  <c r="AT747" i="5"/>
  <c r="BD747" i="5" s="1"/>
  <c r="BH747" i="5" s="1"/>
  <c r="BU747" i="5" s="1"/>
  <c r="AT558" i="5"/>
  <c r="BB558" i="5" s="1"/>
  <c r="AT375" i="5"/>
  <c r="BB375" i="5" s="1"/>
  <c r="AT300" i="5"/>
  <c r="BE300" i="5" s="1"/>
  <c r="BI300" i="5" s="1"/>
  <c r="BV300" i="5" s="1"/>
  <c r="AT713" i="5"/>
  <c r="BB713" i="5" s="1"/>
  <c r="AT268" i="5"/>
  <c r="BD268" i="5" s="1"/>
  <c r="BH268" i="5" s="1"/>
  <c r="BU268" i="5" s="1"/>
  <c r="AT810" i="5"/>
  <c r="BE810" i="5" s="1"/>
  <c r="BI810" i="5" s="1"/>
  <c r="BV810" i="5" s="1"/>
  <c r="AT82" i="5"/>
  <c r="AT650" i="5"/>
  <c r="BD650" i="5" s="1"/>
  <c r="BH650" i="5" s="1"/>
  <c r="BU650" i="5" s="1"/>
  <c r="AT86" i="5"/>
  <c r="BB86" i="5" s="1"/>
  <c r="AT550" i="5"/>
  <c r="BB550" i="5" s="1"/>
  <c r="AT330" i="5"/>
  <c r="BB330" i="5" s="1"/>
  <c r="AT55" i="5"/>
  <c r="BD55" i="5" s="1"/>
  <c r="BH55" i="5" s="1"/>
  <c r="BU55" i="5" s="1"/>
  <c r="AT560" i="5"/>
  <c r="BB560" i="5" s="1"/>
  <c r="AT780" i="5"/>
  <c r="AT297" i="5"/>
  <c r="AT162" i="5"/>
  <c r="BB162" i="5" s="1"/>
  <c r="AT721" i="5"/>
  <c r="BB721" i="5" s="1"/>
  <c r="AT118" i="5"/>
  <c r="BB118" i="5" s="1"/>
  <c r="AT634" i="5"/>
  <c r="BB634" i="5" s="1"/>
  <c r="AT277" i="5"/>
  <c r="BD277" i="5" s="1"/>
  <c r="BH277" i="5" s="1"/>
  <c r="BU277" i="5" s="1"/>
  <c r="AT47" i="5"/>
  <c r="BD47" i="5" s="1"/>
  <c r="BH47" i="5" s="1"/>
  <c r="BU47" i="5" s="1"/>
  <c r="AT524" i="5"/>
  <c r="AT60" i="5"/>
  <c r="AT371" i="5"/>
  <c r="BD371" i="5" s="1"/>
  <c r="BH371" i="5" s="1"/>
  <c r="BU371" i="5" s="1"/>
  <c r="AT288" i="5"/>
  <c r="BB288" i="5" s="1"/>
  <c r="AT239" i="5"/>
  <c r="BB239" i="5" s="1"/>
  <c r="AT770" i="5"/>
  <c r="BB770" i="5" s="1"/>
  <c r="AT591" i="5"/>
  <c r="BB591" i="5" s="1"/>
  <c r="AT338" i="5"/>
  <c r="BB338" i="5" s="1"/>
  <c r="AT757" i="5"/>
  <c r="BB757" i="5" s="1"/>
  <c r="AT203" i="5"/>
  <c r="AT248" i="5"/>
  <c r="BB248" i="5" s="1"/>
  <c r="AT533" i="5"/>
  <c r="BB533" i="5" s="1"/>
  <c r="AT59" i="5"/>
  <c r="BB59" i="5" s="1"/>
  <c r="AT589" i="5"/>
  <c r="BB589" i="5" s="1"/>
  <c r="AT114" i="5"/>
  <c r="BB114" i="5" s="1"/>
  <c r="AT62" i="5"/>
  <c r="BB62" i="5" s="1"/>
  <c r="AT567" i="5"/>
  <c r="AT423" i="5"/>
  <c r="BB423" i="5" s="1"/>
  <c r="AT335" i="5"/>
  <c r="BB335" i="5" s="1"/>
  <c r="AT263" i="5"/>
  <c r="BB263" i="5" s="1"/>
  <c r="AT214" i="5"/>
  <c r="BB214" i="5" s="1"/>
  <c r="AT774" i="5"/>
  <c r="BB774" i="5" s="1"/>
  <c r="AT609" i="5"/>
  <c r="BB609" i="5" s="1"/>
  <c r="AT255" i="5"/>
  <c r="BE255" i="5" s="1"/>
  <c r="BI255" i="5" s="1"/>
  <c r="BV255" i="5" s="1"/>
  <c r="AT763" i="5"/>
  <c r="AT584" i="5"/>
  <c r="AT677" i="5"/>
  <c r="BB677" i="5" s="1"/>
  <c r="AT637" i="5"/>
  <c r="BB637" i="5" s="1"/>
  <c r="AT184" i="5"/>
  <c r="BD184" i="5" s="1"/>
  <c r="BH184" i="5" s="1"/>
  <c r="BU184" i="5" s="1"/>
  <c r="AT729" i="5"/>
  <c r="BB729" i="5" s="1"/>
  <c r="AT641" i="5"/>
  <c r="BD641" i="5" s="1"/>
  <c r="BH641" i="5" s="1"/>
  <c r="BU641" i="5" s="1"/>
  <c r="AT252" i="5"/>
  <c r="BD252" i="5" s="1"/>
  <c r="BH252" i="5" s="1"/>
  <c r="BU252" i="5" s="1"/>
  <c r="AT797" i="5"/>
  <c r="BE797" i="5" s="1"/>
  <c r="BI797" i="5" s="1"/>
  <c r="BV797" i="5" s="1"/>
  <c r="AT596" i="5"/>
  <c r="AT223" i="5"/>
  <c r="BB223" i="5" s="1"/>
  <c r="AT756" i="5"/>
  <c r="BB756" i="5" s="1"/>
  <c r="AT155" i="5"/>
  <c r="BE155" i="5" s="1"/>
  <c r="BI155" i="5" s="1"/>
  <c r="BV155" i="5" s="1"/>
  <c r="AT715" i="5"/>
  <c r="BB715" i="5" s="1"/>
  <c r="AT166" i="5"/>
  <c r="BB166" i="5" s="1"/>
  <c r="AT621" i="5"/>
  <c r="BB621" i="5" s="1"/>
  <c r="AT287" i="5"/>
  <c r="AT100" i="5"/>
  <c r="BE100" i="5" s="1"/>
  <c r="BI100" i="5" s="1"/>
  <c r="BV100" i="5" s="1"/>
  <c r="AT563" i="5"/>
  <c r="BD563" i="5" s="1"/>
  <c r="BH563" i="5" s="1"/>
  <c r="BU563" i="5" s="1"/>
  <c r="AT686" i="5"/>
  <c r="BB686" i="5" s="1"/>
  <c r="AT96" i="5"/>
  <c r="BD96" i="5" s="1"/>
  <c r="BH96" i="5" s="1"/>
  <c r="BU96" i="5" s="1"/>
  <c r="AT577" i="5"/>
  <c r="BB577" i="5" s="1"/>
  <c r="AT815" i="5"/>
  <c r="BD815" i="5" s="1"/>
  <c r="BH815" i="5" s="1"/>
  <c r="BU815" i="5" s="1"/>
  <c r="AT726" i="5"/>
  <c r="BD726" i="5" s="1"/>
  <c r="BH726" i="5" s="1"/>
  <c r="BU726" i="5" s="1"/>
  <c r="AT554" i="5"/>
  <c r="BD554" i="5" s="1"/>
  <c r="BH554" i="5" s="1"/>
  <c r="BU554" i="5" s="1"/>
  <c r="AT349" i="5"/>
  <c r="AT209" i="5"/>
  <c r="BE209" i="5" s="1"/>
  <c r="BI209" i="5" s="1"/>
  <c r="BV209" i="5" s="1"/>
  <c r="AT332" i="5"/>
  <c r="BB332" i="5" s="1"/>
  <c r="AT799" i="5"/>
  <c r="BB799" i="5" s="1"/>
  <c r="AT242" i="5"/>
  <c r="BE242" i="5" s="1"/>
  <c r="BI242" i="5" s="1"/>
  <c r="BV242" i="5" s="1"/>
  <c r="AT722" i="5"/>
  <c r="BE722" i="5" s="1"/>
  <c r="BI722" i="5" s="1"/>
  <c r="BV722" i="5" s="1"/>
  <c r="AT63" i="5"/>
  <c r="BB63" i="5" s="1"/>
  <c r="AT540" i="5"/>
  <c r="AT247" i="5"/>
  <c r="BB247" i="5" s="1"/>
  <c r="AT755" i="5"/>
  <c r="BE755" i="5" s="1"/>
  <c r="BI755" i="5" s="1"/>
  <c r="BV755" i="5" s="1"/>
  <c r="AT561" i="5"/>
  <c r="BB561" i="5" s="1"/>
  <c r="AT645" i="5"/>
  <c r="BB645" i="5" s="1"/>
  <c r="AT139" i="5"/>
  <c r="BB139" i="5" s="1"/>
  <c r="AT373" i="5"/>
  <c r="BB373" i="5" s="1"/>
  <c r="AT334" i="5"/>
  <c r="BD334" i="5" s="1"/>
  <c r="BH334" i="5" s="1"/>
  <c r="BU334" i="5" s="1"/>
  <c r="AT72" i="5"/>
  <c r="BB72" i="5" s="1"/>
  <c r="AT453" i="5"/>
  <c r="BE453" i="5" s="1"/>
  <c r="BI453" i="5" s="1"/>
  <c r="BV453" i="5" s="1"/>
  <c r="AT380" i="5"/>
  <c r="BB380" i="5" s="1"/>
  <c r="AT102" i="5"/>
  <c r="BE102" i="5" s="1"/>
  <c r="BI102" i="5" s="1"/>
  <c r="BV102" i="5" s="1"/>
  <c r="AT327" i="5"/>
  <c r="BE327" i="5" s="1"/>
  <c r="BI327" i="5" s="1"/>
  <c r="BV327" i="5" s="1"/>
  <c r="AT346" i="5"/>
  <c r="BB346" i="5" s="1"/>
  <c r="AT181" i="5"/>
  <c r="BD181" i="5" s="1"/>
  <c r="BH181" i="5" s="1"/>
  <c r="BU181" i="5" s="1"/>
  <c r="AT667" i="5"/>
  <c r="BE667" i="5" s="1"/>
  <c r="BI667" i="5" s="1"/>
  <c r="BV667" i="5" s="1"/>
  <c r="AT90" i="5"/>
  <c r="AT679" i="5"/>
  <c r="AT351" i="5"/>
  <c r="BB351" i="5" s="1"/>
  <c r="AT42" i="5"/>
  <c r="BB42" i="5" s="1"/>
  <c r="AT638" i="5"/>
  <c r="BB638" i="5" s="1"/>
  <c r="AT816" i="5"/>
  <c r="BE816" i="5" s="1"/>
  <c r="BI816" i="5" s="1"/>
  <c r="BV816" i="5" s="1"/>
  <c r="AT149" i="5"/>
  <c r="BB149" i="5" s="1"/>
  <c r="AT467" i="5"/>
  <c r="BE467" i="5" s="1"/>
  <c r="BI467" i="5" s="1"/>
  <c r="BV467" i="5" s="1"/>
  <c r="AT123" i="5"/>
  <c r="BB123" i="5" s="1"/>
  <c r="AT195" i="5"/>
  <c r="AT704" i="5"/>
  <c r="BB704" i="5" s="1"/>
  <c r="AT430" i="5"/>
  <c r="BD430" i="5" s="1"/>
  <c r="BH430" i="5" s="1"/>
  <c r="BU430" i="5" s="1"/>
  <c r="AT77" i="5"/>
  <c r="BB77" i="5" s="1"/>
  <c r="AT602" i="5"/>
  <c r="BB602" i="5" s="1"/>
  <c r="AT353" i="5"/>
  <c r="BD353" i="5" s="1"/>
  <c r="BH353" i="5" s="1"/>
  <c r="BU353" i="5" s="1"/>
  <c r="AT417" i="5"/>
  <c r="BB417" i="5" s="1"/>
  <c r="AT455" i="5"/>
  <c r="AT377" i="5"/>
  <c r="AT167" i="5"/>
  <c r="BB167" i="5" s="1"/>
  <c r="AT599" i="5"/>
  <c r="BB599" i="5" s="1"/>
  <c r="AT501" i="5"/>
  <c r="BE501" i="5" s="1"/>
  <c r="BI501" i="5" s="1"/>
  <c r="BV501" i="5" s="1"/>
  <c r="AT817" i="5"/>
  <c r="BD817" i="5" s="1"/>
  <c r="BH817" i="5" s="1"/>
  <c r="BU817" i="5" s="1"/>
  <c r="AT53" i="5"/>
  <c r="BD53" i="5" s="1"/>
  <c r="BH53" i="5" s="1"/>
  <c r="BU53" i="5" s="1"/>
  <c r="AT386" i="5"/>
  <c r="BB386" i="5" s="1"/>
  <c r="AT329" i="5"/>
  <c r="BB329" i="5" s="1"/>
  <c r="AT258" i="5"/>
  <c r="AT658" i="5"/>
  <c r="BE658" i="5" s="1"/>
  <c r="BI658" i="5" s="1"/>
  <c r="BV658" i="5" s="1"/>
  <c r="AT308" i="5"/>
  <c r="BD308" i="5" s="1"/>
  <c r="BH308" i="5" s="1"/>
  <c r="BU308" i="5" s="1"/>
  <c r="AT74" i="5"/>
  <c r="BB74" i="5" s="1"/>
  <c r="AT761" i="5"/>
  <c r="BB761" i="5" s="1"/>
  <c r="AT639" i="5"/>
  <c r="BE639" i="5" s="1"/>
  <c r="BI639" i="5" s="1"/>
  <c r="BV639" i="5" s="1"/>
  <c r="AT413" i="5"/>
  <c r="BB413" i="5" s="1"/>
  <c r="AT537" i="5"/>
  <c r="BE537" i="5" s="1"/>
  <c r="AT322" i="5"/>
  <c r="AT129" i="5"/>
  <c r="BB129" i="5" s="1"/>
  <c r="AT614" i="5"/>
  <c r="BB614" i="5" s="1"/>
  <c r="AT399" i="5"/>
  <c r="BD399" i="5" s="1"/>
  <c r="BH399" i="5" s="1"/>
  <c r="BU399" i="5" s="1"/>
  <c r="AT175" i="5"/>
  <c r="BB175" i="5" s="1"/>
  <c r="AT333" i="5"/>
  <c r="BB333" i="5" s="1"/>
  <c r="AT120" i="5"/>
  <c r="BB120" i="5" s="1"/>
  <c r="AT820" i="5"/>
  <c r="AT179" i="5"/>
  <c r="AT188" i="5"/>
  <c r="BE188" i="5" s="1"/>
  <c r="BI188" i="5" s="1"/>
  <c r="BV188" i="5" s="1"/>
  <c r="AT587" i="5"/>
  <c r="BB587" i="5" s="1"/>
  <c r="AT311" i="5"/>
  <c r="BE311" i="5" s="1"/>
  <c r="BI311" i="5" s="1"/>
  <c r="BV311" i="5" s="1"/>
  <c r="AT45" i="5"/>
  <c r="BB45" i="5" s="1"/>
  <c r="AT124" i="5"/>
  <c r="BB124" i="5" s="1"/>
  <c r="AT354" i="5"/>
  <c r="BB354" i="5" s="1"/>
  <c r="AT216" i="5"/>
  <c r="AT270" i="5"/>
  <c r="AT781" i="5"/>
  <c r="BB781" i="5" s="1"/>
  <c r="AT89" i="5"/>
  <c r="BB89" i="5" s="1"/>
  <c r="AT680" i="5"/>
  <c r="BB680" i="5" s="1"/>
  <c r="AT381" i="5"/>
  <c r="BB381" i="5" s="1"/>
  <c r="AT160" i="5"/>
  <c r="BB160" i="5" s="1"/>
  <c r="AT619" i="5"/>
  <c r="BB619" i="5" s="1"/>
  <c r="AT392" i="5"/>
  <c r="BD392" i="5" s="1"/>
  <c r="BH392" i="5" s="1"/>
  <c r="BU392" i="5" s="1"/>
  <c r="AT507" i="5"/>
  <c r="BD507" i="5" s="1"/>
  <c r="BH507" i="5" s="1"/>
  <c r="BU507" i="5" s="1"/>
  <c r="AT703" i="5"/>
  <c r="BD703" i="5" s="1"/>
  <c r="BH703" i="5" s="1"/>
  <c r="BU703" i="5" s="1"/>
  <c r="AT626" i="5"/>
  <c r="BD626" i="5" s="1"/>
  <c r="BH626" i="5" s="1"/>
  <c r="BU626" i="5" s="1"/>
  <c r="AT627" i="5"/>
  <c r="BB627" i="5" s="1"/>
  <c r="AT579" i="5"/>
  <c r="BB579" i="5" s="1"/>
  <c r="AT649" i="5"/>
  <c r="BB649" i="5" s="1"/>
  <c r="AT54" i="5"/>
  <c r="BE54" i="5" s="1"/>
  <c r="BI54" i="5" s="1"/>
  <c r="BV54" i="5" s="1"/>
  <c r="AT331" i="5"/>
  <c r="AT464" i="5"/>
  <c r="BB464" i="5" s="1"/>
  <c r="AT648" i="5"/>
  <c r="BB648" i="5" s="1"/>
  <c r="AT655" i="5"/>
  <c r="BB655" i="5" s="1"/>
  <c r="AT285" i="5"/>
  <c r="BB285" i="5" s="1"/>
  <c r="AT176" i="5"/>
  <c r="BB176" i="5" s="1"/>
  <c r="AT629" i="5"/>
  <c r="BB629" i="5" s="1"/>
  <c r="AT98" i="5"/>
  <c r="BB98" i="5" s="1"/>
  <c r="AT728" i="5"/>
  <c r="BB728" i="5" s="1"/>
  <c r="AT712" i="5"/>
  <c r="AT362" i="5"/>
  <c r="BB362" i="5" s="1"/>
  <c r="AT249" i="5"/>
  <c r="BB249" i="5" s="1"/>
  <c r="AT581" i="5"/>
  <c r="BE581" i="5" s="1"/>
  <c r="BI581" i="5" s="1"/>
  <c r="BV581" i="5" s="1"/>
  <c r="AT701" i="5"/>
  <c r="BB701" i="5" s="1"/>
  <c r="AT571" i="5"/>
  <c r="BB571" i="5" s="1"/>
  <c r="AT202" i="5"/>
  <c r="BB202" i="5" s="1"/>
  <c r="AT189" i="5"/>
  <c r="BB189" i="5" s="1"/>
  <c r="AT526" i="5"/>
  <c r="BB526" i="5" s="1"/>
  <c r="AT623" i="5"/>
  <c r="BB623" i="5" s="1"/>
  <c r="AT530" i="5"/>
  <c r="BB530" i="5" s="1"/>
  <c r="BB719" i="5"/>
  <c r="BB245" i="5"/>
  <c r="BD245" i="5"/>
  <c r="BH245" i="5" s="1"/>
  <c r="BU245" i="5" s="1"/>
  <c r="BE245" i="5"/>
  <c r="BI245" i="5" s="1"/>
  <c r="BV245" i="5" s="1"/>
  <c r="BB795" i="5"/>
  <c r="BE795" i="5"/>
  <c r="BI795" i="5" s="1"/>
  <c r="BV795" i="5" s="1"/>
  <c r="BD207" i="5"/>
  <c r="BH207" i="5" s="1"/>
  <c r="BU207" i="5" s="1"/>
  <c r="BB391" i="5"/>
  <c r="BE391" i="5"/>
  <c r="BI391" i="5" s="1"/>
  <c r="BV391" i="5" s="1"/>
  <c r="BD391" i="5"/>
  <c r="BH391" i="5" s="1"/>
  <c r="BU391" i="5" s="1"/>
  <c r="BB741" i="5"/>
  <c r="BE463" i="5"/>
  <c r="BI463" i="5" s="1"/>
  <c r="BV463" i="5" s="1"/>
  <c r="BE656" i="5"/>
  <c r="BI656" i="5" s="1"/>
  <c r="BV656" i="5" s="1"/>
  <c r="BD656" i="5"/>
  <c r="BH656" i="5" s="1"/>
  <c r="BU656" i="5" s="1"/>
  <c r="BE786" i="5"/>
  <c r="BI786" i="5" s="1"/>
  <c r="BV786" i="5" s="1"/>
  <c r="BB556" i="5"/>
  <c r="BE556" i="5"/>
  <c r="BI556" i="5" s="1"/>
  <c r="BV556" i="5" s="1"/>
  <c r="BD556" i="5"/>
  <c r="BH556" i="5" s="1"/>
  <c r="BU556" i="5" s="1"/>
  <c r="BB736" i="5"/>
  <c r="BB482" i="5"/>
  <c r="BD133" i="5"/>
  <c r="BH133" i="5" s="1"/>
  <c r="BU133" i="5" s="1"/>
  <c r="BD750" i="5"/>
  <c r="BH750" i="5" s="1"/>
  <c r="BU750" i="5" s="1"/>
  <c r="AH13" i="13"/>
  <c r="AI13" i="13" s="1"/>
  <c r="CE41" i="5"/>
  <c r="AM41" i="5" s="1"/>
  <c r="AV41" i="5" s="1"/>
  <c r="AU41" i="5"/>
  <c r="AK24" i="13"/>
  <c r="AA24" i="13" s="1"/>
  <c r="H25" i="13"/>
  <c r="X40" i="5"/>
  <c r="Y40" i="5"/>
  <c r="Z40" i="5"/>
  <c r="AA40" i="5"/>
  <c r="AH5" i="6"/>
  <c r="AH10" i="6"/>
  <c r="AH12" i="6"/>
  <c r="AH18" i="6"/>
  <c r="AH16" i="6"/>
  <c r="AH9" i="6"/>
  <c r="AH8" i="6"/>
  <c r="AH41" i="5"/>
  <c r="AH11" i="6"/>
  <c r="C11" i="10" s="1"/>
  <c r="AH17" i="6"/>
  <c r="AH15" i="6"/>
  <c r="AH14" i="6"/>
  <c r="AH19" i="6"/>
  <c r="AH7" i="6"/>
  <c r="C7" i="10" s="1"/>
  <c r="AH13" i="6"/>
  <c r="C13" i="10" s="1"/>
  <c r="AH6" i="6"/>
  <c r="C6" i="10" s="1"/>
  <c r="CE40" i="5"/>
  <c r="AL40" i="5"/>
  <c r="AU40" i="5" s="1"/>
  <c r="G18" i="3"/>
  <c r="H17" i="3"/>
  <c r="AG24" i="5"/>
  <c r="AH23" i="5"/>
  <c r="BE545" i="5" l="1"/>
  <c r="BI545" i="5" s="1"/>
  <c r="BV545" i="5" s="1"/>
  <c r="BB819" i="5"/>
  <c r="BB168" i="5"/>
  <c r="BB125" i="5"/>
  <c r="BB773" i="5"/>
  <c r="BB350" i="5"/>
  <c r="BE508" i="5"/>
  <c r="BI508" i="5" s="1"/>
  <c r="BV508" i="5" s="1"/>
  <c r="BE396" i="5"/>
  <c r="BI396" i="5" s="1"/>
  <c r="BV396" i="5" s="1"/>
  <c r="BB631" i="5"/>
  <c r="BG631" i="5" s="1"/>
  <c r="BB635" i="5"/>
  <c r="BF635" i="5" s="1"/>
  <c r="BB326" i="5"/>
  <c r="BF326" i="5" s="1"/>
  <c r="BD431" i="5"/>
  <c r="BH431" i="5" s="1"/>
  <c r="BU431" i="5" s="1"/>
  <c r="BE594" i="5"/>
  <c r="BI594" i="5" s="1"/>
  <c r="BV594" i="5" s="1"/>
  <c r="BD320" i="5"/>
  <c r="BH320" i="5" s="1"/>
  <c r="BU320" i="5" s="1"/>
  <c r="BE746" i="5"/>
  <c r="BI746" i="5" s="1"/>
  <c r="BV746" i="5" s="1"/>
  <c r="BB197" i="5"/>
  <c r="BF197" i="5" s="1"/>
  <c r="BD206" i="5"/>
  <c r="BH206" i="5" s="1"/>
  <c r="BU206" i="5" s="1"/>
  <c r="BE575" i="5"/>
  <c r="BI575" i="5" s="1"/>
  <c r="BV575" i="5" s="1"/>
  <c r="BD736" i="5"/>
  <c r="BH736" i="5" s="1"/>
  <c r="BU736" i="5" s="1"/>
  <c r="BE719" i="5"/>
  <c r="BI719" i="5" s="1"/>
  <c r="BV719" i="5" s="1"/>
  <c r="BE126" i="5"/>
  <c r="BI126" i="5" s="1"/>
  <c r="BV126" i="5" s="1"/>
  <c r="Y594" i="5"/>
  <c r="BE613" i="5"/>
  <c r="BI613" i="5" s="1"/>
  <c r="BV613" i="5" s="1"/>
  <c r="Y534" i="5"/>
  <c r="AI504" i="11"/>
  <c r="Y542" i="5" s="1"/>
  <c r="AI506" i="11"/>
  <c r="Y544" i="5" s="1"/>
  <c r="AI502" i="11"/>
  <c r="Y540" i="5" s="1"/>
  <c r="AI497" i="11"/>
  <c r="Y535" i="5" s="1"/>
  <c r="AI499" i="11"/>
  <c r="Y537" i="5" s="1"/>
  <c r="AI500" i="11"/>
  <c r="Y538" i="5" s="1"/>
  <c r="AI503" i="11"/>
  <c r="Y541" i="5" s="1"/>
  <c r="AI501" i="11"/>
  <c r="Y539" i="5" s="1"/>
  <c r="AI498" i="11"/>
  <c r="Y536" i="5" s="1"/>
  <c r="AI505" i="11"/>
  <c r="AI508" i="11" s="1"/>
  <c r="Y546" i="5" s="1"/>
  <c r="AH283" i="11"/>
  <c r="X321" i="5" s="1"/>
  <c r="BB613" i="5"/>
  <c r="BG613" i="5" s="1"/>
  <c r="X379" i="5"/>
  <c r="AH348" i="11"/>
  <c r="X386" i="5" s="1"/>
  <c r="AH349" i="11"/>
  <c r="X387" i="5" s="1"/>
  <c r="AH350" i="11"/>
  <c r="X388" i="5" s="1"/>
  <c r="AH351" i="11"/>
  <c r="X389" i="5" s="1"/>
  <c r="AH344" i="11"/>
  <c r="X382" i="5" s="1"/>
  <c r="Y626" i="5"/>
  <c r="AI591" i="11"/>
  <c r="Y629" i="5" s="1"/>
  <c r="AI594" i="11"/>
  <c r="Y632" i="5" s="1"/>
  <c r="AI592" i="11"/>
  <c r="Y630" i="5" s="1"/>
  <c r="AI593" i="11"/>
  <c r="Y631" i="5" s="1"/>
  <c r="AI589" i="11"/>
  <c r="Y627" i="5" s="1"/>
  <c r="AI590" i="11"/>
  <c r="Y628" i="5" s="1"/>
  <c r="X634" i="5"/>
  <c r="AH599" i="11"/>
  <c r="AH606" i="11"/>
  <c r="X644" i="5" s="1"/>
  <c r="AH602" i="11"/>
  <c r="X640" i="5" s="1"/>
  <c r="AH597" i="11"/>
  <c r="X635" i="5" s="1"/>
  <c r="AH605" i="11"/>
  <c r="X643" i="5" s="1"/>
  <c r="AH604" i="11"/>
  <c r="X642" i="5" s="1"/>
  <c r="AH603" i="11"/>
  <c r="X641" i="5" s="1"/>
  <c r="AH600" i="11"/>
  <c r="X638" i="5" s="1"/>
  <c r="AH607" i="11"/>
  <c r="X645" i="5" s="1"/>
  <c r="AH598" i="11"/>
  <c r="X636" i="5" s="1"/>
  <c r="X320" i="5"/>
  <c r="AH292" i="11"/>
  <c r="X330" i="5" s="1"/>
  <c r="AH294" i="11"/>
  <c r="X332" i="5" s="1"/>
  <c r="AH296" i="11"/>
  <c r="AH295" i="11"/>
  <c r="X333" i="5" s="1"/>
  <c r="AH298" i="11"/>
  <c r="AH293" i="11"/>
  <c r="X331" i="5" s="1"/>
  <c r="AH302" i="11"/>
  <c r="AH299" i="11"/>
  <c r="AH308" i="11"/>
  <c r="X346" i="5" s="1"/>
  <c r="AH305" i="11"/>
  <c r="X343" i="5" s="1"/>
  <c r="AH300" i="11"/>
  <c r="X338" i="5" s="1"/>
  <c r="AH303" i="11"/>
  <c r="X341" i="5" s="1"/>
  <c r="AH307" i="11"/>
  <c r="X345" i="5" s="1"/>
  <c r="AH306" i="11"/>
  <c r="X344" i="5" s="1"/>
  <c r="AH651" i="11"/>
  <c r="X689" i="5" s="1"/>
  <c r="AH650" i="11"/>
  <c r="X688" i="5" s="1"/>
  <c r="X687" i="5"/>
  <c r="BB145" i="5"/>
  <c r="BF145" i="5" s="1"/>
  <c r="AH291" i="11"/>
  <c r="X329" i="5" s="1"/>
  <c r="AI306" i="11"/>
  <c r="Y344" i="5" s="1"/>
  <c r="Y343" i="5"/>
  <c r="AI297" i="11"/>
  <c r="Y335" i="5" s="1"/>
  <c r="Y334" i="5"/>
  <c r="Y610" i="5"/>
  <c r="AI573" i="11"/>
  <c r="AI582" i="11"/>
  <c r="X646" i="5"/>
  <c r="AH611" i="11"/>
  <c r="X649" i="5" s="1"/>
  <c r="AH616" i="11"/>
  <c r="AH614" i="11"/>
  <c r="X652" i="5" s="1"/>
  <c r="AH615" i="11"/>
  <c r="X653" i="5" s="1"/>
  <c r="AH613" i="11"/>
  <c r="X651" i="5" s="1"/>
  <c r="AH618" i="11"/>
  <c r="X656" i="5" s="1"/>
  <c r="AH612" i="11"/>
  <c r="X650" i="5" s="1"/>
  <c r="AH620" i="11"/>
  <c r="X658" i="5" s="1"/>
  <c r="AH621" i="11"/>
  <c r="X659" i="5" s="1"/>
  <c r="AH619" i="11"/>
  <c r="X657" i="5" s="1"/>
  <c r="AH610" i="11"/>
  <c r="X648" i="5" s="1"/>
  <c r="AH609" i="11"/>
  <c r="X647" i="5" s="1"/>
  <c r="AA620" i="5"/>
  <c r="AK583" i="11"/>
  <c r="AA621" i="5" s="1"/>
  <c r="AK586" i="11"/>
  <c r="AA624" i="5" s="1"/>
  <c r="AK584" i="11"/>
  <c r="AK587" i="11"/>
  <c r="AA625" i="5" s="1"/>
  <c r="BD676" i="5"/>
  <c r="BH676" i="5" s="1"/>
  <c r="BU676" i="5" s="1"/>
  <c r="AH285" i="11"/>
  <c r="X323" i="5" s="1"/>
  <c r="AH481" i="11"/>
  <c r="X519" i="5" s="1"/>
  <c r="AI310" i="11"/>
  <c r="Y336" i="5"/>
  <c r="X660" i="5"/>
  <c r="AH625" i="11"/>
  <c r="X663" i="5" s="1"/>
  <c r="AH623" i="11"/>
  <c r="X661" i="5" s="1"/>
  <c r="AH626" i="11"/>
  <c r="X664" i="5" s="1"/>
  <c r="AH624" i="11"/>
  <c r="X662" i="5" s="1"/>
  <c r="AH567" i="11"/>
  <c r="X605" i="5" s="1"/>
  <c r="AH290" i="11"/>
  <c r="X328" i="5" s="1"/>
  <c r="Y533" i="5"/>
  <c r="AI529" i="11"/>
  <c r="AI301" i="11"/>
  <c r="Y339" i="5" s="1"/>
  <c r="Y337" i="5"/>
  <c r="Y453" i="5"/>
  <c r="AI446" i="11"/>
  <c r="AI416" i="11"/>
  <c r="AI430" i="11"/>
  <c r="AH287" i="11"/>
  <c r="X325" i="5" s="1"/>
  <c r="X515" i="5"/>
  <c r="AH486" i="11"/>
  <c r="AH487" i="11"/>
  <c r="AH493" i="11"/>
  <c r="X531" i="5" s="1"/>
  <c r="AH484" i="11"/>
  <c r="X522" i="5" s="1"/>
  <c r="AH288" i="11"/>
  <c r="X326" i="5" s="1"/>
  <c r="AH289" i="11"/>
  <c r="X327" i="5" s="1"/>
  <c r="X517" i="5"/>
  <c r="AH480" i="11"/>
  <c r="AI304" i="11"/>
  <c r="Y342" i="5" s="1"/>
  <c r="Y340" i="5"/>
  <c r="AJ592" i="11"/>
  <c r="Z630" i="5" s="1"/>
  <c r="Z629" i="5"/>
  <c r="BB240" i="5"/>
  <c r="BG240" i="5" s="1"/>
  <c r="AH284" i="11"/>
  <c r="X322" i="5" s="1"/>
  <c r="AI554" i="11"/>
  <c r="Y592" i="5" s="1"/>
  <c r="Y531" i="5"/>
  <c r="Y576" i="5"/>
  <c r="AI539" i="11"/>
  <c r="Y577" i="5" s="1"/>
  <c r="AI540" i="11"/>
  <c r="Y578" i="5" s="1"/>
  <c r="BB595" i="5"/>
  <c r="BG595" i="5" s="1"/>
  <c r="AH568" i="11"/>
  <c r="X606" i="5" s="1"/>
  <c r="AI511" i="11"/>
  <c r="Y549" i="5" s="1"/>
  <c r="AK557" i="11"/>
  <c r="AA595" i="5" s="1"/>
  <c r="BE234" i="5"/>
  <c r="BI234" i="5" s="1"/>
  <c r="BV234" i="5" s="1"/>
  <c r="BB652" i="5"/>
  <c r="BG652" i="5" s="1"/>
  <c r="BD462" i="5"/>
  <c r="BH462" i="5" s="1"/>
  <c r="BU462" i="5" s="1"/>
  <c r="BE262" i="5"/>
  <c r="BI262" i="5" s="1"/>
  <c r="BV262" i="5" s="1"/>
  <c r="BB393" i="5"/>
  <c r="BF393" i="5" s="1"/>
  <c r="BE257" i="5"/>
  <c r="BI257" i="5" s="1"/>
  <c r="BV257" i="5" s="1"/>
  <c r="BE462" i="5"/>
  <c r="BI462" i="5" s="1"/>
  <c r="BV462" i="5" s="1"/>
  <c r="BD319" i="5"/>
  <c r="BH319" i="5" s="1"/>
  <c r="BU319" i="5" s="1"/>
  <c r="BB384" i="5"/>
  <c r="BF384" i="5" s="1"/>
  <c r="BD234" i="5"/>
  <c r="BH234" i="5" s="1"/>
  <c r="BU234" i="5" s="1"/>
  <c r="BE75" i="5"/>
  <c r="BI75" i="5" s="1"/>
  <c r="BV75" i="5" s="1"/>
  <c r="BD428" i="5"/>
  <c r="BH428" i="5" s="1"/>
  <c r="BU428" i="5" s="1"/>
  <c r="BD422" i="5"/>
  <c r="BH422" i="5" s="1"/>
  <c r="BU422" i="5" s="1"/>
  <c r="BE690" i="5"/>
  <c r="BI690" i="5" s="1"/>
  <c r="BV690" i="5" s="1"/>
  <c r="BE109" i="5"/>
  <c r="BI109" i="5" s="1"/>
  <c r="BV109" i="5" s="1"/>
  <c r="BD75" i="5"/>
  <c r="BH75" i="5" s="1"/>
  <c r="BU75" i="5" s="1"/>
  <c r="BE390" i="5"/>
  <c r="BI390" i="5" s="1"/>
  <c r="BV390" i="5" s="1"/>
  <c r="BE536" i="5"/>
  <c r="BI536" i="5" s="1"/>
  <c r="BV536" i="5" s="1"/>
  <c r="BD257" i="5"/>
  <c r="BH257" i="5" s="1"/>
  <c r="BU257" i="5" s="1"/>
  <c r="BB153" i="5"/>
  <c r="BF153" i="5" s="1"/>
  <c r="BD690" i="5"/>
  <c r="BH690" i="5" s="1"/>
  <c r="BU690" i="5" s="1"/>
  <c r="BB443" i="5"/>
  <c r="BF443" i="5" s="1"/>
  <c r="BB428" i="5"/>
  <c r="BF428" i="5" s="1"/>
  <c r="BD344" i="5"/>
  <c r="BH344" i="5" s="1"/>
  <c r="BU344" i="5" s="1"/>
  <c r="BB403" i="5"/>
  <c r="BF403" i="5" s="1"/>
  <c r="BE553" i="5"/>
  <c r="BI553" i="5" s="1"/>
  <c r="BV553" i="5" s="1"/>
  <c r="BB390" i="5"/>
  <c r="BF390" i="5" s="1"/>
  <c r="BD536" i="5"/>
  <c r="BH536" i="5" s="1"/>
  <c r="BU536" i="5" s="1"/>
  <c r="BE225" i="5"/>
  <c r="BI225" i="5" s="1"/>
  <c r="BV225" i="5" s="1"/>
  <c r="BE716" i="5"/>
  <c r="BI716" i="5" s="1"/>
  <c r="BV716" i="5" s="1"/>
  <c r="BB544" i="5"/>
  <c r="BF544" i="5" s="1"/>
  <c r="BD420" i="5"/>
  <c r="BH420" i="5" s="1"/>
  <c r="BU420" i="5" s="1"/>
  <c r="BB225" i="5"/>
  <c r="BF225" i="5" s="1"/>
  <c r="BB732" i="5"/>
  <c r="BG732" i="5" s="1"/>
  <c r="BE436" i="5"/>
  <c r="BI436" i="5" s="1"/>
  <c r="BV436" i="5" s="1"/>
  <c r="BB117" i="5"/>
  <c r="BF117" i="5" s="1"/>
  <c r="BB420" i="5"/>
  <c r="BG420" i="5" s="1"/>
  <c r="BE142" i="5"/>
  <c r="BI142" i="5" s="1"/>
  <c r="BV142" i="5" s="1"/>
  <c r="BB549" i="5"/>
  <c r="BF549" i="5" s="1"/>
  <c r="BE339" i="5"/>
  <c r="BI339" i="5" s="1"/>
  <c r="BV339" i="5" s="1"/>
  <c r="BD224" i="5"/>
  <c r="BH224" i="5" s="1"/>
  <c r="BU224" i="5" s="1"/>
  <c r="BD379" i="5"/>
  <c r="BH379" i="5" s="1"/>
  <c r="BU379" i="5" s="1"/>
  <c r="BE431" i="5"/>
  <c r="BI431" i="5" s="1"/>
  <c r="BV431" i="5" s="1"/>
  <c r="BD742" i="5"/>
  <c r="BH742" i="5" s="1"/>
  <c r="BU742" i="5" s="1"/>
  <c r="BD463" i="5"/>
  <c r="BH463" i="5" s="1"/>
  <c r="BU463" i="5" s="1"/>
  <c r="BB707" i="5"/>
  <c r="BG707" i="5" s="1"/>
  <c r="BB319" i="5"/>
  <c r="BF319" i="5" s="1"/>
  <c r="BD549" i="5"/>
  <c r="BH549" i="5" s="1"/>
  <c r="BU549" i="5" s="1"/>
  <c r="BD142" i="5"/>
  <c r="BH142" i="5" s="1"/>
  <c r="BU142" i="5" s="1"/>
  <c r="BE684" i="5"/>
  <c r="BI684" i="5" s="1"/>
  <c r="BV684" i="5" s="1"/>
  <c r="BD439" i="5"/>
  <c r="BH439" i="5" s="1"/>
  <c r="BU439" i="5" s="1"/>
  <c r="BB339" i="5"/>
  <c r="BG339" i="5" s="1"/>
  <c r="BD812" i="5"/>
  <c r="BH812" i="5" s="1"/>
  <c r="BU812" i="5" s="1"/>
  <c r="BB224" i="5"/>
  <c r="BG224" i="5" s="1"/>
  <c r="BB724" i="5"/>
  <c r="BG724" i="5" s="1"/>
  <c r="BE379" i="5"/>
  <c r="BI379" i="5" s="1"/>
  <c r="BV379" i="5" s="1"/>
  <c r="BD144" i="5"/>
  <c r="BH144" i="5" s="1"/>
  <c r="BU144" i="5" s="1"/>
  <c r="BE156" i="5"/>
  <c r="BI156" i="5" s="1"/>
  <c r="BV156" i="5" s="1"/>
  <c r="BB576" i="5"/>
  <c r="BF576" i="5" s="1"/>
  <c r="BD426" i="5"/>
  <c r="BH426" i="5" s="1"/>
  <c r="BU426" i="5" s="1"/>
  <c r="BB684" i="5"/>
  <c r="BG684" i="5" s="1"/>
  <c r="BE439" i="5"/>
  <c r="BI439" i="5" s="1"/>
  <c r="BV439" i="5" s="1"/>
  <c r="BB69" i="5"/>
  <c r="BG69" i="5" s="1"/>
  <c r="BE366" i="5"/>
  <c r="BI366" i="5" s="1"/>
  <c r="BV366" i="5" s="1"/>
  <c r="BE812" i="5"/>
  <c r="BI812" i="5" s="1"/>
  <c r="BV812" i="5" s="1"/>
  <c r="BD443" i="5"/>
  <c r="BH443" i="5" s="1"/>
  <c r="BU443" i="5" s="1"/>
  <c r="BB144" i="5"/>
  <c r="BF144" i="5" s="1"/>
  <c r="BD652" i="5"/>
  <c r="BH652" i="5" s="1"/>
  <c r="BU652" i="5" s="1"/>
  <c r="BD732" i="5"/>
  <c r="BH732" i="5" s="1"/>
  <c r="BU732" i="5" s="1"/>
  <c r="BB156" i="5"/>
  <c r="BG156" i="5" s="1"/>
  <c r="BE518" i="5"/>
  <c r="BI518" i="5" s="1"/>
  <c r="BV518" i="5" s="1"/>
  <c r="BE426" i="5"/>
  <c r="BI426" i="5" s="1"/>
  <c r="BV426" i="5" s="1"/>
  <c r="BD54" i="5"/>
  <c r="BH54" i="5" s="1"/>
  <c r="BU54" i="5" s="1"/>
  <c r="BB583" i="5"/>
  <c r="BG583" i="5" s="1"/>
  <c r="BE200" i="5"/>
  <c r="BI200" i="5" s="1"/>
  <c r="BV200" i="5" s="1"/>
  <c r="BD262" i="5"/>
  <c r="BH262" i="5" s="1"/>
  <c r="BU262" i="5" s="1"/>
  <c r="BE364" i="5"/>
  <c r="BI364" i="5" s="1"/>
  <c r="BV364" i="5" s="1"/>
  <c r="BD466" i="5"/>
  <c r="BH466" i="5" s="1"/>
  <c r="BU466" i="5" s="1"/>
  <c r="BB268" i="5"/>
  <c r="BF268" i="5" s="1"/>
  <c r="BE374" i="5"/>
  <c r="BI374" i="5" s="1"/>
  <c r="BV374" i="5" s="1"/>
  <c r="BE598" i="5"/>
  <c r="BI598" i="5" s="1"/>
  <c r="BV598" i="5" s="1"/>
  <c r="BD200" i="5"/>
  <c r="BH200" i="5" s="1"/>
  <c r="BU200" i="5" s="1"/>
  <c r="BB803" i="5"/>
  <c r="BF803" i="5" s="1"/>
  <c r="BE239" i="5"/>
  <c r="BI239" i="5" s="1"/>
  <c r="BV239" i="5" s="1"/>
  <c r="BB374" i="5"/>
  <c r="BF374" i="5" s="1"/>
  <c r="BB473" i="5"/>
  <c r="BG473" i="5" s="1"/>
  <c r="BB521" i="5"/>
  <c r="BG521" i="5" s="1"/>
  <c r="BD301" i="5"/>
  <c r="BH301" i="5" s="1"/>
  <c r="BU301" i="5" s="1"/>
  <c r="BD415" i="5"/>
  <c r="BH415" i="5" s="1"/>
  <c r="BU415" i="5" s="1"/>
  <c r="BB687" i="5"/>
  <c r="BF687" i="5" s="1"/>
  <c r="BE184" i="5"/>
  <c r="BI184" i="5" s="1"/>
  <c r="BV184" i="5" s="1"/>
  <c r="BD327" i="5"/>
  <c r="BH327" i="5" s="1"/>
  <c r="BU327" i="5" s="1"/>
  <c r="BB184" i="5"/>
  <c r="BG184" i="5" s="1"/>
  <c r="AI485" i="11"/>
  <c r="Y523" i="5" s="1"/>
  <c r="BB519" i="5"/>
  <c r="BF519" i="5" s="1"/>
  <c r="BB327" i="5"/>
  <c r="BF327" i="5" s="1"/>
  <c r="AI484" i="11"/>
  <c r="Y522" i="5" s="1"/>
  <c r="BE320" i="5"/>
  <c r="BI320" i="5" s="1"/>
  <c r="BV320" i="5" s="1"/>
  <c r="BB676" i="5"/>
  <c r="BG676" i="5" s="1"/>
  <c r="BB786" i="5"/>
  <c r="BF786" i="5" s="1"/>
  <c r="BE47" i="5"/>
  <c r="BI47" i="5" s="1"/>
  <c r="BV47" i="5" s="1"/>
  <c r="BE499" i="5"/>
  <c r="BI499" i="5" s="1"/>
  <c r="BV499" i="5" s="1"/>
  <c r="BE150" i="5"/>
  <c r="BI150" i="5" s="1"/>
  <c r="BV150" i="5" s="1"/>
  <c r="BB746" i="5"/>
  <c r="BG746" i="5" s="1"/>
  <c r="BD440" i="5"/>
  <c r="BH440" i="5" s="1"/>
  <c r="BU440" i="5" s="1"/>
  <c r="BB126" i="5"/>
  <c r="BB472" i="5"/>
  <c r="BF472" i="5" s="1"/>
  <c r="BE125" i="5"/>
  <c r="BI125" i="5" s="1"/>
  <c r="BV125" i="5" s="1"/>
  <c r="BD484" i="5"/>
  <c r="BH484" i="5" s="1"/>
  <c r="BU484" i="5" s="1"/>
  <c r="BD165" i="5"/>
  <c r="BH165" i="5" s="1"/>
  <c r="BU165" i="5" s="1"/>
  <c r="BE207" i="5"/>
  <c r="BI207" i="5" s="1"/>
  <c r="BV207" i="5" s="1"/>
  <c r="BE572" i="5"/>
  <c r="BI572" i="5" s="1"/>
  <c r="BV572" i="5" s="1"/>
  <c r="BE454" i="5"/>
  <c r="BI454" i="5" s="1"/>
  <c r="BV454" i="5" s="1"/>
  <c r="BD212" i="5"/>
  <c r="BH212" i="5" s="1"/>
  <c r="BU212" i="5" s="1"/>
  <c r="BD52" i="5"/>
  <c r="BH52" i="5" s="1"/>
  <c r="BU52" i="5" s="1"/>
  <c r="BD187" i="5"/>
  <c r="BH187" i="5" s="1"/>
  <c r="BU187" i="5" s="1"/>
  <c r="BE733" i="5"/>
  <c r="BI733" i="5" s="1"/>
  <c r="BV733" i="5" s="1"/>
  <c r="BD695" i="5"/>
  <c r="BH695" i="5" s="1"/>
  <c r="BU695" i="5" s="1"/>
  <c r="BD572" i="5"/>
  <c r="BH572" i="5" s="1"/>
  <c r="BU572" i="5" s="1"/>
  <c r="BB454" i="5"/>
  <c r="BG454" i="5" s="1"/>
  <c r="BD459" i="5"/>
  <c r="BH459" i="5" s="1"/>
  <c r="BU459" i="5" s="1"/>
  <c r="BD698" i="5"/>
  <c r="BH698" i="5" s="1"/>
  <c r="BU698" i="5" s="1"/>
  <c r="BE103" i="5"/>
  <c r="BI103" i="5" s="1"/>
  <c r="BV103" i="5" s="1"/>
  <c r="BB484" i="5"/>
  <c r="BF484" i="5" s="1"/>
  <c r="BD92" i="5"/>
  <c r="BH92" i="5" s="1"/>
  <c r="BU92" i="5" s="1"/>
  <c r="BE487" i="5"/>
  <c r="BI487" i="5" s="1"/>
  <c r="BV487" i="5" s="1"/>
  <c r="BE212" i="5"/>
  <c r="BI212" i="5" s="1"/>
  <c r="BV212" i="5" s="1"/>
  <c r="BB434" i="5"/>
  <c r="BG434" i="5" s="1"/>
  <c r="BD499" i="5"/>
  <c r="BH499" i="5" s="1"/>
  <c r="BU499" i="5" s="1"/>
  <c r="BB150" i="5"/>
  <c r="BF150" i="5" s="1"/>
  <c r="BD345" i="5"/>
  <c r="BH345" i="5" s="1"/>
  <c r="BU345" i="5" s="1"/>
  <c r="BD119" i="5"/>
  <c r="BH119" i="5" s="1"/>
  <c r="BU119" i="5" s="1"/>
  <c r="BE83" i="5"/>
  <c r="BI83" i="5" s="1"/>
  <c r="BV83" i="5" s="1"/>
  <c r="BE498" i="5"/>
  <c r="BI498" i="5" s="1"/>
  <c r="BV498" i="5" s="1"/>
  <c r="BD748" i="5"/>
  <c r="BH748" i="5" s="1"/>
  <c r="BU748" i="5" s="1"/>
  <c r="BE213" i="5"/>
  <c r="BI213" i="5" s="1"/>
  <c r="BV213" i="5" s="1"/>
  <c r="BB165" i="5"/>
  <c r="BG165" i="5" s="1"/>
  <c r="BE401" i="5"/>
  <c r="BI401" i="5" s="1"/>
  <c r="BV401" i="5" s="1"/>
  <c r="BB440" i="5"/>
  <c r="BG440" i="5" s="1"/>
  <c r="BE466" i="5"/>
  <c r="BI466" i="5" s="1"/>
  <c r="BV466" i="5" s="1"/>
  <c r="BE661" i="5"/>
  <c r="BI661" i="5" s="1"/>
  <c r="BV661" i="5" s="1"/>
  <c r="BE174" i="5"/>
  <c r="BI174" i="5" s="1"/>
  <c r="BV174" i="5" s="1"/>
  <c r="BB370" i="5"/>
  <c r="BF370" i="5" s="1"/>
  <c r="BB762" i="5"/>
  <c r="BG762" i="5" s="1"/>
  <c r="BE338" i="5"/>
  <c r="BI338" i="5" s="1"/>
  <c r="BV338" i="5" s="1"/>
  <c r="BE502" i="5"/>
  <c r="BI502" i="5" s="1"/>
  <c r="BV502" i="5" s="1"/>
  <c r="BD706" i="5"/>
  <c r="BH706" i="5" s="1"/>
  <c r="BU706" i="5" s="1"/>
  <c r="AI514" i="11"/>
  <c r="Y552" i="5" s="1"/>
  <c r="BB133" i="5"/>
  <c r="BG133" i="5" s="1"/>
  <c r="BB396" i="5"/>
  <c r="BG396" i="5" s="1"/>
  <c r="BE434" i="5"/>
  <c r="BI434" i="5" s="1"/>
  <c r="BV434" i="5" s="1"/>
  <c r="BE206" i="5"/>
  <c r="BI206" i="5" s="1"/>
  <c r="BV206" i="5" s="1"/>
  <c r="BE370" i="5"/>
  <c r="BI370" i="5" s="1"/>
  <c r="BV370" i="5" s="1"/>
  <c r="BE52" i="5"/>
  <c r="BI52" i="5" s="1"/>
  <c r="BV52" i="5" s="1"/>
  <c r="BD279" i="5"/>
  <c r="BH279" i="5" s="1"/>
  <c r="BU279" i="5" s="1"/>
  <c r="BE355" i="5"/>
  <c r="BI355" i="5" s="1"/>
  <c r="BV355" i="5" s="1"/>
  <c r="BB187" i="5"/>
  <c r="BG187" i="5" s="1"/>
  <c r="BB733" i="5"/>
  <c r="BG733" i="5" s="1"/>
  <c r="BE695" i="5"/>
  <c r="BI695" i="5" s="1"/>
  <c r="BV695" i="5" s="1"/>
  <c r="BD518" i="5"/>
  <c r="BH518" i="5" s="1"/>
  <c r="BU518" i="5" s="1"/>
  <c r="BE459" i="5"/>
  <c r="BI459" i="5" s="1"/>
  <c r="BV459" i="5" s="1"/>
  <c r="BB698" i="5"/>
  <c r="BF698" i="5" s="1"/>
  <c r="BD103" i="5"/>
  <c r="BH103" i="5" s="1"/>
  <c r="BU103" i="5" s="1"/>
  <c r="BB92" i="5"/>
  <c r="BF92" i="5" s="1"/>
  <c r="BD487" i="5"/>
  <c r="BH487" i="5" s="1"/>
  <c r="BU487" i="5" s="1"/>
  <c r="BD666" i="5"/>
  <c r="BH666" i="5" s="1"/>
  <c r="BU666" i="5" s="1"/>
  <c r="BD731" i="5"/>
  <c r="BH731" i="5" s="1"/>
  <c r="BU731" i="5" s="1"/>
  <c r="BE101" i="5"/>
  <c r="BI101" i="5" s="1"/>
  <c r="BV101" i="5" s="1"/>
  <c r="BE345" i="5"/>
  <c r="BI345" i="5" s="1"/>
  <c r="BV345" i="5" s="1"/>
  <c r="BE119" i="5"/>
  <c r="BI119" i="5" s="1"/>
  <c r="BV119" i="5" s="1"/>
  <c r="BB83" i="5"/>
  <c r="BF83" i="5" s="1"/>
  <c r="BB498" i="5"/>
  <c r="BF498" i="5" s="1"/>
  <c r="BE748" i="5"/>
  <c r="BI748" i="5" s="1"/>
  <c r="BV748" i="5" s="1"/>
  <c r="BD213" i="5"/>
  <c r="BH213" i="5" s="1"/>
  <c r="BU213" i="5" s="1"/>
  <c r="BD401" i="5"/>
  <c r="BH401" i="5" s="1"/>
  <c r="BU401" i="5" s="1"/>
  <c r="BE58" i="5"/>
  <c r="BI58" i="5" s="1"/>
  <c r="BV58" i="5" s="1"/>
  <c r="BE192" i="5"/>
  <c r="BI192" i="5" s="1"/>
  <c r="BV192" i="5" s="1"/>
  <c r="BB174" i="5"/>
  <c r="BD62" i="5"/>
  <c r="BH62" i="5" s="1"/>
  <c r="BU62" i="5" s="1"/>
  <c r="BD502" i="5"/>
  <c r="BH502" i="5" s="1"/>
  <c r="BU502" i="5" s="1"/>
  <c r="BD365" i="5"/>
  <c r="BH365" i="5" s="1"/>
  <c r="BU365" i="5" s="1"/>
  <c r="AI517" i="11"/>
  <c r="Y555" i="5" s="1"/>
  <c r="BD621" i="5"/>
  <c r="BH621" i="5" s="1"/>
  <c r="BU621" i="5" s="1"/>
  <c r="BB109" i="5"/>
  <c r="BG109" i="5" s="1"/>
  <c r="BD120" i="5"/>
  <c r="BH120" i="5" s="1"/>
  <c r="BU120" i="5" s="1"/>
  <c r="BB726" i="5"/>
  <c r="BG726" i="5" s="1"/>
  <c r="BD479" i="5"/>
  <c r="BH479" i="5" s="1"/>
  <c r="BU479" i="5" s="1"/>
  <c r="BE460" i="5"/>
  <c r="BI460" i="5" s="1"/>
  <c r="BV460" i="5" s="1"/>
  <c r="BE229" i="5"/>
  <c r="BI229" i="5" s="1"/>
  <c r="BV229" i="5" s="1"/>
  <c r="BE88" i="5"/>
  <c r="BI88" i="5" s="1"/>
  <c r="BV88" i="5" s="1"/>
  <c r="BE148" i="5"/>
  <c r="BI148" i="5" s="1"/>
  <c r="BV148" i="5" s="1"/>
  <c r="BB54" i="5"/>
  <c r="BG54" i="5" s="1"/>
  <c r="BB508" i="5"/>
  <c r="BF508" i="5" s="1"/>
  <c r="BB771" i="5"/>
  <c r="BF771" i="5" s="1"/>
  <c r="BB545" i="5"/>
  <c r="BG545" i="5" s="1"/>
  <c r="BD355" i="5"/>
  <c r="BH355" i="5" s="1"/>
  <c r="BU355" i="5" s="1"/>
  <c r="BE259" i="5"/>
  <c r="BI259" i="5" s="1"/>
  <c r="BV259" i="5" s="1"/>
  <c r="BD58" i="5"/>
  <c r="BH58" i="5" s="1"/>
  <c r="BU58" i="5" s="1"/>
  <c r="BE48" i="5"/>
  <c r="BI48" i="5" s="1"/>
  <c r="BV48" i="5" s="1"/>
  <c r="BD192" i="5"/>
  <c r="BH192" i="5" s="1"/>
  <c r="BU192" i="5" s="1"/>
  <c r="BE241" i="5"/>
  <c r="BI241" i="5" s="1"/>
  <c r="BV241" i="5" s="1"/>
  <c r="BD269" i="5"/>
  <c r="BH269" i="5" s="1"/>
  <c r="BU269" i="5" s="1"/>
  <c r="BD202" i="5"/>
  <c r="BH202" i="5" s="1"/>
  <c r="BU202" i="5" s="1"/>
  <c r="BD255" i="5"/>
  <c r="BH255" i="5" s="1"/>
  <c r="BU255" i="5" s="1"/>
  <c r="BB402" i="5"/>
  <c r="BF402" i="5" s="1"/>
  <c r="BE479" i="5"/>
  <c r="BI479" i="5" s="1"/>
  <c r="BV479" i="5" s="1"/>
  <c r="BD460" i="5"/>
  <c r="BH460" i="5" s="1"/>
  <c r="BU460" i="5" s="1"/>
  <c r="BE773" i="5"/>
  <c r="BI773" i="5" s="1"/>
  <c r="BV773" i="5" s="1"/>
  <c r="BD233" i="5"/>
  <c r="BH233" i="5" s="1"/>
  <c r="BU233" i="5" s="1"/>
  <c r="BD597" i="5"/>
  <c r="BH597" i="5" s="1"/>
  <c r="BU597" i="5" s="1"/>
  <c r="BE635" i="5"/>
  <c r="BI635" i="5" s="1"/>
  <c r="BV635" i="5" s="1"/>
  <c r="BE350" i="5"/>
  <c r="BI350" i="5" s="1"/>
  <c r="BV350" i="5" s="1"/>
  <c r="BE489" i="5"/>
  <c r="BI489" i="5" s="1"/>
  <c r="BV489" i="5" s="1"/>
  <c r="BE478" i="5"/>
  <c r="BI478" i="5" s="1"/>
  <c r="BV478" i="5" s="1"/>
  <c r="BB731" i="5"/>
  <c r="BF731" i="5" s="1"/>
  <c r="BD229" i="5"/>
  <c r="BH229" i="5" s="1"/>
  <c r="BU229" i="5" s="1"/>
  <c r="BE819" i="5"/>
  <c r="BI819" i="5" s="1"/>
  <c r="BV819" i="5" s="1"/>
  <c r="BE326" i="5"/>
  <c r="BI326" i="5" s="1"/>
  <c r="BV326" i="5" s="1"/>
  <c r="BE289" i="5"/>
  <c r="BI289" i="5" s="1"/>
  <c r="BV289" i="5" s="1"/>
  <c r="BD403" i="5"/>
  <c r="BH403" i="5" s="1"/>
  <c r="BU403" i="5" s="1"/>
  <c r="BE168" i="5"/>
  <c r="BI168" i="5" s="1"/>
  <c r="BV168" i="5" s="1"/>
  <c r="BD260" i="5"/>
  <c r="BH260" i="5" s="1"/>
  <c r="BU260" i="5" s="1"/>
  <c r="BD259" i="5"/>
  <c r="BH259" i="5" s="1"/>
  <c r="BU259" i="5" s="1"/>
  <c r="BD424" i="5"/>
  <c r="BH424" i="5" s="1"/>
  <c r="BU424" i="5" s="1"/>
  <c r="BE631" i="5"/>
  <c r="BI631" i="5" s="1"/>
  <c r="BV631" i="5" s="1"/>
  <c r="BD48" i="5"/>
  <c r="BH48" i="5" s="1"/>
  <c r="BU48" i="5" s="1"/>
  <c r="BD393" i="5"/>
  <c r="BH393" i="5" s="1"/>
  <c r="BU393" i="5" s="1"/>
  <c r="BD148" i="5"/>
  <c r="BH148" i="5" s="1"/>
  <c r="BU148" i="5" s="1"/>
  <c r="BE595" i="5"/>
  <c r="BI595" i="5" s="1"/>
  <c r="BV595" i="5" s="1"/>
  <c r="BE269" i="5"/>
  <c r="BI269" i="5" s="1"/>
  <c r="BV269" i="5" s="1"/>
  <c r="BE802" i="5"/>
  <c r="BI802" i="5" s="1"/>
  <c r="BV802" i="5" s="1"/>
  <c r="BE707" i="5"/>
  <c r="BI707" i="5" s="1"/>
  <c r="BV707" i="5" s="1"/>
  <c r="BD741" i="5"/>
  <c r="BH741" i="5" s="1"/>
  <c r="BU741" i="5" s="1"/>
  <c r="BE202" i="5"/>
  <c r="BI202" i="5" s="1"/>
  <c r="BV202" i="5" s="1"/>
  <c r="BD500" i="5"/>
  <c r="BH500" i="5" s="1"/>
  <c r="BU500" i="5" s="1"/>
  <c r="BB255" i="5"/>
  <c r="BF255" i="5" s="1"/>
  <c r="BE417" i="5"/>
  <c r="BI417" i="5" s="1"/>
  <c r="BV417" i="5" s="1"/>
  <c r="BE576" i="5"/>
  <c r="BI576" i="5" s="1"/>
  <c r="BV576" i="5" s="1"/>
  <c r="BB163" i="5"/>
  <c r="BF163" i="5" s="1"/>
  <c r="AJ558" i="11"/>
  <c r="Z596" i="5" s="1"/>
  <c r="BB553" i="5"/>
  <c r="BF553" i="5" s="1"/>
  <c r="BD472" i="5"/>
  <c r="BH472" i="5" s="1"/>
  <c r="BU472" i="5" s="1"/>
  <c r="BE597" i="5"/>
  <c r="BI597" i="5" s="1"/>
  <c r="BV597" i="5" s="1"/>
  <c r="BD478" i="5"/>
  <c r="BH478" i="5" s="1"/>
  <c r="BU478" i="5" s="1"/>
  <c r="BB101" i="5"/>
  <c r="BF101" i="5" s="1"/>
  <c r="BD289" i="5"/>
  <c r="BH289" i="5" s="1"/>
  <c r="BU289" i="5" s="1"/>
  <c r="BB365" i="5"/>
  <c r="BG365" i="5" s="1"/>
  <c r="BD489" i="5"/>
  <c r="BH489" i="5" s="1"/>
  <c r="BU489" i="5" s="1"/>
  <c r="BD366" i="5"/>
  <c r="BH366" i="5" s="1"/>
  <c r="BU366" i="5" s="1"/>
  <c r="BB404" i="5"/>
  <c r="BG404" i="5" s="1"/>
  <c r="BB802" i="5"/>
  <c r="BF802" i="5" s="1"/>
  <c r="BE268" i="5"/>
  <c r="BI268" i="5" s="1"/>
  <c r="BV268" i="5" s="1"/>
  <c r="BE386" i="5"/>
  <c r="BI386" i="5" s="1"/>
  <c r="BV386" i="5" s="1"/>
  <c r="X601" i="5"/>
  <c r="AH565" i="11"/>
  <c r="X603" i="5" s="1"/>
  <c r="AH564" i="11"/>
  <c r="X602" i="5" s="1"/>
  <c r="Y597" i="5"/>
  <c r="AI561" i="11"/>
  <c r="Y599" i="5" s="1"/>
  <c r="AH570" i="11"/>
  <c r="X608" i="5" s="1"/>
  <c r="AI560" i="11"/>
  <c r="Y598" i="5" s="1"/>
  <c r="AI510" i="11"/>
  <c r="Y548" i="5" s="1"/>
  <c r="Z594" i="5"/>
  <c r="AJ562" i="11"/>
  <c r="Z600" i="5" s="1"/>
  <c r="AI507" i="11"/>
  <c r="Y545" i="5" s="1"/>
  <c r="AI509" i="11"/>
  <c r="Y547" i="5" s="1"/>
  <c r="Z601" i="5"/>
  <c r="AJ565" i="11"/>
  <c r="Z603" i="5" s="1"/>
  <c r="AA601" i="5"/>
  <c r="AK565" i="11"/>
  <c r="AA603" i="5" s="1"/>
  <c r="X380" i="5"/>
  <c r="AH343" i="11"/>
  <c r="X381" i="5" s="1"/>
  <c r="AI518" i="11"/>
  <c r="X354" i="5"/>
  <c r="AH318" i="11"/>
  <c r="AI482" i="11"/>
  <c r="Y520" i="5" s="1"/>
  <c r="AI516" i="11"/>
  <c r="Y554" i="5" s="1"/>
  <c r="AI512" i="11"/>
  <c r="Y550" i="5" s="1"/>
  <c r="Z627" i="5"/>
  <c r="AJ590" i="11"/>
  <c r="AA594" i="5"/>
  <c r="AK562" i="11"/>
  <c r="AA600" i="5" s="1"/>
  <c r="AH571" i="11"/>
  <c r="X609" i="5" s="1"/>
  <c r="AH569" i="11"/>
  <c r="X607" i="5" s="1"/>
  <c r="AH572" i="11"/>
  <c r="BE634" i="5"/>
  <c r="BI634" i="5" s="1"/>
  <c r="BV634" i="5" s="1"/>
  <c r="AJ559" i="11"/>
  <c r="AJ560" i="11" s="1"/>
  <c r="Z598" i="5" s="1"/>
  <c r="AI486" i="11"/>
  <c r="X593" i="5"/>
  <c r="AH556" i="11"/>
  <c r="AH557" i="11" s="1"/>
  <c r="X595" i="5" s="1"/>
  <c r="AA596" i="5"/>
  <c r="AK559" i="11"/>
  <c r="AK560" i="11" s="1"/>
  <c r="AA598" i="5" s="1"/>
  <c r="BE301" i="5"/>
  <c r="BI301" i="5" s="1"/>
  <c r="BV301" i="5" s="1"/>
  <c r="BE415" i="5"/>
  <c r="BI415" i="5" s="1"/>
  <c r="BV415" i="5" s="1"/>
  <c r="BD586" i="5"/>
  <c r="BH586" i="5" s="1"/>
  <c r="BU586" i="5" s="1"/>
  <c r="BD383" i="5"/>
  <c r="BH383" i="5" s="1"/>
  <c r="BU383" i="5" s="1"/>
  <c r="BD173" i="5"/>
  <c r="BH173" i="5" s="1"/>
  <c r="BU173" i="5" s="1"/>
  <c r="BD804" i="5"/>
  <c r="BH804" i="5" s="1"/>
  <c r="BU804" i="5" s="1"/>
  <c r="BD78" i="5"/>
  <c r="BH78" i="5" s="1"/>
  <c r="BU78" i="5" s="1"/>
  <c r="BD256" i="5"/>
  <c r="BH256" i="5" s="1"/>
  <c r="BU256" i="5" s="1"/>
  <c r="BE383" i="5"/>
  <c r="BI383" i="5" s="1"/>
  <c r="BV383" i="5" s="1"/>
  <c r="BE173" i="5"/>
  <c r="BI173" i="5" s="1"/>
  <c r="BV173" i="5" s="1"/>
  <c r="BE804" i="5"/>
  <c r="BI804" i="5" s="1"/>
  <c r="BV804" i="5" s="1"/>
  <c r="BD470" i="5"/>
  <c r="BH470" i="5" s="1"/>
  <c r="BU470" i="5" s="1"/>
  <c r="BE509" i="5"/>
  <c r="BI509" i="5" s="1"/>
  <c r="BV509" i="5" s="1"/>
  <c r="BE78" i="5"/>
  <c r="BI78" i="5" s="1"/>
  <c r="BV78" i="5" s="1"/>
  <c r="BE794" i="5"/>
  <c r="BI794" i="5" s="1"/>
  <c r="BV794" i="5" s="1"/>
  <c r="BE198" i="5"/>
  <c r="BI198" i="5" s="1"/>
  <c r="BV198" i="5" s="1"/>
  <c r="BE470" i="5"/>
  <c r="BI470" i="5" s="1"/>
  <c r="BV470" i="5" s="1"/>
  <c r="BD749" i="5"/>
  <c r="BH749" i="5" s="1"/>
  <c r="BU749" i="5" s="1"/>
  <c r="BD509" i="5"/>
  <c r="BH509" i="5" s="1"/>
  <c r="BU509" i="5" s="1"/>
  <c r="BE630" i="5"/>
  <c r="BI630" i="5" s="1"/>
  <c r="BV630" i="5" s="1"/>
  <c r="BD794" i="5"/>
  <c r="BH794" i="5" s="1"/>
  <c r="BU794" i="5" s="1"/>
  <c r="BE278" i="5"/>
  <c r="BI278" i="5" s="1"/>
  <c r="BV278" i="5" s="1"/>
  <c r="BD198" i="5"/>
  <c r="BH198" i="5" s="1"/>
  <c r="BU198" i="5" s="1"/>
  <c r="BE749" i="5"/>
  <c r="BI749" i="5" s="1"/>
  <c r="BV749" i="5" s="1"/>
  <c r="BD493" i="5"/>
  <c r="BH493" i="5" s="1"/>
  <c r="BU493" i="5" s="1"/>
  <c r="BD630" i="5"/>
  <c r="BH630" i="5" s="1"/>
  <c r="BU630" i="5" s="1"/>
  <c r="BD278" i="5"/>
  <c r="BH278" i="5" s="1"/>
  <c r="BU278" i="5" s="1"/>
  <c r="BE539" i="5"/>
  <c r="BI539" i="5" s="1"/>
  <c r="BV539" i="5" s="1"/>
  <c r="BE519" i="5"/>
  <c r="BI519" i="5" s="1"/>
  <c r="BV519" i="5" s="1"/>
  <c r="BE493" i="5"/>
  <c r="BI493" i="5" s="1"/>
  <c r="BV493" i="5" s="1"/>
  <c r="BE687" i="5"/>
  <c r="BI687" i="5" s="1"/>
  <c r="BV687" i="5" s="1"/>
  <c r="BD539" i="5"/>
  <c r="BH539" i="5" s="1"/>
  <c r="BU539" i="5" s="1"/>
  <c r="BD265" i="5"/>
  <c r="BH265" i="5" s="1"/>
  <c r="BU265" i="5" s="1"/>
  <c r="BD442" i="5"/>
  <c r="BH442" i="5" s="1"/>
  <c r="BU442" i="5" s="1"/>
  <c r="BB475" i="5"/>
  <c r="BG475" i="5" s="1"/>
  <c r="BE475" i="5"/>
  <c r="BI475" i="5" s="1"/>
  <c r="BV475" i="5" s="1"/>
  <c r="BD214" i="5"/>
  <c r="BH214" i="5" s="1"/>
  <c r="BU214" i="5" s="1"/>
  <c r="BB709" i="5"/>
  <c r="BF709" i="5" s="1"/>
  <c r="BE709" i="5"/>
  <c r="BI709" i="5" s="1"/>
  <c r="BV709" i="5" s="1"/>
  <c r="BB485" i="5"/>
  <c r="BG485" i="5" s="1"/>
  <c r="BE485" i="5"/>
  <c r="BI485" i="5" s="1"/>
  <c r="BV485" i="5" s="1"/>
  <c r="BD311" i="5"/>
  <c r="BH311" i="5" s="1"/>
  <c r="BU311" i="5" s="1"/>
  <c r="BE799" i="5"/>
  <c r="BI799" i="5" s="1"/>
  <c r="BV799" i="5" s="1"/>
  <c r="BD803" i="5"/>
  <c r="BH803" i="5" s="1"/>
  <c r="BU803" i="5" s="1"/>
  <c r="BD799" i="5"/>
  <c r="BH799" i="5" s="1"/>
  <c r="BU799" i="5" s="1"/>
  <c r="BD680" i="5"/>
  <c r="BH680" i="5" s="1"/>
  <c r="BU680" i="5" s="1"/>
  <c r="BE550" i="5"/>
  <c r="BI550" i="5" s="1"/>
  <c r="BV550" i="5" s="1"/>
  <c r="BB273" i="5"/>
  <c r="BG273" i="5" s="1"/>
  <c r="BB664" i="5"/>
  <c r="BG664" i="5" s="1"/>
  <c r="BD204" i="5"/>
  <c r="BH204" i="5" s="1"/>
  <c r="BU204" i="5" s="1"/>
  <c r="BD550" i="5"/>
  <c r="BH550" i="5" s="1"/>
  <c r="BU550" i="5" s="1"/>
  <c r="BB266" i="5"/>
  <c r="BF266" i="5" s="1"/>
  <c r="BD298" i="5"/>
  <c r="BH298" i="5" s="1"/>
  <c r="BU298" i="5" s="1"/>
  <c r="BB775" i="5"/>
  <c r="BF775" i="5" s="1"/>
  <c r="BD638" i="5"/>
  <c r="BH638" i="5" s="1"/>
  <c r="BU638" i="5" s="1"/>
  <c r="BB788" i="5"/>
  <c r="BG788" i="5" s="1"/>
  <c r="BD244" i="5"/>
  <c r="BH244" i="5" s="1"/>
  <c r="BU244" i="5" s="1"/>
  <c r="BD215" i="5"/>
  <c r="BH215" i="5" s="1"/>
  <c r="BU215" i="5" s="1"/>
  <c r="BB389" i="5"/>
  <c r="BB399" i="5"/>
  <c r="BG399" i="5" s="1"/>
  <c r="BD776" i="5"/>
  <c r="BH776" i="5" s="1"/>
  <c r="BU776" i="5" s="1"/>
  <c r="BE94" i="5"/>
  <c r="BI94" i="5" s="1"/>
  <c r="BV94" i="5" s="1"/>
  <c r="BE680" i="5"/>
  <c r="BI680" i="5" s="1"/>
  <c r="BV680" i="5" s="1"/>
  <c r="BD240" i="5"/>
  <c r="BH240" i="5" s="1"/>
  <c r="BU240" i="5" s="1"/>
  <c r="BB776" i="5"/>
  <c r="BG776" i="5" s="1"/>
  <c r="BD226" i="5"/>
  <c r="BH226" i="5" s="1"/>
  <c r="BU226" i="5" s="1"/>
  <c r="BD410" i="5"/>
  <c r="BH410" i="5" s="1"/>
  <c r="BU410" i="5" s="1"/>
  <c r="AA41" i="5"/>
  <c r="X41" i="5"/>
  <c r="Z41" i="5"/>
  <c r="Y41" i="5"/>
  <c r="BB807" i="5"/>
  <c r="BG807" i="5" s="1"/>
  <c r="BB367" i="5"/>
  <c r="BG367" i="5" s="1"/>
  <c r="BB159" i="5"/>
  <c r="BF159" i="5" s="1"/>
  <c r="BB93" i="5"/>
  <c r="BF93" i="5" s="1"/>
  <c r="BB94" i="5"/>
  <c r="BG94" i="5" s="1"/>
  <c r="BD501" i="5"/>
  <c r="BH501" i="5" s="1"/>
  <c r="BU501" i="5" s="1"/>
  <c r="BB317" i="5"/>
  <c r="BF317" i="5" s="1"/>
  <c r="BE589" i="5"/>
  <c r="BI589" i="5" s="1"/>
  <c r="BV589" i="5" s="1"/>
  <c r="BD196" i="5"/>
  <c r="BH196" i="5" s="1"/>
  <c r="BU196" i="5" s="1"/>
  <c r="BB640" i="5"/>
  <c r="BF640" i="5" s="1"/>
  <c r="BB151" i="5"/>
  <c r="BG151" i="5" s="1"/>
  <c r="BE128" i="5"/>
  <c r="BI128" i="5" s="1"/>
  <c r="BV128" i="5" s="1"/>
  <c r="BB501" i="5"/>
  <c r="BG501" i="5" s="1"/>
  <c r="BB581" i="5"/>
  <c r="BF581" i="5" s="1"/>
  <c r="BB96" i="5"/>
  <c r="BG96" i="5" s="1"/>
  <c r="BB199" i="5"/>
  <c r="BF199" i="5" s="1"/>
  <c r="BB220" i="5"/>
  <c r="BF220" i="5" s="1"/>
  <c r="BE513" i="5"/>
  <c r="BI513" i="5" s="1"/>
  <c r="BV513" i="5" s="1"/>
  <c r="BD608" i="5"/>
  <c r="BH608" i="5" s="1"/>
  <c r="BU608" i="5" s="1"/>
  <c r="BB85" i="5"/>
  <c r="BG85" i="5" s="1"/>
  <c r="BE398" i="5"/>
  <c r="BI398" i="5" s="1"/>
  <c r="BV398" i="5" s="1"/>
  <c r="BE260" i="5"/>
  <c r="BI260" i="5" s="1"/>
  <c r="BV260" i="5" s="1"/>
  <c r="BB442" i="5"/>
  <c r="BG442" i="5" s="1"/>
  <c r="BB666" i="5"/>
  <c r="BF666" i="5" s="1"/>
  <c r="BE557" i="5"/>
  <c r="BI557" i="5" s="1"/>
  <c r="BV557" i="5" s="1"/>
  <c r="BE768" i="5"/>
  <c r="BI768" i="5" s="1"/>
  <c r="BV768" i="5" s="1"/>
  <c r="BB588" i="5"/>
  <c r="BG588" i="5" s="1"/>
  <c r="BB233" i="5"/>
  <c r="BF233" i="5" s="1"/>
  <c r="BD598" i="5"/>
  <c r="BH598" i="5" s="1"/>
  <c r="BU598" i="5" s="1"/>
  <c r="BD324" i="5"/>
  <c r="BH324" i="5" s="1"/>
  <c r="BU324" i="5" s="1"/>
  <c r="BE504" i="5"/>
  <c r="BI504" i="5" s="1"/>
  <c r="BV504" i="5" s="1"/>
  <c r="BB436" i="5"/>
  <c r="BG436" i="5" s="1"/>
  <c r="BE701" i="5"/>
  <c r="BI701" i="5" s="1"/>
  <c r="BV701" i="5" s="1"/>
  <c r="BD419" i="5"/>
  <c r="BH419" i="5" s="1"/>
  <c r="BU419" i="5" s="1"/>
  <c r="BB227" i="5"/>
  <c r="BG227" i="5" s="1"/>
  <c r="BE702" i="5"/>
  <c r="BI702" i="5" s="1"/>
  <c r="BV702" i="5" s="1"/>
  <c r="BE750" i="5"/>
  <c r="BI750" i="5" s="1"/>
  <c r="BV750" i="5" s="1"/>
  <c r="BD759" i="5"/>
  <c r="BH759" i="5" s="1"/>
  <c r="BU759" i="5" s="1"/>
  <c r="BD485" i="5"/>
  <c r="BH485" i="5" s="1"/>
  <c r="BU485" i="5" s="1"/>
  <c r="BE538" i="5"/>
  <c r="BI538" i="5" s="1"/>
  <c r="BV538" i="5" s="1"/>
  <c r="BE295" i="5"/>
  <c r="BI295" i="5" s="1"/>
  <c r="BV295" i="5" s="1"/>
  <c r="BE337" i="5"/>
  <c r="BI337" i="5" s="1"/>
  <c r="BV337" i="5" s="1"/>
  <c r="BE169" i="5"/>
  <c r="BI169" i="5" s="1"/>
  <c r="BV169" i="5" s="1"/>
  <c r="BE344" i="5"/>
  <c r="BI344" i="5" s="1"/>
  <c r="BV344" i="5" s="1"/>
  <c r="BD673" i="5"/>
  <c r="BH673" i="5" s="1"/>
  <c r="BU673" i="5" s="1"/>
  <c r="BB471" i="5"/>
  <c r="BF471" i="5" s="1"/>
  <c r="BE324" i="5"/>
  <c r="BI324" i="5" s="1"/>
  <c r="BV324" i="5" s="1"/>
  <c r="BD504" i="5"/>
  <c r="BH504" i="5" s="1"/>
  <c r="BU504" i="5" s="1"/>
  <c r="BD582" i="5"/>
  <c r="BH582" i="5" s="1"/>
  <c r="BU582" i="5" s="1"/>
  <c r="BE193" i="5"/>
  <c r="BI193" i="5" s="1"/>
  <c r="BV193" i="5" s="1"/>
  <c r="BE495" i="5"/>
  <c r="BI495" i="5" s="1"/>
  <c r="BV495" i="5" s="1"/>
  <c r="BD131" i="5"/>
  <c r="BH131" i="5" s="1"/>
  <c r="BU131" i="5" s="1"/>
  <c r="BD557" i="5"/>
  <c r="BH557" i="5" s="1"/>
  <c r="BU557" i="5" s="1"/>
  <c r="BD84" i="5"/>
  <c r="BH84" i="5" s="1"/>
  <c r="BU84" i="5" s="1"/>
  <c r="BD806" i="5"/>
  <c r="BH806" i="5" s="1"/>
  <c r="BU806" i="5" s="1"/>
  <c r="BE182" i="5"/>
  <c r="BI182" i="5" s="1"/>
  <c r="BV182" i="5" s="1"/>
  <c r="BD364" i="5"/>
  <c r="BH364" i="5" s="1"/>
  <c r="BU364" i="5" s="1"/>
  <c r="BD716" i="5"/>
  <c r="BH716" i="5" s="1"/>
  <c r="BU716" i="5" s="1"/>
  <c r="BD594" i="5"/>
  <c r="BH594" i="5" s="1"/>
  <c r="BU594" i="5" s="1"/>
  <c r="BD522" i="5"/>
  <c r="BH522" i="5" s="1"/>
  <c r="BU522" i="5" s="1"/>
  <c r="BD511" i="5"/>
  <c r="BH511" i="5" s="1"/>
  <c r="BU511" i="5" s="1"/>
  <c r="BD49" i="5"/>
  <c r="BH49" i="5" s="1"/>
  <c r="BU49" i="5" s="1"/>
  <c r="BD70" i="5"/>
  <c r="BH70" i="5" s="1"/>
  <c r="BU70" i="5" s="1"/>
  <c r="BE742" i="5"/>
  <c r="BI742" i="5" s="1"/>
  <c r="BV742" i="5" s="1"/>
  <c r="BD314" i="5"/>
  <c r="BH314" i="5" s="1"/>
  <c r="BU314" i="5" s="1"/>
  <c r="BD128" i="5"/>
  <c r="BH128" i="5" s="1"/>
  <c r="BU128" i="5" s="1"/>
  <c r="BE376" i="5"/>
  <c r="BI376" i="5" s="1"/>
  <c r="BV376" i="5" s="1"/>
  <c r="BE638" i="5"/>
  <c r="BI638" i="5" s="1"/>
  <c r="BV638" i="5" s="1"/>
  <c r="BD74" i="5"/>
  <c r="BH74" i="5" s="1"/>
  <c r="BU74" i="5" s="1"/>
  <c r="BB46" i="5"/>
  <c r="BG46" i="5" s="1"/>
  <c r="BE204" i="5"/>
  <c r="BI204" i="5" s="1"/>
  <c r="BV204" i="5" s="1"/>
  <c r="BD239" i="5"/>
  <c r="BH239" i="5" s="1"/>
  <c r="BU239" i="5" s="1"/>
  <c r="BE214" i="5"/>
  <c r="BI214" i="5" s="1"/>
  <c r="BV214" i="5" s="1"/>
  <c r="BD155" i="5"/>
  <c r="BH155" i="5" s="1"/>
  <c r="BU155" i="5" s="1"/>
  <c r="BE419" i="5"/>
  <c r="BI419" i="5" s="1"/>
  <c r="BV419" i="5" s="1"/>
  <c r="BD112" i="5"/>
  <c r="BH112" i="5" s="1"/>
  <c r="BU112" i="5" s="1"/>
  <c r="BB311" i="5"/>
  <c r="BF311" i="5" s="1"/>
  <c r="BD768" i="5"/>
  <c r="BH768" i="5" s="1"/>
  <c r="BU768" i="5" s="1"/>
  <c r="BB400" i="5"/>
  <c r="BF400" i="5" s="1"/>
  <c r="BD227" i="5"/>
  <c r="BH227" i="5" s="1"/>
  <c r="BU227" i="5" s="1"/>
  <c r="BB88" i="5"/>
  <c r="BG88" i="5" s="1"/>
  <c r="BB494" i="5"/>
  <c r="BF494" i="5" s="1"/>
  <c r="BD400" i="5"/>
  <c r="BH400" i="5" s="1"/>
  <c r="BU400" i="5" s="1"/>
  <c r="BE706" i="5"/>
  <c r="BI706" i="5" s="1"/>
  <c r="BV706" i="5" s="1"/>
  <c r="BD520" i="5"/>
  <c r="BH520" i="5" s="1"/>
  <c r="BU520" i="5" s="1"/>
  <c r="BE153" i="5"/>
  <c r="BI153" i="5" s="1"/>
  <c r="BV153" i="5" s="1"/>
  <c r="BB295" i="5"/>
  <c r="BG295" i="5" s="1"/>
  <c r="BB582" i="5"/>
  <c r="BF582" i="5" s="1"/>
  <c r="BD495" i="5"/>
  <c r="BH495" i="5" s="1"/>
  <c r="BU495" i="5" s="1"/>
  <c r="BE131" i="5"/>
  <c r="BI131" i="5" s="1"/>
  <c r="BV131" i="5" s="1"/>
  <c r="BE352" i="5"/>
  <c r="BI352" i="5" s="1"/>
  <c r="BV352" i="5" s="1"/>
  <c r="BD182" i="5"/>
  <c r="BH182" i="5" s="1"/>
  <c r="BU182" i="5" s="1"/>
  <c r="BE605" i="5"/>
  <c r="BI605" i="5" s="1"/>
  <c r="BV605" i="5" s="1"/>
  <c r="BD190" i="5"/>
  <c r="BH190" i="5" s="1"/>
  <c r="BU190" i="5" s="1"/>
  <c r="BB106" i="5"/>
  <c r="BF106" i="5" s="1"/>
  <c r="BE714" i="5"/>
  <c r="BI714" i="5" s="1"/>
  <c r="BV714" i="5" s="1"/>
  <c r="BE511" i="5"/>
  <c r="BI511" i="5" s="1"/>
  <c r="BV511" i="5" s="1"/>
  <c r="BE772" i="5"/>
  <c r="BI772" i="5" s="1"/>
  <c r="BV772" i="5" s="1"/>
  <c r="BE685" i="5"/>
  <c r="BI685" i="5" s="1"/>
  <c r="BV685" i="5" s="1"/>
  <c r="BE49" i="5"/>
  <c r="BI49" i="5" s="1"/>
  <c r="BV49" i="5" s="1"/>
  <c r="BE70" i="5"/>
  <c r="BI70" i="5" s="1"/>
  <c r="BV70" i="5" s="1"/>
  <c r="BE620" i="5"/>
  <c r="BI620" i="5" s="1"/>
  <c r="BV620" i="5" s="1"/>
  <c r="BE427" i="5"/>
  <c r="BI427" i="5" s="1"/>
  <c r="BV427" i="5" s="1"/>
  <c r="BD376" i="5"/>
  <c r="BH376" i="5" s="1"/>
  <c r="BU376" i="5" s="1"/>
  <c r="BD645" i="5"/>
  <c r="BH645" i="5" s="1"/>
  <c r="BU645" i="5" s="1"/>
  <c r="BE74" i="5"/>
  <c r="BI74" i="5" s="1"/>
  <c r="BV74" i="5" s="1"/>
  <c r="BD627" i="5"/>
  <c r="BH627" i="5" s="1"/>
  <c r="BU627" i="5" s="1"/>
  <c r="BD375" i="5"/>
  <c r="BH375" i="5" s="1"/>
  <c r="BU375" i="5" s="1"/>
  <c r="BD330" i="5"/>
  <c r="BH330" i="5" s="1"/>
  <c r="BU330" i="5" s="1"/>
  <c r="BB155" i="5"/>
  <c r="BF155" i="5" s="1"/>
  <c r="BD789" i="5"/>
  <c r="BH789" i="5" s="1"/>
  <c r="BU789" i="5" s="1"/>
  <c r="BE112" i="5"/>
  <c r="BI112" i="5" s="1"/>
  <c r="BV112" i="5" s="1"/>
  <c r="BE317" i="5"/>
  <c r="BI317" i="5" s="1"/>
  <c r="BV317" i="5" s="1"/>
  <c r="BD702" i="5"/>
  <c r="BH702" i="5" s="1"/>
  <c r="BU702" i="5" s="1"/>
  <c r="BE759" i="5"/>
  <c r="BI759" i="5" s="1"/>
  <c r="BV759" i="5" s="1"/>
  <c r="BD538" i="5"/>
  <c r="BH538" i="5" s="1"/>
  <c r="BU538" i="5" s="1"/>
  <c r="BB337" i="5"/>
  <c r="BG337" i="5" s="1"/>
  <c r="BB169" i="5"/>
  <c r="BF169" i="5" s="1"/>
  <c r="BE316" i="5"/>
  <c r="BI316" i="5" s="1"/>
  <c r="BV316" i="5" s="1"/>
  <c r="BE673" i="5"/>
  <c r="BI673" i="5" s="1"/>
  <c r="BV673" i="5" s="1"/>
  <c r="BE122" i="5"/>
  <c r="BI122" i="5" s="1"/>
  <c r="BV122" i="5" s="1"/>
  <c r="BE425" i="5"/>
  <c r="BI425" i="5" s="1"/>
  <c r="BV425" i="5" s="1"/>
  <c r="BE84" i="5"/>
  <c r="BI84" i="5" s="1"/>
  <c r="BV84" i="5" s="1"/>
  <c r="BE806" i="5"/>
  <c r="BI806" i="5" s="1"/>
  <c r="BV806" i="5" s="1"/>
  <c r="BD642" i="5"/>
  <c r="BH642" i="5" s="1"/>
  <c r="BU642" i="5" s="1"/>
  <c r="BD601" i="5"/>
  <c r="BH601" i="5" s="1"/>
  <c r="BU601" i="5" s="1"/>
  <c r="BB590" i="5"/>
  <c r="BF590" i="5" s="1"/>
  <c r="BE520" i="5"/>
  <c r="BI520" i="5" s="1"/>
  <c r="BV520" i="5" s="1"/>
  <c r="BD157" i="5"/>
  <c r="BH157" i="5" s="1"/>
  <c r="BU157" i="5" s="1"/>
  <c r="BE422" i="5"/>
  <c r="BI422" i="5" s="1"/>
  <c r="BV422" i="5" s="1"/>
  <c r="BD474" i="5"/>
  <c r="BH474" i="5" s="1"/>
  <c r="BU474" i="5" s="1"/>
  <c r="BE792" i="5"/>
  <c r="BI792" i="5" s="1"/>
  <c r="BV792" i="5" s="1"/>
  <c r="BE51" i="5"/>
  <c r="BI51" i="5" s="1"/>
  <c r="BV51" i="5" s="1"/>
  <c r="BD316" i="5"/>
  <c r="BH316" i="5" s="1"/>
  <c r="BU316" i="5" s="1"/>
  <c r="BE411" i="5"/>
  <c r="BI411" i="5" s="1"/>
  <c r="BV411" i="5" s="1"/>
  <c r="BD122" i="5"/>
  <c r="BH122" i="5" s="1"/>
  <c r="BU122" i="5" s="1"/>
  <c r="BE564" i="5"/>
  <c r="BI564" i="5" s="1"/>
  <c r="BV564" i="5" s="1"/>
  <c r="BE660" i="5"/>
  <c r="BI660" i="5" s="1"/>
  <c r="BV660" i="5" s="1"/>
  <c r="BD352" i="5"/>
  <c r="BH352" i="5" s="1"/>
  <c r="BU352" i="5" s="1"/>
  <c r="BD425" i="5"/>
  <c r="BH425" i="5" s="1"/>
  <c r="BU425" i="5" s="1"/>
  <c r="BE642" i="5"/>
  <c r="BI642" i="5" s="1"/>
  <c r="BV642" i="5" s="1"/>
  <c r="BE601" i="5"/>
  <c r="BI601" i="5" s="1"/>
  <c r="BV601" i="5" s="1"/>
  <c r="BE725" i="5"/>
  <c r="BI725" i="5" s="1"/>
  <c r="BV725" i="5" s="1"/>
  <c r="BD578" i="5"/>
  <c r="BH578" i="5" s="1"/>
  <c r="BU578" i="5" s="1"/>
  <c r="BB605" i="5"/>
  <c r="BF605" i="5" s="1"/>
  <c r="BE190" i="5"/>
  <c r="BI190" i="5" s="1"/>
  <c r="BV190" i="5" s="1"/>
  <c r="BD104" i="5"/>
  <c r="BH104" i="5" s="1"/>
  <c r="BU104" i="5" s="1"/>
  <c r="BE449" i="5"/>
  <c r="BI449" i="5" s="1"/>
  <c r="BV449" i="5" s="1"/>
  <c r="BB418" i="5"/>
  <c r="BF418" i="5" s="1"/>
  <c r="BE737" i="5"/>
  <c r="BI737" i="5" s="1"/>
  <c r="BV737" i="5" s="1"/>
  <c r="BD714" i="5"/>
  <c r="BH714" i="5" s="1"/>
  <c r="BU714" i="5" s="1"/>
  <c r="BD772" i="5"/>
  <c r="BH772" i="5" s="1"/>
  <c r="BU772" i="5" s="1"/>
  <c r="BE71" i="5"/>
  <c r="BI71" i="5" s="1"/>
  <c r="BV71" i="5" s="1"/>
  <c r="BD532" i="5"/>
  <c r="BH532" i="5" s="1"/>
  <c r="BU532" i="5" s="1"/>
  <c r="BD620" i="5"/>
  <c r="BH620" i="5" s="1"/>
  <c r="BU620" i="5" s="1"/>
  <c r="BD208" i="5"/>
  <c r="BH208" i="5" s="1"/>
  <c r="BU208" i="5" s="1"/>
  <c r="BE328" i="5"/>
  <c r="BI328" i="5" s="1"/>
  <c r="BV328" i="5" s="1"/>
  <c r="BD427" i="5"/>
  <c r="BH427" i="5" s="1"/>
  <c r="BU427" i="5" s="1"/>
  <c r="BE645" i="5"/>
  <c r="BI645" i="5" s="1"/>
  <c r="BV645" i="5" s="1"/>
  <c r="BE77" i="5"/>
  <c r="BI77" i="5" s="1"/>
  <c r="BV77" i="5" s="1"/>
  <c r="BE627" i="5"/>
  <c r="BI627" i="5" s="1"/>
  <c r="BV627" i="5" s="1"/>
  <c r="BD668" i="5"/>
  <c r="BH668" i="5" s="1"/>
  <c r="BU668" i="5" s="1"/>
  <c r="BE375" i="5"/>
  <c r="BI375" i="5" s="1"/>
  <c r="BV375" i="5" s="1"/>
  <c r="BD118" i="5"/>
  <c r="BH118" i="5" s="1"/>
  <c r="BU118" i="5" s="1"/>
  <c r="BE770" i="5"/>
  <c r="BI770" i="5" s="1"/>
  <c r="BV770" i="5" s="1"/>
  <c r="BD774" i="5"/>
  <c r="BH774" i="5" s="1"/>
  <c r="BU774" i="5" s="1"/>
  <c r="BE715" i="5"/>
  <c r="BI715" i="5" s="1"/>
  <c r="BV715" i="5" s="1"/>
  <c r="BD280" i="5"/>
  <c r="BH280" i="5" s="1"/>
  <c r="BU280" i="5" s="1"/>
  <c r="BE789" i="5"/>
  <c r="BI789" i="5" s="1"/>
  <c r="BV789" i="5" s="1"/>
  <c r="BE767" i="5"/>
  <c r="BI767" i="5" s="1"/>
  <c r="BV767" i="5" s="1"/>
  <c r="BE675" i="5"/>
  <c r="BI675" i="5" s="1"/>
  <c r="BV675" i="5" s="1"/>
  <c r="BB474" i="5"/>
  <c r="BF474" i="5" s="1"/>
  <c r="BD482" i="5"/>
  <c r="BH482" i="5" s="1"/>
  <c r="BU482" i="5" s="1"/>
  <c r="BD792" i="5"/>
  <c r="BH792" i="5" s="1"/>
  <c r="BU792" i="5" s="1"/>
  <c r="BD51" i="5"/>
  <c r="BH51" i="5" s="1"/>
  <c r="BU51" i="5" s="1"/>
  <c r="BD411" i="5"/>
  <c r="BH411" i="5" s="1"/>
  <c r="BU411" i="5" s="1"/>
  <c r="BE473" i="5"/>
  <c r="BI473" i="5" s="1"/>
  <c r="BV473" i="5" s="1"/>
  <c r="BD564" i="5"/>
  <c r="BH564" i="5" s="1"/>
  <c r="BU564" i="5" s="1"/>
  <c r="BE69" i="5"/>
  <c r="BI69" i="5" s="1"/>
  <c r="BV69" i="5" s="1"/>
  <c r="BE583" i="5"/>
  <c r="BI583" i="5" s="1"/>
  <c r="BV583" i="5" s="1"/>
  <c r="BD660" i="5"/>
  <c r="BH660" i="5" s="1"/>
  <c r="BU660" i="5" s="1"/>
  <c r="BE105" i="5"/>
  <c r="BI105" i="5" s="1"/>
  <c r="BV105" i="5" s="1"/>
  <c r="BE696" i="5"/>
  <c r="BI696" i="5" s="1"/>
  <c r="BV696" i="5" s="1"/>
  <c r="BD197" i="5"/>
  <c r="BH197" i="5" s="1"/>
  <c r="BU197" i="5" s="1"/>
  <c r="BE547" i="5"/>
  <c r="BI547" i="5" s="1"/>
  <c r="BV547" i="5" s="1"/>
  <c r="BD559" i="5"/>
  <c r="BH559" i="5" s="1"/>
  <c r="BU559" i="5" s="1"/>
  <c r="BE724" i="5"/>
  <c r="BI724" i="5" s="1"/>
  <c r="BV724" i="5" s="1"/>
  <c r="BD384" i="5"/>
  <c r="BH384" i="5" s="1"/>
  <c r="BU384" i="5" s="1"/>
  <c r="BE104" i="5"/>
  <c r="BI104" i="5" s="1"/>
  <c r="BV104" i="5" s="1"/>
  <c r="BB449" i="5"/>
  <c r="BG449" i="5" s="1"/>
  <c r="BE544" i="5"/>
  <c r="BI544" i="5" s="1"/>
  <c r="BV544" i="5" s="1"/>
  <c r="BD737" i="5"/>
  <c r="BH737" i="5" s="1"/>
  <c r="BU737" i="5" s="1"/>
  <c r="BB71" i="5"/>
  <c r="BG71" i="5" s="1"/>
  <c r="BD73" i="5"/>
  <c r="BH73" i="5" s="1"/>
  <c r="BU73" i="5" s="1"/>
  <c r="BE532" i="5"/>
  <c r="BI532" i="5" s="1"/>
  <c r="BV532" i="5" s="1"/>
  <c r="BE785" i="5"/>
  <c r="BI785" i="5" s="1"/>
  <c r="BV785" i="5" s="1"/>
  <c r="BB542" i="5"/>
  <c r="BF542" i="5" s="1"/>
  <c r="BB208" i="5"/>
  <c r="BF208" i="5" s="1"/>
  <c r="BD328" i="5"/>
  <c r="BH328" i="5" s="1"/>
  <c r="BU328" i="5" s="1"/>
  <c r="BD77" i="5"/>
  <c r="BH77" i="5" s="1"/>
  <c r="BU77" i="5" s="1"/>
  <c r="BE399" i="5"/>
  <c r="BI399" i="5" s="1"/>
  <c r="BV399" i="5" s="1"/>
  <c r="BD581" i="5"/>
  <c r="BH581" i="5" s="1"/>
  <c r="BU581" i="5" s="1"/>
  <c r="BE118" i="5"/>
  <c r="BI118" i="5" s="1"/>
  <c r="BV118" i="5" s="1"/>
  <c r="BD715" i="5"/>
  <c r="BH715" i="5" s="1"/>
  <c r="BU715" i="5" s="1"/>
  <c r="BB280" i="5"/>
  <c r="BG280" i="5" s="1"/>
  <c r="BE199" i="5"/>
  <c r="BI199" i="5" s="1"/>
  <c r="BV199" i="5" s="1"/>
  <c r="BD767" i="5"/>
  <c r="BH767" i="5" s="1"/>
  <c r="BU767" i="5" s="1"/>
  <c r="BE139" i="5"/>
  <c r="BI139" i="5" s="1"/>
  <c r="BV139" i="5" s="1"/>
  <c r="BD675" i="5"/>
  <c r="BH675" i="5" s="1"/>
  <c r="BU675" i="5" s="1"/>
  <c r="BD471" i="5"/>
  <c r="BH471" i="5" s="1"/>
  <c r="BU471" i="5" s="1"/>
  <c r="BB141" i="5"/>
  <c r="BF141" i="5" s="1"/>
  <c r="BD210" i="5"/>
  <c r="BH210" i="5" s="1"/>
  <c r="BU210" i="5" s="1"/>
  <c r="BE157" i="5"/>
  <c r="BI157" i="5" s="1"/>
  <c r="BV157" i="5" s="1"/>
  <c r="BB105" i="5"/>
  <c r="BG105" i="5" s="1"/>
  <c r="BB696" i="5"/>
  <c r="BG696" i="5" s="1"/>
  <c r="BB559" i="5"/>
  <c r="BF559" i="5" s="1"/>
  <c r="BB569" i="5"/>
  <c r="BF569" i="5" s="1"/>
  <c r="BD117" i="5"/>
  <c r="BH117" i="5" s="1"/>
  <c r="BU117" i="5" s="1"/>
  <c r="BE154" i="5"/>
  <c r="BI154" i="5" s="1"/>
  <c r="BV154" i="5" s="1"/>
  <c r="BD785" i="5"/>
  <c r="BH785" i="5" s="1"/>
  <c r="BU785" i="5" s="1"/>
  <c r="BE176" i="5"/>
  <c r="BI176" i="5" s="1"/>
  <c r="BV176" i="5" s="1"/>
  <c r="BD59" i="5"/>
  <c r="BH59" i="5" s="1"/>
  <c r="BU59" i="5" s="1"/>
  <c r="BD816" i="5"/>
  <c r="BH816" i="5" s="1"/>
  <c r="BU816" i="5" s="1"/>
  <c r="BE409" i="5"/>
  <c r="BI409" i="5" s="1"/>
  <c r="BV409" i="5" s="1"/>
  <c r="BB769" i="5"/>
  <c r="BF769" i="5" s="1"/>
  <c r="BD363" i="5"/>
  <c r="BH363" i="5" s="1"/>
  <c r="BU363" i="5" s="1"/>
  <c r="BE778" i="5"/>
  <c r="BI778" i="5" s="1"/>
  <c r="BV778" i="5" s="1"/>
  <c r="BD76" i="5"/>
  <c r="BH76" i="5" s="1"/>
  <c r="BU76" i="5" s="1"/>
  <c r="BB546" i="5"/>
  <c r="BG546" i="5" s="1"/>
  <c r="BD628" i="5"/>
  <c r="BH628" i="5" s="1"/>
  <c r="BU628" i="5" s="1"/>
  <c r="BB378" i="5"/>
  <c r="BF378" i="5" s="1"/>
  <c r="BB793" i="5"/>
  <c r="BG793" i="5" s="1"/>
  <c r="BD796" i="5"/>
  <c r="BH796" i="5" s="1"/>
  <c r="BU796" i="5" s="1"/>
  <c r="BD710" i="5"/>
  <c r="BH710" i="5" s="1"/>
  <c r="BU710" i="5" s="1"/>
  <c r="BB363" i="5"/>
  <c r="BF363" i="5" s="1"/>
  <c r="BB693" i="5"/>
  <c r="BF693" i="5" s="1"/>
  <c r="BE683" i="5"/>
  <c r="BI683" i="5" s="1"/>
  <c r="BV683" i="5" s="1"/>
  <c r="BD717" i="5"/>
  <c r="BH717" i="5" s="1"/>
  <c r="BU717" i="5" s="1"/>
  <c r="BB242" i="5"/>
  <c r="BG242" i="5" s="1"/>
  <c r="BE305" i="5"/>
  <c r="BI305" i="5" s="1"/>
  <c r="BV305" i="5" s="1"/>
  <c r="BD778" i="5"/>
  <c r="BH778" i="5" s="1"/>
  <c r="BU778" i="5" s="1"/>
  <c r="BE76" i="5"/>
  <c r="BI76" i="5" s="1"/>
  <c r="BV76" i="5" s="1"/>
  <c r="BE752" i="5"/>
  <c r="BI752" i="5" s="1"/>
  <c r="BV752" i="5" s="1"/>
  <c r="BD296" i="5"/>
  <c r="BH296" i="5" s="1"/>
  <c r="BU296" i="5" s="1"/>
  <c r="BD465" i="5"/>
  <c r="BH465" i="5" s="1"/>
  <c r="BU465" i="5" s="1"/>
  <c r="BE232" i="5"/>
  <c r="BI232" i="5" s="1"/>
  <c r="BV232" i="5" s="1"/>
  <c r="BB678" i="5"/>
  <c r="BG678" i="5" s="1"/>
  <c r="BB353" i="5"/>
  <c r="BG353" i="5" s="1"/>
  <c r="BB815" i="5"/>
  <c r="BF815" i="5" s="1"/>
  <c r="BD752" i="5"/>
  <c r="BH752" i="5" s="1"/>
  <c r="BU752" i="5" s="1"/>
  <c r="BE505" i="5"/>
  <c r="BI505" i="5" s="1"/>
  <c r="BV505" i="5" s="1"/>
  <c r="BB397" i="5"/>
  <c r="BG397" i="5" s="1"/>
  <c r="BE808" i="5"/>
  <c r="BI808" i="5" s="1"/>
  <c r="BV808" i="5" s="1"/>
  <c r="BE309" i="5"/>
  <c r="BI309" i="5" s="1"/>
  <c r="BV309" i="5" s="1"/>
  <c r="BE79" i="5"/>
  <c r="BI79" i="5" s="1"/>
  <c r="BV79" i="5" s="1"/>
  <c r="BE230" i="5"/>
  <c r="BI230" i="5" s="1"/>
  <c r="BV230" i="5" s="1"/>
  <c r="BB358" i="5"/>
  <c r="BG358" i="5" s="1"/>
  <c r="BB505" i="5"/>
  <c r="BG505" i="5" s="1"/>
  <c r="BD307" i="5"/>
  <c r="BH307" i="5" s="1"/>
  <c r="BU307" i="5" s="1"/>
  <c r="BB662" i="5"/>
  <c r="BF662" i="5" s="1"/>
  <c r="BE452" i="5"/>
  <c r="BI452" i="5" s="1"/>
  <c r="BV452" i="5" s="1"/>
  <c r="BE579" i="5"/>
  <c r="BI579" i="5" s="1"/>
  <c r="BV579" i="5" s="1"/>
  <c r="BE571" i="5"/>
  <c r="BI571" i="5" s="1"/>
  <c r="BV571" i="5" s="1"/>
  <c r="BE729" i="5"/>
  <c r="BI729" i="5" s="1"/>
  <c r="BV729" i="5" s="1"/>
  <c r="BB816" i="5"/>
  <c r="BG816" i="5" s="1"/>
  <c r="BE378" i="5"/>
  <c r="BI378" i="5" s="1"/>
  <c r="BV378" i="5" s="1"/>
  <c r="BD309" i="5"/>
  <c r="BH309" i="5" s="1"/>
  <c r="BU309" i="5" s="1"/>
  <c r="BD808" i="5"/>
  <c r="BH808" i="5" s="1"/>
  <c r="BU808" i="5" s="1"/>
  <c r="BB515" i="5"/>
  <c r="BF515" i="5" s="1"/>
  <c r="BD79" i="5"/>
  <c r="BH79" i="5" s="1"/>
  <c r="BU79" i="5" s="1"/>
  <c r="BE387" i="5"/>
  <c r="BI387" i="5" s="1"/>
  <c r="BV387" i="5" s="1"/>
  <c r="BB751" i="5"/>
  <c r="BF751" i="5" s="1"/>
  <c r="BB606" i="5"/>
  <c r="BF606" i="5" s="1"/>
  <c r="BD230" i="5"/>
  <c r="BH230" i="5" s="1"/>
  <c r="BU230" i="5" s="1"/>
  <c r="BE791" i="5"/>
  <c r="BI791" i="5" s="1"/>
  <c r="BV791" i="5" s="1"/>
  <c r="BB57" i="5"/>
  <c r="BF57" i="5" s="1"/>
  <c r="BB791" i="5"/>
  <c r="BF791" i="5" s="1"/>
  <c r="BB306" i="5"/>
  <c r="BG306" i="5" s="1"/>
  <c r="BB300" i="5"/>
  <c r="BF300" i="5" s="1"/>
  <c r="BE774" i="5"/>
  <c r="BI774" i="5" s="1"/>
  <c r="BV774" i="5" s="1"/>
  <c r="BB817" i="5"/>
  <c r="BF817" i="5" s="1"/>
  <c r="BD753" i="5"/>
  <c r="BH753" i="5" s="1"/>
  <c r="BU753" i="5" s="1"/>
  <c r="BD452" i="5"/>
  <c r="BH452" i="5" s="1"/>
  <c r="BU452" i="5" s="1"/>
  <c r="BD683" i="5"/>
  <c r="BH683" i="5" s="1"/>
  <c r="BU683" i="5" s="1"/>
  <c r="BD158" i="5"/>
  <c r="BH158" i="5" s="1"/>
  <c r="BU158" i="5" s="1"/>
  <c r="BE373" i="5"/>
  <c r="BI373" i="5" s="1"/>
  <c r="BV373" i="5" s="1"/>
  <c r="BB639" i="5"/>
  <c r="BF639" i="5" s="1"/>
  <c r="BD387" i="5"/>
  <c r="BH387" i="5" s="1"/>
  <c r="BU387" i="5" s="1"/>
  <c r="BE618" i="5"/>
  <c r="BI618" i="5" s="1"/>
  <c r="BV618" i="5" s="1"/>
  <c r="BD232" i="5"/>
  <c r="BH232" i="5" s="1"/>
  <c r="BU232" i="5" s="1"/>
  <c r="BD402" i="5"/>
  <c r="BH402" i="5" s="1"/>
  <c r="BU402" i="5" s="1"/>
  <c r="BE515" i="5"/>
  <c r="BI515" i="5" s="1"/>
  <c r="BV515" i="5" s="1"/>
  <c r="BD546" i="5"/>
  <c r="BH546" i="5" s="1"/>
  <c r="BU546" i="5" s="1"/>
  <c r="BE629" i="5"/>
  <c r="BI629" i="5" s="1"/>
  <c r="BV629" i="5" s="1"/>
  <c r="BE628" i="5"/>
  <c r="BI628" i="5" s="1"/>
  <c r="BV628" i="5" s="1"/>
  <c r="BD57" i="5"/>
  <c r="BH57" i="5" s="1"/>
  <c r="BU57" i="5" s="1"/>
  <c r="BD678" i="5"/>
  <c r="BH678" i="5" s="1"/>
  <c r="BU678" i="5" s="1"/>
  <c r="BD751" i="5"/>
  <c r="BH751" i="5" s="1"/>
  <c r="BU751" i="5" s="1"/>
  <c r="BE606" i="5"/>
  <c r="BI606" i="5" s="1"/>
  <c r="BV606" i="5" s="1"/>
  <c r="BD306" i="5"/>
  <c r="BH306" i="5" s="1"/>
  <c r="BU306" i="5" s="1"/>
  <c r="BE588" i="5"/>
  <c r="BI588" i="5" s="1"/>
  <c r="BV588" i="5" s="1"/>
  <c r="BD193" i="5"/>
  <c r="BH193" i="5" s="1"/>
  <c r="BU193" i="5" s="1"/>
  <c r="BB307" i="5"/>
  <c r="BF307" i="5" s="1"/>
  <c r="BE710" i="5"/>
  <c r="BI710" i="5" s="1"/>
  <c r="BV710" i="5" s="1"/>
  <c r="BD547" i="5"/>
  <c r="BH547" i="5" s="1"/>
  <c r="BU547" i="5" s="1"/>
  <c r="BB243" i="5"/>
  <c r="BF243" i="5" s="1"/>
  <c r="BD569" i="5"/>
  <c r="BH569" i="5" s="1"/>
  <c r="BU569" i="5" s="1"/>
  <c r="BD607" i="5"/>
  <c r="BH607" i="5" s="1"/>
  <c r="BU607" i="5" s="1"/>
  <c r="BD725" i="5"/>
  <c r="BH725" i="5" s="1"/>
  <c r="BU725" i="5" s="1"/>
  <c r="BD141" i="5"/>
  <c r="BH141" i="5" s="1"/>
  <c r="BU141" i="5" s="1"/>
  <c r="BE450" i="5"/>
  <c r="BI450" i="5" s="1"/>
  <c r="BV450" i="5" s="1"/>
  <c r="BE418" i="5"/>
  <c r="BI418" i="5" s="1"/>
  <c r="BV418" i="5" s="1"/>
  <c r="BD618" i="5"/>
  <c r="BH618" i="5" s="1"/>
  <c r="BU618" i="5" s="1"/>
  <c r="BE522" i="5"/>
  <c r="BI522" i="5" s="1"/>
  <c r="BV522" i="5" s="1"/>
  <c r="BE646" i="5"/>
  <c r="BI646" i="5" s="1"/>
  <c r="BV646" i="5" s="1"/>
  <c r="BE404" i="5"/>
  <c r="BI404" i="5" s="1"/>
  <c r="BV404" i="5" s="1"/>
  <c r="BB73" i="5"/>
  <c r="BF73" i="5" s="1"/>
  <c r="BB409" i="5"/>
  <c r="BF409" i="5" s="1"/>
  <c r="BE542" i="5"/>
  <c r="BI542" i="5" s="1"/>
  <c r="BV542" i="5" s="1"/>
  <c r="BD709" i="5"/>
  <c r="BH709" i="5" s="1"/>
  <c r="BU709" i="5" s="1"/>
  <c r="BE314" i="5"/>
  <c r="BI314" i="5" s="1"/>
  <c r="BV314" i="5" s="1"/>
  <c r="BE664" i="5"/>
  <c r="BI664" i="5" s="1"/>
  <c r="BV664" i="5" s="1"/>
  <c r="BD72" i="5"/>
  <c r="BH72" i="5" s="1"/>
  <c r="BU72" i="5" s="1"/>
  <c r="BE149" i="5"/>
  <c r="BI149" i="5" s="1"/>
  <c r="BV149" i="5" s="1"/>
  <c r="BD176" i="5"/>
  <c r="BH176" i="5" s="1"/>
  <c r="BU176" i="5" s="1"/>
  <c r="BE46" i="5"/>
  <c r="BI46" i="5" s="1"/>
  <c r="BV46" i="5" s="1"/>
  <c r="BE668" i="5"/>
  <c r="BI668" i="5" s="1"/>
  <c r="BV668" i="5" s="1"/>
  <c r="BE717" i="5"/>
  <c r="BI717" i="5" s="1"/>
  <c r="BV717" i="5" s="1"/>
  <c r="BD300" i="5"/>
  <c r="BH300" i="5" s="1"/>
  <c r="BU300" i="5" s="1"/>
  <c r="BD589" i="5"/>
  <c r="BH589" i="5" s="1"/>
  <c r="BU589" i="5" s="1"/>
  <c r="BD729" i="5"/>
  <c r="BH729" i="5" s="1"/>
  <c r="BU729" i="5" s="1"/>
  <c r="BD139" i="5"/>
  <c r="BH139" i="5" s="1"/>
  <c r="BU139" i="5" s="1"/>
  <c r="BD602" i="5"/>
  <c r="BH602" i="5" s="1"/>
  <c r="BU602" i="5" s="1"/>
  <c r="BE761" i="5"/>
  <c r="BI761" i="5" s="1"/>
  <c r="BV761" i="5" s="1"/>
  <c r="BD381" i="5"/>
  <c r="BH381" i="5" s="1"/>
  <c r="BU381" i="5" s="1"/>
  <c r="BD629" i="5"/>
  <c r="BH629" i="5" s="1"/>
  <c r="BU629" i="5" s="1"/>
  <c r="BE243" i="5"/>
  <c r="BI243" i="5" s="1"/>
  <c r="BV243" i="5" s="1"/>
  <c r="BE607" i="5"/>
  <c r="BI607" i="5" s="1"/>
  <c r="BV607" i="5" s="1"/>
  <c r="BD333" i="5"/>
  <c r="BH333" i="5" s="1"/>
  <c r="BU333" i="5" s="1"/>
  <c r="BE321" i="5"/>
  <c r="BI321" i="5" s="1"/>
  <c r="BV321" i="5" s="1"/>
  <c r="BE578" i="5"/>
  <c r="BI578" i="5" s="1"/>
  <c r="BV578" i="5" s="1"/>
  <c r="BE465" i="5"/>
  <c r="BI465" i="5" s="1"/>
  <c r="BV465" i="5" s="1"/>
  <c r="BD450" i="5"/>
  <c r="BH450" i="5" s="1"/>
  <c r="BU450" i="5" s="1"/>
  <c r="BD646" i="5"/>
  <c r="BH646" i="5" s="1"/>
  <c r="BU646" i="5" s="1"/>
  <c r="BB147" i="5"/>
  <c r="BF147" i="5" s="1"/>
  <c r="BE649" i="5"/>
  <c r="BI649" i="5" s="1"/>
  <c r="BV649" i="5" s="1"/>
  <c r="BE723" i="5"/>
  <c r="BI723" i="5" s="1"/>
  <c r="BV723" i="5" s="1"/>
  <c r="BE160" i="5"/>
  <c r="BI160" i="5" s="1"/>
  <c r="BV160" i="5" s="1"/>
  <c r="BE330" i="5"/>
  <c r="BI330" i="5" s="1"/>
  <c r="BV330" i="5" s="1"/>
  <c r="BD634" i="5"/>
  <c r="BH634" i="5" s="1"/>
  <c r="BU634" i="5" s="1"/>
  <c r="BE609" i="5"/>
  <c r="BI609" i="5" s="1"/>
  <c r="BV609" i="5" s="1"/>
  <c r="BE602" i="5"/>
  <c r="BI602" i="5" s="1"/>
  <c r="BV602" i="5" s="1"/>
  <c r="BD761" i="5"/>
  <c r="BH761" i="5" s="1"/>
  <c r="BU761" i="5" s="1"/>
  <c r="BE381" i="5"/>
  <c r="BI381" i="5" s="1"/>
  <c r="BV381" i="5" s="1"/>
  <c r="BE333" i="5"/>
  <c r="BI333" i="5" s="1"/>
  <c r="BV333" i="5" s="1"/>
  <c r="BE529" i="5"/>
  <c r="BI529" i="5" s="1"/>
  <c r="BV529" i="5" s="1"/>
  <c r="BD649" i="5"/>
  <c r="BH649" i="5" s="1"/>
  <c r="BU649" i="5" s="1"/>
  <c r="BE44" i="5"/>
  <c r="BI44" i="5" s="1"/>
  <c r="BV44" i="5" s="1"/>
  <c r="BD722" i="5"/>
  <c r="BH722" i="5" s="1"/>
  <c r="BU722" i="5" s="1"/>
  <c r="BE53" i="5"/>
  <c r="BI53" i="5" s="1"/>
  <c r="BV53" i="5" s="1"/>
  <c r="BD160" i="5"/>
  <c r="BH160" i="5" s="1"/>
  <c r="BU160" i="5" s="1"/>
  <c r="BD458" i="5"/>
  <c r="BH458" i="5" s="1"/>
  <c r="BU458" i="5" s="1"/>
  <c r="BE641" i="5"/>
  <c r="BI641" i="5" s="1"/>
  <c r="BV641" i="5" s="1"/>
  <c r="BE346" i="5"/>
  <c r="BI346" i="5" s="1"/>
  <c r="BV346" i="5" s="1"/>
  <c r="BE796" i="5"/>
  <c r="BI796" i="5" s="1"/>
  <c r="BV796" i="5" s="1"/>
  <c r="BE296" i="5"/>
  <c r="BI296" i="5" s="1"/>
  <c r="BV296" i="5" s="1"/>
  <c r="BD611" i="5"/>
  <c r="BH611" i="5" s="1"/>
  <c r="BU611" i="5" s="1"/>
  <c r="BD388" i="5"/>
  <c r="BH388" i="5" s="1"/>
  <c r="BU388" i="5" s="1"/>
  <c r="BD529" i="5"/>
  <c r="BH529" i="5" s="1"/>
  <c r="BU529" i="5" s="1"/>
  <c r="BE170" i="5"/>
  <c r="BI170" i="5" s="1"/>
  <c r="BV170" i="5" s="1"/>
  <c r="BD341" i="5"/>
  <c r="BH341" i="5" s="1"/>
  <c r="BU341" i="5" s="1"/>
  <c r="BD685" i="5"/>
  <c r="BH685" i="5" s="1"/>
  <c r="BU685" i="5" s="1"/>
  <c r="BE777" i="5"/>
  <c r="BI777" i="5" s="1"/>
  <c r="BV777" i="5" s="1"/>
  <c r="BD56" i="5"/>
  <c r="BH56" i="5" s="1"/>
  <c r="BU56" i="5" s="1"/>
  <c r="BE231" i="5"/>
  <c r="BI231" i="5" s="1"/>
  <c r="BV231" i="5" s="1"/>
  <c r="BD44" i="5"/>
  <c r="BH44" i="5" s="1"/>
  <c r="BU44" i="5" s="1"/>
  <c r="BE323" i="5"/>
  <c r="BI323" i="5" s="1"/>
  <c r="BV323" i="5" s="1"/>
  <c r="BD132" i="5"/>
  <c r="BH132" i="5" s="1"/>
  <c r="BU132" i="5" s="1"/>
  <c r="BB722" i="5"/>
  <c r="BF722" i="5" s="1"/>
  <c r="BB53" i="5"/>
  <c r="BG53" i="5" s="1"/>
  <c r="BD45" i="5"/>
  <c r="BH45" i="5" s="1"/>
  <c r="BU45" i="5" s="1"/>
  <c r="BD579" i="5"/>
  <c r="BH579" i="5" s="1"/>
  <c r="BU579" i="5" s="1"/>
  <c r="BD701" i="5"/>
  <c r="BH701" i="5" s="1"/>
  <c r="BU701" i="5" s="1"/>
  <c r="BB458" i="5"/>
  <c r="BF458" i="5" s="1"/>
  <c r="BD713" i="5"/>
  <c r="BH713" i="5" s="1"/>
  <c r="BU713" i="5" s="1"/>
  <c r="BD770" i="5"/>
  <c r="BH770" i="5" s="1"/>
  <c r="BU770" i="5" s="1"/>
  <c r="BB641" i="5"/>
  <c r="BF641" i="5" s="1"/>
  <c r="BE577" i="5"/>
  <c r="BI577" i="5" s="1"/>
  <c r="BV577" i="5" s="1"/>
  <c r="BD346" i="5"/>
  <c r="BH346" i="5" s="1"/>
  <c r="BU346" i="5" s="1"/>
  <c r="BD175" i="5"/>
  <c r="BH175" i="5" s="1"/>
  <c r="BU175" i="5" s="1"/>
  <c r="BD793" i="5"/>
  <c r="BH793" i="5" s="1"/>
  <c r="BU793" i="5" s="1"/>
  <c r="BD358" i="5"/>
  <c r="BH358" i="5" s="1"/>
  <c r="BU358" i="5" s="1"/>
  <c r="BD305" i="5"/>
  <c r="BH305" i="5" s="1"/>
  <c r="BU305" i="5" s="1"/>
  <c r="BE238" i="5"/>
  <c r="BI238" i="5" s="1"/>
  <c r="BV238" i="5" s="1"/>
  <c r="BE397" i="5"/>
  <c r="BI397" i="5" s="1"/>
  <c r="BV397" i="5" s="1"/>
  <c r="BE611" i="5"/>
  <c r="BI611" i="5" s="1"/>
  <c r="BV611" i="5" s="1"/>
  <c r="BE388" i="5"/>
  <c r="BI388" i="5" s="1"/>
  <c r="BV388" i="5" s="1"/>
  <c r="BE106" i="5"/>
  <c r="BI106" i="5" s="1"/>
  <c r="BV106" i="5" s="1"/>
  <c r="BE210" i="5"/>
  <c r="BI210" i="5" s="1"/>
  <c r="BV210" i="5" s="1"/>
  <c r="BB170" i="5"/>
  <c r="BF170" i="5" s="1"/>
  <c r="BD154" i="5"/>
  <c r="BH154" i="5" s="1"/>
  <c r="BU154" i="5" s="1"/>
  <c r="BE341" i="5"/>
  <c r="BI341" i="5" s="1"/>
  <c r="BV341" i="5" s="1"/>
  <c r="BD433" i="5"/>
  <c r="BH433" i="5" s="1"/>
  <c r="BU433" i="5" s="1"/>
  <c r="BD661" i="5"/>
  <c r="BH661" i="5" s="1"/>
  <c r="BU661" i="5" s="1"/>
  <c r="BD777" i="5"/>
  <c r="BH777" i="5" s="1"/>
  <c r="BU777" i="5" s="1"/>
  <c r="BE56" i="5"/>
  <c r="BI56" i="5" s="1"/>
  <c r="BV56" i="5" s="1"/>
  <c r="BD231" i="5"/>
  <c r="BH231" i="5" s="1"/>
  <c r="BU231" i="5" s="1"/>
  <c r="BB323" i="5"/>
  <c r="BF323" i="5" s="1"/>
  <c r="BE132" i="5"/>
  <c r="BI132" i="5" s="1"/>
  <c r="BV132" i="5" s="1"/>
  <c r="BD494" i="5"/>
  <c r="BH494" i="5" s="1"/>
  <c r="BU494" i="5" s="1"/>
  <c r="BB181" i="5"/>
  <c r="BG181" i="5" s="1"/>
  <c r="BE353" i="5"/>
  <c r="BI353" i="5" s="1"/>
  <c r="BV353" i="5" s="1"/>
  <c r="BE45" i="5"/>
  <c r="BI45" i="5" s="1"/>
  <c r="BV45" i="5" s="1"/>
  <c r="BE55" i="5"/>
  <c r="BI55" i="5" s="1"/>
  <c r="BV55" i="5" s="1"/>
  <c r="BE277" i="5"/>
  <c r="BI277" i="5" s="1"/>
  <c r="BV277" i="5" s="1"/>
  <c r="BD577" i="5"/>
  <c r="BH577" i="5" s="1"/>
  <c r="BU577" i="5" s="1"/>
  <c r="BD242" i="5"/>
  <c r="BH242" i="5" s="1"/>
  <c r="BU242" i="5" s="1"/>
  <c r="BE817" i="5"/>
  <c r="BI817" i="5" s="1"/>
  <c r="BV817" i="5" s="1"/>
  <c r="BE175" i="5"/>
  <c r="BI175" i="5" s="1"/>
  <c r="BV175" i="5" s="1"/>
  <c r="BE521" i="5"/>
  <c r="BI521" i="5" s="1"/>
  <c r="BV521" i="5" s="1"/>
  <c r="BD590" i="5"/>
  <c r="BH590" i="5" s="1"/>
  <c r="BU590" i="5" s="1"/>
  <c r="BB55" i="5"/>
  <c r="BG55" i="5" s="1"/>
  <c r="BB277" i="5"/>
  <c r="BG277" i="5" s="1"/>
  <c r="BD127" i="5"/>
  <c r="BH127" i="5" s="1"/>
  <c r="BU127" i="5" s="1"/>
  <c r="BE68" i="5"/>
  <c r="BI68" i="5" s="1"/>
  <c r="BV68" i="5" s="1"/>
  <c r="BE531" i="5"/>
  <c r="BI531" i="5" s="1"/>
  <c r="BV531" i="5" s="1"/>
  <c r="BD250" i="5"/>
  <c r="BH250" i="5" s="1"/>
  <c r="BU250" i="5" s="1"/>
  <c r="BE127" i="5"/>
  <c r="BI127" i="5" s="1"/>
  <c r="BV127" i="5" s="1"/>
  <c r="BE250" i="5"/>
  <c r="BI250" i="5" s="1"/>
  <c r="BV250" i="5" s="1"/>
  <c r="BD108" i="5"/>
  <c r="BH108" i="5" s="1"/>
  <c r="BU108" i="5" s="1"/>
  <c r="BE293" i="5"/>
  <c r="BI293" i="5" s="1"/>
  <c r="BV293" i="5" s="1"/>
  <c r="BB512" i="5"/>
  <c r="BF512" i="5" s="1"/>
  <c r="BB531" i="5"/>
  <c r="BG531" i="5" s="1"/>
  <c r="BD682" i="5"/>
  <c r="BH682" i="5" s="1"/>
  <c r="BU682" i="5" s="1"/>
  <c r="BE108" i="5"/>
  <c r="BI108" i="5" s="1"/>
  <c r="BV108" i="5" s="1"/>
  <c r="BD293" i="5"/>
  <c r="BH293" i="5" s="1"/>
  <c r="BU293" i="5" s="1"/>
  <c r="BD238" i="5"/>
  <c r="BH238" i="5" s="1"/>
  <c r="BU238" i="5" s="1"/>
  <c r="BD321" i="5"/>
  <c r="BH321" i="5" s="1"/>
  <c r="BU321" i="5" s="1"/>
  <c r="BE120" i="5"/>
  <c r="BI120" i="5" s="1"/>
  <c r="BV120" i="5" s="1"/>
  <c r="BE753" i="5"/>
  <c r="BI753" i="5" s="1"/>
  <c r="BV753" i="5" s="1"/>
  <c r="BD662" i="5"/>
  <c r="BH662" i="5" s="1"/>
  <c r="BU662" i="5" s="1"/>
  <c r="BD693" i="5"/>
  <c r="BH693" i="5" s="1"/>
  <c r="BU693" i="5" s="1"/>
  <c r="BE424" i="5"/>
  <c r="BI424" i="5" s="1"/>
  <c r="BV424" i="5" s="1"/>
  <c r="BD147" i="5"/>
  <c r="BH147" i="5" s="1"/>
  <c r="BU147" i="5" s="1"/>
  <c r="BE433" i="5"/>
  <c r="BI433" i="5" s="1"/>
  <c r="BV433" i="5" s="1"/>
  <c r="BD281" i="5"/>
  <c r="BH281" i="5" s="1"/>
  <c r="BU281" i="5" s="1"/>
  <c r="BD723" i="5"/>
  <c r="BH723" i="5" s="1"/>
  <c r="BU723" i="5" s="1"/>
  <c r="BD769" i="5"/>
  <c r="BH769" i="5" s="1"/>
  <c r="BU769" i="5" s="1"/>
  <c r="BE158" i="5"/>
  <c r="BI158" i="5" s="1"/>
  <c r="BV158" i="5" s="1"/>
  <c r="BD149" i="5"/>
  <c r="BH149" i="5" s="1"/>
  <c r="BU149" i="5" s="1"/>
  <c r="BE146" i="5"/>
  <c r="BI146" i="5" s="1"/>
  <c r="BV146" i="5" s="1"/>
  <c r="BE500" i="5"/>
  <c r="BI500" i="5" s="1"/>
  <c r="BV500" i="5" s="1"/>
  <c r="BE713" i="5"/>
  <c r="BI713" i="5" s="1"/>
  <c r="BV713" i="5" s="1"/>
  <c r="BB47" i="5"/>
  <c r="BG47" i="5" s="1"/>
  <c r="BD591" i="5"/>
  <c r="BH591" i="5" s="1"/>
  <c r="BU591" i="5" s="1"/>
  <c r="BD114" i="5"/>
  <c r="BH114" i="5" s="1"/>
  <c r="BU114" i="5" s="1"/>
  <c r="BB252" i="5"/>
  <c r="BF252" i="5" s="1"/>
  <c r="BD166" i="5"/>
  <c r="BH166" i="5" s="1"/>
  <c r="BU166" i="5" s="1"/>
  <c r="BB334" i="5"/>
  <c r="BG334" i="5" s="1"/>
  <c r="BD386" i="5"/>
  <c r="BH386" i="5" s="1"/>
  <c r="BU386" i="5" s="1"/>
  <c r="BE619" i="5"/>
  <c r="BI619" i="5" s="1"/>
  <c r="BV619" i="5" s="1"/>
  <c r="BB603" i="5"/>
  <c r="BF603" i="5" s="1"/>
  <c r="BE348" i="5"/>
  <c r="BI348" i="5" s="1"/>
  <c r="BV348" i="5" s="1"/>
  <c r="BB261" i="5"/>
  <c r="BG261" i="5" s="1"/>
  <c r="BE264" i="5"/>
  <c r="BI264" i="5" s="1"/>
  <c r="BV264" i="5" s="1"/>
  <c r="BD241" i="5"/>
  <c r="BH241" i="5" s="1"/>
  <c r="BU241" i="5" s="1"/>
  <c r="BE181" i="5"/>
  <c r="BI181" i="5" s="1"/>
  <c r="BV181" i="5" s="1"/>
  <c r="BD639" i="5"/>
  <c r="BH639" i="5" s="1"/>
  <c r="BU639" i="5" s="1"/>
  <c r="BD146" i="5"/>
  <c r="BH146" i="5" s="1"/>
  <c r="BU146" i="5" s="1"/>
  <c r="BE591" i="5"/>
  <c r="BI591" i="5" s="1"/>
  <c r="BV591" i="5" s="1"/>
  <c r="BE114" i="5"/>
  <c r="BI114" i="5" s="1"/>
  <c r="BV114" i="5" s="1"/>
  <c r="BD797" i="5"/>
  <c r="BH797" i="5" s="1"/>
  <c r="BU797" i="5" s="1"/>
  <c r="BE166" i="5"/>
  <c r="BI166" i="5" s="1"/>
  <c r="BV166" i="5" s="1"/>
  <c r="BE815" i="5"/>
  <c r="BI815" i="5" s="1"/>
  <c r="BV815" i="5" s="1"/>
  <c r="BE98" i="5"/>
  <c r="BI98" i="5" s="1"/>
  <c r="BV98" i="5" s="1"/>
  <c r="BD343" i="5"/>
  <c r="BH343" i="5" s="1"/>
  <c r="BU343" i="5" s="1"/>
  <c r="BB348" i="5"/>
  <c r="BG348" i="5" s="1"/>
  <c r="BD299" i="5"/>
  <c r="BH299" i="5" s="1"/>
  <c r="BU299" i="5" s="1"/>
  <c r="BE369" i="5"/>
  <c r="BI369" i="5" s="1"/>
  <c r="BV369" i="5" s="1"/>
  <c r="BD373" i="5"/>
  <c r="BH373" i="5" s="1"/>
  <c r="BU373" i="5" s="1"/>
  <c r="BD571" i="5"/>
  <c r="BH571" i="5" s="1"/>
  <c r="BU571" i="5" s="1"/>
  <c r="BD609" i="5"/>
  <c r="BH609" i="5" s="1"/>
  <c r="BU609" i="5" s="1"/>
  <c r="BB797" i="5"/>
  <c r="BG797" i="5" s="1"/>
  <c r="BD124" i="5"/>
  <c r="BH124" i="5" s="1"/>
  <c r="BU124" i="5" s="1"/>
  <c r="BD688" i="5"/>
  <c r="BH688" i="5" s="1"/>
  <c r="BU688" i="5" s="1"/>
  <c r="BE480" i="5"/>
  <c r="BI480" i="5" s="1"/>
  <c r="BV480" i="5" s="1"/>
  <c r="BE336" i="5"/>
  <c r="BI336" i="5" s="1"/>
  <c r="BV336" i="5" s="1"/>
  <c r="BE124" i="5"/>
  <c r="BI124" i="5" s="1"/>
  <c r="BV124" i="5" s="1"/>
  <c r="BD644" i="5"/>
  <c r="BH644" i="5" s="1"/>
  <c r="BU644" i="5" s="1"/>
  <c r="BE644" i="5"/>
  <c r="BI644" i="5" s="1"/>
  <c r="BV644" i="5" s="1"/>
  <c r="BB178" i="5"/>
  <c r="BF178" i="5" s="1"/>
  <c r="BB480" i="5"/>
  <c r="BG480" i="5" s="1"/>
  <c r="BD336" i="5"/>
  <c r="BH336" i="5" s="1"/>
  <c r="BU336" i="5" s="1"/>
  <c r="BE85" i="5"/>
  <c r="BI85" i="5" s="1"/>
  <c r="BV85" i="5" s="1"/>
  <c r="BE621" i="5"/>
  <c r="BI621" i="5" s="1"/>
  <c r="BV621" i="5" s="1"/>
  <c r="BE726" i="5"/>
  <c r="BI726" i="5" s="1"/>
  <c r="BV726" i="5" s="1"/>
  <c r="BD667" i="5"/>
  <c r="BH667" i="5" s="1"/>
  <c r="BU667" i="5" s="1"/>
  <c r="BD188" i="5"/>
  <c r="BH188" i="5" s="1"/>
  <c r="BU188" i="5" s="1"/>
  <c r="BD476" i="5"/>
  <c r="BH476" i="5" s="1"/>
  <c r="BU476" i="5" s="1"/>
  <c r="BE703" i="5"/>
  <c r="BI703" i="5" s="1"/>
  <c r="BV703" i="5" s="1"/>
  <c r="BE362" i="5"/>
  <c r="BI362" i="5" s="1"/>
  <c r="BV362" i="5" s="1"/>
  <c r="BE650" i="5"/>
  <c r="BI650" i="5" s="1"/>
  <c r="BV650" i="5" s="1"/>
  <c r="BD248" i="5"/>
  <c r="BH248" i="5" s="1"/>
  <c r="BU248" i="5" s="1"/>
  <c r="BB481" i="5"/>
  <c r="BG481" i="5" s="1"/>
  <c r="BD654" i="5"/>
  <c r="BH654" i="5" s="1"/>
  <c r="BU654" i="5" s="1"/>
  <c r="BD100" i="5"/>
  <c r="BH100" i="5" s="1"/>
  <c r="BU100" i="5" s="1"/>
  <c r="BB318" i="5"/>
  <c r="BF318" i="5" s="1"/>
  <c r="BE129" i="5"/>
  <c r="BI129" i="5" s="1"/>
  <c r="BV129" i="5" s="1"/>
  <c r="BD734" i="5"/>
  <c r="BH734" i="5" s="1"/>
  <c r="BU734" i="5" s="1"/>
  <c r="BB667" i="5"/>
  <c r="BG667" i="5" s="1"/>
  <c r="BD417" i="5"/>
  <c r="BH417" i="5" s="1"/>
  <c r="BU417" i="5" s="1"/>
  <c r="BD285" i="5"/>
  <c r="BH285" i="5" s="1"/>
  <c r="BU285" i="5" s="1"/>
  <c r="BD183" i="5"/>
  <c r="BH183" i="5" s="1"/>
  <c r="BU183" i="5" s="1"/>
  <c r="BB689" i="5"/>
  <c r="BG689" i="5" s="1"/>
  <c r="BE671" i="5"/>
  <c r="BI671" i="5" s="1"/>
  <c r="BV671" i="5" s="1"/>
  <c r="BD755" i="5"/>
  <c r="BH755" i="5" s="1"/>
  <c r="BU755" i="5" s="1"/>
  <c r="BD658" i="5"/>
  <c r="BH658" i="5" s="1"/>
  <c r="BU658" i="5" s="1"/>
  <c r="BE217" i="5"/>
  <c r="BI217" i="5" s="1"/>
  <c r="BV217" i="5" s="1"/>
  <c r="BD209" i="5"/>
  <c r="BH209" i="5" s="1"/>
  <c r="BU209" i="5" s="1"/>
  <c r="BE432" i="5"/>
  <c r="BI432" i="5" s="1"/>
  <c r="BV432" i="5" s="1"/>
  <c r="BE254" i="5"/>
  <c r="BI254" i="5" s="1"/>
  <c r="BV254" i="5" s="1"/>
  <c r="BB291" i="5"/>
  <c r="BG291" i="5" s="1"/>
  <c r="BD246" i="5"/>
  <c r="BH246" i="5" s="1"/>
  <c r="BU246" i="5" s="1"/>
  <c r="BE183" i="5"/>
  <c r="BI183" i="5" s="1"/>
  <c r="BV183" i="5" s="1"/>
  <c r="BD671" i="5"/>
  <c r="BH671" i="5" s="1"/>
  <c r="BU671" i="5" s="1"/>
  <c r="BD129" i="5"/>
  <c r="BH129" i="5" s="1"/>
  <c r="BU129" i="5" s="1"/>
  <c r="BB703" i="5"/>
  <c r="BG703" i="5" s="1"/>
  <c r="BD362" i="5"/>
  <c r="BH362" i="5" s="1"/>
  <c r="BU362" i="5" s="1"/>
  <c r="BE248" i="5"/>
  <c r="BI248" i="5" s="1"/>
  <c r="BV248" i="5" s="1"/>
  <c r="BD152" i="5"/>
  <c r="BH152" i="5" s="1"/>
  <c r="BU152" i="5" s="1"/>
  <c r="BE143" i="5"/>
  <c r="BI143" i="5" s="1"/>
  <c r="BV143" i="5" s="1"/>
  <c r="BD219" i="5"/>
  <c r="BH219" i="5" s="1"/>
  <c r="BU219" i="5" s="1"/>
  <c r="BE97" i="5"/>
  <c r="BI97" i="5" s="1"/>
  <c r="BV97" i="5" s="1"/>
  <c r="BD784" i="5"/>
  <c r="BH784" i="5" s="1"/>
  <c r="BU784" i="5" s="1"/>
  <c r="BD291" i="5"/>
  <c r="BH291" i="5" s="1"/>
  <c r="BU291" i="5" s="1"/>
  <c r="BE246" i="5"/>
  <c r="BI246" i="5" s="1"/>
  <c r="BV246" i="5" s="1"/>
  <c r="BD406" i="5"/>
  <c r="BH406" i="5" s="1"/>
  <c r="BU406" i="5" s="1"/>
  <c r="BD414" i="5"/>
  <c r="BH414" i="5" s="1"/>
  <c r="BU414" i="5" s="1"/>
  <c r="BB298" i="5"/>
  <c r="BG298" i="5" s="1"/>
  <c r="BD218" i="5"/>
  <c r="BH218" i="5" s="1"/>
  <c r="BU218" i="5" s="1"/>
  <c r="BE570" i="5"/>
  <c r="BI570" i="5" s="1"/>
  <c r="BV570" i="5" s="1"/>
  <c r="BB476" i="5"/>
  <c r="BG476" i="5" s="1"/>
  <c r="BB755" i="5"/>
  <c r="BF755" i="5" s="1"/>
  <c r="BE380" i="5"/>
  <c r="BI380" i="5" s="1"/>
  <c r="BV380" i="5" s="1"/>
  <c r="BE623" i="5"/>
  <c r="BI623" i="5" s="1"/>
  <c r="BV623" i="5" s="1"/>
  <c r="BE526" i="5"/>
  <c r="BI526" i="5" s="1"/>
  <c r="BV526" i="5" s="1"/>
  <c r="BE766" i="5"/>
  <c r="BI766" i="5" s="1"/>
  <c r="BV766" i="5" s="1"/>
  <c r="BE747" i="5"/>
  <c r="BI747" i="5" s="1"/>
  <c r="BV747" i="5" s="1"/>
  <c r="BB650" i="5"/>
  <c r="BG650" i="5" s="1"/>
  <c r="BE223" i="5"/>
  <c r="BI223" i="5" s="1"/>
  <c r="BV223" i="5" s="1"/>
  <c r="BE563" i="5"/>
  <c r="BI563" i="5" s="1"/>
  <c r="BV563" i="5" s="1"/>
  <c r="BB398" i="5"/>
  <c r="BG398" i="5" s="1"/>
  <c r="BB281" i="5"/>
  <c r="BG281" i="5" s="1"/>
  <c r="BB217" i="5"/>
  <c r="BG217" i="5" s="1"/>
  <c r="BD623" i="5"/>
  <c r="BH623" i="5" s="1"/>
  <c r="BU623" i="5" s="1"/>
  <c r="BB575" i="5"/>
  <c r="BG575" i="5" s="1"/>
  <c r="BB410" i="5"/>
  <c r="BF410" i="5" s="1"/>
  <c r="BE740" i="5"/>
  <c r="BI740" i="5" s="1"/>
  <c r="BV740" i="5" s="1"/>
  <c r="BB215" i="5"/>
  <c r="BF215" i="5" s="1"/>
  <c r="BD347" i="5"/>
  <c r="BH347" i="5" s="1"/>
  <c r="BU347" i="5" s="1"/>
  <c r="BB740" i="5"/>
  <c r="BG740" i="5" s="1"/>
  <c r="BD600" i="5"/>
  <c r="BH600" i="5" s="1"/>
  <c r="BU600" i="5" s="1"/>
  <c r="BE134" i="5"/>
  <c r="BI134" i="5" s="1"/>
  <c r="BV134" i="5" s="1"/>
  <c r="BD488" i="5"/>
  <c r="BH488" i="5" s="1"/>
  <c r="BU488" i="5" s="1"/>
  <c r="BD503" i="5"/>
  <c r="BH503" i="5" s="1"/>
  <c r="BU503" i="5" s="1"/>
  <c r="BE99" i="5"/>
  <c r="BI99" i="5" s="1"/>
  <c r="BV99" i="5" s="1"/>
  <c r="BD177" i="5"/>
  <c r="BH177" i="5" s="1"/>
  <c r="BU177" i="5" s="1"/>
  <c r="BD648" i="5"/>
  <c r="BH648" i="5" s="1"/>
  <c r="BU648" i="5" s="1"/>
  <c r="BD445" i="5"/>
  <c r="BH445" i="5" s="1"/>
  <c r="BU445" i="5" s="1"/>
  <c r="BB97" i="5"/>
  <c r="BG97" i="5" s="1"/>
  <c r="BE784" i="5"/>
  <c r="BI784" i="5" s="1"/>
  <c r="BV784" i="5" s="1"/>
  <c r="BE406" i="5"/>
  <c r="BI406" i="5" s="1"/>
  <c r="BV406" i="5" s="1"/>
  <c r="BB414" i="5"/>
  <c r="BG414" i="5" s="1"/>
  <c r="BD510" i="5"/>
  <c r="BH510" i="5" s="1"/>
  <c r="BU510" i="5" s="1"/>
  <c r="BE647" i="5"/>
  <c r="BI647" i="5" s="1"/>
  <c r="BV647" i="5" s="1"/>
  <c r="BE218" i="5"/>
  <c r="BI218" i="5" s="1"/>
  <c r="BV218" i="5" s="1"/>
  <c r="BB570" i="5"/>
  <c r="BF570" i="5" s="1"/>
  <c r="BD380" i="5"/>
  <c r="BH380" i="5" s="1"/>
  <c r="BU380" i="5" s="1"/>
  <c r="BE351" i="5"/>
  <c r="BI351" i="5" s="1"/>
  <c r="BV351" i="5" s="1"/>
  <c r="BE161" i="5"/>
  <c r="BI161" i="5" s="1"/>
  <c r="BV161" i="5" s="1"/>
  <c r="BD766" i="5"/>
  <c r="BH766" i="5" s="1"/>
  <c r="BU766" i="5" s="1"/>
  <c r="BB747" i="5"/>
  <c r="BG747" i="5" s="1"/>
  <c r="BE371" i="5"/>
  <c r="BI371" i="5" s="1"/>
  <c r="BV371" i="5" s="1"/>
  <c r="BD677" i="5"/>
  <c r="BH677" i="5" s="1"/>
  <c r="BU677" i="5" s="1"/>
  <c r="BD223" i="5"/>
  <c r="BH223" i="5" s="1"/>
  <c r="BU223" i="5" s="1"/>
  <c r="BB563" i="5"/>
  <c r="BF563" i="5" s="1"/>
  <c r="BD102" i="5"/>
  <c r="BH102" i="5" s="1"/>
  <c r="BU102" i="5" s="1"/>
  <c r="BD143" i="5"/>
  <c r="BH143" i="5" s="1"/>
  <c r="BU143" i="5" s="1"/>
  <c r="BB608" i="5"/>
  <c r="BG608" i="5" s="1"/>
  <c r="BB209" i="5"/>
  <c r="BF209" i="5" s="1"/>
  <c r="BB658" i="5"/>
  <c r="BG658" i="5" s="1"/>
  <c r="BB432" i="5"/>
  <c r="BG432" i="5" s="1"/>
  <c r="BE446" i="5"/>
  <c r="BI446" i="5" s="1"/>
  <c r="BV446" i="5" s="1"/>
  <c r="BB244" i="5"/>
  <c r="BG244" i="5" s="1"/>
  <c r="BD254" i="5"/>
  <c r="BH254" i="5" s="1"/>
  <c r="BU254" i="5" s="1"/>
  <c r="BD134" i="5"/>
  <c r="BH134" i="5" s="1"/>
  <c r="BU134" i="5" s="1"/>
  <c r="BD99" i="5"/>
  <c r="BH99" i="5" s="1"/>
  <c r="BU99" i="5" s="1"/>
  <c r="BD444" i="5"/>
  <c r="BH444" i="5" s="1"/>
  <c r="BU444" i="5" s="1"/>
  <c r="BB446" i="5"/>
  <c r="BF446" i="5" s="1"/>
  <c r="BE152" i="5"/>
  <c r="BI152" i="5" s="1"/>
  <c r="BV152" i="5" s="1"/>
  <c r="BE818" i="5"/>
  <c r="BI818" i="5" s="1"/>
  <c r="BV818" i="5" s="1"/>
  <c r="BE219" i="5"/>
  <c r="BI219" i="5" s="1"/>
  <c r="BV219" i="5" s="1"/>
  <c r="BE282" i="5"/>
  <c r="BI282" i="5" s="1"/>
  <c r="BV282" i="5" s="1"/>
  <c r="BE552" i="5"/>
  <c r="BI552" i="5" s="1"/>
  <c r="BV552" i="5" s="1"/>
  <c r="BD818" i="5"/>
  <c r="BH818" i="5" s="1"/>
  <c r="BU818" i="5" s="1"/>
  <c r="BE486" i="5"/>
  <c r="BI486" i="5" s="1"/>
  <c r="BV486" i="5" s="1"/>
  <c r="BE347" i="5"/>
  <c r="BI347" i="5" s="1"/>
  <c r="BV347" i="5" s="1"/>
  <c r="BD457" i="5"/>
  <c r="BH457" i="5" s="1"/>
  <c r="BU457" i="5" s="1"/>
  <c r="BE600" i="5"/>
  <c r="BI600" i="5" s="1"/>
  <c r="BV600" i="5" s="1"/>
  <c r="BE488" i="5"/>
  <c r="BI488" i="5" s="1"/>
  <c r="BV488" i="5" s="1"/>
  <c r="BB282" i="5"/>
  <c r="BF282" i="5" s="1"/>
  <c r="BE503" i="5"/>
  <c r="BI503" i="5" s="1"/>
  <c r="BV503" i="5" s="1"/>
  <c r="BD552" i="5"/>
  <c r="BH552" i="5" s="1"/>
  <c r="BU552" i="5" s="1"/>
  <c r="BE177" i="5"/>
  <c r="BI177" i="5" s="1"/>
  <c r="BV177" i="5" s="1"/>
  <c r="BE760" i="5"/>
  <c r="BI760" i="5" s="1"/>
  <c r="BV760" i="5" s="1"/>
  <c r="BE648" i="5"/>
  <c r="BI648" i="5" s="1"/>
  <c r="BV648" i="5" s="1"/>
  <c r="BB445" i="5"/>
  <c r="BF445" i="5" s="1"/>
  <c r="BE663" i="5"/>
  <c r="BI663" i="5" s="1"/>
  <c r="BV663" i="5" s="1"/>
  <c r="BE510" i="5"/>
  <c r="BI510" i="5" s="1"/>
  <c r="BV510" i="5" s="1"/>
  <c r="BD647" i="5"/>
  <c r="BH647" i="5" s="1"/>
  <c r="BU647" i="5" s="1"/>
  <c r="BE194" i="5"/>
  <c r="BI194" i="5" s="1"/>
  <c r="BV194" i="5" s="1"/>
  <c r="BD351" i="5"/>
  <c r="BH351" i="5" s="1"/>
  <c r="BU351" i="5" s="1"/>
  <c r="BD704" i="5"/>
  <c r="BH704" i="5" s="1"/>
  <c r="BU704" i="5" s="1"/>
  <c r="BD161" i="5"/>
  <c r="BH161" i="5" s="1"/>
  <c r="BU161" i="5" s="1"/>
  <c r="BE162" i="5"/>
  <c r="BI162" i="5" s="1"/>
  <c r="BV162" i="5" s="1"/>
  <c r="BB371" i="5"/>
  <c r="BG371" i="5" s="1"/>
  <c r="BE59" i="5"/>
  <c r="BI59" i="5" s="1"/>
  <c r="BV59" i="5" s="1"/>
  <c r="BE677" i="5"/>
  <c r="BI677" i="5" s="1"/>
  <c r="BV677" i="5" s="1"/>
  <c r="BE96" i="5"/>
  <c r="BI96" i="5" s="1"/>
  <c r="BV96" i="5" s="1"/>
  <c r="BD467" i="5"/>
  <c r="BH467" i="5" s="1"/>
  <c r="BU467" i="5" s="1"/>
  <c r="BD413" i="5"/>
  <c r="BH413" i="5" s="1"/>
  <c r="BU413" i="5" s="1"/>
  <c r="BE285" i="5"/>
  <c r="BI285" i="5" s="1"/>
  <c r="BV285" i="5" s="1"/>
  <c r="BD274" i="5"/>
  <c r="BH274" i="5" s="1"/>
  <c r="BU274" i="5" s="1"/>
  <c r="BB513" i="5"/>
  <c r="BF513" i="5" s="1"/>
  <c r="BE226" i="5"/>
  <c r="BI226" i="5" s="1"/>
  <c r="BV226" i="5" s="1"/>
  <c r="BB654" i="5"/>
  <c r="BG654" i="5" s="1"/>
  <c r="BD486" i="5"/>
  <c r="BH486" i="5" s="1"/>
  <c r="BU486" i="5" s="1"/>
  <c r="BB66" i="5"/>
  <c r="BG66" i="5" s="1"/>
  <c r="BE171" i="5"/>
  <c r="BI171" i="5" s="1"/>
  <c r="BV171" i="5" s="1"/>
  <c r="BE292" i="5"/>
  <c r="BI292" i="5" s="1"/>
  <c r="BV292" i="5" s="1"/>
  <c r="BB496" i="5"/>
  <c r="BF496" i="5" s="1"/>
  <c r="BE457" i="5"/>
  <c r="BI457" i="5" s="1"/>
  <c r="BV457" i="5" s="1"/>
  <c r="BD760" i="5"/>
  <c r="BH760" i="5" s="1"/>
  <c r="BU760" i="5" s="1"/>
  <c r="BD681" i="5"/>
  <c r="BH681" i="5" s="1"/>
  <c r="BU681" i="5" s="1"/>
  <c r="BD633" i="5"/>
  <c r="BH633" i="5" s="1"/>
  <c r="BU633" i="5" s="1"/>
  <c r="BB447" i="5"/>
  <c r="BG447" i="5" s="1"/>
  <c r="BE359" i="5"/>
  <c r="BI359" i="5" s="1"/>
  <c r="BV359" i="5" s="1"/>
  <c r="BD283" i="5"/>
  <c r="BH283" i="5" s="1"/>
  <c r="BU283" i="5" s="1"/>
  <c r="BB663" i="5"/>
  <c r="BG663" i="5" s="1"/>
  <c r="BE222" i="5"/>
  <c r="BI222" i="5" s="1"/>
  <c r="BV222" i="5" s="1"/>
  <c r="BD164" i="5"/>
  <c r="BH164" i="5" s="1"/>
  <c r="BU164" i="5" s="1"/>
  <c r="BD194" i="5"/>
  <c r="BH194" i="5" s="1"/>
  <c r="BU194" i="5" s="1"/>
  <c r="BE704" i="5"/>
  <c r="BI704" i="5" s="1"/>
  <c r="BV704" i="5" s="1"/>
  <c r="BD167" i="5"/>
  <c r="BH167" i="5" s="1"/>
  <c r="BU167" i="5" s="1"/>
  <c r="BD162" i="5"/>
  <c r="BH162" i="5" s="1"/>
  <c r="BU162" i="5" s="1"/>
  <c r="BE335" i="5"/>
  <c r="BI335" i="5" s="1"/>
  <c r="BV335" i="5" s="1"/>
  <c r="BB467" i="5"/>
  <c r="BG467" i="5" s="1"/>
  <c r="BE274" i="5"/>
  <c r="BI274" i="5" s="1"/>
  <c r="BV274" i="5" s="1"/>
  <c r="BB196" i="5"/>
  <c r="BG196" i="5" s="1"/>
  <c r="BB188" i="5"/>
  <c r="BG188" i="5" s="1"/>
  <c r="BE66" i="5"/>
  <c r="BI66" i="5" s="1"/>
  <c r="BV66" i="5" s="1"/>
  <c r="BD171" i="5"/>
  <c r="BH171" i="5" s="1"/>
  <c r="BU171" i="5" s="1"/>
  <c r="BE788" i="5"/>
  <c r="BI788" i="5" s="1"/>
  <c r="BV788" i="5" s="1"/>
  <c r="BE266" i="5"/>
  <c r="BI266" i="5" s="1"/>
  <c r="BV266" i="5" s="1"/>
  <c r="BE220" i="5"/>
  <c r="BI220" i="5" s="1"/>
  <c r="BV220" i="5" s="1"/>
  <c r="BE681" i="5"/>
  <c r="BI681" i="5" s="1"/>
  <c r="BV681" i="5" s="1"/>
  <c r="BD367" i="5"/>
  <c r="BH367" i="5" s="1"/>
  <c r="BU367" i="5" s="1"/>
  <c r="BE807" i="5"/>
  <c r="BI807" i="5" s="1"/>
  <c r="BV807" i="5" s="1"/>
  <c r="BE592" i="5"/>
  <c r="BI592" i="5" s="1"/>
  <c r="BV592" i="5" s="1"/>
  <c r="BE159" i="5"/>
  <c r="BI159" i="5" s="1"/>
  <c r="BV159" i="5" s="1"/>
  <c r="BD775" i="5"/>
  <c r="BH775" i="5" s="1"/>
  <c r="BU775" i="5" s="1"/>
  <c r="BE273" i="5"/>
  <c r="BI273" i="5" s="1"/>
  <c r="BV273" i="5" s="1"/>
  <c r="BD359" i="5"/>
  <c r="BH359" i="5" s="1"/>
  <c r="BU359" i="5" s="1"/>
  <c r="BE640" i="5"/>
  <c r="BI640" i="5" s="1"/>
  <c r="BV640" i="5" s="1"/>
  <c r="BE93" i="5"/>
  <c r="BI93" i="5" s="1"/>
  <c r="BV93" i="5" s="1"/>
  <c r="BB283" i="5"/>
  <c r="BF283" i="5" s="1"/>
  <c r="BE151" i="5"/>
  <c r="BI151" i="5" s="1"/>
  <c r="BV151" i="5" s="1"/>
  <c r="BD689" i="5"/>
  <c r="BH689" i="5" s="1"/>
  <c r="BU689" i="5" s="1"/>
  <c r="BE481" i="5"/>
  <c r="BI481" i="5" s="1"/>
  <c r="BV481" i="5" s="1"/>
  <c r="BE164" i="5"/>
  <c r="BI164" i="5" s="1"/>
  <c r="BV164" i="5" s="1"/>
  <c r="BE167" i="5"/>
  <c r="BI167" i="5" s="1"/>
  <c r="BV167" i="5" s="1"/>
  <c r="BE329" i="5"/>
  <c r="BI329" i="5" s="1"/>
  <c r="BV329" i="5" s="1"/>
  <c r="BD335" i="5"/>
  <c r="BH335" i="5" s="1"/>
  <c r="BU335" i="5" s="1"/>
  <c r="BD318" i="5"/>
  <c r="BH318" i="5" s="1"/>
  <c r="BU318" i="5" s="1"/>
  <c r="BE389" i="5"/>
  <c r="BI389" i="5" s="1"/>
  <c r="BV389" i="5" s="1"/>
  <c r="BE270" i="5"/>
  <c r="BI270" i="5" s="1"/>
  <c r="BV270" i="5" s="1"/>
  <c r="BD270" i="5"/>
  <c r="BH270" i="5" s="1"/>
  <c r="BU270" i="5" s="1"/>
  <c r="BB203" i="5"/>
  <c r="BF203" i="5" s="1"/>
  <c r="BE203" i="5"/>
  <c r="BI203" i="5" s="1"/>
  <c r="BV203" i="5" s="1"/>
  <c r="BD203" i="5"/>
  <c r="BH203" i="5" s="1"/>
  <c r="BU203" i="5" s="1"/>
  <c r="BB82" i="5"/>
  <c r="BG82" i="5" s="1"/>
  <c r="BD82" i="5"/>
  <c r="BH82" i="5" s="1"/>
  <c r="BU82" i="5" s="1"/>
  <c r="BE82" i="5"/>
  <c r="BI82" i="5" s="1"/>
  <c r="BV82" i="5" s="1"/>
  <c r="BD267" i="5"/>
  <c r="BH267" i="5" s="1"/>
  <c r="BU267" i="5" s="1"/>
  <c r="BB267" i="5"/>
  <c r="BG267" i="5" s="1"/>
  <c r="BB412" i="5"/>
  <c r="BG412" i="5" s="1"/>
  <c r="BE412" i="5"/>
  <c r="BI412" i="5" s="1"/>
  <c r="BV412" i="5" s="1"/>
  <c r="BD412" i="5"/>
  <c r="BH412" i="5" s="1"/>
  <c r="BU412" i="5" s="1"/>
  <c r="BE61" i="5"/>
  <c r="BI61" i="5" s="1"/>
  <c r="BV61" i="5" s="1"/>
  <c r="BD61" i="5"/>
  <c r="BH61" i="5" s="1"/>
  <c r="BU61" i="5" s="1"/>
  <c r="BB705" i="5"/>
  <c r="BF705" i="5" s="1"/>
  <c r="BE705" i="5"/>
  <c r="BI705" i="5" s="1"/>
  <c r="BV705" i="5" s="1"/>
  <c r="BD705" i="5"/>
  <c r="BH705" i="5" s="1"/>
  <c r="BU705" i="5" s="1"/>
  <c r="BB372" i="5"/>
  <c r="BF372" i="5" s="1"/>
  <c r="BE372" i="5"/>
  <c r="BI372" i="5" s="1"/>
  <c r="BV372" i="5" s="1"/>
  <c r="BB497" i="5"/>
  <c r="BG497" i="5" s="1"/>
  <c r="BD497" i="5"/>
  <c r="BH497" i="5" s="1"/>
  <c r="BU497" i="5" s="1"/>
  <c r="BE497" i="5"/>
  <c r="BI497" i="5" s="1"/>
  <c r="BV497" i="5" s="1"/>
  <c r="BB395" i="5"/>
  <c r="BG395" i="5" s="1"/>
  <c r="BD395" i="5"/>
  <c r="BH395" i="5" s="1"/>
  <c r="BU395" i="5" s="1"/>
  <c r="BE395" i="5"/>
  <c r="BI395" i="5" s="1"/>
  <c r="BV395" i="5" s="1"/>
  <c r="BE743" i="5"/>
  <c r="BI743" i="5" s="1"/>
  <c r="BV743" i="5" s="1"/>
  <c r="BD743" i="5"/>
  <c r="BH743" i="5" s="1"/>
  <c r="BU743" i="5" s="1"/>
  <c r="BB416" i="5"/>
  <c r="BG416" i="5" s="1"/>
  <c r="BD416" i="5"/>
  <c r="BH416" i="5" s="1"/>
  <c r="BU416" i="5" s="1"/>
  <c r="BE416" i="5"/>
  <c r="BI416" i="5" s="1"/>
  <c r="BV416" i="5" s="1"/>
  <c r="BB276" i="5"/>
  <c r="BG276" i="5" s="1"/>
  <c r="BD276" i="5"/>
  <c r="BH276" i="5" s="1"/>
  <c r="BU276" i="5" s="1"/>
  <c r="BE276" i="5"/>
  <c r="BI276" i="5" s="1"/>
  <c r="BV276" i="5" s="1"/>
  <c r="BE525" i="5"/>
  <c r="BI525" i="5" s="1"/>
  <c r="BV525" i="5" s="1"/>
  <c r="BD525" i="5"/>
  <c r="BH525" i="5" s="1"/>
  <c r="BU525" i="5" s="1"/>
  <c r="BB186" i="5"/>
  <c r="BG186" i="5" s="1"/>
  <c r="BD186" i="5"/>
  <c r="BH186" i="5" s="1"/>
  <c r="BU186" i="5" s="1"/>
  <c r="BE186" i="5"/>
  <c r="BI186" i="5" s="1"/>
  <c r="BV186" i="5" s="1"/>
  <c r="BE312" i="5"/>
  <c r="BI312" i="5" s="1"/>
  <c r="BV312" i="5" s="1"/>
  <c r="BD312" i="5"/>
  <c r="BH312" i="5" s="1"/>
  <c r="BU312" i="5" s="1"/>
  <c r="BB754" i="5"/>
  <c r="BG754" i="5" s="1"/>
  <c r="BD754" i="5"/>
  <c r="BH754" i="5" s="1"/>
  <c r="BU754" i="5" s="1"/>
  <c r="BE754" i="5"/>
  <c r="BI754" i="5" s="1"/>
  <c r="BV754" i="5" s="1"/>
  <c r="BB322" i="5"/>
  <c r="BF322" i="5" s="1"/>
  <c r="BD322" i="5"/>
  <c r="BH322" i="5" s="1"/>
  <c r="BU322" i="5" s="1"/>
  <c r="BE322" i="5"/>
  <c r="BI322" i="5" s="1"/>
  <c r="BV322" i="5" s="1"/>
  <c r="BB679" i="5"/>
  <c r="BF679" i="5" s="1"/>
  <c r="BE679" i="5"/>
  <c r="BI679" i="5" s="1"/>
  <c r="BV679" i="5" s="1"/>
  <c r="BB584" i="5"/>
  <c r="BF584" i="5" s="1"/>
  <c r="BD584" i="5"/>
  <c r="BH584" i="5" s="1"/>
  <c r="BU584" i="5" s="1"/>
  <c r="BE584" i="5"/>
  <c r="BI584" i="5" s="1"/>
  <c r="BV584" i="5" s="1"/>
  <c r="BE297" i="5"/>
  <c r="BI297" i="5" s="1"/>
  <c r="BV297" i="5" s="1"/>
  <c r="BB297" i="5"/>
  <c r="BF297" i="5" s="1"/>
  <c r="BB809" i="5"/>
  <c r="BG809" i="5" s="1"/>
  <c r="BE809" i="5"/>
  <c r="BI809" i="5" s="1"/>
  <c r="BV809" i="5" s="1"/>
  <c r="BD543" i="5"/>
  <c r="BH543" i="5" s="1"/>
  <c r="BU543" i="5" s="1"/>
  <c r="BE543" i="5"/>
  <c r="BI543" i="5" s="1"/>
  <c r="BV543" i="5" s="1"/>
  <c r="BB271" i="5"/>
  <c r="BF271" i="5" s="1"/>
  <c r="BE271" i="5"/>
  <c r="BI271" i="5" s="1"/>
  <c r="BV271" i="5" s="1"/>
  <c r="BD271" i="5"/>
  <c r="BH271" i="5" s="1"/>
  <c r="BU271" i="5" s="1"/>
  <c r="BB734" i="5"/>
  <c r="BF734" i="5" s="1"/>
  <c r="BE728" i="5"/>
  <c r="BI728" i="5" s="1"/>
  <c r="BV728" i="5" s="1"/>
  <c r="BD728" i="5"/>
  <c r="BH728" i="5" s="1"/>
  <c r="BU728" i="5" s="1"/>
  <c r="BB820" i="5"/>
  <c r="BF820" i="5" s="1"/>
  <c r="BE820" i="5"/>
  <c r="BI820" i="5" s="1"/>
  <c r="BV820" i="5" s="1"/>
  <c r="BD820" i="5"/>
  <c r="BH820" i="5" s="1"/>
  <c r="BU820" i="5" s="1"/>
  <c r="BB534" i="5"/>
  <c r="BG534" i="5" s="1"/>
  <c r="BD534" i="5"/>
  <c r="BH534" i="5" s="1"/>
  <c r="BU534" i="5" s="1"/>
  <c r="BB632" i="5"/>
  <c r="BG632" i="5" s="1"/>
  <c r="BD632" i="5"/>
  <c r="BH632" i="5" s="1"/>
  <c r="BU632" i="5" s="1"/>
  <c r="BB294" i="5"/>
  <c r="BG294" i="5" s="1"/>
  <c r="BD294" i="5"/>
  <c r="BH294" i="5" s="1"/>
  <c r="BU294" i="5" s="1"/>
  <c r="BB95" i="5"/>
  <c r="BG95" i="5" s="1"/>
  <c r="BD95" i="5"/>
  <c r="BH95" i="5" s="1"/>
  <c r="BU95" i="5" s="1"/>
  <c r="BB382" i="5"/>
  <c r="BG382" i="5" s="1"/>
  <c r="BD382" i="5"/>
  <c r="BH382" i="5" s="1"/>
  <c r="BU382" i="5" s="1"/>
  <c r="BE382" i="5"/>
  <c r="BI382" i="5" s="1"/>
  <c r="BV382" i="5" s="1"/>
  <c r="BB805" i="5"/>
  <c r="BG805" i="5" s="1"/>
  <c r="BE805" i="5"/>
  <c r="BI805" i="5" s="1"/>
  <c r="BV805" i="5" s="1"/>
  <c r="BD805" i="5"/>
  <c r="BH805" i="5" s="1"/>
  <c r="BU805" i="5" s="1"/>
  <c r="BB596" i="5"/>
  <c r="BF596" i="5" s="1"/>
  <c r="BE596" i="5"/>
  <c r="BI596" i="5" s="1"/>
  <c r="BV596" i="5" s="1"/>
  <c r="BD596" i="5"/>
  <c r="BH596" i="5" s="1"/>
  <c r="BU596" i="5" s="1"/>
  <c r="BE60" i="5"/>
  <c r="BI60" i="5" s="1"/>
  <c r="BV60" i="5" s="1"/>
  <c r="BD60" i="5"/>
  <c r="BH60" i="5" s="1"/>
  <c r="BU60" i="5" s="1"/>
  <c r="BE325" i="5"/>
  <c r="BI325" i="5" s="1"/>
  <c r="BV325" i="5" s="1"/>
  <c r="BB325" i="5"/>
  <c r="BG325" i="5" s="1"/>
  <c r="BD325" i="5"/>
  <c r="BH325" i="5" s="1"/>
  <c r="BU325" i="5" s="1"/>
  <c r="BB765" i="5"/>
  <c r="BF765" i="5" s="1"/>
  <c r="BE765" i="5"/>
  <c r="BI765" i="5" s="1"/>
  <c r="BV765" i="5" s="1"/>
  <c r="BD765" i="5"/>
  <c r="BH765" i="5" s="1"/>
  <c r="BU765" i="5" s="1"/>
  <c r="BE651" i="5"/>
  <c r="BI651" i="5" s="1"/>
  <c r="BV651" i="5" s="1"/>
  <c r="BD651" i="5"/>
  <c r="BH651" i="5" s="1"/>
  <c r="BU651" i="5" s="1"/>
  <c r="BB783" i="5"/>
  <c r="BG783" i="5" s="1"/>
  <c r="BD783" i="5"/>
  <c r="BH783" i="5" s="1"/>
  <c r="BU783" i="5" s="1"/>
  <c r="BD477" i="5"/>
  <c r="BH477" i="5" s="1"/>
  <c r="BU477" i="5" s="1"/>
  <c r="BE477" i="5"/>
  <c r="BI477" i="5" s="1"/>
  <c r="BV477" i="5" s="1"/>
  <c r="BE814" i="5"/>
  <c r="BI814" i="5" s="1"/>
  <c r="BV814" i="5" s="1"/>
  <c r="BB633" i="5"/>
  <c r="BG633" i="5" s="1"/>
  <c r="BB651" i="5"/>
  <c r="BF651" i="5" s="1"/>
  <c r="BB90" i="5"/>
  <c r="BG90" i="5" s="1"/>
  <c r="BD90" i="5"/>
  <c r="BH90" i="5" s="1"/>
  <c r="BU90" i="5" s="1"/>
  <c r="BE90" i="5"/>
  <c r="BI90" i="5" s="1"/>
  <c r="BV90" i="5" s="1"/>
  <c r="BB739" i="5"/>
  <c r="BG739" i="5" s="1"/>
  <c r="BD739" i="5"/>
  <c r="BH739" i="5" s="1"/>
  <c r="BU739" i="5" s="1"/>
  <c r="BE739" i="5"/>
  <c r="BI739" i="5" s="1"/>
  <c r="BV739" i="5" s="1"/>
  <c r="BB469" i="5"/>
  <c r="BF469" i="5" s="1"/>
  <c r="BD469" i="5"/>
  <c r="BH469" i="5" s="1"/>
  <c r="BU469" i="5" s="1"/>
  <c r="BB67" i="5"/>
  <c r="BG67" i="5" s="1"/>
  <c r="BD67" i="5"/>
  <c r="BH67" i="5" s="1"/>
  <c r="BU67" i="5" s="1"/>
  <c r="BE67" i="5"/>
  <c r="BI67" i="5" s="1"/>
  <c r="BV67" i="5" s="1"/>
  <c r="BB65" i="5"/>
  <c r="BF65" i="5" s="1"/>
  <c r="BD65" i="5"/>
  <c r="BH65" i="5" s="1"/>
  <c r="BU65" i="5" s="1"/>
  <c r="BB682" i="5"/>
  <c r="BG682" i="5" s="1"/>
  <c r="BE688" i="5"/>
  <c r="BI688" i="5" s="1"/>
  <c r="BV688" i="5" s="1"/>
  <c r="BD517" i="5"/>
  <c r="BH517" i="5" s="1"/>
  <c r="BU517" i="5" s="1"/>
  <c r="BD782" i="5"/>
  <c r="BH782" i="5" s="1"/>
  <c r="BU782" i="5" s="1"/>
  <c r="BD814" i="5"/>
  <c r="BH814" i="5" s="1"/>
  <c r="BU814" i="5" s="1"/>
  <c r="BD535" i="5"/>
  <c r="BH535" i="5" s="1"/>
  <c r="BU535" i="5" s="1"/>
  <c r="BD369" i="5"/>
  <c r="BH369" i="5" s="1"/>
  <c r="BU369" i="5" s="1"/>
  <c r="BE727" i="5"/>
  <c r="BI727" i="5" s="1"/>
  <c r="BV727" i="5" s="1"/>
  <c r="BB622" i="5"/>
  <c r="BG622" i="5" s="1"/>
  <c r="BD140" i="5"/>
  <c r="BH140" i="5" s="1"/>
  <c r="BU140" i="5" s="1"/>
  <c r="BD809" i="5"/>
  <c r="BH809" i="5" s="1"/>
  <c r="BU809" i="5" s="1"/>
  <c r="BE267" i="5"/>
  <c r="BI267" i="5" s="1"/>
  <c r="BV267" i="5" s="1"/>
  <c r="BE554" i="5"/>
  <c r="BI554" i="5" s="1"/>
  <c r="BV554" i="5" s="1"/>
  <c r="BD123" i="5"/>
  <c r="BH123" i="5" s="1"/>
  <c r="BU123" i="5" s="1"/>
  <c r="BB270" i="5"/>
  <c r="BG270" i="5" s="1"/>
  <c r="BD464" i="5"/>
  <c r="BH464" i="5" s="1"/>
  <c r="BU464" i="5" s="1"/>
  <c r="BB286" i="5"/>
  <c r="BG286" i="5" s="1"/>
  <c r="BB377" i="5"/>
  <c r="BF377" i="5" s="1"/>
  <c r="BD377" i="5"/>
  <c r="BH377" i="5" s="1"/>
  <c r="BU377" i="5" s="1"/>
  <c r="BE377" i="5"/>
  <c r="BI377" i="5" s="1"/>
  <c r="BV377" i="5" s="1"/>
  <c r="BD247" i="5"/>
  <c r="BH247" i="5" s="1"/>
  <c r="BU247" i="5" s="1"/>
  <c r="BE247" i="5"/>
  <c r="BI247" i="5" s="1"/>
  <c r="BV247" i="5" s="1"/>
  <c r="BB356" i="5"/>
  <c r="BF356" i="5" s="1"/>
  <c r="BE356" i="5"/>
  <c r="BI356" i="5" s="1"/>
  <c r="BV356" i="5" s="1"/>
  <c r="BB50" i="5"/>
  <c r="BG50" i="5" s="1"/>
  <c r="BD50" i="5"/>
  <c r="BH50" i="5" s="1"/>
  <c r="BU50" i="5" s="1"/>
  <c r="BE50" i="5"/>
  <c r="BI50" i="5" s="1"/>
  <c r="BV50" i="5" s="1"/>
  <c r="BB700" i="5"/>
  <c r="BF700" i="5" s="1"/>
  <c r="BD700" i="5"/>
  <c r="BH700" i="5" s="1"/>
  <c r="BU700" i="5" s="1"/>
  <c r="BE110" i="5"/>
  <c r="BI110" i="5" s="1"/>
  <c r="BV110" i="5" s="1"/>
  <c r="BD110" i="5"/>
  <c r="BH110" i="5" s="1"/>
  <c r="BU110" i="5" s="1"/>
  <c r="BB110" i="5"/>
  <c r="BF110" i="5" s="1"/>
  <c r="BB790" i="5"/>
  <c r="BG790" i="5" s="1"/>
  <c r="BD790" i="5"/>
  <c r="BH790" i="5" s="1"/>
  <c r="BU790" i="5" s="1"/>
  <c r="BB292" i="5"/>
  <c r="BF292" i="5" s="1"/>
  <c r="BE444" i="5"/>
  <c r="BI444" i="5" s="1"/>
  <c r="BV444" i="5" s="1"/>
  <c r="BD592" i="5"/>
  <c r="BH592" i="5" s="1"/>
  <c r="BU592" i="5" s="1"/>
  <c r="BB100" i="5"/>
  <c r="BF100" i="5" s="1"/>
  <c r="BB331" i="5"/>
  <c r="BG331" i="5" s="1"/>
  <c r="BE331" i="5"/>
  <c r="BI331" i="5" s="1"/>
  <c r="BV331" i="5" s="1"/>
  <c r="BD331" i="5"/>
  <c r="BH331" i="5" s="1"/>
  <c r="BU331" i="5" s="1"/>
  <c r="BB287" i="5"/>
  <c r="BG287" i="5" s="1"/>
  <c r="BD287" i="5"/>
  <c r="BH287" i="5" s="1"/>
  <c r="BU287" i="5" s="1"/>
  <c r="BE287" i="5"/>
  <c r="BI287" i="5" s="1"/>
  <c r="BV287" i="5" s="1"/>
  <c r="BE780" i="5"/>
  <c r="BI780" i="5" s="1"/>
  <c r="BV780" i="5" s="1"/>
  <c r="BD780" i="5"/>
  <c r="BH780" i="5" s="1"/>
  <c r="BU780" i="5" s="1"/>
  <c r="BB708" i="5"/>
  <c r="BF708" i="5" s="1"/>
  <c r="BD708" i="5"/>
  <c r="BH708" i="5" s="1"/>
  <c r="BU708" i="5" s="1"/>
  <c r="BE708" i="5"/>
  <c r="BI708" i="5" s="1"/>
  <c r="BV708" i="5" s="1"/>
  <c r="BB91" i="5"/>
  <c r="BF91" i="5" s="1"/>
  <c r="BD91" i="5"/>
  <c r="BH91" i="5" s="1"/>
  <c r="BU91" i="5" s="1"/>
  <c r="BE91" i="5"/>
  <c r="BI91" i="5" s="1"/>
  <c r="BV91" i="5" s="1"/>
  <c r="BB604" i="5"/>
  <c r="BF604" i="5" s="1"/>
  <c r="BE604" i="5"/>
  <c r="BI604" i="5" s="1"/>
  <c r="BV604" i="5" s="1"/>
  <c r="BD604" i="5"/>
  <c r="BH604" i="5" s="1"/>
  <c r="BU604" i="5" s="1"/>
  <c r="BB624" i="5"/>
  <c r="BG624" i="5" s="1"/>
  <c r="BE624" i="5"/>
  <c r="BI624" i="5" s="1"/>
  <c r="BV624" i="5" s="1"/>
  <c r="BD624" i="5"/>
  <c r="BH624" i="5" s="1"/>
  <c r="BU624" i="5" s="1"/>
  <c r="BB111" i="5"/>
  <c r="BF111" i="5" s="1"/>
  <c r="BD111" i="5"/>
  <c r="BH111" i="5" s="1"/>
  <c r="BU111" i="5" s="1"/>
  <c r="BE111" i="5"/>
  <c r="BI111" i="5" s="1"/>
  <c r="BV111" i="5" s="1"/>
  <c r="BE441" i="5"/>
  <c r="BI441" i="5" s="1"/>
  <c r="BV441" i="5" s="1"/>
  <c r="BD730" i="5"/>
  <c r="BH730" i="5" s="1"/>
  <c r="BU730" i="5" s="1"/>
  <c r="BE517" i="5"/>
  <c r="BI517" i="5" s="1"/>
  <c r="BV517" i="5" s="1"/>
  <c r="BE451" i="5"/>
  <c r="BI451" i="5" s="1"/>
  <c r="BV451" i="5" s="1"/>
  <c r="BD672" i="5"/>
  <c r="BH672" i="5" s="1"/>
  <c r="BU672" i="5" s="1"/>
  <c r="BE251" i="5"/>
  <c r="BI251" i="5" s="1"/>
  <c r="BV251" i="5" s="1"/>
  <c r="BB782" i="5"/>
  <c r="BF782" i="5" s="1"/>
  <c r="BE65" i="5"/>
  <c r="BI65" i="5" s="1"/>
  <c r="BV65" i="5" s="1"/>
  <c r="BD506" i="5"/>
  <c r="BH506" i="5" s="1"/>
  <c r="BU506" i="5" s="1"/>
  <c r="BE507" i="5"/>
  <c r="BI507" i="5" s="1"/>
  <c r="BV507" i="5" s="1"/>
  <c r="BE535" i="5"/>
  <c r="BI535" i="5" s="1"/>
  <c r="BV535" i="5" s="1"/>
  <c r="BE294" i="5"/>
  <c r="BI294" i="5" s="1"/>
  <c r="BV294" i="5" s="1"/>
  <c r="BD811" i="5"/>
  <c r="BH811" i="5" s="1"/>
  <c r="BU811" i="5" s="1"/>
  <c r="BB312" i="5"/>
  <c r="BF312" i="5" s="1"/>
  <c r="BD727" i="5"/>
  <c r="BH727" i="5" s="1"/>
  <c r="BU727" i="5" s="1"/>
  <c r="BE140" i="5"/>
  <c r="BI140" i="5" s="1"/>
  <c r="BV140" i="5" s="1"/>
  <c r="BD43" i="5"/>
  <c r="BH43" i="5" s="1"/>
  <c r="BU43" i="5" s="1"/>
  <c r="BD527" i="5"/>
  <c r="BH527" i="5" s="1"/>
  <c r="BU527" i="5" s="1"/>
  <c r="BD483" i="5"/>
  <c r="BH483" i="5" s="1"/>
  <c r="BU483" i="5" s="1"/>
  <c r="BB554" i="5"/>
  <c r="BF554" i="5" s="1"/>
  <c r="BE123" i="5"/>
  <c r="BI123" i="5" s="1"/>
  <c r="BV123" i="5" s="1"/>
  <c r="BE464" i="5"/>
  <c r="BI464" i="5" s="1"/>
  <c r="BV464" i="5" s="1"/>
  <c r="BD423" i="5"/>
  <c r="BH423" i="5" s="1"/>
  <c r="BU423" i="5" s="1"/>
  <c r="BB179" i="5"/>
  <c r="BG179" i="5" s="1"/>
  <c r="BD179" i="5"/>
  <c r="BH179" i="5" s="1"/>
  <c r="BU179" i="5" s="1"/>
  <c r="BE179" i="5"/>
  <c r="BI179" i="5" s="1"/>
  <c r="BV179" i="5" s="1"/>
  <c r="BB610" i="5"/>
  <c r="BF610" i="5" s="1"/>
  <c r="BD610" i="5"/>
  <c r="BH610" i="5" s="1"/>
  <c r="BU610" i="5" s="1"/>
  <c r="BE610" i="5"/>
  <c r="BI610" i="5" s="1"/>
  <c r="BV610" i="5" s="1"/>
  <c r="BB691" i="5"/>
  <c r="BG691" i="5" s="1"/>
  <c r="BD691" i="5"/>
  <c r="BH691" i="5" s="1"/>
  <c r="BU691" i="5" s="1"/>
  <c r="BE691" i="5"/>
  <c r="BI691" i="5" s="1"/>
  <c r="BV691" i="5" s="1"/>
  <c r="BB113" i="5"/>
  <c r="BG113" i="5" s="1"/>
  <c r="BE113" i="5"/>
  <c r="BI113" i="5" s="1"/>
  <c r="BV113" i="5" s="1"/>
  <c r="BB394" i="5"/>
  <c r="BG394" i="5" s="1"/>
  <c r="BD394" i="5"/>
  <c r="BH394" i="5" s="1"/>
  <c r="BU394" i="5" s="1"/>
  <c r="BE394" i="5"/>
  <c r="BI394" i="5" s="1"/>
  <c r="BV394" i="5" s="1"/>
  <c r="BB492" i="5"/>
  <c r="BF492" i="5" s="1"/>
  <c r="BD492" i="5"/>
  <c r="BH492" i="5" s="1"/>
  <c r="BU492" i="5" s="1"/>
  <c r="BD286" i="5"/>
  <c r="BH286" i="5" s="1"/>
  <c r="BU286" i="5" s="1"/>
  <c r="BD189" i="5"/>
  <c r="BH189" i="5" s="1"/>
  <c r="BU189" i="5" s="1"/>
  <c r="BE189" i="5"/>
  <c r="BI189" i="5" s="1"/>
  <c r="BV189" i="5" s="1"/>
  <c r="BB216" i="5"/>
  <c r="BG216" i="5" s="1"/>
  <c r="BD216" i="5"/>
  <c r="BH216" i="5" s="1"/>
  <c r="BU216" i="5" s="1"/>
  <c r="BE216" i="5"/>
  <c r="BI216" i="5" s="1"/>
  <c r="BV216" i="5" s="1"/>
  <c r="BB537" i="5"/>
  <c r="BF537" i="5" s="1"/>
  <c r="BD537" i="5"/>
  <c r="BH537" i="5" s="1"/>
  <c r="BU537" i="5" s="1"/>
  <c r="BI537" i="5"/>
  <c r="BV537" i="5" s="1"/>
  <c r="BB455" i="5"/>
  <c r="BG455" i="5" s="1"/>
  <c r="BE455" i="5"/>
  <c r="BI455" i="5" s="1"/>
  <c r="BV455" i="5" s="1"/>
  <c r="BD455" i="5"/>
  <c r="BH455" i="5" s="1"/>
  <c r="BU455" i="5" s="1"/>
  <c r="BB540" i="5"/>
  <c r="BF540" i="5" s="1"/>
  <c r="BE540" i="5"/>
  <c r="BI540" i="5" s="1"/>
  <c r="BV540" i="5" s="1"/>
  <c r="BD540" i="5"/>
  <c r="BH540" i="5" s="1"/>
  <c r="BU540" i="5" s="1"/>
  <c r="BB567" i="5"/>
  <c r="BF567" i="5" s="1"/>
  <c r="BD567" i="5"/>
  <c r="BH567" i="5" s="1"/>
  <c r="BU567" i="5" s="1"/>
  <c r="BE567" i="5"/>
  <c r="BI567" i="5" s="1"/>
  <c r="BV567" i="5" s="1"/>
  <c r="BB810" i="5"/>
  <c r="BG810" i="5" s="1"/>
  <c r="BD810" i="5"/>
  <c r="BH810" i="5" s="1"/>
  <c r="BU810" i="5" s="1"/>
  <c r="BD674" i="5"/>
  <c r="BH674" i="5" s="1"/>
  <c r="BU674" i="5" s="1"/>
  <c r="BE674" i="5"/>
  <c r="BI674" i="5" s="1"/>
  <c r="BV674" i="5" s="1"/>
  <c r="BB616" i="5"/>
  <c r="BF616" i="5" s="1"/>
  <c r="BE616" i="5"/>
  <c r="BI616" i="5" s="1"/>
  <c r="BV616" i="5" s="1"/>
  <c r="BD616" i="5"/>
  <c r="BH616" i="5" s="1"/>
  <c r="BU616" i="5" s="1"/>
  <c r="BB566" i="5"/>
  <c r="BG566" i="5" s="1"/>
  <c r="BD566" i="5"/>
  <c r="BH566" i="5" s="1"/>
  <c r="BU566" i="5" s="1"/>
  <c r="BB801" i="5"/>
  <c r="BG801" i="5" s="1"/>
  <c r="BD801" i="5"/>
  <c r="BH801" i="5" s="1"/>
  <c r="BU801" i="5" s="1"/>
  <c r="BE801" i="5"/>
  <c r="BI801" i="5" s="1"/>
  <c r="BV801" i="5" s="1"/>
  <c r="BB720" i="5"/>
  <c r="BF720" i="5" s="1"/>
  <c r="BE720" i="5"/>
  <c r="BI720" i="5" s="1"/>
  <c r="BV720" i="5" s="1"/>
  <c r="BD720" i="5"/>
  <c r="BH720" i="5" s="1"/>
  <c r="BU720" i="5" s="1"/>
  <c r="BB68" i="5"/>
  <c r="BF68" i="5" s="1"/>
  <c r="BE672" i="5"/>
  <c r="BI672" i="5" s="1"/>
  <c r="BV672" i="5" s="1"/>
  <c r="BE548" i="5"/>
  <c r="BI548" i="5" s="1"/>
  <c r="BV548" i="5" s="1"/>
  <c r="BD758" i="5"/>
  <c r="BH758" i="5" s="1"/>
  <c r="BU758" i="5" s="1"/>
  <c r="BD548" i="5"/>
  <c r="BH548" i="5" s="1"/>
  <c r="BU548" i="5" s="1"/>
  <c r="BD441" i="5"/>
  <c r="BH441" i="5" s="1"/>
  <c r="BU441" i="5" s="1"/>
  <c r="BD116" i="5"/>
  <c r="BH116" i="5" s="1"/>
  <c r="BU116" i="5" s="1"/>
  <c r="BB758" i="5"/>
  <c r="BG758" i="5" s="1"/>
  <c r="BB456" i="5"/>
  <c r="BG456" i="5" s="1"/>
  <c r="BD475" i="5"/>
  <c r="BH475" i="5" s="1"/>
  <c r="BU475" i="5" s="1"/>
  <c r="BD421" i="5"/>
  <c r="BH421" i="5" s="1"/>
  <c r="BU421" i="5" s="1"/>
  <c r="BE730" i="5"/>
  <c r="BI730" i="5" s="1"/>
  <c r="BV730" i="5" s="1"/>
  <c r="BD361" i="5"/>
  <c r="BH361" i="5" s="1"/>
  <c r="BU361" i="5" s="1"/>
  <c r="BD451" i="5"/>
  <c r="BH451" i="5" s="1"/>
  <c r="BU451" i="5" s="1"/>
  <c r="BD251" i="5"/>
  <c r="BH251" i="5" s="1"/>
  <c r="BU251" i="5" s="1"/>
  <c r="BD191" i="5"/>
  <c r="BH191" i="5" s="1"/>
  <c r="BU191" i="5" s="1"/>
  <c r="BE506" i="5"/>
  <c r="BI506" i="5" s="1"/>
  <c r="BV506" i="5" s="1"/>
  <c r="BB507" i="5"/>
  <c r="BG507" i="5" s="1"/>
  <c r="BE205" i="5"/>
  <c r="BI205" i="5" s="1"/>
  <c r="BV205" i="5" s="1"/>
  <c r="BE811" i="5"/>
  <c r="BI811" i="5" s="1"/>
  <c r="BV811" i="5" s="1"/>
  <c r="BD113" i="5"/>
  <c r="BH113" i="5" s="1"/>
  <c r="BU113" i="5" s="1"/>
  <c r="BE64" i="5"/>
  <c r="BI64" i="5" s="1"/>
  <c r="BV64" i="5" s="1"/>
  <c r="BD670" i="5"/>
  <c r="BH670" i="5" s="1"/>
  <c r="BU670" i="5" s="1"/>
  <c r="BE408" i="5"/>
  <c r="BI408" i="5" s="1"/>
  <c r="BV408" i="5" s="1"/>
  <c r="BE468" i="5"/>
  <c r="BI468" i="5" s="1"/>
  <c r="BV468" i="5" s="1"/>
  <c r="BE43" i="5"/>
  <c r="BI43" i="5" s="1"/>
  <c r="BV43" i="5" s="1"/>
  <c r="BB527" i="5"/>
  <c r="BG527" i="5" s="1"/>
  <c r="BB483" i="5"/>
  <c r="BF483" i="5" s="1"/>
  <c r="BE469" i="5"/>
  <c r="BI469" i="5" s="1"/>
  <c r="BV469" i="5" s="1"/>
  <c r="BD80" i="5"/>
  <c r="BH80" i="5" s="1"/>
  <c r="BU80" i="5" s="1"/>
  <c r="BD757" i="5"/>
  <c r="BH757" i="5" s="1"/>
  <c r="BU757" i="5" s="1"/>
  <c r="BE423" i="5"/>
  <c r="BI423" i="5" s="1"/>
  <c r="BV423" i="5" s="1"/>
  <c r="BD453" i="5"/>
  <c r="BH453" i="5" s="1"/>
  <c r="BU453" i="5" s="1"/>
  <c r="BD679" i="5"/>
  <c r="BH679" i="5" s="1"/>
  <c r="BU679" i="5" s="1"/>
  <c r="BB195" i="5"/>
  <c r="BF195" i="5" s="1"/>
  <c r="BD195" i="5"/>
  <c r="BH195" i="5" s="1"/>
  <c r="BU195" i="5" s="1"/>
  <c r="BE195" i="5"/>
  <c r="BI195" i="5" s="1"/>
  <c r="BV195" i="5" s="1"/>
  <c r="BB636" i="5"/>
  <c r="BF636" i="5" s="1"/>
  <c r="BD636" i="5"/>
  <c r="BH636" i="5" s="1"/>
  <c r="BU636" i="5" s="1"/>
  <c r="BE636" i="5"/>
  <c r="BI636" i="5" s="1"/>
  <c r="BV636" i="5" s="1"/>
  <c r="BD313" i="5"/>
  <c r="BH313" i="5" s="1"/>
  <c r="BU313" i="5" s="1"/>
  <c r="BE313" i="5"/>
  <c r="BI313" i="5" s="1"/>
  <c r="BV313" i="5" s="1"/>
  <c r="BE622" i="5"/>
  <c r="BI622" i="5" s="1"/>
  <c r="BV622" i="5" s="1"/>
  <c r="BB437" i="5"/>
  <c r="BG437" i="5" s="1"/>
  <c r="BE437" i="5"/>
  <c r="BI437" i="5" s="1"/>
  <c r="BV437" i="5" s="1"/>
  <c r="BD315" i="5"/>
  <c r="BH315" i="5" s="1"/>
  <c r="BU315" i="5" s="1"/>
  <c r="BB315" i="5"/>
  <c r="BF315" i="5" s="1"/>
  <c r="BE315" i="5"/>
  <c r="BI315" i="5" s="1"/>
  <c r="BV315" i="5" s="1"/>
  <c r="BB237" i="5"/>
  <c r="BF237" i="5" s="1"/>
  <c r="BE237" i="5"/>
  <c r="BI237" i="5" s="1"/>
  <c r="BV237" i="5" s="1"/>
  <c r="BB573" i="5"/>
  <c r="BF573" i="5" s="1"/>
  <c r="BD573" i="5"/>
  <c r="BH573" i="5" s="1"/>
  <c r="BU573" i="5" s="1"/>
  <c r="BB555" i="5"/>
  <c r="BF555" i="5" s="1"/>
  <c r="BD555" i="5"/>
  <c r="BH555" i="5" s="1"/>
  <c r="BU555" i="5" s="1"/>
  <c r="BE555" i="5"/>
  <c r="BI555" i="5" s="1"/>
  <c r="BV555" i="5" s="1"/>
  <c r="BD612" i="5"/>
  <c r="BH612" i="5" s="1"/>
  <c r="BU612" i="5" s="1"/>
  <c r="BE612" i="5"/>
  <c r="BI612" i="5" s="1"/>
  <c r="BV612" i="5" s="1"/>
  <c r="BB107" i="5"/>
  <c r="BG107" i="5" s="1"/>
  <c r="BD107" i="5"/>
  <c r="BH107" i="5" s="1"/>
  <c r="BU107" i="5" s="1"/>
  <c r="BB121" i="5"/>
  <c r="BG121" i="5" s="1"/>
  <c r="BD121" i="5"/>
  <c r="BH121" i="5" s="1"/>
  <c r="BU121" i="5" s="1"/>
  <c r="BB116" i="5"/>
  <c r="BF116" i="5" s="1"/>
  <c r="BD456" i="5"/>
  <c r="BH456" i="5" s="1"/>
  <c r="BU456" i="5" s="1"/>
  <c r="BE145" i="5"/>
  <c r="BI145" i="5" s="1"/>
  <c r="BV145" i="5" s="1"/>
  <c r="BE421" i="5"/>
  <c r="BI421" i="5" s="1"/>
  <c r="BV421" i="5" s="1"/>
  <c r="BD496" i="5"/>
  <c r="BH496" i="5" s="1"/>
  <c r="BU496" i="5" s="1"/>
  <c r="BE107" i="5"/>
  <c r="BI107" i="5" s="1"/>
  <c r="BV107" i="5" s="1"/>
  <c r="BB525" i="5"/>
  <c r="BF525" i="5" s="1"/>
  <c r="BB361" i="5"/>
  <c r="BG361" i="5" s="1"/>
  <c r="BD178" i="5"/>
  <c r="BH178" i="5" s="1"/>
  <c r="BU178" i="5" s="1"/>
  <c r="BB284" i="5"/>
  <c r="BF284" i="5" s="1"/>
  <c r="BB299" i="5"/>
  <c r="BG299" i="5" s="1"/>
  <c r="BB191" i="5"/>
  <c r="BF191" i="5" s="1"/>
  <c r="BD261" i="5"/>
  <c r="BH261" i="5" s="1"/>
  <c r="BU261" i="5" s="1"/>
  <c r="BB313" i="5"/>
  <c r="BF313" i="5" s="1"/>
  <c r="BE512" i="5"/>
  <c r="BI512" i="5" s="1"/>
  <c r="BV512" i="5" s="1"/>
  <c r="BD447" i="5"/>
  <c r="BH447" i="5" s="1"/>
  <c r="BU447" i="5" s="1"/>
  <c r="BD205" i="5"/>
  <c r="BH205" i="5" s="1"/>
  <c r="BU205" i="5" s="1"/>
  <c r="BB64" i="5"/>
  <c r="BF64" i="5" s="1"/>
  <c r="BB670" i="5"/>
  <c r="BG670" i="5" s="1"/>
  <c r="BB408" i="5"/>
  <c r="BF408" i="5" s="1"/>
  <c r="BD310" i="5"/>
  <c r="BH310" i="5" s="1"/>
  <c r="BU310" i="5" s="1"/>
  <c r="BD468" i="5"/>
  <c r="BH468" i="5" s="1"/>
  <c r="BU468" i="5" s="1"/>
  <c r="BE783" i="5"/>
  <c r="BI783" i="5" s="1"/>
  <c r="BV783" i="5" s="1"/>
  <c r="BD405" i="5"/>
  <c r="BH405" i="5" s="1"/>
  <c r="BU405" i="5" s="1"/>
  <c r="BD115" i="5"/>
  <c r="BH115" i="5" s="1"/>
  <c r="BU115" i="5" s="1"/>
  <c r="BB80" i="5"/>
  <c r="BF80" i="5" s="1"/>
  <c r="BB780" i="5"/>
  <c r="BG780" i="5" s="1"/>
  <c r="BE757" i="5"/>
  <c r="BI757" i="5" s="1"/>
  <c r="BV757" i="5" s="1"/>
  <c r="BB453" i="5"/>
  <c r="BF453" i="5" s="1"/>
  <c r="BB712" i="5"/>
  <c r="BF712" i="5" s="1"/>
  <c r="BD712" i="5"/>
  <c r="BH712" i="5" s="1"/>
  <c r="BU712" i="5" s="1"/>
  <c r="BE712" i="5"/>
  <c r="BI712" i="5" s="1"/>
  <c r="BV712" i="5" s="1"/>
  <c r="BB258" i="5"/>
  <c r="BF258" i="5" s="1"/>
  <c r="BD258" i="5"/>
  <c r="BH258" i="5" s="1"/>
  <c r="BU258" i="5" s="1"/>
  <c r="BE258" i="5"/>
  <c r="BI258" i="5" s="1"/>
  <c r="BV258" i="5" s="1"/>
  <c r="BB349" i="5"/>
  <c r="BG349" i="5" s="1"/>
  <c r="BE349" i="5"/>
  <c r="BI349" i="5" s="1"/>
  <c r="BV349" i="5" s="1"/>
  <c r="BD349" i="5"/>
  <c r="BH349" i="5" s="1"/>
  <c r="BU349" i="5" s="1"/>
  <c r="BB135" i="5"/>
  <c r="BG135" i="5" s="1"/>
  <c r="BE135" i="5"/>
  <c r="BI135" i="5" s="1"/>
  <c r="BV135" i="5" s="1"/>
  <c r="BD135" i="5"/>
  <c r="BH135" i="5" s="1"/>
  <c r="BU135" i="5" s="1"/>
  <c r="BB392" i="5"/>
  <c r="BF392" i="5" s="1"/>
  <c r="BE392" i="5"/>
  <c r="BI392" i="5" s="1"/>
  <c r="BV392" i="5" s="1"/>
  <c r="BB763" i="5"/>
  <c r="BF763" i="5" s="1"/>
  <c r="BD763" i="5"/>
  <c r="BH763" i="5" s="1"/>
  <c r="BU763" i="5" s="1"/>
  <c r="BE763" i="5"/>
  <c r="BI763" i="5" s="1"/>
  <c r="BV763" i="5" s="1"/>
  <c r="BB524" i="5"/>
  <c r="BG524" i="5" s="1"/>
  <c r="BD524" i="5"/>
  <c r="BH524" i="5" s="1"/>
  <c r="BU524" i="5" s="1"/>
  <c r="BE524" i="5"/>
  <c r="BI524" i="5" s="1"/>
  <c r="BV524" i="5" s="1"/>
  <c r="BB448" i="5"/>
  <c r="BG448" i="5" s="1"/>
  <c r="BD448" i="5"/>
  <c r="BH448" i="5" s="1"/>
  <c r="BU448" i="5" s="1"/>
  <c r="BE448" i="5"/>
  <c r="BI448" i="5" s="1"/>
  <c r="BV448" i="5" s="1"/>
  <c r="BB699" i="5"/>
  <c r="BF699" i="5" s="1"/>
  <c r="BE699" i="5"/>
  <c r="BI699" i="5" s="1"/>
  <c r="BV699" i="5" s="1"/>
  <c r="BD699" i="5"/>
  <c r="BH699" i="5" s="1"/>
  <c r="BU699" i="5" s="1"/>
  <c r="BD657" i="5"/>
  <c r="BH657" i="5" s="1"/>
  <c r="BU657" i="5" s="1"/>
  <c r="BE657" i="5"/>
  <c r="BI657" i="5" s="1"/>
  <c r="BV657" i="5" s="1"/>
  <c r="BB130" i="5"/>
  <c r="BG130" i="5" s="1"/>
  <c r="BD130" i="5"/>
  <c r="BH130" i="5" s="1"/>
  <c r="BU130" i="5" s="1"/>
  <c r="BB303" i="5"/>
  <c r="BF303" i="5" s="1"/>
  <c r="BD303" i="5"/>
  <c r="BH303" i="5" s="1"/>
  <c r="BU303" i="5" s="1"/>
  <c r="BE562" i="5"/>
  <c r="BI562" i="5" s="1"/>
  <c r="BV562" i="5" s="1"/>
  <c r="BD562" i="5"/>
  <c r="BH562" i="5" s="1"/>
  <c r="BU562" i="5" s="1"/>
  <c r="BB201" i="5"/>
  <c r="BF201" i="5" s="1"/>
  <c r="BE201" i="5"/>
  <c r="BI201" i="5" s="1"/>
  <c r="BV201" i="5" s="1"/>
  <c r="BE284" i="5"/>
  <c r="BI284" i="5" s="1"/>
  <c r="BV284" i="5" s="1"/>
  <c r="BE566" i="5"/>
  <c r="BI566" i="5" s="1"/>
  <c r="BV566" i="5" s="1"/>
  <c r="BE632" i="5"/>
  <c r="BI632" i="5" s="1"/>
  <c r="BV632" i="5" s="1"/>
  <c r="BE492" i="5"/>
  <c r="BI492" i="5" s="1"/>
  <c r="BV492" i="5" s="1"/>
  <c r="BB310" i="5"/>
  <c r="BG310" i="5" s="1"/>
  <c r="BD237" i="5"/>
  <c r="BH237" i="5" s="1"/>
  <c r="BU237" i="5" s="1"/>
  <c r="BB405" i="5"/>
  <c r="BG405" i="5" s="1"/>
  <c r="BE130" i="5"/>
  <c r="BI130" i="5" s="1"/>
  <c r="BV130" i="5" s="1"/>
  <c r="BE534" i="5"/>
  <c r="BI534" i="5" s="1"/>
  <c r="BV534" i="5" s="1"/>
  <c r="BB657" i="5"/>
  <c r="BG657" i="5" s="1"/>
  <c r="BD222" i="5"/>
  <c r="BH222" i="5" s="1"/>
  <c r="BU222" i="5" s="1"/>
  <c r="BB115" i="5"/>
  <c r="BF115" i="5" s="1"/>
  <c r="BE72" i="5"/>
  <c r="BI72" i="5" s="1"/>
  <c r="BV72" i="5" s="1"/>
  <c r="BD329" i="5"/>
  <c r="BH329" i="5" s="1"/>
  <c r="BU329" i="5" s="1"/>
  <c r="BD526" i="5"/>
  <c r="BH526" i="5" s="1"/>
  <c r="BU526" i="5" s="1"/>
  <c r="BD297" i="5"/>
  <c r="BH297" i="5" s="1"/>
  <c r="BU297" i="5" s="1"/>
  <c r="BB60" i="5"/>
  <c r="BF60" i="5" s="1"/>
  <c r="BE343" i="5"/>
  <c r="BI343" i="5" s="1"/>
  <c r="BV343" i="5" s="1"/>
  <c r="BD264" i="5"/>
  <c r="BH264" i="5" s="1"/>
  <c r="BU264" i="5" s="1"/>
  <c r="BD81" i="5"/>
  <c r="BH81" i="5" s="1"/>
  <c r="BU81" i="5" s="1"/>
  <c r="BE354" i="5"/>
  <c r="BI354" i="5" s="1"/>
  <c r="BV354" i="5" s="1"/>
  <c r="BD560" i="5"/>
  <c r="BH560" i="5" s="1"/>
  <c r="BU560" i="5" s="1"/>
  <c r="BE62" i="5"/>
  <c r="BI62" i="5" s="1"/>
  <c r="BV62" i="5" s="1"/>
  <c r="BE63" i="5"/>
  <c r="BI63" i="5" s="1"/>
  <c r="BV63" i="5" s="1"/>
  <c r="BE413" i="5"/>
  <c r="BI413" i="5" s="1"/>
  <c r="BV413" i="5" s="1"/>
  <c r="BD619" i="5"/>
  <c r="BH619" i="5" s="1"/>
  <c r="BU619" i="5" s="1"/>
  <c r="BE279" i="5"/>
  <c r="BI279" i="5" s="1"/>
  <c r="BV279" i="5" s="1"/>
  <c r="BD771" i="5"/>
  <c r="BH771" i="5" s="1"/>
  <c r="BU771" i="5" s="1"/>
  <c r="BE81" i="5"/>
  <c r="BI81" i="5" s="1"/>
  <c r="BV81" i="5" s="1"/>
  <c r="BD354" i="5"/>
  <c r="BH354" i="5" s="1"/>
  <c r="BU354" i="5" s="1"/>
  <c r="BD762" i="5"/>
  <c r="BH762" i="5" s="1"/>
  <c r="BU762" i="5" s="1"/>
  <c r="BE560" i="5"/>
  <c r="BI560" i="5" s="1"/>
  <c r="BV560" i="5" s="1"/>
  <c r="BE252" i="5"/>
  <c r="BI252" i="5" s="1"/>
  <c r="BV252" i="5" s="1"/>
  <c r="BD63" i="5"/>
  <c r="BH63" i="5" s="1"/>
  <c r="BU63" i="5" s="1"/>
  <c r="BE334" i="5"/>
  <c r="BI334" i="5" s="1"/>
  <c r="BV334" i="5" s="1"/>
  <c r="BD603" i="5"/>
  <c r="BH603" i="5" s="1"/>
  <c r="BU603" i="5" s="1"/>
  <c r="BD163" i="5"/>
  <c r="BH163" i="5" s="1"/>
  <c r="BU163" i="5" s="1"/>
  <c r="BD338" i="5"/>
  <c r="BH338" i="5" s="1"/>
  <c r="BU338" i="5" s="1"/>
  <c r="BD98" i="5"/>
  <c r="BH98" i="5" s="1"/>
  <c r="BU98" i="5" s="1"/>
  <c r="BE360" i="5"/>
  <c r="BI360" i="5" s="1"/>
  <c r="BV360" i="5" s="1"/>
  <c r="BD235" i="5"/>
  <c r="BH235" i="5" s="1"/>
  <c r="BU235" i="5" s="1"/>
  <c r="BE625" i="5"/>
  <c r="BI625" i="5" s="1"/>
  <c r="BV625" i="5" s="1"/>
  <c r="BD541" i="5"/>
  <c r="BH541" i="5" s="1"/>
  <c r="BU541" i="5" s="1"/>
  <c r="BE221" i="5"/>
  <c r="BI221" i="5" s="1"/>
  <c r="BV221" i="5" s="1"/>
  <c r="BE430" i="5"/>
  <c r="BI430" i="5" s="1"/>
  <c r="BV430" i="5" s="1"/>
  <c r="BD180" i="5"/>
  <c r="BH180" i="5" s="1"/>
  <c r="BU180" i="5" s="1"/>
  <c r="BD407" i="5"/>
  <c r="BH407" i="5" s="1"/>
  <c r="BU407" i="5" s="1"/>
  <c r="BD787" i="5"/>
  <c r="BH787" i="5" s="1"/>
  <c r="BU787" i="5" s="1"/>
  <c r="BE585" i="5"/>
  <c r="BI585" i="5" s="1"/>
  <c r="BV585" i="5" s="1"/>
  <c r="BB429" i="5"/>
  <c r="BG429" i="5" s="1"/>
  <c r="BB138" i="5"/>
  <c r="BG138" i="5" s="1"/>
  <c r="BB626" i="5"/>
  <c r="BF626" i="5" s="1"/>
  <c r="BE574" i="5"/>
  <c r="BI574" i="5" s="1"/>
  <c r="BV574" i="5" s="1"/>
  <c r="BD697" i="5"/>
  <c r="BH697" i="5" s="1"/>
  <c r="BU697" i="5" s="1"/>
  <c r="BE304" i="5"/>
  <c r="BI304" i="5" s="1"/>
  <c r="BV304" i="5" s="1"/>
  <c r="BE308" i="5"/>
  <c r="BI308" i="5" s="1"/>
  <c r="BV308" i="5" s="1"/>
  <c r="BE593" i="5"/>
  <c r="BI593" i="5" s="1"/>
  <c r="BV593" i="5" s="1"/>
  <c r="BD302" i="5"/>
  <c r="BH302" i="5" s="1"/>
  <c r="BU302" i="5" s="1"/>
  <c r="BD172" i="5"/>
  <c r="BH172" i="5" s="1"/>
  <c r="BU172" i="5" s="1"/>
  <c r="BE665" i="5"/>
  <c r="BI665" i="5" s="1"/>
  <c r="BV665" i="5" s="1"/>
  <c r="BB407" i="5"/>
  <c r="BF407" i="5" s="1"/>
  <c r="BE249" i="5"/>
  <c r="BI249" i="5" s="1"/>
  <c r="BV249" i="5" s="1"/>
  <c r="BD360" i="5"/>
  <c r="BH360" i="5" s="1"/>
  <c r="BU360" i="5" s="1"/>
  <c r="BB102" i="5"/>
  <c r="BF102" i="5" s="1"/>
  <c r="BB430" i="5"/>
  <c r="BF430" i="5" s="1"/>
  <c r="BB308" i="5"/>
  <c r="BF308" i="5" s="1"/>
  <c r="BD221" i="5"/>
  <c r="BH221" i="5" s="1"/>
  <c r="BU221" i="5" s="1"/>
  <c r="BD137" i="5"/>
  <c r="BH137" i="5" s="1"/>
  <c r="BU137" i="5" s="1"/>
  <c r="BE813" i="5"/>
  <c r="BI813" i="5" s="1"/>
  <c r="BV813" i="5" s="1"/>
  <c r="BE580" i="5"/>
  <c r="BI580" i="5" s="1"/>
  <c r="BV580" i="5" s="1"/>
  <c r="BB235" i="5"/>
  <c r="BF235" i="5" s="1"/>
  <c r="BB586" i="5"/>
  <c r="BF586" i="5" s="1"/>
  <c r="BB585" i="5"/>
  <c r="BF585" i="5" s="1"/>
  <c r="BE800" i="5"/>
  <c r="BI800" i="5" s="1"/>
  <c r="BV800" i="5" s="1"/>
  <c r="BD669" i="5"/>
  <c r="BH669" i="5" s="1"/>
  <c r="BU669" i="5" s="1"/>
  <c r="BE340" i="5"/>
  <c r="BI340" i="5" s="1"/>
  <c r="BV340" i="5" s="1"/>
  <c r="BD587" i="5"/>
  <c r="BH587" i="5" s="1"/>
  <c r="BU587" i="5" s="1"/>
  <c r="BD249" i="5"/>
  <c r="BH249" i="5" s="1"/>
  <c r="BU249" i="5" s="1"/>
  <c r="BE530" i="5"/>
  <c r="BI530" i="5" s="1"/>
  <c r="BV530" i="5" s="1"/>
  <c r="BD800" i="5"/>
  <c r="BH800" i="5" s="1"/>
  <c r="BU800" i="5" s="1"/>
  <c r="BB265" i="5"/>
  <c r="BF265" i="5" s="1"/>
  <c r="BB574" i="5"/>
  <c r="BF574" i="5" s="1"/>
  <c r="BB625" i="5"/>
  <c r="BF625" i="5" s="1"/>
  <c r="BB304" i="5"/>
  <c r="BF304" i="5" s="1"/>
  <c r="BD211" i="5"/>
  <c r="BH211" i="5" s="1"/>
  <c r="BU211" i="5" s="1"/>
  <c r="BE438" i="5"/>
  <c r="BI438" i="5" s="1"/>
  <c r="BV438" i="5" s="1"/>
  <c r="BE172" i="5"/>
  <c r="BI172" i="5" s="1"/>
  <c r="BV172" i="5" s="1"/>
  <c r="BD813" i="5"/>
  <c r="BH813" i="5" s="1"/>
  <c r="BU813" i="5" s="1"/>
  <c r="BD665" i="5"/>
  <c r="BH665" i="5" s="1"/>
  <c r="BU665" i="5" s="1"/>
  <c r="BE368" i="5"/>
  <c r="BI368" i="5" s="1"/>
  <c r="BV368" i="5" s="1"/>
  <c r="BE357" i="5"/>
  <c r="BI357" i="5" s="1"/>
  <c r="BV357" i="5" s="1"/>
  <c r="BD653" i="5"/>
  <c r="BH653" i="5" s="1"/>
  <c r="BU653" i="5" s="1"/>
  <c r="BD461" i="5"/>
  <c r="BH461" i="5" s="1"/>
  <c r="BU461" i="5" s="1"/>
  <c r="BD185" i="5"/>
  <c r="BH185" i="5" s="1"/>
  <c r="BU185" i="5" s="1"/>
  <c r="BD779" i="5"/>
  <c r="BH779" i="5" s="1"/>
  <c r="BU779" i="5" s="1"/>
  <c r="BE738" i="5"/>
  <c r="BI738" i="5" s="1"/>
  <c r="BV738" i="5" s="1"/>
  <c r="BD615" i="5"/>
  <c r="BH615" i="5" s="1"/>
  <c r="BU615" i="5" s="1"/>
  <c r="BD711" i="5"/>
  <c r="BH711" i="5" s="1"/>
  <c r="BU711" i="5" s="1"/>
  <c r="BD798" i="5"/>
  <c r="BH798" i="5" s="1"/>
  <c r="BU798" i="5" s="1"/>
  <c r="BD290" i="5"/>
  <c r="BH290" i="5" s="1"/>
  <c r="BU290" i="5" s="1"/>
  <c r="BD568" i="5"/>
  <c r="BH568" i="5" s="1"/>
  <c r="BU568" i="5" s="1"/>
  <c r="BE211" i="5"/>
  <c r="BI211" i="5" s="1"/>
  <c r="BV211" i="5" s="1"/>
  <c r="BB438" i="5"/>
  <c r="BG438" i="5" s="1"/>
  <c r="BB302" i="5"/>
  <c r="BG302" i="5" s="1"/>
  <c r="BD275" i="5"/>
  <c r="BH275" i="5" s="1"/>
  <c r="BU275" i="5" s="1"/>
  <c r="BB385" i="5"/>
  <c r="BG385" i="5" s="1"/>
  <c r="BB137" i="5"/>
  <c r="BF137" i="5" s="1"/>
  <c r="BB669" i="5"/>
  <c r="BF669" i="5" s="1"/>
  <c r="BB580" i="5"/>
  <c r="BF580" i="5" s="1"/>
  <c r="BD368" i="5"/>
  <c r="BH368" i="5" s="1"/>
  <c r="BU368" i="5" s="1"/>
  <c r="BD655" i="5"/>
  <c r="BH655" i="5" s="1"/>
  <c r="BU655" i="5" s="1"/>
  <c r="BD340" i="5"/>
  <c r="BH340" i="5" s="1"/>
  <c r="BU340" i="5" s="1"/>
  <c r="BD87" i="5"/>
  <c r="BH87" i="5" s="1"/>
  <c r="BU87" i="5" s="1"/>
  <c r="BE551" i="5"/>
  <c r="BI551" i="5" s="1"/>
  <c r="BV551" i="5" s="1"/>
  <c r="BE744" i="5"/>
  <c r="BI744" i="5" s="1"/>
  <c r="BV744" i="5" s="1"/>
  <c r="BD735" i="5"/>
  <c r="BH735" i="5" s="1"/>
  <c r="BU735" i="5" s="1"/>
  <c r="BD490" i="5"/>
  <c r="BH490" i="5" s="1"/>
  <c r="BU490" i="5" s="1"/>
  <c r="BE692" i="5"/>
  <c r="BI692" i="5" s="1"/>
  <c r="BV692" i="5" s="1"/>
  <c r="BE514" i="5"/>
  <c r="BI514" i="5" s="1"/>
  <c r="BV514" i="5" s="1"/>
  <c r="BE718" i="5"/>
  <c r="BI718" i="5" s="1"/>
  <c r="BV718" i="5" s="1"/>
  <c r="BE745" i="5"/>
  <c r="BI745" i="5" s="1"/>
  <c r="BV745" i="5" s="1"/>
  <c r="BD228" i="5"/>
  <c r="BH228" i="5" s="1"/>
  <c r="BU228" i="5" s="1"/>
  <c r="BE587" i="5"/>
  <c r="BI587" i="5" s="1"/>
  <c r="BV587" i="5" s="1"/>
  <c r="BE561" i="5"/>
  <c r="BI561" i="5" s="1"/>
  <c r="BV561" i="5" s="1"/>
  <c r="BE42" i="5"/>
  <c r="BI42" i="5" s="1"/>
  <c r="BV42" i="5" s="1"/>
  <c r="BD599" i="5"/>
  <c r="BH599" i="5" s="1"/>
  <c r="BU599" i="5" s="1"/>
  <c r="BE614" i="5"/>
  <c r="BI614" i="5" s="1"/>
  <c r="BV614" i="5" s="1"/>
  <c r="BD530" i="5"/>
  <c r="BH530" i="5" s="1"/>
  <c r="BU530" i="5" s="1"/>
  <c r="BB180" i="5"/>
  <c r="BG180" i="5" s="1"/>
  <c r="BB787" i="5"/>
  <c r="BF787" i="5" s="1"/>
  <c r="BD357" i="5"/>
  <c r="BH357" i="5" s="1"/>
  <c r="BU357" i="5" s="1"/>
  <c r="BE653" i="5"/>
  <c r="BI653" i="5" s="1"/>
  <c r="BV653" i="5" s="1"/>
  <c r="BE461" i="5"/>
  <c r="BI461" i="5" s="1"/>
  <c r="BV461" i="5" s="1"/>
  <c r="BE185" i="5"/>
  <c r="BI185" i="5" s="1"/>
  <c r="BV185" i="5" s="1"/>
  <c r="BE779" i="5"/>
  <c r="BI779" i="5" s="1"/>
  <c r="BV779" i="5" s="1"/>
  <c r="BD738" i="5"/>
  <c r="BH738" i="5" s="1"/>
  <c r="BU738" i="5" s="1"/>
  <c r="BE615" i="5"/>
  <c r="BI615" i="5" s="1"/>
  <c r="BV615" i="5" s="1"/>
  <c r="BE711" i="5"/>
  <c r="BI711" i="5" s="1"/>
  <c r="BV711" i="5" s="1"/>
  <c r="BE798" i="5"/>
  <c r="BI798" i="5" s="1"/>
  <c r="BV798" i="5" s="1"/>
  <c r="BE290" i="5"/>
  <c r="BI290" i="5" s="1"/>
  <c r="BV290" i="5" s="1"/>
  <c r="BE568" i="5"/>
  <c r="BI568" i="5" s="1"/>
  <c r="BV568" i="5" s="1"/>
  <c r="BE236" i="5"/>
  <c r="BI236" i="5" s="1"/>
  <c r="BV236" i="5" s="1"/>
  <c r="BE516" i="5"/>
  <c r="BI516" i="5" s="1"/>
  <c r="BV516" i="5" s="1"/>
  <c r="BE655" i="5"/>
  <c r="BI655" i="5" s="1"/>
  <c r="BV655" i="5" s="1"/>
  <c r="BE87" i="5"/>
  <c r="BI87" i="5" s="1"/>
  <c r="BV87" i="5" s="1"/>
  <c r="BD551" i="5"/>
  <c r="BH551" i="5" s="1"/>
  <c r="BU551" i="5" s="1"/>
  <c r="BD744" i="5"/>
  <c r="BH744" i="5" s="1"/>
  <c r="BU744" i="5" s="1"/>
  <c r="BE735" i="5"/>
  <c r="BI735" i="5" s="1"/>
  <c r="BV735" i="5" s="1"/>
  <c r="BE490" i="5"/>
  <c r="BI490" i="5" s="1"/>
  <c r="BV490" i="5" s="1"/>
  <c r="BD692" i="5"/>
  <c r="BH692" i="5" s="1"/>
  <c r="BU692" i="5" s="1"/>
  <c r="BD514" i="5"/>
  <c r="BH514" i="5" s="1"/>
  <c r="BU514" i="5" s="1"/>
  <c r="BD718" i="5"/>
  <c r="BH718" i="5" s="1"/>
  <c r="BU718" i="5" s="1"/>
  <c r="BD745" i="5"/>
  <c r="BH745" i="5" s="1"/>
  <c r="BU745" i="5" s="1"/>
  <c r="BE228" i="5"/>
  <c r="BI228" i="5" s="1"/>
  <c r="BV228" i="5" s="1"/>
  <c r="BE491" i="5"/>
  <c r="BI491" i="5" s="1"/>
  <c r="BV491" i="5" s="1"/>
  <c r="BE523" i="5"/>
  <c r="BI523" i="5" s="1"/>
  <c r="BV523" i="5" s="1"/>
  <c r="BD558" i="5"/>
  <c r="BH558" i="5" s="1"/>
  <c r="BU558" i="5" s="1"/>
  <c r="BD86" i="5"/>
  <c r="BH86" i="5" s="1"/>
  <c r="BU86" i="5" s="1"/>
  <c r="BE721" i="5"/>
  <c r="BI721" i="5" s="1"/>
  <c r="BV721" i="5" s="1"/>
  <c r="BE288" i="5"/>
  <c r="BI288" i="5" s="1"/>
  <c r="BV288" i="5" s="1"/>
  <c r="BD533" i="5"/>
  <c r="BH533" i="5" s="1"/>
  <c r="BU533" i="5" s="1"/>
  <c r="BE263" i="5"/>
  <c r="BI263" i="5" s="1"/>
  <c r="BV263" i="5" s="1"/>
  <c r="BD637" i="5"/>
  <c r="BH637" i="5" s="1"/>
  <c r="BU637" i="5" s="1"/>
  <c r="BD756" i="5"/>
  <c r="BH756" i="5" s="1"/>
  <c r="BU756" i="5" s="1"/>
  <c r="BE686" i="5"/>
  <c r="BI686" i="5" s="1"/>
  <c r="BV686" i="5" s="1"/>
  <c r="BD561" i="5"/>
  <c r="BH561" i="5" s="1"/>
  <c r="BU561" i="5" s="1"/>
  <c r="BD42" i="5"/>
  <c r="BH42" i="5" s="1"/>
  <c r="BU42" i="5" s="1"/>
  <c r="BE599" i="5"/>
  <c r="BI599" i="5" s="1"/>
  <c r="BV599" i="5" s="1"/>
  <c r="BD614" i="5"/>
  <c r="BH614" i="5" s="1"/>
  <c r="BU614" i="5" s="1"/>
  <c r="BB593" i="5"/>
  <c r="BF593" i="5" s="1"/>
  <c r="BE275" i="5"/>
  <c r="BI275" i="5" s="1"/>
  <c r="BV275" i="5" s="1"/>
  <c r="BE385" i="5"/>
  <c r="BI385" i="5" s="1"/>
  <c r="BV385" i="5" s="1"/>
  <c r="BD89" i="5"/>
  <c r="BH89" i="5" s="1"/>
  <c r="BU89" i="5" s="1"/>
  <c r="BD659" i="5"/>
  <c r="BH659" i="5" s="1"/>
  <c r="BU659" i="5" s="1"/>
  <c r="BD236" i="5"/>
  <c r="BH236" i="5" s="1"/>
  <c r="BU236" i="5" s="1"/>
  <c r="BD516" i="5"/>
  <c r="BH516" i="5" s="1"/>
  <c r="BU516" i="5" s="1"/>
  <c r="BD342" i="5"/>
  <c r="BH342" i="5" s="1"/>
  <c r="BU342" i="5" s="1"/>
  <c r="BE565" i="5"/>
  <c r="BI565" i="5" s="1"/>
  <c r="BV565" i="5" s="1"/>
  <c r="BE764" i="5"/>
  <c r="BI764" i="5" s="1"/>
  <c r="BV764" i="5" s="1"/>
  <c r="BD272" i="5"/>
  <c r="BH272" i="5" s="1"/>
  <c r="BU272" i="5" s="1"/>
  <c r="BD528" i="5"/>
  <c r="BH528" i="5" s="1"/>
  <c r="BU528" i="5" s="1"/>
  <c r="BD643" i="5"/>
  <c r="BH643" i="5" s="1"/>
  <c r="BU643" i="5" s="1"/>
  <c r="BE435" i="5"/>
  <c r="BI435" i="5" s="1"/>
  <c r="BV435" i="5" s="1"/>
  <c r="BD694" i="5"/>
  <c r="BH694" i="5" s="1"/>
  <c r="BU694" i="5" s="1"/>
  <c r="BD136" i="5"/>
  <c r="BH136" i="5" s="1"/>
  <c r="BU136" i="5" s="1"/>
  <c r="BE617" i="5"/>
  <c r="BI617" i="5" s="1"/>
  <c r="BV617" i="5" s="1"/>
  <c r="BD253" i="5"/>
  <c r="BH253" i="5" s="1"/>
  <c r="BU253" i="5" s="1"/>
  <c r="BD332" i="5"/>
  <c r="BH332" i="5" s="1"/>
  <c r="BU332" i="5" s="1"/>
  <c r="BD491" i="5"/>
  <c r="BH491" i="5" s="1"/>
  <c r="BU491" i="5" s="1"/>
  <c r="BD523" i="5"/>
  <c r="BH523" i="5" s="1"/>
  <c r="BU523" i="5" s="1"/>
  <c r="BE558" i="5"/>
  <c r="BI558" i="5" s="1"/>
  <c r="BV558" i="5" s="1"/>
  <c r="BE86" i="5"/>
  <c r="BI86" i="5" s="1"/>
  <c r="BV86" i="5" s="1"/>
  <c r="BD721" i="5"/>
  <c r="BH721" i="5" s="1"/>
  <c r="BU721" i="5" s="1"/>
  <c r="BD288" i="5"/>
  <c r="BH288" i="5" s="1"/>
  <c r="BU288" i="5" s="1"/>
  <c r="BE533" i="5"/>
  <c r="BI533" i="5" s="1"/>
  <c r="BV533" i="5" s="1"/>
  <c r="BD263" i="5"/>
  <c r="BH263" i="5" s="1"/>
  <c r="BU263" i="5" s="1"/>
  <c r="BE637" i="5"/>
  <c r="BI637" i="5" s="1"/>
  <c r="BV637" i="5" s="1"/>
  <c r="BE756" i="5"/>
  <c r="BI756" i="5" s="1"/>
  <c r="BV756" i="5" s="1"/>
  <c r="BD686" i="5"/>
  <c r="BH686" i="5" s="1"/>
  <c r="BU686" i="5" s="1"/>
  <c r="BE781" i="5"/>
  <c r="BI781" i="5" s="1"/>
  <c r="BV781" i="5" s="1"/>
  <c r="BB256" i="5"/>
  <c r="BG256" i="5" s="1"/>
  <c r="BB541" i="5"/>
  <c r="BG541" i="5" s="1"/>
  <c r="BE89" i="5"/>
  <c r="BI89" i="5" s="1"/>
  <c r="BV89" i="5" s="1"/>
  <c r="BE659" i="5"/>
  <c r="BI659" i="5" s="1"/>
  <c r="BV659" i="5" s="1"/>
  <c r="BE342" i="5"/>
  <c r="BI342" i="5" s="1"/>
  <c r="BV342" i="5" s="1"/>
  <c r="BD565" i="5"/>
  <c r="BH565" i="5" s="1"/>
  <c r="BU565" i="5" s="1"/>
  <c r="BD764" i="5"/>
  <c r="BH764" i="5" s="1"/>
  <c r="BU764" i="5" s="1"/>
  <c r="BE272" i="5"/>
  <c r="BI272" i="5" s="1"/>
  <c r="BV272" i="5" s="1"/>
  <c r="BE528" i="5"/>
  <c r="BI528" i="5" s="1"/>
  <c r="BV528" i="5" s="1"/>
  <c r="BE643" i="5"/>
  <c r="BI643" i="5" s="1"/>
  <c r="BV643" i="5" s="1"/>
  <c r="BD435" i="5"/>
  <c r="BH435" i="5" s="1"/>
  <c r="BU435" i="5" s="1"/>
  <c r="BE694" i="5"/>
  <c r="BI694" i="5" s="1"/>
  <c r="BV694" i="5" s="1"/>
  <c r="BE136" i="5"/>
  <c r="BI136" i="5" s="1"/>
  <c r="BV136" i="5" s="1"/>
  <c r="BD617" i="5"/>
  <c r="BH617" i="5" s="1"/>
  <c r="BU617" i="5" s="1"/>
  <c r="BE253" i="5"/>
  <c r="BI253" i="5" s="1"/>
  <c r="BV253" i="5" s="1"/>
  <c r="BE332" i="5"/>
  <c r="BI332" i="5" s="1"/>
  <c r="BV332" i="5" s="1"/>
  <c r="BE429" i="5"/>
  <c r="BI429" i="5" s="1"/>
  <c r="BV429" i="5" s="1"/>
  <c r="BD138" i="5"/>
  <c r="BH138" i="5" s="1"/>
  <c r="BU138" i="5" s="1"/>
  <c r="BD781" i="5"/>
  <c r="BH781" i="5" s="1"/>
  <c r="BU781" i="5" s="1"/>
  <c r="BE626" i="5"/>
  <c r="BI626" i="5" s="1"/>
  <c r="BV626" i="5" s="1"/>
  <c r="BB697" i="5"/>
  <c r="BF697" i="5" s="1"/>
  <c r="BF750" i="5"/>
  <c r="BG750" i="5"/>
  <c r="BF792" i="5"/>
  <c r="BG792" i="5"/>
  <c r="BG753" i="5"/>
  <c r="BF753" i="5"/>
  <c r="BG680" i="5"/>
  <c r="BF680" i="5"/>
  <c r="BG278" i="5"/>
  <c r="BF278" i="5"/>
  <c r="BG423" i="5"/>
  <c r="BF423" i="5"/>
  <c r="BG767" i="5"/>
  <c r="BF767" i="5"/>
  <c r="BG139" i="5"/>
  <c r="BF139" i="5"/>
  <c r="BF175" i="5"/>
  <c r="BG175" i="5"/>
  <c r="BG535" i="5"/>
  <c r="BF535" i="5"/>
  <c r="BG168" i="5"/>
  <c r="BF168" i="5"/>
  <c r="BF275" i="5"/>
  <c r="BG275" i="5"/>
  <c r="BF324" i="5"/>
  <c r="BG324" i="5"/>
  <c r="BG260" i="5"/>
  <c r="BF260" i="5"/>
  <c r="BG627" i="5"/>
  <c r="BF627" i="5"/>
  <c r="BG362" i="5"/>
  <c r="BF362" i="5"/>
  <c r="BF550" i="5"/>
  <c r="BG550" i="5"/>
  <c r="BF118" i="5"/>
  <c r="BG118" i="5"/>
  <c r="BF239" i="5"/>
  <c r="BG239" i="5"/>
  <c r="BG59" i="5"/>
  <c r="BF59" i="5"/>
  <c r="BG214" i="5"/>
  <c r="BF214" i="5"/>
  <c r="BF124" i="5"/>
  <c r="BG124" i="5"/>
  <c r="BG768" i="5"/>
  <c r="BF768" i="5"/>
  <c r="BG470" i="5"/>
  <c r="BF470" i="5"/>
  <c r="BG219" i="5"/>
  <c r="BF219" i="5"/>
  <c r="BG229" i="5"/>
  <c r="BF229" i="5"/>
  <c r="BG465" i="5"/>
  <c r="BF465" i="5"/>
  <c r="BF532" i="5"/>
  <c r="BG532" i="5"/>
  <c r="BF427" i="5"/>
  <c r="BG427" i="5"/>
  <c r="BG773" i="5"/>
  <c r="BF773" i="5"/>
  <c r="BF78" i="5"/>
  <c r="BG78" i="5"/>
  <c r="BG477" i="5"/>
  <c r="BF477" i="5"/>
  <c r="BF511" i="5"/>
  <c r="BG511" i="5"/>
  <c r="BG459" i="5"/>
  <c r="BF459" i="5"/>
  <c r="BG629" i="5"/>
  <c r="BF629" i="5"/>
  <c r="BG506" i="5"/>
  <c r="BF506" i="5"/>
  <c r="BG737" i="5"/>
  <c r="BF737" i="5"/>
  <c r="BF422" i="5"/>
  <c r="BG422" i="5"/>
  <c r="BG134" i="5"/>
  <c r="BF134" i="5"/>
  <c r="BG488" i="5"/>
  <c r="BF488" i="5"/>
  <c r="BG503" i="5"/>
  <c r="BF503" i="5"/>
  <c r="BG556" i="5"/>
  <c r="BF556" i="5"/>
  <c r="BG618" i="5"/>
  <c r="BF618" i="5"/>
  <c r="BG536" i="5"/>
  <c r="BF536" i="5"/>
  <c r="BG742" i="5"/>
  <c r="BF742" i="5"/>
  <c r="BG328" i="5"/>
  <c r="BF328" i="5"/>
  <c r="BG52" i="5"/>
  <c r="BF52" i="5"/>
  <c r="BG355" i="5"/>
  <c r="BF355" i="5"/>
  <c r="BF460" i="5"/>
  <c r="BG460" i="5"/>
  <c r="BF211" i="5"/>
  <c r="BG211" i="5"/>
  <c r="BG415" i="5"/>
  <c r="BF415" i="5"/>
  <c r="BG468" i="5"/>
  <c r="BF468" i="5"/>
  <c r="BF149" i="5"/>
  <c r="BG149" i="5"/>
  <c r="BF571" i="5"/>
  <c r="BG571" i="5"/>
  <c r="BF375" i="5"/>
  <c r="BG375" i="5"/>
  <c r="BG301" i="5"/>
  <c r="BF301" i="5"/>
  <c r="BF612" i="5"/>
  <c r="BG612" i="5"/>
  <c r="BF796" i="5"/>
  <c r="BG796" i="5"/>
  <c r="BG296" i="5"/>
  <c r="BF296" i="5"/>
  <c r="BG510" i="5"/>
  <c r="BF510" i="5"/>
  <c r="BG649" i="5"/>
  <c r="BF649" i="5"/>
  <c r="BG647" i="5"/>
  <c r="BF647" i="5"/>
  <c r="BG218" i="5"/>
  <c r="BF218" i="5"/>
  <c r="BG128" i="5"/>
  <c r="BF128" i="5"/>
  <c r="BG77" i="5"/>
  <c r="BF77" i="5"/>
  <c r="BF173" i="5"/>
  <c r="BG173" i="5"/>
  <c r="BF360" i="5"/>
  <c r="BG360" i="5"/>
  <c r="BF500" i="5"/>
  <c r="BG500" i="5"/>
  <c r="BF247" i="5"/>
  <c r="BG247" i="5"/>
  <c r="BF381" i="5"/>
  <c r="BG381" i="5"/>
  <c r="BF221" i="5"/>
  <c r="BG221" i="5"/>
  <c r="BG702" i="5"/>
  <c r="BF702" i="5"/>
  <c r="BG520" i="5"/>
  <c r="BF520" i="5"/>
  <c r="BG157" i="5"/>
  <c r="BF157" i="5"/>
  <c r="BF142" i="5"/>
  <c r="BG142" i="5"/>
  <c r="BF759" i="5"/>
  <c r="BG759" i="5"/>
  <c r="BG482" i="5"/>
  <c r="BF482" i="5"/>
  <c r="BG518" i="5"/>
  <c r="BF518" i="5"/>
  <c r="BF172" i="5"/>
  <c r="BG172" i="5"/>
  <c r="BG800" i="5"/>
  <c r="BF800" i="5"/>
  <c r="BG813" i="5"/>
  <c r="BF813" i="5"/>
  <c r="BG665" i="5"/>
  <c r="BF665" i="5"/>
  <c r="BG366" i="5"/>
  <c r="BF366" i="5"/>
  <c r="BG504" i="5"/>
  <c r="BF504" i="5"/>
  <c r="BG205" i="5"/>
  <c r="BF205" i="5"/>
  <c r="BG811" i="5"/>
  <c r="BF811" i="5"/>
  <c r="BG578" i="5"/>
  <c r="BF578" i="5"/>
  <c r="BG182" i="5"/>
  <c r="BF182" i="5"/>
  <c r="BF748" i="5"/>
  <c r="BG748" i="5"/>
  <c r="BG213" i="5"/>
  <c r="BF213" i="5"/>
  <c r="BG259" i="5"/>
  <c r="BF259" i="5"/>
  <c r="BG424" i="5"/>
  <c r="BF424" i="5"/>
  <c r="BG401" i="5"/>
  <c r="BF401" i="5"/>
  <c r="BF58" i="5"/>
  <c r="BG58" i="5"/>
  <c r="BG48" i="5"/>
  <c r="BF48" i="5"/>
  <c r="BG661" i="5"/>
  <c r="BF661" i="5"/>
  <c r="BF785" i="5"/>
  <c r="BG785" i="5"/>
  <c r="BF56" i="5"/>
  <c r="BG56" i="5"/>
  <c r="BG231" i="5"/>
  <c r="BF231" i="5"/>
  <c r="BG314" i="5"/>
  <c r="BF314" i="5"/>
  <c r="BF132" i="5"/>
  <c r="BG132" i="5"/>
  <c r="BG463" i="5"/>
  <c r="BF463" i="5"/>
  <c r="BG376" i="5"/>
  <c r="BF376" i="5"/>
  <c r="BG351" i="5"/>
  <c r="BF351" i="5"/>
  <c r="BG167" i="5"/>
  <c r="BF167" i="5"/>
  <c r="BG129" i="5"/>
  <c r="BF129" i="5"/>
  <c r="BG160" i="5"/>
  <c r="BF160" i="5"/>
  <c r="BF623" i="5"/>
  <c r="BG623" i="5"/>
  <c r="BG202" i="5"/>
  <c r="BF202" i="5"/>
  <c r="BF249" i="5"/>
  <c r="BG249" i="5"/>
  <c r="BF766" i="5"/>
  <c r="BG766" i="5"/>
  <c r="BF162" i="5"/>
  <c r="BG162" i="5"/>
  <c r="BG248" i="5"/>
  <c r="BF248" i="5"/>
  <c r="BF335" i="5"/>
  <c r="BG335" i="5"/>
  <c r="BF677" i="5"/>
  <c r="BG677" i="5"/>
  <c r="BG223" i="5"/>
  <c r="BF223" i="5"/>
  <c r="BF502" i="5"/>
  <c r="BG502" i="5"/>
  <c r="BG386" i="5"/>
  <c r="BF386" i="5"/>
  <c r="BF98" i="5"/>
  <c r="BG98" i="5"/>
  <c r="BF795" i="5"/>
  <c r="BG795" i="5"/>
  <c r="BF719" i="5"/>
  <c r="BG719" i="5"/>
  <c r="BF552" i="5"/>
  <c r="BG552" i="5"/>
  <c r="BG388" i="5"/>
  <c r="BF388" i="5"/>
  <c r="BF529" i="5"/>
  <c r="BG529" i="5"/>
  <c r="BG646" i="5"/>
  <c r="BF646" i="5"/>
  <c r="BF43" i="5"/>
  <c r="BG43" i="5"/>
  <c r="BF70" i="5"/>
  <c r="BG70" i="5"/>
  <c r="BF620" i="5"/>
  <c r="BG620" i="5"/>
  <c r="BF572" i="5"/>
  <c r="BG572" i="5"/>
  <c r="BF598" i="5"/>
  <c r="BG598" i="5"/>
  <c r="BG171" i="5"/>
  <c r="BF171" i="5"/>
  <c r="BF457" i="5"/>
  <c r="BG457" i="5"/>
  <c r="BG108" i="5"/>
  <c r="BF108" i="5"/>
  <c r="BF238" i="5"/>
  <c r="BG238" i="5"/>
  <c r="BF710" i="5"/>
  <c r="BG710" i="5"/>
  <c r="BF321" i="5"/>
  <c r="BG321" i="5"/>
  <c r="BG611" i="5"/>
  <c r="BF611" i="5"/>
  <c r="BG607" i="5"/>
  <c r="BF607" i="5"/>
  <c r="BF594" i="5"/>
  <c r="BG594" i="5"/>
  <c r="BG431" i="5"/>
  <c r="BF431" i="5"/>
  <c r="BF164" i="5"/>
  <c r="BG164" i="5"/>
  <c r="BF194" i="5"/>
  <c r="BG194" i="5"/>
  <c r="BG799" i="5"/>
  <c r="BF799" i="5"/>
  <c r="BG579" i="5"/>
  <c r="BF579" i="5"/>
  <c r="BG560" i="5"/>
  <c r="BF560" i="5"/>
  <c r="BF338" i="5"/>
  <c r="BG338" i="5"/>
  <c r="BG387" i="5"/>
  <c r="BF387" i="5"/>
  <c r="BG548" i="5"/>
  <c r="BF548" i="5"/>
  <c r="BG644" i="5"/>
  <c r="BF644" i="5"/>
  <c r="BG250" i="5"/>
  <c r="BF250" i="5"/>
  <c r="BF688" i="5"/>
  <c r="BG688" i="5"/>
  <c r="BG127" i="5"/>
  <c r="BF127" i="5"/>
  <c r="BF517" i="5"/>
  <c r="BG517" i="5"/>
  <c r="BF628" i="5"/>
  <c r="BG628" i="5"/>
  <c r="BG752" i="5"/>
  <c r="BF752" i="5"/>
  <c r="BG760" i="5"/>
  <c r="BF760" i="5"/>
  <c r="BF681" i="5"/>
  <c r="BG681" i="5"/>
  <c r="BF368" i="5"/>
  <c r="BG368" i="5"/>
  <c r="BG690" i="5"/>
  <c r="BF690" i="5"/>
  <c r="BG812" i="5"/>
  <c r="BF812" i="5"/>
  <c r="BF131" i="5"/>
  <c r="BG131" i="5"/>
  <c r="BG352" i="5"/>
  <c r="BF352" i="5"/>
  <c r="BG262" i="5"/>
  <c r="BF262" i="5"/>
  <c r="BG84" i="5"/>
  <c r="BF84" i="5"/>
  <c r="BG806" i="5"/>
  <c r="BF806" i="5"/>
  <c r="BF642" i="5"/>
  <c r="BG642" i="5"/>
  <c r="BF601" i="5"/>
  <c r="BG601" i="5"/>
  <c r="BG493" i="5"/>
  <c r="BF493" i="5"/>
  <c r="BG784" i="5"/>
  <c r="BF784" i="5"/>
  <c r="BG246" i="5"/>
  <c r="BF246" i="5"/>
  <c r="BG406" i="5"/>
  <c r="BF406" i="5"/>
  <c r="BF183" i="5"/>
  <c r="BG183" i="5"/>
  <c r="BG93" i="5"/>
  <c r="BG340" i="5"/>
  <c r="BF340" i="5"/>
  <c r="BF222" i="5"/>
  <c r="BG222" i="5"/>
  <c r="BG674" i="5"/>
  <c r="BF674" i="5"/>
  <c r="BG383" i="5"/>
  <c r="BF383" i="5"/>
  <c r="BG72" i="5"/>
  <c r="BF72" i="5"/>
  <c r="BF123" i="5"/>
  <c r="BG123" i="5"/>
  <c r="BG329" i="5"/>
  <c r="BF329" i="5"/>
  <c r="BG587" i="5"/>
  <c r="BF587" i="5"/>
  <c r="BG176" i="5"/>
  <c r="BF176" i="5"/>
  <c r="BG668" i="5"/>
  <c r="BF668" i="5"/>
  <c r="BG717" i="5"/>
  <c r="BF717" i="5"/>
  <c r="BF330" i="5"/>
  <c r="BG330" i="5"/>
  <c r="BG634" i="5"/>
  <c r="BF634" i="5"/>
  <c r="BG770" i="5"/>
  <c r="BF770" i="5"/>
  <c r="BG589" i="5"/>
  <c r="BF589" i="5"/>
  <c r="BG774" i="5"/>
  <c r="BF774" i="5"/>
  <c r="BF729" i="5"/>
  <c r="BG729" i="5"/>
  <c r="BG715" i="5"/>
  <c r="BF715" i="5"/>
  <c r="BG577" i="5"/>
  <c r="BF577" i="5"/>
  <c r="BG391" i="5"/>
  <c r="BF391" i="5"/>
  <c r="BF346" i="5"/>
  <c r="BG346" i="5"/>
  <c r="BF602" i="5"/>
  <c r="BG602" i="5"/>
  <c r="BF761" i="5"/>
  <c r="BG761" i="5"/>
  <c r="BG530" i="5"/>
  <c r="BF530" i="5"/>
  <c r="BF675" i="5"/>
  <c r="BG675" i="5"/>
  <c r="BG343" i="5"/>
  <c r="BF343" i="5"/>
  <c r="BF706" i="5"/>
  <c r="BG706" i="5"/>
  <c r="BF125" i="5"/>
  <c r="BG125" i="5"/>
  <c r="BF426" i="5"/>
  <c r="BG426" i="5"/>
  <c r="BG538" i="5"/>
  <c r="BF538" i="5"/>
  <c r="BF51" i="5"/>
  <c r="BG51" i="5"/>
  <c r="BG143" i="5"/>
  <c r="BF143" i="5"/>
  <c r="BF99" i="5"/>
  <c r="BG99" i="5"/>
  <c r="BG336" i="5"/>
  <c r="BF336" i="5"/>
  <c r="BF49" i="5"/>
  <c r="BG49" i="5"/>
  <c r="BF316" i="5"/>
  <c r="BG316" i="5"/>
  <c r="BG264" i="5"/>
  <c r="BF264" i="5"/>
  <c r="BF204" i="5"/>
  <c r="BG204" i="5"/>
  <c r="BF486" i="5"/>
  <c r="BG486" i="5"/>
  <c r="BG592" i="5"/>
  <c r="BF592" i="5"/>
  <c r="BF75" i="5"/>
  <c r="BG75" i="5"/>
  <c r="BF379" i="5"/>
  <c r="BG379" i="5"/>
  <c r="BG364" i="5"/>
  <c r="BF364" i="5"/>
  <c r="BG716" i="5"/>
  <c r="BF716" i="5"/>
  <c r="BF714" i="5"/>
  <c r="BG714" i="5"/>
  <c r="BF671" i="5"/>
  <c r="BG671" i="5"/>
  <c r="BG74" i="5"/>
  <c r="BF74" i="5"/>
  <c r="BG354" i="5"/>
  <c r="BF354" i="5"/>
  <c r="BG62" i="5"/>
  <c r="BF62" i="5"/>
  <c r="BG621" i="5"/>
  <c r="BF621" i="5"/>
  <c r="BG357" i="5"/>
  <c r="BF357" i="5"/>
  <c r="BF653" i="5"/>
  <c r="BG653" i="5"/>
  <c r="BF461" i="5"/>
  <c r="BG461" i="5"/>
  <c r="BF185" i="5"/>
  <c r="BG185" i="5"/>
  <c r="BG779" i="5"/>
  <c r="BF779" i="5"/>
  <c r="BG738" i="5"/>
  <c r="BF738" i="5"/>
  <c r="BG615" i="5"/>
  <c r="BF615" i="5"/>
  <c r="BF711" i="5"/>
  <c r="BG711" i="5"/>
  <c r="BG798" i="5"/>
  <c r="BF798" i="5"/>
  <c r="BF290" i="5"/>
  <c r="BG290" i="5"/>
  <c r="BG568" i="5"/>
  <c r="BF568" i="5"/>
  <c r="BG451" i="5"/>
  <c r="BF451" i="5"/>
  <c r="BF743" i="5"/>
  <c r="BG743" i="5"/>
  <c r="BG672" i="5"/>
  <c r="BF672" i="5"/>
  <c r="BF251" i="5"/>
  <c r="BG251" i="5"/>
  <c r="BG814" i="5"/>
  <c r="BF814" i="5"/>
  <c r="BF444" i="5"/>
  <c r="BG444" i="5"/>
  <c r="BG648" i="5"/>
  <c r="BF648" i="5"/>
  <c r="BF499" i="5"/>
  <c r="BG499" i="5"/>
  <c r="BG819" i="5"/>
  <c r="BF819" i="5"/>
  <c r="BG345" i="5"/>
  <c r="BF345" i="5"/>
  <c r="BG206" i="5"/>
  <c r="BF206" i="5"/>
  <c r="BG289" i="5"/>
  <c r="BF289" i="5"/>
  <c r="BG119" i="5"/>
  <c r="BF119" i="5"/>
  <c r="BF655" i="5"/>
  <c r="BG655" i="5"/>
  <c r="BG190" i="5"/>
  <c r="BF190" i="5"/>
  <c r="BF104" i="5"/>
  <c r="BG104" i="5"/>
  <c r="BF522" i="5"/>
  <c r="BG522" i="5"/>
  <c r="BF210" i="5"/>
  <c r="BG210" i="5"/>
  <c r="BF154" i="5"/>
  <c r="BG154" i="5"/>
  <c r="BG87" i="5"/>
  <c r="BF87" i="5"/>
  <c r="BF551" i="5"/>
  <c r="BG551" i="5"/>
  <c r="BG744" i="5"/>
  <c r="BF744" i="5"/>
  <c r="BG735" i="5"/>
  <c r="BF735" i="5"/>
  <c r="BG490" i="5"/>
  <c r="BF490" i="5"/>
  <c r="BG692" i="5"/>
  <c r="BF692" i="5"/>
  <c r="BF514" i="5"/>
  <c r="BG514" i="5"/>
  <c r="BF718" i="5"/>
  <c r="BG718" i="5"/>
  <c r="BG745" i="5"/>
  <c r="BF745" i="5"/>
  <c r="BF228" i="5"/>
  <c r="BG228" i="5"/>
  <c r="BG269" i="5"/>
  <c r="BF269" i="5"/>
  <c r="BG257" i="5"/>
  <c r="BF257" i="5"/>
  <c r="BF161" i="5"/>
  <c r="BG161" i="5"/>
  <c r="BG189" i="5"/>
  <c r="BF189" i="5"/>
  <c r="BG757" i="5"/>
  <c r="BF757" i="5"/>
  <c r="BG419" i="5"/>
  <c r="BF419" i="5"/>
  <c r="BF207" i="5"/>
  <c r="BG207" i="5"/>
  <c r="BG561" i="5"/>
  <c r="BF561" i="5"/>
  <c r="BF42" i="5"/>
  <c r="BG42" i="5"/>
  <c r="BG599" i="5"/>
  <c r="BF599" i="5"/>
  <c r="BG614" i="5"/>
  <c r="BF614" i="5"/>
  <c r="BF619" i="5"/>
  <c r="BG619" i="5"/>
  <c r="BG462" i="5"/>
  <c r="BF462" i="5"/>
  <c r="BG600" i="5"/>
  <c r="BF600" i="5"/>
  <c r="BF305" i="5"/>
  <c r="BG305" i="5"/>
  <c r="BG369" i="5"/>
  <c r="BF369" i="5"/>
  <c r="BF695" i="5"/>
  <c r="BG695" i="5"/>
  <c r="BG597" i="5"/>
  <c r="BF597" i="5"/>
  <c r="BF489" i="5"/>
  <c r="BG489" i="5"/>
  <c r="BG200" i="5"/>
  <c r="BF200" i="5"/>
  <c r="BG772" i="5"/>
  <c r="BF772" i="5"/>
  <c r="BG148" i="5"/>
  <c r="BF148" i="5"/>
  <c r="BG241" i="5"/>
  <c r="BF241" i="5"/>
  <c r="BG818" i="5"/>
  <c r="BF818" i="5"/>
  <c r="BF808" i="5"/>
  <c r="BG808" i="5"/>
  <c r="BF309" i="5"/>
  <c r="BG309" i="5"/>
  <c r="BG778" i="5"/>
  <c r="BF778" i="5"/>
  <c r="BG76" i="5"/>
  <c r="BF76" i="5"/>
  <c r="BF79" i="5"/>
  <c r="BG79" i="5"/>
  <c r="BF230" i="5"/>
  <c r="BG230" i="5"/>
  <c r="BG749" i="5"/>
  <c r="BF749" i="5"/>
  <c r="BF509" i="5"/>
  <c r="BG509" i="5"/>
  <c r="BG234" i="5"/>
  <c r="BF234" i="5"/>
  <c r="BF439" i="5"/>
  <c r="BG439" i="5"/>
  <c r="BF344" i="5"/>
  <c r="BG344" i="5"/>
  <c r="BG673" i="5"/>
  <c r="BF673" i="5"/>
  <c r="BG122" i="5"/>
  <c r="BF122" i="5"/>
  <c r="BG564" i="5"/>
  <c r="BF564" i="5"/>
  <c r="BF736" i="5"/>
  <c r="BG736" i="5"/>
  <c r="BF236" i="5"/>
  <c r="BG236" i="5"/>
  <c r="BF516" i="5"/>
  <c r="BG516" i="5"/>
  <c r="BF660" i="5"/>
  <c r="BG660" i="5"/>
  <c r="BG226" i="5"/>
  <c r="BF226" i="5"/>
  <c r="BF359" i="5"/>
  <c r="BG359" i="5"/>
  <c r="BG725" i="5"/>
  <c r="BF725" i="5"/>
  <c r="BF562" i="5"/>
  <c r="BG562" i="5"/>
  <c r="BF140" i="5"/>
  <c r="BG140" i="5"/>
  <c r="BF341" i="5"/>
  <c r="BG341" i="5"/>
  <c r="BG685" i="5"/>
  <c r="BF685" i="5"/>
  <c r="BG433" i="5"/>
  <c r="BF433" i="5"/>
  <c r="BF723" i="5"/>
  <c r="BG723" i="5"/>
  <c r="BF777" i="5"/>
  <c r="BG777" i="5"/>
  <c r="BF452" i="5"/>
  <c r="BG452" i="5"/>
  <c r="BF44" i="5"/>
  <c r="BG44" i="5"/>
  <c r="BF683" i="5"/>
  <c r="BG683" i="5"/>
  <c r="BG158" i="5"/>
  <c r="BF158" i="5"/>
  <c r="BG645" i="5"/>
  <c r="BF645" i="5"/>
  <c r="BG638" i="5"/>
  <c r="BF638" i="5"/>
  <c r="BG794" i="5"/>
  <c r="BF794" i="5"/>
  <c r="BG491" i="5"/>
  <c r="BF491" i="5"/>
  <c r="BF523" i="5"/>
  <c r="BG523" i="5"/>
  <c r="BG558" i="5"/>
  <c r="BF558" i="5"/>
  <c r="BF86" i="5"/>
  <c r="BG86" i="5"/>
  <c r="BF721" i="5"/>
  <c r="BG721" i="5"/>
  <c r="BF288" i="5"/>
  <c r="BG288" i="5"/>
  <c r="BG533" i="5"/>
  <c r="BF533" i="5"/>
  <c r="BF263" i="5"/>
  <c r="BG263" i="5"/>
  <c r="BG637" i="5"/>
  <c r="BF637" i="5"/>
  <c r="BG756" i="5"/>
  <c r="BF756" i="5"/>
  <c r="BG686" i="5"/>
  <c r="BF686" i="5"/>
  <c r="BF539" i="5"/>
  <c r="BG539" i="5"/>
  <c r="BG112" i="5"/>
  <c r="BF112" i="5"/>
  <c r="BG285" i="5"/>
  <c r="BF285" i="5"/>
  <c r="BG279" i="5"/>
  <c r="BF279" i="5"/>
  <c r="BG254" i="5"/>
  <c r="BF254" i="5"/>
  <c r="BF293" i="5"/>
  <c r="BG293" i="5"/>
  <c r="BG177" i="5"/>
  <c r="BF177" i="5"/>
  <c r="BG450" i="5"/>
  <c r="BF450" i="5"/>
  <c r="BF656" i="5"/>
  <c r="BG656" i="5"/>
  <c r="BF741" i="5"/>
  <c r="BG741" i="5"/>
  <c r="BG479" i="5"/>
  <c r="BF479" i="5"/>
  <c r="BG411" i="5"/>
  <c r="BF411" i="5"/>
  <c r="BF192" i="5"/>
  <c r="BG192" i="5"/>
  <c r="BF81" i="5"/>
  <c r="BG81" i="5"/>
  <c r="BG373" i="5"/>
  <c r="BF373" i="5"/>
  <c r="BF152" i="5"/>
  <c r="BG152" i="5"/>
  <c r="BG232" i="5"/>
  <c r="BF232" i="5"/>
  <c r="BG441" i="5"/>
  <c r="BF441" i="5"/>
  <c r="BF347" i="5"/>
  <c r="BG347" i="5"/>
  <c r="BG421" i="5"/>
  <c r="BF421" i="5"/>
  <c r="BF730" i="5"/>
  <c r="BG730" i="5"/>
  <c r="BF89" i="5"/>
  <c r="BG89" i="5"/>
  <c r="BG659" i="5"/>
  <c r="BF659" i="5"/>
  <c r="BF103" i="5"/>
  <c r="BG103" i="5"/>
  <c r="BF350" i="5"/>
  <c r="BG350" i="5"/>
  <c r="BF487" i="5"/>
  <c r="BG487" i="5"/>
  <c r="BG320" i="5"/>
  <c r="BF320" i="5"/>
  <c r="BG478" i="5"/>
  <c r="BF478" i="5"/>
  <c r="BG212" i="5"/>
  <c r="BF212" i="5"/>
  <c r="BF389" i="5"/>
  <c r="BG389" i="5"/>
  <c r="BG333" i="5"/>
  <c r="BF333" i="5"/>
  <c r="BF193" i="5"/>
  <c r="BG193" i="5"/>
  <c r="BG495" i="5"/>
  <c r="BF495" i="5"/>
  <c r="BG557" i="5"/>
  <c r="BF557" i="5"/>
  <c r="BG425" i="5"/>
  <c r="BF425" i="5"/>
  <c r="BG547" i="5"/>
  <c r="BF547" i="5"/>
  <c r="BG120" i="5"/>
  <c r="BF120" i="5"/>
  <c r="BG727" i="5"/>
  <c r="BF727" i="5"/>
  <c r="BG342" i="5"/>
  <c r="BF342" i="5"/>
  <c r="BF565" i="5"/>
  <c r="BG565" i="5"/>
  <c r="BG764" i="5"/>
  <c r="BF764" i="5"/>
  <c r="BF272" i="5"/>
  <c r="BG272" i="5"/>
  <c r="BF528" i="5"/>
  <c r="BG528" i="5"/>
  <c r="BF643" i="5"/>
  <c r="BG643" i="5"/>
  <c r="BF435" i="5"/>
  <c r="BG435" i="5"/>
  <c r="BG694" i="5"/>
  <c r="BF694" i="5"/>
  <c r="BF136" i="5"/>
  <c r="BG136" i="5"/>
  <c r="BG617" i="5"/>
  <c r="BF617" i="5"/>
  <c r="BG253" i="5"/>
  <c r="BF253" i="5"/>
  <c r="BF630" i="5"/>
  <c r="BG630" i="5"/>
  <c r="BG728" i="5"/>
  <c r="BF728" i="5"/>
  <c r="BG466" i="5"/>
  <c r="BF466" i="5"/>
  <c r="BF61" i="5"/>
  <c r="BG61" i="5"/>
  <c r="BF543" i="5"/>
  <c r="BG543" i="5"/>
  <c r="BF332" i="5"/>
  <c r="BG332" i="5"/>
  <c r="BF380" i="5"/>
  <c r="BG380" i="5"/>
  <c r="BF704" i="5"/>
  <c r="BG704" i="5"/>
  <c r="BG45" i="5"/>
  <c r="BF45" i="5"/>
  <c r="BF464" i="5"/>
  <c r="BG464" i="5"/>
  <c r="BG526" i="5"/>
  <c r="BF526" i="5"/>
  <c r="BG701" i="5"/>
  <c r="BF701" i="5"/>
  <c r="BF146" i="5"/>
  <c r="BG146" i="5"/>
  <c r="BG713" i="5"/>
  <c r="BF713" i="5"/>
  <c r="BG591" i="5"/>
  <c r="BF591" i="5"/>
  <c r="BG114" i="5"/>
  <c r="BF114" i="5"/>
  <c r="BF609" i="5"/>
  <c r="BG609" i="5"/>
  <c r="BG166" i="5"/>
  <c r="BF166" i="5"/>
  <c r="BF789" i="5"/>
  <c r="BG789" i="5"/>
  <c r="BG63" i="5"/>
  <c r="BF63" i="5"/>
  <c r="BG417" i="5"/>
  <c r="BF417" i="5"/>
  <c r="BG413" i="5"/>
  <c r="BF413" i="5"/>
  <c r="BF781" i="5"/>
  <c r="BG781" i="5"/>
  <c r="BG198" i="5"/>
  <c r="BF198" i="5"/>
  <c r="BF804" i="5"/>
  <c r="BG804" i="5"/>
  <c r="BG245" i="5"/>
  <c r="BF245" i="5"/>
  <c r="BG274" i="5"/>
  <c r="BF274" i="5"/>
  <c r="AH14" i="13"/>
  <c r="AI14" i="13" s="1"/>
  <c r="CF41" i="5"/>
  <c r="AN41" i="5" s="1"/>
  <c r="AW41" i="5" s="1"/>
  <c r="H26" i="13"/>
  <c r="AK25" i="13"/>
  <c r="AA25" i="13" s="1"/>
  <c r="C10" i="10"/>
  <c r="X10" i="6"/>
  <c r="X18" i="6"/>
  <c r="C12" i="10"/>
  <c r="X12" i="6"/>
  <c r="C8" i="10"/>
  <c r="X8" i="6"/>
  <c r="C9" i="10"/>
  <c r="X9" i="6"/>
  <c r="X16" i="6"/>
  <c r="AG41" i="5"/>
  <c r="X17" i="6"/>
  <c r="X11" i="6"/>
  <c r="X15" i="6"/>
  <c r="X19" i="6"/>
  <c r="X14" i="6"/>
  <c r="X6" i="6"/>
  <c r="X13" i="6"/>
  <c r="X7" i="6"/>
  <c r="AM40" i="5"/>
  <c r="AV40" i="5" s="1"/>
  <c r="CF40" i="5"/>
  <c r="G19" i="3"/>
  <c r="H18" i="3"/>
  <c r="AH24" i="5"/>
  <c r="AG25" i="5"/>
  <c r="BF404" i="5" l="1"/>
  <c r="BF652" i="5"/>
  <c r="BG197" i="5"/>
  <c r="BF732" i="5"/>
  <c r="BG635" i="5"/>
  <c r="BG786" i="5"/>
  <c r="BG255" i="5"/>
  <c r="BG484" i="5"/>
  <c r="BF339" i="5"/>
  <c r="BG117" i="5"/>
  <c r="BG153" i="5"/>
  <c r="BF631" i="5"/>
  <c r="Y543" i="5"/>
  <c r="BF595" i="5"/>
  <c r="BG326" i="5"/>
  <c r="BF420" i="5"/>
  <c r="BG374" i="5"/>
  <c r="BG393" i="5"/>
  <c r="BF684" i="5"/>
  <c r="BG144" i="5"/>
  <c r="BG802" i="5"/>
  <c r="BG576" i="5"/>
  <c r="BF676" i="5"/>
  <c r="BG390" i="5"/>
  <c r="BG803" i="5"/>
  <c r="BF156" i="5"/>
  <c r="BF707" i="5"/>
  <c r="BF240" i="5"/>
  <c r="BF613" i="5"/>
  <c r="BG403" i="5"/>
  <c r="BG225" i="5"/>
  <c r="BG384" i="5"/>
  <c r="BF165" i="5"/>
  <c r="Y620" i="5"/>
  <c r="AI583" i="11"/>
  <c r="Y621" i="5" s="1"/>
  <c r="AI584" i="11"/>
  <c r="Y622" i="5" s="1"/>
  <c r="AI587" i="11"/>
  <c r="Y625" i="5" s="1"/>
  <c r="AI586" i="11"/>
  <c r="Y624" i="5" s="1"/>
  <c r="AI585" i="11"/>
  <c r="Y623" i="5" s="1"/>
  <c r="Y556" i="5"/>
  <c r="AI525" i="11"/>
  <c r="Y563" i="5" s="1"/>
  <c r="AI527" i="11"/>
  <c r="Y565" i="5" s="1"/>
  <c r="AI526" i="11"/>
  <c r="Y564" i="5" s="1"/>
  <c r="AI524" i="11"/>
  <c r="Y562" i="5" s="1"/>
  <c r="AI528" i="11"/>
  <c r="Y566" i="5" s="1"/>
  <c r="AI519" i="11"/>
  <c r="AI520" i="11"/>
  <c r="Y558" i="5" s="1"/>
  <c r="AI577" i="11"/>
  <c r="Y615" i="5" s="1"/>
  <c r="AI578" i="11"/>
  <c r="Y616" i="5" s="1"/>
  <c r="AI579" i="11"/>
  <c r="Y617" i="5" s="1"/>
  <c r="AI575" i="11"/>
  <c r="Y613" i="5" s="1"/>
  <c r="AI574" i="11"/>
  <c r="Y612" i="5" s="1"/>
  <c r="AI576" i="11"/>
  <c r="Y614" i="5" s="1"/>
  <c r="AI580" i="11"/>
  <c r="Y618" i="5" s="1"/>
  <c r="Y611" i="5"/>
  <c r="AI581" i="11"/>
  <c r="Y619" i="5" s="1"/>
  <c r="Y468" i="5"/>
  <c r="AI432" i="11"/>
  <c r="Y470" i="5" s="1"/>
  <c r="AI433" i="11"/>
  <c r="Y471" i="5" s="1"/>
  <c r="AI439" i="11"/>
  <c r="Y477" i="5" s="1"/>
  <c r="AI440" i="11"/>
  <c r="AI434" i="11"/>
  <c r="Y472" i="5" s="1"/>
  <c r="AI444" i="11"/>
  <c r="AI435" i="11"/>
  <c r="Y473" i="5" s="1"/>
  <c r="AI436" i="11"/>
  <c r="AI442" i="11"/>
  <c r="Y480" i="5" s="1"/>
  <c r="AI441" i="11"/>
  <c r="Y479" i="5" s="1"/>
  <c r="AI438" i="11"/>
  <c r="Y476" i="5" s="1"/>
  <c r="AI431" i="11"/>
  <c r="Y469" i="5" s="1"/>
  <c r="AI328" i="11"/>
  <c r="AI318" i="11"/>
  <c r="AI311" i="11"/>
  <c r="Y348" i="5"/>
  <c r="AH301" i="11"/>
  <c r="X339" i="5" s="1"/>
  <c r="X337" i="5"/>
  <c r="Y567" i="5"/>
  <c r="AI530" i="11"/>
  <c r="Y568" i="5" s="1"/>
  <c r="AI532" i="11"/>
  <c r="Y570" i="5" s="1"/>
  <c r="AI531" i="11"/>
  <c r="Y569" i="5" s="1"/>
  <c r="X610" i="5"/>
  <c r="AH582" i="11"/>
  <c r="AI427" i="11"/>
  <c r="Y465" i="5" s="1"/>
  <c r="AI428" i="11"/>
  <c r="Y466" i="5" s="1"/>
  <c r="AI426" i="11"/>
  <c r="Y464" i="5" s="1"/>
  <c r="AI422" i="11"/>
  <c r="Y460" i="5" s="1"/>
  <c r="Y454" i="5"/>
  <c r="AI429" i="11"/>
  <c r="Y467" i="5" s="1"/>
  <c r="AI417" i="11"/>
  <c r="Y455" i="5" s="1"/>
  <c r="AI423" i="11"/>
  <c r="Y461" i="5" s="1"/>
  <c r="AI425" i="11"/>
  <c r="Y463" i="5" s="1"/>
  <c r="AI421" i="11"/>
  <c r="Y459" i="5" s="1"/>
  <c r="AI418" i="11"/>
  <c r="AI424" i="11"/>
  <c r="Y462" i="5" s="1"/>
  <c r="AH304" i="11"/>
  <c r="X342" i="5" s="1"/>
  <c r="X340" i="5"/>
  <c r="AI521" i="11"/>
  <c r="Y559" i="5" s="1"/>
  <c r="Y484" i="5"/>
  <c r="AI447" i="11"/>
  <c r="Y485" i="5" s="1"/>
  <c r="AI448" i="11"/>
  <c r="Y486" i="5" s="1"/>
  <c r="AI449" i="11"/>
  <c r="Y487" i="5" s="1"/>
  <c r="AH601" i="11"/>
  <c r="X639" i="5" s="1"/>
  <c r="X637" i="5"/>
  <c r="BG145" i="5"/>
  <c r="BG443" i="5"/>
  <c r="AI523" i="11"/>
  <c r="Y561" i="5" s="1"/>
  <c r="AH573" i="11"/>
  <c r="AH617" i="11"/>
  <c r="X654" i="5"/>
  <c r="AH309" i="11"/>
  <c r="X347" i="5" s="1"/>
  <c r="X336" i="5"/>
  <c r="BF521" i="5"/>
  <c r="BG428" i="5"/>
  <c r="AH492" i="11"/>
  <c r="X530" i="5" s="1"/>
  <c r="AH491" i="11"/>
  <c r="X529" i="5" s="1"/>
  <c r="AH489" i="11"/>
  <c r="X527" i="5" s="1"/>
  <c r="X525" i="5"/>
  <c r="AH490" i="11"/>
  <c r="X528" i="5" s="1"/>
  <c r="X356" i="5"/>
  <c r="AH323" i="11"/>
  <c r="X361" i="5" s="1"/>
  <c r="AH327" i="11"/>
  <c r="X365" i="5" s="1"/>
  <c r="AH322" i="11"/>
  <c r="X360" i="5" s="1"/>
  <c r="AH324" i="11"/>
  <c r="X362" i="5" s="1"/>
  <c r="AH326" i="11"/>
  <c r="X364" i="5" s="1"/>
  <c r="AH321" i="11"/>
  <c r="X359" i="5" s="1"/>
  <c r="AH325" i="11"/>
  <c r="X363" i="5" s="1"/>
  <c r="AH320" i="11"/>
  <c r="X358" i="5" s="1"/>
  <c r="AH319" i="11"/>
  <c r="X357" i="5" s="1"/>
  <c r="AH483" i="11"/>
  <c r="X521" i="5" s="1"/>
  <c r="X518" i="5"/>
  <c r="AH488" i="11"/>
  <c r="X526" i="5" s="1"/>
  <c r="X524" i="5"/>
  <c r="AK585" i="11"/>
  <c r="AA623" i="5" s="1"/>
  <c r="AA622" i="5"/>
  <c r="AH297" i="11"/>
  <c r="X335" i="5" s="1"/>
  <c r="X334" i="5"/>
  <c r="BF501" i="5"/>
  <c r="BG83" i="5"/>
  <c r="BF545" i="5"/>
  <c r="BF440" i="5"/>
  <c r="BG567" i="5"/>
  <c r="BF280" i="5"/>
  <c r="BF454" i="5"/>
  <c r="BG769" i="5"/>
  <c r="BG549" i="5"/>
  <c r="BF788" i="5"/>
  <c r="BF473" i="5"/>
  <c r="BF224" i="5"/>
  <c r="BG544" i="5"/>
  <c r="BG319" i="5"/>
  <c r="BF724" i="5"/>
  <c r="BF69" i="5"/>
  <c r="BG268" i="5"/>
  <c r="BF746" i="5"/>
  <c r="BF109" i="5"/>
  <c r="BF54" i="5"/>
  <c r="BF365" i="5"/>
  <c r="BF762" i="5"/>
  <c r="BG327" i="5"/>
  <c r="BF434" i="5"/>
  <c r="BG606" i="5"/>
  <c r="BG687" i="5"/>
  <c r="BG174" i="5"/>
  <c r="BF174" i="5"/>
  <c r="BG126" i="5"/>
  <c r="BF126" i="5"/>
  <c r="BF583" i="5"/>
  <c r="BG698" i="5"/>
  <c r="BG150" i="5"/>
  <c r="BG418" i="5"/>
  <c r="BG92" i="5"/>
  <c r="BF475" i="5"/>
  <c r="BF726" i="5"/>
  <c r="BG498" i="5"/>
  <c r="BG472" i="5"/>
  <c r="BG771" i="5"/>
  <c r="BG402" i="5"/>
  <c r="BF55" i="5"/>
  <c r="BF566" i="5"/>
  <c r="BG101" i="5"/>
  <c r="BF46" i="5"/>
  <c r="BF398" i="5"/>
  <c r="BF667" i="5"/>
  <c r="BF396" i="5"/>
  <c r="BF184" i="5"/>
  <c r="BF133" i="5"/>
  <c r="BF242" i="5"/>
  <c r="BG195" i="5"/>
  <c r="BG603" i="5"/>
  <c r="BG763" i="5"/>
  <c r="BG313" i="5"/>
  <c r="BF527" i="5"/>
  <c r="BF187" i="5"/>
  <c r="BF353" i="5"/>
  <c r="BG751" i="5"/>
  <c r="BG191" i="5"/>
  <c r="BG666" i="5"/>
  <c r="BG209" i="5"/>
  <c r="BF456" i="5"/>
  <c r="BF733" i="5"/>
  <c r="BG731" i="5"/>
  <c r="BG323" i="5"/>
  <c r="BG573" i="5"/>
  <c r="BF790" i="5"/>
  <c r="BG458" i="5"/>
  <c r="BG582" i="5"/>
  <c r="BF216" i="5"/>
  <c r="BF793" i="5"/>
  <c r="BF682" i="5"/>
  <c r="BG559" i="5"/>
  <c r="BF436" i="5"/>
  <c r="BF394" i="5"/>
  <c r="BG408" i="5"/>
  <c r="BG697" i="5"/>
  <c r="BG519" i="5"/>
  <c r="BG199" i="5"/>
  <c r="BG699" i="5"/>
  <c r="BG163" i="5"/>
  <c r="BG370" i="5"/>
  <c r="BG303" i="5"/>
  <c r="BG581" i="5"/>
  <c r="BG709" i="5"/>
  <c r="BF66" i="5"/>
  <c r="BG508" i="5"/>
  <c r="BG553" i="5"/>
  <c r="AH558" i="11"/>
  <c r="X596" i="5" s="1"/>
  <c r="BG106" i="5"/>
  <c r="BG679" i="5"/>
  <c r="BF703" i="5"/>
  <c r="BF696" i="5"/>
  <c r="BG515" i="5"/>
  <c r="BF809" i="5"/>
  <c r="BF608" i="5"/>
  <c r="BF807" i="5"/>
  <c r="AJ596" i="11"/>
  <c r="Z628" i="5"/>
  <c r="AI487" i="11"/>
  <c r="X594" i="5"/>
  <c r="AH562" i="11"/>
  <c r="X600" i="5" s="1"/>
  <c r="AA597" i="5"/>
  <c r="AK561" i="11"/>
  <c r="AA599" i="5" s="1"/>
  <c r="Z597" i="5"/>
  <c r="AJ561" i="11"/>
  <c r="Z599" i="5" s="1"/>
  <c r="BF273" i="5"/>
  <c r="BG605" i="5"/>
  <c r="BG220" i="5"/>
  <c r="BG815" i="5"/>
  <c r="BF151" i="5"/>
  <c r="BG569" i="5"/>
  <c r="BF71" i="5"/>
  <c r="BG147" i="5"/>
  <c r="BF88" i="5"/>
  <c r="BF358" i="5"/>
  <c r="BG292" i="5"/>
  <c r="BF186" i="5"/>
  <c r="BF416" i="5"/>
  <c r="AH559" i="11"/>
  <c r="AH560" i="11" s="1"/>
  <c r="X598" i="5" s="1"/>
  <c r="AI545" i="11"/>
  <c r="Y524" i="5"/>
  <c r="BF67" i="5"/>
  <c r="BG282" i="5"/>
  <c r="BF776" i="5"/>
  <c r="BG765" i="5"/>
  <c r="BG400" i="5"/>
  <c r="BG639" i="5"/>
  <c r="BF96" i="5"/>
  <c r="BG317" i="5"/>
  <c r="BG590" i="5"/>
  <c r="BF267" i="5"/>
  <c r="BF754" i="5"/>
  <c r="BG300" i="5"/>
  <c r="BF678" i="5"/>
  <c r="BG237" i="5"/>
  <c r="BG775" i="5"/>
  <c r="BG304" i="5"/>
  <c r="BF442" i="5"/>
  <c r="BF277" i="5"/>
  <c r="BF295" i="5"/>
  <c r="BG378" i="5"/>
  <c r="BG68" i="5"/>
  <c r="BF658" i="5"/>
  <c r="BF485" i="5"/>
  <c r="BG525" i="5"/>
  <c r="BF121" i="5"/>
  <c r="BG469" i="5"/>
  <c r="BF367" i="5"/>
  <c r="BF664" i="5"/>
  <c r="BF531" i="5"/>
  <c r="BF261" i="5"/>
  <c r="BG817" i="5"/>
  <c r="BF816" i="5"/>
  <c r="BF105" i="5"/>
  <c r="BF325" i="5"/>
  <c r="BG409" i="5"/>
  <c r="BF480" i="5"/>
  <c r="BG471" i="5"/>
  <c r="BF429" i="5"/>
  <c r="BG315" i="5"/>
  <c r="BF449" i="5"/>
  <c r="BF299" i="5"/>
  <c r="BF294" i="5"/>
  <c r="BF399" i="5"/>
  <c r="BF94" i="5"/>
  <c r="BF546" i="5"/>
  <c r="BF780" i="5"/>
  <c r="BG73" i="5"/>
  <c r="BF414" i="5"/>
  <c r="BF306" i="5"/>
  <c r="BG311" i="5"/>
  <c r="BF797" i="5"/>
  <c r="BG782" i="5"/>
  <c r="BG297" i="5"/>
  <c r="BF758" i="5"/>
  <c r="BG266" i="5"/>
  <c r="BF276" i="5"/>
  <c r="BF130" i="5"/>
  <c r="BF670" i="5"/>
  <c r="BF337" i="5"/>
  <c r="BF448" i="5"/>
  <c r="BG791" i="5"/>
  <c r="BG258" i="5"/>
  <c r="BG208" i="5"/>
  <c r="BG169" i="5"/>
  <c r="BG155" i="5"/>
  <c r="BF650" i="5"/>
  <c r="BG705" i="5"/>
  <c r="BG542" i="5"/>
  <c r="BF97" i="5"/>
  <c r="BG57" i="5"/>
  <c r="BF85" i="5"/>
  <c r="BF181" i="5"/>
  <c r="BG662" i="5"/>
  <c r="BG363" i="5"/>
  <c r="BG178" i="5"/>
  <c r="BG641" i="5"/>
  <c r="BG159" i="5"/>
  <c r="BG233" i="5"/>
  <c r="BF588" i="5"/>
  <c r="BF227" i="5"/>
  <c r="BF90" i="5"/>
  <c r="BG474" i="5"/>
  <c r="BG540" i="5"/>
  <c r="BF437" i="5"/>
  <c r="BG141" i="5"/>
  <c r="BF505" i="5"/>
  <c r="BG201" i="5"/>
  <c r="BG722" i="5"/>
  <c r="BG700" i="5"/>
  <c r="BG616" i="5"/>
  <c r="BG252" i="5"/>
  <c r="BF397" i="5"/>
  <c r="BG693" i="5"/>
  <c r="BG483" i="5"/>
  <c r="BG640" i="5"/>
  <c r="BG445" i="5"/>
  <c r="BF405" i="5"/>
  <c r="BF196" i="5"/>
  <c r="BG513" i="5"/>
  <c r="BF689" i="5"/>
  <c r="BG494" i="5"/>
  <c r="BF691" i="5"/>
  <c r="BG116" i="5"/>
  <c r="BG243" i="5"/>
  <c r="BG64" i="5"/>
  <c r="BF334" i="5"/>
  <c r="BG284" i="5"/>
  <c r="BF632" i="5"/>
  <c r="BG312" i="5"/>
  <c r="BG734" i="5"/>
  <c r="BG80" i="5"/>
  <c r="BF481" i="5"/>
  <c r="BF53" i="5"/>
  <c r="BF371" i="5"/>
  <c r="BF138" i="5"/>
  <c r="BG625" i="5"/>
  <c r="BG137" i="5"/>
  <c r="BG307" i="5"/>
  <c r="BG512" i="5"/>
  <c r="BG170" i="5"/>
  <c r="BF395" i="5"/>
  <c r="BG410" i="5"/>
  <c r="BF47" i="5"/>
  <c r="BF95" i="5"/>
  <c r="BF188" i="5"/>
  <c r="BF270" i="5"/>
  <c r="BF244" i="5"/>
  <c r="BF810" i="5"/>
  <c r="BF654" i="5"/>
  <c r="BG708" i="5"/>
  <c r="BG356" i="5"/>
  <c r="BG265" i="5"/>
  <c r="BG453" i="5"/>
  <c r="BF575" i="5"/>
  <c r="BG65" i="5"/>
  <c r="BF107" i="5"/>
  <c r="BF739" i="5"/>
  <c r="BF657" i="5"/>
  <c r="BF113" i="5"/>
  <c r="BF179" i="5"/>
  <c r="BF348" i="5"/>
  <c r="BF291" i="5"/>
  <c r="BF805" i="5"/>
  <c r="BG563" i="5"/>
  <c r="BF217" i="5"/>
  <c r="BF497" i="5"/>
  <c r="BG604" i="5"/>
  <c r="BF298" i="5"/>
  <c r="BG318" i="5"/>
  <c r="BF507" i="5"/>
  <c r="BG820" i="5"/>
  <c r="BG60" i="5"/>
  <c r="BF331" i="5"/>
  <c r="BF455" i="5"/>
  <c r="BG100" i="5"/>
  <c r="BG392" i="5"/>
  <c r="BG283" i="5"/>
  <c r="BF783" i="5"/>
  <c r="BF82" i="5"/>
  <c r="BG593" i="5"/>
  <c r="BG574" i="5"/>
  <c r="BF467" i="5"/>
  <c r="BF740" i="5"/>
  <c r="BG308" i="5"/>
  <c r="BG787" i="5"/>
  <c r="BG651" i="5"/>
  <c r="BG492" i="5"/>
  <c r="BG636" i="5"/>
  <c r="BG115" i="5"/>
  <c r="BF135" i="5"/>
  <c r="BF541" i="5"/>
  <c r="BG570" i="5"/>
  <c r="BG111" i="5"/>
  <c r="BG537" i="5"/>
  <c r="BG712" i="5"/>
  <c r="BG496" i="5"/>
  <c r="BF287" i="5"/>
  <c r="BF281" i="5"/>
  <c r="BF663" i="5"/>
  <c r="BF412" i="5"/>
  <c r="BF524" i="5"/>
  <c r="BG720" i="5"/>
  <c r="BF534" i="5"/>
  <c r="BF385" i="5"/>
  <c r="BG322" i="5"/>
  <c r="BF747" i="5"/>
  <c r="BF624" i="5"/>
  <c r="BF622" i="5"/>
  <c r="BG271" i="5"/>
  <c r="BG446" i="5"/>
  <c r="BG610" i="5"/>
  <c r="BG372" i="5"/>
  <c r="BG203" i="5"/>
  <c r="BF382" i="5"/>
  <c r="BG755" i="5"/>
  <c r="BF476" i="5"/>
  <c r="BF50" i="5"/>
  <c r="BG110" i="5"/>
  <c r="BG215" i="5"/>
  <c r="BG102" i="5"/>
  <c r="BG554" i="5"/>
  <c r="BF349" i="5"/>
  <c r="BF432" i="5"/>
  <c r="BG596" i="5"/>
  <c r="BF447" i="5"/>
  <c r="BF801" i="5"/>
  <c r="BG91" i="5"/>
  <c r="BF310" i="5"/>
  <c r="BF180" i="5"/>
  <c r="BF286" i="5"/>
  <c r="BG584" i="5"/>
  <c r="BG555" i="5"/>
  <c r="BG377" i="5"/>
  <c r="BF633" i="5"/>
  <c r="BF361" i="5"/>
  <c r="BG626" i="5"/>
  <c r="BG669" i="5"/>
  <c r="BG235" i="5"/>
  <c r="BF438" i="5"/>
  <c r="BG580" i="5"/>
  <c r="BG407" i="5"/>
  <c r="BG586" i="5"/>
  <c r="BF302" i="5"/>
  <c r="BG585" i="5"/>
  <c r="BF256" i="5"/>
  <c r="BG430" i="5"/>
  <c r="AH15" i="13"/>
  <c r="C14" i="10"/>
  <c r="AT41" i="5"/>
  <c r="CG41" i="5"/>
  <c r="CH41" i="5" s="1"/>
  <c r="AT40" i="5"/>
  <c r="AK26" i="13"/>
  <c r="AA26" i="13" s="1"/>
  <c r="H27" i="13"/>
  <c r="H19" i="3"/>
  <c r="AH25" i="5"/>
  <c r="AG26" i="5"/>
  <c r="CG40" i="5"/>
  <c r="AN40" i="5"/>
  <c r="AW40" i="5" s="1"/>
  <c r="X620" i="5" l="1"/>
  <c r="AH587" i="11"/>
  <c r="X625" i="5" s="1"/>
  <c r="AH586" i="11"/>
  <c r="X624" i="5" s="1"/>
  <c r="AH583" i="11"/>
  <c r="X621" i="5" s="1"/>
  <c r="AH584" i="11"/>
  <c r="X622" i="5" s="1"/>
  <c r="Y525" i="5"/>
  <c r="AI488" i="11"/>
  <c r="Y526" i="5" s="1"/>
  <c r="Y366" i="5"/>
  <c r="AI340" i="11"/>
  <c r="Y378" i="5" s="1"/>
  <c r="AI332" i="11"/>
  <c r="Y370" i="5" s="1"/>
  <c r="AI330" i="11"/>
  <c r="Y368" i="5" s="1"/>
  <c r="AI331" i="11"/>
  <c r="Y369" i="5" s="1"/>
  <c r="AI333" i="11"/>
  <c r="Y371" i="5" s="1"/>
  <c r="AI334" i="11"/>
  <c r="Y372" i="5" s="1"/>
  <c r="AI338" i="11"/>
  <c r="Y376" i="5" s="1"/>
  <c r="AI337" i="11"/>
  <c r="Y375" i="5" s="1"/>
  <c r="AI339" i="11"/>
  <c r="Y377" i="5" s="1"/>
  <c r="AI329" i="11"/>
  <c r="Y367" i="5" s="1"/>
  <c r="AI336" i="11"/>
  <c r="Y374" i="5" s="1"/>
  <c r="AI335" i="11"/>
  <c r="Y373" i="5" s="1"/>
  <c r="AI522" i="11"/>
  <c r="Y560" i="5" s="1"/>
  <c r="Y557" i="5"/>
  <c r="AI437" i="11"/>
  <c r="Y475" i="5" s="1"/>
  <c r="Y474" i="5"/>
  <c r="AI490" i="11"/>
  <c r="Y528" i="5" s="1"/>
  <c r="Y356" i="5"/>
  <c r="AI320" i="11"/>
  <c r="Y358" i="5" s="1"/>
  <c r="AI326" i="11"/>
  <c r="Y364" i="5" s="1"/>
  <c r="AI319" i="11"/>
  <c r="Y357" i="5" s="1"/>
  <c r="AI327" i="11"/>
  <c r="Y365" i="5" s="1"/>
  <c r="AI324" i="11"/>
  <c r="Y362" i="5" s="1"/>
  <c r="AI321" i="11"/>
  <c r="Y359" i="5" s="1"/>
  <c r="AI323" i="11"/>
  <c r="Y361" i="5" s="1"/>
  <c r="AI325" i="11"/>
  <c r="Y363" i="5" s="1"/>
  <c r="AI322" i="11"/>
  <c r="Y360" i="5" s="1"/>
  <c r="Z634" i="5"/>
  <c r="AJ607" i="11"/>
  <c r="Z645" i="5" s="1"/>
  <c r="AI443" i="11"/>
  <c r="Y481" i="5" s="1"/>
  <c r="Y478" i="5"/>
  <c r="AI492" i="11"/>
  <c r="Y530" i="5" s="1"/>
  <c r="Y482" i="5"/>
  <c r="AI445" i="11"/>
  <c r="Y483" i="5" s="1"/>
  <c r="AI491" i="11"/>
  <c r="Y529" i="5" s="1"/>
  <c r="Y456" i="5"/>
  <c r="AI419" i="11"/>
  <c r="Y457" i="5" s="1"/>
  <c r="AI420" i="11"/>
  <c r="Y458" i="5" s="1"/>
  <c r="Y349" i="5"/>
  <c r="AI313" i="11"/>
  <c r="Y351" i="5" s="1"/>
  <c r="AI316" i="11"/>
  <c r="Y354" i="5" s="1"/>
  <c r="AI314" i="11"/>
  <c r="Y352" i="5" s="1"/>
  <c r="AI315" i="11"/>
  <c r="Y353" i="5" s="1"/>
  <c r="AI317" i="11"/>
  <c r="Y355" i="5" s="1"/>
  <c r="AI312" i="11"/>
  <c r="Y350" i="5" s="1"/>
  <c r="AI489" i="11"/>
  <c r="Y527" i="5" s="1"/>
  <c r="AH629" i="11"/>
  <c r="X667" i="5" s="1"/>
  <c r="X655" i="5"/>
  <c r="X611" i="5"/>
  <c r="AH580" i="11"/>
  <c r="AH581" i="11"/>
  <c r="X619" i="5" s="1"/>
  <c r="AH577" i="11"/>
  <c r="X615" i="5" s="1"/>
  <c r="AH575" i="11"/>
  <c r="X613" i="5" s="1"/>
  <c r="AH578" i="11"/>
  <c r="X616" i="5" s="1"/>
  <c r="AH579" i="11"/>
  <c r="X617" i="5" s="1"/>
  <c r="AH574" i="11"/>
  <c r="X612" i="5" s="1"/>
  <c r="AH576" i="11"/>
  <c r="X614" i="5" s="1"/>
  <c r="X597" i="5"/>
  <c r="AH561" i="11"/>
  <c r="X599" i="5" s="1"/>
  <c r="Y583" i="5"/>
  <c r="AI546" i="11"/>
  <c r="AI547" i="11" s="1"/>
  <c r="Y585" i="5" s="1"/>
  <c r="AH16" i="13"/>
  <c r="AI15" i="13"/>
  <c r="C15" i="10"/>
  <c r="AO41" i="5"/>
  <c r="AX41" i="5" s="1"/>
  <c r="AH26" i="5"/>
  <c r="AK27" i="13"/>
  <c r="AA27" i="13" s="1"/>
  <c r="H28" i="13"/>
  <c r="AO40" i="5"/>
  <c r="AX40" i="5" s="1"/>
  <c r="CH40" i="5"/>
  <c r="AP41" i="5"/>
  <c r="AY41" i="5" s="1"/>
  <c r="CI41" i="5"/>
  <c r="BQ41" i="5"/>
  <c r="BP41" i="5"/>
  <c r="BP40" i="5"/>
  <c r="BQ40" i="5"/>
  <c r="BC40" i="5"/>
  <c r="BC41" i="5"/>
  <c r="AH585" i="11" l="1"/>
  <c r="X623" i="5" s="1"/>
  <c r="X618" i="5"/>
  <c r="BX577" i="5"/>
  <c r="BX303" i="5"/>
  <c r="BX232" i="5"/>
  <c r="BX72" i="5"/>
  <c r="BX631" i="5"/>
  <c r="BX563" i="5"/>
  <c r="BX661" i="5"/>
  <c r="BX359" i="5"/>
  <c r="BX230" i="5"/>
  <c r="BX82" i="5"/>
  <c r="BX370" i="5"/>
  <c r="BX454" i="5"/>
  <c r="BX304" i="5"/>
  <c r="BX755" i="5"/>
  <c r="BX70" i="5"/>
  <c r="BX351" i="5"/>
  <c r="BX448" i="5"/>
  <c r="BX295" i="5"/>
  <c r="BX648" i="5"/>
  <c r="BX189" i="5"/>
  <c r="BX358" i="5"/>
  <c r="BX817" i="5"/>
  <c r="BX92" i="5"/>
  <c r="BX406" i="5"/>
  <c r="BX541" i="5"/>
  <c r="BX115" i="5"/>
  <c r="BX330" i="5"/>
  <c r="BX684" i="5"/>
  <c r="BX534" i="5"/>
  <c r="BX627" i="5"/>
  <c r="BX717" i="5"/>
  <c r="BX680" i="5"/>
  <c r="BX594" i="5"/>
  <c r="BX347" i="5"/>
  <c r="BX288" i="5"/>
  <c r="BX692" i="5"/>
  <c r="BX169" i="5"/>
  <c r="BX264" i="5"/>
  <c r="BX564" i="5"/>
  <c r="BX194" i="5"/>
  <c r="BX182" i="5"/>
  <c r="BX334" i="5"/>
  <c r="BX164" i="5"/>
  <c r="BX223" i="5"/>
  <c r="BX173" i="5"/>
  <c r="BX807" i="5"/>
  <c r="BX416" i="5"/>
  <c r="BX131" i="5"/>
  <c r="BX221" i="5"/>
  <c r="BX367" i="5"/>
  <c r="BX646" i="5"/>
  <c r="BX293" i="5"/>
  <c r="BX190" i="5"/>
  <c r="BX365" i="5"/>
  <c r="BX52" i="5"/>
  <c r="BX795" i="5"/>
  <c r="BX544" i="5"/>
  <c r="BX607" i="5"/>
  <c r="BX693" i="5"/>
  <c r="BX81" i="5"/>
  <c r="BX419" i="5"/>
  <c r="BX636" i="5"/>
  <c r="BX649" i="5"/>
  <c r="BX506" i="5"/>
  <c r="BX324" i="5"/>
  <c r="BX315" i="5"/>
  <c r="BX653" i="5"/>
  <c r="BX800" i="5"/>
  <c r="BX624" i="5"/>
  <c r="BX438" i="5"/>
  <c r="BX756" i="5"/>
  <c r="BX302" i="5"/>
  <c r="BX732" i="5"/>
  <c r="BX611" i="5"/>
  <c r="BX741" i="5"/>
  <c r="BX84" i="5"/>
  <c r="BX489" i="5"/>
  <c r="BX211" i="5"/>
  <c r="BX155" i="5"/>
  <c r="BX562" i="5"/>
  <c r="BX212" i="5"/>
  <c r="BX323" i="5"/>
  <c r="BX579" i="5"/>
  <c r="BX102" i="5"/>
  <c r="BX609" i="5"/>
  <c r="BX375" i="5"/>
  <c r="BX472" i="5"/>
  <c r="BX313" i="5"/>
  <c r="BX650" i="5"/>
  <c r="BX75" i="5"/>
  <c r="BX105" i="5"/>
  <c r="BX374" i="5"/>
  <c r="BX554" i="5"/>
  <c r="BX378" i="5"/>
  <c r="BX791" i="5"/>
  <c r="BX442" i="5"/>
  <c r="BX535" i="5"/>
  <c r="BX463" i="5"/>
  <c r="BX286" i="5"/>
  <c r="BX62" i="5"/>
  <c r="BX123" i="5"/>
  <c r="BX141" i="5"/>
  <c r="BX112" i="5"/>
  <c r="BX413" i="5"/>
  <c r="BX156" i="5"/>
  <c r="BX794" i="5"/>
  <c r="BX119" i="5"/>
  <c r="BX808" i="5"/>
  <c r="BX542" i="5"/>
  <c r="BX126" i="5"/>
  <c r="BX796" i="5"/>
  <c r="BX228" i="5"/>
  <c r="BX361" i="5"/>
  <c r="BX675" i="5"/>
  <c r="BX468" i="5"/>
  <c r="BX49" i="5"/>
  <c r="BX267" i="5"/>
  <c r="BX368" i="5"/>
  <c r="BX803" i="5"/>
  <c r="BX333" i="5"/>
  <c r="BX466" i="5"/>
  <c r="BX154" i="5"/>
  <c r="BX85" i="5"/>
  <c r="BX488" i="5"/>
  <c r="BX526" i="5"/>
  <c r="BX296" i="5"/>
  <c r="BX713" i="5"/>
  <c r="BX457" i="5"/>
  <c r="BX622" i="5"/>
  <c r="BX606" i="5"/>
  <c r="BX593" i="5"/>
  <c r="BX271" i="5"/>
  <c r="BX764" i="5"/>
  <c r="BX456" i="5"/>
  <c r="BX364" i="5"/>
  <c r="BX559" i="5"/>
  <c r="BX632" i="5"/>
  <c r="BX332" i="5"/>
  <c r="BX703" i="5"/>
  <c r="BX86" i="5"/>
  <c r="BX702" i="5"/>
  <c r="BX329" i="5"/>
  <c r="BX514" i="5"/>
  <c r="BX322" i="5"/>
  <c r="BX432" i="5"/>
  <c r="BX107" i="5"/>
  <c r="BX774" i="5"/>
  <c r="BX591" i="5"/>
  <c r="BX279" i="5"/>
  <c r="BX389" i="5"/>
  <c r="BX745" i="5"/>
  <c r="BX336" i="5"/>
  <c r="BX77" i="5"/>
  <c r="BX765" i="5"/>
  <c r="BX464" i="5"/>
  <c r="BX197" i="5"/>
  <c r="BX663" i="5"/>
  <c r="BX328" i="5"/>
  <c r="BX439" i="5"/>
  <c r="BX144" i="5"/>
  <c r="BX425" i="5"/>
  <c r="BX88" i="5"/>
  <c r="BX536" i="5"/>
  <c r="BX300" i="5"/>
  <c r="BX458" i="5"/>
  <c r="BX350" i="5"/>
  <c r="BX299" i="5"/>
  <c r="BX634" i="5"/>
  <c r="BX556" i="5"/>
  <c r="BX806" i="5"/>
  <c r="BX784" i="5"/>
  <c r="BX263" i="5"/>
  <c r="BX380" i="5"/>
  <c r="BX725" i="5"/>
  <c r="BX398" i="5"/>
  <c r="BX366" i="5"/>
  <c r="BX58" i="5"/>
  <c r="BX281" i="5"/>
  <c r="BX547" i="5"/>
  <c r="BX437" i="5"/>
  <c r="BX490" i="5"/>
  <c r="BX644" i="5"/>
  <c r="BX810" i="5"/>
  <c r="BX590" i="5"/>
  <c r="BX654" i="5"/>
  <c r="BX813" i="5"/>
  <c r="BX109" i="5"/>
  <c r="BX341" i="5"/>
  <c r="BX770" i="5"/>
  <c r="BX222" i="5"/>
  <c r="BX716" i="5"/>
  <c r="BX739" i="5"/>
  <c r="BX558" i="5"/>
  <c r="BX200" i="5"/>
  <c r="BX766" i="5"/>
  <c r="BX640" i="5"/>
  <c r="BX474" i="5"/>
  <c r="BX160" i="5"/>
  <c r="BX783" i="5"/>
  <c r="BX518" i="5"/>
  <c r="BX227" i="5"/>
  <c r="BX78" i="5"/>
  <c r="BX776" i="5"/>
  <c r="BX319" i="5"/>
  <c r="BX478" i="5"/>
  <c r="BX401" i="5"/>
  <c r="BX103" i="5"/>
  <c r="BX788" i="5"/>
  <c r="BX252" i="5"/>
  <c r="BX277" i="5"/>
  <c r="BX298" i="5"/>
  <c r="BX426" i="5"/>
  <c r="BX696" i="5"/>
  <c r="BX355" i="5"/>
  <c r="BX451" i="5"/>
  <c r="BX60" i="5"/>
  <c r="BX674" i="5"/>
  <c r="BX219" i="5"/>
  <c r="BX524" i="5"/>
  <c r="BX239" i="5"/>
  <c r="BX136" i="5"/>
  <c r="BX460" i="5"/>
  <c r="BX730" i="5"/>
  <c r="BX245" i="5"/>
  <c r="BX476" i="5"/>
  <c r="BX51" i="5"/>
  <c r="BX104" i="5"/>
  <c r="BX614" i="5"/>
  <c r="BX608" i="5"/>
  <c r="BX744" i="5"/>
  <c r="BX588" i="5"/>
  <c r="BX224" i="5"/>
  <c r="BX578" i="5"/>
  <c r="BX532" i="5"/>
  <c r="BX724" i="5"/>
  <c r="BX615" i="5"/>
  <c r="BX670" i="5"/>
  <c r="BX188" i="5"/>
  <c r="BX812" i="5"/>
  <c r="BX261" i="5"/>
  <c r="BX751" i="5"/>
  <c r="BX781" i="5"/>
  <c r="BX760" i="5"/>
  <c r="BX43" i="5"/>
  <c r="BX165" i="5"/>
  <c r="BX320" i="5"/>
  <c r="BX705" i="5"/>
  <c r="BX771" i="5"/>
  <c r="BX376" i="5"/>
  <c r="BX651" i="5"/>
  <c r="BX665" i="5"/>
  <c r="BX699" i="5"/>
  <c r="BX289" i="5"/>
  <c r="BX363" i="5"/>
  <c r="BX372" i="5"/>
  <c r="BX229" i="5"/>
  <c r="BX387" i="5"/>
  <c r="BX455" i="5"/>
  <c r="BX499" i="5"/>
  <c r="BX462" i="5"/>
  <c r="BX712" i="5"/>
  <c r="BX530" i="5"/>
  <c r="BX344" i="5"/>
  <c r="BX162" i="5"/>
  <c r="BX612" i="5"/>
  <c r="BX492" i="5"/>
  <c r="BX392" i="5"/>
  <c r="BX487" i="5"/>
  <c r="BX520" i="5"/>
  <c r="BX592" i="5"/>
  <c r="BX785" i="5"/>
  <c r="BX262" i="5"/>
  <c r="BX110" i="5"/>
  <c r="BX504" i="5"/>
  <c r="BX327" i="5"/>
  <c r="BX805" i="5"/>
  <c r="BX729" i="5"/>
  <c r="BX736" i="5"/>
  <c r="BX178" i="5"/>
  <c r="BX116" i="5"/>
  <c r="BX352" i="5"/>
  <c r="BX470" i="5"/>
  <c r="BX710" i="5"/>
  <c r="BX199" i="5"/>
  <c r="BX192" i="5"/>
  <c r="BX714" i="5"/>
  <c r="BX443" i="5"/>
  <c r="BX318" i="5"/>
  <c r="BX596" i="5"/>
  <c r="BX549" i="5"/>
  <c r="BX750" i="5"/>
  <c r="BX282" i="5"/>
  <c r="BX801" i="5"/>
  <c r="BX87" i="5"/>
  <c r="BX335" i="5"/>
  <c r="BX237" i="5"/>
  <c r="BX213" i="5"/>
  <c r="BX274" i="5"/>
  <c r="BX625" i="5"/>
  <c r="BX353" i="5"/>
  <c r="BX180" i="5"/>
  <c r="BX628" i="5"/>
  <c r="BX390" i="5"/>
  <c r="BX517" i="5"/>
  <c r="BX561" i="5"/>
  <c r="BX187" i="5"/>
  <c r="BX96" i="5"/>
  <c r="BX331" i="5"/>
  <c r="BX733" i="5"/>
  <c r="BX676" i="5"/>
  <c r="BX95" i="5"/>
  <c r="BX737" i="5"/>
  <c r="BX412" i="5"/>
  <c r="BX465" i="5"/>
  <c r="BX509" i="5"/>
  <c r="BX641" i="5"/>
  <c r="BX574" i="5"/>
  <c r="BX204" i="5"/>
  <c r="BX748" i="5"/>
  <c r="BX503" i="5"/>
  <c r="BX656" i="5"/>
  <c r="BX494" i="5"/>
  <c r="BX316" i="5"/>
  <c r="BX91" i="5"/>
  <c r="BX74" i="5"/>
  <c r="BX386" i="5"/>
  <c r="BX734" i="5"/>
  <c r="BX459" i="5"/>
  <c r="BX326" i="5"/>
  <c r="BX707" i="5"/>
  <c r="BX469" i="5"/>
  <c r="BX127" i="5"/>
  <c r="BX582" i="5"/>
  <c r="BX762" i="5"/>
  <c r="BX100" i="5"/>
  <c r="BX149" i="5"/>
  <c r="BX790" i="5"/>
  <c r="BX516" i="5"/>
  <c r="BX79" i="5"/>
  <c r="BX421" i="5"/>
  <c r="BX394" i="5"/>
  <c r="BX57" i="5"/>
  <c r="BX148" i="5"/>
  <c r="BX157" i="5"/>
  <c r="BX658" i="5"/>
  <c r="BX134" i="5"/>
  <c r="BX769" i="5"/>
  <c r="BX42" i="5"/>
  <c r="BX754" i="5"/>
  <c r="BX523" i="5"/>
  <c r="BX482" i="5"/>
  <c r="BX601" i="5"/>
  <c r="BX76" i="5"/>
  <c r="BX202" i="5"/>
  <c r="BX706" i="5"/>
  <c r="BX585" i="5"/>
  <c r="BX246" i="5"/>
  <c r="BX617" i="5"/>
  <c r="BX278" i="5"/>
  <c r="BX259" i="5"/>
  <c r="BX59" i="5"/>
  <c r="BX138" i="5"/>
  <c r="BX687" i="5"/>
  <c r="BX471" i="5"/>
  <c r="BX597" i="5"/>
  <c r="BX338" i="5"/>
  <c r="BX689" i="5"/>
  <c r="BX721" i="5"/>
  <c r="BX711" i="5"/>
  <c r="BX759" i="5"/>
  <c r="BX253" i="5"/>
  <c r="BX638" i="5"/>
  <c r="BX135" i="5"/>
  <c r="BX629" i="5"/>
  <c r="BX672" i="5"/>
  <c r="BX445" i="5"/>
  <c r="BX349" i="5"/>
  <c r="BX671" i="5"/>
  <c r="BX44" i="5"/>
  <c r="BX357" i="5"/>
  <c r="BX297" i="5"/>
  <c r="BX586" i="5"/>
  <c r="BX697" i="5"/>
  <c r="BX655" i="5"/>
  <c r="BX309" i="5"/>
  <c r="BX441" i="5"/>
  <c r="BX452" i="5"/>
  <c r="BX722" i="5"/>
  <c r="BX569" i="5"/>
  <c r="BX53" i="5"/>
  <c r="BX657" i="5"/>
  <c r="BX704" i="5"/>
  <c r="BX137" i="5"/>
  <c r="BX139" i="5"/>
  <c r="BX240" i="5"/>
  <c r="BX753" i="5"/>
  <c r="BX811" i="5"/>
  <c r="BX64" i="5"/>
  <c r="BX789" i="5"/>
  <c r="BX529" i="5"/>
  <c r="BX403" i="5"/>
  <c r="BX120" i="5"/>
  <c r="BX226" i="5"/>
  <c r="BX250" i="5"/>
  <c r="BX747" i="5"/>
  <c r="BX500" i="5"/>
  <c r="BX310" i="5"/>
  <c r="BX97" i="5"/>
  <c r="BX420" i="5"/>
  <c r="BX550" i="5"/>
  <c r="BX576" i="5"/>
  <c r="BX819" i="5"/>
  <c r="BX740" i="5"/>
  <c r="BX269" i="5"/>
  <c r="BX71" i="5"/>
  <c r="BX145" i="5"/>
  <c r="BX701" i="5"/>
  <c r="BX545" i="5"/>
  <c r="BX340" i="5"/>
  <c r="BX572" i="5"/>
  <c r="BX345" i="5"/>
  <c r="BX108" i="5"/>
  <c r="BX678" i="5"/>
  <c r="BX238" i="5"/>
  <c r="BX384" i="5"/>
  <c r="BX343" i="5"/>
  <c r="BX256" i="5"/>
  <c r="BX47" i="5"/>
  <c r="BX708" i="5"/>
  <c r="BX447" i="5"/>
  <c r="BX763" i="5"/>
  <c r="BX683" i="5"/>
  <c r="BX446" i="5"/>
  <c r="BX111" i="5"/>
  <c r="BX772" i="5"/>
  <c r="BX317" i="5"/>
  <c r="BX626" i="5"/>
  <c r="BX735" i="5"/>
  <c r="BX630" i="5"/>
  <c r="BX436" i="5"/>
  <c r="BX410" i="5"/>
  <c r="BX170" i="5"/>
  <c r="BX505" i="5"/>
  <c r="BX477" i="5"/>
  <c r="BX537" i="5"/>
  <c r="BX225" i="5"/>
  <c r="BX510" i="5"/>
  <c r="BX122" i="5"/>
  <c r="BX820" i="5"/>
  <c r="BX339" i="5"/>
  <c r="BX779" i="5"/>
  <c r="BX257" i="5"/>
  <c r="BX566" i="5"/>
  <c r="BX152" i="5"/>
  <c r="BX265" i="5"/>
  <c r="BX519" i="5"/>
  <c r="BX787" i="5"/>
  <c r="BX773" i="5"/>
  <c r="BX727" i="5"/>
  <c r="BX768" i="5"/>
  <c r="BX429" i="5"/>
  <c r="BX210" i="5"/>
  <c r="BX174" i="5"/>
  <c r="BX498" i="5"/>
  <c r="BX93" i="5"/>
  <c r="BX248" i="5"/>
  <c r="BX285" i="5"/>
  <c r="BX166" i="5"/>
  <c r="BX369" i="5"/>
  <c r="BX346" i="5"/>
  <c r="BX610" i="5"/>
  <c r="BX379" i="5"/>
  <c r="BX637" i="5"/>
  <c r="BX163" i="5"/>
  <c r="BX325" i="5"/>
  <c r="BX218" i="5"/>
  <c r="BX775" i="5"/>
  <c r="BX191" i="5"/>
  <c r="BX752" i="5"/>
  <c r="BX431" i="5"/>
  <c r="BX647" i="5"/>
  <c r="BX616" i="5"/>
  <c r="BX786" i="5"/>
  <c r="BX415" i="5"/>
  <c r="BX125" i="5"/>
  <c r="BX493" i="5"/>
  <c r="BX521" i="5"/>
  <c r="BX440" i="5"/>
  <c r="BX301" i="5"/>
  <c r="BX780" i="5"/>
  <c r="BX620" i="5"/>
  <c r="BX761" i="5"/>
  <c r="BX337" i="5"/>
  <c r="BX589" i="5"/>
  <c r="BX208" i="5"/>
  <c r="BX314" i="5"/>
  <c r="BX399" i="5"/>
  <c r="BX449" i="5"/>
  <c r="BX215" i="5"/>
  <c r="BX234" i="5"/>
  <c r="BX797" i="5"/>
  <c r="BX90" i="5"/>
  <c r="BX241" i="5"/>
  <c r="BX268" i="5"/>
  <c r="BX816" i="5"/>
  <c r="BX660" i="5"/>
  <c r="BX633" i="5"/>
  <c r="BX61" i="5"/>
  <c r="BX435" i="5"/>
  <c r="BX495" i="5"/>
  <c r="BX382" i="5"/>
  <c r="BX272" i="5"/>
  <c r="BX570" i="5"/>
  <c r="BX581" i="5"/>
  <c r="BX422" i="5"/>
  <c r="BX186" i="5"/>
  <c r="BX247" i="5"/>
  <c r="BX473" i="5"/>
  <c r="BX73" i="5"/>
  <c r="BX171" i="5"/>
  <c r="BX121" i="5"/>
  <c r="BX515" i="5"/>
  <c r="BX475" i="5"/>
  <c r="BX101" i="5"/>
  <c r="BX804" i="5"/>
  <c r="BX749" i="5"/>
  <c r="BX244" i="5"/>
  <c r="BX548" i="5"/>
  <c r="BX179" i="5"/>
  <c r="BX423" i="5"/>
  <c r="BX151" i="5"/>
  <c r="BX417" i="5"/>
  <c r="BX50" i="5"/>
  <c r="BX605" i="5"/>
  <c r="BX168" i="5"/>
  <c r="BX484" i="5"/>
  <c r="BX567" i="5"/>
  <c r="BX205" i="5"/>
  <c r="BX68" i="5"/>
  <c r="BX388" i="5"/>
  <c r="BX543" i="5"/>
  <c r="BX128" i="5"/>
  <c r="BX258" i="5"/>
  <c r="BX220" i="5"/>
  <c r="BX793" i="5"/>
  <c r="BX723" i="5"/>
  <c r="BX691" i="5"/>
  <c r="BX552" i="5"/>
  <c r="BX531" i="5"/>
  <c r="BX587" i="5"/>
  <c r="BX613" i="5"/>
  <c r="BX391" i="5"/>
  <c r="BX408" i="5"/>
  <c r="BX260" i="5"/>
  <c r="BX666" i="5"/>
  <c r="BX623" i="5"/>
  <c r="BX395" i="5"/>
  <c r="BX719" i="5"/>
  <c r="BX233" i="5"/>
  <c r="BX595" i="5"/>
  <c r="BX307" i="5"/>
  <c r="BX235" i="5"/>
  <c r="BX106" i="5"/>
  <c r="BX694" i="5"/>
  <c r="BX565" i="5"/>
  <c r="BX46" i="5"/>
  <c r="BX533" i="5"/>
  <c r="BX486" i="5"/>
  <c r="BX185" i="5"/>
  <c r="BX69" i="5"/>
  <c r="BX798" i="5"/>
  <c r="BX444" i="5"/>
  <c r="BX546" i="5"/>
  <c r="BX55" i="5"/>
  <c r="BX497" i="5"/>
  <c r="BX664" i="5"/>
  <c r="BX496" i="5"/>
  <c r="BX176" i="5"/>
  <c r="BX433" i="5"/>
  <c r="BX709" i="5"/>
  <c r="BX698" i="5"/>
  <c r="BX56" i="5"/>
  <c r="BX746" i="5"/>
  <c r="BX553" i="5"/>
  <c r="BX130" i="5"/>
  <c r="BX604" i="5"/>
  <c r="BX528" i="5"/>
  <c r="BX348" i="5"/>
  <c r="BX512" i="5"/>
  <c r="BX255" i="5"/>
  <c r="BX743" i="5"/>
  <c r="BX599" i="5"/>
  <c r="BX132" i="5"/>
  <c r="BX158" i="5"/>
  <c r="BX688" i="5"/>
  <c r="BX538" i="5"/>
  <c r="BX507" i="5"/>
  <c r="BX385" i="5"/>
  <c r="BX731" i="5"/>
  <c r="BX461" i="5"/>
  <c r="BX254" i="5"/>
  <c r="BX407" i="5"/>
  <c r="BX501" i="5"/>
  <c r="BX146" i="5"/>
  <c r="BX802" i="5"/>
  <c r="BX196" i="5"/>
  <c r="BX118" i="5"/>
  <c r="BX502" i="5"/>
  <c r="BX757" i="5"/>
  <c r="BX153" i="5"/>
  <c r="BX718" i="5"/>
  <c r="BX198" i="5"/>
  <c r="BX177" i="5"/>
  <c r="BX147" i="5"/>
  <c r="BX522" i="5"/>
  <c r="BX383" i="5"/>
  <c r="BX342" i="5"/>
  <c r="BX642" i="5"/>
  <c r="BX80" i="5"/>
  <c r="BX167" i="5"/>
  <c r="BX669" i="5"/>
  <c r="BX175" i="5"/>
  <c r="BX491" i="5"/>
  <c r="BX418" i="5"/>
  <c r="BX700" i="5"/>
  <c r="BX124" i="5"/>
  <c r="BX792" i="5"/>
  <c r="BX291" i="5"/>
  <c r="BX409" i="5"/>
  <c r="BX467" i="5"/>
  <c r="BX354" i="5"/>
  <c r="BX306" i="5"/>
  <c r="BX381" i="5"/>
  <c r="BX150" i="5"/>
  <c r="BX65" i="5"/>
  <c r="BX396" i="5"/>
  <c r="BX113" i="5"/>
  <c r="BX114" i="5"/>
  <c r="BX400" i="5"/>
  <c r="BX551" i="5"/>
  <c r="BX580" i="5"/>
  <c r="BX292" i="5"/>
  <c r="BX557" i="5"/>
  <c r="BX203" i="5"/>
  <c r="BX673" i="5"/>
  <c r="BX67" i="5"/>
  <c r="BX799" i="5"/>
  <c r="BX195" i="5"/>
  <c r="BX183" i="5"/>
  <c r="BX266" i="5"/>
  <c r="BX428" i="5"/>
  <c r="BX600" i="5"/>
  <c r="BX603" i="5"/>
  <c r="BX434" i="5"/>
  <c r="BX782" i="5"/>
  <c r="BX276" i="5"/>
  <c r="BX184" i="5"/>
  <c r="BX362" i="5"/>
  <c r="BX360" i="5"/>
  <c r="BX217" i="5"/>
  <c r="BX243" i="5"/>
  <c r="BX573" i="5"/>
  <c r="BX726" i="5"/>
  <c r="BX172" i="5"/>
  <c r="BX525" i="5"/>
  <c r="BX161" i="5"/>
  <c r="BX681" i="5"/>
  <c r="BX206" i="5"/>
  <c r="BX814" i="5"/>
  <c r="BX402" i="5"/>
  <c r="BX283" i="5"/>
  <c r="BX214" i="5"/>
  <c r="BX133" i="5"/>
  <c r="BX98" i="5"/>
  <c r="BX690" i="5"/>
  <c r="BX479" i="5"/>
  <c r="BX695" i="5"/>
  <c r="BX54" i="5"/>
  <c r="BX540" i="5"/>
  <c r="BX63" i="5"/>
  <c r="BX584" i="5"/>
  <c r="BX251" i="5"/>
  <c r="BX568" i="5"/>
  <c r="BX371" i="5"/>
  <c r="BX508" i="5"/>
  <c r="BX742" i="5"/>
  <c r="BX560" i="5"/>
  <c r="BX312" i="5"/>
  <c r="BX294" i="5"/>
  <c r="BX645" i="5"/>
  <c r="BX209" i="5"/>
  <c r="BX308" i="5"/>
  <c r="BX66" i="5"/>
  <c r="BX513" i="5"/>
  <c r="BX207" i="5"/>
  <c r="BX236" i="5"/>
  <c r="BX231" i="5"/>
  <c r="BX249" i="5"/>
  <c r="BX414" i="5"/>
  <c r="BX662" i="5"/>
  <c r="BX818" i="5"/>
  <c r="BX777" i="5"/>
  <c r="BX142" i="5"/>
  <c r="BX598" i="5"/>
  <c r="BX356" i="5"/>
  <c r="BX83" i="5"/>
  <c r="BX143" i="5"/>
  <c r="BX652" i="5"/>
  <c r="BX809" i="5"/>
  <c r="BX270" i="5"/>
  <c r="BX290" i="5"/>
  <c r="BX404" i="5"/>
  <c r="BX767" i="5"/>
  <c r="BX424" i="5"/>
  <c r="BX94" i="5"/>
  <c r="BX140" i="5"/>
  <c r="BX117" i="5"/>
  <c r="BX602" i="5"/>
  <c r="BX668" i="5"/>
  <c r="BX619" i="5"/>
  <c r="BX639" i="5"/>
  <c r="BX685" i="5"/>
  <c r="BX450" i="5"/>
  <c r="BX679" i="5"/>
  <c r="BX242" i="5"/>
  <c r="BX377" i="5"/>
  <c r="BX720" i="5"/>
  <c r="BX682" i="5"/>
  <c r="BX571" i="5"/>
  <c r="BX129" i="5"/>
  <c r="BX159" i="5"/>
  <c r="BX677" i="5"/>
  <c r="BX275" i="5"/>
  <c r="BX284" i="5"/>
  <c r="BX280" i="5"/>
  <c r="BX405" i="5"/>
  <c r="BX373" i="5"/>
  <c r="BX99" i="5"/>
  <c r="BX397" i="5"/>
  <c r="BX273" i="5"/>
  <c r="BX715" i="5"/>
  <c r="BX480" i="5"/>
  <c r="BX659" i="5"/>
  <c r="BX575" i="5"/>
  <c r="BX758" i="5"/>
  <c r="BX481" i="5"/>
  <c r="BX778" i="5"/>
  <c r="BX89" i="5"/>
  <c r="BX287" i="5"/>
  <c r="BX305" i="5"/>
  <c r="BX728" i="5"/>
  <c r="BX667" i="5"/>
  <c r="BX193" i="5"/>
  <c r="BX738" i="5"/>
  <c r="BX485" i="5"/>
  <c r="BX483" i="5"/>
  <c r="BX181" i="5"/>
  <c r="BX393" i="5"/>
  <c r="BX216" i="5"/>
  <c r="BX555" i="5"/>
  <c r="BX643" i="5"/>
  <c r="BX311" i="5"/>
  <c r="BX453" i="5"/>
  <c r="BX621" i="5"/>
  <c r="BX539" i="5"/>
  <c r="BX201" i="5"/>
  <c r="BX686" i="5"/>
  <c r="BX527" i="5"/>
  <c r="BX511" i="5"/>
  <c r="BX321" i="5"/>
  <c r="BX583" i="5"/>
  <c r="BX411" i="5"/>
  <c r="BX45" i="5"/>
  <c r="BX815" i="5"/>
  <c r="BX430" i="5"/>
  <c r="BX48" i="5"/>
  <c r="BX618" i="5"/>
  <c r="BX427" i="5"/>
  <c r="BX635" i="5"/>
  <c r="BW105" i="5"/>
  <c r="BW256" i="5"/>
  <c r="BW625" i="5"/>
  <c r="BW347" i="5"/>
  <c r="BW216" i="5"/>
  <c r="BW312" i="5"/>
  <c r="BW563" i="5"/>
  <c r="BW144" i="5"/>
  <c r="BW431" i="5"/>
  <c r="BW226" i="5"/>
  <c r="BW517" i="5"/>
  <c r="BW338" i="5"/>
  <c r="BW422" i="5"/>
  <c r="BW130" i="5"/>
  <c r="BW661" i="5"/>
  <c r="BW412" i="5"/>
  <c r="BW368" i="5"/>
  <c r="BW789" i="5"/>
  <c r="BW474" i="5"/>
  <c r="BW197" i="5"/>
  <c r="BW253" i="5"/>
  <c r="BW113" i="5"/>
  <c r="BW225" i="5"/>
  <c r="BW736" i="5"/>
  <c r="BW449" i="5"/>
  <c r="BW319" i="5"/>
  <c r="BW334" i="5"/>
  <c r="BW560" i="5"/>
  <c r="BW247" i="5"/>
  <c r="BW163" i="5"/>
  <c r="BW306" i="5"/>
  <c r="BW284" i="5"/>
  <c r="BW194" i="5"/>
  <c r="BW774" i="5"/>
  <c r="BW200" i="5"/>
  <c r="BW650" i="5"/>
  <c r="BW766" i="5"/>
  <c r="BW220" i="5"/>
  <c r="BW272" i="5"/>
  <c r="BW637" i="5"/>
  <c r="BW115" i="5"/>
  <c r="BW608" i="5"/>
  <c r="BW332" i="5"/>
  <c r="BW388" i="5"/>
  <c r="BW648" i="5"/>
  <c r="BW409" i="5"/>
  <c r="BW192" i="5"/>
  <c r="BW564" i="5"/>
  <c r="BW818" i="5"/>
  <c r="BW171" i="5"/>
  <c r="BW149" i="5"/>
  <c r="BW812" i="5"/>
  <c r="BW790" i="5"/>
  <c r="BW559" i="5"/>
  <c r="BW381" i="5"/>
  <c r="BW596" i="5"/>
  <c r="BW750" i="5"/>
  <c r="BW305" i="5"/>
  <c r="BW777" i="5"/>
  <c r="BW477" i="5"/>
  <c r="BW224" i="5"/>
  <c r="BW634" i="5"/>
  <c r="BW287" i="5"/>
  <c r="BW794" i="5"/>
  <c r="BW233" i="5"/>
  <c r="BW211" i="5"/>
  <c r="BW692" i="5"/>
  <c r="BW464" i="5"/>
  <c r="BW222" i="5"/>
  <c r="BW663" i="5"/>
  <c r="BW495" i="5"/>
  <c r="BW132" i="5"/>
  <c r="BW176" i="5"/>
  <c r="BW146" i="5"/>
  <c r="BW689" i="5"/>
  <c r="BW390" i="5"/>
  <c r="BW326" i="5"/>
  <c r="BW652" i="5"/>
  <c r="BW695" i="5"/>
  <c r="BW277" i="5"/>
  <c r="BW230" i="5"/>
  <c r="BW168" i="5"/>
  <c r="BW801" i="5"/>
  <c r="BW148" i="5"/>
  <c r="BW670" i="5"/>
  <c r="BW266" i="5"/>
  <c r="BW271" i="5"/>
  <c r="BW707" i="5"/>
  <c r="BW138" i="5"/>
  <c r="BW605" i="5"/>
  <c r="BW218" i="5"/>
  <c r="BW316" i="5"/>
  <c r="BW297" i="5"/>
  <c r="BW379" i="5"/>
  <c r="BW675" i="5"/>
  <c r="BW515" i="5"/>
  <c r="BW385" i="5"/>
  <c r="BW124" i="5"/>
  <c r="BW566" i="5"/>
  <c r="BW249" i="5"/>
  <c r="BW462" i="5"/>
  <c r="BW721" i="5"/>
  <c r="BW570" i="5"/>
  <c r="BW657" i="5"/>
  <c r="BW558" i="5"/>
  <c r="BW484" i="5"/>
  <c r="BW232" i="5"/>
  <c r="BW135" i="5"/>
  <c r="BW562" i="5"/>
  <c r="BW808" i="5"/>
  <c r="BW69" i="5"/>
  <c r="BW611" i="5"/>
  <c r="BW518" i="5"/>
  <c r="BW809" i="5"/>
  <c r="BW42" i="5"/>
  <c r="BW454" i="5"/>
  <c r="BW741" i="5"/>
  <c r="BW582" i="5"/>
  <c r="BW187" i="5"/>
  <c r="BW531" i="5"/>
  <c r="BW262" i="5"/>
  <c r="BW516" i="5"/>
  <c r="BW743" i="5"/>
  <c r="BW152" i="5"/>
  <c r="BW53" i="5"/>
  <c r="BW713" i="5"/>
  <c r="BW800" i="5"/>
  <c r="BW533" i="5"/>
  <c r="BW101" i="5"/>
  <c r="BW671" i="5"/>
  <c r="BW263" i="5"/>
  <c r="BW189" i="5"/>
  <c r="BW674" i="5"/>
  <c r="BW569" i="5"/>
  <c r="BW547" i="5"/>
  <c r="BW532" i="5"/>
  <c r="BW209" i="5"/>
  <c r="BW478" i="5"/>
  <c r="BW117" i="5"/>
  <c r="BW295" i="5"/>
  <c r="BW581" i="5"/>
  <c r="BW123" i="5"/>
  <c r="BW779" i="5"/>
  <c r="BW609" i="5"/>
  <c r="BW143" i="5"/>
  <c r="BW54" i="5"/>
  <c r="BW444" i="5"/>
  <c r="BW108" i="5"/>
  <c r="BW528" i="5"/>
  <c r="BW210" i="5"/>
  <c r="BW711" i="5"/>
  <c r="BW682" i="5"/>
  <c r="BW617" i="5"/>
  <c r="BW468" i="5"/>
  <c r="BW175" i="5"/>
  <c r="BW720" i="5"/>
  <c r="BW308" i="5"/>
  <c r="BW70" i="5"/>
  <c r="BW423" i="5"/>
  <c r="BW309" i="5"/>
  <c r="BW369" i="5"/>
  <c r="BW469" i="5"/>
  <c r="BW380" i="5"/>
  <c r="BW584" i="5"/>
  <c r="BW304" i="5"/>
  <c r="BW62" i="5"/>
  <c r="BW439" i="5"/>
  <c r="BW278" i="5"/>
  <c r="BW413" i="5"/>
  <c r="BW155" i="5"/>
  <c r="BW786" i="5"/>
  <c r="BW298" i="5"/>
  <c r="BW433" i="5"/>
  <c r="BW363" i="5"/>
  <c r="BW622" i="5"/>
  <c r="BW448" i="5"/>
  <c r="BW47" i="5"/>
  <c r="BW61" i="5"/>
  <c r="BW521" i="5"/>
  <c r="BW142" i="5"/>
  <c r="BW60" i="5"/>
  <c r="BW75" i="5"/>
  <c r="BW421" i="5"/>
  <c r="BW411" i="5"/>
  <c r="BW586" i="5"/>
  <c r="BW756" i="5"/>
  <c r="BW111" i="5"/>
  <c r="BW747" i="5"/>
  <c r="BW797" i="5"/>
  <c r="BW404" i="5"/>
  <c r="BW633" i="5"/>
  <c r="BW578" i="5"/>
  <c r="BW190" i="5"/>
  <c r="BW116" i="5"/>
  <c r="BW372" i="5"/>
  <c r="BW455" i="5"/>
  <c r="BW182" i="5"/>
  <c r="BW793" i="5"/>
  <c r="BW112" i="5"/>
  <c r="BW59" i="5"/>
  <c r="BW629" i="5"/>
  <c r="BW172" i="5"/>
  <c r="BW465" i="5"/>
  <c r="BW445" i="5"/>
  <c r="BW510" i="5"/>
  <c r="BW472" i="5"/>
  <c r="BW173" i="5"/>
  <c r="BW458" i="5"/>
  <c r="BW485" i="5"/>
  <c r="BW805" i="5"/>
  <c r="BW473" i="5"/>
  <c r="BW544" i="5"/>
  <c r="BW452" i="5"/>
  <c r="BW378" i="5"/>
  <c r="BW257" i="5"/>
  <c r="BW415" i="5"/>
  <c r="BW535" i="5"/>
  <c r="BW335" i="5"/>
  <c r="BW100" i="5"/>
  <c r="BW460" i="5"/>
  <c r="BW201" i="5"/>
  <c r="BW198" i="5"/>
  <c r="BW513" i="5"/>
  <c r="BW261" i="5"/>
  <c r="BW687" i="5"/>
  <c r="BW490" i="5"/>
  <c r="BW177" i="5"/>
  <c r="BW133" i="5"/>
  <c r="BW714" i="5"/>
  <c r="BW330" i="5"/>
  <c r="BW475" i="5"/>
  <c r="BW66" i="5"/>
  <c r="BW759" i="5"/>
  <c r="BW360" i="5"/>
  <c r="BW265" i="5"/>
  <c r="BW788" i="5"/>
  <c r="BW748" i="5"/>
  <c r="BW73" i="5"/>
  <c r="BW196" i="5"/>
  <c r="BW234" i="5"/>
  <c r="BW664" i="5"/>
  <c r="BW655" i="5"/>
  <c r="BW359" i="5"/>
  <c r="BW223" i="5"/>
  <c r="BW526" i="5"/>
  <c r="BW395" i="5"/>
  <c r="BW467" i="5"/>
  <c r="BW715" i="5"/>
  <c r="BW147" i="5"/>
  <c r="BW94" i="5"/>
  <c r="BW279" i="5"/>
  <c r="BW88" i="5"/>
  <c r="BW351" i="5"/>
  <c r="BW420" i="5"/>
  <c r="BW784" i="5"/>
  <c r="BW554" i="5"/>
  <c r="BW44" i="5"/>
  <c r="BW710" i="5"/>
  <c r="BW733" i="5"/>
  <c r="BW545" i="5"/>
  <c r="BW481" i="5"/>
  <c r="BW227" i="5"/>
  <c r="BW84" i="5"/>
  <c r="BW401" i="5"/>
  <c r="BW729" i="5"/>
  <c r="BW97" i="5"/>
  <c r="BW536" i="5"/>
  <c r="BW435" i="5"/>
  <c r="BW724" i="5"/>
  <c r="BW91" i="5"/>
  <c r="BW188" i="5"/>
  <c r="BW734" i="5"/>
  <c r="BW669" i="5"/>
  <c r="BW64" i="5"/>
  <c r="BW601" i="5"/>
  <c r="BW418" i="5"/>
  <c r="BW275" i="5"/>
  <c r="BW377" i="5"/>
  <c r="BW802" i="5"/>
  <c r="BW367" i="5"/>
  <c r="BW391" i="5"/>
  <c r="BW691" i="5"/>
  <c r="BW672" i="5"/>
  <c r="BW471" i="5"/>
  <c r="BW361" i="5"/>
  <c r="BW482" i="5"/>
  <c r="BW181" i="5"/>
  <c r="BW587" i="5"/>
  <c r="BW318" i="5"/>
  <c r="BW429" i="5"/>
  <c r="BW658" i="5"/>
  <c r="BW208" i="5"/>
  <c r="BW684" i="5"/>
  <c r="BW102" i="5"/>
  <c r="BW195" i="5"/>
  <c r="BW160" i="5"/>
  <c r="BW494" i="5"/>
  <c r="BW476" i="5"/>
  <c r="BW402" i="5"/>
  <c r="BW416" i="5"/>
  <c r="BW376" i="5"/>
  <c r="BW572" i="5"/>
  <c r="BW207" i="5"/>
  <c r="BW122" i="5"/>
  <c r="BW702" i="5"/>
  <c r="BW642" i="5"/>
  <c r="BW706" i="5"/>
  <c r="BW506" i="5"/>
  <c r="BW704" i="5"/>
  <c r="BW667" i="5"/>
  <c r="BW352" i="5"/>
  <c r="BW632" i="5"/>
  <c r="BW732" i="5"/>
  <c r="BW424" i="5"/>
  <c r="BW260" i="5"/>
  <c r="BW292" i="5"/>
  <c r="BW768" i="5"/>
  <c r="BW555" i="5"/>
  <c r="BW213" i="5"/>
  <c r="BW443" i="5"/>
  <c r="BW280" i="5"/>
  <c r="BW283" i="5"/>
  <c r="BW299" i="5"/>
  <c r="BW258" i="5"/>
  <c r="BW93" i="5"/>
  <c r="BW673" i="5"/>
  <c r="BW722" i="5"/>
  <c r="BW782" i="5"/>
  <c r="BW174" i="5"/>
  <c r="BW362" i="5"/>
  <c r="BW459" i="5"/>
  <c r="BW785" i="5"/>
  <c r="BW157" i="5"/>
  <c r="BW236" i="5"/>
  <c r="BW203" i="5"/>
  <c r="BW719" i="5"/>
  <c r="BW341" i="5"/>
  <c r="BW466" i="5"/>
  <c r="BW90" i="5"/>
  <c r="BW488" i="5"/>
  <c r="BW447" i="5"/>
  <c r="BW690" i="5"/>
  <c r="BW119" i="5"/>
  <c r="BW81" i="5"/>
  <c r="BW293" i="5"/>
  <c r="BW765" i="5"/>
  <c r="BW327" i="5"/>
  <c r="BW239" i="5"/>
  <c r="BW654" i="5"/>
  <c r="BW725" i="5"/>
  <c r="BW708" i="5"/>
  <c r="BW346" i="5"/>
  <c r="BW621" i="5"/>
  <c r="BW705" i="5"/>
  <c r="BW276" i="5"/>
  <c r="BW500" i="5"/>
  <c r="BW580" i="5"/>
  <c r="BW769" i="5"/>
  <c r="BW134" i="5"/>
  <c r="BW679" i="5"/>
  <c r="BW240" i="5"/>
  <c r="BW524" i="5"/>
  <c r="BW267" i="5"/>
  <c r="BW738" i="5"/>
  <c r="BW156" i="5"/>
  <c r="BW798" i="5"/>
  <c r="BW646" i="5"/>
  <c r="BW796" i="5"/>
  <c r="BW701" i="5"/>
  <c r="BW185" i="5"/>
  <c r="BW815" i="5"/>
  <c r="BW529" i="5"/>
  <c r="BW288" i="5"/>
  <c r="BW775" i="5"/>
  <c r="BW357" i="5"/>
  <c r="BW486" i="5"/>
  <c r="BW49" i="5"/>
  <c r="BW767" i="5"/>
  <c r="BW542" i="5"/>
  <c r="BW681" i="5"/>
  <c r="BW492" i="5"/>
  <c r="BW121" i="5"/>
  <c r="BW594" i="5"/>
  <c r="BW538" i="5"/>
  <c r="BW749" i="5"/>
  <c r="BW170" i="5"/>
  <c r="BW556" i="5"/>
  <c r="BW167" i="5"/>
  <c r="BW259" i="5"/>
  <c r="BW497" i="5"/>
  <c r="BW804" i="5"/>
  <c r="BW694" i="5"/>
  <c r="BW656" i="5"/>
  <c r="BW317" i="5"/>
  <c r="BW781" i="5"/>
  <c r="BW730" i="5"/>
  <c r="BW63" i="5"/>
  <c r="BW52" i="5"/>
  <c r="BW442" i="5"/>
  <c r="BW199" i="5"/>
  <c r="BW595" i="5"/>
  <c r="BW307" i="5"/>
  <c r="BW636" i="5"/>
  <c r="BW212" i="5"/>
  <c r="BW616" i="5"/>
  <c r="BW178" i="5"/>
  <c r="BW820" i="5"/>
  <c r="BW370" i="5"/>
  <c r="BW241" i="5"/>
  <c r="BW739" i="5"/>
  <c r="BW537" i="5"/>
  <c r="BW139" i="5"/>
  <c r="BW180" i="5"/>
  <c r="BW251" i="5"/>
  <c r="BW417" i="5"/>
  <c r="BW106" i="5"/>
  <c r="BW374" i="5"/>
  <c r="BW816" i="5"/>
  <c r="BW716" i="5"/>
  <c r="BW145" i="5"/>
  <c r="BW99" i="5"/>
  <c r="BW613" i="5"/>
  <c r="BW599" i="5"/>
  <c r="BW314" i="5"/>
  <c r="BW83" i="5"/>
  <c r="BW393" i="5"/>
  <c r="BW712" i="5"/>
  <c r="BW158" i="5"/>
  <c r="BW615" i="5"/>
  <c r="BW806" i="5"/>
  <c r="BW403" i="5"/>
  <c r="BW65" i="5"/>
  <c r="BW384" i="5"/>
  <c r="BW699" i="5"/>
  <c r="BW193" i="5"/>
  <c r="BW325" i="5"/>
  <c r="BW125" i="5"/>
  <c r="BW512" i="5"/>
  <c r="BW386" i="5"/>
  <c r="BW436" i="5"/>
  <c r="BW744" i="5"/>
  <c r="BW103" i="5"/>
  <c r="BW795" i="5"/>
  <c r="BW817" i="5"/>
  <c r="BW92" i="5"/>
  <c r="BW339" i="5"/>
  <c r="BW614" i="5"/>
  <c r="BW68" i="5"/>
  <c r="BW344" i="5"/>
  <c r="BW575" i="5"/>
  <c r="BW95" i="5"/>
  <c r="BW268" i="5"/>
  <c r="BW624" i="5"/>
  <c r="BW540" i="5"/>
  <c r="BW727" i="5"/>
  <c r="BW246" i="5"/>
  <c r="BW753" i="5"/>
  <c r="BW589" i="5"/>
  <c r="BW688" i="5"/>
  <c r="BW602" i="5"/>
  <c r="BW598" i="5"/>
  <c r="BW254" i="5"/>
  <c r="BW507" i="5"/>
  <c r="BW392" i="5"/>
  <c r="BW85" i="5"/>
  <c r="BW82" i="5"/>
  <c r="BW630" i="5"/>
  <c r="BW215" i="5"/>
  <c r="BW645" i="5"/>
  <c r="BW504" i="5"/>
  <c r="BW300" i="5"/>
  <c r="BW792" i="5"/>
  <c r="BW206" i="5"/>
  <c r="BW726" i="5"/>
  <c r="BW408" i="5"/>
  <c r="BW493" i="5"/>
  <c r="BW350" i="5"/>
  <c r="BW303" i="5"/>
  <c r="BW807" i="5"/>
  <c r="BW166" i="5"/>
  <c r="BW737" i="5"/>
  <c r="BW456" i="5"/>
  <c r="BW437" i="5"/>
  <c r="BW541" i="5"/>
  <c r="BW89" i="5"/>
  <c r="BW819" i="5"/>
  <c r="BW585" i="5"/>
  <c r="BW676" i="5"/>
  <c r="BW311" i="5"/>
  <c r="BW57" i="5"/>
  <c r="BW685" i="5"/>
  <c r="BW803" i="5"/>
  <c r="BW349" i="5"/>
  <c r="BW502" i="5"/>
  <c r="BW593" i="5"/>
  <c r="BW746" i="5"/>
  <c r="BW603" i="5"/>
  <c r="BW546" i="5"/>
  <c r="BW294" i="5"/>
  <c r="BW791" i="5"/>
  <c r="BW114" i="5"/>
  <c r="BW470" i="5"/>
  <c r="BW755" i="5"/>
  <c r="BW574" i="5"/>
  <c r="BW810" i="5"/>
  <c r="BW165" i="5"/>
  <c r="BW217" i="5"/>
  <c r="BW577" i="5"/>
  <c r="BW503" i="5"/>
  <c r="BW153" i="5"/>
  <c r="BW333" i="5"/>
  <c r="BW161" i="5"/>
  <c r="BW511" i="5"/>
  <c r="BW618" i="5"/>
  <c r="BW450" i="5"/>
  <c r="BW364" i="5"/>
  <c r="BW328" i="5"/>
  <c r="BW74" i="5"/>
  <c r="BW282" i="5"/>
  <c r="BW104" i="5"/>
  <c r="BW649" i="5"/>
  <c r="BW778" i="5"/>
  <c r="BW639" i="5"/>
  <c r="BW315" i="5"/>
  <c r="BW324" i="5"/>
  <c r="BW813" i="5"/>
  <c r="BW567" i="5"/>
  <c r="BW709" i="5"/>
  <c r="BW509" i="5"/>
  <c r="BW159" i="5"/>
  <c r="BW683" i="5"/>
  <c r="BW98" i="5"/>
  <c r="BW441" i="5"/>
  <c r="BW491" i="5"/>
  <c r="BW140" i="5"/>
  <c r="BW597" i="5"/>
  <c r="BW229" i="5"/>
  <c r="BW126" i="5"/>
  <c r="BW549" i="5"/>
  <c r="BW461" i="5"/>
  <c r="BW154" i="5"/>
  <c r="BW56" i="5"/>
  <c r="BW425" i="5"/>
  <c r="BW568" i="5"/>
  <c r="BW164" i="5"/>
  <c r="BW561" i="5"/>
  <c r="BW238" i="5"/>
  <c r="BW55" i="5"/>
  <c r="BW740" i="5"/>
  <c r="BW169" i="5"/>
  <c r="BW371" i="5"/>
  <c r="BW71" i="5"/>
  <c r="BW686" i="5"/>
  <c r="BW451" i="5"/>
  <c r="BW321" i="5"/>
  <c r="BW428" i="5"/>
  <c r="BW551" i="5"/>
  <c r="BW745" i="5"/>
  <c r="BW375" i="5"/>
  <c r="BW86" i="5"/>
  <c r="BW606" i="5"/>
  <c r="BW366" i="5"/>
  <c r="BW703" i="5"/>
  <c r="BW583" i="5"/>
  <c r="BW742" i="5"/>
  <c r="BW647" i="5"/>
  <c r="BW237" i="5"/>
  <c r="BW345" i="5"/>
  <c r="BW219" i="5"/>
  <c r="BW735" i="5"/>
  <c r="BW631" i="5"/>
  <c r="BW550" i="5"/>
  <c r="BW754" i="5"/>
  <c r="BW244" i="5"/>
  <c r="BW489" i="5"/>
  <c r="BW588" i="5"/>
  <c r="BW783" i="5"/>
  <c r="BW128" i="5"/>
  <c r="BW479" i="5"/>
  <c r="BW698" i="5"/>
  <c r="BW520" i="5"/>
  <c r="BW96" i="5"/>
  <c r="BW576" i="5"/>
  <c r="BW419" i="5"/>
  <c r="BW296" i="5"/>
  <c r="BW252" i="5"/>
  <c r="BW530" i="5"/>
  <c r="BW514" i="5"/>
  <c r="BW286" i="5"/>
  <c r="BW659" i="5"/>
  <c r="BW320" i="5"/>
  <c r="BW761" i="5"/>
  <c r="BW340" i="5"/>
  <c r="BW405" i="5"/>
  <c r="BW496" i="5"/>
  <c r="BW204" i="5"/>
  <c r="BW48" i="5"/>
  <c r="BW463" i="5"/>
  <c r="BW758" i="5"/>
  <c r="BW77" i="5"/>
  <c r="BW772" i="5"/>
  <c r="BW501" i="5"/>
  <c r="BW453" i="5"/>
  <c r="BW678" i="5"/>
  <c r="BW356" i="5"/>
  <c r="BW255" i="5"/>
  <c r="BW522" i="5"/>
  <c r="BW394" i="5"/>
  <c r="BW534" i="5"/>
  <c r="BW137" i="5"/>
  <c r="BW250" i="5"/>
  <c r="BW355" i="5"/>
  <c r="BW573" i="5"/>
  <c r="BW228" i="5"/>
  <c r="BW665" i="5"/>
  <c r="BW764" i="5"/>
  <c r="BW731" i="5"/>
  <c r="BW627" i="5"/>
  <c r="BW406" i="5"/>
  <c r="BW67" i="5"/>
  <c r="BW191" i="5"/>
  <c r="BW131" i="5"/>
  <c r="BW387" i="5"/>
  <c r="BW430" i="5"/>
  <c r="BW591" i="5"/>
  <c r="BW662" i="5"/>
  <c r="BW641" i="5"/>
  <c r="BW290" i="5"/>
  <c r="BW752" i="5"/>
  <c r="BW723" i="5"/>
  <c r="BW331" i="5"/>
  <c r="BW565" i="5"/>
  <c r="BW397" i="5"/>
  <c r="BW799" i="5"/>
  <c r="BW231" i="5"/>
  <c r="BW46" i="5"/>
  <c r="BW770" i="5"/>
  <c r="BW548" i="5"/>
  <c r="BW434" i="5"/>
  <c r="BW610" i="5"/>
  <c r="BW644" i="5"/>
  <c r="BW269" i="5"/>
  <c r="BW457" i="5"/>
  <c r="BW773" i="5"/>
  <c r="BW414" i="5"/>
  <c r="BW697" i="5"/>
  <c r="BW389" i="5"/>
  <c r="BW136" i="5"/>
  <c r="BW693" i="5"/>
  <c r="BW383" i="5"/>
  <c r="BW590" i="5"/>
  <c r="BW202" i="5"/>
  <c r="BW776" i="5"/>
  <c r="BW762" i="5"/>
  <c r="BW151" i="5"/>
  <c r="BW635" i="5"/>
  <c r="BW270" i="5"/>
  <c r="BW677" i="5"/>
  <c r="BW354" i="5"/>
  <c r="BW80" i="5"/>
  <c r="BW150" i="5"/>
  <c r="BW427" i="5"/>
  <c r="BW410" i="5"/>
  <c r="BW480" i="5"/>
  <c r="BW523" i="5"/>
  <c r="BW301" i="5"/>
  <c r="BW653" i="5"/>
  <c r="BW508" i="5"/>
  <c r="BW438" i="5"/>
  <c r="BW120" i="5"/>
  <c r="BW129" i="5"/>
  <c r="BW45" i="5"/>
  <c r="BW76" i="5"/>
  <c r="BW382" i="5"/>
  <c r="BW183" i="5"/>
  <c r="BW780" i="5"/>
  <c r="BW343" i="5"/>
  <c r="BW179" i="5"/>
  <c r="BW483" i="5"/>
  <c r="BW505" i="5"/>
  <c r="BW771" i="5"/>
  <c r="BW87" i="5"/>
  <c r="BW643" i="5"/>
  <c r="BW291" i="5"/>
  <c r="BW432" i="5"/>
  <c r="BW242" i="5"/>
  <c r="BW248" i="5"/>
  <c r="BW398" i="5"/>
  <c r="BW302" i="5"/>
  <c r="BW313" i="5"/>
  <c r="BW221" i="5"/>
  <c r="BW141" i="5"/>
  <c r="BW651" i="5"/>
  <c r="BW273" i="5"/>
  <c r="BW499" i="5"/>
  <c r="BW329" i="5"/>
  <c r="BW638" i="5"/>
  <c r="BW396" i="5"/>
  <c r="BW787" i="5"/>
  <c r="BW527" i="5"/>
  <c r="BW717" i="5"/>
  <c r="BW407" i="5"/>
  <c r="BW289" i="5"/>
  <c r="BW109" i="5"/>
  <c r="BW243" i="5"/>
  <c r="BW660" i="5"/>
  <c r="BW666" i="5"/>
  <c r="BW487" i="5"/>
  <c r="BW626" i="5"/>
  <c r="BW51" i="5"/>
  <c r="BW322" i="5"/>
  <c r="BW760" i="5"/>
  <c r="BW539" i="5"/>
  <c r="BW640" i="5"/>
  <c r="BW600" i="5"/>
  <c r="BW373" i="5"/>
  <c r="BW336" i="5"/>
  <c r="BW342" i="5"/>
  <c r="BW400" i="5"/>
  <c r="BW718" i="5"/>
  <c r="BW696" i="5"/>
  <c r="BW118" i="5"/>
  <c r="BW592" i="5"/>
  <c r="BW751" i="5"/>
  <c r="BW358" i="5"/>
  <c r="BW557" i="5"/>
  <c r="BW205" i="5"/>
  <c r="BW579" i="5"/>
  <c r="BW628" i="5"/>
  <c r="BW811" i="5"/>
  <c r="BW281" i="5"/>
  <c r="BW264" i="5"/>
  <c r="BW728" i="5"/>
  <c r="BW235" i="5"/>
  <c r="BW285" i="5"/>
  <c r="BW623" i="5"/>
  <c r="BW607" i="5"/>
  <c r="BW553" i="5"/>
  <c r="BW571" i="5"/>
  <c r="BW348" i="5"/>
  <c r="BW552" i="5"/>
  <c r="BW700" i="5"/>
  <c r="BW43" i="5"/>
  <c r="BW78" i="5"/>
  <c r="BW668" i="5"/>
  <c r="BW426" i="5"/>
  <c r="BW680" i="5"/>
  <c r="BW323" i="5"/>
  <c r="BW50" i="5"/>
  <c r="BW127" i="5"/>
  <c r="BW310" i="5"/>
  <c r="BW72" i="5"/>
  <c r="BW519" i="5"/>
  <c r="BW186" i="5"/>
  <c r="BW214" i="5"/>
  <c r="BW498" i="5"/>
  <c r="BW814" i="5"/>
  <c r="BW162" i="5"/>
  <c r="BW184" i="5"/>
  <c r="BW274" i="5"/>
  <c r="BW525" i="5"/>
  <c r="BW58" i="5"/>
  <c r="BW107" i="5"/>
  <c r="BW440" i="5"/>
  <c r="BW620" i="5"/>
  <c r="BW612" i="5"/>
  <c r="BW365" i="5"/>
  <c r="BW446" i="5"/>
  <c r="BW604" i="5"/>
  <c r="BW543" i="5"/>
  <c r="BW110" i="5"/>
  <c r="BW619" i="5"/>
  <c r="BW763" i="5"/>
  <c r="BW353" i="5"/>
  <c r="BW245" i="5"/>
  <c r="BW79" i="5"/>
  <c r="BW757" i="5"/>
  <c r="BW399" i="5"/>
  <c r="BW337" i="5"/>
  <c r="Y584" i="5"/>
  <c r="AI548" i="11"/>
  <c r="Y586" i="5" s="1"/>
  <c r="AH17" i="13"/>
  <c r="AI16" i="13"/>
  <c r="C16" i="10"/>
  <c r="BB41" i="5"/>
  <c r="BF41" i="5" s="1"/>
  <c r="BW41" i="5"/>
  <c r="BW40" i="5"/>
  <c r="BX41" i="5"/>
  <c r="BX40" i="5"/>
  <c r="H29" i="13"/>
  <c r="AK28" i="13"/>
  <c r="AA28" i="13" s="1"/>
  <c r="AP40" i="5"/>
  <c r="AY40" i="5" s="1"/>
  <c r="CI40" i="5"/>
  <c r="AQ41" i="5"/>
  <c r="AZ41" i="5" s="1"/>
  <c r="CJ41" i="5"/>
  <c r="BG41" i="5" l="1"/>
  <c r="AI17" i="13"/>
  <c r="C17" i="10"/>
  <c r="AH18" i="13"/>
  <c r="AK29" i="13"/>
  <c r="AA29" i="13" s="1"/>
  <c r="H30" i="13"/>
  <c r="CJ40" i="5"/>
  <c r="AQ40" i="5"/>
  <c r="AZ40" i="5" s="1"/>
  <c r="BB40" i="5"/>
  <c r="AR41" i="5"/>
  <c r="BA41" i="5" s="1"/>
  <c r="CK41" i="5"/>
  <c r="AI18" i="13" l="1"/>
  <c r="C18" i="10"/>
  <c r="AH19" i="13"/>
  <c r="AK30" i="13"/>
  <c r="AA30" i="13" s="1"/>
  <c r="H31" i="13"/>
  <c r="AR40" i="5"/>
  <c r="BA40" i="5" s="1"/>
  <c r="BE40" i="5" s="1"/>
  <c r="BI40" i="5" s="1"/>
  <c r="BV40" i="5" s="1"/>
  <c r="CK40" i="5"/>
  <c r="BG40" i="5"/>
  <c r="BF40" i="5"/>
  <c r="BE41" i="5"/>
  <c r="BI41" i="5" s="1"/>
  <c r="BV41" i="5" s="1"/>
  <c r="BD41" i="5"/>
  <c r="BH41" i="5" s="1"/>
  <c r="BU41" i="5" s="1"/>
  <c r="AH20" i="13" l="1"/>
  <c r="AI19" i="13"/>
  <c r="C19" i="10"/>
  <c r="H32" i="13"/>
  <c r="AK31" i="13"/>
  <c r="AA31" i="13" s="1"/>
  <c r="BD40" i="5"/>
  <c r="BH40" i="5" s="1"/>
  <c r="BU40" i="5" s="1"/>
  <c r="AH21" i="13" l="1"/>
  <c r="AI20" i="13"/>
  <c r="C20" i="10"/>
  <c r="AK32" i="13"/>
  <c r="AA32" i="13" s="1"/>
  <c r="H33" i="13"/>
  <c r="AH22" i="13" l="1"/>
  <c r="AI21" i="13"/>
  <c r="C21" i="10"/>
  <c r="H34" i="13"/>
  <c r="AK33" i="13"/>
  <c r="AA33" i="13" s="1"/>
  <c r="C22" i="10" l="1"/>
  <c r="AI22" i="13"/>
  <c r="AH23" i="13"/>
  <c r="AK34" i="13"/>
  <c r="AA34" i="13" s="1"/>
  <c r="H35" i="13"/>
  <c r="AH24" i="13" l="1"/>
  <c r="AI23" i="13"/>
  <c r="C23" i="10"/>
  <c r="AK35" i="13"/>
  <c r="AA35" i="13" s="1"/>
  <c r="H36" i="13"/>
  <c r="AH25" i="13" l="1"/>
  <c r="AI24" i="13"/>
  <c r="C24" i="10"/>
  <c r="H37" i="13"/>
  <c r="AK36" i="13"/>
  <c r="AA36" i="13" s="1"/>
  <c r="AI25" i="13" l="1"/>
  <c r="C25" i="10"/>
  <c r="AH26" i="13"/>
  <c r="AK37" i="13"/>
  <c r="AA37" i="13" s="1"/>
  <c r="H38" i="13"/>
  <c r="AH27" i="13" l="1"/>
  <c r="C26" i="10"/>
  <c r="AI26" i="13"/>
  <c r="AK38" i="13"/>
  <c r="AA38" i="13" s="1"/>
  <c r="H39" i="13"/>
  <c r="AI27" i="13" l="1"/>
  <c r="C27" i="10"/>
  <c r="AH28" i="13"/>
  <c r="H40" i="13"/>
  <c r="AK39" i="13"/>
  <c r="AA39" i="13" s="1"/>
  <c r="AH29" i="13" l="1"/>
  <c r="AI28" i="13"/>
  <c r="C28" i="10"/>
  <c r="AK40" i="13"/>
  <c r="AA40" i="13" s="1"/>
  <c r="H41" i="13"/>
  <c r="C29" i="10" l="1"/>
  <c r="AI29" i="13"/>
  <c r="AH30" i="13"/>
  <c r="H42" i="13"/>
  <c r="AK41" i="13"/>
  <c r="AA41" i="13" s="1"/>
  <c r="C30" i="10" l="1"/>
  <c r="AI30" i="13"/>
  <c r="AH31" i="13"/>
  <c r="AK42" i="13"/>
  <c r="AA42" i="13" s="1"/>
  <c r="H43" i="13"/>
  <c r="AH32" i="13" l="1"/>
  <c r="C31" i="10"/>
  <c r="AI31" i="13"/>
  <c r="AK43" i="13"/>
  <c r="AA43" i="13" s="1"/>
  <c r="H44" i="13"/>
  <c r="AH33" i="13" l="1"/>
  <c r="AI32" i="13"/>
  <c r="C32" i="10"/>
  <c r="H45" i="13"/>
  <c r="AK44" i="13"/>
  <c r="AA44" i="13" s="1"/>
  <c r="AI33" i="13" l="1"/>
  <c r="C33" i="10"/>
  <c r="AH34" i="13"/>
  <c r="AI34" i="13" s="1"/>
  <c r="AK45" i="13"/>
  <c r="AA45" i="13" s="1"/>
  <c r="H46" i="13"/>
  <c r="AH35" i="13" l="1"/>
  <c r="AI35" i="13" s="1"/>
  <c r="AK46" i="13"/>
  <c r="AA46" i="13" s="1"/>
  <c r="H47" i="13"/>
  <c r="AH36" i="13" l="1"/>
  <c r="AI36" i="13" s="1"/>
  <c r="H48" i="13"/>
  <c r="AK47" i="13"/>
  <c r="AA47" i="13" s="1"/>
  <c r="AH37" i="13" l="1"/>
  <c r="AI37" i="13" s="1"/>
  <c r="AK48" i="13"/>
  <c r="AA48" i="13" s="1"/>
  <c r="H49" i="13"/>
  <c r="AH38" i="13" l="1"/>
  <c r="AI38" i="13" s="1"/>
  <c r="H50" i="13"/>
  <c r="AK49" i="13"/>
  <c r="AA49" i="13" s="1"/>
  <c r="AH39" i="13" l="1"/>
  <c r="AI39" i="13" s="1"/>
  <c r="AK50" i="13"/>
  <c r="AA50" i="13" s="1"/>
  <c r="H51" i="13"/>
  <c r="AH40" i="13" l="1"/>
  <c r="AI40" i="13" s="1"/>
  <c r="AK51" i="13"/>
  <c r="AA51" i="13" s="1"/>
  <c r="H52" i="13"/>
  <c r="AH41" i="13" l="1"/>
  <c r="AI41" i="13" s="1"/>
  <c r="H53" i="13"/>
  <c r="AK52" i="13"/>
  <c r="AA52" i="13" s="1"/>
  <c r="AH42" i="13" l="1"/>
  <c r="AI42" i="13" s="1"/>
  <c r="AK53" i="13"/>
  <c r="AA53" i="13" s="1"/>
  <c r="H54" i="13"/>
  <c r="AH43" i="13" l="1"/>
  <c r="AI43" i="13" s="1"/>
  <c r="AK54" i="13"/>
  <c r="AA54" i="13" s="1"/>
  <c r="H55" i="13"/>
  <c r="AH44" i="13" l="1"/>
  <c r="AI44" i="13" s="1"/>
  <c r="H56" i="13"/>
  <c r="AK55" i="13"/>
  <c r="AA55" i="13" s="1"/>
  <c r="AH45" i="13" l="1"/>
  <c r="AI45" i="13" s="1"/>
  <c r="AK56" i="13"/>
  <c r="AA56" i="13" s="1"/>
  <c r="H57" i="13"/>
  <c r="AH46" i="13" l="1"/>
  <c r="AI46" i="13" s="1"/>
  <c r="H58" i="13"/>
  <c r="AK57" i="13"/>
  <c r="AA57" i="13" s="1"/>
  <c r="AH47" i="13" l="1"/>
  <c r="AI47" i="13" s="1"/>
  <c r="AK58" i="13"/>
  <c r="AA58" i="13" s="1"/>
  <c r="H59" i="13"/>
  <c r="AH48" i="13" l="1"/>
  <c r="AI48" i="13" s="1"/>
  <c r="AK59" i="13"/>
  <c r="AA59" i="13" s="1"/>
  <c r="H60" i="13"/>
  <c r="AH49" i="13" l="1"/>
  <c r="AI49" i="13" s="1"/>
  <c r="H61" i="13"/>
  <c r="AK60" i="13"/>
  <c r="AA60" i="13" s="1"/>
  <c r="AH50" i="13" l="1"/>
  <c r="AI50" i="13" s="1"/>
  <c r="AK61" i="13"/>
  <c r="AA61" i="13" s="1"/>
  <c r="H62" i="13"/>
  <c r="AH51" i="13" l="1"/>
  <c r="AI51" i="13" s="1"/>
  <c r="AK62" i="13"/>
  <c r="AA62" i="13" s="1"/>
  <c r="H63" i="13"/>
  <c r="AH52" i="13" l="1"/>
  <c r="AI52" i="13" s="1"/>
  <c r="H64" i="13"/>
  <c r="AK63" i="13"/>
  <c r="AA63" i="13" s="1"/>
  <c r="AH53" i="13" l="1"/>
  <c r="AI53" i="13" s="1"/>
  <c r="AK64" i="13"/>
  <c r="AA64" i="13" s="1"/>
  <c r="H65" i="13"/>
  <c r="AH54" i="13" l="1"/>
  <c r="AI54" i="13" s="1"/>
  <c r="H66" i="13"/>
  <c r="AK65" i="13"/>
  <c r="AA65" i="13" s="1"/>
  <c r="AH55" i="13" l="1"/>
  <c r="AI55" i="13" s="1"/>
  <c r="AK66" i="13"/>
  <c r="AA66" i="13" s="1"/>
  <c r="H67" i="13"/>
  <c r="AH56" i="13" l="1"/>
  <c r="AI56" i="13" s="1"/>
  <c r="H68" i="13"/>
  <c r="AK67" i="13"/>
  <c r="AA67" i="13" s="1"/>
  <c r="AH57" i="13" l="1"/>
  <c r="AI57" i="13" s="1"/>
  <c r="AK68" i="13"/>
  <c r="AA68" i="13" s="1"/>
  <c r="H69" i="13"/>
  <c r="AH58" i="13" l="1"/>
  <c r="AI58" i="13" s="1"/>
  <c r="AK69" i="13"/>
  <c r="AA69" i="13" s="1"/>
  <c r="H70" i="13"/>
  <c r="AH59" i="13" l="1"/>
  <c r="AI59" i="13" s="1"/>
  <c r="AK70" i="13"/>
  <c r="AA70" i="13" s="1"/>
  <c r="H71" i="13"/>
  <c r="AH60" i="13" l="1"/>
  <c r="AI60" i="13" s="1"/>
  <c r="H72" i="13"/>
  <c r="AK71" i="13"/>
  <c r="AA71" i="13" s="1"/>
  <c r="AH61" i="13" l="1"/>
  <c r="AI61" i="13" s="1"/>
  <c r="AK72" i="13"/>
  <c r="AA72" i="13" s="1"/>
  <c r="H73" i="13"/>
  <c r="AH62" i="13" l="1"/>
  <c r="AI62" i="13" s="1"/>
  <c r="H74" i="13"/>
  <c r="AK73" i="13"/>
  <c r="AA73" i="13" s="1"/>
  <c r="AH63" i="13" l="1"/>
  <c r="AI63" i="13" s="1"/>
  <c r="AK74" i="13"/>
  <c r="AA74" i="13" s="1"/>
  <c r="H75" i="13"/>
  <c r="AH64" i="13" l="1"/>
  <c r="AI64" i="13" s="1"/>
  <c r="AK75" i="13"/>
  <c r="AA75" i="13" s="1"/>
  <c r="H76" i="13"/>
  <c r="AH65" i="13" l="1"/>
  <c r="AI65" i="13" s="1"/>
  <c r="H77" i="13"/>
  <c r="AK76" i="13"/>
  <c r="AA76" i="13" s="1"/>
  <c r="AH66" i="13" l="1"/>
  <c r="AI66" i="13" s="1"/>
  <c r="AK77" i="13"/>
  <c r="AA77" i="13" s="1"/>
  <c r="H78" i="13"/>
  <c r="AH67" i="13" l="1"/>
  <c r="AI67" i="13" s="1"/>
  <c r="AK78" i="13"/>
  <c r="AA78" i="13" s="1"/>
  <c r="H79" i="13"/>
  <c r="AH68" i="13" l="1"/>
  <c r="AI68" i="13" s="1"/>
  <c r="H80" i="13"/>
  <c r="AK79" i="13"/>
  <c r="AA79" i="13" s="1"/>
  <c r="H81" i="13" l="1"/>
  <c r="AH69" i="13"/>
  <c r="AI69" i="13" s="1"/>
  <c r="AK80" i="13"/>
  <c r="AA80" i="13" s="1"/>
  <c r="H82" i="13" l="1"/>
  <c r="AK81" i="13"/>
  <c r="AA81" i="13" s="1"/>
  <c r="AH70" i="13"/>
  <c r="AI70" i="13" s="1"/>
  <c r="AK6" i="13"/>
  <c r="AA6" i="13" s="1"/>
  <c r="AK82" i="13" l="1"/>
  <c r="AA82" i="13" s="1"/>
  <c r="H83" i="13"/>
  <c r="AH71" i="13"/>
  <c r="AI71" i="13" s="1"/>
  <c r="AK83" i="13" l="1"/>
  <c r="AA83" i="13" s="1"/>
  <c r="H84" i="13"/>
  <c r="AH72" i="13"/>
  <c r="AI72" i="13" s="1"/>
  <c r="H85" i="13" l="1"/>
  <c r="AK84" i="13"/>
  <c r="AA84" i="13" s="1"/>
  <c r="AH73" i="13"/>
  <c r="AI73" i="13" s="1"/>
  <c r="AK85" i="13" l="1"/>
  <c r="AA85" i="13" s="1"/>
  <c r="H86" i="13"/>
  <c r="AH74" i="13"/>
  <c r="AI74" i="13" s="1"/>
  <c r="AK86" i="13" l="1"/>
  <c r="AA86" i="13" s="1"/>
  <c r="H87" i="13"/>
  <c r="AH75" i="13"/>
  <c r="AI75" i="13" s="1"/>
  <c r="AK87" i="13" l="1"/>
  <c r="AA87" i="13" s="1"/>
  <c r="H88" i="13"/>
  <c r="AH76" i="13"/>
  <c r="AI76" i="13" s="1"/>
  <c r="H89" i="13" l="1"/>
  <c r="AK88" i="13"/>
  <c r="AA88" i="13" s="1"/>
  <c r="AH77" i="13"/>
  <c r="AI77" i="13" s="1"/>
  <c r="H90" i="13" l="1"/>
  <c r="AK89" i="13"/>
  <c r="AA89" i="13" s="1"/>
  <c r="AH78" i="13"/>
  <c r="AI78" i="13" s="1"/>
  <c r="AK90" i="13" l="1"/>
  <c r="AA90" i="13" s="1"/>
  <c r="H91" i="13"/>
  <c r="AH79" i="13"/>
  <c r="AI79" i="13" s="1"/>
  <c r="AK91" i="13" l="1"/>
  <c r="AA91" i="13" s="1"/>
  <c r="H92" i="13"/>
  <c r="AH80" i="13"/>
  <c r="AI80" i="13" s="1"/>
  <c r="AH81" i="13" l="1"/>
  <c r="AI81" i="13" s="1"/>
  <c r="AK92" i="13"/>
  <c r="AA92" i="13" s="1"/>
  <c r="H93" i="13"/>
  <c r="AH82" i="13" l="1"/>
  <c r="AI82" i="13" s="1"/>
  <c r="AK93" i="13"/>
  <c r="AA93" i="13" s="1"/>
  <c r="H94" i="13"/>
  <c r="AH83" i="13" l="1"/>
  <c r="AI83" i="13" s="1"/>
  <c r="AK94" i="13"/>
  <c r="AA94" i="13" s="1"/>
  <c r="H95" i="13"/>
  <c r="AH84" i="13" l="1"/>
  <c r="AI84" i="13" s="1"/>
  <c r="H96" i="13"/>
  <c r="AK95" i="13"/>
  <c r="AA95" i="13" s="1"/>
  <c r="AH85" i="13" l="1"/>
  <c r="AI85" i="13" s="1"/>
  <c r="H97" i="13"/>
  <c r="AK96" i="13"/>
  <c r="AA96" i="13" s="1"/>
  <c r="AH86" i="13" l="1"/>
  <c r="AI86" i="13" s="1"/>
  <c r="AK97" i="13"/>
  <c r="AA97" i="13" s="1"/>
  <c r="H98" i="13"/>
  <c r="AH87" i="13" l="1"/>
  <c r="AI87" i="13" s="1"/>
  <c r="AK98" i="13"/>
  <c r="AA98" i="13" s="1"/>
  <c r="H99" i="13"/>
  <c r="AH88" i="13" l="1"/>
  <c r="AI88" i="13" s="1"/>
  <c r="H100" i="13"/>
  <c r="AK99" i="13"/>
  <c r="AA99" i="13" s="1"/>
  <c r="H101" i="13" l="1"/>
  <c r="AH89" i="13"/>
  <c r="AI89" i="13" s="1"/>
  <c r="AK100" i="13"/>
  <c r="AA100" i="13" s="1"/>
  <c r="H102" i="13" l="1"/>
  <c r="AK101" i="13"/>
  <c r="AA101" i="13" s="1"/>
  <c r="AH90" i="13"/>
  <c r="AI90" i="13" s="1"/>
  <c r="H103" i="13" l="1"/>
  <c r="AK102" i="13"/>
  <c r="AA102" i="13" s="1"/>
  <c r="AH91" i="13"/>
  <c r="AI91" i="13" s="1"/>
  <c r="H104" i="13" l="1"/>
  <c r="AK103" i="13"/>
  <c r="AA103" i="13" s="1"/>
  <c r="AH92" i="13"/>
  <c r="AI92" i="13" s="1"/>
  <c r="AK104" i="13" l="1"/>
  <c r="AA104" i="13" s="1"/>
  <c r="H105" i="13"/>
  <c r="AH93" i="13"/>
  <c r="AI93" i="13" s="1"/>
  <c r="AK105" i="13" l="1"/>
  <c r="AA105" i="13" s="1"/>
  <c r="H106" i="13"/>
  <c r="AH94" i="13"/>
  <c r="AI94" i="13" s="1"/>
  <c r="AK106" i="13" l="1"/>
  <c r="AA106" i="13" s="1"/>
  <c r="H107" i="13"/>
  <c r="AH95" i="13"/>
  <c r="AI95" i="13" s="1"/>
  <c r="H108" i="13" l="1"/>
  <c r="AK107" i="13"/>
  <c r="AA107" i="13" s="1"/>
  <c r="AH96" i="13"/>
  <c r="AI96" i="13" s="1"/>
  <c r="AK108" i="13" l="1"/>
  <c r="AA108" i="13" s="1"/>
  <c r="H109" i="13"/>
  <c r="AH97" i="13"/>
  <c r="AI97" i="13" s="1"/>
  <c r="AK109" i="13" l="1"/>
  <c r="AA109" i="13" s="1"/>
  <c r="H110" i="13"/>
  <c r="AH98" i="13"/>
  <c r="AI98" i="13" s="1"/>
  <c r="AK110" i="13" l="1"/>
  <c r="AA110" i="13" s="1"/>
  <c r="H111" i="13"/>
  <c r="AH99" i="13"/>
  <c r="AI99" i="13" s="1"/>
  <c r="H112" i="13" l="1"/>
  <c r="AK111" i="13"/>
  <c r="AA111" i="13" s="1"/>
  <c r="AH100" i="13"/>
  <c r="AI100" i="13" s="1"/>
  <c r="AK112" i="13" l="1"/>
  <c r="AA112" i="13" s="1"/>
  <c r="H113" i="13"/>
  <c r="AK113" i="13" l="1"/>
  <c r="AA113" i="13" s="1"/>
  <c r="H114" i="13"/>
  <c r="AK114" i="13" l="1"/>
  <c r="AA114" i="13" s="1"/>
  <c r="H115" i="13"/>
  <c r="AK115" i="13" l="1"/>
  <c r="AA115" i="13" s="1"/>
  <c r="H116" i="13"/>
  <c r="AK116" i="13" l="1"/>
  <c r="AA116" i="13" s="1"/>
  <c r="H117" i="13"/>
  <c r="AK117" i="13" l="1"/>
  <c r="AA117" i="13" s="1"/>
  <c r="H118" i="13"/>
  <c r="AK118" i="13" l="1"/>
  <c r="AA118" i="13" s="1"/>
  <c r="H119" i="13"/>
  <c r="AK119" i="13" l="1"/>
  <c r="AA119" i="13" s="1"/>
  <c r="H120" i="13"/>
  <c r="H121" i="13" l="1"/>
  <c r="AK120" i="13"/>
  <c r="AA120" i="13" s="1"/>
  <c r="H122" i="13" l="1"/>
  <c r="AK121" i="13"/>
  <c r="AA121" i="13" s="1"/>
  <c r="H123" i="13" l="1"/>
  <c r="AK122" i="13"/>
  <c r="AA122" i="13" s="1"/>
  <c r="H124" i="13" l="1"/>
  <c r="AK123" i="13"/>
  <c r="AA123" i="13" s="1"/>
  <c r="H125" i="13" l="1"/>
  <c r="AK124" i="13"/>
  <c r="AA124" i="13" s="1"/>
  <c r="H126" i="13" l="1"/>
  <c r="AK125" i="13"/>
  <c r="AA125" i="13" s="1"/>
  <c r="H127" i="13" l="1"/>
  <c r="AK126" i="13"/>
  <c r="AA126" i="13" s="1"/>
  <c r="H128" i="13" l="1"/>
  <c r="AK127" i="13"/>
  <c r="AA127" i="13" s="1"/>
  <c r="H129" i="13" l="1"/>
  <c r="AK128" i="13"/>
  <c r="AA128" i="13" s="1"/>
  <c r="H130" i="13" l="1"/>
  <c r="AK129" i="13"/>
  <c r="AA129" i="13" s="1"/>
  <c r="H131" i="13" l="1"/>
  <c r="AK130" i="13"/>
  <c r="AA130" i="13" s="1"/>
  <c r="H132" i="13" l="1"/>
  <c r="AK131" i="13"/>
  <c r="AA131" i="13" s="1"/>
  <c r="H133" i="13" l="1"/>
  <c r="AK132" i="13"/>
  <c r="AA132" i="13" s="1"/>
  <c r="H134" i="13" l="1"/>
  <c r="AK133" i="13"/>
  <c r="AA133" i="13" s="1"/>
  <c r="H135" i="13" l="1"/>
  <c r="AK134" i="13"/>
  <c r="AA134" i="13" s="1"/>
  <c r="H136" i="13" l="1"/>
  <c r="AK135" i="13"/>
  <c r="AA135" i="13" s="1"/>
  <c r="H137" i="13" l="1"/>
  <c r="AK136" i="13"/>
  <c r="AA136" i="13" s="1"/>
  <c r="H138" i="13" l="1"/>
  <c r="AK137" i="13"/>
  <c r="AA137" i="13" s="1"/>
  <c r="H139" i="13" l="1"/>
  <c r="AK138" i="13"/>
  <c r="AA138" i="13" s="1"/>
  <c r="H140" i="13" l="1"/>
  <c r="AK139" i="13"/>
  <c r="AA139" i="13" s="1"/>
  <c r="H141" i="13" l="1"/>
  <c r="AK140" i="13"/>
  <c r="AA140" i="13" s="1"/>
  <c r="H142" i="13" l="1"/>
  <c r="AK141" i="13"/>
  <c r="AA141" i="13" s="1"/>
  <c r="H143" i="13" l="1"/>
  <c r="AK142" i="13"/>
  <c r="AA142" i="13" s="1"/>
  <c r="H144" i="13" l="1"/>
  <c r="AK143" i="13"/>
  <c r="AA143" i="13" s="1"/>
  <c r="H145" i="13" l="1"/>
  <c r="AK144" i="13"/>
  <c r="AA144" i="13" s="1"/>
  <c r="H146" i="13" l="1"/>
  <c r="AK145" i="13"/>
  <c r="AA145" i="13" s="1"/>
  <c r="AK146" i="13" l="1"/>
  <c r="AA146" i="13" s="1"/>
  <c r="BT113" i="5"/>
  <c r="BT109" i="5"/>
  <c r="BT117" i="5"/>
  <c r="BT114" i="5"/>
  <c r="BT104" i="5"/>
  <c r="BT144" i="5"/>
  <c r="BT110" i="5"/>
  <c r="BT134" i="5"/>
  <c r="BT105" i="5"/>
  <c r="BT128" i="5"/>
  <c r="BT106" i="5"/>
  <c r="BT136" i="5"/>
  <c r="BT143" i="5"/>
  <c r="BT108" i="5"/>
  <c r="BT116" i="5"/>
  <c r="BT118" i="5"/>
  <c r="BT126" i="5"/>
  <c r="BT127" i="5"/>
  <c r="BT112" i="5"/>
  <c r="BT129" i="5"/>
  <c r="BT140" i="5"/>
  <c r="BT111" i="5"/>
  <c r="BT42" i="5"/>
  <c r="BT46" i="5" s="1"/>
  <c r="BT139" i="5"/>
  <c r="BT133" i="5"/>
  <c r="BT120" i="5"/>
  <c r="BT124" i="5"/>
  <c r="BT135" i="5"/>
  <c r="BT125" i="5"/>
  <c r="BT122" i="5"/>
  <c r="BT137" i="5"/>
  <c r="BT138" i="5"/>
  <c r="BT132" i="5"/>
  <c r="BT130" i="5"/>
  <c r="BT107" i="5"/>
  <c r="BT119" i="5"/>
  <c r="BT141" i="5"/>
  <c r="BT123" i="5"/>
  <c r="BT121" i="5"/>
  <c r="BT142" i="5"/>
  <c r="BT45" i="5"/>
  <c r="BT47" i="5"/>
  <c r="BT115" i="5"/>
  <c r="BT43" i="5"/>
  <c r="BT131" i="5"/>
  <c r="BT44" i="5" l="1"/>
  <c r="BT103" i="5" l="1"/>
  <c r="BT102" i="5"/>
  <c r="BT41" i="5" l="1"/>
  <c r="BT48" i="5" s="1"/>
  <c r="BT80" i="5" l="1"/>
  <c r="BT87" i="5"/>
  <c r="BT88" i="5" s="1"/>
  <c r="BT55" i="5"/>
  <c r="BT76" i="5"/>
  <c r="BT74" i="5"/>
  <c r="BT75" i="5" s="1"/>
  <c r="BT96" i="5"/>
  <c r="BT89" i="5"/>
  <c r="BT90" i="5" s="1"/>
  <c r="BT85" i="5"/>
  <c r="BT86" i="5" s="1"/>
  <c r="BT91" i="5"/>
  <c r="BT83" i="5"/>
  <c r="BT84" i="5" s="1"/>
  <c r="BT49" i="5"/>
  <c r="BT99" i="5" l="1"/>
  <c r="BT101" i="5"/>
  <c r="BT100" i="5"/>
  <c r="BT98" i="5"/>
  <c r="BT97" i="5"/>
  <c r="BT78" i="5"/>
  <c r="BT77" i="5"/>
  <c r="BT79" i="5"/>
  <c r="BT54" i="5"/>
  <c r="BT53" i="5"/>
  <c r="BT52" i="5"/>
  <c r="BT50" i="5"/>
  <c r="BT51" i="5"/>
  <c r="BT68" i="5"/>
  <c r="BT57" i="5"/>
  <c r="BT62" i="5"/>
  <c r="BT69" i="5"/>
  <c r="BT73" i="5"/>
  <c r="BT70" i="5"/>
  <c r="BT61" i="5"/>
  <c r="BT72" i="5"/>
  <c r="BT56" i="5"/>
  <c r="BT59" i="5"/>
  <c r="BT60" i="5"/>
  <c r="BT66" i="5"/>
  <c r="BT64" i="5"/>
  <c r="BT67" i="5"/>
  <c r="BT71" i="5"/>
  <c r="BT65" i="5"/>
  <c r="BT58" i="5"/>
  <c r="BT63" i="5"/>
  <c r="BT92" i="5"/>
  <c r="BT94" i="5"/>
  <c r="BT95" i="5"/>
  <c r="BT93" i="5"/>
  <c r="BT81" i="5"/>
  <c r="BT82" i="5"/>
  <c r="BT514" i="5" l="1"/>
  <c r="BT782" i="5"/>
  <c r="BT529" i="5"/>
  <c r="BT356" i="5"/>
  <c r="BT700" i="5"/>
  <c r="BT477" i="5"/>
  <c r="BT267" i="5"/>
  <c r="BT588" i="5"/>
  <c r="BT304" i="5"/>
  <c r="BT221" i="5"/>
  <c r="BT229" i="5"/>
  <c r="BT569" i="5"/>
  <c r="BT540" i="5"/>
  <c r="BT378" i="5"/>
  <c r="BT565" i="5"/>
  <c r="BT224" i="5"/>
  <c r="BT483" i="5"/>
  <c r="BT508" i="5"/>
  <c r="BT457" i="5"/>
  <c r="BT272" i="5"/>
  <c r="BT481" i="5"/>
  <c r="BT273" i="5"/>
  <c r="BT602" i="5"/>
  <c r="BT713" i="5"/>
  <c r="BT773" i="5"/>
  <c r="BT205" i="5"/>
  <c r="BT790" i="5"/>
  <c r="BT176" i="5"/>
  <c r="BT441" i="5"/>
  <c r="BT300" i="5"/>
  <c r="BT709" i="5"/>
  <c r="BT388" i="5"/>
  <c r="BT439" i="5"/>
  <c r="BT453" i="5"/>
  <c r="BT654" i="5"/>
  <c r="BT163" i="5"/>
  <c r="BT228" i="5"/>
  <c r="BT385" i="5"/>
  <c r="BT766" i="5"/>
  <c r="BT363" i="5"/>
  <c r="BT320" i="5"/>
  <c r="BT678" i="5"/>
  <c r="BT772" i="5"/>
  <c r="BT256" i="5"/>
  <c r="BT423" i="5"/>
  <c r="BT809" i="5"/>
  <c r="BT386" i="5"/>
  <c r="BT195" i="5"/>
  <c r="BT396" i="5"/>
  <c r="BT610" i="5"/>
  <c r="BT640" i="5"/>
  <c r="BT184" i="5"/>
  <c r="BT460" i="5"/>
  <c r="BT637" i="5"/>
  <c r="BT451" i="5"/>
  <c r="BT214" i="5"/>
  <c r="BT489" i="5"/>
  <c r="BT614" i="5"/>
  <c r="BT290" i="5"/>
  <c r="BT820" i="5"/>
  <c r="BT329" i="5"/>
  <c r="BT400" i="5"/>
  <c r="BT816" i="5"/>
  <c r="BT365" i="5"/>
  <c r="BT309" i="5"/>
  <c r="BT251" i="5"/>
  <c r="BT308" i="5"/>
  <c r="BT368" i="5"/>
  <c r="BT298" i="5"/>
  <c r="BT325" i="5"/>
  <c r="BT361" i="5"/>
  <c r="BT156" i="5"/>
  <c r="BT435" i="5"/>
  <c r="BT187" i="5"/>
  <c r="BT349" i="5"/>
  <c r="BT781" i="5"/>
  <c r="BT415" i="5"/>
  <c r="BT360" i="5"/>
  <c r="BT428" i="5"/>
  <c r="BT548" i="5"/>
  <c r="BT705" i="5"/>
  <c r="BT405" i="5"/>
  <c r="BT237" i="5"/>
  <c r="BT238" i="5"/>
  <c r="BT486" i="5"/>
  <c r="BT347" i="5"/>
  <c r="BT357" i="5"/>
  <c r="BT543" i="5"/>
  <c r="BT344" i="5"/>
  <c r="BT355" i="5"/>
  <c r="BT420" i="5"/>
  <c r="BT371" i="5"/>
  <c r="BT536" i="5"/>
  <c r="BT777" i="5"/>
  <c r="BT240" i="5"/>
  <c r="BT628" i="5"/>
  <c r="BT634" i="5"/>
  <c r="BT190" i="5"/>
  <c r="BT352" i="5"/>
  <c r="BT763" i="5"/>
  <c r="BT564" i="5"/>
  <c r="BT295" i="5"/>
  <c r="BT580" i="5"/>
  <c r="BT708" i="5"/>
  <c r="BT247" i="5"/>
  <c r="BT151" i="5"/>
  <c r="BT177" i="5"/>
  <c r="BT778" i="5"/>
  <c r="BT463" i="5"/>
  <c r="BT343" i="5"/>
  <c r="BT747" i="5"/>
  <c r="BT506" i="5"/>
  <c r="BT246" i="5"/>
  <c r="BT499" i="5"/>
  <c r="BT703" i="5"/>
  <c r="BT528" i="5"/>
  <c r="BT775" i="5"/>
  <c r="BT284" i="5"/>
  <c r="BT504" i="5"/>
  <c r="BT260" i="5"/>
  <c r="BT196" i="5"/>
  <c r="BT818" i="5"/>
  <c r="BT767" i="5"/>
  <c r="BT516" i="5"/>
  <c r="BT583" i="5"/>
  <c r="BT281" i="5"/>
  <c r="BT465" i="5"/>
  <c r="BT633" i="5"/>
  <c r="BT271" i="5"/>
  <c r="BT274" i="5"/>
  <c r="BT168" i="5"/>
  <c r="BT605" i="5"/>
  <c r="BT166" i="5"/>
  <c r="BT153" i="5"/>
  <c r="BT191" i="5"/>
  <c r="BT421" i="5"/>
  <c r="BT507" i="5"/>
  <c r="BT526" i="5"/>
  <c r="BT316" i="5"/>
  <c r="BT819" i="5"/>
  <c r="BT606" i="5"/>
  <c r="BT555" i="5"/>
  <c r="BT215" i="5"/>
  <c r="BT358" i="5"/>
  <c r="BT232" i="5"/>
  <c r="BT501" i="5"/>
  <c r="BT157" i="5"/>
  <c r="BT663" i="5"/>
  <c r="BT249" i="5"/>
  <c r="BT239" i="5"/>
  <c r="BT454" i="5"/>
  <c r="BT419" i="5"/>
  <c r="BT307" i="5"/>
  <c r="BT793" i="5"/>
  <c r="BT680" i="5"/>
  <c r="BT442" i="5"/>
  <c r="BT318" i="5"/>
  <c r="BT446" i="5"/>
  <c r="BT379" i="5"/>
  <c r="BT258" i="5"/>
  <c r="BT794" i="5"/>
  <c r="BT286" i="5"/>
  <c r="BT475" i="5"/>
  <c r="BT570" i="5"/>
  <c r="BT594" i="5"/>
  <c r="BT412" i="5"/>
  <c r="BT299" i="5"/>
  <c r="BT545" i="5"/>
  <c r="BT655" i="5"/>
  <c r="BT183" i="5"/>
  <c r="BT367" i="5"/>
  <c r="BT811" i="5"/>
  <c r="BT425" i="5"/>
  <c r="BT313" i="5"/>
  <c r="BT496" i="5"/>
  <c r="BT803" i="5"/>
  <c r="BT667" i="5"/>
  <c r="BT217" i="5"/>
  <c r="BT469" i="5"/>
  <c r="BT538" i="5"/>
  <c r="BT690" i="5"/>
  <c r="BT643" i="5"/>
  <c r="BT169" i="5"/>
  <c r="BT535" i="5"/>
  <c r="BT706" i="5"/>
  <c r="BT716" i="5"/>
  <c r="BT522" i="5"/>
  <c r="BT813" i="5"/>
  <c r="BT686" i="5"/>
  <c r="BT276" i="5"/>
  <c r="BT748" i="5"/>
  <c r="BT211" i="5"/>
  <c r="BT346" i="5"/>
  <c r="BT324" i="5"/>
  <c r="BT798" i="5"/>
  <c r="BT328" i="5"/>
  <c r="BT784" i="5"/>
  <c r="BT467" i="5"/>
  <c r="BT519" i="5"/>
  <c r="BT734" i="5"/>
  <c r="BT582" i="5"/>
  <c r="BT659" i="5"/>
  <c r="BT490" i="5"/>
  <c r="BT589" i="5"/>
  <c r="BT532" i="5"/>
  <c r="BT723" i="5"/>
  <c r="BT369" i="5"/>
  <c r="BT581" i="5"/>
  <c r="BT609" i="5"/>
  <c r="BT711" i="5"/>
  <c r="BT592" i="5"/>
  <c r="BT245" i="5"/>
  <c r="BT673" i="5"/>
  <c r="BT351" i="5"/>
  <c r="BT342" i="5"/>
  <c r="BT244" i="5"/>
  <c r="BT148" i="5"/>
  <c r="BT741" i="5"/>
  <c r="BT296" i="5"/>
  <c r="BT198" i="5"/>
  <c r="BT393" i="5"/>
  <c r="BT652" i="5"/>
  <c r="BT649" i="5"/>
  <c r="BT622" i="5"/>
  <c r="BT410" i="5"/>
  <c r="BT283" i="5"/>
  <c r="BT692" i="5"/>
  <c r="BT762" i="5"/>
  <c r="BT740" i="5"/>
  <c r="BT737" i="5"/>
  <c r="BT447" i="5"/>
  <c r="BT785" i="5"/>
  <c r="BT624" i="5"/>
  <c r="BT731" i="5"/>
  <c r="BT752" i="5"/>
  <c r="BT485" i="5"/>
  <c r="BT597" i="5"/>
  <c r="BT567" i="5"/>
  <c r="BT584" i="5"/>
  <c r="BT331" i="5"/>
  <c r="BT382" i="5"/>
  <c r="BT699" i="5"/>
  <c r="BT617" i="5"/>
  <c r="BT147" i="5"/>
  <c r="BT185" i="5"/>
  <c r="BT639" i="5"/>
  <c r="BT175" i="5"/>
  <c r="BT210" i="5"/>
  <c r="BT539" i="5"/>
  <c r="BT630" i="5"/>
  <c r="BT450" i="5"/>
  <c r="BT733" i="5"/>
  <c r="BT438" i="5"/>
  <c r="BT230" i="5"/>
  <c r="BT359" i="5"/>
  <c r="BT413" i="5"/>
  <c r="BT277" i="5"/>
  <c r="BT684" i="5"/>
  <c r="BT172" i="5"/>
  <c r="BT234" i="5"/>
  <c r="BT724" i="5"/>
  <c r="BT337" i="5"/>
  <c r="BT174" i="5"/>
  <c r="BT280" i="5"/>
  <c r="BT456" i="5"/>
  <c r="BT404" i="5"/>
  <c r="BT294" i="5"/>
  <c r="BT403" i="5"/>
  <c r="BT406" i="5"/>
  <c r="BT391" i="5"/>
  <c r="BT595" i="5"/>
  <c r="BT332" i="5"/>
  <c r="BT586" i="5"/>
  <c r="BT264" i="5"/>
  <c r="BT676" i="5"/>
  <c r="BT558" i="5"/>
  <c r="BT698" i="5"/>
  <c r="BT471" i="5"/>
  <c r="BT601" i="5"/>
  <c r="BT248" i="5"/>
  <c r="BT317" i="5"/>
  <c r="BT484" i="5"/>
  <c r="BT330" i="5"/>
  <c r="BT204" i="5"/>
  <c r="BT789" i="5"/>
  <c r="BT675" i="5"/>
  <c r="BT398" i="5"/>
  <c r="BT527" i="5"/>
  <c r="BT717" i="5"/>
  <c r="BT263" i="5"/>
  <c r="BT761" i="5"/>
  <c r="BT557" i="5"/>
  <c r="BT577" i="5"/>
  <c r="BT192" i="5"/>
  <c r="BT150" i="5"/>
  <c r="BT641" i="5"/>
  <c r="BT364" i="5"/>
  <c r="BT492" i="5"/>
  <c r="BT180" i="5"/>
  <c r="BT282" i="5"/>
  <c r="BT598" i="5"/>
  <c r="BT712" i="5"/>
  <c r="BT732" i="5"/>
  <c r="BT380" i="5"/>
  <c r="BT268" i="5"/>
  <c r="BT547" i="5"/>
  <c r="BT743" i="5"/>
  <c r="BT390" i="5"/>
  <c r="BT265" i="5"/>
  <c r="BT159" i="5"/>
  <c r="BT165" i="5"/>
  <c r="BT164" i="5"/>
  <c r="BT209" i="5"/>
  <c r="BT266" i="5"/>
  <c r="BT626" i="5"/>
  <c r="BT760" i="5"/>
  <c r="BT691" i="5"/>
  <c r="BT476" i="5"/>
  <c r="BT797" i="5"/>
  <c r="BT305" i="5"/>
  <c r="BT552" i="5"/>
  <c r="BT726" i="5"/>
  <c r="BT697" i="5"/>
  <c r="BT233" i="5"/>
  <c r="BT787" i="5"/>
  <c r="BT464" i="5"/>
  <c r="BT520" i="5"/>
  <c r="BT718" i="5"/>
  <c r="BT171" i="5"/>
  <c r="BT261" i="5"/>
  <c r="BT695" i="5"/>
  <c r="BT621" i="5"/>
  <c r="BT631" i="5"/>
  <c r="BT611" i="5"/>
  <c r="BT704" i="5"/>
  <c r="BT727" i="5"/>
  <c r="BT257" i="5"/>
  <c r="BT668" i="5"/>
  <c r="BT269" i="5"/>
  <c r="BT155" i="5"/>
  <c r="BT500" i="5"/>
  <c r="BT395" i="5"/>
  <c r="BT696" i="5"/>
  <c r="BT482" i="5"/>
  <c r="BT509" i="5"/>
  <c r="BT389" i="5"/>
  <c r="BT473" i="5"/>
  <c r="BT756" i="5"/>
  <c r="BT440" i="5"/>
  <c r="BT613" i="5"/>
  <c r="BT710" i="5"/>
  <c r="BT340" i="5"/>
  <c r="BT665" i="5"/>
  <c r="BT408" i="5"/>
  <c r="BT707" i="5"/>
  <c r="BT341" i="5"/>
  <c r="BT505" i="5"/>
  <c r="BT293" i="5"/>
  <c r="BT311" i="5"/>
  <c r="BT800" i="5"/>
  <c r="BT573" i="5"/>
  <c r="BT292" i="5"/>
  <c r="BT252" i="5"/>
  <c r="BT689" i="5"/>
  <c r="BT513" i="5"/>
  <c r="BT714" i="5"/>
  <c r="BT666" i="5"/>
  <c r="BT638" i="5"/>
  <c r="BT452" i="5"/>
  <c r="BT603" i="5"/>
  <c r="BT387" i="5"/>
  <c r="BT554" i="5"/>
  <c r="BT802" i="5"/>
  <c r="BT250" i="5"/>
  <c r="BT578" i="5"/>
  <c r="BT416" i="5"/>
  <c r="BT729" i="5"/>
  <c r="BT746" i="5"/>
  <c r="BT810" i="5"/>
  <c r="BT216" i="5"/>
  <c r="BT619" i="5"/>
  <c r="BT739" i="5"/>
  <c r="BT154" i="5"/>
  <c r="BT199" i="5"/>
  <c r="BT682" i="5"/>
  <c r="BT498" i="5"/>
  <c r="BT202" i="5"/>
  <c r="BT220" i="5"/>
  <c r="BT188" i="5"/>
  <c r="BT720" i="5"/>
  <c r="BT656" i="5"/>
  <c r="BT574" i="5"/>
  <c r="BT593" i="5"/>
  <c r="BT599" i="5"/>
  <c r="BT795" i="5"/>
  <c r="BT658" i="5"/>
  <c r="BT433" i="5"/>
  <c r="BT414" i="5"/>
  <c r="BT461" i="5"/>
  <c r="BT366" i="5"/>
  <c r="BT431" i="5"/>
  <c r="BT353" i="5"/>
  <c r="BT455" i="5"/>
  <c r="BT397" i="5"/>
  <c r="BT618" i="5"/>
  <c r="BT225" i="5"/>
  <c r="BT219" i="5"/>
  <c r="BT620" i="5"/>
  <c r="BT702" i="5"/>
  <c r="BT301" i="5"/>
  <c r="BT479" i="5"/>
  <c r="BT345" i="5"/>
  <c r="BT487" i="5"/>
  <c r="BT510" i="5"/>
  <c r="BT644" i="5"/>
  <c r="BT770" i="5"/>
  <c r="BT648" i="5"/>
  <c r="BT524" i="5"/>
  <c r="BT559" i="5"/>
  <c r="BT241" i="5"/>
  <c r="BT517" i="5"/>
  <c r="BT653" i="5"/>
  <c r="BT306" i="5"/>
  <c r="BT339" i="5"/>
  <c r="BT333" i="5"/>
  <c r="BT436" i="5"/>
  <c r="BT243" i="5"/>
  <c r="BT815" i="5"/>
  <c r="BT563" i="5"/>
  <c r="BT279" i="5"/>
  <c r="BT600" i="5"/>
  <c r="BT226" i="5"/>
  <c r="BT632" i="5"/>
  <c r="BT544" i="5"/>
  <c r="BT354" i="5"/>
  <c r="BT615" i="5"/>
  <c r="BT315" i="5"/>
  <c r="BT297" i="5"/>
  <c r="BT462" i="5"/>
  <c r="BT503" i="5"/>
  <c r="BT771" i="5"/>
  <c r="BT186" i="5"/>
  <c r="BT493" i="5"/>
  <c r="BT749" i="5"/>
  <c r="BT160" i="5"/>
  <c r="BT521" i="5"/>
  <c r="BT629" i="5"/>
  <c r="BT399" i="5"/>
  <c r="BT430" i="5"/>
  <c r="BT468" i="5"/>
  <c r="BT285" i="5"/>
  <c r="BT531" i="5"/>
  <c r="BT445" i="5"/>
  <c r="BT512" i="5"/>
  <c r="BT383" i="5"/>
  <c r="BT275" i="5"/>
  <c r="BT253" i="5"/>
  <c r="BT549" i="5"/>
  <c r="BT310" i="5"/>
  <c r="BT808" i="5"/>
  <c r="BT326" i="5"/>
  <c r="BT255" i="5"/>
  <c r="BT591" i="5"/>
  <c r="BT677" i="5"/>
  <c r="BT161" i="5"/>
  <c r="BT664" i="5"/>
  <c r="BT683" i="5"/>
  <c r="BT561" i="5"/>
  <c r="BT201" i="5"/>
  <c r="BT744" i="5"/>
  <c r="BT495" i="5"/>
  <c r="BT812" i="5"/>
  <c r="BT373" i="5"/>
  <c r="BT181" i="5"/>
  <c r="BT321" i="5"/>
  <c r="BT670" i="5"/>
  <c r="BT213" i="5"/>
  <c r="BT765" i="5"/>
  <c r="BT715" i="5"/>
  <c r="BT401" i="5"/>
  <c r="BT314" i="5"/>
  <c r="BT627" i="5"/>
  <c r="BT170" i="5"/>
  <c r="BT334" i="5"/>
  <c r="BT167" i="5"/>
  <c r="BT319" i="5"/>
  <c r="BT338" i="5"/>
  <c r="BT449" i="5"/>
  <c r="BT750" i="5"/>
  <c r="BT409" i="5"/>
  <c r="BT806" i="5"/>
  <c r="BT236" i="5"/>
  <c r="BT434" i="5"/>
  <c r="BT814" i="5"/>
  <c r="BT411" i="5"/>
  <c r="BT537" i="5"/>
  <c r="BT497" i="5"/>
  <c r="BT444" i="5"/>
  <c r="BT336" i="5"/>
  <c r="BT721" i="5"/>
  <c r="BT417" i="5"/>
  <c r="BT571" i="5"/>
  <c r="BT289" i="5"/>
  <c r="BT511" i="5"/>
  <c r="BT669" i="5"/>
  <c r="BT625" i="5"/>
  <c r="BT758" i="5"/>
  <c r="BT751" i="5"/>
  <c r="BT523" i="5"/>
  <c r="BT551" i="5"/>
  <c r="BT568" i="5"/>
  <c r="BT322" i="5"/>
  <c r="BT235" i="5"/>
  <c r="BT374" i="5"/>
  <c r="BT502" i="5"/>
  <c r="BT392" i="5"/>
  <c r="BT200" i="5"/>
  <c r="BT774" i="5"/>
  <c r="BT674" i="5"/>
  <c r="BT254" i="5"/>
  <c r="BT804" i="5"/>
  <c r="BT182" i="5"/>
  <c r="BT550" i="5"/>
  <c r="BT572" i="5"/>
  <c r="BT291" i="5"/>
  <c r="BT672" i="5"/>
  <c r="BT152" i="5"/>
  <c r="BT590" i="5"/>
  <c r="BT443" i="5"/>
  <c r="BT722" i="5"/>
  <c r="BT173" i="5"/>
  <c r="BT474" i="5"/>
  <c r="BT422" i="5"/>
  <c r="BT530" i="5"/>
  <c r="BT755" i="5"/>
  <c r="BT259" i="5"/>
  <c r="BT288" i="5"/>
  <c r="BT725" i="5"/>
  <c r="BT394" i="5"/>
  <c r="BT783" i="5"/>
  <c r="BT817" i="5"/>
  <c r="BT335" i="5"/>
  <c r="BT372" i="5"/>
  <c r="BT231" i="5"/>
  <c r="BT575" i="5"/>
  <c r="BT546" i="5"/>
  <c r="BT612" i="5"/>
  <c r="BT607" i="5"/>
  <c r="BT222" i="5"/>
  <c r="BT348" i="5"/>
  <c r="BT646" i="5"/>
  <c r="BT562" i="5"/>
  <c r="BT207" i="5"/>
  <c r="BT585" i="5"/>
  <c r="BT616" i="5"/>
  <c r="BT146" i="5"/>
  <c r="BT560" i="5"/>
  <c r="BT525" i="5"/>
  <c r="BT730" i="5"/>
  <c r="BT650" i="5"/>
  <c r="BT681" i="5"/>
  <c r="BT805" i="5"/>
  <c r="BT381" i="5"/>
  <c r="BT197" i="5"/>
  <c r="BT242" i="5"/>
  <c r="BT480" i="5"/>
  <c r="BT596" i="5"/>
  <c r="BT719" i="5"/>
  <c r="BT377" i="5"/>
  <c r="BT437" i="5"/>
  <c r="BT407" i="5"/>
  <c r="BT769" i="5"/>
  <c r="BT218" i="5"/>
  <c r="BT179" i="5"/>
  <c r="BT212" i="5"/>
  <c r="BT432" i="5"/>
  <c r="BT807" i="5"/>
  <c r="BT302" i="5"/>
  <c r="BT426" i="5"/>
  <c r="BT515" i="5"/>
  <c r="BT370" i="5"/>
  <c r="BT262" i="5"/>
  <c r="BT303" i="5"/>
  <c r="BT635" i="5"/>
  <c r="BT754" i="5"/>
  <c r="BT556" i="5"/>
  <c r="BT742" i="5"/>
  <c r="BT427" i="5"/>
  <c r="BT223" i="5"/>
  <c r="BT375" i="5"/>
  <c r="BT604" i="5"/>
  <c r="BT362" i="5"/>
  <c r="BT478" i="5"/>
  <c r="BT788" i="5"/>
  <c r="BT534" i="5"/>
  <c r="BT776" i="5"/>
  <c r="BT278" i="5"/>
  <c r="BT189" i="5"/>
  <c r="BT679" i="5"/>
  <c r="BT728" i="5"/>
  <c r="BT418" i="5"/>
  <c r="BT701" i="5"/>
  <c r="BT194" i="5"/>
  <c r="BT376" i="5"/>
  <c r="BT694" i="5"/>
  <c r="BT661" i="5"/>
  <c r="BT660" i="5"/>
  <c r="BT736" i="5"/>
  <c r="BT149" i="5"/>
  <c r="BT735" i="5"/>
  <c r="BT647" i="5"/>
  <c r="BT645" i="5"/>
  <c r="BT768" i="5"/>
  <c r="BT472" i="5"/>
  <c r="BT424" i="5"/>
  <c r="BT792" i="5"/>
  <c r="BT608" i="5"/>
  <c r="BT780" i="5"/>
  <c r="BT542" i="5"/>
  <c r="BT587" i="5"/>
  <c r="BT488" i="5"/>
  <c r="BT657" i="5"/>
  <c r="BT757" i="5"/>
  <c r="BT566" i="5"/>
  <c r="BT384" i="5"/>
  <c r="BT796" i="5"/>
  <c r="BT459" i="5"/>
  <c r="BT193" i="5"/>
  <c r="BT350" i="5"/>
  <c r="BT685" i="5"/>
  <c r="BT178" i="5"/>
  <c r="BT576" i="5"/>
  <c r="BT402" i="5"/>
  <c r="BT203" i="5"/>
  <c r="BT579" i="5"/>
  <c r="BT162" i="5"/>
  <c r="BT206" i="5"/>
  <c r="BT745" i="5"/>
  <c r="BT553" i="5"/>
  <c r="BT759" i="5"/>
  <c r="BT208" i="5"/>
  <c r="BT738" i="5"/>
  <c r="BT688" i="5"/>
  <c r="BT287" i="5"/>
  <c r="BT753" i="5"/>
  <c r="BT448" i="5"/>
  <c r="BT636" i="5"/>
  <c r="BT651" i="5"/>
  <c r="BT786" i="5"/>
  <c r="BT327" i="5"/>
  <c r="BT642" i="5"/>
  <c r="BT533" i="5"/>
  <c r="BT429" i="5"/>
  <c r="BT518" i="5"/>
  <c r="BT470" i="5"/>
  <c r="BT541" i="5"/>
  <c r="BT466" i="5"/>
  <c r="BT623" i="5"/>
  <c r="BT494" i="5"/>
  <c r="BT801" i="5"/>
  <c r="BT791" i="5"/>
  <c r="BT779" i="5"/>
  <c r="BT323" i="5"/>
  <c r="BT312" i="5"/>
  <c r="BT270" i="5"/>
  <c r="BT671" i="5"/>
  <c r="BT687" i="5"/>
  <c r="BT491" i="5"/>
  <c r="BT799" i="5"/>
  <c r="BT764" i="5"/>
  <c r="BT458" i="5"/>
  <c r="BT227" i="5"/>
  <c r="BT693" i="5"/>
  <c r="BT662" i="5"/>
  <c r="BT145" i="5"/>
  <c r="BT158" i="5"/>
</calcChain>
</file>

<file path=xl/sharedStrings.xml><?xml version="1.0" encoding="utf-8"?>
<sst xmlns="http://schemas.openxmlformats.org/spreadsheetml/2006/main" count="24396" uniqueCount="7292">
  <si>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</si>
  <si>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</si>
  <si>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</si>
  <si>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</si>
  <si>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</si>
  <si>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</si>
  <si>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</si>
  <si>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</si>
  <si>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</si>
  <si>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</si>
  <si>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</si>
  <si>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</si>
  <si>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</si>
  <si>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</si>
  <si>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</si>
  <si>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</si>
  <si>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</si>
  <si>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</si>
  <si>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</si>
  <si>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</si>
  <si>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</si>
  <si>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</si>
  <si>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</si>
  <si>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</si>
  <si>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</si>
  <si>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</si>
  <si>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</si>
  <si>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</si>
  <si>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</si>
  <si>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</si>
  <si>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</si>
  <si>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</si>
  <si>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</si>
  <si>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</si>
  <si>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</si>
  <si>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</si>
  <si>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</si>
  <si>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</si>
  <si>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</si>
  <si>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</si>
  <si>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</si>
  <si>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</si>
  <si>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</si>
  <si>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</si>
  <si>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</si>
  <si>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</si>
  <si>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</si>
  <si>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</si>
  <si>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</si>
  <si>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</si>
  <si>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</si>
  <si>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</si>
  <si>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</si>
  <si>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</si>
  <si>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</si>
  <si>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</si>
  <si>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</si>
  <si>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</si>
  <si>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</si>
  <si>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</si>
  <si>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</si>
  <si>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</si>
  <si>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</si>
  <si>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</si>
  <si>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</si>
  <si>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</si>
  <si>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</si>
  <si>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</si>
  <si>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</si>
  <si>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</si>
  <si>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</si>
  <si>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</si>
  <si>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</si>
  <si>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</si>
  <si>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</si>
  <si>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</si>
  <si>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</si>
  <si>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</si>
  <si>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</si>
  <si>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</si>
  <si>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</si>
  <si>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</si>
  <si>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</si>
  <si>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</si>
  <si>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</si>
  <si>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</si>
  <si>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</si>
  <si>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</si>
  <si>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</si>
  <si>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</si>
  <si>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</si>
  <si>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</si>
  <si>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</si>
  <si>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</si>
  <si>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</si>
  <si>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</si>
  <si>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</si>
  <si>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</si>
  <si>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</si>
  <si>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</si>
  <si>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</si>
  <si>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</si>
  <si>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</si>
  <si>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</si>
  <si>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</si>
  <si>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</si>
  <si>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</si>
  <si>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</si>
  <si>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</si>
  <si>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</si>
  <si>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</si>
  <si>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</si>
  <si>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</si>
  <si>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</si>
  <si>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</si>
  <si>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</si>
  <si>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</si>
  <si>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</si>
  <si>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</si>
  <si>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</si>
  <si>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</si>
  <si>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</si>
  <si>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</si>
  <si>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</si>
  <si>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</si>
  <si>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</si>
  <si>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</si>
  <si>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</si>
  <si>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</si>
  <si>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</si>
  <si>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</si>
  <si>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</si>
  <si>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</si>
  <si>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</si>
  <si>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</si>
  <si>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</si>
  <si>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</si>
  <si>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</si>
  <si>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</si>
  <si>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</si>
  <si>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</si>
  <si>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</si>
  <si>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</si>
  <si>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</si>
  <si>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</si>
  <si>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</si>
  <si>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</si>
  <si>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</si>
  <si>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</si>
  <si>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</si>
  <si>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</si>
  <si>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</si>
  <si>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</si>
  <si>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</si>
  <si>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</si>
  <si>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</si>
  <si>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</si>
  <si>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</si>
  <si>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</si>
  <si>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</si>
  <si>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</si>
  <si>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</si>
  <si>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</si>
  <si>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</si>
  <si>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</si>
  <si>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</si>
  <si>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</si>
  <si>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</si>
  <si>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</si>
  <si>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</si>
  <si>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</si>
  <si>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</si>
  <si>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</si>
  <si>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</si>
  <si>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</si>
  <si>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</si>
  <si>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</si>
  <si>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</si>
  <si>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</si>
  <si>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</si>
  <si>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</si>
  <si>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</si>
  <si>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</si>
  <si>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</si>
  <si>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</si>
  <si>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</si>
  <si>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</si>
  <si>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</si>
  <si>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</si>
  <si>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</si>
  <si>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</si>
  <si>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</si>
  <si>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</si>
  <si>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</si>
  <si>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</si>
  <si>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</si>
  <si>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</si>
  <si>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</si>
  <si>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</si>
  <si>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</si>
  <si>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</si>
  <si>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</si>
  <si>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</si>
  <si>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</si>
  <si>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</si>
  <si>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</si>
  <si>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</si>
  <si>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</si>
  <si>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</si>
  <si>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</si>
  <si>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</si>
  <si>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</si>
  <si>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</si>
  <si>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</si>
  <si>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</si>
  <si>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</si>
  <si>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</si>
  <si>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</si>
  <si>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</si>
  <si>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</si>
  <si>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</si>
  <si>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</si>
  <si>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</si>
  <si>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</si>
  <si>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</si>
  <si>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</si>
  <si>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</si>
  <si>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</si>
  <si>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</si>
  <si>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</si>
  <si>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</si>
  <si>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</si>
  <si>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</si>
  <si>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</si>
  <si>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</si>
  <si>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</si>
  <si>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</si>
  <si>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</si>
  <si>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</si>
  <si>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</si>
  <si>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</si>
  <si>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</si>
  <si>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</si>
  <si>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</si>
  <si>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</si>
  <si>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</si>
  <si>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</si>
  <si>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</si>
  <si>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</si>
  <si>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</si>
  <si>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</si>
  <si>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</si>
  <si>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</si>
  <si>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</si>
  <si>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</si>
  <si>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</si>
  <si>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</si>
  <si>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</si>
  <si>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</si>
  <si>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</si>
  <si>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</si>
  <si>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</si>
  <si>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</si>
  <si>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</si>
  <si>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</si>
  <si>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</si>
  <si>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</si>
  <si>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</si>
  <si>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</si>
  <si>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</si>
  <si>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</si>
  <si>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</si>
  <si>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</si>
  <si>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</si>
  <si>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</si>
  <si>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</si>
  <si>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</si>
  <si>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</si>
  <si>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</si>
  <si>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</si>
  <si>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</si>
  <si>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</si>
  <si>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</si>
  <si>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</si>
  <si>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</si>
  <si>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</si>
  <si>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</si>
  <si>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</si>
  <si>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</si>
  <si>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</si>
  <si>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</si>
  <si>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</si>
  <si>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</si>
  <si>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</si>
  <si>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</si>
  <si>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</si>
  <si>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</si>
  <si>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</si>
  <si>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</si>
  <si>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</si>
  <si>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</si>
  <si>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</si>
  <si>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</si>
  <si>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</si>
  <si>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</si>
  <si>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</si>
  <si>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</si>
  <si>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</si>
  <si>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</si>
  <si>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</si>
  <si>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</si>
  <si>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</si>
  <si>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</si>
  <si>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</si>
  <si>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</si>
  <si>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</si>
  <si>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</si>
  <si>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</si>
  <si>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</si>
  <si>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</si>
  <si>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</si>
  <si>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</si>
  <si>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</si>
  <si>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</si>
  <si>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</si>
  <si>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</si>
  <si>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</si>
  <si>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</si>
  <si>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</si>
  <si>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</si>
  <si>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</si>
  <si>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</si>
  <si>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</si>
  <si>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</si>
  <si>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</si>
  <si>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</si>
  <si>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</si>
  <si>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</si>
  <si>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</si>
  <si>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</si>
  <si>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</si>
  <si>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</si>
  <si>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</si>
  <si>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</si>
  <si>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</si>
  <si>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</si>
  <si>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NodeSquare</t>
  </si>
  <si>
    <t>fadeOn,0.6</t>
  </si>
  <si>
    <t>fadeOff,0.6</t>
  </si>
  <si>
    <t xml:space="preserve"> </t>
  </si>
  <si>
    <t>###Introduction</t>
  </si>
  <si>
    <t>open=Map</t>
  </si>
  <si>
    <t>wpane=180&amp;epane=320&amp;panx=2600.0&amp;pany=1600.0&amp;zoom=1.0</t>
  </si>
  <si>
    <t>unoInfo</t>
  </si>
  <si>
    <t>fileInfo</t>
  </si>
  <si>
    <t>formInfo</t>
  </si>
  <si>
    <t xml:space="preserve">                    </t>
  </si>
  <si>
    <t xml:space="preserve">     </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</si>
  <si>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</si>
  <si>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</si>
  <si>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</si>
  <si>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</si>
  <si>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</si>
  <si>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</si>
  <si>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</si>
  <si>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</si>
  <si>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</si>
  <si>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</si>
  <si>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</si>
  <si>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</si>
  <si>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</si>
  <si>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</si>
  <si>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Cmd 16 - pan &amp; zoom</t>
  </si>
  <si>
    <t>drawOpen,1.2</t>
  </si>
  <si>
    <t>drawClose,1.2</t>
  </si>
  <si>
    <t>slideURL</t>
  </si>
  <si>
    <t>panZoom</t>
  </si>
  <si>
    <t>&lt;br&gt;</t>
  </si>
  <si>
    <t>none</t>
  </si>
  <si>
    <t>panx=2050.0&amp;pany=1200.0&amp;zoom=1.000</t>
  </si>
  <si>
    <t>Wellbeing</t>
  </si>
  <si>
    <t>‚Ä¢</t>
  </si>
  <si>
    <t>Collaboration‚Ä®_x000D_</t>
  </si>
  <si>
    <t>Communication‚Ä®_x000D_</t>
  </si>
  <si>
    <t>Processes‚Ä®_x000D_</t>
  </si>
  <si>
    <t xml:space="preserve">Technology </t>
  </si>
  <si>
    <t>Financial Life</t>
  </si>
  <si>
    <t>URL prefix</t>
  </si>
  <si>
    <t>+++&amp;on=Map</t>
  </si>
  <si>
    <t>Outline Start</t>
  </si>
  <si>
    <t>Outline End</t>
  </si>
  <si>
    <t>Outline Title</t>
  </si>
  <si>
    <t>Outline Level</t>
  </si>
  <si>
    <t>To scale the UNOs depending on the outline level.</t>
  </si>
  <si>
    <t>ExcelCSVInput</t>
  </si>
  <si>
    <t>Agenda</t>
  </si>
  <si>
    <t>X</t>
  </si>
  <si>
    <t>Provisioning</t>
  </si>
  <si>
    <t>open=Agenda</t>
  </si>
  <si>
    <t>close=Agenda&amp;close=Structure</t>
  </si>
  <si>
    <t>open=Structure&amp;open=Finance&amp;open=GoodsServicesSupplyChain&amp;open=Communities</t>
  </si>
  <si>
    <t>More Details</t>
  </si>
  <si>
    <t>openl=Structure,1</t>
  </si>
  <si>
    <t>Narrative Discussion</t>
  </si>
  <si>
    <t>panx=2050.0&amp;pany=1200.0&amp;zoom=1.7</t>
  </si>
  <si>
    <t>open=Structure</t>
  </si>
  <si>
    <t>Basic Framework</t>
  </si>
  <si>
    <t>Sectors</t>
  </si>
  <si>
    <t>Financial / Economic Flows</t>
  </si>
  <si>
    <t>open=IndividualFinance</t>
  </si>
  <si>
    <t>Life</t>
  </si>
  <si>
    <t>Platform</t>
  </si>
  <si>
    <t>Use cases</t>
  </si>
  <si>
    <t>open=IndividualRoles</t>
  </si>
  <si>
    <t>panx=906.9&amp;pany=1107.9&amp;zoom=5.0</t>
  </si>
  <si>
    <t>open=Wellbeing</t>
  </si>
  <si>
    <t>panx=2348.5&amp;pany=1290.6&amp;zoom=0.91</t>
  </si>
  <si>
    <t>open=GenderLensInvesting</t>
  </si>
  <si>
    <t>open=GenderLensInvestors</t>
  </si>
  <si>
    <t>open=GLIDevelopmentPerspective</t>
  </si>
  <si>
    <t>Zoom out</t>
  </si>
  <si>
    <t>GL Investing</t>
  </si>
  <si>
    <t>GL Inestors</t>
  </si>
  <si>
    <t>Developmet Perspective</t>
  </si>
  <si>
    <t>Win Wins ?</t>
  </si>
  <si>
    <t>open=Provisioning</t>
  </si>
  <si>
    <t>Close Win Wins</t>
  </si>
  <si>
    <t>open=WinWinPathways</t>
  </si>
  <si>
    <t>close=WinWinPathways&amp;close=WinWinPathways</t>
  </si>
  <si>
    <t>Narratives</t>
  </si>
  <si>
    <t>open=NarrativeDiscussion</t>
  </si>
  <si>
    <t>close=NarrativeDiscussion</t>
  </si>
  <si>
    <t>Next Steps</t>
  </si>
  <si>
    <t>open=NextSteps</t>
  </si>
  <si>
    <t>Full Map</t>
  </si>
  <si>
    <t>close=NextSteps</t>
  </si>
  <si>
    <t>panx=2050.0&amp;pany=1200.0&amp;zoom=1.2</t>
  </si>
  <si>
    <t>panx=3606.8&amp;pany=1107.9&amp;zoom=4.4</t>
  </si>
  <si>
    <t>panx=3937.9&amp;pany=1111.5&amp;zoom=3.1</t>
  </si>
  <si>
    <t>on=Map</t>
  </si>
  <si>
    <t>wpane=200&amp;epane=220&amp;panx=2050&amp;pany=1200&amp;zoom=1.0</t>
  </si>
  <si>
    <t>The  ultimate parent - there is only one of these</t>
  </si>
  <si>
    <t>0vvv</t>
  </si>
  <si>
    <t>1-1</t>
  </si>
  <si>
    <t>1-1-1</t>
  </si>
  <si>
    <t>1-1-1-1</t>
  </si>
  <si>
    <t>1-1-1-2</t>
  </si>
  <si>
    <t>1-1-1-3</t>
  </si>
  <si>
    <t>1-1-2</t>
  </si>
  <si>
    <t>1-1-2-1</t>
  </si>
  <si>
    <t>1-1-2-2</t>
  </si>
  <si>
    <t>1-1-2-3</t>
  </si>
  <si>
    <t>1-1-3</t>
  </si>
  <si>
    <t>1-1-3-1</t>
  </si>
  <si>
    <t>1-1-3-2</t>
  </si>
  <si>
    <t>1-1-3-3</t>
  </si>
  <si>
    <t>1-2</t>
  </si>
  <si>
    <t>1-2-1</t>
  </si>
  <si>
    <t>1-2-1-1</t>
  </si>
  <si>
    <t>1-2-1-2</t>
  </si>
  <si>
    <t>1-2-1-3</t>
  </si>
  <si>
    <t>1-2-2</t>
  </si>
  <si>
    <t>1-2-2-1</t>
  </si>
  <si>
    <t>1-2-2-2</t>
  </si>
  <si>
    <t>1-2-2-3</t>
  </si>
  <si>
    <t>1-2-3</t>
  </si>
  <si>
    <t>1-2-3-1</t>
  </si>
  <si>
    <t>1-2-3-2</t>
  </si>
  <si>
    <t>1-2-3-3</t>
  </si>
  <si>
    <t>1-3</t>
  </si>
  <si>
    <t>1-3-1</t>
  </si>
  <si>
    <t>1-3-1-1</t>
  </si>
  <si>
    <t>1-3-1-2</t>
  </si>
  <si>
    <t>1-3-1-3</t>
  </si>
  <si>
    <t>1-3-2</t>
  </si>
  <si>
    <t>1-3-2-1</t>
  </si>
  <si>
    <t>1-3-2-2</t>
  </si>
  <si>
    <t>1-3-2-3</t>
  </si>
  <si>
    <t>1-3-3</t>
  </si>
  <si>
    <t>1-3-3-1</t>
  </si>
  <si>
    <t>1-3-3-2</t>
  </si>
  <si>
    <t>1-3-3-3</t>
  </si>
  <si>
    <t>1-4</t>
  </si>
  <si>
    <t>1-4-1</t>
  </si>
  <si>
    <t>1-4-1-1</t>
  </si>
  <si>
    <t>1-4-1-2</t>
  </si>
  <si>
    <t>1-4-1-3</t>
  </si>
  <si>
    <t>1-4-2</t>
  </si>
  <si>
    <t>1-4-2-1</t>
  </si>
  <si>
    <t>1-4-2-2</t>
  </si>
  <si>
    <t>1-4-2-3</t>
  </si>
  <si>
    <t>1-4-3</t>
  </si>
  <si>
    <t>1-4-3-1</t>
  </si>
  <si>
    <t>1-4-3-2</t>
  </si>
  <si>
    <t>1-4-3-3</t>
  </si>
  <si>
    <t>2-1</t>
  </si>
  <si>
    <t>2-1-1</t>
  </si>
  <si>
    <t>2-1-1-1</t>
  </si>
  <si>
    <t>2-1-1-2</t>
  </si>
  <si>
    <t>2-1-1-3</t>
  </si>
  <si>
    <t>2-1-2</t>
  </si>
  <si>
    <t>2-1-2-1</t>
  </si>
  <si>
    <t>2-1-2-2</t>
  </si>
  <si>
    <t>2-1-2-3</t>
  </si>
  <si>
    <t>2-1-3</t>
  </si>
  <si>
    <t>2-1-3-1</t>
  </si>
  <si>
    <t>2-1-3-2</t>
  </si>
  <si>
    <t>2-1-3-3</t>
  </si>
  <si>
    <t>2-2</t>
  </si>
  <si>
    <t>2-2-1</t>
  </si>
  <si>
    <t>2-2-1-1</t>
  </si>
  <si>
    <t>2-2-1-2</t>
  </si>
  <si>
    <t>2-2-1-3</t>
  </si>
  <si>
    <t>2-2-2</t>
  </si>
  <si>
    <t>2-2-2-1</t>
  </si>
  <si>
    <t>2-2-2-2</t>
  </si>
  <si>
    <t>2-2-2-3</t>
  </si>
  <si>
    <t>2-2-3</t>
  </si>
  <si>
    <t>2-2-3-1</t>
  </si>
  <si>
    <t>2-2-3-2</t>
  </si>
  <si>
    <t>2-2-3-3</t>
  </si>
  <si>
    <t>2-3</t>
  </si>
  <si>
    <t>2-3-1</t>
  </si>
  <si>
    <t>2-3-1-1</t>
  </si>
  <si>
    <t>2-3-1-2</t>
  </si>
  <si>
    <t>2-3-1-3</t>
  </si>
  <si>
    <t>2-3-2</t>
  </si>
  <si>
    <t>2-3-2-1</t>
  </si>
  <si>
    <t>2-3-2-2</t>
  </si>
  <si>
    <t>2-3-2-3</t>
  </si>
  <si>
    <t>2-3-3</t>
  </si>
  <si>
    <t>2-3-3-1</t>
  </si>
  <si>
    <t>2-3-3-2</t>
  </si>
  <si>
    <t>2-3-3-3</t>
  </si>
  <si>
    <t>2-4</t>
  </si>
  <si>
    <t>2-4-1</t>
  </si>
  <si>
    <t>2-4-1-1</t>
  </si>
  <si>
    <t>2-4-1-2</t>
  </si>
  <si>
    <t>2-4-1-3</t>
  </si>
  <si>
    <t>2-4-2</t>
  </si>
  <si>
    <t>2-4-2-1</t>
  </si>
  <si>
    <t>2-4-2-2</t>
  </si>
  <si>
    <t>2-4-2-3</t>
  </si>
  <si>
    <t>2-4-3</t>
  </si>
  <si>
    <t>2-4-3-1</t>
  </si>
  <si>
    <t>2-4-3-2</t>
  </si>
  <si>
    <t>2-4-3-3</t>
  </si>
  <si>
    <t>3-1</t>
  </si>
  <si>
    <t>3-1-1</t>
  </si>
  <si>
    <t>3-1-1-1</t>
  </si>
  <si>
    <t>3-1-1-2</t>
  </si>
  <si>
    <t>3-1-1-3</t>
  </si>
  <si>
    <t>3-1-2</t>
  </si>
  <si>
    <t>3-1-2-1</t>
  </si>
  <si>
    <t>3-1-2-2</t>
  </si>
  <si>
    <t>3-1-2-3</t>
  </si>
  <si>
    <t>3-1-3</t>
  </si>
  <si>
    <t>3-1-3-1</t>
  </si>
  <si>
    <t>3-1-3-2</t>
  </si>
  <si>
    <t>3-1-3-3</t>
  </si>
  <si>
    <t>3-2</t>
  </si>
  <si>
    <t>3-2-1</t>
  </si>
  <si>
    <t>3-2-1-1</t>
  </si>
  <si>
    <t>3-2-1-2</t>
  </si>
  <si>
    <t>3-2-1-3</t>
  </si>
  <si>
    <t>3-2-2</t>
  </si>
  <si>
    <t>3-2-2-1</t>
  </si>
  <si>
    <t>3-2-2-2</t>
  </si>
  <si>
    <t>3-2-2-3</t>
  </si>
  <si>
    <t>3-2-3</t>
  </si>
  <si>
    <t>3-2-3-1</t>
  </si>
  <si>
    <t>3-2-3-2</t>
  </si>
  <si>
    <t>3-2-3-3</t>
  </si>
  <si>
    <t>3-3</t>
  </si>
  <si>
    <t>3-3-1</t>
  </si>
  <si>
    <t>3-3-1-1</t>
  </si>
  <si>
    <t>3-3-1-2</t>
  </si>
  <si>
    <t>3-3-1-3</t>
  </si>
  <si>
    <t>3-3-2</t>
  </si>
  <si>
    <t>3-3-2-1</t>
  </si>
  <si>
    <t>3-3-2-2</t>
  </si>
  <si>
    <t>3-3-2-3</t>
  </si>
  <si>
    <t>3-3-3</t>
  </si>
  <si>
    <t>3-3-3-1</t>
  </si>
  <si>
    <t>3-3-3-2</t>
  </si>
  <si>
    <t>3-3-3-3</t>
  </si>
  <si>
    <t>3-4</t>
  </si>
  <si>
    <t>3-4-1</t>
  </si>
  <si>
    <t>3-4-1-1</t>
  </si>
  <si>
    <t>3-4-1-2</t>
  </si>
  <si>
    <t>3-4-1-3</t>
  </si>
  <si>
    <t>3-4-2</t>
  </si>
  <si>
    <t>3-4-2-1</t>
  </si>
  <si>
    <t>3-4-2-2</t>
  </si>
  <si>
    <t>3-4-2-3</t>
  </si>
  <si>
    <t>3-4-3</t>
  </si>
  <si>
    <t>3-4-3-1</t>
  </si>
  <si>
    <t>3-4-3-2</t>
  </si>
  <si>
    <t>3-4-3-3</t>
  </si>
  <si>
    <t>4-1</t>
  </si>
  <si>
    <t>4-1-1</t>
  </si>
  <si>
    <t>4-1-1-1</t>
  </si>
  <si>
    <t>4-1-1-2</t>
  </si>
  <si>
    <t>4-1-1-3</t>
  </si>
  <si>
    <t>4-1-2</t>
  </si>
  <si>
    <t>4-1-2-1</t>
  </si>
  <si>
    <t>4-1-2-2</t>
  </si>
  <si>
    <t>4-1-2-3</t>
  </si>
  <si>
    <t>4-1-3</t>
  </si>
  <si>
    <t>4-1-3-1</t>
  </si>
  <si>
    <t>4-1-3-2</t>
  </si>
  <si>
    <t>4-1-3-3</t>
  </si>
  <si>
    <t>4-2</t>
  </si>
  <si>
    <t>4-2-1</t>
  </si>
  <si>
    <t>4-2-1-1</t>
  </si>
  <si>
    <t>4-2-1-2</t>
  </si>
  <si>
    <t>4-2-1-3</t>
  </si>
  <si>
    <t>4-2-2</t>
  </si>
  <si>
    <t>4-2-2-1</t>
  </si>
  <si>
    <t>4-2-2-2</t>
  </si>
  <si>
    <t>4-2-2-3</t>
  </si>
  <si>
    <t>4-2-3</t>
  </si>
  <si>
    <t>4-2-3-1</t>
  </si>
  <si>
    <t>4-2-3-2</t>
  </si>
  <si>
    <t>4-2-3-3</t>
  </si>
  <si>
    <t>4-3</t>
  </si>
  <si>
    <t>4-3-1</t>
  </si>
  <si>
    <t>4-3-1-1</t>
  </si>
  <si>
    <t>4-3-1-2</t>
  </si>
  <si>
    <t>4-3-1-3</t>
  </si>
  <si>
    <t>4-3-2</t>
  </si>
  <si>
    <t>4-3-2-1</t>
  </si>
  <si>
    <t>4-3-2-2</t>
  </si>
  <si>
    <t>4-3-2-3</t>
  </si>
  <si>
    <t>4-3-3</t>
  </si>
  <si>
    <t>4-3-3-1</t>
  </si>
  <si>
    <t>4-3-3-2</t>
  </si>
  <si>
    <t>4-3-3-3</t>
  </si>
  <si>
    <t>4-4</t>
  </si>
  <si>
    <t>4-4-1</t>
  </si>
  <si>
    <t>4-4-1-1</t>
  </si>
  <si>
    <t>4-4-1-2</t>
  </si>
  <si>
    <t>4-4-1-3</t>
  </si>
  <si>
    <t>4-4-2</t>
  </si>
  <si>
    <t>4-4-2-1</t>
  </si>
  <si>
    <t>4-4-2-2</t>
  </si>
  <si>
    <t>4-4-2-3</t>
  </si>
  <si>
    <t>4-4-3</t>
  </si>
  <si>
    <t>4-4-3-1</t>
  </si>
  <si>
    <t>4-4-3-2</t>
  </si>
  <si>
    <t>4-4-3-3</t>
  </si>
  <si>
    <t>5-1</t>
  </si>
  <si>
    <t>5-1-1</t>
  </si>
  <si>
    <t>5-1-1-1</t>
  </si>
  <si>
    <t>5-1-1-2</t>
  </si>
  <si>
    <t>5-1-1-3</t>
  </si>
  <si>
    <t>5-1-2</t>
  </si>
  <si>
    <t>5-1-2-1</t>
  </si>
  <si>
    <t>5-1-2-2</t>
  </si>
  <si>
    <t>5-1-2-3</t>
  </si>
  <si>
    <t>5-1-3</t>
  </si>
  <si>
    <t>5-1-3-1</t>
  </si>
  <si>
    <t>5-1-3-2</t>
  </si>
  <si>
    <t>5-1-3-3</t>
  </si>
  <si>
    <t>5-2</t>
  </si>
  <si>
    <t>5-2-1</t>
  </si>
  <si>
    <t>5-2-1-1</t>
  </si>
  <si>
    <t>5-2-1-2</t>
  </si>
  <si>
    <t>5-2-1-3</t>
  </si>
  <si>
    <t>5-2-2</t>
  </si>
  <si>
    <t>5-2-2-1</t>
  </si>
  <si>
    <t>5-2-2-2</t>
  </si>
  <si>
    <t>5-2-2-3</t>
  </si>
  <si>
    <t>5-2-3</t>
  </si>
  <si>
    <t>5-2-3-1</t>
  </si>
  <si>
    <t>5-2-3-2</t>
  </si>
  <si>
    <t>5-2-3-3</t>
  </si>
  <si>
    <t>5-3</t>
  </si>
  <si>
    <t>5-3-1</t>
  </si>
  <si>
    <t>5-3-1-1</t>
  </si>
  <si>
    <t>5-3-1-2</t>
  </si>
  <si>
    <t>5-3-1-3</t>
  </si>
  <si>
    <t>5-3-2</t>
  </si>
  <si>
    <t>5-3-2-1</t>
  </si>
  <si>
    <t>5-3-2-2</t>
  </si>
  <si>
    <t>5-3-2-3</t>
  </si>
  <si>
    <t>5-3-3</t>
  </si>
  <si>
    <t>5-3-3-1</t>
  </si>
  <si>
    <t>5-3-3-2</t>
  </si>
  <si>
    <t>5-3-3-3</t>
  </si>
  <si>
    <t>5-4</t>
  </si>
  <si>
    <t>5-4-1</t>
  </si>
  <si>
    <t>5-4-1-1</t>
  </si>
  <si>
    <t>5-4-1-2</t>
  </si>
  <si>
    <t>5-4-1-3</t>
  </si>
  <si>
    <t>5-4-2</t>
  </si>
  <si>
    <t>5-4-2-1</t>
  </si>
  <si>
    <t>5-4-2-2</t>
  </si>
  <si>
    <t>5-4-2-3</t>
  </si>
  <si>
    <t>5-4-3</t>
  </si>
  <si>
    <t>5-4-3-1</t>
  </si>
  <si>
    <t>5-4-3-2</t>
  </si>
  <si>
    <t>5-4-3-3</t>
  </si>
  <si>
    <t>6-1</t>
  </si>
  <si>
    <t>6-1-1</t>
  </si>
  <si>
    <t>6-1-1-1</t>
  </si>
  <si>
    <t>6-1-1-2</t>
  </si>
  <si>
    <t>6-1-1-3</t>
  </si>
  <si>
    <t>6-1-2</t>
  </si>
  <si>
    <t>6-1-2-1</t>
  </si>
  <si>
    <t>6-1-2-2</t>
  </si>
  <si>
    <t>6-1-2-3</t>
  </si>
  <si>
    <t>6-1-3</t>
  </si>
  <si>
    <t>6-1-3-1</t>
  </si>
  <si>
    <t>6-1-3-2</t>
  </si>
  <si>
    <t>6-1-3-3</t>
  </si>
  <si>
    <t>6-2</t>
  </si>
  <si>
    <t>6-2-1</t>
  </si>
  <si>
    <t>6-2-1-1</t>
  </si>
  <si>
    <t>6-2-1-2</t>
  </si>
  <si>
    <t>6-2-1-3</t>
  </si>
  <si>
    <t>6-2-2</t>
  </si>
  <si>
    <t>6-2-2-1</t>
  </si>
  <si>
    <t>6-2-2-2</t>
  </si>
  <si>
    <t>6-2-2-3</t>
  </si>
  <si>
    <t>6-2-3</t>
  </si>
  <si>
    <t>6-2-3-1</t>
  </si>
  <si>
    <t>6-2-3-2</t>
  </si>
  <si>
    <t>6-2-3-3</t>
  </si>
  <si>
    <t>6-3</t>
  </si>
  <si>
    <t>6-3-1</t>
  </si>
  <si>
    <t>6-3-1-1</t>
  </si>
  <si>
    <t>6-3-1-2</t>
  </si>
  <si>
    <t>6-3-1-3</t>
  </si>
  <si>
    <t>6-3-2</t>
  </si>
  <si>
    <t>6-3-2-1</t>
  </si>
  <si>
    <t>6-3-2-2</t>
  </si>
  <si>
    <t>6-3-2-3</t>
  </si>
  <si>
    <t>6-3-3</t>
  </si>
  <si>
    <t>6-3-3-1</t>
  </si>
  <si>
    <t>6-3-3-2</t>
  </si>
  <si>
    <t>6-3-3-3</t>
  </si>
  <si>
    <t>6-4</t>
  </si>
  <si>
    <t>6-4-1</t>
  </si>
  <si>
    <t>6-4-1-1</t>
  </si>
  <si>
    <t>6-4-1-2</t>
  </si>
  <si>
    <t>6-4-1-3</t>
  </si>
  <si>
    <t>6-4-2</t>
  </si>
  <si>
    <t>6-4-2-1</t>
  </si>
  <si>
    <t>6-4-2-2</t>
  </si>
  <si>
    <t>6-4-2-3</t>
  </si>
  <si>
    <t>6-4-3</t>
  </si>
  <si>
    <t>6-4-3-1</t>
  </si>
  <si>
    <t>6-4-3-2</t>
  </si>
  <si>
    <t>6-4-3-3</t>
  </si>
  <si>
    <t>7-1</t>
  </si>
  <si>
    <t>7-1-1</t>
  </si>
  <si>
    <t>7-1-1-1</t>
  </si>
  <si>
    <t>7-1-1-2</t>
  </si>
  <si>
    <t>7-1-1-3</t>
  </si>
  <si>
    <t>7-1-2</t>
  </si>
  <si>
    <t>7-1-2-1</t>
  </si>
  <si>
    <t>7-1-2-2</t>
  </si>
  <si>
    <t>7-1-2-3</t>
  </si>
  <si>
    <t>7-1-3</t>
  </si>
  <si>
    <t>7-1-3-1</t>
  </si>
  <si>
    <t>7-1-3-2</t>
  </si>
  <si>
    <t>7-1-3-3</t>
  </si>
  <si>
    <t>7-2</t>
  </si>
  <si>
    <t>7-2-1</t>
  </si>
  <si>
    <t>7-2-1-1</t>
  </si>
  <si>
    <t>7-2-1-2</t>
  </si>
  <si>
    <t>7-2-1-3</t>
  </si>
  <si>
    <t>7-2-2</t>
  </si>
  <si>
    <t>7-2-2-1</t>
  </si>
  <si>
    <t>7-2-2-2</t>
  </si>
  <si>
    <t>7-2-2-3</t>
  </si>
  <si>
    <t>7-2-3</t>
  </si>
  <si>
    <t>7-2-3-1</t>
  </si>
  <si>
    <t>7-2-3-2</t>
  </si>
  <si>
    <t>7-2-3-3</t>
  </si>
  <si>
    <t>7-3</t>
  </si>
  <si>
    <t>7-3-1</t>
  </si>
  <si>
    <t>7-3-1-1</t>
  </si>
  <si>
    <t>7-3-1-2</t>
  </si>
  <si>
    <t>7-3-1-3</t>
  </si>
  <si>
    <t>7-3-2</t>
  </si>
  <si>
    <t>7-3-2-1</t>
  </si>
  <si>
    <t>7-3-2-2</t>
  </si>
  <si>
    <t>7-3-2-3</t>
  </si>
  <si>
    <t>7-3-3</t>
  </si>
  <si>
    <t>7-3-3-1</t>
  </si>
  <si>
    <t>7-3-3-2</t>
  </si>
  <si>
    <t>7-3-3-3</t>
  </si>
  <si>
    <t>7-4</t>
  </si>
  <si>
    <t>7-4-1</t>
  </si>
  <si>
    <t>7-4-1-1</t>
  </si>
  <si>
    <t>7-4-1-2</t>
  </si>
  <si>
    <t>7-4-1-3</t>
  </si>
  <si>
    <t>7-4-2</t>
  </si>
  <si>
    <t>7-4-2-1</t>
  </si>
  <si>
    <t>7-4-2-2</t>
  </si>
  <si>
    <t>7-4-2-3</t>
  </si>
  <si>
    <t>7-4-3</t>
  </si>
  <si>
    <t>7-4-3-1</t>
  </si>
  <si>
    <t>7-4-3-2</t>
  </si>
  <si>
    <t>7-4-3-3</t>
  </si>
  <si>
    <t>8-1</t>
  </si>
  <si>
    <t>8-1-1</t>
  </si>
  <si>
    <t>8-1-1-1</t>
  </si>
  <si>
    <t>8-1-1-2</t>
  </si>
  <si>
    <t>8-1-1-3</t>
  </si>
  <si>
    <t>8-1-2</t>
  </si>
  <si>
    <t>8-1-2-1</t>
  </si>
  <si>
    <t>8-1-2-2</t>
  </si>
  <si>
    <t>8-1-2-3</t>
  </si>
  <si>
    <t>8-1-3</t>
  </si>
  <si>
    <t>8-1-3-1</t>
  </si>
  <si>
    <t>8-1-3-2</t>
  </si>
  <si>
    <t>8-1-3-3</t>
  </si>
  <si>
    <t>8-2</t>
  </si>
  <si>
    <t>8-2-1</t>
  </si>
  <si>
    <t>8-2-1-1</t>
  </si>
  <si>
    <t>8-2-1-2</t>
  </si>
  <si>
    <t>8-2-1-3</t>
  </si>
  <si>
    <t>8-2-2</t>
  </si>
  <si>
    <t>8-2-2-1</t>
  </si>
  <si>
    <t>8-2-2-2</t>
  </si>
  <si>
    <t>8-2-2-3</t>
  </si>
  <si>
    <t>8-2-3</t>
  </si>
  <si>
    <t>8-2-3-1</t>
  </si>
  <si>
    <t>8-2-3-2</t>
  </si>
  <si>
    <t>8-2-3-3</t>
  </si>
  <si>
    <t>8-3</t>
  </si>
  <si>
    <t>8-3-1</t>
  </si>
  <si>
    <t>8-3-1-1</t>
  </si>
  <si>
    <t>8-3-1-2</t>
  </si>
  <si>
    <t>8-3-1-3</t>
  </si>
  <si>
    <t>8-3-2</t>
  </si>
  <si>
    <t>8-3-2-1</t>
  </si>
  <si>
    <t>8-3-2-2</t>
  </si>
  <si>
    <t>8-3-2-3</t>
  </si>
  <si>
    <t>8-3-3</t>
  </si>
  <si>
    <t>8-3-3-1</t>
  </si>
  <si>
    <t>8-3-3-2</t>
  </si>
  <si>
    <t>8-3-3-3</t>
  </si>
  <si>
    <t>8-4</t>
  </si>
  <si>
    <t>8-4-1</t>
  </si>
  <si>
    <t>8-4-1-1</t>
  </si>
  <si>
    <t>8-4-1-2</t>
  </si>
  <si>
    <t>8-4-1-3</t>
  </si>
  <si>
    <t>8-4-2</t>
  </si>
  <si>
    <t>8-4-2-1</t>
  </si>
  <si>
    <t>8-4-2-2</t>
  </si>
  <si>
    <t>8-4-2-3</t>
  </si>
  <si>
    <t>8-4-3</t>
  </si>
  <si>
    <t>8-4-3-1</t>
  </si>
  <si>
    <t>8-4-3-2</t>
  </si>
  <si>
    <t>8-4-3-3</t>
  </si>
  <si>
    <t>.connections</t>
  </si>
  <si>
    <t>n1</t>
  </si>
  <si>
    <t>n2</t>
  </si>
  <si>
    <t>LinkTo</t>
  </si>
  <si>
    <t>n3</t>
  </si>
  <si>
    <t>n4</t>
  </si>
  <si>
    <t>n5</t>
  </si>
  <si>
    <t>n6</t>
  </si>
  <si>
    <t>n7</t>
  </si>
  <si>
    <t>n8</t>
  </si>
  <si>
    <t>Bar Chart</t>
  </si>
  <si>
    <t>BarChart</t>
  </si>
  <si>
    <t>OpenBox</t>
  </si>
  <si>
    <t>rect</t>
  </si>
  <si>
    <t>1vvv</t>
  </si>
  <si>
    <t>Questions</t>
  </si>
  <si>
    <t>Question1</t>
  </si>
  <si>
    <t>Question 1</t>
  </si>
  <si>
    <t>+++&amp;formInfo=question1</t>
  </si>
  <si>
    <t>Question2</t>
  </si>
  <si>
    <t>Question 2</t>
  </si>
  <si>
    <t>+++&amp;formInfo=question2</t>
  </si>
  <si>
    <t>Question3</t>
  </si>
  <si>
    <t>Question 3</t>
  </si>
  <si>
    <t>+++&amp;fileInfo=question3.html</t>
  </si>
  <si>
    <t>Question4</t>
  </si>
  <si>
    <t>Question 4</t>
  </si>
  <si>
    <t>+++&amp;unoInfo=n0</t>
  </si>
  <si>
    <t>outline Numbering</t>
  </si>
  <si>
    <t>scale</t>
  </si>
  <si>
    <t>labelParams</t>
  </si>
  <si>
    <t>sssOpacity</t>
  </si>
  <si>
    <t>ssskind</t>
  </si>
  <si>
    <t>ssssymbol</t>
  </si>
  <si>
    <t>sssstack</t>
  </si>
  <si>
    <t>sssx</t>
  </si>
  <si>
    <t>sssy</t>
  </si>
  <si>
    <t>sssw</t>
  </si>
  <si>
    <t>sssh</t>
  </si>
  <si>
    <t>xxxOpacity</t>
  </si>
  <si>
    <t>xxxkind</t>
  </si>
  <si>
    <t>xxxsymbol</t>
  </si>
  <si>
    <t>xxxstack</t>
  </si>
  <si>
    <t>xxxx</t>
  </si>
  <si>
    <t>xxxy</t>
  </si>
  <si>
    <t>xxxw</t>
  </si>
  <si>
    <t>xxxh</t>
  </si>
  <si>
    <t>xxxLabel</t>
  </si>
  <si>
    <t>xxxLabelParams</t>
  </si>
  <si>
    <t>vvvOpacity</t>
  </si>
  <si>
    <t>vvvkind</t>
  </si>
  <si>
    <t>vvvsymbol</t>
  </si>
  <si>
    <t>vvvstack</t>
  </si>
  <si>
    <t>vvvx</t>
  </si>
  <si>
    <t>vvvy</t>
  </si>
  <si>
    <t>vvvw</t>
  </si>
  <si>
    <t>vvvh</t>
  </si>
  <si>
    <t>vvvLabel</t>
  </si>
  <si>
    <t>vvvLabelParams</t>
  </si>
  <si>
    <t>linestyle</t>
  </si>
  <si>
    <t>startKind</t>
  </si>
  <si>
    <t>endKind</t>
  </si>
  <si>
    <t>startOffsetX</t>
  </si>
  <si>
    <t>startOffsetY</t>
  </si>
  <si>
    <t>endOffsetX</t>
  </si>
  <si>
    <t>endOffsetY</t>
  </si>
  <si>
    <t>PartOf</t>
  </si>
  <si>
    <t>%</t>
  </si>
  <si>
    <t>uno</t>
  </si>
  <si>
    <t>Annotations</t>
  </si>
  <si>
    <t>Annotation</t>
  </si>
  <si>
    <t>Annotation01</t>
  </si>
  <si>
    <t>Annotation02</t>
  </si>
  <si>
    <t>Annotation03</t>
  </si>
  <si>
    <t>Annotation04</t>
  </si>
  <si>
    <t>Annotation05</t>
  </si>
  <si>
    <t>Story</t>
  </si>
  <si>
    <t>On/Off/Open/Close</t>
  </si>
  <si>
    <t>On / Off / Open / Close</t>
  </si>
  <si>
    <t>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t>
  </si>
  <si>
    <t>2.1.1</t>
  </si>
  <si>
    <t>OpenLevelA</t>
  </si>
  <si>
    <t>Open Level A</t>
  </si>
  <si>
    <t>on=Map&amp;panx=1000&amp;pany=1000&amp;zoom=2.0</t>
  </si>
  <si>
    <t>2.1.2</t>
  </si>
  <si>
    <t>OpenLevelB</t>
  </si>
  <si>
    <t>Open Level B</t>
  </si>
  <si>
    <t>---&amp;open=n0&amp;closeall=n1&amp;panx=1000&amp;pany=1000&amp;zoom=2.0</t>
  </si>
  <si>
    <t>2.1.3</t>
  </si>
  <si>
    <t>OpenLevelC</t>
  </si>
  <si>
    <t>Open Level C</t>
  </si>
  <si>
    <t>---&amp;open=n0&amp;closeall=n1&amp;open=n1&amp;panx=1000&amp;pany=630&amp;zoom=2.5</t>
  </si>
  <si>
    <t>2.1.4</t>
  </si>
  <si>
    <t>OpenLevelD</t>
  </si>
  <si>
    <t>Open Level D</t>
  </si>
  <si>
    <t>+++&amp;open=n0&amp;open=n1&amp;open=n1-1&amp;open=n1-2&amp;open=n1-3&amp;open=n1-4&amp;panx=1000&amp;pany=630&amp;zoom=2.5</t>
  </si>
  <si>
    <t>2.1.5</t>
  </si>
  <si>
    <t>OpenLevelE</t>
  </si>
  <si>
    <t>Open Level E</t>
  </si>
  <si>
    <t>+++&amp;open=n0&amp;open=n1&amp;openall=n1-1&amp;openall=n1-2&amp;openall=n1-3&amp;openall=n1-4&amp;panx=1000&amp;pany=630&amp;zoom=2.5</t>
  </si>
  <si>
    <t>CustomFunctions</t>
  </si>
  <si>
    <t>Custom Functions</t>
  </si>
  <si>
    <t>2.2.1</t>
  </si>
  <si>
    <t>changeCustomFunctions</t>
  </si>
  <si>
    <t>changeCustom Functions</t>
  </si>
  <si>
    <t>changeCustom=key,newFn,unoId,duration,hScale,vScale,numDraws_x000D_+++&amp;changeCustom='onFunction',fadeOn,n0,1.2,1,1,0_x000D__x000D__x000D_changeCustomChildren = key,newFn,unoId,duration,hScale,vScale,numDraws_x000D_+++&amp;changeCustomChildren='onFunction',fadeOn,n0,1.2,1,1,0_x000D_</t>
  </si>
  <si>
    <t>2.2.2</t>
  </si>
  <si>
    <t>Slide&amp;Narrationsfunctions</t>
  </si>
  <si>
    <t>Slide &amp; Narrations functions</t>
  </si>
  <si>
    <t>Slide &amp; Narrations functions _x000D_Used to select slides etc.._x000D_slide=slideID_x000D_speakTT(unoID) - typically called via the hoverFunction_x000D__x000D_</t>
  </si>
  <si>
    <t>2.2.3</t>
  </si>
  <si>
    <t>CustomOpen/CloseTransitions</t>
  </si>
  <si>
    <t>Custom Open / Close Transitions</t>
  </si>
  <si>
    <t>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t>
  </si>
  <si>
    <t>2.2.4</t>
  </si>
  <si>
    <t>FadeFunctions</t>
  </si>
  <si>
    <t>Fade Functions</t>
  </si>
  <si>
    <t>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t>
  </si>
  <si>
    <t>2.2.5</t>
  </si>
  <si>
    <t>Drawopen/closefunctions</t>
  </si>
  <si>
    <t>Draw open/close functions</t>
  </si>
  <si>
    <t>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t>
  </si>
  <si>
    <t>2.2.6</t>
  </si>
  <si>
    <t>ScaleOpen/CloseFunctions</t>
  </si>
  <si>
    <t>Scale Open/Close Functions</t>
  </si>
  <si>
    <t>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t>
  </si>
  <si>
    <t>2.2.7</t>
  </si>
  <si>
    <t>MoveOpen/Closefunctions</t>
  </si>
  <si>
    <t>Move Open/Close functions</t>
  </si>
  <si>
    <t>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t>
  </si>
  <si>
    <t>2.2.8</t>
  </si>
  <si>
    <t>Hierarchy&amp;SequenceTweens</t>
  </si>
  <si>
    <t>Hierarchy &amp; Sequence Tweens</t>
  </si>
  <si>
    <t>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t>
  </si>
  <si>
    <t>2.2.9</t>
  </si>
  <si>
    <t>openl&amp;closelfunctions</t>
  </si>
  <si>
    <t>openl &amp; closel functions</t>
  </si>
  <si>
    <t>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t>
  </si>
  <si>
    <t>2.2.10</t>
  </si>
  <si>
    <t>traceopen/closefunctions</t>
  </si>
  <si>
    <t>trace open/close functions</t>
  </si>
  <si>
    <t>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t>
  </si>
  <si>
    <t>2.2.11</t>
  </si>
  <si>
    <t>staggerOn/Open/Off/Closefunctions</t>
  </si>
  <si>
    <t>staggerOn/Open/Off/Close functions</t>
  </si>
  <si>
    <t>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t>
  </si>
  <si>
    <t>2.2.12</t>
  </si>
  <si>
    <t>Pointers</t>
  </si>
  <si>
    <t>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t>
  </si>
  <si>
    <t>2.2.13</t>
  </si>
  <si>
    <t>QuantitativeFunctions</t>
  </si>
  <si>
    <t>Quantitative Functions</t>
  </si>
  <si>
    <t>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t>
  </si>
  <si>
    <t>2.2.14</t>
  </si>
  <si>
    <t>WebLinks</t>
  </si>
  <si>
    <t>Web Links</t>
  </si>
  <si>
    <t>Web Links_x000D_To open and external link e.g. via onDoubleClick_x000D_</t>
  </si>
  <si>
    <t>2.2.15</t>
  </si>
  <si>
    <t>ToolTips</t>
  </si>
  <si>
    <t>Tool Tips</t>
  </si>
  <si>
    <t>2.2.16</t>
  </si>
  <si>
    <t>StandardTween'ingFunctions</t>
  </si>
  <si>
    <t>Standard Tween'ing Functions</t>
  </si>
  <si>
    <t>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t>
  </si>
  <si>
    <t>2.2.17</t>
  </si>
  <si>
    <t>Folding</t>
  </si>
  <si>
    <t>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t>
  </si>
  <si>
    <t>2.2.18</t>
  </si>
  <si>
    <t>CascadeOpenandClose</t>
  </si>
  <si>
    <t>Cascade Open and Close</t>
  </si>
  <si>
    <t>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t>
  </si>
  <si>
    <t>Tracing</t>
  </si>
  <si>
    <t>2.3.1</t>
  </si>
  <si>
    <t>Tracing1</t>
  </si>
  <si>
    <t>Tracing 1</t>
  </si>
  <si>
    <t>Zooming,Panning&amp;Highlighting</t>
  </si>
  <si>
    <t>Zooming, Panning &amp; Highlighting</t>
  </si>
  <si>
    <t>2.4.1</t>
  </si>
  <si>
    <t>Zoom1</t>
  </si>
  <si>
    <t>Zoom 1</t>
  </si>
  <si>
    <t>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t>
  </si>
  <si>
    <t>2.4.2</t>
  </si>
  <si>
    <t>Highlighting</t>
  </si>
  <si>
    <t>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t>
  </si>
  <si>
    <t>2.4.3</t>
  </si>
  <si>
    <t>Pan</t>
  </si>
  <si>
    <t>Panning_x000D_panx &amp; pany_x000D_=numericValue (in points)_x000D_Set the map center to the x / y value. ¬†Pan commands in the url are ignored if the url also contains a goto command or a gotoz command._x000D__x000D_</t>
  </si>
  <si>
    <t>ClassControl&amp;Selectors</t>
  </si>
  <si>
    <t>Class Control &amp; Selectors</t>
  </si>
  <si>
    <t>2.5.1</t>
  </si>
  <si>
    <t>ClassControlFunctions</t>
  </si>
  <si>
    <t>Class Control Functions</t>
  </si>
  <si>
    <t>Class Control Functions_x000D_A set of ¬†functions that give control over classes - instead of individual UNOs._x000D_classOn=class ¬†¬†¬†¬†¬†¬†¬†¬†¬†¬†¬†- where class is a single class name without the dot_x000D_classOff=class_x000D_classOpen=class_x000D_classClose=class_x000D_</t>
  </si>
  <si>
    <t>2.5.2</t>
  </si>
  <si>
    <t>SyntaxforCSS-Selectors</t>
  </si>
  <si>
    <t>Syntax for CSS-Selectors</t>
  </si>
  <si>
    <t>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t>
  </si>
  <si>
    <t>Video</t>
  </si>
  <si>
    <t>2.6.1</t>
  </si>
  <si>
    <t>playvid</t>
  </si>
  <si>
    <t>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t>
  </si>
  <si>
    <t>Animations</t>
  </si>
  <si>
    <t>2.7.1</t>
  </si>
  <si>
    <t>Animation1</t>
  </si>
  <si>
    <t>Animation 1</t>
  </si>
  <si>
    <t>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t>
  </si>
  <si>
    <t>Forms</t>
  </si>
  <si>
    <t>2.8.1</t>
  </si>
  <si>
    <t>Form1</t>
  </si>
  <si>
    <t>Form 1</t>
  </si>
  <si>
    <t>SpeechSynthesis</t>
  </si>
  <si>
    <t>Speech Synthesis</t>
  </si>
  <si>
    <t>2.9.1</t>
  </si>
  <si>
    <t>Speech1</t>
  </si>
  <si>
    <t>Speech 1</t>
  </si>
  <si>
    <t>URLCommands</t>
  </si>
  <si>
    <t>URL Commands</t>
  </si>
  <si>
    <t>2.10.1</t>
  </si>
  <si>
    <t>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t>
  </si>
  <si>
    <t>2.10.2</t>
  </si>
  <si>
    <t>On/Off/Open/Close/All</t>
  </si>
  <si>
    <t>On / Off / Open / Close / All</t>
  </si>
  <si>
    <t>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t>
  </si>
  <si>
    <t>2.10.3</t>
  </si>
  <si>
    <t>+++&amp;---</t>
  </si>
  <si>
    <t>+++ &amp; ---</t>
  </si>
  <si>
    <t>+++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t>
  </si>
  <si>
    <t>2.10.4</t>
  </si>
  <si>
    <t>goto&amp;gotoz</t>
  </si>
  <si>
    <t>goto &amp; gotoz</t>
  </si>
  <si>
    <t>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t>
  </si>
  <si>
    <t>2.10.5</t>
  </si>
  <si>
    <t>WritingCustomFunctions</t>
  </si>
  <si>
    <t>Writing Custom Functions</t>
  </si>
  <si>
    <t>2.11.1</t>
  </si>
  <si>
    <t>FunctionParameters</t>
  </si>
  <si>
    <t>Function Parameters</t>
  </si>
  <si>
    <t>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t>
  </si>
  <si>
    <t>2.11.2</t>
  </si>
  <si>
    <t>RemovingCustomCommands</t>
  </si>
  <si>
    <t>Removing Custom Commands</t>
  </si>
  <si>
    <t>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t>
  </si>
  <si>
    <t>2.11.3</t>
  </si>
  <si>
    <t>Accessingdatavasecollection</t>
  </si>
  <si>
    <t>Accessing datavase collection</t>
  </si>
  <si>
    <t>Accessing database collection variables within the custom functions_x000D_Collection variables can be accessed and used in the custom with:_x000D_var thisValue = idiagramSvg.getDatabase(unoID, keyName);_x000D__x000D_</t>
  </si>
  <si>
    <t>2.11.4</t>
  </si>
  <si>
    <t>SendingURLviaJS</t>
  </si>
  <si>
    <t>Sending URL via JS</t>
  </si>
  <si>
    <t>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t>
  </si>
  <si>
    <t>2.11.5</t>
  </si>
  <si>
    <t>ControllingUNO'sdirectlyfromJS</t>
  </si>
  <si>
    <t>Controlling UNO's directly from JS</t>
  </si>
  <si>
    <t>Controlling UNOs Directly from Javascript_x000D_If you don't want to use the URL function, you can control the UNOs directly from javascript using:_x000D_idiagramSvg.idGroupObject["UNOId"].setThisToOn();_x000D_</t>
  </si>
  <si>
    <t>UNODataList</t>
  </si>
  <si>
    <t>UNO Data List</t>
  </si>
  <si>
    <t>UNOData</t>
  </si>
  <si>
    <t>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t>
  </si>
  <si>
    <t>Camelcase alphanumeric, no special characters or punctuation marks except for '-' dash._x000D__x000D_Usually just a a version of the label with spaces and special characters removed - only dashes allowed.</t>
  </si>
  <si>
    <t>Text label for the UNO: used in the info-pane and tooltips._x000D__x000D_This is the text from Scrivener's 'Title'.</t>
  </si>
  <si>
    <t>An optional subtitle that will be appended to the label in the map. Having a separate subtitle helps to keep the IDs shorter, and allows for formatting the subtitles differently in the map.</t>
  </si>
  <si>
    <t>Period separated outline number e.g. 4.2.3.4</t>
  </si>
  <si>
    <t>outlineLevel</t>
  </si>
  <si>
    <t>Indent level of the outline e.g. 4 for the outlineNumber 4.2.3.4</t>
  </si>
  <si>
    <t>The id of the parent, e.g. the Title / label stripped of illegal characters</t>
  </si>
  <si>
    <t>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t>
  </si>
  <si>
    <t>Used by the sequencing function to identify the from UNO.</t>
  </si>
  <si>
    <t>Used by the sequencing function to identify the to UNO.</t>
  </si>
  <si>
    <t>param1</t>
  </si>
  <si>
    <t>A map specific variable to be used as needed.</t>
  </si>
  <si>
    <t>param2</t>
  </si>
  <si>
    <t>param3</t>
  </si>
  <si>
    <t>param4</t>
  </si>
  <si>
    <t>Markdown text for the tooltip._x000D__x000D_This is the text from Scrivener's 'Synopsis'.</t>
  </si>
  <si>
    <t>Markdown text for the info-pane._x000D__x000D_This is the text from Scrivener's main 'doucument' window (what get's saved as the separate .rtf files).</t>
  </si>
  <si>
    <t>both (default)_x000D_open_x000D_close_x000D_none_x000D_function</t>
  </si>
  <si>
    <t>functionName=params_x000D__x000D_A function to be run on hovering - in URL command syntax.</t>
  </si>
  <si>
    <t>openClose_x000D_none_x000D_gotoz_x000D_function</t>
  </si>
  <si>
    <t>functionName=params_x000D__x000D_A function to be run on clicking - in URL command syntax.</t>
  </si>
  <si>
    <t>functionName=params_x000D__x000D_A URL command to run when double-clicking on an UNO.</t>
  </si>
  <si>
    <t>A text label for the url link: used by a custom function and/or by the context menu, in controlmenu.js, as a link in the right-click menu.</t>
  </si>
  <si>
    <t>0 | 1_x000D__x000D_Do not show (0) or show (1) the tooltip.</t>
  </si>
  <si>
    <t>none_x000D_hover_x000D_click</t>
  </si>
  <si>
    <t>An optional ¬†URL command that is run when UNO is turned off.</t>
  </si>
  <si>
    <t>An optional ¬†URL command that is run when UNO opened.</t>
  </si>
  <si>
    <t>An optional ¬†URL command that is run when UNO closed.</t>
  </si>
  <si>
    <t>An optional function that is run when the UNO is turned on ‚Äì¬†replaces the default function: display: inline.</t>
  </si>
  <si>
    <t>An optional function that is run when the UNO is turned off ‚Äì¬†replaces the default function: display: none.</t>
  </si>
  <si>
    <t>An optional function that is run on this UNO's xxx or vvv when it's opened ‚Äì¬†replaces the default function: display: inline.</t>
  </si>
  <si>
    <t>An optional function that is run on this UNO's xxx or vvv when it's closed ‚Äì¬†replaces the default function: display: none.</t>
  </si>
  <si>
    <t>This will be the URL triggered for 'slide' (or 'view') links in the story pane.</t>
  </si>
  <si>
    <t>render = ""X""  if UNO layer exists delete it and replace it with a new one_x000D_render = ""N"" if UNO layer exists  skip the UNO entirely and only render new UNOs</t>
  </si>
  <si>
    <t>location</t>
  </si>
  <si>
    <t>Where to place the UNO within its parent:  _x000D__x000D_- uno_x000D_- xxx_x000D_- vvv</t>
  </si>
  <si>
    <t>xpos</t>
  </si>
  <si>
    <t>xsize</t>
  </si>
  <si>
    <t>In points</t>
  </si>
  <si>
    <t>ysize</t>
  </si>
  <si>
    <t>xoffset</t>
  </si>
  <si>
    <t>Horizontal distance between siblings - in points.</t>
  </si>
  <si>
    <t>URLCommandOverview</t>
  </si>
  <si>
    <t>URL Command Overview</t>
  </si>
  <si>
    <t>2.9.2</t>
  </si>
  <si>
    <t>2.9.3</t>
  </si>
  <si>
    <t>2.9.4</t>
  </si>
  <si>
    <t>2.11.6</t>
  </si>
  <si>
    <t>2.11.7</t>
  </si>
  <si>
    <t>2.11.8</t>
  </si>
  <si>
    <t>2.11.9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</si>
  <si>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</si>
  <si>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</si>
  <si>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</si>
  <si>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</si>
  <si>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</si>
  <si>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</si>
  <si>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</si>
  <si>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</si>
  <si>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</si>
  <si>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</si>
  <si>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</si>
  <si>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</si>
  <si>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</si>
  <si>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</si>
  <si>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</si>
  <si>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</si>
  <si>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</si>
  <si>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</si>
  <si>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</si>
  <si>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</si>
  <si>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</si>
  <si>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</si>
  <si>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</si>
  <si>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</si>
  <si>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</si>
  <si>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</si>
  <si>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</si>
  <si>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</si>
  <si>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</si>
  <si>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</si>
  <si>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</si>
  <si>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</si>
  <si>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</si>
  <si>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</si>
  <si>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n0</t>
  </si>
  <si>
    <t>This a short description of A, giving the briefest explanation of its A'iness.</t>
  </si>
  <si>
    <t>This is a longer description of A, going into more detail on what A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</si>
  <si>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fadeOn=n0,1.2</t>
  </si>
  <si>
    <t>fadeOff=n0,1.2</t>
  </si>
  <si>
    <t>moveOpen=n0,1.6</t>
  </si>
  <si>
    <t>moveClose=n0,1.6</t>
  </si>
  <si>
    <t>myQtipStyle</t>
  </si>
  <si>
    <t>OpenCircle</t>
  </si>
  <si>
    <t xml:space="preserve">1 1000 1000 0 0 0 0 VCThingLabel 36 </t>
  </si>
  <si>
    <t>ellipse</t>
  </si>
  <si>
    <t>B1</t>
  </si>
  <si>
    <t>odd</t>
  </si>
  <si>
    <t>This a short description of B1, giving the briefest explanation of its B1'iness.</t>
  </si>
  <si>
    <t>This is a longer description of B1, going into more detail on what B1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</si>
  <si>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t>
  </si>
  <si>
    <t>fadeOff=n1,1.2</t>
  </si>
  <si>
    <t>moveOpen=n1,1.6</t>
  </si>
  <si>
    <t>moveClose=n1,1.6</t>
  </si>
  <si>
    <t>1</t>
  </si>
  <si>
    <t xml:space="preserve">1 1000 740 0 0 0 0 VCThingLabel 36 </t>
  </si>
  <si>
    <t>n1-1</t>
  </si>
  <si>
    <t>C1</t>
  </si>
  <si>
    <t>This a short description of C1, giving the briefest explanation of its C1'iness.</t>
  </si>
  <si>
    <t>This is a longer description of C1, going into more detail on what C1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</si>
  <si>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fadeOn=n1-1,1.2</t>
  </si>
  <si>
    <t>fadeOff=n1-1,1.2</t>
  </si>
  <si>
    <t>moveOpen=n1-1,1.6</t>
  </si>
  <si>
    <t>moveClose=n1-1,1.6</t>
  </si>
  <si>
    <t xml:space="preserve">1 854.86 521.53 0 0 0 0 VCThingLabel 20 </t>
  </si>
  <si>
    <t>2vvv</t>
  </si>
  <si>
    <t>n1-1-1</t>
  </si>
  <si>
    <t>D1</t>
  </si>
  <si>
    <t>This a short description of D1, giving the briefest explanation of its D1'iness.</t>
  </si>
  <si>
    <t>This is a longer description of D1, going into more detail on what D1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</si>
  <si>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fadeOn=n1-1-1,1.2</t>
  </si>
  <si>
    <t>fadeOff=n1-1-1,1.2</t>
  </si>
  <si>
    <t>moveOpen=n1-1-1,1.6</t>
  </si>
  <si>
    <t>moveClose=n1-1-1,1.6</t>
  </si>
  <si>
    <t xml:space="preserve">1 774.56 401.02 0 0 0 0 VCThingLabel 10 </t>
  </si>
  <si>
    <t>3vvv</t>
  </si>
  <si>
    <t>n1-1-1-1</t>
  </si>
  <si>
    <t>E1</t>
  </si>
  <si>
    <t>This a short description of E1, giving the briefest explanation of its E1'iness.</t>
  </si>
  <si>
    <t>This is a longer description of E1, going into more detail on what E1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</si>
  <si>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fadeOn=n1-1-1-1,1.2</t>
  </si>
  <si>
    <t>fadeOff=n1-1-1-1,1.2</t>
  </si>
  <si>
    <t>moveOpen=n1-1-1-1,1.6</t>
  </si>
  <si>
    <t>moveClose=n1-1-1-1,1.6</t>
  </si>
  <si>
    <t xml:space="preserve">0 724.29 313.28 0 0 0 0 VCThingLabel  </t>
  </si>
  <si>
    <t>4vvv</t>
  </si>
  <si>
    <t>n1-1-1-2</t>
  </si>
  <si>
    <t>E2</t>
  </si>
  <si>
    <t>even</t>
  </si>
  <si>
    <t>This a short description of E2, giving the briefest explanation of its E2'iness.</t>
  </si>
  <si>
    <t>This is a longer description of E2, going into more detail on what E2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</si>
  <si>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fadeOn=n1-1-1-2,1.2</t>
  </si>
  <si>
    <t>fadeOff=n1-1-1-2,1.2</t>
  </si>
  <si>
    <t>moveOpen=n1-1-1-2,1.6</t>
  </si>
  <si>
    <t>moveClose=n1-1-1-2,1.6</t>
  </si>
  <si>
    <t xml:space="preserve">0 739.33 307.43 0 0 0 0 VCThingLabel  </t>
  </si>
  <si>
    <t>n1-1-1-3</t>
  </si>
  <si>
    <t>E3</t>
  </si>
  <si>
    <t>This a short description of E3, giving the briefest explanation of its E3'iness.</t>
  </si>
  <si>
    <t>This is a longer description of E3, going into more detail on what E3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</si>
  <si>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fadeOn=n1-1-1-3,1.2</t>
  </si>
  <si>
    <t>fadeOff=n1-1-1-3,1.2</t>
  </si>
  <si>
    <t>moveOpen=n1-1-1-3,1.6</t>
  </si>
  <si>
    <t>moveClose=n1-1-1-3,1.6</t>
  </si>
  <si>
    <t xml:space="preserve">0 754.51 301.91 0 0 0 0 VCThingLabel  </t>
  </si>
  <si>
    <t>n1-1-2</t>
  </si>
  <si>
    <t>D2</t>
  </si>
  <si>
    <t>This a short description of D2, giving the briefest explanation of its D2'iness.</t>
  </si>
  <si>
    <t>This is a longer description of D2, going into more detail on what D2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</si>
  <si>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fadeOn=n1-1-2,1.2</t>
  </si>
  <si>
    <t>fadeOff=n1-1-2,1.2</t>
  </si>
  <si>
    <t>moveOpen=n1-1-2,1.6</t>
  </si>
  <si>
    <t>moveClose=n1-1-2,1.6</t>
  </si>
  <si>
    <t xml:space="preserve">1 814.22 387.56 0 0 0 0 VCThingLabel 10 </t>
  </si>
  <si>
    <t>n1-1-2-1</t>
  </si>
  <si>
    <t>E4</t>
  </si>
  <si>
    <t>This a short description of E4, giving the briefest explanation of its E4'iness.</t>
  </si>
  <si>
    <t>This is a longer description of E4, going into more detail on what E4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</si>
  <si>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fadeOn=n1-1-2-1,1.2</t>
  </si>
  <si>
    <t>fadeOff=n1-1-2-1,1.2</t>
  </si>
  <si>
    <t>moveOpen=n1-1-2-1,1.6</t>
  </si>
  <si>
    <t>moveClose=n1-1-2-1,1.6</t>
  </si>
  <si>
    <t xml:space="preserve">0 769.79 296.72 0 0 0 0 VCThingLabel  </t>
  </si>
  <si>
    <t>n1-1-2-2</t>
  </si>
  <si>
    <t>E5</t>
  </si>
  <si>
    <t>This a short description of E5, giving the briefest explanation of its E5'iness.</t>
  </si>
  <si>
    <t>This is a longer description of E5, going into more detail on what E5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</si>
  <si>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fadeOn=n1-1-2-2,1.2</t>
  </si>
  <si>
    <t>fadeOff=n1-1-2-2,1.2</t>
  </si>
  <si>
    <t>moveOpen=n1-1-2-2,1.6</t>
  </si>
  <si>
    <t>moveClose=n1-1-2-2,1.6</t>
  </si>
  <si>
    <t xml:space="preserve">0 785.19 291.86 0 0 0 0 VCThingLabel  </t>
  </si>
  <si>
    <t>n1-1-2-3</t>
  </si>
  <si>
    <t>E6</t>
  </si>
  <si>
    <t>This a short description of E6, giving the briefest explanation of its E6'iness.</t>
  </si>
  <si>
    <t>This is a longer description of E6, going into more detail on what E6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</si>
  <si>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fadeOn=n1-1-2-3,1.2</t>
  </si>
  <si>
    <t>fadeOff=n1-1-2-3,1.2</t>
  </si>
  <si>
    <t>moveOpen=n1-1-2-3,1.6</t>
  </si>
  <si>
    <t>moveClose=n1-1-2-3,1.6</t>
  </si>
  <si>
    <t xml:space="preserve">0 800.69 287.35 0 0 0 0 VCThingLabel  </t>
  </si>
  <si>
    <t>n1-1-3</t>
  </si>
  <si>
    <t>D3</t>
  </si>
  <si>
    <t>This a short description of D3, giving the briefest explanation of its D3'iness.</t>
  </si>
  <si>
    <t>This is a longer description of D3, going into more detail on what D3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</si>
  <si>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fadeOn=n1-1-3,1.2</t>
  </si>
  <si>
    <t>fadeOff=n1-1-3,1.2</t>
  </si>
  <si>
    <t>moveOpen=n1-1-3,1.6</t>
  </si>
  <si>
    <t>moveClose=n1-1-3,1.6</t>
  </si>
  <si>
    <t xml:space="preserve">1 854.67 376.72 0 0 0 0 VCThingLabel 10 </t>
  </si>
  <si>
    <t>n1-1-3-1</t>
  </si>
  <si>
    <t>E7</t>
  </si>
  <si>
    <t>This a short description of E7, giving the briefest explanation of its E7'iness.</t>
  </si>
  <si>
    <t>This is a longer description of E7, going into more detail on what E7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</si>
  <si>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fadeOn=n1-1-3-1,1.2</t>
  </si>
  <si>
    <t>fadeOff=n1-1-3-1,1.2</t>
  </si>
  <si>
    <t>moveOpen=n1-1-3-1,1.6</t>
  </si>
  <si>
    <t>moveClose=n1-1-3-1,1.6</t>
  </si>
  <si>
    <t xml:space="preserve">0 816.28 283.17 0 0 0 0 VCThingLabel  </t>
  </si>
  <si>
    <t>n1-1-3-2</t>
  </si>
  <si>
    <t>E8</t>
  </si>
  <si>
    <t>This a short description of E8, giving the briefest explanation of its E8'iness.</t>
  </si>
  <si>
    <t>This is a longer description of E8, going into more detail on what E8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</si>
  <si>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fadeOn=n1-1-3-2,1.2</t>
  </si>
  <si>
    <t>fadeOff=n1-1-3-2,1.2</t>
  </si>
  <si>
    <t>moveOpen=n1-1-3-2,1.6</t>
  </si>
  <si>
    <t>moveClose=n1-1-3-2,1.6</t>
  </si>
  <si>
    <t xml:space="preserve">0 831.96 279.33 0 0 0 0 VCThingLabel  </t>
  </si>
  <si>
    <t>n1-1-3-3</t>
  </si>
  <si>
    <t>E9</t>
  </si>
  <si>
    <t>This a short description of E9, giving the briefest explanation of its E9'iness.</t>
  </si>
  <si>
    <t>This is a longer description of E9, going into more detail on what E9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</si>
  <si>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fadeOn=n1-1-3-3,1.2</t>
  </si>
  <si>
    <t>fadeOff=n1-1-3-3,1.2</t>
  </si>
  <si>
    <t>moveOpen=n1-1-3-3,1.6</t>
  </si>
  <si>
    <t>moveClose=n1-1-3-3,1.6</t>
  </si>
  <si>
    <t xml:space="preserve">0 847.72 275.84 0 0 0 0 VCThingLabel  </t>
  </si>
  <si>
    <t>n1-2</t>
  </si>
  <si>
    <t>C2</t>
  </si>
  <si>
    <t>This a short description of C2, giving the briefest explanation of its C2'iness.</t>
  </si>
  <si>
    <t>This is a longer description of C2, going into more detail on what C2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</si>
  <si>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fadeOn=n1-2,1.2</t>
  </si>
  <si>
    <t>fadeOff=n1-2,1.2</t>
  </si>
  <si>
    <t>moveOpen=n1-2,1.6</t>
  </si>
  <si>
    <t>moveClose=n1-2,1.6</t>
  </si>
  <si>
    <t xml:space="preserve">1 950.99 502.41 0 0 0 0 VCThingLabel 20 </t>
  </si>
  <si>
    <t>n1-2-1</t>
  </si>
  <si>
    <t>D4</t>
  </si>
  <si>
    <t>This a short description of D4, giving the briefest explanation of its D4'iness.</t>
  </si>
  <si>
    <t>This is a longer description of D4, going into more detail on what D4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</si>
  <si>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fadeOn=n1-2-1,1.2</t>
  </si>
  <si>
    <t>fadeOff=n1-2-1,1.2</t>
  </si>
  <si>
    <t>moveOpen=n1-2-1,1.6</t>
  </si>
  <si>
    <t>moveClose=n1-2-1,1.6</t>
  </si>
  <si>
    <t xml:space="preserve">1 895.75 368.55 0 0 0 0 VCThingLabel 10 </t>
  </si>
  <si>
    <t>n1-2-1-1</t>
  </si>
  <si>
    <t>E10</t>
  </si>
  <si>
    <t>This a short description of E10, giving the briefest explanation of its E10'iness.</t>
  </si>
  <si>
    <t>This is a longer description of E10, going into more detail on what E10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</si>
  <si>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fadeOn=n1-2-1-1,1.2</t>
  </si>
  <si>
    <t>fadeOff=n1-2-1-1,1.2</t>
  </si>
  <si>
    <t>moveOpen=n1-2-1-1,1.6</t>
  </si>
  <si>
    <t>moveClose=n1-2-1-1,1.6</t>
  </si>
  <si>
    <t xml:space="preserve">0 863.56 272.69 0 0 0 0 VCThingLabel  </t>
  </si>
  <si>
    <t>n1-2-1-2</t>
  </si>
  <si>
    <t>E11</t>
  </si>
  <si>
    <t>This a short description of E11, giving the briefest explanation of its E11'iness.</t>
  </si>
  <si>
    <t>This is a longer description of E11, going into more detail on what E11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</si>
  <si>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fadeOn=n1-2-1-2,1.2</t>
  </si>
  <si>
    <t>fadeOff=n1-2-1-2,1.2</t>
  </si>
  <si>
    <t>moveOpen=n1-2-1-2,1.6</t>
  </si>
  <si>
    <t>moveClose=n1-2-1-2,1.6</t>
  </si>
  <si>
    <t xml:space="preserve">0 879.46 269.88 0 0 0 0 VCThingLabel  </t>
  </si>
  <si>
    <t>n1-2-1-3</t>
  </si>
  <si>
    <t>E12</t>
  </si>
  <si>
    <t>This a short description of E12, giving the briefest explanation of its E12'iness.</t>
  </si>
  <si>
    <t>This is a longer description of E12, going into more detail on what E12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</si>
  <si>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fadeOn=n1-2-1-3,1.2</t>
  </si>
  <si>
    <t>fadeOff=n1-2-1-3,1.2</t>
  </si>
  <si>
    <t>moveOpen=n1-2-1-3,1.6</t>
  </si>
  <si>
    <t>moveClose=n1-2-1-3,1.6</t>
  </si>
  <si>
    <t xml:space="preserve">0 895.41 267.43 0 0 0 0 VCThingLabel  </t>
  </si>
  <si>
    <t>n1-2-2</t>
  </si>
  <si>
    <t>D5</t>
  </si>
  <si>
    <t>This a short description of D5, giving the briefest explanation of its D5'iness.</t>
  </si>
  <si>
    <t>This is a longer description of D5, going into more detail on what D5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</si>
  <si>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fadeOn=n1-2-2,1.2</t>
  </si>
  <si>
    <t>fadeOff=n1-2-2,1.2</t>
  </si>
  <si>
    <t>moveOpen=n1-2-2,1.6</t>
  </si>
  <si>
    <t>moveClose=n1-2-2,1.6</t>
  </si>
  <si>
    <t xml:space="preserve">1 937.27 363.08 0 0 0 0 VCThingLabel 10 </t>
  </si>
  <si>
    <t>n1-2-2-1</t>
  </si>
  <si>
    <t>E13</t>
  </si>
  <si>
    <t>This a short description of E13, giving the briefest explanation of its E13'iness.</t>
  </si>
  <si>
    <t>This is a longer description of E13, going into more detail on what E13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</si>
  <si>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fadeOn=n1-2-2-1,1.2</t>
  </si>
  <si>
    <t>fadeOff=n1-2-2-1,1.2</t>
  </si>
  <si>
    <t>moveOpen=n1-2-2-1,1.6</t>
  </si>
  <si>
    <t>moveClose=n1-2-2-1,1.6</t>
  </si>
  <si>
    <t xml:space="preserve">0 911.42 265.32 0 0 0 0 VCThingLabel  </t>
  </si>
  <si>
    <t>n1-2-2-2</t>
  </si>
  <si>
    <t>E14</t>
  </si>
  <si>
    <t>This a short description of E14, giving the briefest explanation of its E14'iness.</t>
  </si>
  <si>
    <t>This is a longer description of E14, going into more detail on what E14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</si>
  <si>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fadeOn=n1-2-2-2,1.2</t>
  </si>
  <si>
    <t>fadeOff=n1-2-2-2,1.2</t>
  </si>
  <si>
    <t>moveOpen=n1-2-2-2,1.6</t>
  </si>
  <si>
    <t>moveClose=n1-2-2-2,1.6</t>
  </si>
  <si>
    <t xml:space="preserve">0 927.47 263.56 0 0 0 0 VCThingLabel  </t>
  </si>
  <si>
    <t>n1-2-2-3</t>
  </si>
  <si>
    <t>E15</t>
  </si>
  <si>
    <t>This a short description of E15, giving the briefest explanation of its E15'iness.</t>
  </si>
  <si>
    <t>This is a longer description of E15, going into more detail on what E15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</si>
  <si>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fadeOn=n1-2-2-3,1.2</t>
  </si>
  <si>
    <t>fadeOff=n1-2-2-3,1.2</t>
  </si>
  <si>
    <t>moveOpen=n1-2-2-3,1.6</t>
  </si>
  <si>
    <t>moveClose=n1-2-2-3,1.6</t>
  </si>
  <si>
    <t xml:space="preserve">0 943.55 262.16 0 0 0 0 VCThingLabel  </t>
  </si>
  <si>
    <t>n1-2-3</t>
  </si>
  <si>
    <t>D6</t>
  </si>
  <si>
    <t>This a short description of D6, giving the briefest explanation of its D6'iness.</t>
  </si>
  <si>
    <t>This is a longer description of D6, going into more detail on what D6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</si>
  <si>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fadeOn=n1-2-3,1.2</t>
  </si>
  <si>
    <t>fadeOff=n1-2-3,1.2</t>
  </si>
  <si>
    <t>moveOpen=n1-2-3,1.6</t>
  </si>
  <si>
    <t>moveClose=n1-2-3,1.6</t>
  </si>
  <si>
    <t xml:space="preserve">1 979.06 360.34 0 0 0 0 VCThingLabel 10 </t>
  </si>
  <si>
    <t>n1-2-3-1</t>
  </si>
  <si>
    <t>E16</t>
  </si>
  <si>
    <t>This a short description of E16, giving the briefest explanation of its E16'iness.</t>
  </si>
  <si>
    <t>This is a longer description of E16, going into more detail on what E16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</si>
  <si>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fadeOn=n1-2-3-1,1.2</t>
  </si>
  <si>
    <t>fadeOff=n1-2-3-1,1.2</t>
  </si>
  <si>
    <t>moveOpen=n1-2-3-1,1.6</t>
  </si>
  <si>
    <t>moveClose=n1-2-3-1,1.6</t>
  </si>
  <si>
    <t xml:space="preserve">0 959.66 261.1 0 0 0 0 VCThingLabel  </t>
  </si>
  <si>
    <t>n1-2-3-2</t>
  </si>
  <si>
    <t>E17</t>
  </si>
  <si>
    <t>This a short description of E17, giving the briefest explanation of its E17'iness.</t>
  </si>
  <si>
    <t>This is a longer description of E17, going into more detail on what E17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</si>
  <si>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fadeOn=n1-2-3-2,1.2</t>
  </si>
  <si>
    <t>fadeOff=n1-2-3-2,1.2</t>
  </si>
  <si>
    <t>moveOpen=n1-2-3-2,1.6</t>
  </si>
  <si>
    <t>moveClose=n1-2-3-2,1.6</t>
  </si>
  <si>
    <t xml:space="preserve">0 975.79 260.4 0 0 0 0 VCThingLabel  </t>
  </si>
  <si>
    <t>n1-2-3-3</t>
  </si>
  <si>
    <t>E18</t>
  </si>
  <si>
    <t>This a short description of E18, giving the briefest explanation of its E18'iness.</t>
  </si>
  <si>
    <t>This is a longer description of E18, going into more detail on what E18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</si>
  <si>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fadeOn=n1-2-3-3,1.2</t>
  </si>
  <si>
    <t>fadeOff=n1-2-3-3,1.2</t>
  </si>
  <si>
    <t>moveOpen=n1-2-3-3,1.6</t>
  </si>
  <si>
    <t>moveClose=n1-2-3-3,1.6</t>
  </si>
  <si>
    <t xml:space="preserve">0 991.93 260.04 0 0 0 0 VCThingLabel  </t>
  </si>
  <si>
    <t>n1-3</t>
  </si>
  <si>
    <t>C3</t>
  </si>
  <si>
    <t>This a short description of C3, giving the briefest explanation of its C3'iness.</t>
  </si>
  <si>
    <t>This is a longer description of C3, going into more detail on what C3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</si>
  <si>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fadeOn=n1-3,1.2</t>
  </si>
  <si>
    <t>fadeOff=n1-3,1.2</t>
  </si>
  <si>
    <t>moveOpen=n1-3,1.6</t>
  </si>
  <si>
    <t>moveClose=n1-3,1.6</t>
  </si>
  <si>
    <t xml:space="preserve">1 1049.01 502.41 0 0 0 0 VCThingLabel 20 </t>
  </si>
  <si>
    <t>n1-3-1</t>
  </si>
  <si>
    <t>D7</t>
  </si>
  <si>
    <t>This a short description of D7, giving the briefest explanation of its D7'iness.</t>
  </si>
  <si>
    <t>This is a longer description of D7, going into more detail on what D7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</si>
  <si>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fadeOn=n1-3-1,1.2</t>
  </si>
  <si>
    <t>fadeOff=n1-3-1,1.2</t>
  </si>
  <si>
    <t>moveOpen=n1-3-1,1.6</t>
  </si>
  <si>
    <t>moveClose=n1-3-1,1.6</t>
  </si>
  <si>
    <t xml:space="preserve">1 1020.94 360.34 0 0 0 0 VCThingLabel 10 </t>
  </si>
  <si>
    <t>n1-3-1-1</t>
  </si>
  <si>
    <t>E19</t>
  </si>
  <si>
    <t>This a short description of E19, giving the briefest explanation of its E19'iness.</t>
  </si>
  <si>
    <t>This is a longer description of E19, going into more detail on what E19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</si>
  <si>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fadeOn=n1-3-1-1,1.2</t>
  </si>
  <si>
    <t>fadeOff=n1-3-1-1,1.2</t>
  </si>
  <si>
    <t>moveOpen=n1-3-1-1,1.6</t>
  </si>
  <si>
    <t>moveClose=n1-3-1-1,1.6</t>
  </si>
  <si>
    <t xml:space="preserve">0 1008.07 260.04 0 0 0 0 VCThingLabel  </t>
  </si>
  <si>
    <t>n1-3-1-2</t>
  </si>
  <si>
    <t>E20</t>
  </si>
  <si>
    <t>This a short description of E20, giving the briefest explanation of its E20'iness.</t>
  </si>
  <si>
    <t>This is a longer description of E20, going into more detail on what E20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</si>
  <si>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fadeOn=n1-3-1-2,1.2</t>
  </si>
  <si>
    <t>fadeOff=n1-3-1-2,1.2</t>
  </si>
  <si>
    <t>moveOpen=n1-3-1-2,1.6</t>
  </si>
  <si>
    <t>moveClose=n1-3-1-2,1.6</t>
  </si>
  <si>
    <t xml:space="preserve">0 1024.21 260.4 0 0 0 0 VCThingLabel  </t>
  </si>
  <si>
    <t>n1-3-1-3</t>
  </si>
  <si>
    <t>E21</t>
  </si>
  <si>
    <t>This a short description of E21, giving the briefest explanation of its E21'iness.</t>
  </si>
  <si>
    <t>This is a longer description of E21, going into more detail on what E21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</si>
  <si>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fadeOn=n1-3-1-3,1.2</t>
  </si>
  <si>
    <t>fadeOff=n1-3-1-3,1.2</t>
  </si>
  <si>
    <t>moveOpen=n1-3-1-3,1.6</t>
  </si>
  <si>
    <t>moveClose=n1-3-1-3,1.6</t>
  </si>
  <si>
    <t xml:space="preserve">0 1040.34 261.1 0 0 0 0 VCThingLabel  </t>
  </si>
  <si>
    <t>n1-3-2</t>
  </si>
  <si>
    <t>D8</t>
  </si>
  <si>
    <t>This a short description of D8, giving the briefest explanation of its D8'iness.</t>
  </si>
  <si>
    <t>This is a longer description of D8, going into more detail on what D8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</si>
  <si>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fadeOn=n1-3-2,1.2</t>
  </si>
  <si>
    <t>fadeOff=n1-3-2,1.2</t>
  </si>
  <si>
    <t>moveOpen=n1-3-2,1.6</t>
  </si>
  <si>
    <t>moveClose=n1-3-2,1.6</t>
  </si>
  <si>
    <t xml:space="preserve">1 1062.73 363.08 0 0 0 0 VCThingLabel 10 </t>
  </si>
  <si>
    <t>n1-3-2-1</t>
  </si>
  <si>
    <t>E22</t>
  </si>
  <si>
    <t>This a short description of E22, giving the briefest explanation of its E22'iness.</t>
  </si>
  <si>
    <t>This is a longer description of E22, going into more detail on what E22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</si>
  <si>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fadeOn=n1-3-2-1,1.2</t>
  </si>
  <si>
    <t>fadeOff=n1-3-2-1,1.2</t>
  </si>
  <si>
    <t>moveOpen=n1-3-2-1,1.6</t>
  </si>
  <si>
    <t>moveClose=n1-3-2-1,1.6</t>
  </si>
  <si>
    <t xml:space="preserve">0 1056.45 262.16 0 0 0 0 VCThingLabel  </t>
  </si>
  <si>
    <t>n1-3-2-2</t>
  </si>
  <si>
    <t>E23</t>
  </si>
  <si>
    <t>This a short description of E23, giving the briefest explanation of its E23'iness.</t>
  </si>
  <si>
    <t>This is a longer description of E23, going into more detail on what E23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</si>
  <si>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fadeOn=n1-3-2-2,1.2</t>
  </si>
  <si>
    <t>fadeOff=n1-3-2-2,1.2</t>
  </si>
  <si>
    <t>moveOpen=n1-3-2-2,1.6</t>
  </si>
  <si>
    <t>moveClose=n1-3-2-2,1.6</t>
  </si>
  <si>
    <t xml:space="preserve">0 1072.53 263.56 0 0 0 0 VCThingLabel  </t>
  </si>
  <si>
    <t>n1-3-2-3</t>
  </si>
  <si>
    <t>E24</t>
  </si>
  <si>
    <t>This a short description of E24, giving the briefest explanation of its E24'iness.</t>
  </si>
  <si>
    <t>This is a longer description of E24, going into more detail on what E24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</si>
  <si>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fadeOn=n1-3-2-3,1.2</t>
  </si>
  <si>
    <t>fadeOff=n1-3-2-3,1.2</t>
  </si>
  <si>
    <t>moveOpen=n1-3-2-3,1.6</t>
  </si>
  <si>
    <t>moveClose=n1-3-2-3,1.6</t>
  </si>
  <si>
    <t xml:space="preserve">0 1088.58 265.32 0 0 0 0 VCThingLabel  </t>
  </si>
  <si>
    <t>n1-3-3</t>
  </si>
  <si>
    <t>D9</t>
  </si>
  <si>
    <t>This a short description of D9, giving the briefest explanation of its D9'iness.</t>
  </si>
  <si>
    <t>This is a longer description of D9, going into more detail on what D9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</si>
  <si>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fadeOn=n1-3-3,1.2</t>
  </si>
  <si>
    <t>fadeOff=n1-3-3,1.2</t>
  </si>
  <si>
    <t>moveOpen=n1-3-3,1.6</t>
  </si>
  <si>
    <t>moveClose=n1-3-3,1.6</t>
  </si>
  <si>
    <t xml:space="preserve">1 1104.25 368.55 0 0 0 0 VCThingLabel 10 </t>
  </si>
  <si>
    <t>n1-3-3-1</t>
  </si>
  <si>
    <t>E25</t>
  </si>
  <si>
    <t>This a short description of E25, giving the briefest explanation of its E25'iness.</t>
  </si>
  <si>
    <t>This is a longer description of E25, going into more detail on what E25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</si>
  <si>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fadeOn=n1-3-3-1,1.2</t>
  </si>
  <si>
    <t>fadeOff=n1-3-3-1,1.2</t>
  </si>
  <si>
    <t>moveOpen=n1-3-3-1,1.6</t>
  </si>
  <si>
    <t>moveClose=n1-3-3-1,1.6</t>
  </si>
  <si>
    <t xml:space="preserve">0 1104.59 267.43 0 0 0 0 VCThingLabel  </t>
  </si>
  <si>
    <t>n1-3-3-2</t>
  </si>
  <si>
    <t>E26</t>
  </si>
  <si>
    <t>This a short description of E26, giving the briefest explanation of its E26'iness.</t>
  </si>
  <si>
    <t>This is a longer description of E26, going into more detail on what E26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</si>
  <si>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fadeOn=n1-3-3-2,1.2</t>
  </si>
  <si>
    <t>fadeOff=n1-3-3-2,1.2</t>
  </si>
  <si>
    <t>moveOpen=n1-3-3-2,1.6</t>
  </si>
  <si>
    <t>moveClose=n1-3-3-2,1.6</t>
  </si>
  <si>
    <t xml:space="preserve">0 1120.54 269.88 0 0 0 0 VCThingLabel  </t>
  </si>
  <si>
    <t>n1-3-3-3</t>
  </si>
  <si>
    <t>E27</t>
  </si>
  <si>
    <t>This a short description of E27, giving the briefest explanation of its E27'iness.</t>
  </si>
  <si>
    <t>This is a longer description of E27, going into more detail on what E27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</si>
  <si>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fadeOn=n1-3-3-3,1.2</t>
  </si>
  <si>
    <t>fadeOff=n1-3-3-3,1.2</t>
  </si>
  <si>
    <t>moveOpen=n1-3-3-3,1.6</t>
  </si>
  <si>
    <t>moveClose=n1-3-3-3,1.6</t>
  </si>
  <si>
    <t xml:space="preserve">0 1136.44 272.69 0 0 0 0 VCThingLabel  </t>
  </si>
  <si>
    <t>n1-4</t>
  </si>
  <si>
    <t>C4</t>
  </si>
  <si>
    <t>This a short description of C4, giving the briefest explanation of its C4'iness.</t>
  </si>
  <si>
    <t>This is a longer description of C4, going into more detail on what C4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</si>
  <si>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fadeOn=n1-4,1.2</t>
  </si>
  <si>
    <t>fadeOff=n1-4,1.2</t>
  </si>
  <si>
    <t>moveOpen=n1-4,1.6</t>
  </si>
  <si>
    <t>moveClose=n1-4,1.6</t>
  </si>
  <si>
    <t xml:space="preserve">1 1145.14 521.53 0 0 0 0 VCThingLabel 20 </t>
  </si>
  <si>
    <t>n1-4-1</t>
  </si>
  <si>
    <t>D10</t>
  </si>
  <si>
    <t>This a short description of D10, giving the briefest explanation of its D10'iness.</t>
  </si>
  <si>
    <t>This is a longer description of D10, going into more detail on what D10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</si>
  <si>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fadeOn=n1-4-1,1.2</t>
  </si>
  <si>
    <t>fadeOff=n1-4-1,1.2</t>
  </si>
  <si>
    <t>moveOpen=n1-4-1,1.6</t>
  </si>
  <si>
    <t>moveClose=n1-4-1,1.6</t>
  </si>
  <si>
    <t xml:space="preserve">1 1145.33 376.72 0 0 0 0 VCThingLabel 10 </t>
  </si>
  <si>
    <t>n1-4-1-1</t>
  </si>
  <si>
    <t>E28</t>
  </si>
  <si>
    <t>This a short description of E28, giving the briefest explanation of its E28'iness.</t>
  </si>
  <si>
    <t>This is a longer description of E28, going into more detail on what E28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</si>
  <si>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fadeOn=n1-4-1-1,1.2</t>
  </si>
  <si>
    <t>fadeOff=n1-4-1-1,1.2</t>
  </si>
  <si>
    <t>moveOpen=n1-4-1-1,1.6</t>
  </si>
  <si>
    <t>moveClose=n1-4-1-1,1.6</t>
  </si>
  <si>
    <t xml:space="preserve">0 1152.28 275.84 0 0 0 0 VCThingLabel  </t>
  </si>
  <si>
    <t>n1-4-1-2</t>
  </si>
  <si>
    <t>E29</t>
  </si>
  <si>
    <t>This a short description of E29, giving the briefest explanation of its E29'iness.</t>
  </si>
  <si>
    <t>This is a longer description of E29, going into more detail on what E29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</si>
  <si>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fadeOn=n1-4-1-2,1.2</t>
  </si>
  <si>
    <t>fadeOff=n1-4-1-2,1.2</t>
  </si>
  <si>
    <t>moveOpen=n1-4-1-2,1.6</t>
  </si>
  <si>
    <t>moveClose=n1-4-1-2,1.6</t>
  </si>
  <si>
    <t xml:space="preserve">0 1168.04 279.33 0 0 0 0 VCThingLabel  </t>
  </si>
  <si>
    <t>n1-4-1-3</t>
  </si>
  <si>
    <t>E30</t>
  </si>
  <si>
    <t>This a short description of E30, giving the briefest explanation of its E30'iness.</t>
  </si>
  <si>
    <t>This is a longer description of E30, going into more detail on what E30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</si>
  <si>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fadeOn=n1-4-1-3,1.2</t>
  </si>
  <si>
    <t>fadeOff=n1-4-1-3,1.2</t>
  </si>
  <si>
    <t>moveOpen=n1-4-1-3,1.6</t>
  </si>
  <si>
    <t>moveClose=n1-4-1-3,1.6</t>
  </si>
  <si>
    <t xml:space="preserve">0 1183.72 283.17 0 0 0 0 VCThingLabel  </t>
  </si>
  <si>
    <t>n1-4-2</t>
  </si>
  <si>
    <t>D11</t>
  </si>
  <si>
    <t>This a short description of D11, giving the briefest explanation of its D11'iness.</t>
  </si>
  <si>
    <t>This is a longer description of D11, going into more detail on what D11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</si>
  <si>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fadeOn=n1-4-2,1.2</t>
  </si>
  <si>
    <t>fadeOff=n1-4-2,1.2</t>
  </si>
  <si>
    <t>moveOpen=n1-4-2,1.6</t>
  </si>
  <si>
    <t>moveClose=n1-4-2,1.6</t>
  </si>
  <si>
    <t xml:space="preserve">1 1185.78 387.56 0 0 0 0 VCThingLabel 10 </t>
  </si>
  <si>
    <t>n1-4-2-1</t>
  </si>
  <si>
    <t>E31</t>
  </si>
  <si>
    <t>This a short description of E31, giving the briefest explanation of its E31'iness.</t>
  </si>
  <si>
    <t>This is a longer description of E31, going into more detail on what E31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</si>
  <si>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fadeOn=n1-4-2-1,1.2</t>
  </si>
  <si>
    <t>fadeOff=n1-4-2-1,1.2</t>
  </si>
  <si>
    <t>moveOpen=n1-4-2-1,1.6</t>
  </si>
  <si>
    <t>moveClose=n1-4-2-1,1.6</t>
  </si>
  <si>
    <t xml:space="preserve">0 1199.31 287.35 0 0 0 0 VCThingLabel  </t>
  </si>
  <si>
    <t>n1-4-2-2</t>
  </si>
  <si>
    <t>E32</t>
  </si>
  <si>
    <t>This a short description of E32, giving the briefest explanation of its E32'iness.</t>
  </si>
  <si>
    <t>This is a longer description of E32, going into more detail on what E32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</si>
  <si>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fadeOn=n1-4-2-2,1.2</t>
  </si>
  <si>
    <t>fadeOff=n1-4-2-2,1.2</t>
  </si>
  <si>
    <t>moveOpen=n1-4-2-2,1.6</t>
  </si>
  <si>
    <t>moveClose=n1-4-2-2,1.6</t>
  </si>
  <si>
    <t xml:space="preserve">0 1214.81 291.86 0 0 0 0 VCThingLabel  </t>
  </si>
  <si>
    <t>n1-4-2-3</t>
  </si>
  <si>
    <t>E33</t>
  </si>
  <si>
    <t>This a short description of E33, giving the briefest explanation of its E33'iness.</t>
  </si>
  <si>
    <t>This is a longer description of E33, going into more detail on what E33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</si>
  <si>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fadeOn=n1-4-2-3,1.2</t>
  </si>
  <si>
    <t>fadeOff=n1-4-2-3,1.2</t>
  </si>
  <si>
    <t>moveOpen=n1-4-2-3,1.6</t>
  </si>
  <si>
    <t>moveClose=n1-4-2-3,1.6</t>
  </si>
  <si>
    <t xml:space="preserve">0 1230.21 296.72 0 0 0 0 VCThingLabel  </t>
  </si>
  <si>
    <t>n1-4-3</t>
  </si>
  <si>
    <t>D12</t>
  </si>
  <si>
    <t>This a short description of D12, giving the briefest explanation of its D12'iness.</t>
  </si>
  <si>
    <t>This is a longer description of D12, going into more detail on what D12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</si>
  <si>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fadeOn=n1-4-3,1.2</t>
  </si>
  <si>
    <t>fadeOff=n1-4-3,1.2</t>
  </si>
  <si>
    <t>moveOpen=n1-4-3,1.6</t>
  </si>
  <si>
    <t>moveClose=n1-4-3,1.6</t>
  </si>
  <si>
    <t xml:space="preserve">1 1225.44 401.02 0 0 0 0 VCThingLabel 10 </t>
  </si>
  <si>
    <t>n1-4-3-1</t>
  </si>
  <si>
    <t>E34</t>
  </si>
  <si>
    <t>This a short description of E34, giving the briefest explanation of its E34'iness.</t>
  </si>
  <si>
    <t>This is a longer description of E34, going into more detail on what E34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</si>
  <si>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fadeOn=n1-4-3-1,1.2</t>
  </si>
  <si>
    <t>fadeOff=n1-4-3-1,1.2</t>
  </si>
  <si>
    <t>moveOpen=n1-4-3-1,1.6</t>
  </si>
  <si>
    <t>moveClose=n1-4-3-1,1.6</t>
  </si>
  <si>
    <t xml:space="preserve">0 1245.49 301.91 0 0 0 0 VCThingLabel  </t>
  </si>
  <si>
    <t>n1-4-3-2</t>
  </si>
  <si>
    <t>E35</t>
  </si>
  <si>
    <t>This a short description of E35, giving the briefest explanation of its E35'iness.</t>
  </si>
  <si>
    <t>This is a longer description of E35, going into more detail on what E35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</si>
  <si>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fadeOn=n1-4-3-2,1.2</t>
  </si>
  <si>
    <t>fadeOff=n1-4-3-2,1.2</t>
  </si>
  <si>
    <t>moveOpen=n1-4-3-2,1.6</t>
  </si>
  <si>
    <t>moveClose=n1-4-3-2,1.6</t>
  </si>
  <si>
    <t xml:space="preserve">0 1260.67 307.43 0 0 0 0 VCThingLabel  </t>
  </si>
  <si>
    <t>n1-4-3-3</t>
  </si>
  <si>
    <t>E36</t>
  </si>
  <si>
    <t>This a short description of E36, giving the briefest explanation of its E36'iness.</t>
  </si>
  <si>
    <t>This is a longer description of E36, going into more detail on what E36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</si>
  <si>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fadeOn=n1-4-3-3,1.2</t>
  </si>
  <si>
    <t>fadeOff=n1-4-3-3,1.2</t>
  </si>
  <si>
    <t>moveOpen=n1-4-3-3,1.6</t>
  </si>
  <si>
    <t>moveClose=n1-4-3-3,1.6</t>
  </si>
  <si>
    <t xml:space="preserve">0 1275.71 313.28 0 0 0 0 VCThingLabel  </t>
  </si>
  <si>
    <t>B2</t>
  </si>
  <si>
    <t>This a short description of B2, giving the briefest explanation of its B2'iness.</t>
  </si>
  <si>
    <t>This is a longer description of B2, going into more detail on what B2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</si>
  <si>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t>
  </si>
  <si>
    <t>fadeOff=n2,1.2</t>
  </si>
  <si>
    <t>moveOpen=n2,1.6</t>
  </si>
  <si>
    <t>moveClose=n2,1.6</t>
  </si>
  <si>
    <t xml:space="preserve">1 1183.85 816.15 0 0 0 0 VCThingLabel 36 </t>
  </si>
  <si>
    <t>n2-1</t>
  </si>
  <si>
    <t>C5</t>
  </si>
  <si>
    <t>This a short description of C5, giving the briefest explanation of its C5'iness.</t>
  </si>
  <si>
    <t>This is a longer description of C5, going into more detail on what C5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</si>
  <si>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fadeOn=n2-1,1.2</t>
  </si>
  <si>
    <t>fadeOff=n2-1,1.2</t>
  </si>
  <si>
    <t>moveOpen=n2-1,1.6</t>
  </si>
  <si>
    <t>moveClose=n2-1,1.6</t>
  </si>
  <si>
    <t xml:space="preserve">1 1235.7 559.04 0 0 0 0 VCThingLabel 20 </t>
  </si>
  <si>
    <t>n2-1-1</t>
  </si>
  <si>
    <t>D13</t>
  </si>
  <si>
    <t>This a short description of D13, giving the briefest explanation of its D13'iness.</t>
  </si>
  <si>
    <t>This is a longer description of D13, going into more detail on what D13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</si>
  <si>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fadeOn=n2-1-1,1.2</t>
  </si>
  <si>
    <t>fadeOff=n2-1-1,1.2</t>
  </si>
  <si>
    <t>moveOpen=n2-1-1,1.6</t>
  </si>
  <si>
    <t>moveClose=n2-1-1,1.6</t>
  </si>
  <si>
    <t xml:space="preserve">1 1264.13 417.05 0 0 0 0 VCThingLabel 10 </t>
  </si>
  <si>
    <t>n2-1-1-1</t>
  </si>
  <si>
    <t>E37</t>
  </si>
  <si>
    <t>This a short description of E37, giving the briefest explanation of its E37'iness.</t>
  </si>
  <si>
    <t>This is a longer description of E37, going into more detail on what E37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</si>
  <si>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fadeOn=n2-1-1-1,1.2</t>
  </si>
  <si>
    <t>fadeOff=n2-1-1-1,1.2</t>
  </si>
  <si>
    <t>moveOpen=n2-1-1-1,1.6</t>
  </si>
  <si>
    <t>moveClose=n2-1-1-1,1.6</t>
  </si>
  <si>
    <t xml:space="preserve">0 1290.63 319.46 0 0 0 0 VCThingLabel  </t>
  </si>
  <si>
    <t>n2-1-1-2</t>
  </si>
  <si>
    <t>E38</t>
  </si>
  <si>
    <t>This a short description of E38, giving the briefest explanation of its E38'iness.</t>
  </si>
  <si>
    <t>This is a longer description of E38, going into more detail on what E38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</si>
  <si>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fadeOn=n2-1-1-2,1.2</t>
  </si>
  <si>
    <t>fadeOff=n2-1-1-2,1.2</t>
  </si>
  <si>
    <t>moveOpen=n2-1-1-2,1.6</t>
  </si>
  <si>
    <t>moveClose=n2-1-1-2,1.6</t>
  </si>
  <si>
    <t xml:space="preserve">0 1305.4 325.96 0 0 0 0 VCThingLabel  </t>
  </si>
  <si>
    <t>n2-1-1-3</t>
  </si>
  <si>
    <t>E39</t>
  </si>
  <si>
    <t>This a short description of E39, giving the briefest explanation of its E39'iness.</t>
  </si>
  <si>
    <t>This is a longer description of E39, going into more detail on what E39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</si>
  <si>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fadeOn=n2-1-1-3,1.2</t>
  </si>
  <si>
    <t>fadeOff=n2-1-1-3,1.2</t>
  </si>
  <si>
    <t>moveOpen=n2-1-1-3,1.6</t>
  </si>
  <si>
    <t>moveClose=n2-1-1-3,1.6</t>
  </si>
  <si>
    <t xml:space="preserve">0 1320.03 332.78 0 0 0 0 VCThingLabel  </t>
  </si>
  <si>
    <t>n2-1-2</t>
  </si>
  <si>
    <t>D14</t>
  </si>
  <si>
    <t>This a short description of D14, giving the briefest explanation of its D14'iness.</t>
  </si>
  <si>
    <t>This is a longer description of D14, going into more detail on what D14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</si>
  <si>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fadeOn=n2-1-2,1.2</t>
  </si>
  <si>
    <t>fadeOff=n2-1-2,1.2</t>
  </si>
  <si>
    <t>moveOpen=n2-1-2,1.6</t>
  </si>
  <si>
    <t>moveClose=n2-1-2,1.6</t>
  </si>
  <si>
    <t xml:space="preserve">1 1301.69 435.57 0 0 0 0 VCThingLabel 10 </t>
  </si>
  <si>
    <t>n2-1-2-1</t>
  </si>
  <si>
    <t>E40</t>
  </si>
  <si>
    <t>This a short description of E40, giving the briefest explanation of its E40'iness.</t>
  </si>
  <si>
    <t>This is a longer description of E40, going into more detail on what E40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</si>
  <si>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fadeOn=n2-1-2-1,1.2</t>
  </si>
  <si>
    <t>fadeOff=n2-1-2-1,1.2</t>
  </si>
  <si>
    <t>moveOpen=n2-1-2-1,1.6</t>
  </si>
  <si>
    <t>moveClose=n2-1-2-1,1.6</t>
  </si>
  <si>
    <t xml:space="preserve">0 1334.51 339.92 0 0 0 0 VCThingLabel  </t>
  </si>
  <si>
    <t>n2-1-2-2</t>
  </si>
  <si>
    <t>E41</t>
  </si>
  <si>
    <t>This a short description of E41, giving the briefest explanation of its E41'iness.</t>
  </si>
  <si>
    <t>This is a longer description of E41, going into more detail on what E41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</si>
  <si>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fadeOn=n2-1-2-2,1.2</t>
  </si>
  <si>
    <t>fadeOff=n2-1-2-2,1.2</t>
  </si>
  <si>
    <t>moveOpen=n2-1-2-2,1.6</t>
  </si>
  <si>
    <t>moveClose=n2-1-2-2,1.6</t>
  </si>
  <si>
    <t xml:space="preserve">0 1348.83 347.38 0 0 0 0 VCThingLabel  </t>
  </si>
  <si>
    <t>n2-1-2-3</t>
  </si>
  <si>
    <t>E42</t>
  </si>
  <si>
    <t>This a short description of E42, giving the briefest explanation of its E42'iness.</t>
  </si>
  <si>
    <t>This is a longer description of E42, going into more detail on what E42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</si>
  <si>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fadeOn=n2-1-2-3,1.2</t>
  </si>
  <si>
    <t>fadeOff=n2-1-2-3,1.2</t>
  </si>
  <si>
    <t>moveOpen=n2-1-2-3,1.6</t>
  </si>
  <si>
    <t>moveClose=n2-1-2-3,1.6</t>
  </si>
  <si>
    <t xml:space="preserve">0 1362.99 355.14 0 0 0 0 VCThingLabel  </t>
  </si>
  <si>
    <t>n2-1-3</t>
  </si>
  <si>
    <t>D15</t>
  </si>
  <si>
    <t>This a short description of D15, giving the briefest explanation of its D15'iness.</t>
  </si>
  <si>
    <t>This is a longer description of D15, going into more detail on what D15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</si>
  <si>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fadeOn=n2-1-3,1.2</t>
  </si>
  <si>
    <t>fadeOff=n2-1-3,1.2</t>
  </si>
  <si>
    <t>moveOpen=n2-1-3,1.6</t>
  </si>
  <si>
    <t>moveClose=n2-1-3,1.6</t>
  </si>
  <si>
    <t xml:space="preserve">1 1337.96 456.51 0 0 0 0 VCThingLabel 10 </t>
  </si>
  <si>
    <t>n2-1-3-1</t>
  </si>
  <si>
    <t>E43</t>
  </si>
  <si>
    <t>This a short description of E43, giving the briefest explanation of its E43'iness.</t>
  </si>
  <si>
    <t>This is a longer description of E43, going into more detail on what E43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</si>
  <si>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fadeOn=n2-1-3-1,1.2</t>
  </si>
  <si>
    <t>fadeOff=n2-1-3-1,1.2</t>
  </si>
  <si>
    <t>moveOpen=n2-1-3-1,1.6</t>
  </si>
  <si>
    <t>moveClose=n2-1-3-1,1.6</t>
  </si>
  <si>
    <t xml:space="preserve">0 1376.97 363.22 0 0 0 0 VCThingLabel  </t>
  </si>
  <si>
    <t>n2-1-3-2</t>
  </si>
  <si>
    <t>E44</t>
  </si>
  <si>
    <t>This a short description of E44, giving the briefest explanation of its E44'iness.</t>
  </si>
  <si>
    <t>This is a longer description of E44, going into more detail on what E44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</si>
  <si>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fadeOn=n2-1-3-2,1.2</t>
  </si>
  <si>
    <t>fadeOff=n2-1-3-2,1.2</t>
  </si>
  <si>
    <t>moveOpen=n2-1-3-2,1.6</t>
  </si>
  <si>
    <t>moveClose=n2-1-3-2,1.6</t>
  </si>
  <si>
    <t xml:space="preserve">0 1390.77 371.59 0 0 0 0 VCThingLabel  </t>
  </si>
  <si>
    <t>n2-1-3-3</t>
  </si>
  <si>
    <t>E45</t>
  </si>
  <si>
    <t>This a short description of E45, giving the briefest explanation of its E45'iness.</t>
  </si>
  <si>
    <t>This is a longer description of E45, going into more detail on what E45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</si>
  <si>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fadeOn=n2-1-3-3,1.2</t>
  </si>
  <si>
    <t>fadeOff=n2-1-3-3,1.2</t>
  </si>
  <si>
    <t>moveOpen=n2-1-3-3,1.6</t>
  </si>
  <si>
    <t>moveClose=n2-1-3-3,1.6</t>
  </si>
  <si>
    <t xml:space="preserve">0 1404.39 380.26 0 0 0 0 VCThingLabel  </t>
  </si>
  <si>
    <t>n2-2</t>
  </si>
  <si>
    <t>C6</t>
  </si>
  <si>
    <t>This a short description of C6, giving the briefest explanation of its C6'iness.</t>
  </si>
  <si>
    <t>This is a longer description of C6, going into more detail on what C6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</si>
  <si>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fadeOn=n2-2,1.2</t>
  </si>
  <si>
    <t>fadeOff=n2-2,1.2</t>
  </si>
  <si>
    <t>moveOpen=n2-2,1.6</t>
  </si>
  <si>
    <t>moveClose=n2-2,1.6</t>
  </si>
  <si>
    <t xml:space="preserve">1 1317.2 613.49 0 0 0 0 VCThingLabel 20 </t>
  </si>
  <si>
    <t>n2-2-1</t>
  </si>
  <si>
    <t>D16</t>
  </si>
  <si>
    <t>This a short description of D16, giving the briefest explanation of its D16'iness.</t>
  </si>
  <si>
    <t>This is a longer description of D16, going into more detail on what D16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</si>
  <si>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fadeOn=n2-2-1,1.2</t>
  </si>
  <si>
    <t>fadeOff=n2-2-1,1.2</t>
  </si>
  <si>
    <t>moveOpen=n2-2-1,1.6</t>
  </si>
  <si>
    <t>moveClose=n2-2-1,1.6</t>
  </si>
  <si>
    <t xml:space="preserve">1 1372.79 479.78 0 0 0 0 VCThingLabel 10 </t>
  </si>
  <si>
    <t>n2-2-1-1</t>
  </si>
  <si>
    <t>E46</t>
  </si>
  <si>
    <t>This a short description of E46, giving the briefest explanation of its E46'iness.</t>
  </si>
  <si>
    <t>This is a longer description of E46, going into more detail on what E46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</si>
  <si>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fadeOn=n2-2-1-1,1.2</t>
  </si>
  <si>
    <t>fadeOff=n2-2-1-1,1.2</t>
  </si>
  <si>
    <t>moveOpen=n2-2-1-1,1.6</t>
  </si>
  <si>
    <t>moveClose=n2-2-1-1,1.6</t>
  </si>
  <si>
    <t xml:space="preserve">0 1417.81 389.23 0 0 0 0 VCThingLabel  </t>
  </si>
  <si>
    <t>n2-2-1-2</t>
  </si>
  <si>
    <t>E47</t>
  </si>
  <si>
    <t>This a short description of E47, giving the briefest explanation of its E47'iness.</t>
  </si>
  <si>
    <t>This is a longer description of E47, going into more detail on what E47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</si>
  <si>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fadeOn=n2-2-1-2,1.2</t>
  </si>
  <si>
    <t>fadeOff=n2-2-1-2,1.2</t>
  </si>
  <si>
    <t>moveOpen=n2-2-1-2,1.6</t>
  </si>
  <si>
    <t>moveClose=n2-2-1-2,1.6</t>
  </si>
  <si>
    <t xml:space="preserve">0 1431.03 398.49 0 0 0 0 VCThingLabel  </t>
  </si>
  <si>
    <t>n2-2-1-3</t>
  </si>
  <si>
    <t>E48</t>
  </si>
  <si>
    <t>This a short description of E48, giving the briefest explanation of its E48'iness.</t>
  </si>
  <si>
    <t>This is a longer description of E48, going into more detail on what E48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</si>
  <si>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fadeOn=n2-2-1-3,1.2</t>
  </si>
  <si>
    <t>fadeOff=n2-2-1-3,1.2</t>
  </si>
  <si>
    <t>moveOpen=n2-2-1-3,1.6</t>
  </si>
  <si>
    <t>moveClose=n2-2-1-3,1.6</t>
  </si>
  <si>
    <t xml:space="preserve">0 1444.05 408.04 0 0 0 0 VCThingLabel  </t>
  </si>
  <si>
    <t>n2-2-2</t>
  </si>
  <si>
    <t>D17</t>
  </si>
  <si>
    <t>This a short description of D17, giving the briefest explanation of its D17'iness.</t>
  </si>
  <si>
    <t>This is a longer description of D17, going into more detail on what D17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</si>
  <si>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fadeOn=n2-2-2,1.2</t>
  </si>
  <si>
    <t>fadeOff=n2-2-2,1.2</t>
  </si>
  <si>
    <t>moveOpen=n2-2-2,1.6</t>
  </si>
  <si>
    <t>moveClose=n2-2-2,1.6</t>
  </si>
  <si>
    <t xml:space="preserve">1 1406.01 505.27 0 0 0 0 VCThingLabel 10 </t>
  </si>
  <si>
    <t>n2-2-2-1</t>
  </si>
  <si>
    <t>E49</t>
  </si>
  <si>
    <t>This a short description of E49, giving the briefest explanation of its E49'iness.</t>
  </si>
  <si>
    <t>This is a longer description of E49, going into more detail on what E49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</si>
  <si>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fadeOn=n2-2-2-1,1.2</t>
  </si>
  <si>
    <t>fadeOff=n2-2-2-1,1.2</t>
  </si>
  <si>
    <t>moveOpen=n2-2-2-1,1.6</t>
  </si>
  <si>
    <t>moveClose=n2-2-2-1,1.6</t>
  </si>
  <si>
    <t xml:space="preserve">0 1456.86 417.87 0 0 0 0 VCThingLabel  </t>
  </si>
  <si>
    <t>n2-2-2-2</t>
  </si>
  <si>
    <t>E50</t>
  </si>
  <si>
    <t>This a short description of E50, giving the briefest explanation of its E50'iness.</t>
  </si>
  <si>
    <t>This is a longer description of E50, going into more detail on what E50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</si>
  <si>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fadeOn=n2-2-2-2,1.2</t>
  </si>
  <si>
    <t>fadeOff=n2-2-2-2,1.2</t>
  </si>
  <si>
    <t>moveOpen=n2-2-2-2,1.6</t>
  </si>
  <si>
    <t>moveClose=n2-2-2-2,1.6</t>
  </si>
  <si>
    <t xml:space="preserve">0 1469.45 427.97 0 0 0 0 VCThingLabel  </t>
  </si>
  <si>
    <t>n2-2-2-3</t>
  </si>
  <si>
    <t>E51</t>
  </si>
  <si>
    <t>This a short description of E51, giving the briefest explanation of its E51'iness.</t>
  </si>
  <si>
    <t>This is a longer description of E51, going into more detail on what E51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</si>
  <si>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fadeOn=n2-2-2-3,1.2</t>
  </si>
  <si>
    <t>fadeOff=n2-2-2-3,1.2</t>
  </si>
  <si>
    <t>moveOpen=n2-2-2-3,1.6</t>
  </si>
  <si>
    <t>moveClose=n2-2-2-3,1.6</t>
  </si>
  <si>
    <t xml:space="preserve">0 1481.82 438.35 0 0 0 0 VCThingLabel  </t>
  </si>
  <si>
    <t>n2-2-3</t>
  </si>
  <si>
    <t>D18</t>
  </si>
  <si>
    <t>This a short description of D18, giving the briefest explanation of its D18'iness.</t>
  </si>
  <si>
    <t>This is a longer description of D18, going into more detail on what D18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</si>
  <si>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fadeOn=n2-2-3,1.2</t>
  </si>
  <si>
    <t>fadeOff=n2-2-3,1.2</t>
  </si>
  <si>
    <t>moveOpen=n2-2-3,1.6</t>
  </si>
  <si>
    <t>moveClose=n2-2-3,1.6</t>
  </si>
  <si>
    <t xml:space="preserve">1 1437.5 532.89 0 0 0 0 VCThingLabel 10 </t>
  </si>
  <si>
    <t>n2-2-3-1</t>
  </si>
  <si>
    <t>E52</t>
  </si>
  <si>
    <t>This a short description of E52, giving the briefest explanation of its E52'iness.</t>
  </si>
  <si>
    <t>This is a longer description of E52, going into more detail on what E52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</si>
  <si>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fadeOn=n2-2-3-1,1.2</t>
  </si>
  <si>
    <t>fadeOff=n2-2-3-1,1.2</t>
  </si>
  <si>
    <t>moveOpen=n2-2-3-1,1.6</t>
  </si>
  <si>
    <t>moveClose=n2-2-3-1,1.6</t>
  </si>
  <si>
    <t xml:space="preserve">0 1493.96 448.99 0 0 0 0 VCThingLabel  </t>
  </si>
  <si>
    <t>n2-2-3-2</t>
  </si>
  <si>
    <t>E53</t>
  </si>
  <si>
    <t>This a short description of E53, giving the briefest explanation of its E53'iness.</t>
  </si>
  <si>
    <t>This is a longer description of E53, going into more detail on what E53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</si>
  <si>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fadeOn=n2-2-3-2,1.2</t>
  </si>
  <si>
    <t>fadeOff=n2-2-3-2,1.2</t>
  </si>
  <si>
    <t>moveOpen=n2-2-3-2,1.6</t>
  </si>
  <si>
    <t>moveClose=n2-2-3-2,1.6</t>
  </si>
  <si>
    <t xml:space="preserve">0 1505.86 459.9 0 0 0 0 VCThingLabel  </t>
  </si>
  <si>
    <t>n2-2-3-3</t>
  </si>
  <si>
    <t>E54</t>
  </si>
  <si>
    <t>This a short description of E54, giving the briefest explanation of its E54'iness.</t>
  </si>
  <si>
    <t>This is a longer description of E54, going into more detail on what E54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</si>
  <si>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fadeOn=n2-2-3-3,1.2</t>
  </si>
  <si>
    <t>fadeOff=n2-2-3-3,1.2</t>
  </si>
  <si>
    <t>moveOpen=n2-2-3-3,1.6</t>
  </si>
  <si>
    <t>moveClose=n2-2-3-3,1.6</t>
  </si>
  <si>
    <t xml:space="preserve">0 1517.52 471.06 0 0 0 0 VCThingLabel  </t>
  </si>
  <si>
    <t>n2-3</t>
  </si>
  <si>
    <t>C7</t>
  </si>
  <si>
    <t>This a short description of C7, giving the briefest explanation of its C7'iness.</t>
  </si>
  <si>
    <t>This is a longer description of C7, going into more detail on what C7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</si>
  <si>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fadeOn=n2-3,1.2</t>
  </si>
  <si>
    <t>fadeOff=n2-3,1.2</t>
  </si>
  <si>
    <t>moveOpen=n2-3,1.6</t>
  </si>
  <si>
    <t>moveClose=n2-3,1.6</t>
  </si>
  <si>
    <t xml:space="preserve">1 1386.51 682.8 0 0 0 0 VCThingLabel 20 </t>
  </si>
  <si>
    <t>n2-3-1</t>
  </si>
  <si>
    <t>D19</t>
  </si>
  <si>
    <t>This a short description of D19, giving the briefest explanation of its D19'iness.</t>
  </si>
  <si>
    <t>This is a longer description of D19, going into more detail on what D19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</si>
  <si>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fadeOn=n2-3-1,1.2</t>
  </si>
  <si>
    <t>fadeOff=n2-3-1,1.2</t>
  </si>
  <si>
    <t>moveOpen=n2-3-1,1.6</t>
  </si>
  <si>
    <t>moveClose=n2-3-1,1.6</t>
  </si>
  <si>
    <t xml:space="preserve">1 1467.11 562.5 0 0 0 0 VCThingLabel 10 </t>
  </si>
  <si>
    <t>n2-3-1-1</t>
  </si>
  <si>
    <t>E55</t>
  </si>
  <si>
    <t>This a short description of E55, giving the briefest explanation of its E55'iness.</t>
  </si>
  <si>
    <t>This is a longer description of E55, going into more detail on what E55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</si>
  <si>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fadeOn=n2-3-1-1,1.2</t>
  </si>
  <si>
    <t>fadeOff=n2-3-1-1,1.2</t>
  </si>
  <si>
    <t>moveOpen=n2-3-1-1,1.6</t>
  </si>
  <si>
    <t>moveClose=n2-3-1-1,1.6</t>
  </si>
  <si>
    <t xml:space="preserve">0 1528.94 482.48 0 0 0 0 VCThingLabel  </t>
  </si>
  <si>
    <t>n2-3-1-2</t>
  </si>
  <si>
    <t>E56</t>
  </si>
  <si>
    <t>This a short description of E56, giving the briefest explanation of its E56'iness.</t>
  </si>
  <si>
    <t>This is a longer description of E56, going into more detail on what E56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</si>
  <si>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fadeOn=n2-3-1-2,1.2</t>
  </si>
  <si>
    <t>fadeOff=n2-3-1-2,1.2</t>
  </si>
  <si>
    <t>moveOpen=n2-3-1-2,1.6</t>
  </si>
  <si>
    <t>moveClose=n2-3-1-2,1.6</t>
  </si>
  <si>
    <t xml:space="preserve">0 1540.1 494.14 0 0 0 0 VCThingLabel  </t>
  </si>
  <si>
    <t>n2-3-1-3</t>
  </si>
  <si>
    <t>E57</t>
  </si>
  <si>
    <t>This a short description of E57, giving the briefest explanation of its E57'iness.</t>
  </si>
  <si>
    <t>This is a longer description of E57, going into more detail on what E57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</si>
  <si>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fadeOn=n2-3-1-3,1.2</t>
  </si>
  <si>
    <t>fadeOff=n2-3-1-3,1.2</t>
  </si>
  <si>
    <t>moveOpen=n2-3-1-3,1.6</t>
  </si>
  <si>
    <t>moveClose=n2-3-1-3,1.6</t>
  </si>
  <si>
    <t xml:space="preserve">0 1551.01 506.04 0 0 0 0 VCThingLabel  </t>
  </si>
  <si>
    <t>n2-3-2</t>
  </si>
  <si>
    <t>D20</t>
  </si>
  <si>
    <t>This a short description of D20, giving the briefest explanation of its D20'iness.</t>
  </si>
  <si>
    <t>This is a longer description of D20, going into more detail on what D20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</si>
  <si>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fadeOn=n2-3-2,1.2</t>
  </si>
  <si>
    <t>fadeOff=n2-3-2,1.2</t>
  </si>
  <si>
    <t>moveOpen=n2-3-2,1.6</t>
  </si>
  <si>
    <t>moveClose=n2-3-2,1.6</t>
  </si>
  <si>
    <t xml:space="preserve">1 1494.73 593.99 0 0 0 0 VCThingLabel 10 </t>
  </si>
  <si>
    <t>n2-3-2-1</t>
  </si>
  <si>
    <t>E58</t>
  </si>
  <si>
    <t>This a short description of E58, giving the briefest explanation of its E58'iness.</t>
  </si>
  <si>
    <t>This is a longer description of E58, going into more detail on what E58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</si>
  <si>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fadeOn=n2-3-2-1,1.2</t>
  </si>
  <si>
    <t>fadeOff=n2-3-2-1,1.2</t>
  </si>
  <si>
    <t>moveOpen=n2-3-2-1,1.6</t>
  </si>
  <si>
    <t>moveClose=n2-3-2-1,1.6</t>
  </si>
  <si>
    <t xml:space="preserve">0 1561.65 518.18 0 0 0 0 VCThingLabel  </t>
  </si>
  <si>
    <t>n2-3-2-2</t>
  </si>
  <si>
    <t>E59</t>
  </si>
  <si>
    <t>This a short description of E59, giving the briefest explanation of its E59'iness.</t>
  </si>
  <si>
    <t>This is a longer description of E59, going into more detail on what E59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</si>
  <si>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fadeOn=n2-3-2-2,1.2</t>
  </si>
  <si>
    <t>fadeOff=n2-3-2-2,1.2</t>
  </si>
  <si>
    <t>moveOpen=n2-3-2-2,1.6</t>
  </si>
  <si>
    <t>moveClose=n2-3-2-2,1.6</t>
  </si>
  <si>
    <t xml:space="preserve">0 1572.03 530.55 0 0 0 0 VCThingLabel  </t>
  </si>
  <si>
    <t>n2-3-2-3</t>
  </si>
  <si>
    <t>E60</t>
  </si>
  <si>
    <t>This a short description of E60, giving the briefest explanation of its E60'iness.</t>
  </si>
  <si>
    <t>This is a longer description of E60, going into more detail on what E60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</si>
  <si>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fadeOn=n2-3-2-3,1.2</t>
  </si>
  <si>
    <t>fadeOff=n2-3-2-3,1.2</t>
  </si>
  <si>
    <t>moveOpen=n2-3-2-3,1.6</t>
  </si>
  <si>
    <t>moveClose=n2-3-2-3,1.6</t>
  </si>
  <si>
    <t xml:space="preserve">0 1582.13 543.14 0 0 0 0 VCThingLabel  </t>
  </si>
  <si>
    <t>n2-3-3</t>
  </si>
  <si>
    <t>D21</t>
  </si>
  <si>
    <t>This a short description of D21, giving the briefest explanation of its D21'iness.</t>
  </si>
  <si>
    <t>This is a longer description of D21, going into more detail on what D21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</si>
  <si>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fadeOn=n2-3-3,1.2</t>
  </si>
  <si>
    <t>fadeOff=n2-3-3,1.2</t>
  </si>
  <si>
    <t>moveOpen=n2-3-3,1.6</t>
  </si>
  <si>
    <t>moveClose=n2-3-3,1.6</t>
  </si>
  <si>
    <t xml:space="preserve">1 1520.22 627.21 0 0 0 0 VCThingLabel 10 </t>
  </si>
  <si>
    <t>n2-3-3-1</t>
  </si>
  <si>
    <t>E61</t>
  </si>
  <si>
    <t>This a short description of E61, giving the briefest explanation of its E61'iness.</t>
  </si>
  <si>
    <t>This is a longer description of E61, going into more detail on what E61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</si>
  <si>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fadeOn=n2-3-3-1,1.2</t>
  </si>
  <si>
    <t>fadeOff=n2-3-3-1,1.2</t>
  </si>
  <si>
    <t>moveOpen=n2-3-3-1,1.6</t>
  </si>
  <si>
    <t>moveClose=n2-3-3-1,1.6</t>
  </si>
  <si>
    <t xml:space="preserve">0 1591.96 555.95 0 0 0 0 VCThingLabel  </t>
  </si>
  <si>
    <t>n2-3-3-2</t>
  </si>
  <si>
    <t>E62</t>
  </si>
  <si>
    <t>This a short description of E62, giving the briefest explanation of its E62'iness.</t>
  </si>
  <si>
    <t>This is a longer description of E62, going into more detail on what E62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</si>
  <si>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fadeOn=n2-3-3-2,1.2</t>
  </si>
  <si>
    <t>fadeOff=n2-3-3-2,1.2</t>
  </si>
  <si>
    <t>moveOpen=n2-3-3-2,1.6</t>
  </si>
  <si>
    <t>moveClose=n2-3-3-2,1.6</t>
  </si>
  <si>
    <t xml:space="preserve">0 1601.51 568.97 0 0 0 0 VCThingLabel  </t>
  </si>
  <si>
    <t>n2-3-3-3</t>
  </si>
  <si>
    <t>E63</t>
  </si>
  <si>
    <t>This a short description of E63, giving the briefest explanation of its E63'iness.</t>
  </si>
  <si>
    <t>This is a longer description of E63, going into more detail on what E63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</si>
  <si>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fadeOn=n2-3-3-3,1.2</t>
  </si>
  <si>
    <t>fadeOff=n2-3-3-3,1.2</t>
  </si>
  <si>
    <t>moveOpen=n2-3-3-3,1.6</t>
  </si>
  <si>
    <t>moveClose=n2-3-3-3,1.6</t>
  </si>
  <si>
    <t xml:space="preserve">0 1610.77 582.19 0 0 0 0 VCThingLabel  </t>
  </si>
  <si>
    <t>n2-4</t>
  </si>
  <si>
    <t>C8</t>
  </si>
  <si>
    <t>This a short description of C8, giving the briefest explanation of its C8'iness.</t>
  </si>
  <si>
    <t>This is a longer description of C8, going into more detail on what C8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</si>
  <si>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fadeOn=n2-4,1.2</t>
  </si>
  <si>
    <t>fadeOff=n2-4,1.2</t>
  </si>
  <si>
    <t>moveOpen=n2-4,1.6</t>
  </si>
  <si>
    <t>moveClose=n2-4,1.6</t>
  </si>
  <si>
    <t xml:space="preserve">1 1440.96 764.3 0 0 0 0 VCThingLabel 20 </t>
  </si>
  <si>
    <t>n2-4-1</t>
  </si>
  <si>
    <t>D22</t>
  </si>
  <si>
    <t>This a short description of D22, giving the briefest explanation of its D22'iness.</t>
  </si>
  <si>
    <t>This is a longer description of D22, going into more detail on what D22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</si>
  <si>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fadeOn=n2-4-1,1.2</t>
  </si>
  <si>
    <t>fadeOff=n2-4-1,1.2</t>
  </si>
  <si>
    <t>moveOpen=n2-4-1,1.6</t>
  </si>
  <si>
    <t>moveClose=n2-4-1,1.6</t>
  </si>
  <si>
    <t xml:space="preserve">1 1543.49 662.04 0 0 0 0 VCThingLabel 10 </t>
  </si>
  <si>
    <t>n2-4-1-1</t>
  </si>
  <si>
    <t>E64</t>
  </si>
  <si>
    <t>This a short description of E64, giving the briefest explanation of its E64'iness.</t>
  </si>
  <si>
    <t>This is a longer description of E64, going into more detail on what E64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</si>
  <si>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fadeOn=n2-4-1-1,1.2</t>
  </si>
  <si>
    <t>fadeOff=n2-4-1-1,1.2</t>
  </si>
  <si>
    <t>moveOpen=n2-4-1-1,1.6</t>
  </si>
  <si>
    <t>moveClose=n2-4-1-1,1.6</t>
  </si>
  <si>
    <t xml:space="preserve">0 1619.74 595.61 0 0 0 0 VCThingLabel  </t>
  </si>
  <si>
    <t>n2-4-1-2</t>
  </si>
  <si>
    <t>E65</t>
  </si>
  <si>
    <t>This a short description of E65, giving the briefest explanation of its E65'iness.</t>
  </si>
  <si>
    <t>This is a longer description of E65, going into more detail on what E65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</si>
  <si>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fadeOn=n2-4-1-2,1.2</t>
  </si>
  <si>
    <t>fadeOff=n2-4-1-2,1.2</t>
  </si>
  <si>
    <t>moveOpen=n2-4-1-2,1.6</t>
  </si>
  <si>
    <t>moveClose=n2-4-1-2,1.6</t>
  </si>
  <si>
    <t xml:space="preserve">0 1628.41 609.23 0 0 0 0 VCThingLabel  </t>
  </si>
  <si>
    <t>n2-4-1-3</t>
  </si>
  <si>
    <t>E66</t>
  </si>
  <si>
    <t>This a short description of E66, giving the briefest explanation of its E66'iness.</t>
  </si>
  <si>
    <t>This is a longer description of E66, going into more detail on what E66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</si>
  <si>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fadeOn=n2-4-1-3,1.2</t>
  </si>
  <si>
    <t>fadeOff=n2-4-1-3,1.2</t>
  </si>
  <si>
    <t>moveOpen=n2-4-1-3,1.6</t>
  </si>
  <si>
    <t>moveClose=n2-4-1-3,1.6</t>
  </si>
  <si>
    <t xml:space="preserve">0 1636.78 623.03 0 0 0 0 VCThingLabel  </t>
  </si>
  <si>
    <t>n2-4-2</t>
  </si>
  <si>
    <t>D23</t>
  </si>
  <si>
    <t>This a short description of D23, giving the briefest explanation of its D23'iness.</t>
  </si>
  <si>
    <t>This is a longer description of D23, going into more detail on what D23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</si>
  <si>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fadeOn=n2-4-2,1.2</t>
  </si>
  <si>
    <t>fadeOff=n2-4-2,1.2</t>
  </si>
  <si>
    <t>moveOpen=n2-4-2,1.6</t>
  </si>
  <si>
    <t>moveClose=n2-4-2,1.6</t>
  </si>
  <si>
    <t xml:space="preserve">1 1564.43 698.31 0 0 0 0 VCThingLabel 10 </t>
  </si>
  <si>
    <t>n2-4-2-1</t>
  </si>
  <si>
    <t>E67</t>
  </si>
  <si>
    <t>This a short description of E67, giving the briefest explanation of its E67'iness.</t>
  </si>
  <si>
    <t>This is a longer description of E67, going into more detail on what E67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</si>
  <si>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fadeOn=n2-4-2-1,1.2</t>
  </si>
  <si>
    <t>fadeOff=n2-4-2-1,1.2</t>
  </si>
  <si>
    <t>moveOpen=n2-4-2-1,1.6</t>
  </si>
  <si>
    <t>moveClose=n2-4-2-1,1.6</t>
  </si>
  <si>
    <t xml:space="preserve">0 1644.86 637.01 0 0 0 0 VCThingLabel  </t>
  </si>
  <si>
    <t>n2-4-2-2</t>
  </si>
  <si>
    <t>E68</t>
  </si>
  <si>
    <t>This a short description of E68, giving the briefest explanation of its E68'iness.</t>
  </si>
  <si>
    <t>This is a longer description of E68, going into more detail on what E68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</si>
  <si>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fadeOn=n2-4-2-2,1.2</t>
  </si>
  <si>
    <t>fadeOff=n2-4-2-2,1.2</t>
  </si>
  <si>
    <t>moveOpen=n2-4-2-2,1.6</t>
  </si>
  <si>
    <t>moveClose=n2-4-2-2,1.6</t>
  </si>
  <si>
    <t xml:space="preserve">0 1652.62 651.17 0 0 0 0 VCThingLabel  </t>
  </si>
  <si>
    <t>n2-4-2-3</t>
  </si>
  <si>
    <t>E69</t>
  </si>
  <si>
    <t>This a short description of E69, giving the briefest explanation of its E69'iness.</t>
  </si>
  <si>
    <t>This is a longer description of E69, going into more detail on what E69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</si>
  <si>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fadeOn=n2-4-2-3,1.2</t>
  </si>
  <si>
    <t>fadeOff=n2-4-2-3,1.2</t>
  </si>
  <si>
    <t>moveOpen=n2-4-2-3,1.6</t>
  </si>
  <si>
    <t>moveClose=n2-4-2-3,1.6</t>
  </si>
  <si>
    <t xml:space="preserve">0 1660.08 665.49 0 0 0 0 VCThingLabel  </t>
  </si>
  <si>
    <t>n2-4-3</t>
  </si>
  <si>
    <t>D24</t>
  </si>
  <si>
    <t>This a short description of D24, giving the briefest explanation of its D24'iness.</t>
  </si>
  <si>
    <t>This is a longer description of D24, going into more detail on what D24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</si>
  <si>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fadeOn=n2-4-3,1.2</t>
  </si>
  <si>
    <t>fadeOff=n2-4-3,1.2</t>
  </si>
  <si>
    <t>moveOpen=n2-4-3,1.6</t>
  </si>
  <si>
    <t>moveClose=n2-4-3,1.6</t>
  </si>
  <si>
    <t xml:space="preserve">1 1582.95 735.87 0 0 0 0 VCThingLabel 10 </t>
  </si>
  <si>
    <t>n2-4-3-1</t>
  </si>
  <si>
    <t>E70</t>
  </si>
  <si>
    <t>This a short description of E70, giving the briefest explanation of its E70'iness.</t>
  </si>
  <si>
    <t>This is a longer description of E70, going into more detail on what E70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</si>
  <si>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fadeOn=n2-4-3-1,1.2</t>
  </si>
  <si>
    <t>fadeOff=n2-4-3-1,1.2</t>
  </si>
  <si>
    <t>moveOpen=n2-4-3-1,1.6</t>
  </si>
  <si>
    <t>moveClose=n2-4-3-1,1.6</t>
  </si>
  <si>
    <t xml:space="preserve">0 1667.22 679.97 0 0 0 0 VCThingLabel  </t>
  </si>
  <si>
    <t>n2-4-3-2</t>
  </si>
  <si>
    <t>E71</t>
  </si>
  <si>
    <t>This a short description of E71, giving the briefest explanation of its E71'iness.</t>
  </si>
  <si>
    <t>This is a longer description of E71, going into more detail on what E71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</si>
  <si>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fadeOn=n2-4-3-2,1.2</t>
  </si>
  <si>
    <t>fadeOff=n2-4-3-2,1.2</t>
  </si>
  <si>
    <t>moveOpen=n2-4-3-2,1.6</t>
  </si>
  <si>
    <t>moveClose=n2-4-3-2,1.6</t>
  </si>
  <si>
    <t xml:space="preserve">0 1674.04 694.6 0 0 0 0 VCThingLabel  </t>
  </si>
  <si>
    <t>n2-4-3-3</t>
  </si>
  <si>
    <t>E72</t>
  </si>
  <si>
    <t>This a short description of E72, giving the briefest explanation of its E72'iness.</t>
  </si>
  <si>
    <t>This is a longer description of E72, going into more detail on what E72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</si>
  <si>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fadeOn=n2-4-3-3,1.2</t>
  </si>
  <si>
    <t>fadeOff=n2-4-3-3,1.2</t>
  </si>
  <si>
    <t>moveOpen=n2-4-3-3,1.6</t>
  </si>
  <si>
    <t>moveClose=n2-4-3-3,1.6</t>
  </si>
  <si>
    <t xml:space="preserve">0 1680.54 709.37 0 0 0 0 VCThingLabel  </t>
  </si>
  <si>
    <t>B3</t>
  </si>
  <si>
    <t>This a short description of B3, giving the briefest explanation of its B3'iness.</t>
  </si>
  <si>
    <t>This is a longer description of B3, going into more detail on what B3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</si>
  <si>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t>
  </si>
  <si>
    <t>fadeOff=n3,1.2</t>
  </si>
  <si>
    <t>moveOpen=n3,1.6</t>
  </si>
  <si>
    <t>moveClose=n3,1.6</t>
  </si>
  <si>
    <t xml:space="preserve">1 1260 1000 0 0 0 0 VCThingLabel 36 </t>
  </si>
  <si>
    <t>n3-1</t>
  </si>
  <si>
    <t>C9</t>
  </si>
  <si>
    <t>This a short description of C9, giving the briefest explanation of its C9'iness.</t>
  </si>
  <si>
    <t>This is a longer description of C9, going into more detail on what C9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</si>
  <si>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fadeOn=n3-1,1.2</t>
  </si>
  <si>
    <t>fadeOff=n3-1,1.2</t>
  </si>
  <si>
    <t>moveOpen=n3-1,1.6</t>
  </si>
  <si>
    <t>moveClose=n3-1,1.6</t>
  </si>
  <si>
    <t xml:space="preserve">1 1478.47 854.86 0 0 0 0 VCThingLabel 20 </t>
  </si>
  <si>
    <t>n3-1-1</t>
  </si>
  <si>
    <t>D25</t>
  </si>
  <si>
    <t>This a short description of D25, giving the briefest explanation of its D25'iness.</t>
  </si>
  <si>
    <t>This is a longer description of D25, going into more detail on what D25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</si>
  <si>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fadeOn=n3-1-1,1.2</t>
  </si>
  <si>
    <t>fadeOff=n3-1-1,1.2</t>
  </si>
  <si>
    <t>moveOpen=n3-1-1,1.6</t>
  </si>
  <si>
    <t>moveClose=n3-1-1,1.6</t>
  </si>
  <si>
    <t xml:space="preserve">1 1598.98 774.56 0 0 0 0 VCThingLabel 10 </t>
  </si>
  <si>
    <t>n3-1-1-1</t>
  </si>
  <si>
    <t>E73</t>
  </si>
  <si>
    <t>This a short description of E73, giving the briefest explanation of its E73'iness.</t>
  </si>
  <si>
    <t>This is a longer description of E73, going into more detail on what E73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</si>
  <si>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fadeOn=n3-1-1-1,1.2</t>
  </si>
  <si>
    <t>fadeOff=n3-1-1-1,1.2</t>
  </si>
  <si>
    <t>moveOpen=n3-1-1-1,1.6</t>
  </si>
  <si>
    <t>moveClose=n3-1-1-1,1.6</t>
  </si>
  <si>
    <t xml:space="preserve">0 1686.72 724.29 0 0 0 0 VCThingLabel  </t>
  </si>
  <si>
    <t>n3-1-1-2</t>
  </si>
  <si>
    <t>E74</t>
  </si>
  <si>
    <t>This a short description of E74, giving the briefest explanation of its E74'iness.</t>
  </si>
  <si>
    <t>This is a longer description of E74, going into more detail on what E74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</si>
  <si>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fadeOn=n3-1-1-2,1.2</t>
  </si>
  <si>
    <t>fadeOff=n3-1-1-2,1.2</t>
  </si>
  <si>
    <t>moveOpen=n3-1-1-2,1.6</t>
  </si>
  <si>
    <t>moveClose=n3-1-1-2,1.6</t>
  </si>
  <si>
    <t xml:space="preserve">0 1692.57 739.33 0 0 0 0 VCThingLabel  </t>
  </si>
  <si>
    <t>n3-1-1-3</t>
  </si>
  <si>
    <t>E75</t>
  </si>
  <si>
    <t>This a short description of E75, giving the briefest explanation of its E75'iness.</t>
  </si>
  <si>
    <t>This is a longer description of E75, going into more detail on what E75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</si>
  <si>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fadeOn=n3-1-1-3,1.2</t>
  </si>
  <si>
    <t>fadeOff=n3-1-1-3,1.2</t>
  </si>
  <si>
    <t>moveOpen=n3-1-1-3,1.6</t>
  </si>
  <si>
    <t>moveClose=n3-1-1-3,1.6</t>
  </si>
  <si>
    <t xml:space="preserve">0 1698.09 754.51 0 0 0 0 VCThingLabel  </t>
  </si>
  <si>
    <t>n3-1-2</t>
  </si>
  <si>
    <t>D26</t>
  </si>
  <si>
    <t>This a short description of D26, giving the briefest explanation of its D26'iness.</t>
  </si>
  <si>
    <t>This is a longer description of D26, going into more detail on what D26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</si>
  <si>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fadeOn=n3-1-2,1.2</t>
  </si>
  <si>
    <t>fadeOff=n3-1-2,1.2</t>
  </si>
  <si>
    <t>moveOpen=n3-1-2,1.6</t>
  </si>
  <si>
    <t>moveClose=n3-1-2,1.6</t>
  </si>
  <si>
    <t xml:space="preserve">1 1612.44 814.22 0 0 0 0 VCThingLabel 10 </t>
  </si>
  <si>
    <t>n3-1-2-1</t>
  </si>
  <si>
    <t>E76</t>
  </si>
  <si>
    <t>This a short description of E76, giving the briefest explanation of its E76'iness.</t>
  </si>
  <si>
    <t>This is a longer description of E76, going into more detail on what E76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</si>
  <si>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fadeOn=n3-1-2-1,1.2</t>
  </si>
  <si>
    <t>fadeOff=n3-1-2-1,1.2</t>
  </si>
  <si>
    <t>moveOpen=n3-1-2-1,1.6</t>
  </si>
  <si>
    <t>moveClose=n3-1-2-1,1.6</t>
  </si>
  <si>
    <t xml:space="preserve">0 1703.28 769.79 0 0 0 0 VCThingLabel  </t>
  </si>
  <si>
    <t>n3-1-2-2</t>
  </si>
  <si>
    <t>E77</t>
  </si>
  <si>
    <t>This a short description of E77, giving the briefest explanation of its E77'iness.</t>
  </si>
  <si>
    <t>This is a longer description of E77, going into more detail on what E77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</si>
  <si>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fadeOn=n3-1-2-2,1.2</t>
  </si>
  <si>
    <t>fadeOff=n3-1-2-2,1.2</t>
  </si>
  <si>
    <t>moveOpen=n3-1-2-2,1.6</t>
  </si>
  <si>
    <t>moveClose=n3-1-2-2,1.6</t>
  </si>
  <si>
    <t xml:space="preserve">0 1708.14 785.19 0 0 0 0 VCThingLabel  </t>
  </si>
  <si>
    <t>n3-1-2-3</t>
  </si>
  <si>
    <t>E78</t>
  </si>
  <si>
    <t>This a short description of E78, giving the briefest explanation of its E78'iness.</t>
  </si>
  <si>
    <t>This is a longer description of E78, going into more detail on what E78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</si>
  <si>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fadeOn=n3-1-2-3,1.2</t>
  </si>
  <si>
    <t>fadeOff=n3-1-2-3,1.2</t>
  </si>
  <si>
    <t>moveOpen=n3-1-2-3,1.6</t>
  </si>
  <si>
    <t>moveClose=n3-1-2-3,1.6</t>
  </si>
  <si>
    <t xml:space="preserve">0 1712.65 800.69 0 0 0 0 VCThingLabel  </t>
  </si>
  <si>
    <t>n3-1-3</t>
  </si>
  <si>
    <t>D27</t>
  </si>
  <si>
    <t>This a short description of D27, giving the briefest explanation of its D27'iness.</t>
  </si>
  <si>
    <t>This is a longer description of D27, going into more detail on what D27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</si>
  <si>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fadeOn=n3-1-3,1.2</t>
  </si>
  <si>
    <t>fadeOff=n3-1-3,1.2</t>
  </si>
  <si>
    <t>moveOpen=n3-1-3,1.6</t>
  </si>
  <si>
    <t>moveClose=n3-1-3,1.6</t>
  </si>
  <si>
    <t xml:space="preserve">1 1623.28 854.67 0 0 0 0 VCThingLabel 10 </t>
  </si>
  <si>
    <t>n3-1-3-1</t>
  </si>
  <si>
    <t>E79</t>
  </si>
  <si>
    <t>This a short description of E79, giving the briefest explanation of its E79'iness.</t>
  </si>
  <si>
    <t>This is a longer description of E79, going into more detail on what E79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</si>
  <si>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fadeOn=n3-1-3-1,1.2</t>
  </si>
  <si>
    <t>fadeOff=n3-1-3-1,1.2</t>
  </si>
  <si>
    <t>moveOpen=n3-1-3-1,1.6</t>
  </si>
  <si>
    <t>moveClose=n3-1-3-1,1.6</t>
  </si>
  <si>
    <t xml:space="preserve">0 1716.83 816.28 0 0 0 0 VCThingLabel  </t>
  </si>
  <si>
    <t>n3-1-3-2</t>
  </si>
  <si>
    <t>E80</t>
  </si>
  <si>
    <t>This a short description of E80, giving the briefest explanation of its E80'iness.</t>
  </si>
  <si>
    <t>This is a longer description of E80, going into more detail on what E80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</si>
  <si>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fadeOn=n3-1-3-2,1.2</t>
  </si>
  <si>
    <t>fadeOff=n3-1-3-2,1.2</t>
  </si>
  <si>
    <t>moveOpen=n3-1-3-2,1.6</t>
  </si>
  <si>
    <t>moveClose=n3-1-3-2,1.6</t>
  </si>
  <si>
    <t xml:space="preserve">0 1720.67 831.96 0 0 0 0 VCThingLabel  </t>
  </si>
  <si>
    <t>n3-1-3-3</t>
  </si>
  <si>
    <t>E81</t>
  </si>
  <si>
    <t>This a short description of E81, giving the briefest explanation of its E81'iness.</t>
  </si>
  <si>
    <t>This is a longer description of E81, going into more detail on what E81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</si>
  <si>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fadeOn=n3-1-3-3,1.2</t>
  </si>
  <si>
    <t>fadeOff=n3-1-3-3,1.2</t>
  </si>
  <si>
    <t>moveOpen=n3-1-3-3,1.6</t>
  </si>
  <si>
    <t>moveClose=n3-1-3-3,1.6</t>
  </si>
  <si>
    <t xml:space="preserve">0 1724.16 847.72 0 0 0 0 VCThingLabel  </t>
  </si>
  <si>
    <t>n3-2</t>
  </si>
  <si>
    <t>C10</t>
  </si>
  <si>
    <t>This a short description of C10, giving the briefest explanation of its C10'iness.</t>
  </si>
  <si>
    <t>This is a longer description of C10, going into more detail on what C10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</si>
  <si>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fadeOn=n3-2,1.2</t>
  </si>
  <si>
    <t>fadeOff=n3-2,1.2</t>
  </si>
  <si>
    <t>moveOpen=n3-2,1.6</t>
  </si>
  <si>
    <t>moveClose=n3-2,1.6</t>
  </si>
  <si>
    <t xml:space="preserve">1 1497.59 950.99 0 0 0 0 VCThingLabel 20 </t>
  </si>
  <si>
    <t>n3-2-1</t>
  </si>
  <si>
    <t>D28</t>
  </si>
  <si>
    <t>This a short description of D28, giving the briefest explanation of its D28'iness.</t>
  </si>
  <si>
    <t>This is a longer description of D28, going into more detail on what D28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</si>
  <si>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fadeOn=n3-2-1,1.2</t>
  </si>
  <si>
    <t>fadeOff=n3-2-1,1.2</t>
  </si>
  <si>
    <t>moveOpen=n3-2-1,1.6</t>
  </si>
  <si>
    <t>moveClose=n3-2-1,1.6</t>
  </si>
  <si>
    <t xml:space="preserve">1 1631.45 895.75 0 0 0 0 VCThingLabel 10 </t>
  </si>
  <si>
    <t>n3-2-1-1</t>
  </si>
  <si>
    <t>E82</t>
  </si>
  <si>
    <t>This a short description of E82, giving the briefest explanation of its E82'iness.</t>
  </si>
  <si>
    <t>This is a longer description of E82, going into more detail on what E82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</si>
  <si>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fadeOn=n3-2-1-1,1.2</t>
  </si>
  <si>
    <t>fadeOff=n3-2-1-1,1.2</t>
  </si>
  <si>
    <t>moveOpen=n3-2-1-1,1.6</t>
  </si>
  <si>
    <t>moveClose=n3-2-1-1,1.6</t>
  </si>
  <si>
    <t xml:space="preserve">0 1727.31 863.56 0 0 0 0 VCThingLabel  </t>
  </si>
  <si>
    <t>n3-2-1-2</t>
  </si>
  <si>
    <t>E83</t>
  </si>
  <si>
    <t>This a short description of E83, giving the briefest explanation of its E83'iness.</t>
  </si>
  <si>
    <t>This is a longer description of E83, going into more detail on what E83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</si>
  <si>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fadeOn=n3-2-1-2,1.2</t>
  </si>
  <si>
    <t>fadeOff=n3-2-1-2,1.2</t>
  </si>
  <si>
    <t>moveOpen=n3-2-1-2,1.6</t>
  </si>
  <si>
    <t>moveClose=n3-2-1-2,1.6</t>
  </si>
  <si>
    <t xml:space="preserve">0 1730.12 879.46 0 0 0 0 VCThingLabel  </t>
  </si>
  <si>
    <t>n3-2-1-3</t>
  </si>
  <si>
    <t>E84</t>
  </si>
  <si>
    <t>This a short description of E84, giving the briefest explanation of its E84'iness.</t>
  </si>
  <si>
    <t>This is a longer description of E84, going into more detail on what E84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</si>
  <si>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fadeOn=n3-2-1-3,1.2</t>
  </si>
  <si>
    <t>fadeOff=n3-2-1-3,1.2</t>
  </si>
  <si>
    <t>moveOpen=n3-2-1-3,1.6</t>
  </si>
  <si>
    <t>moveClose=n3-2-1-3,1.6</t>
  </si>
  <si>
    <t xml:space="preserve">0 1732.57 895.41 0 0 0 0 VCThingLabel  </t>
  </si>
  <si>
    <t>n3-2-2</t>
  </si>
  <si>
    <t>D29</t>
  </si>
  <si>
    <t>This a short description of D29, giving the briefest explanation of its D29'iness.</t>
  </si>
  <si>
    <t>This is a longer description of D29, going into more detail on what D29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</si>
  <si>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fadeOn=n3-2-2,1.2</t>
  </si>
  <si>
    <t>fadeOff=n3-2-2,1.2</t>
  </si>
  <si>
    <t>moveOpen=n3-2-2,1.6</t>
  </si>
  <si>
    <t>moveClose=n3-2-2,1.6</t>
  </si>
  <si>
    <t xml:space="preserve">1 1636.92 937.27 0 0 0 0 VCThingLabel 10 </t>
  </si>
  <si>
    <t>n3-2-2-1</t>
  </si>
  <si>
    <t>E85</t>
  </si>
  <si>
    <t>This a short description of E85, giving the briefest explanation of its E85'iness.</t>
  </si>
  <si>
    <t>This is a longer description of E85, going into more detail on what E85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</si>
  <si>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fadeOn=n3-2-2-1,1.2</t>
  </si>
  <si>
    <t>fadeOff=n3-2-2-1,1.2</t>
  </si>
  <si>
    <t>moveOpen=n3-2-2-1,1.6</t>
  </si>
  <si>
    <t>moveClose=n3-2-2-1,1.6</t>
  </si>
  <si>
    <t xml:space="preserve">0 1734.68 911.42 0 0 0 0 VCThingLabel  </t>
  </si>
  <si>
    <t>n3-2-2-2</t>
  </si>
  <si>
    <t>E86</t>
  </si>
  <si>
    <t>This a short description of E86, giving the briefest explanation of its E86'iness.</t>
  </si>
  <si>
    <t>This is a longer description of E86, going into more detail on what E86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</si>
  <si>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fadeOn=n3-2-2-2,1.2</t>
  </si>
  <si>
    <t>fadeOff=n3-2-2-2,1.2</t>
  </si>
  <si>
    <t>moveOpen=n3-2-2-2,1.6</t>
  </si>
  <si>
    <t>moveClose=n3-2-2-2,1.6</t>
  </si>
  <si>
    <t xml:space="preserve">0 1736.44 927.47 0 0 0 0 VCThingLabel  </t>
  </si>
  <si>
    <t>n3-2-2-3</t>
  </si>
  <si>
    <t>E87</t>
  </si>
  <si>
    <t>This a short description of E87, giving the briefest explanation of its E87'iness.</t>
  </si>
  <si>
    <t>This is a longer description of E87, going into more detail on what E87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</si>
  <si>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fadeOn=n3-2-2-3,1.2</t>
  </si>
  <si>
    <t>fadeOff=n3-2-2-3,1.2</t>
  </si>
  <si>
    <t>moveOpen=n3-2-2-3,1.6</t>
  </si>
  <si>
    <t>moveClose=n3-2-2-3,1.6</t>
  </si>
  <si>
    <t xml:space="preserve">0 1737.84 943.55 0 0 0 0 VCThingLabel  </t>
  </si>
  <si>
    <t>n3-2-3</t>
  </si>
  <si>
    <t>D30</t>
  </si>
  <si>
    <t>This a short description of D30, giving the briefest explanation of its D30'iness.</t>
  </si>
  <si>
    <t>This is a longer description of D30, going into more detail on what D30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</si>
  <si>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fadeOn=n3-2-3,1.2</t>
  </si>
  <si>
    <t>fadeOff=n3-2-3,1.2</t>
  </si>
  <si>
    <t>moveOpen=n3-2-3,1.6</t>
  </si>
  <si>
    <t>moveClose=n3-2-3,1.6</t>
  </si>
  <si>
    <t xml:space="preserve">1 1639.66 979.06 0 0 0 0 VCThingLabel 10 </t>
  </si>
  <si>
    <t>n3-2-3-1</t>
  </si>
  <si>
    <t>E88</t>
  </si>
  <si>
    <t>This a short description of E88, giving the briefest explanation of its E88'iness.</t>
  </si>
  <si>
    <t>This is a longer description of E88, going into more detail on what E88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</si>
  <si>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fadeOn=n3-2-3-1,1.2</t>
  </si>
  <si>
    <t>fadeOff=n3-2-3-1,1.2</t>
  </si>
  <si>
    <t>moveOpen=n3-2-3-1,1.6</t>
  </si>
  <si>
    <t>moveClose=n3-2-3-1,1.6</t>
  </si>
  <si>
    <t xml:space="preserve">0 1738.9 959.66 0 0 0 0 VCThingLabel  </t>
  </si>
  <si>
    <t>n3-2-3-2</t>
  </si>
  <si>
    <t>E89</t>
  </si>
  <si>
    <t>This a short description of E89, giving the briefest explanation of its E89'iness.</t>
  </si>
  <si>
    <t>This is a longer description of E89, going into more detail on what E89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</si>
  <si>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fadeOn=n3-2-3-2,1.2</t>
  </si>
  <si>
    <t>fadeOff=n3-2-3-2,1.2</t>
  </si>
  <si>
    <t>moveOpen=n3-2-3-2,1.6</t>
  </si>
  <si>
    <t>moveClose=n3-2-3-2,1.6</t>
  </si>
  <si>
    <t xml:space="preserve">0 1739.6 975.79 0 0 0 0 VCThingLabel  </t>
  </si>
  <si>
    <t>n3-2-3-3</t>
  </si>
  <si>
    <t>E90</t>
  </si>
  <si>
    <t>This a short description of E90, giving the briefest explanation of its E90'iness.</t>
  </si>
  <si>
    <t>This is a longer description of E90, going into more detail on what E90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</si>
  <si>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fadeOn=n3-2-3-3,1.2</t>
  </si>
  <si>
    <t>fadeOff=n3-2-3-3,1.2</t>
  </si>
  <si>
    <t>moveOpen=n3-2-3-3,1.6</t>
  </si>
  <si>
    <t>moveClose=n3-2-3-3,1.6</t>
  </si>
  <si>
    <t xml:space="preserve">0 1739.96 991.93 0 0 0 0 VCThingLabel  </t>
  </si>
  <si>
    <t>n3-3</t>
  </si>
  <si>
    <t>C11</t>
  </si>
  <si>
    <t>This a short description of C11, giving the briefest explanation of its C11'iness.</t>
  </si>
  <si>
    <t>This is a longer description of C11, going into more detail on what C11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</si>
  <si>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fadeOn=n3-3,1.2</t>
  </si>
  <si>
    <t>fadeOff=n3-3,1.2</t>
  </si>
  <si>
    <t>moveOpen=n3-3,1.6</t>
  </si>
  <si>
    <t>moveClose=n3-3,1.6</t>
  </si>
  <si>
    <t xml:space="preserve">1 1497.59 1049.01 0 0 0 0 VCThingLabel 20 </t>
  </si>
  <si>
    <t>n3-3-1</t>
  </si>
  <si>
    <t>D31</t>
  </si>
  <si>
    <t>This a short description of D31, giving the briefest explanation of its D31'iness.</t>
  </si>
  <si>
    <t>This is a longer description of D31, going into more detail on what D31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</si>
  <si>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fadeOn=n3-3-1,1.2</t>
  </si>
  <si>
    <t>fadeOff=n3-3-1,1.2</t>
  </si>
  <si>
    <t>moveOpen=n3-3-1,1.6</t>
  </si>
  <si>
    <t>moveClose=n3-3-1,1.6</t>
  </si>
  <si>
    <t xml:space="preserve">1 1639.66 1020.94 0 0 0 0 VCThingLabel 10 </t>
  </si>
  <si>
    <t>n3-3-1-1</t>
  </si>
  <si>
    <t>E91</t>
  </si>
  <si>
    <t>This a short description of E91, giving the briefest explanation of its E91'iness.</t>
  </si>
  <si>
    <t>This is a longer description of E91, going into more detail on what E91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</si>
  <si>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fadeOn=n3-3-1-1,1.2</t>
  </si>
  <si>
    <t>fadeOff=n3-3-1-1,1.2</t>
  </si>
  <si>
    <t>moveOpen=n3-3-1-1,1.6</t>
  </si>
  <si>
    <t>moveClose=n3-3-1-1,1.6</t>
  </si>
  <si>
    <t xml:space="preserve">0 1739.96 1008.07 0 0 0 0 VCThingLabel  </t>
  </si>
  <si>
    <t>n3-3-1-2</t>
  </si>
  <si>
    <t>E92</t>
  </si>
  <si>
    <t>This a short description of E92, giving the briefest explanation of its E92'iness.</t>
  </si>
  <si>
    <t>This is a longer description of E92, going into more detail on what E92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</si>
  <si>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fadeOn=n3-3-1-2,1.2</t>
  </si>
  <si>
    <t>fadeOff=n3-3-1-2,1.2</t>
  </si>
  <si>
    <t>moveOpen=n3-3-1-2,1.6</t>
  </si>
  <si>
    <t>moveClose=n3-3-1-2,1.6</t>
  </si>
  <si>
    <t xml:space="preserve">0 1739.6 1024.21 0 0 0 0 VCThingLabel  </t>
  </si>
  <si>
    <t>n3-3-1-3</t>
  </si>
  <si>
    <t>E93</t>
  </si>
  <si>
    <t>This a short description of E93, giving the briefest explanation of its E93'iness.</t>
  </si>
  <si>
    <t>This is a longer description of E93, going into more detail on what E93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</si>
  <si>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fadeOn=n3-3-1-3,1.2</t>
  </si>
  <si>
    <t>fadeOff=n3-3-1-3,1.2</t>
  </si>
  <si>
    <t>moveOpen=n3-3-1-3,1.6</t>
  </si>
  <si>
    <t>moveClose=n3-3-1-3,1.6</t>
  </si>
  <si>
    <t xml:space="preserve">0 1738.9 1040.34 0 0 0 0 VCThingLabel  </t>
  </si>
  <si>
    <t>n3-3-2</t>
  </si>
  <si>
    <t>D32</t>
  </si>
  <si>
    <t>This a short description of D32, giving the briefest explanation of its D32'iness.</t>
  </si>
  <si>
    <t>This is a longer description of D32, going into more detail on what D32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</si>
  <si>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fadeOn=n3-3-2,1.2</t>
  </si>
  <si>
    <t>fadeOff=n3-3-2,1.2</t>
  </si>
  <si>
    <t>moveOpen=n3-3-2,1.6</t>
  </si>
  <si>
    <t>moveClose=n3-3-2,1.6</t>
  </si>
  <si>
    <t xml:space="preserve">1 1636.92 1062.73 0 0 0 0 VCThingLabel 10 </t>
  </si>
  <si>
    <t>n3-3-2-1</t>
  </si>
  <si>
    <t>E94</t>
  </si>
  <si>
    <t>This a short description of E94, giving the briefest explanation of its E94'iness.</t>
  </si>
  <si>
    <t>This is a longer description of E94, going into more detail on what E94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</si>
  <si>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fadeOn=n3-3-2-1,1.2</t>
  </si>
  <si>
    <t>fadeOff=n3-3-2-1,1.2</t>
  </si>
  <si>
    <t>moveOpen=n3-3-2-1,1.6</t>
  </si>
  <si>
    <t>moveClose=n3-3-2-1,1.6</t>
  </si>
  <si>
    <t xml:space="preserve">0 1737.84 1056.45 0 0 0 0 VCThingLabel  </t>
  </si>
  <si>
    <t>n3-3-2-2</t>
  </si>
  <si>
    <t>E95</t>
  </si>
  <si>
    <t>This a short description of E95, giving the briefest explanation of its E95'iness.</t>
  </si>
  <si>
    <t>This is a longer description of E95, going into more detail on what E95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</si>
  <si>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fadeOn=n3-3-2-2,1.2</t>
  </si>
  <si>
    <t>fadeOff=n3-3-2-2,1.2</t>
  </si>
  <si>
    <t>moveOpen=n3-3-2-2,1.6</t>
  </si>
  <si>
    <t>moveClose=n3-3-2-2,1.6</t>
  </si>
  <si>
    <t xml:space="preserve">0 1736.44 1072.53 0 0 0 0 VCThingLabel  </t>
  </si>
  <si>
    <t>n3-3-2-3</t>
  </si>
  <si>
    <t>E96</t>
  </si>
  <si>
    <t>This a short description of E96, giving the briefest explanation of its E96'iness.</t>
  </si>
  <si>
    <t>This is a longer description of E96, going into more detail on what E96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</si>
  <si>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fadeOn=n3-3-2-3,1.2</t>
  </si>
  <si>
    <t>fadeOff=n3-3-2-3,1.2</t>
  </si>
  <si>
    <t>moveOpen=n3-3-2-3,1.6</t>
  </si>
  <si>
    <t>moveClose=n3-3-2-3,1.6</t>
  </si>
  <si>
    <t xml:space="preserve">0 1734.68 1088.58 0 0 0 0 VCThingLabel  </t>
  </si>
  <si>
    <t>n3-3-3</t>
  </si>
  <si>
    <t>D33</t>
  </si>
  <si>
    <t>This a short description of D33, giving the briefest explanation of its D33'iness.</t>
  </si>
  <si>
    <t>This is a longer description of D33, going into more detail on what D33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</si>
  <si>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fadeOn=n3-3-3,1.2</t>
  </si>
  <si>
    <t>fadeOff=n3-3-3,1.2</t>
  </si>
  <si>
    <t>moveOpen=n3-3-3,1.6</t>
  </si>
  <si>
    <t>moveClose=n3-3-3,1.6</t>
  </si>
  <si>
    <t xml:space="preserve">1 1631.45 1104.25 0 0 0 0 VCThingLabel 10 </t>
  </si>
  <si>
    <t>n3-3-3-1</t>
  </si>
  <si>
    <t>E97</t>
  </si>
  <si>
    <t>This a short description of E97, giving the briefest explanation of its E97'iness.</t>
  </si>
  <si>
    <t>This is a longer description of E97, going into more detail on what E97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</si>
  <si>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fadeOn=n3-3-3-1,1.2</t>
  </si>
  <si>
    <t>fadeOff=n3-3-3-1,1.2</t>
  </si>
  <si>
    <t>moveOpen=n3-3-3-1,1.6</t>
  </si>
  <si>
    <t>moveClose=n3-3-3-1,1.6</t>
  </si>
  <si>
    <t xml:space="preserve">0 1732.57 1104.59 0 0 0 0 VCThingLabel  </t>
  </si>
  <si>
    <t>n3-3-3-2</t>
  </si>
  <si>
    <t>E98</t>
  </si>
  <si>
    <t>This a short description of E98, giving the briefest explanation of its E98'iness.</t>
  </si>
  <si>
    <t>This is a longer description of E98, going into more detail on what E98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</si>
  <si>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fadeOn=n3-3-3-2,1.2</t>
  </si>
  <si>
    <t>fadeOff=n3-3-3-2,1.2</t>
  </si>
  <si>
    <t>moveOpen=n3-3-3-2,1.6</t>
  </si>
  <si>
    <t>moveClose=n3-3-3-2,1.6</t>
  </si>
  <si>
    <t xml:space="preserve">0 1730.12 1120.54 0 0 0 0 VCThingLabel  </t>
  </si>
  <si>
    <t>n3-3-3-3</t>
  </si>
  <si>
    <t>E99</t>
  </si>
  <si>
    <t>This a short description of E99, giving the briefest explanation of its E99'iness.</t>
  </si>
  <si>
    <t>This is a longer description of E99, going into more detail on what E99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</si>
  <si>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fadeOn=n3-3-3-3,1.2</t>
  </si>
  <si>
    <t>fadeOff=n3-3-3-3,1.2</t>
  </si>
  <si>
    <t>moveOpen=n3-3-3-3,1.6</t>
  </si>
  <si>
    <t>moveClose=n3-3-3-3,1.6</t>
  </si>
  <si>
    <t xml:space="preserve">0 1727.31 1136.44 0 0 0 0 VCThingLabel  </t>
  </si>
  <si>
    <t>n3-4</t>
  </si>
  <si>
    <t>C12</t>
  </si>
  <si>
    <t>This a short description of C12, giving the briefest explanation of its C12'iness.</t>
  </si>
  <si>
    <t>This is a longer description of C12, going into more detail on what C12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</si>
  <si>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fadeOn=n3-4,1.2</t>
  </si>
  <si>
    <t>fadeOff=n3-4,1.2</t>
  </si>
  <si>
    <t>moveOpen=n3-4,1.6</t>
  </si>
  <si>
    <t>moveClose=n3-4,1.6</t>
  </si>
  <si>
    <t xml:space="preserve">1 1478.47 1145.14 0 0 0 0 VCThingLabel 20 </t>
  </si>
  <si>
    <t>n3-4-1</t>
  </si>
  <si>
    <t>D34</t>
  </si>
  <si>
    <t>This a short description of D34, giving the briefest explanation of its D34'iness.</t>
  </si>
  <si>
    <t>This is a longer description of D34, going into more detail on what D34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</si>
  <si>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fadeOn=n3-4-1,1.2</t>
  </si>
  <si>
    <t>fadeOff=n3-4-1,1.2</t>
  </si>
  <si>
    <t>moveOpen=n3-4-1,1.6</t>
  </si>
  <si>
    <t>moveClose=n3-4-1,1.6</t>
  </si>
  <si>
    <t xml:space="preserve">1 1623.28 1145.33 0 0 0 0 VCThingLabel 10 </t>
  </si>
  <si>
    <t>n3-4-1-1</t>
  </si>
  <si>
    <t>E100</t>
  </si>
  <si>
    <t>This a short description of E100, giving the briefest explanation of its E100'iness.</t>
  </si>
  <si>
    <t>This is a longer description of E100, going into more detail on what E100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</si>
  <si>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fadeOn=n3-4-1-1,1.2</t>
  </si>
  <si>
    <t>fadeOff=n3-4-1-1,1.2</t>
  </si>
  <si>
    <t>moveOpen=n3-4-1-1,1.6</t>
  </si>
  <si>
    <t>moveClose=n3-4-1-1,1.6</t>
  </si>
  <si>
    <t xml:space="preserve">0 1724.16 1152.28 0 0 0 0 VCThingLabel  </t>
  </si>
  <si>
    <t>n3-4-1-2</t>
  </si>
  <si>
    <t>E101</t>
  </si>
  <si>
    <t>This a short description of E101, giving the briefest explanation of its E101'iness.</t>
  </si>
  <si>
    <t>This is a longer description of E101, going into more detail on what E101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</si>
  <si>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fadeOn=n3-4-1-2,1.2</t>
  </si>
  <si>
    <t>fadeOff=n3-4-1-2,1.2</t>
  </si>
  <si>
    <t>moveOpen=n3-4-1-2,1.6</t>
  </si>
  <si>
    <t>moveClose=n3-4-1-2,1.6</t>
  </si>
  <si>
    <t xml:space="preserve">0 1720.67 1168.04 0 0 0 0 VCThingLabel  </t>
  </si>
  <si>
    <t>n3-4-1-3</t>
  </si>
  <si>
    <t>E102</t>
  </si>
  <si>
    <t>This a short description of E102, giving the briefest explanation of its E102'iness.</t>
  </si>
  <si>
    <t>This is a longer description of E102, going into more detail on what E102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</si>
  <si>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fadeOn=n3-4-1-3,1.2</t>
  </si>
  <si>
    <t>fadeOff=n3-4-1-3,1.2</t>
  </si>
  <si>
    <t>moveOpen=n3-4-1-3,1.6</t>
  </si>
  <si>
    <t>moveClose=n3-4-1-3,1.6</t>
  </si>
  <si>
    <t xml:space="preserve">0 1716.83 1183.72 0 0 0 0 VCThingLabel  </t>
  </si>
  <si>
    <t>n3-4-2</t>
  </si>
  <si>
    <t>D35</t>
  </si>
  <si>
    <t>This a short description of D35, giving the briefest explanation of its D35'iness.</t>
  </si>
  <si>
    <t>This is a longer description of D35, going into more detail on what D35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</si>
  <si>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fadeOn=n3-4-2,1.2</t>
  </si>
  <si>
    <t>fadeOff=n3-4-2,1.2</t>
  </si>
  <si>
    <t>moveOpen=n3-4-2,1.6</t>
  </si>
  <si>
    <t>moveClose=n3-4-2,1.6</t>
  </si>
  <si>
    <t xml:space="preserve">1 1612.44 1185.78 0 0 0 0 VCThingLabel 10 </t>
  </si>
  <si>
    <t>n3-4-2-1</t>
  </si>
  <si>
    <t>E103</t>
  </si>
  <si>
    <t>This a short description of E103, giving the briefest explanation of its E103'iness.</t>
  </si>
  <si>
    <t>This is a longer description of E103, going into more detail on what E103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</si>
  <si>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fadeOn=n3-4-2-1,1.2</t>
  </si>
  <si>
    <t>fadeOff=n3-4-2-1,1.2</t>
  </si>
  <si>
    <t>moveOpen=n3-4-2-1,1.6</t>
  </si>
  <si>
    <t>moveClose=n3-4-2-1,1.6</t>
  </si>
  <si>
    <t xml:space="preserve">0 1712.65 1199.31 0 0 0 0 VCThingLabel  </t>
  </si>
  <si>
    <t>n3-4-2-2</t>
  </si>
  <si>
    <t>E104</t>
  </si>
  <si>
    <t>This a short description of E104, giving the briefest explanation of its E104'iness.</t>
  </si>
  <si>
    <t>This is a longer description of E104, going into more detail on what E104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</si>
  <si>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fadeOn=n3-4-2-2,1.2</t>
  </si>
  <si>
    <t>fadeOff=n3-4-2-2,1.2</t>
  </si>
  <si>
    <t>moveOpen=n3-4-2-2,1.6</t>
  </si>
  <si>
    <t>moveClose=n3-4-2-2,1.6</t>
  </si>
  <si>
    <t xml:space="preserve">0 1708.14 1214.81 0 0 0 0 VCThingLabel  </t>
  </si>
  <si>
    <t>n3-4-2-3</t>
  </si>
  <si>
    <t>E105</t>
  </si>
  <si>
    <t>This a short description of E105, giving the briefest explanation of its E105'iness.</t>
  </si>
  <si>
    <t>This is a longer description of E105, going into more detail on what E105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</si>
  <si>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fadeOn=n3-4-2-3,1.2</t>
  </si>
  <si>
    <t>fadeOff=n3-4-2-3,1.2</t>
  </si>
  <si>
    <t>moveOpen=n3-4-2-3,1.6</t>
  </si>
  <si>
    <t>moveClose=n3-4-2-3,1.6</t>
  </si>
  <si>
    <t xml:space="preserve">0 1703.28 1230.21 0 0 0 0 VCThingLabel  </t>
  </si>
  <si>
    <t>n3-4-3</t>
  </si>
  <si>
    <t>D36</t>
  </si>
  <si>
    <t>This a short description of D36, giving the briefest explanation of its D36'iness.</t>
  </si>
  <si>
    <t>This is a longer description of D36, going into more detail on what D36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</si>
  <si>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fadeOn=n3-4-3,1.2</t>
  </si>
  <si>
    <t>fadeOff=n3-4-3,1.2</t>
  </si>
  <si>
    <t>moveOpen=n3-4-3,1.6</t>
  </si>
  <si>
    <t>moveClose=n3-4-3,1.6</t>
  </si>
  <si>
    <t xml:space="preserve">1 1598.98 1225.44 0 0 0 0 VCThingLabel 10 </t>
  </si>
  <si>
    <t>n3-4-3-1</t>
  </si>
  <si>
    <t>E106</t>
  </si>
  <si>
    <t>This a short description of E106, giving the briefest explanation of its E106'iness.</t>
  </si>
  <si>
    <t>This is a longer description of E106, going into more detail on what E106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</si>
  <si>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fadeOn=n3-4-3-1,1.2</t>
  </si>
  <si>
    <t>fadeOff=n3-4-3-1,1.2</t>
  </si>
  <si>
    <t>moveOpen=n3-4-3-1,1.6</t>
  </si>
  <si>
    <t>moveClose=n3-4-3-1,1.6</t>
  </si>
  <si>
    <t xml:space="preserve">0 1698.09 1245.49 0 0 0 0 VCThingLabel  </t>
  </si>
  <si>
    <t>n3-4-3-2</t>
  </si>
  <si>
    <t>E107</t>
  </si>
  <si>
    <t>This a short description of E107, giving the briefest explanation of its E107'iness.</t>
  </si>
  <si>
    <t>This is a longer description of E107, going into more detail on what E107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</si>
  <si>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fadeOn=n3-4-3-2,1.2</t>
  </si>
  <si>
    <t>fadeOff=n3-4-3-2,1.2</t>
  </si>
  <si>
    <t>moveOpen=n3-4-3-2,1.6</t>
  </si>
  <si>
    <t>moveClose=n3-4-3-2,1.6</t>
  </si>
  <si>
    <t xml:space="preserve">0 1692.57 1260.67 0 0 0 0 VCThingLabel  </t>
  </si>
  <si>
    <t>n3-4-3-3</t>
  </si>
  <si>
    <t>E108</t>
  </si>
  <si>
    <t>This a short description of E108, giving the briefest explanation of its E108'iness.</t>
  </si>
  <si>
    <t>This is a longer description of E108, going into more detail on what E108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</si>
  <si>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fadeOn=n3-4-3-3,1.2</t>
  </si>
  <si>
    <t>fadeOff=n3-4-3-3,1.2</t>
  </si>
  <si>
    <t>moveOpen=n3-4-3-3,1.6</t>
  </si>
  <si>
    <t>moveClose=n3-4-3-3,1.6</t>
  </si>
  <si>
    <t xml:space="preserve">0 1686.72 1275.71 0 0 0 0 VCThingLabel  </t>
  </si>
  <si>
    <t>B4</t>
  </si>
  <si>
    <t>This a short description of B4, giving the briefest explanation of its B4'iness.</t>
  </si>
  <si>
    <t>This is a longer description of B4, going into more detail on what B4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</si>
  <si>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t>
  </si>
  <si>
    <t>fadeOff=n4,1.2</t>
  </si>
  <si>
    <t>moveOpen=n4,1.6</t>
  </si>
  <si>
    <t>moveClose=n4,1.6</t>
  </si>
  <si>
    <t xml:space="preserve">1 1183.85 1183.85 0 0 0 0 VCThingLabel 36 </t>
  </si>
  <si>
    <t>n4-1</t>
  </si>
  <si>
    <t>C13</t>
  </si>
  <si>
    <t>This a short description of C13, giving the briefest explanation of its C13'iness.</t>
  </si>
  <si>
    <t>This is a longer description of C13, going into more detail on what C13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</si>
  <si>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fadeOn=n4-1,1.2</t>
  </si>
  <si>
    <t>fadeOff=n4-1,1.2</t>
  </si>
  <si>
    <t>moveOpen=n4-1,1.6</t>
  </si>
  <si>
    <t>moveClose=n4-1,1.6</t>
  </si>
  <si>
    <t xml:space="preserve">1 1440.96 1235.7 0 0 0 0 VCThingLabel 20 </t>
  </si>
  <si>
    <t>n4-1-1</t>
  </si>
  <si>
    <t>D37</t>
  </si>
  <si>
    <t>This a short description of D37, giving the briefest explanation of its D37'iness.</t>
  </si>
  <si>
    <t>This is a longer description of D37, going into more detail on what D37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</si>
  <si>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fadeOn=n4-1-1,1.2</t>
  </si>
  <si>
    <t>fadeOff=n4-1-1,1.2</t>
  </si>
  <si>
    <t>moveOpen=n4-1-1,1.6</t>
  </si>
  <si>
    <t>moveClose=n4-1-1,1.6</t>
  </si>
  <si>
    <t xml:space="preserve">1 1582.95 1264.13 0 0 0 0 VCThingLabel 10 </t>
  </si>
  <si>
    <t>n4-1-1-1</t>
  </si>
  <si>
    <t>E109</t>
  </si>
  <si>
    <t>This a short description of E109, giving the briefest explanation of its E109'iness.</t>
  </si>
  <si>
    <t>This is a longer description of E109, going into more detail on what E109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</si>
  <si>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fadeOn=n4-1-1-1,1.2</t>
  </si>
  <si>
    <t>fadeOff=n4-1-1-1,1.2</t>
  </si>
  <si>
    <t>moveOpen=n4-1-1-1,1.6</t>
  </si>
  <si>
    <t>moveClose=n4-1-1-1,1.6</t>
  </si>
  <si>
    <t xml:space="preserve">0 1680.54 1290.63 0 0 0 0 VCThingLabel  </t>
  </si>
  <si>
    <t>n4-1-1-2</t>
  </si>
  <si>
    <t>E110</t>
  </si>
  <si>
    <t>This a short description of E110, giving the briefest explanation of its E110'iness.</t>
  </si>
  <si>
    <t>This is a longer description of E110, going into more detail on what E110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</si>
  <si>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fadeOn=n4-1-1-2,1.2</t>
  </si>
  <si>
    <t>fadeOff=n4-1-1-2,1.2</t>
  </si>
  <si>
    <t>moveOpen=n4-1-1-2,1.6</t>
  </si>
  <si>
    <t>moveClose=n4-1-1-2,1.6</t>
  </si>
  <si>
    <t xml:space="preserve">0 1674.04 1305.4 0 0 0 0 VCThingLabel  </t>
  </si>
  <si>
    <t>n4-1-1-3</t>
  </si>
  <si>
    <t>E111</t>
  </si>
  <si>
    <t>This a short description of E111, giving the briefest explanation of its E111'iness.</t>
  </si>
  <si>
    <t>This is a longer description of E111, going into more detail on what E111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</si>
  <si>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fadeOn=n4-1-1-3,1.2</t>
  </si>
  <si>
    <t>fadeOff=n4-1-1-3,1.2</t>
  </si>
  <si>
    <t>moveOpen=n4-1-1-3,1.6</t>
  </si>
  <si>
    <t>moveClose=n4-1-1-3,1.6</t>
  </si>
  <si>
    <t xml:space="preserve">0 1667.22 1320.03 0 0 0 0 VCThingLabel  </t>
  </si>
  <si>
    <t>n4-1-2</t>
  </si>
  <si>
    <t>D38</t>
  </si>
  <si>
    <t>This a short description of D38, giving the briefest explanation of its D38'iness.</t>
  </si>
  <si>
    <t>This is a longer description of D38, going into more detail on what D38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</si>
  <si>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fadeOn=n4-1-2,1.2</t>
  </si>
  <si>
    <t>fadeOff=n4-1-2,1.2</t>
  </si>
  <si>
    <t>moveOpen=n4-1-2,1.6</t>
  </si>
  <si>
    <t>moveClose=n4-1-2,1.6</t>
  </si>
  <si>
    <t xml:space="preserve">1 1564.43 1301.69 0 0 0 0 VCThingLabel 10 </t>
  </si>
  <si>
    <t>n4-1-2-1</t>
  </si>
  <si>
    <t>E112</t>
  </si>
  <si>
    <t>This a short description of E112, giving the briefest explanation of its E112'iness.</t>
  </si>
  <si>
    <t>This is a longer description of E112, going into more detail on what E112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</si>
  <si>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fadeOn=n4-1-2-1,1.2</t>
  </si>
  <si>
    <t>fadeOff=n4-1-2-1,1.2</t>
  </si>
  <si>
    <t>moveOpen=n4-1-2-1,1.6</t>
  </si>
  <si>
    <t>moveClose=n4-1-2-1,1.6</t>
  </si>
  <si>
    <t xml:space="preserve">0 1660.08 1334.51 0 0 0 0 VCThingLabel  </t>
  </si>
  <si>
    <t>n4-1-2-2</t>
  </si>
  <si>
    <t>E113</t>
  </si>
  <si>
    <t>This a short description of E113, giving the briefest explanation of its E113'iness.</t>
  </si>
  <si>
    <t>This is a longer description of E113, going into more detail on what E113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</si>
  <si>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fadeOn=n4-1-2-2,1.2</t>
  </si>
  <si>
    <t>fadeOff=n4-1-2-2,1.2</t>
  </si>
  <si>
    <t>moveOpen=n4-1-2-2,1.6</t>
  </si>
  <si>
    <t>moveClose=n4-1-2-2,1.6</t>
  </si>
  <si>
    <t xml:space="preserve">0 1652.62 1348.83 0 0 0 0 VCThingLabel  </t>
  </si>
  <si>
    <t>n4-1-2-3</t>
  </si>
  <si>
    <t>E114</t>
  </si>
  <si>
    <t>This a short description of E114, giving the briefest explanation of its E114'iness.</t>
  </si>
  <si>
    <t>This is a longer description of E114, going into more detail on what E114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</si>
  <si>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fadeOn=n4-1-2-3,1.2</t>
  </si>
  <si>
    <t>fadeOff=n4-1-2-3,1.2</t>
  </si>
  <si>
    <t>moveOpen=n4-1-2-3,1.6</t>
  </si>
  <si>
    <t>moveClose=n4-1-2-3,1.6</t>
  </si>
  <si>
    <t xml:space="preserve">0 1644.86 1362.99 0 0 0 0 VCThingLabel  </t>
  </si>
  <si>
    <t>n4-1-3</t>
  </si>
  <si>
    <t>D39</t>
  </si>
  <si>
    <t>This a short description of D39, giving the briefest explanation of its D39'iness.</t>
  </si>
  <si>
    <t>This is a longer description of D39, going into more detail on what D39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</si>
  <si>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fadeOn=n4-1-3,1.2</t>
  </si>
  <si>
    <t>fadeOff=n4-1-3,1.2</t>
  </si>
  <si>
    <t>moveOpen=n4-1-3,1.6</t>
  </si>
  <si>
    <t>moveClose=n4-1-3,1.6</t>
  </si>
  <si>
    <t xml:space="preserve">1 1543.49 1337.96 0 0 0 0 VCThingLabel 10 </t>
  </si>
  <si>
    <t>n4-1-3-1</t>
  </si>
  <si>
    <t>E115</t>
  </si>
  <si>
    <t>This a short description of E115, giving the briefest explanation of its E115'iness.</t>
  </si>
  <si>
    <t>This is a longer description of E115, going into more detail on what E115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</si>
  <si>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fadeOn=n4-1-3-1,1.2</t>
  </si>
  <si>
    <t>fadeOff=n4-1-3-1,1.2</t>
  </si>
  <si>
    <t>moveOpen=n4-1-3-1,1.6</t>
  </si>
  <si>
    <t>moveClose=n4-1-3-1,1.6</t>
  </si>
  <si>
    <t xml:space="preserve">0 1636.78 1376.97 0 0 0 0 VCThingLabel  </t>
  </si>
  <si>
    <t>n4-1-3-2</t>
  </si>
  <si>
    <t>E116</t>
  </si>
  <si>
    <t>This a short description of E116, giving the briefest explanation of its E116'iness.</t>
  </si>
  <si>
    <t>This is a longer description of E116, going into more detail on what E116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</si>
  <si>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fadeOn=n4-1-3-2,1.2</t>
  </si>
  <si>
    <t>fadeOff=n4-1-3-2,1.2</t>
  </si>
  <si>
    <t>moveOpen=n4-1-3-2,1.6</t>
  </si>
  <si>
    <t>moveClose=n4-1-3-2,1.6</t>
  </si>
  <si>
    <t xml:space="preserve">0 1628.41 1390.77 0 0 0 0 VCThingLabel  </t>
  </si>
  <si>
    <t>n4-1-3-3</t>
  </si>
  <si>
    <t>E117</t>
  </si>
  <si>
    <t>This a short description of E117, giving the briefest explanation of its E117'iness.</t>
  </si>
  <si>
    <t>This is a longer description of E117, going into more detail on what E117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</si>
  <si>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fadeOn=n4-1-3-3,1.2</t>
  </si>
  <si>
    <t>fadeOff=n4-1-3-3,1.2</t>
  </si>
  <si>
    <t>moveOpen=n4-1-3-3,1.6</t>
  </si>
  <si>
    <t>moveClose=n4-1-3-3,1.6</t>
  </si>
  <si>
    <t xml:space="preserve">0 1619.74 1404.39 0 0 0 0 VCThingLabel  </t>
  </si>
  <si>
    <t>n4-2</t>
  </si>
  <si>
    <t>C14</t>
  </si>
  <si>
    <t>This a short description of C14, giving the briefest explanation of its C14'iness.</t>
  </si>
  <si>
    <t>This is a longer description of C14, going into more detail on what C14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</si>
  <si>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fadeOn=n4-2,1.2</t>
  </si>
  <si>
    <t>fadeOff=n4-2,1.2</t>
  </si>
  <si>
    <t>moveOpen=n4-2,1.6</t>
  </si>
  <si>
    <t>moveClose=n4-2,1.6</t>
  </si>
  <si>
    <t xml:space="preserve">1 1386.51 1317.2 0 0 0 0 VCThingLabel 20 </t>
  </si>
  <si>
    <t>n4-2-1</t>
  </si>
  <si>
    <t>D40</t>
  </si>
  <si>
    <t>This a short description of D40, giving the briefest explanation of its D40'iness.</t>
  </si>
  <si>
    <t>This is a longer description of D40, going into more detail on what D40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</si>
  <si>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fadeOn=n4-2-1,1.2</t>
  </si>
  <si>
    <t>fadeOff=n4-2-1,1.2</t>
  </si>
  <si>
    <t>moveOpen=n4-2-1,1.6</t>
  </si>
  <si>
    <t>moveClose=n4-2-1,1.6</t>
  </si>
  <si>
    <t xml:space="preserve">1 1520.22 1372.79 0 0 0 0 VCThingLabel 10 </t>
  </si>
  <si>
    <t>n4-2-1-1</t>
  </si>
  <si>
    <t>E118</t>
  </si>
  <si>
    <t>This a short description of E118, giving the briefest explanation of its E118'iness.</t>
  </si>
  <si>
    <t>This is a longer description of E118, going into more detail on what E118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</si>
  <si>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fadeOn=n4-2-1-1,1.2</t>
  </si>
  <si>
    <t>fadeOff=n4-2-1-1,1.2</t>
  </si>
  <si>
    <t>moveOpen=n4-2-1-1,1.6</t>
  </si>
  <si>
    <t>moveClose=n4-2-1-1,1.6</t>
  </si>
  <si>
    <t xml:space="preserve">0 1610.77 1417.81 0 0 0 0 VCThingLabel  </t>
  </si>
  <si>
    <t>n4-2-1-2</t>
  </si>
  <si>
    <t>E119</t>
  </si>
  <si>
    <t>This a short description of E119, giving the briefest explanation of its E119'iness.</t>
  </si>
  <si>
    <t>This is a longer description of E119, going into more detail on what E119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</si>
  <si>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fadeOn=n4-2-1-2,1.2</t>
  </si>
  <si>
    <t>fadeOff=n4-2-1-2,1.2</t>
  </si>
  <si>
    <t>moveOpen=n4-2-1-2,1.6</t>
  </si>
  <si>
    <t>moveClose=n4-2-1-2,1.6</t>
  </si>
  <si>
    <t xml:space="preserve">0 1601.51 1431.03 0 0 0 0 VCThingLabel  </t>
  </si>
  <si>
    <t>n4-2-1-3</t>
  </si>
  <si>
    <t>E120</t>
  </si>
  <si>
    <t>This a short description of E120, giving the briefest explanation of its E120'iness.</t>
  </si>
  <si>
    <t>This is a longer description of E120, going into more detail on what E120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</si>
  <si>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fadeOn=n4-2-1-3,1.2</t>
  </si>
  <si>
    <t>fadeOff=n4-2-1-3,1.2</t>
  </si>
  <si>
    <t>moveOpen=n4-2-1-3,1.6</t>
  </si>
  <si>
    <t>moveClose=n4-2-1-3,1.6</t>
  </si>
  <si>
    <t xml:space="preserve">0 1591.96 1444.05 0 0 0 0 VCThingLabel  </t>
  </si>
  <si>
    <t>n4-2-2</t>
  </si>
  <si>
    <t>D41</t>
  </si>
  <si>
    <t>This a short description of D41, giving the briefest explanation of its D41'iness.</t>
  </si>
  <si>
    <t>This is a longer description of D41, going into more detail on what D41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</si>
  <si>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fadeOn=n4-2-2,1.2</t>
  </si>
  <si>
    <t>fadeOff=n4-2-2,1.2</t>
  </si>
  <si>
    <t>moveOpen=n4-2-2,1.6</t>
  </si>
  <si>
    <t>moveClose=n4-2-2,1.6</t>
  </si>
  <si>
    <t xml:space="preserve">1 1494.73 1406.01 0 0 0 0 VCThingLabel 10 </t>
  </si>
  <si>
    <t>n4-2-2-1</t>
  </si>
  <si>
    <t>E121</t>
  </si>
  <si>
    <t>This a short description of E121, giving the briefest explanation of its E121'iness.</t>
  </si>
  <si>
    <t>This is a longer description of E121, going into more detail on what E121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</si>
  <si>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fadeOn=n4-2-2-1,1.2</t>
  </si>
  <si>
    <t>fadeOff=n4-2-2-1,1.2</t>
  </si>
  <si>
    <t>moveOpen=n4-2-2-1,1.6</t>
  </si>
  <si>
    <t>moveClose=n4-2-2-1,1.6</t>
  </si>
  <si>
    <t xml:space="preserve">0 1582.13 1456.86 0 0 0 0 VCThingLabel  </t>
  </si>
  <si>
    <t>n4-2-2-2</t>
  </si>
  <si>
    <t>E122</t>
  </si>
  <si>
    <t>This a short description of E122, giving the briefest explanation of its E122'iness.</t>
  </si>
  <si>
    <t>This is a longer description of E122, going into more detail on what E122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</si>
  <si>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fadeOn=n4-2-2-2,1.2</t>
  </si>
  <si>
    <t>fadeOff=n4-2-2-2,1.2</t>
  </si>
  <si>
    <t>moveOpen=n4-2-2-2,1.6</t>
  </si>
  <si>
    <t>moveClose=n4-2-2-2,1.6</t>
  </si>
  <si>
    <t xml:space="preserve">0 1572.03 1469.45 0 0 0 0 VCThingLabel  </t>
  </si>
  <si>
    <t>n4-2-2-3</t>
  </si>
  <si>
    <t>E123</t>
  </si>
  <si>
    <t>This a short description of E123, giving the briefest explanation of its E123'iness.</t>
  </si>
  <si>
    <t>This is a longer description of E123, going into more detail on what E123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</si>
  <si>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fadeOn=n4-2-2-3,1.2</t>
  </si>
  <si>
    <t>fadeOff=n4-2-2-3,1.2</t>
  </si>
  <si>
    <t>moveOpen=n4-2-2-3,1.6</t>
  </si>
  <si>
    <t>moveClose=n4-2-2-3,1.6</t>
  </si>
  <si>
    <t xml:space="preserve">0 1561.65 1481.82 0 0 0 0 VCThingLabel  </t>
  </si>
  <si>
    <t>n4-2-3</t>
  </si>
  <si>
    <t>D42</t>
  </si>
  <si>
    <t>This a short description of D42, giving the briefest explanation of its D42'iness.</t>
  </si>
  <si>
    <t>This is a longer description of D42, going into more detail on what D42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</si>
  <si>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fadeOn=n4-2-3,1.2</t>
  </si>
  <si>
    <t>fadeOff=n4-2-3,1.2</t>
  </si>
  <si>
    <t>moveOpen=n4-2-3,1.6</t>
  </si>
  <si>
    <t>moveClose=n4-2-3,1.6</t>
  </si>
  <si>
    <t xml:space="preserve">1 1467.11 1437.5 0 0 0 0 VCThingLabel 10 </t>
  </si>
  <si>
    <t>n4-2-3-1</t>
  </si>
  <si>
    <t>E124</t>
  </si>
  <si>
    <t>This a short description of E124, giving the briefest explanation of its E124'iness.</t>
  </si>
  <si>
    <t>This is a longer description of E124, going into more detail on what E124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</si>
  <si>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fadeOn=n4-2-3-1,1.2</t>
  </si>
  <si>
    <t>fadeOff=n4-2-3-1,1.2</t>
  </si>
  <si>
    <t>moveOpen=n4-2-3-1,1.6</t>
  </si>
  <si>
    <t>moveClose=n4-2-3-1,1.6</t>
  </si>
  <si>
    <t xml:space="preserve">0 1551.01 1493.96 0 0 0 0 VCThingLabel  </t>
  </si>
  <si>
    <t>n4-2-3-2</t>
  </si>
  <si>
    <t>E125</t>
  </si>
  <si>
    <t>This a short description of E125, giving the briefest explanation of its E125'iness.</t>
  </si>
  <si>
    <t>This is a longer description of E125, going into more detail on what E125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</si>
  <si>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fadeOn=n4-2-3-2,1.2</t>
  </si>
  <si>
    <t>fadeOff=n4-2-3-2,1.2</t>
  </si>
  <si>
    <t>moveOpen=n4-2-3-2,1.6</t>
  </si>
  <si>
    <t>moveClose=n4-2-3-2,1.6</t>
  </si>
  <si>
    <t xml:space="preserve">0 1540.1 1505.86 0 0 0 0 VCThingLabel  </t>
  </si>
  <si>
    <t>n4-2-3-3</t>
  </si>
  <si>
    <t>E126</t>
  </si>
  <si>
    <t>This a short description of E126, giving the briefest explanation of its E126'iness.</t>
  </si>
  <si>
    <t>This is a longer description of E126, going into more detail on what E126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</si>
  <si>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fadeOn=n4-2-3-3,1.2</t>
  </si>
  <si>
    <t>fadeOff=n4-2-3-3,1.2</t>
  </si>
  <si>
    <t>moveOpen=n4-2-3-3,1.6</t>
  </si>
  <si>
    <t>moveClose=n4-2-3-3,1.6</t>
  </si>
  <si>
    <t xml:space="preserve">0 1528.94 1517.52 0 0 0 0 VCThingLabel  </t>
  </si>
  <si>
    <t>n4-3</t>
  </si>
  <si>
    <t>C15</t>
  </si>
  <si>
    <t>This a short description of C15, giving the briefest explanation of its C15'iness.</t>
  </si>
  <si>
    <t>This is a longer description of C15, going into more detail on what C15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</si>
  <si>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fadeOn=n4-3,1.2</t>
  </si>
  <si>
    <t>fadeOff=n4-3,1.2</t>
  </si>
  <si>
    <t>moveOpen=n4-3,1.6</t>
  </si>
  <si>
    <t>moveClose=n4-3,1.6</t>
  </si>
  <si>
    <t xml:space="preserve">1 1317.2 1386.51 0 0 0 0 VCThingLabel 20 </t>
  </si>
  <si>
    <t>n4-3-1</t>
  </si>
  <si>
    <t>D43</t>
  </si>
  <si>
    <t>This a short description of D43, giving the briefest explanation of its D43'iness.</t>
  </si>
  <si>
    <t>This is a longer description of D43, going into more detail on what D43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</si>
  <si>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fadeOn=n4-3-1,1.2</t>
  </si>
  <si>
    <t>fadeOff=n4-3-1,1.2</t>
  </si>
  <si>
    <t>moveOpen=n4-3-1,1.6</t>
  </si>
  <si>
    <t>moveClose=n4-3-1,1.6</t>
  </si>
  <si>
    <t xml:space="preserve">1 1437.5 1467.11 0 0 0 0 VCThingLabel 10 </t>
  </si>
  <si>
    <t>n4-3-1-1</t>
  </si>
  <si>
    <t>E127</t>
  </si>
  <si>
    <t>This a short description of E127, giving the briefest explanation of its E127'iness.</t>
  </si>
  <si>
    <t>This is a longer description of E127, going into more detail on what E127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</si>
  <si>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fadeOn=n4-3-1-1,1.2</t>
  </si>
  <si>
    <t>fadeOff=n4-3-1-1,1.2</t>
  </si>
  <si>
    <t>moveOpen=n4-3-1-1,1.6</t>
  </si>
  <si>
    <t>moveClose=n4-3-1-1,1.6</t>
  </si>
  <si>
    <t xml:space="preserve">0 1517.52 1528.94 0 0 0 0 VCThingLabel  </t>
  </si>
  <si>
    <t>n4-3-1-2</t>
  </si>
  <si>
    <t>E128</t>
  </si>
  <si>
    <t>This a short description of E128, giving the briefest explanation of its E128'iness.</t>
  </si>
  <si>
    <t>This is a longer description of E128, going into more detail on what E128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</si>
  <si>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fadeOn=n4-3-1-2,1.2</t>
  </si>
  <si>
    <t>fadeOff=n4-3-1-2,1.2</t>
  </si>
  <si>
    <t>moveOpen=n4-3-1-2,1.6</t>
  </si>
  <si>
    <t>moveClose=n4-3-1-2,1.6</t>
  </si>
  <si>
    <t xml:space="preserve">0 1505.86 1540.1 0 0 0 0 VCThingLabel  </t>
  </si>
  <si>
    <t>n4-3-1-3</t>
  </si>
  <si>
    <t>E129</t>
  </si>
  <si>
    <t>This a short description of E129, giving the briefest explanation of its E129'iness.</t>
  </si>
  <si>
    <t>This is a longer description of E129, going into more detail on what E129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</si>
  <si>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fadeOn=n4-3-1-3,1.2</t>
  </si>
  <si>
    <t>fadeOff=n4-3-1-3,1.2</t>
  </si>
  <si>
    <t>moveOpen=n4-3-1-3,1.6</t>
  </si>
  <si>
    <t>moveClose=n4-3-1-3,1.6</t>
  </si>
  <si>
    <t xml:space="preserve">0 1493.96 1551.01 0 0 0 0 VCThingLabel  </t>
  </si>
  <si>
    <t>n4-3-2</t>
  </si>
  <si>
    <t>D44</t>
  </si>
  <si>
    <t>This a short description of D44, giving the briefest explanation of its D44'iness.</t>
  </si>
  <si>
    <t>This is a longer description of D44, going into more detail on what D44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</si>
  <si>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fadeOn=n4-3-2,1.2</t>
  </si>
  <si>
    <t>fadeOff=n4-3-2,1.2</t>
  </si>
  <si>
    <t>moveOpen=n4-3-2,1.6</t>
  </si>
  <si>
    <t>moveClose=n4-3-2,1.6</t>
  </si>
  <si>
    <t xml:space="preserve">1 1406.01 1494.73 0 0 0 0 VCThingLabel 10 </t>
  </si>
  <si>
    <t>n4-3-2-1</t>
  </si>
  <si>
    <t>E130</t>
  </si>
  <si>
    <t>This a short description of E130, giving the briefest explanation of its E130'iness.</t>
  </si>
  <si>
    <t>This is a longer description of E130, going into more detail on what E130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</si>
  <si>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fadeOn=n4-3-2-1,1.2</t>
  </si>
  <si>
    <t>fadeOff=n4-3-2-1,1.2</t>
  </si>
  <si>
    <t>moveOpen=n4-3-2-1,1.6</t>
  </si>
  <si>
    <t>moveClose=n4-3-2-1,1.6</t>
  </si>
  <si>
    <t xml:space="preserve">0 1481.82 1561.65 0 0 0 0 VCThingLabel  </t>
  </si>
  <si>
    <t>n4-3-2-2</t>
  </si>
  <si>
    <t>E131</t>
  </si>
  <si>
    <t>This a short description of E131, giving the briefest explanation of its E131'iness.</t>
  </si>
  <si>
    <t>This is a longer description of E131, going into more detail on what E131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</si>
  <si>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fadeOn=n4-3-2-2,1.2</t>
  </si>
  <si>
    <t>fadeOff=n4-3-2-2,1.2</t>
  </si>
  <si>
    <t>moveOpen=n4-3-2-2,1.6</t>
  </si>
  <si>
    <t>moveClose=n4-3-2-2,1.6</t>
  </si>
  <si>
    <t xml:space="preserve">0 1469.45 1572.03 0 0 0 0 VCThingLabel  </t>
  </si>
  <si>
    <t>n4-3-2-3</t>
  </si>
  <si>
    <t>E132</t>
  </si>
  <si>
    <t>This a short description of E132, giving the briefest explanation of its E132'iness.</t>
  </si>
  <si>
    <t>This is a longer description of E132, going into more detail on what E132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</si>
  <si>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fadeOn=n4-3-2-3,1.2</t>
  </si>
  <si>
    <t>fadeOff=n4-3-2-3,1.2</t>
  </si>
  <si>
    <t>moveOpen=n4-3-2-3,1.6</t>
  </si>
  <si>
    <t>moveClose=n4-3-2-3,1.6</t>
  </si>
  <si>
    <t xml:space="preserve">0 1456.86 1582.13 0 0 0 0 VCThingLabel  </t>
  </si>
  <si>
    <t>n4-3-3</t>
  </si>
  <si>
    <t>D45</t>
  </si>
  <si>
    <t>This a short description of D45, giving the briefest explanation of its D45'iness.</t>
  </si>
  <si>
    <t>This is a longer description of D45, going into more detail on what D45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</si>
  <si>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fadeOn=n4-3-3,1.2</t>
  </si>
  <si>
    <t>fadeOff=n4-3-3,1.2</t>
  </si>
  <si>
    <t>moveOpen=n4-3-3,1.6</t>
  </si>
  <si>
    <t>moveClose=n4-3-3,1.6</t>
  </si>
  <si>
    <t xml:space="preserve">1 1372.79 1520.22 0 0 0 0 VCThingLabel 10 </t>
  </si>
  <si>
    <t>n4-3-3-1</t>
  </si>
  <si>
    <t>E133</t>
  </si>
  <si>
    <t>This a short description of E133, giving the briefest explanation of its E133'iness.</t>
  </si>
  <si>
    <t>This is a longer description of E133, going into more detail on what E133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</si>
  <si>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fadeOn=n4-3-3-1,1.2</t>
  </si>
  <si>
    <t>fadeOff=n4-3-3-1,1.2</t>
  </si>
  <si>
    <t>moveOpen=n4-3-3-1,1.6</t>
  </si>
  <si>
    <t>moveClose=n4-3-3-1,1.6</t>
  </si>
  <si>
    <t xml:space="preserve">0 1444.05 1591.96 0 0 0 0 VCThingLabel  </t>
  </si>
  <si>
    <t>n4-3-3-2</t>
  </si>
  <si>
    <t>E134</t>
  </si>
  <si>
    <t>This a short description of E134, giving the briefest explanation of its E134'iness.</t>
  </si>
  <si>
    <t>This is a longer description of E134, going into more detail on what E134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</si>
  <si>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fadeOn=n4-3-3-2,1.2</t>
  </si>
  <si>
    <t>fadeOff=n4-3-3-2,1.2</t>
  </si>
  <si>
    <t>moveOpen=n4-3-3-2,1.6</t>
  </si>
  <si>
    <t>moveClose=n4-3-3-2,1.6</t>
  </si>
  <si>
    <t xml:space="preserve">0 1431.03 1601.51 0 0 0 0 VCThingLabel  </t>
  </si>
  <si>
    <t>n4-3-3-3</t>
  </si>
  <si>
    <t>E135</t>
  </si>
  <si>
    <t>This a short description of E135, giving the briefest explanation of its E135'iness.</t>
  </si>
  <si>
    <t>This is a longer description of E135, going into more detail on what E135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</si>
  <si>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fadeOn=n4-3-3-3,1.2</t>
  </si>
  <si>
    <t>fadeOff=n4-3-3-3,1.2</t>
  </si>
  <si>
    <t>moveOpen=n4-3-3-3,1.6</t>
  </si>
  <si>
    <t>moveClose=n4-3-3-3,1.6</t>
  </si>
  <si>
    <t xml:space="preserve">0 1417.81 1610.77 0 0 0 0 VCThingLabel  </t>
  </si>
  <si>
    <t>n4-4</t>
  </si>
  <si>
    <t>C16</t>
  </si>
  <si>
    <t>This a short description of C16, giving the briefest explanation of its C16'iness.</t>
  </si>
  <si>
    <t>This is a longer description of C16, going into more detail on what C16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</si>
  <si>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fadeOn=n4-4,1.2</t>
  </si>
  <si>
    <t>fadeOff=n4-4,1.2</t>
  </si>
  <si>
    <t>moveOpen=n4-4,1.6</t>
  </si>
  <si>
    <t>moveClose=n4-4,1.6</t>
  </si>
  <si>
    <t xml:space="preserve">1 1235.7 1440.96 0 0 0 0 VCThingLabel 20 </t>
  </si>
  <si>
    <t>n4-4-1</t>
  </si>
  <si>
    <t>D46</t>
  </si>
  <si>
    <t>This a short description of D46, giving the briefest explanation of its D46'iness.</t>
  </si>
  <si>
    <t>This is a longer description of D46, going into more detail on what D46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</si>
  <si>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fadeOn=n4-4-1,1.2</t>
  </si>
  <si>
    <t>fadeOff=n4-4-1,1.2</t>
  </si>
  <si>
    <t>moveOpen=n4-4-1,1.6</t>
  </si>
  <si>
    <t>moveClose=n4-4-1,1.6</t>
  </si>
  <si>
    <t xml:space="preserve">1 1337.96 1543.49 0 0 0 0 VCThingLabel 10 </t>
  </si>
  <si>
    <t>n4-4-1-1</t>
  </si>
  <si>
    <t>E136</t>
  </si>
  <si>
    <t>This a short description of E136, giving the briefest explanation of its E136'iness.</t>
  </si>
  <si>
    <t>This is a longer description of E136, going into more detail on what E136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</si>
  <si>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fadeOn=n4-4-1-1,1.2</t>
  </si>
  <si>
    <t>fadeOff=n4-4-1-1,1.2</t>
  </si>
  <si>
    <t>moveOpen=n4-4-1-1,1.6</t>
  </si>
  <si>
    <t>moveClose=n4-4-1-1,1.6</t>
  </si>
  <si>
    <t xml:space="preserve">0 1404.39 1619.74 0 0 0 0 VCThingLabel  </t>
  </si>
  <si>
    <t>n4-4-1-2</t>
  </si>
  <si>
    <t>E137</t>
  </si>
  <si>
    <t>This a short description of E137, giving the briefest explanation of its E137'iness.</t>
  </si>
  <si>
    <t>This is a longer description of E137, going into more detail on what E137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</si>
  <si>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fadeOn=n4-4-1-2,1.2</t>
  </si>
  <si>
    <t>fadeOff=n4-4-1-2,1.2</t>
  </si>
  <si>
    <t>moveOpen=n4-4-1-2,1.6</t>
  </si>
  <si>
    <t>moveClose=n4-4-1-2,1.6</t>
  </si>
  <si>
    <t xml:space="preserve">0 1390.77 1628.41 0 0 0 0 VCThingLabel  </t>
  </si>
  <si>
    <t>n4-4-1-3</t>
  </si>
  <si>
    <t>E138</t>
  </si>
  <si>
    <t>This a short description of E138, giving the briefest explanation of its E138'iness.</t>
  </si>
  <si>
    <t>This is a longer description of E138, going into more detail on what E138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</si>
  <si>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fadeOn=n4-4-1-3,1.2</t>
  </si>
  <si>
    <t>fadeOff=n4-4-1-3,1.2</t>
  </si>
  <si>
    <t>moveOpen=n4-4-1-3,1.6</t>
  </si>
  <si>
    <t>moveClose=n4-4-1-3,1.6</t>
  </si>
  <si>
    <t xml:space="preserve">0 1376.97 1636.78 0 0 0 0 VCThingLabel  </t>
  </si>
  <si>
    <t>n4-4-2</t>
  </si>
  <si>
    <t>D47</t>
  </si>
  <si>
    <t>This a short description of D47, giving the briefest explanation of its D47'iness.</t>
  </si>
  <si>
    <t>This is a longer description of D47, going into more detail on what D47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</si>
  <si>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fadeOn=n4-4-2,1.2</t>
  </si>
  <si>
    <t>fadeOff=n4-4-2,1.2</t>
  </si>
  <si>
    <t>moveOpen=n4-4-2,1.6</t>
  </si>
  <si>
    <t>moveClose=n4-4-2,1.6</t>
  </si>
  <si>
    <t xml:space="preserve">1 1301.69 1564.43 0 0 0 0 VCThingLabel 10 </t>
  </si>
  <si>
    <t>n4-4-2-1</t>
  </si>
  <si>
    <t>E139</t>
  </si>
  <si>
    <t>This a short description of E139, giving the briefest explanation of its E139'iness.</t>
  </si>
  <si>
    <t>This is a longer description of E139, going into more detail on what E139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</si>
  <si>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fadeOn=n4-4-2-1,1.2</t>
  </si>
  <si>
    <t>fadeOff=n4-4-2-1,1.2</t>
  </si>
  <si>
    <t>moveOpen=n4-4-2-1,1.6</t>
  </si>
  <si>
    <t>moveClose=n4-4-2-1,1.6</t>
  </si>
  <si>
    <t xml:space="preserve">0 1362.99 1644.86 0 0 0 0 VCThingLabel  </t>
  </si>
  <si>
    <t>n4-4-2-2</t>
  </si>
  <si>
    <t>E140</t>
  </si>
  <si>
    <t>This a short description of E140, giving the briefest explanation of its E140'iness.</t>
  </si>
  <si>
    <t>This is a longer description of E140, going into more detail on what E140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</si>
  <si>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fadeOn=n4-4-2-2,1.2</t>
  </si>
  <si>
    <t>fadeOff=n4-4-2-2,1.2</t>
  </si>
  <si>
    <t>moveOpen=n4-4-2-2,1.6</t>
  </si>
  <si>
    <t>moveClose=n4-4-2-2,1.6</t>
  </si>
  <si>
    <t xml:space="preserve">0 1348.83 1652.62 0 0 0 0 VCThingLabel  </t>
  </si>
  <si>
    <t>n4-4-2-3</t>
  </si>
  <si>
    <t>E141</t>
  </si>
  <si>
    <t>This a short description of E141, giving the briefest explanation of its E141'iness.</t>
  </si>
  <si>
    <t>This is a longer description of E141, going into more detail on what E141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</si>
  <si>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fadeOn=n4-4-2-3,1.2</t>
  </si>
  <si>
    <t>fadeOff=n4-4-2-3,1.2</t>
  </si>
  <si>
    <t>moveOpen=n4-4-2-3,1.6</t>
  </si>
  <si>
    <t>moveClose=n4-4-2-3,1.6</t>
  </si>
  <si>
    <t xml:space="preserve">0 1334.51 1660.08 0 0 0 0 VCThingLabel  </t>
  </si>
  <si>
    <t>n4-4-3</t>
  </si>
  <si>
    <t>D48</t>
  </si>
  <si>
    <t>This a short description of D48, giving the briefest explanation of its D48'iness.</t>
  </si>
  <si>
    <t>This is a longer description of D48, going into more detail on what D48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</si>
  <si>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fadeOn=n4-4-3,1.2</t>
  </si>
  <si>
    <t>fadeOff=n4-4-3,1.2</t>
  </si>
  <si>
    <t>moveOpen=n4-4-3,1.6</t>
  </si>
  <si>
    <t>moveClose=n4-4-3,1.6</t>
  </si>
  <si>
    <t xml:space="preserve">1 1264.13 1582.95 0 0 0 0 VCThingLabel 10 </t>
  </si>
  <si>
    <t>n4-4-3-1</t>
  </si>
  <si>
    <t>E142</t>
  </si>
  <si>
    <t>This a short description of E142, giving the briefest explanation of its E142'iness.</t>
  </si>
  <si>
    <t>This is a longer description of E142, going into more detail on what E142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</si>
  <si>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fadeOn=n4-4-3-1,1.2</t>
  </si>
  <si>
    <t>fadeOff=n4-4-3-1,1.2</t>
  </si>
  <si>
    <t>moveOpen=n4-4-3-1,1.6</t>
  </si>
  <si>
    <t>moveClose=n4-4-3-1,1.6</t>
  </si>
  <si>
    <t xml:space="preserve">0 1320.03 1667.22 0 0 0 0 VCThingLabel  </t>
  </si>
  <si>
    <t>n4-4-3-2</t>
  </si>
  <si>
    <t>E143</t>
  </si>
  <si>
    <t>This a short description of E143, giving the briefest explanation of its E143'iness.</t>
  </si>
  <si>
    <t>This is a longer description of E143, going into more detail on what E143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</si>
  <si>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fadeOn=n4-4-3-2,1.2</t>
  </si>
  <si>
    <t>fadeOff=n4-4-3-2,1.2</t>
  </si>
  <si>
    <t>moveOpen=n4-4-3-2,1.6</t>
  </si>
  <si>
    <t>moveClose=n4-4-3-2,1.6</t>
  </si>
  <si>
    <t xml:space="preserve">0 1305.4 1674.04 0 0 0 0 VCThingLabel  </t>
  </si>
  <si>
    <t>n4-4-3-3</t>
  </si>
  <si>
    <t>E144</t>
  </si>
  <si>
    <t>This a short description of E144, giving the briefest explanation of its E144'iness.</t>
  </si>
  <si>
    <t>This is a longer description of E144, going into more detail on what E144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</si>
  <si>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fadeOn=n4-4-3-3,1.2</t>
  </si>
  <si>
    <t>fadeOff=n4-4-3-3,1.2</t>
  </si>
  <si>
    <t>moveOpen=n4-4-3-3,1.6</t>
  </si>
  <si>
    <t>moveClose=n4-4-3-3,1.6</t>
  </si>
  <si>
    <t xml:space="preserve">0 1290.63 1680.54 0 0 0 0 VCThingLabel  </t>
  </si>
  <si>
    <t>B5</t>
  </si>
  <si>
    <t>This a short description of B5, giving the briefest explanation of its B5'iness.</t>
  </si>
  <si>
    <t>This is a longer description of B5, going into more detail on what B5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</si>
  <si>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t>
  </si>
  <si>
    <t>fadeOff=n5,1.2</t>
  </si>
  <si>
    <t>moveOpen=n5,1.6</t>
  </si>
  <si>
    <t>moveClose=n5,1.6</t>
  </si>
  <si>
    <t xml:space="preserve">1 1000 1260 0 0 0 0 VCThingLabel 36 </t>
  </si>
  <si>
    <t>n5-1</t>
  </si>
  <si>
    <t>C17</t>
  </si>
  <si>
    <t>This a short description of C17, giving the briefest explanation of its C17'iness.</t>
  </si>
  <si>
    <t>This is a longer description of C17, going into more detail on what C17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</si>
  <si>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fadeOn=n5-1,1.2</t>
  </si>
  <si>
    <t>fadeOff=n5-1,1.2</t>
  </si>
  <si>
    <t>moveOpen=n5-1,1.6</t>
  </si>
  <si>
    <t>moveClose=n5-1,1.6</t>
  </si>
  <si>
    <t xml:space="preserve">1 1145.14 1478.47 0 0 0 0 VCThingLabel 20 </t>
  </si>
  <si>
    <t>n5-1-1</t>
  </si>
  <si>
    <t>D49</t>
  </si>
  <si>
    <t>This a short description of D49, giving the briefest explanation of its D49'iness.</t>
  </si>
  <si>
    <t>This is a longer description of D49, going into more detail on what D49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</si>
  <si>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fadeOn=n5-1-1,1.2</t>
  </si>
  <si>
    <t>fadeOff=n5-1-1,1.2</t>
  </si>
  <si>
    <t>moveOpen=n5-1-1,1.6</t>
  </si>
  <si>
    <t>moveClose=n5-1-1,1.6</t>
  </si>
  <si>
    <t xml:space="preserve">1 1225.44 1598.98 0 0 0 0 VCThingLabel 10 </t>
  </si>
  <si>
    <t>n5-1-1-1</t>
  </si>
  <si>
    <t>E145</t>
  </si>
  <si>
    <t>This a short description of E145, giving the briefest explanation of its E145'iness.</t>
  </si>
  <si>
    <t>This is a longer description of E145, going into more detail on what E145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</si>
  <si>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fadeOn=n5-1-1-1,1.2</t>
  </si>
  <si>
    <t>fadeOff=n5-1-1-1,1.2</t>
  </si>
  <si>
    <t>moveOpen=n5-1-1-1,1.6</t>
  </si>
  <si>
    <t>moveClose=n5-1-1-1,1.6</t>
  </si>
  <si>
    <t xml:space="preserve">0 1275.71 1686.72 0 0 0 0 VCThingLabel  </t>
  </si>
  <si>
    <t>n5-1-1-2</t>
  </si>
  <si>
    <t>E146</t>
  </si>
  <si>
    <t>This a short description of E146, giving the briefest explanation of its E146'iness.</t>
  </si>
  <si>
    <t>This is a longer description of E146, going into more detail on what E146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</si>
  <si>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fadeOn=n5-1-1-2,1.2</t>
  </si>
  <si>
    <t>fadeOff=n5-1-1-2,1.2</t>
  </si>
  <si>
    <t>moveOpen=n5-1-1-2,1.6</t>
  </si>
  <si>
    <t>moveClose=n5-1-1-2,1.6</t>
  </si>
  <si>
    <t xml:space="preserve">0 1260.67 1692.57 0 0 0 0 VCThingLabel  </t>
  </si>
  <si>
    <t>n5-1-1-3</t>
  </si>
  <si>
    <t>E147</t>
  </si>
  <si>
    <t>This a short description of E147, giving the briefest explanation of its E147'iness.</t>
  </si>
  <si>
    <t>This is a longer description of E147, going into more detail on what E147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</si>
  <si>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fadeOn=n5-1-1-3,1.2</t>
  </si>
  <si>
    <t>fadeOff=n5-1-1-3,1.2</t>
  </si>
  <si>
    <t>moveOpen=n5-1-1-3,1.6</t>
  </si>
  <si>
    <t>moveClose=n5-1-1-3,1.6</t>
  </si>
  <si>
    <t xml:space="preserve">0 1245.49 1698.09 0 0 0 0 VCThingLabel  </t>
  </si>
  <si>
    <t>n5-1-2</t>
  </si>
  <si>
    <t>D50</t>
  </si>
  <si>
    <t>This a short description of D50, giving the briefest explanation of its D50'iness.</t>
  </si>
  <si>
    <t>This is a longer description of D50, going into more detail on what D50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</si>
  <si>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fadeOn=n5-1-2,1.2</t>
  </si>
  <si>
    <t>fadeOff=n5-1-2,1.2</t>
  </si>
  <si>
    <t>moveOpen=n5-1-2,1.6</t>
  </si>
  <si>
    <t>moveClose=n5-1-2,1.6</t>
  </si>
  <si>
    <t xml:space="preserve">1 1185.78 1612.44 0 0 0 0 VCThingLabel 10 </t>
  </si>
  <si>
    <t>n5-1-2-1</t>
  </si>
  <si>
    <t>E148</t>
  </si>
  <si>
    <t>This a short description of E148, giving the briefest explanation of its E148'iness.</t>
  </si>
  <si>
    <t>This is a longer description of E148, going into more detail on what E148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</si>
  <si>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fadeOn=n5-1-2-1,1.2</t>
  </si>
  <si>
    <t>fadeOff=n5-1-2-1,1.2</t>
  </si>
  <si>
    <t>moveOpen=n5-1-2-1,1.6</t>
  </si>
  <si>
    <t>moveClose=n5-1-2-1,1.6</t>
  </si>
  <si>
    <t xml:space="preserve">0 1230.21 1703.28 0 0 0 0 VCThingLabel  </t>
  </si>
  <si>
    <t>n5-1-2-2</t>
  </si>
  <si>
    <t>E149</t>
  </si>
  <si>
    <t>This a short description of E149, giving the briefest explanation of its E149'iness.</t>
  </si>
  <si>
    <t>This is a longer description of E149, going into more detail on what E149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</si>
  <si>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fadeOn=n5-1-2-2,1.2</t>
  </si>
  <si>
    <t>fadeOff=n5-1-2-2,1.2</t>
  </si>
  <si>
    <t>moveOpen=n5-1-2-2,1.6</t>
  </si>
  <si>
    <t>moveClose=n5-1-2-2,1.6</t>
  </si>
  <si>
    <t xml:space="preserve">0 1214.81 1708.14 0 0 0 0 VCThingLabel  </t>
  </si>
  <si>
    <t>n5-1-2-3</t>
  </si>
  <si>
    <t>E150</t>
  </si>
  <si>
    <t>This a short description of E150, giving the briefest explanation of its E150'iness.</t>
  </si>
  <si>
    <t>This is a longer description of E150, going into more detail on what E150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</si>
  <si>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fadeOn=n5-1-2-3,1.2</t>
  </si>
  <si>
    <t>fadeOff=n5-1-2-3,1.2</t>
  </si>
  <si>
    <t>moveOpen=n5-1-2-3,1.6</t>
  </si>
  <si>
    <t>moveClose=n5-1-2-3,1.6</t>
  </si>
  <si>
    <t xml:space="preserve">0 1199.31 1712.65 0 0 0 0 VCThingLabel  </t>
  </si>
  <si>
    <t>n5-1-3</t>
  </si>
  <si>
    <t>D51</t>
  </si>
  <si>
    <t>This a short description of D51, giving the briefest explanation of its D51'iness.</t>
  </si>
  <si>
    <t>This is a longer description of D51, going into more detail on what D51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</si>
  <si>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fadeOn=n5-1-3,1.2</t>
  </si>
  <si>
    <t>fadeOff=n5-1-3,1.2</t>
  </si>
  <si>
    <t>moveOpen=n5-1-3,1.6</t>
  </si>
  <si>
    <t>moveClose=n5-1-3,1.6</t>
  </si>
  <si>
    <t xml:space="preserve">1 1145.33 1623.28 0 0 0 0 VCThingLabel 10 </t>
  </si>
  <si>
    <t>n5-1-3-1</t>
  </si>
  <si>
    <t>E151</t>
  </si>
  <si>
    <t>This a short description of E151, giving the briefest explanation of its E151'iness.</t>
  </si>
  <si>
    <t>This is a longer description of E151, going into more detail on what E151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</si>
  <si>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fadeOn=n5-1-3-1,1.2</t>
  </si>
  <si>
    <t>fadeOff=n5-1-3-1,1.2</t>
  </si>
  <si>
    <t>moveOpen=n5-1-3-1,1.6</t>
  </si>
  <si>
    <t>moveClose=n5-1-3-1,1.6</t>
  </si>
  <si>
    <t xml:space="preserve">0 1183.72 1716.83 0 0 0 0 VCThingLabel  </t>
  </si>
  <si>
    <t>n5-1-3-2</t>
  </si>
  <si>
    <t>E152</t>
  </si>
  <si>
    <t>This a short description of E152, giving the briefest explanation of its E152'iness.</t>
  </si>
  <si>
    <t>This is a longer description of E152, going into more detail on what E152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</si>
  <si>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fadeOn=n5-1-3-2,1.2</t>
  </si>
  <si>
    <t>fadeOff=n5-1-3-2,1.2</t>
  </si>
  <si>
    <t>moveOpen=n5-1-3-2,1.6</t>
  </si>
  <si>
    <t>moveClose=n5-1-3-2,1.6</t>
  </si>
  <si>
    <t xml:space="preserve">0 1168.04 1720.67 0 0 0 0 VCThingLabel  </t>
  </si>
  <si>
    <t>n5-1-3-3</t>
  </si>
  <si>
    <t>E153</t>
  </si>
  <si>
    <t>This a short description of E153, giving the briefest explanation of its E153'iness.</t>
  </si>
  <si>
    <t>This is a longer description of E153, going into more detail on what E153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</si>
  <si>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fadeOn=n5-1-3-3,1.2</t>
  </si>
  <si>
    <t>fadeOff=n5-1-3-3,1.2</t>
  </si>
  <si>
    <t>moveOpen=n5-1-3-3,1.6</t>
  </si>
  <si>
    <t>moveClose=n5-1-3-3,1.6</t>
  </si>
  <si>
    <t xml:space="preserve">0 1152.28 1724.16 0 0 0 0 VCThingLabel  </t>
  </si>
  <si>
    <t>n5-2</t>
  </si>
  <si>
    <t>C18</t>
  </si>
  <si>
    <t>This a short description of C18, giving the briefest explanation of its C18'iness.</t>
  </si>
  <si>
    <t>This is a longer description of C18, going into more detail on what C18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</si>
  <si>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fadeOn=n5-2,1.2</t>
  </si>
  <si>
    <t>fadeOff=n5-2,1.2</t>
  </si>
  <si>
    <t>moveOpen=n5-2,1.6</t>
  </si>
  <si>
    <t>moveClose=n5-2,1.6</t>
  </si>
  <si>
    <t xml:space="preserve">1 1049.01 1497.59 0 0 0 0 VCThingLabel 20 </t>
  </si>
  <si>
    <t>n5-2-1</t>
  </si>
  <si>
    <t>D52</t>
  </si>
  <si>
    <t>This a short description of D52, giving the briefest explanation of its D52'iness.</t>
  </si>
  <si>
    <t>This is a longer description of D52, going into more detail on what D52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</si>
  <si>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fadeOn=n5-2-1,1.2</t>
  </si>
  <si>
    <t>fadeOff=n5-2-1,1.2</t>
  </si>
  <si>
    <t>moveOpen=n5-2-1,1.6</t>
  </si>
  <si>
    <t>moveClose=n5-2-1,1.6</t>
  </si>
  <si>
    <t xml:space="preserve">1 1104.25 1631.45 0 0 0 0 VCThingLabel 10 </t>
  </si>
  <si>
    <t>n5-2-1-1</t>
  </si>
  <si>
    <t>E154</t>
  </si>
  <si>
    <t>This a short description of E154, giving the briefest explanation of its E154'iness.</t>
  </si>
  <si>
    <t>This is a longer description of E154, going into more detail on what E154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</si>
  <si>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fadeOn=n5-2-1-1,1.2</t>
  </si>
  <si>
    <t>fadeOff=n5-2-1-1,1.2</t>
  </si>
  <si>
    <t>moveOpen=n5-2-1-1,1.6</t>
  </si>
  <si>
    <t>moveClose=n5-2-1-1,1.6</t>
  </si>
  <si>
    <t xml:space="preserve">0 1136.44 1727.31 0 0 0 0 VCThingLabel  </t>
  </si>
  <si>
    <t>n5-2-1-2</t>
  </si>
  <si>
    <t>E155</t>
  </si>
  <si>
    <t>This a short description of E155, giving the briefest explanation of its E155'iness.</t>
  </si>
  <si>
    <t>This is a longer description of E155, going into more detail on what E155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</si>
  <si>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fadeOn=n5-2-1-2,1.2</t>
  </si>
  <si>
    <t>fadeOff=n5-2-1-2,1.2</t>
  </si>
  <si>
    <t>moveOpen=n5-2-1-2,1.6</t>
  </si>
  <si>
    <t>moveClose=n5-2-1-2,1.6</t>
  </si>
  <si>
    <t xml:space="preserve">0 1120.54 1730.12 0 0 0 0 VCThingLabel  </t>
  </si>
  <si>
    <t>n5-2-1-3</t>
  </si>
  <si>
    <t>E156</t>
  </si>
  <si>
    <t>This a short description of E156, giving the briefest explanation of its E156'iness.</t>
  </si>
  <si>
    <t>This is a longer description of E156, going into more detail on what E156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</si>
  <si>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fadeOn=n5-2-1-3,1.2</t>
  </si>
  <si>
    <t>fadeOff=n5-2-1-3,1.2</t>
  </si>
  <si>
    <t>moveOpen=n5-2-1-3,1.6</t>
  </si>
  <si>
    <t>moveClose=n5-2-1-3,1.6</t>
  </si>
  <si>
    <t xml:space="preserve">0 1104.59 1732.57 0 0 0 0 VCThingLabel  </t>
  </si>
  <si>
    <t>n5-2-2</t>
  </si>
  <si>
    <t>D53</t>
  </si>
  <si>
    <t>This a short description of D53, giving the briefest explanation of its D53'iness.</t>
  </si>
  <si>
    <t>This is a longer description of D53, going into more detail on what D53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</si>
  <si>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fadeOn=n5-2-2,1.2</t>
  </si>
  <si>
    <t>fadeOff=n5-2-2,1.2</t>
  </si>
  <si>
    <t>moveOpen=n5-2-2,1.6</t>
  </si>
  <si>
    <t>moveClose=n5-2-2,1.6</t>
  </si>
  <si>
    <t xml:space="preserve">1 1062.73 1636.92 0 0 0 0 VCThingLabel 10 </t>
  </si>
  <si>
    <t>n5-2-2-1</t>
  </si>
  <si>
    <t>E157</t>
  </si>
  <si>
    <t>This a short description of E157, giving the briefest explanation of its E157'iness.</t>
  </si>
  <si>
    <t>This is a longer description of E157, going into more detail on what E157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</si>
  <si>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fadeOn=n5-2-2-1,1.2</t>
  </si>
  <si>
    <t>fadeOff=n5-2-2-1,1.2</t>
  </si>
  <si>
    <t>moveOpen=n5-2-2-1,1.6</t>
  </si>
  <si>
    <t>moveClose=n5-2-2-1,1.6</t>
  </si>
  <si>
    <t xml:space="preserve">0 1088.58 1734.68 0 0 0 0 VCThingLabel  </t>
  </si>
  <si>
    <t>n5-2-2-2</t>
  </si>
  <si>
    <t>E158</t>
  </si>
  <si>
    <t>This a short description of E158, giving the briefest explanation of its E158'iness.</t>
  </si>
  <si>
    <t>This is a longer description of E158, going into more detail on what E158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</si>
  <si>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fadeOn=n5-2-2-2,1.2</t>
  </si>
  <si>
    <t>fadeOff=n5-2-2-2,1.2</t>
  </si>
  <si>
    <t>moveOpen=n5-2-2-2,1.6</t>
  </si>
  <si>
    <t>moveClose=n5-2-2-2,1.6</t>
  </si>
  <si>
    <t xml:space="preserve">0 1072.53 1736.44 0 0 0 0 VCThingLabel  </t>
  </si>
  <si>
    <t>n5-2-2-3</t>
  </si>
  <si>
    <t>E159</t>
  </si>
  <si>
    <t>This a short description of E159, giving the briefest explanation of its E159'iness.</t>
  </si>
  <si>
    <t>This is a longer description of E159, going into more detail on what E159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</si>
  <si>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fadeOn=n5-2-2-3,1.2</t>
  </si>
  <si>
    <t>fadeOff=n5-2-2-3,1.2</t>
  </si>
  <si>
    <t>moveOpen=n5-2-2-3,1.6</t>
  </si>
  <si>
    <t>moveClose=n5-2-2-3,1.6</t>
  </si>
  <si>
    <t xml:space="preserve">0 1056.45 1737.84 0 0 0 0 VCThingLabel  </t>
  </si>
  <si>
    <t>n5-2-3</t>
  </si>
  <si>
    <t>D54</t>
  </si>
  <si>
    <t>This a short description of D54, giving the briefest explanation of its D54'iness.</t>
  </si>
  <si>
    <t>This is a longer description of D54, going into more detail on what D54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</si>
  <si>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fadeOn=n5-2-3,1.2</t>
  </si>
  <si>
    <t>fadeOff=n5-2-3,1.2</t>
  </si>
  <si>
    <t>moveOpen=n5-2-3,1.6</t>
  </si>
  <si>
    <t>moveClose=n5-2-3,1.6</t>
  </si>
  <si>
    <t xml:space="preserve">1 1020.94 1639.66 0 0 0 0 VCThingLabel 10 </t>
  </si>
  <si>
    <t>n5-2-3-1</t>
  </si>
  <si>
    <t>E160</t>
  </si>
  <si>
    <t>This a short description of E160, giving the briefest explanation of its E160'iness.</t>
  </si>
  <si>
    <t>This is a longer description of E160, going into more detail on what E160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</si>
  <si>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fadeOn=n5-2-3-1,1.2</t>
  </si>
  <si>
    <t>fadeOff=n5-2-3-1,1.2</t>
  </si>
  <si>
    <t>moveOpen=n5-2-3-1,1.6</t>
  </si>
  <si>
    <t>moveClose=n5-2-3-1,1.6</t>
  </si>
  <si>
    <t xml:space="preserve">0 1040.34 1738.9 0 0 0 0 VCThingLabel  </t>
  </si>
  <si>
    <t>n5-2-3-2</t>
  </si>
  <si>
    <t>E161</t>
  </si>
  <si>
    <t>This a short description of E161, giving the briefest explanation of its E161'iness.</t>
  </si>
  <si>
    <t>This is a longer description of E161, going into more detail on what E161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</si>
  <si>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fadeOn=n5-2-3-2,1.2</t>
  </si>
  <si>
    <t>fadeOff=n5-2-3-2,1.2</t>
  </si>
  <si>
    <t>moveOpen=n5-2-3-2,1.6</t>
  </si>
  <si>
    <t>moveClose=n5-2-3-2,1.6</t>
  </si>
  <si>
    <t xml:space="preserve">0 1024.21 1739.6 0 0 0 0 VCThingLabel  </t>
  </si>
  <si>
    <t>n5-2-3-3</t>
  </si>
  <si>
    <t>E162</t>
  </si>
  <si>
    <t>This a short description of E162, giving the briefest explanation of its E162'iness.</t>
  </si>
  <si>
    <t>This is a longer description of E162, going into more detail on what E162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</si>
  <si>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fadeOn=n5-2-3-3,1.2</t>
  </si>
  <si>
    <t>fadeOff=n5-2-3-3,1.2</t>
  </si>
  <si>
    <t>moveOpen=n5-2-3-3,1.6</t>
  </si>
  <si>
    <t>moveClose=n5-2-3-3,1.6</t>
  </si>
  <si>
    <t xml:space="preserve">0 1008.07 1739.96 0 0 0 0 VCThingLabel  </t>
  </si>
  <si>
    <t>n5-3</t>
  </si>
  <si>
    <t>C19</t>
  </si>
  <si>
    <t>This a short description of C19, giving the briefest explanation of its C19'iness.</t>
  </si>
  <si>
    <t>This is a longer description of C19, going into more detail on what C19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</si>
  <si>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fadeOn=n5-3,1.2</t>
  </si>
  <si>
    <t>fadeOff=n5-3,1.2</t>
  </si>
  <si>
    <t>moveOpen=n5-3,1.6</t>
  </si>
  <si>
    <t>moveClose=n5-3,1.6</t>
  </si>
  <si>
    <t xml:space="preserve">1 950.99 1497.59 0 0 0 0 VCThingLabel 20 </t>
  </si>
  <si>
    <t>n5-3-1</t>
  </si>
  <si>
    <t>D55</t>
  </si>
  <si>
    <t>This a short description of D55, giving the briefest explanation of its D55'iness.</t>
  </si>
  <si>
    <t>This is a longer description of D55, going into more detail on what D55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</si>
  <si>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fadeOn=n5-3-1,1.2</t>
  </si>
  <si>
    <t>fadeOff=n5-3-1,1.2</t>
  </si>
  <si>
    <t>moveOpen=n5-3-1,1.6</t>
  </si>
  <si>
    <t>moveClose=n5-3-1,1.6</t>
  </si>
  <si>
    <t xml:space="preserve">1 979.06 1639.66 0 0 0 0 VCThingLabel 10 </t>
  </si>
  <si>
    <t>n5-3-1-1</t>
  </si>
  <si>
    <t>E163</t>
  </si>
  <si>
    <t>This a short description of E163, giving the briefest explanation of its E163'iness.</t>
  </si>
  <si>
    <t>This is a longer description of E163, going into more detail on what E163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</si>
  <si>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fadeOn=n5-3-1-1,1.2</t>
  </si>
  <si>
    <t>fadeOff=n5-3-1-1,1.2</t>
  </si>
  <si>
    <t>moveOpen=n5-3-1-1,1.6</t>
  </si>
  <si>
    <t>moveClose=n5-3-1-1,1.6</t>
  </si>
  <si>
    <t xml:space="preserve">0 991.93 1739.96 0 0 0 0 VCThingLabel  </t>
  </si>
  <si>
    <t>n5-3-1-2</t>
  </si>
  <si>
    <t>E164</t>
  </si>
  <si>
    <t>This a short description of E164, giving the briefest explanation of its E164'iness.</t>
  </si>
  <si>
    <t>This is a longer description of E164, going into more detail on what E164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</si>
  <si>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fadeOn=n5-3-1-2,1.2</t>
  </si>
  <si>
    <t>fadeOff=n5-3-1-2,1.2</t>
  </si>
  <si>
    <t>moveOpen=n5-3-1-2,1.6</t>
  </si>
  <si>
    <t>moveClose=n5-3-1-2,1.6</t>
  </si>
  <si>
    <t xml:space="preserve">0 975.79 1739.6 0 0 0 0 VCThingLabel  </t>
  </si>
  <si>
    <t>n5-3-1-3</t>
  </si>
  <si>
    <t>E165</t>
  </si>
  <si>
    <t>This a short description of E165, giving the briefest explanation of its E165'iness.</t>
  </si>
  <si>
    <t>This is a longer description of E165, going into more detail on what E165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</si>
  <si>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fadeOn=n5-3-1-3,1.2</t>
  </si>
  <si>
    <t>fadeOff=n5-3-1-3,1.2</t>
  </si>
  <si>
    <t>moveOpen=n5-3-1-3,1.6</t>
  </si>
  <si>
    <t>moveClose=n5-3-1-3,1.6</t>
  </si>
  <si>
    <t xml:space="preserve">0 959.66 1738.9 0 0 0 0 VCThingLabel  </t>
  </si>
  <si>
    <t>n5-3-2</t>
  </si>
  <si>
    <t>D56</t>
  </si>
  <si>
    <t>This a short description of D56, giving the briefest explanation of its D56'iness.</t>
  </si>
  <si>
    <t>This is a longer description of D56, going into more detail on what D56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</si>
  <si>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fadeOn=n5-3-2,1.2</t>
  </si>
  <si>
    <t>fadeOff=n5-3-2,1.2</t>
  </si>
  <si>
    <t>moveOpen=n5-3-2,1.6</t>
  </si>
  <si>
    <t>moveClose=n5-3-2,1.6</t>
  </si>
  <si>
    <t xml:space="preserve">1 937.27 1636.92 0 0 0 0 VCThingLabel 10 </t>
  </si>
  <si>
    <t>n5-3-2-1</t>
  </si>
  <si>
    <t>E166</t>
  </si>
  <si>
    <t>This a short description of E166, giving the briefest explanation of its E166'iness.</t>
  </si>
  <si>
    <t>This is a longer description of E166, going into more detail on what E166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</si>
  <si>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fadeOn=n5-3-2-1,1.2</t>
  </si>
  <si>
    <t>fadeOff=n5-3-2-1,1.2</t>
  </si>
  <si>
    <t>moveOpen=n5-3-2-1,1.6</t>
  </si>
  <si>
    <t>moveClose=n5-3-2-1,1.6</t>
  </si>
  <si>
    <t xml:space="preserve">0 943.55 1737.84 0 0 0 0 VCThingLabel  </t>
  </si>
  <si>
    <t>n5-3-2-2</t>
  </si>
  <si>
    <t>E167</t>
  </si>
  <si>
    <t>This a short description of E167, giving the briefest explanation of its E167'iness.</t>
  </si>
  <si>
    <t>This is a longer description of E167, going into more detail on what E167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</si>
  <si>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fadeOn=n5-3-2-2,1.2</t>
  </si>
  <si>
    <t>fadeOff=n5-3-2-2,1.2</t>
  </si>
  <si>
    <t>moveOpen=n5-3-2-2,1.6</t>
  </si>
  <si>
    <t>moveClose=n5-3-2-2,1.6</t>
  </si>
  <si>
    <t xml:space="preserve">0 927.47 1736.44 0 0 0 0 VCThingLabel  </t>
  </si>
  <si>
    <t>n5-3-2-3</t>
  </si>
  <si>
    <t>E168</t>
  </si>
  <si>
    <t>This a short description of E168, giving the briefest explanation of its E168'iness.</t>
  </si>
  <si>
    <t>This is a longer description of E168, going into more detail on what E168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</si>
  <si>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fadeOn=n5-3-2-3,1.2</t>
  </si>
  <si>
    <t>fadeOff=n5-3-2-3,1.2</t>
  </si>
  <si>
    <t>moveOpen=n5-3-2-3,1.6</t>
  </si>
  <si>
    <t>moveClose=n5-3-2-3,1.6</t>
  </si>
  <si>
    <t xml:space="preserve">0 911.42 1734.68 0 0 0 0 VCThingLabel  </t>
  </si>
  <si>
    <t>n5-3-3</t>
  </si>
  <si>
    <t>D57</t>
  </si>
  <si>
    <t>This a short description of D57, giving the briefest explanation of its D57'iness.</t>
  </si>
  <si>
    <t>This is a longer description of D57, going into more detail on what D57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</si>
  <si>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fadeOn=n5-3-3,1.2</t>
  </si>
  <si>
    <t>fadeOff=n5-3-3,1.2</t>
  </si>
  <si>
    <t>moveOpen=n5-3-3,1.6</t>
  </si>
  <si>
    <t>moveClose=n5-3-3,1.6</t>
  </si>
  <si>
    <t xml:space="preserve">1 895.75 1631.45 0 0 0 0 VCThingLabel 10 </t>
  </si>
  <si>
    <t>n5-3-3-1</t>
  </si>
  <si>
    <t>E169</t>
  </si>
  <si>
    <t>This a short description of E169, giving the briefest explanation of its E169'iness.</t>
  </si>
  <si>
    <t>This is a longer description of E169, going into more detail on what E169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</si>
  <si>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fadeOn=n5-3-3-1,1.2</t>
  </si>
  <si>
    <t>fadeOff=n5-3-3-1,1.2</t>
  </si>
  <si>
    <t>moveOpen=n5-3-3-1,1.6</t>
  </si>
  <si>
    <t>moveClose=n5-3-3-1,1.6</t>
  </si>
  <si>
    <t xml:space="preserve">0 895.41 1732.57 0 0 0 0 VCThingLabel  </t>
  </si>
  <si>
    <t>n5-3-3-2</t>
  </si>
  <si>
    <t>E170</t>
  </si>
  <si>
    <t>This a short description of E170, giving the briefest explanation of its E170'iness.</t>
  </si>
  <si>
    <t>This is a longer description of E170, going into more detail on what E170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</si>
  <si>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fadeOn=n5-3-3-2,1.2</t>
  </si>
  <si>
    <t>fadeOff=n5-3-3-2,1.2</t>
  </si>
  <si>
    <t>moveOpen=n5-3-3-2,1.6</t>
  </si>
  <si>
    <t>moveClose=n5-3-3-2,1.6</t>
  </si>
  <si>
    <t xml:space="preserve">0 879.46 1730.12 0 0 0 0 VCThingLabel  </t>
  </si>
  <si>
    <t>n5-3-3-3</t>
  </si>
  <si>
    <t>E171</t>
  </si>
  <si>
    <t>This a short description of E171, giving the briefest explanation of its E171'iness.</t>
  </si>
  <si>
    <t>This is a longer description of E171, going into more detail on what E171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</si>
  <si>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fadeOn=n5-3-3-3,1.2</t>
  </si>
  <si>
    <t>fadeOff=n5-3-3-3,1.2</t>
  </si>
  <si>
    <t>moveOpen=n5-3-3-3,1.6</t>
  </si>
  <si>
    <t>moveClose=n5-3-3-3,1.6</t>
  </si>
  <si>
    <t xml:space="preserve">0 863.56 1727.31 0 0 0 0 VCThingLabel  </t>
  </si>
  <si>
    <t>n5-4</t>
  </si>
  <si>
    <t>C20</t>
  </si>
  <si>
    <t>This a short description of C20, giving the briefest explanation of its C20'iness.</t>
  </si>
  <si>
    <t>This is a longer description of C20, going into more detail on what C20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</si>
  <si>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fadeOn=n5-4,1.2</t>
  </si>
  <si>
    <t>fadeOff=n5-4,1.2</t>
  </si>
  <si>
    <t>moveOpen=n5-4,1.6</t>
  </si>
  <si>
    <t>moveClose=n5-4,1.6</t>
  </si>
  <si>
    <t xml:space="preserve">1 854.86 1478.47 0 0 0 0 VCThingLabel 20 </t>
  </si>
  <si>
    <t>n5-4-1</t>
  </si>
  <si>
    <t>D58</t>
  </si>
  <si>
    <t>This a short description of D58, giving the briefest explanation of its D58'iness.</t>
  </si>
  <si>
    <t>This is a longer description of D58, going into more detail on what D58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</si>
  <si>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fadeOn=n5-4-1,1.2</t>
  </si>
  <si>
    <t>fadeOff=n5-4-1,1.2</t>
  </si>
  <si>
    <t>moveOpen=n5-4-1,1.6</t>
  </si>
  <si>
    <t>moveClose=n5-4-1,1.6</t>
  </si>
  <si>
    <t xml:space="preserve">1 854.67 1623.28 0 0 0 0 VCThingLabel 10 </t>
  </si>
  <si>
    <t>n5-4-1-1</t>
  </si>
  <si>
    <t>E172</t>
  </si>
  <si>
    <t>This a short description of E172, giving the briefest explanation of its E172'iness.</t>
  </si>
  <si>
    <t>This is a longer description of E172, going into more detail on what E172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</si>
  <si>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fadeOn=n5-4-1-1,1.2</t>
  </si>
  <si>
    <t>fadeOff=n5-4-1-1,1.2</t>
  </si>
  <si>
    <t>moveOpen=n5-4-1-1,1.6</t>
  </si>
  <si>
    <t>moveClose=n5-4-1-1,1.6</t>
  </si>
  <si>
    <t xml:space="preserve">0 847.72 1724.16 0 0 0 0 VCThingLabel  </t>
  </si>
  <si>
    <t>n5-4-1-2</t>
  </si>
  <si>
    <t>E173</t>
  </si>
  <si>
    <t>This a short description of E173, giving the briefest explanation of its E173'iness.</t>
  </si>
  <si>
    <t>This is a longer description of E173, going into more detail on what E173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</si>
  <si>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fadeOn=n5-4-1-2,1.2</t>
  </si>
  <si>
    <t>fadeOff=n5-4-1-2,1.2</t>
  </si>
  <si>
    <t>moveOpen=n5-4-1-2,1.6</t>
  </si>
  <si>
    <t>moveClose=n5-4-1-2,1.6</t>
  </si>
  <si>
    <t xml:space="preserve">0 831.96 1720.67 0 0 0 0 VCThingLabel  </t>
  </si>
  <si>
    <t>n5-4-1-3</t>
  </si>
  <si>
    <t>E174</t>
  </si>
  <si>
    <t>This a short description of E174, giving the briefest explanation of its E174'iness.</t>
  </si>
  <si>
    <t>This is a longer description of E174, going into more detail on what E174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</si>
  <si>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fadeOn=n5-4-1-3,1.2</t>
  </si>
  <si>
    <t>fadeOff=n5-4-1-3,1.2</t>
  </si>
  <si>
    <t>moveOpen=n5-4-1-3,1.6</t>
  </si>
  <si>
    <t>moveClose=n5-4-1-3,1.6</t>
  </si>
  <si>
    <t xml:space="preserve">0 816.28 1716.83 0 0 0 0 VCThingLabel  </t>
  </si>
  <si>
    <t>n5-4-2</t>
  </si>
  <si>
    <t>D59</t>
  </si>
  <si>
    <t>This a short description of D59, giving the briefest explanation of its D59'iness.</t>
  </si>
  <si>
    <t>This is a longer description of D59, going into more detail on what D59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</si>
  <si>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fadeOn=n5-4-2,1.2</t>
  </si>
  <si>
    <t>fadeOff=n5-4-2,1.2</t>
  </si>
  <si>
    <t>moveOpen=n5-4-2,1.6</t>
  </si>
  <si>
    <t>moveClose=n5-4-2,1.6</t>
  </si>
  <si>
    <t xml:space="preserve">1 814.22 1612.44 0 0 0 0 VCThingLabel 10 </t>
  </si>
  <si>
    <t>n5-4-2-1</t>
  </si>
  <si>
    <t>E175</t>
  </si>
  <si>
    <t>This a short description of E175, giving the briefest explanation of its E175'iness.</t>
  </si>
  <si>
    <t>This is a longer description of E175, going into more detail on what E175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</si>
  <si>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fadeOn=n5-4-2-1,1.2</t>
  </si>
  <si>
    <t>fadeOff=n5-4-2-1,1.2</t>
  </si>
  <si>
    <t>moveOpen=n5-4-2-1,1.6</t>
  </si>
  <si>
    <t>moveClose=n5-4-2-1,1.6</t>
  </si>
  <si>
    <t xml:space="preserve">0 800.69 1712.65 0 0 0 0 VCThingLabel  </t>
  </si>
  <si>
    <t>n5-4-2-2</t>
  </si>
  <si>
    <t>E176</t>
  </si>
  <si>
    <t>This a short description of E176, giving the briefest explanation of its E176'iness.</t>
  </si>
  <si>
    <t>This is a longer description of E176, going into more detail on what E176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</si>
  <si>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fadeOn=n5-4-2-2,1.2</t>
  </si>
  <si>
    <t>fadeOff=n5-4-2-2,1.2</t>
  </si>
  <si>
    <t>moveOpen=n5-4-2-2,1.6</t>
  </si>
  <si>
    <t>moveClose=n5-4-2-2,1.6</t>
  </si>
  <si>
    <t xml:space="preserve">0 785.19 1708.14 0 0 0 0 VCThingLabel  </t>
  </si>
  <si>
    <t>n5-4-2-3</t>
  </si>
  <si>
    <t>E177</t>
  </si>
  <si>
    <t>This a short description of E177, giving the briefest explanation of its E177'iness.</t>
  </si>
  <si>
    <t>This is a longer description of E177, going into more detail on what E177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</si>
  <si>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fadeOn=n5-4-2-3,1.2</t>
  </si>
  <si>
    <t>fadeOff=n5-4-2-3,1.2</t>
  </si>
  <si>
    <t>moveOpen=n5-4-2-3,1.6</t>
  </si>
  <si>
    <t>moveClose=n5-4-2-3,1.6</t>
  </si>
  <si>
    <t xml:space="preserve">0 769.79 1703.28 0 0 0 0 VCThingLabel  </t>
  </si>
  <si>
    <t>n5-4-3</t>
  </si>
  <si>
    <t>D60</t>
  </si>
  <si>
    <t>This a short description of D60, giving the briefest explanation of its D60'iness.</t>
  </si>
  <si>
    <t>This is a longer description of D60, going into more detail on what D60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</si>
  <si>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fadeOn=n5-4-3,1.2</t>
  </si>
  <si>
    <t>fadeOff=n5-4-3,1.2</t>
  </si>
  <si>
    <t>moveOpen=n5-4-3,1.6</t>
  </si>
  <si>
    <t>moveClose=n5-4-3,1.6</t>
  </si>
  <si>
    <t xml:space="preserve">1 774.56 1598.98 0 0 0 0 VCThingLabel 10 </t>
  </si>
  <si>
    <t>n5-4-3-1</t>
  </si>
  <si>
    <t>E178</t>
  </si>
  <si>
    <t>This a short description of E178, giving the briefest explanation of its E178'iness.</t>
  </si>
  <si>
    <t>This is a longer description of E178, going into more detail on what E178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</si>
  <si>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fadeOn=n5-4-3-1,1.2</t>
  </si>
  <si>
    <t>fadeOff=n5-4-3-1,1.2</t>
  </si>
  <si>
    <t>moveOpen=n5-4-3-1,1.6</t>
  </si>
  <si>
    <t>moveClose=n5-4-3-1,1.6</t>
  </si>
  <si>
    <t xml:space="preserve">0 754.51 1698.09 0 0 0 0 VCThingLabel  </t>
  </si>
  <si>
    <t>n5-4-3-2</t>
  </si>
  <si>
    <t>E179</t>
  </si>
  <si>
    <t>This a short description of E179, giving the briefest explanation of its E179'iness.</t>
  </si>
  <si>
    <t>This is a longer description of E179, going into more detail on what E179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</si>
  <si>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fadeOn=n5-4-3-2,1.2</t>
  </si>
  <si>
    <t>fadeOff=n5-4-3-2,1.2</t>
  </si>
  <si>
    <t>moveOpen=n5-4-3-2,1.6</t>
  </si>
  <si>
    <t>moveClose=n5-4-3-2,1.6</t>
  </si>
  <si>
    <t xml:space="preserve">0 739.33 1692.57 0 0 0 0 VCThingLabel  </t>
  </si>
  <si>
    <t>n5-4-3-3</t>
  </si>
  <si>
    <t>E180</t>
  </si>
  <si>
    <t>This a short description of E180, giving the briefest explanation of its E180'iness.</t>
  </si>
  <si>
    <t>This is a longer description of E180, going into more detail on what E180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</si>
  <si>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fadeOn=n5-4-3-3,1.2</t>
  </si>
  <si>
    <t>fadeOff=n5-4-3-3,1.2</t>
  </si>
  <si>
    <t>moveOpen=n5-4-3-3,1.6</t>
  </si>
  <si>
    <t>moveClose=n5-4-3-3,1.6</t>
  </si>
  <si>
    <t xml:space="preserve">0 724.29 1686.72 0 0 0 0 VCThingLabel  </t>
  </si>
  <si>
    <t>B6</t>
  </si>
  <si>
    <t>This a short description of B6, giving the briefest explanation of its B6'iness.</t>
  </si>
  <si>
    <t>This is a longer description of B6, going into more detail on what B6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</si>
  <si>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t>
  </si>
  <si>
    <t>fadeOff=n6,1.2</t>
  </si>
  <si>
    <t>moveOpen=n6,1.6</t>
  </si>
  <si>
    <t>moveClose=n6,1.6</t>
  </si>
  <si>
    <t xml:space="preserve">1 816.15 1183.85 0 0 0 0 VCThingLabel 36 </t>
  </si>
  <si>
    <t>n6-1</t>
  </si>
  <si>
    <t>C21</t>
  </si>
  <si>
    <t>This a short description of C21, giving the briefest explanation of its C21'iness.</t>
  </si>
  <si>
    <t>This is a longer description of C21, going into more detail on what C21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</si>
  <si>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fadeOn=n6-1,1.2</t>
  </si>
  <si>
    <t>fadeOff=n6-1,1.2</t>
  </si>
  <si>
    <t>moveOpen=n6-1,1.6</t>
  </si>
  <si>
    <t>moveClose=n6-1,1.6</t>
  </si>
  <si>
    <t xml:space="preserve">1 764.3 1440.96 0 0 0 0 VCThingLabel 20 </t>
  </si>
  <si>
    <t>n6-1-1</t>
  </si>
  <si>
    <t>D61</t>
  </si>
  <si>
    <t>This a short description of D61, giving the briefest explanation of its D61'iness.</t>
  </si>
  <si>
    <t>This is a longer description of D61, going into more detail on what D61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</si>
  <si>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fadeOn=n6-1-1,1.2</t>
  </si>
  <si>
    <t>fadeOff=n6-1-1,1.2</t>
  </si>
  <si>
    <t>moveOpen=n6-1-1,1.6</t>
  </si>
  <si>
    <t>moveClose=n6-1-1,1.6</t>
  </si>
  <si>
    <t xml:space="preserve">1 735.87 1582.95 0 0 0 0 VCThingLabel 10 </t>
  </si>
  <si>
    <t>n6-1-1-1</t>
  </si>
  <si>
    <t>E181</t>
  </si>
  <si>
    <t>This a short description of E181, giving the briefest explanation of its E181'iness.</t>
  </si>
  <si>
    <t>This is a longer description of E181, going into more detail on what E181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</si>
  <si>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fadeOn=n6-1-1-1,1.2</t>
  </si>
  <si>
    <t>fadeOff=n6-1-1-1,1.2</t>
  </si>
  <si>
    <t>moveOpen=n6-1-1-1,1.6</t>
  </si>
  <si>
    <t>moveClose=n6-1-1-1,1.6</t>
  </si>
  <si>
    <t xml:space="preserve">0 709.37 1680.54 0 0 0 0 VCThingLabel  </t>
  </si>
  <si>
    <t>n6-1-1-2</t>
  </si>
  <si>
    <t>E182</t>
  </si>
  <si>
    <t>This a short description of E182, giving the briefest explanation of its E182'iness.</t>
  </si>
  <si>
    <t>This is a longer description of E182, going into more detail on what E182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</si>
  <si>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fadeOn=n6-1-1-2,1.2</t>
  </si>
  <si>
    <t>fadeOff=n6-1-1-2,1.2</t>
  </si>
  <si>
    <t>moveOpen=n6-1-1-2,1.6</t>
  </si>
  <si>
    <t>moveClose=n6-1-1-2,1.6</t>
  </si>
  <si>
    <t xml:space="preserve">0 694.6 1674.04 0 0 0 0 VCThingLabel  </t>
  </si>
  <si>
    <t>n6-1-1-3</t>
  </si>
  <si>
    <t>E183</t>
  </si>
  <si>
    <t>This a short description of E183, giving the briefest explanation of its E183'iness.</t>
  </si>
  <si>
    <t>This is a longer description of E183, going into more detail on what E183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</si>
  <si>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fadeOn=n6-1-1-3,1.2</t>
  </si>
  <si>
    <t>fadeOff=n6-1-1-3,1.2</t>
  </si>
  <si>
    <t>moveOpen=n6-1-1-3,1.6</t>
  </si>
  <si>
    <t>moveClose=n6-1-1-3,1.6</t>
  </si>
  <si>
    <t xml:space="preserve">0 679.97 1667.22 0 0 0 0 VCThingLabel  </t>
  </si>
  <si>
    <t>n6-1-2</t>
  </si>
  <si>
    <t>D62</t>
  </si>
  <si>
    <t>This a short description of D62, giving the briefest explanation of its D62'iness.</t>
  </si>
  <si>
    <t>This is a longer description of D62, going into more detail on what D62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</si>
  <si>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fadeOn=n6-1-2,1.2</t>
  </si>
  <si>
    <t>fadeOff=n6-1-2,1.2</t>
  </si>
  <si>
    <t>moveOpen=n6-1-2,1.6</t>
  </si>
  <si>
    <t>moveClose=n6-1-2,1.6</t>
  </si>
  <si>
    <t xml:space="preserve">1 698.31 1564.43 0 0 0 0 VCThingLabel 10 </t>
  </si>
  <si>
    <t>n6-1-2-1</t>
  </si>
  <si>
    <t>E184</t>
  </si>
  <si>
    <t>This a short description of E184, giving the briefest explanation of its E184'iness.</t>
  </si>
  <si>
    <t>This is a longer description of E184, going into more detail on what E184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</si>
  <si>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fadeOn=n6-1-2-1,1.2</t>
  </si>
  <si>
    <t>fadeOff=n6-1-2-1,1.2</t>
  </si>
  <si>
    <t>moveOpen=n6-1-2-1,1.6</t>
  </si>
  <si>
    <t>moveClose=n6-1-2-1,1.6</t>
  </si>
  <si>
    <t xml:space="preserve">0 665.49 1660.08 0 0 0 0 VCThingLabel  </t>
  </si>
  <si>
    <t>n6-1-2-2</t>
  </si>
  <si>
    <t>E185</t>
  </si>
  <si>
    <t>This a short description of E185, giving the briefest explanation of its E185'iness.</t>
  </si>
  <si>
    <t>This is a longer description of E185, going into more detail on what E185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</si>
  <si>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fadeOn=n6-1-2-2,1.2</t>
  </si>
  <si>
    <t>fadeOff=n6-1-2-2,1.2</t>
  </si>
  <si>
    <t>moveOpen=n6-1-2-2,1.6</t>
  </si>
  <si>
    <t>moveClose=n6-1-2-2,1.6</t>
  </si>
  <si>
    <t xml:space="preserve">0 651.17 1652.62 0 0 0 0 VCThingLabel  </t>
  </si>
  <si>
    <t>n6-1-2-3</t>
  </si>
  <si>
    <t>E186</t>
  </si>
  <si>
    <t>This a short description of E186, giving the briefest explanation of its E186'iness.</t>
  </si>
  <si>
    <t>This is a longer description of E186, going into more detail on what E186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</si>
  <si>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fadeOn=n6-1-2-3,1.2</t>
  </si>
  <si>
    <t>fadeOff=n6-1-2-3,1.2</t>
  </si>
  <si>
    <t>moveOpen=n6-1-2-3,1.6</t>
  </si>
  <si>
    <t>moveClose=n6-1-2-3,1.6</t>
  </si>
  <si>
    <t xml:space="preserve">0 637.01 1644.86 0 0 0 0 VCThingLabel  </t>
  </si>
  <si>
    <t>n6-1-3</t>
  </si>
  <si>
    <t>D63</t>
  </si>
  <si>
    <t>This a short description of D63, giving the briefest explanation of its D63'iness.</t>
  </si>
  <si>
    <t>This is a longer description of D63, going into more detail on what D63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</si>
  <si>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fadeOn=n6-1-3,1.2</t>
  </si>
  <si>
    <t>fadeOff=n6-1-3,1.2</t>
  </si>
  <si>
    <t>moveOpen=n6-1-3,1.6</t>
  </si>
  <si>
    <t>moveClose=n6-1-3,1.6</t>
  </si>
  <si>
    <t xml:space="preserve">1 662.04 1543.49 0 0 0 0 VCThingLabel 10 </t>
  </si>
  <si>
    <t>n6-1-3-1</t>
  </si>
  <si>
    <t>E187</t>
  </si>
  <si>
    <t>This a short description of E187, giving the briefest explanation of its E187'iness.</t>
  </si>
  <si>
    <t>This is a longer description of E187, going into more detail on what E187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</si>
  <si>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fadeOn=n6-1-3-1,1.2</t>
  </si>
  <si>
    <t>fadeOff=n6-1-3-1,1.2</t>
  </si>
  <si>
    <t>moveOpen=n6-1-3-1,1.6</t>
  </si>
  <si>
    <t>moveClose=n6-1-3-1,1.6</t>
  </si>
  <si>
    <t xml:space="preserve">0 623.03 1636.78 0 0 0 0 VCThingLabel  </t>
  </si>
  <si>
    <t>n6-1-3-2</t>
  </si>
  <si>
    <t>E188</t>
  </si>
  <si>
    <t>This a short description of E188, giving the briefest explanation of its E188'iness.</t>
  </si>
  <si>
    <t>This is a longer description of E188, going into more detail on what E188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</si>
  <si>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fadeOn=n6-1-3-2,1.2</t>
  </si>
  <si>
    <t>fadeOff=n6-1-3-2,1.2</t>
  </si>
  <si>
    <t>moveOpen=n6-1-3-2,1.6</t>
  </si>
  <si>
    <t>moveClose=n6-1-3-2,1.6</t>
  </si>
  <si>
    <t xml:space="preserve">0 609.23 1628.41 0 0 0 0 VCThingLabel  </t>
  </si>
  <si>
    <t>n6-1-3-3</t>
  </si>
  <si>
    <t>E189</t>
  </si>
  <si>
    <t>This a short description of E189, giving the briefest explanation of its E189'iness.</t>
  </si>
  <si>
    <t>This is a longer description of E189, going into more detail on what E189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</si>
  <si>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fadeOn=n6-1-3-3,1.2</t>
  </si>
  <si>
    <t>fadeOff=n6-1-3-3,1.2</t>
  </si>
  <si>
    <t>moveOpen=n6-1-3-3,1.6</t>
  </si>
  <si>
    <t>moveClose=n6-1-3-3,1.6</t>
  </si>
  <si>
    <t xml:space="preserve">0 595.61 1619.74 0 0 0 0 VCThingLabel  </t>
  </si>
  <si>
    <t>n6-2</t>
  </si>
  <si>
    <t>C22</t>
  </si>
  <si>
    <t>This a short description of C22, giving the briefest explanation of its C22'iness.</t>
  </si>
  <si>
    <t>This is a longer description of C22, going into more detail on what C22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</si>
  <si>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fadeOn=n6-2,1.2</t>
  </si>
  <si>
    <t>fadeOff=n6-2,1.2</t>
  </si>
  <si>
    <t>moveOpen=n6-2,1.6</t>
  </si>
  <si>
    <t>moveClose=n6-2,1.6</t>
  </si>
  <si>
    <t xml:space="preserve">1 682.8 1386.51 0 0 0 0 VCThingLabel 20 </t>
  </si>
  <si>
    <t>n6-2-1</t>
  </si>
  <si>
    <t>D64</t>
  </si>
  <si>
    <t>This a short description of D64, giving the briefest explanation of its D64'iness.</t>
  </si>
  <si>
    <t>This is a longer description of D64, going into more detail on what D64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</si>
  <si>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fadeOn=n6-2-1,1.2</t>
  </si>
  <si>
    <t>fadeOff=n6-2-1,1.2</t>
  </si>
  <si>
    <t>moveOpen=n6-2-1,1.6</t>
  </si>
  <si>
    <t>moveClose=n6-2-1,1.6</t>
  </si>
  <si>
    <t xml:space="preserve">1 627.21 1520.22 0 0 0 0 VCThingLabel 10 </t>
  </si>
  <si>
    <t>n6-2-1-1</t>
  </si>
  <si>
    <t>E190</t>
  </si>
  <si>
    <t>This a short description of E190, giving the briefest explanation of its E190'iness.</t>
  </si>
  <si>
    <t>This is a longer description of E190, going into more detail on what E190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</si>
  <si>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fadeOn=n6-2-1-1,1.2</t>
  </si>
  <si>
    <t>fadeOff=n6-2-1-1,1.2</t>
  </si>
  <si>
    <t>moveOpen=n6-2-1-1,1.6</t>
  </si>
  <si>
    <t>moveClose=n6-2-1-1,1.6</t>
  </si>
  <si>
    <t xml:space="preserve">0 582.19 1610.77 0 0 0 0 VCThingLabel  </t>
  </si>
  <si>
    <t>n6-2-1-2</t>
  </si>
  <si>
    <t>E191</t>
  </si>
  <si>
    <t>This a short description of E191, giving the briefest explanation of its E191'iness.</t>
  </si>
  <si>
    <t>This is a longer description of E191, going into more detail on what E191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</si>
  <si>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fadeOn=n6-2-1-2,1.2</t>
  </si>
  <si>
    <t>fadeOff=n6-2-1-2,1.2</t>
  </si>
  <si>
    <t>moveOpen=n6-2-1-2,1.6</t>
  </si>
  <si>
    <t>moveClose=n6-2-1-2,1.6</t>
  </si>
  <si>
    <t xml:space="preserve">0 568.97 1601.51 0 0 0 0 VCThingLabel  </t>
  </si>
  <si>
    <t>n6-2-1-3</t>
  </si>
  <si>
    <t>E192</t>
  </si>
  <si>
    <t>This a short description of E192, giving the briefest explanation of its E192'iness.</t>
  </si>
  <si>
    <t>This is a longer description of E192, going into more detail on what E192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</si>
  <si>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fadeOn=n6-2-1-3,1.2</t>
  </si>
  <si>
    <t>fadeOff=n6-2-1-3,1.2</t>
  </si>
  <si>
    <t>moveOpen=n6-2-1-3,1.6</t>
  </si>
  <si>
    <t>moveClose=n6-2-1-3,1.6</t>
  </si>
  <si>
    <t xml:space="preserve">0 555.95 1591.96 0 0 0 0 VCThingLabel  </t>
  </si>
  <si>
    <t>n6-2-2</t>
  </si>
  <si>
    <t>D65</t>
  </si>
  <si>
    <t>This a short description of D65, giving the briefest explanation of its D65'iness.</t>
  </si>
  <si>
    <t>This is a longer description of D65, going into more detail on what D65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</si>
  <si>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fadeOn=n6-2-2,1.2</t>
  </si>
  <si>
    <t>fadeOff=n6-2-2,1.2</t>
  </si>
  <si>
    <t>moveOpen=n6-2-2,1.6</t>
  </si>
  <si>
    <t>moveClose=n6-2-2,1.6</t>
  </si>
  <si>
    <t xml:space="preserve">1 593.99 1494.73 0 0 0 0 VCThingLabel 10 </t>
  </si>
  <si>
    <t>n6-2-2-1</t>
  </si>
  <si>
    <t>E193</t>
  </si>
  <si>
    <t>This a short description of E193, giving the briefest explanation of its E193'iness.</t>
  </si>
  <si>
    <t>This is a longer description of E193, going into more detail on what E193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</si>
  <si>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fadeOn=n6-2-2-1,1.2</t>
  </si>
  <si>
    <t>fadeOff=n6-2-2-1,1.2</t>
  </si>
  <si>
    <t>moveOpen=n6-2-2-1,1.6</t>
  </si>
  <si>
    <t>moveClose=n6-2-2-1,1.6</t>
  </si>
  <si>
    <t xml:space="preserve">0 543.14 1582.13 0 0 0 0 VCThingLabel  </t>
  </si>
  <si>
    <t>n6-2-2-2</t>
  </si>
  <si>
    <t>E194</t>
  </si>
  <si>
    <t>This a short description of E194, giving the briefest explanation of its E194'iness.</t>
  </si>
  <si>
    <t>This is a longer description of E194, going into more detail on what E194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</si>
  <si>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fadeOn=n6-2-2-2,1.2</t>
  </si>
  <si>
    <t>fadeOff=n6-2-2-2,1.2</t>
  </si>
  <si>
    <t>moveOpen=n6-2-2-2,1.6</t>
  </si>
  <si>
    <t>moveClose=n6-2-2-2,1.6</t>
  </si>
  <si>
    <t xml:space="preserve">0 530.55 1572.03 0 0 0 0 VCThingLabel  </t>
  </si>
  <si>
    <t>n6-2-2-3</t>
  </si>
  <si>
    <t>E195</t>
  </si>
  <si>
    <t>This a short description of E195, giving the briefest explanation of its E195'iness.</t>
  </si>
  <si>
    <t>This is a longer description of E195, going into more detail on what E195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</si>
  <si>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fadeOn=n6-2-2-3,1.2</t>
  </si>
  <si>
    <t>fadeOff=n6-2-2-3,1.2</t>
  </si>
  <si>
    <t>moveOpen=n6-2-2-3,1.6</t>
  </si>
  <si>
    <t>moveClose=n6-2-2-3,1.6</t>
  </si>
  <si>
    <t xml:space="preserve">0 518.18 1561.65 0 0 0 0 VCThingLabel  </t>
  </si>
  <si>
    <t>n6-2-3</t>
  </si>
  <si>
    <t>D66</t>
  </si>
  <si>
    <t>This a short description of D66, giving the briefest explanation of its D66'iness.</t>
  </si>
  <si>
    <t>This is a longer description of D66, going into more detail on what D66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</si>
  <si>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fadeOn=n6-2-3,1.2</t>
  </si>
  <si>
    <t>fadeOff=n6-2-3,1.2</t>
  </si>
  <si>
    <t>moveOpen=n6-2-3,1.6</t>
  </si>
  <si>
    <t>moveClose=n6-2-3,1.6</t>
  </si>
  <si>
    <t xml:space="preserve">1 562.5 1467.11 0 0 0 0 VCThingLabel 10 </t>
  </si>
  <si>
    <t>n6-2-3-1</t>
  </si>
  <si>
    <t>E196</t>
  </si>
  <si>
    <t>This a short description of E196, giving the briefest explanation of its E196'iness.</t>
  </si>
  <si>
    <t>This is a longer description of E196, going into more detail on what E196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</si>
  <si>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fadeOn=n6-2-3-1,1.2</t>
  </si>
  <si>
    <t>fadeOff=n6-2-3-1,1.2</t>
  </si>
  <si>
    <t>moveOpen=n6-2-3-1,1.6</t>
  </si>
  <si>
    <t>moveClose=n6-2-3-1,1.6</t>
  </si>
  <si>
    <t xml:space="preserve">0 506.04 1551.01 0 0 0 0 VCThingLabel  </t>
  </si>
  <si>
    <t>n6-2-3-2</t>
  </si>
  <si>
    <t>E197</t>
  </si>
  <si>
    <t>This a short description of E197, giving the briefest explanation of its E197'iness.</t>
  </si>
  <si>
    <t>This is a longer description of E197, going into more detail on what E197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</si>
  <si>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fadeOn=n6-2-3-2,1.2</t>
  </si>
  <si>
    <t>fadeOff=n6-2-3-2,1.2</t>
  </si>
  <si>
    <t>moveOpen=n6-2-3-2,1.6</t>
  </si>
  <si>
    <t>moveClose=n6-2-3-2,1.6</t>
  </si>
  <si>
    <t xml:space="preserve">0 494.14 1540.1 0 0 0 0 VCThingLabel  </t>
  </si>
  <si>
    <t>n6-2-3-3</t>
  </si>
  <si>
    <t>E198</t>
  </si>
  <si>
    <t>This a short description of E198, giving the briefest explanation of its E198'iness.</t>
  </si>
  <si>
    <t>This is a longer description of E198, going into more detail on what E198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</si>
  <si>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fadeOn=n6-2-3-3,1.2</t>
  </si>
  <si>
    <t>fadeOff=n6-2-3-3,1.2</t>
  </si>
  <si>
    <t>moveOpen=n6-2-3-3,1.6</t>
  </si>
  <si>
    <t>moveClose=n6-2-3-3,1.6</t>
  </si>
  <si>
    <t xml:space="preserve">0 482.48 1528.94 0 0 0 0 VCThingLabel  </t>
  </si>
  <si>
    <t>n6-3</t>
  </si>
  <si>
    <t>C23</t>
  </si>
  <si>
    <t>This a short description of C23, giving the briefest explanation of its C23'iness.</t>
  </si>
  <si>
    <t>This is a longer description of C23, going into more detail on what C23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</si>
  <si>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fadeOn=n6-3,1.2</t>
  </si>
  <si>
    <t>fadeOff=n6-3,1.2</t>
  </si>
  <si>
    <t>moveOpen=n6-3,1.6</t>
  </si>
  <si>
    <t>moveClose=n6-3,1.6</t>
  </si>
  <si>
    <t xml:space="preserve">1 613.49 1317.2 0 0 0 0 VCThingLabel 20 </t>
  </si>
  <si>
    <t>n6-3-1</t>
  </si>
  <si>
    <t>D67</t>
  </si>
  <si>
    <t>This a short description of D67, giving the briefest explanation of its D67'iness.</t>
  </si>
  <si>
    <t>This is a longer description of D67, going into more detail on what D67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</si>
  <si>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fadeOn=n6-3-1,1.2</t>
  </si>
  <si>
    <t>fadeOff=n6-3-1,1.2</t>
  </si>
  <si>
    <t>moveOpen=n6-3-1,1.6</t>
  </si>
  <si>
    <t>moveClose=n6-3-1,1.6</t>
  </si>
  <si>
    <t xml:space="preserve">1 532.89 1437.5 0 0 0 0 VCThingLabel 10 </t>
  </si>
  <si>
    <t>n6-3-1-1</t>
  </si>
  <si>
    <t>E199</t>
  </si>
  <si>
    <t>This a short description of E199, giving the briefest explanation of its E199'iness.</t>
  </si>
  <si>
    <t>This is a longer description of E199, going into more detail on what E199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</si>
  <si>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fadeOn=n6-3-1-1,1.2</t>
  </si>
  <si>
    <t>fadeOff=n6-3-1-1,1.2</t>
  </si>
  <si>
    <t>moveOpen=n6-3-1-1,1.6</t>
  </si>
  <si>
    <t>moveClose=n6-3-1-1,1.6</t>
  </si>
  <si>
    <t xml:space="preserve">0 471.06 1517.52 0 0 0 0 VCThingLabel  </t>
  </si>
  <si>
    <t>n6-3-1-2</t>
  </si>
  <si>
    <t>E200</t>
  </si>
  <si>
    <t>This a short description of E200, giving the briefest explanation of its E200'iness.</t>
  </si>
  <si>
    <t>This is a longer description of E200, going into more detail on what E200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</si>
  <si>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fadeOn=n6-3-1-2,1.2</t>
  </si>
  <si>
    <t>fadeOff=n6-3-1-2,1.2</t>
  </si>
  <si>
    <t>moveOpen=n6-3-1-2,1.6</t>
  </si>
  <si>
    <t>moveClose=n6-3-1-2,1.6</t>
  </si>
  <si>
    <t xml:space="preserve">0 459.9 1505.86 0 0 0 0 VCThingLabel  </t>
  </si>
  <si>
    <t>n6-3-1-3</t>
  </si>
  <si>
    <t>E201</t>
  </si>
  <si>
    <t>This a short description of E201, giving the briefest explanation of its E201'iness.</t>
  </si>
  <si>
    <t>This is a longer description of E201, going into more detail on what E201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</si>
  <si>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fadeOn=n6-3-1-3,1.2</t>
  </si>
  <si>
    <t>fadeOff=n6-3-1-3,1.2</t>
  </si>
  <si>
    <t>moveOpen=n6-3-1-3,1.6</t>
  </si>
  <si>
    <t>moveClose=n6-3-1-3,1.6</t>
  </si>
  <si>
    <t xml:space="preserve">0 448.99 1493.96 0 0 0 0 VCThingLabel  </t>
  </si>
  <si>
    <t>n6-3-2</t>
  </si>
  <si>
    <t>D68</t>
  </si>
  <si>
    <t>This a short description of D68, giving the briefest explanation of its D68'iness.</t>
  </si>
  <si>
    <t>This is a longer description of D68, going into more detail on what D68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</si>
  <si>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fadeOn=n6-3-2,1.2</t>
  </si>
  <si>
    <t>fadeOff=n6-3-2,1.2</t>
  </si>
  <si>
    <t>moveOpen=n6-3-2,1.6</t>
  </si>
  <si>
    <t>moveClose=n6-3-2,1.6</t>
  </si>
  <si>
    <t xml:space="preserve">1 505.27 1406.01 0 0 0 0 VCThingLabel 10 </t>
  </si>
  <si>
    <t>n6-3-2-1</t>
  </si>
  <si>
    <t>E202</t>
  </si>
  <si>
    <t>This a short description of E202, giving the briefest explanation of its E202'iness.</t>
  </si>
  <si>
    <t>This is a longer description of E202, going into more detail on what E202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</si>
  <si>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fadeOn=n6-3-2-1,1.2</t>
  </si>
  <si>
    <t>fadeOff=n6-3-2-1,1.2</t>
  </si>
  <si>
    <t>moveOpen=n6-3-2-1,1.6</t>
  </si>
  <si>
    <t>moveClose=n6-3-2-1,1.6</t>
  </si>
  <si>
    <t xml:space="preserve">0 438.35 1481.82 0 0 0 0 VCThingLabel  </t>
  </si>
  <si>
    <t>n6-3-2-2</t>
  </si>
  <si>
    <t>E203</t>
  </si>
  <si>
    <t>This a short description of E203, giving the briefest explanation of its E203'iness.</t>
  </si>
  <si>
    <t>This is a longer description of E203, going into more detail on what E203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</si>
  <si>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fadeOn=n6-3-2-2,1.2</t>
  </si>
  <si>
    <t>fadeOff=n6-3-2-2,1.2</t>
  </si>
  <si>
    <t>moveOpen=n6-3-2-2,1.6</t>
  </si>
  <si>
    <t>moveClose=n6-3-2-2,1.6</t>
  </si>
  <si>
    <t xml:space="preserve">0 427.97 1469.45 0 0 0 0 VCThingLabel  </t>
  </si>
  <si>
    <t>n6-3-2-3</t>
  </si>
  <si>
    <t>E204</t>
  </si>
  <si>
    <t>This a short description of E204, giving the briefest explanation of its E204'iness.</t>
  </si>
  <si>
    <t>This is a longer description of E204, going into more detail on what E204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</si>
  <si>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fadeOn=n6-3-2-3,1.2</t>
  </si>
  <si>
    <t>fadeOff=n6-3-2-3,1.2</t>
  </si>
  <si>
    <t>moveOpen=n6-3-2-3,1.6</t>
  </si>
  <si>
    <t>moveClose=n6-3-2-3,1.6</t>
  </si>
  <si>
    <t xml:space="preserve">0 417.87 1456.86 0 0 0 0 VCThingLabel  </t>
  </si>
  <si>
    <t>n6-3-3</t>
  </si>
  <si>
    <t>D69</t>
  </si>
  <si>
    <t>This a short description of D69, giving the briefest explanation of its D69'iness.</t>
  </si>
  <si>
    <t>This is a longer description of D69, going into more detail on what D69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</si>
  <si>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fadeOn=n6-3-3,1.2</t>
  </si>
  <si>
    <t>fadeOff=n6-3-3,1.2</t>
  </si>
  <si>
    <t>moveOpen=n6-3-3,1.6</t>
  </si>
  <si>
    <t>moveClose=n6-3-3,1.6</t>
  </si>
  <si>
    <t xml:space="preserve">1 479.78 1372.79 0 0 0 0 VCThingLabel 10 </t>
  </si>
  <si>
    <t>n6-3-3-1</t>
  </si>
  <si>
    <t>E205</t>
  </si>
  <si>
    <t>This a short description of E205, giving the briefest explanation of its E205'iness.</t>
  </si>
  <si>
    <t>This is a longer description of E205, going into more detail on what E205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</si>
  <si>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fadeOn=n6-3-3-1,1.2</t>
  </si>
  <si>
    <t>fadeOff=n6-3-3-1,1.2</t>
  </si>
  <si>
    <t>moveOpen=n6-3-3-1,1.6</t>
  </si>
  <si>
    <t>moveClose=n6-3-3-1,1.6</t>
  </si>
  <si>
    <t xml:space="preserve">0 408.04 1444.05 0 0 0 0 VCThingLabel  </t>
  </si>
  <si>
    <t>n6-3-3-2</t>
  </si>
  <si>
    <t>E206</t>
  </si>
  <si>
    <t>This a short description of E206, giving the briefest explanation of its E206'iness.</t>
  </si>
  <si>
    <t>This is a longer description of E206, going into more detail on what E206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</si>
  <si>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fadeOn=n6-3-3-2,1.2</t>
  </si>
  <si>
    <t>fadeOff=n6-3-3-2,1.2</t>
  </si>
  <si>
    <t>moveOpen=n6-3-3-2,1.6</t>
  </si>
  <si>
    <t>moveClose=n6-3-3-2,1.6</t>
  </si>
  <si>
    <t xml:space="preserve">0 398.49 1431.03 0 0 0 0 VCThingLabel  </t>
  </si>
  <si>
    <t>n6-3-3-3</t>
  </si>
  <si>
    <t>E207</t>
  </si>
  <si>
    <t>This a short description of E207, giving the briefest explanation of its E207'iness.</t>
  </si>
  <si>
    <t>This is a longer description of E207, going into more detail on what E207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</si>
  <si>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fadeOn=n6-3-3-3,1.2</t>
  </si>
  <si>
    <t>fadeOff=n6-3-3-3,1.2</t>
  </si>
  <si>
    <t>moveOpen=n6-3-3-3,1.6</t>
  </si>
  <si>
    <t>moveClose=n6-3-3-3,1.6</t>
  </si>
  <si>
    <t xml:space="preserve">0 389.23 1417.81 0 0 0 0 VCThingLabel  </t>
  </si>
  <si>
    <t>n6-4</t>
  </si>
  <si>
    <t>C24</t>
  </si>
  <si>
    <t>This a short description of C24, giving the briefest explanation of its C24'iness.</t>
  </si>
  <si>
    <t>This is a longer description of C24, going into more detail on what C24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</si>
  <si>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fadeOn=n6-4,1.2</t>
  </si>
  <si>
    <t>fadeOff=n6-4,1.2</t>
  </si>
  <si>
    <t>moveOpen=n6-4,1.6</t>
  </si>
  <si>
    <t>moveClose=n6-4,1.6</t>
  </si>
  <si>
    <t xml:space="preserve">1 559.04 1235.7 0 0 0 0 VCThingLabel 20 </t>
  </si>
  <si>
    <t>n6-4-1</t>
  </si>
  <si>
    <t>D70</t>
  </si>
  <si>
    <t>This a short description of D70, giving the briefest explanation of its D70'iness.</t>
  </si>
  <si>
    <t>This is a longer description of D70, going into more detail on what D70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</si>
  <si>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fadeOn=n6-4-1,1.2</t>
  </si>
  <si>
    <t>fadeOff=n6-4-1,1.2</t>
  </si>
  <si>
    <t>moveOpen=n6-4-1,1.6</t>
  </si>
  <si>
    <t>moveClose=n6-4-1,1.6</t>
  </si>
  <si>
    <t xml:space="preserve">1 456.51 1337.96 0 0 0 0 VCThingLabel 10 </t>
  </si>
  <si>
    <t>n6-4-1-1</t>
  </si>
  <si>
    <t>E208</t>
  </si>
  <si>
    <t>This a short description of E208, giving the briefest explanation of its E208'iness.</t>
  </si>
  <si>
    <t>This is a longer description of E208, going into more detail on what E208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</si>
  <si>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fadeOn=n6-4-1-1,1.2</t>
  </si>
  <si>
    <t>fadeOff=n6-4-1-1,1.2</t>
  </si>
  <si>
    <t>moveOpen=n6-4-1-1,1.6</t>
  </si>
  <si>
    <t>moveClose=n6-4-1-1,1.6</t>
  </si>
  <si>
    <t xml:space="preserve">0 380.26 1404.39 0 0 0 0 VCThingLabel  </t>
  </si>
  <si>
    <t>n6-4-1-2</t>
  </si>
  <si>
    <t>E209</t>
  </si>
  <si>
    <t>This a short description of E209, giving the briefest explanation of its E209'iness.</t>
  </si>
  <si>
    <t>This is a longer description of E209, going into more detail on what E209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</si>
  <si>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fadeOn=n6-4-1-2,1.2</t>
  </si>
  <si>
    <t>fadeOff=n6-4-1-2,1.2</t>
  </si>
  <si>
    <t>moveOpen=n6-4-1-2,1.6</t>
  </si>
  <si>
    <t>moveClose=n6-4-1-2,1.6</t>
  </si>
  <si>
    <t xml:space="preserve">0 371.59 1390.77 0 0 0 0 VCThingLabel  </t>
  </si>
  <si>
    <t>n6-4-1-3</t>
  </si>
  <si>
    <t>E210</t>
  </si>
  <si>
    <t>This a short description of E210, giving the briefest explanation of its E210'iness.</t>
  </si>
  <si>
    <t>This is a longer description of E210, going into more detail on what E210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</si>
  <si>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fadeOn=n6-4-1-3,1.2</t>
  </si>
  <si>
    <t>fadeOff=n6-4-1-3,1.2</t>
  </si>
  <si>
    <t>moveOpen=n6-4-1-3,1.6</t>
  </si>
  <si>
    <t>moveClose=n6-4-1-3,1.6</t>
  </si>
  <si>
    <t xml:space="preserve">0 363.22 1376.97 0 0 0 0 VCThingLabel  </t>
  </si>
  <si>
    <t>n6-4-2</t>
  </si>
  <si>
    <t>D71</t>
  </si>
  <si>
    <t>This a short description of D71, giving the briefest explanation of its D71'iness.</t>
  </si>
  <si>
    <t>This is a longer description of D71, going into more detail on what D71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</si>
  <si>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fadeOn=n6-4-2,1.2</t>
  </si>
  <si>
    <t>fadeOff=n6-4-2,1.2</t>
  </si>
  <si>
    <t>moveOpen=n6-4-2,1.6</t>
  </si>
  <si>
    <t>moveClose=n6-4-2,1.6</t>
  </si>
  <si>
    <t xml:space="preserve">1 435.57 1301.69 0 0 0 0 VCThingLabel 10 </t>
  </si>
  <si>
    <t>n6-4-2-1</t>
  </si>
  <si>
    <t>E211</t>
  </si>
  <si>
    <t>This a short description of E211, giving the briefest explanation of its E211'iness.</t>
  </si>
  <si>
    <t>This is a longer description of E211, going into more detail on what E211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</si>
  <si>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fadeOn=n6-4-2-1,1.2</t>
  </si>
  <si>
    <t>fadeOff=n6-4-2-1,1.2</t>
  </si>
  <si>
    <t>moveOpen=n6-4-2-1,1.6</t>
  </si>
  <si>
    <t>moveClose=n6-4-2-1,1.6</t>
  </si>
  <si>
    <t xml:space="preserve">0 355.14 1362.99 0 0 0 0 VCThingLabel  </t>
  </si>
  <si>
    <t>n6-4-2-2</t>
  </si>
  <si>
    <t>E212</t>
  </si>
  <si>
    <t>This a short description of E212, giving the briefest explanation of its E212'iness.</t>
  </si>
  <si>
    <t>This is a longer description of E212, going into more detail on what E212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</si>
  <si>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fadeOn=n6-4-2-2,1.2</t>
  </si>
  <si>
    <t>fadeOff=n6-4-2-2,1.2</t>
  </si>
  <si>
    <t>moveOpen=n6-4-2-2,1.6</t>
  </si>
  <si>
    <t>moveClose=n6-4-2-2,1.6</t>
  </si>
  <si>
    <t xml:space="preserve">0 347.38 1348.83 0 0 0 0 VCThingLabel  </t>
  </si>
  <si>
    <t>n6-4-2-3</t>
  </si>
  <si>
    <t>E213</t>
  </si>
  <si>
    <t>This a short description of E213, giving the briefest explanation of its E213'iness.</t>
  </si>
  <si>
    <t>This is a longer description of E213, going into more detail on what E213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</si>
  <si>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fadeOn=n6-4-2-3,1.2</t>
  </si>
  <si>
    <t>fadeOff=n6-4-2-3,1.2</t>
  </si>
  <si>
    <t>moveOpen=n6-4-2-3,1.6</t>
  </si>
  <si>
    <t>moveClose=n6-4-2-3,1.6</t>
  </si>
  <si>
    <t xml:space="preserve">0 339.92 1334.51 0 0 0 0 VCThingLabel  </t>
  </si>
  <si>
    <t>n6-4-3</t>
  </si>
  <si>
    <t>D72</t>
  </si>
  <si>
    <t>This a short description of D72, giving the briefest explanation of its D72'iness.</t>
  </si>
  <si>
    <t>This is a longer description of D72, going into more detail on what D72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</si>
  <si>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fadeOn=n6-4-3,1.2</t>
  </si>
  <si>
    <t>fadeOff=n6-4-3,1.2</t>
  </si>
  <si>
    <t>moveOpen=n6-4-3,1.6</t>
  </si>
  <si>
    <t>moveClose=n6-4-3,1.6</t>
  </si>
  <si>
    <t xml:space="preserve">1 417.05 1264.13 0 0 0 0 VCThingLabel 10 </t>
  </si>
  <si>
    <t>n6-4-3-1</t>
  </si>
  <si>
    <t>E214</t>
  </si>
  <si>
    <t>This a short description of E214, giving the briefest explanation of its E214'iness.</t>
  </si>
  <si>
    <t>This is a longer description of E214, going into more detail on what E214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</si>
  <si>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fadeOn=n6-4-3-1,1.2</t>
  </si>
  <si>
    <t>fadeOff=n6-4-3-1,1.2</t>
  </si>
  <si>
    <t>moveOpen=n6-4-3-1,1.6</t>
  </si>
  <si>
    <t>moveClose=n6-4-3-1,1.6</t>
  </si>
  <si>
    <t xml:space="preserve">0 332.78 1320.03 0 0 0 0 VCThingLabel  </t>
  </si>
  <si>
    <t>n6-4-3-2</t>
  </si>
  <si>
    <t>E215</t>
  </si>
  <si>
    <t>This a short description of E215, giving the briefest explanation of its E215'iness.</t>
  </si>
  <si>
    <t>This is a longer description of E215, going into more detail on what E215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</si>
  <si>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fadeOn=n6-4-3-2,1.2</t>
  </si>
  <si>
    <t>fadeOff=n6-4-3-2,1.2</t>
  </si>
  <si>
    <t>moveOpen=n6-4-3-2,1.6</t>
  </si>
  <si>
    <t>moveClose=n6-4-3-2,1.6</t>
  </si>
  <si>
    <t xml:space="preserve">0 325.96 1305.4 0 0 0 0 VCThingLabel  </t>
  </si>
  <si>
    <t>n6-4-3-3</t>
  </si>
  <si>
    <t>E216</t>
  </si>
  <si>
    <t>This a short description of E216, giving the briefest explanation of its E216'iness.</t>
  </si>
  <si>
    <t>This is a longer description of E216, going into more detail on what E216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</si>
  <si>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fadeOn=n6-4-3-3,1.2</t>
  </si>
  <si>
    <t>fadeOff=n6-4-3-3,1.2</t>
  </si>
  <si>
    <t>moveOpen=n6-4-3-3,1.6</t>
  </si>
  <si>
    <t>moveClose=n6-4-3-3,1.6</t>
  </si>
  <si>
    <t xml:space="preserve">0 319.46 1290.63 0 0 0 0 VCThingLabel  </t>
  </si>
  <si>
    <t>B7</t>
  </si>
  <si>
    <t>This a short description of B7, giving the briefest explanation of its B7'iness.</t>
  </si>
  <si>
    <t>This is a longer description of B7, going into more detail on what B7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</si>
  <si>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t>
  </si>
  <si>
    <t>fadeOff=n7,1.2</t>
  </si>
  <si>
    <t>moveOpen=n7,1.6</t>
  </si>
  <si>
    <t>moveClose=n7,1.6</t>
  </si>
  <si>
    <t xml:space="preserve">1 740 1000 0 0 0 0 VCThingLabel 36 </t>
  </si>
  <si>
    <t>n7-1</t>
  </si>
  <si>
    <t>C25</t>
  </si>
  <si>
    <t>This a short description of C25, giving the briefest explanation of its C25'iness.</t>
  </si>
  <si>
    <t>This is a longer description of C25, going into more detail on what C25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</si>
  <si>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fadeOn=n7-1,1.2</t>
  </si>
  <si>
    <t>fadeOff=n7-1,1.2</t>
  </si>
  <si>
    <t>moveOpen=n7-1,1.6</t>
  </si>
  <si>
    <t>moveClose=n7-1,1.6</t>
  </si>
  <si>
    <t xml:space="preserve">1 521.53 1145.14 0 0 0 0 VCThingLabel 20 </t>
  </si>
  <si>
    <t>n7-1-1</t>
  </si>
  <si>
    <t>D73</t>
  </si>
  <si>
    <t>This a short description of D73, giving the briefest explanation of its D73'iness.</t>
  </si>
  <si>
    <t>This is a longer description of D73, going into more detail on what D73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</si>
  <si>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fadeOn=n7-1-1,1.2</t>
  </si>
  <si>
    <t>fadeOff=n7-1-1,1.2</t>
  </si>
  <si>
    <t>moveOpen=n7-1-1,1.6</t>
  </si>
  <si>
    <t>moveClose=n7-1-1,1.6</t>
  </si>
  <si>
    <t xml:space="preserve">1 401.02 1225.44 0 0 0 0 VCThingLabel 10 </t>
  </si>
  <si>
    <t>n7-1-1-1</t>
  </si>
  <si>
    <t>E217</t>
  </si>
  <si>
    <t>This a short description of E217, giving the briefest explanation of its E217'iness.</t>
  </si>
  <si>
    <t>This is a longer description of E217, going into more detail on what E217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</si>
  <si>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fadeOn=n7-1-1-1,1.2</t>
  </si>
  <si>
    <t>fadeOff=n7-1-1-1,1.2</t>
  </si>
  <si>
    <t>moveOpen=n7-1-1-1,1.6</t>
  </si>
  <si>
    <t>moveClose=n7-1-1-1,1.6</t>
  </si>
  <si>
    <t xml:space="preserve">0 313.28 1275.71 0 0 0 0 VCThingLabel  </t>
  </si>
  <si>
    <t>n7-1-1-2</t>
  </si>
  <si>
    <t>E218</t>
  </si>
  <si>
    <t>This a short description of E218, giving the briefest explanation of its E218'iness.</t>
  </si>
  <si>
    <t>This is a longer description of E218, going into more detail on what E218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</si>
  <si>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fadeOn=n7-1-1-2,1.2</t>
  </si>
  <si>
    <t>fadeOff=n7-1-1-2,1.2</t>
  </si>
  <si>
    <t>moveOpen=n7-1-1-2,1.6</t>
  </si>
  <si>
    <t>moveClose=n7-1-1-2,1.6</t>
  </si>
  <si>
    <t xml:space="preserve">0 307.43 1260.67 0 0 0 0 VCThingLabel  </t>
  </si>
  <si>
    <t>n7-1-1-3</t>
  </si>
  <si>
    <t>E219</t>
  </si>
  <si>
    <t>This a short description of E219, giving the briefest explanation of its E219'iness.</t>
  </si>
  <si>
    <t>This is a longer description of E219, going into more detail on what E219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</si>
  <si>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fadeOn=n7-1-1-3,1.2</t>
  </si>
  <si>
    <t>fadeOff=n7-1-1-3,1.2</t>
  </si>
  <si>
    <t>moveOpen=n7-1-1-3,1.6</t>
  </si>
  <si>
    <t>moveClose=n7-1-1-3,1.6</t>
  </si>
  <si>
    <t xml:space="preserve">0 301.91 1245.49 0 0 0 0 VCThingLabel  </t>
  </si>
  <si>
    <t>n7-1-2</t>
  </si>
  <si>
    <t>D74</t>
  </si>
  <si>
    <t>This a short description of D74, giving the briefest explanation of its D74'iness.</t>
  </si>
  <si>
    <t>This is a longer description of D74, going into more detail on what D74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</si>
  <si>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fadeOn=n7-1-2,1.2</t>
  </si>
  <si>
    <t>fadeOff=n7-1-2,1.2</t>
  </si>
  <si>
    <t>moveOpen=n7-1-2,1.6</t>
  </si>
  <si>
    <t>moveClose=n7-1-2,1.6</t>
  </si>
  <si>
    <t xml:space="preserve">1 387.56 1185.78 0 0 0 0 VCThingLabel 10 </t>
  </si>
  <si>
    <t>n7-1-2-1</t>
  </si>
  <si>
    <t>E220</t>
  </si>
  <si>
    <t>This a short description of E220, giving the briefest explanation of its E220'iness.</t>
  </si>
  <si>
    <t>This is a longer description of E220, going into more detail on what E220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</si>
  <si>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fadeOn=n7-1-2-1,1.2</t>
  </si>
  <si>
    <t>fadeOff=n7-1-2-1,1.2</t>
  </si>
  <si>
    <t>moveOpen=n7-1-2-1,1.6</t>
  </si>
  <si>
    <t>moveClose=n7-1-2-1,1.6</t>
  </si>
  <si>
    <t xml:space="preserve">0 296.72 1230.21 0 0 0 0 VCThingLabel  </t>
  </si>
  <si>
    <t>n7-1-2-2</t>
  </si>
  <si>
    <t>E221</t>
  </si>
  <si>
    <t>This a short description of E221, giving the briefest explanation of its E221'iness.</t>
  </si>
  <si>
    <t>This is a longer description of E221, going into more detail on what E221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</si>
  <si>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fadeOn=n7-1-2-2,1.2</t>
  </si>
  <si>
    <t>fadeOff=n7-1-2-2,1.2</t>
  </si>
  <si>
    <t>moveOpen=n7-1-2-2,1.6</t>
  </si>
  <si>
    <t>moveClose=n7-1-2-2,1.6</t>
  </si>
  <si>
    <t xml:space="preserve">0 291.86 1214.81 0 0 0 0 VCThingLabel  </t>
  </si>
  <si>
    <t>n7-1-2-3</t>
  </si>
  <si>
    <t>E222</t>
  </si>
  <si>
    <t>This a short description of E222, giving the briefest explanation of its E222'iness.</t>
  </si>
  <si>
    <t>This is a longer description of E222, going into more detail on what E222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</si>
  <si>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fadeOn=n7-1-2-3,1.2</t>
  </si>
  <si>
    <t>fadeOff=n7-1-2-3,1.2</t>
  </si>
  <si>
    <t>moveOpen=n7-1-2-3,1.6</t>
  </si>
  <si>
    <t>moveClose=n7-1-2-3,1.6</t>
  </si>
  <si>
    <t xml:space="preserve">0 287.35 1199.31 0 0 0 0 VCThingLabel  </t>
  </si>
  <si>
    <t>n7-1-3</t>
  </si>
  <si>
    <t>D75</t>
  </si>
  <si>
    <t>This a short description of D75, giving the briefest explanation of its D75'iness.</t>
  </si>
  <si>
    <t>This is a longer description of D75, going into more detail on what D75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</si>
  <si>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fadeOn=n7-1-3,1.2</t>
  </si>
  <si>
    <t>fadeOff=n7-1-3,1.2</t>
  </si>
  <si>
    <t>moveOpen=n7-1-3,1.6</t>
  </si>
  <si>
    <t>moveClose=n7-1-3,1.6</t>
  </si>
  <si>
    <t xml:space="preserve">1 376.72 1145.33 0 0 0 0 VCThingLabel 10 </t>
  </si>
  <si>
    <t>n7-1-3-1</t>
  </si>
  <si>
    <t>E223</t>
  </si>
  <si>
    <t>This a short description of E223, giving the briefest explanation of its E223'iness.</t>
  </si>
  <si>
    <t>This is a longer description of E223, going into more detail on what E223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</si>
  <si>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fadeOn=n7-1-3-1,1.2</t>
  </si>
  <si>
    <t>fadeOff=n7-1-3-1,1.2</t>
  </si>
  <si>
    <t>moveOpen=n7-1-3-1,1.6</t>
  </si>
  <si>
    <t>moveClose=n7-1-3-1,1.6</t>
  </si>
  <si>
    <t xml:space="preserve">0 283.17 1183.72 0 0 0 0 VCThingLabel  </t>
  </si>
  <si>
    <t>n7-1-3-2</t>
  </si>
  <si>
    <t>E224</t>
  </si>
  <si>
    <t>This a short description of E224, giving the briefest explanation of its E224'iness.</t>
  </si>
  <si>
    <t>This is a longer description of E224, going into more detail on what E224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</si>
  <si>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fadeOn=n7-1-3-2,1.2</t>
  </si>
  <si>
    <t>fadeOff=n7-1-3-2,1.2</t>
  </si>
  <si>
    <t>moveOpen=n7-1-3-2,1.6</t>
  </si>
  <si>
    <t>moveClose=n7-1-3-2,1.6</t>
  </si>
  <si>
    <t xml:space="preserve">0 279.33 1168.04 0 0 0 0 VCThingLabel  </t>
  </si>
  <si>
    <t>n7-1-3-3</t>
  </si>
  <si>
    <t>E225</t>
  </si>
  <si>
    <t>This a short description of E225, giving the briefest explanation of its E225'iness.</t>
  </si>
  <si>
    <t>This is a longer description of E225, going into more detail on what E225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</si>
  <si>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fadeOn=n7-1-3-3,1.2</t>
  </si>
  <si>
    <t>fadeOff=n7-1-3-3,1.2</t>
  </si>
  <si>
    <t>moveOpen=n7-1-3-3,1.6</t>
  </si>
  <si>
    <t>moveClose=n7-1-3-3,1.6</t>
  </si>
  <si>
    <t xml:space="preserve">0 275.84 1152.28 0 0 0 0 VCThingLabel  </t>
  </si>
  <si>
    <t>n7-2</t>
  </si>
  <si>
    <t>C26</t>
  </si>
  <si>
    <t>This a short description of C26, giving the briefest explanation of its C26'iness.</t>
  </si>
  <si>
    <t>This is a longer description of C26, going into more detail on what C26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</si>
  <si>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fadeOn=n7-2,1.2</t>
  </si>
  <si>
    <t>fadeOff=n7-2,1.2</t>
  </si>
  <si>
    <t>moveOpen=n7-2,1.6</t>
  </si>
  <si>
    <t>moveClose=n7-2,1.6</t>
  </si>
  <si>
    <t xml:space="preserve">1 502.41 1049.01 0 0 0 0 VCThingLabel 20 </t>
  </si>
  <si>
    <t>n7-2-1</t>
  </si>
  <si>
    <t>D76</t>
  </si>
  <si>
    <t>This a short description of D76, giving the briefest explanation of its D76'iness.</t>
  </si>
  <si>
    <t>This is a longer description of D76, going into more detail on what D76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</si>
  <si>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fadeOn=n7-2-1,1.2</t>
  </si>
  <si>
    <t>fadeOff=n7-2-1,1.2</t>
  </si>
  <si>
    <t>moveOpen=n7-2-1,1.6</t>
  </si>
  <si>
    <t>moveClose=n7-2-1,1.6</t>
  </si>
  <si>
    <t xml:space="preserve">1 368.55 1104.25 0 0 0 0 VCThingLabel 10 </t>
  </si>
  <si>
    <t>n7-2-1-1</t>
  </si>
  <si>
    <t>E226</t>
  </si>
  <si>
    <t>This a short description of E226, giving the briefest explanation of its E226'iness.</t>
  </si>
  <si>
    <t>This is a longer description of E226, going into more detail on what E226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</si>
  <si>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fadeOn=n7-2-1-1,1.2</t>
  </si>
  <si>
    <t>fadeOff=n7-2-1-1,1.2</t>
  </si>
  <si>
    <t>moveOpen=n7-2-1-1,1.6</t>
  </si>
  <si>
    <t>moveClose=n7-2-1-1,1.6</t>
  </si>
  <si>
    <t xml:space="preserve">0 272.69 1136.44 0 0 0 0 VCThingLabel  </t>
  </si>
  <si>
    <t>n7-2-1-2</t>
  </si>
  <si>
    <t>E227</t>
  </si>
  <si>
    <t>This a short description of E227, giving the briefest explanation of its E227'iness.</t>
  </si>
  <si>
    <t>This is a longer description of E227, going into more detail on what E227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</si>
  <si>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fadeOn=n7-2-1-2,1.2</t>
  </si>
  <si>
    <t>fadeOff=n7-2-1-2,1.2</t>
  </si>
  <si>
    <t>moveOpen=n7-2-1-2,1.6</t>
  </si>
  <si>
    <t>moveClose=n7-2-1-2,1.6</t>
  </si>
  <si>
    <t xml:space="preserve">0 269.88 1120.54 0 0 0 0 VCThingLabel  </t>
  </si>
  <si>
    <t>n7-2-1-3</t>
  </si>
  <si>
    <t>E228</t>
  </si>
  <si>
    <t>This a short description of E228, giving the briefest explanation of its E228'iness.</t>
  </si>
  <si>
    <t>This is a longer description of E228, going into more detail on what E228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</si>
  <si>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fadeOn=n7-2-1-3,1.2</t>
  </si>
  <si>
    <t>fadeOff=n7-2-1-3,1.2</t>
  </si>
  <si>
    <t>moveOpen=n7-2-1-3,1.6</t>
  </si>
  <si>
    <t>moveClose=n7-2-1-3,1.6</t>
  </si>
  <si>
    <t xml:space="preserve">0 267.43 1104.59 0 0 0 0 VCThingLabel  </t>
  </si>
  <si>
    <t>n7-2-2</t>
  </si>
  <si>
    <t>D77</t>
  </si>
  <si>
    <t>This a short description of D77, giving the briefest explanation of its D77'iness.</t>
  </si>
  <si>
    <t>This is a longer description of D77, going into more detail on what D77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</si>
  <si>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fadeOn=n7-2-2,1.2</t>
  </si>
  <si>
    <t>fadeOff=n7-2-2,1.2</t>
  </si>
  <si>
    <t>moveOpen=n7-2-2,1.6</t>
  </si>
  <si>
    <t>moveClose=n7-2-2,1.6</t>
  </si>
  <si>
    <t xml:space="preserve">1 363.08 1062.73 0 0 0 0 VCThingLabel 10 </t>
  </si>
  <si>
    <t>n7-2-2-1</t>
  </si>
  <si>
    <t>E229</t>
  </si>
  <si>
    <t>This a short description of E229, giving the briefest explanation of its E229'iness.</t>
  </si>
  <si>
    <t>This is a longer description of E229, going into more detail on what E229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</si>
  <si>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fadeOn=n7-2-2-1,1.2</t>
  </si>
  <si>
    <t>fadeOff=n7-2-2-1,1.2</t>
  </si>
  <si>
    <t>moveOpen=n7-2-2-1,1.6</t>
  </si>
  <si>
    <t>moveClose=n7-2-2-1,1.6</t>
  </si>
  <si>
    <t xml:space="preserve">0 265.32 1088.58 0 0 0 0 VCThingLabel  </t>
  </si>
  <si>
    <t>n7-2-2-2</t>
  </si>
  <si>
    <t>E230</t>
  </si>
  <si>
    <t>This a short description of E230, giving the briefest explanation of its E230'iness.</t>
  </si>
  <si>
    <t>This is a longer description of E230, going into more detail on what E230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</si>
  <si>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fadeOn=n7-2-2-2,1.2</t>
  </si>
  <si>
    <t>fadeOff=n7-2-2-2,1.2</t>
  </si>
  <si>
    <t>moveOpen=n7-2-2-2,1.6</t>
  </si>
  <si>
    <t>moveClose=n7-2-2-2,1.6</t>
  </si>
  <si>
    <t xml:space="preserve">0 263.56 1072.53 0 0 0 0 VCThingLabel  </t>
  </si>
  <si>
    <t>n7-2-2-3</t>
  </si>
  <si>
    <t>E231</t>
  </si>
  <si>
    <t>This a short description of E231, giving the briefest explanation of its E231'iness.</t>
  </si>
  <si>
    <t>This is a longer description of E231, going into more detail on what E231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</si>
  <si>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fadeOn=n7-2-2-3,1.2</t>
  </si>
  <si>
    <t>fadeOff=n7-2-2-3,1.2</t>
  </si>
  <si>
    <t>moveOpen=n7-2-2-3,1.6</t>
  </si>
  <si>
    <t>moveClose=n7-2-2-3,1.6</t>
  </si>
  <si>
    <t xml:space="preserve">0 262.16 1056.45 0 0 0 0 VCThingLabel  </t>
  </si>
  <si>
    <t>n7-2-3</t>
  </si>
  <si>
    <t>D78</t>
  </si>
  <si>
    <t>This a short description of D78, giving the briefest explanation of its D78'iness.</t>
  </si>
  <si>
    <t>This is a longer description of D78, going into more detail on what D78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</si>
  <si>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fadeOn=n7-2-3,1.2</t>
  </si>
  <si>
    <t>fadeOff=n7-2-3,1.2</t>
  </si>
  <si>
    <t>moveOpen=n7-2-3,1.6</t>
  </si>
  <si>
    <t>moveClose=n7-2-3,1.6</t>
  </si>
  <si>
    <t xml:space="preserve">1 360.34 1020.94 0 0 0 0 VCThingLabel 10 </t>
  </si>
  <si>
    <t>n7-2-3-1</t>
  </si>
  <si>
    <t>E232</t>
  </si>
  <si>
    <t>This a short description of E232, giving the briefest explanation of its E232'iness.</t>
  </si>
  <si>
    <t>This is a longer description of E232, going into more detail on what E232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</si>
  <si>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fadeOn=n7-2-3-1,1.2</t>
  </si>
  <si>
    <t>fadeOff=n7-2-3-1,1.2</t>
  </si>
  <si>
    <t>moveOpen=n7-2-3-1,1.6</t>
  </si>
  <si>
    <t>moveClose=n7-2-3-1,1.6</t>
  </si>
  <si>
    <t xml:space="preserve">0 261.1 1040.34 0 0 0 0 VCThingLabel  </t>
  </si>
  <si>
    <t>n7-2-3-2</t>
  </si>
  <si>
    <t>E233</t>
  </si>
  <si>
    <t>This a short description of E233, giving the briefest explanation of its E233'iness.</t>
  </si>
  <si>
    <t>This is a longer description of E233, going into more detail on what E233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</si>
  <si>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fadeOn=n7-2-3-2,1.2</t>
  </si>
  <si>
    <t>fadeOff=n7-2-3-2,1.2</t>
  </si>
  <si>
    <t>moveOpen=n7-2-3-2,1.6</t>
  </si>
  <si>
    <t>moveClose=n7-2-3-2,1.6</t>
  </si>
  <si>
    <t xml:space="preserve">0 260.4 1024.21 0 0 0 0 VCThingLabel  </t>
  </si>
  <si>
    <t>n7-2-3-3</t>
  </si>
  <si>
    <t>E234</t>
  </si>
  <si>
    <t>This a short description of E234, giving the briefest explanation of its E234'iness.</t>
  </si>
  <si>
    <t>This is a longer description of E234, going into more detail on what E234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</si>
  <si>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fadeOn=n7-2-3-3,1.2</t>
  </si>
  <si>
    <t>fadeOff=n7-2-3-3,1.2</t>
  </si>
  <si>
    <t>moveOpen=n7-2-3-3,1.6</t>
  </si>
  <si>
    <t>moveClose=n7-2-3-3,1.6</t>
  </si>
  <si>
    <t xml:space="preserve">0 260.04 1008.07 0 0 0 0 VCThingLabel  </t>
  </si>
  <si>
    <t>n7-3</t>
  </si>
  <si>
    <t>C27</t>
  </si>
  <si>
    <t>This a short description of C27, giving the briefest explanation of its C27'iness.</t>
  </si>
  <si>
    <t>This is a longer description of C27, going into more detail on what C27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</si>
  <si>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fadeOn=n7-3,1.2</t>
  </si>
  <si>
    <t>fadeOff=n7-3,1.2</t>
  </si>
  <si>
    <t>moveOpen=n7-3,1.6</t>
  </si>
  <si>
    <t>moveClose=n7-3,1.6</t>
  </si>
  <si>
    <t xml:space="preserve">1 502.41 950.99 0 0 0 0 VCThingLabel 20 </t>
  </si>
  <si>
    <t>n7-3-1</t>
  </si>
  <si>
    <t>D79</t>
  </si>
  <si>
    <t>This a short description of D79, giving the briefest explanation of its D79'iness.</t>
  </si>
  <si>
    <t>This is a longer description of D79, going into more detail on what D79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</si>
  <si>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fadeOn=n7-3-1,1.2</t>
  </si>
  <si>
    <t>fadeOff=n7-3-1,1.2</t>
  </si>
  <si>
    <t>moveOpen=n7-3-1,1.6</t>
  </si>
  <si>
    <t>moveClose=n7-3-1,1.6</t>
  </si>
  <si>
    <t xml:space="preserve">1 360.34 979.06 0 0 0 0 VCThingLabel 10 </t>
  </si>
  <si>
    <t>n7-3-1-1</t>
  </si>
  <si>
    <t>E235</t>
  </si>
  <si>
    <t>This a short description of E235, giving the briefest explanation of its E235'iness.</t>
  </si>
  <si>
    <t>This is a longer description of E235, going into more detail on what E235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</si>
  <si>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fadeOn=n7-3-1-1,1.2</t>
  </si>
  <si>
    <t>fadeOff=n7-3-1-1,1.2</t>
  </si>
  <si>
    <t>moveOpen=n7-3-1-1,1.6</t>
  </si>
  <si>
    <t>moveClose=n7-3-1-1,1.6</t>
  </si>
  <si>
    <t xml:space="preserve">0 260.04 991.93 0 0 0 0 VCThingLabel  </t>
  </si>
  <si>
    <t>n7-3-1-2</t>
  </si>
  <si>
    <t>E236</t>
  </si>
  <si>
    <t>This a short description of E236, giving the briefest explanation of its E236'iness.</t>
  </si>
  <si>
    <t>This is a longer description of E236, going into more detail on what E236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</si>
  <si>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fadeOn=n7-3-1-2,1.2</t>
  </si>
  <si>
    <t>fadeOff=n7-3-1-2,1.2</t>
  </si>
  <si>
    <t>moveOpen=n7-3-1-2,1.6</t>
  </si>
  <si>
    <t>moveClose=n7-3-1-2,1.6</t>
  </si>
  <si>
    <t xml:space="preserve">0 260.4 975.79 0 0 0 0 VCThingLabel  </t>
  </si>
  <si>
    <t>n7-3-1-3</t>
  </si>
  <si>
    <t>E237</t>
  </si>
  <si>
    <t>This a short description of E237, giving the briefest explanation of its E237'iness.</t>
  </si>
  <si>
    <t>This is a longer description of E237, going into more detail on what E237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</si>
  <si>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fadeOn=n7-3-1-3,1.2</t>
  </si>
  <si>
    <t>fadeOff=n7-3-1-3,1.2</t>
  </si>
  <si>
    <t>moveOpen=n7-3-1-3,1.6</t>
  </si>
  <si>
    <t>moveClose=n7-3-1-3,1.6</t>
  </si>
  <si>
    <t xml:space="preserve">0 261.1 959.66 0 0 0 0 VCThingLabel  </t>
  </si>
  <si>
    <t>n7-3-2</t>
  </si>
  <si>
    <t>D80</t>
  </si>
  <si>
    <t>This a short description of D80, giving the briefest explanation of its D80'iness.</t>
  </si>
  <si>
    <t>This is a longer description of D80, going into more detail on what D80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</si>
  <si>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fadeOn=n7-3-2,1.2</t>
  </si>
  <si>
    <t>fadeOff=n7-3-2,1.2</t>
  </si>
  <si>
    <t>moveOpen=n7-3-2,1.6</t>
  </si>
  <si>
    <t>moveClose=n7-3-2,1.6</t>
  </si>
  <si>
    <t xml:space="preserve">1 363.08 937.27 0 0 0 0 VCThingLabel 10 </t>
  </si>
  <si>
    <t>n7-3-2-1</t>
  </si>
  <si>
    <t>E238</t>
  </si>
  <si>
    <t>This a short description of E238, giving the briefest explanation of its E238'iness.</t>
  </si>
  <si>
    <t>This is a longer description of E238, going into more detail on what E238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</si>
  <si>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fadeOn=n7-3-2-1,1.2</t>
  </si>
  <si>
    <t>fadeOff=n7-3-2-1,1.2</t>
  </si>
  <si>
    <t>moveOpen=n7-3-2-1,1.6</t>
  </si>
  <si>
    <t>moveClose=n7-3-2-1,1.6</t>
  </si>
  <si>
    <t xml:space="preserve">0 262.16 943.55 0 0 0 0 VCThingLabel  </t>
  </si>
  <si>
    <t>n7-3-2-2</t>
  </si>
  <si>
    <t>E239</t>
  </si>
  <si>
    <t>This a short description of E239, giving the briefest explanation of its E239'iness.</t>
  </si>
  <si>
    <t>This is a longer description of E239, going into more detail on what E239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</si>
  <si>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fadeOn=n7-3-2-2,1.2</t>
  </si>
  <si>
    <t>fadeOff=n7-3-2-2,1.2</t>
  </si>
  <si>
    <t>moveOpen=n7-3-2-2,1.6</t>
  </si>
  <si>
    <t>moveClose=n7-3-2-2,1.6</t>
  </si>
  <si>
    <t xml:space="preserve">0 263.56 927.47 0 0 0 0 VCThingLabel  </t>
  </si>
  <si>
    <t>n7-3-2-3</t>
  </si>
  <si>
    <t>E240</t>
  </si>
  <si>
    <t>This a short description of E240, giving the briefest explanation of its E240'iness.</t>
  </si>
  <si>
    <t>This is a longer description of E240, going into more detail on what E240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</si>
  <si>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fadeOn=n7-3-2-3,1.2</t>
  </si>
  <si>
    <t>fadeOff=n7-3-2-3,1.2</t>
  </si>
  <si>
    <t>moveOpen=n7-3-2-3,1.6</t>
  </si>
  <si>
    <t>moveClose=n7-3-2-3,1.6</t>
  </si>
  <si>
    <t xml:space="preserve">0 265.32 911.42 0 0 0 0 VCThingLabel  </t>
  </si>
  <si>
    <t>n7-3-3</t>
  </si>
  <si>
    <t>D81</t>
  </si>
  <si>
    <t>This a short description of D81, giving the briefest explanation of its D81'iness.</t>
  </si>
  <si>
    <t>This is a longer description of D81, going into more detail on what D81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</si>
  <si>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fadeOn=n7-3-3,1.2</t>
  </si>
  <si>
    <t>fadeOff=n7-3-3,1.2</t>
  </si>
  <si>
    <t>moveOpen=n7-3-3,1.6</t>
  </si>
  <si>
    <t>moveClose=n7-3-3,1.6</t>
  </si>
  <si>
    <t xml:space="preserve">1 368.55 895.75 0 0 0 0 VCThingLabel 10 </t>
  </si>
  <si>
    <t>n7-3-3-1</t>
  </si>
  <si>
    <t>E241</t>
  </si>
  <si>
    <t>This a short description of E241, giving the briefest explanation of its E241'iness.</t>
  </si>
  <si>
    <t>This is a longer description of E241, going into more detail on what E241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</si>
  <si>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fadeOn=n7-3-3-1,1.2</t>
  </si>
  <si>
    <t>fadeOff=n7-3-3-1,1.2</t>
  </si>
  <si>
    <t>moveOpen=n7-3-3-1,1.6</t>
  </si>
  <si>
    <t>moveClose=n7-3-3-1,1.6</t>
  </si>
  <si>
    <t xml:space="preserve">0 267.43 895.41 0 0 0 0 VCThingLabel  </t>
  </si>
  <si>
    <t>n7-3-3-2</t>
  </si>
  <si>
    <t>E242</t>
  </si>
  <si>
    <t>This a short description of E242, giving the briefest explanation of its E242'iness.</t>
  </si>
  <si>
    <t>This is a longer description of E242, going into more detail on what E242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</si>
  <si>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fadeOn=n7-3-3-2,1.2</t>
  </si>
  <si>
    <t>fadeOff=n7-3-3-2,1.2</t>
  </si>
  <si>
    <t>moveOpen=n7-3-3-2,1.6</t>
  </si>
  <si>
    <t>moveClose=n7-3-3-2,1.6</t>
  </si>
  <si>
    <t xml:space="preserve">0 269.88 879.46 0 0 0 0 VCThingLabel  </t>
  </si>
  <si>
    <t>n7-3-3-3</t>
  </si>
  <si>
    <t>E243</t>
  </si>
  <si>
    <t>This a short description of E243, giving the briefest explanation of its E243'iness.</t>
  </si>
  <si>
    <t>This is a longer description of E243, going into more detail on what E243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</si>
  <si>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fadeOn=n7-3-3-3,1.2</t>
  </si>
  <si>
    <t>fadeOff=n7-3-3-3,1.2</t>
  </si>
  <si>
    <t>moveOpen=n7-3-3-3,1.6</t>
  </si>
  <si>
    <t>moveClose=n7-3-3-3,1.6</t>
  </si>
  <si>
    <t xml:space="preserve">0 272.69 863.56 0 0 0 0 VCThingLabel  </t>
  </si>
  <si>
    <t>n7-4</t>
  </si>
  <si>
    <t>C28</t>
  </si>
  <si>
    <t>This a short description of C28, giving the briefest explanation of its C28'iness.</t>
  </si>
  <si>
    <t>This is a longer description of C28, going into more detail on what C28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</si>
  <si>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fadeOn=n7-4,1.2</t>
  </si>
  <si>
    <t>fadeOff=n7-4,1.2</t>
  </si>
  <si>
    <t>moveOpen=n7-4,1.6</t>
  </si>
  <si>
    <t>moveClose=n7-4,1.6</t>
  </si>
  <si>
    <t xml:space="preserve">1 521.53 854.86 0 0 0 0 VCThingLabel 20 </t>
  </si>
  <si>
    <t>n7-4-1</t>
  </si>
  <si>
    <t>D82</t>
  </si>
  <si>
    <t>This a short description of D82, giving the briefest explanation of its D82'iness.</t>
  </si>
  <si>
    <t>This is a longer description of D82, going into more detail on what D82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</si>
  <si>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fadeOn=n7-4-1,1.2</t>
  </si>
  <si>
    <t>fadeOff=n7-4-1,1.2</t>
  </si>
  <si>
    <t>moveOpen=n7-4-1,1.6</t>
  </si>
  <si>
    <t>moveClose=n7-4-1,1.6</t>
  </si>
  <si>
    <t xml:space="preserve">1 376.72 854.67 0 0 0 0 VCThingLabel 10 </t>
  </si>
  <si>
    <t>n7-4-1-1</t>
  </si>
  <si>
    <t>E244</t>
  </si>
  <si>
    <t>This a short description of E244, giving the briefest explanation of its E244'iness.</t>
  </si>
  <si>
    <t>This is a longer description of E244, going into more detail on what E244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</si>
  <si>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fadeOn=n7-4-1-1,1.2</t>
  </si>
  <si>
    <t>fadeOff=n7-4-1-1,1.2</t>
  </si>
  <si>
    <t>moveOpen=n7-4-1-1,1.6</t>
  </si>
  <si>
    <t>moveClose=n7-4-1-1,1.6</t>
  </si>
  <si>
    <t xml:space="preserve">0 275.84 847.72 0 0 0 0 VCThingLabel  </t>
  </si>
  <si>
    <t>n7-4-1-2</t>
  </si>
  <si>
    <t>E245</t>
  </si>
  <si>
    <t>This a short description of E245, giving the briefest explanation of its E245'iness.</t>
  </si>
  <si>
    <t>This is a longer description of E245, going into more detail on what E245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</si>
  <si>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fadeOn=n7-4-1-2,1.2</t>
  </si>
  <si>
    <t>fadeOff=n7-4-1-2,1.2</t>
  </si>
  <si>
    <t>moveOpen=n7-4-1-2,1.6</t>
  </si>
  <si>
    <t>moveClose=n7-4-1-2,1.6</t>
  </si>
  <si>
    <t xml:space="preserve">0 279.33 831.96 0 0 0 0 VCThingLabel  </t>
  </si>
  <si>
    <t>n7-4-1-3</t>
  </si>
  <si>
    <t>E246</t>
  </si>
  <si>
    <t>This a short description of E246, giving the briefest explanation of its E246'iness.</t>
  </si>
  <si>
    <t>This is a longer description of E246, going into more detail on what E246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</si>
  <si>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fadeOn=n7-4-1-3,1.2</t>
  </si>
  <si>
    <t>fadeOff=n7-4-1-3,1.2</t>
  </si>
  <si>
    <t>moveOpen=n7-4-1-3,1.6</t>
  </si>
  <si>
    <t>moveClose=n7-4-1-3,1.6</t>
  </si>
  <si>
    <t xml:space="preserve">0 283.17 816.28 0 0 0 0 VCThingLabel  </t>
  </si>
  <si>
    <t>n7-4-2</t>
  </si>
  <si>
    <t>D83</t>
  </si>
  <si>
    <t>This a short description of D83, giving the briefest explanation of its D83'iness.</t>
  </si>
  <si>
    <t>This is a longer description of D83, going into more detail on what D83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</si>
  <si>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fadeOn=n7-4-2,1.2</t>
  </si>
  <si>
    <t>fadeOff=n7-4-2,1.2</t>
  </si>
  <si>
    <t>moveOpen=n7-4-2,1.6</t>
  </si>
  <si>
    <t>moveClose=n7-4-2,1.6</t>
  </si>
  <si>
    <t xml:space="preserve">1 387.56 814.22 0 0 0 0 VCThingLabel 10 </t>
  </si>
  <si>
    <t>n7-4-2-1</t>
  </si>
  <si>
    <t>E247</t>
  </si>
  <si>
    <t>This a short description of E247, giving the briefest explanation of its E247'iness.</t>
  </si>
  <si>
    <t>This is a longer description of E247, going into more detail on what E247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</si>
  <si>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fadeOn=n7-4-2-1,1.2</t>
  </si>
  <si>
    <t>fadeOff=n7-4-2-1,1.2</t>
  </si>
  <si>
    <t>moveOpen=n7-4-2-1,1.6</t>
  </si>
  <si>
    <t>moveClose=n7-4-2-1,1.6</t>
  </si>
  <si>
    <t xml:space="preserve">0 287.35 800.69 0 0 0 0 VCThingLabel  </t>
  </si>
  <si>
    <t>n7-4-2-2</t>
  </si>
  <si>
    <t>E248</t>
  </si>
  <si>
    <t>This a short description of E248, giving the briefest explanation of its E248'iness.</t>
  </si>
  <si>
    <t>This is a longer description of E248, going into more detail on what E248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</si>
  <si>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fadeOn=n7-4-2-2,1.2</t>
  </si>
  <si>
    <t>fadeOff=n7-4-2-2,1.2</t>
  </si>
  <si>
    <t>moveOpen=n7-4-2-2,1.6</t>
  </si>
  <si>
    <t>moveClose=n7-4-2-2,1.6</t>
  </si>
  <si>
    <t xml:space="preserve">0 291.86 785.19 0 0 0 0 VCThingLabel  </t>
  </si>
  <si>
    <t>n7-4-2-3</t>
  </si>
  <si>
    <t>E249</t>
  </si>
  <si>
    <t>This a short description of E249, giving the briefest explanation of its E249'iness.</t>
  </si>
  <si>
    <t>This is a longer description of E249, going into more detail on what E249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</si>
  <si>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fadeOn=n7-4-2-3,1.2</t>
  </si>
  <si>
    <t>fadeOff=n7-4-2-3,1.2</t>
  </si>
  <si>
    <t>moveOpen=n7-4-2-3,1.6</t>
  </si>
  <si>
    <t>moveClose=n7-4-2-3,1.6</t>
  </si>
  <si>
    <t xml:space="preserve">0 296.72 769.79 0 0 0 0 VCThingLabel  </t>
  </si>
  <si>
    <t>n7-4-3</t>
  </si>
  <si>
    <t>D84</t>
  </si>
  <si>
    <t>This a short description of D84, giving the briefest explanation of its D84'iness.</t>
  </si>
  <si>
    <t>This is a longer description of D84, going into more detail on what D84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</si>
  <si>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fadeOn=n7-4-3,1.2</t>
  </si>
  <si>
    <t>fadeOff=n7-4-3,1.2</t>
  </si>
  <si>
    <t>moveOpen=n7-4-3,1.6</t>
  </si>
  <si>
    <t>moveClose=n7-4-3,1.6</t>
  </si>
  <si>
    <t xml:space="preserve">1 401.02 774.56 0 0 0 0 VCThingLabel 10 </t>
  </si>
  <si>
    <t>n7-4-3-1</t>
  </si>
  <si>
    <t>E250</t>
  </si>
  <si>
    <t>This a short description of E250, giving the briefest explanation of its E250'iness.</t>
  </si>
  <si>
    <t>This is a longer description of E250, going into more detail on what E250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</si>
  <si>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fadeOn=n7-4-3-1,1.2</t>
  </si>
  <si>
    <t>fadeOff=n7-4-3-1,1.2</t>
  </si>
  <si>
    <t>moveOpen=n7-4-3-1,1.6</t>
  </si>
  <si>
    <t>moveClose=n7-4-3-1,1.6</t>
  </si>
  <si>
    <t xml:space="preserve">0 301.91 754.51 0 0 0 0 VCThingLabel  </t>
  </si>
  <si>
    <t>n7-4-3-2</t>
  </si>
  <si>
    <t>E251</t>
  </si>
  <si>
    <t>This a short description of E251, giving the briefest explanation of its E251'iness.</t>
  </si>
  <si>
    <t>This is a longer description of E251, going into more detail on what E251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</si>
  <si>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fadeOn=n7-4-3-2,1.2</t>
  </si>
  <si>
    <t>fadeOff=n7-4-3-2,1.2</t>
  </si>
  <si>
    <t>moveOpen=n7-4-3-2,1.6</t>
  </si>
  <si>
    <t>moveClose=n7-4-3-2,1.6</t>
  </si>
  <si>
    <t xml:space="preserve">0 307.43 739.33 0 0 0 0 VCThingLabel  </t>
  </si>
  <si>
    <t>n7-4-3-3</t>
  </si>
  <si>
    <t>E252</t>
  </si>
  <si>
    <t>This a short description of E252, giving the briefest explanation of its E252'iness.</t>
  </si>
  <si>
    <t>This is a longer description of E252, going into more detail on what E252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</si>
  <si>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fadeOn=n7-4-3-3,1.2</t>
  </si>
  <si>
    <t>fadeOff=n7-4-3-3,1.2</t>
  </si>
  <si>
    <t>moveOpen=n7-4-3-3,1.6</t>
  </si>
  <si>
    <t>moveClose=n7-4-3-3,1.6</t>
  </si>
  <si>
    <t xml:space="preserve">0 313.28 724.29 0 0 0 0 VCThingLabel  </t>
  </si>
  <si>
    <t>B8</t>
  </si>
  <si>
    <t>This a short description of B8, giving the briefest explanation of its B8'iness.</t>
  </si>
  <si>
    <t>This is a longer description of B8, going into more detail on what B8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</si>
  <si>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t>
  </si>
  <si>
    <t>fadeOff=n8,1.2</t>
  </si>
  <si>
    <t>moveOpen=n8,1.6</t>
  </si>
  <si>
    <t>moveClose=n8,1.6</t>
  </si>
  <si>
    <t xml:space="preserve">1 816.15 816.15 0 0 0 0 VCThingLabel 36 </t>
  </si>
  <si>
    <t>n8-1</t>
  </si>
  <si>
    <t>C29</t>
  </si>
  <si>
    <t>This a short description of C29, giving the briefest explanation of its C29'iness.</t>
  </si>
  <si>
    <t>This is a longer description of C29, going into more detail on what C29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</si>
  <si>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fadeOn=n8-1,1.2</t>
  </si>
  <si>
    <t>fadeOff=n8-1,1.2</t>
  </si>
  <si>
    <t>moveOpen=n8-1,1.6</t>
  </si>
  <si>
    <t>moveClose=n8-1,1.6</t>
  </si>
  <si>
    <t xml:space="preserve">1 559.04 764.3 0 0 0 0 VCThingLabel 20 </t>
  </si>
  <si>
    <t>n8-1-1</t>
  </si>
  <si>
    <t>D85</t>
  </si>
  <si>
    <t>This a short description of D85, giving the briefest explanation of its D85'iness.</t>
  </si>
  <si>
    <t>This is a longer description of D85, going into more detail on what D85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</si>
  <si>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fadeOn=n8-1-1,1.2</t>
  </si>
  <si>
    <t>fadeOff=n8-1-1,1.2</t>
  </si>
  <si>
    <t>moveOpen=n8-1-1,1.6</t>
  </si>
  <si>
    <t>moveClose=n8-1-1,1.6</t>
  </si>
  <si>
    <t xml:space="preserve">1 417.05 735.87 0 0 0 0 VCThingLabel 10 </t>
  </si>
  <si>
    <t>n8-1-1-1</t>
  </si>
  <si>
    <t>E253</t>
  </si>
  <si>
    <t>This a short description of E253, giving the briefest explanation of its E253'iness.</t>
  </si>
  <si>
    <t>This is a longer description of E253, going into more detail on what E253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</si>
  <si>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fadeOn=n8-1-1-1,1.2</t>
  </si>
  <si>
    <t>fadeOff=n8-1-1-1,1.2</t>
  </si>
  <si>
    <t>moveOpen=n8-1-1-1,1.6</t>
  </si>
  <si>
    <t>moveClose=n8-1-1-1,1.6</t>
  </si>
  <si>
    <t xml:space="preserve">0 319.46 709.37 0 0 0 0 VCThingLabel  </t>
  </si>
  <si>
    <t>n8-1-1-2</t>
  </si>
  <si>
    <t>E254</t>
  </si>
  <si>
    <t>This a short description of E254, giving the briefest explanation of its E254'iness.</t>
  </si>
  <si>
    <t>This is a longer description of E254, going into more detail on what E254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</si>
  <si>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fadeOn=n8-1-1-2,1.2</t>
  </si>
  <si>
    <t>fadeOff=n8-1-1-2,1.2</t>
  </si>
  <si>
    <t>moveOpen=n8-1-1-2,1.6</t>
  </si>
  <si>
    <t>moveClose=n8-1-1-2,1.6</t>
  </si>
  <si>
    <t xml:space="preserve">0 325.96 694.6 0 0 0 0 VCThingLabel  </t>
  </si>
  <si>
    <t>n8-1-1-3</t>
  </si>
  <si>
    <t>E255</t>
  </si>
  <si>
    <t>This a short description of E255, giving the briefest explanation of its E255'iness.</t>
  </si>
  <si>
    <t>This is a longer description of E255, going into more detail on what E255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</si>
  <si>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fadeOn=n8-1-1-3,1.2</t>
  </si>
  <si>
    <t>fadeOff=n8-1-1-3,1.2</t>
  </si>
  <si>
    <t>moveOpen=n8-1-1-3,1.6</t>
  </si>
  <si>
    <t>moveClose=n8-1-1-3,1.6</t>
  </si>
  <si>
    <t xml:space="preserve">0 332.78 679.97 0 0 0 0 VCThingLabel  </t>
  </si>
  <si>
    <t>n8-1-2</t>
  </si>
  <si>
    <t>D86</t>
  </si>
  <si>
    <t>This a short description of D86, giving the briefest explanation of its D86'iness.</t>
  </si>
  <si>
    <t>This is a longer description of D86, going into more detail on what D86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</si>
  <si>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fadeOn=n8-1-2,1.2</t>
  </si>
  <si>
    <t>fadeOff=n8-1-2,1.2</t>
  </si>
  <si>
    <t>moveOpen=n8-1-2,1.6</t>
  </si>
  <si>
    <t>moveClose=n8-1-2,1.6</t>
  </si>
  <si>
    <t xml:space="preserve">1 435.57 698.31 0 0 0 0 VCThingLabel 10 </t>
  </si>
  <si>
    <t>n8-1-2-1</t>
  </si>
  <si>
    <t>E256</t>
  </si>
  <si>
    <t>This a short description of E256, giving the briefest explanation of its E256'iness.</t>
  </si>
  <si>
    <t>This is a longer description of E256, going into more detail on what E256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</si>
  <si>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fadeOn=n8-1-2-1,1.2</t>
  </si>
  <si>
    <t>fadeOff=n8-1-2-1,1.2</t>
  </si>
  <si>
    <t>moveOpen=n8-1-2-1,1.6</t>
  </si>
  <si>
    <t>moveClose=n8-1-2-1,1.6</t>
  </si>
  <si>
    <t xml:space="preserve">0 339.92 665.49 0 0 0 0 VCThingLabel  </t>
  </si>
  <si>
    <t>n8-1-2-2</t>
  </si>
  <si>
    <t>E257</t>
  </si>
  <si>
    <t>This a short description of E257, giving the briefest explanation of its E257'iness.</t>
  </si>
  <si>
    <t>This is a longer description of E257, going into more detail on what E257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</si>
  <si>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fadeOn=n8-1-2-2,1.2</t>
  </si>
  <si>
    <t>fadeOff=n8-1-2-2,1.2</t>
  </si>
  <si>
    <t>moveOpen=n8-1-2-2,1.6</t>
  </si>
  <si>
    <t>moveClose=n8-1-2-2,1.6</t>
  </si>
  <si>
    <t xml:space="preserve">0 347.38 651.17 0 0 0 0 VCThingLabel  </t>
  </si>
  <si>
    <t>n8-1-2-3</t>
  </si>
  <si>
    <t>E258</t>
  </si>
  <si>
    <t>This a short description of E258, giving the briefest explanation of its E258'iness.</t>
  </si>
  <si>
    <t>This is a longer description of E258, going into more detail on what E258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</si>
  <si>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fadeOn=n8-1-2-3,1.2</t>
  </si>
  <si>
    <t>fadeOff=n8-1-2-3,1.2</t>
  </si>
  <si>
    <t>moveOpen=n8-1-2-3,1.6</t>
  </si>
  <si>
    <t>moveClose=n8-1-2-3,1.6</t>
  </si>
  <si>
    <t xml:space="preserve">0 355.14 637.01 0 0 0 0 VCThingLabel  </t>
  </si>
  <si>
    <t>n8-1-3</t>
  </si>
  <si>
    <t>D87</t>
  </si>
  <si>
    <t>This a short description of D87, giving the briefest explanation of its D87'iness.</t>
  </si>
  <si>
    <t>This is a longer description of D87, going into more detail on what D87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</si>
  <si>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fadeOn=n8-1-3,1.2</t>
  </si>
  <si>
    <t>fadeOff=n8-1-3,1.2</t>
  </si>
  <si>
    <t>moveOpen=n8-1-3,1.6</t>
  </si>
  <si>
    <t>moveClose=n8-1-3,1.6</t>
  </si>
  <si>
    <t xml:space="preserve">1 456.51 662.04 0 0 0 0 VCThingLabel 10 </t>
  </si>
  <si>
    <t>n8-1-3-1</t>
  </si>
  <si>
    <t>E259</t>
  </si>
  <si>
    <t>This a short description of E259, giving the briefest explanation of its E259'iness.</t>
  </si>
  <si>
    <t>This is a longer description of E259, going into more detail on what E259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</si>
  <si>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fadeOn=n8-1-3-1,1.2</t>
  </si>
  <si>
    <t>fadeOff=n8-1-3-1,1.2</t>
  </si>
  <si>
    <t>moveOpen=n8-1-3-1,1.6</t>
  </si>
  <si>
    <t>moveClose=n8-1-3-1,1.6</t>
  </si>
  <si>
    <t xml:space="preserve">0 363.22 623.03 0 0 0 0 VCThingLabel  </t>
  </si>
  <si>
    <t>n8-1-3-2</t>
  </si>
  <si>
    <t>E260</t>
  </si>
  <si>
    <t>This a short description of E260, giving the briefest explanation of its E260'iness.</t>
  </si>
  <si>
    <t>This is a longer description of E260, going into more detail on what E260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</si>
  <si>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fadeOn=n8-1-3-2,1.2</t>
  </si>
  <si>
    <t>fadeOff=n8-1-3-2,1.2</t>
  </si>
  <si>
    <t>moveOpen=n8-1-3-2,1.6</t>
  </si>
  <si>
    <t>moveClose=n8-1-3-2,1.6</t>
  </si>
  <si>
    <t xml:space="preserve">0 371.59 609.23 0 0 0 0 VCThingLabel  </t>
  </si>
  <si>
    <t>n8-1-3-3</t>
  </si>
  <si>
    <t>E261</t>
  </si>
  <si>
    <t>This a short description of E261, giving the briefest explanation of its E261'iness.</t>
  </si>
  <si>
    <t>This is a longer description of E261, going into more detail on what E261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</si>
  <si>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fadeOn=n8-1-3-3,1.2</t>
  </si>
  <si>
    <t>fadeOff=n8-1-3-3,1.2</t>
  </si>
  <si>
    <t>moveOpen=n8-1-3-3,1.6</t>
  </si>
  <si>
    <t>moveClose=n8-1-3-3,1.6</t>
  </si>
  <si>
    <t xml:space="preserve">0 380.26 595.61 0 0 0 0 VCThingLabel  </t>
  </si>
  <si>
    <t>n8-2</t>
  </si>
  <si>
    <t>C30</t>
  </si>
  <si>
    <t>This a short description of C30, giving the briefest explanation of its C30'iness.</t>
  </si>
  <si>
    <t>This is a longer description of C30, going into more detail on what C30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</si>
  <si>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fadeOn=n8-2,1.2</t>
  </si>
  <si>
    <t>fadeOff=n8-2,1.2</t>
  </si>
  <si>
    <t>moveOpen=n8-2,1.6</t>
  </si>
  <si>
    <t>moveClose=n8-2,1.6</t>
  </si>
  <si>
    <t xml:space="preserve">1 613.49 682.8 0 0 0 0 VCThingLabel 20 </t>
  </si>
  <si>
    <t>n8-2-1</t>
  </si>
  <si>
    <t>D88</t>
  </si>
  <si>
    <t>This a short description of D88, giving the briefest explanation of its D88'iness.</t>
  </si>
  <si>
    <t>This is a longer description of D88, going into more detail on what D88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</si>
  <si>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fadeOn=n8-2-1,1.2</t>
  </si>
  <si>
    <t>fadeOff=n8-2-1,1.2</t>
  </si>
  <si>
    <t>moveOpen=n8-2-1,1.6</t>
  </si>
  <si>
    <t>moveClose=n8-2-1,1.6</t>
  </si>
  <si>
    <t xml:space="preserve">1 479.78 627.21 0 0 0 0 VCThingLabel 10 </t>
  </si>
  <si>
    <t>n8-2-1-1</t>
  </si>
  <si>
    <t>E262</t>
  </si>
  <si>
    <t>This a short description of E262, giving the briefest explanation of its E262'iness.</t>
  </si>
  <si>
    <t>This is a longer description of E262, going into more detail on what E262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</si>
  <si>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fadeOn=n8-2-1-1,1.2</t>
  </si>
  <si>
    <t>fadeOff=n8-2-1-1,1.2</t>
  </si>
  <si>
    <t>moveOpen=n8-2-1-1,1.6</t>
  </si>
  <si>
    <t>moveClose=n8-2-1-1,1.6</t>
  </si>
  <si>
    <t xml:space="preserve">0 389.23 582.19 0 0 0 0 VCThingLabel  </t>
  </si>
  <si>
    <t>n8-2-1-2</t>
  </si>
  <si>
    <t>E263</t>
  </si>
  <si>
    <t>This a short description of E263, giving the briefest explanation of its E263'iness.</t>
  </si>
  <si>
    <t>This is a longer description of E263, going into more detail on what E263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</si>
  <si>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fadeOn=n8-2-1-2,1.2</t>
  </si>
  <si>
    <t>fadeOff=n8-2-1-2,1.2</t>
  </si>
  <si>
    <t>moveOpen=n8-2-1-2,1.6</t>
  </si>
  <si>
    <t>moveClose=n8-2-1-2,1.6</t>
  </si>
  <si>
    <t xml:space="preserve">0 398.49 568.97 0 0 0 0 VCThingLabel  </t>
  </si>
  <si>
    <t>n8-2-1-3</t>
  </si>
  <si>
    <t>E264</t>
  </si>
  <si>
    <t>This a short description of E264, giving the briefest explanation of its E264'iness.</t>
  </si>
  <si>
    <t>This is a longer description of E264, going into more detail on what E264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</si>
  <si>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fadeOn=n8-2-1-3,1.2</t>
  </si>
  <si>
    <t>fadeOff=n8-2-1-3,1.2</t>
  </si>
  <si>
    <t>moveOpen=n8-2-1-3,1.6</t>
  </si>
  <si>
    <t>moveClose=n8-2-1-3,1.6</t>
  </si>
  <si>
    <t xml:space="preserve">0 408.04 555.95 0 0 0 0 VCThingLabel  </t>
  </si>
  <si>
    <t>n8-2-2</t>
  </si>
  <si>
    <t>D89</t>
  </si>
  <si>
    <t>This a short description of D89, giving the briefest explanation of its D89'iness.</t>
  </si>
  <si>
    <t>This is a longer description of D89, going into more detail on what D89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</si>
  <si>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fadeOn=n8-2-2,1.2</t>
  </si>
  <si>
    <t>fadeOff=n8-2-2,1.2</t>
  </si>
  <si>
    <t>moveOpen=n8-2-2,1.6</t>
  </si>
  <si>
    <t>moveClose=n8-2-2,1.6</t>
  </si>
  <si>
    <t xml:space="preserve">1 505.27 593.99 0 0 0 0 VCThingLabel 10 </t>
  </si>
  <si>
    <t>n8-2-2-1</t>
  </si>
  <si>
    <t>E265</t>
  </si>
  <si>
    <t>This a short description of E265, giving the briefest explanation of its E265'iness.</t>
  </si>
  <si>
    <t>This is a longer description of E265, going into more detail on what E265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</si>
  <si>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fadeOn=n8-2-2-1,1.2</t>
  </si>
  <si>
    <t>fadeOff=n8-2-2-1,1.2</t>
  </si>
  <si>
    <t>moveOpen=n8-2-2-1,1.6</t>
  </si>
  <si>
    <t>moveClose=n8-2-2-1,1.6</t>
  </si>
  <si>
    <t xml:space="preserve">0 417.87 543.14 0 0 0 0 VCThingLabel  </t>
  </si>
  <si>
    <t>n8-2-2-2</t>
  </si>
  <si>
    <t>E266</t>
  </si>
  <si>
    <t>This a short description of E266, giving the briefest explanation of its E266'iness.</t>
  </si>
  <si>
    <t>This is a longer description of E266, going into more detail on what E266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</si>
  <si>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fadeOn=n8-2-2-2,1.2</t>
  </si>
  <si>
    <t>fadeOff=n8-2-2-2,1.2</t>
  </si>
  <si>
    <t>moveOpen=n8-2-2-2,1.6</t>
  </si>
  <si>
    <t>moveClose=n8-2-2-2,1.6</t>
  </si>
  <si>
    <t xml:space="preserve">0 427.97 530.55 0 0 0 0 VCThingLabel  </t>
  </si>
  <si>
    <t>n8-2-2-3</t>
  </si>
  <si>
    <t>E267</t>
  </si>
  <si>
    <t>This a short description of E267, giving the briefest explanation of its E267'iness.</t>
  </si>
  <si>
    <t>This is a longer description of E267, going into more detail on what E267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</si>
  <si>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fadeOn=n8-2-2-3,1.2</t>
  </si>
  <si>
    <t>fadeOff=n8-2-2-3,1.2</t>
  </si>
  <si>
    <t>moveOpen=n8-2-2-3,1.6</t>
  </si>
  <si>
    <t>moveClose=n8-2-2-3,1.6</t>
  </si>
  <si>
    <t xml:space="preserve">0 438.35 518.18 0 0 0 0 VCThingLabel  </t>
  </si>
  <si>
    <t>n8-2-3</t>
  </si>
  <si>
    <t>D90</t>
  </si>
  <si>
    <t>This a short description of D90, giving the briefest explanation of its D90'iness.</t>
  </si>
  <si>
    <t>This is a longer description of D90, going into more detail on what D90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</si>
  <si>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fadeOn=n8-2-3,1.2</t>
  </si>
  <si>
    <t>fadeOff=n8-2-3,1.2</t>
  </si>
  <si>
    <t>moveOpen=n8-2-3,1.6</t>
  </si>
  <si>
    <t>moveClose=n8-2-3,1.6</t>
  </si>
  <si>
    <t xml:space="preserve">1 532.89 562.5 0 0 0 0 VCThingLabel 10 </t>
  </si>
  <si>
    <t>n8-2-3-1</t>
  </si>
  <si>
    <t>E268</t>
  </si>
  <si>
    <t>This a short description of E268, giving the briefest explanation of its E268'iness.</t>
  </si>
  <si>
    <t>This is a longer description of E268, going into more detail on what E268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</si>
  <si>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fadeOn=n8-2-3-1,1.2</t>
  </si>
  <si>
    <t>fadeOff=n8-2-3-1,1.2</t>
  </si>
  <si>
    <t>moveOpen=n8-2-3-1,1.6</t>
  </si>
  <si>
    <t>moveClose=n8-2-3-1,1.6</t>
  </si>
  <si>
    <t xml:space="preserve">0 448.99 506.04 0 0 0 0 VCThingLabel  </t>
  </si>
  <si>
    <t>n8-2-3-2</t>
  </si>
  <si>
    <t>E269</t>
  </si>
  <si>
    <t>This a short description of E269, giving the briefest explanation of its E269'iness.</t>
  </si>
  <si>
    <t>This is a longer description of E269, going into more detail on what E269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</si>
  <si>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fadeOn=n8-2-3-2,1.2</t>
  </si>
  <si>
    <t>fadeOff=n8-2-3-2,1.2</t>
  </si>
  <si>
    <t>moveOpen=n8-2-3-2,1.6</t>
  </si>
  <si>
    <t>moveClose=n8-2-3-2,1.6</t>
  </si>
  <si>
    <t xml:space="preserve">0 459.9 494.14 0 0 0 0 VCThingLabel  </t>
  </si>
  <si>
    <t>n8-2-3-3</t>
  </si>
  <si>
    <t>E270</t>
  </si>
  <si>
    <t>This a short description of E270, giving the briefest explanation of its E270'iness.</t>
  </si>
  <si>
    <t>This is a longer description of E270, going into more detail on what E270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</si>
  <si>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fadeOn=n8-2-3-3,1.2</t>
  </si>
  <si>
    <t>fadeOff=n8-2-3-3,1.2</t>
  </si>
  <si>
    <t>moveOpen=n8-2-3-3,1.6</t>
  </si>
  <si>
    <t>moveClose=n8-2-3-3,1.6</t>
  </si>
  <si>
    <t xml:space="preserve">0 471.06 482.48 0 0 0 0 VCThingLabel  </t>
  </si>
  <si>
    <t>n8-3</t>
  </si>
  <si>
    <t>C31</t>
  </si>
  <si>
    <t>This a short description of C31, giving the briefest explanation of its C31'iness.</t>
  </si>
  <si>
    <t>This is a longer description of C31, going into more detail on what C31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</si>
  <si>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fadeOn=n8-3,1.2</t>
  </si>
  <si>
    <t>fadeOff=n8-3,1.2</t>
  </si>
  <si>
    <t>moveOpen=n8-3,1.6</t>
  </si>
  <si>
    <t>moveClose=n8-3,1.6</t>
  </si>
  <si>
    <t xml:space="preserve">1 682.8 613.49 0 0 0 0 VCThingLabel 20 </t>
  </si>
  <si>
    <t>n8-3-1</t>
  </si>
  <si>
    <t>D91</t>
  </si>
  <si>
    <t>This a short description of D91, giving the briefest explanation of its D91'iness.</t>
  </si>
  <si>
    <t>This is a longer description of D91, going into more detail on what D91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</si>
  <si>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fadeOn=n8-3-1,1.2</t>
  </si>
  <si>
    <t>fadeOff=n8-3-1,1.2</t>
  </si>
  <si>
    <t>moveOpen=n8-3-1,1.6</t>
  </si>
  <si>
    <t>moveClose=n8-3-1,1.6</t>
  </si>
  <si>
    <t xml:space="preserve">1 562.5 532.89 0 0 0 0 VCThingLabel 10 </t>
  </si>
  <si>
    <t>n8-3-1-1</t>
  </si>
  <si>
    <t>E271</t>
  </si>
  <si>
    <t>This a short description of E271, giving the briefest explanation of its E271'iness.</t>
  </si>
  <si>
    <t>This is a longer description of E271, going into more detail on what E271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</si>
  <si>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fadeOn=n8-3-1-1,1.2</t>
  </si>
  <si>
    <t>fadeOff=n8-3-1-1,1.2</t>
  </si>
  <si>
    <t>moveOpen=n8-3-1-1,1.6</t>
  </si>
  <si>
    <t>moveClose=n8-3-1-1,1.6</t>
  </si>
  <si>
    <t xml:space="preserve">0 482.48 471.06 0 0 0 0 VCThingLabel  </t>
  </si>
  <si>
    <t>n8-3-1-2</t>
  </si>
  <si>
    <t>E272</t>
  </si>
  <si>
    <t>This a short description of E272, giving the briefest explanation of its E272'iness.</t>
  </si>
  <si>
    <t>This is a longer description of E272, going into more detail on what E272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</si>
  <si>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fadeOn=n8-3-1-2,1.2</t>
  </si>
  <si>
    <t>fadeOff=n8-3-1-2,1.2</t>
  </si>
  <si>
    <t>moveOpen=n8-3-1-2,1.6</t>
  </si>
  <si>
    <t>moveClose=n8-3-1-2,1.6</t>
  </si>
  <si>
    <t xml:space="preserve">0 494.14 459.9 0 0 0 0 VCThingLabel  </t>
  </si>
  <si>
    <t>n8-3-1-3</t>
  </si>
  <si>
    <t>E273</t>
  </si>
  <si>
    <t>This a short description of E273, giving the briefest explanation of its E273'iness.</t>
  </si>
  <si>
    <t>This is a longer description of E273, going into more detail on what E273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</si>
  <si>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fadeOn=n8-3-1-3,1.2</t>
  </si>
  <si>
    <t>fadeOff=n8-3-1-3,1.2</t>
  </si>
  <si>
    <t>moveOpen=n8-3-1-3,1.6</t>
  </si>
  <si>
    <t>moveClose=n8-3-1-3,1.6</t>
  </si>
  <si>
    <t xml:space="preserve">0 506.04 448.99 0 0 0 0 VCThingLabel  </t>
  </si>
  <si>
    <t>n8-3-2</t>
  </si>
  <si>
    <t>D92</t>
  </si>
  <si>
    <t>This a short description of D92, giving the briefest explanation of its D92'iness.</t>
  </si>
  <si>
    <t>This is a longer description of D92, going into more detail on what D92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</si>
  <si>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fadeOn=n8-3-2,1.2</t>
  </si>
  <si>
    <t>fadeOff=n8-3-2,1.2</t>
  </si>
  <si>
    <t>moveOpen=n8-3-2,1.6</t>
  </si>
  <si>
    <t>moveClose=n8-3-2,1.6</t>
  </si>
  <si>
    <t xml:space="preserve">1 593.99 505.27 0 0 0 0 VCThingLabel 10 </t>
  </si>
  <si>
    <t>n8-3-2-1</t>
  </si>
  <si>
    <t>E274</t>
  </si>
  <si>
    <t>This a short description of E274, giving the briefest explanation of its E274'iness.</t>
  </si>
  <si>
    <t>This is a longer description of E274, going into more detail on what E274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</si>
  <si>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fadeOn=n8-3-2-1,1.2</t>
  </si>
  <si>
    <t>fadeOff=n8-3-2-1,1.2</t>
  </si>
  <si>
    <t>moveOpen=n8-3-2-1,1.6</t>
  </si>
  <si>
    <t>moveClose=n8-3-2-1,1.6</t>
  </si>
  <si>
    <t xml:space="preserve">0 518.18 438.35 0 0 0 0 VCThingLabel  </t>
  </si>
  <si>
    <t>n8-3-2-2</t>
  </si>
  <si>
    <t>E275</t>
  </si>
  <si>
    <t>This a short description of E275, giving the briefest explanation of its E275'iness.</t>
  </si>
  <si>
    <t>This is a longer description of E275, going into more detail on what E275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</si>
  <si>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fadeOn=n8-3-2-2,1.2</t>
  </si>
  <si>
    <t>fadeOff=n8-3-2-2,1.2</t>
  </si>
  <si>
    <t>moveOpen=n8-3-2-2,1.6</t>
  </si>
  <si>
    <t>moveClose=n8-3-2-2,1.6</t>
  </si>
  <si>
    <t xml:space="preserve">0 530.55 427.97 0 0 0 0 VCThingLabel  </t>
  </si>
  <si>
    <t>n8-3-2-3</t>
  </si>
  <si>
    <t>E276</t>
  </si>
  <si>
    <t>This a short description of E276, giving the briefest explanation of its E276'iness.</t>
  </si>
  <si>
    <t>This is a longer description of E276, going into more detail on what E276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</si>
  <si>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fadeOn=n8-3-2-3,1.2</t>
  </si>
  <si>
    <t>fadeOff=n8-3-2-3,1.2</t>
  </si>
  <si>
    <t>moveOpen=n8-3-2-3,1.6</t>
  </si>
  <si>
    <t>moveClose=n8-3-2-3,1.6</t>
  </si>
  <si>
    <t xml:space="preserve">0 543.14 417.87 0 0 0 0 VCThingLabel  </t>
  </si>
  <si>
    <t>n8-3-3</t>
  </si>
  <si>
    <t>D93</t>
  </si>
  <si>
    <t>This a short description of D93, giving the briefest explanation of its D93'iness.</t>
  </si>
  <si>
    <t>This is a longer description of D93, going into more detail on what D93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</si>
  <si>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fadeOn=n8-3-3,1.2</t>
  </si>
  <si>
    <t>fadeOff=n8-3-3,1.2</t>
  </si>
  <si>
    <t>moveOpen=n8-3-3,1.6</t>
  </si>
  <si>
    <t>moveClose=n8-3-3,1.6</t>
  </si>
  <si>
    <t xml:space="preserve">1 627.21 479.78 0 0 0 0 VCThingLabel 10 </t>
  </si>
  <si>
    <t>n8-3-3-1</t>
  </si>
  <si>
    <t>E277</t>
  </si>
  <si>
    <t>This a short description of E277, giving the briefest explanation of its E277'iness.</t>
  </si>
  <si>
    <t>This is a longer description of E277, going into more detail on what E277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</si>
  <si>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fadeOn=n8-3-3-1,1.2</t>
  </si>
  <si>
    <t>fadeOff=n8-3-3-1,1.2</t>
  </si>
  <si>
    <t>moveOpen=n8-3-3-1,1.6</t>
  </si>
  <si>
    <t>moveClose=n8-3-3-1,1.6</t>
  </si>
  <si>
    <t xml:space="preserve">0 555.95 408.04 0 0 0 0 VCThingLabel  </t>
  </si>
  <si>
    <t>n8-3-3-2</t>
  </si>
  <si>
    <t>E278</t>
  </si>
  <si>
    <t>This a short description of E278, giving the briefest explanation of its E278'iness.</t>
  </si>
  <si>
    <t>This is a longer description of E278, going into more detail on what E278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</si>
  <si>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fadeOn=n8-3-3-2,1.2</t>
  </si>
  <si>
    <t>fadeOff=n8-3-3-2,1.2</t>
  </si>
  <si>
    <t>moveOpen=n8-3-3-2,1.6</t>
  </si>
  <si>
    <t>moveClose=n8-3-3-2,1.6</t>
  </si>
  <si>
    <t xml:space="preserve">0 568.97 398.49 0 0 0 0 VCThingLabel  </t>
  </si>
  <si>
    <t>n8-3-3-3</t>
  </si>
  <si>
    <t>E279</t>
  </si>
  <si>
    <t>This a short description of E279, giving the briefest explanation of its E279'iness.</t>
  </si>
  <si>
    <t>This is a longer description of E279, going into more detail on what E279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</si>
  <si>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fadeOn=n8-3-3-3,1.2</t>
  </si>
  <si>
    <t>fadeOff=n8-3-3-3,1.2</t>
  </si>
  <si>
    <t>moveOpen=n8-3-3-3,1.6</t>
  </si>
  <si>
    <t>moveClose=n8-3-3-3,1.6</t>
  </si>
  <si>
    <t xml:space="preserve">0 582.19 389.23 0 0 0 0 VCThingLabel  </t>
  </si>
  <si>
    <t>n8-4</t>
  </si>
  <si>
    <t>C32</t>
  </si>
  <si>
    <t>This a short description of C32, giving the briefest explanation of its C32'iness.</t>
  </si>
  <si>
    <t>This is a longer description of C32, going into more detail on what C32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</si>
  <si>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fadeOn=n8-4,1.2</t>
  </si>
  <si>
    <t>fadeOff=n8-4,1.2</t>
  </si>
  <si>
    <t>moveOpen=n8-4,1.6</t>
  </si>
  <si>
    <t>moveClose=n8-4,1.6</t>
  </si>
  <si>
    <t xml:space="preserve">1 764.3 559.04 0 0 0 0 VCThingLabel 20 </t>
  </si>
  <si>
    <t>n8-4-1</t>
  </si>
  <si>
    <t>D94</t>
  </si>
  <si>
    <t>This a short description of D94, giving the briefest explanation of its D94'iness.</t>
  </si>
  <si>
    <t>This is a longer description of D94, going into more detail on what D94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</si>
  <si>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fadeOn=n8-4-1,1.2</t>
  </si>
  <si>
    <t>fadeOff=n8-4-1,1.2</t>
  </si>
  <si>
    <t>moveOpen=n8-4-1,1.6</t>
  </si>
  <si>
    <t>moveClose=n8-4-1,1.6</t>
  </si>
  <si>
    <t xml:space="preserve">1 662.04 456.51 0 0 0 0 VCThingLabel 10 </t>
  </si>
  <si>
    <t>n8-4-1-1</t>
  </si>
  <si>
    <t>E280</t>
  </si>
  <si>
    <t>This a short description of E280, giving the briefest explanation of its E280'iness.</t>
  </si>
  <si>
    <t>This is a longer description of E280, going into more detail on what E280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</si>
  <si>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fadeOn=n8-4-1-1,1.2</t>
  </si>
  <si>
    <t>fadeOff=n8-4-1-1,1.2</t>
  </si>
  <si>
    <t>moveOpen=n8-4-1-1,1.6</t>
  </si>
  <si>
    <t>moveClose=n8-4-1-1,1.6</t>
  </si>
  <si>
    <t xml:space="preserve">0 595.61 380.26 0 0 0 0 VCThingLabel  </t>
  </si>
  <si>
    <t>n8-4-1-2</t>
  </si>
  <si>
    <t>E281</t>
  </si>
  <si>
    <t>This a short description of E281, giving the briefest explanation of its E281'iness.</t>
  </si>
  <si>
    <t>This is a longer description of E281, going into more detail on what E281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</si>
  <si>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fadeOn=n8-4-1-2,1.2</t>
  </si>
  <si>
    <t>fadeOff=n8-4-1-2,1.2</t>
  </si>
  <si>
    <t>moveOpen=n8-4-1-2,1.6</t>
  </si>
  <si>
    <t>moveClose=n8-4-1-2,1.6</t>
  </si>
  <si>
    <t xml:space="preserve">0 609.23 371.59 0 0 0 0 VCThingLabel  </t>
  </si>
  <si>
    <t>n8-4-1-3</t>
  </si>
  <si>
    <t>E282</t>
  </si>
  <si>
    <t>This a short description of E282, giving the briefest explanation of its E282'iness.</t>
  </si>
  <si>
    <t>This is a longer description of E282, going into more detail on what E282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</si>
  <si>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fadeOn=n8-4-1-3,1.2</t>
  </si>
  <si>
    <t>fadeOff=n8-4-1-3,1.2</t>
  </si>
  <si>
    <t>moveOpen=n8-4-1-3,1.6</t>
  </si>
  <si>
    <t>moveClose=n8-4-1-3,1.6</t>
  </si>
  <si>
    <t xml:space="preserve">0 623.03 363.22 0 0 0 0 VCThingLabel  </t>
  </si>
  <si>
    <t>n8-4-2</t>
  </si>
  <si>
    <t>D95</t>
  </si>
  <si>
    <t>This a short description of D95, giving the briefest explanation of its D95'iness.</t>
  </si>
  <si>
    <t>This is a longer description of D95, going into more detail on what D95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</si>
  <si>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fadeOn=n8-4-2,1.2</t>
  </si>
  <si>
    <t>fadeOff=n8-4-2,1.2</t>
  </si>
  <si>
    <t>moveOpen=n8-4-2,1.6</t>
  </si>
  <si>
    <t>moveClose=n8-4-2,1.6</t>
  </si>
  <si>
    <t xml:space="preserve">1 698.31 435.57 0 0 0 0 VCThingLabel 10 </t>
  </si>
  <si>
    <t>n8-4-2-1</t>
  </si>
  <si>
    <t>E283</t>
  </si>
  <si>
    <t>This a short description of E283, giving the briefest explanation of its E283'iness.</t>
  </si>
  <si>
    <t>This is a longer description of E283, going into more detail on what E283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</si>
  <si>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fadeOn=n8-4-2-1,1.2</t>
  </si>
  <si>
    <t>fadeOff=n8-4-2-1,1.2</t>
  </si>
  <si>
    <t>moveOpen=n8-4-2-1,1.6</t>
  </si>
  <si>
    <t>moveClose=n8-4-2-1,1.6</t>
  </si>
  <si>
    <t xml:space="preserve">0 637.01 355.14 0 0 0 0 VCThingLabel  </t>
  </si>
  <si>
    <t>n8-4-2-2</t>
  </si>
  <si>
    <t>E284</t>
  </si>
  <si>
    <t>This a short description of E284, giving the briefest explanation of its E284'iness.</t>
  </si>
  <si>
    <t>This is a longer description of E284, going into more detail on what E284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</si>
  <si>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fadeOn=n8-4-2-2,1.2</t>
  </si>
  <si>
    <t>fadeOff=n8-4-2-2,1.2</t>
  </si>
  <si>
    <t>moveOpen=n8-4-2-2,1.6</t>
  </si>
  <si>
    <t>moveClose=n8-4-2-2,1.6</t>
  </si>
  <si>
    <t xml:space="preserve">0 651.17 347.38 0 0 0 0 VCThingLabel  </t>
  </si>
  <si>
    <t>n8-4-2-3</t>
  </si>
  <si>
    <t>E285</t>
  </si>
  <si>
    <t>This a short description of E285, giving the briefest explanation of its E285'iness.</t>
  </si>
  <si>
    <t>This is a longer description of E285, going into more detail on what E285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</si>
  <si>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fadeOn=n8-4-2-3,1.2</t>
  </si>
  <si>
    <t>fadeOff=n8-4-2-3,1.2</t>
  </si>
  <si>
    <t>moveOpen=n8-4-2-3,1.6</t>
  </si>
  <si>
    <t>moveClose=n8-4-2-3,1.6</t>
  </si>
  <si>
    <t xml:space="preserve">0 665.49 339.92 0 0 0 0 VCThingLabel  </t>
  </si>
  <si>
    <t>n8-4-3</t>
  </si>
  <si>
    <t>D96</t>
  </si>
  <si>
    <t>This a short description of D96, giving the briefest explanation of its D96'iness.</t>
  </si>
  <si>
    <t>This is a longer description of D96, going into more detail on what D96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</si>
  <si>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fadeOn=n8-4-3,1.2</t>
  </si>
  <si>
    <t>fadeOff=n8-4-3,1.2</t>
  </si>
  <si>
    <t>moveOpen=n8-4-3,1.6</t>
  </si>
  <si>
    <t>moveClose=n8-4-3,1.6</t>
  </si>
  <si>
    <t xml:space="preserve">1 735.87 417.05 0 0 0 0 VCThingLabel 10 </t>
  </si>
  <si>
    <t>n8-4-3-1</t>
  </si>
  <si>
    <t>E286</t>
  </si>
  <si>
    <t>This a short description of E286, giving the briefest explanation of its E286'iness.</t>
  </si>
  <si>
    <t>This is a longer description of E286, going into more detail on what E286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</si>
  <si>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fadeOn=n8-4-3-1,1.2</t>
  </si>
  <si>
    <t>fadeOff=n8-4-3-1,1.2</t>
  </si>
  <si>
    <t>moveOpen=n8-4-3-1,1.6</t>
  </si>
  <si>
    <t>moveClose=n8-4-3-1,1.6</t>
  </si>
  <si>
    <t xml:space="preserve">0 679.97 332.78 0 0 0 0 VCThingLabel  </t>
  </si>
  <si>
    <t>n8-4-3-2</t>
  </si>
  <si>
    <t>E287</t>
  </si>
  <si>
    <t>This a short description of E287, giving the briefest explanation of its E287'iness.</t>
  </si>
  <si>
    <t>This is a longer description of E287, going into more detail on what E287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</si>
  <si>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fadeOn=n8-4-3-2,1.2</t>
  </si>
  <si>
    <t>fadeOff=n8-4-3-2,1.2</t>
  </si>
  <si>
    <t>moveOpen=n8-4-3-2,1.6</t>
  </si>
  <si>
    <t>moveClose=n8-4-3-2,1.6</t>
  </si>
  <si>
    <t xml:space="preserve">0 694.6 325.96 0 0 0 0 VCThingLabel  </t>
  </si>
  <si>
    <t>n8-4-3-3</t>
  </si>
  <si>
    <t>E288</t>
  </si>
  <si>
    <t>This a short description of E288, giving the briefest explanation of its E288'iness.</t>
  </si>
  <si>
    <t>This is a longer description of E288, going into more detail on what E288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</si>
  <si>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fadeOn=n8-4-3-3,1.2</t>
  </si>
  <si>
    <t>fadeOff=n8-4-3-3,1.2</t>
  </si>
  <si>
    <t>moveOpen=n8-4-3-3,1.6</t>
  </si>
  <si>
    <t>moveClose=n8-4-3-3,1.6</t>
  </si>
  <si>
    <t xml:space="preserve">0 709.37 319.46 0 0 0 0 VCThingLabel  </t>
  </si>
  <si>
    <t>n1Ton2</t>
  </si>
  <si>
    <t>This a short description of n1Ton2, giving the briefest explanation of its n1Ton2'iness.</t>
  </si>
  <si>
    <t>This is a longer description of n1Ton2, going into more detail on what n1Ton2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</si>
  <si>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fadeOn=n1Ton2,1.2</t>
  </si>
  <si>
    <t>fadeOff=n1Ton2,1.2</t>
  </si>
  <si>
    <t>moveOpen=n1Ton2,1.6</t>
  </si>
  <si>
    <t>moveClose=n1Ton2,1.6</t>
  </si>
  <si>
    <t>n2Ton3</t>
  </si>
  <si>
    <t>This a short description of n2Ton3, giving the briefest explanation of its n2Ton3'iness.</t>
  </si>
  <si>
    <t>This is a longer description of n2Ton3, going into more detail on what n2Ton3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</si>
  <si>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fadeOn=n2Ton3,1.2</t>
  </si>
  <si>
    <t>fadeOff=n2Ton3,1.2</t>
  </si>
  <si>
    <t>moveOpen=n2Ton3,1.6</t>
  </si>
  <si>
    <t>moveClose=n2Ton3,1.6</t>
  </si>
  <si>
    <t>n3Ton4</t>
  </si>
  <si>
    <t>This a short description of n3Ton4, giving the briefest explanation of its n3Ton4'iness.</t>
  </si>
  <si>
    <t>This is a longer description of n3Ton4, going into more detail on what n3Ton4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</si>
  <si>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fadeOn=n3Ton4,1.2</t>
  </si>
  <si>
    <t>fadeOff=n3Ton4,1.2</t>
  </si>
  <si>
    <t>moveOpen=n3Ton4,1.6</t>
  </si>
  <si>
    <t>moveClose=n3Ton4,1.6</t>
  </si>
  <si>
    <t>n4Ton5</t>
  </si>
  <si>
    <t>This a short description of n4Ton5, giving the briefest explanation of its n4Ton5'iness.</t>
  </si>
  <si>
    <t>This is a longer description of n4Ton5, going into more detail on what n4Ton5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</si>
  <si>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fadeOn=n4Ton5,1.2</t>
  </si>
  <si>
    <t>fadeOff=n4Ton5,1.2</t>
  </si>
  <si>
    <t>moveOpen=n4Ton5,1.6</t>
  </si>
  <si>
    <t>moveClose=n4Ton5,1.6</t>
  </si>
  <si>
    <t>n5Ton6</t>
  </si>
  <si>
    <t>This a short description of n5Ton6, giving the briefest explanation of its n5Ton6'iness.</t>
  </si>
  <si>
    <t>This is a longer description of n5Ton6, going into more detail on what n5Ton6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</si>
  <si>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fadeOn=n5Ton6,1.2</t>
  </si>
  <si>
    <t>fadeOff=n5Ton6,1.2</t>
  </si>
  <si>
    <t>moveOpen=n5Ton6,1.6</t>
  </si>
  <si>
    <t>moveClose=n5Ton6,1.6</t>
  </si>
  <si>
    <t>n6Ton7</t>
  </si>
  <si>
    <t>This a short description of n6Ton7, giving the briefest explanation of its n6Ton7'iness.</t>
  </si>
  <si>
    <t>This is a longer description of n6Ton7, going into more detail on what n6Ton7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</si>
  <si>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fadeOn=n6Ton7,1.2</t>
  </si>
  <si>
    <t>fadeOff=n6Ton7,1.2</t>
  </si>
  <si>
    <t>moveOpen=n6Ton7,1.6</t>
  </si>
  <si>
    <t>moveClose=n6Ton7,1.6</t>
  </si>
  <si>
    <t>n7Ton8</t>
  </si>
  <si>
    <t>This a short description of n7Ton8, giving the briefest explanation of its n7Ton8'iness.</t>
  </si>
  <si>
    <t>This is a longer description of n7Ton8, going into more detail on what n7Ton8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</si>
  <si>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fadeOn=n7Ton8,1.2</t>
  </si>
  <si>
    <t>fadeOff=n7Ton8,1.2</t>
  </si>
  <si>
    <t>moveOpen=n7Ton8,1.6</t>
  </si>
  <si>
    <t>moveClose=n7Ton8,1.6</t>
  </si>
  <si>
    <t>n8Ton1</t>
  </si>
  <si>
    <t>This a short description of n8Ton1, giving the briefest explanation of its n8Ton1'iness.</t>
  </si>
  <si>
    <t>This is a longer description of n8Ton1, going into more detail on what n8Ton1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</si>
  <si>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fadeOn=n8Ton1,1.2</t>
  </si>
  <si>
    <t>fadeOff=n8Ton1,1.2</t>
  </si>
  <si>
    <t>moveOpen=n8Ton1,1.6</t>
  </si>
  <si>
    <t>moveClose=n8Ton1,1.6</t>
  </si>
  <si>
    <t>fadeOn=BarChart,1.2</t>
  </si>
  <si>
    <t>fadeOff=BarChart,1.2</t>
  </si>
  <si>
    <t>moveOpen=BarChart,1.6</t>
  </si>
  <si>
    <t>moveClose=BarChart,1.6</t>
  </si>
  <si>
    <t>1 700 1900 0 0 0 0 VCThingLabel 30</t>
  </si>
  <si>
    <t>Bar1</t>
  </si>
  <si>
    <t>fadeOn=Bar1,1.2</t>
  </si>
  <si>
    <t>fadeOff=Bar1,1.2</t>
  </si>
  <si>
    <t>moveOpen=Bar1,1.6</t>
  </si>
  <si>
    <t>moveClose=Bar1,1.6</t>
  </si>
  <si>
    <t>1 760 1600 0 0 0 0 VCThingLabel 30</t>
  </si>
  <si>
    <t>Bar2</t>
  </si>
  <si>
    <t>fadeOn=Bar2,1.2</t>
  </si>
  <si>
    <t>fadeOff=Bar2,1.2</t>
  </si>
  <si>
    <t>moveOpen=Bar2,1.6</t>
  </si>
  <si>
    <t>moveClose=Bar2,1.6</t>
  </si>
  <si>
    <t>1 820 1600 0 0 0 0 VCThingLabel 30</t>
  </si>
  <si>
    <t>Bar3</t>
  </si>
  <si>
    <t>fadeOn=Bar3,1.2</t>
  </si>
  <si>
    <t>fadeOff=Bar3,1.2</t>
  </si>
  <si>
    <t>moveOpen=Bar3,1.6</t>
  </si>
  <si>
    <t>moveClose=Bar3,1.6</t>
  </si>
  <si>
    <t>1 880 1600 0 0 0 0 VCThingLabel 30</t>
  </si>
  <si>
    <t>Bar4</t>
  </si>
  <si>
    <t>fadeOn=Bar4,1.2</t>
  </si>
  <si>
    <t>fadeOff=Bar4,1.2</t>
  </si>
  <si>
    <t>moveOpen=Bar4,1.6</t>
  </si>
  <si>
    <t>moveClose=Bar4,1.6</t>
  </si>
  <si>
    <t>1 940 1600 0 0 0 0 VCThingLabel 30</t>
  </si>
  <si>
    <t>Bar5</t>
  </si>
  <si>
    <t>fadeOn=Bar5,1.2</t>
  </si>
  <si>
    <t>fadeOff=Bar5,1.2</t>
  </si>
  <si>
    <t>moveOpen=Bar5,1.6</t>
  </si>
  <si>
    <t>moveClose=Bar5,1.6</t>
  </si>
  <si>
    <t>1 1000 1600 0 0 0 0 VCThingLabel 30</t>
  </si>
  <si>
    <t>Bar6</t>
  </si>
  <si>
    <t>fadeOn=Bar6,1.2</t>
  </si>
  <si>
    <t>fadeOff=Bar6,1.2</t>
  </si>
  <si>
    <t>moveOpen=Bar6,1.6</t>
  </si>
  <si>
    <t>moveClose=Bar6,1.6</t>
  </si>
  <si>
    <t>1 1060 1600 0 0 0 0 VCThingLabel 30</t>
  </si>
  <si>
    <t>Bar7</t>
  </si>
  <si>
    <t>fadeOn=Bar7,1.2</t>
  </si>
  <si>
    <t>fadeOff=Bar7,1.2</t>
  </si>
  <si>
    <t>moveOpen=Bar7,1.6</t>
  </si>
  <si>
    <t>moveClose=Bar7,1.6</t>
  </si>
  <si>
    <t>1 1120 1600 0 0 0 0 VCThingLabel 30</t>
  </si>
  <si>
    <t>Bar8</t>
  </si>
  <si>
    <t>fadeOn=Bar8,1.2</t>
  </si>
  <si>
    <t>fadeOff=Bar8,1.2</t>
  </si>
  <si>
    <t>moveOpen=Bar8,1.6</t>
  </si>
  <si>
    <t>moveClose=Bar8,1.6</t>
  </si>
  <si>
    <t>1 1180 1600 0 0 0 0 VCThingLabel 30</t>
  </si>
  <si>
    <t>This a short description of Questions, giving the briefest explanation of its Questions'iness.</t>
  </si>
  <si>
    <t>This is a longer description of Questions, going into more detail on what Questions is all about.  
Lorem ipsum dolor sit amet, officiis luptatum quaerendum at sed. Ea cum fugit putant, cetero option moderatius eu sit. Aperiri referrentur et mea, qui invidunt legendos vituperata eu. Pro graeci vidisse ea, his te iisque mediocritatem. Nonumy dissentiunt id sit.  
Id idque fuisset electram mel. Mel ne soluta nusquam temporibus. Ferri animal eos et, id sanctus pertinax nec. Modus velit an pro, vim no eros dictas erroribus. Te nonumes deleniti sententiae duo, stet assentior consetetur ei quo.  
No ocurreret forensibus scripserit vix. Suscipit delicata ne quo. Qui ne prompta vulputate, magna invidunt eu sed, his autem persius ex. Ius singulis mediocrem vituperatoribus cu, his ipsum fugit intellegebat ea. Facilisi eleifend est ad, ne sea putant debitis. Ius et inermis abhorreant dissentiunt. His quod graeci expetenda id, ex nec lobortis aliquando efficiendi, omnis fabellas vim in.  
Cu inimicus efficiantur usu, vim ad tempor vivendum pertinacia, docendi senserit adversarium at eos. Duis delectus at ius. Forensibus rationibus no eum, natum accumsan suavitate cum eu. Offendit honestatis sed in. At his graecis tincidunt. Ne oblique legendos sea, ex his duis scaevola argumentum, eu quodsi rationibus vis. Ne vel dicat dolor, an sit recteque dissentiet.  
Periculis suscipiantur ut ius, sale saperet vel in. Vix saepe neglegentur te. Cu habemus accusata oportere per, mutat phaedrum sea at. Quo ut deseruisse consectetuer, lobortis efficiendi no cum. Sea in modus urbanitas conclusionemque. Audiam deseruisse nam ea.</t>
  </si>
  <si>
    <t>fadeOn=Questions,1.2</t>
  </si>
  <si>
    <t>fadeOff=Questions,1.2</t>
  </si>
  <si>
    <t>moveOpen=Questions,1.4</t>
  </si>
  <si>
    <t>moveClose=Questions,1.4</t>
  </si>
  <si>
    <t>This a short description of Question 1, giving the briefest explanation of its Question 1'iness.</t>
  </si>
  <si>
    <t>fadeOn=Question1,1.2</t>
  </si>
  <si>
    <t>fadeOff=Question1,1.2</t>
  </si>
  <si>
    <t>moveOpen=Question1,1.4</t>
  </si>
  <si>
    <t>moveClose=Question1,1.4</t>
  </si>
  <si>
    <t>This a short description of Question 2, giving the briefest explanation of its Question 2'iness.</t>
  </si>
  <si>
    <t>fadeOn=Question2,1.2</t>
  </si>
  <si>
    <t>fadeOff=Question2,1.2</t>
  </si>
  <si>
    <t>moveOpen=Question2,1.4</t>
  </si>
  <si>
    <t>moveClose=Question2,1.4</t>
  </si>
  <si>
    <t>This a short description of Question 3, giving the briefest explanation of its Question 3'iness.</t>
  </si>
  <si>
    <t>fadeOn=Question3,1.2</t>
  </si>
  <si>
    <t>fadeOff=Question3,1.2</t>
  </si>
  <si>
    <t>moveOpen=Question3,1.4</t>
  </si>
  <si>
    <t>moveClose=Question3,1.4</t>
  </si>
  <si>
    <t>This a short description of Question 4, giving the briefest explanation of its Question 4'iness.</t>
  </si>
  <si>
    <t>fadeOn=Question4,1.2</t>
  </si>
  <si>
    <t>fadeOff=Question4,1.2</t>
  </si>
  <si>
    <t>moveOpen=Question4,1.4</t>
  </si>
  <si>
    <t>moveClose=Question4,1.4</t>
  </si>
  <si>
    <t>n0TOn1</t>
  </si>
  <si>
    <t>fadeOn=n0TOn1,1.2</t>
  </si>
  <si>
    <t>fadeOff=n0TOn1,1.2</t>
  </si>
  <si>
    <t>moveOpen=n0TOn1,1.6</t>
  </si>
  <si>
    <t>moveClose=n0TOn1,1.6</t>
  </si>
  <si>
    <t>n1TOn1-1</t>
  </si>
  <si>
    <t>fadeOn=n1TOn1-1,1.2</t>
  </si>
  <si>
    <t>fadeOff=n1TOn1-1,1.2</t>
  </si>
  <si>
    <t>moveOpen=n1TOn1-1,1.6</t>
  </si>
  <si>
    <t>moveClose=n1TOn1-1,1.6</t>
  </si>
  <si>
    <t>n1-1TOn1-1-1</t>
  </si>
  <si>
    <t>fadeOn=n1-1TOn1-1-1,1.2</t>
  </si>
  <si>
    <t>fadeOff=n1-1TOn1-1-1,1.2</t>
  </si>
  <si>
    <t>moveOpen=n1-1TOn1-1-1,1.6</t>
  </si>
  <si>
    <t>moveClose=n1-1TOn1-1-1,1.6</t>
  </si>
  <si>
    <t>n1-1-1TOn1-1-1-1</t>
  </si>
  <si>
    <t>fadeOn=n1-1-1TOn1-1-1-1,1.2</t>
  </si>
  <si>
    <t>fadeOff=n1-1-1TOn1-1-1-1,1.2</t>
  </si>
  <si>
    <t>moveOpen=n1-1-1TOn1-1-1-1,1.6</t>
  </si>
  <si>
    <t>moveClose=n1-1-1TOn1-1-1-1,1.6</t>
  </si>
  <si>
    <t>n1-1-1TOn1-1-1-2</t>
  </si>
  <si>
    <t>fadeOn=n1-1-1TOn1-1-1-2,1.2</t>
  </si>
  <si>
    <t>fadeOff=n1-1-1TOn1-1-1-2,1.2</t>
  </si>
  <si>
    <t>moveOpen=n1-1-1TOn1-1-1-2,1.6</t>
  </si>
  <si>
    <t>moveClose=n1-1-1TOn1-1-1-2,1.6</t>
  </si>
  <si>
    <t>n1-1-1TOn1-1-1-3</t>
  </si>
  <si>
    <t>fadeOn=n1-1-1TOn1-1-1-3,1.2</t>
  </si>
  <si>
    <t>fadeOff=n1-1-1TOn1-1-1-3,1.2</t>
  </si>
  <si>
    <t>moveOpen=n1-1-1TOn1-1-1-3,1.6</t>
  </si>
  <si>
    <t>moveClose=n1-1-1TOn1-1-1-3,1.6</t>
  </si>
  <si>
    <t>n1-1TOn1-1-2</t>
  </si>
  <si>
    <t>fadeOn=n1-1TOn1-1-2,1.2</t>
  </si>
  <si>
    <t>fadeOff=n1-1TOn1-1-2,1.2</t>
  </si>
  <si>
    <t>moveOpen=n1-1TOn1-1-2,1.6</t>
  </si>
  <si>
    <t>moveClose=n1-1TOn1-1-2,1.6</t>
  </si>
  <si>
    <t>n1-1-2TOn1-1-2-1</t>
  </si>
  <si>
    <t>fadeOn=n1-1-2TOn1-1-2-1,1.2</t>
  </si>
  <si>
    <t>fadeOff=n1-1-2TOn1-1-2-1,1.2</t>
  </si>
  <si>
    <t>moveOpen=n1-1-2TOn1-1-2-1,1.6</t>
  </si>
  <si>
    <t>moveClose=n1-1-2TOn1-1-2-1,1.6</t>
  </si>
  <si>
    <t>n1-1-2TOn1-1-2-2</t>
  </si>
  <si>
    <t>fadeOn=n1-1-2TOn1-1-2-2,1.2</t>
  </si>
  <si>
    <t>fadeOff=n1-1-2TOn1-1-2-2,1.2</t>
  </si>
  <si>
    <t>moveOpen=n1-1-2TOn1-1-2-2,1.6</t>
  </si>
  <si>
    <t>moveClose=n1-1-2TOn1-1-2-2,1.6</t>
  </si>
  <si>
    <t>n1-1-2TOn1-1-2-3</t>
  </si>
  <si>
    <t>fadeOn=n1-1-2TOn1-1-2-3,1.2</t>
  </si>
  <si>
    <t>fadeOff=n1-1-2TOn1-1-2-3,1.2</t>
  </si>
  <si>
    <t>moveOpen=n1-1-2TOn1-1-2-3,1.6</t>
  </si>
  <si>
    <t>moveClose=n1-1-2TOn1-1-2-3,1.6</t>
  </si>
  <si>
    <t>n1-1TOn1-1-3</t>
  </si>
  <si>
    <t>fadeOn=n1-1TOn1-1-3,1.2</t>
  </si>
  <si>
    <t>fadeOff=n1-1TOn1-1-3,1.2</t>
  </si>
  <si>
    <t>moveOpen=n1-1TOn1-1-3,1.6</t>
  </si>
  <si>
    <t>moveClose=n1-1TOn1-1-3,1.6</t>
  </si>
  <si>
    <t>n1-1-3TOn1-1-3-1</t>
  </si>
  <si>
    <t>fadeOn=n1-1-3TOn1-1-3-1,1.2</t>
  </si>
  <si>
    <t>fadeOff=n1-1-3TOn1-1-3-1,1.2</t>
  </si>
  <si>
    <t>moveOpen=n1-1-3TOn1-1-3-1,1.6</t>
  </si>
  <si>
    <t>moveClose=n1-1-3TOn1-1-3-1,1.6</t>
  </si>
  <si>
    <t>n1-1-3TOn1-1-3-2</t>
  </si>
  <si>
    <t>fadeOn=n1-1-3TOn1-1-3-2,1.2</t>
  </si>
  <si>
    <t>fadeOff=n1-1-3TOn1-1-3-2,1.2</t>
  </si>
  <si>
    <t>moveOpen=n1-1-3TOn1-1-3-2,1.6</t>
  </si>
  <si>
    <t>moveClose=n1-1-3TOn1-1-3-2,1.6</t>
  </si>
  <si>
    <t>n1-1-3TOn1-1-3-3</t>
  </si>
  <si>
    <t>fadeOn=n1-1-3TOn1-1-3-3,1.2</t>
  </si>
  <si>
    <t>fadeOff=n1-1-3TOn1-1-3-3,1.2</t>
  </si>
  <si>
    <t>moveOpen=n1-1-3TOn1-1-3-3,1.6</t>
  </si>
  <si>
    <t>moveClose=n1-1-3TOn1-1-3-3,1.6</t>
  </si>
  <si>
    <t>n1TOn1-2</t>
  </si>
  <si>
    <t>fadeOn=n1TOn1-2,1.2</t>
  </si>
  <si>
    <t>fadeOff=n1TOn1-2,1.2</t>
  </si>
  <si>
    <t>moveOpen=n1TOn1-2,1.6</t>
  </si>
  <si>
    <t>moveClose=n1TOn1-2,1.6</t>
  </si>
  <si>
    <t>n1-2TOn1-2-1</t>
  </si>
  <si>
    <t>fadeOn=n1-2TOn1-2-1,1.2</t>
  </si>
  <si>
    <t>fadeOff=n1-2TOn1-2-1,1.2</t>
  </si>
  <si>
    <t>moveOpen=n1-2TOn1-2-1,1.6</t>
  </si>
  <si>
    <t>moveClose=n1-2TOn1-2-1,1.6</t>
  </si>
  <si>
    <t>n1-2-1TOn1-2-1-1</t>
  </si>
  <si>
    <t>fadeOn=n1-2-1TOn1-2-1-1,1.2</t>
  </si>
  <si>
    <t>fadeOff=n1-2-1TOn1-2-1-1,1.2</t>
  </si>
  <si>
    <t>moveOpen=n1-2-1TOn1-2-1-1,1.6</t>
  </si>
  <si>
    <t>moveClose=n1-2-1TOn1-2-1-1,1.6</t>
  </si>
  <si>
    <t>n1-2-1TOn1-2-1-2</t>
  </si>
  <si>
    <t>fadeOn=n1-2-1TOn1-2-1-2,1.2</t>
  </si>
  <si>
    <t>fadeOff=n1-2-1TOn1-2-1-2,1.2</t>
  </si>
  <si>
    <t>moveOpen=n1-2-1TOn1-2-1-2,1.6</t>
  </si>
  <si>
    <t>moveClose=n1-2-1TOn1-2-1-2,1.6</t>
  </si>
  <si>
    <t>n1-2-1TOn1-2-1-3</t>
  </si>
  <si>
    <t>fadeOn=n1-2-1TOn1-2-1-3,1.2</t>
  </si>
  <si>
    <t>fadeOff=n1-2-1TOn1-2-1-3,1.2</t>
  </si>
  <si>
    <t>moveOpen=n1-2-1TOn1-2-1-3,1.6</t>
  </si>
  <si>
    <t>moveClose=n1-2-1TOn1-2-1-3,1.6</t>
  </si>
  <si>
    <t>n1-2TOn1-2-2</t>
  </si>
  <si>
    <t>fadeOn=n1-2TOn1-2-2,1.2</t>
  </si>
  <si>
    <t>fadeOff=n1-2TOn1-2-2,1.2</t>
  </si>
  <si>
    <t>moveOpen=n1-2TOn1-2-2,1.6</t>
  </si>
  <si>
    <t>moveClose=n1-2TOn1-2-2,1.6</t>
  </si>
  <si>
    <t>n1-2-2TOn1-2-2-1</t>
  </si>
  <si>
    <t>fadeOn=n1-2-2TOn1-2-2-1,1.2</t>
  </si>
  <si>
    <t>fadeOff=n1-2-2TOn1-2-2-1,1.2</t>
  </si>
  <si>
    <t>moveOpen=n1-2-2TOn1-2-2-1,1.6</t>
  </si>
  <si>
    <t>moveClose=n1-2-2TOn1-2-2-1,1.6</t>
  </si>
  <si>
    <t>n1-2-2TOn1-2-2-2</t>
  </si>
  <si>
    <t>fadeOn=n1-2-2TOn1-2-2-2,1.2</t>
  </si>
  <si>
    <t>fadeOff=n1-2-2TOn1-2-2-2,1.2</t>
  </si>
  <si>
    <t>moveOpen=n1-2-2TOn1-2-2-2,1.6</t>
  </si>
  <si>
    <t>moveClose=n1-2-2TOn1-2-2-2,1.6</t>
  </si>
  <si>
    <t>n1-2-2TOn1-2-2-3</t>
  </si>
  <si>
    <t>fadeOn=n1-2-2TOn1-2-2-3,1.2</t>
  </si>
  <si>
    <t>fadeOff=n1-2-2TOn1-2-2-3,1.2</t>
  </si>
  <si>
    <t>moveOpen=n1-2-2TOn1-2-2-3,1.6</t>
  </si>
  <si>
    <t>moveClose=n1-2-2TOn1-2-2-3,1.6</t>
  </si>
  <si>
    <t>n1-2TOn1-2-3</t>
  </si>
  <si>
    <t>fadeOn=n1-2TOn1-2-3,1.2</t>
  </si>
  <si>
    <t>fadeOff=n1-2TOn1-2-3,1.2</t>
  </si>
  <si>
    <t>moveOpen=n1-2TOn1-2-3,1.6</t>
  </si>
  <si>
    <t>moveClose=n1-2TOn1-2-3,1.6</t>
  </si>
  <si>
    <t>n1-2-3TOn1-2-3-1</t>
  </si>
  <si>
    <t>fadeOn=n1-2-3TOn1-2-3-1,1.2</t>
  </si>
  <si>
    <t>fadeOff=n1-2-3TOn1-2-3-1,1.2</t>
  </si>
  <si>
    <t>moveOpen=n1-2-3TOn1-2-3-1,1.6</t>
  </si>
  <si>
    <t>moveClose=n1-2-3TOn1-2-3-1,1.6</t>
  </si>
  <si>
    <t>n1-2-3TOn1-2-3-2</t>
  </si>
  <si>
    <t>fadeOn=n1-2-3TOn1-2-3-2,1.2</t>
  </si>
  <si>
    <t>fadeOff=n1-2-3TOn1-2-3-2,1.2</t>
  </si>
  <si>
    <t>moveOpen=n1-2-3TOn1-2-3-2,1.6</t>
  </si>
  <si>
    <t>moveClose=n1-2-3TOn1-2-3-2,1.6</t>
  </si>
  <si>
    <t>n1-2-3TOn1-2-3-3</t>
  </si>
  <si>
    <t>fadeOn=n1-2-3TOn1-2-3-3,1.2</t>
  </si>
  <si>
    <t>fadeOff=n1-2-3TOn1-2-3-3,1.2</t>
  </si>
  <si>
    <t>moveOpen=n1-2-3TOn1-2-3-3,1.6</t>
  </si>
  <si>
    <t>moveClose=n1-2-3TOn1-2-3-3,1.6</t>
  </si>
  <si>
    <t>n1TOn1-3</t>
  </si>
  <si>
    <t>fadeOn=n1TOn1-3,1.2</t>
  </si>
  <si>
    <t>fadeOff=n1TOn1-3,1.2</t>
  </si>
  <si>
    <t>moveOpen=n1TOn1-3,1.6</t>
  </si>
  <si>
    <t>moveClose=n1TOn1-3,1.6</t>
  </si>
  <si>
    <t>n1-3TOn1-3-1</t>
  </si>
  <si>
    <t>fadeOn=n1-3TOn1-3-1,1.2</t>
  </si>
  <si>
    <t>fadeOff=n1-3TOn1-3-1,1.2</t>
  </si>
  <si>
    <t>moveOpen=n1-3TOn1-3-1,1.6</t>
  </si>
  <si>
    <t>moveClose=n1-3TOn1-3-1,1.6</t>
  </si>
  <si>
    <t>n1-3-1TOn1-3-1-1</t>
  </si>
  <si>
    <t>fadeOn=n1-3-1TOn1-3-1-1,1.2</t>
  </si>
  <si>
    <t>fadeOff=n1-3-1TOn1-3-1-1,1.2</t>
  </si>
  <si>
    <t>moveOpen=n1-3-1TOn1-3-1-1,1.6</t>
  </si>
  <si>
    <t>moveClose=n1-3-1TOn1-3-1-1,1.6</t>
  </si>
  <si>
    <t>n1-3-1TOn1-3-1-2</t>
  </si>
  <si>
    <t>fadeOn=n1-3-1TOn1-3-1-2,1.2</t>
  </si>
  <si>
    <t>fadeOff=n1-3-1TOn1-3-1-2,1.2</t>
  </si>
  <si>
    <t>moveOpen=n1-3-1TOn1-3-1-2,1.6</t>
  </si>
  <si>
    <t>moveClose=n1-3-1TOn1-3-1-2,1.6</t>
  </si>
  <si>
    <t>n1-3-1TOn1-3-1-3</t>
  </si>
  <si>
    <t>fadeOn=n1-3-1TOn1-3-1-3,1.2</t>
  </si>
  <si>
    <t>fadeOff=n1-3-1TOn1-3-1-3,1.2</t>
  </si>
  <si>
    <t>moveOpen=n1-3-1TOn1-3-1-3,1.6</t>
  </si>
  <si>
    <t>moveClose=n1-3-1TOn1-3-1-3,1.6</t>
  </si>
  <si>
    <t>n1-3TOn1-3-2</t>
  </si>
  <si>
    <t>fadeOn=n1-3TOn1-3-2,1.2</t>
  </si>
  <si>
    <t>fadeOff=n1-3TOn1-3-2,1.2</t>
  </si>
  <si>
    <t>moveOpen=n1-3TOn1-3-2,1.6</t>
  </si>
  <si>
    <t>moveClose=n1-3TOn1-3-2,1.6</t>
  </si>
  <si>
    <t>n1-3-2TOn1-3-2-1</t>
  </si>
  <si>
    <t>fadeOn=n1-3-2TOn1-3-2-1,1.2</t>
  </si>
  <si>
    <t>fadeOff=n1-3-2TOn1-3-2-1,1.2</t>
  </si>
  <si>
    <t>moveOpen=n1-3-2TOn1-3-2-1,1.6</t>
  </si>
  <si>
    <t>moveClose=n1-3-2TOn1-3-2-1,1.6</t>
  </si>
  <si>
    <t>n1-3-2TOn1-3-2-2</t>
  </si>
  <si>
    <t>fadeOn=n1-3-2TOn1-3-2-2,1.2</t>
  </si>
  <si>
    <t>fadeOff=n1-3-2TOn1-3-2-2,1.2</t>
  </si>
  <si>
    <t>moveOpen=n1-3-2TOn1-3-2-2,1.6</t>
  </si>
  <si>
    <t>moveClose=n1-3-2TOn1-3-2-2,1.6</t>
  </si>
  <si>
    <t>n1-3-2TOn1-3-2-3</t>
  </si>
  <si>
    <t>fadeOn=n1-3-2TOn1-3-2-3,1.2</t>
  </si>
  <si>
    <t>fadeOff=n1-3-2TOn1-3-2-3,1.2</t>
  </si>
  <si>
    <t>moveOpen=n1-3-2TOn1-3-2-3,1.6</t>
  </si>
  <si>
    <t>moveClose=n1-3-2TOn1-3-2-3,1.6</t>
  </si>
  <si>
    <t>n1-3TOn1-3-3</t>
  </si>
  <si>
    <t>fadeOn=n1-3TOn1-3-3,1.2</t>
  </si>
  <si>
    <t>fadeOff=n1-3TOn1-3-3,1.2</t>
  </si>
  <si>
    <t>moveOpen=n1-3TOn1-3-3,1.6</t>
  </si>
  <si>
    <t>moveClose=n1-3TOn1-3-3,1.6</t>
  </si>
  <si>
    <t>n1-3-3TOn1-3-3-1</t>
  </si>
  <si>
    <t>fadeOn=n1-3-3TOn1-3-3-1,1.2</t>
  </si>
  <si>
    <t>fadeOff=n1-3-3TOn1-3-3-1,1.2</t>
  </si>
  <si>
    <t>moveOpen=n1-3-3TOn1-3-3-1,1.6</t>
  </si>
  <si>
    <t>moveClose=n1-3-3TOn1-3-3-1,1.6</t>
  </si>
  <si>
    <t>n1-3-3TOn1-3-3-2</t>
  </si>
  <si>
    <t>fadeOn=n1-3-3TOn1-3-3-2,1.2</t>
  </si>
  <si>
    <t>fadeOff=n1-3-3TOn1-3-3-2,1.2</t>
  </si>
  <si>
    <t>moveOpen=n1-3-3TOn1-3-3-2,1.6</t>
  </si>
  <si>
    <t>moveClose=n1-3-3TOn1-3-3-2,1.6</t>
  </si>
  <si>
    <t>n1-3-3TOn1-3-3-3</t>
  </si>
  <si>
    <t>fadeOn=n1-3-3TOn1-3-3-3,1.2</t>
  </si>
  <si>
    <t>fadeOff=n1-3-3TOn1-3-3-3,1.2</t>
  </si>
  <si>
    <t>moveOpen=n1-3-3TOn1-3-3-3,1.6</t>
  </si>
  <si>
    <t>moveClose=n1-3-3TOn1-3-3-3,1.6</t>
  </si>
  <si>
    <t>n1TOn1-4</t>
  </si>
  <si>
    <t>fadeOn=n1TOn1-4,1.2</t>
  </si>
  <si>
    <t>fadeOff=n1TOn1-4,1.2</t>
  </si>
  <si>
    <t>moveOpen=n1TOn1-4,1.6</t>
  </si>
  <si>
    <t>moveClose=n1TOn1-4,1.6</t>
  </si>
  <si>
    <t>n1-4TOn1-4-1</t>
  </si>
  <si>
    <t>fadeOn=n1-4TOn1-4-1,1.2</t>
  </si>
  <si>
    <t>fadeOff=n1-4TOn1-4-1,1.2</t>
  </si>
  <si>
    <t>moveOpen=n1-4TOn1-4-1,1.6</t>
  </si>
  <si>
    <t>moveClose=n1-4TOn1-4-1,1.6</t>
  </si>
  <si>
    <t>n1-4-1TOn1-4-1-1</t>
  </si>
  <si>
    <t>fadeOn=n1-4-1TOn1-4-1-1,1.2</t>
  </si>
  <si>
    <t>fadeOff=n1-4-1TOn1-4-1-1,1.2</t>
  </si>
  <si>
    <t>moveOpen=n1-4-1TOn1-4-1-1,1.6</t>
  </si>
  <si>
    <t>moveClose=n1-4-1TOn1-4-1-1,1.6</t>
  </si>
  <si>
    <t>n1-4-1TOn1-4-1-2</t>
  </si>
  <si>
    <t>fadeOn=n1-4-1TOn1-4-1-2,1.2</t>
  </si>
  <si>
    <t>fadeOff=n1-4-1TOn1-4-1-2,1.2</t>
  </si>
  <si>
    <t>moveOpen=n1-4-1TOn1-4-1-2,1.6</t>
  </si>
  <si>
    <t>moveClose=n1-4-1TOn1-4-1-2,1.6</t>
  </si>
  <si>
    <t>n1-4-1TOn1-4-1-3</t>
  </si>
  <si>
    <t>fadeOn=n1-4-1TOn1-4-1-3,1.2</t>
  </si>
  <si>
    <t>fadeOff=n1-4-1TOn1-4-1-3,1.2</t>
  </si>
  <si>
    <t>moveOpen=n1-4-1TOn1-4-1-3,1.6</t>
  </si>
  <si>
    <t>moveClose=n1-4-1TOn1-4-1-3,1.6</t>
  </si>
  <si>
    <t>n1-4TOn1-4-2</t>
  </si>
  <si>
    <t>fadeOn=n1-4TOn1-4-2,1.2</t>
  </si>
  <si>
    <t>fadeOff=n1-4TOn1-4-2,1.2</t>
  </si>
  <si>
    <t>moveOpen=n1-4TOn1-4-2,1.6</t>
  </si>
  <si>
    <t>moveClose=n1-4TOn1-4-2,1.6</t>
  </si>
  <si>
    <t>n1-4-2TOn1-4-2-1</t>
  </si>
  <si>
    <t>fadeOn=n1-4-2TOn1-4-2-1,1.2</t>
  </si>
  <si>
    <t>fadeOff=n1-4-2TOn1-4-2-1,1.2</t>
  </si>
  <si>
    <t>moveOpen=n1-4-2TOn1-4-2-1,1.6</t>
  </si>
  <si>
    <t>moveClose=n1-4-2TOn1-4-2-1,1.6</t>
  </si>
  <si>
    <t>n1-4-2TOn1-4-2-2</t>
  </si>
  <si>
    <t>fadeOn=n1-4-2TOn1-4-2-2,1.2</t>
  </si>
  <si>
    <t>fadeOff=n1-4-2TOn1-4-2-2,1.2</t>
  </si>
  <si>
    <t>moveOpen=n1-4-2TOn1-4-2-2,1.6</t>
  </si>
  <si>
    <t>moveClose=n1-4-2TOn1-4-2-2,1.6</t>
  </si>
  <si>
    <t>n1-4-2TOn1-4-2-3</t>
  </si>
  <si>
    <t>fadeOn=n1-4-2TOn1-4-2-3,1.2</t>
  </si>
  <si>
    <t>fadeOff=n1-4-2TOn1-4-2-3,1.2</t>
  </si>
  <si>
    <t>moveOpen=n1-4-2TOn1-4-2-3,1.6</t>
  </si>
  <si>
    <t>moveClose=n1-4-2TOn1-4-2-3,1.6</t>
  </si>
  <si>
    <t>n1-4TOn1-4-3</t>
  </si>
  <si>
    <t>fadeOn=n1-4TOn1-4-3,1.2</t>
  </si>
  <si>
    <t>fadeOff=n1-4TOn1-4-3,1.2</t>
  </si>
  <si>
    <t>moveOpen=n1-4TOn1-4-3,1.6</t>
  </si>
  <si>
    <t>moveClose=n1-4TOn1-4-3,1.6</t>
  </si>
  <si>
    <t>n1-4-3TOn1-4-3-1</t>
  </si>
  <si>
    <t>fadeOn=n1-4-3TOn1-4-3-1,1.2</t>
  </si>
  <si>
    <t>fadeOff=n1-4-3TOn1-4-3-1,1.2</t>
  </si>
  <si>
    <t>moveOpen=n1-4-3TOn1-4-3-1,1.6</t>
  </si>
  <si>
    <t>moveClose=n1-4-3TOn1-4-3-1,1.6</t>
  </si>
  <si>
    <t>n1-4-3TOn1-4-3-2</t>
  </si>
  <si>
    <t>fadeOn=n1-4-3TOn1-4-3-2,1.2</t>
  </si>
  <si>
    <t>fadeOff=n1-4-3TOn1-4-3-2,1.2</t>
  </si>
  <si>
    <t>moveOpen=n1-4-3TOn1-4-3-2,1.6</t>
  </si>
  <si>
    <t>moveClose=n1-4-3TOn1-4-3-2,1.6</t>
  </si>
  <si>
    <t>n1-4-3TOn1-4-3-3</t>
  </si>
  <si>
    <t>fadeOn=n1-4-3TOn1-4-3-3,1.2</t>
  </si>
  <si>
    <t>fadeOff=n1-4-3TOn1-4-3-3,1.2</t>
  </si>
  <si>
    <t>moveOpen=n1-4-3TOn1-4-3-3,1.6</t>
  </si>
  <si>
    <t>moveClose=n1-4-3TOn1-4-3-3,1.6</t>
  </si>
  <si>
    <t>n0TOn2</t>
  </si>
  <si>
    <t>fadeOn=n0TOn2,1.2</t>
  </si>
  <si>
    <t>fadeOff=n0TOn2,1.2</t>
  </si>
  <si>
    <t>moveOpen=n0TOn2,1.6</t>
  </si>
  <si>
    <t>moveClose=n0TOn2,1.6</t>
  </si>
  <si>
    <t>n1-4-3-3TOn2-1</t>
  </si>
  <si>
    <t>fadeOn=n1-4-3-3TOn2-1,1.2</t>
  </si>
  <si>
    <t>fadeOff=n1-4-3-3TOn2-1,1.2</t>
  </si>
  <si>
    <t>moveOpen=n1-4-3-3TOn2-1,1.6</t>
  </si>
  <si>
    <t>moveClose=n1-4-3-3TOn2-1,1.6</t>
  </si>
  <si>
    <t>n2-1TOn2-1-1</t>
  </si>
  <si>
    <t>fadeOn=n2-1TOn2-1-1,1.2</t>
  </si>
  <si>
    <t>fadeOff=n2-1TOn2-1-1,1.2</t>
  </si>
  <si>
    <t>moveOpen=n2-1TOn2-1-1,1.6</t>
  </si>
  <si>
    <t>moveClose=n2-1TOn2-1-1,1.6</t>
  </si>
  <si>
    <t>n2-1-1TOn2-1-1-1</t>
  </si>
  <si>
    <t>fadeOn=n2-1-1TOn2-1-1-1,1.2</t>
  </si>
  <si>
    <t>fadeOff=n2-1-1TOn2-1-1-1,1.2</t>
  </si>
  <si>
    <t>moveOpen=n2-1-1TOn2-1-1-1,1.6</t>
  </si>
  <si>
    <t>moveClose=n2-1-1TOn2-1-1-1,1.6</t>
  </si>
  <si>
    <t>n2-1-1TOn2-1-1-2</t>
  </si>
  <si>
    <t>fadeOn=n2-1-1TOn2-1-1-2,1.2</t>
  </si>
  <si>
    <t>fadeOff=n2-1-1TOn2-1-1-2,1.2</t>
  </si>
  <si>
    <t>moveOpen=n2-1-1TOn2-1-1-2,1.6</t>
  </si>
  <si>
    <t>moveClose=n2-1-1TOn2-1-1-2,1.6</t>
  </si>
  <si>
    <t>n2-1-1TOn2-1-1-3</t>
  </si>
  <si>
    <t>fadeOn=n2-1-1TOn2-1-1-3,1.2</t>
  </si>
  <si>
    <t>fadeOff=n2-1-1TOn2-1-1-3,1.2</t>
  </si>
  <si>
    <t>moveOpen=n2-1-1TOn2-1-1-3,1.6</t>
  </si>
  <si>
    <t>moveClose=n2-1-1TOn2-1-1-3,1.6</t>
  </si>
  <si>
    <t>n2-1TOn2-1-2</t>
  </si>
  <si>
    <t>fadeOn=n2-1TOn2-1-2,1.2</t>
  </si>
  <si>
    <t>fadeOff=n2-1TOn2-1-2,1.2</t>
  </si>
  <si>
    <t>moveOpen=n2-1TOn2-1-2,1.6</t>
  </si>
  <si>
    <t>moveClose=n2-1TOn2-1-2,1.6</t>
  </si>
  <si>
    <t>n2-1-2TOn2-1-2-1</t>
  </si>
  <si>
    <t>fadeOn=n2-1-2TOn2-1-2-1,1.2</t>
  </si>
  <si>
    <t>fadeOff=n2-1-2TOn2-1-2-1,1.2</t>
  </si>
  <si>
    <t>moveOpen=n2-1-2TOn2-1-2-1,1.6</t>
  </si>
  <si>
    <t>moveClose=n2-1-2TOn2-1-2-1,1.6</t>
  </si>
  <si>
    <t>n2-1-2TOn2-1-2-2</t>
  </si>
  <si>
    <t>fadeOn=n2-1-2TOn2-1-2-2,1.2</t>
  </si>
  <si>
    <t>fadeOff=n2-1-2TOn2-1-2-2,1.2</t>
  </si>
  <si>
    <t>moveOpen=n2-1-2TOn2-1-2-2,1.6</t>
  </si>
  <si>
    <t>moveClose=n2-1-2TOn2-1-2-2,1.6</t>
  </si>
  <si>
    <t>n2-1-2TOn2-1-2-3</t>
  </si>
  <si>
    <t>fadeOn=n2-1-2TOn2-1-2-3,1.2</t>
  </si>
  <si>
    <t>fadeOff=n2-1-2TOn2-1-2-3,1.2</t>
  </si>
  <si>
    <t>moveOpen=n2-1-2TOn2-1-2-3,1.6</t>
  </si>
  <si>
    <t>moveClose=n2-1-2TOn2-1-2-3,1.6</t>
  </si>
  <si>
    <t>n2-1TOn2-1-3</t>
  </si>
  <si>
    <t>fadeOn=n2-1TOn2-1-3,1.2</t>
  </si>
  <si>
    <t>fadeOff=n2-1TOn2-1-3,1.2</t>
  </si>
  <si>
    <t>moveOpen=n2-1TOn2-1-3,1.6</t>
  </si>
  <si>
    <t>moveClose=n2-1TOn2-1-3,1.6</t>
  </si>
  <si>
    <t>n2-1-3TOn2-1-3-1</t>
  </si>
  <si>
    <t>fadeOn=n2-1-3TOn2-1-3-1,1.2</t>
  </si>
  <si>
    <t>fadeOff=n2-1-3TOn2-1-3-1,1.2</t>
  </si>
  <si>
    <t>moveOpen=n2-1-3TOn2-1-3-1,1.6</t>
  </si>
  <si>
    <t>moveClose=n2-1-3TOn2-1-3-1,1.6</t>
  </si>
  <si>
    <t>n2-1-3TOn2-1-3-2</t>
  </si>
  <si>
    <t>fadeOn=n2-1-3TOn2-1-3-2,1.2</t>
  </si>
  <si>
    <t>fadeOff=n2-1-3TOn2-1-3-2,1.2</t>
  </si>
  <si>
    <t>moveOpen=n2-1-3TOn2-1-3-2,1.6</t>
  </si>
  <si>
    <t>moveClose=n2-1-3TOn2-1-3-2,1.6</t>
  </si>
  <si>
    <t>n2-1-3TOn2-1-3-3</t>
  </si>
  <si>
    <t>fadeOn=n2-1-3TOn2-1-3-3,1.2</t>
  </si>
  <si>
    <t>fadeOff=n2-1-3TOn2-1-3-3,1.2</t>
  </si>
  <si>
    <t>moveOpen=n2-1-3TOn2-1-3-3,1.6</t>
  </si>
  <si>
    <t>moveClose=n2-1-3TOn2-1-3-3,1.6</t>
  </si>
  <si>
    <t>n1-4-3-3TOn2-2</t>
  </si>
  <si>
    <t>fadeOn=n1-4-3-3TOn2-2,1.2</t>
  </si>
  <si>
    <t>fadeOff=n1-4-3-3TOn2-2,1.2</t>
  </si>
  <si>
    <t>moveOpen=n1-4-3-3TOn2-2,1.6</t>
  </si>
  <si>
    <t>moveClose=n1-4-3-3TOn2-2,1.6</t>
  </si>
  <si>
    <t>n2-2TOn2-2-1</t>
  </si>
  <si>
    <t>fadeOn=n2-2TOn2-2-1,1.2</t>
  </si>
  <si>
    <t>fadeOff=n2-2TOn2-2-1,1.2</t>
  </si>
  <si>
    <t>moveOpen=n2-2TOn2-2-1,1.6</t>
  </si>
  <si>
    <t>moveClose=n2-2TOn2-2-1,1.6</t>
  </si>
  <si>
    <t>n2-2-1TOn2-2-1-1</t>
  </si>
  <si>
    <t>fadeOn=n2-2-1TOn2-2-1-1,1.2</t>
  </si>
  <si>
    <t>fadeOff=n2-2-1TOn2-2-1-1,1.2</t>
  </si>
  <si>
    <t>moveOpen=n2-2-1TOn2-2-1-1,1.6</t>
  </si>
  <si>
    <t>moveClose=n2-2-1TOn2-2-1-1,1.6</t>
  </si>
  <si>
    <t>n2-2-1TOn2-2-1-2</t>
  </si>
  <si>
    <t>fadeOn=n2-2-1TOn2-2-1-2,1.2</t>
  </si>
  <si>
    <t>fadeOff=n2-2-1TOn2-2-1-2,1.2</t>
  </si>
  <si>
    <t>moveOpen=n2-2-1TOn2-2-1-2,1.6</t>
  </si>
  <si>
    <t>moveClose=n2-2-1TOn2-2-1-2,1.6</t>
  </si>
  <si>
    <t>n2-2-1TOn2-2-1-3</t>
  </si>
  <si>
    <t>fadeOn=n2-2-1TOn2-2-1-3,1.2</t>
  </si>
  <si>
    <t>fadeOff=n2-2-1TOn2-2-1-3,1.2</t>
  </si>
  <si>
    <t>moveOpen=n2-2-1TOn2-2-1-3,1.6</t>
  </si>
  <si>
    <t>moveClose=n2-2-1TOn2-2-1-3,1.6</t>
  </si>
  <si>
    <t>n2-2TOn2-2-2</t>
  </si>
  <si>
    <t>fadeOn=n2-2TOn2-2-2,1.2</t>
  </si>
  <si>
    <t>fadeOff=n2-2TOn2-2-2,1.2</t>
  </si>
  <si>
    <t>moveOpen=n2-2TOn2-2-2,1.6</t>
  </si>
  <si>
    <t>moveClose=n2-2TOn2-2-2,1.6</t>
  </si>
  <si>
    <t>n2-2-2TOn2-2-2-1</t>
  </si>
  <si>
    <t>fadeOn=n2-2-2TOn2-2-2-1,1.2</t>
  </si>
  <si>
    <t>fadeOff=n2-2-2TOn2-2-2-1,1.2</t>
  </si>
  <si>
    <t>moveOpen=n2-2-2TOn2-2-2-1,1.6</t>
  </si>
  <si>
    <t>moveClose=n2-2-2TOn2-2-2-1,1.6</t>
  </si>
  <si>
    <t>n2-2-2TOn2-2-2-2</t>
  </si>
  <si>
    <t>fadeOn=n2-2-2TOn2-2-2-2,1.2</t>
  </si>
  <si>
    <t>fadeOff=n2-2-2TOn2-2-2-2,1.2</t>
  </si>
  <si>
    <t>moveOpen=n2-2-2TOn2-2-2-2,1.6</t>
  </si>
  <si>
    <t>moveClose=n2-2-2TOn2-2-2-2,1.6</t>
  </si>
  <si>
    <t>n2-2-2TOn2-2-2-3</t>
  </si>
  <si>
    <t>fadeOn=n2-2-2TOn2-2-2-3,1.2</t>
  </si>
  <si>
    <t>fadeOff=n2-2-2TOn2-2-2-3,1.2</t>
  </si>
  <si>
    <t>moveOpen=n2-2-2TOn2-2-2-3,1.6</t>
  </si>
  <si>
    <t>moveClose=n2-2-2TOn2-2-2-3,1.6</t>
  </si>
  <si>
    <t>n2-2TOn2-2-3</t>
  </si>
  <si>
    <t>fadeOn=n2-2TOn2-2-3,1.2</t>
  </si>
  <si>
    <t>fadeOff=n2-2TOn2-2-3,1.2</t>
  </si>
  <si>
    <t>moveOpen=n2-2TOn2-2-3,1.6</t>
  </si>
  <si>
    <t>moveClose=n2-2TOn2-2-3,1.6</t>
  </si>
  <si>
    <t>n2-2-3TOn2-2-3-1</t>
  </si>
  <si>
    <t>fadeOn=n2-2-3TOn2-2-3-1,1.2</t>
  </si>
  <si>
    <t>fadeOff=n2-2-3TOn2-2-3-1,1.2</t>
  </si>
  <si>
    <t>moveOpen=n2-2-3TOn2-2-3-1,1.6</t>
  </si>
  <si>
    <t>moveClose=n2-2-3TOn2-2-3-1,1.6</t>
  </si>
  <si>
    <t>n2-2-3TOn2-2-3-2</t>
  </si>
  <si>
    <t>fadeOn=n2-2-3TOn2-2-3-2,1.2</t>
  </si>
  <si>
    <t>fadeOff=n2-2-3TOn2-2-3-2,1.2</t>
  </si>
  <si>
    <t>moveOpen=n2-2-3TOn2-2-3-2,1.6</t>
  </si>
  <si>
    <t>moveClose=n2-2-3TOn2-2-3-2,1.6</t>
  </si>
  <si>
    <t>n2-2-3TOn2-2-3-3</t>
  </si>
  <si>
    <t>fadeOn=n2-2-3TOn2-2-3-3,1.2</t>
  </si>
  <si>
    <t>fadeOff=n2-2-3TOn2-2-3-3,1.2</t>
  </si>
  <si>
    <t>moveOpen=n2-2-3TOn2-2-3-3,1.6</t>
  </si>
  <si>
    <t>moveClose=n2-2-3TOn2-2-3-3,1.6</t>
  </si>
  <si>
    <t>n1-4-3-3TOn2-3</t>
  </si>
  <si>
    <t>fadeOn=n1-4-3-3TOn2-3,1.2</t>
  </si>
  <si>
    <t>fadeOff=n1-4-3-3TOn2-3,1.2</t>
  </si>
  <si>
    <t>moveOpen=n1-4-3-3TOn2-3,1.6</t>
  </si>
  <si>
    <t>moveClose=n1-4-3-3TOn2-3,1.6</t>
  </si>
  <si>
    <t>n2-3TOn2-3-1</t>
  </si>
  <si>
    <t>fadeOn=n2-3TOn2-3-1,1.2</t>
  </si>
  <si>
    <t>fadeOff=n2-3TOn2-3-1,1.2</t>
  </si>
  <si>
    <t>moveOpen=n2-3TOn2-3-1,1.6</t>
  </si>
  <si>
    <t>moveClose=n2-3TOn2-3-1,1.6</t>
  </si>
  <si>
    <t>n2-3-1TOn2-3-1-1</t>
  </si>
  <si>
    <t>fadeOn=n2-3-1TOn2-3-1-1,1.2</t>
  </si>
  <si>
    <t>fadeOff=n2-3-1TOn2-3-1-1,1.2</t>
  </si>
  <si>
    <t>moveOpen=n2-3-1TOn2-3-1-1,1.6</t>
  </si>
  <si>
    <t>moveClose=n2-3-1TOn2-3-1-1,1.6</t>
  </si>
  <si>
    <t>n2-3-1TOn2-3-1-2</t>
  </si>
  <si>
    <t>fadeOn=n2-3-1TOn2-3-1-2,1.2</t>
  </si>
  <si>
    <t>fadeOff=n2-3-1TOn2-3-1-2,1.2</t>
  </si>
  <si>
    <t>moveOpen=n2-3-1TOn2-3-1-2,1.6</t>
  </si>
  <si>
    <t>moveClose=n2-3-1TOn2-3-1-2,1.6</t>
  </si>
  <si>
    <t>n2-3-1TOn2-3-1-3</t>
  </si>
  <si>
    <t>fadeOn=n2-3-1TOn2-3-1-3,1.2</t>
  </si>
  <si>
    <t>fadeOff=n2-3-1TOn2-3-1-3,1.2</t>
  </si>
  <si>
    <t>moveOpen=n2-3-1TOn2-3-1-3,1.6</t>
  </si>
  <si>
    <t>moveClose=n2-3-1TOn2-3-1-3,1.6</t>
  </si>
  <si>
    <t>n2-3TOn2-3-2</t>
  </si>
  <si>
    <t>fadeOn=n2-3TOn2-3-2,1.2</t>
  </si>
  <si>
    <t>fadeOff=n2-3TOn2-3-2,1.2</t>
  </si>
  <si>
    <t>moveOpen=n2-3TOn2-3-2,1.6</t>
  </si>
  <si>
    <t>moveClose=n2-3TOn2-3-2,1.6</t>
  </si>
  <si>
    <t>n2-3-2TOn2-3-2-1</t>
  </si>
  <si>
    <t>fadeOn=n2-3-2TOn2-3-2-1,1.2</t>
  </si>
  <si>
    <t>fadeOff=n2-3-2TOn2-3-2-1,1.2</t>
  </si>
  <si>
    <t>moveOpen=n2-3-2TOn2-3-2-1,1.6</t>
  </si>
  <si>
    <t>moveClose=n2-3-2TOn2-3-2-1,1.6</t>
  </si>
  <si>
    <t>n2-3-2TOn2-3-2-2</t>
  </si>
  <si>
    <t>fadeOn=n2-3-2TOn2-3-2-2,1.2</t>
  </si>
  <si>
    <t>fadeOff=n2-3-2TOn2-3-2-2,1.2</t>
  </si>
  <si>
    <t>moveOpen=n2-3-2TOn2-3-2-2,1.6</t>
  </si>
  <si>
    <t>moveClose=n2-3-2TOn2-3-2-2,1.6</t>
  </si>
  <si>
    <t>n2-3-2TOn2-3-2-3</t>
  </si>
  <si>
    <t>fadeOn=n2-3-2TOn2-3-2-3,1.2</t>
  </si>
  <si>
    <t>fadeOff=n2-3-2TOn2-3-2-3,1.2</t>
  </si>
  <si>
    <t>moveOpen=n2-3-2TOn2-3-2-3,1.6</t>
  </si>
  <si>
    <t>moveClose=n2-3-2TOn2-3-2-3,1.6</t>
  </si>
  <si>
    <t>n2-3TOn2-3-3</t>
  </si>
  <si>
    <t>fadeOn=n2-3TOn2-3-3,1.2</t>
  </si>
  <si>
    <t>fadeOff=n2-3TOn2-3-3,1.2</t>
  </si>
  <si>
    <t>moveOpen=n2-3TOn2-3-3,1.6</t>
  </si>
  <si>
    <t>moveClose=n2-3TOn2-3-3,1.6</t>
  </si>
  <si>
    <t>n2-3-3TOn2-3-3-1</t>
  </si>
  <si>
    <t>fadeOn=n2-3-3TOn2-3-3-1,1.2</t>
  </si>
  <si>
    <t>fadeOff=n2-3-3TOn2-3-3-1,1.2</t>
  </si>
  <si>
    <t>moveOpen=n2-3-3TOn2-3-3-1,1.6</t>
  </si>
  <si>
    <t>moveClose=n2-3-3TOn2-3-3-1,1.6</t>
  </si>
  <si>
    <t>n2-3-3TOn2-3-3-2</t>
  </si>
  <si>
    <t>fadeOn=n2-3-3TOn2-3-3-2,1.2</t>
  </si>
  <si>
    <t>fadeOff=n2-3-3TOn2-3-3-2,1.2</t>
  </si>
  <si>
    <t>moveOpen=n2-3-3TOn2-3-3-2,1.6</t>
  </si>
  <si>
    <t>moveClose=n2-3-3TOn2-3-3-2,1.6</t>
  </si>
  <si>
    <t>n2-3-3TOn2-3-3-3</t>
  </si>
  <si>
    <t>fadeOn=n2-3-3TOn2-3-3-3,1.2</t>
  </si>
  <si>
    <t>fadeOff=n2-3-3TOn2-3-3-3,1.2</t>
  </si>
  <si>
    <t>moveOpen=n2-3-3TOn2-3-3-3,1.6</t>
  </si>
  <si>
    <t>moveClose=n2-3-3TOn2-3-3-3,1.6</t>
  </si>
  <si>
    <t>n1-4-3-3TOn2-4</t>
  </si>
  <si>
    <t>fadeOn=n1-4-3-3TOn2-4,1.2</t>
  </si>
  <si>
    <t>fadeOff=n1-4-3-3TOn2-4,1.2</t>
  </si>
  <si>
    <t>moveOpen=n1-4-3-3TOn2-4,1.6</t>
  </si>
  <si>
    <t>moveClose=n1-4-3-3TOn2-4,1.6</t>
  </si>
  <si>
    <t>n2-4TOn2-4-1</t>
  </si>
  <si>
    <t>fadeOn=n2-4TOn2-4-1,1.2</t>
  </si>
  <si>
    <t>fadeOff=n2-4TOn2-4-1,1.2</t>
  </si>
  <si>
    <t>moveOpen=n2-4TOn2-4-1,1.6</t>
  </si>
  <si>
    <t>moveClose=n2-4TOn2-4-1,1.6</t>
  </si>
  <si>
    <t>n2-4-1TOn2-4-1-1</t>
  </si>
  <si>
    <t>fadeOn=n2-4-1TOn2-4-1-1,1.2</t>
  </si>
  <si>
    <t>fadeOff=n2-4-1TOn2-4-1-1,1.2</t>
  </si>
  <si>
    <t>moveOpen=n2-4-1TOn2-4-1-1,1.6</t>
  </si>
  <si>
    <t>moveClose=n2-4-1TOn2-4-1-1,1.6</t>
  </si>
  <si>
    <t>n2-4-1TOn2-4-1-2</t>
  </si>
  <si>
    <t>fadeOn=n2-4-1TOn2-4-1-2,1.2</t>
  </si>
  <si>
    <t>fadeOff=n2-4-1TOn2-4-1-2,1.2</t>
  </si>
  <si>
    <t>moveOpen=n2-4-1TOn2-4-1-2,1.6</t>
  </si>
  <si>
    <t>moveClose=n2-4-1TOn2-4-1-2,1.6</t>
  </si>
  <si>
    <t>n2-4-1TOn2-4-1-3</t>
  </si>
  <si>
    <t>fadeOn=n2-4-1TOn2-4-1-3,1.2</t>
  </si>
  <si>
    <t>fadeOff=n2-4-1TOn2-4-1-3,1.2</t>
  </si>
  <si>
    <t>moveOpen=n2-4-1TOn2-4-1-3,1.6</t>
  </si>
  <si>
    <t>moveClose=n2-4-1TOn2-4-1-3,1.6</t>
  </si>
  <si>
    <t>n2-4TOn2-4-2</t>
  </si>
  <si>
    <t>fadeOn=n2-4TOn2-4-2,1.2</t>
  </si>
  <si>
    <t>fadeOff=n2-4TOn2-4-2,1.2</t>
  </si>
  <si>
    <t>moveOpen=n2-4TOn2-4-2,1.6</t>
  </si>
  <si>
    <t>moveClose=n2-4TOn2-4-2,1.6</t>
  </si>
  <si>
    <t>n2-4-2TOn2-4-2-1</t>
  </si>
  <si>
    <t>fadeOn=n2-4-2TOn2-4-2-1,1.2</t>
  </si>
  <si>
    <t>fadeOff=n2-4-2TOn2-4-2-1,1.2</t>
  </si>
  <si>
    <t>moveOpen=n2-4-2TOn2-4-2-1,1.6</t>
  </si>
  <si>
    <t>moveClose=n2-4-2TOn2-4-2-1,1.6</t>
  </si>
  <si>
    <t>n2-4-2TOn2-4-2-2</t>
  </si>
  <si>
    <t>fadeOn=n2-4-2TOn2-4-2-2,1.2</t>
  </si>
  <si>
    <t>fadeOff=n2-4-2TOn2-4-2-2,1.2</t>
  </si>
  <si>
    <t>moveOpen=n2-4-2TOn2-4-2-2,1.6</t>
  </si>
  <si>
    <t>moveClose=n2-4-2TOn2-4-2-2,1.6</t>
  </si>
  <si>
    <t>n2-4-2TOn2-4-2-3</t>
  </si>
  <si>
    <t>fadeOn=n2-4-2TOn2-4-2-3,1.2</t>
  </si>
  <si>
    <t>fadeOff=n2-4-2TOn2-4-2-3,1.2</t>
  </si>
  <si>
    <t>moveOpen=n2-4-2TOn2-4-2-3,1.6</t>
  </si>
  <si>
    <t>moveClose=n2-4-2TOn2-4-2-3,1.6</t>
  </si>
  <si>
    <t>n2-4TOn2-4-3</t>
  </si>
  <si>
    <t>fadeOn=n2-4TOn2-4-3,1.2</t>
  </si>
  <si>
    <t>fadeOff=n2-4TOn2-4-3,1.2</t>
  </si>
  <si>
    <t>moveOpen=n2-4TOn2-4-3,1.6</t>
  </si>
  <si>
    <t>moveClose=n2-4TOn2-4-3,1.6</t>
  </si>
  <si>
    <t>n2-4-3TOn2-4-3-1</t>
  </si>
  <si>
    <t>fadeOn=n2-4-3TOn2-4-3-1,1.2</t>
  </si>
  <si>
    <t>fadeOff=n2-4-3TOn2-4-3-1,1.2</t>
  </si>
  <si>
    <t>moveOpen=n2-4-3TOn2-4-3-1,1.6</t>
  </si>
  <si>
    <t>moveClose=n2-4-3TOn2-4-3-1,1.6</t>
  </si>
  <si>
    <t>n2-4-3TOn2-4-3-2</t>
  </si>
  <si>
    <t>fadeOn=n2-4-3TOn2-4-3-2,1.2</t>
  </si>
  <si>
    <t>fadeOff=n2-4-3TOn2-4-3-2,1.2</t>
  </si>
  <si>
    <t>moveOpen=n2-4-3TOn2-4-3-2,1.6</t>
  </si>
  <si>
    <t>moveClose=n2-4-3TOn2-4-3-2,1.6</t>
  </si>
  <si>
    <t>n2-4-3TOn2-4-3-3</t>
  </si>
  <si>
    <t>fadeOn=n2-4-3TOn2-4-3-3,1.2</t>
  </si>
  <si>
    <t>fadeOff=n2-4-3TOn2-4-3-3,1.2</t>
  </si>
  <si>
    <t>moveOpen=n2-4-3TOn2-4-3-3,1.6</t>
  </si>
  <si>
    <t>moveClose=n2-4-3TOn2-4-3-3,1.6</t>
  </si>
  <si>
    <t>n0TOn3</t>
  </si>
  <si>
    <t>fadeOn=n0TOn3,1.2</t>
  </si>
  <si>
    <t>fadeOff=n0TOn3,1.2</t>
  </si>
  <si>
    <t>moveOpen=n0TOn3,1.6</t>
  </si>
  <si>
    <t>moveClose=n0TOn3,1.6</t>
  </si>
  <si>
    <t>n2-4-3-3TOn3-1</t>
  </si>
  <si>
    <t>fadeOn=n2-4-3-3TOn3-1,1.2</t>
  </si>
  <si>
    <t>fadeOff=n2-4-3-3TOn3-1,1.2</t>
  </si>
  <si>
    <t>moveOpen=n2-4-3-3TOn3-1,1.6</t>
  </si>
  <si>
    <t>moveClose=n2-4-3-3TOn3-1,1.6</t>
  </si>
  <si>
    <t>n3-1TOn3-1-1</t>
  </si>
  <si>
    <t>fadeOn=n3-1TOn3-1-1,1.2</t>
  </si>
  <si>
    <t>fadeOff=n3-1TOn3-1-1,1.2</t>
  </si>
  <si>
    <t>moveOpen=n3-1TOn3-1-1,1.6</t>
  </si>
  <si>
    <t>moveClose=n3-1TOn3-1-1,1.6</t>
  </si>
  <si>
    <t>n3-1-1TOn3-1-1-1</t>
  </si>
  <si>
    <t>fadeOn=n3-1-1TOn3-1-1-1,1.2</t>
  </si>
  <si>
    <t>fadeOff=n3-1-1TOn3-1-1-1,1.2</t>
  </si>
  <si>
    <t>moveOpen=n3-1-1TOn3-1-1-1,1.6</t>
  </si>
  <si>
    <t>moveClose=n3-1-1TOn3-1-1-1,1.6</t>
  </si>
  <si>
    <t>n3-1-1TOn3-1-1-2</t>
  </si>
  <si>
    <t>fadeOn=n3-1-1TOn3-1-1-2,1.2</t>
  </si>
  <si>
    <t>fadeOff=n3-1-1TOn3-1-1-2,1.2</t>
  </si>
  <si>
    <t>moveOpen=n3-1-1TOn3-1-1-2,1.6</t>
  </si>
  <si>
    <t>moveClose=n3-1-1TOn3-1-1-2,1.6</t>
  </si>
  <si>
    <t>n3-1-1TOn3-1-1-3</t>
  </si>
  <si>
    <t>fadeOn=n3-1-1TOn3-1-1-3,1.2</t>
  </si>
  <si>
    <t>fadeOff=n3-1-1TOn3-1-1-3,1.2</t>
  </si>
  <si>
    <t>moveOpen=n3-1-1TOn3-1-1-3,1.6</t>
  </si>
  <si>
    <t>moveClose=n3-1-1TOn3-1-1-3,1.6</t>
  </si>
  <si>
    <t>n3-1TOn3-1-2</t>
  </si>
  <si>
    <t>fadeOn=n3-1TOn3-1-2,1.2</t>
  </si>
  <si>
    <t>fadeOff=n3-1TOn3-1-2,1.2</t>
  </si>
  <si>
    <t>moveOpen=n3-1TOn3-1-2,1.6</t>
  </si>
  <si>
    <t>moveClose=n3-1TOn3-1-2,1.6</t>
  </si>
  <si>
    <t>n3-1-2TOn3-1-2-1</t>
  </si>
  <si>
    <t>fadeOn=n3-1-2TOn3-1-2-1,1.2</t>
  </si>
  <si>
    <t>fadeOff=n3-1-2TOn3-1-2-1,1.2</t>
  </si>
  <si>
    <t>moveOpen=n3-1-2TOn3-1-2-1,1.6</t>
  </si>
  <si>
    <t>moveClose=n3-1-2TOn3-1-2-1,1.6</t>
  </si>
  <si>
    <t>n3-1-2TOn3-1-2-2</t>
  </si>
  <si>
    <t>fadeOn=n3-1-2TOn3-1-2-2,1.2</t>
  </si>
  <si>
    <t>fadeOff=n3-1-2TOn3-1-2-2,1.2</t>
  </si>
  <si>
    <t>moveOpen=n3-1-2TOn3-1-2-2,1.6</t>
  </si>
  <si>
    <t>moveClose=n3-1-2TOn3-1-2-2,1.6</t>
  </si>
  <si>
    <t>n3-1-2TOn3-1-2-3</t>
  </si>
  <si>
    <t>fadeOn=n3-1-2TOn3-1-2-3,1.2</t>
  </si>
  <si>
    <t>fadeOff=n3-1-2TOn3-1-2-3,1.2</t>
  </si>
  <si>
    <t>moveOpen=n3-1-2TOn3-1-2-3,1.6</t>
  </si>
  <si>
    <t>moveClose=n3-1-2TOn3-1-2-3,1.6</t>
  </si>
  <si>
    <t>n3-1TOn3-1-3</t>
  </si>
  <si>
    <t>fadeOn=n3-1TOn3-1-3,1.2</t>
  </si>
  <si>
    <t>fadeOff=n3-1TOn3-1-3,1.2</t>
  </si>
  <si>
    <t>moveOpen=n3-1TOn3-1-3,1.6</t>
  </si>
  <si>
    <t>moveClose=n3-1TOn3-1-3,1.6</t>
  </si>
  <si>
    <t>n3-1-3TOn3-1-3-1</t>
  </si>
  <si>
    <t>fadeOn=n3-1-3TOn3-1-3-1,1.2</t>
  </si>
  <si>
    <t>fadeOff=n3-1-3TOn3-1-3-1,1.2</t>
  </si>
  <si>
    <t>moveOpen=n3-1-3TOn3-1-3-1,1.6</t>
  </si>
  <si>
    <t>moveClose=n3-1-3TOn3-1-3-1,1.6</t>
  </si>
  <si>
    <t>n3-1-3TOn3-1-3-2</t>
  </si>
  <si>
    <t>fadeOn=n3-1-3TOn3-1-3-2,1.2</t>
  </si>
  <si>
    <t>fadeOff=n3-1-3TOn3-1-3-2,1.2</t>
  </si>
  <si>
    <t>moveOpen=n3-1-3TOn3-1-3-2,1.6</t>
  </si>
  <si>
    <t>moveClose=n3-1-3TOn3-1-3-2,1.6</t>
  </si>
  <si>
    <t>n3-1-3TOn3-1-3-3</t>
  </si>
  <si>
    <t>fadeOn=n3-1-3TOn3-1-3-3,1.2</t>
  </si>
  <si>
    <t>fadeOff=n3-1-3TOn3-1-3-3,1.2</t>
  </si>
  <si>
    <t>moveOpen=n3-1-3TOn3-1-3-3,1.6</t>
  </si>
  <si>
    <t>moveClose=n3-1-3TOn3-1-3-3,1.6</t>
  </si>
  <si>
    <t>n2-4-3-3TOn3-2</t>
  </si>
  <si>
    <t>fadeOn=n2-4-3-3TOn3-2,1.2</t>
  </si>
  <si>
    <t>fadeOff=n2-4-3-3TOn3-2,1.2</t>
  </si>
  <si>
    <t>moveOpen=n2-4-3-3TOn3-2,1.6</t>
  </si>
  <si>
    <t>moveClose=n2-4-3-3TOn3-2,1.6</t>
  </si>
  <si>
    <t>n3-2TOn3-2-1</t>
  </si>
  <si>
    <t>fadeOn=n3-2TOn3-2-1,1.2</t>
  </si>
  <si>
    <t>fadeOff=n3-2TOn3-2-1,1.2</t>
  </si>
  <si>
    <t>moveOpen=n3-2TOn3-2-1,1.6</t>
  </si>
  <si>
    <t>moveClose=n3-2TOn3-2-1,1.6</t>
  </si>
  <si>
    <t>n3-2-1TOn3-2-1-1</t>
  </si>
  <si>
    <t>fadeOn=n3-2-1TOn3-2-1-1,1.2</t>
  </si>
  <si>
    <t>fadeOff=n3-2-1TOn3-2-1-1,1.2</t>
  </si>
  <si>
    <t>moveOpen=n3-2-1TOn3-2-1-1,1.6</t>
  </si>
  <si>
    <t>moveClose=n3-2-1TOn3-2-1-1,1.6</t>
  </si>
  <si>
    <t>n3-2-1TOn3-2-1-2</t>
  </si>
  <si>
    <t>fadeOn=n3-2-1TOn3-2-1-2,1.2</t>
  </si>
  <si>
    <t>fadeOff=n3-2-1TOn3-2-1-2,1.2</t>
  </si>
  <si>
    <t>moveOpen=n3-2-1TOn3-2-1-2,1.6</t>
  </si>
  <si>
    <t>moveClose=n3-2-1TOn3-2-1-2,1.6</t>
  </si>
  <si>
    <t>n3-2-1TOn3-2-1-3</t>
  </si>
  <si>
    <t>fadeOn=n3-2-1TOn3-2-1-3,1.2</t>
  </si>
  <si>
    <t>fadeOff=n3-2-1TOn3-2-1-3,1.2</t>
  </si>
  <si>
    <t>moveOpen=n3-2-1TOn3-2-1-3,1.6</t>
  </si>
  <si>
    <t>moveClose=n3-2-1TOn3-2-1-3,1.6</t>
  </si>
  <si>
    <t>n3-2TOn3-2-2</t>
  </si>
  <si>
    <t>fadeOn=n3-2TOn3-2-2,1.2</t>
  </si>
  <si>
    <t>fadeOff=n3-2TOn3-2-2,1.2</t>
  </si>
  <si>
    <t>moveOpen=n3-2TOn3-2-2,1.6</t>
  </si>
  <si>
    <t>moveClose=n3-2TOn3-2-2,1.6</t>
  </si>
  <si>
    <t>n3-2-2TOn3-2-2-1</t>
  </si>
  <si>
    <t>fadeOn=n3-2-2TOn3-2-2-1,1.2</t>
  </si>
  <si>
    <t>fadeOff=n3-2-2TOn3-2-2-1,1.2</t>
  </si>
  <si>
    <t>moveOpen=n3-2-2TOn3-2-2-1,1.6</t>
  </si>
  <si>
    <t>moveClose=n3-2-2TOn3-2-2-1,1.6</t>
  </si>
  <si>
    <t>n3-2-2TOn3-2-2-2</t>
  </si>
  <si>
    <t>fadeOn=n3-2-2TOn3-2-2-2,1.2</t>
  </si>
  <si>
    <t>fadeOff=n3-2-2TOn3-2-2-2,1.2</t>
  </si>
  <si>
    <t>moveOpen=n3-2-2TOn3-2-2-2,1.6</t>
  </si>
  <si>
    <t>moveClose=n3-2-2TOn3-2-2-2,1.6</t>
  </si>
  <si>
    <t>n3-2-2TOn3-2-2-3</t>
  </si>
  <si>
    <t>fadeOn=n3-2-2TOn3-2-2-3,1.2</t>
  </si>
  <si>
    <t>fadeOff=n3-2-2TOn3-2-2-3,1.2</t>
  </si>
  <si>
    <t>moveOpen=n3-2-2TOn3-2-2-3,1.6</t>
  </si>
  <si>
    <t>moveClose=n3-2-2TOn3-2-2-3,1.6</t>
  </si>
  <si>
    <t>n3-2TOn3-2-3</t>
  </si>
  <si>
    <t>fadeOn=n3-2TOn3-2-3,1.2</t>
  </si>
  <si>
    <t>fadeOff=n3-2TOn3-2-3,1.2</t>
  </si>
  <si>
    <t>moveOpen=n3-2TOn3-2-3,1.6</t>
  </si>
  <si>
    <t>moveClose=n3-2TOn3-2-3,1.6</t>
  </si>
  <si>
    <t>n3-2-3TOn3-2-3-1</t>
  </si>
  <si>
    <t>fadeOn=n3-2-3TOn3-2-3-1,1.2</t>
  </si>
  <si>
    <t>fadeOff=n3-2-3TOn3-2-3-1,1.2</t>
  </si>
  <si>
    <t>moveOpen=n3-2-3TOn3-2-3-1,1.6</t>
  </si>
  <si>
    <t>moveClose=n3-2-3TOn3-2-3-1,1.6</t>
  </si>
  <si>
    <t>n3-2-3TOn3-2-3-2</t>
  </si>
  <si>
    <t>fadeOn=n3-2-3TOn3-2-3-2,1.2</t>
  </si>
  <si>
    <t>fadeOff=n3-2-3TOn3-2-3-2,1.2</t>
  </si>
  <si>
    <t>moveOpen=n3-2-3TOn3-2-3-2,1.6</t>
  </si>
  <si>
    <t>moveClose=n3-2-3TOn3-2-3-2,1.6</t>
  </si>
  <si>
    <t>n3-2-3TOn3-2-3-3</t>
  </si>
  <si>
    <t>fadeOn=n3-2-3TOn3-2-3-3,1.2</t>
  </si>
  <si>
    <t>fadeOff=n3-2-3TOn3-2-3-3,1.2</t>
  </si>
  <si>
    <t>moveOpen=n3-2-3TOn3-2-3-3,1.6</t>
  </si>
  <si>
    <t>moveClose=n3-2-3TOn3-2-3-3,1.6</t>
  </si>
  <si>
    <t>n2-4-3-3TOn3-3</t>
  </si>
  <si>
    <t>fadeOn=n2-4-3-3TOn3-3,1.2</t>
  </si>
  <si>
    <t>fadeOff=n2-4-3-3TOn3-3,1.2</t>
  </si>
  <si>
    <t>moveOpen=n2-4-3-3TOn3-3,1.6</t>
  </si>
  <si>
    <t>moveClose=n2-4-3-3TOn3-3,1.6</t>
  </si>
  <si>
    <t>n3-3TOn3-3-1</t>
  </si>
  <si>
    <t>fadeOn=n3-3TOn3-3-1,1.2</t>
  </si>
  <si>
    <t>fadeOff=n3-3TOn3-3-1,1.2</t>
  </si>
  <si>
    <t>moveOpen=n3-3TOn3-3-1,1.6</t>
  </si>
  <si>
    <t>moveClose=n3-3TOn3-3-1,1.6</t>
  </si>
  <si>
    <t>n3-3-1TOn3-3-1-1</t>
  </si>
  <si>
    <t>fadeOn=n3-3-1TOn3-3-1-1,1.2</t>
  </si>
  <si>
    <t>fadeOff=n3-3-1TOn3-3-1-1,1.2</t>
  </si>
  <si>
    <t>moveOpen=n3-3-1TOn3-3-1-1,1.6</t>
  </si>
  <si>
    <t>moveClose=n3-3-1TOn3-3-1-1,1.6</t>
  </si>
  <si>
    <t>n3-3-1TOn3-3-1-2</t>
  </si>
  <si>
    <t>fadeOn=n3-3-1TOn3-3-1-2,1.2</t>
  </si>
  <si>
    <t>fadeOff=n3-3-1TOn3-3-1-2,1.2</t>
  </si>
  <si>
    <t>moveOpen=n3-3-1TOn3-3-1-2,1.6</t>
  </si>
  <si>
    <t>moveClose=n3-3-1TOn3-3-1-2,1.6</t>
  </si>
  <si>
    <t>n3-3-1TOn3-3-1-3</t>
  </si>
  <si>
    <t>fadeOn=n3-3-1TOn3-3-1-3,1.2</t>
  </si>
  <si>
    <t>fadeOff=n3-3-1TOn3-3-1-3,1.2</t>
  </si>
  <si>
    <t>moveOpen=n3-3-1TOn3-3-1-3,1.6</t>
  </si>
  <si>
    <t>moveClose=n3-3-1TOn3-3-1-3,1.6</t>
  </si>
  <si>
    <t>n3-3TOn3-3-2</t>
  </si>
  <si>
    <t>fadeOn=n3-3TOn3-3-2,1.2</t>
  </si>
  <si>
    <t>fadeOff=n3-3TOn3-3-2,1.2</t>
  </si>
  <si>
    <t>moveOpen=n3-3TOn3-3-2,1.6</t>
  </si>
  <si>
    <t>moveClose=n3-3TOn3-3-2,1.6</t>
  </si>
  <si>
    <t>n3-3-2TOn3-3-2-1</t>
  </si>
  <si>
    <t>fadeOn=n3-3-2TOn3-3-2-1,1.2</t>
  </si>
  <si>
    <t>fadeOff=n3-3-2TOn3-3-2-1,1.2</t>
  </si>
  <si>
    <t>moveOpen=n3-3-2TOn3-3-2-1,1.6</t>
  </si>
  <si>
    <t>moveClose=n3-3-2TOn3-3-2-1,1.6</t>
  </si>
  <si>
    <t>n3-3-2TOn3-3-2-2</t>
  </si>
  <si>
    <t>fadeOn=n3-3-2TOn3-3-2-2,1.2</t>
  </si>
  <si>
    <t>fadeOff=n3-3-2TOn3-3-2-2,1.2</t>
  </si>
  <si>
    <t>moveOpen=n3-3-2TOn3-3-2-2,1.6</t>
  </si>
  <si>
    <t>moveClose=n3-3-2TOn3-3-2-2,1.6</t>
  </si>
  <si>
    <t>n3-3-2TOn3-3-2-3</t>
  </si>
  <si>
    <t>fadeOn=n3-3-2TOn3-3-2-3,1.2</t>
  </si>
  <si>
    <t>fadeOff=n3-3-2TOn3-3-2-3,1.2</t>
  </si>
  <si>
    <t>moveOpen=n3-3-2TOn3-3-2-3,1.6</t>
  </si>
  <si>
    <t>moveClose=n3-3-2TOn3-3-2-3,1.6</t>
  </si>
  <si>
    <t>n3-3TOn3-3-3</t>
  </si>
  <si>
    <t>fadeOn=n3-3TOn3-3-3,1.2</t>
  </si>
  <si>
    <t>fadeOff=n3-3TOn3-3-3,1.2</t>
  </si>
  <si>
    <t>moveOpen=n3-3TOn3-3-3,1.6</t>
  </si>
  <si>
    <t>moveClose=n3-3TOn3-3-3,1.6</t>
  </si>
  <si>
    <t>n3-3-3TOn3-3-3-1</t>
  </si>
  <si>
    <t>fadeOn=n3-3-3TOn3-3-3-1,1.2</t>
  </si>
  <si>
    <t>fadeOff=n3-3-3TOn3-3-3-1,1.2</t>
  </si>
  <si>
    <t>moveOpen=n3-3-3TOn3-3-3-1,1.6</t>
  </si>
  <si>
    <t>moveClose=n3-3-3TOn3-3-3-1,1.6</t>
  </si>
  <si>
    <t>n3-3-3TOn3-3-3-2</t>
  </si>
  <si>
    <t>fadeOn=n3-3-3TOn3-3-3-2,1.2</t>
  </si>
  <si>
    <t>fadeOff=n3-3-3TOn3-3-3-2,1.2</t>
  </si>
  <si>
    <t>moveOpen=n3-3-3TOn3-3-3-2,1.6</t>
  </si>
  <si>
    <t>moveClose=n3-3-3TOn3-3-3-2,1.6</t>
  </si>
  <si>
    <t>n3-3-3TOn3-3-3-3</t>
  </si>
  <si>
    <t>fadeOn=n3-3-3TOn3-3-3-3,1.2</t>
  </si>
  <si>
    <t>fadeOff=n3-3-3TOn3-3-3-3,1.2</t>
  </si>
  <si>
    <t>moveOpen=n3-3-3TOn3-3-3-3,1.6</t>
  </si>
  <si>
    <t>moveClose=n3-3-3TOn3-3-3-3,1.6</t>
  </si>
  <si>
    <t>n2-4-3-3TOn3-4</t>
  </si>
  <si>
    <t>fadeOn=n2-4-3-3TOn3-4,1.2</t>
  </si>
  <si>
    <t>fadeOff=n2-4-3-3TOn3-4,1.2</t>
  </si>
  <si>
    <t>moveOpen=n2-4-3-3TOn3-4,1.6</t>
  </si>
  <si>
    <t>moveClose=n2-4-3-3TOn3-4,1.6</t>
  </si>
  <si>
    <t>n3-4TOn3-4-1</t>
  </si>
  <si>
    <t>fadeOn=n3-4TOn3-4-1,1.2</t>
  </si>
  <si>
    <t>fadeOff=n3-4TOn3-4-1,1.2</t>
  </si>
  <si>
    <t>moveOpen=n3-4TOn3-4-1,1.6</t>
  </si>
  <si>
    <t>moveClose=n3-4TOn3-4-1,1.6</t>
  </si>
  <si>
    <t>n3-4-1TOn3-4-1-1</t>
  </si>
  <si>
    <t>fadeOn=n3-4-1TOn3-4-1-1,1.2</t>
  </si>
  <si>
    <t>fadeOff=n3-4-1TOn3-4-1-1,1.2</t>
  </si>
  <si>
    <t>moveOpen=n3-4-1TOn3-4-1-1,1.6</t>
  </si>
  <si>
    <t>moveClose=n3-4-1TOn3-4-1-1,1.6</t>
  </si>
  <si>
    <t>n3-4-1TOn3-4-1-2</t>
  </si>
  <si>
    <t>fadeOn=n3-4-1TOn3-4-1-2,1.2</t>
  </si>
  <si>
    <t>fadeOff=n3-4-1TOn3-4-1-2,1.2</t>
  </si>
  <si>
    <t>moveOpen=n3-4-1TOn3-4-1-2,1.6</t>
  </si>
  <si>
    <t>moveClose=n3-4-1TOn3-4-1-2,1.6</t>
  </si>
  <si>
    <t>n3-4-1TOn3-4-1-3</t>
  </si>
  <si>
    <t>fadeOn=n3-4-1TOn3-4-1-3,1.2</t>
  </si>
  <si>
    <t>fadeOff=n3-4-1TOn3-4-1-3,1.2</t>
  </si>
  <si>
    <t>moveOpen=n3-4-1TOn3-4-1-3,1.6</t>
  </si>
  <si>
    <t>moveClose=n3-4-1TOn3-4-1-3,1.6</t>
  </si>
  <si>
    <t>n3-4TOn3-4-2</t>
  </si>
  <si>
    <t>fadeOn=n3-4TOn3-4-2,1.2</t>
  </si>
  <si>
    <t>fadeOff=n3-4TOn3-4-2,1.2</t>
  </si>
  <si>
    <t>moveOpen=n3-4TOn3-4-2,1.6</t>
  </si>
  <si>
    <t>moveClose=n3-4TOn3-4-2,1.6</t>
  </si>
  <si>
    <t>n3-4-2TOn3-4-2-1</t>
  </si>
  <si>
    <t>fadeOn=n3-4-2TOn3-4-2-1,1.2</t>
  </si>
  <si>
    <t>fadeOff=n3-4-2TOn3-4-2-1,1.2</t>
  </si>
  <si>
    <t>moveOpen=n3-4-2TOn3-4-2-1,1.6</t>
  </si>
  <si>
    <t>moveClose=n3-4-2TOn3-4-2-1,1.6</t>
  </si>
  <si>
    <t>n3-4-2TOn3-4-2-2</t>
  </si>
  <si>
    <t>fadeOn=n3-4-2TOn3-4-2-2,1.2</t>
  </si>
  <si>
    <t>fadeOff=n3-4-2TOn3-4-2-2,1.2</t>
  </si>
  <si>
    <t>moveOpen=n3-4-2TOn3-4-2-2,1.6</t>
  </si>
  <si>
    <t>moveClose=n3-4-2TOn3-4-2-2,1.6</t>
  </si>
  <si>
    <t>n3-4-2TOn3-4-2-3</t>
  </si>
  <si>
    <t>fadeOn=n3-4-2TOn3-4-2-3,1.2</t>
  </si>
  <si>
    <t>fadeOff=n3-4-2TOn3-4-2-3,1.2</t>
  </si>
  <si>
    <t>moveOpen=n3-4-2TOn3-4-2-3,1.6</t>
  </si>
  <si>
    <t>moveClose=n3-4-2TOn3-4-2-3,1.6</t>
  </si>
  <si>
    <t>n3-4TOn3-4-3</t>
  </si>
  <si>
    <t>fadeOn=n3-4TOn3-4-3,1.2</t>
  </si>
  <si>
    <t>fadeOff=n3-4TOn3-4-3,1.2</t>
  </si>
  <si>
    <t>moveOpen=n3-4TOn3-4-3,1.6</t>
  </si>
  <si>
    <t>moveClose=n3-4TOn3-4-3,1.6</t>
  </si>
  <si>
    <t>n3-4-3TOn3-4-3-1</t>
  </si>
  <si>
    <t>fadeOn=n3-4-3TOn3-4-3-1,1.2</t>
  </si>
  <si>
    <t>fadeOff=n3-4-3TOn3-4-3-1,1.2</t>
  </si>
  <si>
    <t>moveOpen=n3-4-3TOn3-4-3-1,1.6</t>
  </si>
  <si>
    <t>moveClose=n3-4-3TOn3-4-3-1,1.6</t>
  </si>
  <si>
    <t>n3-4-3TOn3-4-3-2</t>
  </si>
  <si>
    <t>fadeOn=n3-4-3TOn3-4-3-2,1.2</t>
  </si>
  <si>
    <t>fadeOff=n3-4-3TOn3-4-3-2,1.2</t>
  </si>
  <si>
    <t>moveOpen=n3-4-3TOn3-4-3-2,1.6</t>
  </si>
  <si>
    <t>moveClose=n3-4-3TOn3-4-3-2,1.6</t>
  </si>
  <si>
    <t>n3-4-3TOn3-4-3-3</t>
  </si>
  <si>
    <t>fadeOn=n3-4-3TOn3-4-3-3,1.2</t>
  </si>
  <si>
    <t>fadeOff=n3-4-3TOn3-4-3-3,1.2</t>
  </si>
  <si>
    <t>moveOpen=n3-4-3TOn3-4-3-3,1.6</t>
  </si>
  <si>
    <t>moveClose=n3-4-3TOn3-4-3-3,1.6</t>
  </si>
  <si>
    <t>n0TOn4</t>
  </si>
  <si>
    <t>fadeOn=n0TOn4,1.2</t>
  </si>
  <si>
    <t>fadeOff=n0TOn4,1.2</t>
  </si>
  <si>
    <t>moveOpen=n0TOn4,1.6</t>
  </si>
  <si>
    <t>moveClose=n0TOn4,1.6</t>
  </si>
  <si>
    <t>n3-4-3-3TOn4-1</t>
  </si>
  <si>
    <t>fadeOn=n3-4-3-3TOn4-1,1.2</t>
  </si>
  <si>
    <t>fadeOff=n3-4-3-3TOn4-1,1.2</t>
  </si>
  <si>
    <t>moveOpen=n3-4-3-3TOn4-1,1.6</t>
  </si>
  <si>
    <t>moveClose=n3-4-3-3TOn4-1,1.6</t>
  </si>
  <si>
    <t>n4-1TOn4-1-1</t>
  </si>
  <si>
    <t>fadeOn=n4-1TOn4-1-1,1.2</t>
  </si>
  <si>
    <t>fadeOff=n4-1TOn4-1-1,1.2</t>
  </si>
  <si>
    <t>moveOpen=n4-1TOn4-1-1,1.6</t>
  </si>
  <si>
    <t>moveClose=n4-1TOn4-1-1,1.6</t>
  </si>
  <si>
    <t>n4-1-1TOn4-1-1-1</t>
  </si>
  <si>
    <t>fadeOn=n4-1-1TOn4-1-1-1,1.2</t>
  </si>
  <si>
    <t>fadeOff=n4-1-1TOn4-1-1-1,1.2</t>
  </si>
  <si>
    <t>moveOpen=n4-1-1TOn4-1-1-1,1.6</t>
  </si>
  <si>
    <t>moveClose=n4-1-1TOn4-1-1-1,1.6</t>
  </si>
  <si>
    <t>n4-1-1TOn4-1-1-2</t>
  </si>
  <si>
    <t>fadeOn=n4-1-1TOn4-1-1-2,1.2</t>
  </si>
  <si>
    <t>fadeOff=n4-1-1TOn4-1-1-2,1.2</t>
  </si>
  <si>
    <t>moveOpen=n4-1-1TOn4-1-1-2,1.6</t>
  </si>
  <si>
    <t>moveClose=n4-1-1TOn4-1-1-2,1.6</t>
  </si>
  <si>
    <t>n4-1-1TOn4-1-1-3</t>
  </si>
  <si>
    <t>fadeOn=n4-1-1TOn4-1-1-3,1.2</t>
  </si>
  <si>
    <t>fadeOff=n4-1-1TOn4-1-1-3,1.2</t>
  </si>
  <si>
    <t>moveOpen=n4-1-1TOn4-1-1-3,1.6</t>
  </si>
  <si>
    <t>moveClose=n4-1-1TOn4-1-1-3,1.6</t>
  </si>
  <si>
    <t>n4-1TOn4-1-2</t>
  </si>
  <si>
    <t>fadeOn=n4-1TOn4-1-2,1.2</t>
  </si>
  <si>
    <t>fadeOff=n4-1TOn4-1-2,1.2</t>
  </si>
  <si>
    <t>moveOpen=n4-1TOn4-1-2,1.6</t>
  </si>
  <si>
    <t>moveClose=n4-1TOn4-1-2,1.6</t>
  </si>
  <si>
    <t>n4-1-2TOn4-1-2-1</t>
  </si>
  <si>
    <t>fadeOn=n4-1-2TOn4-1-2-1,1.2</t>
  </si>
  <si>
    <t>fadeOff=n4-1-2TOn4-1-2-1,1.2</t>
  </si>
  <si>
    <t>moveOpen=n4-1-2TOn4-1-2-1,1.6</t>
  </si>
  <si>
    <t>moveClose=n4-1-2TOn4-1-2-1,1.6</t>
  </si>
  <si>
    <t>n4-1-2TOn4-1-2-2</t>
  </si>
  <si>
    <t>fadeOn=n4-1-2TOn4-1-2-2,1.2</t>
  </si>
  <si>
    <t>fadeOff=n4-1-2TOn4-1-2-2,1.2</t>
  </si>
  <si>
    <t>moveOpen=n4-1-2TOn4-1-2-2,1.6</t>
  </si>
  <si>
    <t>moveClose=n4-1-2TOn4-1-2-2,1.6</t>
  </si>
  <si>
    <t>n4-1-2TOn4-1-2-3</t>
  </si>
  <si>
    <t>fadeOn=n4-1-2TOn4-1-2-3,1.2</t>
  </si>
  <si>
    <t>fadeOff=n4-1-2TOn4-1-2-3,1.2</t>
  </si>
  <si>
    <t>moveOpen=n4-1-2TOn4-1-2-3,1.6</t>
  </si>
  <si>
    <t>moveClose=n4-1-2TOn4-1-2-3,1.6</t>
  </si>
  <si>
    <t>n4-1TOn4-1-3</t>
  </si>
  <si>
    <t>fadeOn=n4-1TOn4-1-3,1.2</t>
  </si>
  <si>
    <t>fadeOff=n4-1TOn4-1-3,1.2</t>
  </si>
  <si>
    <t>moveOpen=n4-1TOn4-1-3,1.6</t>
  </si>
  <si>
    <t>moveClose=n4-1TOn4-1-3,1.6</t>
  </si>
  <si>
    <t>n4-1-3TOn4-1-3-1</t>
  </si>
  <si>
    <t>fadeOn=n4-1-3TOn4-1-3-1,1.2</t>
  </si>
  <si>
    <t>fadeOff=n4-1-3TOn4-1-3-1,1.2</t>
  </si>
  <si>
    <t>moveOpen=n4-1-3TOn4-1-3-1,1.6</t>
  </si>
  <si>
    <t>moveClose=n4-1-3TOn4-1-3-1,1.6</t>
  </si>
  <si>
    <t>n4-1-3TOn4-1-3-2</t>
  </si>
  <si>
    <t>fadeOn=n4-1-3TOn4-1-3-2,1.2</t>
  </si>
  <si>
    <t>fadeOff=n4-1-3TOn4-1-3-2,1.2</t>
  </si>
  <si>
    <t>moveOpen=n4-1-3TOn4-1-3-2,1.6</t>
  </si>
  <si>
    <t>moveClose=n4-1-3TOn4-1-3-2,1.6</t>
  </si>
  <si>
    <t>n4-1-3TOn4-1-3-3</t>
  </si>
  <si>
    <t>fadeOn=n4-1-3TOn4-1-3-3,1.2</t>
  </si>
  <si>
    <t>fadeOff=n4-1-3TOn4-1-3-3,1.2</t>
  </si>
  <si>
    <t>moveOpen=n4-1-3TOn4-1-3-3,1.6</t>
  </si>
  <si>
    <t>moveClose=n4-1-3TOn4-1-3-3,1.6</t>
  </si>
  <si>
    <t>n3-4-3-3TOn4-2</t>
  </si>
  <si>
    <t>fadeOn=n3-4-3-3TOn4-2,1.2</t>
  </si>
  <si>
    <t>fadeOff=n3-4-3-3TOn4-2,1.2</t>
  </si>
  <si>
    <t>moveOpen=n3-4-3-3TOn4-2,1.6</t>
  </si>
  <si>
    <t>moveClose=n3-4-3-3TOn4-2,1.6</t>
  </si>
  <si>
    <t>n4-2TOn4-2-1</t>
  </si>
  <si>
    <t>fadeOn=n4-2TOn4-2-1,1.2</t>
  </si>
  <si>
    <t>fadeOff=n4-2TOn4-2-1,1.2</t>
  </si>
  <si>
    <t>moveOpen=n4-2TOn4-2-1,1.6</t>
  </si>
  <si>
    <t>moveClose=n4-2TOn4-2-1,1.6</t>
  </si>
  <si>
    <t>n4-2-1TOn4-2-1-1</t>
  </si>
  <si>
    <t>fadeOn=n4-2-1TOn4-2-1-1,1.2</t>
  </si>
  <si>
    <t>fadeOff=n4-2-1TOn4-2-1-1,1.2</t>
  </si>
  <si>
    <t>moveOpen=n4-2-1TOn4-2-1-1,1.6</t>
  </si>
  <si>
    <t>moveClose=n4-2-1TOn4-2-1-1,1.6</t>
  </si>
  <si>
    <t>n4-2-1TOn4-2-1-2</t>
  </si>
  <si>
    <t>fadeOn=n4-2-1TOn4-2-1-2,1.2</t>
  </si>
  <si>
    <t>fadeOff=n4-2-1TOn4-2-1-2,1.2</t>
  </si>
  <si>
    <t>moveOpen=n4-2-1TOn4-2-1-2,1.6</t>
  </si>
  <si>
    <t>moveClose=n4-2-1TOn4-2-1-2,1.6</t>
  </si>
  <si>
    <t>n4-2-1TOn4-2-1-3</t>
  </si>
  <si>
    <t>fadeOn=n4-2-1TOn4-2-1-3,1.2</t>
  </si>
  <si>
    <t>fadeOff=n4-2-1TOn4-2-1-3,1.2</t>
  </si>
  <si>
    <t>moveOpen=n4-2-1TOn4-2-1-3,1.6</t>
  </si>
  <si>
    <t>moveClose=n4-2-1TOn4-2-1-3,1.6</t>
  </si>
  <si>
    <t>n4-2TOn4-2-2</t>
  </si>
  <si>
    <t>fadeOn=n4-2TOn4-2-2,1.2</t>
  </si>
  <si>
    <t>fadeOff=n4-2TOn4-2-2,1.2</t>
  </si>
  <si>
    <t>moveOpen=n4-2TOn4-2-2,1.6</t>
  </si>
  <si>
    <t>moveClose=n4-2TOn4-2-2,1.6</t>
  </si>
  <si>
    <t>n4-2-2TOn4-2-2-1</t>
  </si>
  <si>
    <t>fadeOn=n4-2-2TOn4-2-2-1,1.2</t>
  </si>
  <si>
    <t>fadeOff=n4-2-2TOn4-2-2-1,1.2</t>
  </si>
  <si>
    <t>moveOpen=n4-2-2TOn4-2-2-1,1.6</t>
  </si>
  <si>
    <t>moveClose=n4-2-2TOn4-2-2-1,1.6</t>
  </si>
  <si>
    <t>n4-2-2TOn4-2-2-2</t>
  </si>
  <si>
    <t>fadeOn=n4-2-2TOn4-2-2-2,1.2</t>
  </si>
  <si>
    <t>fadeOff=n4-2-2TOn4-2-2-2,1.2</t>
  </si>
  <si>
    <t>moveOpen=n4-2-2TOn4-2-2-2,1.6</t>
  </si>
  <si>
    <t>moveClose=n4-2-2TOn4-2-2-2,1.6</t>
  </si>
  <si>
    <t>n4-2-2TOn4-2-2-3</t>
  </si>
  <si>
    <t>fadeOn=n4-2-2TOn4-2-2-3,1.2</t>
  </si>
  <si>
    <t>fadeOff=n4-2-2TOn4-2-2-3,1.2</t>
  </si>
  <si>
    <t>moveOpen=n4-2-2TOn4-2-2-3,1.6</t>
  </si>
  <si>
    <t>moveClose=n4-2-2TOn4-2-2-3,1.6</t>
  </si>
  <si>
    <t>n4-2TOn4-2-3</t>
  </si>
  <si>
    <t>fadeOn=n4-2TOn4-2-3,1.2</t>
  </si>
  <si>
    <t>fadeOff=n4-2TOn4-2-3,1.2</t>
  </si>
  <si>
    <t>moveOpen=n4-2TOn4-2-3,1.6</t>
  </si>
  <si>
    <t>moveClose=n4-2TOn4-2-3,1.6</t>
  </si>
  <si>
    <t>n4-2-3TOn4-2-3-1</t>
  </si>
  <si>
    <t>fadeOn=n4-2-3TOn4-2-3-1,1.2</t>
  </si>
  <si>
    <t>fadeOff=n4-2-3TOn4-2-3-1,1.2</t>
  </si>
  <si>
    <t>moveOpen=n4-2-3TOn4-2-3-1,1.6</t>
  </si>
  <si>
    <t>moveClose=n4-2-3TOn4-2-3-1,1.6</t>
  </si>
  <si>
    <t>n4-2-3TOn4-2-3-2</t>
  </si>
  <si>
    <t>fadeOn=n4-2-3TOn4-2-3-2,1.2</t>
  </si>
  <si>
    <t>fadeOff=n4-2-3TOn4-2-3-2,1.2</t>
  </si>
  <si>
    <t>moveOpen=n4-2-3TOn4-2-3-2,1.6</t>
  </si>
  <si>
    <t>moveClose=n4-2-3TOn4-2-3-2,1.6</t>
  </si>
  <si>
    <t>n4-2-3TOn4-2-3-3</t>
  </si>
  <si>
    <t>fadeOn=n4-2-3TOn4-2-3-3,1.2</t>
  </si>
  <si>
    <t>fadeOff=n4-2-3TOn4-2-3-3,1.2</t>
  </si>
  <si>
    <t>moveOpen=n4-2-3TOn4-2-3-3,1.6</t>
  </si>
  <si>
    <t>moveClose=n4-2-3TOn4-2-3-3,1.6</t>
  </si>
  <si>
    <t>n3-4-3-3TOn4-3</t>
  </si>
  <si>
    <t>fadeOn=n3-4-3-3TOn4-3,1.2</t>
  </si>
  <si>
    <t>fadeOff=n3-4-3-3TOn4-3,1.2</t>
  </si>
  <si>
    <t>moveOpen=n3-4-3-3TOn4-3,1.6</t>
  </si>
  <si>
    <t>moveClose=n3-4-3-3TOn4-3,1.6</t>
  </si>
  <si>
    <t>n4-3TOn4-3-1</t>
  </si>
  <si>
    <t>fadeOn=n4-3TOn4-3-1,1.2</t>
  </si>
  <si>
    <t>fadeOff=n4-3TOn4-3-1,1.2</t>
  </si>
  <si>
    <t>moveOpen=n4-3TOn4-3-1,1.6</t>
  </si>
  <si>
    <t>moveClose=n4-3TOn4-3-1,1.6</t>
  </si>
  <si>
    <t>n4-3-1TOn4-3-1-1</t>
  </si>
  <si>
    <t>fadeOn=n4-3-1TOn4-3-1-1,1.2</t>
  </si>
  <si>
    <t>fadeOff=n4-3-1TOn4-3-1-1,1.2</t>
  </si>
  <si>
    <t>moveOpen=n4-3-1TOn4-3-1-1,1.6</t>
  </si>
  <si>
    <t>moveClose=n4-3-1TOn4-3-1-1,1.6</t>
  </si>
  <si>
    <t>n4-3-1TOn4-3-1-2</t>
  </si>
  <si>
    <t>fadeOn=n4-3-1TOn4-3-1-2,1.2</t>
  </si>
  <si>
    <t>fadeOff=n4-3-1TOn4-3-1-2,1.2</t>
  </si>
  <si>
    <t>moveOpen=n4-3-1TOn4-3-1-2,1.6</t>
  </si>
  <si>
    <t>moveClose=n4-3-1TOn4-3-1-2,1.6</t>
  </si>
  <si>
    <t>n4-3-1TOn4-3-1-3</t>
  </si>
  <si>
    <t>fadeOn=n4-3-1TOn4-3-1-3,1.2</t>
  </si>
  <si>
    <t>fadeOff=n4-3-1TOn4-3-1-3,1.2</t>
  </si>
  <si>
    <t>moveOpen=n4-3-1TOn4-3-1-3,1.6</t>
  </si>
  <si>
    <t>moveClose=n4-3-1TOn4-3-1-3,1.6</t>
  </si>
  <si>
    <t>n4-3TOn4-3-2</t>
  </si>
  <si>
    <t>fadeOn=n4-3TOn4-3-2,1.2</t>
  </si>
  <si>
    <t>fadeOff=n4-3TOn4-3-2,1.2</t>
  </si>
  <si>
    <t>moveOpen=n4-3TOn4-3-2,1.6</t>
  </si>
  <si>
    <t>moveClose=n4-3TOn4-3-2,1.6</t>
  </si>
  <si>
    <t>n4-3-2TOn4-3-2-1</t>
  </si>
  <si>
    <t>fadeOn=n4-3-2TOn4-3-2-1,1.2</t>
  </si>
  <si>
    <t>fadeOff=n4-3-2TOn4-3-2-1,1.2</t>
  </si>
  <si>
    <t>moveOpen=n4-3-2TOn4-3-2-1,1.6</t>
  </si>
  <si>
    <t>moveClose=n4-3-2TOn4-3-2-1,1.6</t>
  </si>
  <si>
    <t>n4-3-2TOn4-3-2-2</t>
  </si>
  <si>
    <t>fadeOn=n4-3-2TOn4-3-2-2,1.2</t>
  </si>
  <si>
    <t>fadeOff=n4-3-2TOn4-3-2-2,1.2</t>
  </si>
  <si>
    <t>moveOpen=n4-3-2TOn4-3-2-2,1.6</t>
  </si>
  <si>
    <t>moveClose=n4-3-2TOn4-3-2-2,1.6</t>
  </si>
  <si>
    <t>n4-3-2TOn4-3-2-3</t>
  </si>
  <si>
    <t>fadeOn=n4-3-2TOn4-3-2-3,1.2</t>
  </si>
  <si>
    <t>fadeOff=n4-3-2TOn4-3-2-3,1.2</t>
  </si>
  <si>
    <t>moveOpen=n4-3-2TOn4-3-2-3,1.6</t>
  </si>
  <si>
    <t>moveClose=n4-3-2TOn4-3-2-3,1.6</t>
  </si>
  <si>
    <t>n4-3TOn4-3-3</t>
  </si>
  <si>
    <t>fadeOn=n4-3TOn4-3-3,1.2</t>
  </si>
  <si>
    <t>fadeOff=n4-3TOn4-3-3,1.2</t>
  </si>
  <si>
    <t>moveOpen=n4-3TOn4-3-3,1.6</t>
  </si>
  <si>
    <t>moveClose=n4-3TOn4-3-3,1.6</t>
  </si>
  <si>
    <t>n4-3-3TOn4-3-3-1</t>
  </si>
  <si>
    <t>fadeOn=n4-3-3TOn4-3-3-1,1.2</t>
  </si>
  <si>
    <t>fadeOff=n4-3-3TOn4-3-3-1,1.2</t>
  </si>
  <si>
    <t>moveOpen=n4-3-3TOn4-3-3-1,1.6</t>
  </si>
  <si>
    <t>moveClose=n4-3-3TOn4-3-3-1,1.6</t>
  </si>
  <si>
    <t>n4-3-3TOn4-3-3-2</t>
  </si>
  <si>
    <t>fadeOn=n4-3-3TOn4-3-3-2,1.2</t>
  </si>
  <si>
    <t>fadeOff=n4-3-3TOn4-3-3-2,1.2</t>
  </si>
  <si>
    <t>moveOpen=n4-3-3TOn4-3-3-2,1.6</t>
  </si>
  <si>
    <t>moveClose=n4-3-3TOn4-3-3-2,1.6</t>
  </si>
  <si>
    <t>n4-3-3TOn4-3-3-3</t>
  </si>
  <si>
    <t>fadeOn=n4-3-3TOn4-3-3-3,1.2</t>
  </si>
  <si>
    <t>fadeOff=n4-3-3TOn4-3-3-3,1.2</t>
  </si>
  <si>
    <t>moveOpen=n4-3-3TOn4-3-3-3,1.6</t>
  </si>
  <si>
    <t>moveClose=n4-3-3TOn4-3-3-3,1.6</t>
  </si>
  <si>
    <t>n3-4-3-3TOn4-4</t>
  </si>
  <si>
    <t>fadeOn=n3-4-3-3TOn4-4,1.2</t>
  </si>
  <si>
    <t>fadeOff=n3-4-3-3TOn4-4,1.2</t>
  </si>
  <si>
    <t>moveOpen=n3-4-3-3TOn4-4,1.6</t>
  </si>
  <si>
    <t>moveClose=n3-4-3-3TOn4-4,1.6</t>
  </si>
  <si>
    <t>n4-4TOn4-4-1</t>
  </si>
  <si>
    <t>fadeOn=n4-4TOn4-4-1,1.2</t>
  </si>
  <si>
    <t>fadeOff=n4-4TOn4-4-1,1.2</t>
  </si>
  <si>
    <t>moveOpen=n4-4TOn4-4-1,1.6</t>
  </si>
  <si>
    <t>moveClose=n4-4TOn4-4-1,1.6</t>
  </si>
  <si>
    <t>n4-4-1TOn4-4-1-1</t>
  </si>
  <si>
    <t>fadeOn=n4-4-1TOn4-4-1-1,1.2</t>
  </si>
  <si>
    <t>fadeOff=n4-4-1TOn4-4-1-1,1.2</t>
  </si>
  <si>
    <t>moveOpen=n4-4-1TOn4-4-1-1,1.6</t>
  </si>
  <si>
    <t>moveClose=n4-4-1TOn4-4-1-1,1.6</t>
  </si>
  <si>
    <t>n4-4-1TOn4-4-1-2</t>
  </si>
  <si>
    <t>fadeOn=n4-4-1TOn4-4-1-2,1.2</t>
  </si>
  <si>
    <t>fadeOff=n4-4-1TOn4-4-1-2,1.2</t>
  </si>
  <si>
    <t>moveOpen=n4-4-1TOn4-4-1-2,1.6</t>
  </si>
  <si>
    <t>moveClose=n4-4-1TOn4-4-1-2,1.6</t>
  </si>
  <si>
    <t>n4-4-1TOn4-4-1-3</t>
  </si>
  <si>
    <t>fadeOn=n4-4-1TOn4-4-1-3,1.2</t>
  </si>
  <si>
    <t>fadeOff=n4-4-1TOn4-4-1-3,1.2</t>
  </si>
  <si>
    <t>moveOpen=n4-4-1TOn4-4-1-3,1.6</t>
  </si>
  <si>
    <t>moveClose=n4-4-1TOn4-4-1-3,1.6</t>
  </si>
  <si>
    <t>n4-4TOn4-4-2</t>
  </si>
  <si>
    <t>fadeOn=n4-4TOn4-4-2,1.2</t>
  </si>
  <si>
    <t>fadeOff=n4-4TOn4-4-2,1.2</t>
  </si>
  <si>
    <t>moveOpen=n4-4TOn4-4-2,1.6</t>
  </si>
  <si>
    <t>moveClose=n4-4TOn4-4-2,1.6</t>
  </si>
  <si>
    <t>n4-4-2TOn4-4-2-1</t>
  </si>
  <si>
    <t>fadeOn=n4-4-2TOn4-4-2-1,1.2</t>
  </si>
  <si>
    <t>fadeOff=n4-4-2TOn4-4-2-1,1.2</t>
  </si>
  <si>
    <t>moveOpen=n4-4-2TOn4-4-2-1,1.6</t>
  </si>
  <si>
    <t>moveClose=n4-4-2TOn4-4-2-1,1.6</t>
  </si>
  <si>
    <t>n4-4-2TOn4-4-2-2</t>
  </si>
  <si>
    <t>fadeOn=n4-4-2TOn4-4-2-2,1.2</t>
  </si>
  <si>
    <t>fadeOff=n4-4-2TOn4-4-2-2,1.2</t>
  </si>
  <si>
    <t>moveOpen=n4-4-2TOn4-4-2-2,1.6</t>
  </si>
  <si>
    <t>moveClose=n4-4-2TOn4-4-2-2,1.6</t>
  </si>
  <si>
    <t>n4-4-2TOn4-4-2-3</t>
  </si>
  <si>
    <t>fadeOn=n4-4-2TOn4-4-2-3,1.2</t>
  </si>
  <si>
    <t>fadeOff=n4-4-2TOn4-4-2-3,1.2</t>
  </si>
  <si>
    <t>moveOpen=n4-4-2TOn4-4-2-3,1.6</t>
  </si>
  <si>
    <t>moveClose=n4-4-2TOn4-4-2-3,1.6</t>
  </si>
  <si>
    <t>n4-4TOn4-4-3</t>
  </si>
  <si>
    <t>fadeOn=n4-4TOn4-4-3,1.2</t>
  </si>
  <si>
    <t>fadeOff=n4-4TOn4-4-3,1.2</t>
  </si>
  <si>
    <t>moveOpen=n4-4TOn4-4-3,1.6</t>
  </si>
  <si>
    <t>moveClose=n4-4TOn4-4-3,1.6</t>
  </si>
  <si>
    <t>n4-4-3TOn4-4-3-1</t>
  </si>
  <si>
    <t>fadeOn=n4-4-3TOn4-4-3-1,1.2</t>
  </si>
  <si>
    <t>fadeOff=n4-4-3TOn4-4-3-1,1.2</t>
  </si>
  <si>
    <t>moveOpen=n4-4-3TOn4-4-3-1,1.6</t>
  </si>
  <si>
    <t>moveClose=n4-4-3TOn4-4-3-1,1.6</t>
  </si>
  <si>
    <t>n4-4-3TOn4-4-3-2</t>
  </si>
  <si>
    <t>fadeOn=n4-4-3TOn4-4-3-2,1.2</t>
  </si>
  <si>
    <t>fadeOff=n4-4-3TOn4-4-3-2,1.2</t>
  </si>
  <si>
    <t>moveOpen=n4-4-3TOn4-4-3-2,1.6</t>
  </si>
  <si>
    <t>moveClose=n4-4-3TOn4-4-3-2,1.6</t>
  </si>
  <si>
    <t>n4-4-3TOn4-4-3-3</t>
  </si>
  <si>
    <t>fadeOn=n4-4-3TOn4-4-3-3,1.2</t>
  </si>
  <si>
    <t>fadeOff=n4-4-3TOn4-4-3-3,1.2</t>
  </si>
  <si>
    <t>moveOpen=n4-4-3TOn4-4-3-3,1.6</t>
  </si>
  <si>
    <t>moveClose=n4-4-3TOn4-4-3-3,1.6</t>
  </si>
  <si>
    <t>n0TOn5</t>
  </si>
  <si>
    <t>fadeOn=n0TOn5,1.2</t>
  </si>
  <si>
    <t>fadeOff=n0TOn5,1.2</t>
  </si>
  <si>
    <t>moveOpen=n0TOn5,1.6</t>
  </si>
  <si>
    <t>moveClose=n0TOn5,1.6</t>
  </si>
  <si>
    <t>n4-4-3-3TOn5-1</t>
  </si>
  <si>
    <t>fadeOn=n4-4-3-3TOn5-1,1.2</t>
  </si>
  <si>
    <t>fadeOff=n4-4-3-3TOn5-1,1.2</t>
  </si>
  <si>
    <t>moveOpen=n4-4-3-3TOn5-1,1.6</t>
  </si>
  <si>
    <t>moveClose=n4-4-3-3TOn5-1,1.6</t>
  </si>
  <si>
    <t>n5-1TOn5-1-1</t>
  </si>
  <si>
    <t>fadeOn=n5-1TOn5-1-1,1.2</t>
  </si>
  <si>
    <t>fadeOff=n5-1TOn5-1-1,1.2</t>
  </si>
  <si>
    <t>moveOpen=n5-1TOn5-1-1,1.6</t>
  </si>
  <si>
    <t>moveClose=n5-1TOn5-1-1,1.6</t>
  </si>
  <si>
    <t>n5-1-1TOn5-1-1-1</t>
  </si>
  <si>
    <t>fadeOn=n5-1-1TOn5-1-1-1,1.2</t>
  </si>
  <si>
    <t>fadeOff=n5-1-1TOn5-1-1-1,1.2</t>
  </si>
  <si>
    <t>moveOpen=n5-1-1TOn5-1-1-1,1.6</t>
  </si>
  <si>
    <t>moveClose=n5-1-1TOn5-1-1-1,1.6</t>
  </si>
  <si>
    <t>n5-1-1TOn5-1-1-2</t>
  </si>
  <si>
    <t>fadeOn=n5-1-1TOn5-1-1-2,1.2</t>
  </si>
  <si>
    <t>fadeOff=n5-1-1TOn5-1-1-2,1.2</t>
  </si>
  <si>
    <t>moveOpen=n5-1-1TOn5-1-1-2,1.6</t>
  </si>
  <si>
    <t>moveClose=n5-1-1TOn5-1-1-2,1.6</t>
  </si>
  <si>
    <t>n5-1-1TOn5-1-1-3</t>
  </si>
  <si>
    <t>fadeOn=n5-1-1TOn5-1-1-3,1.2</t>
  </si>
  <si>
    <t>fadeOff=n5-1-1TOn5-1-1-3,1.2</t>
  </si>
  <si>
    <t>moveOpen=n5-1-1TOn5-1-1-3,1.6</t>
  </si>
  <si>
    <t>moveClose=n5-1-1TOn5-1-1-3,1.6</t>
  </si>
  <si>
    <t>n5-1TOn5-1-2</t>
  </si>
  <si>
    <t>fadeOn=n5-1TOn5-1-2,1.2</t>
  </si>
  <si>
    <t>fadeOff=n5-1TOn5-1-2,1.2</t>
  </si>
  <si>
    <t>moveOpen=n5-1TOn5-1-2,1.6</t>
  </si>
  <si>
    <t>moveClose=n5-1TOn5-1-2,1.6</t>
  </si>
  <si>
    <t>n5-1-2TOn5-1-2-1</t>
  </si>
  <si>
    <t>fadeOn=n5-1-2TOn5-1-2-1,1.2</t>
  </si>
  <si>
    <t>fadeOff=n5-1-2TOn5-1-2-1,1.2</t>
  </si>
  <si>
    <t>moveOpen=n5-1-2TOn5-1-2-1,1.6</t>
  </si>
  <si>
    <t>moveClose=n5-1-2TOn5-1-2-1,1.6</t>
  </si>
  <si>
    <t>n5-1-2TOn5-1-2-2</t>
  </si>
  <si>
    <t>fadeOn=n5-1-2TOn5-1-2-2,1.2</t>
  </si>
  <si>
    <t>fadeOff=n5-1-2TOn5-1-2-2,1.2</t>
  </si>
  <si>
    <t>moveOpen=n5-1-2TOn5-1-2-2,1.6</t>
  </si>
  <si>
    <t>moveClose=n5-1-2TOn5-1-2-2,1.6</t>
  </si>
  <si>
    <t>n5-1-2TOn5-1-2-3</t>
  </si>
  <si>
    <t>fadeOn=n5-1-2TOn5-1-2-3,1.2</t>
  </si>
  <si>
    <t>fadeOff=n5-1-2TOn5-1-2-3,1.2</t>
  </si>
  <si>
    <t>moveOpen=n5-1-2TOn5-1-2-3,1.6</t>
  </si>
  <si>
    <t>moveClose=n5-1-2TOn5-1-2-3,1.6</t>
  </si>
  <si>
    <t>n5-1TOn5-1-3</t>
  </si>
  <si>
    <t>fadeOn=n5-1TOn5-1-3,1.2</t>
  </si>
  <si>
    <t>fadeOff=n5-1TOn5-1-3,1.2</t>
  </si>
  <si>
    <t>moveOpen=n5-1TOn5-1-3,1.6</t>
  </si>
  <si>
    <t>moveClose=n5-1TOn5-1-3,1.6</t>
  </si>
  <si>
    <t>n5-1-3TOn5-1-3-1</t>
  </si>
  <si>
    <t>fadeOn=n5-1-3TOn5-1-3-1,1.2</t>
  </si>
  <si>
    <t>fadeOff=n5-1-3TOn5-1-3-1,1.2</t>
  </si>
  <si>
    <t>moveOpen=n5-1-3TOn5-1-3-1,1.6</t>
  </si>
  <si>
    <t>moveClose=n5-1-3TOn5-1-3-1,1.6</t>
  </si>
  <si>
    <t>n5-1-3TOn5-1-3-2</t>
  </si>
  <si>
    <t>fadeOn=n5-1-3TOn5-1-3-2,1.2</t>
  </si>
  <si>
    <t>fadeOff=n5-1-3TOn5-1-3-2,1.2</t>
  </si>
  <si>
    <t>moveOpen=n5-1-3TOn5-1-3-2,1.6</t>
  </si>
  <si>
    <t>moveClose=n5-1-3TOn5-1-3-2,1.6</t>
  </si>
  <si>
    <t>n5-1-3TOn5-1-3-3</t>
  </si>
  <si>
    <t>fadeOn=n5-1-3TOn5-1-3-3,1.2</t>
  </si>
  <si>
    <t>fadeOff=n5-1-3TOn5-1-3-3,1.2</t>
  </si>
  <si>
    <t>moveOpen=n5-1-3TOn5-1-3-3,1.6</t>
  </si>
  <si>
    <t>moveClose=n5-1-3TOn5-1-3-3,1.6</t>
  </si>
  <si>
    <t>n4-4-3-3TOn5-2</t>
  </si>
  <si>
    <t>fadeOn=n4-4-3-3TOn5-2,1.2</t>
  </si>
  <si>
    <t>fadeOff=n4-4-3-3TOn5-2,1.2</t>
  </si>
  <si>
    <t>moveOpen=n4-4-3-3TOn5-2,1.6</t>
  </si>
  <si>
    <t>moveClose=n4-4-3-3TOn5-2,1.6</t>
  </si>
  <si>
    <t>n5-2TOn5-2-1</t>
  </si>
  <si>
    <t>fadeOn=n5-2TOn5-2-1,1.2</t>
  </si>
  <si>
    <t>fadeOff=n5-2TOn5-2-1,1.2</t>
  </si>
  <si>
    <t>moveOpen=n5-2TOn5-2-1,1.6</t>
  </si>
  <si>
    <t>moveClose=n5-2TOn5-2-1,1.6</t>
  </si>
  <si>
    <t>n5-2-1TOn5-2-1-1</t>
  </si>
  <si>
    <t>fadeOn=n5-2-1TOn5-2-1-1,1.2</t>
  </si>
  <si>
    <t>fadeOff=n5-2-1TOn5-2-1-1,1.2</t>
  </si>
  <si>
    <t>moveOpen=n5-2-1TOn5-2-1-1,1.6</t>
  </si>
  <si>
    <t>moveClose=n5-2-1TOn5-2-1-1,1.6</t>
  </si>
  <si>
    <t>n5-2-1TOn5-2-1-2</t>
  </si>
  <si>
    <t>fadeOn=n5-2-1TOn5-2-1-2,1.2</t>
  </si>
  <si>
    <t>fadeOff=n5-2-1TOn5-2-1-2,1.2</t>
  </si>
  <si>
    <t>moveOpen=n5-2-1TOn5-2-1-2,1.6</t>
  </si>
  <si>
    <t>moveClose=n5-2-1TOn5-2-1-2,1.6</t>
  </si>
  <si>
    <t>n5-2-1TOn5-2-1-3</t>
  </si>
  <si>
    <t>fadeOn=n5-2-1TOn5-2-1-3,1.2</t>
  </si>
  <si>
    <t>fadeOff=n5-2-1TOn5-2-1-3,1.2</t>
  </si>
  <si>
    <t>moveOpen=n5-2-1TOn5-2-1-3,1.6</t>
  </si>
  <si>
    <t>moveClose=n5-2-1TOn5-2-1-3,1.6</t>
  </si>
  <si>
    <t>n5-2TOn5-2-2</t>
  </si>
  <si>
    <t>fadeOn=n5-2TOn5-2-2,1.2</t>
  </si>
  <si>
    <t>fadeOff=n5-2TOn5-2-2,1.2</t>
  </si>
  <si>
    <t>moveOpen=n5-2TOn5-2-2,1.6</t>
  </si>
  <si>
    <t>moveClose=n5-2TOn5-2-2,1.6</t>
  </si>
  <si>
    <t>n5-2-2TOn5-2-2-1</t>
  </si>
  <si>
    <t>fadeOn=n5-2-2TOn5-2-2-1,1.2</t>
  </si>
  <si>
    <t>fadeOff=n5-2-2TOn5-2-2-1,1.2</t>
  </si>
  <si>
    <t>moveOpen=n5-2-2TOn5-2-2-1,1.6</t>
  </si>
  <si>
    <t>moveClose=n5-2-2TOn5-2-2-1,1.6</t>
  </si>
  <si>
    <t>n5-2-2TOn5-2-2-2</t>
  </si>
  <si>
    <t>fadeOn=n5-2-2TOn5-2-2-2,1.2</t>
  </si>
  <si>
    <t>fadeOff=n5-2-2TOn5-2-2-2,1.2</t>
  </si>
  <si>
    <t>moveOpen=n5-2-2TOn5-2-2-2,1.6</t>
  </si>
  <si>
    <t>moveClose=n5-2-2TOn5-2-2-2,1.6</t>
  </si>
  <si>
    <t>n5-2-2TOn5-2-2-3</t>
  </si>
  <si>
    <t>fadeOn=n5-2-2TOn5-2-2-3,1.2</t>
  </si>
  <si>
    <t>fadeOff=n5-2-2TOn5-2-2-3,1.2</t>
  </si>
  <si>
    <t>moveOpen=n5-2-2TOn5-2-2-3,1.6</t>
  </si>
  <si>
    <t>moveClose=n5-2-2TOn5-2-2-3,1.6</t>
  </si>
  <si>
    <t>n5-2TOn5-2-3</t>
  </si>
  <si>
    <t>fadeOn=n5-2TOn5-2-3,1.2</t>
  </si>
  <si>
    <t>fadeOff=n5-2TOn5-2-3,1.2</t>
  </si>
  <si>
    <t>moveOpen=n5-2TOn5-2-3,1.6</t>
  </si>
  <si>
    <t>moveClose=n5-2TOn5-2-3,1.6</t>
  </si>
  <si>
    <t>n5-2-3TOn5-2-3-1</t>
  </si>
  <si>
    <t>fadeOn=n5-2-3TOn5-2-3-1,1.2</t>
  </si>
  <si>
    <t>fadeOff=n5-2-3TOn5-2-3-1,1.2</t>
  </si>
  <si>
    <t>moveOpen=n5-2-3TOn5-2-3-1,1.6</t>
  </si>
  <si>
    <t>moveClose=n5-2-3TOn5-2-3-1,1.6</t>
  </si>
  <si>
    <t>n5-2-3TOn5-2-3-2</t>
  </si>
  <si>
    <t>fadeOn=n5-2-3TOn5-2-3-2,1.2</t>
  </si>
  <si>
    <t>fadeOff=n5-2-3TOn5-2-3-2,1.2</t>
  </si>
  <si>
    <t>moveOpen=n5-2-3TOn5-2-3-2,1.6</t>
  </si>
  <si>
    <t>moveClose=n5-2-3TOn5-2-3-2,1.6</t>
  </si>
  <si>
    <t>n5-2-3TOn5-2-3-3</t>
  </si>
  <si>
    <t>fadeOn=n5-2-3TOn5-2-3-3,1.2</t>
  </si>
  <si>
    <t>fadeOff=n5-2-3TOn5-2-3-3,1.2</t>
  </si>
  <si>
    <t>moveOpen=n5-2-3TOn5-2-3-3,1.6</t>
  </si>
  <si>
    <t>moveClose=n5-2-3TOn5-2-3-3,1.6</t>
  </si>
  <si>
    <t>n4-4-3-3TOn5-3</t>
  </si>
  <si>
    <t>fadeOn=n4-4-3-3TOn5-3,1.2</t>
  </si>
  <si>
    <t>fadeOff=n4-4-3-3TOn5-3,1.2</t>
  </si>
  <si>
    <t>moveOpen=n4-4-3-3TOn5-3,1.6</t>
  </si>
  <si>
    <t>moveClose=n4-4-3-3TOn5-3,1.6</t>
  </si>
  <si>
    <t>n5-3TOn5-3-1</t>
  </si>
  <si>
    <t>fadeOn=n5-3TOn5-3-1,1.2</t>
  </si>
  <si>
    <t>fadeOff=n5-3TOn5-3-1,1.2</t>
  </si>
  <si>
    <t>moveOpen=n5-3TOn5-3-1,1.6</t>
  </si>
  <si>
    <t>moveClose=n5-3TOn5-3-1,1.6</t>
  </si>
  <si>
    <t>n5-3-1TOn5-3-1-1</t>
  </si>
  <si>
    <t>fadeOn=n5-3-1TOn5-3-1-1,1.2</t>
  </si>
  <si>
    <t>fadeOff=n5-3-1TOn5-3-1-1,1.2</t>
  </si>
  <si>
    <t>moveOpen=n5-3-1TOn5-3-1-1,1.6</t>
  </si>
  <si>
    <t>moveClose=n5-3-1TOn5-3-1-1,1.6</t>
  </si>
  <si>
    <t>n5-3-1TOn5-3-1-2</t>
  </si>
  <si>
    <t>fadeOn=n5-3-1TOn5-3-1-2,1.2</t>
  </si>
  <si>
    <t>fadeOff=n5-3-1TOn5-3-1-2,1.2</t>
  </si>
  <si>
    <t>moveOpen=n5-3-1TOn5-3-1-2,1.6</t>
  </si>
  <si>
    <t>moveClose=n5-3-1TOn5-3-1-2,1.6</t>
  </si>
  <si>
    <t>n5-3-1TOn5-3-1-3</t>
  </si>
  <si>
    <t>fadeOn=n5-3-1TOn5-3-1-3,1.2</t>
  </si>
  <si>
    <t>fadeOff=n5-3-1TOn5-3-1-3,1.2</t>
  </si>
  <si>
    <t>moveOpen=n5-3-1TOn5-3-1-3,1.6</t>
  </si>
  <si>
    <t>moveClose=n5-3-1TOn5-3-1-3,1.6</t>
  </si>
  <si>
    <t>n5-3TOn5-3-2</t>
  </si>
  <si>
    <t>fadeOn=n5-3TOn5-3-2,1.2</t>
  </si>
  <si>
    <t>fadeOff=n5-3TOn5-3-2,1.2</t>
  </si>
  <si>
    <t>moveOpen=n5-3TOn5-3-2,1.6</t>
  </si>
  <si>
    <t>moveClose=n5-3TOn5-3-2,1.6</t>
  </si>
  <si>
    <t>n5-3-2TOn5-3-2-1</t>
  </si>
  <si>
    <t>fadeOn=n5-3-2TOn5-3-2-1,1.2</t>
  </si>
  <si>
    <t>fadeOff=n5-3-2TOn5-3-2-1,1.2</t>
  </si>
  <si>
    <t>moveOpen=n5-3-2TOn5-3-2-1,1.6</t>
  </si>
  <si>
    <t>moveClose=n5-3-2TOn5-3-2-1,1.6</t>
  </si>
  <si>
    <t>n5-3-2TOn5-3-2-2</t>
  </si>
  <si>
    <t>fadeOn=n5-3-2TOn5-3-2-2,1.2</t>
  </si>
  <si>
    <t>fadeOff=n5-3-2TOn5-3-2-2,1.2</t>
  </si>
  <si>
    <t>moveOpen=n5-3-2TOn5-3-2-2,1.6</t>
  </si>
  <si>
    <t>moveClose=n5-3-2TOn5-3-2-2,1.6</t>
  </si>
  <si>
    <t>n5-3-2TOn5-3-2-3</t>
  </si>
  <si>
    <t>fadeOn=n5-3-2TOn5-3-2-3,1.2</t>
  </si>
  <si>
    <t>fadeOff=n5-3-2TOn5-3-2-3,1.2</t>
  </si>
  <si>
    <t>moveOpen=n5-3-2TOn5-3-2-3,1.6</t>
  </si>
  <si>
    <t>moveClose=n5-3-2TOn5-3-2-3,1.6</t>
  </si>
  <si>
    <t>n5-3TOn5-3-3</t>
  </si>
  <si>
    <t>fadeOn=n5-3TOn5-3-3,1.2</t>
  </si>
  <si>
    <t>fadeOff=n5-3TOn5-3-3,1.2</t>
  </si>
  <si>
    <t>moveOpen=n5-3TOn5-3-3,1.6</t>
  </si>
  <si>
    <t>moveClose=n5-3TOn5-3-3,1.6</t>
  </si>
  <si>
    <t>n5-3-3TOn5-3-3-1</t>
  </si>
  <si>
    <t>fadeOn=n5-3-3TOn5-3-3-1,1.2</t>
  </si>
  <si>
    <t>fadeOff=n5-3-3TOn5-3-3-1,1.2</t>
  </si>
  <si>
    <t>moveOpen=n5-3-3TOn5-3-3-1,1.6</t>
  </si>
  <si>
    <t>moveClose=n5-3-3TOn5-3-3-1,1.6</t>
  </si>
  <si>
    <t>n5-3-3TOn5-3-3-2</t>
  </si>
  <si>
    <t>fadeOn=n5-3-3TOn5-3-3-2,1.2</t>
  </si>
  <si>
    <t>fadeOff=n5-3-3TOn5-3-3-2,1.2</t>
  </si>
  <si>
    <t>moveOpen=n5-3-3TOn5-3-3-2,1.6</t>
  </si>
  <si>
    <t>moveClose=n5-3-3TOn5-3-3-2,1.6</t>
  </si>
  <si>
    <t>n5-3-3TOn5-3-3-3</t>
  </si>
  <si>
    <t>fadeOn=n5-3-3TOn5-3-3-3,1.2</t>
  </si>
  <si>
    <t>fadeOff=n5-3-3TOn5-3-3-3,1.2</t>
  </si>
  <si>
    <t>moveOpen=n5-3-3TOn5-3-3-3,1.6</t>
  </si>
  <si>
    <t>moveClose=n5-3-3TOn5-3-3-3,1.6</t>
  </si>
  <si>
    <t>n4-4-3-3TOn5-4</t>
  </si>
  <si>
    <t>fadeOn=n4-4-3-3TOn5-4,1.2</t>
  </si>
  <si>
    <t>fadeOff=n4-4-3-3TOn5-4,1.2</t>
  </si>
  <si>
    <t>moveOpen=n4-4-3-3TOn5-4,1.6</t>
  </si>
  <si>
    <t>moveClose=n4-4-3-3TOn5-4,1.6</t>
  </si>
  <si>
    <t>n5-4TOn5-4-1</t>
  </si>
  <si>
    <t>fadeOn=n5-4TOn5-4-1,1.2</t>
  </si>
  <si>
    <t>fadeOff=n5-4TOn5-4-1,1.2</t>
  </si>
  <si>
    <t>moveOpen=n5-4TOn5-4-1,1.6</t>
  </si>
  <si>
    <t>moveClose=n5-4TOn5-4-1,1.6</t>
  </si>
  <si>
    <t>n5-4-1TOn5-4-1-1</t>
  </si>
  <si>
    <t>fadeOn=n5-4-1TOn5-4-1-1,1.2</t>
  </si>
  <si>
    <t>fadeOff=n5-4-1TOn5-4-1-1,1.2</t>
  </si>
  <si>
    <t>moveOpen=n5-4-1TOn5-4-1-1,1.6</t>
  </si>
  <si>
    <t>moveClose=n5-4-1TOn5-4-1-1,1.6</t>
  </si>
  <si>
    <t>n5-4-1TOn5-4-1-2</t>
  </si>
  <si>
    <t>fadeOn=n5-4-1TOn5-4-1-2,1.2</t>
  </si>
  <si>
    <t>fadeOff=n5-4-1TOn5-4-1-2,1.2</t>
  </si>
  <si>
    <t>moveOpen=n5-4-1TOn5-4-1-2,1.6</t>
  </si>
  <si>
    <t>moveClose=n5-4-1TOn5-4-1-2,1.6</t>
  </si>
  <si>
    <t>n5-4-1TOn5-4-1-3</t>
  </si>
  <si>
    <t>fadeOn=n5-4-1TOn5-4-1-3,1.2</t>
  </si>
  <si>
    <t>fadeOff=n5-4-1TOn5-4-1-3,1.2</t>
  </si>
  <si>
    <t>moveOpen=n5-4-1TOn5-4-1-3,1.6</t>
  </si>
  <si>
    <t>moveClose=n5-4-1TOn5-4-1-3,1.6</t>
  </si>
  <si>
    <t>n5-4TOn5-4-2</t>
  </si>
  <si>
    <t>fadeOn=n5-4TOn5-4-2,1.2</t>
  </si>
  <si>
    <t>fadeOff=n5-4TOn5-4-2,1.2</t>
  </si>
  <si>
    <t>moveOpen=n5-4TOn5-4-2,1.6</t>
  </si>
  <si>
    <t>moveClose=n5-4TOn5-4-2,1.6</t>
  </si>
  <si>
    <t>n5-4-2TOn5-4-2-1</t>
  </si>
  <si>
    <t>fadeOn=n5-4-2TOn5-4-2-1,1.2</t>
  </si>
  <si>
    <t>fadeOff=n5-4-2TOn5-4-2-1,1.2</t>
  </si>
  <si>
    <t>moveOpen=n5-4-2TOn5-4-2-1,1.6</t>
  </si>
  <si>
    <t>moveClose=n5-4-2TOn5-4-2-1,1.6</t>
  </si>
  <si>
    <t>n5-4-2TOn5-4-2-2</t>
  </si>
  <si>
    <t>fadeOn=n5-4-2TOn5-4-2-2,1.2</t>
  </si>
  <si>
    <t>fadeOff=n5-4-2TOn5-4-2-2,1.2</t>
  </si>
  <si>
    <t>moveOpen=n5-4-2TOn5-4-2-2,1.6</t>
  </si>
  <si>
    <t>moveClose=n5-4-2TOn5-4-2-2,1.6</t>
  </si>
  <si>
    <t>n5-4-2TOn5-4-2-3</t>
  </si>
  <si>
    <t>fadeOn=n5-4-2TOn5-4-2-3,1.2</t>
  </si>
  <si>
    <t>fadeOff=n5-4-2TOn5-4-2-3,1.2</t>
  </si>
  <si>
    <t>moveOpen=n5-4-2TOn5-4-2-3,1.6</t>
  </si>
  <si>
    <t>moveClose=n5-4-2TOn5-4-2-3,1.6</t>
  </si>
  <si>
    <t>n5-4TOn5-4-3</t>
  </si>
  <si>
    <t>fadeOn=n5-4TOn5-4-3,1.2</t>
  </si>
  <si>
    <t>fadeOff=n5-4TOn5-4-3,1.2</t>
  </si>
  <si>
    <t>moveOpen=n5-4TOn5-4-3,1.6</t>
  </si>
  <si>
    <t>moveClose=n5-4TOn5-4-3,1.6</t>
  </si>
  <si>
    <t>n5-4-3TOn5-4-3-1</t>
  </si>
  <si>
    <t>fadeOn=n5-4-3TOn5-4-3-1,1.2</t>
  </si>
  <si>
    <t>fadeOff=n5-4-3TOn5-4-3-1,1.2</t>
  </si>
  <si>
    <t>moveOpen=n5-4-3TOn5-4-3-1,1.6</t>
  </si>
  <si>
    <t>moveClose=n5-4-3TOn5-4-3-1,1.6</t>
  </si>
  <si>
    <t>n5-4-3TOn5-4-3-2</t>
  </si>
  <si>
    <t>fadeOn=n5-4-3TOn5-4-3-2,1.2</t>
  </si>
  <si>
    <t>fadeOff=n5-4-3TOn5-4-3-2,1.2</t>
  </si>
  <si>
    <t>moveOpen=n5-4-3TOn5-4-3-2,1.6</t>
  </si>
  <si>
    <t>moveClose=n5-4-3TOn5-4-3-2,1.6</t>
  </si>
  <si>
    <t>n5-4-3TOn5-4-3-3</t>
  </si>
  <si>
    <t>fadeOn=n5-4-3TOn5-4-3-3,1.2</t>
  </si>
  <si>
    <t>fadeOff=n5-4-3TOn5-4-3-3,1.2</t>
  </si>
  <si>
    <t>moveOpen=n5-4-3TOn5-4-3-3,1.6</t>
  </si>
  <si>
    <t>moveClose=n5-4-3TOn5-4-3-3,1.6</t>
  </si>
  <si>
    <t>n0TOn6</t>
  </si>
  <si>
    <t>fadeOn=n0TOn6,1.2</t>
  </si>
  <si>
    <t>fadeOff=n0TOn6,1.2</t>
  </si>
  <si>
    <t>moveOpen=n0TOn6,1.6</t>
  </si>
  <si>
    <t>moveClose=n0TOn6,1.6</t>
  </si>
  <si>
    <t>n5-4-3-3TOn6-1</t>
  </si>
  <si>
    <t>fadeOn=n5-4-3-3TOn6-1,1.2</t>
  </si>
  <si>
    <t>fadeOff=n5-4-3-3TOn6-1,1.2</t>
  </si>
  <si>
    <t>moveOpen=n5-4-3-3TOn6-1,1.6</t>
  </si>
  <si>
    <t>moveClose=n5-4-3-3TOn6-1,1.6</t>
  </si>
  <si>
    <t>n6-1TOn6-1-1</t>
  </si>
  <si>
    <t>fadeOn=n6-1TOn6-1-1,1.2</t>
  </si>
  <si>
    <t>fadeOff=n6-1TOn6-1-1,1.2</t>
  </si>
  <si>
    <t>moveOpen=n6-1TOn6-1-1,1.6</t>
  </si>
  <si>
    <t>moveClose=n6-1TOn6-1-1,1.6</t>
  </si>
  <si>
    <t>n6-1-1TOn6-1-1-1</t>
  </si>
  <si>
    <t>fadeOn=n6-1-1TOn6-1-1-1,1.2</t>
  </si>
  <si>
    <t>fadeOff=n6-1-1TOn6-1-1-1,1.2</t>
  </si>
  <si>
    <t>moveOpen=n6-1-1TOn6-1-1-1,1.6</t>
  </si>
  <si>
    <t>moveClose=n6-1-1TOn6-1-1-1,1.6</t>
  </si>
  <si>
    <t>n6-1-1TOn6-1-1-2</t>
  </si>
  <si>
    <t>fadeOn=n6-1-1TOn6-1-1-2,1.2</t>
  </si>
  <si>
    <t>fadeOff=n6-1-1TOn6-1-1-2,1.2</t>
  </si>
  <si>
    <t>moveOpen=n6-1-1TOn6-1-1-2,1.6</t>
  </si>
  <si>
    <t>moveClose=n6-1-1TOn6-1-1-2,1.6</t>
  </si>
  <si>
    <t>n6-1-1TOn6-1-1-3</t>
  </si>
  <si>
    <t>fadeOn=n6-1-1TOn6-1-1-3,1.2</t>
  </si>
  <si>
    <t>fadeOff=n6-1-1TOn6-1-1-3,1.2</t>
  </si>
  <si>
    <t>moveOpen=n6-1-1TOn6-1-1-3,1.6</t>
  </si>
  <si>
    <t>moveClose=n6-1-1TOn6-1-1-3,1.6</t>
  </si>
  <si>
    <t>n6-1TOn6-1-2</t>
  </si>
  <si>
    <t>fadeOn=n6-1TOn6-1-2,1.2</t>
  </si>
  <si>
    <t>fadeOff=n6-1TOn6-1-2,1.2</t>
  </si>
  <si>
    <t>moveOpen=n6-1TOn6-1-2,1.6</t>
  </si>
  <si>
    <t>moveClose=n6-1TOn6-1-2,1.6</t>
  </si>
  <si>
    <t>n6-1-2TOn6-1-2-1</t>
  </si>
  <si>
    <t>fadeOn=n6-1-2TOn6-1-2-1,1.2</t>
  </si>
  <si>
    <t>fadeOff=n6-1-2TOn6-1-2-1,1.2</t>
  </si>
  <si>
    <t>moveOpen=n6-1-2TOn6-1-2-1,1.6</t>
  </si>
  <si>
    <t>moveClose=n6-1-2TOn6-1-2-1,1.6</t>
  </si>
  <si>
    <t>n6-1-2TOn6-1-2-2</t>
  </si>
  <si>
    <t>fadeOn=n6-1-2TOn6-1-2-2,1.2</t>
  </si>
  <si>
    <t>fadeOff=n6-1-2TOn6-1-2-2,1.2</t>
  </si>
  <si>
    <t>moveOpen=n6-1-2TOn6-1-2-2,1.6</t>
  </si>
  <si>
    <t>moveClose=n6-1-2TOn6-1-2-2,1.6</t>
  </si>
  <si>
    <t>n6-1-2TOn6-1-2-3</t>
  </si>
  <si>
    <t>fadeOn=n6-1-2TOn6-1-2-3,1.2</t>
  </si>
  <si>
    <t>fadeOff=n6-1-2TOn6-1-2-3,1.2</t>
  </si>
  <si>
    <t>moveOpen=n6-1-2TOn6-1-2-3,1.6</t>
  </si>
  <si>
    <t>moveClose=n6-1-2TOn6-1-2-3,1.6</t>
  </si>
  <si>
    <t>n6-1TOn6-1-3</t>
  </si>
  <si>
    <t>fadeOn=n6-1TOn6-1-3,1.2</t>
  </si>
  <si>
    <t>fadeOff=n6-1TOn6-1-3,1.2</t>
  </si>
  <si>
    <t>moveOpen=n6-1TOn6-1-3,1.6</t>
  </si>
  <si>
    <t>moveClose=n6-1TOn6-1-3,1.6</t>
  </si>
  <si>
    <t>n6-1-3TOn6-1-3-1</t>
  </si>
  <si>
    <t>fadeOn=n6-1-3TOn6-1-3-1,1.2</t>
  </si>
  <si>
    <t>fadeOff=n6-1-3TOn6-1-3-1,1.2</t>
  </si>
  <si>
    <t>moveOpen=n6-1-3TOn6-1-3-1,1.6</t>
  </si>
  <si>
    <t>moveClose=n6-1-3TOn6-1-3-1,1.6</t>
  </si>
  <si>
    <t>n6-1-3TOn6-1-3-2</t>
  </si>
  <si>
    <t>fadeOn=n6-1-3TOn6-1-3-2,1.2</t>
  </si>
  <si>
    <t>fadeOff=n6-1-3TOn6-1-3-2,1.2</t>
  </si>
  <si>
    <t>moveOpen=n6-1-3TOn6-1-3-2,1.6</t>
  </si>
  <si>
    <t>moveClose=n6-1-3TOn6-1-3-2,1.6</t>
  </si>
  <si>
    <t>n6-1-3TOn6-1-3-3</t>
  </si>
  <si>
    <t>fadeOn=n6-1-3TOn6-1-3-3,1.2</t>
  </si>
  <si>
    <t>fadeOff=n6-1-3TOn6-1-3-3,1.2</t>
  </si>
  <si>
    <t>moveOpen=n6-1-3TOn6-1-3-3,1.6</t>
  </si>
  <si>
    <t>moveClose=n6-1-3TOn6-1-3-3,1.6</t>
  </si>
  <si>
    <t>n5-4-3-3TOn6-2</t>
  </si>
  <si>
    <t>fadeOn=n5-4-3-3TOn6-2,1.2</t>
  </si>
  <si>
    <t>fadeOff=n5-4-3-3TOn6-2,1.2</t>
  </si>
  <si>
    <t>moveOpen=n5-4-3-3TOn6-2,1.6</t>
  </si>
  <si>
    <t>moveClose=n5-4-3-3TOn6-2,1.6</t>
  </si>
  <si>
    <t>n6-2TOn6-2-1</t>
  </si>
  <si>
    <t>fadeOn=n6-2TOn6-2-1,1.2</t>
  </si>
  <si>
    <t>fadeOff=n6-2TOn6-2-1,1.2</t>
  </si>
  <si>
    <t>moveOpen=n6-2TOn6-2-1,1.6</t>
  </si>
  <si>
    <t>moveClose=n6-2TOn6-2-1,1.6</t>
  </si>
  <si>
    <t>n6-2-1TOn6-2-1-1</t>
  </si>
  <si>
    <t>fadeOn=n6-2-1TOn6-2-1-1,1.2</t>
  </si>
  <si>
    <t>fadeOff=n6-2-1TOn6-2-1-1,1.2</t>
  </si>
  <si>
    <t>moveOpen=n6-2-1TOn6-2-1-1,1.6</t>
  </si>
  <si>
    <t>moveClose=n6-2-1TOn6-2-1-1,1.6</t>
  </si>
  <si>
    <t>n6-2-1TOn6-2-1-2</t>
  </si>
  <si>
    <t>fadeOn=n6-2-1TOn6-2-1-2,1.2</t>
  </si>
  <si>
    <t>fadeOff=n6-2-1TOn6-2-1-2,1.2</t>
  </si>
  <si>
    <t>moveOpen=n6-2-1TOn6-2-1-2,1.6</t>
  </si>
  <si>
    <t>moveClose=n6-2-1TOn6-2-1-2,1.6</t>
  </si>
  <si>
    <t>n6-2-1TOn6-2-1-3</t>
  </si>
  <si>
    <t>fadeOn=n6-2-1TOn6-2-1-3,1.2</t>
  </si>
  <si>
    <t>fadeOff=n6-2-1TOn6-2-1-3,1.2</t>
  </si>
  <si>
    <t>moveOpen=n6-2-1TOn6-2-1-3,1.6</t>
  </si>
  <si>
    <t>moveClose=n6-2-1TOn6-2-1-3,1.6</t>
  </si>
  <si>
    <t>n6-2TOn6-2-2</t>
  </si>
  <si>
    <t>fadeOn=n6-2TOn6-2-2,1.2</t>
  </si>
  <si>
    <t>fadeOff=n6-2TOn6-2-2,1.2</t>
  </si>
  <si>
    <t>moveOpen=n6-2TOn6-2-2,1.6</t>
  </si>
  <si>
    <t>moveClose=n6-2TOn6-2-2,1.6</t>
  </si>
  <si>
    <t>n6-2-2TOn6-2-2-1</t>
  </si>
  <si>
    <t>fadeOn=n6-2-2TOn6-2-2-1,1.2</t>
  </si>
  <si>
    <t>fadeOff=n6-2-2TOn6-2-2-1,1.2</t>
  </si>
  <si>
    <t>moveOpen=n6-2-2TOn6-2-2-1,1.6</t>
  </si>
  <si>
    <t>moveClose=n6-2-2TOn6-2-2-1,1.6</t>
  </si>
  <si>
    <t>n6-2-2TOn6-2-2-2</t>
  </si>
  <si>
    <t>fadeOn=n6-2-2TOn6-2-2-2,1.2</t>
  </si>
  <si>
    <t>fadeOff=n6-2-2TOn6-2-2-2,1.2</t>
  </si>
  <si>
    <t>moveOpen=n6-2-2TOn6-2-2-2,1.6</t>
  </si>
  <si>
    <t>moveClose=n6-2-2TOn6-2-2-2,1.6</t>
  </si>
  <si>
    <t>n6-2-2TOn6-2-2-3</t>
  </si>
  <si>
    <t>fadeOn=n6-2-2TOn6-2-2-3,1.2</t>
  </si>
  <si>
    <t>fadeOff=n6-2-2TOn6-2-2-3,1.2</t>
  </si>
  <si>
    <t>moveOpen=n6-2-2TOn6-2-2-3,1.6</t>
  </si>
  <si>
    <t>moveClose=n6-2-2TOn6-2-2-3,1.6</t>
  </si>
  <si>
    <t>n6-2TOn6-2-3</t>
  </si>
  <si>
    <t>fadeOn=n6-2TOn6-2-3,1.2</t>
  </si>
  <si>
    <t>fadeOff=n6-2TOn6-2-3,1.2</t>
  </si>
  <si>
    <t>moveOpen=n6-2TOn6-2-3,1.6</t>
  </si>
  <si>
    <t>moveClose=n6-2TOn6-2-3,1.6</t>
  </si>
  <si>
    <t>n6-2-3TOn6-2-3-1</t>
  </si>
  <si>
    <t>fadeOn=n6-2-3TOn6-2-3-1,1.2</t>
  </si>
  <si>
    <t>fadeOff=n6-2-3TOn6-2-3-1,1.2</t>
  </si>
  <si>
    <t>moveOpen=n6-2-3TOn6-2-3-1,1.6</t>
  </si>
  <si>
    <t>moveClose=n6-2-3TOn6-2-3-1,1.6</t>
  </si>
  <si>
    <t>n6-2-3TOn6-2-3-2</t>
  </si>
  <si>
    <t>fadeOn=n6-2-3TOn6-2-3-2,1.2</t>
  </si>
  <si>
    <t>fadeOff=n6-2-3TOn6-2-3-2,1.2</t>
  </si>
  <si>
    <t>moveOpen=n6-2-3TOn6-2-3-2,1.6</t>
  </si>
  <si>
    <t>moveClose=n6-2-3TOn6-2-3-2,1.6</t>
  </si>
  <si>
    <t>n6-2-3TOn6-2-3-3</t>
  </si>
  <si>
    <t>fadeOn=n6-2-3TOn6-2-3-3,1.2</t>
  </si>
  <si>
    <t>fadeOff=n6-2-3TOn6-2-3-3,1.2</t>
  </si>
  <si>
    <t>moveOpen=n6-2-3TOn6-2-3-3,1.6</t>
  </si>
  <si>
    <t>moveClose=n6-2-3TOn6-2-3-3,1.6</t>
  </si>
  <si>
    <t>n5-4-3-3TOn6-3</t>
  </si>
  <si>
    <t>fadeOn=n5-4-3-3TOn6-3,1.2</t>
  </si>
  <si>
    <t>fadeOff=n5-4-3-3TOn6-3,1.2</t>
  </si>
  <si>
    <t>moveOpen=n5-4-3-3TOn6-3,1.6</t>
  </si>
  <si>
    <t>moveClose=n5-4-3-3TOn6-3,1.6</t>
  </si>
  <si>
    <t>n6-3TOn6-3-1</t>
  </si>
  <si>
    <t>fadeOn=n6-3TOn6-3-1,1.2</t>
  </si>
  <si>
    <t>fadeOff=n6-3TOn6-3-1,1.2</t>
  </si>
  <si>
    <t>moveOpen=n6-3TOn6-3-1,1.6</t>
  </si>
  <si>
    <t>moveClose=n6-3TOn6-3-1,1.6</t>
  </si>
  <si>
    <t>n6-3-1TOn6-3-1-1</t>
  </si>
  <si>
    <t>fadeOn=n6-3-1TOn6-3-1-1,1.2</t>
  </si>
  <si>
    <t>fadeOff=n6-3-1TOn6-3-1-1,1.2</t>
  </si>
  <si>
    <t>moveOpen=n6-3-1TOn6-3-1-1,1.6</t>
  </si>
  <si>
    <t>moveClose=n6-3-1TOn6-3-1-1,1.6</t>
  </si>
  <si>
    <t>n6-3-1TOn6-3-1-2</t>
  </si>
  <si>
    <t>fadeOn=n6-3-1TOn6-3-1-2,1.2</t>
  </si>
  <si>
    <t>fadeOff=n6-3-1TOn6-3-1-2,1.2</t>
  </si>
  <si>
    <t>moveOpen=n6-3-1TOn6-3-1-2,1.6</t>
  </si>
  <si>
    <t>moveClose=n6-3-1TOn6-3-1-2,1.6</t>
  </si>
  <si>
    <t>n6-3-1TOn6-3-1-3</t>
  </si>
  <si>
    <t>fadeOn=n6-3-1TOn6-3-1-3,1.2</t>
  </si>
  <si>
    <t>fadeOff=n6-3-1TOn6-3-1-3,1.2</t>
  </si>
  <si>
    <t>moveOpen=n6-3-1TOn6-3-1-3,1.6</t>
  </si>
  <si>
    <t>moveClose=n6-3-1TOn6-3-1-3,1.6</t>
  </si>
  <si>
    <t>n6-3TOn6-3-2</t>
  </si>
  <si>
    <t>fadeOn=n6-3TOn6-3-2,1.2</t>
  </si>
  <si>
    <t>fadeOff=n6-3TOn6-3-2,1.2</t>
  </si>
  <si>
    <t>moveOpen=n6-3TOn6-3-2,1.6</t>
  </si>
  <si>
    <t>moveClose=n6-3TOn6-3-2,1.6</t>
  </si>
  <si>
    <t>n6-3-2TOn6-3-2-1</t>
  </si>
  <si>
    <t>fadeOn=n6-3-2TOn6-3-2-1,1.2</t>
  </si>
  <si>
    <t>fadeOff=n6-3-2TOn6-3-2-1,1.2</t>
  </si>
  <si>
    <t>moveOpen=n6-3-2TOn6-3-2-1,1.6</t>
  </si>
  <si>
    <t>moveClose=n6-3-2TOn6-3-2-1,1.6</t>
  </si>
  <si>
    <t>n6-3-2TOn6-3-2-2</t>
  </si>
  <si>
    <t>fadeOn=n6-3-2TOn6-3-2-2,1.2</t>
  </si>
  <si>
    <t>fadeOff=n6-3-2TOn6-3-2-2,1.2</t>
  </si>
  <si>
    <t>moveOpen=n6-3-2TOn6-3-2-2,1.6</t>
  </si>
  <si>
    <t>moveClose=n6-3-2TOn6-3-2-2,1.6</t>
  </si>
  <si>
    <t>n6-3-2TOn6-3-2-3</t>
  </si>
  <si>
    <t>fadeOn=n6-3-2TOn6-3-2-3,1.2</t>
  </si>
  <si>
    <t>fadeOff=n6-3-2TOn6-3-2-3,1.2</t>
  </si>
  <si>
    <t>moveOpen=n6-3-2TOn6-3-2-3,1.6</t>
  </si>
  <si>
    <t>moveClose=n6-3-2TOn6-3-2-3,1.6</t>
  </si>
  <si>
    <t>n6-3TOn6-3-3</t>
  </si>
  <si>
    <t>fadeOn=n6-3TOn6-3-3,1.2</t>
  </si>
  <si>
    <t>fadeOff=n6-3TOn6-3-3,1.2</t>
  </si>
  <si>
    <t>moveOpen=n6-3TOn6-3-3,1.6</t>
  </si>
  <si>
    <t>moveClose=n6-3TOn6-3-3,1.6</t>
  </si>
  <si>
    <t>n6-3-3TOn6-3-3-1</t>
  </si>
  <si>
    <t>fadeOn=n6-3-3TOn6-3-3-1,1.2</t>
  </si>
  <si>
    <t>fadeOff=n6-3-3TOn6-3-3-1,1.2</t>
  </si>
  <si>
    <t>moveOpen=n6-3-3TOn6-3-3-1,1.6</t>
  </si>
  <si>
    <t>moveClose=n6-3-3TOn6-3-3-1,1.6</t>
  </si>
  <si>
    <t>n6-3-3TOn6-3-3-2</t>
  </si>
  <si>
    <t>fadeOn=n6-3-3TOn6-3-3-2,1.2</t>
  </si>
  <si>
    <t>fadeOff=n6-3-3TOn6-3-3-2,1.2</t>
  </si>
  <si>
    <t>moveOpen=n6-3-3TOn6-3-3-2,1.6</t>
  </si>
  <si>
    <t>moveClose=n6-3-3TOn6-3-3-2,1.6</t>
  </si>
  <si>
    <t>n6-3-3TOn6-3-3-3</t>
  </si>
  <si>
    <t>fadeOn=n6-3-3TOn6-3-3-3,1.2</t>
  </si>
  <si>
    <t>fadeOff=n6-3-3TOn6-3-3-3,1.2</t>
  </si>
  <si>
    <t>moveOpen=n6-3-3TOn6-3-3-3,1.6</t>
  </si>
  <si>
    <t>moveClose=n6-3-3TOn6-3-3-3,1.6</t>
  </si>
  <si>
    <t>n5-4-3-3TOn6-4</t>
  </si>
  <si>
    <t>fadeOn=n5-4-3-3TOn6-4,1.2</t>
  </si>
  <si>
    <t>fadeOff=n5-4-3-3TOn6-4,1.2</t>
  </si>
  <si>
    <t>moveOpen=n5-4-3-3TOn6-4,1.6</t>
  </si>
  <si>
    <t>moveClose=n5-4-3-3TOn6-4,1.6</t>
  </si>
  <si>
    <t>n6-4TOn6-4-1</t>
  </si>
  <si>
    <t>fadeOn=n6-4TOn6-4-1,1.2</t>
  </si>
  <si>
    <t>fadeOff=n6-4TOn6-4-1,1.2</t>
  </si>
  <si>
    <t>moveOpen=n6-4TOn6-4-1,1.6</t>
  </si>
  <si>
    <t>moveClose=n6-4TOn6-4-1,1.6</t>
  </si>
  <si>
    <t>n6-4-1TOn6-4-1-1</t>
  </si>
  <si>
    <t>fadeOn=n6-4-1TOn6-4-1-1,1.2</t>
  </si>
  <si>
    <t>fadeOff=n6-4-1TOn6-4-1-1,1.2</t>
  </si>
  <si>
    <t>moveOpen=n6-4-1TOn6-4-1-1,1.6</t>
  </si>
  <si>
    <t>moveClose=n6-4-1TOn6-4-1-1,1.6</t>
  </si>
  <si>
    <t>n6-4-1TOn6-4-1-2</t>
  </si>
  <si>
    <t>fadeOn=n6-4-1TOn6-4-1-2,1.2</t>
  </si>
  <si>
    <t>fadeOff=n6-4-1TOn6-4-1-2,1.2</t>
  </si>
  <si>
    <t>moveOpen=n6-4-1TOn6-4-1-2,1.6</t>
  </si>
  <si>
    <t>moveClose=n6-4-1TOn6-4-1-2,1.6</t>
  </si>
  <si>
    <t>n6-4-1TOn6-4-1-3</t>
  </si>
  <si>
    <t>fadeOn=n6-4-1TOn6-4-1-3,1.2</t>
  </si>
  <si>
    <t>fadeOff=n6-4-1TOn6-4-1-3,1.2</t>
  </si>
  <si>
    <t>moveOpen=n6-4-1TOn6-4-1-3,1.6</t>
  </si>
  <si>
    <t>moveClose=n6-4-1TOn6-4-1-3,1.6</t>
  </si>
  <si>
    <t>n6-4TOn6-4-2</t>
  </si>
  <si>
    <t>fadeOn=n6-4TOn6-4-2,1.2</t>
  </si>
  <si>
    <t>fadeOff=n6-4TOn6-4-2,1.2</t>
  </si>
  <si>
    <t>moveOpen=n6-4TOn6-4-2,1.6</t>
  </si>
  <si>
    <t>moveClose=n6-4TOn6-4-2,1.6</t>
  </si>
  <si>
    <t>n6-4-2TOn6-4-2-1</t>
  </si>
  <si>
    <t>fadeOn=n6-4-2TOn6-4-2-1,1.2</t>
  </si>
  <si>
    <t>fadeOff=n6-4-2TOn6-4-2-1,1.2</t>
  </si>
  <si>
    <t>moveOpen=n6-4-2TOn6-4-2-1,1.6</t>
  </si>
  <si>
    <t>moveClose=n6-4-2TOn6-4-2-1,1.6</t>
  </si>
  <si>
    <t>n6-4-2TOn6-4-2-2</t>
  </si>
  <si>
    <t>fadeOn=n6-4-2TOn6-4-2-2,1.2</t>
  </si>
  <si>
    <t>fadeOff=n6-4-2TOn6-4-2-2,1.2</t>
  </si>
  <si>
    <t>moveOpen=n6-4-2TOn6-4-2-2,1.6</t>
  </si>
  <si>
    <t>moveClose=n6-4-2TOn6-4-2-2,1.6</t>
  </si>
  <si>
    <t>n6-4-2TOn6-4-2-3</t>
  </si>
  <si>
    <t>fadeOn=n6-4-2TOn6-4-2-3,1.2</t>
  </si>
  <si>
    <t>fadeOff=n6-4-2TOn6-4-2-3,1.2</t>
  </si>
  <si>
    <t>moveOpen=n6-4-2TOn6-4-2-3,1.6</t>
  </si>
  <si>
    <t>moveClose=n6-4-2TOn6-4-2-3,1.6</t>
  </si>
  <si>
    <t>n6-4TOn6-4-3</t>
  </si>
  <si>
    <t>fadeOn=n6-4TOn6-4-3,1.2</t>
  </si>
  <si>
    <t>fadeOff=n6-4TOn6-4-3,1.2</t>
  </si>
  <si>
    <t>moveOpen=n6-4TOn6-4-3,1.6</t>
  </si>
  <si>
    <t>moveClose=n6-4TOn6-4-3,1.6</t>
  </si>
  <si>
    <t>n6-4-3TOn6-4-3-1</t>
  </si>
  <si>
    <t>fadeOn=n6-4-3TOn6-4-3-1,1.2</t>
  </si>
  <si>
    <t>fadeOff=n6-4-3TOn6-4-3-1,1.2</t>
  </si>
  <si>
    <t>moveOpen=n6-4-3TOn6-4-3-1,1.6</t>
  </si>
  <si>
    <t>moveClose=n6-4-3TOn6-4-3-1,1.6</t>
  </si>
  <si>
    <t>n6-4-3TOn6-4-3-2</t>
  </si>
  <si>
    <t>fadeOn=n6-4-3TOn6-4-3-2,1.2</t>
  </si>
  <si>
    <t>fadeOff=n6-4-3TOn6-4-3-2,1.2</t>
  </si>
  <si>
    <t>moveOpen=n6-4-3TOn6-4-3-2,1.6</t>
  </si>
  <si>
    <t>moveClose=n6-4-3TOn6-4-3-2,1.6</t>
  </si>
  <si>
    <t>n6-4-3TOn6-4-3-3</t>
  </si>
  <si>
    <t>fadeOn=n6-4-3TOn6-4-3-3,1.2</t>
  </si>
  <si>
    <t>fadeOff=n6-4-3TOn6-4-3-3,1.2</t>
  </si>
  <si>
    <t>moveOpen=n6-4-3TOn6-4-3-3,1.6</t>
  </si>
  <si>
    <t>moveClose=n6-4-3TOn6-4-3-3,1.6</t>
  </si>
  <si>
    <t>n0TOn7</t>
  </si>
  <si>
    <t>fadeOn=n0TOn7,1.2</t>
  </si>
  <si>
    <t>fadeOff=n0TOn7,1.2</t>
  </si>
  <si>
    <t>moveOpen=n0TOn7,1.6</t>
  </si>
  <si>
    <t>moveClose=n0TOn7,1.6</t>
  </si>
  <si>
    <t>n6-4-3-3TOn7-1</t>
  </si>
  <si>
    <t>fadeOn=n6-4-3-3TOn7-1,1.2</t>
  </si>
  <si>
    <t>fadeOff=n6-4-3-3TOn7-1,1.2</t>
  </si>
  <si>
    <t>moveOpen=n6-4-3-3TOn7-1,1.6</t>
  </si>
  <si>
    <t>moveClose=n6-4-3-3TOn7-1,1.6</t>
  </si>
  <si>
    <t>n7-1TOn7-1-1</t>
  </si>
  <si>
    <t>fadeOn=n7-1TOn7-1-1,1.2</t>
  </si>
  <si>
    <t>fadeOff=n7-1TOn7-1-1,1.2</t>
  </si>
  <si>
    <t>moveOpen=n7-1TOn7-1-1,1.6</t>
  </si>
  <si>
    <t>moveClose=n7-1TOn7-1-1,1.6</t>
  </si>
  <si>
    <t>n7-1-1TOn7-1-1-1</t>
  </si>
  <si>
    <t>fadeOn=n7-1-1TOn7-1-1-1,1.2</t>
  </si>
  <si>
    <t>fadeOff=n7-1-1TOn7-1-1-1,1.2</t>
  </si>
  <si>
    <t>moveOpen=n7-1-1TOn7-1-1-1,1.6</t>
  </si>
  <si>
    <t>moveClose=n7-1-1TOn7-1-1-1,1.6</t>
  </si>
  <si>
    <t>n7-1-1TOn7-1-1-2</t>
  </si>
  <si>
    <t>fadeOn=n7-1-1TOn7-1-1-2,1.2</t>
  </si>
  <si>
    <t>fadeOff=n7-1-1TOn7-1-1-2,1.2</t>
  </si>
  <si>
    <t>moveOpen=n7-1-1TOn7-1-1-2,1.6</t>
  </si>
  <si>
    <t>moveClose=n7-1-1TOn7-1-1-2,1.6</t>
  </si>
  <si>
    <t>n7-1-1TOn7-1-1-3</t>
  </si>
  <si>
    <t>fadeOn=n7-1-1TOn7-1-1-3,1.2</t>
  </si>
  <si>
    <t>fadeOff=n7-1-1TOn7-1-1-3,1.2</t>
  </si>
  <si>
    <t>moveOpen=n7-1-1TOn7-1-1-3,1.6</t>
  </si>
  <si>
    <t>moveClose=n7-1-1TOn7-1-1-3,1.6</t>
  </si>
  <si>
    <t>n7-1TOn7-1-2</t>
  </si>
  <si>
    <t>fadeOn=n7-1TOn7-1-2,1.2</t>
  </si>
  <si>
    <t>fadeOff=n7-1TOn7-1-2,1.2</t>
  </si>
  <si>
    <t>moveOpen=n7-1TOn7-1-2,1.6</t>
  </si>
  <si>
    <t>moveClose=n7-1TOn7-1-2,1.6</t>
  </si>
  <si>
    <t>n7-1-2TOn7-1-2-1</t>
  </si>
  <si>
    <t>fadeOn=n7-1-2TOn7-1-2-1,1.2</t>
  </si>
  <si>
    <t>fadeOff=n7-1-2TOn7-1-2-1,1.2</t>
  </si>
  <si>
    <t>moveOpen=n7-1-2TOn7-1-2-1,1.6</t>
  </si>
  <si>
    <t>moveClose=n7-1-2TOn7-1-2-1,1.6</t>
  </si>
  <si>
    <t>n7-1-2TOn7-1-2-2</t>
  </si>
  <si>
    <t>fadeOn=n7-1-2TOn7-1-2-2,1.2</t>
  </si>
  <si>
    <t>fadeOff=n7-1-2TOn7-1-2-2,1.2</t>
  </si>
  <si>
    <t>moveOpen=n7-1-2TOn7-1-2-2,1.6</t>
  </si>
  <si>
    <t>moveClose=n7-1-2TOn7-1-2-2,1.6</t>
  </si>
  <si>
    <t>n7-1-2TOn7-1-2-3</t>
  </si>
  <si>
    <t>fadeOn=n7-1-2TOn7-1-2-3,1.2</t>
  </si>
  <si>
    <t>fadeOff=n7-1-2TOn7-1-2-3,1.2</t>
  </si>
  <si>
    <t>moveOpen=n7-1-2TOn7-1-2-3,1.6</t>
  </si>
  <si>
    <t>moveClose=n7-1-2TOn7-1-2-3,1.6</t>
  </si>
  <si>
    <t>n7-1TOn7-1-3</t>
  </si>
  <si>
    <t>fadeOn=n7-1TOn7-1-3,1.2</t>
  </si>
  <si>
    <t>fadeOff=n7-1TOn7-1-3,1.2</t>
  </si>
  <si>
    <t>moveOpen=n7-1TOn7-1-3,1.6</t>
  </si>
  <si>
    <t>moveClose=n7-1TOn7-1-3,1.6</t>
  </si>
  <si>
    <t>n7-1-3TOn7-1-3-1</t>
  </si>
  <si>
    <t>fadeOn=n7-1-3TOn7-1-3-1,1.2</t>
  </si>
  <si>
    <t>fadeOff=n7-1-3TOn7-1-3-1,1.2</t>
  </si>
  <si>
    <t>moveOpen=n7-1-3TOn7-1-3-1,1.6</t>
  </si>
  <si>
    <t>moveClose=n7-1-3TOn7-1-3-1,1.6</t>
  </si>
  <si>
    <t>n7-1-3TOn7-1-3-2</t>
  </si>
  <si>
    <t>fadeOn=n7-1-3TOn7-1-3-2,1.2</t>
  </si>
  <si>
    <t>fadeOff=n7-1-3TOn7-1-3-2,1.2</t>
  </si>
  <si>
    <t>moveOpen=n7-1-3TOn7-1-3-2,1.6</t>
  </si>
  <si>
    <t>moveClose=n7-1-3TOn7-1-3-2,1.6</t>
  </si>
  <si>
    <t>n7-1-3TOn7-1-3-3</t>
  </si>
  <si>
    <t>fadeOn=n7-1-3TOn7-1-3-3,1.2</t>
  </si>
  <si>
    <t>fadeOff=n7-1-3TOn7-1-3-3,1.2</t>
  </si>
  <si>
    <t>moveOpen=n7-1-3TOn7-1-3-3,1.6</t>
  </si>
  <si>
    <t>moveClose=n7-1-3TOn7-1-3-3,1.6</t>
  </si>
  <si>
    <t>n6-4-3-3TOn7-2</t>
  </si>
  <si>
    <t>fadeOn=n6-4-3-3TOn7-2,1.2</t>
  </si>
  <si>
    <t>fadeOff=n6-4-3-3TOn7-2,1.2</t>
  </si>
  <si>
    <t>moveOpen=n6-4-3-3TOn7-2,1.6</t>
  </si>
  <si>
    <t>moveClose=n6-4-3-3TOn7-2,1.6</t>
  </si>
  <si>
    <t>n7-2TOn7-2-1</t>
  </si>
  <si>
    <t>fadeOn=n7-2TOn7-2-1,1.2</t>
  </si>
  <si>
    <t>fadeOff=n7-2TOn7-2-1,1.2</t>
  </si>
  <si>
    <t>moveOpen=n7-2TOn7-2-1,1.6</t>
  </si>
  <si>
    <t>moveClose=n7-2TOn7-2-1,1.6</t>
  </si>
  <si>
    <t>n7-2-1TOn7-2-1-1</t>
  </si>
  <si>
    <t>fadeOn=n7-2-1TOn7-2-1-1,1.2</t>
  </si>
  <si>
    <t>fadeOff=n7-2-1TOn7-2-1-1,1.2</t>
  </si>
  <si>
    <t>moveOpen=n7-2-1TOn7-2-1-1,1.6</t>
  </si>
  <si>
    <t>moveClose=n7-2-1TOn7-2-1-1,1.6</t>
  </si>
  <si>
    <t>n7-2-1TOn7-2-1-2</t>
  </si>
  <si>
    <t>fadeOn=n7-2-1TOn7-2-1-2,1.2</t>
  </si>
  <si>
    <t>fadeOff=n7-2-1TOn7-2-1-2,1.2</t>
  </si>
  <si>
    <t>moveOpen=n7-2-1TOn7-2-1-2,1.6</t>
  </si>
  <si>
    <t>moveClose=n7-2-1TOn7-2-1-2,1.6</t>
  </si>
  <si>
    <t>n7-2-1TOn7-2-1-3</t>
  </si>
  <si>
    <t>fadeOn=n7-2-1TOn7-2-1-3,1.2</t>
  </si>
  <si>
    <t>fadeOff=n7-2-1TOn7-2-1-3,1.2</t>
  </si>
  <si>
    <t>moveOpen=n7-2-1TOn7-2-1-3,1.6</t>
  </si>
  <si>
    <t>moveClose=n7-2-1TOn7-2-1-3,1.6</t>
  </si>
  <si>
    <t>n7-2TOn7-2-2</t>
  </si>
  <si>
    <t>fadeOn=n7-2TOn7-2-2,1.2</t>
  </si>
  <si>
    <t>fadeOff=n7-2TOn7-2-2,1.2</t>
  </si>
  <si>
    <t>moveOpen=n7-2TOn7-2-2,1.6</t>
  </si>
  <si>
    <t>moveClose=n7-2TOn7-2-2,1.6</t>
  </si>
  <si>
    <t>n7-2-2TOn7-2-2-1</t>
  </si>
  <si>
    <t>fadeOn=n7-2-2TOn7-2-2-1,1.2</t>
  </si>
  <si>
    <t>fadeOff=n7-2-2TOn7-2-2-1,1.2</t>
  </si>
  <si>
    <t>moveOpen=n7-2-2TOn7-2-2-1,1.6</t>
  </si>
  <si>
    <t>moveClose=n7-2-2TOn7-2-2-1,1.6</t>
  </si>
  <si>
    <t>n7-2-2TOn7-2-2-2</t>
  </si>
  <si>
    <t>fadeOn=n7-2-2TOn7-2-2-2,1.2</t>
  </si>
  <si>
    <t>fadeOff=n7-2-2TOn7-2-2-2,1.2</t>
  </si>
  <si>
    <t>moveOpen=n7-2-2TOn7-2-2-2,1.6</t>
  </si>
  <si>
    <t>moveClose=n7-2-2TOn7-2-2-2,1.6</t>
  </si>
  <si>
    <t>n7-2-2TOn7-2-2-3</t>
  </si>
  <si>
    <t>fadeOn=n7-2-2TOn7-2-2-3,1.2</t>
  </si>
  <si>
    <t>fadeOff=n7-2-2TOn7-2-2-3,1.2</t>
  </si>
  <si>
    <t>moveOpen=n7-2-2TOn7-2-2-3,1.6</t>
  </si>
  <si>
    <t>moveClose=n7-2-2TOn7-2-2-3,1.6</t>
  </si>
  <si>
    <t>n7-2TOn7-2-3</t>
  </si>
  <si>
    <t>fadeOn=n7-2TOn7-2-3,1.2</t>
  </si>
  <si>
    <t>fadeOff=n7-2TOn7-2-3,1.2</t>
  </si>
  <si>
    <t>moveOpen=n7-2TOn7-2-3,1.6</t>
  </si>
  <si>
    <t>moveClose=n7-2TOn7-2-3,1.6</t>
  </si>
  <si>
    <t>n7-2-3TOn7-2-3-1</t>
  </si>
  <si>
    <t>fadeOn=n7-2-3TOn7-2-3-1,1.2</t>
  </si>
  <si>
    <t>fadeOff=n7-2-3TOn7-2-3-1,1.2</t>
  </si>
  <si>
    <t>moveOpen=n7-2-3TOn7-2-3-1,1.6</t>
  </si>
  <si>
    <t>moveClose=n7-2-3TOn7-2-3-1,1.6</t>
  </si>
  <si>
    <t>n7-2-3TOn7-2-3-2</t>
  </si>
  <si>
    <t>fadeOn=n7-2-3TOn7-2-3-2,1.2</t>
  </si>
  <si>
    <t>fadeOff=n7-2-3TOn7-2-3-2,1.2</t>
  </si>
  <si>
    <t>moveOpen=n7-2-3TOn7-2-3-2,1.6</t>
  </si>
  <si>
    <t>moveClose=n7-2-3TOn7-2-3-2,1.6</t>
  </si>
  <si>
    <t>n7-2-3TOn7-2-3-3</t>
  </si>
  <si>
    <t>fadeOn=n7-2-3TOn7-2-3-3,1.2</t>
  </si>
  <si>
    <t>fadeOff=n7-2-3TOn7-2-3-3,1.2</t>
  </si>
  <si>
    <t>moveOpen=n7-2-3TOn7-2-3-3,1.6</t>
  </si>
  <si>
    <t>moveClose=n7-2-3TOn7-2-3-3,1.6</t>
  </si>
  <si>
    <t>n6-4-3-3TOn7-3</t>
  </si>
  <si>
    <t>fadeOn=n6-4-3-3TOn7-3,1.2</t>
  </si>
  <si>
    <t>fadeOff=n6-4-3-3TOn7-3,1.2</t>
  </si>
  <si>
    <t>moveOpen=n6-4-3-3TOn7-3,1.6</t>
  </si>
  <si>
    <t>moveClose=n6-4-3-3TOn7-3,1.6</t>
  </si>
  <si>
    <t>n7-3TOn7-3-1</t>
  </si>
  <si>
    <t>fadeOn=n7-3TOn7-3-1,1.2</t>
  </si>
  <si>
    <t>fadeOff=n7-3TOn7-3-1,1.2</t>
  </si>
  <si>
    <t>moveOpen=n7-3TOn7-3-1,1.6</t>
  </si>
  <si>
    <t>moveClose=n7-3TOn7-3-1,1.6</t>
  </si>
  <si>
    <t>n7-3-1TOn7-3-1-1</t>
  </si>
  <si>
    <t>fadeOn=n7-3-1TOn7-3-1-1,1.2</t>
  </si>
  <si>
    <t>fadeOff=n7-3-1TOn7-3-1-1,1.2</t>
  </si>
  <si>
    <t>moveOpen=n7-3-1TOn7-3-1-1,1.6</t>
  </si>
  <si>
    <t>moveClose=n7-3-1TOn7-3-1-1,1.6</t>
  </si>
  <si>
    <t>n7-3-1TOn7-3-1-2</t>
  </si>
  <si>
    <t>fadeOn=n7-3-1TOn7-3-1-2,1.2</t>
  </si>
  <si>
    <t>fadeOff=n7-3-1TOn7-3-1-2,1.2</t>
  </si>
  <si>
    <t>moveOpen=n7-3-1TOn7-3-1-2,1.6</t>
  </si>
  <si>
    <t>moveClose=n7-3-1TOn7-3-1-2,1.6</t>
  </si>
  <si>
    <t>n7-3-1TOn7-3-1-3</t>
  </si>
  <si>
    <t>fadeOn=n7-3-1TOn7-3-1-3,1.2</t>
  </si>
  <si>
    <t>fadeOff=n7-3-1TOn7-3-1-3,1.2</t>
  </si>
  <si>
    <t>moveOpen=n7-3-1TOn7-3-1-3,1.6</t>
  </si>
  <si>
    <t>moveClose=n7-3-1TOn7-3-1-3,1.6</t>
  </si>
  <si>
    <t>n7-3TOn7-3-2</t>
  </si>
  <si>
    <t>fadeOn=n7-3TOn7-3-2,1.2</t>
  </si>
  <si>
    <t>fadeOff=n7-3TOn7-3-2,1.2</t>
  </si>
  <si>
    <t>moveOpen=n7-3TOn7-3-2,1.6</t>
  </si>
  <si>
    <t>moveClose=n7-3TOn7-3-2,1.6</t>
  </si>
  <si>
    <t>n7-3-2TOn7-3-2-1</t>
  </si>
  <si>
    <t>fadeOn=n7-3-2TOn7-3-2-1,1.2</t>
  </si>
  <si>
    <t>fadeOff=n7-3-2TOn7-3-2-1,1.2</t>
  </si>
  <si>
    <t>moveOpen=n7-3-2TOn7-3-2-1,1.6</t>
  </si>
  <si>
    <t>moveClose=n7-3-2TOn7-3-2-1,1.6</t>
  </si>
  <si>
    <t>n7-3-2TOn7-3-2-2</t>
  </si>
  <si>
    <t>fadeOn=n7-3-2TOn7-3-2-2,1.2</t>
  </si>
  <si>
    <t>fadeOff=n7-3-2TOn7-3-2-2,1.2</t>
  </si>
  <si>
    <t>moveOpen=n7-3-2TOn7-3-2-2,1.6</t>
  </si>
  <si>
    <t>moveClose=n7-3-2TOn7-3-2-2,1.6</t>
  </si>
  <si>
    <t>n7-3-2TOn7-3-2-3</t>
  </si>
  <si>
    <t>fadeOn=n7-3-2TOn7-3-2-3,1.2</t>
  </si>
  <si>
    <t>fadeOff=n7-3-2TOn7-3-2-3,1.2</t>
  </si>
  <si>
    <t>moveOpen=n7-3-2TOn7-3-2-3,1.6</t>
  </si>
  <si>
    <t>moveClose=n7-3-2TOn7-3-2-3,1.6</t>
  </si>
  <si>
    <t>n7-3TOn7-3-3</t>
  </si>
  <si>
    <t>fadeOn=n7-3TOn7-3-3,1.2</t>
  </si>
  <si>
    <t>fadeOff=n7-3TOn7-3-3,1.2</t>
  </si>
  <si>
    <t>moveOpen=n7-3TOn7-3-3,1.6</t>
  </si>
  <si>
    <t>moveClose=n7-3TOn7-3-3,1.6</t>
  </si>
  <si>
    <t>n7-3-3TOn7-3-3-1</t>
  </si>
  <si>
    <t>fadeOn=n7-3-3TOn7-3-3-1,1.2</t>
  </si>
  <si>
    <t>fadeOff=n7-3-3TOn7-3-3-1,1.2</t>
  </si>
  <si>
    <t>moveOpen=n7-3-3TOn7-3-3-1,1.6</t>
  </si>
  <si>
    <t>moveClose=n7-3-3TOn7-3-3-1,1.6</t>
  </si>
  <si>
    <t>n7-3-3TOn7-3-3-2</t>
  </si>
  <si>
    <t>fadeOn=n7-3-3TOn7-3-3-2,1.2</t>
  </si>
  <si>
    <t>fadeOff=n7-3-3TOn7-3-3-2,1.2</t>
  </si>
  <si>
    <t>moveOpen=n7-3-3TOn7-3-3-2,1.6</t>
  </si>
  <si>
    <t>moveClose=n7-3-3TOn7-3-3-2,1.6</t>
  </si>
  <si>
    <t>n7-3-3TOn7-3-3-3</t>
  </si>
  <si>
    <t>fadeOn=n7-3-3TOn7-3-3-3,1.2</t>
  </si>
  <si>
    <t>fadeOff=n7-3-3TOn7-3-3-3,1.2</t>
  </si>
  <si>
    <t>moveOpen=n7-3-3TOn7-3-3-3,1.6</t>
  </si>
  <si>
    <t>moveClose=n7-3-3TOn7-3-3-3,1.6</t>
  </si>
  <si>
    <t>n6-4-3-3TOn7-4</t>
  </si>
  <si>
    <t>fadeOn=n6-4-3-3TOn7-4,1.2</t>
  </si>
  <si>
    <t>fadeOff=n6-4-3-3TOn7-4,1.2</t>
  </si>
  <si>
    <t>moveOpen=n6-4-3-3TOn7-4,1.6</t>
  </si>
  <si>
    <t>moveClose=n6-4-3-3TOn7-4,1.6</t>
  </si>
  <si>
    <t>n7-4TOn7-4-1</t>
  </si>
  <si>
    <t>fadeOn=n7-4TOn7-4-1,1.2</t>
  </si>
  <si>
    <t>fadeOff=n7-4TOn7-4-1,1.2</t>
  </si>
  <si>
    <t>moveOpen=n7-4TOn7-4-1,1.6</t>
  </si>
  <si>
    <t>moveClose=n7-4TOn7-4-1,1.6</t>
  </si>
  <si>
    <t>n7-4-1TOn7-4-1-1</t>
  </si>
  <si>
    <t>fadeOn=n7-4-1TOn7-4-1-1,1.2</t>
  </si>
  <si>
    <t>fadeOff=n7-4-1TOn7-4-1-1,1.2</t>
  </si>
  <si>
    <t>moveOpen=n7-4-1TOn7-4-1-1,1.6</t>
  </si>
  <si>
    <t>moveClose=n7-4-1TOn7-4-1-1,1.6</t>
  </si>
  <si>
    <t>n7-4-1TOn7-4-1-2</t>
  </si>
  <si>
    <t>fadeOn=n7-4-1TOn7-4-1-2,1.2</t>
  </si>
  <si>
    <t>fadeOff=n7-4-1TOn7-4-1-2,1.2</t>
  </si>
  <si>
    <t>moveOpen=n7-4-1TOn7-4-1-2,1.6</t>
  </si>
  <si>
    <t>moveClose=n7-4-1TOn7-4-1-2,1.6</t>
  </si>
  <si>
    <t>n7-4-1TOn7-4-1-3</t>
  </si>
  <si>
    <t>fadeOn=n7-4-1TOn7-4-1-3,1.2</t>
  </si>
  <si>
    <t>fadeOff=n7-4-1TOn7-4-1-3,1.2</t>
  </si>
  <si>
    <t>moveOpen=n7-4-1TOn7-4-1-3,1.6</t>
  </si>
  <si>
    <t>moveClose=n7-4-1TOn7-4-1-3,1.6</t>
  </si>
  <si>
    <t>n7-4TOn7-4-2</t>
  </si>
  <si>
    <t>fadeOn=n7-4TOn7-4-2,1.2</t>
  </si>
  <si>
    <t>fadeOff=n7-4TOn7-4-2,1.2</t>
  </si>
  <si>
    <t>moveOpen=n7-4TOn7-4-2,1.6</t>
  </si>
  <si>
    <t>moveClose=n7-4TOn7-4-2,1.6</t>
  </si>
  <si>
    <t>n7-4-2TOn7-4-2-1</t>
  </si>
  <si>
    <t>fadeOn=n7-4-2TOn7-4-2-1,1.2</t>
  </si>
  <si>
    <t>fadeOff=n7-4-2TOn7-4-2-1,1.2</t>
  </si>
  <si>
    <t>moveOpen=n7-4-2TOn7-4-2-1,1.6</t>
  </si>
  <si>
    <t>moveClose=n7-4-2TOn7-4-2-1,1.6</t>
  </si>
  <si>
    <t>n7-4-2TOn7-4-2-2</t>
  </si>
  <si>
    <t>fadeOn=n7-4-2TOn7-4-2-2,1.2</t>
  </si>
  <si>
    <t>fadeOff=n7-4-2TOn7-4-2-2,1.2</t>
  </si>
  <si>
    <t>moveOpen=n7-4-2TOn7-4-2-2,1.6</t>
  </si>
  <si>
    <t>moveClose=n7-4-2TOn7-4-2-2,1.6</t>
  </si>
  <si>
    <t>n7-4-2TOn7-4-2-3</t>
  </si>
  <si>
    <t>fadeOn=n7-4-2TOn7-4-2-3,1.2</t>
  </si>
  <si>
    <t>fadeOff=n7-4-2TOn7-4-2-3,1.2</t>
  </si>
  <si>
    <t>moveOpen=n7-4-2TOn7-4-2-3,1.6</t>
  </si>
  <si>
    <t>moveClose=n7-4-2TOn7-4-2-3,1.6</t>
  </si>
  <si>
    <t>n7-4TOn7-4-3</t>
  </si>
  <si>
    <t>fadeOn=n7-4TOn7-4-3,1.2</t>
  </si>
  <si>
    <t>fadeOff=n7-4TOn7-4-3,1.2</t>
  </si>
  <si>
    <t>moveOpen=n7-4TOn7-4-3,1.6</t>
  </si>
  <si>
    <t>moveClose=n7-4TOn7-4-3,1.6</t>
  </si>
  <si>
    <t>n7-4-3TOn7-4-3-1</t>
  </si>
  <si>
    <t>fadeOn=n7-4-3TOn7-4-3-1,1.2</t>
  </si>
  <si>
    <t>fadeOff=n7-4-3TOn7-4-3-1,1.2</t>
  </si>
  <si>
    <t>moveOpen=n7-4-3TOn7-4-3-1,1.6</t>
  </si>
  <si>
    <t>moveClose=n7-4-3TOn7-4-3-1,1.6</t>
  </si>
  <si>
    <t>n7-4-3TOn7-4-3-2</t>
  </si>
  <si>
    <t>fadeOn=n7-4-3TOn7-4-3-2,1.2</t>
  </si>
  <si>
    <t>fadeOff=n7-4-3TOn7-4-3-2,1.2</t>
  </si>
  <si>
    <t>moveOpen=n7-4-3TOn7-4-3-2,1.6</t>
  </si>
  <si>
    <t>moveClose=n7-4-3TOn7-4-3-2,1.6</t>
  </si>
  <si>
    <t>n7-4-3TOn7-4-3-3</t>
  </si>
  <si>
    <t>fadeOn=n7-4-3TOn7-4-3-3,1.2</t>
  </si>
  <si>
    <t>fadeOff=n7-4-3TOn7-4-3-3,1.2</t>
  </si>
  <si>
    <t>moveOpen=n7-4-3TOn7-4-3-3,1.6</t>
  </si>
  <si>
    <t>moveClose=n7-4-3TOn7-4-3-3,1.6</t>
  </si>
  <si>
    <t>n0TOn8</t>
  </si>
  <si>
    <t>fadeOn=n0TOn8,1.2</t>
  </si>
  <si>
    <t>fadeOff=n0TOn8,1.2</t>
  </si>
  <si>
    <t>moveOpen=n0TOn8,1.6</t>
  </si>
  <si>
    <t>moveClose=n0TOn8,1.6</t>
  </si>
  <si>
    <t>n7-4-3-3TOn8-1</t>
  </si>
  <si>
    <t>fadeOn=n7-4-3-3TOn8-1,1.2</t>
  </si>
  <si>
    <t>fadeOff=n7-4-3-3TOn8-1,1.2</t>
  </si>
  <si>
    <t>moveOpen=n7-4-3-3TOn8-1,1.6</t>
  </si>
  <si>
    <t>moveClose=n7-4-3-3TOn8-1,1.6</t>
  </si>
  <si>
    <t>n8-1TOn8-1-1</t>
  </si>
  <si>
    <t>fadeOn=n8-1TOn8-1-1,1.2</t>
  </si>
  <si>
    <t>fadeOff=n8-1TOn8-1-1,1.2</t>
  </si>
  <si>
    <t>moveOpen=n8-1TOn8-1-1,1.6</t>
  </si>
  <si>
    <t>moveClose=n8-1TOn8-1-1,1.6</t>
  </si>
  <si>
    <t>n8-1-1TOn8-1-1-1</t>
  </si>
  <si>
    <t>fadeOn=n8-1-1TOn8-1-1-1,1.2</t>
  </si>
  <si>
    <t>fadeOff=n8-1-1TOn8-1-1-1,1.2</t>
  </si>
  <si>
    <t>moveOpen=n8-1-1TOn8-1-1-1,1.6</t>
  </si>
  <si>
    <t>moveClose=n8-1-1TOn8-1-1-1,1.6</t>
  </si>
  <si>
    <t>n8-1-1TOn8-1-1-2</t>
  </si>
  <si>
    <t>fadeOn=n8-1-1TOn8-1-1-2,1.2</t>
  </si>
  <si>
    <t>fadeOff=n8-1-1TOn8-1-1-2,1.2</t>
  </si>
  <si>
    <t>moveOpen=n8-1-1TOn8-1-1-2,1.6</t>
  </si>
  <si>
    <t>moveClose=n8-1-1TOn8-1-1-2,1.6</t>
  </si>
  <si>
    <t>n8-1-1TOn8-1-1-3</t>
  </si>
  <si>
    <t>fadeOn=n8-1-1TOn8-1-1-3,1.2</t>
  </si>
  <si>
    <t>fadeOff=n8-1-1TOn8-1-1-3,1.2</t>
  </si>
  <si>
    <t>moveOpen=n8-1-1TOn8-1-1-3,1.6</t>
  </si>
  <si>
    <t>moveClose=n8-1-1TOn8-1-1-3,1.6</t>
  </si>
  <si>
    <t>n8-1TOn8-1-2</t>
  </si>
  <si>
    <t>fadeOn=n8-1TOn8-1-2,1.2</t>
  </si>
  <si>
    <t>fadeOff=n8-1TOn8-1-2,1.2</t>
  </si>
  <si>
    <t>moveOpen=n8-1TOn8-1-2,1.6</t>
  </si>
  <si>
    <t>moveClose=n8-1TOn8-1-2,1.6</t>
  </si>
  <si>
    <t>n8-1-2TOn8-1-2-1</t>
  </si>
  <si>
    <t>fadeOn=n8-1-2TOn8-1-2-1,1.2</t>
  </si>
  <si>
    <t>fadeOff=n8-1-2TOn8-1-2-1,1.2</t>
  </si>
  <si>
    <t>moveOpen=n8-1-2TOn8-1-2-1,1.6</t>
  </si>
  <si>
    <t>moveClose=n8-1-2TOn8-1-2-1,1.6</t>
  </si>
  <si>
    <t>n8-1-2TOn8-1-2-2</t>
  </si>
  <si>
    <t>fadeOn=n8-1-2TOn8-1-2-2,1.2</t>
  </si>
  <si>
    <t>fadeOff=n8-1-2TOn8-1-2-2,1.2</t>
  </si>
  <si>
    <t>moveOpen=n8-1-2TOn8-1-2-2,1.6</t>
  </si>
  <si>
    <t>moveClose=n8-1-2TOn8-1-2-2,1.6</t>
  </si>
  <si>
    <t>n8-1-2TOn8-1-2-3</t>
  </si>
  <si>
    <t>fadeOn=n8-1-2TOn8-1-2-3,1.2</t>
  </si>
  <si>
    <t>fadeOff=n8-1-2TOn8-1-2-3,1.2</t>
  </si>
  <si>
    <t>moveOpen=n8-1-2TOn8-1-2-3,1.6</t>
  </si>
  <si>
    <t>moveClose=n8-1-2TOn8-1-2-3,1.6</t>
  </si>
  <si>
    <t>n8-1TOn8-1-3</t>
  </si>
  <si>
    <t>fadeOn=n8-1TOn8-1-3,1.2</t>
  </si>
  <si>
    <t>fadeOff=n8-1TOn8-1-3,1.2</t>
  </si>
  <si>
    <t>moveOpen=n8-1TOn8-1-3,1.6</t>
  </si>
  <si>
    <t>moveClose=n8-1TOn8-1-3,1.6</t>
  </si>
  <si>
    <t>n8-1-3TOn8-1-3-1</t>
  </si>
  <si>
    <t>fadeOn=n8-1-3TOn8-1-3-1,1.2</t>
  </si>
  <si>
    <t>fadeOff=n8-1-3TOn8-1-3-1,1.2</t>
  </si>
  <si>
    <t>moveOpen=n8-1-3TOn8-1-3-1,1.6</t>
  </si>
  <si>
    <t>moveClose=n8-1-3TOn8-1-3-1,1.6</t>
  </si>
  <si>
    <t>n8-1-3TOn8-1-3-2</t>
  </si>
  <si>
    <t>fadeOn=n8-1-3TOn8-1-3-2,1.2</t>
  </si>
  <si>
    <t>fadeOff=n8-1-3TOn8-1-3-2,1.2</t>
  </si>
  <si>
    <t>moveOpen=n8-1-3TOn8-1-3-2,1.6</t>
  </si>
  <si>
    <t>moveClose=n8-1-3TOn8-1-3-2,1.6</t>
  </si>
  <si>
    <t>n8-1-3TOn8-1-3-3</t>
  </si>
  <si>
    <t>fadeOn=n8-1-3TOn8-1-3-3,1.2</t>
  </si>
  <si>
    <t>fadeOff=n8-1-3TOn8-1-3-3,1.2</t>
  </si>
  <si>
    <t>moveOpen=n8-1-3TOn8-1-3-3,1.6</t>
  </si>
  <si>
    <t>moveClose=n8-1-3TOn8-1-3-3,1.6</t>
  </si>
  <si>
    <t>n7-4-3-3TOn8-2</t>
  </si>
  <si>
    <t>fadeOn=n7-4-3-3TOn8-2,1.2</t>
  </si>
  <si>
    <t>fadeOff=n7-4-3-3TOn8-2,1.2</t>
  </si>
  <si>
    <t>moveOpen=n7-4-3-3TOn8-2,1.6</t>
  </si>
  <si>
    <t>moveClose=n7-4-3-3TOn8-2,1.6</t>
  </si>
  <si>
    <t>n8-2TOn8-2-1</t>
  </si>
  <si>
    <t>fadeOn=n8-2TOn8-2-1,1.2</t>
  </si>
  <si>
    <t>fadeOff=n8-2TOn8-2-1,1.2</t>
  </si>
  <si>
    <t>moveOpen=n8-2TOn8-2-1,1.6</t>
  </si>
  <si>
    <t>moveClose=n8-2TOn8-2-1,1.6</t>
  </si>
  <si>
    <t>n8-2-1TOn8-2-1-1</t>
  </si>
  <si>
    <t>fadeOn=n8-2-1TOn8-2-1-1,1.2</t>
  </si>
  <si>
    <t>fadeOff=n8-2-1TOn8-2-1-1,1.2</t>
  </si>
  <si>
    <t>moveOpen=n8-2-1TOn8-2-1-1,1.6</t>
  </si>
  <si>
    <t>moveClose=n8-2-1TOn8-2-1-1,1.6</t>
  </si>
  <si>
    <t>n8-2-1TOn8-2-1-2</t>
  </si>
  <si>
    <t>fadeOn=n8-2-1TOn8-2-1-2,1.2</t>
  </si>
  <si>
    <t>fadeOff=n8-2-1TOn8-2-1-2,1.2</t>
  </si>
  <si>
    <t>moveOpen=n8-2-1TOn8-2-1-2,1.6</t>
  </si>
  <si>
    <t>moveClose=n8-2-1TOn8-2-1-2,1.6</t>
  </si>
  <si>
    <t>n8-2-1TOn8-2-1-3</t>
  </si>
  <si>
    <t>fadeOn=n8-2-1TOn8-2-1-3,1.2</t>
  </si>
  <si>
    <t>fadeOff=n8-2-1TOn8-2-1-3,1.2</t>
  </si>
  <si>
    <t>moveOpen=n8-2-1TOn8-2-1-3,1.6</t>
  </si>
  <si>
    <t>moveClose=n8-2-1TOn8-2-1-3,1.6</t>
  </si>
  <si>
    <t>n8-2TOn8-2-2</t>
  </si>
  <si>
    <t>fadeOn=n8-2TOn8-2-2,1.2</t>
  </si>
  <si>
    <t>fadeOff=n8-2TOn8-2-2,1.2</t>
  </si>
  <si>
    <t>moveOpen=n8-2TOn8-2-2,1.6</t>
  </si>
  <si>
    <t>moveClose=n8-2TOn8-2-2,1.6</t>
  </si>
  <si>
    <t>n8-2-2TOn8-2-2-1</t>
  </si>
  <si>
    <t>fadeOn=n8-2-2TOn8-2-2-1,1.2</t>
  </si>
  <si>
    <t>fadeOff=n8-2-2TOn8-2-2-1,1.2</t>
  </si>
  <si>
    <t>moveOpen=n8-2-2TOn8-2-2-1,1.6</t>
  </si>
  <si>
    <t>moveClose=n8-2-2TOn8-2-2-1,1.6</t>
  </si>
  <si>
    <t>n8-2-2TOn8-2-2-2</t>
  </si>
  <si>
    <t>fadeOn=n8-2-2TOn8-2-2-2,1.2</t>
  </si>
  <si>
    <t>fadeOff=n8-2-2TOn8-2-2-2,1.2</t>
  </si>
  <si>
    <t>moveOpen=n8-2-2TOn8-2-2-2,1.6</t>
  </si>
  <si>
    <t>moveClose=n8-2-2TOn8-2-2-2,1.6</t>
  </si>
  <si>
    <t>n8-2-2TOn8-2-2-3</t>
  </si>
  <si>
    <t>fadeOn=n8-2-2TOn8-2-2-3,1.2</t>
  </si>
  <si>
    <t>fadeOff=n8-2-2TOn8-2-2-3,1.2</t>
  </si>
  <si>
    <t>moveOpen=n8-2-2TOn8-2-2-3,1.6</t>
  </si>
  <si>
    <t>moveClose=n8-2-2TOn8-2-2-3,1.6</t>
  </si>
  <si>
    <t>n8-2TOn8-2-3</t>
  </si>
  <si>
    <t>fadeOn=n8-2TOn8-2-3,1.2</t>
  </si>
  <si>
    <t>fadeOff=n8-2TOn8-2-3,1.2</t>
  </si>
  <si>
    <t>moveOpen=n8-2TOn8-2-3,1.6</t>
  </si>
  <si>
    <t>moveClose=n8-2TOn8-2-3,1.6</t>
  </si>
  <si>
    <t>n8-2-3TOn8-2-3-1</t>
  </si>
  <si>
    <t>fadeOn=n8-2-3TOn8-2-3-1,1.2</t>
  </si>
  <si>
    <t>fadeOff=n8-2-3TOn8-2-3-1,1.2</t>
  </si>
  <si>
    <t>moveOpen=n8-2-3TOn8-2-3-1,1.6</t>
  </si>
  <si>
    <t>moveClose=n8-2-3TOn8-2-3-1,1.6</t>
  </si>
  <si>
    <t>n8-2-3TOn8-2-3-2</t>
  </si>
  <si>
    <t>fadeOn=n8-2-3TOn8-2-3-2,1.2</t>
  </si>
  <si>
    <t>fadeOff=n8-2-3TOn8-2-3-2,1.2</t>
  </si>
  <si>
    <t>moveOpen=n8-2-3TOn8-2-3-2,1.6</t>
  </si>
  <si>
    <t>moveClose=n8-2-3TOn8-2-3-2,1.6</t>
  </si>
  <si>
    <t>n8-2-3TOn8-2-3-3</t>
  </si>
  <si>
    <t>fadeOn=n8-2-3TOn8-2-3-3,1.2</t>
  </si>
  <si>
    <t>fadeOff=n8-2-3TOn8-2-3-3,1.2</t>
  </si>
  <si>
    <t>moveOpen=n8-2-3TOn8-2-3-3,1.6</t>
  </si>
  <si>
    <t>moveClose=n8-2-3TOn8-2-3-3,1.6</t>
  </si>
  <si>
    <t>n7-4-3-3TOn8-3</t>
  </si>
  <si>
    <t>fadeOn=n7-4-3-3TOn8-3,1.2</t>
  </si>
  <si>
    <t>fadeOff=n7-4-3-3TOn8-3,1.2</t>
  </si>
  <si>
    <t>moveOpen=n7-4-3-3TOn8-3,1.6</t>
  </si>
  <si>
    <t>moveClose=n7-4-3-3TOn8-3,1.6</t>
  </si>
  <si>
    <t>n8-3TOn8-3-1</t>
  </si>
  <si>
    <t>fadeOn=n8-3TOn8-3-1,1.2</t>
  </si>
  <si>
    <t>fadeOff=n8-3TOn8-3-1,1.2</t>
  </si>
  <si>
    <t>moveOpen=n8-3TOn8-3-1,1.6</t>
  </si>
  <si>
    <t>moveClose=n8-3TOn8-3-1,1.6</t>
  </si>
  <si>
    <t>n8-3-1TOn8-3-1-1</t>
  </si>
  <si>
    <t>fadeOn=n8-3-1TOn8-3-1-1,1.2</t>
  </si>
  <si>
    <t>fadeOff=n8-3-1TOn8-3-1-1,1.2</t>
  </si>
  <si>
    <t>moveOpen=n8-3-1TOn8-3-1-1,1.6</t>
  </si>
  <si>
    <t>moveClose=n8-3-1TOn8-3-1-1,1.6</t>
  </si>
  <si>
    <t>n8-3-1TOn8-3-1-2</t>
  </si>
  <si>
    <t>fadeOn=n8-3-1TOn8-3-1-2,1.2</t>
  </si>
  <si>
    <t>fadeOff=n8-3-1TOn8-3-1-2,1.2</t>
  </si>
  <si>
    <t>moveOpen=n8-3-1TOn8-3-1-2,1.6</t>
  </si>
  <si>
    <t>moveClose=n8-3-1TOn8-3-1-2,1.6</t>
  </si>
  <si>
    <t>n8-3-1TOn8-3-1-3</t>
  </si>
  <si>
    <t>fadeOn=n8-3-1TOn8-3-1-3,1.2</t>
  </si>
  <si>
    <t>fadeOff=n8-3-1TOn8-3-1-3,1.2</t>
  </si>
  <si>
    <t>moveOpen=n8-3-1TOn8-3-1-3,1.6</t>
  </si>
  <si>
    <t>moveClose=n8-3-1TOn8-3-1-3,1.6</t>
  </si>
  <si>
    <t>n8-3TOn8-3-2</t>
  </si>
  <si>
    <t>fadeOn=n8-3TOn8-3-2,1.2</t>
  </si>
  <si>
    <t>fadeOff=n8-3TOn8-3-2,1.2</t>
  </si>
  <si>
    <t>moveOpen=n8-3TOn8-3-2,1.6</t>
  </si>
  <si>
    <t>moveClose=n8-3TOn8-3-2,1.6</t>
  </si>
  <si>
    <t>n8-3-2TOn8-3-2-1</t>
  </si>
  <si>
    <t>fadeOn=n8-3-2TOn8-3-2-1,1.2</t>
  </si>
  <si>
    <t>fadeOff=n8-3-2TOn8-3-2-1,1.2</t>
  </si>
  <si>
    <t>moveOpen=n8-3-2TOn8-3-2-1,1.6</t>
  </si>
  <si>
    <t>moveClose=n8-3-2TOn8-3-2-1,1.6</t>
  </si>
  <si>
    <t>n8-3-2TOn8-3-2-2</t>
  </si>
  <si>
    <t>fadeOn=n8-3-2TOn8-3-2-2,1.2</t>
  </si>
  <si>
    <t>fadeOff=n8-3-2TOn8-3-2-2,1.2</t>
  </si>
  <si>
    <t>moveOpen=n8-3-2TOn8-3-2-2,1.6</t>
  </si>
  <si>
    <t>moveClose=n8-3-2TOn8-3-2-2,1.6</t>
  </si>
  <si>
    <t>n8-3-2TOn8-3-2-3</t>
  </si>
  <si>
    <t>fadeOn=n8-3-2TOn8-3-2-3,1.2</t>
  </si>
  <si>
    <t>fadeOff=n8-3-2TOn8-3-2-3,1.2</t>
  </si>
  <si>
    <t>moveOpen=n8-3-2TOn8-3-2-3,1.6</t>
  </si>
  <si>
    <t>moveClose=n8-3-2TOn8-3-2-3,1.6</t>
  </si>
  <si>
    <t>n8-3TOn8-3-3</t>
  </si>
  <si>
    <t>fadeOn=n8-3TOn8-3-3,1.2</t>
  </si>
  <si>
    <t>fadeOff=n8-3TOn8-3-3,1.2</t>
  </si>
  <si>
    <t>moveOpen=n8-3TOn8-3-3,1.6</t>
  </si>
  <si>
    <t>moveClose=n8-3TOn8-3-3,1.6</t>
  </si>
  <si>
    <t>n8-3-3TOn8-3-3-1</t>
  </si>
  <si>
    <t>fadeOn=n8-3-3TOn8-3-3-1,1.2</t>
  </si>
  <si>
    <t>fadeOff=n8-3-3TOn8-3-3-1,1.2</t>
  </si>
  <si>
    <t>moveOpen=n8-3-3TOn8-3-3-1,1.6</t>
  </si>
  <si>
    <t>moveClose=n8-3-3TOn8-3-3-1,1.6</t>
  </si>
  <si>
    <t>n8-3-3TOn8-3-3-2</t>
  </si>
  <si>
    <t>fadeOn=n8-3-3TOn8-3-3-2,1.2</t>
  </si>
  <si>
    <t>fadeOff=n8-3-3TOn8-3-3-2,1.2</t>
  </si>
  <si>
    <t>moveOpen=n8-3-3TOn8-3-3-2,1.6</t>
  </si>
  <si>
    <t>moveClose=n8-3-3TOn8-3-3-2,1.6</t>
  </si>
  <si>
    <t>n8-3-3TOn8-3-3-3</t>
  </si>
  <si>
    <t>fadeOn=n8-3-3TOn8-3-3-3,1.2</t>
  </si>
  <si>
    <t>fadeOff=n8-3-3TOn8-3-3-3,1.2</t>
  </si>
  <si>
    <t>moveOpen=n8-3-3TOn8-3-3-3,1.6</t>
  </si>
  <si>
    <t>moveClose=n8-3-3TOn8-3-3-3,1.6</t>
  </si>
  <si>
    <t>n7-4-3-3TOn8-4</t>
  </si>
  <si>
    <t>fadeOn=n7-4-3-3TOn8-4,1.2</t>
  </si>
  <si>
    <t>fadeOff=n7-4-3-3TOn8-4,1.2</t>
  </si>
  <si>
    <t>moveOpen=n7-4-3-3TOn8-4,1.6</t>
  </si>
  <si>
    <t>moveClose=n7-4-3-3TOn8-4,1.6</t>
  </si>
  <si>
    <t>n8-4TOn8-4-1</t>
  </si>
  <si>
    <t>fadeOn=n8-4TOn8-4-1,1.2</t>
  </si>
  <si>
    <t>fadeOff=n8-4TOn8-4-1,1.2</t>
  </si>
  <si>
    <t>moveOpen=n8-4TOn8-4-1,1.6</t>
  </si>
  <si>
    <t>moveClose=n8-4TOn8-4-1,1.6</t>
  </si>
  <si>
    <t>n8-4-1TOn8-4-1-1</t>
  </si>
  <si>
    <t>fadeOn=n8-4-1TOn8-4-1-1,1.2</t>
  </si>
  <si>
    <t>fadeOff=n8-4-1TOn8-4-1-1,1.2</t>
  </si>
  <si>
    <t>moveOpen=n8-4-1TOn8-4-1-1,1.6</t>
  </si>
  <si>
    <t>moveClose=n8-4-1TOn8-4-1-1,1.6</t>
  </si>
  <si>
    <t>n8-4-1TOn8-4-1-2</t>
  </si>
  <si>
    <t>fadeOn=n8-4-1TOn8-4-1-2,1.2</t>
  </si>
  <si>
    <t>fadeOff=n8-4-1TOn8-4-1-2,1.2</t>
  </si>
  <si>
    <t>moveOpen=n8-4-1TOn8-4-1-2,1.6</t>
  </si>
  <si>
    <t>moveClose=n8-4-1TOn8-4-1-2,1.6</t>
  </si>
  <si>
    <t>n8-4-1TOn8-4-1-3</t>
  </si>
  <si>
    <t>fadeOn=n8-4-1TOn8-4-1-3,1.2</t>
  </si>
  <si>
    <t>fadeOff=n8-4-1TOn8-4-1-3,1.2</t>
  </si>
  <si>
    <t>moveOpen=n8-4-1TOn8-4-1-3,1.6</t>
  </si>
  <si>
    <t>moveClose=n8-4-1TOn8-4-1-3,1.6</t>
  </si>
  <si>
    <t>n8-4TOn8-4-2</t>
  </si>
  <si>
    <t>fadeOn=n8-4TOn8-4-2,1.2</t>
  </si>
  <si>
    <t>fadeOff=n8-4TOn8-4-2,1.2</t>
  </si>
  <si>
    <t>moveOpen=n8-4TOn8-4-2,1.6</t>
  </si>
  <si>
    <t>moveClose=n8-4TOn8-4-2,1.6</t>
  </si>
  <si>
    <t>n8-4-2TOn8-4-2-1</t>
  </si>
  <si>
    <t>fadeOn=n8-4-2TOn8-4-2-1,1.2</t>
  </si>
  <si>
    <t>fadeOff=n8-4-2TOn8-4-2-1,1.2</t>
  </si>
  <si>
    <t>moveOpen=n8-4-2TOn8-4-2-1,1.6</t>
  </si>
  <si>
    <t>moveClose=n8-4-2TOn8-4-2-1,1.6</t>
  </si>
  <si>
    <t>n8-4-2TOn8-4-2-2</t>
  </si>
  <si>
    <t>fadeOn=n8-4-2TOn8-4-2-2,1.2</t>
  </si>
  <si>
    <t>fadeOff=n8-4-2TOn8-4-2-2,1.2</t>
  </si>
  <si>
    <t>moveOpen=n8-4-2TOn8-4-2-2,1.6</t>
  </si>
  <si>
    <t>moveClose=n8-4-2TOn8-4-2-2,1.6</t>
  </si>
  <si>
    <t>n8-4-2TOn8-4-2-3</t>
  </si>
  <si>
    <t>fadeOn=n8-4-2TOn8-4-2-3,1.2</t>
  </si>
  <si>
    <t>fadeOff=n8-4-2TOn8-4-2-3,1.2</t>
  </si>
  <si>
    <t>moveOpen=n8-4-2TOn8-4-2-3,1.6</t>
  </si>
  <si>
    <t>moveClose=n8-4-2TOn8-4-2-3,1.6</t>
  </si>
  <si>
    <t>n8-4TOn8-4-3</t>
  </si>
  <si>
    <t>fadeOn=n8-4TOn8-4-3,1.2</t>
  </si>
  <si>
    <t>fadeOff=n8-4TOn8-4-3,1.2</t>
  </si>
  <si>
    <t>moveOpen=n8-4TOn8-4-3,1.6</t>
  </si>
  <si>
    <t>moveClose=n8-4TOn8-4-3,1.6</t>
  </si>
  <si>
    <t>n8-4-3TOn8-4-3-1</t>
  </si>
  <si>
    <t>fadeOn=n8-4-3TOn8-4-3-1,1.2</t>
  </si>
  <si>
    <t>fadeOff=n8-4-3TOn8-4-3-1,1.2</t>
  </si>
  <si>
    <t>moveOpen=n8-4-3TOn8-4-3-1,1.6</t>
  </si>
  <si>
    <t>moveClose=n8-4-3TOn8-4-3-1,1.6</t>
  </si>
  <si>
    <t>n8-4-3TOn8-4-3-2</t>
  </si>
  <si>
    <t>fadeOn=n8-4-3TOn8-4-3-2,1.2</t>
  </si>
  <si>
    <t>fadeOff=n8-4-3TOn8-4-3-2,1.2</t>
  </si>
  <si>
    <t>moveOpen=n8-4-3TOn8-4-3-2,1.6</t>
  </si>
  <si>
    <t>moveClose=n8-4-3TOn8-4-3-2,1.6</t>
  </si>
  <si>
    <t>n8-4-3TOn8-4-3-3</t>
  </si>
  <si>
    <t>fadeOn=n8-4-3TOn8-4-3-3,1.2</t>
  </si>
  <si>
    <t>fadeOff=n8-4-3TOn8-4-3-3,1.2</t>
  </si>
  <si>
    <t>moveOpen=n8-4-3TOn8-4-3-3,1.6</t>
  </si>
  <si>
    <t>moveClose=n8-4-3TOn8-4-3-3,1.6</t>
  </si>
  <si>
    <t>fadeOn,0.8</t>
  </si>
  <si>
    <t>fadeOff,0.8</t>
  </si>
  <si>
    <t>fadeOpen,1.2</t>
  </si>
  <si>
    <t>fadeClose,1.2</t>
  </si>
  <si>
    <t>+++&amp;move='@Annotation01',1.5,f,400,400</t>
  </si>
  <si>
    <t>The is the text for Annotation01</t>
  </si>
  <si>
    <t>The is the text for Annotation02</t>
  </si>
  <si>
    <t>+++&amp;move='@Annotation02',1.5,f,200,1000</t>
  </si>
  <si>
    <t>comment, inuse</t>
  </si>
  <si>
    <t>comment, unused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</si>
</sst>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20">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79998168889431442"/>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BFBFBF"/>
      </left>
      <right style="thin">
        <color rgb="FFBFBFBF"/>
      </right>
      <top style="thin">
        <color rgb="FFBFBFBF"/>
      </top>
      <bottom style="thin">
        <color rgb="FFBFBFBF"/>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84">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38" fillId="0" borderId="0" xfId="0" applyFont="1" applyFill="1"/>
    <xf numFmtId="0" fontId="34" fillId="0" borderId="0" xfId="0" applyFont="1" applyFill="1"/>
    <xf numFmtId="0" fontId="33" fillId="0" borderId="0" xfId="0" applyFont="1" applyFill="1" applyBorder="1"/>
    <xf numFmtId="0" fontId="34" fillId="0" borderId="0" xfId="0" applyFont="1" applyFill="1" applyBorder="1"/>
    <xf numFmtId="49" fontId="11" fillId="0" borderId="0" xfId="0" applyNumberFormat="1" applyFont="1" applyBorder="1" applyAlignment="1">
      <alignment horizontal="left"/>
    </xf>
    <xf numFmtId="1" fontId="12" fillId="0" borderId="0" xfId="0" applyNumberFormat="1" applyFont="1" applyFill="1" applyBorder="1" applyAlignment="1" applyProtection="1">
      <alignment horizontal="center" wrapText="1"/>
    </xf>
    <xf numFmtId="0" fontId="33" fillId="18" borderId="0" xfId="0" applyFont="1" applyFill="1" applyBorder="1" applyAlignment="1"/>
    <xf numFmtId="0" fontId="33" fillId="18" borderId="0" xfId="0" applyFont="1" applyFill="1" applyBorder="1" applyAlignment="1">
      <alignment horizontal="center"/>
    </xf>
    <xf numFmtId="0" fontId="33" fillId="18" borderId="0" xfId="0" quotePrefix="1" applyFont="1" applyFill="1" applyBorder="1" applyAlignment="1">
      <alignment horizontal="center"/>
    </xf>
    <xf numFmtId="0" fontId="38" fillId="18" borderId="0" xfId="0" applyFont="1" applyFill="1"/>
    <xf numFmtId="0" fontId="34" fillId="18" borderId="0" xfId="0" applyFont="1" applyFill="1"/>
    <xf numFmtId="0" fontId="33" fillId="18" borderId="0" xfId="0" applyFont="1" applyFill="1" applyBorder="1"/>
    <xf numFmtId="0" fontId="34" fillId="18" borderId="0" xfId="0" applyFont="1" applyFill="1" applyBorder="1"/>
    <xf numFmtId="0" fontId="11" fillId="0" borderId="1" xfId="0" applyNumberFormat="1" applyFont="1" applyBorder="1" applyAlignment="1">
      <alignment horizontal="left"/>
    </xf>
    <xf numFmtId="0" fontId="11" fillId="0" borderId="0" xfId="0" applyFont="1" applyAlignment="1">
      <alignment horizontal="left" vertical="top" wrapText="1"/>
    </xf>
    <xf numFmtId="0" fontId="11" fillId="0" borderId="1" xfId="0" applyFont="1" applyBorder="1" applyAlignment="1">
      <alignment horizontal="right"/>
    </xf>
    <xf numFmtId="0" fontId="11" fillId="6" borderId="1" xfId="0" applyFont="1" applyFill="1" applyBorder="1" applyAlignment="1">
      <alignment horizontal="right"/>
    </xf>
    <xf numFmtId="0" fontId="11" fillId="0" borderId="1" xfId="0" applyFont="1" applyFill="1" applyBorder="1" applyAlignment="1">
      <alignment horizontal="right" wrapText="1"/>
    </xf>
    <xf numFmtId="0" fontId="11" fillId="0" borderId="1" xfId="0" applyFont="1" applyBorder="1" applyAlignment="1">
      <alignment horizontal="center"/>
    </xf>
    <xf numFmtId="2" fontId="11" fillId="0" borderId="1" xfId="0" applyNumberFormat="1" applyFont="1" applyBorder="1" applyAlignment="1">
      <alignment horizontal="right"/>
    </xf>
    <xf numFmtId="0" fontId="11" fillId="0" borderId="1" xfId="0" applyFont="1" applyFill="1" applyBorder="1" applyAlignment="1">
      <alignment horizontal="right"/>
    </xf>
    <xf numFmtId="0" fontId="12" fillId="0" borderId="0" xfId="0" applyFont="1" applyAlignment="1">
      <alignment horizontal="right" vertical="top" wrapText="1"/>
    </xf>
    <xf numFmtId="0" fontId="12" fillId="0" borderId="0" xfId="0" applyNumberFormat="1" applyFont="1" applyAlignment="1">
      <alignment horizontal="left" vertical="top" wrapText="1"/>
    </xf>
    <xf numFmtId="0" fontId="12" fillId="0" borderId="0" xfId="0" applyFont="1" applyAlignment="1">
      <alignment horizontal="right" vertical="top"/>
    </xf>
    <xf numFmtId="165" fontId="12" fillId="0" borderId="0" xfId="0" applyNumberFormat="1" applyFont="1" applyAlignment="1">
      <alignment horizontal="right" vertical="top" wrapText="1"/>
    </xf>
    <xf numFmtId="49" fontId="12" fillId="0" borderId="0" xfId="0" applyNumberFormat="1" applyFont="1" applyAlignment="1">
      <alignment horizontal="right" vertical="top" wrapText="1"/>
    </xf>
    <xf numFmtId="0" fontId="11" fillId="0" borderId="1" xfId="0" applyNumberFormat="1" applyFont="1" applyBorder="1" applyAlignment="1">
      <alignment horizontal="right"/>
    </xf>
    <xf numFmtId="2" fontId="12" fillId="0" borderId="0" xfId="0" applyNumberFormat="1" applyFont="1" applyAlignment="1">
      <alignment horizontal="right" vertical="top" wrapText="1"/>
    </xf>
    <xf numFmtId="0" fontId="11" fillId="0" borderId="1" xfId="0" applyFont="1" applyBorder="1" applyAlignment="1">
      <alignment horizontal="left"/>
    </xf>
    <xf numFmtId="0" fontId="11" fillId="0" borderId="1" xfId="0" applyFont="1" applyBorder="1"/>
    <xf numFmtId="0" fontId="11" fillId="6" borderId="1" xfId="0" applyFont="1" applyFill="1" applyBorder="1"/>
    <xf numFmtId="0" fontId="11" fillId="0" borderId="1" xfId="0" applyFont="1" applyFill="1" applyBorder="1"/>
    <xf numFmtId="16" fontId="11" fillId="0" borderId="1" xfId="0" applyNumberFormat="1" applyFont="1" applyBorder="1" applyAlignment="1">
      <alignment horizontal="center"/>
    </xf>
    <xf numFmtId="0" fontId="21" fillId="0" borderId="1" xfId="0" applyNumberFormat="1" applyFont="1" applyBorder="1" applyAlignment="1">
      <alignment horizontal="left"/>
    </xf>
    <xf numFmtId="0" fontId="11" fillId="0" borderId="0" xfId="0" applyFont="1" applyFill="1" applyAlignment="1">
      <alignment horizontal="left" vertical="top" wrapText="1"/>
    </xf>
    <xf numFmtId="0" fontId="11" fillId="0" borderId="0" xfId="0" applyFont="1" applyFill="1" applyAlignment="1">
      <alignment horizontal="right" vertical="top"/>
    </xf>
    <xf numFmtId="0" fontId="11" fillId="0" borderId="0" xfId="0" applyFont="1" applyFill="1" applyAlignment="1">
      <alignment horizontal="right" vertical="top" wrapText="1"/>
    </xf>
    <xf numFmtId="0" fontId="11" fillId="0" borderId="0" xfId="0" quotePrefix="1" applyFont="1" applyAlignment="1">
      <alignment horizontal="left"/>
    </xf>
    <xf numFmtId="0" fontId="11" fillId="0" borderId="1" xfId="0" applyNumberFormat="1" applyFont="1" applyBorder="1"/>
    <xf numFmtId="2" fontId="11" fillId="0" borderId="1" xfId="0" applyNumberFormat="1" applyFont="1" applyBorder="1"/>
    <xf numFmtId="49" fontId="11" fillId="0" borderId="1" xfId="0" applyNumberFormat="1" applyFont="1" applyBorder="1"/>
    <xf numFmtId="0" fontId="10" fillId="0" borderId="1" xfId="0" applyNumberFormat="1" applyFont="1" applyBorder="1"/>
    <xf numFmtId="49" fontId="11" fillId="0" borderId="1" xfId="0" applyNumberFormat="1" applyFont="1" applyBorder="1" applyAlignment="1">
      <alignment horizontal="left"/>
    </xf>
    <xf numFmtId="49" fontId="11" fillId="0" borderId="1" xfId="0" applyNumberFormat="1" applyFont="1" applyBorder="1" applyAlignment="1">
      <alignment horizontal="right"/>
    </xf>
    <xf numFmtId="0" fontId="8" fillId="2" borderId="1" xfId="0" applyFont="1" applyFill="1" applyBorder="1" applyAlignment="1">
      <alignment horizontal="center" vertical="center"/>
    </xf>
    <xf numFmtId="0" fontId="8" fillId="2" borderId="1" xfId="0" applyNumberFormat="1" applyFont="1" applyFill="1" applyBorder="1" applyAlignment="1">
      <alignment horizontal="center" vertical="center"/>
    </xf>
    <xf numFmtId="0" fontId="8"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11" fillId="6" borderId="1" xfId="0" applyFont="1" applyFill="1" applyBorder="1" applyAlignment="1">
      <alignment horizontal="center"/>
    </xf>
    <xf numFmtId="1" fontId="8" fillId="0" borderId="1" xfId="0" applyNumberFormat="1" applyFont="1" applyBorder="1" applyAlignment="1">
      <alignment horizontal="center" vertical="top" wrapText="1"/>
    </xf>
    <xf numFmtId="0" fontId="10" fillId="0" borderId="1" xfId="0" applyNumberFormat="1" applyFont="1" applyFill="1" applyBorder="1" applyAlignment="1" applyProtection="1">
      <alignment horizontal="center" vertical="top" wrapText="1"/>
    </xf>
    <xf numFmtId="1" fontId="10" fillId="0" borderId="1" xfId="0" applyNumberFormat="1" applyFont="1" applyFill="1" applyBorder="1" applyAlignment="1" applyProtection="1">
      <alignment horizontal="center" vertical="top" wrapText="1"/>
    </xf>
    <xf numFmtId="0" fontId="10" fillId="7" borderId="1" xfId="0" applyNumberFormat="1" applyFont="1" applyFill="1" applyBorder="1" applyAlignment="1" applyProtection="1">
      <alignment horizontal="center" vertical="top" wrapText="1"/>
    </xf>
    <xf numFmtId="164" fontId="10" fillId="0" borderId="1" xfId="0" applyNumberFormat="1" applyFont="1" applyFill="1" applyBorder="1" applyAlignment="1" applyProtection="1">
      <alignment horizontal="center" vertical="top" wrapText="1"/>
    </xf>
    <xf numFmtId="2" fontId="10" fillId="0" borderId="1" xfId="0" applyNumberFormat="1" applyFont="1" applyFill="1" applyBorder="1" applyAlignment="1" applyProtection="1">
      <alignment horizontal="center" vertical="top" wrapText="1"/>
    </xf>
    <xf numFmtId="0" fontId="10" fillId="8" borderId="1" xfId="0" applyNumberFormat="1" applyFont="1" applyFill="1" applyBorder="1" applyAlignment="1" applyProtection="1">
      <alignment horizontal="left" vertical="top" wrapText="1"/>
    </xf>
    <xf numFmtId="1" fontId="10" fillId="8" borderId="1" xfId="0" applyNumberFormat="1" applyFont="1" applyFill="1" applyBorder="1" applyAlignment="1" applyProtection="1">
      <alignment horizontal="left" vertical="top" wrapText="1"/>
    </xf>
    <xf numFmtId="1" fontId="10" fillId="7" borderId="1" xfId="0" applyNumberFormat="1" applyFont="1" applyFill="1" applyBorder="1" applyAlignment="1" applyProtection="1">
      <alignment horizontal="center" vertical="top"/>
    </xf>
    <xf numFmtId="1" fontId="10" fillId="7" borderId="1" xfId="0" applyNumberFormat="1" applyFont="1" applyFill="1" applyBorder="1" applyAlignment="1" applyProtection="1">
      <alignment horizontal="center" vertical="top" wrapText="1"/>
    </xf>
    <xf numFmtId="1" fontId="10" fillId="2" borderId="1" xfId="0" applyNumberFormat="1" applyFont="1" applyFill="1" applyBorder="1" applyAlignment="1" applyProtection="1">
      <alignment horizontal="center" vertical="top" wrapText="1"/>
    </xf>
    <xf numFmtId="165" fontId="10" fillId="2" borderId="1" xfId="0" applyNumberFormat="1" applyFont="1" applyFill="1" applyBorder="1" applyAlignment="1" applyProtection="1">
      <alignment horizontal="center" vertical="top" wrapText="1"/>
    </xf>
    <xf numFmtId="1" fontId="10" fillId="19" borderId="1" xfId="0" applyNumberFormat="1" applyFont="1" applyFill="1" applyBorder="1" applyAlignment="1" applyProtection="1">
      <alignment horizontal="center" vertical="top" wrapText="1"/>
    </xf>
    <xf numFmtId="1" fontId="10" fillId="4" borderId="1" xfId="0" applyNumberFormat="1" applyFont="1" applyFill="1" applyBorder="1" applyAlignment="1" applyProtection="1">
      <alignment horizontal="center" vertical="top" wrapText="1"/>
    </xf>
    <xf numFmtId="49" fontId="10" fillId="4" borderId="1" xfId="0" applyNumberFormat="1" applyFont="1" applyFill="1" applyBorder="1" applyAlignment="1" applyProtection="1">
      <alignment horizontal="center" vertical="top" wrapText="1"/>
    </xf>
    <xf numFmtId="0" fontId="10" fillId="4" borderId="1" xfId="0" applyNumberFormat="1" applyFont="1" applyFill="1" applyBorder="1" applyAlignment="1" applyProtection="1">
      <alignment horizontal="center" vertical="top" wrapText="1"/>
    </xf>
    <xf numFmtId="1" fontId="10" fillId="5" borderId="1" xfId="0" applyNumberFormat="1" applyFont="1" applyFill="1" applyBorder="1" applyAlignment="1" applyProtection="1">
      <alignment horizontal="center" vertical="top" wrapText="1"/>
    </xf>
    <xf numFmtId="165" fontId="10" fillId="5" borderId="1" xfId="0" applyNumberFormat="1" applyFont="1" applyFill="1" applyBorder="1" applyAlignment="1" applyProtection="1">
      <alignment horizontal="center" vertical="top" wrapText="1"/>
    </xf>
    <xf numFmtId="1" fontId="10" fillId="3" borderId="1" xfId="0" applyNumberFormat="1" applyFont="1" applyFill="1" applyBorder="1" applyAlignment="1" applyProtection="1">
      <alignment horizontal="left" vertical="top" wrapText="1"/>
    </xf>
    <xf numFmtId="1" fontId="10" fillId="3" borderId="1" xfId="0" applyNumberFormat="1" applyFont="1" applyFill="1" applyBorder="1" applyAlignment="1" applyProtection="1">
      <alignment horizontal="left" vertical="top"/>
    </xf>
    <xf numFmtId="1" fontId="10" fillId="3" borderId="1" xfId="0" applyNumberFormat="1" applyFont="1" applyFill="1" applyBorder="1" applyAlignment="1" applyProtection="1">
      <alignment horizontal="center" vertical="top"/>
    </xf>
    <xf numFmtId="0" fontId="12" fillId="0" borderId="2" xfId="0" applyFont="1" applyBorder="1" applyAlignment="1">
      <alignment horizontal="center"/>
    </xf>
    <xf numFmtId="0" fontId="11" fillId="0" borderId="0" xfId="0" applyNumberFormat="1" applyFont="1" applyBorder="1" applyAlignment="1">
      <alignment horizontal="left" wrapText="1"/>
    </xf>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0" fillId="4" borderId="0" xfId="0" applyFont="1" applyFill="1" applyBorder="1" applyAlignment="1">
      <alignment horizontal="center" vertical="top" wrapText="1"/>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1" fillId="4" borderId="0" xfId="0" applyFont="1" applyFill="1" applyBorder="1" applyAlignment="1">
      <alignment horizontal="center" vertical="center"/>
    </xf>
    <xf numFmtId="0" fontId="19" fillId="11" borderId="0" xfId="0" applyFont="1" applyFill="1" applyBorder="1" applyAlignment="1">
      <alignment horizontal="left" wrapText="1"/>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clemens/Dropbox/Systems%20Agency/SMP%20dev/gsap/authorized/macro/org/org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heetName val="scriv"/>
      <sheetName val="Slides F-R"/>
      <sheetName val="Slides"/>
      <sheetName val="Story"/>
      <sheetName val="Animation"/>
      <sheetName val="Datatypes"/>
      <sheetName val="Inststructions"/>
    </sheetNames>
    <sheetDataSet>
      <sheetData sheetId="0"/>
      <sheetData sheetId="1"/>
      <sheetData sheetId="2">
        <row r="5">
          <cell r="W5" t="str">
            <v>##Story Template</v>
          </cell>
        </row>
        <row r="6">
          <cell r="W6" t="str">
            <v>&lt;a href=    "#/?open=Map&amp;close=Organization&amp;unoInfo=Slide1&amp;panx=2600.0&amp;pany=1500.0&amp;zoom=1.0"     id="slide1" class="slide"&gt;  &lt;span style="color:black; font-size:10px"&gt;1.  Slide 1: This is the tooltip content for slide 1.&lt;/span&gt; &lt;/a&gt;&lt;br&gt;</v>
          </cell>
        </row>
        <row r="7">
          <cell r="W7" t="str">
            <v>&lt;a href=    "#/?+++&amp;open=Map&amp;open=Organization&amp;close=ExternalEnvironment&amp;unoInfo=Slide2&amp;zoom=1.2"     id="slide2" class="slide"&gt;  &lt;span style="color:black; font-size:10px"&gt;2.  Slide 2: This is the tooltip content for slide 2.&lt;/span&gt; &lt;/a&gt;&lt;br&gt;</v>
          </cell>
        </row>
        <row r="8">
          <cell r="W8" t="str">
            <v>&lt;a href=    "#/?+++&amp;open=Map&amp;open=Organization&amp;open=ExternalEnvironment&amp;close=Intent&amp;unoInfo=Slide3&amp;zoom=1.4"     id="slide3" class="slide"&gt;  &lt;span style="color:black; font-size:10px"&gt;3.  Slide 3: This is the tooltip content for slide 3.&lt;/span&gt; &lt;/a&gt;&lt;br&gt;</v>
          </cell>
        </row>
        <row r="9">
          <cell r="W9" t="str">
            <v>&lt;a href=    "#/?+++&amp;open=Map&amp;open=Organization&amp;open=ExternalEnvironment&amp;open=Intent&amp;closeall=Activities&amp;unoInfo=Slide4&amp;zoom=1.6"     id="slide4" class="slide"&gt;  &lt;span style="color:black; font-size:10px"&gt;4.  Slide 4: This is the tooltip content for slide 4&lt;/span&gt; &lt;/a&gt;&lt;br&gt;</v>
          </cell>
        </row>
        <row r="10">
          <cell r="W10" t="str">
            <v>&lt;a href=    "#/?+++&amp;open=Map&amp;open=Organization&amp;open=ExternalEnvironment&amp;open=Intent&amp;openall=Activities&amp;unoInfo=Slide5&amp;zoom=1.8"     id="slide5" class="slide"&gt;  &lt;span style="color:black; font-size:10px"&gt;5.  Slide 5: This is the tooltip content for slide 5.&lt;/span&gt; &lt;/a&gt;&lt;br&gt;</v>
          </cell>
        </row>
        <row r="11">
          <cell r="W11" t="str">
            <v>##Story 1</v>
          </cell>
        </row>
        <row r="12">
          <cell r="W12" t="str">
            <v>&lt;a href=    "#/?&amp;unoInfo=OrganizationPurpose"     id="slide7" class="slide"&gt;  &lt;span style="color:black; font-size:10px"&gt;7.  Organization Purpose: &lt;/span&gt; &lt;/a&gt;&lt;br&gt;</v>
          </cell>
        </row>
        <row r="13">
          <cell r="W13" t="str">
            <v>&lt;a href=    "#/?+++&amp;&amp;unoInfo=OrganizationIntent"     id="slide8" class="slide"&gt;  &lt;span style="color:black; font-size:10px"&gt;8.  Organization Intent: &lt;/span&gt; &lt;/a&gt;&lt;br&gt;</v>
          </cell>
        </row>
        <row r="14">
          <cell r="W14" t="str">
            <v>&lt;a href=    "#/?+++&amp;&amp;unoInfo=Handrails"     id="slide9" class="slide"&gt;  &lt;span style="color:black; font-size:10px"&gt;9.  Handrails: &lt;/span&gt; &lt;/a&gt;&lt;br&gt;</v>
          </cell>
        </row>
        <row r="15">
          <cell r="W15" t="str">
            <v>&lt;a href=    "#/?+++&amp;&amp;unoInfo=StrategicChange"     id="slide10" class="slide"&gt;  &lt;span style="color:black; font-size:10px"&gt;10.  Strategic Change: &lt;/span&gt; &lt;/a&gt;&lt;br&gt;</v>
          </cell>
        </row>
        <row r="16">
          <cell r="W16" t="str">
            <v>&lt;a href=    "#/?+++&amp;&amp;unoInfo=StrategicResponse"     id="slide11" class="slide"&gt;  &lt;span style="color:black; font-size:10px"&gt;11.  Strategic Response: &lt;/span&gt; &lt;/a&gt;&lt;br&gt;</v>
          </cell>
        </row>
        <row r="17">
          <cell r="W17" t="str">
            <v>&lt;a href=    "#/?+++&amp;&amp;unoInfo=Costingitout"     id="slide12" class="slide"&gt;  &lt;span style="color:black; font-size:10px"&gt;12.  Costing it out: &lt;/span&gt; &lt;/a&gt;&lt;br&gt;</v>
          </cell>
        </row>
        <row r="18">
          <cell r="W18" t="str">
            <v>&lt;a href=    "#/?+++&amp;&amp;unoInfo=Cash"     id="slide13" class="slide"&gt;  &lt;span style="color:black; font-size:10px"&gt;13.  Cash: &lt;/span&gt; &lt;/a&gt;&lt;br&gt;</v>
          </cell>
        </row>
        <row r="19">
          <cell r="W19" t="str">
            <v>&lt;a href=    "#/?+++&amp;&amp;unoInfo=CostImplications"     id="slide14" class="slide"&gt;  &lt;span style="color:black; font-size:10px"&gt;14.  Cost Implications: &lt;/span&gt; &lt;/a&gt;&lt;br&gt;</v>
          </cell>
        </row>
        <row r="20">
          <cell r="W20" t="str">
            <v>&lt;a href=    "#/?+++&amp;&amp;unoInfo=Coherence"     id="slide15" class="slide"&gt;  &lt;span style="color:black; font-size:10px"&gt;15.  Coherence: &lt;/span&gt; &lt;/a&gt;&lt;br&gt;</v>
          </cell>
        </row>
        <row r="21">
          <cell r="W21" t="str">
            <v>&lt;a href=    "#/?+++&amp;&amp;unoInfo=DirectorB"     id="slide16" class="slide"&gt;  &lt;span style="color:black; font-size:10px"&gt;16.  Director B: &lt;/span&gt; &lt;/a&gt;&lt;br&gt;</v>
          </cell>
        </row>
        <row r="22">
          <cell r="W22" t="str">
            <v>&lt;a href=    "#/?+++&amp;&amp;unoInfo=Further"     id="slide17" class="slide"&gt;  &lt;span style="color:black; font-size:10px"&gt;17.  Further: &lt;/span&gt; &lt;/a&gt;&lt;br&gt;</v>
          </cell>
        </row>
        <row r="23">
          <cell r="W23" t="str">
            <v>&lt;a href=    "#/?+++&amp;&amp;unoInfo=Further2"     id="slide18" class="slide"&gt;  &lt;span style="color:black; font-size:10px"&gt;18.  Further 2: &lt;/span&gt; &lt;/a&gt;&lt;br&gt;</v>
          </cell>
        </row>
        <row r="24">
          <cell r="W24" t="str">
            <v>&lt;a href=    "#/?+++&amp;&amp;unoInfo=Further3"     id="slide19" class="slide"&gt;  &lt;span style="color:black; font-size:10px"&gt;19.  Further 3: &lt;/span&gt; &lt;/a&gt;&lt;br&gt;</v>
          </cell>
        </row>
        <row r="25">
          <cell r="W25" t="str">
            <v>&lt;a href=    "#/?+++&amp;&amp;unoInfo=OtherModels"     id="slide20" class="slide"&gt;  &lt;span style="color:black; font-size:10px"&gt;20.  Other Models: &lt;/span&gt; &lt;/a&gt;&lt;br&gt;</v>
          </cell>
        </row>
        <row r="26">
          <cell r="W26" t="str">
            <v>&lt;a href=    "#/?+++&amp;&amp;unoInfo=7SModel"     id="slide21" class="slide"&gt;  &lt;span style="color:black; font-size:10px"&gt;21.  7 S Model: &lt;/span&gt; &lt;/a&gt;&lt;br&gt;</v>
          </cell>
        </row>
        <row r="27">
          <cell r="W27" t="str">
            <v>&lt;a href=    "#/?+++&amp;&amp;unoInfo=FiveForcesModel"     id="slide22" class="slide"&gt;  &lt;span style="color:black; font-size:10px"&gt;22.  Five Forces Model: &lt;/span&gt; &lt;/a&gt;&lt;br&gt;</v>
          </cell>
        </row>
        <row r="28">
          <cell r="W28" t="str">
            <v>&lt;a href=    "#/?+++&amp;&amp;unoInfo=BusinessModelCanvas"     id="slide23" class="slide"&gt;  &lt;span style="color:black; font-size:10px"&gt;23.  Business Model Canvas: &lt;/span&gt; &lt;/a&gt;&lt;br&gt;</v>
          </cell>
        </row>
        <row r="29">
          <cell r="W29" t="str">
            <v>&lt;a href=    "#/?+++&amp;&amp;unoInfo=BalanceScorecard"     id="slide24" class="slide"&gt;  &lt;span style="color:black; font-size:10px"&gt;24.  Balance Scorecard: &lt;/span&gt; &lt;/a&gt;&lt;br&gt;</v>
          </cell>
        </row>
        <row r="30">
          <cell r="W30" t="str">
            <v>&lt;a href=    "#/?+++&amp;&amp;unoInfo=BottomLines"     id="slide25" class="slide"&gt;  &lt;span style="color:black; font-size:10px"&gt;25.  Bottom Lines: &lt;/span&gt; &lt;/a&gt;&lt;br&gt;</v>
          </cell>
        </row>
        <row r="31">
          <cell r="W31" t="str">
            <v>&lt;a href=    "#/?+++&amp;&amp;unoInfo=People"     id="slide26" class="slide"&gt;  &lt;span style="color:black; font-size:10px"&gt;26.  People: &lt;/span&gt; &lt;/a&gt;&lt;br&gt;</v>
          </cell>
        </row>
        <row r="32">
          <cell r="W32" t="str">
            <v>&lt;a href=    "#/?+++&amp;&amp;unoInfo=Value"     id="slide27" class="slide"&gt;  &lt;span style="color:black; font-size:10px"&gt;27.  Value: &lt;/span&gt; &lt;/a&gt;&lt;br&gt;</v>
          </cell>
        </row>
        <row r="33">
          <cell r="W33" t="str">
            <v>&lt;a href=    "#/?+++&amp;&amp;unoInfo=Ability"     id="slide28" class="slide"&gt;  &lt;span style="color:black; font-size:10px"&gt;28.  Ability: &lt;/span&gt; &lt;/a&gt;&lt;br&gt;</v>
          </cell>
        </row>
        <row r="34">
          <cell r="W34" t="str">
            <v>&lt;a href=    "#/?+++&amp;&amp;unoInfo=Planet"     id="slide29" class="slide"&gt;  &lt;span style="color:black; font-size:10px"&gt;29.  Planet: &lt;/span&gt; &lt;/a&gt;&lt;br&gt;</v>
          </cell>
        </row>
        <row r="35">
          <cell r="W35" t="str">
            <v>&lt;a href=    "#/?+++&amp;&amp;unoInfo=Profit"     id="slide30" class="slide"&gt;  &lt;span style="color:black; font-size:10px"&gt;30.  Profit: &lt;/span&gt; &lt;/a&gt;&lt;br&gt;</v>
          </cell>
        </row>
        <row r="36">
          <cell r="W36" t="str">
            <v>&lt;a href=    "#/?+++&amp;&amp;unoInfo=SystemInnovationElements"     id="slide31" class="slide"&gt;  &lt;span style="color:black; font-size:10px"&gt;31.  System Innovation Elements: &lt;/span&gt; &lt;/a&gt;&lt;br&gt;</v>
          </cell>
        </row>
        <row r="37">
          <cell r="W37" t="str">
            <v>&lt;a href=    "#/?+++&amp;&amp;unoInfo=Rules"     id="slide32" class="slide"&gt;  &lt;span style="color:black; font-size:10px"&gt;32.  Rules: &lt;/span&gt; &lt;/a&gt;&lt;br&gt;</v>
          </cell>
        </row>
        <row r="38">
          <cell r="W38" t="str">
            <v>&lt;a href=    "#/?+++&amp;&amp;unoInfo=Funding"     id="slide33" class="slide"&gt;  &lt;span style="color:black; font-size:10px"&gt;33.  Funding: &lt;/span&gt; &lt;/a&gt;&lt;br&gt;</v>
          </cell>
        </row>
        <row r="39">
          <cell r="W39" t="str">
            <v>&lt;a href=    "#/?+++&amp;&amp;unoInfo=Demand"     id="slide34" class="slide"&gt;  &lt;span style="color:black; font-size:10px"&gt;34.  Demand: &lt;/span&gt; &lt;/a&gt;&lt;br&gt;</v>
          </cell>
        </row>
        <row r="40">
          <cell r="W40" t="str">
            <v>&lt;a href=    "#/?+++&amp;&amp;unoInfo=Supply"     id="slide35" class="slide"&gt;  &lt;span style="color:black; font-size:10px"&gt;35.  Supply: &lt;/span&gt; &lt;/a&gt;&lt;br&gt;</v>
          </cell>
        </row>
        <row r="41">
          <cell r="W41" t="str">
            <v>&lt;a href=    "#/?+++&amp;&amp;unoInfo=IntegratedComms"     id="slide36" class="slide"&gt;  &lt;span style="color:black; font-size:10px"&gt;36.  Integrated Comms: &lt;/span&gt; &lt;/a&gt;&lt;br&gt;</v>
          </cell>
        </row>
        <row r="42">
          <cell r="W42" t="str">
            <v>&lt;a href=    "#/?+++&amp;&amp;unoInfo=Questions"     id="slide37" class="slide"&gt;  &lt;span style="color:black; font-size:10px"&gt;37.  Questions: &lt;/span&gt; &lt;/a&gt;&lt;br&gt;</v>
          </cell>
        </row>
        <row r="43">
          <cell r="W43" t="str">
            <v>&lt;a href=    "#/?+++&amp;&amp;unoInfo=Organization-"     id="slide38" class="slide"&gt;  &lt;span style="color:black; font-size:10px"&gt;38.  Organization -: &lt;/span&gt; &lt;/a&gt;&lt;br&gt;</v>
          </cell>
        </row>
        <row r="44">
          <cell r="W44" t="str">
            <v>&lt;a href=    "#/?+++&amp;&amp;unoInfo=Purpose-"     id="slide39" class="slide"&gt;  &lt;span style="color:black; font-size:10px"&gt;39.  Purpose -: &lt;/span&gt; &lt;/a&gt;&lt;br&gt;</v>
          </cell>
        </row>
        <row r="45">
          <cell r="W45" t="str">
            <v>&lt;a href=    "#/?+++&amp;&amp;unoInfo=Intent-"     id="slide40" class="slide"&gt;  &lt;span style="color:black; font-size:10px"&gt;40.  Intent - : &lt;/span&gt; &lt;/a&gt;&lt;br&gt;</v>
          </cell>
        </row>
        <row r="46">
          <cell r="W46" t="str">
            <v>&lt;a href=    "#/?+++&amp;&amp;unoInfo=Activities-"     id="slide41" class="slide"&gt;  &lt;span style="color:black; font-size:10px"&gt;41.  Activities -: &lt;/span&gt; &lt;/a&gt;&lt;br&gt;</v>
          </cell>
        </row>
        <row r="47">
          <cell r="W47" t="str">
            <v>&lt;a href=    "#/?+++&amp;&amp;unoInfo=Resources-"     id="slide42" class="slide"&gt;  &lt;span style="color:black; font-size:10px"&gt;42.  Resources -: &lt;/span&gt; &lt;/a&gt;&lt;br&gt;</v>
          </cell>
        </row>
        <row r="48">
          <cell r="W48" t="str">
            <v>&lt;a href=    "#/?+++&amp;&amp;unoInfo=Methods-"     id="slide43" class="slide"&gt;  &lt;span style="color:black; font-size:10px"&gt;43.  Methods -: &lt;/span&gt; &lt;/a&gt;&lt;br&gt;</v>
          </cell>
        </row>
        <row r="49">
          <cell r="W49" t="str">
            <v>&lt;a href=    "#/?+++&amp;&amp;unoInfo=Organization"     id="slide44" class="slide"&gt;  &lt;span style="color:black; font-size:10px"&gt;44.  Organization: Organisation - A group of people performing activities in an organised way for a shared  purpose.&lt;/span&gt; &lt;/a&gt;&lt;br&gt;</v>
          </cell>
        </row>
        <row r="50">
          <cell r="W50" t="str">
            <v>&lt;a href=    "#/?+++&amp;&amp;unoInfo=Purpose"     id="slide45" class="slide"&gt;  &lt;span style="color:black; font-size:10px"&gt;45.  Purpose: The purpose of the organisation, its ultimate reason for existing&lt;/span&gt; &lt;/a&gt;&lt;br&gt;</v>
          </cell>
        </row>
        <row r="51">
          <cell r="W51" t="str">
            <v>&lt;a href=    "#/?+++&amp;&amp;unoInfo=Purpose-3BL-Case1"     id="slide46" class="slide"&gt;  &lt;span style="color:black; font-size:10px"&gt;46.  Purpose-3BL-Case1: &lt;/span&gt; &lt;/a&gt;&lt;br&gt;</v>
          </cell>
        </row>
        <row r="52">
          <cell r="W52" t="str">
            <v>&lt;a href=    "#/?+++&amp;&amp;unoInfo=Intent"     id="slide47" class="slide"&gt;  &lt;span style="color:black; font-size:10px"&gt;47.  Intent: The single minded focus on what creates the chosen value in the market. &lt;/span&gt; &lt;/a&gt;&lt;br&gt;</v>
          </cell>
        </row>
        <row r="53">
          <cell r="W53" t="str">
            <v>&lt;a href=    "#/?+++&amp;&amp;unoInfo=LeadManage"     id="slide48" class="slide"&gt;  &lt;span style="color:black; font-size:10px"&gt;48.  Lead &amp; Manage: &lt;/span&gt; &lt;/a&gt;&lt;br&gt;</v>
          </cell>
        </row>
        <row r="54">
          <cell r="W54" t="str">
            <v>&lt;a href=    "#/?+++&amp;&amp;unoInfo=StrategicDirection"     id="slide49" class="slide"&gt;  &lt;span style="color:black; font-size:10px"&gt;49.  Strategic Direction: &lt;/span&gt; &lt;/a&gt;&lt;br&gt;</v>
          </cell>
        </row>
        <row r="55">
          <cell r="W55" t="str">
            <v>&lt;a href=    "#/?+++&amp;&amp;unoInfo=OrganisationDesign"     id="slide50" class="slide"&gt;  &lt;span style="color:black; font-size:10px"&gt;50.  Organisation Design: &lt;/span&gt; &lt;/a&gt;&lt;br&gt;</v>
          </cell>
        </row>
        <row r="56">
          <cell r="W56" t="str">
            <v>&lt;a href=    "#/?+++&amp;&amp;unoInfo=ResourceAllocation"     id="slide51" class="slide"&gt;  &lt;span style="color:black; font-size:10px"&gt;51.  Resource Allocation: &lt;/span&gt; &lt;/a&gt;&lt;br&gt;</v>
          </cell>
        </row>
        <row r="57">
          <cell r="W57" t="str">
            <v>&lt;a href=    "#/?+++&amp;&amp;unoInfo=EnsureCoherence"     id="slide52" class="slide"&gt;  &lt;span style="color:black; font-size:10px"&gt;52.  Ensure Coherence: &lt;/span&gt; &lt;/a&gt;&lt;br&gt;</v>
          </cell>
        </row>
        <row r="58">
          <cell r="W58" t="str">
            <v>&lt;a href=    "#/?+++&amp;&amp;unoInfo=Intent-3BL-Case1"     id="slide53" class="slide"&gt;  &lt;span style="color:black; font-size:10px"&gt;53.  Intent-3BL-Case1: &lt;/span&gt; &lt;/a&gt;&lt;br&gt;</v>
          </cell>
        </row>
        <row r="59">
          <cell r="W59" t="str">
            <v>&lt;a href=    "#/?+++&amp;&amp;unoInfo=Activities"     id="slide54" class="slide"&gt;  &lt;span style="color:black; font-size:10px"&gt;54.  Activities: The stuff that needs to be done.  &lt;/span&gt; &lt;/a&gt;&lt;br&gt;</v>
          </cell>
        </row>
        <row r="60">
          <cell r="W60" t="str">
            <v>&lt;a href=    "#/?+++&amp;&amp;unoInfo=CoreActivities"     id="slide55" class="slide"&gt;  &lt;span style="color:black; font-size:10px"&gt;55.  Core Activities: The work to create the chosen value in the market - the product or service&lt;/span&gt; &lt;/a&gt;&lt;br&gt;</v>
          </cell>
        </row>
      </sheetData>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F1923"/>
  <sheetViews>
    <sheetView topLeftCell="A37" zoomScale="90" zoomScaleNormal="90" workbookViewId="0">
      <pane xSplit="10420" ySplit="3920" topLeftCell="J18" activePane="bottomRight"/>
      <selection activeCell="A40" sqref="A40:XFD40"/>
      <selection pane="topRight" activeCell="T37" sqref="T1:T1048576"/>
      <selection pane="bottomLeft" activeCell="A40" sqref="A40"/>
      <selection pane="bottomRight" activeCell="S42" sqref="S42"/>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0" width="31.6640625" style="43" customWidth="1"/>
    <col min="21"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224</v>
      </c>
      <c r="V1" s="17" t="s">
        <v>247</v>
      </c>
      <c r="W1" s="17" t="s">
        <v>92</v>
      </c>
      <c r="X1" s="16" t="s">
        <v>225</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60" t="s">
        <v>141</v>
      </c>
      <c r="BG2" s="360"/>
      <c r="BH2" s="361" t="s">
        <v>142</v>
      </c>
      <c r="BI2" s="361"/>
      <c r="BJ2" s="174"/>
      <c r="BK2" s="174"/>
      <c r="BL2" s="358" t="s">
        <v>98</v>
      </c>
      <c r="BM2" s="358"/>
      <c r="BN2" s="359" t="s">
        <v>106</v>
      </c>
      <c r="BO2" s="359"/>
      <c r="BP2" s="359"/>
      <c r="BQ2" s="359"/>
      <c r="BR2" s="369" t="s">
        <v>97</v>
      </c>
      <c r="BS2" s="369"/>
      <c r="BT2" s="369"/>
      <c r="BU2" s="369"/>
      <c r="BV2" s="369"/>
      <c r="BW2" s="369"/>
      <c r="BX2" s="369"/>
      <c r="BY2" s="366" t="s">
        <v>28</v>
      </c>
      <c r="BZ2" s="366"/>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279</v>
      </c>
      <c r="BQ3" s="24" t="s">
        <v>280</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289</v>
      </c>
      <c r="AI5" s="191" t="s">
        <v>290</v>
      </c>
      <c r="AJ5" s="195"/>
      <c r="AK5" s="362" t="s">
        <v>137</v>
      </c>
      <c r="AL5" s="362"/>
      <c r="AM5" s="362"/>
      <c r="AN5" s="362"/>
      <c r="AO5" s="362"/>
      <c r="AP5" s="362"/>
      <c r="AQ5" s="196"/>
      <c r="AR5" s="196"/>
      <c r="AS5" s="196"/>
      <c r="AT5" s="362" t="s">
        <v>152</v>
      </c>
      <c r="AU5" s="362"/>
      <c r="AV5" s="362"/>
      <c r="AW5" s="362"/>
      <c r="AX5" s="362"/>
      <c r="AY5" s="362"/>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321</v>
      </c>
      <c r="B6" s="77" t="s">
        <v>322</v>
      </c>
      <c r="C6" s="62" t="s">
        <v>323</v>
      </c>
      <c r="D6" s="62" t="s">
        <v>324</v>
      </c>
      <c r="E6" s="62" t="s">
        <v>325</v>
      </c>
      <c r="F6" s="124">
        <f>ROW()</f>
        <v>6</v>
      </c>
      <c r="G6" s="62" t="s">
        <v>326</v>
      </c>
      <c r="H6" s="62" t="s">
        <v>326</v>
      </c>
      <c r="I6" s="62" t="s">
        <v>327</v>
      </c>
      <c r="J6" s="62" t="s">
        <v>328</v>
      </c>
      <c r="K6" s="62" t="s">
        <v>329</v>
      </c>
      <c r="L6" s="62" t="s">
        <v>330</v>
      </c>
      <c r="M6" s="62" t="s">
        <v>331</v>
      </c>
      <c r="N6" s="62" t="s">
        <v>332</v>
      </c>
      <c r="O6" s="62" t="s">
        <v>333</v>
      </c>
      <c r="P6" s="62" t="s">
        <v>334</v>
      </c>
      <c r="Q6" s="62" t="s">
        <v>335</v>
      </c>
      <c r="R6" s="62" t="s">
        <v>336</v>
      </c>
      <c r="S6" s="62" t="s">
        <v>337</v>
      </c>
      <c r="T6" s="77" t="s">
        <v>338</v>
      </c>
      <c r="U6" s="77" t="s">
        <v>226</v>
      </c>
      <c r="V6" s="77" t="s">
        <v>227</v>
      </c>
      <c r="W6" s="77" t="s">
        <v>228</v>
      </c>
      <c r="X6" s="62" t="s">
        <v>250</v>
      </c>
      <c r="Y6" s="62" t="s">
        <v>251</v>
      </c>
      <c r="Z6" s="62" t="s">
        <v>229</v>
      </c>
      <c r="AA6" s="62" t="s">
        <v>230</v>
      </c>
      <c r="AB6" s="62" t="s">
        <v>231</v>
      </c>
      <c r="AD6" s="63"/>
      <c r="AE6" s="64"/>
      <c r="AF6" s="65" t="s">
        <v>20</v>
      </c>
      <c r="AG6" s="66" t="s">
        <v>304</v>
      </c>
      <c r="AH6" s="191" t="s">
        <v>232</v>
      </c>
      <c r="AI6" s="191" t="s">
        <v>233</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234</v>
      </c>
      <c r="AH7" s="192" t="s">
        <v>235</v>
      </c>
      <c r="AI7" s="192"/>
      <c r="AJ7" s="197"/>
      <c r="AK7" s="357" t="s">
        <v>138</v>
      </c>
      <c r="AL7" s="357"/>
      <c r="AM7" s="357"/>
      <c r="AN7" s="357"/>
      <c r="AO7" s="357"/>
      <c r="AP7" s="357"/>
      <c r="AQ7" s="198"/>
      <c r="AR7" s="198"/>
      <c r="AS7" s="198"/>
      <c r="AT7" s="357" t="s">
        <v>136</v>
      </c>
      <c r="AU7" s="357"/>
      <c r="AV7" s="357"/>
      <c r="AW7" s="357"/>
      <c r="AX7" s="357"/>
      <c r="AY7" s="357"/>
      <c r="AZ7" s="198"/>
      <c r="BA7" s="198"/>
      <c r="BB7" s="79"/>
      <c r="BC7" s="78"/>
      <c r="BD7" s="67"/>
      <c r="BE7" s="67"/>
      <c r="BF7" s="68"/>
      <c r="BG7" s="68"/>
      <c r="BH7" s="200"/>
      <c r="BI7" s="201"/>
      <c r="BJ7" s="66"/>
      <c r="BK7" s="66"/>
      <c r="BL7" s="70"/>
      <c r="BM7" s="71"/>
      <c r="BN7" s="72"/>
      <c r="BO7" s="72"/>
      <c r="BP7" s="72"/>
      <c r="BQ7" s="73"/>
      <c r="BR7" s="74"/>
      <c r="BS7" s="74"/>
      <c r="BT7" s="74"/>
      <c r="BU7" s="367" t="s">
        <v>76</v>
      </c>
      <c r="BV7" s="367"/>
      <c r="BW7" s="367"/>
      <c r="BX7" s="367"/>
      <c r="BY7" s="368" t="s">
        <v>100</v>
      </c>
      <c r="BZ7" s="368"/>
      <c r="CA7" s="60"/>
    </row>
    <row r="8" spans="1:80" s="61" customFormat="1" ht="62" customHeight="1">
      <c r="A8" s="60"/>
      <c r="B8" s="60"/>
      <c r="F8" s="124">
        <f>ROW()</f>
        <v>8</v>
      </c>
      <c r="T8" s="60"/>
      <c r="U8" s="60"/>
      <c r="V8" s="60"/>
      <c r="W8" s="60"/>
      <c r="AD8" s="63"/>
      <c r="AE8" s="64"/>
      <c r="AF8" s="65" t="s">
        <v>236</v>
      </c>
      <c r="AG8" s="66"/>
      <c r="AH8" s="191" t="s">
        <v>237</v>
      </c>
      <c r="AI8" s="191" t="s">
        <v>238</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72" t="s">
        <v>283</v>
      </c>
      <c r="BC10" s="372"/>
      <c r="BD10" s="372"/>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278</v>
      </c>
      <c r="BD11" s="220" t="s">
        <v>294</v>
      </c>
      <c r="BE11" s="220" t="s">
        <v>295</v>
      </c>
      <c r="BF11" s="165"/>
      <c r="BG11" s="165"/>
      <c r="BH11" s="164"/>
      <c r="BL11" s="161"/>
      <c r="CA11" s="161"/>
    </row>
    <row r="12" spans="1:80" s="125" customFormat="1" ht="16" customHeight="1">
      <c r="A12" s="126"/>
      <c r="F12" s="124">
        <f>ROW()</f>
        <v>12</v>
      </c>
      <c r="T12" s="126"/>
      <c r="U12" s="126"/>
      <c r="V12" s="126"/>
      <c r="W12" s="126"/>
      <c r="AD12" s="45"/>
      <c r="AF12" s="126"/>
      <c r="AG12" s="127"/>
      <c r="AH12" s="182" t="s">
        <v>284</v>
      </c>
      <c r="AI12" s="183" t="s">
        <v>394</v>
      </c>
      <c r="AJ12" s="127"/>
      <c r="BB12" s="371" t="s">
        <v>281</v>
      </c>
      <c r="BC12" s="371"/>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277</v>
      </c>
      <c r="BC14" s="178">
        <v>360</v>
      </c>
    </row>
    <row r="15" spans="1:80" ht="16" customHeight="1">
      <c r="F15" s="124">
        <f>ROW()</f>
        <v>15</v>
      </c>
      <c r="P15" s="44"/>
      <c r="AE15" s="44"/>
      <c r="AF15" s="43"/>
      <c r="BB15" s="44"/>
      <c r="BC15" s="43"/>
      <c r="BD15" s="370" t="s">
        <v>300</v>
      </c>
      <c r="BE15" s="370"/>
      <c r="BF15" s="370" t="s">
        <v>301</v>
      </c>
      <c r="BG15" s="370"/>
      <c r="BH15" s="370" t="s">
        <v>302</v>
      </c>
      <c r="BI15" s="370"/>
    </row>
    <row r="16" spans="1:80" ht="16" customHeight="1">
      <c r="F16" s="124">
        <f>ROW()</f>
        <v>16</v>
      </c>
      <c r="P16" s="44"/>
      <c r="AE16" s="44"/>
      <c r="AF16" s="43"/>
      <c r="BB16" s="44"/>
      <c r="BC16" s="43"/>
      <c r="BD16" s="370"/>
      <c r="BE16" s="370"/>
      <c r="BF16" s="370"/>
      <c r="BG16" s="370"/>
      <c r="BH16" s="370"/>
      <c r="BI16" s="370"/>
    </row>
    <row r="17" spans="1:80" s="206" customFormat="1" ht="23" customHeight="1">
      <c r="A17" s="205"/>
      <c r="B17" s="205"/>
      <c r="F17" s="207">
        <f>ROW()</f>
        <v>17</v>
      </c>
      <c r="T17" s="205"/>
      <c r="U17" s="205"/>
      <c r="V17" s="205"/>
      <c r="W17" s="205"/>
      <c r="AD17" s="208"/>
      <c r="AE17" s="373" t="s">
        <v>285</v>
      </c>
      <c r="AF17" s="373"/>
      <c r="AG17" s="373"/>
      <c r="AH17" s="373"/>
      <c r="AI17" s="373"/>
      <c r="AJ17" s="209"/>
      <c r="BB17" s="383" t="s">
        <v>282</v>
      </c>
      <c r="BC17" s="383"/>
      <c r="BD17" s="383"/>
      <c r="BE17" s="383"/>
      <c r="BF17" s="383"/>
      <c r="BG17" s="383"/>
      <c r="BH17" s="383"/>
      <c r="BI17" s="383"/>
      <c r="BL17" s="210"/>
      <c r="BM17" s="211"/>
      <c r="BO17" s="375" t="s">
        <v>286</v>
      </c>
      <c r="BP17" s="375"/>
      <c r="BQ17" s="375"/>
      <c r="BY17" s="211"/>
      <c r="BZ17" s="211"/>
      <c r="CA17" s="210"/>
      <c r="CB17" s="211"/>
    </row>
    <row r="18" spans="1:80" ht="23" customHeight="1">
      <c r="F18" s="124">
        <f>ROW()</f>
        <v>18</v>
      </c>
      <c r="P18" s="44"/>
      <c r="AE18" s="44"/>
      <c r="AF18" s="43"/>
      <c r="AH18" s="89" t="s">
        <v>153</v>
      </c>
      <c r="AI18" s="90"/>
      <c r="AJ18" s="184"/>
      <c r="BB18" s="381" t="s">
        <v>141</v>
      </c>
      <c r="BC18" s="381"/>
      <c r="BD18" s="382" t="s">
        <v>142</v>
      </c>
      <c r="BE18" s="382"/>
      <c r="BF18" s="382"/>
      <c r="BG18" s="382"/>
      <c r="BH18" s="382"/>
      <c r="BI18" s="382"/>
      <c r="BO18" s="374" t="s">
        <v>393</v>
      </c>
      <c r="BP18" s="374"/>
      <c r="BQ18" s="374"/>
    </row>
    <row r="19" spans="1:80" s="206" customFormat="1" ht="32" customHeight="1">
      <c r="A19" s="205"/>
      <c r="B19" s="205"/>
      <c r="F19" s="207">
        <f>ROW()</f>
        <v>19</v>
      </c>
      <c r="T19" s="205"/>
      <c r="U19" s="205"/>
      <c r="V19" s="205"/>
      <c r="W19" s="205"/>
      <c r="AD19" s="208"/>
      <c r="AE19" s="224" t="s">
        <v>133</v>
      </c>
      <c r="AF19" s="205" t="s">
        <v>239</v>
      </c>
      <c r="AG19" s="225" t="s">
        <v>155</v>
      </c>
      <c r="AH19" s="225" t="s">
        <v>156</v>
      </c>
      <c r="AI19" s="205"/>
      <c r="AJ19" s="209"/>
      <c r="BB19" s="226" t="s">
        <v>133</v>
      </c>
      <c r="BC19" s="227" t="s">
        <v>8</v>
      </c>
      <c r="BD19" s="27" t="s">
        <v>292</v>
      </c>
      <c r="BE19" s="27" t="s">
        <v>293</v>
      </c>
      <c r="BF19" s="228" t="s">
        <v>296</v>
      </c>
      <c r="BG19" s="228" t="s">
        <v>291</v>
      </c>
      <c r="BH19" s="229" t="s">
        <v>297</v>
      </c>
      <c r="BI19" s="229" t="s">
        <v>298</v>
      </c>
      <c r="BL19" s="210"/>
      <c r="BM19" s="211"/>
      <c r="BN19" s="224"/>
      <c r="BO19" s="230" t="s">
        <v>133</v>
      </c>
      <c r="BP19" s="231" t="s">
        <v>279</v>
      </c>
      <c r="BQ19" s="231" t="s">
        <v>280</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0</v>
      </c>
      <c r="BF20" s="250">
        <v>0</v>
      </c>
      <c r="BG20" s="250">
        <v>200</v>
      </c>
      <c r="BH20" s="235">
        <v>1</v>
      </c>
      <c r="BI20" s="235">
        <v>1</v>
      </c>
      <c r="BO20" s="203">
        <v>1</v>
      </c>
      <c r="BP20" s="204">
        <v>1</v>
      </c>
      <c r="BQ20" s="204">
        <v>1</v>
      </c>
      <c r="BW20" s="44">
        <v>0</v>
      </c>
      <c r="BX20" s="44">
        <v>0</v>
      </c>
      <c r="BY20" s="7">
        <v>1</v>
      </c>
    </row>
    <row r="21" spans="1:80" ht="16" customHeight="1">
      <c r="F21" s="124">
        <f>ROW()</f>
        <v>21</v>
      </c>
      <c r="P21" s="44"/>
      <c r="AE21" s="44" t="s">
        <v>121</v>
      </c>
      <c r="AF21" s="114" t="s">
        <v>240</v>
      </c>
      <c r="AG21" s="94">
        <f t="shared" ref="AG21:AG26" si="0">AF21*AG20</f>
        <v>8</v>
      </c>
      <c r="AH21" s="93">
        <f t="shared" ref="AH21:AH26" si="1">AG21+AH20</f>
        <v>9</v>
      </c>
      <c r="AI21" s="95" t="s">
        <v>162</v>
      </c>
      <c r="AJ21" s="378"/>
      <c r="BB21" s="232">
        <v>2</v>
      </c>
      <c r="BC21" s="233"/>
      <c r="BD21" s="234">
        <v>0</v>
      </c>
      <c r="BE21" s="234">
        <v>0</v>
      </c>
      <c r="BF21" s="250">
        <v>0</v>
      </c>
      <c r="BG21" s="250">
        <v>200</v>
      </c>
      <c r="BH21" s="235">
        <v>1</v>
      </c>
      <c r="BI21" s="235">
        <v>1</v>
      </c>
      <c r="BO21" s="203">
        <v>2</v>
      </c>
      <c r="BP21" s="204">
        <v>1</v>
      </c>
      <c r="BQ21" s="204">
        <v>1</v>
      </c>
      <c r="BW21" s="44">
        <v>0</v>
      </c>
      <c r="BX21" s="44">
        <v>0</v>
      </c>
      <c r="BY21" s="7">
        <v>0</v>
      </c>
    </row>
    <row r="22" spans="1:80" ht="16" customHeight="1">
      <c r="F22" s="124">
        <f>ROW()</f>
        <v>22</v>
      </c>
      <c r="P22" s="44"/>
      <c r="AE22" s="44" t="s">
        <v>122</v>
      </c>
      <c r="AF22" s="114" t="s">
        <v>241</v>
      </c>
      <c r="AG22" s="94">
        <f t="shared" si="0"/>
        <v>32</v>
      </c>
      <c r="AH22" s="93">
        <f t="shared" si="1"/>
        <v>41</v>
      </c>
      <c r="AI22" s="95" t="s">
        <v>163</v>
      </c>
      <c r="AJ22" s="378"/>
      <c r="BB22" s="232">
        <v>3</v>
      </c>
      <c r="BC22" s="233"/>
      <c r="BD22" s="234">
        <v>0</v>
      </c>
      <c r="BE22" s="234">
        <v>0</v>
      </c>
      <c r="BF22" s="250">
        <v>0</v>
      </c>
      <c r="BG22" s="250">
        <v>200</v>
      </c>
      <c r="BH22" s="235">
        <v>1</v>
      </c>
      <c r="BI22" s="235">
        <v>1</v>
      </c>
      <c r="BO22" s="203">
        <v>3</v>
      </c>
      <c r="BP22" s="204">
        <v>1</v>
      </c>
      <c r="BQ22" s="204">
        <v>1</v>
      </c>
      <c r="BW22" s="44">
        <v>0</v>
      </c>
      <c r="BX22" s="44">
        <v>0</v>
      </c>
      <c r="BY22" s="7">
        <v>0</v>
      </c>
    </row>
    <row r="23" spans="1:80" ht="16" customHeight="1">
      <c r="F23" s="124">
        <f>ROW()</f>
        <v>23</v>
      </c>
      <c r="P23" s="44"/>
      <c r="AE23" s="44" t="s">
        <v>123</v>
      </c>
      <c r="AF23" s="114" t="s">
        <v>242</v>
      </c>
      <c r="AG23" s="94">
        <f t="shared" si="0"/>
        <v>96</v>
      </c>
      <c r="AH23" s="93">
        <f t="shared" si="1"/>
        <v>137</v>
      </c>
      <c r="AI23" s="95" t="s">
        <v>164</v>
      </c>
      <c r="AJ23" s="378"/>
      <c r="BB23" s="232">
        <v>4</v>
      </c>
      <c r="BC23" s="233"/>
      <c r="BD23" s="234">
        <v>0</v>
      </c>
      <c r="BE23" s="234">
        <v>0</v>
      </c>
      <c r="BF23" s="250">
        <v>0</v>
      </c>
      <c r="BG23" s="250">
        <v>200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78"/>
      <c r="BB24" s="232">
        <v>5</v>
      </c>
      <c r="BC24" s="233"/>
      <c r="BD24" s="234">
        <v>0</v>
      </c>
      <c r="BE24" s="234">
        <v>0</v>
      </c>
      <c r="BF24" s="250">
        <v>0</v>
      </c>
      <c r="BG24" s="250">
        <v>200</v>
      </c>
      <c r="BH24" s="235">
        <v>1</v>
      </c>
      <c r="BI24" s="235">
        <v>1</v>
      </c>
      <c r="BO24" s="203">
        <v>5</v>
      </c>
      <c r="BP24" s="204">
        <v>1</v>
      </c>
      <c r="BQ24" s="204">
        <v>1</v>
      </c>
      <c r="BW24" s="44">
        <v>0</v>
      </c>
      <c r="BX24" s="44">
        <v>0</v>
      </c>
      <c r="BY24" s="7">
        <v>0</v>
      </c>
    </row>
    <row r="25" spans="1:80" ht="16" customHeight="1">
      <c r="F25" s="124">
        <f>ROW()</f>
        <v>25</v>
      </c>
      <c r="P25" s="44"/>
      <c r="AE25" s="44" t="s">
        <v>125</v>
      </c>
      <c r="AF25" s="114" t="s">
        <v>243</v>
      </c>
      <c r="AG25" s="94">
        <f t="shared" si="0"/>
        <v>0</v>
      </c>
      <c r="AH25" s="93">
        <f t="shared" si="1"/>
        <v>425</v>
      </c>
      <c r="AI25" s="95" t="s">
        <v>166</v>
      </c>
      <c r="AJ25" s="378"/>
      <c r="BB25" s="232">
        <v>6</v>
      </c>
      <c r="BC25" s="233"/>
      <c r="BD25" s="234">
        <v>0</v>
      </c>
      <c r="BE25" s="234">
        <v>0</v>
      </c>
      <c r="BF25" s="250">
        <v>0</v>
      </c>
      <c r="BG25" s="250">
        <v>200</v>
      </c>
      <c r="BH25" s="235">
        <v>1</v>
      </c>
      <c r="BI25" s="235">
        <v>1</v>
      </c>
      <c r="BO25" s="203">
        <v>6</v>
      </c>
      <c r="BP25" s="204">
        <v>1</v>
      </c>
      <c r="BQ25" s="204">
        <v>1</v>
      </c>
      <c r="BY25" s="7" t="s">
        <v>81</v>
      </c>
    </row>
    <row r="26" spans="1:80" ht="16" customHeight="1">
      <c r="F26" s="124">
        <f>ROW()</f>
        <v>26</v>
      </c>
      <c r="P26" s="44"/>
      <c r="AE26" s="44" t="s">
        <v>126</v>
      </c>
      <c r="AF26" s="114" t="s">
        <v>243</v>
      </c>
      <c r="AG26" s="94">
        <f t="shared" si="0"/>
        <v>0</v>
      </c>
      <c r="AH26" s="93">
        <f t="shared" si="1"/>
        <v>425</v>
      </c>
      <c r="AI26" s="95" t="s">
        <v>167</v>
      </c>
      <c r="AJ26" s="378"/>
      <c r="BB26" s="232">
        <v>7</v>
      </c>
      <c r="BC26" s="233"/>
      <c r="BD26" s="234">
        <v>0</v>
      </c>
      <c r="BE26" s="234">
        <v>0</v>
      </c>
      <c r="BF26" s="250">
        <v>0</v>
      </c>
      <c r="BG26" s="250">
        <v>200</v>
      </c>
      <c r="BH26" s="235">
        <v>1</v>
      </c>
      <c r="BI26" s="235">
        <v>1</v>
      </c>
      <c r="BO26" s="203">
        <v>7</v>
      </c>
      <c r="BP26" s="204">
        <v>1</v>
      </c>
      <c r="BQ26" s="204">
        <v>1</v>
      </c>
      <c r="BY26" s="7">
        <v>11</v>
      </c>
    </row>
    <row r="27" spans="1:80" ht="16" customHeight="1">
      <c r="F27" s="124">
        <f>ROW()</f>
        <v>27</v>
      </c>
      <c r="P27" s="44"/>
      <c r="Z27" s="239"/>
      <c r="AA27" s="239"/>
      <c r="AE27" s="44"/>
      <c r="AF27" s="114"/>
      <c r="AJ27" s="133"/>
      <c r="BB27" s="232">
        <v>8</v>
      </c>
      <c r="BC27" s="233"/>
      <c r="BD27" s="234">
        <v>0</v>
      </c>
      <c r="BE27" s="234">
        <v>0</v>
      </c>
      <c r="BF27" s="250">
        <v>0</v>
      </c>
      <c r="BG27" s="250">
        <v>200</v>
      </c>
      <c r="BH27" s="235">
        <v>1</v>
      </c>
      <c r="BI27" s="235">
        <v>1</v>
      </c>
      <c r="BO27" s="203">
        <v>8</v>
      </c>
      <c r="BP27" s="204">
        <v>1</v>
      </c>
      <c r="BQ27" s="204">
        <v>1</v>
      </c>
    </row>
    <row r="28" spans="1:80" s="96" customFormat="1" ht="6" customHeight="1">
      <c r="A28" s="97"/>
      <c r="B28" s="97"/>
      <c r="F28" s="124">
        <f>ROW()</f>
        <v>28</v>
      </c>
      <c r="T28" s="97"/>
      <c r="U28" s="97"/>
      <c r="V28" s="97"/>
      <c r="W28" s="97"/>
      <c r="AD28" s="45"/>
      <c r="AE28" s="98"/>
      <c r="AF28" s="186"/>
      <c r="AG28" s="99"/>
      <c r="AH28" s="122"/>
      <c r="AI28" s="122"/>
      <c r="AJ28" s="185"/>
      <c r="BB28" s="100"/>
      <c r="BF28" s="380"/>
      <c r="BG28" s="380"/>
      <c r="BH28" s="380"/>
      <c r="BI28" s="380"/>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257</v>
      </c>
      <c r="C35" s="62" t="s">
        <v>258</v>
      </c>
      <c r="D35" s="62"/>
      <c r="E35" s="62"/>
      <c r="F35" s="124">
        <f>ROW()</f>
        <v>35</v>
      </c>
      <c r="G35" s="62"/>
      <c r="H35" s="62"/>
      <c r="I35" s="62" t="s">
        <v>256</v>
      </c>
      <c r="J35" s="62" t="s">
        <v>256</v>
      </c>
      <c r="K35" s="121" t="s">
        <v>255</v>
      </c>
      <c r="L35" s="121" t="s">
        <v>255</v>
      </c>
      <c r="M35" s="121" t="s">
        <v>255</v>
      </c>
      <c r="N35" s="121" t="s">
        <v>255</v>
      </c>
      <c r="O35" s="62" t="s">
        <v>252</v>
      </c>
      <c r="P35" s="62" t="s">
        <v>253</v>
      </c>
      <c r="Q35" s="62" t="s">
        <v>253</v>
      </c>
      <c r="R35" s="62" t="s">
        <v>254</v>
      </c>
      <c r="S35" s="62" t="s">
        <v>254</v>
      </c>
      <c r="T35" s="77"/>
      <c r="U35" s="77"/>
      <c r="V35" s="77"/>
      <c r="W35" s="77"/>
      <c r="X35" s="121" t="s">
        <v>314</v>
      </c>
      <c r="Y35" s="121" t="s">
        <v>314</v>
      </c>
      <c r="Z35" s="121" t="s">
        <v>314</v>
      </c>
      <c r="AA35" s="121" t="s">
        <v>314</v>
      </c>
      <c r="AB35" s="121" t="s">
        <v>255</v>
      </c>
      <c r="AC35" s="103"/>
      <c r="AE35" s="64"/>
      <c r="AF35" s="212"/>
      <c r="AG35" s="213"/>
      <c r="AH35" s="214"/>
      <c r="AI35" s="214"/>
      <c r="AJ35" s="202"/>
      <c r="AK35" s="379" t="s">
        <v>276</v>
      </c>
      <c r="AL35" s="379"/>
      <c r="AM35" s="379"/>
      <c r="AN35" s="379"/>
      <c r="AO35" s="379"/>
      <c r="AP35" s="379"/>
      <c r="AQ35" s="379"/>
      <c r="AR35" s="379"/>
      <c r="AS35" s="379"/>
      <c r="AT35" s="379"/>
      <c r="AU35" s="379"/>
      <c r="AV35" s="379"/>
      <c r="AW35" s="379"/>
      <c r="AX35" s="379"/>
      <c r="AY35" s="379"/>
      <c r="AZ35" s="379"/>
      <c r="BA35" s="379"/>
      <c r="BB35" s="376" t="s">
        <v>141</v>
      </c>
      <c r="BC35" s="376"/>
      <c r="BD35" s="377" t="s">
        <v>142</v>
      </c>
      <c r="BE35" s="377"/>
      <c r="BF35" s="376" t="s">
        <v>141</v>
      </c>
      <c r="BG35" s="376"/>
      <c r="BH35" s="377" t="s">
        <v>142</v>
      </c>
      <c r="BI35" s="377"/>
      <c r="BU35" s="365" t="s">
        <v>299</v>
      </c>
      <c r="BV35" s="365"/>
      <c r="BW35" s="365"/>
      <c r="BX35" s="365"/>
      <c r="CB35" s="249" t="s">
        <v>344</v>
      </c>
      <c r="CC35" s="363" t="s">
        <v>305</v>
      </c>
      <c r="CD35" s="363"/>
      <c r="CE35" s="363"/>
      <c r="CF35" s="363"/>
      <c r="CG35" s="363"/>
      <c r="CH35" s="363"/>
      <c r="CI35" s="363"/>
      <c r="CJ35" s="363"/>
      <c r="CK35" s="363"/>
      <c r="CL35" s="238"/>
      <c r="CM35" s="238"/>
      <c r="CN35" s="238"/>
      <c r="CO35" s="238"/>
    </row>
    <row r="36" spans="1:93" s="154" customFormat="1" ht="27" customHeight="1">
      <c r="A36" s="149"/>
      <c r="B36" s="149" t="s">
        <v>249</v>
      </c>
      <c r="C36" s="150"/>
      <c r="D36" s="150"/>
      <c r="E36" s="150"/>
      <c r="F36" s="150">
        <f>ROW()</f>
        <v>36</v>
      </c>
      <c r="G36" s="150"/>
      <c r="H36" s="150"/>
      <c r="I36" s="150"/>
      <c r="J36" s="150"/>
      <c r="K36" s="150" t="s">
        <v>378</v>
      </c>
      <c r="L36" s="150"/>
      <c r="M36" s="150" t="s">
        <v>147</v>
      </c>
      <c r="N36" s="150"/>
      <c r="O36" s="150"/>
      <c r="P36" s="150"/>
      <c r="Q36" s="150"/>
      <c r="R36" s="150">
        <v>1</v>
      </c>
      <c r="S36" s="150" t="s">
        <v>120</v>
      </c>
      <c r="T36" s="149"/>
      <c r="U36" s="149"/>
      <c r="V36" s="149"/>
      <c r="W36" s="149"/>
      <c r="X36" s="150" t="s">
        <v>347</v>
      </c>
      <c r="Y36" s="150" t="s">
        <v>348</v>
      </c>
      <c r="Z36" s="150" t="s">
        <v>373</v>
      </c>
      <c r="AA36" s="150" t="s">
        <v>374</v>
      </c>
      <c r="AB36" s="150" t="s">
        <v>244</v>
      </c>
      <c r="AC36" s="151"/>
      <c r="AD36" s="45"/>
      <c r="AE36" s="148" t="s">
        <v>249</v>
      </c>
      <c r="AF36" s="148"/>
      <c r="AG36" s="152" t="str">
        <f>""</f>
        <v/>
      </c>
      <c r="AH36" s="148"/>
      <c r="AI36" s="148"/>
      <c r="AJ36" s="172"/>
      <c r="AK36" s="364" t="s">
        <v>307</v>
      </c>
      <c r="AL36" s="364"/>
      <c r="AM36" s="364"/>
      <c r="AN36" s="364"/>
      <c r="AO36" s="364"/>
      <c r="AP36" s="364"/>
      <c r="AQ36" s="364"/>
      <c r="AR36" s="364"/>
      <c r="AS36" s="150"/>
      <c r="AT36" s="364" t="s">
        <v>306</v>
      </c>
      <c r="AU36" s="364"/>
      <c r="AV36" s="364"/>
      <c r="AW36" s="364"/>
      <c r="AX36" s="364"/>
      <c r="AY36" s="364"/>
      <c r="AZ36" s="364"/>
      <c r="BA36" s="364"/>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346</v>
      </c>
      <c r="BU36" s="150"/>
      <c r="BV36" s="150">
        <v>100</v>
      </c>
      <c r="BW36" s="150"/>
      <c r="BX36" s="150"/>
      <c r="BY36" s="150"/>
      <c r="BZ36" s="150"/>
      <c r="CA36" s="245"/>
      <c r="CB36" s="248">
        <v>0</v>
      </c>
      <c r="CL36" s="239"/>
      <c r="CM36" s="239"/>
      <c r="CN36" s="239"/>
      <c r="CO36" s="239"/>
    </row>
    <row r="37" spans="1:93" ht="23" customHeight="1">
      <c r="F37" s="124">
        <f>ROW()</f>
        <v>37</v>
      </c>
      <c r="P37" s="44"/>
      <c r="X37" s="150" t="s">
        <v>308</v>
      </c>
      <c r="Y37" s="150" t="s">
        <v>313</v>
      </c>
      <c r="Z37" s="150" t="s">
        <v>341</v>
      </c>
      <c r="AA37" s="150" t="s">
        <v>320</v>
      </c>
      <c r="AC37" s="103"/>
      <c r="AE37" s="64"/>
      <c r="AF37" s="65"/>
      <c r="AG37" s="66"/>
      <c r="AH37" s="110"/>
      <c r="AI37" s="110"/>
      <c r="BH37" s="134"/>
      <c r="BI37" s="88"/>
      <c r="BT37" s="150" t="s">
        <v>316</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224</v>
      </c>
      <c r="V38" s="17" t="s">
        <v>247</v>
      </c>
      <c r="W38" s="17" t="s">
        <v>92</v>
      </c>
      <c r="X38" s="16" t="s">
        <v>225</v>
      </c>
      <c r="Y38" s="16" t="s">
        <v>95</v>
      </c>
      <c r="Z38" s="16" t="s">
        <v>85</v>
      </c>
      <c r="AA38" s="16" t="s">
        <v>84</v>
      </c>
      <c r="AB38" s="27" t="s">
        <v>82</v>
      </c>
      <c r="AD38" s="45"/>
      <c r="AE38" s="105"/>
      <c r="AF38" s="106" t="s">
        <v>259</v>
      </c>
      <c r="AG38" s="20" t="s">
        <v>17</v>
      </c>
      <c r="AH38" s="187" t="s">
        <v>10</v>
      </c>
      <c r="AI38" s="187" t="s">
        <v>11</v>
      </c>
      <c r="AJ38" s="188" t="s">
        <v>133</v>
      </c>
      <c r="AK38" s="188" t="s">
        <v>121</v>
      </c>
      <c r="AL38" s="188" t="s">
        <v>122</v>
      </c>
      <c r="AM38" s="188" t="s">
        <v>123</v>
      </c>
      <c r="AN38" s="188" t="s">
        <v>124</v>
      </c>
      <c r="AO38" s="188" t="s">
        <v>125</v>
      </c>
      <c r="AP38" s="188" t="s">
        <v>126</v>
      </c>
      <c r="AQ38" s="188" t="s">
        <v>272</v>
      </c>
      <c r="AR38" s="188" t="s">
        <v>273</v>
      </c>
      <c r="AS38" s="188"/>
      <c r="AT38" s="188" t="s">
        <v>127</v>
      </c>
      <c r="AU38" s="188" t="s">
        <v>128</v>
      </c>
      <c r="AV38" s="188" t="s">
        <v>129</v>
      </c>
      <c r="AW38" s="188" t="s">
        <v>130</v>
      </c>
      <c r="AX38" s="188" t="s">
        <v>131</v>
      </c>
      <c r="AY38" s="188" t="s">
        <v>132</v>
      </c>
      <c r="AZ38" s="188" t="s">
        <v>274</v>
      </c>
      <c r="BA38" s="188" t="s">
        <v>275</v>
      </c>
      <c r="BB38" s="223" t="s">
        <v>139</v>
      </c>
      <c r="BC38" s="222" t="s">
        <v>8</v>
      </c>
      <c r="BD38" s="176" t="s">
        <v>294</v>
      </c>
      <c r="BE38" s="176" t="s">
        <v>295</v>
      </c>
      <c r="BF38" s="108" t="s">
        <v>143</v>
      </c>
      <c r="BG38" s="108" t="s">
        <v>9</v>
      </c>
      <c r="BH38" s="175" t="s">
        <v>143</v>
      </c>
      <c r="BI38" s="176" t="s">
        <v>9</v>
      </c>
      <c r="BJ38" s="20" t="s">
        <v>34</v>
      </c>
      <c r="BK38" s="20" t="s">
        <v>34</v>
      </c>
      <c r="BL38" s="21" t="s">
        <v>61</v>
      </c>
      <c r="BM38" s="22" t="s">
        <v>83</v>
      </c>
      <c r="BN38" s="23" t="s">
        <v>21</v>
      </c>
      <c r="BO38" s="23" t="s">
        <v>62</v>
      </c>
      <c r="BP38" s="23" t="s">
        <v>279</v>
      </c>
      <c r="BQ38" s="24" t="s">
        <v>280</v>
      </c>
      <c r="BR38" s="25" t="s">
        <v>148</v>
      </c>
      <c r="BS38" s="25" t="s">
        <v>63</v>
      </c>
      <c r="BT38" s="25" t="s">
        <v>12</v>
      </c>
      <c r="BU38" s="26" t="s">
        <v>13</v>
      </c>
      <c r="BV38" s="26" t="s">
        <v>14</v>
      </c>
      <c r="BW38" s="26" t="s">
        <v>29</v>
      </c>
      <c r="BX38" s="26" t="s">
        <v>15</v>
      </c>
      <c r="BY38" s="48" t="s">
        <v>26</v>
      </c>
      <c r="BZ38" s="49" t="s">
        <v>27</v>
      </c>
      <c r="CA38" s="246" t="s">
        <v>319</v>
      </c>
      <c r="CB38" s="247" t="s">
        <v>343</v>
      </c>
      <c r="CC38" s="188" t="s">
        <v>264</v>
      </c>
      <c r="CD38" s="188" t="s">
        <v>121</v>
      </c>
      <c r="CE38" s="188" t="s">
        <v>122</v>
      </c>
      <c r="CF38" s="188" t="s">
        <v>123</v>
      </c>
      <c r="CG38" s="188" t="s">
        <v>124</v>
      </c>
      <c r="CH38" s="188" t="s">
        <v>125</v>
      </c>
      <c r="CI38" s="188" t="s">
        <v>126</v>
      </c>
      <c r="CJ38" s="188" t="s">
        <v>272</v>
      </c>
      <c r="CK38" s="188" t="s">
        <v>273</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IF(scriv!AE1&lt;&gt;"",scriv!AE1,"")</f>
        <v>Synopsis</v>
      </c>
      <c r="J39" s="136" t="str">
        <f>IF(scriv!AF1&lt;&gt;"",scriv!AF1,"")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f>scriv!AL2</f>
        <v>0</v>
      </c>
      <c r="B40" s="81" t="str">
        <f>IF(scriv!D2&lt;&gt;"",scriv!D2,"")</f>
        <v/>
      </c>
      <c r="C40" s="81" t="str">
        <f>IF( scriv!AP2&lt;&gt;"", IF(D40&lt;&gt;"","connection ","")&amp;scriv!AP2,IF(D40&lt;&gt;"","connection",""))</f>
        <v>connection</v>
      </c>
      <c r="D40" s="82">
        <f>scriv!AN2</f>
        <v>0</v>
      </c>
      <c r="E40" s="82">
        <f>scriv!AO2</f>
        <v>0</v>
      </c>
      <c r="F40" s="156">
        <f>ROW()</f>
        <v>40</v>
      </c>
      <c r="G40" s="288">
        <f>scriv!AC2</f>
        <v>0</v>
      </c>
      <c r="H40" s="288">
        <f>scriv!AD2</f>
        <v>0</v>
      </c>
      <c r="I40" s="81" t="str">
        <f>IF(scriv!AE2&lt;&gt;"",scriv!AE2,J40)</f>
        <v/>
      </c>
      <c r="J40" s="81" t="str">
        <f>IF(scriv!AF2&lt;&gt;"",scriv!AF2,"")</f>
        <v/>
      </c>
      <c r="K40" s="82" t="str">
        <f>IF(scriv!Y2&lt;&gt;"",scriv!Y2,$K$36)</f>
        <v>none</v>
      </c>
      <c r="L40" s="82">
        <f>IF(scriv!Z2&lt;&gt;"",scriv!Z2,$L$36)</f>
        <v>0</v>
      </c>
      <c r="M40" s="82" t="str">
        <f>IF(scriv!AA2&lt;&gt;"",scriv!AA2,$M$36)</f>
        <v>OpenClose</v>
      </c>
      <c r="N40" s="82">
        <f>IF(scriv!AB2&lt;&gt;"",scriv!AB2,$N$36)</f>
        <v>0</v>
      </c>
      <c r="O40" s="119" t="str">
        <f>IF(P40&lt;&gt;"","+++&amp;openLink="&amp;P40,"")</f>
        <v/>
      </c>
      <c r="P40" s="81" t="str">
        <f>IF(scriv!I2&lt;&gt;"",scriv!I2,"")</f>
        <v/>
      </c>
      <c r="Q40" s="81" t="str">
        <f>IF(scriv!J2&lt;&gt;"",scriv!J2,"")</f>
        <v/>
      </c>
      <c r="R40" s="81">
        <f>IF(scriv!K2&lt;&gt;"",scriv!K2,
IF(I40&lt;&gt;"",1,$R$36))</f>
        <v>1</v>
      </c>
      <c r="S40" s="81" t="str">
        <f>IF(scriv!L2&lt;&gt;"",scriv!L2,
IF(scriv!AF2&lt;&gt;"",$S$36,"none"))</f>
        <v>none</v>
      </c>
      <c r="T40" s="81" t="str">
        <f>IF(scriv!Q2&lt;&gt;"",scriv!Q2,"")</f>
        <v/>
      </c>
      <c r="U40" s="81" t="str">
        <f>IF(scriv!R2&lt;&gt;"",scriv!R2,"")</f>
        <v/>
      </c>
      <c r="V40" s="81" t="str">
        <f>IF(scriv!S2&lt;&gt;"",scriv!S2,"")</f>
        <v/>
      </c>
      <c r="W40" s="81" t="str">
        <f>IF(scriv!T2&lt;&gt;"",scriv!T2,"")</f>
        <v/>
      </c>
      <c r="X40" s="81" t="str">
        <f>IF($E40="",
( IF(scriv!AH2&lt;&gt;"", LEFT( scriv!AH2, FIND(",",scriv!AH2)-1) &amp; "=" &amp; $AH40 &amp; RIGHT( scriv!AH2, LEN(scriv!AH2) + 1 - FIND(",",scriv!AH2)),
  IF($X$36&lt;&gt;"",LEFT( X$36, FIND(",",X$36)-1) &amp; "=" &amp; $AH40 &amp; RIGHT( X$36, LEN(X$36) + 1 - FIND(",",X$36)),""))),
IF(scriv!M2&lt;&gt;"", LEFT( scriv!M2, FIND(",",scriv!M2)-1) &amp; "=" &amp; $AH40 &amp; RIGHT( scriv!M2, LEN(scriv!M2) + 1 - FIND(",",scriv!M2)),
LEFT( X$37, FIND(",",X$37)-1) &amp; "=" &amp; $AH40 &amp; RIGHT( X$37, LEN(X$37) + 1 - FIND(",",X$37))))</f>
        <v>fadeOn=0,0.4</v>
      </c>
      <c r="Y40" s="81" t="str">
        <f>IF($E40="",
( IF(scriv!AI2&lt;&gt;"", LEFT( scriv!AI2, FIND(",",scriv!AI2)-1) &amp; "=" &amp; $AH40 &amp; RIGHT( scriv!AI2, LEN(scriv!AI2) + 1 - FIND(",",scriv!AI2)),
  IF($Y$36&lt;&gt;"",LEFT( Y$36, FIND(",",Y$36)-1) &amp; "=" &amp; $AH40 &amp; RIGHT( Y$36, LEN(Y$36) + 1 - FIND(",",Y$36)),""))),
IF(scriv!N2&lt;&gt;"", LEFT( scriv!N2, FIND(",",scriv!N2)-1) &amp; "=" &amp; $AH40 &amp; RIGHT( scriv!N2, LEN(scriv!N2) + 1 - FIND(",",scriv!N2)),
LEFT( Y$37, FIND(",",Y$37)-1) &amp; "=" &amp; $AH40 &amp; RIGHT( Y$37, LEN(Y$37) + 1 - FIND(",",Y$37))))</f>
        <v>fadeOff=0,0.4</v>
      </c>
      <c r="Z40" s="81" t="str">
        <f>IF($E40="",
( IF(scriv!AJ2&lt;&gt;"", LEFT( scriv!AJ2, FIND(",",scriv!AJ2)-1) &amp; "=" &amp; $AH40 &amp; RIGHT( scriv!AJ2, LEN(scriv!AJ2) + 1 - FIND(",",scriv!AJ2)),
  IF($Z$36&lt;&gt;"",LEFT( Z$36, FIND(",",Z$36)-1) &amp; "=" &amp; $AH40 &amp; RIGHT( Z$36, LEN(Z$36) + 1 - FIND(",",Z$36)),""))),
IF(scriv!O2&lt;&gt;"", LEFT( scriv!O2, FIND(",",scriv!O2)-1) &amp; "=" &amp; $AH40 &amp; RIGHT( scriv!O2, LEN(scriv!O2) + 1 - FIND(",",scriv!O2)),
LEFT( Z$37, FIND(",",Z$37)-1) &amp; "=" &amp; $AH40 &amp; RIGHT( Z$37, LEN(Z$37) + 1 - FIND(",",Z$37))))</f>
        <v>drawOpenOn=0,3.2</v>
      </c>
      <c r="AA40" s="81" t="str">
        <f>IF($E40="",
( IF(scriv!AK2&lt;&gt;"", LEFT( scriv!AK2, FIND(",",scriv!AK2)-1) &amp; "=" &amp; $AH40 &amp; RIGHT( scriv!AK2, LEN(scriv!AK2) + 1 - FIND(",",scriv!AK2)),
  IF($AA$36&lt;&gt;"",LEFT( AA$36, FIND(",",AA$36)-1) &amp; "=" &amp; $AH40 &amp; RIGHT( AA$36, LEN(AA$36) + 1 - FIND(",",AA$36)),""))),
IF(scriv!P2&lt;&gt;"", LEFT( scriv!P2, FIND(",",scriv!P2)-1) &amp; "=" &amp; $AH40 &amp; RIGHT( scriv!P2, LEN(scriv!P2) + 1 - FIND(",",scriv!P2)),
LEFT( AA$37, FIND(",",AA$37)-1) &amp; "=" &amp; $AH40 &amp; RIGHT( AA$37, LEN(AA$37) + 1 - FIND(",",AA$37))))</f>
        <v>drawClose=0,1.6</v>
      </c>
      <c r="AB40" s="167" t="str">
        <f t="shared" si="2"/>
        <v>noTitle</v>
      </c>
      <c r="AC40" s="167"/>
      <c r="AD40" s="45"/>
      <c r="AE40" s="168"/>
      <c r="AF40" s="169" t="str">
        <f>IF(D40="",scriv!B2,"")</f>
        <v/>
      </c>
      <c r="AG40" s="170" t="str">
        <f>IF(AH40&lt;&gt;"",$AG$36,"")</f>
        <v/>
      </c>
      <c r="AH40" s="169">
        <f>A40</f>
        <v>0</v>
      </c>
      <c r="AI40" s="169" t="str">
        <f>B40</f>
        <v/>
      </c>
      <c r="AJ40" s="86">
        <f>ROUNDDOWN( (LEN(scriv!B2)+1) / 2, 0 )</f>
        <v>0</v>
      </c>
      <c r="AK40" s="82" t="str">
        <f t="shared" ref="AK40:AR41" si="3">IF(CC40="","",
IF(CC40="-","-",
IF(ISERROR(LEFT(CC40,FIND(".",CC40)-1)),VALUE(CC40),
(VALUE(LEFT(CC40,FIND(".",CC40)-1))))))</f>
        <v/>
      </c>
      <c r="AL40" s="82" t="str">
        <f t="shared" si="3"/>
        <v/>
      </c>
      <c r="AM40" s="82" t="str">
        <f t="shared" si="3"/>
        <v/>
      </c>
      <c r="AN40" s="82" t="str">
        <f t="shared" si="3"/>
        <v/>
      </c>
      <c r="AO40" s="82" t="str">
        <f t="shared" si="3"/>
        <v/>
      </c>
      <c r="AP40" s="82" t="str">
        <f t="shared" si="3"/>
        <v/>
      </c>
      <c r="AQ40" s="82" t="str">
        <f t="shared" si="3"/>
        <v/>
      </c>
      <c r="AR40" s="82" t="str">
        <f t="shared" si="3"/>
        <v/>
      </c>
      <c r="AT40" s="82">
        <f t="shared" ref="AT40:AT105" si="4">MAX($AK$40:$AK$140)</f>
        <v>2</v>
      </c>
      <c r="AU40" s="82" t="str">
        <f ca="1">IF(    MAX(OFFSET(AL40,0,0,MATCH("-",AL40:AL$638,0))) = 0,"",
IFERROR(MAX(OFFSET(AL40,0,0,MATCH("-",AL40:AL$638,0))),""))</f>
        <v/>
      </c>
      <c r="AV40" s="82" t="str">
        <f ca="1">IF(    MAX(OFFSET(AM40,0,0,MATCH("-",AM40:AM$638,0))) = 0,"",
IFERROR(MAX(OFFSET(AM40,0,0,MATCH("-",AM40:AM$638,0))),""))</f>
        <v/>
      </c>
      <c r="AW40" s="82" t="str">
        <f ca="1">IF(    MAX(OFFSET(AN40,0,0,MATCH("-",AN40:AN$638,0))) = 0,"",
IFERROR(MAX(OFFSET(AN40,0,0,MATCH("-",AN40:AN$638,0))),""))</f>
        <v/>
      </c>
      <c r="AX40" s="82" t="str">
        <f ca="1">IF(    MAX(OFFSET(AO40,0,0,MATCH("-",AO40:AO$638,0))) = 0,"",
IFERROR(MAX(OFFSET(AO40,0,0,MATCH("-",AO40:AO$638,0))),""))</f>
        <v/>
      </c>
      <c r="AY40" s="82" t="str">
        <f ca="1">IF(    MAX(OFFSET(AP40,0,0,MATCH("-",AP40:AP$638,0))) = 0,"",
IFERROR(MAX(OFFSET(AP40,0,0,MATCH("-",AP40:AP$638,0))),""))</f>
        <v/>
      </c>
      <c r="AZ40" s="82" t="str">
        <f ca="1">IF(    MAX(OFFSET(AQ40,0,0,MATCH("-",AQ40:AQ$638,0))) = 0,"",
IFERROR(MAX(OFFSET(AQ40,0,0,MATCH("-",AQ40:AQ$638,0))),""))</f>
        <v/>
      </c>
      <c r="BA40" s="82" t="str">
        <f ca="1">IF(    MAX(OFFSET(AR40,0,0,MATCH("-",AR40:AR$638,0))) = 0,"",
IFERROR(MAX(OFFSET(AR40,0,0,MATCH("-",AR40:AR$638,0))),""))</f>
        <v/>
      </c>
      <c r="BB40" s="112" t="e">
        <f ca="1">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#VALUE!</v>
      </c>
      <c r="BC40" s="111" t="str">
        <f ca="1">INDIRECT("BC"&amp;19+AJ40)</f>
        <v>Radius</v>
      </c>
      <c r="BD40" s="112" t="e">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#VALUE!</v>
      </c>
      <c r="BE40" s="111" t="e">
        <f ca="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#VALUE!</v>
      </c>
      <c r="BF40" s="113" t="e">
        <f ca="1">ROUND(BC40*COS(RADIANS(BB40+$BC$13)),2)+$BD$12</f>
        <v>#VALUE!</v>
      </c>
      <c r="BG40" s="113" t="e">
        <f ca="1">ROUND(BC40*SIN(RADIANS(BB40+$BC$13)),2)+$BE$12</f>
        <v>#VALUE!</v>
      </c>
      <c r="BH40" s="112" t="e">
        <f ca="1">BD40+$BD$12</f>
        <v>#VALUE!</v>
      </c>
      <c r="BI40" s="112" t="e">
        <f ca="1">BE40+$BE$12</f>
        <v>#VALUE!</v>
      </c>
      <c r="BJ40" s="157"/>
      <c r="BK40" s="157"/>
      <c r="BL40" s="158">
        <f>scriv!AM2</f>
        <v>0</v>
      </c>
      <c r="BM40" s="157"/>
      <c r="BN40" s="157" t="str">
        <f>IF(D40="",$BN$36,"link")</f>
        <v>link</v>
      </c>
      <c r="BO40" s="157"/>
      <c r="BP40" s="159">
        <f ca="1">IF(AJ40&gt;0,INDIRECT("BP"&amp;19+AJ40),0)</f>
        <v>0</v>
      </c>
      <c r="BQ40" s="159">
        <f ca="1">IF(AJ40&gt;0,INDIRECT("BQ"&amp;19+AJ40),0)</f>
        <v>0</v>
      </c>
      <c r="BR40" s="159">
        <f t="shared" ref="BR40:BR105" si="5">$BR$36</f>
        <v>1</v>
      </c>
      <c r="BS40" s="159" t="str">
        <f t="shared" ref="BS40:BS105" si="6">$BS$36</f>
        <v>symbol</v>
      </c>
      <c r="BT40" s="157" t="str">
        <f>BT36</f>
        <v>NodeSquare</v>
      </c>
      <c r="BU40" s="166">
        <f ca="1">IF(BN40&lt;&gt;"link",
IF($BE$10=0, ROUND(BF40,2),ROUND(BH40,2)),
IFERROR(VLOOKUP(BY40,$AH$40:$BQ$638,35,FALSE),1) )</f>
        <v>0</v>
      </c>
      <c r="BV40" s="166">
        <f ca="1">IF(BN40&lt;&gt;"link",
IF($BE$10=0, ROUND(BG40,2),ROUND(BI40,2)),
IFERROR(VLOOKUP(BY40,$AH$40:$BQ$638,36,FALSE),1) )</f>
        <v>0</v>
      </c>
      <c r="BW40" s="166">
        <f ca="1">IFERROR(VLOOKUP(BZ40,$AH$40:$BQ$638,35,FALSE),0)</f>
        <v>0</v>
      </c>
      <c r="BX40" s="166">
        <f ca="1">IFERROR(VLOOKUP(BZ40,$AH$40:$BQ$638,36,FALSE),0)</f>
        <v>0</v>
      </c>
      <c r="BY40" s="180">
        <f>D40</f>
        <v>0</v>
      </c>
      <c r="BZ40" s="180">
        <f>E40</f>
        <v>0</v>
      </c>
      <c r="CA40" s="81" t="str">
        <f>IF(scriv!E2&lt;&gt;"",scriv!E2,"")</f>
        <v/>
      </c>
      <c r="CB40" s="82">
        <f>$CB$36</f>
        <v>0</v>
      </c>
      <c r="CC40" s="82" t="str">
        <f>AF40</f>
        <v/>
      </c>
      <c r="CD40" s="82" t="str">
        <f t="shared" ref="CD40:CK41" si="7">IF(CC40="","",
IF(ISERROR(RIGHT(CC40,LEN(CC40)-FIND(".",CC40))),"-",
RIGHT(CC40,LEN(CC40)-FIND(".",CC40))))</f>
        <v/>
      </c>
      <c r="CE40" s="82" t="str">
        <f t="shared" si="7"/>
        <v/>
      </c>
      <c r="CF40" s="82" t="str">
        <f t="shared" si="7"/>
        <v/>
      </c>
      <c r="CG40" s="82" t="str">
        <f t="shared" si="7"/>
        <v/>
      </c>
      <c r="CH40" s="82" t="str">
        <f t="shared" si="7"/>
        <v/>
      </c>
      <c r="CI40" s="82" t="str">
        <f t="shared" si="7"/>
        <v/>
      </c>
      <c r="CJ40" s="82" t="str">
        <f t="shared" si="7"/>
        <v/>
      </c>
      <c r="CK40" s="82" t="str">
        <f t="shared" si="7"/>
        <v/>
      </c>
    </row>
    <row r="41" spans="1:93" s="82" customFormat="1" ht="18" customHeight="1">
      <c r="A41" s="81" t="str">
        <f>scriv!AL3</f>
        <v>Map</v>
      </c>
      <c r="B41" s="81" t="str">
        <f>IF(scriv!D3&lt;&gt;"",scriv!D3,"")</f>
        <v>Map</v>
      </c>
      <c r="C41" s="81" t="str">
        <f>IF( scriv!AP3&lt;&gt;"", IF(D41&lt;&gt;"","connection ","")&amp;scriv!AP3,IF(D41&lt;&gt;"","connection",""))</f>
        <v/>
      </c>
      <c r="D41" s="82" t="str">
        <f>scriv!AN3</f>
        <v/>
      </c>
      <c r="E41" s="82" t="str">
        <f>scriv!AO3</f>
        <v/>
      </c>
      <c r="F41" s="156">
        <f>ROW()</f>
        <v>41</v>
      </c>
      <c r="G41" s="288">
        <f>scriv!AC3</f>
        <v>0</v>
      </c>
      <c r="H41" s="288">
        <f>scriv!AD3</f>
        <v>0</v>
      </c>
      <c r="I41" s="81" t="str">
        <f>IF(scriv!AE3&lt;&gt;"",scriv!AE3,J41)</f>
        <v/>
      </c>
      <c r="J41" s="81" t="str">
        <f>IF(scriv!AF3&lt;&gt;"",scriv!AF3,"")</f>
        <v/>
      </c>
      <c r="K41" s="82" t="str">
        <f>IF(scriv!Y3&lt;&gt;"",scriv!Y3,$K$36)</f>
        <v>none</v>
      </c>
      <c r="L41" s="82" t="str">
        <f>IF(scriv!Z3&lt;&gt;"",scriv!Z3,$L$36)</f>
        <v>none</v>
      </c>
      <c r="M41" s="82" t="str">
        <f>IF(scriv!AA3&lt;&gt;"",scriv!AA3,$M$36)</f>
        <v>OpenClose</v>
      </c>
      <c r="N41" s="82" t="str">
        <f>IF(scriv!AB3&lt;&gt;"",scriv!AB3,$N$36)</f>
        <v>none</v>
      </c>
      <c r="O41" s="119" t="str">
        <f t="shared" ref="O41:O104" si="8">IF(P41&lt;&gt;"","+++&amp;openLink="&amp;P41,"")</f>
        <v/>
      </c>
      <c r="P41" s="81" t="str">
        <f>IF(scriv!I3&lt;&gt;"",scriv!I3,"")</f>
        <v/>
      </c>
      <c r="Q41" s="81" t="str">
        <f>IF(scriv!J3&lt;&gt;"",scriv!J3,"")</f>
        <v/>
      </c>
      <c r="R41" s="356">
        <v>0</v>
      </c>
      <c r="S41" s="81" t="s">
        <v>378</v>
      </c>
      <c r="T41" s="81" t="str">
        <f>IF(scriv!Q3&lt;&gt;"",scriv!Q3,"")</f>
        <v/>
      </c>
      <c r="U41" s="81" t="str">
        <f>IF(scriv!R3&lt;&gt;"",scriv!R3,"")</f>
        <v/>
      </c>
      <c r="V41" s="81" t="str">
        <f>IF(scriv!S3&lt;&gt;"",scriv!S3,"")</f>
        <v/>
      </c>
      <c r="W41" s="81" t="str">
        <f>IF(scriv!T3&lt;&gt;"",scriv!T3,"")</f>
        <v/>
      </c>
      <c r="X41" s="81" t="str">
        <f>IF($E41="",
( IF(scriv!AH3&lt;&gt;"", LEFT( scriv!AH3, FIND(",",scriv!AH3)-1) &amp; "=" &amp; $AH41 &amp; RIGHT( scriv!AH3, LEN(scriv!AH3) + 1 - FIND(",",scriv!AH3)),
  IF($X$36&lt;&gt;"",LEFT( X$36, FIND(",",X$36)-1) &amp; "=" &amp; $AH41 &amp; RIGHT( X$36, LEN(X$36) + 1 - FIND(",",X$36)),""))),
IF(scriv!M3&lt;&gt;"", LEFT( scriv!M3, FIND(",",scriv!M3)-1) &amp; "=" &amp; $AH41 &amp; RIGHT( scriv!M3, LEN(scriv!M3) + 1 - FIND(",",scriv!M3)),
LEFT( X$37, FIND(",",X$37)-1) &amp; "=" &amp; $AH41 &amp; RIGHT( X$37, LEN(X$37) + 1 - FIND(",",X$37))))</f>
        <v>fadeOn=Map,0.8</v>
      </c>
      <c r="Y41" s="81" t="str">
        <f>IF($E41="",
( IF(scriv!AI3&lt;&gt;"", LEFT( scriv!AI3, FIND(",",scriv!AI3)-1) &amp; "=" &amp; $AH41 &amp; RIGHT( scriv!AI3, LEN(scriv!AI3) + 1 - FIND(",",scriv!AI3)),
  IF($Y$36&lt;&gt;"",LEFT( Y$36, FIND(",",Y$36)-1) &amp; "=" &amp; $AH41 &amp; RIGHT( Y$36, LEN(Y$36) + 1 - FIND(",",Y$36)),""))),
IF(scriv!N3&lt;&gt;"", LEFT( scriv!N3, FIND(",",scriv!N3)-1) &amp; "=" &amp; $AH41 &amp; RIGHT( scriv!N3, LEN(scriv!N3) + 1 - FIND(",",scriv!N3)),
LEFT( Y$37, FIND(",",Y$37)-1) &amp; "=" &amp; $AH41 &amp; RIGHT( Y$37, LEN(Y$37) + 1 - FIND(",",Y$37))))</f>
        <v>fadeOff=Map,0.8</v>
      </c>
      <c r="Z41" s="81" t="str">
        <f>IF($E41="",
( IF(scriv!AJ3&lt;&gt;"", LEFT( scriv!AJ3, FIND(",",scriv!AJ3)-1) &amp; "=" &amp; $AH41 &amp; RIGHT( scriv!AJ3, LEN(scriv!AJ3) + 1 - FIND(",",scriv!AJ3)),
  IF($Z$36&lt;&gt;"",LEFT( Z$36, FIND(",",Z$36)-1) &amp; "=" &amp; $AH41 &amp; RIGHT( Z$36, LEN(Z$36) + 1 - FIND(",",Z$36)),""))),
IF(scriv!O3&lt;&gt;"", LEFT( scriv!O3, FIND(",",scriv!O3)-1) &amp; "=" &amp; $AH41 &amp; RIGHT( scriv!O3, LEN(scriv!O3) + 1 - FIND(",",scriv!O3)),
LEFT( Z$37, FIND(",",Z$37)-1) &amp; "=" &amp; $AH41 &amp; RIGHT( Z$37, LEN(Z$37) + 1 - FIND(",",Z$37))))</f>
        <v>fadeOpen=Map,1.2</v>
      </c>
      <c r="AA41" s="81" t="str">
        <f>IF($E41="",
( IF(scriv!AK3&lt;&gt;"", LEFT( scriv!AK3, FIND(",",scriv!AK3)-1) &amp; "=" &amp; $AH41 &amp; RIGHT( scriv!AK3, LEN(scriv!AK3) + 1 - FIND(",",scriv!AK3)),
  IF($AA$36&lt;&gt;"",LEFT( AA$36, FIND(",",AA$36)-1) &amp; "=" &amp; $AH41 &amp; RIGHT( AA$36, LEN(AA$36) + 1 - FIND(",",AA$36)),""))),
IF(scriv!P3&lt;&gt;"", LEFT( scriv!P3, FIND(",",scriv!P3)-1) &amp; "=" &amp; $AH41 &amp; RIGHT( scriv!P3, LEN(scriv!P3) + 1 - FIND(",",scriv!P3)),
LEFT( AA$37, FIND(",",AA$37)-1) &amp; "=" &amp; $AH41 &amp; RIGHT( AA$37, LEN(AA$37) + 1 - FIND(",",AA$37))))</f>
        <v>fadeClose=Map,1.2</v>
      </c>
      <c r="AB41" s="167" t="str">
        <f t="shared" si="2"/>
        <v>noTitle</v>
      </c>
      <c r="AC41" s="167"/>
      <c r="AD41" s="45"/>
      <c r="AE41" s="168"/>
      <c r="AF41" s="169">
        <f>IF(D41="",scriv!B3,"")</f>
        <v>0</v>
      </c>
      <c r="AG41" s="170" t="str">
        <f>IF(AH41&lt;&gt;"",$AG$36,"")</f>
        <v/>
      </c>
      <c r="AH41" s="169" t="str">
        <f>A41</f>
        <v>Map</v>
      </c>
      <c r="AI41" s="169" t="str">
        <f>B41</f>
        <v>Map</v>
      </c>
      <c r="AJ41" s="86">
        <f>ROUNDDOWN( (LEN(scriv!B3)+1) / 2, 0 )</f>
        <v>0</v>
      </c>
      <c r="AK41" s="82">
        <f t="shared" si="3"/>
        <v>0</v>
      </c>
      <c r="AL41" s="82" t="str">
        <f t="shared" si="3"/>
        <v>-</v>
      </c>
      <c r="AM41" s="82" t="str">
        <f t="shared" si="3"/>
        <v>-</v>
      </c>
      <c r="AN41" s="82" t="str">
        <f t="shared" si="3"/>
        <v>-</v>
      </c>
      <c r="AO41" s="82" t="str">
        <f t="shared" si="3"/>
        <v>-</v>
      </c>
      <c r="AP41" s="82" t="str">
        <f t="shared" si="3"/>
        <v>-</v>
      </c>
      <c r="AQ41" s="82" t="str">
        <f t="shared" si="3"/>
        <v>-</v>
      </c>
      <c r="AR41" s="82" t="str">
        <f t="shared" si="3"/>
        <v>-</v>
      </c>
      <c r="AT41" s="82">
        <f t="shared" si="4"/>
        <v>2</v>
      </c>
      <c r="AU41" s="82" t="str">
        <f ca="1">IF(    MAX(OFFSET(AL41,0,0,MATCH("-",AL41:AL$638,0))) = 0,"",
IFERROR(MAX(OFFSET(AL41,0,0,MATCH("-",AL41:AL$638,0))),""))</f>
        <v/>
      </c>
      <c r="AV41" s="82" t="str">
        <f ca="1">IF(    MAX(OFFSET(AM41,0,0,MATCH("-",AM41:AM$638,0))) = 0,"",
IFERROR(MAX(OFFSET(AM41,0,0,MATCH("-",AM41:AM$638,0))),""))</f>
        <v/>
      </c>
      <c r="AW41" s="82" t="str">
        <f ca="1">IF(    MAX(OFFSET(AN41,0,0,MATCH("-",AN41:AN$638,0))) = 0,"",
IFERROR(MAX(OFFSET(AN41,0,0,MATCH("-",AN41:AN$638,0))),""))</f>
        <v/>
      </c>
      <c r="AX41" s="82" t="str">
        <f ca="1">IF(    MAX(OFFSET(AO41,0,0,MATCH("-",AO41:AO$638,0))) = 0,"",
IFERROR(MAX(OFFSET(AO41,0,0,MATCH("-",AO41:AO$638,0))),""))</f>
        <v/>
      </c>
      <c r="AY41" s="82" t="str">
        <f ca="1">IF(    MAX(OFFSET(AP41,0,0,MATCH("-",AP41:AP$638,0))) = 0,"",
IFERROR(MAX(OFFSET(AP41,0,0,MATCH("-",AP41:AP$638,0))),""))</f>
        <v/>
      </c>
      <c r="AZ41" s="82" t="str">
        <f ca="1">IF(    MAX(OFFSET(AQ41,0,0,MATCH("-",AQ41:AQ$638,0))) = 0,"",
IFERROR(MAX(OFFSET(AQ41,0,0,MATCH("-",AQ41:AQ$638,0))),""))</f>
        <v/>
      </c>
      <c r="BA41" s="82" t="str">
        <f ca="1">IF(    MAX(OFFSET(AR41,0,0,MATCH("-",AR41:AR$638,0))) = 0,"",
IFERROR(MAX(OFFSET(AR41,0,0,MATCH("-",AR41:AR$638,0))),""))</f>
        <v/>
      </c>
      <c r="BB41" s="112">
        <f ca="1">IF(AT41&lt;&gt;"",$BC$14/AT41*(AK41-1)-($BC$14)/2 + ($BC$14/AT41/2),0) +
IF(AU41&lt;&gt;"",$BC$14/AT41/AU41*(AL41-1)-($BC$14/AT41)/2 + ($BC$14/AT41/AU41/2),0) +
IF(AV41&lt;&gt;"",$BC$14/AT41/AU41/AV41*(AM41-1)-($BC$14/AT41/AU41)/2 + ($BC$14/AT41/AU41/AV41/2),0) +
IF(AW41&lt;&gt;"",$BC$14/AT41/AU41/AV41/AW41*(AN41-1)-($BC$14/AT41/AU41/AV41)/2 + ($BC$14/AT41/AU41/AV41/AW41/2),0) +
IF(AX41&lt;&gt;"",$BC$14/AT41/AU41/AV41/AW41/AX41*(AO41-1)-($BC$14/AT41/AU41/AV41/AW41)/2 + ($BC$14/AT41/AU41/AV41/AW41/AX41/2),0) +
IF(AY41&lt;&gt;"",$BC$14/AT41/AU41/AV41/AW41/AX41/AY41*(AP41-1)-($BC$14/AT41/AU41/AV41/AW41/AX41)/2 + ($BC$14/AT41/AU41/AV41/AW41/AX41/AY41/2),0)</f>
        <v>-270</v>
      </c>
      <c r="BC41" s="111" t="str">
        <f ca="1">INDIRECT("BC"&amp;19+AJ41)</f>
        <v>Radius</v>
      </c>
      <c r="BD41" s="112">
        <f ca="1">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ca="1">IF(AT41&lt;&gt;"", $BE$20 + (($BG$20/AT41) * (AK41 - 1)) - IF($BI$20=1,(($BG$20 / 2) - ($BG$20/AT41) / 2),0),0)
+IF(AU41&lt;&gt;"", $BE$21 + (($BG$21/AU41) * (AL41 - 1)) - IF($BI$21=1,(($BG$21 / 2) - ($BG$21/AU41) / 2),0),0)
+IF(AV41&lt;&gt;"", $BE$22 + (($BG$22/AV41) * (AM41 - 1)) - IF($BI$22=1,(($BG$22 / 2) - ($BG$22/AV41) / 2),0),0)
+IF(AW41&lt;&gt;"", $BE$23 + (($BG$23/AW41) * (AN41 - 1)) - IF($BI$23=1,(($BG$23 / 2) - ($BG$23/AW41) / 2),0),0)
+IF(AX41&lt;&gt;"", $BE$24 + (($BG$24/AX41) * (AO41 - 1)) - IF($BI$24=1,(($BG$24 / 2) - ($BG$24/AX41) / 2),0),0)
+IF(AY41&lt;&gt;"", $BE$25 + (($BG$25/AY41) * (AP41 - 1)) - IF($BI$25=1,(($BG$25 / 2) - ($BG$25/AY41) / 2),0),0)
+IF(AZ41&lt;&gt;"", $BE$26 + (($BG$26/AZ41) * (AQ41 - 1)) - IF($BI$26=1,(($BG$26 / 2) - ($BG$26/AZ41) / 2),0),0)
+IF(BA41&lt;&gt;"", $BE$27 + (($BG$27/BA41) * (AR41 - 1)) - IF($BI$27=1,(($BG$27 / 2) - ($BG$27/BA41) / 2),0),0)</f>
        <v>-150</v>
      </c>
      <c r="BF41" s="113" t="e">
        <f ca="1">ROUND(BC41*COS(RADIANS(BB41+$BC$13)),2)+$BD$12</f>
        <v>#VALUE!</v>
      </c>
      <c r="BG41" s="113" t="e">
        <f ca="1">ROUND(BC41*SIN(RADIANS(BB41+$BC$13)),2)+$BE$12</f>
        <v>#VALUE!</v>
      </c>
      <c r="BH41" s="112">
        <f ca="1">BD41+$BD$12</f>
        <v>2000</v>
      </c>
      <c r="BI41" s="112">
        <f ca="1">BE41+$BE$12</f>
        <v>-150</v>
      </c>
      <c r="BJ41" s="157"/>
      <c r="BK41" s="157"/>
      <c r="BL41" s="158" t="str">
        <f>scriv!AM3</f>
        <v/>
      </c>
      <c r="BM41" s="157"/>
      <c r="BN41" s="157" t="str">
        <f>IF(D41="",$BN$36,"link")</f>
        <v>node</v>
      </c>
      <c r="BO41" s="157"/>
      <c r="BP41" s="159">
        <f ca="1">IF(AJ41&gt;0,INDIRECT("BP"&amp;19+AJ41),0)</f>
        <v>0</v>
      </c>
      <c r="BQ41" s="159">
        <f ca="1">IF(AJ41&gt;0,INDIRECT("BQ"&amp;19+AJ41),0)</f>
        <v>0</v>
      </c>
      <c r="BR41" s="159">
        <f t="shared" si="5"/>
        <v>1</v>
      </c>
      <c r="BS41" s="159" t="str">
        <f t="shared" si="6"/>
        <v>symbol</v>
      </c>
      <c r="BT41" s="157" t="str">
        <f>IF(scriv!V3&lt;&gt;"",scriv!V3,
IF(E41="",IFERROR(VLOOKUP(BL41,$AH$40:$BT$638,39,FALSE),$BT$36),
$BT$37))</f>
        <v>uno</v>
      </c>
      <c r="BU41" s="166">
        <f ca="1">IF(BN41&lt;&gt;"link",
IF($BE$10=0, ROUND(BF41,2),ROUND(BH41,2)),
IFERROR(VLOOKUP(BY41,$AH$40:$BQ$638,35,FALSE),1) )</f>
        <v>2000</v>
      </c>
      <c r="BV41" s="166">
        <f ca="1">IF(BN41&lt;&gt;"link",
IF($BE$10=0, ROUND(BG41,2),ROUND(BI41,2)),
IFERROR(VLOOKUP(BY41,$AH$40:$BQ$638,36,FALSE),1) )</f>
        <v>-150</v>
      </c>
      <c r="BW41" s="166">
        <f ca="1">IFERROR(VLOOKUP(BZ41,$AH$40:$BQ$638,35,FALSE),0)</f>
        <v>0</v>
      </c>
      <c r="BX41" s="166">
        <f ca="1">IFERROR(VLOOKUP(BZ41,$AH$40:$BQ$638,36,FALSE),0)</f>
        <v>0</v>
      </c>
      <c r="BY41" s="180" t="str">
        <f>D41</f>
        <v/>
      </c>
      <c r="BZ41" s="180" t="str">
        <f>E41</f>
        <v/>
      </c>
      <c r="CA41" s="81" t="str">
        <f>IF(scriv!E3&lt;&gt;"",scriv!E3,"")</f>
        <v/>
      </c>
      <c r="CB41" s="82">
        <f t="shared" ref="CB41:CB104" si="9">$CB$36</f>
        <v>0</v>
      </c>
      <c r="CC41" s="82">
        <f>AF41</f>
        <v>0</v>
      </c>
      <c r="CD41" s="82" t="str">
        <f t="shared" si="7"/>
        <v>-</v>
      </c>
      <c r="CE41" s="82" t="str">
        <f t="shared" si="7"/>
        <v>-</v>
      </c>
      <c r="CF41" s="82" t="str">
        <f t="shared" si="7"/>
        <v>-</v>
      </c>
      <c r="CG41" s="82" t="str">
        <f t="shared" si="7"/>
        <v>-</v>
      </c>
      <c r="CH41" s="82" t="str">
        <f t="shared" si="7"/>
        <v>-</v>
      </c>
      <c r="CI41" s="82" t="str">
        <f t="shared" si="7"/>
        <v>-</v>
      </c>
      <c r="CJ41" s="82" t="str">
        <f t="shared" si="7"/>
        <v>-</v>
      </c>
      <c r="CK41" s="82" t="str">
        <f t="shared" si="7"/>
        <v>-</v>
      </c>
    </row>
    <row r="42" spans="1:93" s="82" customFormat="1" ht="18" customHeight="1">
      <c r="A42" s="81" t="str">
        <f>scriv!AL4</f>
        <v>Annotations</v>
      </c>
      <c r="B42" s="81" t="str">
        <f>IF(scriv!D4&lt;&gt;"",scriv!D4,"")</f>
        <v>Annotations</v>
      </c>
      <c r="C42" s="81" t="str">
        <f>IF( scriv!AP4&lt;&gt;"", IF(D42&lt;&gt;"","connection ","")&amp;scriv!AP4,IF(D42&lt;&gt;"","connection",""))</f>
        <v/>
      </c>
      <c r="D42" s="82" t="str">
        <f>scriv!AN4</f>
        <v/>
      </c>
      <c r="E42" s="82" t="str">
        <f>scriv!AO4</f>
        <v/>
      </c>
      <c r="F42" s="156">
        <f>ROW()</f>
        <v>42</v>
      </c>
      <c r="G42" s="288">
        <f>scriv!AC4</f>
        <v>0</v>
      </c>
      <c r="H42" s="288">
        <f>scriv!AD4</f>
        <v>0</v>
      </c>
      <c r="I42" s="81" t="str">
        <f>IF(scriv!AE4&lt;&gt;"",scriv!AE4,J42)</f>
        <v/>
      </c>
      <c r="J42" s="81" t="str">
        <f>IF(scriv!AF4&lt;&gt;"",scriv!AF4,"")</f>
        <v/>
      </c>
      <c r="K42" s="82" t="str">
        <f>IF(scriv!Y4&lt;&gt;"",scriv!Y4,$K$36)</f>
        <v>none</v>
      </c>
      <c r="L42" s="82">
        <f>IF(scriv!Z4&lt;&gt;"",scriv!Z4,$L$36)</f>
        <v>0</v>
      </c>
      <c r="M42" s="82" t="str">
        <f>IF(scriv!AA4&lt;&gt;"",scriv!AA4,$M$36)</f>
        <v>OpenClose</v>
      </c>
      <c r="N42" s="82">
        <f>IF(scriv!AB4&lt;&gt;"",scriv!AB4,$N$36)</f>
        <v>0</v>
      </c>
      <c r="O42" s="119" t="str">
        <f t="shared" si="8"/>
        <v/>
      </c>
      <c r="P42" s="81" t="str">
        <f>IF(scriv!I4&lt;&gt;"",scriv!I4,"")</f>
        <v/>
      </c>
      <c r="Q42" s="81" t="str">
        <f>IF(scriv!J4&lt;&gt;"",scriv!J4,"")</f>
        <v/>
      </c>
      <c r="R42" s="81">
        <f>IF(scriv!K4&lt;&gt;"",scriv!K4,
IF(I42&lt;&gt;"",1,$R$36))</f>
        <v>1</v>
      </c>
      <c r="S42" s="81" t="str">
        <f>IF(scriv!L4&lt;&gt;"",scriv!L4,
IF(scriv!AF4&lt;&gt;"",$S$36,"none"))</f>
        <v>hover</v>
      </c>
      <c r="T42" s="81" t="str">
        <f>IF(scriv!Q4&lt;&gt;"",scriv!Q4,"")</f>
        <v/>
      </c>
      <c r="U42" s="81" t="str">
        <f>IF(scriv!R4&lt;&gt;"",scriv!R4,"")</f>
        <v/>
      </c>
      <c r="V42" s="81" t="str">
        <f>IF(scriv!S4&lt;&gt;"",scriv!S4,"")</f>
        <v/>
      </c>
      <c r="W42" s="81" t="str">
        <f>IF(scriv!T4&lt;&gt;"",scriv!T4,"")</f>
        <v/>
      </c>
      <c r="X42" s="81" t="str">
        <f>IF($E42="",
( IF(scriv!AH4&lt;&gt;"", LEFT( scriv!AH4, FIND(",",scriv!AH4)-1) &amp; "=" &amp; $AH42 &amp; RIGHT( scriv!AH4, LEN(scriv!AH4) + 1 - FIND(",",scriv!AH4)),
  IF($X$36&lt;&gt;"",LEFT( X$36, FIND(",",X$36)-1) &amp; "=" &amp; $AH42 &amp; RIGHT( X$36, LEN(X$36) + 1 - FIND(",",X$36)),""))),
IF(scriv!M4&lt;&gt;"", LEFT( scriv!M4, FIND(",",scriv!M4)-1) &amp; "=" &amp; $AH42 &amp; RIGHT( scriv!M4, LEN(scriv!M4) + 1 - FIND(",",scriv!M4)),
LEFT( X$37, FIND(",",X$37)-1) &amp; "=" &amp; $AH42 &amp; RIGHT( X$37, LEN(X$37) + 1 - FIND(",",X$37))))</f>
        <v>fadeOn=Annotations,0.8</v>
      </c>
      <c r="Y42" s="81" t="str">
        <f>IF($E42="",
( IF(scriv!AI4&lt;&gt;"", LEFT( scriv!AI4, FIND(",",scriv!AI4)-1) &amp; "=" &amp; $AH42 &amp; RIGHT( scriv!AI4, LEN(scriv!AI4) + 1 - FIND(",",scriv!AI4)),
  IF($Y$36&lt;&gt;"",LEFT( Y$36, FIND(",",Y$36)-1) &amp; "=" &amp; $AH42 &amp; RIGHT( Y$36, LEN(Y$36) + 1 - FIND(",",Y$36)),""))),
IF(scriv!N4&lt;&gt;"", LEFT( scriv!N4, FIND(",",scriv!N4)-1) &amp; "=" &amp; $AH42 &amp; RIGHT( scriv!N4, LEN(scriv!N4) + 1 - FIND(",",scriv!N4)),
LEFT( Y$37, FIND(",",Y$37)-1) &amp; "=" &amp; $AH42 &amp; RIGHT( Y$37, LEN(Y$37) + 1 - FIND(",",Y$37))))</f>
        <v>fadeOff=Annotations,0.8</v>
      </c>
      <c r="Z42" s="81" t="str">
        <f>IF($E42="",
( IF(scriv!AJ4&lt;&gt;"", LEFT( scriv!AJ4, FIND(",",scriv!AJ4)-1) &amp; "=" &amp; $AH42 &amp; RIGHT( scriv!AJ4, LEN(scriv!AJ4) + 1 - FIND(",",scriv!AJ4)),
  IF($Z$36&lt;&gt;"",LEFT( Z$36, FIND(",",Z$36)-1) &amp; "=" &amp; $AH42 &amp; RIGHT( Z$36, LEN(Z$36) + 1 - FIND(",",Z$36)),""))),
IF(scriv!O4&lt;&gt;"", LEFT( scriv!O4, FIND(",",scriv!O4)-1) &amp; "=" &amp; $AH42 &amp; RIGHT( scriv!O4, LEN(scriv!O4) + 1 - FIND(",",scriv!O4)),
LEFT( Z$37, FIND(",",Z$37)-1) &amp; "=" &amp; $AH42 &amp; RIGHT( Z$37, LEN(Z$37) + 1 - FIND(",",Z$37))))</f>
        <v>fadeOpen=Annotations,1.2</v>
      </c>
      <c r="AA42" s="81" t="str">
        <f>IF($E42="",
( IF(scriv!AK4&lt;&gt;"", LEFT( scriv!AK4, FIND(",",scriv!AK4)-1) &amp; "=" &amp; $AH42 &amp; RIGHT( scriv!AK4, LEN(scriv!AK4) + 1 - FIND(",",scriv!AK4)),
  IF($AA$36&lt;&gt;"",LEFT( AA$36, FIND(",",AA$36)-1) &amp; "=" &amp; $AH42 &amp; RIGHT( AA$36, LEN(AA$36) + 1 - FIND(",",AA$36)),""))),
IF(scriv!P4&lt;&gt;"", LEFT( scriv!P4, FIND(",",scriv!P4)-1) &amp; "=" &amp; $AH42 &amp; RIGHT( scriv!P4, LEN(scriv!P4) + 1 - FIND(",",scriv!P4)),
LEFT( AA$37, FIND(",",AA$37)-1) &amp; "=" &amp; $AH42 &amp; RIGHT( AA$37, LEN(AA$37) + 1 - FIND(",",AA$37))))</f>
        <v>fadeClose=Annotations,1.2</v>
      </c>
      <c r="AB42" s="167" t="str">
        <f t="shared" si="2"/>
        <v>noTitle</v>
      </c>
      <c r="AC42" s="167"/>
      <c r="AD42" s="45"/>
      <c r="AE42" s="168"/>
      <c r="AF42" s="169">
        <f>IF(D42="",scriv!B4,"")</f>
        <v>1</v>
      </c>
      <c r="AG42" s="170" t="str">
        <f t="shared" ref="AG42:AG105" si="10">IF(AH42&lt;&gt;"",$AG$36,"")</f>
        <v/>
      </c>
      <c r="AH42" s="169" t="str">
        <f t="shared" ref="AH42:AH105" si="11">A42</f>
        <v>Annotations</v>
      </c>
      <c r="AI42" s="169" t="str">
        <f t="shared" ref="AI42:AI105" si="12">B42</f>
        <v>Annotations</v>
      </c>
      <c r="AJ42" s="86">
        <f>ROUNDDOWN( (LEN(scriv!B4)+1) / 2, 0 )</f>
        <v>1</v>
      </c>
      <c r="AK42" s="82">
        <f t="shared" ref="AK42:AK105" si="13">IF(CC42="","",
IF(CC42="-","-",
IF(ISERROR(LEFT(CC42,FIND(".",CC42)-1)),VALUE(CC42),
(VALUE(LEFT(CC42,FIND(".",CC42)-1))))))</f>
        <v>1</v>
      </c>
      <c r="AL42" s="82" t="str">
        <f t="shared" ref="AL42:AL105" si="14">IF(CD42="","",
IF(CD42="-","-",
IF(ISERROR(LEFT(CD42,FIND(".",CD42)-1)),VALUE(CD42),
(VALUE(LEFT(CD42,FIND(".",CD42)-1))))))</f>
        <v>-</v>
      </c>
      <c r="AM42" s="82" t="str">
        <f t="shared" ref="AM42:AM105" si="15">IF(CE42="","",
IF(CE42="-","-",
IF(ISERROR(LEFT(CE42,FIND(".",CE42)-1)),VALUE(CE42),
(VALUE(LEFT(CE42,FIND(".",CE42)-1))))))</f>
        <v>-</v>
      </c>
      <c r="AN42" s="82" t="str">
        <f t="shared" ref="AN42:AN105" si="16">IF(CF42="","",
IF(CF42="-","-",
IF(ISERROR(LEFT(CF42,FIND(".",CF42)-1)),VALUE(CF42),
(VALUE(LEFT(CF42,FIND(".",CF42)-1))))))</f>
        <v>-</v>
      </c>
      <c r="AO42" s="82" t="str">
        <f t="shared" ref="AO42:AO105" si="17">IF(CG42="","",
IF(CG42="-","-",
IF(ISERROR(LEFT(CG42,FIND(".",CG42)-1)),VALUE(CG42),
(VALUE(LEFT(CG42,FIND(".",CG42)-1))))))</f>
        <v>-</v>
      </c>
      <c r="AP42" s="82" t="str">
        <f t="shared" ref="AP42:AP105" si="18">IF(CH42="","",
IF(CH42="-","-",
IF(ISERROR(LEFT(CH42,FIND(".",CH42)-1)),VALUE(CH42),
(VALUE(LEFT(CH42,FIND(".",CH42)-1))))))</f>
        <v>-</v>
      </c>
      <c r="AQ42" s="82" t="str">
        <f t="shared" ref="AQ42:AQ105" si="19">IF(CI42="","",
IF(CI42="-","-",
IF(ISERROR(LEFT(CI42,FIND(".",CI42)-1)),VALUE(CI42),
(VALUE(LEFT(CI42,FIND(".",CI42)-1))))))</f>
        <v>-</v>
      </c>
      <c r="AR42" s="82" t="str">
        <f t="shared" ref="AR42:AR105" si="20">IF(CJ42="","",
IF(CJ42="-","-",
IF(ISERROR(LEFT(CJ42,FIND(".",CJ42)-1)),VALUE(CJ42),
(VALUE(LEFT(CJ42,FIND(".",CJ42)-1))))))</f>
        <v>-</v>
      </c>
      <c r="AT42" s="82">
        <f t="shared" si="4"/>
        <v>2</v>
      </c>
      <c r="AU42" s="82" t="str">
        <f ca="1">IF(    MAX(OFFSET(AL42,0,0,MATCH("-",AL42:AL$638,0))) = 0,"",
IFERROR(MAX(OFFSET(AL42,0,0,MATCH("-",AL42:AL$638,0))),""))</f>
        <v/>
      </c>
      <c r="AV42" s="82" t="str">
        <f ca="1">IF(    MAX(OFFSET(AM42,0,0,MATCH("-",AM42:AM$638,0))) = 0,"",
IFERROR(MAX(OFFSET(AM42,0,0,MATCH("-",AM42:AM$638,0))),""))</f>
        <v/>
      </c>
      <c r="AW42" s="82" t="str">
        <f ca="1">IF(    MAX(OFFSET(AN42,0,0,MATCH("-",AN42:AN$638,0))) = 0,"",
IFERROR(MAX(OFFSET(AN42,0,0,MATCH("-",AN42:AN$638,0))),""))</f>
        <v/>
      </c>
      <c r="AX42" s="82" t="str">
        <f ca="1">IF(    MAX(OFFSET(AO42,0,0,MATCH("-",AO42:AO$638,0))) = 0,"",
IFERROR(MAX(OFFSET(AO42,0,0,MATCH("-",AO42:AO$638,0))),""))</f>
        <v/>
      </c>
      <c r="AY42" s="82" t="str">
        <f ca="1">IF(    MAX(OFFSET(AP42,0,0,MATCH("-",AP42:AP$638,0))) = 0,"",
IFERROR(MAX(OFFSET(AP42,0,0,MATCH("-",AP42:AP$638,0))),""))</f>
        <v/>
      </c>
      <c r="AZ42" s="82" t="str">
        <f ca="1">IF(    MAX(OFFSET(AQ42,0,0,MATCH("-",AQ42:AQ$638,0))) = 0,"",
IFERROR(MAX(OFFSET(AQ42,0,0,MATCH("-",AQ42:AQ$638,0))),""))</f>
        <v/>
      </c>
      <c r="BA42" s="82" t="str">
        <f ca="1">IF(    MAX(OFFSET(AR42,0,0,MATCH("-",AR42:AR$638,0))) = 0,"",
IFERROR(MAX(OFFSET(AR42,0,0,MATCH("-",AR42:AR$638,0))),""))</f>
        <v/>
      </c>
      <c r="BB42" s="112">
        <f t="shared" ref="BB42:BB105" ca="1" si="21">IF(AT42&lt;&gt;"",$BC$14/AT42*(AK42-1)-($BC$14)/2 + ($BC$14/AT42/2),0) +
IF(AU42&lt;&gt;"",$BC$14/AT42/AU42*(AL42-1)-($BC$14/AT42)/2 + ($BC$14/AT42/AU42/2),0) +
IF(AV42&lt;&gt;"",$BC$14/AT42/AU42/AV42*(AM42-1)-($BC$14/AT42/AU42)/2 + ($BC$14/AT42/AU42/AV42/2),0) +
IF(AW42&lt;&gt;"",$BC$14/AT42/AU42/AV42/AW42*(AN42-1)-($BC$14/AT42/AU42/AV42)/2 + ($BC$14/AT42/AU42/AV42/AW42/2),0) +
IF(AX42&lt;&gt;"",$BC$14/AT42/AU42/AV42/AW42/AX42*(AO42-1)-($BC$14/AT42/AU42/AV42/AW42)/2 + ($BC$14/AT42/AU42/AV42/AW42/AX42/2),0) +
IF(AY42&lt;&gt;"",$BC$14/AT42/AU42/AV42/AW42/AX42/AY42*(AP42-1)-($BC$14/AT42/AU42/AV42/AW42/AX42)/2 + ($BC$14/AT42/AU42/AV42/AW42/AX42/AY42/2),0)</f>
        <v>-90</v>
      </c>
      <c r="BC42" s="111">
        <f t="shared" ref="BC42:BC105" ca="1" si="22">INDIRECT("BC"&amp;19+AJ42)</f>
        <v>0</v>
      </c>
      <c r="BD42" s="112">
        <f t="shared" ref="BD42:BD105" ca="1" si="23">IF(AT42&lt;&gt;"", $BD$20 + (($BF$20/AT42) * (AK42 - 1)) - IF($BH$20=1,(($BF$20 / 2) - ($BF$20/AT42) / 2),0),0)
+IF(AU42&lt;&gt;"", $BD$21 + (($BF$21/AU42) * (AL42 - 1)) - IF($BH$21=1,(($BF$21 / 2) - ($BF$21/AU42) / 2),0),0)
+IF(AV42&lt;&gt;"", $BD$22 + (($BF$22/AV42) * (AM42 - 1)) - IF($BH$22=1,(($BF$22 / 2) - ($BF$22/AV42) / 2),0),0)
+IF(AW42&lt;&gt;"", $BD$23 + (($BF$23/AW42) * (AN42 - 1)) - IF($BH$23=1,(($BF$23 / 2) - ($BF$23/AW42) / 2),0),0)
+IF(AX42&lt;&gt;"", $BD$24 + (($BF$24/AX42) * (AO42 - 1)) - IF($BH$24=1,(($BF$24 / 2) - ($BF$24/AX42) / 2),0),0)
+IF(AY42&lt;&gt;"", $BD$25 + (($BF$25/AY42) * (AP42 - 1)) - IF($BH$25=1,(($BF$25 / 2) - ($BF$25/AY42) / 2),0),0)
+IF(AZ42&lt;&gt;"", $BD$26 + (($BF$26/AZ42) * (AQ42 - 1)) - IF($BH$26=1,(($BF$26 / 2) - ($BF$26/AZ42) / 2),0),0)
+IF(BA42&lt;&gt;"", $BD$27 + (($BF$27/BA42) * (AR42 - 1)) - IF($BH$27=1,(($BF$27 / 2) - ($BF$27/BA42) / 2),0),0)</f>
        <v>0</v>
      </c>
      <c r="BE42" s="111">
        <f t="shared" ref="BE42:BE105" ca="1" si="24">IF(AT42&lt;&gt;"", $BE$20 + (($BG$20/AT42) * (AK42 - 1)) - IF($BI$20=1,(($BG$20 / 2) - ($BG$20/AT42) / 2),0),0)
+IF(AU42&lt;&gt;"", $BE$21 + (($BG$21/AU42) * (AL42 - 1)) - IF($BI$21=1,(($BG$21 / 2) - ($BG$21/AU42) / 2),0),0)
+IF(AV42&lt;&gt;"", $BE$22 + (($BG$22/AV42) * (AM42 - 1)) - IF($BI$22=1,(($BG$22 / 2) - ($BG$22/AV42) / 2),0),0)
+IF(AW42&lt;&gt;"", $BE$23 + (($BG$23/AW42) * (AN42 - 1)) - IF($BI$23=1,(($BG$23 / 2) - ($BG$23/AW42) / 2),0),0)
+IF(AX42&lt;&gt;"", $BE$24 + (($BG$24/AX42) * (AO42 - 1)) - IF($BI$24=1,(($BG$24 / 2) - ($BG$24/AX42) / 2),0),0)
+IF(AY42&lt;&gt;"", $BE$25 + (($BG$25/AY42) * (AP42 - 1)) - IF($BI$25=1,(($BG$25 / 2) - ($BG$25/AY42) / 2),0),0)
+IF(AZ42&lt;&gt;"", $BE$26 + (($BG$26/AZ42) * (AQ42 - 1)) - IF($BI$26=1,(($BG$26 / 2) - ($BG$26/AZ42) / 2),0),0)
+IF(BA42&lt;&gt;"", $BE$27 + (($BG$27/BA42) * (AR42 - 1)) - IF($BI$27=1,(($BG$27 / 2) - ($BG$27/BA42) / 2),0),0)</f>
        <v>-50</v>
      </c>
      <c r="BF42" s="113">
        <f t="shared" ref="BF42:BF105" ca="1" si="25">ROUND(BC42*COS(RADIANS(BB42+$BC$13)),2)+$BD$12</f>
        <v>2000</v>
      </c>
      <c r="BG42" s="113">
        <f t="shared" ref="BG42:BG105" ca="1" si="26">ROUND(BC42*SIN(RADIANS(BB42+$BC$13)),2)+$BE$12</f>
        <v>0</v>
      </c>
      <c r="BH42" s="112">
        <f t="shared" ref="BH42:BH105" ca="1" si="27">BD42+$BD$12</f>
        <v>2000</v>
      </c>
      <c r="BI42" s="112">
        <f t="shared" ref="BI42:BI105" ca="1" si="28">BE42+$BE$12</f>
        <v>-50</v>
      </c>
      <c r="BJ42" s="157"/>
      <c r="BK42" s="157"/>
      <c r="BL42" s="158" t="str">
        <f>scriv!AM4</f>
        <v>Map</v>
      </c>
      <c r="BM42" s="157"/>
      <c r="BN42" s="157" t="str">
        <f t="shared" ref="BN42:BN105" si="29">IF(D42="",$BN$36,"link")</f>
        <v>node</v>
      </c>
      <c r="BO42" s="157"/>
      <c r="BP42" s="159">
        <f t="shared" ref="BP42:BP105" ca="1" si="30">IF(AJ42&gt;0,INDIRECT("BP"&amp;19+AJ42),0)</f>
        <v>1</v>
      </c>
      <c r="BQ42" s="159">
        <f t="shared" ref="BQ42:BQ105" ca="1" si="31">IF(AJ42&gt;0,INDIRECT("BQ"&amp;19+AJ42),0)</f>
        <v>1</v>
      </c>
      <c r="BR42" s="159">
        <f t="shared" si="5"/>
        <v>1</v>
      </c>
      <c r="BS42" s="159" t="str">
        <f t="shared" si="6"/>
        <v>symbol</v>
      </c>
      <c r="BT42" s="157" t="str">
        <f>IF(scriv!V4&lt;&gt;"",scriv!V4,
IF(E42="",IFERROR(VLOOKUP(BL42,$AH$40:$BT$638,39,FALSE),$BT$36),
$BT$37))</f>
        <v>Annotation</v>
      </c>
      <c r="BU42" s="166">
        <f t="shared" ref="BU42:BU105" ca="1" si="32">IF(BN42&lt;&gt;"link",
IF($BE$10=0, ROUND(BF42,2),ROUND(BH42,2)),
IFERROR(VLOOKUP(BY42,$AH$40:$BQ$638,35,FALSE),1) )</f>
        <v>2000</v>
      </c>
      <c r="BV42" s="166">
        <f t="shared" ref="BV42:BV105" ca="1" si="33">IF(BN42&lt;&gt;"link",
IF($BE$10=0, ROUND(BG42,2),ROUND(BI42,2)),
IFERROR(VLOOKUP(BY42,$AH$40:$BQ$638,36,FALSE),1) )</f>
        <v>-50</v>
      </c>
      <c r="BW42" s="166">
        <f t="shared" ref="BW42:BW105" ca="1" si="34">IFERROR(VLOOKUP(BZ42,$AH$40:$BQ$638,35,FALSE),0)</f>
        <v>0</v>
      </c>
      <c r="BX42" s="166">
        <f t="shared" ref="BX42:BX105" ca="1" si="35">IFERROR(VLOOKUP(BZ42,$AH$40:$BQ$638,36,FALSE),0)</f>
        <v>0</v>
      </c>
      <c r="BY42" s="180" t="str">
        <f t="shared" ref="BY42:BY105" si="36">D42</f>
        <v/>
      </c>
      <c r="BZ42" s="180" t="str">
        <f t="shared" ref="BZ42:BZ105" si="37">E42</f>
        <v/>
      </c>
      <c r="CA42" s="81" t="str">
        <f>IF(scriv!E4&lt;&gt;"",scriv!E4,"")</f>
        <v/>
      </c>
      <c r="CB42" s="82">
        <f t="shared" si="9"/>
        <v>0</v>
      </c>
      <c r="CC42" s="82">
        <f t="shared" ref="CC42:CC105" si="38">AF42</f>
        <v>1</v>
      </c>
      <c r="CD42" s="82" t="str">
        <f t="shared" ref="CD42:CD105" si="39">IF(CC42="","",
IF(ISERROR(RIGHT(CC42,LEN(CC42)-FIND(".",CC42))),"-",
RIGHT(CC42,LEN(CC42)-FIND(".",CC42))))</f>
        <v>-</v>
      </c>
      <c r="CE42" s="82" t="str">
        <f t="shared" ref="CE42:CE105" si="40">IF(CD42="","",
IF(ISERROR(RIGHT(CD42,LEN(CD42)-FIND(".",CD42))),"-",
RIGHT(CD42,LEN(CD42)-FIND(".",CD42))))</f>
        <v>-</v>
      </c>
      <c r="CF42" s="82" t="str">
        <f t="shared" ref="CF42:CF105" si="41">IF(CE42="","",
IF(ISERROR(RIGHT(CE42,LEN(CE42)-FIND(".",CE42))),"-",
RIGHT(CE42,LEN(CE42)-FIND(".",CE42))))</f>
        <v>-</v>
      </c>
      <c r="CG42" s="82" t="str">
        <f t="shared" ref="CG42:CG105" si="42">IF(CF42="","",
IF(ISERROR(RIGHT(CF42,LEN(CF42)-FIND(".",CF42))),"-",
RIGHT(CF42,LEN(CF42)-FIND(".",CF42))))</f>
        <v>-</v>
      </c>
      <c r="CH42" s="82" t="str">
        <f t="shared" ref="CH42:CH105" si="43">IF(CG42="","",
IF(ISERROR(RIGHT(CG42,LEN(CG42)-FIND(".",CG42))),"-",
RIGHT(CG42,LEN(CG42)-FIND(".",CG42))))</f>
        <v>-</v>
      </c>
      <c r="CI42" s="82" t="str">
        <f t="shared" ref="CI42:CI105" si="44">IF(CH42="","",
IF(ISERROR(RIGHT(CH42,LEN(CH42)-FIND(".",CH42))),"-",
RIGHT(CH42,LEN(CH42)-FIND(".",CH42))))</f>
        <v>-</v>
      </c>
      <c r="CJ42" s="82" t="str">
        <f t="shared" ref="CJ42:CJ105" si="45">IF(CI42="","",
IF(ISERROR(RIGHT(CI42,LEN(CI42)-FIND(".",CI42))),"-",
RIGHT(CI42,LEN(CI42)-FIND(".",CI42))))</f>
        <v>-</v>
      </c>
      <c r="CK42" s="82" t="str">
        <f t="shared" ref="CK42:CK105" si="46">IF(CJ42="","",
IF(ISERROR(RIGHT(CJ42,LEN(CJ42)-FIND(".",CJ42))),"-",
RIGHT(CJ42,LEN(CJ42)-FIND(".",CJ42))))</f>
        <v>-</v>
      </c>
    </row>
    <row r="43" spans="1:93" s="82" customFormat="1" ht="18" customHeight="1">
      <c r="A43" s="81" t="str">
        <f>scriv!AL5</f>
        <v>Annotation01</v>
      </c>
      <c r="B43" s="81" t="str">
        <f>IF(scriv!D5&lt;&gt;"",scriv!D5,"")</f>
        <v>Annotation01</v>
      </c>
      <c r="C43" s="81" t="str">
        <f>IF( scriv!AP5&lt;&gt;"", IF(D43&lt;&gt;"","connection ","")&amp;scriv!AP5,IF(D43&lt;&gt;"","connection",""))</f>
        <v>comment inuse</v>
      </c>
      <c r="D43" s="82" t="str">
        <f>scriv!AN5</f>
        <v/>
      </c>
      <c r="E43" s="82" t="str">
        <f>scriv!AO5</f>
        <v/>
      </c>
      <c r="F43" s="156">
        <f>ROW()</f>
        <v>43</v>
      </c>
      <c r="G43" s="288">
        <f>scriv!AC5</f>
        <v>0</v>
      </c>
      <c r="H43" s="288">
        <f>scriv!AD5</f>
        <v>0</v>
      </c>
      <c r="I43" s="81" t="str">
        <f>IF(scriv!AE5&lt;&gt;"",scriv!AE5,J43)</f>
        <v>The is the text for Annotation01</v>
      </c>
      <c r="J43" s="81" t="str">
        <f>IF(scriv!AF5&lt;&gt;"",scriv!AF5,"")</f>
        <v>The is the text for Annotation01</v>
      </c>
      <c r="K43" s="82" t="str">
        <f>IF(scriv!Y5&lt;&gt;"",scriv!Y5,$K$36)</f>
        <v>none</v>
      </c>
      <c r="L43" s="82">
        <f>IF(scriv!Z5&lt;&gt;"",scriv!Z5,$L$36)</f>
        <v>0</v>
      </c>
      <c r="M43" s="82" t="str">
        <f>IF(scriv!AA5&lt;&gt;"",scriv!AA5,$M$36)</f>
        <v>OpenClose</v>
      </c>
      <c r="N43" s="82">
        <f>IF(scriv!AB5&lt;&gt;"",scriv!AB5,$N$36)</f>
        <v>0</v>
      </c>
      <c r="O43" s="119" t="str">
        <f t="shared" si="8"/>
        <v/>
      </c>
      <c r="P43" s="81" t="str">
        <f>IF(scriv!I5&lt;&gt;"",scriv!I5,"")</f>
        <v/>
      </c>
      <c r="Q43" s="81" t="str">
        <f>IF(scriv!J5&lt;&gt;"",scriv!J5,"")</f>
        <v/>
      </c>
      <c r="R43" s="81">
        <f>IF(scriv!K5&lt;&gt;"",scriv!K5,
IF(I43&lt;&gt;"",1,$R$36))</f>
        <v>1</v>
      </c>
      <c r="S43" s="81" t="str">
        <f>IF(scriv!L5&lt;&gt;"",scriv!L5,
IF(scriv!AF5&lt;&gt;"",$S$36,"none"))</f>
        <v>hover</v>
      </c>
      <c r="T43" s="81" t="str">
        <f>IF(scriv!Q5&lt;&gt;"",scriv!Q5,"")</f>
        <v>+++&amp;move='@Annotation01',1.5,f,400,400</v>
      </c>
      <c r="U43" s="81" t="str">
        <f>IF(scriv!R5&lt;&gt;"",scriv!R5,"")</f>
        <v/>
      </c>
      <c r="V43" s="81" t="str">
        <f>IF(scriv!S5&lt;&gt;"",scriv!S5,"")</f>
        <v/>
      </c>
      <c r="W43" s="81" t="str">
        <f>IF(scriv!T5&lt;&gt;"",scriv!T5,"")</f>
        <v/>
      </c>
      <c r="X43" s="81" t="str">
        <f>IF($E43="",
( IF(scriv!AH5&lt;&gt;"", LEFT( scriv!AH5, FIND(",",scriv!AH5)-1) &amp; "=" &amp; $AH43 &amp; RIGHT( scriv!AH5, LEN(scriv!AH5) + 1 - FIND(",",scriv!AH5)),
  IF($X$36&lt;&gt;"",LEFT( X$36, FIND(",",X$36)-1) &amp; "=" &amp; $AH43 &amp; RIGHT( X$36, LEN(X$36) + 1 - FIND(",",X$36)),""))),
IF(scriv!M5&lt;&gt;"", LEFT( scriv!M5, FIND(",",scriv!M5)-1) &amp; "=" &amp; $AH43 &amp; RIGHT( scriv!M5, LEN(scriv!M5) + 1 - FIND(",",scriv!M5)),
LEFT( X$37, FIND(",",X$37)-1) &amp; "=" &amp; $AH43 &amp; RIGHT( X$37, LEN(X$37) + 1 - FIND(",",X$37))))</f>
        <v>fadeOn=Annotation01,0.8</v>
      </c>
      <c r="Y43" s="81" t="str">
        <f>IF($E43="",
( IF(scriv!AI5&lt;&gt;"", LEFT( scriv!AI5, FIND(",",scriv!AI5)-1) &amp; "=" &amp; $AH43 &amp; RIGHT( scriv!AI5, LEN(scriv!AI5) + 1 - FIND(",",scriv!AI5)),
  IF($Y$36&lt;&gt;"",LEFT( Y$36, FIND(",",Y$36)-1) &amp; "=" &amp; $AH43 &amp; RIGHT( Y$36, LEN(Y$36) + 1 - FIND(",",Y$36)),""))),
IF(scriv!N5&lt;&gt;"", LEFT( scriv!N5, FIND(",",scriv!N5)-1) &amp; "=" &amp; $AH43 &amp; RIGHT( scriv!N5, LEN(scriv!N5) + 1 - FIND(",",scriv!N5)),
LEFT( Y$37, FIND(",",Y$37)-1) &amp; "=" &amp; $AH43 &amp; RIGHT( Y$37, LEN(Y$37) + 1 - FIND(",",Y$37))))</f>
        <v>fadeOff=Annotation01,0.8</v>
      </c>
      <c r="Z43" s="81" t="str">
        <f>IF($E43="",
( IF(scriv!AJ5&lt;&gt;"", LEFT( scriv!AJ5, FIND(",",scriv!AJ5)-1) &amp; "=" &amp; $AH43 &amp; RIGHT( scriv!AJ5, LEN(scriv!AJ5) + 1 - FIND(",",scriv!AJ5)),
  IF($Z$36&lt;&gt;"",LEFT( Z$36, FIND(",",Z$36)-1) &amp; "=" &amp; $AH43 &amp; RIGHT( Z$36, LEN(Z$36) + 1 - FIND(",",Z$36)),""))),
IF(scriv!O5&lt;&gt;"", LEFT( scriv!O5, FIND(",",scriv!O5)-1) &amp; "=" &amp; $AH43 &amp; RIGHT( scriv!O5, LEN(scriv!O5) + 1 - FIND(",",scriv!O5)),
LEFT( Z$37, FIND(",",Z$37)-1) &amp; "=" &amp; $AH43 &amp; RIGHT( Z$37, LEN(Z$37) + 1 - FIND(",",Z$37))))</f>
        <v>fadeOpen=Annotation01,1.2</v>
      </c>
      <c r="AA43" s="81" t="str">
        <f>IF($E43="",
( IF(scriv!AK5&lt;&gt;"", LEFT( scriv!AK5, FIND(",",scriv!AK5)-1) &amp; "=" &amp; $AH43 &amp; RIGHT( scriv!AK5, LEN(scriv!AK5) + 1 - FIND(",",scriv!AK5)),
  IF($AA$36&lt;&gt;"",LEFT( AA$36, FIND(",",AA$36)-1) &amp; "=" &amp; $AH43 &amp; RIGHT( AA$36, LEN(AA$36) + 1 - FIND(",",AA$36)),""))),
IF(scriv!P5&lt;&gt;"", LEFT( scriv!P5, FIND(",",scriv!P5)-1) &amp; "=" &amp; $AH43 &amp; RIGHT( scriv!P5, LEN(scriv!P5) + 1 - FIND(",",scriv!P5)),
LEFT( AA$37, FIND(",",AA$37)-1) &amp; "=" &amp; $AH43 &amp; RIGHT( AA$37, LEN(AA$37) + 1 - FIND(",",AA$37))))</f>
        <v>fadeClose=Annotation01,1.2</v>
      </c>
      <c r="AB43" s="167" t="str">
        <f t="shared" si="2"/>
        <v>noTitle</v>
      </c>
      <c r="AC43" s="167"/>
      <c r="AD43" s="45"/>
      <c r="AE43" s="168"/>
      <c r="AF43" s="169">
        <f>IF(D43="",scriv!B5,"")</f>
        <v>1.1000000000000001</v>
      </c>
      <c r="AG43" s="170" t="str">
        <f t="shared" si="10"/>
        <v/>
      </c>
      <c r="AH43" s="169" t="str">
        <f t="shared" si="11"/>
        <v>Annotation01</v>
      </c>
      <c r="AI43" s="169" t="str">
        <f t="shared" si="12"/>
        <v>Annotation01</v>
      </c>
      <c r="AJ43" s="86">
        <f>ROUNDDOWN( (LEN(scriv!B5)+1) / 2, 0 )</f>
        <v>2</v>
      </c>
      <c r="AK43" s="82">
        <f t="shared" si="13"/>
        <v>1</v>
      </c>
      <c r="AL43" s="82">
        <f t="shared" si="14"/>
        <v>1</v>
      </c>
      <c r="AM43" s="82" t="str">
        <f t="shared" si="15"/>
        <v>-</v>
      </c>
      <c r="AN43" s="82" t="str">
        <f t="shared" si="16"/>
        <v>-</v>
      </c>
      <c r="AO43" s="82" t="str">
        <f t="shared" si="17"/>
        <v>-</v>
      </c>
      <c r="AP43" s="82" t="str">
        <f t="shared" si="18"/>
        <v>-</v>
      </c>
      <c r="AQ43" s="82" t="str">
        <f t="shared" si="19"/>
        <v>-</v>
      </c>
      <c r="AR43" s="82" t="str">
        <f t="shared" si="20"/>
        <v>-</v>
      </c>
      <c r="AT43" s="82">
        <f t="shared" si="4"/>
        <v>2</v>
      </c>
      <c r="AU43" s="82">
        <f ca="1">IF(    MAX(OFFSET(AL43,0,0,MATCH("-",AL43:AL$638,0))) = 0,"",
IFERROR(MAX(OFFSET(AL43,0,0,MATCH("-",AL43:AL$638,0))),""))</f>
        <v>5</v>
      </c>
      <c r="AV43" s="82" t="str">
        <f ca="1">IF(    MAX(OFFSET(AM43,0,0,MATCH("-",AM43:AM$638,0))) = 0,"",
IFERROR(MAX(OFFSET(AM43,0,0,MATCH("-",AM43:AM$638,0))),""))</f>
        <v/>
      </c>
      <c r="AW43" s="82" t="str">
        <f ca="1">IF(    MAX(OFFSET(AN43,0,0,MATCH("-",AN43:AN$638,0))) = 0,"",
IFERROR(MAX(OFFSET(AN43,0,0,MATCH("-",AN43:AN$638,0))),""))</f>
        <v/>
      </c>
      <c r="AX43" s="82" t="str">
        <f ca="1">IF(    MAX(OFFSET(AO43,0,0,MATCH("-",AO43:AO$638,0))) = 0,"",
IFERROR(MAX(OFFSET(AO43,0,0,MATCH("-",AO43:AO$638,0))),""))</f>
        <v/>
      </c>
      <c r="AY43" s="82" t="str">
        <f ca="1">IF(    MAX(OFFSET(AP43,0,0,MATCH("-",AP43:AP$638,0))) = 0,"",
IFERROR(MAX(OFFSET(AP43,0,0,MATCH("-",AP43:AP$638,0))),""))</f>
        <v/>
      </c>
      <c r="AZ43" s="82" t="str">
        <f ca="1">IF(    MAX(OFFSET(AQ43,0,0,MATCH("-",AQ43:AQ$638,0))) = 0,"",
IFERROR(MAX(OFFSET(AQ43,0,0,MATCH("-",AQ43:AQ$638,0))),""))</f>
        <v/>
      </c>
      <c r="BA43" s="82" t="str">
        <f ca="1">IF(    MAX(OFFSET(AR43,0,0,MATCH("-",AR43:AR$638,0))) = 0,"",
IFERROR(MAX(OFFSET(AR43,0,0,MATCH("-",AR43:AR$638,0))),""))</f>
        <v/>
      </c>
      <c r="BB43" s="112">
        <f t="shared" ca="1" si="21"/>
        <v>-162</v>
      </c>
      <c r="BC43" s="111">
        <f t="shared" ca="1" si="22"/>
        <v>0</v>
      </c>
      <c r="BD43" s="112">
        <f t="shared" ca="1" si="23"/>
        <v>0</v>
      </c>
      <c r="BE43" s="111">
        <f t="shared" ca="1" si="24"/>
        <v>-130</v>
      </c>
      <c r="BF43" s="113">
        <f t="shared" ca="1" si="25"/>
        <v>2000</v>
      </c>
      <c r="BG43" s="113">
        <f t="shared" ca="1" si="26"/>
        <v>0</v>
      </c>
      <c r="BH43" s="112">
        <f t="shared" ca="1" si="27"/>
        <v>2000</v>
      </c>
      <c r="BI43" s="112">
        <f t="shared" ca="1" si="28"/>
        <v>-130</v>
      </c>
      <c r="BJ43" s="157"/>
      <c r="BK43" s="157"/>
      <c r="BL43" s="158" t="str">
        <f>scriv!AM5</f>
        <v>Annotations</v>
      </c>
      <c r="BM43" s="157"/>
      <c r="BN43" s="157" t="str">
        <f t="shared" si="29"/>
        <v>node</v>
      </c>
      <c r="BO43" s="157"/>
      <c r="BP43" s="159">
        <f t="shared" ca="1" si="30"/>
        <v>1</v>
      </c>
      <c r="BQ43" s="159">
        <f t="shared" ca="1" si="31"/>
        <v>1</v>
      </c>
      <c r="BR43" s="159">
        <f t="shared" si="5"/>
        <v>1</v>
      </c>
      <c r="BS43" s="159" t="str">
        <f t="shared" si="6"/>
        <v>symbol</v>
      </c>
      <c r="BT43" s="157" t="str">
        <f>IF(scriv!V5&lt;&gt;"",scriv!V5,
IF(E43="",IFERROR(VLOOKUP(BL43,$AH$40:$BT$638,39,FALSE),$BT$36),
$BT$37))</f>
        <v>Annotation</v>
      </c>
      <c r="BU43" s="166">
        <f t="shared" ca="1" si="32"/>
        <v>2000</v>
      </c>
      <c r="BV43" s="166">
        <f t="shared" ca="1" si="33"/>
        <v>-130</v>
      </c>
      <c r="BW43" s="166">
        <f t="shared" ca="1" si="34"/>
        <v>0</v>
      </c>
      <c r="BX43" s="166">
        <f t="shared" ca="1" si="35"/>
        <v>0</v>
      </c>
      <c r="BY43" s="180" t="str">
        <f t="shared" si="36"/>
        <v/>
      </c>
      <c r="BZ43" s="180" t="str">
        <f t="shared" si="37"/>
        <v/>
      </c>
      <c r="CA43" s="81" t="str">
        <f>IF(scriv!E5&lt;&gt;"",scriv!E5,"")</f>
        <v/>
      </c>
      <c r="CB43" s="82">
        <f t="shared" si="9"/>
        <v>0</v>
      </c>
      <c r="CC43" s="82">
        <f t="shared" si="38"/>
        <v>1.1000000000000001</v>
      </c>
      <c r="CD43" s="82" t="str">
        <f t="shared" si="39"/>
        <v>1</v>
      </c>
      <c r="CE43" s="82" t="str">
        <f t="shared" si="40"/>
        <v>-</v>
      </c>
      <c r="CF43" s="82" t="str">
        <f t="shared" si="41"/>
        <v>-</v>
      </c>
      <c r="CG43" s="82" t="str">
        <f t="shared" si="42"/>
        <v>-</v>
      </c>
      <c r="CH43" s="82" t="str">
        <f t="shared" si="43"/>
        <v>-</v>
      </c>
      <c r="CI43" s="82" t="str">
        <f t="shared" si="44"/>
        <v>-</v>
      </c>
      <c r="CJ43" s="82" t="str">
        <f t="shared" si="45"/>
        <v>-</v>
      </c>
      <c r="CK43" s="82" t="str">
        <f t="shared" si="46"/>
        <v>-</v>
      </c>
    </row>
    <row r="44" spans="1:93" s="82" customFormat="1" ht="18" customHeight="1">
      <c r="A44" s="81" t="str">
        <f>scriv!AL6</f>
        <v>Annotation02</v>
      </c>
      <c r="B44" s="81" t="str">
        <f>IF(scriv!D6&lt;&gt;"",scriv!D6,"")</f>
        <v>Annotation02</v>
      </c>
      <c r="C44" s="81" t="str">
        <f>IF( scriv!AP6&lt;&gt;"", IF(D44&lt;&gt;"","connection ","")&amp;scriv!AP6,IF(D44&lt;&gt;"","connection",""))</f>
        <v>comment inuse</v>
      </c>
      <c r="D44" s="82" t="str">
        <f>scriv!AN6</f>
        <v/>
      </c>
      <c r="E44" s="82" t="str">
        <f>scriv!AO6</f>
        <v/>
      </c>
      <c r="F44" s="156">
        <f>ROW()</f>
        <v>44</v>
      </c>
      <c r="G44" s="288">
        <f>scriv!AC6</f>
        <v>0</v>
      </c>
      <c r="H44" s="288">
        <f>scriv!AD6</f>
        <v>0</v>
      </c>
      <c r="I44" s="81" t="str">
        <f>IF(scriv!AE6&lt;&gt;"",scriv!AE6,J44)</f>
        <v>The is the text for Annotation01</v>
      </c>
      <c r="J44" s="81" t="str">
        <f>IF(scriv!AF6&lt;&gt;"",scriv!AF6,"")</f>
        <v>The is the text for Annotation02</v>
      </c>
      <c r="K44" s="82" t="str">
        <f>IF(scriv!Y6&lt;&gt;"",scriv!Y6,$K$36)</f>
        <v>none</v>
      </c>
      <c r="L44" s="82">
        <f>IF(scriv!Z6&lt;&gt;"",scriv!Z6,$L$36)</f>
        <v>0</v>
      </c>
      <c r="M44" s="82" t="str">
        <f>IF(scriv!AA6&lt;&gt;"",scriv!AA6,$M$36)</f>
        <v>OpenClose</v>
      </c>
      <c r="N44" s="82">
        <f>IF(scriv!AB6&lt;&gt;"",scriv!AB6,$N$36)</f>
        <v>0</v>
      </c>
      <c r="O44" s="119" t="str">
        <f t="shared" si="8"/>
        <v/>
      </c>
      <c r="P44" s="81" t="str">
        <f>IF(scriv!I6&lt;&gt;"",scriv!I6,"")</f>
        <v/>
      </c>
      <c r="Q44" s="81" t="str">
        <f>IF(scriv!J6&lt;&gt;"",scriv!J6,"")</f>
        <v/>
      </c>
      <c r="R44" s="81">
        <f>IF(scriv!K6&lt;&gt;"",scriv!K6,
IF(I44&lt;&gt;"",1,$R$36))</f>
        <v>1</v>
      </c>
      <c r="S44" s="81" t="str">
        <f>IF(scriv!L6&lt;&gt;"",scriv!L6,
IF(scriv!AF6&lt;&gt;"",$S$36,"none"))</f>
        <v>hover</v>
      </c>
      <c r="T44" s="81" t="str">
        <f>IF(scriv!Q6&lt;&gt;"",scriv!Q6,"")</f>
        <v>+++&amp;move='@Annotation02',1.5,f,200,1000</v>
      </c>
      <c r="U44" s="81" t="str">
        <f>IF(scriv!R6&lt;&gt;"",scriv!R6,"")</f>
        <v/>
      </c>
      <c r="V44" s="81" t="str">
        <f>IF(scriv!S6&lt;&gt;"",scriv!S6,"")</f>
        <v/>
      </c>
      <c r="W44" s="81" t="str">
        <f>IF(scriv!T6&lt;&gt;"",scriv!T6,"")</f>
        <v/>
      </c>
      <c r="X44" s="81" t="str">
        <f>IF($E44="",
( IF(scriv!AH6&lt;&gt;"", LEFT( scriv!AH6, FIND(",",scriv!AH6)-1) &amp; "=" &amp; $AH44 &amp; RIGHT( scriv!AH6, LEN(scriv!AH6) + 1 - FIND(",",scriv!AH6)),
  IF($X$36&lt;&gt;"",LEFT( X$36, FIND(",",X$36)-1) &amp; "=" &amp; $AH44 &amp; RIGHT( X$36, LEN(X$36) + 1 - FIND(",",X$36)),""))),
IF(scriv!M6&lt;&gt;"", LEFT( scriv!M6, FIND(",",scriv!M6)-1) &amp; "=" &amp; $AH44 &amp; RIGHT( scriv!M6, LEN(scriv!M6) + 1 - FIND(",",scriv!M6)),
LEFT( X$37, FIND(",",X$37)-1) &amp; "=" &amp; $AH44 &amp; RIGHT( X$37, LEN(X$37) + 1 - FIND(",",X$37))))</f>
        <v>fadeOn=Annotation02,0.8</v>
      </c>
      <c r="Y44" s="81" t="str">
        <f>IF($E44="",
( IF(scriv!AI6&lt;&gt;"", LEFT( scriv!AI6, FIND(",",scriv!AI6)-1) &amp; "=" &amp; $AH44 &amp; RIGHT( scriv!AI6, LEN(scriv!AI6) + 1 - FIND(",",scriv!AI6)),
  IF($Y$36&lt;&gt;"",LEFT( Y$36, FIND(",",Y$36)-1) &amp; "=" &amp; $AH44 &amp; RIGHT( Y$36, LEN(Y$36) + 1 - FIND(",",Y$36)),""))),
IF(scriv!N6&lt;&gt;"", LEFT( scriv!N6, FIND(",",scriv!N6)-1) &amp; "=" &amp; $AH44 &amp; RIGHT( scriv!N6, LEN(scriv!N6) + 1 - FIND(",",scriv!N6)),
LEFT( Y$37, FIND(",",Y$37)-1) &amp; "=" &amp; $AH44 &amp; RIGHT( Y$37, LEN(Y$37) + 1 - FIND(",",Y$37))))</f>
        <v>fadeOff=Annotation02,0.8</v>
      </c>
      <c r="Z44" s="81" t="str">
        <f>IF($E44="",
( IF(scriv!AJ6&lt;&gt;"", LEFT( scriv!AJ6, FIND(",",scriv!AJ6)-1) &amp; "=" &amp; $AH44 &amp; RIGHT( scriv!AJ6, LEN(scriv!AJ6) + 1 - FIND(",",scriv!AJ6)),
  IF($Z$36&lt;&gt;"",LEFT( Z$36, FIND(",",Z$36)-1) &amp; "=" &amp; $AH44 &amp; RIGHT( Z$36, LEN(Z$36) + 1 - FIND(",",Z$36)),""))),
IF(scriv!O6&lt;&gt;"", LEFT( scriv!O6, FIND(",",scriv!O6)-1) &amp; "=" &amp; $AH44 &amp; RIGHT( scriv!O6, LEN(scriv!O6) + 1 - FIND(",",scriv!O6)),
LEFT( Z$37, FIND(",",Z$37)-1) &amp; "=" &amp; $AH44 &amp; RIGHT( Z$37, LEN(Z$37) + 1 - FIND(",",Z$37))))</f>
        <v>fadeOpen=Annotation02,1.2</v>
      </c>
      <c r="AA44" s="81" t="str">
        <f>IF($E44="",
( IF(scriv!AK6&lt;&gt;"", LEFT( scriv!AK6, FIND(",",scriv!AK6)-1) &amp; "=" &amp; $AH44 &amp; RIGHT( scriv!AK6, LEN(scriv!AK6) + 1 - FIND(",",scriv!AK6)),
  IF($AA$36&lt;&gt;"",LEFT( AA$36, FIND(",",AA$36)-1) &amp; "=" &amp; $AH44 &amp; RIGHT( AA$36, LEN(AA$36) + 1 - FIND(",",AA$36)),""))),
IF(scriv!P6&lt;&gt;"", LEFT( scriv!P6, FIND(",",scriv!P6)-1) &amp; "=" &amp; $AH44 &amp; RIGHT( scriv!P6, LEN(scriv!P6) + 1 - FIND(",",scriv!P6)),
LEFT( AA$37, FIND(",",AA$37)-1) &amp; "=" &amp; $AH44 &amp; RIGHT( AA$37, LEN(AA$37) + 1 - FIND(",",AA$37))))</f>
        <v>fadeClose=Annotation02,1.2</v>
      </c>
      <c r="AB44" s="167" t="str">
        <f t="shared" si="2"/>
        <v>noTitle</v>
      </c>
      <c r="AC44" s="167"/>
      <c r="AD44" s="45"/>
      <c r="AE44" s="168"/>
      <c r="AF44" s="169">
        <f>IF(D44="",scriv!B6,"")</f>
        <v>1.2</v>
      </c>
      <c r="AG44" s="170" t="str">
        <f t="shared" si="10"/>
        <v/>
      </c>
      <c r="AH44" s="169" t="str">
        <f t="shared" si="11"/>
        <v>Annotation02</v>
      </c>
      <c r="AI44" s="169" t="str">
        <f t="shared" si="12"/>
        <v>Annotation02</v>
      </c>
      <c r="AJ44" s="86">
        <f>ROUNDDOWN( (LEN(scriv!B6)+1) / 2, 0 )</f>
        <v>2</v>
      </c>
      <c r="AK44" s="82">
        <f t="shared" si="13"/>
        <v>1</v>
      </c>
      <c r="AL44" s="82">
        <f t="shared" si="14"/>
        <v>2</v>
      </c>
      <c r="AM44" s="82" t="str">
        <f t="shared" si="15"/>
        <v>-</v>
      </c>
      <c r="AN44" s="82" t="str">
        <f t="shared" si="16"/>
        <v>-</v>
      </c>
      <c r="AO44" s="82" t="str">
        <f t="shared" si="17"/>
        <v>-</v>
      </c>
      <c r="AP44" s="82" t="str">
        <f t="shared" si="18"/>
        <v>-</v>
      </c>
      <c r="AQ44" s="82" t="str">
        <f t="shared" si="19"/>
        <v>-</v>
      </c>
      <c r="AR44" s="82" t="str">
        <f t="shared" si="20"/>
        <v>-</v>
      </c>
      <c r="AT44" s="82">
        <f t="shared" si="4"/>
        <v>2</v>
      </c>
      <c r="AU44" s="82">
        <f ca="1">IF(    MAX(OFFSET(AL44,0,0,MATCH("-",AL44:AL$638,0))) = 0,"",
IFERROR(MAX(OFFSET(AL44,0,0,MATCH("-",AL44:AL$638,0))),""))</f>
        <v>5</v>
      </c>
      <c r="AV44" s="82" t="str">
        <f ca="1">IF(    MAX(OFFSET(AM44,0,0,MATCH("-",AM44:AM$638,0))) = 0,"",
IFERROR(MAX(OFFSET(AM44,0,0,MATCH("-",AM44:AM$638,0))),""))</f>
        <v/>
      </c>
      <c r="AW44" s="82" t="str">
        <f ca="1">IF(    MAX(OFFSET(AN44,0,0,MATCH("-",AN44:AN$638,0))) = 0,"",
IFERROR(MAX(OFFSET(AN44,0,0,MATCH("-",AN44:AN$638,0))),""))</f>
        <v/>
      </c>
      <c r="AX44" s="82" t="str">
        <f ca="1">IF(    MAX(OFFSET(AO44,0,0,MATCH("-",AO44:AO$638,0))) = 0,"",
IFERROR(MAX(OFFSET(AO44,0,0,MATCH("-",AO44:AO$638,0))),""))</f>
        <v/>
      </c>
      <c r="AY44" s="82" t="str">
        <f ca="1">IF(    MAX(OFFSET(AP44,0,0,MATCH("-",AP44:AP$638,0))) = 0,"",
IFERROR(MAX(OFFSET(AP44,0,0,MATCH("-",AP44:AP$638,0))),""))</f>
        <v/>
      </c>
      <c r="AZ44" s="82" t="str">
        <f ca="1">IF(    MAX(OFFSET(AQ44,0,0,MATCH("-",AQ44:AQ$638,0))) = 0,"",
IFERROR(MAX(OFFSET(AQ44,0,0,MATCH("-",AQ44:AQ$638,0))),""))</f>
        <v/>
      </c>
      <c r="BA44" s="82" t="str">
        <f ca="1">IF(    MAX(OFFSET(AR44,0,0,MATCH("-",AR44:AR$638,0))) = 0,"",
IFERROR(MAX(OFFSET(AR44,0,0,MATCH("-",AR44:AR$638,0))),""))</f>
        <v/>
      </c>
      <c r="BB44" s="112">
        <f t="shared" ca="1" si="21"/>
        <v>-126</v>
      </c>
      <c r="BC44" s="111">
        <f t="shared" ca="1" si="22"/>
        <v>0</v>
      </c>
      <c r="BD44" s="112">
        <f t="shared" ca="1" si="23"/>
        <v>0</v>
      </c>
      <c r="BE44" s="111">
        <f t="shared" ca="1" si="24"/>
        <v>-90</v>
      </c>
      <c r="BF44" s="113">
        <f t="shared" ca="1" si="25"/>
        <v>2000</v>
      </c>
      <c r="BG44" s="113">
        <f t="shared" ca="1" si="26"/>
        <v>0</v>
      </c>
      <c r="BH44" s="112">
        <f t="shared" ca="1" si="27"/>
        <v>2000</v>
      </c>
      <c r="BI44" s="112">
        <f t="shared" ca="1" si="28"/>
        <v>-90</v>
      </c>
      <c r="BJ44" s="157"/>
      <c r="BK44" s="157"/>
      <c r="BL44" s="158" t="str">
        <f>scriv!AM6</f>
        <v>Annotations</v>
      </c>
      <c r="BM44" s="157"/>
      <c r="BN44" s="157" t="str">
        <f t="shared" si="29"/>
        <v>node</v>
      </c>
      <c r="BO44" s="157"/>
      <c r="BP44" s="159">
        <f t="shared" ca="1" si="30"/>
        <v>1</v>
      </c>
      <c r="BQ44" s="159">
        <f t="shared" ca="1" si="31"/>
        <v>1</v>
      </c>
      <c r="BR44" s="159">
        <f t="shared" si="5"/>
        <v>1</v>
      </c>
      <c r="BS44" s="159" t="str">
        <f t="shared" si="6"/>
        <v>symbol</v>
      </c>
      <c r="BT44" s="157" t="str">
        <f>IF(scriv!V6&lt;&gt;"",scriv!V6,
IF(E44="",IFERROR(VLOOKUP(BL44,$AH$40:$BT$638,39,FALSE),$BT$36),
$BT$37))</f>
        <v>Annotation</v>
      </c>
      <c r="BU44" s="166">
        <f t="shared" ca="1" si="32"/>
        <v>2000</v>
      </c>
      <c r="BV44" s="166">
        <f t="shared" ca="1" si="33"/>
        <v>-90</v>
      </c>
      <c r="BW44" s="166">
        <f t="shared" ca="1" si="34"/>
        <v>0</v>
      </c>
      <c r="BX44" s="166">
        <f t="shared" ca="1" si="35"/>
        <v>0</v>
      </c>
      <c r="BY44" s="180" t="str">
        <f t="shared" si="36"/>
        <v/>
      </c>
      <c r="BZ44" s="180" t="str">
        <f t="shared" si="37"/>
        <v/>
      </c>
      <c r="CA44" s="81" t="str">
        <f>IF(scriv!E6&lt;&gt;"",scriv!E6,"")</f>
        <v/>
      </c>
      <c r="CB44" s="82">
        <f t="shared" si="9"/>
        <v>0</v>
      </c>
      <c r="CC44" s="82">
        <f t="shared" si="38"/>
        <v>1.2</v>
      </c>
      <c r="CD44" s="82" t="str">
        <f t="shared" si="39"/>
        <v>2</v>
      </c>
      <c r="CE44" s="82" t="str">
        <f t="shared" si="40"/>
        <v>-</v>
      </c>
      <c r="CF44" s="82" t="str">
        <f t="shared" si="41"/>
        <v>-</v>
      </c>
      <c r="CG44" s="82" t="str">
        <f t="shared" si="42"/>
        <v>-</v>
      </c>
      <c r="CH44" s="82" t="str">
        <f t="shared" si="43"/>
        <v>-</v>
      </c>
      <c r="CI44" s="82" t="str">
        <f t="shared" si="44"/>
        <v>-</v>
      </c>
      <c r="CJ44" s="82" t="str">
        <f t="shared" si="45"/>
        <v>-</v>
      </c>
      <c r="CK44" s="82" t="str">
        <f t="shared" si="46"/>
        <v>-</v>
      </c>
    </row>
    <row r="45" spans="1:93" s="82" customFormat="1" ht="18" customHeight="1">
      <c r="A45" s="81" t="str">
        <f>scriv!AL7</f>
        <v>Annotation03</v>
      </c>
      <c r="B45" s="81" t="str">
        <f>IF(scriv!D7&lt;&gt;"",scriv!D7,"")</f>
        <v>Annotation03</v>
      </c>
      <c r="C45" s="81" t="str">
        <f>IF( scriv!AP7&lt;&gt;"", IF(D45&lt;&gt;"","connection ","")&amp;scriv!AP7,IF(D45&lt;&gt;"","connection",""))</f>
        <v>comment unused</v>
      </c>
      <c r="D45" s="82" t="str">
        <f>scriv!AN7</f>
        <v/>
      </c>
      <c r="E45" s="82" t="str">
        <f>scriv!AO7</f>
        <v/>
      </c>
      <c r="F45" s="156">
        <f>ROW()</f>
        <v>45</v>
      </c>
      <c r="G45" s="288">
        <f>scriv!AC7</f>
        <v>0</v>
      </c>
      <c r="H45" s="288">
        <f>scriv!AD7</f>
        <v>0</v>
      </c>
      <c r="I45" s="81" t="str">
        <f>IF(scriv!AE7&lt;&gt;"",scriv!AE7,J45)</f>
        <v/>
      </c>
      <c r="J45" s="81" t="str">
        <f>IF(scriv!AF7&lt;&gt;"",scriv!AF7,"")</f>
        <v/>
      </c>
      <c r="K45" s="82" t="str">
        <f>IF(scriv!Y7&lt;&gt;"",scriv!Y7,$K$36)</f>
        <v>none</v>
      </c>
      <c r="L45" s="82">
        <f>IF(scriv!Z7&lt;&gt;"",scriv!Z7,$L$36)</f>
        <v>0</v>
      </c>
      <c r="M45" s="82" t="str">
        <f>IF(scriv!AA7&lt;&gt;"",scriv!AA7,$M$36)</f>
        <v>OpenClose</v>
      </c>
      <c r="N45" s="82">
        <f>IF(scriv!AB7&lt;&gt;"",scriv!AB7,$N$36)</f>
        <v>0</v>
      </c>
      <c r="O45" s="119" t="str">
        <f t="shared" si="8"/>
        <v/>
      </c>
      <c r="P45" s="81" t="str">
        <f>IF(scriv!I7&lt;&gt;"",scriv!I7,"")</f>
        <v/>
      </c>
      <c r="Q45" s="81" t="str">
        <f>IF(scriv!J7&lt;&gt;"",scriv!J7,"")</f>
        <v/>
      </c>
      <c r="R45" s="81">
        <f>IF(scriv!K7&lt;&gt;"",scriv!K7,
IF(I45&lt;&gt;"",1,$R$36))</f>
        <v>1</v>
      </c>
      <c r="S45" s="81" t="str">
        <f>IF(scriv!L7&lt;&gt;"",scriv!L7,
IF(scriv!AF7&lt;&gt;"",$S$36,"none"))</f>
        <v>hover</v>
      </c>
      <c r="T45" s="81" t="str">
        <f>IF(scriv!Q7&lt;&gt;"",scriv!Q7,"")</f>
        <v/>
      </c>
      <c r="U45" s="81" t="str">
        <f>IF(scriv!R7&lt;&gt;"",scriv!R7,"")</f>
        <v/>
      </c>
      <c r="V45" s="81" t="str">
        <f>IF(scriv!S7&lt;&gt;"",scriv!S7,"")</f>
        <v/>
      </c>
      <c r="W45" s="81" t="str">
        <f>IF(scriv!T7&lt;&gt;"",scriv!T7,"")</f>
        <v/>
      </c>
      <c r="X45" s="81" t="str">
        <f>IF($E45="",
( IF(scriv!AH7&lt;&gt;"", LEFT( scriv!AH7, FIND(",",scriv!AH7)-1) &amp; "=" &amp; $AH45 &amp; RIGHT( scriv!AH7, LEN(scriv!AH7) + 1 - FIND(",",scriv!AH7)),
  IF($X$36&lt;&gt;"",LEFT( X$36, FIND(",",X$36)-1) &amp; "=" &amp; $AH45 &amp; RIGHT( X$36, LEN(X$36) + 1 - FIND(",",X$36)),""))),
IF(scriv!M7&lt;&gt;"", LEFT( scriv!M7, FIND(",",scriv!M7)-1) &amp; "=" &amp; $AH45 &amp; RIGHT( scriv!M7, LEN(scriv!M7) + 1 - FIND(",",scriv!M7)),
LEFT( X$37, FIND(",",X$37)-1) &amp; "=" &amp; $AH45 &amp; RIGHT( X$37, LEN(X$37) + 1 - FIND(",",X$37))))</f>
        <v>fadeOn=Annotation03,0.8</v>
      </c>
      <c r="Y45" s="81" t="str">
        <f>IF($E45="",
( IF(scriv!AI7&lt;&gt;"", LEFT( scriv!AI7, FIND(",",scriv!AI7)-1) &amp; "=" &amp; $AH45 &amp; RIGHT( scriv!AI7, LEN(scriv!AI7) + 1 - FIND(",",scriv!AI7)),
  IF($Y$36&lt;&gt;"",LEFT( Y$36, FIND(",",Y$36)-1) &amp; "=" &amp; $AH45 &amp; RIGHT( Y$36, LEN(Y$36) + 1 - FIND(",",Y$36)),""))),
IF(scriv!N7&lt;&gt;"", LEFT( scriv!N7, FIND(",",scriv!N7)-1) &amp; "=" &amp; $AH45 &amp; RIGHT( scriv!N7, LEN(scriv!N7) + 1 - FIND(",",scriv!N7)),
LEFT( Y$37, FIND(",",Y$37)-1) &amp; "=" &amp; $AH45 &amp; RIGHT( Y$37, LEN(Y$37) + 1 - FIND(",",Y$37))))</f>
        <v>fadeOff=Annotation03,0.8</v>
      </c>
      <c r="Z45" s="81" t="str">
        <f>IF($E45="",
( IF(scriv!AJ7&lt;&gt;"", LEFT( scriv!AJ7, FIND(",",scriv!AJ7)-1) &amp; "=" &amp; $AH45 &amp; RIGHT( scriv!AJ7, LEN(scriv!AJ7) + 1 - FIND(",",scriv!AJ7)),
  IF($Z$36&lt;&gt;"",LEFT( Z$36, FIND(",",Z$36)-1) &amp; "=" &amp; $AH45 &amp; RIGHT( Z$36, LEN(Z$36) + 1 - FIND(",",Z$36)),""))),
IF(scriv!O7&lt;&gt;"", LEFT( scriv!O7, FIND(",",scriv!O7)-1) &amp; "=" &amp; $AH45 &amp; RIGHT( scriv!O7, LEN(scriv!O7) + 1 - FIND(",",scriv!O7)),
LEFT( Z$37, FIND(",",Z$37)-1) &amp; "=" &amp; $AH45 &amp; RIGHT( Z$37, LEN(Z$37) + 1 - FIND(",",Z$37))))</f>
        <v>fadeOpen=Annotation03,1.2</v>
      </c>
      <c r="AA45" s="81" t="str">
        <f>IF($E45="",
( IF(scriv!AK7&lt;&gt;"", LEFT( scriv!AK7, FIND(",",scriv!AK7)-1) &amp; "=" &amp; $AH45 &amp; RIGHT( scriv!AK7, LEN(scriv!AK7) + 1 - FIND(",",scriv!AK7)),
  IF($AA$36&lt;&gt;"",LEFT( AA$36, FIND(",",AA$36)-1) &amp; "=" &amp; $AH45 &amp; RIGHT( AA$36, LEN(AA$36) + 1 - FIND(",",AA$36)),""))),
IF(scriv!P7&lt;&gt;"", LEFT( scriv!P7, FIND(",",scriv!P7)-1) &amp; "=" &amp; $AH45 &amp; RIGHT( scriv!P7, LEN(scriv!P7) + 1 - FIND(",",scriv!P7)),
LEFT( AA$37, FIND(",",AA$37)-1) &amp; "=" &amp; $AH45 &amp; RIGHT( AA$37, LEN(AA$37) + 1 - FIND(",",AA$37))))</f>
        <v>fadeClose=Annotation03,1.2</v>
      </c>
      <c r="AB45" s="167" t="str">
        <f t="shared" si="2"/>
        <v>noTitle</v>
      </c>
      <c r="AC45" s="167"/>
      <c r="AD45" s="45"/>
      <c r="AE45" s="168"/>
      <c r="AF45" s="169">
        <f>IF(D45="",scriv!B7,"")</f>
        <v>1.3</v>
      </c>
      <c r="AG45" s="170" t="str">
        <f t="shared" si="10"/>
        <v/>
      </c>
      <c r="AH45" s="169" t="str">
        <f t="shared" si="11"/>
        <v>Annotation03</v>
      </c>
      <c r="AI45" s="169" t="str">
        <f t="shared" si="12"/>
        <v>Annotation03</v>
      </c>
      <c r="AJ45" s="86">
        <f>ROUNDDOWN( (LEN(scriv!B7)+1) / 2, 0 )</f>
        <v>2</v>
      </c>
      <c r="AK45" s="82">
        <f t="shared" si="13"/>
        <v>1</v>
      </c>
      <c r="AL45" s="82">
        <f t="shared" si="14"/>
        <v>3</v>
      </c>
      <c r="AM45" s="82" t="str">
        <f t="shared" si="15"/>
        <v>-</v>
      </c>
      <c r="AN45" s="82" t="str">
        <f t="shared" si="16"/>
        <v>-</v>
      </c>
      <c r="AO45" s="82" t="str">
        <f t="shared" si="17"/>
        <v>-</v>
      </c>
      <c r="AP45" s="82" t="str">
        <f t="shared" si="18"/>
        <v>-</v>
      </c>
      <c r="AQ45" s="82" t="str">
        <f t="shared" si="19"/>
        <v>-</v>
      </c>
      <c r="AR45" s="82" t="str">
        <f t="shared" si="20"/>
        <v>-</v>
      </c>
      <c r="AT45" s="82">
        <f t="shared" si="4"/>
        <v>2</v>
      </c>
      <c r="AU45" s="82">
        <f ca="1">IF(    MAX(OFFSET(AL45,0,0,MATCH("-",AL45:AL$638,0))) = 0,"",
IFERROR(MAX(OFFSET(AL45,0,0,MATCH("-",AL45:AL$638,0))),""))</f>
        <v>5</v>
      </c>
      <c r="AV45" s="82" t="str">
        <f ca="1">IF(    MAX(OFFSET(AM45,0,0,MATCH("-",AM45:AM$638,0))) = 0,"",
IFERROR(MAX(OFFSET(AM45,0,0,MATCH("-",AM45:AM$638,0))),""))</f>
        <v/>
      </c>
      <c r="AW45" s="82" t="str">
        <f ca="1">IF(    MAX(OFFSET(AN45,0,0,MATCH("-",AN45:AN$638,0))) = 0,"",
IFERROR(MAX(OFFSET(AN45,0,0,MATCH("-",AN45:AN$638,0))),""))</f>
        <v/>
      </c>
      <c r="AX45" s="82" t="str">
        <f ca="1">IF(    MAX(OFFSET(AO45,0,0,MATCH("-",AO45:AO$638,0))) = 0,"",
IFERROR(MAX(OFFSET(AO45,0,0,MATCH("-",AO45:AO$638,0))),""))</f>
        <v/>
      </c>
      <c r="AY45" s="82" t="str">
        <f ca="1">IF(    MAX(OFFSET(AP45,0,0,MATCH("-",AP45:AP$638,0))) = 0,"",
IFERROR(MAX(OFFSET(AP45,0,0,MATCH("-",AP45:AP$638,0))),""))</f>
        <v/>
      </c>
      <c r="AZ45" s="82" t="str">
        <f ca="1">IF(    MAX(OFFSET(AQ45,0,0,MATCH("-",AQ45:AQ$638,0))) = 0,"",
IFERROR(MAX(OFFSET(AQ45,0,0,MATCH("-",AQ45:AQ$638,0))),""))</f>
        <v/>
      </c>
      <c r="BA45" s="82" t="str">
        <f ca="1">IF(    MAX(OFFSET(AR45,0,0,MATCH("-",AR45:AR$638,0))) = 0,"",
IFERROR(MAX(OFFSET(AR45,0,0,MATCH("-",AR45:AR$638,0))),""))</f>
        <v/>
      </c>
      <c r="BB45" s="112">
        <f t="shared" ca="1" si="21"/>
        <v>-90</v>
      </c>
      <c r="BC45" s="111">
        <f t="shared" ca="1" si="22"/>
        <v>0</v>
      </c>
      <c r="BD45" s="112">
        <f t="shared" ca="1" si="23"/>
        <v>0</v>
      </c>
      <c r="BE45" s="111">
        <f t="shared" ca="1" si="24"/>
        <v>-50</v>
      </c>
      <c r="BF45" s="113">
        <f t="shared" ca="1" si="25"/>
        <v>2000</v>
      </c>
      <c r="BG45" s="113">
        <f t="shared" ca="1" si="26"/>
        <v>0</v>
      </c>
      <c r="BH45" s="112">
        <f t="shared" ca="1" si="27"/>
        <v>2000</v>
      </c>
      <c r="BI45" s="112">
        <f t="shared" ca="1" si="28"/>
        <v>-50</v>
      </c>
      <c r="BJ45" s="157"/>
      <c r="BK45" s="157"/>
      <c r="BL45" s="158" t="str">
        <f>scriv!AM7</f>
        <v>Annotations</v>
      </c>
      <c r="BM45" s="157"/>
      <c r="BN45" s="157" t="str">
        <f t="shared" si="29"/>
        <v>node</v>
      </c>
      <c r="BO45" s="157"/>
      <c r="BP45" s="159">
        <f t="shared" ca="1" si="30"/>
        <v>1</v>
      </c>
      <c r="BQ45" s="159">
        <f t="shared" ca="1" si="31"/>
        <v>1</v>
      </c>
      <c r="BR45" s="159">
        <f t="shared" si="5"/>
        <v>1</v>
      </c>
      <c r="BS45" s="159" t="str">
        <f t="shared" si="6"/>
        <v>symbol</v>
      </c>
      <c r="BT45" s="157" t="str">
        <f>IF(scriv!V7&lt;&gt;"",scriv!V7,
IF(E45="",IFERROR(VLOOKUP(BL45,$AH$40:$BT$638,39,FALSE),$BT$36),
$BT$37))</f>
        <v>Annotation</v>
      </c>
      <c r="BU45" s="166">
        <f t="shared" ca="1" si="32"/>
        <v>2000</v>
      </c>
      <c r="BV45" s="166">
        <f t="shared" ca="1" si="33"/>
        <v>-50</v>
      </c>
      <c r="BW45" s="166">
        <f t="shared" ca="1" si="34"/>
        <v>0</v>
      </c>
      <c r="BX45" s="166">
        <f t="shared" ca="1" si="35"/>
        <v>0</v>
      </c>
      <c r="BY45" s="180" t="str">
        <f t="shared" si="36"/>
        <v/>
      </c>
      <c r="BZ45" s="180" t="str">
        <f t="shared" si="37"/>
        <v/>
      </c>
      <c r="CA45" s="81" t="str">
        <f>IF(scriv!E7&lt;&gt;"",scriv!E7,"")</f>
        <v/>
      </c>
      <c r="CB45" s="82">
        <f t="shared" si="9"/>
        <v>0</v>
      </c>
      <c r="CC45" s="82">
        <f t="shared" si="38"/>
        <v>1.3</v>
      </c>
      <c r="CD45" s="82" t="str">
        <f t="shared" si="39"/>
        <v>3</v>
      </c>
      <c r="CE45" s="82" t="str">
        <f t="shared" si="40"/>
        <v>-</v>
      </c>
      <c r="CF45" s="82" t="str">
        <f t="shared" si="41"/>
        <v>-</v>
      </c>
      <c r="CG45" s="82" t="str">
        <f t="shared" si="42"/>
        <v>-</v>
      </c>
      <c r="CH45" s="82" t="str">
        <f t="shared" si="43"/>
        <v>-</v>
      </c>
      <c r="CI45" s="82" t="str">
        <f t="shared" si="44"/>
        <v>-</v>
      </c>
      <c r="CJ45" s="82" t="str">
        <f t="shared" si="45"/>
        <v>-</v>
      </c>
      <c r="CK45" s="82" t="str">
        <f t="shared" si="46"/>
        <v>-</v>
      </c>
    </row>
    <row r="46" spans="1:93" s="82" customFormat="1" ht="18" customHeight="1">
      <c r="A46" s="81" t="str">
        <f>scriv!AL8</f>
        <v>Annotation04</v>
      </c>
      <c r="B46" s="81" t="str">
        <f>IF(scriv!D8&lt;&gt;"",scriv!D8,"")</f>
        <v>Annotation04</v>
      </c>
      <c r="C46" s="81" t="str">
        <f>IF( scriv!AP8&lt;&gt;"", IF(D46&lt;&gt;"","connection ","")&amp;scriv!AP8,IF(D46&lt;&gt;"","connection",""))</f>
        <v>comment unused</v>
      </c>
      <c r="D46" s="82" t="str">
        <f>scriv!AN8</f>
        <v/>
      </c>
      <c r="E46" s="82" t="str">
        <f>scriv!AO8</f>
        <v/>
      </c>
      <c r="F46" s="156">
        <f>ROW()</f>
        <v>46</v>
      </c>
      <c r="G46" s="288">
        <f>scriv!AC8</f>
        <v>0</v>
      </c>
      <c r="H46" s="288">
        <f>scriv!AD8</f>
        <v>0</v>
      </c>
      <c r="I46" s="81" t="str">
        <f>IF(scriv!AE8&lt;&gt;"",scriv!AE8,J46)</f>
        <v/>
      </c>
      <c r="J46" s="81" t="str">
        <f>IF(scriv!AF8&lt;&gt;"",scriv!AF8,"")</f>
        <v/>
      </c>
      <c r="K46" s="82" t="str">
        <f>IF(scriv!Y8&lt;&gt;"",scriv!Y8,$K$36)</f>
        <v>none</v>
      </c>
      <c r="L46" s="82">
        <f>IF(scriv!Z8&lt;&gt;"",scriv!Z8,$L$36)</f>
        <v>0</v>
      </c>
      <c r="M46" s="82" t="str">
        <f>IF(scriv!AA8&lt;&gt;"",scriv!AA8,$M$36)</f>
        <v>OpenClose</v>
      </c>
      <c r="N46" s="82">
        <f>IF(scriv!AB8&lt;&gt;"",scriv!AB8,$N$36)</f>
        <v>0</v>
      </c>
      <c r="O46" s="119" t="str">
        <f t="shared" si="8"/>
        <v/>
      </c>
      <c r="P46" s="81" t="str">
        <f>IF(scriv!I8&lt;&gt;"",scriv!I8,"")</f>
        <v/>
      </c>
      <c r="Q46" s="81" t="str">
        <f>IF(scriv!J8&lt;&gt;"",scriv!J8,"")</f>
        <v/>
      </c>
      <c r="R46" s="81">
        <f>IF(scriv!K8&lt;&gt;"",scriv!K8,
IF(I46&lt;&gt;"",1,$R$36))</f>
        <v>1</v>
      </c>
      <c r="S46" s="81" t="str">
        <f>IF(scriv!L8&lt;&gt;"",scriv!L8,
IF(scriv!AF8&lt;&gt;"",$S$36,"none"))</f>
        <v>hover</v>
      </c>
      <c r="T46" s="81" t="str">
        <f>IF(scriv!Q8&lt;&gt;"",scriv!Q8,"")</f>
        <v/>
      </c>
      <c r="U46" s="81" t="str">
        <f>IF(scriv!R8&lt;&gt;"",scriv!R8,"")</f>
        <v/>
      </c>
      <c r="V46" s="81" t="str">
        <f>IF(scriv!S8&lt;&gt;"",scriv!S8,"")</f>
        <v/>
      </c>
      <c r="W46" s="81" t="str">
        <f>IF(scriv!T8&lt;&gt;"",scriv!T8,"")</f>
        <v/>
      </c>
      <c r="X46" s="81" t="str">
        <f>IF($E46="",
( IF(scriv!AH8&lt;&gt;"", LEFT( scriv!AH8, FIND(",",scriv!AH8)-1) &amp; "=" &amp; $AH46 &amp; RIGHT( scriv!AH8, LEN(scriv!AH8) + 1 - FIND(",",scriv!AH8)),
  IF($X$36&lt;&gt;"",LEFT( X$36, FIND(",",X$36)-1) &amp; "=" &amp; $AH46 &amp; RIGHT( X$36, LEN(X$36) + 1 - FIND(",",X$36)),""))),
IF(scriv!M8&lt;&gt;"", LEFT( scriv!M8, FIND(",",scriv!M8)-1) &amp; "=" &amp; $AH46 &amp; RIGHT( scriv!M8, LEN(scriv!M8) + 1 - FIND(",",scriv!M8)),
LEFT( X$37, FIND(",",X$37)-1) &amp; "=" &amp; $AH46 &amp; RIGHT( X$37, LEN(X$37) + 1 - FIND(",",X$37))))</f>
        <v>fadeOn=Annotation04,0.8</v>
      </c>
      <c r="Y46" s="81" t="str">
        <f>IF($E46="",
( IF(scriv!AI8&lt;&gt;"", LEFT( scriv!AI8, FIND(",",scriv!AI8)-1) &amp; "=" &amp; $AH46 &amp; RIGHT( scriv!AI8, LEN(scriv!AI8) + 1 - FIND(",",scriv!AI8)),
  IF($Y$36&lt;&gt;"",LEFT( Y$36, FIND(",",Y$36)-1) &amp; "=" &amp; $AH46 &amp; RIGHT( Y$36, LEN(Y$36) + 1 - FIND(",",Y$36)),""))),
IF(scriv!N8&lt;&gt;"", LEFT( scriv!N8, FIND(",",scriv!N8)-1) &amp; "=" &amp; $AH46 &amp; RIGHT( scriv!N8, LEN(scriv!N8) + 1 - FIND(",",scriv!N8)),
LEFT( Y$37, FIND(",",Y$37)-1) &amp; "=" &amp; $AH46 &amp; RIGHT( Y$37, LEN(Y$37) + 1 - FIND(",",Y$37))))</f>
        <v>fadeOff=Annotation04,0.8</v>
      </c>
      <c r="Z46" s="81" t="str">
        <f>IF($E46="",
( IF(scriv!AJ8&lt;&gt;"", LEFT( scriv!AJ8, FIND(",",scriv!AJ8)-1) &amp; "=" &amp; $AH46 &amp; RIGHT( scriv!AJ8, LEN(scriv!AJ8) + 1 - FIND(",",scriv!AJ8)),
  IF($Z$36&lt;&gt;"",LEFT( Z$36, FIND(",",Z$36)-1) &amp; "=" &amp; $AH46 &amp; RIGHT( Z$36, LEN(Z$36) + 1 - FIND(",",Z$36)),""))),
IF(scriv!O8&lt;&gt;"", LEFT( scriv!O8, FIND(",",scriv!O8)-1) &amp; "=" &amp; $AH46 &amp; RIGHT( scriv!O8, LEN(scriv!O8) + 1 - FIND(",",scriv!O8)),
LEFT( Z$37, FIND(",",Z$37)-1) &amp; "=" &amp; $AH46 &amp; RIGHT( Z$37, LEN(Z$37) + 1 - FIND(",",Z$37))))</f>
        <v>fadeOpen=Annotation04,1.2</v>
      </c>
      <c r="AA46" s="81" t="str">
        <f>IF($E46="",
( IF(scriv!AK8&lt;&gt;"", LEFT( scriv!AK8, FIND(",",scriv!AK8)-1) &amp; "=" &amp; $AH46 &amp; RIGHT( scriv!AK8, LEN(scriv!AK8) + 1 - FIND(",",scriv!AK8)),
  IF($AA$36&lt;&gt;"",LEFT( AA$36, FIND(",",AA$36)-1) &amp; "=" &amp; $AH46 &amp; RIGHT( AA$36, LEN(AA$36) + 1 - FIND(",",AA$36)),""))),
IF(scriv!P8&lt;&gt;"", LEFT( scriv!P8, FIND(",",scriv!P8)-1) &amp; "=" &amp; $AH46 &amp; RIGHT( scriv!P8, LEN(scriv!P8) + 1 - FIND(",",scriv!P8)),
LEFT( AA$37, FIND(",",AA$37)-1) &amp; "=" &amp; $AH46 &amp; RIGHT( AA$37, LEN(AA$37) + 1 - FIND(",",AA$37))))</f>
        <v>fadeClose=Annotation04,1.2</v>
      </c>
      <c r="AB46" s="167" t="str">
        <f t="shared" si="2"/>
        <v>noTitle</v>
      </c>
      <c r="AC46" s="167"/>
      <c r="AD46" s="45"/>
      <c r="AE46" s="168"/>
      <c r="AF46" s="169">
        <f>IF(D46="",scriv!B8,"")</f>
        <v>1.4</v>
      </c>
      <c r="AG46" s="170" t="str">
        <f t="shared" si="10"/>
        <v/>
      </c>
      <c r="AH46" s="169" t="str">
        <f t="shared" si="11"/>
        <v>Annotation04</v>
      </c>
      <c r="AI46" s="169" t="str">
        <f t="shared" si="12"/>
        <v>Annotation04</v>
      </c>
      <c r="AJ46" s="86">
        <f>ROUNDDOWN( (LEN(scriv!B8)+1) / 2, 0 )</f>
        <v>2</v>
      </c>
      <c r="AK46" s="82">
        <f t="shared" si="13"/>
        <v>1</v>
      </c>
      <c r="AL46" s="82">
        <f t="shared" si="14"/>
        <v>4</v>
      </c>
      <c r="AM46" s="82" t="str">
        <f t="shared" si="15"/>
        <v>-</v>
      </c>
      <c r="AN46" s="82" t="str">
        <f t="shared" si="16"/>
        <v>-</v>
      </c>
      <c r="AO46" s="82" t="str">
        <f t="shared" si="17"/>
        <v>-</v>
      </c>
      <c r="AP46" s="82" t="str">
        <f t="shared" si="18"/>
        <v>-</v>
      </c>
      <c r="AQ46" s="82" t="str">
        <f t="shared" si="19"/>
        <v>-</v>
      </c>
      <c r="AR46" s="82" t="str">
        <f t="shared" si="20"/>
        <v>-</v>
      </c>
      <c r="AT46" s="82">
        <f t="shared" si="4"/>
        <v>2</v>
      </c>
      <c r="AU46" s="82">
        <f ca="1">IF(    MAX(OFFSET(AL46,0,0,MATCH("-",AL46:AL$638,0))) = 0,"",
IFERROR(MAX(OFFSET(AL46,0,0,MATCH("-",AL46:AL$638,0))),""))</f>
        <v>5</v>
      </c>
      <c r="AV46" s="82" t="str">
        <f ca="1">IF(    MAX(OFFSET(AM46,0,0,MATCH("-",AM46:AM$638,0))) = 0,"",
IFERROR(MAX(OFFSET(AM46,0,0,MATCH("-",AM46:AM$638,0))),""))</f>
        <v/>
      </c>
      <c r="AW46" s="82" t="str">
        <f ca="1">IF(    MAX(OFFSET(AN46,0,0,MATCH("-",AN46:AN$638,0))) = 0,"",
IFERROR(MAX(OFFSET(AN46,0,0,MATCH("-",AN46:AN$638,0))),""))</f>
        <v/>
      </c>
      <c r="AX46" s="82" t="str">
        <f ca="1">IF(    MAX(OFFSET(AO46,0,0,MATCH("-",AO46:AO$638,0))) = 0,"",
IFERROR(MAX(OFFSET(AO46,0,0,MATCH("-",AO46:AO$638,0))),""))</f>
        <v/>
      </c>
      <c r="AY46" s="82" t="str">
        <f ca="1">IF(    MAX(OFFSET(AP46,0,0,MATCH("-",AP46:AP$638,0))) = 0,"",
IFERROR(MAX(OFFSET(AP46,0,0,MATCH("-",AP46:AP$638,0))),""))</f>
        <v/>
      </c>
      <c r="AZ46" s="82" t="str">
        <f ca="1">IF(    MAX(OFFSET(AQ46,0,0,MATCH("-",AQ46:AQ$638,0))) = 0,"",
IFERROR(MAX(OFFSET(AQ46,0,0,MATCH("-",AQ46:AQ$638,0))),""))</f>
        <v/>
      </c>
      <c r="BA46" s="82" t="str">
        <f ca="1">IF(    MAX(OFFSET(AR46,0,0,MATCH("-",AR46:AR$638,0))) = 0,"",
IFERROR(MAX(OFFSET(AR46,0,0,MATCH("-",AR46:AR$638,0))),""))</f>
        <v/>
      </c>
      <c r="BB46" s="112">
        <f t="shared" ca="1" si="21"/>
        <v>-54</v>
      </c>
      <c r="BC46" s="111">
        <f t="shared" ca="1" si="22"/>
        <v>0</v>
      </c>
      <c r="BD46" s="112">
        <f t="shared" ca="1" si="23"/>
        <v>0</v>
      </c>
      <c r="BE46" s="111">
        <f t="shared" ca="1" si="24"/>
        <v>-10</v>
      </c>
      <c r="BF46" s="113">
        <f t="shared" ca="1" si="25"/>
        <v>2000</v>
      </c>
      <c r="BG46" s="113">
        <f t="shared" ca="1" si="26"/>
        <v>0</v>
      </c>
      <c r="BH46" s="112">
        <f t="shared" ca="1" si="27"/>
        <v>2000</v>
      </c>
      <c r="BI46" s="112">
        <f t="shared" ca="1" si="28"/>
        <v>-10</v>
      </c>
      <c r="BJ46" s="157"/>
      <c r="BK46" s="157"/>
      <c r="BL46" s="158" t="str">
        <f>scriv!AM8</f>
        <v>Annotations</v>
      </c>
      <c r="BM46" s="157"/>
      <c r="BN46" s="157" t="str">
        <f t="shared" si="29"/>
        <v>node</v>
      </c>
      <c r="BO46" s="157"/>
      <c r="BP46" s="159">
        <f t="shared" ca="1" si="30"/>
        <v>1</v>
      </c>
      <c r="BQ46" s="159">
        <f t="shared" ca="1" si="31"/>
        <v>1</v>
      </c>
      <c r="BR46" s="159">
        <f t="shared" si="5"/>
        <v>1</v>
      </c>
      <c r="BS46" s="159" t="str">
        <f t="shared" si="6"/>
        <v>symbol</v>
      </c>
      <c r="BT46" s="157" t="str">
        <f>IF(scriv!V8&lt;&gt;"",scriv!V8,
IF(E46="",IFERROR(VLOOKUP(BL46,$AH$40:$BT$638,39,FALSE),$BT$36),
$BT$37))</f>
        <v>Annotation</v>
      </c>
      <c r="BU46" s="166">
        <f t="shared" ca="1" si="32"/>
        <v>2000</v>
      </c>
      <c r="BV46" s="166">
        <f t="shared" ca="1" si="33"/>
        <v>-10</v>
      </c>
      <c r="BW46" s="166">
        <f t="shared" ca="1" si="34"/>
        <v>0</v>
      </c>
      <c r="BX46" s="166">
        <f t="shared" ca="1" si="35"/>
        <v>0</v>
      </c>
      <c r="BY46" s="180" t="str">
        <f t="shared" si="36"/>
        <v/>
      </c>
      <c r="BZ46" s="180" t="str">
        <f t="shared" si="37"/>
        <v/>
      </c>
      <c r="CA46" s="81" t="str">
        <f>IF(scriv!E8&lt;&gt;"",scriv!E8,"")</f>
        <v/>
      </c>
      <c r="CB46" s="82">
        <f t="shared" si="9"/>
        <v>0</v>
      </c>
      <c r="CC46" s="82">
        <f t="shared" si="38"/>
        <v>1.4</v>
      </c>
      <c r="CD46" s="82" t="str">
        <f t="shared" si="39"/>
        <v>4</v>
      </c>
      <c r="CE46" s="82" t="str">
        <f t="shared" si="40"/>
        <v>-</v>
      </c>
      <c r="CF46" s="82" t="str">
        <f t="shared" si="41"/>
        <v>-</v>
      </c>
      <c r="CG46" s="82" t="str">
        <f t="shared" si="42"/>
        <v>-</v>
      </c>
      <c r="CH46" s="82" t="str">
        <f t="shared" si="43"/>
        <v>-</v>
      </c>
      <c r="CI46" s="82" t="str">
        <f t="shared" si="44"/>
        <v>-</v>
      </c>
      <c r="CJ46" s="82" t="str">
        <f t="shared" si="45"/>
        <v>-</v>
      </c>
      <c r="CK46" s="82" t="str">
        <f t="shared" si="46"/>
        <v>-</v>
      </c>
    </row>
    <row r="47" spans="1:93" s="82" customFormat="1" ht="18" customHeight="1">
      <c r="A47" s="81" t="str">
        <f>scriv!AL9</f>
        <v>Annotation05</v>
      </c>
      <c r="B47" s="81" t="str">
        <f>IF(scriv!D9&lt;&gt;"",scriv!D9,"")</f>
        <v>Annotation05</v>
      </c>
      <c r="C47" s="81" t="str">
        <f>IF( scriv!AP9&lt;&gt;"", IF(D47&lt;&gt;"","connection ","")&amp;scriv!AP9,IF(D47&lt;&gt;"","connection",""))</f>
        <v>comment unused</v>
      </c>
      <c r="D47" s="82" t="str">
        <f>scriv!AN9</f>
        <v/>
      </c>
      <c r="E47" s="82" t="str">
        <f>scriv!AO9</f>
        <v/>
      </c>
      <c r="F47" s="156">
        <f>ROW()</f>
        <v>47</v>
      </c>
      <c r="G47" s="288">
        <f>scriv!AC9</f>
        <v>0</v>
      </c>
      <c r="H47" s="288">
        <f>scriv!AD9</f>
        <v>0</v>
      </c>
      <c r="I47" s="81" t="str">
        <f>IF(scriv!AE9&lt;&gt;"",scriv!AE9,J47)</f>
        <v/>
      </c>
      <c r="J47" s="81" t="str">
        <f>IF(scriv!AF9&lt;&gt;"",scriv!AF9,"")</f>
        <v/>
      </c>
      <c r="K47" s="82" t="str">
        <f>IF(scriv!Y9&lt;&gt;"",scriv!Y9,$K$36)</f>
        <v>none</v>
      </c>
      <c r="L47" s="82">
        <f>IF(scriv!Z9&lt;&gt;"",scriv!Z9,$L$36)</f>
        <v>0</v>
      </c>
      <c r="M47" s="82" t="str">
        <f>IF(scriv!AA9&lt;&gt;"",scriv!AA9,$M$36)</f>
        <v>OpenClose</v>
      </c>
      <c r="N47" s="82">
        <f>IF(scriv!AB9&lt;&gt;"",scriv!AB9,$N$36)</f>
        <v>0</v>
      </c>
      <c r="O47" s="119" t="str">
        <f t="shared" si="8"/>
        <v/>
      </c>
      <c r="P47" s="81" t="str">
        <f>IF(scriv!I9&lt;&gt;"",scriv!I9,"")</f>
        <v/>
      </c>
      <c r="Q47" s="81" t="str">
        <f>IF(scriv!J9&lt;&gt;"",scriv!J9,"")</f>
        <v/>
      </c>
      <c r="R47" s="81">
        <f>IF(scriv!K9&lt;&gt;"",scriv!K9,
IF(I47&lt;&gt;"",1,$R$36))</f>
        <v>1</v>
      </c>
      <c r="S47" s="81" t="str">
        <f>IF(scriv!L9&lt;&gt;"",scriv!L9,
IF(scriv!AF9&lt;&gt;"",$S$36,"none"))</f>
        <v>hover</v>
      </c>
      <c r="T47" s="81" t="str">
        <f>IF(scriv!Q9&lt;&gt;"",scriv!Q9,"")</f>
        <v/>
      </c>
      <c r="U47" s="81" t="str">
        <f>IF(scriv!R9&lt;&gt;"",scriv!R9,"")</f>
        <v/>
      </c>
      <c r="V47" s="81" t="str">
        <f>IF(scriv!S9&lt;&gt;"",scriv!S9,"")</f>
        <v/>
      </c>
      <c r="W47" s="81" t="str">
        <f>IF(scriv!T9&lt;&gt;"",scriv!T9,"")</f>
        <v/>
      </c>
      <c r="X47" s="81" t="str">
        <f>IF($E47="",
( IF(scriv!AH9&lt;&gt;"", LEFT( scriv!AH9, FIND(",",scriv!AH9)-1) &amp; "=" &amp; $AH47 &amp; RIGHT( scriv!AH9, LEN(scriv!AH9) + 1 - FIND(",",scriv!AH9)),
  IF($X$36&lt;&gt;"",LEFT( X$36, FIND(",",X$36)-1) &amp; "=" &amp; $AH47 &amp; RIGHT( X$36, LEN(X$36) + 1 - FIND(",",X$36)),""))),
IF(scriv!M9&lt;&gt;"", LEFT( scriv!M9, FIND(",",scriv!M9)-1) &amp; "=" &amp; $AH47 &amp; RIGHT( scriv!M9, LEN(scriv!M9) + 1 - FIND(",",scriv!M9)),
LEFT( X$37, FIND(",",X$37)-1) &amp; "=" &amp; $AH47 &amp; RIGHT( X$37, LEN(X$37) + 1 - FIND(",",X$37))))</f>
        <v>fadeOn=Annotation05,0.8</v>
      </c>
      <c r="Y47" s="81" t="str">
        <f>IF($E47="",
( IF(scriv!AI9&lt;&gt;"", LEFT( scriv!AI9, FIND(",",scriv!AI9)-1) &amp; "=" &amp; $AH47 &amp; RIGHT( scriv!AI9, LEN(scriv!AI9) + 1 - FIND(",",scriv!AI9)),
  IF($Y$36&lt;&gt;"",LEFT( Y$36, FIND(",",Y$36)-1) &amp; "=" &amp; $AH47 &amp; RIGHT( Y$36, LEN(Y$36) + 1 - FIND(",",Y$36)),""))),
IF(scriv!N9&lt;&gt;"", LEFT( scriv!N9, FIND(",",scriv!N9)-1) &amp; "=" &amp; $AH47 &amp; RIGHT( scriv!N9, LEN(scriv!N9) + 1 - FIND(",",scriv!N9)),
LEFT( Y$37, FIND(",",Y$37)-1) &amp; "=" &amp; $AH47 &amp; RIGHT( Y$37, LEN(Y$37) + 1 - FIND(",",Y$37))))</f>
        <v>fadeOff=Annotation05,0.8</v>
      </c>
      <c r="Z47" s="81" t="str">
        <f>IF($E47="",
( IF(scriv!AJ9&lt;&gt;"", LEFT( scriv!AJ9, FIND(",",scriv!AJ9)-1) &amp; "=" &amp; $AH47 &amp; RIGHT( scriv!AJ9, LEN(scriv!AJ9) + 1 - FIND(",",scriv!AJ9)),
  IF($Z$36&lt;&gt;"",LEFT( Z$36, FIND(",",Z$36)-1) &amp; "=" &amp; $AH47 &amp; RIGHT( Z$36, LEN(Z$36) + 1 - FIND(",",Z$36)),""))),
IF(scriv!O9&lt;&gt;"", LEFT( scriv!O9, FIND(",",scriv!O9)-1) &amp; "=" &amp; $AH47 &amp; RIGHT( scriv!O9, LEN(scriv!O9) + 1 - FIND(",",scriv!O9)),
LEFT( Z$37, FIND(",",Z$37)-1) &amp; "=" &amp; $AH47 &amp; RIGHT( Z$37, LEN(Z$37) + 1 - FIND(",",Z$37))))</f>
        <v>fadeOpen=Annotation05,1.2</v>
      </c>
      <c r="AA47" s="81" t="str">
        <f>IF($E47="",
( IF(scriv!AK9&lt;&gt;"", LEFT( scriv!AK9, FIND(",",scriv!AK9)-1) &amp; "=" &amp; $AH47 &amp; RIGHT( scriv!AK9, LEN(scriv!AK9) + 1 - FIND(",",scriv!AK9)),
  IF($AA$36&lt;&gt;"",LEFT( AA$36, FIND(",",AA$36)-1) &amp; "=" &amp; $AH47 &amp; RIGHT( AA$36, LEN(AA$36) + 1 - FIND(",",AA$36)),""))),
IF(scriv!P9&lt;&gt;"", LEFT( scriv!P9, FIND(",",scriv!P9)-1) &amp; "=" &amp; $AH47 &amp; RIGHT( scriv!P9, LEN(scriv!P9) + 1 - FIND(",",scriv!P9)),
LEFT( AA$37, FIND(",",AA$37)-1) &amp; "=" &amp; $AH47 &amp; RIGHT( AA$37, LEN(AA$37) + 1 - FIND(",",AA$37))))</f>
        <v>fadeClose=Annotation05,1.2</v>
      </c>
      <c r="AB47" s="167" t="str">
        <f t="shared" si="2"/>
        <v>noTitle</v>
      </c>
      <c r="AC47" s="167"/>
      <c r="AD47" s="45"/>
      <c r="AE47" s="168"/>
      <c r="AF47" s="169">
        <f>IF(D47="",scriv!B9,"")</f>
        <v>1.5</v>
      </c>
      <c r="AG47" s="170" t="str">
        <f t="shared" si="10"/>
        <v/>
      </c>
      <c r="AH47" s="169" t="str">
        <f t="shared" si="11"/>
        <v>Annotation05</v>
      </c>
      <c r="AI47" s="169" t="str">
        <f t="shared" si="12"/>
        <v>Annotation05</v>
      </c>
      <c r="AJ47" s="86">
        <f>ROUNDDOWN( (LEN(scriv!B9)+1) / 2, 0 )</f>
        <v>2</v>
      </c>
      <c r="AK47" s="82">
        <f t="shared" si="13"/>
        <v>1</v>
      </c>
      <c r="AL47" s="82">
        <f t="shared" si="14"/>
        <v>5</v>
      </c>
      <c r="AM47" s="82" t="str">
        <f t="shared" si="15"/>
        <v>-</v>
      </c>
      <c r="AN47" s="82" t="str">
        <f t="shared" si="16"/>
        <v>-</v>
      </c>
      <c r="AO47" s="82" t="str">
        <f t="shared" si="17"/>
        <v>-</v>
      </c>
      <c r="AP47" s="82" t="str">
        <f t="shared" si="18"/>
        <v>-</v>
      </c>
      <c r="AQ47" s="82" t="str">
        <f t="shared" si="19"/>
        <v>-</v>
      </c>
      <c r="AR47" s="82" t="str">
        <f t="shared" si="20"/>
        <v>-</v>
      </c>
      <c r="AT47" s="82">
        <f t="shared" si="4"/>
        <v>2</v>
      </c>
      <c r="AU47" s="82">
        <f ca="1">IF(    MAX(OFFSET(AL47,0,0,MATCH("-",AL47:AL$638,0))) = 0,"",
IFERROR(MAX(OFFSET(AL47,0,0,MATCH("-",AL47:AL$638,0))),""))</f>
        <v>5</v>
      </c>
      <c r="AV47" s="82" t="str">
        <f ca="1">IF(    MAX(OFFSET(AM47,0,0,MATCH("-",AM47:AM$638,0))) = 0,"",
IFERROR(MAX(OFFSET(AM47,0,0,MATCH("-",AM47:AM$638,0))),""))</f>
        <v/>
      </c>
      <c r="AW47" s="82" t="str">
        <f ca="1">IF(    MAX(OFFSET(AN47,0,0,MATCH("-",AN47:AN$638,0))) = 0,"",
IFERROR(MAX(OFFSET(AN47,0,0,MATCH("-",AN47:AN$638,0))),""))</f>
        <v/>
      </c>
      <c r="AX47" s="82" t="str">
        <f ca="1">IF(    MAX(OFFSET(AO47,0,0,MATCH("-",AO47:AO$638,0))) = 0,"",
IFERROR(MAX(OFFSET(AO47,0,0,MATCH("-",AO47:AO$638,0))),""))</f>
        <v/>
      </c>
      <c r="AY47" s="82" t="str">
        <f ca="1">IF(    MAX(OFFSET(AP47,0,0,MATCH("-",AP47:AP$638,0))) = 0,"",
IFERROR(MAX(OFFSET(AP47,0,0,MATCH("-",AP47:AP$638,0))),""))</f>
        <v/>
      </c>
      <c r="AZ47" s="82" t="str">
        <f ca="1">IF(    MAX(OFFSET(AQ47,0,0,MATCH("-",AQ47:AQ$638,0))) = 0,"",
IFERROR(MAX(OFFSET(AQ47,0,0,MATCH("-",AQ47:AQ$638,0))),""))</f>
        <v/>
      </c>
      <c r="BA47" s="82" t="str">
        <f ca="1">IF(    MAX(OFFSET(AR47,0,0,MATCH("-",AR47:AR$638,0))) = 0,"",
IFERROR(MAX(OFFSET(AR47,0,0,MATCH("-",AR47:AR$638,0))),""))</f>
        <v/>
      </c>
      <c r="BB47" s="112">
        <f t="shared" ca="1" si="21"/>
        <v>-18</v>
      </c>
      <c r="BC47" s="111">
        <f t="shared" ca="1" si="22"/>
        <v>0</v>
      </c>
      <c r="BD47" s="112">
        <f t="shared" ca="1" si="23"/>
        <v>0</v>
      </c>
      <c r="BE47" s="111">
        <f t="shared" ca="1" si="24"/>
        <v>30</v>
      </c>
      <c r="BF47" s="113">
        <f t="shared" ca="1" si="25"/>
        <v>2000</v>
      </c>
      <c r="BG47" s="113">
        <f t="shared" ca="1" si="26"/>
        <v>0</v>
      </c>
      <c r="BH47" s="112">
        <f t="shared" ca="1" si="27"/>
        <v>2000</v>
      </c>
      <c r="BI47" s="112">
        <f t="shared" ca="1" si="28"/>
        <v>30</v>
      </c>
      <c r="BJ47" s="157"/>
      <c r="BK47" s="157"/>
      <c r="BL47" s="158" t="str">
        <f>scriv!AM9</f>
        <v>Annotations</v>
      </c>
      <c r="BM47" s="157"/>
      <c r="BN47" s="157" t="str">
        <f t="shared" si="29"/>
        <v>node</v>
      </c>
      <c r="BO47" s="157"/>
      <c r="BP47" s="159">
        <f t="shared" ca="1" si="30"/>
        <v>1</v>
      </c>
      <c r="BQ47" s="159">
        <f t="shared" ca="1" si="31"/>
        <v>1</v>
      </c>
      <c r="BR47" s="159">
        <f t="shared" si="5"/>
        <v>1</v>
      </c>
      <c r="BS47" s="159" t="str">
        <f t="shared" si="6"/>
        <v>symbol</v>
      </c>
      <c r="BT47" s="157" t="str">
        <f>IF(scriv!V9&lt;&gt;"",scriv!V9,
IF(E47="",IFERROR(VLOOKUP(BL47,$AH$40:$BT$638,39,FALSE),$BT$36),
$BT$37))</f>
        <v>Annotation</v>
      </c>
      <c r="BU47" s="166">
        <f t="shared" ca="1" si="32"/>
        <v>2000</v>
      </c>
      <c r="BV47" s="166">
        <f t="shared" ca="1" si="33"/>
        <v>30</v>
      </c>
      <c r="BW47" s="166">
        <f t="shared" ca="1" si="34"/>
        <v>0</v>
      </c>
      <c r="BX47" s="166">
        <f t="shared" ca="1" si="35"/>
        <v>0</v>
      </c>
      <c r="BY47" s="180" t="str">
        <f t="shared" si="36"/>
        <v/>
      </c>
      <c r="BZ47" s="180" t="str">
        <f t="shared" si="37"/>
        <v/>
      </c>
      <c r="CA47" s="81" t="str">
        <f>IF(scriv!E9&lt;&gt;"",scriv!E9,"")</f>
        <v/>
      </c>
      <c r="CB47" s="82">
        <f t="shared" si="9"/>
        <v>0</v>
      </c>
      <c r="CC47" s="82">
        <f t="shared" si="38"/>
        <v>1.5</v>
      </c>
      <c r="CD47" s="82" t="str">
        <f t="shared" si="39"/>
        <v>5</v>
      </c>
      <c r="CE47" s="82" t="str">
        <f t="shared" si="40"/>
        <v>-</v>
      </c>
      <c r="CF47" s="82" t="str">
        <f t="shared" si="41"/>
        <v>-</v>
      </c>
      <c r="CG47" s="82" t="str">
        <f t="shared" si="42"/>
        <v>-</v>
      </c>
      <c r="CH47" s="82" t="str">
        <f t="shared" si="43"/>
        <v>-</v>
      </c>
      <c r="CI47" s="82" t="str">
        <f t="shared" si="44"/>
        <v>-</v>
      </c>
      <c r="CJ47" s="82" t="str">
        <f t="shared" si="45"/>
        <v>-</v>
      </c>
      <c r="CK47" s="82" t="str">
        <f t="shared" si="46"/>
        <v>-</v>
      </c>
    </row>
    <row r="48" spans="1:93" s="82" customFormat="1" ht="18" customHeight="1">
      <c r="A48" s="81" t="str">
        <f>scriv!AL10</f>
        <v>Story</v>
      </c>
      <c r="B48" s="81" t="str">
        <f>IF(scriv!D10&lt;&gt;"",scriv!D10,"")</f>
        <v>Story</v>
      </c>
      <c r="C48" s="81" t="str">
        <f>IF( scriv!AP10&lt;&gt;"", IF(D48&lt;&gt;"","connection ","")&amp;scriv!AP10,IF(D48&lt;&gt;"","connection",""))</f>
        <v/>
      </c>
      <c r="D48" s="82" t="str">
        <f>scriv!AN10</f>
        <v/>
      </c>
      <c r="E48" s="82" t="str">
        <f>scriv!AO10</f>
        <v/>
      </c>
      <c r="F48" s="156">
        <f>ROW()</f>
        <v>48</v>
      </c>
      <c r="G48" s="288">
        <f>scriv!AC10</f>
        <v>0</v>
      </c>
      <c r="H48" s="288">
        <f>scriv!AD10</f>
        <v>0</v>
      </c>
      <c r="I48" s="81" t="str">
        <f>IF(scriv!AE10&lt;&gt;"",scriv!AE10,J48)</f>
        <v/>
      </c>
      <c r="J48" s="81" t="str">
        <f>IF(scriv!AF10&lt;&gt;"",scriv!AF10,"")</f>
        <v/>
      </c>
      <c r="K48" s="82" t="str">
        <f>IF(scriv!Y10&lt;&gt;"",scriv!Y10,$K$36)</f>
        <v>none</v>
      </c>
      <c r="L48" s="82">
        <f>IF(scriv!Z10&lt;&gt;"",scriv!Z10,$L$36)</f>
        <v>0</v>
      </c>
      <c r="M48" s="82" t="str">
        <f>IF(scriv!AA10&lt;&gt;"",scriv!AA10,$M$36)</f>
        <v>OpenClose</v>
      </c>
      <c r="N48" s="82">
        <f>IF(scriv!AB10&lt;&gt;"",scriv!AB10,$N$36)</f>
        <v>0</v>
      </c>
      <c r="O48" s="119" t="str">
        <f t="shared" si="8"/>
        <v/>
      </c>
      <c r="P48" s="81" t="str">
        <f>IF(scriv!I10&lt;&gt;"",scriv!I10,"")</f>
        <v/>
      </c>
      <c r="Q48" s="81" t="str">
        <f>IF(scriv!J10&lt;&gt;"",scriv!J10,"")</f>
        <v/>
      </c>
      <c r="R48" s="81">
        <f>IF(scriv!K10&lt;&gt;"",scriv!K10,
IF(I48&lt;&gt;"",1,$R$36))</f>
        <v>1</v>
      </c>
      <c r="S48" s="81" t="str">
        <f>IF(scriv!L10&lt;&gt;"",scriv!L10,
IF(scriv!AF10&lt;&gt;"",$S$36,"none"))</f>
        <v>none</v>
      </c>
      <c r="T48" s="81" t="str">
        <f>IF(scriv!Q10&lt;&gt;"",scriv!Q10,"")</f>
        <v/>
      </c>
      <c r="U48" s="81" t="str">
        <f>IF(scriv!R10&lt;&gt;"",scriv!R10,"")</f>
        <v/>
      </c>
      <c r="V48" s="81" t="str">
        <f>IF(scriv!S10&lt;&gt;"",scriv!S10,"")</f>
        <v/>
      </c>
      <c r="W48" s="81" t="str">
        <f>IF(scriv!T10&lt;&gt;"",scriv!T10,"")</f>
        <v/>
      </c>
      <c r="X48" s="81" t="str">
        <f>IF($E48="",
( IF(scriv!AH10&lt;&gt;"", LEFT( scriv!AH10, FIND(",",scriv!AH10)-1) &amp; "=" &amp; $AH48 &amp; RIGHT( scriv!AH10, LEN(scriv!AH10) + 1 - FIND(",",scriv!AH10)),
  IF($X$36&lt;&gt;"",LEFT( X$36, FIND(",",X$36)-1) &amp; "=" &amp; $AH48 &amp; RIGHT( X$36, LEN(X$36) + 1 - FIND(",",X$36)),""))),
IF(scriv!M10&lt;&gt;"", LEFT( scriv!M10, FIND(",",scriv!M10)-1) &amp; "=" &amp; $AH48 &amp; RIGHT( scriv!M10, LEN(scriv!M10) + 1 - FIND(",",scriv!M10)),
LEFT( X$37, FIND(",",X$37)-1) &amp; "=" &amp; $AH48 &amp; RIGHT( X$37, LEN(X$37) + 1 - FIND(",",X$37))))</f>
        <v>fadeOn=Story,0.8</v>
      </c>
      <c r="Y48" s="81" t="str">
        <f>IF($E48="",
( IF(scriv!AI10&lt;&gt;"", LEFT( scriv!AI10, FIND(",",scriv!AI10)-1) &amp; "=" &amp; $AH48 &amp; RIGHT( scriv!AI10, LEN(scriv!AI10) + 1 - FIND(",",scriv!AI10)),
  IF($Y$36&lt;&gt;"",LEFT( Y$36, FIND(",",Y$36)-1) &amp; "=" &amp; $AH48 &amp; RIGHT( Y$36, LEN(Y$36) + 1 - FIND(",",Y$36)),""))),
IF(scriv!N10&lt;&gt;"", LEFT( scriv!N10, FIND(",",scriv!N10)-1) &amp; "=" &amp; $AH48 &amp; RIGHT( scriv!N10, LEN(scriv!N10) + 1 - FIND(",",scriv!N10)),
LEFT( Y$37, FIND(",",Y$37)-1) &amp; "=" &amp; $AH48 &amp; RIGHT( Y$37, LEN(Y$37) + 1 - FIND(",",Y$37))))</f>
        <v>fadeOff=Story,0.8</v>
      </c>
      <c r="Z48" s="81" t="str">
        <f>IF($E48="",
( IF(scriv!AJ10&lt;&gt;"", LEFT( scriv!AJ10, FIND(",",scriv!AJ10)-1) &amp; "=" &amp; $AH48 &amp; RIGHT( scriv!AJ10, LEN(scriv!AJ10) + 1 - FIND(",",scriv!AJ10)),
  IF($Z$36&lt;&gt;"",LEFT( Z$36, FIND(",",Z$36)-1) &amp; "=" &amp; $AH48 &amp; RIGHT( Z$36, LEN(Z$36) + 1 - FIND(",",Z$36)),""))),
IF(scriv!O10&lt;&gt;"", LEFT( scriv!O10, FIND(",",scriv!O10)-1) &amp; "=" &amp; $AH48 &amp; RIGHT( scriv!O10, LEN(scriv!O10) + 1 - FIND(",",scriv!O10)),
LEFT( Z$37, FIND(",",Z$37)-1) &amp; "=" &amp; $AH48 &amp; RIGHT( Z$37, LEN(Z$37) + 1 - FIND(",",Z$37))))</f>
        <v>fadeOpen=Story,1.2</v>
      </c>
      <c r="AA48" s="81" t="str">
        <f>IF($E48="",
( IF(scriv!AK10&lt;&gt;"", LEFT( scriv!AK10, FIND(",",scriv!AK10)-1) &amp; "=" &amp; $AH48 &amp; RIGHT( scriv!AK10, LEN(scriv!AK10) + 1 - FIND(",",scriv!AK10)),
  IF($AA$36&lt;&gt;"",LEFT( AA$36, FIND(",",AA$36)-1) &amp; "=" &amp; $AH48 &amp; RIGHT( AA$36, LEN(AA$36) + 1 - FIND(",",AA$36)),""))),
IF(scriv!P10&lt;&gt;"", LEFT( scriv!P10, FIND(",",scriv!P10)-1) &amp; "=" &amp; $AH48 &amp; RIGHT( scriv!P10, LEN(scriv!P10) + 1 - FIND(",",scriv!P10)),
LEFT( AA$37, FIND(",",AA$37)-1) &amp; "=" &amp; $AH48 &amp; RIGHT( AA$37, LEN(AA$37) + 1 - FIND(",",AA$37))))</f>
        <v>fadeClose=Story,1.2</v>
      </c>
      <c r="AB48" s="167" t="str">
        <f t="shared" si="2"/>
        <v>noTitle</v>
      </c>
      <c r="AC48" s="167"/>
      <c r="AD48" s="45"/>
      <c r="AE48" s="168"/>
      <c r="AF48" s="169">
        <f>IF(D48="",scriv!B10,"")</f>
        <v>2</v>
      </c>
      <c r="AG48" s="170" t="str">
        <f t="shared" si="10"/>
        <v/>
      </c>
      <c r="AH48" s="169" t="str">
        <f t="shared" si="11"/>
        <v>Story</v>
      </c>
      <c r="AI48" s="169" t="str">
        <f t="shared" si="12"/>
        <v>Story</v>
      </c>
      <c r="AJ48" s="86">
        <f>ROUNDDOWN( (LEN(scriv!B10)+1) / 2, 0 )</f>
        <v>1</v>
      </c>
      <c r="AK48" s="82">
        <f t="shared" si="13"/>
        <v>2</v>
      </c>
      <c r="AL48" s="82" t="str">
        <f t="shared" si="14"/>
        <v>-</v>
      </c>
      <c r="AM48" s="82" t="str">
        <f t="shared" si="15"/>
        <v>-</v>
      </c>
      <c r="AN48" s="82" t="str">
        <f t="shared" si="16"/>
        <v>-</v>
      </c>
      <c r="AO48" s="82" t="str">
        <f t="shared" si="17"/>
        <v>-</v>
      </c>
      <c r="AP48" s="82" t="str">
        <f t="shared" si="18"/>
        <v>-</v>
      </c>
      <c r="AQ48" s="82" t="str">
        <f t="shared" si="19"/>
        <v>-</v>
      </c>
      <c r="AR48" s="82" t="str">
        <f t="shared" si="20"/>
        <v>-</v>
      </c>
      <c r="AT48" s="82">
        <f t="shared" si="4"/>
        <v>2</v>
      </c>
      <c r="AU48" s="82" t="str">
        <f ca="1">IF(    MAX(OFFSET(AL48,0,0,MATCH("-",AL48:AL$638,0))) = 0,"",
IFERROR(MAX(OFFSET(AL48,0,0,MATCH("-",AL48:AL$638,0))),""))</f>
        <v/>
      </c>
      <c r="AV48" s="82" t="str">
        <f ca="1">IF(    MAX(OFFSET(AM48,0,0,MATCH("-",AM48:AM$638,0))) = 0,"",
IFERROR(MAX(OFFSET(AM48,0,0,MATCH("-",AM48:AM$638,0))),""))</f>
        <v/>
      </c>
      <c r="AW48" s="82" t="str">
        <f ca="1">IF(    MAX(OFFSET(AN48,0,0,MATCH("-",AN48:AN$638,0))) = 0,"",
IFERROR(MAX(OFFSET(AN48,0,0,MATCH("-",AN48:AN$638,0))),""))</f>
        <v/>
      </c>
      <c r="AX48" s="82" t="str">
        <f ca="1">IF(    MAX(OFFSET(AO48,0,0,MATCH("-",AO48:AO$638,0))) = 0,"",
IFERROR(MAX(OFFSET(AO48,0,0,MATCH("-",AO48:AO$638,0))),""))</f>
        <v/>
      </c>
      <c r="AY48" s="82" t="str">
        <f ca="1">IF(    MAX(OFFSET(AP48,0,0,MATCH("-",AP48:AP$638,0))) = 0,"",
IFERROR(MAX(OFFSET(AP48,0,0,MATCH("-",AP48:AP$638,0))),""))</f>
        <v/>
      </c>
      <c r="AZ48" s="82" t="str">
        <f ca="1">IF(    MAX(OFFSET(AQ48,0,0,MATCH("-",AQ48:AQ$638,0))) = 0,"",
IFERROR(MAX(OFFSET(AQ48,0,0,MATCH("-",AQ48:AQ$638,0))),""))</f>
        <v/>
      </c>
      <c r="BA48" s="82" t="str">
        <f ca="1">IF(    MAX(OFFSET(AR48,0,0,MATCH("-",AR48:AR$638,0))) = 0,"",
IFERROR(MAX(OFFSET(AR48,0,0,MATCH("-",AR48:AR$638,0))),""))</f>
        <v/>
      </c>
      <c r="BB48" s="112">
        <f t="shared" ca="1" si="21"/>
        <v>90</v>
      </c>
      <c r="BC48" s="111">
        <f t="shared" ca="1" si="22"/>
        <v>0</v>
      </c>
      <c r="BD48" s="112">
        <f t="shared" ca="1" si="23"/>
        <v>0</v>
      </c>
      <c r="BE48" s="111">
        <f t="shared" ca="1" si="24"/>
        <v>50</v>
      </c>
      <c r="BF48" s="113">
        <f t="shared" ca="1" si="25"/>
        <v>2000</v>
      </c>
      <c r="BG48" s="113">
        <f t="shared" ca="1" si="26"/>
        <v>0</v>
      </c>
      <c r="BH48" s="112">
        <f t="shared" ca="1" si="27"/>
        <v>2000</v>
      </c>
      <c r="BI48" s="112">
        <f t="shared" ca="1" si="28"/>
        <v>50</v>
      </c>
      <c r="BJ48" s="157"/>
      <c r="BK48" s="157"/>
      <c r="BL48" s="158" t="str">
        <f>scriv!AM10</f>
        <v>Map</v>
      </c>
      <c r="BM48" s="157"/>
      <c r="BN48" s="157" t="str">
        <f t="shared" si="29"/>
        <v>node</v>
      </c>
      <c r="BO48" s="157"/>
      <c r="BP48" s="159">
        <f t="shared" ca="1" si="30"/>
        <v>1</v>
      </c>
      <c r="BQ48" s="159">
        <f t="shared" ca="1" si="31"/>
        <v>1</v>
      </c>
      <c r="BR48" s="159">
        <f t="shared" si="5"/>
        <v>1</v>
      </c>
      <c r="BS48" s="159" t="str">
        <f t="shared" si="6"/>
        <v>symbol</v>
      </c>
      <c r="BT48" s="157" t="str">
        <f>IF(scriv!V10&lt;&gt;"",scriv!V10,
IF(E48="",IFERROR(VLOOKUP(BL48,$AH$40:$BT$638,39,FALSE),$BT$36),
$BT$37))</f>
        <v>uno</v>
      </c>
      <c r="BU48" s="166">
        <f t="shared" ca="1" si="32"/>
        <v>2000</v>
      </c>
      <c r="BV48" s="166">
        <f t="shared" ca="1" si="33"/>
        <v>50</v>
      </c>
      <c r="BW48" s="166">
        <f t="shared" ca="1" si="34"/>
        <v>0</v>
      </c>
      <c r="BX48" s="166">
        <f t="shared" ca="1" si="35"/>
        <v>0</v>
      </c>
      <c r="BY48" s="180" t="str">
        <f t="shared" si="36"/>
        <v/>
      </c>
      <c r="BZ48" s="180" t="str">
        <f t="shared" si="37"/>
        <v/>
      </c>
      <c r="CA48" s="81" t="str">
        <f>IF(scriv!E10&lt;&gt;"",scriv!E10,"")</f>
        <v/>
      </c>
      <c r="CB48" s="82">
        <f t="shared" si="9"/>
        <v>0</v>
      </c>
      <c r="CC48" s="82">
        <f t="shared" si="38"/>
        <v>2</v>
      </c>
      <c r="CD48" s="82" t="str">
        <f t="shared" si="39"/>
        <v>-</v>
      </c>
      <c r="CE48" s="82" t="str">
        <f t="shared" si="40"/>
        <v>-</v>
      </c>
      <c r="CF48" s="82" t="str">
        <f t="shared" si="41"/>
        <v>-</v>
      </c>
      <c r="CG48" s="82" t="str">
        <f t="shared" si="42"/>
        <v>-</v>
      </c>
      <c r="CH48" s="82" t="str">
        <f t="shared" si="43"/>
        <v>-</v>
      </c>
      <c r="CI48" s="82" t="str">
        <f t="shared" si="44"/>
        <v>-</v>
      </c>
      <c r="CJ48" s="82" t="str">
        <f t="shared" si="45"/>
        <v>-</v>
      </c>
      <c r="CK48" s="82" t="str">
        <f t="shared" si="46"/>
        <v>-</v>
      </c>
    </row>
    <row r="49" spans="1:89" s="82" customFormat="1" ht="18" customHeight="1">
      <c r="A49" s="81" t="str">
        <f>scriv!AL11</f>
        <v>OnOffOpenClose</v>
      </c>
      <c r="B49" s="81" t="str">
        <f>IF(scriv!D11&lt;&gt;"",scriv!D11,"")</f>
        <v>On / Off / Open / Close</v>
      </c>
      <c r="C49" s="81" t="str">
        <f>IF( scriv!AP11&lt;&gt;"", IF(D49&lt;&gt;"","connection ","")&amp;scriv!AP11,IF(D49&lt;&gt;"","connection",""))</f>
        <v/>
      </c>
      <c r="D49" s="82" t="str">
        <f>scriv!AN11</f>
        <v/>
      </c>
      <c r="E49" s="82" t="str">
        <f>scriv!AO11</f>
        <v/>
      </c>
      <c r="F49" s="156">
        <f>ROW()</f>
        <v>49</v>
      </c>
      <c r="G49" s="288">
        <f>scriv!AC11</f>
        <v>0</v>
      </c>
      <c r="H49" s="288">
        <f>scriv!AD11</f>
        <v>0</v>
      </c>
      <c r="I49" s="81" t="str">
        <f>IF(scriv!AE11&lt;&gt;"",scriv!AE11,J49)</f>
        <v>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v>
      </c>
      <c r="J49" s="81" t="str">
        <f>IF(scriv!AF11&lt;&gt;"",scriv!AF11,"")</f>
        <v>On / Off / Open / Close Functions_x000D_on / off _x000D_=unoID_x000D_Turn UNOs on / off_x000D_open / close_x000D_=unoID_x000D_Open / close UNOs_x000D_openall / closeall_x000D_=unoID_x000D_Open / close UNOs and all childeren_x000D_all_x000D_=on ¬†| off | open | close_x000D_Set all UNOs to the argument_x000D_URL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map_x000D__x000D__x000D_</v>
      </c>
      <c r="K49" s="82" t="str">
        <f>IF(scriv!Y11&lt;&gt;"",scriv!Y11,$K$36)</f>
        <v>none</v>
      </c>
      <c r="L49" s="82">
        <f>IF(scriv!Z11&lt;&gt;"",scriv!Z11,$L$36)</f>
        <v>0</v>
      </c>
      <c r="M49" s="82" t="str">
        <f>IF(scriv!AA11&lt;&gt;"",scriv!AA11,$M$36)</f>
        <v>OpenClose</v>
      </c>
      <c r="N49" s="82">
        <f>IF(scriv!AB11&lt;&gt;"",scriv!AB11,$N$36)</f>
        <v>0</v>
      </c>
      <c r="O49" s="119" t="str">
        <f t="shared" si="8"/>
        <v/>
      </c>
      <c r="P49" s="81" t="str">
        <f>IF(scriv!I11&lt;&gt;"",scriv!I11,"")</f>
        <v/>
      </c>
      <c r="Q49" s="81" t="str">
        <f>IF(scriv!J11&lt;&gt;"",scriv!J11,"")</f>
        <v/>
      </c>
      <c r="R49" s="81">
        <f>IF(scriv!K11&lt;&gt;"",scriv!K11,
IF(I49&lt;&gt;"",1,$R$36))</f>
        <v>1</v>
      </c>
      <c r="S49" s="81" t="str">
        <f>IF(scriv!L11&lt;&gt;"",scriv!L11,
IF(scriv!AF11&lt;&gt;"",$S$36,"none"))</f>
        <v>hover</v>
      </c>
      <c r="T49" s="81" t="str">
        <f>IF(scriv!Q11&lt;&gt;"",scriv!Q11,"")</f>
        <v/>
      </c>
      <c r="U49" s="81" t="str">
        <f>IF(scriv!R11&lt;&gt;"",scriv!R11,"")</f>
        <v/>
      </c>
      <c r="V49" s="81" t="str">
        <f>IF(scriv!S11&lt;&gt;"",scriv!S11,"")</f>
        <v/>
      </c>
      <c r="W49" s="81" t="str">
        <f>IF(scriv!T11&lt;&gt;"",scriv!T11,"")</f>
        <v/>
      </c>
      <c r="X49" s="81" t="str">
        <f>IF($E49="",
( IF(scriv!AH11&lt;&gt;"", LEFT( scriv!AH11, FIND(",",scriv!AH11)-1) &amp; "=" &amp; $AH49 &amp; RIGHT( scriv!AH11, LEN(scriv!AH11) + 1 - FIND(",",scriv!AH11)),
  IF($X$36&lt;&gt;"",LEFT( X$36, FIND(",",X$36)-1) &amp; "=" &amp; $AH49 &amp; RIGHT( X$36, LEN(X$36) + 1 - FIND(",",X$36)),""))),
IF(scriv!M11&lt;&gt;"", LEFT( scriv!M11, FIND(",",scriv!M11)-1) &amp; "=" &amp; $AH49 &amp; RIGHT( scriv!M11, LEN(scriv!M11) + 1 - FIND(",",scriv!M11)),
LEFT( X$37, FIND(",",X$37)-1) &amp; "=" &amp; $AH49 &amp; RIGHT( X$37, LEN(X$37) + 1 - FIND(",",X$37))))</f>
        <v>fadeOn=OnOffOpenClose,0.8</v>
      </c>
      <c r="Y49" s="81" t="str">
        <f>IF($E49="",
( IF(scriv!AI11&lt;&gt;"", LEFT( scriv!AI11, FIND(",",scriv!AI11)-1) &amp; "=" &amp; $AH49 &amp; RIGHT( scriv!AI11, LEN(scriv!AI11) + 1 - FIND(",",scriv!AI11)),
  IF($Y$36&lt;&gt;"",LEFT( Y$36, FIND(",",Y$36)-1) &amp; "=" &amp; $AH49 &amp; RIGHT( Y$36, LEN(Y$36) + 1 - FIND(",",Y$36)),""))),
IF(scriv!N11&lt;&gt;"", LEFT( scriv!N11, FIND(",",scriv!N11)-1) &amp; "=" &amp; $AH49 &amp; RIGHT( scriv!N11, LEN(scriv!N11) + 1 - FIND(",",scriv!N11)),
LEFT( Y$37, FIND(",",Y$37)-1) &amp; "=" &amp; $AH49 &amp; RIGHT( Y$37, LEN(Y$37) + 1 - FIND(",",Y$37))))</f>
        <v>fadeOff=OnOffOpenClose,0.8</v>
      </c>
      <c r="Z49" s="81" t="str">
        <f>IF($E49="",
( IF(scriv!AJ11&lt;&gt;"", LEFT( scriv!AJ11, FIND(",",scriv!AJ11)-1) &amp; "=" &amp; $AH49 &amp; RIGHT( scriv!AJ11, LEN(scriv!AJ11) + 1 - FIND(",",scriv!AJ11)),
  IF($Z$36&lt;&gt;"",LEFT( Z$36, FIND(",",Z$36)-1) &amp; "=" &amp; $AH49 &amp; RIGHT( Z$36, LEN(Z$36) + 1 - FIND(",",Z$36)),""))),
IF(scriv!O11&lt;&gt;"", LEFT( scriv!O11, FIND(",",scriv!O11)-1) &amp; "=" &amp; $AH49 &amp; RIGHT( scriv!O11, LEN(scriv!O11) + 1 - FIND(",",scriv!O11)),
LEFT( Z$37, FIND(",",Z$37)-1) &amp; "=" &amp; $AH49 &amp; RIGHT( Z$37, LEN(Z$37) + 1 - FIND(",",Z$37))))</f>
        <v>fadeOpen=OnOffOpenClose,1.2</v>
      </c>
      <c r="AA49" s="81" t="str">
        <f>IF($E49="",
( IF(scriv!AK11&lt;&gt;"", LEFT( scriv!AK11, FIND(",",scriv!AK11)-1) &amp; "=" &amp; $AH49 &amp; RIGHT( scriv!AK11, LEN(scriv!AK11) + 1 - FIND(",",scriv!AK11)),
  IF($AA$36&lt;&gt;"",LEFT( AA$36, FIND(",",AA$36)-1) &amp; "=" &amp; $AH49 &amp; RIGHT( AA$36, LEN(AA$36) + 1 - FIND(",",AA$36)),""))),
IF(scriv!P11&lt;&gt;"", LEFT( scriv!P11, FIND(",",scriv!P11)-1) &amp; "=" &amp; $AH49 &amp; RIGHT( scriv!P11, LEN(scriv!P11) + 1 - FIND(",",scriv!P11)),
LEFT( AA$37, FIND(",",AA$37)-1) &amp; "=" &amp; $AH49 &amp; RIGHT( AA$37, LEN(AA$37) + 1 - FIND(",",AA$37))))</f>
        <v>fadeClose=OnOffOpenClose,1.2</v>
      </c>
      <c r="AB49" s="167" t="str">
        <f t="shared" si="2"/>
        <v>noTitle</v>
      </c>
      <c r="AC49" s="167"/>
      <c r="AD49" s="45"/>
      <c r="AE49" s="168"/>
      <c r="AF49" s="169">
        <f>IF(D49="",scriv!B11,"")</f>
        <v>2.1</v>
      </c>
      <c r="AG49" s="170" t="str">
        <f t="shared" si="10"/>
        <v/>
      </c>
      <c r="AH49" s="169" t="str">
        <f t="shared" si="11"/>
        <v>OnOffOpenClose</v>
      </c>
      <c r="AI49" s="169" t="str">
        <f t="shared" si="12"/>
        <v>On / Off / Open / Close</v>
      </c>
      <c r="AJ49" s="86">
        <f>ROUNDDOWN( (LEN(scriv!B11)+1) / 2, 0 )</f>
        <v>2</v>
      </c>
      <c r="AK49" s="82">
        <f t="shared" si="13"/>
        <v>2</v>
      </c>
      <c r="AL49" s="82">
        <f t="shared" si="14"/>
        <v>1</v>
      </c>
      <c r="AM49" s="82" t="str">
        <f t="shared" si="15"/>
        <v>-</v>
      </c>
      <c r="AN49" s="82" t="str">
        <f t="shared" si="16"/>
        <v>-</v>
      </c>
      <c r="AO49" s="82" t="str">
        <f t="shared" si="17"/>
        <v>-</v>
      </c>
      <c r="AP49" s="82" t="str">
        <f t="shared" si="18"/>
        <v>-</v>
      </c>
      <c r="AQ49" s="82" t="str">
        <f t="shared" si="19"/>
        <v>-</v>
      </c>
      <c r="AR49" s="82" t="str">
        <f t="shared" si="20"/>
        <v>-</v>
      </c>
      <c r="AT49" s="82">
        <f t="shared" si="4"/>
        <v>2</v>
      </c>
      <c r="AU49" s="82">
        <f ca="1">IF(    MAX(OFFSET(AL49,0,0,MATCH("-",AL49:AL$638,0))) = 0,"",
IFERROR(MAX(OFFSET(AL49,0,0,MATCH("-",AL49:AL$638,0))),""))</f>
        <v>11</v>
      </c>
      <c r="AV49" s="82" t="str">
        <f ca="1">IF(    MAX(OFFSET(AM49,0,0,MATCH("-",AM49:AM$638,0))) = 0,"",
IFERROR(MAX(OFFSET(AM49,0,0,MATCH("-",AM49:AM$638,0))),""))</f>
        <v/>
      </c>
      <c r="AW49" s="82" t="str">
        <f ca="1">IF(    MAX(OFFSET(AN49,0,0,MATCH("-",AN49:AN$638,0))) = 0,"",
IFERROR(MAX(OFFSET(AN49,0,0,MATCH("-",AN49:AN$638,0))),""))</f>
        <v/>
      </c>
      <c r="AX49" s="82" t="str">
        <f ca="1">IF(    MAX(OFFSET(AO49,0,0,MATCH("-",AO49:AO$638,0))) = 0,"",
IFERROR(MAX(OFFSET(AO49,0,0,MATCH("-",AO49:AO$638,0))),""))</f>
        <v/>
      </c>
      <c r="AY49" s="82" t="str">
        <f ca="1">IF(    MAX(OFFSET(AP49,0,0,MATCH("-",AP49:AP$638,0))) = 0,"",
IFERROR(MAX(OFFSET(AP49,0,0,MATCH("-",AP49:AP$638,0))),""))</f>
        <v/>
      </c>
      <c r="AZ49" s="82" t="str">
        <f ca="1">IF(    MAX(OFFSET(AQ49,0,0,MATCH("-",AQ49:AQ$638,0))) = 0,"",
IFERROR(MAX(OFFSET(AQ49,0,0,MATCH("-",AQ49:AQ$638,0))),""))</f>
        <v/>
      </c>
      <c r="BA49" s="82" t="str">
        <f ca="1">IF(    MAX(OFFSET(AR49,0,0,MATCH("-",AR49:AR$638,0))) = 0,"",
IFERROR(MAX(OFFSET(AR49,0,0,MATCH("-",AR49:AR$638,0))),""))</f>
        <v/>
      </c>
      <c r="BB49" s="112">
        <f t="shared" ca="1" si="21"/>
        <v>8.181818181818187</v>
      </c>
      <c r="BC49" s="111">
        <f t="shared" ca="1" si="22"/>
        <v>0</v>
      </c>
      <c r="BD49" s="112">
        <f t="shared" ca="1" si="23"/>
        <v>0</v>
      </c>
      <c r="BE49" s="111">
        <f t="shared" ca="1" si="24"/>
        <v>-40.909090909090907</v>
      </c>
      <c r="BF49" s="113">
        <f t="shared" ca="1" si="25"/>
        <v>2000</v>
      </c>
      <c r="BG49" s="113">
        <f t="shared" ca="1" si="26"/>
        <v>0</v>
      </c>
      <c r="BH49" s="112">
        <f t="shared" ca="1" si="27"/>
        <v>2000</v>
      </c>
      <c r="BI49" s="112">
        <f t="shared" ca="1" si="28"/>
        <v>-40.909090909090907</v>
      </c>
      <c r="BJ49" s="157"/>
      <c r="BK49" s="157"/>
      <c r="BL49" s="158" t="str">
        <f>scriv!AM11</f>
        <v>Story</v>
      </c>
      <c r="BM49" s="157"/>
      <c r="BN49" s="157" t="str">
        <f t="shared" si="29"/>
        <v>node</v>
      </c>
      <c r="BO49" s="157"/>
      <c r="BP49" s="159">
        <f t="shared" ca="1" si="30"/>
        <v>1</v>
      </c>
      <c r="BQ49" s="159">
        <f t="shared" ca="1" si="31"/>
        <v>1</v>
      </c>
      <c r="BR49" s="159">
        <f t="shared" si="5"/>
        <v>1</v>
      </c>
      <c r="BS49" s="159" t="str">
        <f t="shared" si="6"/>
        <v>symbol</v>
      </c>
      <c r="BT49" s="157" t="str">
        <f>IF(scriv!V11&lt;&gt;"",scriv!V11,
IF(E49="",IFERROR(VLOOKUP(BL49,$AH$40:$BT$638,39,FALSE),$BT$36),
$BT$37))</f>
        <v>uno</v>
      </c>
      <c r="BU49" s="166">
        <f t="shared" ca="1" si="32"/>
        <v>2000</v>
      </c>
      <c r="BV49" s="166">
        <f t="shared" ca="1" si="33"/>
        <v>-40.909999999999997</v>
      </c>
      <c r="BW49" s="166">
        <f t="shared" ca="1" si="34"/>
        <v>0</v>
      </c>
      <c r="BX49" s="166">
        <f t="shared" ca="1" si="35"/>
        <v>0</v>
      </c>
      <c r="BY49" s="180" t="str">
        <f t="shared" si="36"/>
        <v/>
      </c>
      <c r="BZ49" s="180" t="str">
        <f t="shared" si="37"/>
        <v/>
      </c>
      <c r="CA49" s="81" t="str">
        <f>IF(scriv!E11&lt;&gt;"",scriv!E11,"")</f>
        <v/>
      </c>
      <c r="CB49" s="82">
        <f t="shared" si="9"/>
        <v>0</v>
      </c>
      <c r="CC49" s="82">
        <f t="shared" si="38"/>
        <v>2.1</v>
      </c>
      <c r="CD49" s="82" t="str">
        <f t="shared" si="39"/>
        <v>1</v>
      </c>
      <c r="CE49" s="82" t="str">
        <f t="shared" si="40"/>
        <v>-</v>
      </c>
      <c r="CF49" s="82" t="str">
        <f t="shared" si="41"/>
        <v>-</v>
      </c>
      <c r="CG49" s="82" t="str">
        <f t="shared" si="42"/>
        <v>-</v>
      </c>
      <c r="CH49" s="82" t="str">
        <f t="shared" si="43"/>
        <v>-</v>
      </c>
      <c r="CI49" s="82" t="str">
        <f t="shared" si="44"/>
        <v>-</v>
      </c>
      <c r="CJ49" s="82" t="str">
        <f t="shared" si="45"/>
        <v>-</v>
      </c>
      <c r="CK49" s="82" t="str">
        <f t="shared" si="46"/>
        <v>-</v>
      </c>
    </row>
    <row r="50" spans="1:89" s="82" customFormat="1" ht="18" customHeight="1">
      <c r="A50" s="81" t="str">
        <f>scriv!AL12</f>
        <v>OpenLevelA</v>
      </c>
      <c r="B50" s="81" t="str">
        <f>IF(scriv!D12&lt;&gt;"",scriv!D12,"")</f>
        <v>Open Level A</v>
      </c>
      <c r="C50" s="81" t="str">
        <f>IF( scriv!AP12&lt;&gt;"", IF(D50&lt;&gt;"","connection ","")&amp;scriv!AP12,IF(D50&lt;&gt;"","connection",""))</f>
        <v/>
      </c>
      <c r="D50" s="82" t="str">
        <f>scriv!AN12</f>
        <v/>
      </c>
      <c r="E50" s="82" t="str">
        <f>scriv!AO12</f>
        <v/>
      </c>
      <c r="F50" s="156">
        <f>ROW()</f>
        <v>50</v>
      </c>
      <c r="G50" s="288">
        <f>scriv!AC12</f>
        <v>0</v>
      </c>
      <c r="H50" s="288">
        <f>scriv!AD12</f>
        <v>0</v>
      </c>
      <c r="I50" s="81" t="str">
        <f>IF(scriv!AE12&lt;&gt;"",scriv!AE12,J50)</f>
        <v/>
      </c>
      <c r="J50" s="81" t="str">
        <f>IF(scriv!AF12&lt;&gt;"",scriv!AF12,"")</f>
        <v/>
      </c>
      <c r="K50" s="82" t="str">
        <f>IF(scriv!Y12&lt;&gt;"",scriv!Y12,$K$36)</f>
        <v>none</v>
      </c>
      <c r="L50" s="82">
        <f>IF(scriv!Z12&lt;&gt;"",scriv!Z12,$L$36)</f>
        <v>0</v>
      </c>
      <c r="M50" s="82" t="str">
        <f>IF(scriv!AA12&lt;&gt;"",scriv!AA12,$M$36)</f>
        <v>OpenClose</v>
      </c>
      <c r="N50" s="82">
        <f>IF(scriv!AB12&lt;&gt;"",scriv!AB12,$N$36)</f>
        <v>0</v>
      </c>
      <c r="O50" s="119" t="str">
        <f t="shared" si="8"/>
        <v/>
      </c>
      <c r="P50" s="81" t="str">
        <f>IF(scriv!I12&lt;&gt;"",scriv!I12,"")</f>
        <v/>
      </c>
      <c r="Q50" s="81" t="str">
        <f>IF(scriv!J12&lt;&gt;"",scriv!J12,"")</f>
        <v/>
      </c>
      <c r="R50" s="81">
        <f>IF(scriv!K12&lt;&gt;"",scriv!K12,
IF(I50&lt;&gt;"",1,$R$36))</f>
        <v>1</v>
      </c>
      <c r="S50" s="81" t="str">
        <f>IF(scriv!L12&lt;&gt;"",scriv!L12,
IF(scriv!AF12&lt;&gt;"",$S$36,"none"))</f>
        <v>none</v>
      </c>
      <c r="T50" s="81" t="str">
        <f>IF(scriv!Q12&lt;&gt;"",scriv!Q12,"")</f>
        <v/>
      </c>
      <c r="U50" s="81" t="str">
        <f>IF(scriv!R12&lt;&gt;"",scriv!R12,"")</f>
        <v/>
      </c>
      <c r="V50" s="81" t="str">
        <f>IF(scriv!S12&lt;&gt;"",scriv!S12,"")</f>
        <v/>
      </c>
      <c r="W50" s="81" t="str">
        <f>IF(scriv!T12&lt;&gt;"",scriv!T12,"")</f>
        <v/>
      </c>
      <c r="X50" s="81" t="str">
        <f>IF($E50="",
( IF(scriv!AH12&lt;&gt;"", LEFT( scriv!AH12, FIND(",",scriv!AH12)-1) &amp; "=" &amp; $AH50 &amp; RIGHT( scriv!AH12, LEN(scriv!AH12) + 1 - FIND(",",scriv!AH12)),
  IF($X$36&lt;&gt;"",LEFT( X$36, FIND(",",X$36)-1) &amp; "=" &amp; $AH50 &amp; RIGHT( X$36, LEN(X$36) + 1 - FIND(",",X$36)),""))),
IF(scriv!M12&lt;&gt;"", LEFT( scriv!M12, FIND(",",scriv!M12)-1) &amp; "=" &amp; $AH50 &amp; RIGHT( scriv!M12, LEN(scriv!M12) + 1 - FIND(",",scriv!M12)),
LEFT( X$37, FIND(",",X$37)-1) &amp; "=" &amp; $AH50 &amp; RIGHT( X$37, LEN(X$37) + 1 - FIND(",",X$37))))</f>
        <v>fadeOn=OpenLevelA,0.8</v>
      </c>
      <c r="Y50" s="81" t="str">
        <f>IF($E50="",
( IF(scriv!AI12&lt;&gt;"", LEFT( scriv!AI12, FIND(",",scriv!AI12)-1) &amp; "=" &amp; $AH50 &amp; RIGHT( scriv!AI12, LEN(scriv!AI12) + 1 - FIND(",",scriv!AI12)),
  IF($Y$36&lt;&gt;"",LEFT( Y$36, FIND(",",Y$36)-1) &amp; "=" &amp; $AH50 &amp; RIGHT( Y$36, LEN(Y$36) + 1 - FIND(",",Y$36)),""))),
IF(scriv!N12&lt;&gt;"", LEFT( scriv!N12, FIND(",",scriv!N12)-1) &amp; "=" &amp; $AH50 &amp; RIGHT( scriv!N12, LEN(scriv!N12) + 1 - FIND(",",scriv!N12)),
LEFT( Y$37, FIND(",",Y$37)-1) &amp; "=" &amp; $AH50 &amp; RIGHT( Y$37, LEN(Y$37) + 1 - FIND(",",Y$37))))</f>
        <v>fadeOff=OpenLevelA,0.8</v>
      </c>
      <c r="Z50" s="81" t="str">
        <f>IF($E50="",
( IF(scriv!AJ12&lt;&gt;"", LEFT( scriv!AJ12, FIND(",",scriv!AJ12)-1) &amp; "=" &amp; $AH50 &amp; RIGHT( scriv!AJ12, LEN(scriv!AJ12) + 1 - FIND(",",scriv!AJ12)),
  IF($Z$36&lt;&gt;"",LEFT( Z$36, FIND(",",Z$36)-1) &amp; "=" &amp; $AH50 &amp; RIGHT( Z$36, LEN(Z$36) + 1 - FIND(",",Z$36)),""))),
IF(scriv!O12&lt;&gt;"", LEFT( scriv!O12, FIND(",",scriv!O12)-1) &amp; "=" &amp; $AH50 &amp; RIGHT( scriv!O12, LEN(scriv!O12) + 1 - FIND(",",scriv!O12)),
LEFT( Z$37, FIND(",",Z$37)-1) &amp; "=" &amp; $AH50 &amp; RIGHT( Z$37, LEN(Z$37) + 1 - FIND(",",Z$37))))</f>
        <v>fadeOpen=OpenLevelA,1.2</v>
      </c>
      <c r="AA50" s="81" t="str">
        <f>IF($E50="",
( IF(scriv!AK12&lt;&gt;"", LEFT( scriv!AK12, FIND(",",scriv!AK12)-1) &amp; "=" &amp; $AH50 &amp; RIGHT( scriv!AK12, LEN(scriv!AK12) + 1 - FIND(",",scriv!AK12)),
  IF($AA$36&lt;&gt;"",LEFT( AA$36, FIND(",",AA$36)-1) &amp; "=" &amp; $AH50 &amp; RIGHT( AA$36, LEN(AA$36) + 1 - FIND(",",AA$36)),""))),
IF(scriv!P12&lt;&gt;"", LEFT( scriv!P12, FIND(",",scriv!P12)-1) &amp; "=" &amp; $AH50 &amp; RIGHT( scriv!P12, LEN(scriv!P12) + 1 - FIND(",",scriv!P12)),
LEFT( AA$37, FIND(",",AA$37)-1) &amp; "=" &amp; $AH50 &amp; RIGHT( AA$37, LEN(AA$37) + 1 - FIND(",",AA$37))))</f>
        <v>fadeClose=OpenLevelA,1.2</v>
      </c>
      <c r="AB50" s="167" t="str">
        <f t="shared" si="2"/>
        <v>noTitle</v>
      </c>
      <c r="AC50" s="167"/>
      <c r="AD50" s="45"/>
      <c r="AE50" s="168"/>
      <c r="AF50" s="169" t="str">
        <f>IF(D50="",scriv!B12,"")</f>
        <v>2.1.1</v>
      </c>
      <c r="AG50" s="170" t="str">
        <f t="shared" si="10"/>
        <v/>
      </c>
      <c r="AH50" s="169" t="str">
        <f t="shared" si="11"/>
        <v>OpenLevelA</v>
      </c>
      <c r="AI50" s="169" t="str">
        <f t="shared" si="12"/>
        <v>Open Level A</v>
      </c>
      <c r="AJ50" s="86">
        <f>ROUNDDOWN( (LEN(scriv!B12)+1) / 2, 0 )</f>
        <v>3</v>
      </c>
      <c r="AK50" s="82">
        <f t="shared" si="13"/>
        <v>2</v>
      </c>
      <c r="AL50" s="82">
        <f t="shared" si="14"/>
        <v>1</v>
      </c>
      <c r="AM50" s="82">
        <f t="shared" si="15"/>
        <v>1</v>
      </c>
      <c r="AN50" s="82" t="str">
        <f t="shared" si="16"/>
        <v>-</v>
      </c>
      <c r="AO50" s="82" t="str">
        <f t="shared" si="17"/>
        <v>-</v>
      </c>
      <c r="AP50" s="82" t="str">
        <f t="shared" si="18"/>
        <v>-</v>
      </c>
      <c r="AQ50" s="82" t="str">
        <f t="shared" si="19"/>
        <v>-</v>
      </c>
      <c r="AR50" s="82" t="str">
        <f t="shared" si="20"/>
        <v>-</v>
      </c>
      <c r="AT50" s="82">
        <f t="shared" si="4"/>
        <v>2</v>
      </c>
      <c r="AU50" s="82">
        <f ca="1">IF(    MAX(OFFSET(AL50,0,0,MATCH("-",AL50:AL$638,0))) = 0,"",
IFERROR(MAX(OFFSET(AL50,0,0,MATCH("-",AL50:AL$638,0))),""))</f>
        <v>11</v>
      </c>
      <c r="AV50" s="82">
        <f ca="1">IF(    MAX(OFFSET(AM50,0,0,MATCH("-",AM50:AM$638,0))) = 0,"",
IFERROR(MAX(OFFSET(AM50,0,0,MATCH("-",AM50:AM$638,0))),""))</f>
        <v>5</v>
      </c>
      <c r="AW50" s="82" t="str">
        <f ca="1">IF(    MAX(OFFSET(AN50,0,0,MATCH("-",AN50:AN$638,0))) = 0,"",
IFERROR(MAX(OFFSET(AN50,0,0,MATCH("-",AN50:AN$638,0))),""))</f>
        <v/>
      </c>
      <c r="AX50" s="82" t="str">
        <f ca="1">IF(    MAX(OFFSET(AO50,0,0,MATCH("-",AO50:AO$638,0))) = 0,"",
IFERROR(MAX(OFFSET(AO50,0,0,MATCH("-",AO50:AO$638,0))),""))</f>
        <v/>
      </c>
      <c r="AY50" s="82" t="str">
        <f ca="1">IF(    MAX(OFFSET(AP50,0,0,MATCH("-",AP50:AP$638,0))) = 0,"",
IFERROR(MAX(OFFSET(AP50,0,0,MATCH("-",AP50:AP$638,0))),""))</f>
        <v/>
      </c>
      <c r="AZ50" s="82" t="str">
        <f ca="1">IF(    MAX(OFFSET(AQ50,0,0,MATCH("-",AQ50:AQ$638,0))) = 0,"",
IFERROR(MAX(OFFSET(AQ50,0,0,MATCH("-",AQ50:AQ$638,0))),""))</f>
        <v/>
      </c>
      <c r="BA50" s="82" t="str">
        <f ca="1">IF(    MAX(OFFSET(AR50,0,0,MATCH("-",AR50:AR$638,0))) = 0,"",
IFERROR(MAX(OFFSET(AR50,0,0,MATCH("-",AR50:AR$638,0))),""))</f>
        <v/>
      </c>
      <c r="BB50" s="112">
        <f t="shared" ca="1" si="21"/>
        <v>1.636363636363642</v>
      </c>
      <c r="BC50" s="111">
        <f t="shared" ca="1" si="22"/>
        <v>0</v>
      </c>
      <c r="BD50" s="112">
        <f t="shared" ca="1" si="23"/>
        <v>0</v>
      </c>
      <c r="BE50" s="111">
        <f t="shared" ca="1" si="24"/>
        <v>-120.90909090909091</v>
      </c>
      <c r="BF50" s="113">
        <f t="shared" ca="1" si="25"/>
        <v>2000</v>
      </c>
      <c r="BG50" s="113">
        <f t="shared" ca="1" si="26"/>
        <v>0</v>
      </c>
      <c r="BH50" s="112">
        <f t="shared" ca="1" si="27"/>
        <v>2000</v>
      </c>
      <c r="BI50" s="112">
        <f t="shared" ca="1" si="28"/>
        <v>-120.90909090909091</v>
      </c>
      <c r="BJ50" s="157"/>
      <c r="BK50" s="157"/>
      <c r="BL50" s="158" t="str">
        <f>scriv!AM12</f>
        <v>OnOffOpenClose</v>
      </c>
      <c r="BM50" s="157"/>
      <c r="BN50" s="157" t="str">
        <f t="shared" si="29"/>
        <v>node</v>
      </c>
      <c r="BO50" s="157"/>
      <c r="BP50" s="159">
        <f t="shared" ca="1" si="30"/>
        <v>1</v>
      </c>
      <c r="BQ50" s="159">
        <f t="shared" ca="1" si="31"/>
        <v>1</v>
      </c>
      <c r="BR50" s="159">
        <f t="shared" si="5"/>
        <v>1</v>
      </c>
      <c r="BS50" s="159" t="str">
        <f t="shared" si="6"/>
        <v>symbol</v>
      </c>
      <c r="BT50" s="157" t="str">
        <f>IF(scriv!V12&lt;&gt;"",scriv!V12,
IF(E50="",IFERROR(VLOOKUP(BL50,$AH$40:$BT$638,39,FALSE),$BT$36),
$BT$37))</f>
        <v>uno</v>
      </c>
      <c r="BU50" s="166">
        <f t="shared" ca="1" si="32"/>
        <v>2000</v>
      </c>
      <c r="BV50" s="166">
        <f t="shared" ca="1" si="33"/>
        <v>-120.91</v>
      </c>
      <c r="BW50" s="166">
        <f t="shared" ca="1" si="34"/>
        <v>0</v>
      </c>
      <c r="BX50" s="166">
        <f t="shared" ca="1" si="35"/>
        <v>0</v>
      </c>
      <c r="BY50" s="180" t="str">
        <f t="shared" si="36"/>
        <v/>
      </c>
      <c r="BZ50" s="180" t="str">
        <f t="shared" si="37"/>
        <v/>
      </c>
      <c r="CA50" s="81" t="str">
        <f>IF(scriv!E12&lt;&gt;"",scriv!E12,"")</f>
        <v/>
      </c>
      <c r="CB50" s="82">
        <f t="shared" si="9"/>
        <v>0</v>
      </c>
      <c r="CC50" s="82" t="str">
        <f t="shared" si="38"/>
        <v>2.1.1</v>
      </c>
      <c r="CD50" s="82" t="str">
        <f t="shared" si="39"/>
        <v>1.1</v>
      </c>
      <c r="CE50" s="82" t="str">
        <f t="shared" si="40"/>
        <v>1</v>
      </c>
      <c r="CF50" s="82" t="str">
        <f t="shared" si="41"/>
        <v>-</v>
      </c>
      <c r="CG50" s="82" t="str">
        <f t="shared" si="42"/>
        <v>-</v>
      </c>
      <c r="CH50" s="82" t="str">
        <f t="shared" si="43"/>
        <v>-</v>
      </c>
      <c r="CI50" s="82" t="str">
        <f t="shared" si="44"/>
        <v>-</v>
      </c>
      <c r="CJ50" s="82" t="str">
        <f t="shared" si="45"/>
        <v>-</v>
      </c>
      <c r="CK50" s="82" t="str">
        <f t="shared" si="46"/>
        <v>-</v>
      </c>
    </row>
    <row r="51" spans="1:89" s="82" customFormat="1" ht="18" customHeight="1">
      <c r="A51" s="81" t="str">
        <f>scriv!AL13</f>
        <v>OpenLevelB</v>
      </c>
      <c r="B51" s="81" t="str">
        <f>IF(scriv!D13&lt;&gt;"",scriv!D13,"")</f>
        <v>Open Level B</v>
      </c>
      <c r="C51" s="81" t="str">
        <f>IF( scriv!AP13&lt;&gt;"", IF(D51&lt;&gt;"","connection ","")&amp;scriv!AP13,IF(D51&lt;&gt;"","connection",""))</f>
        <v/>
      </c>
      <c r="D51" s="82" t="str">
        <f>scriv!AN13</f>
        <v/>
      </c>
      <c r="E51" s="82" t="str">
        <f>scriv!AO13</f>
        <v/>
      </c>
      <c r="F51" s="156">
        <f>ROW()</f>
        <v>51</v>
      </c>
      <c r="G51" s="288">
        <f>scriv!AC13</f>
        <v>0</v>
      </c>
      <c r="H51" s="288">
        <f>scriv!AD13</f>
        <v>0</v>
      </c>
      <c r="I51" s="81" t="str">
        <f>IF(scriv!AE13&lt;&gt;"",scriv!AE13,J51)</f>
        <v/>
      </c>
      <c r="J51" s="81" t="str">
        <f>IF(scriv!AF13&lt;&gt;"",scriv!AF13,"")</f>
        <v/>
      </c>
      <c r="K51" s="82" t="str">
        <f>IF(scriv!Y13&lt;&gt;"",scriv!Y13,$K$36)</f>
        <v>none</v>
      </c>
      <c r="L51" s="82">
        <f>IF(scriv!Z13&lt;&gt;"",scriv!Z13,$L$36)</f>
        <v>0</v>
      </c>
      <c r="M51" s="82" t="str">
        <f>IF(scriv!AA13&lt;&gt;"",scriv!AA13,$M$36)</f>
        <v>OpenClose</v>
      </c>
      <c r="N51" s="82">
        <f>IF(scriv!AB13&lt;&gt;"",scriv!AB13,$N$36)</f>
        <v>0</v>
      </c>
      <c r="O51" s="119" t="str">
        <f t="shared" si="8"/>
        <v/>
      </c>
      <c r="P51" s="81" t="str">
        <f>IF(scriv!I13&lt;&gt;"",scriv!I13,"")</f>
        <v/>
      </c>
      <c r="Q51" s="81" t="str">
        <f>IF(scriv!J13&lt;&gt;"",scriv!J13,"")</f>
        <v/>
      </c>
      <c r="R51" s="81">
        <f>IF(scriv!K13&lt;&gt;"",scriv!K13,
IF(I51&lt;&gt;"",1,$R$36))</f>
        <v>1</v>
      </c>
      <c r="S51" s="81" t="str">
        <f>IF(scriv!L13&lt;&gt;"",scriv!L13,
IF(scriv!AF13&lt;&gt;"",$S$36,"none"))</f>
        <v>none</v>
      </c>
      <c r="T51" s="81" t="str">
        <f>IF(scriv!Q13&lt;&gt;"",scriv!Q13,"")</f>
        <v/>
      </c>
      <c r="U51" s="81" t="str">
        <f>IF(scriv!R13&lt;&gt;"",scriv!R13,"")</f>
        <v/>
      </c>
      <c r="V51" s="81" t="str">
        <f>IF(scriv!S13&lt;&gt;"",scriv!S13,"")</f>
        <v/>
      </c>
      <c r="W51" s="81" t="str">
        <f>IF(scriv!T13&lt;&gt;"",scriv!T13,"")</f>
        <v/>
      </c>
      <c r="X51" s="81" t="str">
        <f>IF($E51="",
( IF(scriv!AH13&lt;&gt;"", LEFT( scriv!AH13, FIND(",",scriv!AH13)-1) &amp; "=" &amp; $AH51 &amp; RIGHT( scriv!AH13, LEN(scriv!AH13) + 1 - FIND(",",scriv!AH13)),
  IF($X$36&lt;&gt;"",LEFT( X$36, FIND(",",X$36)-1) &amp; "=" &amp; $AH51 &amp; RIGHT( X$36, LEN(X$36) + 1 - FIND(",",X$36)),""))),
IF(scriv!M13&lt;&gt;"", LEFT( scriv!M13, FIND(",",scriv!M13)-1) &amp; "=" &amp; $AH51 &amp; RIGHT( scriv!M13, LEN(scriv!M13) + 1 - FIND(",",scriv!M13)),
LEFT( X$37, FIND(",",X$37)-1) &amp; "=" &amp; $AH51 &amp; RIGHT( X$37, LEN(X$37) + 1 - FIND(",",X$37))))</f>
        <v>fadeOn=OpenLevelB,0.8</v>
      </c>
      <c r="Y51" s="81" t="str">
        <f>IF($E51="",
( IF(scriv!AI13&lt;&gt;"", LEFT( scriv!AI13, FIND(",",scriv!AI13)-1) &amp; "=" &amp; $AH51 &amp; RIGHT( scriv!AI13, LEN(scriv!AI13) + 1 - FIND(",",scriv!AI13)),
  IF($Y$36&lt;&gt;"",LEFT( Y$36, FIND(",",Y$36)-1) &amp; "=" &amp; $AH51 &amp; RIGHT( Y$36, LEN(Y$36) + 1 - FIND(",",Y$36)),""))),
IF(scriv!N13&lt;&gt;"", LEFT( scriv!N13, FIND(",",scriv!N13)-1) &amp; "=" &amp; $AH51 &amp; RIGHT( scriv!N13, LEN(scriv!N13) + 1 - FIND(",",scriv!N13)),
LEFT( Y$37, FIND(",",Y$37)-1) &amp; "=" &amp; $AH51 &amp; RIGHT( Y$37, LEN(Y$37) + 1 - FIND(",",Y$37))))</f>
        <v>fadeOff=OpenLevelB,0.8</v>
      </c>
      <c r="Z51" s="81" t="str">
        <f>IF($E51="",
( IF(scriv!AJ13&lt;&gt;"", LEFT( scriv!AJ13, FIND(",",scriv!AJ13)-1) &amp; "=" &amp; $AH51 &amp; RIGHT( scriv!AJ13, LEN(scriv!AJ13) + 1 - FIND(",",scriv!AJ13)),
  IF($Z$36&lt;&gt;"",LEFT( Z$36, FIND(",",Z$36)-1) &amp; "=" &amp; $AH51 &amp; RIGHT( Z$36, LEN(Z$36) + 1 - FIND(",",Z$36)),""))),
IF(scriv!O13&lt;&gt;"", LEFT( scriv!O13, FIND(",",scriv!O13)-1) &amp; "=" &amp; $AH51 &amp; RIGHT( scriv!O13, LEN(scriv!O13) + 1 - FIND(",",scriv!O13)),
LEFT( Z$37, FIND(",",Z$37)-1) &amp; "=" &amp; $AH51 &amp; RIGHT( Z$37, LEN(Z$37) + 1 - FIND(",",Z$37))))</f>
        <v>fadeOpen=OpenLevelB,1.2</v>
      </c>
      <c r="AA51" s="81" t="str">
        <f>IF($E51="",
( IF(scriv!AK13&lt;&gt;"", LEFT( scriv!AK13, FIND(",",scriv!AK13)-1) &amp; "=" &amp; $AH51 &amp; RIGHT( scriv!AK13, LEN(scriv!AK13) + 1 - FIND(",",scriv!AK13)),
  IF($AA$36&lt;&gt;"",LEFT( AA$36, FIND(",",AA$36)-1) &amp; "=" &amp; $AH51 &amp; RIGHT( AA$36, LEN(AA$36) + 1 - FIND(",",AA$36)),""))),
IF(scriv!P13&lt;&gt;"", LEFT( scriv!P13, FIND(",",scriv!P13)-1) &amp; "=" &amp; $AH51 &amp; RIGHT( scriv!P13, LEN(scriv!P13) + 1 - FIND(",",scriv!P13)),
LEFT( AA$37, FIND(",",AA$37)-1) &amp; "=" &amp; $AH51 &amp; RIGHT( AA$37, LEN(AA$37) + 1 - FIND(",",AA$37))))</f>
        <v>fadeClose=OpenLevelB,1.2</v>
      </c>
      <c r="AB51" s="167" t="str">
        <f t="shared" si="2"/>
        <v>noTitle</v>
      </c>
      <c r="AC51" s="167"/>
      <c r="AD51" s="45"/>
      <c r="AE51" s="168"/>
      <c r="AF51" s="169" t="str">
        <f>IF(D51="",scriv!B13,"")</f>
        <v>2.1.2</v>
      </c>
      <c r="AG51" s="170" t="str">
        <f t="shared" si="10"/>
        <v/>
      </c>
      <c r="AH51" s="169" t="str">
        <f t="shared" si="11"/>
        <v>OpenLevelB</v>
      </c>
      <c r="AI51" s="169" t="str">
        <f t="shared" si="12"/>
        <v>Open Level B</v>
      </c>
      <c r="AJ51" s="86">
        <f>ROUNDDOWN( (LEN(scriv!B13)+1) / 2, 0 )</f>
        <v>3</v>
      </c>
      <c r="AK51" s="82">
        <f t="shared" si="13"/>
        <v>2</v>
      </c>
      <c r="AL51" s="82">
        <f t="shared" si="14"/>
        <v>1</v>
      </c>
      <c r="AM51" s="82">
        <f t="shared" si="15"/>
        <v>2</v>
      </c>
      <c r="AN51" s="82" t="str">
        <f t="shared" si="16"/>
        <v>-</v>
      </c>
      <c r="AO51" s="82" t="str">
        <f t="shared" si="17"/>
        <v>-</v>
      </c>
      <c r="AP51" s="82" t="str">
        <f t="shared" si="18"/>
        <v>-</v>
      </c>
      <c r="AQ51" s="82" t="str">
        <f t="shared" si="19"/>
        <v>-</v>
      </c>
      <c r="AR51" s="82" t="str">
        <f t="shared" si="20"/>
        <v>-</v>
      </c>
      <c r="AT51" s="82">
        <f t="shared" si="4"/>
        <v>2</v>
      </c>
      <c r="AU51" s="82">
        <f ca="1">IF(    MAX(OFFSET(AL51,0,0,MATCH("-",AL51:AL$638,0))) = 0,"",
IFERROR(MAX(OFFSET(AL51,0,0,MATCH("-",AL51:AL$638,0))),""))</f>
        <v>11</v>
      </c>
      <c r="AV51" s="82">
        <f ca="1">IF(    MAX(OFFSET(AM51,0,0,MATCH("-",AM51:AM$638,0))) = 0,"",
IFERROR(MAX(OFFSET(AM51,0,0,MATCH("-",AM51:AM$638,0))),""))</f>
        <v>5</v>
      </c>
      <c r="AW51" s="82" t="str">
        <f ca="1">IF(    MAX(OFFSET(AN51,0,0,MATCH("-",AN51:AN$638,0))) = 0,"",
IFERROR(MAX(OFFSET(AN51,0,0,MATCH("-",AN51:AN$638,0))),""))</f>
        <v/>
      </c>
      <c r="AX51" s="82" t="str">
        <f ca="1">IF(    MAX(OFFSET(AO51,0,0,MATCH("-",AO51:AO$638,0))) = 0,"",
IFERROR(MAX(OFFSET(AO51,0,0,MATCH("-",AO51:AO$638,0))),""))</f>
        <v/>
      </c>
      <c r="AY51" s="82" t="str">
        <f ca="1">IF(    MAX(OFFSET(AP51,0,0,MATCH("-",AP51:AP$638,0))) = 0,"",
IFERROR(MAX(OFFSET(AP51,0,0,MATCH("-",AP51:AP$638,0))),""))</f>
        <v/>
      </c>
      <c r="AZ51" s="82" t="str">
        <f ca="1">IF(    MAX(OFFSET(AQ51,0,0,MATCH("-",AQ51:AQ$638,0))) = 0,"",
IFERROR(MAX(OFFSET(AQ51,0,0,MATCH("-",AQ51:AQ$638,0))),""))</f>
        <v/>
      </c>
      <c r="BA51" s="82" t="str">
        <f ca="1">IF(    MAX(OFFSET(AR51,0,0,MATCH("-",AR51:AR$638,0))) = 0,"",
IFERROR(MAX(OFFSET(AR51,0,0,MATCH("-",AR51:AR$638,0))),""))</f>
        <v/>
      </c>
      <c r="BB51" s="112">
        <f t="shared" ca="1" si="21"/>
        <v>4.9090909090909136</v>
      </c>
      <c r="BC51" s="111">
        <f t="shared" ca="1" si="22"/>
        <v>0</v>
      </c>
      <c r="BD51" s="112">
        <f t="shared" ca="1" si="23"/>
        <v>0</v>
      </c>
      <c r="BE51" s="111">
        <f t="shared" ca="1" si="24"/>
        <v>-80.909090909090907</v>
      </c>
      <c r="BF51" s="113">
        <f t="shared" ca="1" si="25"/>
        <v>2000</v>
      </c>
      <c r="BG51" s="113">
        <f t="shared" ca="1" si="26"/>
        <v>0</v>
      </c>
      <c r="BH51" s="112">
        <f t="shared" ca="1" si="27"/>
        <v>2000</v>
      </c>
      <c r="BI51" s="112">
        <f t="shared" ca="1" si="28"/>
        <v>-80.909090909090907</v>
      </c>
      <c r="BJ51" s="157"/>
      <c r="BK51" s="157"/>
      <c r="BL51" s="158" t="str">
        <f>scriv!AM13</f>
        <v>OnOffOpenClose</v>
      </c>
      <c r="BM51" s="157"/>
      <c r="BN51" s="157" t="str">
        <f t="shared" si="29"/>
        <v>node</v>
      </c>
      <c r="BO51" s="157"/>
      <c r="BP51" s="159">
        <f t="shared" ca="1" si="30"/>
        <v>1</v>
      </c>
      <c r="BQ51" s="159">
        <f t="shared" ca="1" si="31"/>
        <v>1</v>
      </c>
      <c r="BR51" s="159">
        <f t="shared" si="5"/>
        <v>1</v>
      </c>
      <c r="BS51" s="159" t="str">
        <f t="shared" si="6"/>
        <v>symbol</v>
      </c>
      <c r="BT51" s="157" t="str">
        <f>IF(scriv!V13&lt;&gt;"",scriv!V13,
IF(E51="",IFERROR(VLOOKUP(BL51,$AH$40:$BT$638,39,FALSE),$BT$36),
$BT$37))</f>
        <v>uno</v>
      </c>
      <c r="BU51" s="166">
        <f t="shared" ca="1" si="32"/>
        <v>2000</v>
      </c>
      <c r="BV51" s="166">
        <f t="shared" ca="1" si="33"/>
        <v>-80.91</v>
      </c>
      <c r="BW51" s="166">
        <f t="shared" ca="1" si="34"/>
        <v>0</v>
      </c>
      <c r="BX51" s="166">
        <f t="shared" ca="1" si="35"/>
        <v>0</v>
      </c>
      <c r="BY51" s="180" t="str">
        <f t="shared" si="36"/>
        <v/>
      </c>
      <c r="BZ51" s="180" t="str">
        <f t="shared" si="37"/>
        <v/>
      </c>
      <c r="CA51" s="81" t="str">
        <f>IF(scriv!E13&lt;&gt;"",scriv!E13,"")</f>
        <v/>
      </c>
      <c r="CB51" s="82">
        <f t="shared" si="9"/>
        <v>0</v>
      </c>
      <c r="CC51" s="82" t="str">
        <f t="shared" si="38"/>
        <v>2.1.2</v>
      </c>
      <c r="CD51" s="82" t="str">
        <f t="shared" si="39"/>
        <v>1.2</v>
      </c>
      <c r="CE51" s="82" t="str">
        <f t="shared" si="40"/>
        <v>2</v>
      </c>
      <c r="CF51" s="82" t="str">
        <f t="shared" si="41"/>
        <v>-</v>
      </c>
      <c r="CG51" s="82" t="str">
        <f t="shared" si="42"/>
        <v>-</v>
      </c>
      <c r="CH51" s="82" t="str">
        <f t="shared" si="43"/>
        <v>-</v>
      </c>
      <c r="CI51" s="82" t="str">
        <f t="shared" si="44"/>
        <v>-</v>
      </c>
      <c r="CJ51" s="82" t="str">
        <f t="shared" si="45"/>
        <v>-</v>
      </c>
      <c r="CK51" s="82" t="str">
        <f t="shared" si="46"/>
        <v>-</v>
      </c>
    </row>
    <row r="52" spans="1:89" s="82" customFormat="1" ht="18" customHeight="1">
      <c r="A52" s="81" t="str">
        <f>scriv!AL14</f>
        <v>OpenLevelC</v>
      </c>
      <c r="B52" s="81" t="str">
        <f>IF(scriv!D14&lt;&gt;"",scriv!D14,"")</f>
        <v>Open Level C</v>
      </c>
      <c r="C52" s="81" t="str">
        <f>IF( scriv!AP14&lt;&gt;"", IF(D52&lt;&gt;"","connection ","")&amp;scriv!AP14,IF(D52&lt;&gt;"","connection",""))</f>
        <v/>
      </c>
      <c r="D52" s="82" t="str">
        <f>scriv!AN14</f>
        <v/>
      </c>
      <c r="E52" s="82" t="str">
        <f>scriv!AO14</f>
        <v/>
      </c>
      <c r="F52" s="156">
        <f>ROW()</f>
        <v>52</v>
      </c>
      <c r="G52" s="288">
        <f>scriv!AC14</f>
        <v>0</v>
      </c>
      <c r="H52" s="288">
        <f>scriv!AD14</f>
        <v>0</v>
      </c>
      <c r="I52" s="81" t="str">
        <f>IF(scriv!AE14&lt;&gt;"",scriv!AE14,J52)</f>
        <v/>
      </c>
      <c r="J52" s="81" t="str">
        <f>IF(scriv!AF14&lt;&gt;"",scriv!AF14,"")</f>
        <v/>
      </c>
      <c r="K52" s="82" t="str">
        <f>IF(scriv!Y14&lt;&gt;"",scriv!Y14,$K$36)</f>
        <v>none</v>
      </c>
      <c r="L52" s="82">
        <f>IF(scriv!Z14&lt;&gt;"",scriv!Z14,$L$36)</f>
        <v>0</v>
      </c>
      <c r="M52" s="82" t="str">
        <f>IF(scriv!AA14&lt;&gt;"",scriv!AA14,$M$36)</f>
        <v>OpenClose</v>
      </c>
      <c r="N52" s="82">
        <f>IF(scriv!AB14&lt;&gt;"",scriv!AB14,$N$36)</f>
        <v>0</v>
      </c>
      <c r="O52" s="119" t="str">
        <f t="shared" si="8"/>
        <v/>
      </c>
      <c r="P52" s="81" t="str">
        <f>IF(scriv!I14&lt;&gt;"",scriv!I14,"")</f>
        <v/>
      </c>
      <c r="Q52" s="81" t="str">
        <f>IF(scriv!J14&lt;&gt;"",scriv!J14,"")</f>
        <v/>
      </c>
      <c r="R52" s="81">
        <f>IF(scriv!K14&lt;&gt;"",scriv!K14,
IF(I52&lt;&gt;"",1,$R$36))</f>
        <v>1</v>
      </c>
      <c r="S52" s="81" t="str">
        <f>IF(scriv!L14&lt;&gt;"",scriv!L14,
IF(scriv!AF14&lt;&gt;"",$S$36,"none"))</f>
        <v>none</v>
      </c>
      <c r="T52" s="81" t="str">
        <f>IF(scriv!Q14&lt;&gt;"",scriv!Q14,"")</f>
        <v/>
      </c>
      <c r="U52" s="81" t="str">
        <f>IF(scriv!R14&lt;&gt;"",scriv!R14,"")</f>
        <v/>
      </c>
      <c r="V52" s="81" t="str">
        <f>IF(scriv!S14&lt;&gt;"",scriv!S14,"")</f>
        <v/>
      </c>
      <c r="W52" s="81" t="str">
        <f>IF(scriv!T14&lt;&gt;"",scriv!T14,"")</f>
        <v/>
      </c>
      <c r="X52" s="81" t="str">
        <f>IF($E52="",
( IF(scriv!AH14&lt;&gt;"", LEFT( scriv!AH14, FIND(",",scriv!AH14)-1) &amp; "=" &amp; $AH52 &amp; RIGHT( scriv!AH14, LEN(scriv!AH14) + 1 - FIND(",",scriv!AH14)),
  IF($X$36&lt;&gt;"",LEFT( X$36, FIND(",",X$36)-1) &amp; "=" &amp; $AH52 &amp; RIGHT( X$36, LEN(X$36) + 1 - FIND(",",X$36)),""))),
IF(scriv!M14&lt;&gt;"", LEFT( scriv!M14, FIND(",",scriv!M14)-1) &amp; "=" &amp; $AH52 &amp; RIGHT( scriv!M14, LEN(scriv!M14) + 1 - FIND(",",scriv!M14)),
LEFT( X$37, FIND(",",X$37)-1) &amp; "=" &amp; $AH52 &amp; RIGHT( X$37, LEN(X$37) + 1 - FIND(",",X$37))))</f>
        <v>fadeOn=OpenLevelC,0.8</v>
      </c>
      <c r="Y52" s="81" t="str">
        <f>IF($E52="",
( IF(scriv!AI14&lt;&gt;"", LEFT( scriv!AI14, FIND(",",scriv!AI14)-1) &amp; "=" &amp; $AH52 &amp; RIGHT( scriv!AI14, LEN(scriv!AI14) + 1 - FIND(",",scriv!AI14)),
  IF($Y$36&lt;&gt;"",LEFT( Y$36, FIND(",",Y$36)-1) &amp; "=" &amp; $AH52 &amp; RIGHT( Y$36, LEN(Y$36) + 1 - FIND(",",Y$36)),""))),
IF(scriv!N14&lt;&gt;"", LEFT( scriv!N14, FIND(",",scriv!N14)-1) &amp; "=" &amp; $AH52 &amp; RIGHT( scriv!N14, LEN(scriv!N14) + 1 - FIND(",",scriv!N14)),
LEFT( Y$37, FIND(",",Y$37)-1) &amp; "=" &amp; $AH52 &amp; RIGHT( Y$37, LEN(Y$37) + 1 - FIND(",",Y$37))))</f>
        <v>fadeOff=OpenLevelC,0.8</v>
      </c>
      <c r="Z52" s="81" t="str">
        <f>IF($E52="",
( IF(scriv!AJ14&lt;&gt;"", LEFT( scriv!AJ14, FIND(",",scriv!AJ14)-1) &amp; "=" &amp; $AH52 &amp; RIGHT( scriv!AJ14, LEN(scriv!AJ14) + 1 - FIND(",",scriv!AJ14)),
  IF($Z$36&lt;&gt;"",LEFT( Z$36, FIND(",",Z$36)-1) &amp; "=" &amp; $AH52 &amp; RIGHT( Z$36, LEN(Z$36) + 1 - FIND(",",Z$36)),""))),
IF(scriv!O14&lt;&gt;"", LEFT( scriv!O14, FIND(",",scriv!O14)-1) &amp; "=" &amp; $AH52 &amp; RIGHT( scriv!O14, LEN(scriv!O14) + 1 - FIND(",",scriv!O14)),
LEFT( Z$37, FIND(",",Z$37)-1) &amp; "=" &amp; $AH52 &amp; RIGHT( Z$37, LEN(Z$37) + 1 - FIND(",",Z$37))))</f>
        <v>fadeOpen=OpenLevelC,1.2</v>
      </c>
      <c r="AA52" s="81" t="str">
        <f>IF($E52="",
( IF(scriv!AK14&lt;&gt;"", LEFT( scriv!AK14, FIND(",",scriv!AK14)-1) &amp; "=" &amp; $AH52 &amp; RIGHT( scriv!AK14, LEN(scriv!AK14) + 1 - FIND(",",scriv!AK14)),
  IF($AA$36&lt;&gt;"",LEFT( AA$36, FIND(",",AA$36)-1) &amp; "=" &amp; $AH52 &amp; RIGHT( AA$36, LEN(AA$36) + 1 - FIND(",",AA$36)),""))),
IF(scriv!P14&lt;&gt;"", LEFT( scriv!P14, FIND(",",scriv!P14)-1) &amp; "=" &amp; $AH52 &amp; RIGHT( scriv!P14, LEN(scriv!P14) + 1 - FIND(",",scriv!P14)),
LEFT( AA$37, FIND(",",AA$37)-1) &amp; "=" &amp; $AH52 &amp; RIGHT( AA$37, LEN(AA$37) + 1 - FIND(",",AA$37))))</f>
        <v>fadeClose=OpenLevelC,1.2</v>
      </c>
      <c r="AB52" s="167" t="str">
        <f t="shared" si="2"/>
        <v>noTitle</v>
      </c>
      <c r="AC52" s="167"/>
      <c r="AD52" s="45"/>
      <c r="AE52" s="168"/>
      <c r="AF52" s="169" t="str">
        <f>IF(D52="",scriv!B14,"")</f>
        <v>2.1.3</v>
      </c>
      <c r="AG52" s="170" t="str">
        <f t="shared" si="10"/>
        <v/>
      </c>
      <c r="AH52" s="169" t="str">
        <f t="shared" si="11"/>
        <v>OpenLevelC</v>
      </c>
      <c r="AI52" s="169" t="str">
        <f t="shared" si="12"/>
        <v>Open Level C</v>
      </c>
      <c r="AJ52" s="86">
        <f>ROUNDDOWN( (LEN(scriv!B14)+1) / 2, 0 )</f>
        <v>3</v>
      </c>
      <c r="AK52" s="82">
        <f t="shared" si="13"/>
        <v>2</v>
      </c>
      <c r="AL52" s="82">
        <f t="shared" si="14"/>
        <v>1</v>
      </c>
      <c r="AM52" s="82">
        <f t="shared" si="15"/>
        <v>3</v>
      </c>
      <c r="AN52" s="82" t="str">
        <f t="shared" si="16"/>
        <v>-</v>
      </c>
      <c r="AO52" s="82" t="str">
        <f t="shared" si="17"/>
        <v>-</v>
      </c>
      <c r="AP52" s="82" t="str">
        <f t="shared" si="18"/>
        <v>-</v>
      </c>
      <c r="AQ52" s="82" t="str">
        <f t="shared" si="19"/>
        <v>-</v>
      </c>
      <c r="AR52" s="82" t="str">
        <f t="shared" si="20"/>
        <v>-</v>
      </c>
      <c r="AT52" s="82">
        <f t="shared" si="4"/>
        <v>2</v>
      </c>
      <c r="AU52" s="82">
        <f ca="1">IF(    MAX(OFFSET(AL52,0,0,MATCH("-",AL52:AL$638,0))) = 0,"",
IFERROR(MAX(OFFSET(AL52,0,0,MATCH("-",AL52:AL$638,0))),""))</f>
        <v>11</v>
      </c>
      <c r="AV52" s="82">
        <f ca="1">IF(    MAX(OFFSET(AM52,0,0,MATCH("-",AM52:AM$638,0))) = 0,"",
IFERROR(MAX(OFFSET(AM52,0,0,MATCH("-",AM52:AM$638,0))),""))</f>
        <v>5</v>
      </c>
      <c r="AW52" s="82" t="str">
        <f ca="1">IF(    MAX(OFFSET(AN52,0,0,MATCH("-",AN52:AN$638,0))) = 0,"",
IFERROR(MAX(OFFSET(AN52,0,0,MATCH("-",AN52:AN$638,0))),""))</f>
        <v/>
      </c>
      <c r="AX52" s="82" t="str">
        <f ca="1">IF(    MAX(OFFSET(AO52,0,0,MATCH("-",AO52:AO$638,0))) = 0,"",
IFERROR(MAX(OFFSET(AO52,0,0,MATCH("-",AO52:AO$638,0))),""))</f>
        <v/>
      </c>
      <c r="AY52" s="82" t="str">
        <f ca="1">IF(    MAX(OFFSET(AP52,0,0,MATCH("-",AP52:AP$638,0))) = 0,"",
IFERROR(MAX(OFFSET(AP52,0,0,MATCH("-",AP52:AP$638,0))),""))</f>
        <v/>
      </c>
      <c r="AZ52" s="82" t="str">
        <f ca="1">IF(    MAX(OFFSET(AQ52,0,0,MATCH("-",AQ52:AQ$638,0))) = 0,"",
IFERROR(MAX(OFFSET(AQ52,0,0,MATCH("-",AQ52:AQ$638,0))),""))</f>
        <v/>
      </c>
      <c r="BA52" s="82" t="str">
        <f ca="1">IF(    MAX(OFFSET(AR52,0,0,MATCH("-",AR52:AR$638,0))) = 0,"",
IFERROR(MAX(OFFSET(AR52,0,0,MATCH("-",AR52:AR$638,0))),""))</f>
        <v/>
      </c>
      <c r="BB52" s="112">
        <f t="shared" ca="1" si="21"/>
        <v>8.181818181818187</v>
      </c>
      <c r="BC52" s="111">
        <f t="shared" ca="1" si="22"/>
        <v>0</v>
      </c>
      <c r="BD52" s="112">
        <f t="shared" ca="1" si="23"/>
        <v>0</v>
      </c>
      <c r="BE52" s="111">
        <f t="shared" ca="1" si="24"/>
        <v>-40.909090909090907</v>
      </c>
      <c r="BF52" s="113">
        <f t="shared" ca="1" si="25"/>
        <v>2000</v>
      </c>
      <c r="BG52" s="113">
        <f t="shared" ca="1" si="26"/>
        <v>0</v>
      </c>
      <c r="BH52" s="112">
        <f t="shared" ca="1" si="27"/>
        <v>2000</v>
      </c>
      <c r="BI52" s="112">
        <f t="shared" ca="1" si="28"/>
        <v>-40.909090909090907</v>
      </c>
      <c r="BJ52" s="157"/>
      <c r="BK52" s="157"/>
      <c r="BL52" s="158" t="str">
        <f>scriv!AM14</f>
        <v>OnOffOpenClose</v>
      </c>
      <c r="BM52" s="157"/>
      <c r="BN52" s="157" t="str">
        <f t="shared" si="29"/>
        <v>node</v>
      </c>
      <c r="BO52" s="157"/>
      <c r="BP52" s="159">
        <f t="shared" ca="1" si="30"/>
        <v>1</v>
      </c>
      <c r="BQ52" s="159">
        <f t="shared" ca="1" si="31"/>
        <v>1</v>
      </c>
      <c r="BR52" s="159">
        <f t="shared" si="5"/>
        <v>1</v>
      </c>
      <c r="BS52" s="159" t="str">
        <f t="shared" si="6"/>
        <v>symbol</v>
      </c>
      <c r="BT52" s="157" t="str">
        <f>IF(scriv!V14&lt;&gt;"",scriv!V14,
IF(E52="",IFERROR(VLOOKUP(BL52,$AH$40:$BT$638,39,FALSE),$BT$36),
$BT$37))</f>
        <v>uno</v>
      </c>
      <c r="BU52" s="166">
        <f t="shared" ca="1" si="32"/>
        <v>2000</v>
      </c>
      <c r="BV52" s="166">
        <f t="shared" ca="1" si="33"/>
        <v>-40.909999999999997</v>
      </c>
      <c r="BW52" s="166">
        <f t="shared" ca="1" si="34"/>
        <v>0</v>
      </c>
      <c r="BX52" s="166">
        <f t="shared" ca="1" si="35"/>
        <v>0</v>
      </c>
      <c r="BY52" s="180" t="str">
        <f t="shared" si="36"/>
        <v/>
      </c>
      <c r="BZ52" s="180" t="str">
        <f t="shared" si="37"/>
        <v/>
      </c>
      <c r="CA52" s="81" t="str">
        <f>IF(scriv!E14&lt;&gt;"",scriv!E14,"")</f>
        <v/>
      </c>
      <c r="CB52" s="82">
        <f t="shared" si="9"/>
        <v>0</v>
      </c>
      <c r="CC52" s="82" t="str">
        <f t="shared" si="38"/>
        <v>2.1.3</v>
      </c>
      <c r="CD52" s="82" t="str">
        <f t="shared" si="39"/>
        <v>1.3</v>
      </c>
      <c r="CE52" s="82" t="str">
        <f t="shared" si="40"/>
        <v>3</v>
      </c>
      <c r="CF52" s="82" t="str">
        <f t="shared" si="41"/>
        <v>-</v>
      </c>
      <c r="CG52" s="82" t="str">
        <f t="shared" si="42"/>
        <v>-</v>
      </c>
      <c r="CH52" s="82" t="str">
        <f t="shared" si="43"/>
        <v>-</v>
      </c>
      <c r="CI52" s="82" t="str">
        <f t="shared" si="44"/>
        <v>-</v>
      </c>
      <c r="CJ52" s="82" t="str">
        <f t="shared" si="45"/>
        <v>-</v>
      </c>
      <c r="CK52" s="82" t="str">
        <f t="shared" si="46"/>
        <v>-</v>
      </c>
    </row>
    <row r="53" spans="1:89" s="82" customFormat="1" ht="18" customHeight="1">
      <c r="A53" s="81" t="str">
        <f>scriv!AL15</f>
        <v>OpenLevelD</v>
      </c>
      <c r="B53" s="81" t="str">
        <f>IF(scriv!D15&lt;&gt;"",scriv!D15,"")</f>
        <v>Open Level D</v>
      </c>
      <c r="C53" s="81" t="str">
        <f>IF( scriv!AP15&lt;&gt;"", IF(D53&lt;&gt;"","connection ","")&amp;scriv!AP15,IF(D53&lt;&gt;"","connection",""))</f>
        <v/>
      </c>
      <c r="D53" s="82" t="str">
        <f>scriv!AN15</f>
        <v/>
      </c>
      <c r="E53" s="82" t="str">
        <f>scriv!AO15</f>
        <v/>
      </c>
      <c r="F53" s="156">
        <f>ROW()</f>
        <v>53</v>
      </c>
      <c r="G53" s="288">
        <f>scriv!AC15</f>
        <v>0</v>
      </c>
      <c r="H53" s="288">
        <f>scriv!AD15</f>
        <v>0</v>
      </c>
      <c r="I53" s="81" t="str">
        <f>IF(scriv!AE15&lt;&gt;"",scriv!AE15,J53)</f>
        <v/>
      </c>
      <c r="J53" s="81" t="str">
        <f>IF(scriv!AF15&lt;&gt;"",scriv!AF15,"")</f>
        <v/>
      </c>
      <c r="K53" s="82" t="str">
        <f>IF(scriv!Y15&lt;&gt;"",scriv!Y15,$K$36)</f>
        <v>none</v>
      </c>
      <c r="L53" s="82">
        <f>IF(scriv!Z15&lt;&gt;"",scriv!Z15,$L$36)</f>
        <v>0</v>
      </c>
      <c r="M53" s="82" t="str">
        <f>IF(scriv!AA15&lt;&gt;"",scriv!AA15,$M$36)</f>
        <v>OpenClose</v>
      </c>
      <c r="N53" s="82">
        <f>IF(scriv!AB15&lt;&gt;"",scriv!AB15,$N$36)</f>
        <v>0</v>
      </c>
      <c r="O53" s="119" t="str">
        <f t="shared" si="8"/>
        <v/>
      </c>
      <c r="P53" s="81" t="str">
        <f>IF(scriv!I15&lt;&gt;"",scriv!I15,"")</f>
        <v/>
      </c>
      <c r="Q53" s="81" t="str">
        <f>IF(scriv!J15&lt;&gt;"",scriv!J15,"")</f>
        <v/>
      </c>
      <c r="R53" s="81">
        <f>IF(scriv!K15&lt;&gt;"",scriv!K15,
IF(I53&lt;&gt;"",1,$R$36))</f>
        <v>1</v>
      </c>
      <c r="S53" s="81" t="str">
        <f>IF(scriv!L15&lt;&gt;"",scriv!L15,
IF(scriv!AF15&lt;&gt;"",$S$36,"none"))</f>
        <v>none</v>
      </c>
      <c r="T53" s="81" t="str">
        <f>IF(scriv!Q15&lt;&gt;"",scriv!Q15,"")</f>
        <v/>
      </c>
      <c r="U53" s="81" t="str">
        <f>IF(scriv!R15&lt;&gt;"",scriv!R15,"")</f>
        <v/>
      </c>
      <c r="V53" s="81" t="str">
        <f>IF(scriv!S15&lt;&gt;"",scriv!S15,"")</f>
        <v/>
      </c>
      <c r="W53" s="81" t="str">
        <f>IF(scriv!T15&lt;&gt;"",scriv!T15,"")</f>
        <v/>
      </c>
      <c r="X53" s="81" t="str">
        <f>IF($E53="",
( IF(scriv!AH15&lt;&gt;"", LEFT( scriv!AH15, FIND(",",scriv!AH15)-1) &amp; "=" &amp; $AH53 &amp; RIGHT( scriv!AH15, LEN(scriv!AH15) + 1 - FIND(",",scriv!AH15)),
  IF($X$36&lt;&gt;"",LEFT( X$36, FIND(",",X$36)-1) &amp; "=" &amp; $AH53 &amp; RIGHT( X$36, LEN(X$36) + 1 - FIND(",",X$36)),""))),
IF(scriv!M15&lt;&gt;"", LEFT( scriv!M15, FIND(",",scriv!M15)-1) &amp; "=" &amp; $AH53 &amp; RIGHT( scriv!M15, LEN(scriv!M15) + 1 - FIND(",",scriv!M15)),
LEFT( X$37, FIND(",",X$37)-1) &amp; "=" &amp; $AH53 &amp; RIGHT( X$37, LEN(X$37) + 1 - FIND(",",X$37))))</f>
        <v>fadeOn=OpenLevelD,0.8</v>
      </c>
      <c r="Y53" s="81" t="str">
        <f>IF($E53="",
( IF(scriv!AI15&lt;&gt;"", LEFT( scriv!AI15, FIND(",",scriv!AI15)-1) &amp; "=" &amp; $AH53 &amp; RIGHT( scriv!AI15, LEN(scriv!AI15) + 1 - FIND(",",scriv!AI15)),
  IF($Y$36&lt;&gt;"",LEFT( Y$36, FIND(",",Y$36)-1) &amp; "=" &amp; $AH53 &amp; RIGHT( Y$36, LEN(Y$36) + 1 - FIND(",",Y$36)),""))),
IF(scriv!N15&lt;&gt;"", LEFT( scriv!N15, FIND(",",scriv!N15)-1) &amp; "=" &amp; $AH53 &amp; RIGHT( scriv!N15, LEN(scriv!N15) + 1 - FIND(",",scriv!N15)),
LEFT( Y$37, FIND(",",Y$37)-1) &amp; "=" &amp; $AH53 &amp; RIGHT( Y$37, LEN(Y$37) + 1 - FIND(",",Y$37))))</f>
        <v>fadeOff=OpenLevelD,0.8</v>
      </c>
      <c r="Z53" s="81" t="str">
        <f>IF($E53="",
( IF(scriv!AJ15&lt;&gt;"", LEFT( scriv!AJ15, FIND(",",scriv!AJ15)-1) &amp; "=" &amp; $AH53 &amp; RIGHT( scriv!AJ15, LEN(scriv!AJ15) + 1 - FIND(",",scriv!AJ15)),
  IF($Z$36&lt;&gt;"",LEFT( Z$36, FIND(",",Z$36)-1) &amp; "=" &amp; $AH53 &amp; RIGHT( Z$36, LEN(Z$36) + 1 - FIND(",",Z$36)),""))),
IF(scriv!O15&lt;&gt;"", LEFT( scriv!O15, FIND(",",scriv!O15)-1) &amp; "=" &amp; $AH53 &amp; RIGHT( scriv!O15, LEN(scriv!O15) + 1 - FIND(",",scriv!O15)),
LEFT( Z$37, FIND(",",Z$37)-1) &amp; "=" &amp; $AH53 &amp; RIGHT( Z$37, LEN(Z$37) + 1 - FIND(",",Z$37))))</f>
        <v>fadeOpen=OpenLevelD,1.2</v>
      </c>
      <c r="AA53" s="81" t="str">
        <f>IF($E53="",
( IF(scriv!AK15&lt;&gt;"", LEFT( scriv!AK15, FIND(",",scriv!AK15)-1) &amp; "=" &amp; $AH53 &amp; RIGHT( scriv!AK15, LEN(scriv!AK15) + 1 - FIND(",",scriv!AK15)),
  IF($AA$36&lt;&gt;"",LEFT( AA$36, FIND(",",AA$36)-1) &amp; "=" &amp; $AH53 &amp; RIGHT( AA$36, LEN(AA$36) + 1 - FIND(",",AA$36)),""))),
IF(scriv!P15&lt;&gt;"", LEFT( scriv!P15, FIND(",",scriv!P15)-1) &amp; "=" &amp; $AH53 &amp; RIGHT( scriv!P15, LEN(scriv!P15) + 1 - FIND(",",scriv!P15)),
LEFT( AA$37, FIND(",",AA$37)-1) &amp; "=" &amp; $AH53 &amp; RIGHT( AA$37, LEN(AA$37) + 1 - FIND(",",AA$37))))</f>
        <v>fadeClose=OpenLevelD,1.2</v>
      </c>
      <c r="AB53" s="167" t="str">
        <f t="shared" si="2"/>
        <v>noTitle</v>
      </c>
      <c r="AC53" s="167"/>
      <c r="AD53" s="45"/>
      <c r="AE53" s="168"/>
      <c r="AF53" s="169" t="str">
        <f>IF(D53="",scriv!B15,"")</f>
        <v>2.1.4</v>
      </c>
      <c r="AG53" s="170" t="str">
        <f t="shared" si="10"/>
        <v/>
      </c>
      <c r="AH53" s="169" t="str">
        <f t="shared" si="11"/>
        <v>OpenLevelD</v>
      </c>
      <c r="AI53" s="169" t="str">
        <f t="shared" si="12"/>
        <v>Open Level D</v>
      </c>
      <c r="AJ53" s="86">
        <f>ROUNDDOWN( (LEN(scriv!B15)+1) / 2, 0 )</f>
        <v>3</v>
      </c>
      <c r="AK53" s="82">
        <f t="shared" si="13"/>
        <v>2</v>
      </c>
      <c r="AL53" s="82">
        <f t="shared" si="14"/>
        <v>1</v>
      </c>
      <c r="AM53" s="82">
        <f t="shared" si="15"/>
        <v>4</v>
      </c>
      <c r="AN53" s="82" t="str">
        <f t="shared" si="16"/>
        <v>-</v>
      </c>
      <c r="AO53" s="82" t="str">
        <f t="shared" si="17"/>
        <v>-</v>
      </c>
      <c r="AP53" s="82" t="str">
        <f t="shared" si="18"/>
        <v>-</v>
      </c>
      <c r="AQ53" s="82" t="str">
        <f t="shared" si="19"/>
        <v>-</v>
      </c>
      <c r="AR53" s="82" t="str">
        <f t="shared" si="20"/>
        <v>-</v>
      </c>
      <c r="AT53" s="82">
        <f t="shared" si="4"/>
        <v>2</v>
      </c>
      <c r="AU53" s="82">
        <f ca="1">IF(    MAX(OFFSET(AL53,0,0,MATCH("-",AL53:AL$638,0))) = 0,"",
IFERROR(MAX(OFFSET(AL53,0,0,MATCH("-",AL53:AL$638,0))),""))</f>
        <v>11</v>
      </c>
      <c r="AV53" s="82">
        <f ca="1">IF(    MAX(OFFSET(AM53,0,0,MATCH("-",AM53:AM$638,0))) = 0,"",
IFERROR(MAX(OFFSET(AM53,0,0,MATCH("-",AM53:AM$638,0))),""))</f>
        <v>5</v>
      </c>
      <c r="AW53" s="82" t="str">
        <f ca="1">IF(    MAX(OFFSET(AN53,0,0,MATCH("-",AN53:AN$638,0))) = 0,"",
IFERROR(MAX(OFFSET(AN53,0,0,MATCH("-",AN53:AN$638,0))),""))</f>
        <v/>
      </c>
      <c r="AX53" s="82" t="str">
        <f ca="1">IF(    MAX(OFFSET(AO53,0,0,MATCH("-",AO53:AO$638,0))) = 0,"",
IFERROR(MAX(OFFSET(AO53,0,0,MATCH("-",AO53:AO$638,0))),""))</f>
        <v/>
      </c>
      <c r="AY53" s="82" t="str">
        <f ca="1">IF(    MAX(OFFSET(AP53,0,0,MATCH("-",AP53:AP$638,0))) = 0,"",
IFERROR(MAX(OFFSET(AP53,0,0,MATCH("-",AP53:AP$638,0))),""))</f>
        <v/>
      </c>
      <c r="AZ53" s="82" t="str">
        <f ca="1">IF(    MAX(OFFSET(AQ53,0,0,MATCH("-",AQ53:AQ$638,0))) = 0,"",
IFERROR(MAX(OFFSET(AQ53,0,0,MATCH("-",AQ53:AQ$638,0))),""))</f>
        <v/>
      </c>
      <c r="BA53" s="82" t="str">
        <f ca="1">IF(    MAX(OFFSET(AR53,0,0,MATCH("-",AR53:AR$638,0))) = 0,"",
IFERROR(MAX(OFFSET(AR53,0,0,MATCH("-",AR53:AR$638,0))),""))</f>
        <v/>
      </c>
      <c r="BB53" s="112">
        <f t="shared" ca="1" si="21"/>
        <v>11.454545454545459</v>
      </c>
      <c r="BC53" s="111">
        <f t="shared" ca="1" si="22"/>
        <v>0</v>
      </c>
      <c r="BD53" s="112">
        <f t="shared" ca="1" si="23"/>
        <v>0</v>
      </c>
      <c r="BE53" s="111">
        <f t="shared" ca="1" si="24"/>
        <v>-0.90909090909090651</v>
      </c>
      <c r="BF53" s="113">
        <f t="shared" ca="1" si="25"/>
        <v>2000</v>
      </c>
      <c r="BG53" s="113">
        <f t="shared" ca="1" si="26"/>
        <v>0</v>
      </c>
      <c r="BH53" s="112">
        <f t="shared" ca="1" si="27"/>
        <v>2000</v>
      </c>
      <c r="BI53" s="112">
        <f t="shared" ca="1" si="28"/>
        <v>-0.90909090909090651</v>
      </c>
      <c r="BJ53" s="157"/>
      <c r="BK53" s="157"/>
      <c r="BL53" s="158" t="str">
        <f>scriv!AM15</f>
        <v>OnOffOpenClose</v>
      </c>
      <c r="BM53" s="157"/>
      <c r="BN53" s="157" t="str">
        <f t="shared" si="29"/>
        <v>node</v>
      </c>
      <c r="BO53" s="157"/>
      <c r="BP53" s="159">
        <f t="shared" ca="1" si="30"/>
        <v>1</v>
      </c>
      <c r="BQ53" s="159">
        <f t="shared" ca="1" si="31"/>
        <v>1</v>
      </c>
      <c r="BR53" s="159">
        <f t="shared" si="5"/>
        <v>1</v>
      </c>
      <c r="BS53" s="159" t="str">
        <f t="shared" si="6"/>
        <v>symbol</v>
      </c>
      <c r="BT53" s="157" t="str">
        <f>IF(scriv!V15&lt;&gt;"",scriv!V15,
IF(E53="",IFERROR(VLOOKUP(BL53,$AH$40:$BT$638,39,FALSE),$BT$36),
$BT$37))</f>
        <v>uno</v>
      </c>
      <c r="BU53" s="166">
        <f t="shared" ca="1" si="32"/>
        <v>2000</v>
      </c>
      <c r="BV53" s="166">
        <f t="shared" ca="1" si="33"/>
        <v>-0.91</v>
      </c>
      <c r="BW53" s="166">
        <f t="shared" ca="1" si="34"/>
        <v>0</v>
      </c>
      <c r="BX53" s="166">
        <f t="shared" ca="1" si="35"/>
        <v>0</v>
      </c>
      <c r="BY53" s="180" t="str">
        <f t="shared" si="36"/>
        <v/>
      </c>
      <c r="BZ53" s="180" t="str">
        <f t="shared" si="37"/>
        <v/>
      </c>
      <c r="CA53" s="81" t="str">
        <f>IF(scriv!E15&lt;&gt;"",scriv!E15,"")</f>
        <v/>
      </c>
      <c r="CB53" s="82">
        <f t="shared" si="9"/>
        <v>0</v>
      </c>
      <c r="CC53" s="82" t="str">
        <f t="shared" si="38"/>
        <v>2.1.4</v>
      </c>
      <c r="CD53" s="82" t="str">
        <f t="shared" si="39"/>
        <v>1.4</v>
      </c>
      <c r="CE53" s="82" t="str">
        <f t="shared" si="40"/>
        <v>4</v>
      </c>
      <c r="CF53" s="82" t="str">
        <f t="shared" si="41"/>
        <v>-</v>
      </c>
      <c r="CG53" s="82" t="str">
        <f t="shared" si="42"/>
        <v>-</v>
      </c>
      <c r="CH53" s="82" t="str">
        <f t="shared" si="43"/>
        <v>-</v>
      </c>
      <c r="CI53" s="82" t="str">
        <f t="shared" si="44"/>
        <v>-</v>
      </c>
      <c r="CJ53" s="82" t="str">
        <f t="shared" si="45"/>
        <v>-</v>
      </c>
      <c r="CK53" s="82" t="str">
        <f t="shared" si="46"/>
        <v>-</v>
      </c>
    </row>
    <row r="54" spans="1:89" s="82" customFormat="1" ht="18" customHeight="1">
      <c r="A54" s="81" t="str">
        <f>scriv!AL16</f>
        <v>OpenLevelE</v>
      </c>
      <c r="B54" s="81" t="str">
        <f>IF(scriv!D16&lt;&gt;"",scriv!D16,"")</f>
        <v>Open Level E</v>
      </c>
      <c r="C54" s="81" t="str">
        <f>IF( scriv!AP16&lt;&gt;"", IF(D54&lt;&gt;"","connection ","")&amp;scriv!AP16,IF(D54&lt;&gt;"","connection",""))</f>
        <v/>
      </c>
      <c r="D54" s="82" t="str">
        <f>scriv!AN16</f>
        <v/>
      </c>
      <c r="E54" s="82" t="str">
        <f>scriv!AO16</f>
        <v/>
      </c>
      <c r="F54" s="156">
        <f>ROW()</f>
        <v>54</v>
      </c>
      <c r="G54" s="288">
        <f>scriv!AC16</f>
        <v>0</v>
      </c>
      <c r="H54" s="288">
        <f>scriv!AD16</f>
        <v>0</v>
      </c>
      <c r="I54" s="81" t="str">
        <f>IF(scriv!AE16&lt;&gt;"",scriv!AE16,J54)</f>
        <v/>
      </c>
      <c r="J54" s="81" t="str">
        <f>IF(scriv!AF16&lt;&gt;"",scriv!AF16,"")</f>
        <v/>
      </c>
      <c r="K54" s="82" t="str">
        <f>IF(scriv!Y16&lt;&gt;"",scriv!Y16,$K$36)</f>
        <v>none</v>
      </c>
      <c r="L54" s="82">
        <f>IF(scriv!Z16&lt;&gt;"",scriv!Z16,$L$36)</f>
        <v>0</v>
      </c>
      <c r="M54" s="82" t="str">
        <f>IF(scriv!AA16&lt;&gt;"",scriv!AA16,$M$36)</f>
        <v>OpenClose</v>
      </c>
      <c r="N54" s="82">
        <f>IF(scriv!AB16&lt;&gt;"",scriv!AB16,$N$36)</f>
        <v>0</v>
      </c>
      <c r="O54" s="119" t="str">
        <f t="shared" si="8"/>
        <v/>
      </c>
      <c r="P54" s="81" t="str">
        <f>IF(scriv!I16&lt;&gt;"",scriv!I16,"")</f>
        <v/>
      </c>
      <c r="Q54" s="81" t="str">
        <f>IF(scriv!J16&lt;&gt;"",scriv!J16,"")</f>
        <v/>
      </c>
      <c r="R54" s="81">
        <f>IF(scriv!K16&lt;&gt;"",scriv!K16,
IF(I54&lt;&gt;"",1,$R$36))</f>
        <v>1</v>
      </c>
      <c r="S54" s="81" t="str">
        <f>IF(scriv!L16&lt;&gt;"",scriv!L16,
IF(scriv!AF16&lt;&gt;"",$S$36,"none"))</f>
        <v>none</v>
      </c>
      <c r="T54" s="81" t="str">
        <f>IF(scriv!Q16&lt;&gt;"",scriv!Q16,"")</f>
        <v/>
      </c>
      <c r="U54" s="81" t="str">
        <f>IF(scriv!R16&lt;&gt;"",scriv!R16,"")</f>
        <v/>
      </c>
      <c r="V54" s="81" t="str">
        <f>IF(scriv!S16&lt;&gt;"",scriv!S16,"")</f>
        <v/>
      </c>
      <c r="W54" s="81" t="str">
        <f>IF(scriv!T16&lt;&gt;"",scriv!T16,"")</f>
        <v/>
      </c>
      <c r="X54" s="81" t="str">
        <f>IF($E54="",
( IF(scriv!AH16&lt;&gt;"", LEFT( scriv!AH16, FIND(",",scriv!AH16)-1) &amp; "=" &amp; $AH54 &amp; RIGHT( scriv!AH16, LEN(scriv!AH16) + 1 - FIND(",",scriv!AH16)),
  IF($X$36&lt;&gt;"",LEFT( X$36, FIND(",",X$36)-1) &amp; "=" &amp; $AH54 &amp; RIGHT( X$36, LEN(X$36) + 1 - FIND(",",X$36)),""))),
IF(scriv!M16&lt;&gt;"", LEFT( scriv!M16, FIND(",",scriv!M16)-1) &amp; "=" &amp; $AH54 &amp; RIGHT( scriv!M16, LEN(scriv!M16) + 1 - FIND(",",scriv!M16)),
LEFT( X$37, FIND(",",X$37)-1) &amp; "=" &amp; $AH54 &amp; RIGHT( X$37, LEN(X$37) + 1 - FIND(",",X$37))))</f>
        <v>fadeOn=OpenLevelE,0.8</v>
      </c>
      <c r="Y54" s="81" t="str">
        <f>IF($E54="",
( IF(scriv!AI16&lt;&gt;"", LEFT( scriv!AI16, FIND(",",scriv!AI16)-1) &amp; "=" &amp; $AH54 &amp; RIGHT( scriv!AI16, LEN(scriv!AI16) + 1 - FIND(",",scriv!AI16)),
  IF($Y$36&lt;&gt;"",LEFT( Y$36, FIND(",",Y$36)-1) &amp; "=" &amp; $AH54 &amp; RIGHT( Y$36, LEN(Y$36) + 1 - FIND(",",Y$36)),""))),
IF(scriv!N16&lt;&gt;"", LEFT( scriv!N16, FIND(",",scriv!N16)-1) &amp; "=" &amp; $AH54 &amp; RIGHT( scriv!N16, LEN(scriv!N16) + 1 - FIND(",",scriv!N16)),
LEFT( Y$37, FIND(",",Y$37)-1) &amp; "=" &amp; $AH54 &amp; RIGHT( Y$37, LEN(Y$37) + 1 - FIND(",",Y$37))))</f>
        <v>fadeOff=OpenLevelE,0.8</v>
      </c>
      <c r="Z54" s="81" t="str">
        <f>IF($E54="",
( IF(scriv!AJ16&lt;&gt;"", LEFT( scriv!AJ16, FIND(",",scriv!AJ16)-1) &amp; "=" &amp; $AH54 &amp; RIGHT( scriv!AJ16, LEN(scriv!AJ16) + 1 - FIND(",",scriv!AJ16)),
  IF($Z$36&lt;&gt;"",LEFT( Z$36, FIND(",",Z$36)-1) &amp; "=" &amp; $AH54 &amp; RIGHT( Z$36, LEN(Z$36) + 1 - FIND(",",Z$36)),""))),
IF(scriv!O16&lt;&gt;"", LEFT( scriv!O16, FIND(",",scriv!O16)-1) &amp; "=" &amp; $AH54 &amp; RIGHT( scriv!O16, LEN(scriv!O16) + 1 - FIND(",",scriv!O16)),
LEFT( Z$37, FIND(",",Z$37)-1) &amp; "=" &amp; $AH54 &amp; RIGHT( Z$37, LEN(Z$37) + 1 - FIND(",",Z$37))))</f>
        <v>fadeOpen=OpenLevelE,1.2</v>
      </c>
      <c r="AA54" s="81" t="str">
        <f>IF($E54="",
( IF(scriv!AK16&lt;&gt;"", LEFT( scriv!AK16, FIND(",",scriv!AK16)-1) &amp; "=" &amp; $AH54 &amp; RIGHT( scriv!AK16, LEN(scriv!AK16) + 1 - FIND(",",scriv!AK16)),
  IF($AA$36&lt;&gt;"",LEFT( AA$36, FIND(",",AA$36)-1) &amp; "=" &amp; $AH54 &amp; RIGHT( AA$36, LEN(AA$36) + 1 - FIND(",",AA$36)),""))),
IF(scriv!P16&lt;&gt;"", LEFT( scriv!P16, FIND(",",scriv!P16)-1) &amp; "=" &amp; $AH54 &amp; RIGHT( scriv!P16, LEN(scriv!P16) + 1 - FIND(",",scriv!P16)),
LEFT( AA$37, FIND(",",AA$37)-1) &amp; "=" &amp; $AH54 &amp; RIGHT( AA$37, LEN(AA$37) + 1 - FIND(",",AA$37))))</f>
        <v>fadeClose=OpenLevelE,1.2</v>
      </c>
      <c r="AB54" s="167" t="str">
        <f t="shared" si="2"/>
        <v>noTitle</v>
      </c>
      <c r="AC54" s="167"/>
      <c r="AD54" s="45"/>
      <c r="AE54" s="168"/>
      <c r="AF54" s="169" t="str">
        <f>IF(D54="",scriv!B16,"")</f>
        <v>2.1.5</v>
      </c>
      <c r="AG54" s="170" t="str">
        <f t="shared" si="10"/>
        <v/>
      </c>
      <c r="AH54" s="169" t="str">
        <f t="shared" si="11"/>
        <v>OpenLevelE</v>
      </c>
      <c r="AI54" s="169" t="str">
        <f t="shared" si="12"/>
        <v>Open Level E</v>
      </c>
      <c r="AJ54" s="86">
        <f>ROUNDDOWN( (LEN(scriv!B16)+1) / 2, 0 )</f>
        <v>3</v>
      </c>
      <c r="AK54" s="82">
        <f t="shared" si="13"/>
        <v>2</v>
      </c>
      <c r="AL54" s="82">
        <f t="shared" si="14"/>
        <v>1</v>
      </c>
      <c r="AM54" s="82">
        <f t="shared" si="15"/>
        <v>5</v>
      </c>
      <c r="AN54" s="82" t="str">
        <f t="shared" si="16"/>
        <v>-</v>
      </c>
      <c r="AO54" s="82" t="str">
        <f t="shared" si="17"/>
        <v>-</v>
      </c>
      <c r="AP54" s="82" t="str">
        <f t="shared" si="18"/>
        <v>-</v>
      </c>
      <c r="AQ54" s="82" t="str">
        <f t="shared" si="19"/>
        <v>-</v>
      </c>
      <c r="AR54" s="82" t="str">
        <f t="shared" si="20"/>
        <v>-</v>
      </c>
      <c r="AT54" s="82">
        <f t="shared" si="4"/>
        <v>2</v>
      </c>
      <c r="AU54" s="82">
        <f ca="1">IF(    MAX(OFFSET(AL54,0,0,MATCH("-",AL54:AL$638,0))) = 0,"",
IFERROR(MAX(OFFSET(AL54,0,0,MATCH("-",AL54:AL$638,0))),""))</f>
        <v>11</v>
      </c>
      <c r="AV54" s="82">
        <f ca="1">IF(    MAX(OFFSET(AM54,0,0,MATCH("-",AM54:AM$638,0))) = 0,"",
IFERROR(MAX(OFFSET(AM54,0,0,MATCH("-",AM54:AM$638,0))),""))</f>
        <v>5</v>
      </c>
      <c r="AW54" s="82" t="str">
        <f ca="1">IF(    MAX(OFFSET(AN54,0,0,MATCH("-",AN54:AN$638,0))) = 0,"",
IFERROR(MAX(OFFSET(AN54,0,0,MATCH("-",AN54:AN$638,0))),""))</f>
        <v/>
      </c>
      <c r="AX54" s="82" t="str">
        <f ca="1">IF(    MAX(OFFSET(AO54,0,0,MATCH("-",AO54:AO$638,0))) = 0,"",
IFERROR(MAX(OFFSET(AO54,0,0,MATCH("-",AO54:AO$638,0))),""))</f>
        <v/>
      </c>
      <c r="AY54" s="82" t="str">
        <f ca="1">IF(    MAX(OFFSET(AP54,0,0,MATCH("-",AP54:AP$638,0))) = 0,"",
IFERROR(MAX(OFFSET(AP54,0,0,MATCH("-",AP54:AP$638,0))),""))</f>
        <v/>
      </c>
      <c r="AZ54" s="82" t="str">
        <f ca="1">IF(    MAX(OFFSET(AQ54,0,0,MATCH("-",AQ54:AQ$638,0))) = 0,"",
IFERROR(MAX(OFFSET(AQ54,0,0,MATCH("-",AQ54:AQ$638,0))),""))</f>
        <v/>
      </c>
      <c r="BA54" s="82" t="str">
        <f ca="1">IF(    MAX(OFFSET(AR54,0,0,MATCH("-",AR54:AR$638,0))) = 0,"",
IFERROR(MAX(OFFSET(AR54,0,0,MATCH("-",AR54:AR$638,0))),""))</f>
        <v/>
      </c>
      <c r="BB54" s="112">
        <f t="shared" ca="1" si="21"/>
        <v>14.727272727272732</v>
      </c>
      <c r="BC54" s="111">
        <f t="shared" ca="1" si="22"/>
        <v>0</v>
      </c>
      <c r="BD54" s="112">
        <f t="shared" ca="1" si="23"/>
        <v>0</v>
      </c>
      <c r="BE54" s="111">
        <f t="shared" ca="1" si="24"/>
        <v>39.090909090909093</v>
      </c>
      <c r="BF54" s="113">
        <f t="shared" ca="1" si="25"/>
        <v>2000</v>
      </c>
      <c r="BG54" s="113">
        <f t="shared" ca="1" si="26"/>
        <v>0</v>
      </c>
      <c r="BH54" s="112">
        <f t="shared" ca="1" si="27"/>
        <v>2000</v>
      </c>
      <c r="BI54" s="112">
        <f t="shared" ca="1" si="28"/>
        <v>39.090909090909093</v>
      </c>
      <c r="BJ54" s="157"/>
      <c r="BK54" s="157"/>
      <c r="BL54" s="158" t="str">
        <f>scriv!AM16</f>
        <v>OnOffOpenClose</v>
      </c>
      <c r="BM54" s="157"/>
      <c r="BN54" s="157" t="str">
        <f t="shared" si="29"/>
        <v>node</v>
      </c>
      <c r="BO54" s="157"/>
      <c r="BP54" s="159">
        <f t="shared" ca="1" si="30"/>
        <v>1</v>
      </c>
      <c r="BQ54" s="159">
        <f t="shared" ca="1" si="31"/>
        <v>1</v>
      </c>
      <c r="BR54" s="159">
        <f t="shared" si="5"/>
        <v>1</v>
      </c>
      <c r="BS54" s="159" t="str">
        <f t="shared" si="6"/>
        <v>symbol</v>
      </c>
      <c r="BT54" s="157" t="str">
        <f>IF(scriv!V16&lt;&gt;"",scriv!V16,
IF(E54="",IFERROR(VLOOKUP(BL54,$AH$40:$BT$638,39,FALSE),$BT$36),
$BT$37))</f>
        <v>uno</v>
      </c>
      <c r="BU54" s="166">
        <f t="shared" ca="1" si="32"/>
        <v>2000</v>
      </c>
      <c r="BV54" s="166">
        <f t="shared" ca="1" si="33"/>
        <v>39.090000000000003</v>
      </c>
      <c r="BW54" s="166">
        <f t="shared" ca="1" si="34"/>
        <v>0</v>
      </c>
      <c r="BX54" s="166">
        <f t="shared" ca="1" si="35"/>
        <v>0</v>
      </c>
      <c r="BY54" s="180" t="str">
        <f t="shared" si="36"/>
        <v/>
      </c>
      <c r="BZ54" s="180" t="str">
        <f t="shared" si="37"/>
        <v/>
      </c>
      <c r="CA54" s="81" t="str">
        <f>IF(scriv!E16&lt;&gt;"",scriv!E16,"")</f>
        <v/>
      </c>
      <c r="CB54" s="82">
        <f t="shared" si="9"/>
        <v>0</v>
      </c>
      <c r="CC54" s="82" t="str">
        <f t="shared" si="38"/>
        <v>2.1.5</v>
      </c>
      <c r="CD54" s="82" t="str">
        <f t="shared" si="39"/>
        <v>1.5</v>
      </c>
      <c r="CE54" s="82" t="str">
        <f t="shared" si="40"/>
        <v>5</v>
      </c>
      <c r="CF54" s="82" t="str">
        <f t="shared" si="41"/>
        <v>-</v>
      </c>
      <c r="CG54" s="82" t="str">
        <f t="shared" si="42"/>
        <v>-</v>
      </c>
      <c r="CH54" s="82" t="str">
        <f t="shared" si="43"/>
        <v>-</v>
      </c>
      <c r="CI54" s="82" t="str">
        <f t="shared" si="44"/>
        <v>-</v>
      </c>
      <c r="CJ54" s="82" t="str">
        <f t="shared" si="45"/>
        <v>-</v>
      </c>
      <c r="CK54" s="82" t="str">
        <f t="shared" si="46"/>
        <v>-</v>
      </c>
    </row>
    <row r="55" spans="1:89" s="82" customFormat="1" ht="18" customHeight="1">
      <c r="A55" s="81" t="str">
        <f>scriv!AL17</f>
        <v>CustomFunctions</v>
      </c>
      <c r="B55" s="81" t="str">
        <f>IF(scriv!D17&lt;&gt;"",scriv!D17,"")</f>
        <v>Custom Functions</v>
      </c>
      <c r="C55" s="81" t="str">
        <f>IF( scriv!AP17&lt;&gt;"", IF(D55&lt;&gt;"","connection ","")&amp;scriv!AP17,IF(D55&lt;&gt;"","connection",""))</f>
        <v/>
      </c>
      <c r="D55" s="82" t="str">
        <f>scriv!AN17</f>
        <v/>
      </c>
      <c r="E55" s="82" t="str">
        <f>scriv!AO17</f>
        <v/>
      </c>
      <c r="F55" s="156">
        <f>ROW()</f>
        <v>55</v>
      </c>
      <c r="G55" s="288">
        <f>scriv!AC17</f>
        <v>0</v>
      </c>
      <c r="H55" s="288">
        <f>scriv!AD17</f>
        <v>0</v>
      </c>
      <c r="I55" s="81" t="str">
        <f>IF(scriv!AE17&lt;&gt;"",scriv!AE17,J55)</f>
        <v/>
      </c>
      <c r="J55" s="81" t="str">
        <f>IF(scriv!AF17&lt;&gt;"",scriv!AF17,"")</f>
        <v/>
      </c>
      <c r="K55" s="82" t="str">
        <f>IF(scriv!Y17&lt;&gt;"",scriv!Y17,$K$36)</f>
        <v>none</v>
      </c>
      <c r="L55" s="82">
        <f>IF(scriv!Z17&lt;&gt;"",scriv!Z17,$L$36)</f>
        <v>0</v>
      </c>
      <c r="M55" s="82" t="str">
        <f>IF(scriv!AA17&lt;&gt;"",scriv!AA17,$M$36)</f>
        <v>OpenClose</v>
      </c>
      <c r="N55" s="82">
        <f>IF(scriv!AB17&lt;&gt;"",scriv!AB17,$N$36)</f>
        <v>0</v>
      </c>
      <c r="O55" s="119" t="str">
        <f t="shared" si="8"/>
        <v/>
      </c>
      <c r="P55" s="81" t="str">
        <f>IF(scriv!I17&lt;&gt;"",scriv!I17,"")</f>
        <v/>
      </c>
      <c r="Q55" s="81" t="str">
        <f>IF(scriv!J17&lt;&gt;"",scriv!J17,"")</f>
        <v/>
      </c>
      <c r="R55" s="81">
        <f>IF(scriv!K17&lt;&gt;"",scriv!K17,
IF(I55&lt;&gt;"",1,$R$36))</f>
        <v>1</v>
      </c>
      <c r="S55" s="81" t="str">
        <f>IF(scriv!L17&lt;&gt;"",scriv!L17,
IF(scriv!AF17&lt;&gt;"",$S$36,"none"))</f>
        <v>none</v>
      </c>
      <c r="T55" s="81" t="str">
        <f>IF(scriv!Q17&lt;&gt;"",scriv!Q17,"")</f>
        <v/>
      </c>
      <c r="U55" s="81" t="str">
        <f>IF(scriv!R17&lt;&gt;"",scriv!R17,"")</f>
        <v/>
      </c>
      <c r="V55" s="81" t="str">
        <f>IF(scriv!S17&lt;&gt;"",scriv!S17,"")</f>
        <v/>
      </c>
      <c r="W55" s="81" t="str">
        <f>IF(scriv!T17&lt;&gt;"",scriv!T17,"")</f>
        <v/>
      </c>
      <c r="X55" s="81" t="str">
        <f>IF($E55="",
( IF(scriv!AH17&lt;&gt;"", LEFT( scriv!AH17, FIND(",",scriv!AH17)-1) &amp; "=" &amp; $AH55 &amp; RIGHT( scriv!AH17, LEN(scriv!AH17) + 1 - FIND(",",scriv!AH17)),
  IF($X$36&lt;&gt;"",LEFT( X$36, FIND(",",X$36)-1) &amp; "=" &amp; $AH55 &amp; RIGHT( X$36, LEN(X$36) + 1 - FIND(",",X$36)),""))),
IF(scriv!M17&lt;&gt;"", LEFT( scriv!M17, FIND(",",scriv!M17)-1) &amp; "=" &amp; $AH55 &amp; RIGHT( scriv!M17, LEN(scriv!M17) + 1 - FIND(",",scriv!M17)),
LEFT( X$37, FIND(",",X$37)-1) &amp; "=" &amp; $AH55 &amp; RIGHT( X$37, LEN(X$37) + 1 - FIND(",",X$37))))</f>
        <v>fadeOn=CustomFunctions,0.8</v>
      </c>
      <c r="Y55" s="81" t="str">
        <f>IF($E55="",
( IF(scriv!AI17&lt;&gt;"", LEFT( scriv!AI17, FIND(",",scriv!AI17)-1) &amp; "=" &amp; $AH55 &amp; RIGHT( scriv!AI17, LEN(scriv!AI17) + 1 - FIND(",",scriv!AI17)),
  IF($Y$36&lt;&gt;"",LEFT( Y$36, FIND(",",Y$36)-1) &amp; "=" &amp; $AH55 &amp; RIGHT( Y$36, LEN(Y$36) + 1 - FIND(",",Y$36)),""))),
IF(scriv!N17&lt;&gt;"", LEFT( scriv!N17, FIND(",",scriv!N17)-1) &amp; "=" &amp; $AH55 &amp; RIGHT( scriv!N17, LEN(scriv!N17) + 1 - FIND(",",scriv!N17)),
LEFT( Y$37, FIND(",",Y$37)-1) &amp; "=" &amp; $AH55 &amp; RIGHT( Y$37, LEN(Y$37) + 1 - FIND(",",Y$37))))</f>
        <v>fadeOff=CustomFunctions,0.8</v>
      </c>
      <c r="Z55" s="81" t="str">
        <f>IF($E55="",
( IF(scriv!AJ17&lt;&gt;"", LEFT( scriv!AJ17, FIND(",",scriv!AJ17)-1) &amp; "=" &amp; $AH55 &amp; RIGHT( scriv!AJ17, LEN(scriv!AJ17) + 1 - FIND(",",scriv!AJ17)),
  IF($Z$36&lt;&gt;"",LEFT( Z$36, FIND(",",Z$36)-1) &amp; "=" &amp; $AH55 &amp; RIGHT( Z$36, LEN(Z$36) + 1 - FIND(",",Z$36)),""))),
IF(scriv!O17&lt;&gt;"", LEFT( scriv!O17, FIND(",",scriv!O17)-1) &amp; "=" &amp; $AH55 &amp; RIGHT( scriv!O17, LEN(scriv!O17) + 1 - FIND(",",scriv!O17)),
LEFT( Z$37, FIND(",",Z$37)-1) &amp; "=" &amp; $AH55 &amp; RIGHT( Z$37, LEN(Z$37) + 1 - FIND(",",Z$37))))</f>
        <v>fadeOpen=CustomFunctions,1.2</v>
      </c>
      <c r="AA55" s="81" t="str">
        <f>IF($E55="",
( IF(scriv!AK17&lt;&gt;"", LEFT( scriv!AK17, FIND(",",scriv!AK17)-1) &amp; "=" &amp; $AH55 &amp; RIGHT( scriv!AK17, LEN(scriv!AK17) + 1 - FIND(",",scriv!AK17)),
  IF($AA$36&lt;&gt;"",LEFT( AA$36, FIND(",",AA$36)-1) &amp; "=" &amp; $AH55 &amp; RIGHT( AA$36, LEN(AA$36) + 1 - FIND(",",AA$36)),""))),
IF(scriv!P17&lt;&gt;"", LEFT( scriv!P17, FIND(",",scriv!P17)-1) &amp; "=" &amp; $AH55 &amp; RIGHT( scriv!P17, LEN(scriv!P17) + 1 - FIND(",",scriv!P17)),
LEFT( AA$37, FIND(",",AA$37)-1) &amp; "=" &amp; $AH55 &amp; RIGHT( AA$37, LEN(AA$37) + 1 - FIND(",",AA$37))))</f>
        <v>fadeClose=CustomFunctions,1.2</v>
      </c>
      <c r="AB55" s="167" t="str">
        <f t="shared" si="2"/>
        <v>noTitle</v>
      </c>
      <c r="AC55" s="167"/>
      <c r="AD55" s="45"/>
      <c r="AE55" s="168"/>
      <c r="AF55" s="169">
        <f>IF(D55="",scriv!B17,"")</f>
        <v>2.2000000000000002</v>
      </c>
      <c r="AG55" s="170" t="str">
        <f t="shared" si="10"/>
        <v/>
      </c>
      <c r="AH55" s="169" t="str">
        <f t="shared" si="11"/>
        <v>CustomFunctions</v>
      </c>
      <c r="AI55" s="169" t="str">
        <f t="shared" si="12"/>
        <v>Custom Functions</v>
      </c>
      <c r="AJ55" s="86">
        <f>ROUNDDOWN( (LEN(scriv!B17)+1) / 2, 0 )</f>
        <v>2</v>
      </c>
      <c r="AK55" s="82">
        <f t="shared" si="13"/>
        <v>2</v>
      </c>
      <c r="AL55" s="82">
        <f t="shared" si="14"/>
        <v>2</v>
      </c>
      <c r="AM55" s="82" t="str">
        <f t="shared" si="15"/>
        <v>-</v>
      </c>
      <c r="AN55" s="82" t="str">
        <f t="shared" si="16"/>
        <v>-</v>
      </c>
      <c r="AO55" s="82" t="str">
        <f t="shared" si="17"/>
        <v>-</v>
      </c>
      <c r="AP55" s="82" t="str">
        <f t="shared" si="18"/>
        <v>-</v>
      </c>
      <c r="AQ55" s="82" t="str">
        <f t="shared" si="19"/>
        <v>-</v>
      </c>
      <c r="AR55" s="82" t="str">
        <f t="shared" si="20"/>
        <v>-</v>
      </c>
      <c r="AT55" s="82">
        <f t="shared" si="4"/>
        <v>2</v>
      </c>
      <c r="AU55" s="82">
        <f ca="1">IF(    MAX(OFFSET(AL55,0,0,MATCH("-",AL55:AL$638,0))) = 0,"",
IFERROR(MAX(OFFSET(AL55,0,0,MATCH("-",AL55:AL$638,0))),""))</f>
        <v>11</v>
      </c>
      <c r="AV55" s="82" t="str">
        <f ca="1">IF(    MAX(OFFSET(AM55,0,0,MATCH("-",AM55:AM$638,0))) = 0,"",
IFERROR(MAX(OFFSET(AM55,0,0,MATCH("-",AM55:AM$638,0))),""))</f>
        <v/>
      </c>
      <c r="AW55" s="82" t="str">
        <f ca="1">IF(    MAX(OFFSET(AN55,0,0,MATCH("-",AN55:AN$638,0))) = 0,"",
IFERROR(MAX(OFFSET(AN55,0,0,MATCH("-",AN55:AN$638,0))),""))</f>
        <v/>
      </c>
      <c r="AX55" s="82" t="str">
        <f ca="1">IF(    MAX(OFFSET(AO55,0,0,MATCH("-",AO55:AO$638,0))) = 0,"",
IFERROR(MAX(OFFSET(AO55,0,0,MATCH("-",AO55:AO$638,0))),""))</f>
        <v/>
      </c>
      <c r="AY55" s="82" t="str">
        <f ca="1">IF(    MAX(OFFSET(AP55,0,0,MATCH("-",AP55:AP$638,0))) = 0,"",
IFERROR(MAX(OFFSET(AP55,0,0,MATCH("-",AP55:AP$638,0))),""))</f>
        <v/>
      </c>
      <c r="AZ55" s="82" t="str">
        <f ca="1">IF(    MAX(OFFSET(AQ55,0,0,MATCH("-",AQ55:AQ$638,0))) = 0,"",
IFERROR(MAX(OFFSET(AQ55,0,0,MATCH("-",AQ55:AQ$638,0))),""))</f>
        <v/>
      </c>
      <c r="BA55" s="82" t="str">
        <f ca="1">IF(    MAX(OFFSET(AR55,0,0,MATCH("-",AR55:AR$638,0))) = 0,"",
IFERROR(MAX(OFFSET(AR55,0,0,MATCH("-",AR55:AR$638,0))),""))</f>
        <v/>
      </c>
      <c r="BB55" s="112">
        <f t="shared" ca="1" si="21"/>
        <v>24.545454545454547</v>
      </c>
      <c r="BC55" s="111">
        <f t="shared" ca="1" si="22"/>
        <v>0</v>
      </c>
      <c r="BD55" s="112">
        <f t="shared" ca="1" si="23"/>
        <v>0</v>
      </c>
      <c r="BE55" s="111">
        <f t="shared" ca="1" si="24"/>
        <v>-22.72727272727272</v>
      </c>
      <c r="BF55" s="113">
        <f t="shared" ca="1" si="25"/>
        <v>2000</v>
      </c>
      <c r="BG55" s="113">
        <f t="shared" ca="1" si="26"/>
        <v>0</v>
      </c>
      <c r="BH55" s="112">
        <f t="shared" ca="1" si="27"/>
        <v>2000</v>
      </c>
      <c r="BI55" s="112">
        <f t="shared" ca="1" si="28"/>
        <v>-22.72727272727272</v>
      </c>
      <c r="BJ55" s="157"/>
      <c r="BK55" s="157"/>
      <c r="BL55" s="158" t="str">
        <f>scriv!AM17</f>
        <v>Story</v>
      </c>
      <c r="BM55" s="157"/>
      <c r="BN55" s="157" t="str">
        <f t="shared" si="29"/>
        <v>node</v>
      </c>
      <c r="BO55" s="157"/>
      <c r="BP55" s="159">
        <f t="shared" ca="1" si="30"/>
        <v>1</v>
      </c>
      <c r="BQ55" s="159">
        <f t="shared" ca="1" si="31"/>
        <v>1</v>
      </c>
      <c r="BR55" s="159">
        <f t="shared" si="5"/>
        <v>1</v>
      </c>
      <c r="BS55" s="159" t="str">
        <f t="shared" si="6"/>
        <v>symbol</v>
      </c>
      <c r="BT55" s="157" t="str">
        <f>IF(scriv!V17&lt;&gt;"",scriv!V17,
IF(E55="",IFERROR(VLOOKUP(BL55,$AH$40:$BT$638,39,FALSE),$BT$36),
$BT$37))</f>
        <v>uno</v>
      </c>
      <c r="BU55" s="166">
        <f t="shared" ca="1" si="32"/>
        <v>2000</v>
      </c>
      <c r="BV55" s="166">
        <f t="shared" ca="1" si="33"/>
        <v>-22.73</v>
      </c>
      <c r="BW55" s="166">
        <f t="shared" ca="1" si="34"/>
        <v>0</v>
      </c>
      <c r="BX55" s="166">
        <f t="shared" ca="1" si="35"/>
        <v>0</v>
      </c>
      <c r="BY55" s="180" t="str">
        <f t="shared" si="36"/>
        <v/>
      </c>
      <c r="BZ55" s="180" t="str">
        <f t="shared" si="37"/>
        <v/>
      </c>
      <c r="CA55" s="81" t="str">
        <f>IF(scriv!E17&lt;&gt;"",scriv!E17,"")</f>
        <v/>
      </c>
      <c r="CB55" s="82">
        <f t="shared" si="9"/>
        <v>0</v>
      </c>
      <c r="CC55" s="82">
        <f t="shared" si="38"/>
        <v>2.2000000000000002</v>
      </c>
      <c r="CD55" s="82" t="str">
        <f t="shared" si="39"/>
        <v>2</v>
      </c>
      <c r="CE55" s="82" t="str">
        <f t="shared" si="40"/>
        <v>-</v>
      </c>
      <c r="CF55" s="82" t="str">
        <f t="shared" si="41"/>
        <v>-</v>
      </c>
      <c r="CG55" s="82" t="str">
        <f t="shared" si="42"/>
        <v>-</v>
      </c>
      <c r="CH55" s="82" t="str">
        <f t="shared" si="43"/>
        <v>-</v>
      </c>
      <c r="CI55" s="82" t="str">
        <f t="shared" si="44"/>
        <v>-</v>
      </c>
      <c r="CJ55" s="82" t="str">
        <f t="shared" si="45"/>
        <v>-</v>
      </c>
      <c r="CK55" s="82" t="str">
        <f t="shared" si="46"/>
        <v>-</v>
      </c>
    </row>
    <row r="56" spans="1:89" s="82" customFormat="1" ht="18" customHeight="1">
      <c r="A56" s="81" t="str">
        <f>scriv!AL18</f>
        <v>changeCustomFunctions</v>
      </c>
      <c r="B56" s="81" t="str">
        <f>IF(scriv!D18&lt;&gt;"",scriv!D18,"")</f>
        <v>changeCustom Functions</v>
      </c>
      <c r="C56" s="81" t="str">
        <f>IF( scriv!AP18&lt;&gt;"", IF(D56&lt;&gt;"","connection ","")&amp;scriv!AP18,IF(D56&lt;&gt;"","connection",""))</f>
        <v/>
      </c>
      <c r="D56" s="82" t="str">
        <f>scriv!AN18</f>
        <v/>
      </c>
      <c r="E56" s="82" t="str">
        <f>scriv!AO18</f>
        <v/>
      </c>
      <c r="F56" s="156">
        <f>ROW()</f>
        <v>56</v>
      </c>
      <c r="G56" s="288">
        <f>scriv!AC18</f>
        <v>0</v>
      </c>
      <c r="H56" s="288">
        <f>scriv!AD18</f>
        <v>0</v>
      </c>
      <c r="I56" s="81" t="str">
        <f>IF(scriv!AE18&lt;&gt;"",scriv!AE18,J56)</f>
        <v>changeCustom=key,newFn,unoId,duration,hScale,vScale,numDraws_x000D_+++&amp;changeCustom='onFunction',fadeOn,n0,1.2,1,1,0_x000D__x000D__x000D_changeCustomChildren = key,newFn,unoId,duration,hScale,vScale,numDraws_x000D_+++&amp;changeCustomChildren='onFunction',fadeOn,n0,1.2,1,1,0_x000D_</v>
      </c>
      <c r="J56" s="81" t="str">
        <f>IF(scriv!AF18&lt;&gt;"",scriv!AF18,"")</f>
        <v>changeCustom=key,newFn,unoId,duration,hScale,vScale,numDraws_x000D_+++&amp;changeCustom='onFunction',fadeOn,n0,1.2,1,1,0_x000D__x000D__x000D_changeCustomChildren = key,newFn,unoId,duration,hScale,vScale,numDraws_x000D_+++&amp;changeCustomChildren='onFunction',fadeOn,n0,1.2,1,1,0_x000D_</v>
      </c>
      <c r="K56" s="82" t="str">
        <f>IF(scriv!Y18&lt;&gt;"",scriv!Y18,$K$36)</f>
        <v>none</v>
      </c>
      <c r="L56" s="82">
        <f>IF(scriv!Z18&lt;&gt;"",scriv!Z18,$L$36)</f>
        <v>0</v>
      </c>
      <c r="M56" s="82" t="str">
        <f>IF(scriv!AA18&lt;&gt;"",scriv!AA18,$M$36)</f>
        <v>OpenClose</v>
      </c>
      <c r="N56" s="82">
        <f>IF(scriv!AB18&lt;&gt;"",scriv!AB18,$N$36)</f>
        <v>0</v>
      </c>
      <c r="O56" s="119" t="str">
        <f t="shared" si="8"/>
        <v/>
      </c>
      <c r="P56" s="81" t="str">
        <f>IF(scriv!I18&lt;&gt;"",scriv!I18,"")</f>
        <v/>
      </c>
      <c r="Q56" s="81" t="str">
        <f>IF(scriv!J18&lt;&gt;"",scriv!J18,"")</f>
        <v/>
      </c>
      <c r="R56" s="81">
        <f>IF(scriv!K18&lt;&gt;"",scriv!K18,
IF(I56&lt;&gt;"",1,$R$36))</f>
        <v>1</v>
      </c>
      <c r="S56" s="81" t="str">
        <f>IF(scriv!L18&lt;&gt;"",scriv!L18,
IF(scriv!AF18&lt;&gt;"",$S$36,"none"))</f>
        <v>hover</v>
      </c>
      <c r="T56" s="81" t="str">
        <f>IF(scriv!Q18&lt;&gt;"",scriv!Q18,"")</f>
        <v/>
      </c>
      <c r="U56" s="81" t="str">
        <f>IF(scriv!R18&lt;&gt;"",scriv!R18,"")</f>
        <v/>
      </c>
      <c r="V56" s="81" t="str">
        <f>IF(scriv!S18&lt;&gt;"",scriv!S18,"")</f>
        <v/>
      </c>
      <c r="W56" s="81" t="str">
        <f>IF(scriv!T18&lt;&gt;"",scriv!T18,"")</f>
        <v/>
      </c>
      <c r="X56" s="81" t="str">
        <f>IF($E56="",
( IF(scriv!AH18&lt;&gt;"", LEFT( scriv!AH18, FIND(",",scriv!AH18)-1) &amp; "=" &amp; $AH56 &amp; RIGHT( scriv!AH18, LEN(scriv!AH18) + 1 - FIND(",",scriv!AH18)),
  IF($X$36&lt;&gt;"",LEFT( X$36, FIND(",",X$36)-1) &amp; "=" &amp; $AH56 &amp; RIGHT( X$36, LEN(X$36) + 1 - FIND(",",X$36)),""))),
IF(scriv!M18&lt;&gt;"", LEFT( scriv!M18, FIND(",",scriv!M18)-1) &amp; "=" &amp; $AH56 &amp; RIGHT( scriv!M18, LEN(scriv!M18) + 1 - FIND(",",scriv!M18)),
LEFT( X$37, FIND(",",X$37)-1) &amp; "=" &amp; $AH56 &amp; RIGHT( X$37, LEN(X$37) + 1 - FIND(",",X$37))))</f>
        <v>fadeOn=changeCustomFunctions,0.8</v>
      </c>
      <c r="Y56" s="81" t="str">
        <f>IF($E56="",
( IF(scriv!AI18&lt;&gt;"", LEFT( scriv!AI18, FIND(",",scriv!AI18)-1) &amp; "=" &amp; $AH56 &amp; RIGHT( scriv!AI18, LEN(scriv!AI18) + 1 - FIND(",",scriv!AI18)),
  IF($Y$36&lt;&gt;"",LEFT( Y$36, FIND(",",Y$36)-1) &amp; "=" &amp; $AH56 &amp; RIGHT( Y$36, LEN(Y$36) + 1 - FIND(",",Y$36)),""))),
IF(scriv!N18&lt;&gt;"", LEFT( scriv!N18, FIND(",",scriv!N18)-1) &amp; "=" &amp; $AH56 &amp; RIGHT( scriv!N18, LEN(scriv!N18) + 1 - FIND(",",scriv!N18)),
LEFT( Y$37, FIND(",",Y$37)-1) &amp; "=" &amp; $AH56 &amp; RIGHT( Y$37, LEN(Y$37) + 1 - FIND(",",Y$37))))</f>
        <v>fadeOff=changeCustomFunctions,0.8</v>
      </c>
      <c r="Z56" s="81" t="str">
        <f>IF($E56="",
( IF(scriv!AJ18&lt;&gt;"", LEFT( scriv!AJ18, FIND(",",scriv!AJ18)-1) &amp; "=" &amp; $AH56 &amp; RIGHT( scriv!AJ18, LEN(scriv!AJ18) + 1 - FIND(",",scriv!AJ18)),
  IF($Z$36&lt;&gt;"",LEFT( Z$36, FIND(",",Z$36)-1) &amp; "=" &amp; $AH56 &amp; RIGHT( Z$36, LEN(Z$36) + 1 - FIND(",",Z$36)),""))),
IF(scriv!O18&lt;&gt;"", LEFT( scriv!O18, FIND(",",scriv!O18)-1) &amp; "=" &amp; $AH56 &amp; RIGHT( scriv!O18, LEN(scriv!O18) + 1 - FIND(",",scriv!O18)),
LEFT( Z$37, FIND(",",Z$37)-1) &amp; "=" &amp; $AH56 &amp; RIGHT( Z$37, LEN(Z$37) + 1 - FIND(",",Z$37))))</f>
        <v>fadeOpen=changeCustomFunctions,1.2</v>
      </c>
      <c r="AA56" s="81" t="str">
        <f>IF($E56="",
( IF(scriv!AK18&lt;&gt;"", LEFT( scriv!AK18, FIND(",",scriv!AK18)-1) &amp; "=" &amp; $AH56 &amp; RIGHT( scriv!AK18, LEN(scriv!AK18) + 1 - FIND(",",scriv!AK18)),
  IF($AA$36&lt;&gt;"",LEFT( AA$36, FIND(",",AA$36)-1) &amp; "=" &amp; $AH56 &amp; RIGHT( AA$36, LEN(AA$36) + 1 - FIND(",",AA$36)),""))),
IF(scriv!P18&lt;&gt;"", LEFT( scriv!P18, FIND(",",scriv!P18)-1) &amp; "=" &amp; $AH56 &amp; RIGHT( scriv!P18, LEN(scriv!P18) + 1 - FIND(",",scriv!P18)),
LEFT( AA$37, FIND(",",AA$37)-1) &amp; "=" &amp; $AH56 &amp; RIGHT( AA$37, LEN(AA$37) + 1 - FIND(",",AA$37))))</f>
        <v>fadeClose=changeCustomFunctions,1.2</v>
      </c>
      <c r="AB56" s="167" t="str">
        <f t="shared" si="2"/>
        <v>noTitle</v>
      </c>
      <c r="AC56" s="167"/>
      <c r="AD56" s="45"/>
      <c r="AE56" s="168"/>
      <c r="AF56" s="169" t="str">
        <f>IF(D56="",scriv!B18,"")</f>
        <v>2.2.1</v>
      </c>
      <c r="AG56" s="170" t="str">
        <f t="shared" si="10"/>
        <v/>
      </c>
      <c r="AH56" s="169" t="str">
        <f t="shared" si="11"/>
        <v>changeCustomFunctions</v>
      </c>
      <c r="AI56" s="169" t="str">
        <f t="shared" si="12"/>
        <v>changeCustom Functions</v>
      </c>
      <c r="AJ56" s="86">
        <f>ROUNDDOWN( (LEN(scriv!B18)+1) / 2, 0 )</f>
        <v>3</v>
      </c>
      <c r="AK56" s="82">
        <f t="shared" si="13"/>
        <v>2</v>
      </c>
      <c r="AL56" s="82">
        <f t="shared" si="14"/>
        <v>2</v>
      </c>
      <c r="AM56" s="82">
        <f t="shared" si="15"/>
        <v>1</v>
      </c>
      <c r="AN56" s="82" t="str">
        <f t="shared" si="16"/>
        <v>-</v>
      </c>
      <c r="AO56" s="82" t="str">
        <f t="shared" si="17"/>
        <v>-</v>
      </c>
      <c r="AP56" s="82" t="str">
        <f t="shared" si="18"/>
        <v>-</v>
      </c>
      <c r="AQ56" s="82" t="str">
        <f t="shared" si="19"/>
        <v>-</v>
      </c>
      <c r="AR56" s="82" t="str">
        <f t="shared" si="20"/>
        <v>-</v>
      </c>
      <c r="AT56" s="82">
        <f t="shared" si="4"/>
        <v>2</v>
      </c>
      <c r="AU56" s="82">
        <f ca="1">IF(    MAX(OFFSET(AL56,0,0,MATCH("-",AL56:AL$638,0))) = 0,"",
IFERROR(MAX(OFFSET(AL56,0,0,MATCH("-",AL56:AL$638,0))),""))</f>
        <v>11</v>
      </c>
      <c r="AV56" s="82">
        <f ca="1">IF(    MAX(OFFSET(AM56,0,0,MATCH("-",AM56:AM$638,0))) = 0,"",
IFERROR(MAX(OFFSET(AM56,0,0,MATCH("-",AM56:AM$638,0))),""))</f>
        <v>18</v>
      </c>
      <c r="AW56" s="82" t="str">
        <f ca="1">IF(    MAX(OFFSET(AN56,0,0,MATCH("-",AN56:AN$638,0))) = 0,"",
IFERROR(MAX(OFFSET(AN56,0,0,MATCH("-",AN56:AN$638,0))),""))</f>
        <v/>
      </c>
      <c r="AX56" s="82" t="str">
        <f ca="1">IF(    MAX(OFFSET(AO56,0,0,MATCH("-",AO56:AO$638,0))) = 0,"",
IFERROR(MAX(OFFSET(AO56,0,0,MATCH("-",AO56:AO$638,0))),""))</f>
        <v/>
      </c>
      <c r="AY56" s="82" t="str">
        <f ca="1">IF(    MAX(OFFSET(AP56,0,0,MATCH("-",AP56:AP$638,0))) = 0,"",
IFERROR(MAX(OFFSET(AP56,0,0,MATCH("-",AP56:AP$638,0))),""))</f>
        <v/>
      </c>
      <c r="AZ56" s="82" t="str">
        <f ca="1">IF(    MAX(OFFSET(AQ56,0,0,MATCH("-",AQ56:AQ$638,0))) = 0,"",
IFERROR(MAX(OFFSET(AQ56,0,0,MATCH("-",AQ56:AQ$638,0))),""))</f>
        <v/>
      </c>
      <c r="BA56" s="82" t="str">
        <f ca="1">IF(    MAX(OFFSET(AR56,0,0,MATCH("-",AR56:AR$638,0))) = 0,"",
IFERROR(MAX(OFFSET(AR56,0,0,MATCH("-",AR56:AR$638,0))),""))</f>
        <v/>
      </c>
      <c r="BB56" s="112">
        <f t="shared" ca="1" si="21"/>
        <v>16.81818181818182</v>
      </c>
      <c r="BC56" s="111">
        <f t="shared" ca="1" si="22"/>
        <v>0</v>
      </c>
      <c r="BD56" s="112">
        <f t="shared" ca="1" si="23"/>
        <v>0</v>
      </c>
      <c r="BE56" s="111">
        <f t="shared" ca="1" si="24"/>
        <v>-117.17171717171716</v>
      </c>
      <c r="BF56" s="113">
        <f t="shared" ca="1" si="25"/>
        <v>2000</v>
      </c>
      <c r="BG56" s="113">
        <f t="shared" ca="1" si="26"/>
        <v>0</v>
      </c>
      <c r="BH56" s="112">
        <f t="shared" ca="1" si="27"/>
        <v>2000</v>
      </c>
      <c r="BI56" s="112">
        <f t="shared" ca="1" si="28"/>
        <v>-117.17171717171716</v>
      </c>
      <c r="BJ56" s="157"/>
      <c r="BK56" s="157"/>
      <c r="BL56" s="158" t="str">
        <f>scriv!AM18</f>
        <v>CustomFunctions</v>
      </c>
      <c r="BM56" s="157"/>
      <c r="BN56" s="157" t="str">
        <f t="shared" si="29"/>
        <v>node</v>
      </c>
      <c r="BO56" s="157"/>
      <c r="BP56" s="159">
        <f t="shared" ca="1" si="30"/>
        <v>1</v>
      </c>
      <c r="BQ56" s="159">
        <f t="shared" ca="1" si="31"/>
        <v>1</v>
      </c>
      <c r="BR56" s="159">
        <f t="shared" si="5"/>
        <v>1</v>
      </c>
      <c r="BS56" s="159" t="str">
        <f t="shared" si="6"/>
        <v>symbol</v>
      </c>
      <c r="BT56" s="157" t="str">
        <f>IF(scriv!V18&lt;&gt;"",scriv!V18,
IF(E56="",IFERROR(VLOOKUP(BL56,$AH$40:$BT$638,39,FALSE),$BT$36),
$BT$37))</f>
        <v>uno</v>
      </c>
      <c r="BU56" s="166">
        <f t="shared" ca="1" si="32"/>
        <v>2000</v>
      </c>
      <c r="BV56" s="166">
        <f t="shared" ca="1" si="33"/>
        <v>-117.17</v>
      </c>
      <c r="BW56" s="166">
        <f t="shared" ca="1" si="34"/>
        <v>0</v>
      </c>
      <c r="BX56" s="166">
        <f t="shared" ca="1" si="35"/>
        <v>0</v>
      </c>
      <c r="BY56" s="180" t="str">
        <f t="shared" si="36"/>
        <v/>
      </c>
      <c r="BZ56" s="180" t="str">
        <f t="shared" si="37"/>
        <v/>
      </c>
      <c r="CA56" s="81" t="str">
        <f>IF(scriv!E18&lt;&gt;"",scriv!E18,"")</f>
        <v/>
      </c>
      <c r="CB56" s="82">
        <f t="shared" si="9"/>
        <v>0</v>
      </c>
      <c r="CC56" s="82" t="str">
        <f t="shared" si="38"/>
        <v>2.2.1</v>
      </c>
      <c r="CD56" s="82" t="str">
        <f t="shared" si="39"/>
        <v>2.1</v>
      </c>
      <c r="CE56" s="82" t="str">
        <f t="shared" si="40"/>
        <v>1</v>
      </c>
      <c r="CF56" s="82" t="str">
        <f t="shared" si="41"/>
        <v>-</v>
      </c>
      <c r="CG56" s="82" t="str">
        <f t="shared" si="42"/>
        <v>-</v>
      </c>
      <c r="CH56" s="82" t="str">
        <f t="shared" si="43"/>
        <v>-</v>
      </c>
      <c r="CI56" s="82" t="str">
        <f t="shared" si="44"/>
        <v>-</v>
      </c>
      <c r="CJ56" s="82" t="str">
        <f t="shared" si="45"/>
        <v>-</v>
      </c>
      <c r="CK56" s="82" t="str">
        <f t="shared" si="46"/>
        <v>-</v>
      </c>
    </row>
    <row r="57" spans="1:89" s="82" customFormat="1" ht="18" customHeight="1">
      <c r="A57" s="81" t="str">
        <f>scriv!AL19</f>
        <v>SlideNarrationsfunctions</v>
      </c>
      <c r="B57" s="81" t="str">
        <f>IF(scriv!D19&lt;&gt;"",scriv!D19,"")</f>
        <v>Slide &amp; Narrations functions</v>
      </c>
      <c r="C57" s="81" t="str">
        <f>IF( scriv!AP19&lt;&gt;"", IF(D57&lt;&gt;"","connection ","")&amp;scriv!AP19,IF(D57&lt;&gt;"","connection",""))</f>
        <v/>
      </c>
      <c r="D57" s="82" t="str">
        <f>scriv!AN19</f>
        <v/>
      </c>
      <c r="E57" s="82" t="str">
        <f>scriv!AO19</f>
        <v/>
      </c>
      <c r="F57" s="156">
        <f>ROW()</f>
        <v>57</v>
      </c>
      <c r="G57" s="288">
        <f>scriv!AC19</f>
        <v>0</v>
      </c>
      <c r="H57" s="288">
        <f>scriv!AD19</f>
        <v>0</v>
      </c>
      <c r="I57" s="81" t="str">
        <f>IF(scriv!AE19&lt;&gt;"",scriv!AE19,J57)</f>
        <v>Slide &amp; Narrations functions _x000D_Used to select slides etc.._x000D_slide=slideID_x000D_speakTT(unoID) - typically called via the hoverFunction_x000D__x000D_</v>
      </c>
      <c r="J57" s="81" t="str">
        <f>IF(scriv!AF19&lt;&gt;"",scriv!AF19,"")</f>
        <v>Slide &amp; Narrations functions _x000D_Used to select slides etc.._x000D_slide=slideID_x000D_speakTT(unoID) - typically called via the hoverFunction_x000D__x000D_</v>
      </c>
      <c r="K57" s="82" t="str">
        <f>IF(scriv!Y19&lt;&gt;"",scriv!Y19,$K$36)</f>
        <v>none</v>
      </c>
      <c r="L57" s="82">
        <f>IF(scriv!Z19&lt;&gt;"",scriv!Z19,$L$36)</f>
        <v>0</v>
      </c>
      <c r="M57" s="82" t="str">
        <f>IF(scriv!AA19&lt;&gt;"",scriv!AA19,$M$36)</f>
        <v>OpenClose</v>
      </c>
      <c r="N57" s="82">
        <f>IF(scriv!AB19&lt;&gt;"",scriv!AB19,$N$36)</f>
        <v>0</v>
      </c>
      <c r="O57" s="119" t="str">
        <f t="shared" si="8"/>
        <v/>
      </c>
      <c r="P57" s="81" t="str">
        <f>IF(scriv!I19&lt;&gt;"",scriv!I19,"")</f>
        <v/>
      </c>
      <c r="Q57" s="81" t="str">
        <f>IF(scriv!J19&lt;&gt;"",scriv!J19,"")</f>
        <v/>
      </c>
      <c r="R57" s="81">
        <f>IF(scriv!K19&lt;&gt;"",scriv!K19,
IF(I57&lt;&gt;"",1,$R$36))</f>
        <v>1</v>
      </c>
      <c r="S57" s="81" t="str">
        <f>IF(scriv!L19&lt;&gt;"",scriv!L19,
IF(scriv!AF19&lt;&gt;"",$S$36,"none"))</f>
        <v>hover</v>
      </c>
      <c r="T57" s="81" t="str">
        <f>IF(scriv!Q19&lt;&gt;"",scriv!Q19,"")</f>
        <v/>
      </c>
      <c r="U57" s="81" t="str">
        <f>IF(scriv!R19&lt;&gt;"",scriv!R19,"")</f>
        <v/>
      </c>
      <c r="V57" s="81" t="str">
        <f>IF(scriv!S19&lt;&gt;"",scriv!S19,"")</f>
        <v/>
      </c>
      <c r="W57" s="81" t="str">
        <f>IF(scriv!T19&lt;&gt;"",scriv!T19,"")</f>
        <v/>
      </c>
      <c r="X57" s="81" t="str">
        <f>IF($E57="",
( IF(scriv!AH19&lt;&gt;"", LEFT( scriv!AH19, FIND(",",scriv!AH19)-1) &amp; "=" &amp; $AH57 &amp; RIGHT( scriv!AH19, LEN(scriv!AH19) + 1 - FIND(",",scriv!AH19)),
  IF($X$36&lt;&gt;"",LEFT( X$36, FIND(",",X$36)-1) &amp; "=" &amp; $AH57 &amp; RIGHT( X$36, LEN(X$36) + 1 - FIND(",",X$36)),""))),
IF(scriv!M19&lt;&gt;"", LEFT( scriv!M19, FIND(",",scriv!M19)-1) &amp; "=" &amp; $AH57 &amp; RIGHT( scriv!M19, LEN(scriv!M19) + 1 - FIND(",",scriv!M19)),
LEFT( X$37, FIND(",",X$37)-1) &amp; "=" &amp; $AH57 &amp; RIGHT( X$37, LEN(X$37) + 1 - FIND(",",X$37))))</f>
        <v>fadeOn=SlideNarrationsfunctions,0.8</v>
      </c>
      <c r="Y57" s="81" t="str">
        <f>IF($E57="",
( IF(scriv!AI19&lt;&gt;"", LEFT( scriv!AI19, FIND(",",scriv!AI19)-1) &amp; "=" &amp; $AH57 &amp; RIGHT( scriv!AI19, LEN(scriv!AI19) + 1 - FIND(",",scriv!AI19)),
  IF($Y$36&lt;&gt;"",LEFT( Y$36, FIND(",",Y$36)-1) &amp; "=" &amp; $AH57 &amp; RIGHT( Y$36, LEN(Y$36) + 1 - FIND(",",Y$36)),""))),
IF(scriv!N19&lt;&gt;"", LEFT( scriv!N19, FIND(",",scriv!N19)-1) &amp; "=" &amp; $AH57 &amp; RIGHT( scriv!N19, LEN(scriv!N19) + 1 - FIND(",",scriv!N19)),
LEFT( Y$37, FIND(",",Y$37)-1) &amp; "=" &amp; $AH57 &amp; RIGHT( Y$37, LEN(Y$37) + 1 - FIND(",",Y$37))))</f>
        <v>fadeOff=SlideNarrationsfunctions,0.8</v>
      </c>
      <c r="Z57" s="81" t="str">
        <f>IF($E57="",
( IF(scriv!AJ19&lt;&gt;"", LEFT( scriv!AJ19, FIND(",",scriv!AJ19)-1) &amp; "=" &amp; $AH57 &amp; RIGHT( scriv!AJ19, LEN(scriv!AJ19) + 1 - FIND(",",scriv!AJ19)),
  IF($Z$36&lt;&gt;"",LEFT( Z$36, FIND(",",Z$36)-1) &amp; "=" &amp; $AH57 &amp; RIGHT( Z$36, LEN(Z$36) + 1 - FIND(",",Z$36)),""))),
IF(scriv!O19&lt;&gt;"", LEFT( scriv!O19, FIND(",",scriv!O19)-1) &amp; "=" &amp; $AH57 &amp; RIGHT( scriv!O19, LEN(scriv!O19) + 1 - FIND(",",scriv!O19)),
LEFT( Z$37, FIND(",",Z$37)-1) &amp; "=" &amp; $AH57 &amp; RIGHT( Z$37, LEN(Z$37) + 1 - FIND(",",Z$37))))</f>
        <v>fadeOpen=SlideNarrationsfunctions,1.2</v>
      </c>
      <c r="AA57" s="81" t="str">
        <f>IF($E57="",
( IF(scriv!AK19&lt;&gt;"", LEFT( scriv!AK19, FIND(",",scriv!AK19)-1) &amp; "=" &amp; $AH57 &amp; RIGHT( scriv!AK19, LEN(scriv!AK19) + 1 - FIND(",",scriv!AK19)),
  IF($AA$36&lt;&gt;"",LEFT( AA$36, FIND(",",AA$36)-1) &amp; "=" &amp; $AH57 &amp; RIGHT( AA$36, LEN(AA$36) + 1 - FIND(",",AA$36)),""))),
IF(scriv!P19&lt;&gt;"", LEFT( scriv!P19, FIND(",",scriv!P19)-1) &amp; "=" &amp; $AH57 &amp; RIGHT( scriv!P19, LEN(scriv!P19) + 1 - FIND(",",scriv!P19)),
LEFT( AA$37, FIND(",",AA$37)-1) &amp; "=" &amp; $AH57 &amp; RIGHT( AA$37, LEN(AA$37) + 1 - FIND(",",AA$37))))</f>
        <v>fadeClose=SlideNarrationsfunctions,1.2</v>
      </c>
      <c r="AB57" s="167" t="str">
        <f t="shared" si="2"/>
        <v>noTitle</v>
      </c>
      <c r="AC57" s="167"/>
      <c r="AD57" s="45"/>
      <c r="AE57" s="168"/>
      <c r="AF57" s="169" t="str">
        <f>IF(D57="",scriv!B19,"")</f>
        <v>2.2.2</v>
      </c>
      <c r="AG57" s="170" t="str">
        <f t="shared" si="10"/>
        <v/>
      </c>
      <c r="AH57" s="169" t="str">
        <f t="shared" si="11"/>
        <v>SlideNarrationsfunctions</v>
      </c>
      <c r="AI57" s="169" t="str">
        <f t="shared" si="12"/>
        <v>Slide &amp; Narrations functions</v>
      </c>
      <c r="AJ57" s="86">
        <f>ROUNDDOWN( (LEN(scriv!B19)+1) / 2, 0 )</f>
        <v>3</v>
      </c>
      <c r="AK57" s="82">
        <f t="shared" si="13"/>
        <v>2</v>
      </c>
      <c r="AL57" s="82">
        <f t="shared" si="14"/>
        <v>2</v>
      </c>
      <c r="AM57" s="82">
        <f t="shared" si="15"/>
        <v>2</v>
      </c>
      <c r="AN57" s="82" t="str">
        <f t="shared" si="16"/>
        <v>-</v>
      </c>
      <c r="AO57" s="82" t="str">
        <f t="shared" si="17"/>
        <v>-</v>
      </c>
      <c r="AP57" s="82" t="str">
        <f t="shared" si="18"/>
        <v>-</v>
      </c>
      <c r="AQ57" s="82" t="str">
        <f t="shared" si="19"/>
        <v>-</v>
      </c>
      <c r="AR57" s="82" t="str">
        <f t="shared" si="20"/>
        <v>-</v>
      </c>
      <c r="AT57" s="82">
        <f t="shared" si="4"/>
        <v>2</v>
      </c>
      <c r="AU57" s="82">
        <f ca="1">IF(    MAX(OFFSET(AL57,0,0,MATCH("-",AL57:AL$638,0))) = 0,"",
IFERROR(MAX(OFFSET(AL57,0,0,MATCH("-",AL57:AL$638,0))),""))</f>
        <v>11</v>
      </c>
      <c r="AV57" s="82">
        <f ca="1">IF(    MAX(OFFSET(AM57,0,0,MATCH("-",AM57:AM$638,0))) = 0,"",
IFERROR(MAX(OFFSET(AM57,0,0,MATCH("-",AM57:AM$638,0))),""))</f>
        <v>18</v>
      </c>
      <c r="AW57" s="82" t="str">
        <f ca="1">IF(    MAX(OFFSET(AN57,0,0,MATCH("-",AN57:AN$638,0))) = 0,"",
IFERROR(MAX(OFFSET(AN57,0,0,MATCH("-",AN57:AN$638,0))),""))</f>
        <v/>
      </c>
      <c r="AX57" s="82" t="str">
        <f ca="1">IF(    MAX(OFFSET(AO57,0,0,MATCH("-",AO57:AO$638,0))) = 0,"",
IFERROR(MAX(OFFSET(AO57,0,0,MATCH("-",AO57:AO$638,0))),""))</f>
        <v/>
      </c>
      <c r="AY57" s="82" t="str">
        <f ca="1">IF(    MAX(OFFSET(AP57,0,0,MATCH("-",AP57:AP$638,0))) = 0,"",
IFERROR(MAX(OFFSET(AP57,0,0,MATCH("-",AP57:AP$638,0))),""))</f>
        <v/>
      </c>
      <c r="AZ57" s="82" t="str">
        <f ca="1">IF(    MAX(OFFSET(AQ57,0,0,MATCH("-",AQ57:AQ$638,0))) = 0,"",
IFERROR(MAX(OFFSET(AQ57,0,0,MATCH("-",AQ57:AQ$638,0))),""))</f>
        <v/>
      </c>
      <c r="BA57" s="82" t="str">
        <f ca="1">IF(    MAX(OFFSET(AR57,0,0,MATCH("-",AR57:AR$638,0))) = 0,"",
IFERROR(MAX(OFFSET(AR57,0,0,MATCH("-",AR57:AR$638,0))),""))</f>
        <v/>
      </c>
      <c r="BB57" s="112">
        <f t="shared" ca="1" si="21"/>
        <v>17.727272727272727</v>
      </c>
      <c r="BC57" s="111">
        <f t="shared" ca="1" si="22"/>
        <v>0</v>
      </c>
      <c r="BD57" s="112">
        <f t="shared" ca="1" si="23"/>
        <v>0</v>
      </c>
      <c r="BE57" s="111">
        <f t="shared" ca="1" si="24"/>
        <v>-106.06060606060605</v>
      </c>
      <c r="BF57" s="113">
        <f t="shared" ca="1" si="25"/>
        <v>2000</v>
      </c>
      <c r="BG57" s="113">
        <f t="shared" ca="1" si="26"/>
        <v>0</v>
      </c>
      <c r="BH57" s="112">
        <f t="shared" ca="1" si="27"/>
        <v>2000</v>
      </c>
      <c r="BI57" s="112">
        <f t="shared" ca="1" si="28"/>
        <v>-106.06060606060605</v>
      </c>
      <c r="BJ57" s="157"/>
      <c r="BK57" s="157"/>
      <c r="BL57" s="158" t="str">
        <f>scriv!AM19</f>
        <v>CustomFunctions</v>
      </c>
      <c r="BM57" s="157"/>
      <c r="BN57" s="157" t="str">
        <f t="shared" si="29"/>
        <v>node</v>
      </c>
      <c r="BO57" s="157"/>
      <c r="BP57" s="159">
        <f t="shared" ca="1" si="30"/>
        <v>1</v>
      </c>
      <c r="BQ57" s="159">
        <f t="shared" ca="1" si="31"/>
        <v>1</v>
      </c>
      <c r="BR57" s="159">
        <f t="shared" si="5"/>
        <v>1</v>
      </c>
      <c r="BS57" s="159" t="str">
        <f t="shared" si="6"/>
        <v>symbol</v>
      </c>
      <c r="BT57" s="157" t="str">
        <f>IF(scriv!V19&lt;&gt;"",scriv!V19,
IF(E57="",IFERROR(VLOOKUP(BL57,$AH$40:$BT$638,39,FALSE),$BT$36),
$BT$37))</f>
        <v>uno</v>
      </c>
      <c r="BU57" s="166">
        <f t="shared" ca="1" si="32"/>
        <v>2000</v>
      </c>
      <c r="BV57" s="166">
        <f t="shared" ca="1" si="33"/>
        <v>-106.06</v>
      </c>
      <c r="BW57" s="166">
        <f t="shared" ca="1" si="34"/>
        <v>0</v>
      </c>
      <c r="BX57" s="166">
        <f t="shared" ca="1" si="35"/>
        <v>0</v>
      </c>
      <c r="BY57" s="180" t="str">
        <f t="shared" si="36"/>
        <v/>
      </c>
      <c r="BZ57" s="180" t="str">
        <f t="shared" si="37"/>
        <v/>
      </c>
      <c r="CA57" s="81" t="str">
        <f>IF(scriv!E19&lt;&gt;"",scriv!E19,"")</f>
        <v/>
      </c>
      <c r="CB57" s="82">
        <f t="shared" si="9"/>
        <v>0</v>
      </c>
      <c r="CC57" s="82" t="str">
        <f t="shared" si="38"/>
        <v>2.2.2</v>
      </c>
      <c r="CD57" s="82" t="str">
        <f t="shared" si="39"/>
        <v>2.2</v>
      </c>
      <c r="CE57" s="82" t="str">
        <f t="shared" si="40"/>
        <v>2</v>
      </c>
      <c r="CF57" s="82" t="str">
        <f t="shared" si="41"/>
        <v>-</v>
      </c>
      <c r="CG57" s="82" t="str">
        <f t="shared" si="42"/>
        <v>-</v>
      </c>
      <c r="CH57" s="82" t="str">
        <f t="shared" si="43"/>
        <v>-</v>
      </c>
      <c r="CI57" s="82" t="str">
        <f t="shared" si="44"/>
        <v>-</v>
      </c>
      <c r="CJ57" s="82" t="str">
        <f t="shared" si="45"/>
        <v>-</v>
      </c>
      <c r="CK57" s="82" t="str">
        <f t="shared" si="46"/>
        <v>-</v>
      </c>
    </row>
    <row r="58" spans="1:89" s="82" customFormat="1" ht="18" customHeight="1">
      <c r="A58" s="81" t="str">
        <f>scriv!AL20</f>
        <v>CustomOpenCloseTransitions</v>
      </c>
      <c r="B58" s="81" t="str">
        <f>IF(scriv!D20&lt;&gt;"",scriv!D20,"")</f>
        <v>Custom Open / Close Transitions</v>
      </c>
      <c r="C58" s="81" t="str">
        <f>IF( scriv!AP20&lt;&gt;"", IF(D58&lt;&gt;"","connection ","")&amp;scriv!AP20,IF(D58&lt;&gt;"","connection",""))</f>
        <v/>
      </c>
      <c r="D58" s="82" t="str">
        <f>scriv!AN20</f>
        <v/>
      </c>
      <c r="E58" s="82" t="str">
        <f>scriv!AO20</f>
        <v/>
      </c>
      <c r="F58" s="156">
        <f>ROW()</f>
        <v>58</v>
      </c>
      <c r="G58" s="288">
        <f>scriv!AC20</f>
        <v>0</v>
      </c>
      <c r="H58" s="288">
        <f>scriv!AD20</f>
        <v>0</v>
      </c>
      <c r="I58" s="81" t="str">
        <f>IF(scriv!AE20&lt;&gt;"",scriv!AE20,J58)</f>
        <v>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v>
      </c>
      <c r="J58" s="81" t="str">
        <f>IF(scriv!AF20&lt;&gt;"",scriv!AF20,"")</f>
        <v>Custom Open / Close Transitions_x000D_Custom on/off open/close functions to tween UNOs open/closed_x000D__x000D_The xxxRestore functions reset the opacity of nodes, and/or redraw the links, for things that have opacity set to 0 and/ore been un-drawn_x000D__x000D_Constructor function for the selectorAndResultArray structure used to parse URL commands_x000D__x000D_</v>
      </c>
      <c r="K58" s="82" t="str">
        <f>IF(scriv!Y20&lt;&gt;"",scriv!Y20,$K$36)</f>
        <v>none</v>
      </c>
      <c r="L58" s="82">
        <f>IF(scriv!Z20&lt;&gt;"",scriv!Z20,$L$36)</f>
        <v>0</v>
      </c>
      <c r="M58" s="82" t="str">
        <f>IF(scriv!AA20&lt;&gt;"",scriv!AA20,$M$36)</f>
        <v>OpenClose</v>
      </c>
      <c r="N58" s="82">
        <f>IF(scriv!AB20&lt;&gt;"",scriv!AB20,$N$36)</f>
        <v>0</v>
      </c>
      <c r="O58" s="119" t="str">
        <f t="shared" si="8"/>
        <v/>
      </c>
      <c r="P58" s="81" t="str">
        <f>IF(scriv!I20&lt;&gt;"",scriv!I20,"")</f>
        <v/>
      </c>
      <c r="Q58" s="81" t="str">
        <f>IF(scriv!J20&lt;&gt;"",scriv!J20,"")</f>
        <v/>
      </c>
      <c r="R58" s="81">
        <f>IF(scriv!K20&lt;&gt;"",scriv!K20,
IF(I58&lt;&gt;"",1,$R$36))</f>
        <v>1</v>
      </c>
      <c r="S58" s="81" t="str">
        <f>IF(scriv!L20&lt;&gt;"",scriv!L20,
IF(scriv!AF20&lt;&gt;"",$S$36,"none"))</f>
        <v>hover</v>
      </c>
      <c r="T58" s="81" t="str">
        <f>IF(scriv!Q20&lt;&gt;"",scriv!Q20,"")</f>
        <v/>
      </c>
      <c r="U58" s="81" t="str">
        <f>IF(scriv!R20&lt;&gt;"",scriv!R20,"")</f>
        <v/>
      </c>
      <c r="V58" s="81" t="str">
        <f>IF(scriv!S20&lt;&gt;"",scriv!S20,"")</f>
        <v/>
      </c>
      <c r="W58" s="81" t="str">
        <f>IF(scriv!T20&lt;&gt;"",scriv!T20,"")</f>
        <v/>
      </c>
      <c r="X58" s="81" t="str">
        <f>IF($E58="",
( IF(scriv!AH20&lt;&gt;"", LEFT( scriv!AH20, FIND(",",scriv!AH20)-1) &amp; "=" &amp; $AH58 &amp; RIGHT( scriv!AH20, LEN(scriv!AH20) + 1 - FIND(",",scriv!AH20)),
  IF($X$36&lt;&gt;"",LEFT( X$36, FIND(",",X$36)-1) &amp; "=" &amp; $AH58 &amp; RIGHT( X$36, LEN(X$36) + 1 - FIND(",",X$36)),""))),
IF(scriv!M20&lt;&gt;"", LEFT( scriv!M20, FIND(",",scriv!M20)-1) &amp; "=" &amp; $AH58 &amp; RIGHT( scriv!M20, LEN(scriv!M20) + 1 - FIND(",",scriv!M20)),
LEFT( X$37, FIND(",",X$37)-1) &amp; "=" &amp; $AH58 &amp; RIGHT( X$37, LEN(X$37) + 1 - FIND(",",X$37))))</f>
        <v>fadeOn=CustomOpenCloseTransitions,0.8</v>
      </c>
      <c r="Y58" s="81" t="str">
        <f>IF($E58="",
( IF(scriv!AI20&lt;&gt;"", LEFT( scriv!AI20, FIND(",",scriv!AI20)-1) &amp; "=" &amp; $AH58 &amp; RIGHT( scriv!AI20, LEN(scriv!AI20) + 1 - FIND(",",scriv!AI20)),
  IF($Y$36&lt;&gt;"",LEFT( Y$36, FIND(",",Y$36)-1) &amp; "=" &amp; $AH58 &amp; RIGHT( Y$36, LEN(Y$36) + 1 - FIND(",",Y$36)),""))),
IF(scriv!N20&lt;&gt;"", LEFT( scriv!N20, FIND(",",scriv!N20)-1) &amp; "=" &amp; $AH58 &amp; RIGHT( scriv!N20, LEN(scriv!N20) + 1 - FIND(",",scriv!N20)),
LEFT( Y$37, FIND(",",Y$37)-1) &amp; "=" &amp; $AH58 &amp; RIGHT( Y$37, LEN(Y$37) + 1 - FIND(",",Y$37))))</f>
        <v>fadeOff=CustomOpenCloseTransitions,0.8</v>
      </c>
      <c r="Z58" s="81" t="str">
        <f>IF($E58="",
( IF(scriv!AJ20&lt;&gt;"", LEFT( scriv!AJ20, FIND(",",scriv!AJ20)-1) &amp; "=" &amp; $AH58 &amp; RIGHT( scriv!AJ20, LEN(scriv!AJ20) + 1 - FIND(",",scriv!AJ20)),
  IF($Z$36&lt;&gt;"",LEFT( Z$36, FIND(",",Z$36)-1) &amp; "=" &amp; $AH58 &amp; RIGHT( Z$36, LEN(Z$36) + 1 - FIND(",",Z$36)),""))),
IF(scriv!O20&lt;&gt;"", LEFT( scriv!O20, FIND(",",scriv!O20)-1) &amp; "=" &amp; $AH58 &amp; RIGHT( scriv!O20, LEN(scriv!O20) + 1 - FIND(",",scriv!O20)),
LEFT( Z$37, FIND(",",Z$37)-1) &amp; "=" &amp; $AH58 &amp; RIGHT( Z$37, LEN(Z$37) + 1 - FIND(",",Z$37))))</f>
        <v>fadeOpen=CustomOpenCloseTransitions,1.2</v>
      </c>
      <c r="AA58" s="81" t="str">
        <f>IF($E58="",
( IF(scriv!AK20&lt;&gt;"", LEFT( scriv!AK20, FIND(",",scriv!AK20)-1) &amp; "=" &amp; $AH58 &amp; RIGHT( scriv!AK20, LEN(scriv!AK20) + 1 - FIND(",",scriv!AK20)),
  IF($AA$36&lt;&gt;"",LEFT( AA$36, FIND(",",AA$36)-1) &amp; "=" &amp; $AH58 &amp; RIGHT( AA$36, LEN(AA$36) + 1 - FIND(",",AA$36)),""))),
IF(scriv!P20&lt;&gt;"", LEFT( scriv!P20, FIND(",",scriv!P20)-1) &amp; "=" &amp; $AH58 &amp; RIGHT( scriv!P20, LEN(scriv!P20) + 1 - FIND(",",scriv!P20)),
LEFT( AA$37, FIND(",",AA$37)-1) &amp; "=" &amp; $AH58 &amp; RIGHT( AA$37, LEN(AA$37) + 1 - FIND(",",AA$37))))</f>
        <v>fadeClose=CustomOpenCloseTransitions,1.2</v>
      </c>
      <c r="AB58" s="167" t="str">
        <f t="shared" si="2"/>
        <v>noTitle</v>
      </c>
      <c r="AC58" s="167"/>
      <c r="AD58" s="45"/>
      <c r="AE58" s="168"/>
      <c r="AF58" s="169" t="str">
        <f>IF(D58="",scriv!B20,"")</f>
        <v>2.2.3</v>
      </c>
      <c r="AG58" s="170" t="str">
        <f t="shared" si="10"/>
        <v/>
      </c>
      <c r="AH58" s="169" t="str">
        <f t="shared" si="11"/>
        <v>CustomOpenCloseTransitions</v>
      </c>
      <c r="AI58" s="169" t="str">
        <f t="shared" si="12"/>
        <v>Custom Open / Close Transitions</v>
      </c>
      <c r="AJ58" s="86">
        <f>ROUNDDOWN( (LEN(scriv!B20)+1) / 2, 0 )</f>
        <v>3</v>
      </c>
      <c r="AK58" s="82">
        <f t="shared" si="13"/>
        <v>2</v>
      </c>
      <c r="AL58" s="82">
        <f t="shared" si="14"/>
        <v>2</v>
      </c>
      <c r="AM58" s="82">
        <f t="shared" si="15"/>
        <v>3</v>
      </c>
      <c r="AN58" s="82" t="str">
        <f t="shared" si="16"/>
        <v>-</v>
      </c>
      <c r="AO58" s="82" t="str">
        <f t="shared" si="17"/>
        <v>-</v>
      </c>
      <c r="AP58" s="82" t="str">
        <f t="shared" si="18"/>
        <v>-</v>
      </c>
      <c r="AQ58" s="82" t="str">
        <f t="shared" si="19"/>
        <v>-</v>
      </c>
      <c r="AR58" s="82" t="str">
        <f t="shared" si="20"/>
        <v>-</v>
      </c>
      <c r="AT58" s="82">
        <f t="shared" si="4"/>
        <v>2</v>
      </c>
      <c r="AU58" s="82">
        <f ca="1">IF(    MAX(OFFSET(AL58,0,0,MATCH("-",AL58:AL$638,0))) = 0,"",
IFERROR(MAX(OFFSET(AL58,0,0,MATCH("-",AL58:AL$638,0))),""))</f>
        <v>11</v>
      </c>
      <c r="AV58" s="82">
        <f ca="1">IF(    MAX(OFFSET(AM58,0,0,MATCH("-",AM58:AM$638,0))) = 0,"",
IFERROR(MAX(OFFSET(AM58,0,0,MATCH("-",AM58:AM$638,0))),""))</f>
        <v>18</v>
      </c>
      <c r="AW58" s="82" t="str">
        <f ca="1">IF(    MAX(OFFSET(AN58,0,0,MATCH("-",AN58:AN$638,0))) = 0,"",
IFERROR(MAX(OFFSET(AN58,0,0,MATCH("-",AN58:AN$638,0))),""))</f>
        <v/>
      </c>
      <c r="AX58" s="82" t="str">
        <f ca="1">IF(    MAX(OFFSET(AO58,0,0,MATCH("-",AO58:AO$638,0))) = 0,"",
IFERROR(MAX(OFFSET(AO58,0,0,MATCH("-",AO58:AO$638,0))),""))</f>
        <v/>
      </c>
      <c r="AY58" s="82" t="str">
        <f ca="1">IF(    MAX(OFFSET(AP58,0,0,MATCH("-",AP58:AP$638,0))) = 0,"",
IFERROR(MAX(OFFSET(AP58,0,0,MATCH("-",AP58:AP$638,0))),""))</f>
        <v/>
      </c>
      <c r="AZ58" s="82" t="str">
        <f ca="1">IF(    MAX(OFFSET(AQ58,0,0,MATCH("-",AQ58:AQ$638,0))) = 0,"",
IFERROR(MAX(OFFSET(AQ58,0,0,MATCH("-",AQ58:AQ$638,0))),""))</f>
        <v/>
      </c>
      <c r="BA58" s="82" t="str">
        <f ca="1">IF(    MAX(OFFSET(AR58,0,0,MATCH("-",AR58:AR$638,0))) = 0,"",
IFERROR(MAX(OFFSET(AR58,0,0,MATCH("-",AR58:AR$638,0))),""))</f>
        <v/>
      </c>
      <c r="BB58" s="112">
        <f t="shared" ca="1" si="21"/>
        <v>18.636363636363637</v>
      </c>
      <c r="BC58" s="111">
        <f t="shared" ca="1" si="22"/>
        <v>0</v>
      </c>
      <c r="BD58" s="112">
        <f t="shared" ca="1" si="23"/>
        <v>0</v>
      </c>
      <c r="BE58" s="111">
        <f t="shared" ca="1" si="24"/>
        <v>-94.949494949494948</v>
      </c>
      <c r="BF58" s="113">
        <f t="shared" ca="1" si="25"/>
        <v>2000</v>
      </c>
      <c r="BG58" s="113">
        <f t="shared" ca="1" si="26"/>
        <v>0</v>
      </c>
      <c r="BH58" s="112">
        <f t="shared" ca="1" si="27"/>
        <v>2000</v>
      </c>
      <c r="BI58" s="112">
        <f t="shared" ca="1" si="28"/>
        <v>-94.949494949494948</v>
      </c>
      <c r="BJ58" s="157"/>
      <c r="BK58" s="157"/>
      <c r="BL58" s="158" t="str">
        <f>scriv!AM20</f>
        <v>CustomFunctions</v>
      </c>
      <c r="BM58" s="157"/>
      <c r="BN58" s="157" t="str">
        <f t="shared" si="29"/>
        <v>node</v>
      </c>
      <c r="BO58" s="157"/>
      <c r="BP58" s="159">
        <f t="shared" ca="1" si="30"/>
        <v>1</v>
      </c>
      <c r="BQ58" s="159">
        <f t="shared" ca="1" si="31"/>
        <v>1</v>
      </c>
      <c r="BR58" s="159">
        <f t="shared" si="5"/>
        <v>1</v>
      </c>
      <c r="BS58" s="159" t="str">
        <f t="shared" si="6"/>
        <v>symbol</v>
      </c>
      <c r="BT58" s="157" t="str">
        <f>IF(scriv!V20&lt;&gt;"",scriv!V20,
IF(E58="",IFERROR(VLOOKUP(BL58,$AH$40:$BT$638,39,FALSE),$BT$36),
$BT$37))</f>
        <v>uno</v>
      </c>
      <c r="BU58" s="166">
        <f t="shared" ca="1" si="32"/>
        <v>2000</v>
      </c>
      <c r="BV58" s="166">
        <f t="shared" ca="1" si="33"/>
        <v>-94.95</v>
      </c>
      <c r="BW58" s="166">
        <f t="shared" ca="1" si="34"/>
        <v>0</v>
      </c>
      <c r="BX58" s="166">
        <f t="shared" ca="1" si="35"/>
        <v>0</v>
      </c>
      <c r="BY58" s="180" t="str">
        <f t="shared" si="36"/>
        <v/>
      </c>
      <c r="BZ58" s="180" t="str">
        <f t="shared" si="37"/>
        <v/>
      </c>
      <c r="CA58" s="81" t="str">
        <f>IF(scriv!E20&lt;&gt;"",scriv!E20,"")</f>
        <v/>
      </c>
      <c r="CB58" s="82">
        <f t="shared" si="9"/>
        <v>0</v>
      </c>
      <c r="CC58" s="82" t="str">
        <f t="shared" si="38"/>
        <v>2.2.3</v>
      </c>
      <c r="CD58" s="82" t="str">
        <f t="shared" si="39"/>
        <v>2.3</v>
      </c>
      <c r="CE58" s="82" t="str">
        <f t="shared" si="40"/>
        <v>3</v>
      </c>
      <c r="CF58" s="82" t="str">
        <f t="shared" si="41"/>
        <v>-</v>
      </c>
      <c r="CG58" s="82" t="str">
        <f t="shared" si="42"/>
        <v>-</v>
      </c>
      <c r="CH58" s="82" t="str">
        <f t="shared" si="43"/>
        <v>-</v>
      </c>
      <c r="CI58" s="82" t="str">
        <f t="shared" si="44"/>
        <v>-</v>
      </c>
      <c r="CJ58" s="82" t="str">
        <f t="shared" si="45"/>
        <v>-</v>
      </c>
      <c r="CK58" s="82" t="str">
        <f t="shared" si="46"/>
        <v>-</v>
      </c>
    </row>
    <row r="59" spans="1:89" s="82" customFormat="1" ht="18" customHeight="1">
      <c r="A59" s="81" t="str">
        <f>scriv!AL21</f>
        <v>FadeFunctions</v>
      </c>
      <c r="B59" s="81" t="str">
        <f>IF(scriv!D21&lt;&gt;"",scriv!D21,"")</f>
        <v>Fade Functions</v>
      </c>
      <c r="C59" s="81" t="str">
        <f>IF( scriv!AP21&lt;&gt;"", IF(D59&lt;&gt;"","connection ","")&amp;scriv!AP21,IF(D59&lt;&gt;"","connection",""))</f>
        <v/>
      </c>
      <c r="D59" s="82" t="str">
        <f>scriv!AN21</f>
        <v/>
      </c>
      <c r="E59" s="82" t="str">
        <f>scriv!AO21</f>
        <v/>
      </c>
      <c r="F59" s="156">
        <f>ROW()</f>
        <v>59</v>
      </c>
      <c r="G59" s="288">
        <f>scriv!AC21</f>
        <v>0</v>
      </c>
      <c r="H59" s="288">
        <f>scriv!AD21</f>
        <v>0</v>
      </c>
      <c r="I59" s="81" t="str">
        <f>IF(scriv!AE21&lt;&gt;"",scriv!AE21,J59)</f>
        <v>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v>
      </c>
      <c r="J59" s="81" t="str">
        <f>IF(scriv!AF21&lt;&gt;"",scriv!AF21,"")</f>
        <v>Fade on/off &amp; open/close functions_x000D_Fades the UNO on on/off or open/close._x000D_fadeOn=unoID,duration_x000D_fadeOff=unoID,duration_x000D_fadeOpen=unoID,duration_x000D_fadeClose=unoID,duration_x000D_fadeOpenOn=unoID,duration        - also turns on any unoTo's and the end of the .connections or .links_x000D_fadeCloseOff=unoID,duration      - also turns off any unoTo's and the end of the .connections or .links_x000D_</v>
      </c>
      <c r="K59" s="82" t="str">
        <f>IF(scriv!Y21&lt;&gt;"",scriv!Y21,$K$36)</f>
        <v>none</v>
      </c>
      <c r="L59" s="82">
        <f>IF(scriv!Z21&lt;&gt;"",scriv!Z21,$L$36)</f>
        <v>0</v>
      </c>
      <c r="M59" s="82" t="str">
        <f>IF(scriv!AA21&lt;&gt;"",scriv!AA21,$M$36)</f>
        <v>OpenClose</v>
      </c>
      <c r="N59" s="82">
        <f>IF(scriv!AB21&lt;&gt;"",scriv!AB21,$N$36)</f>
        <v>0</v>
      </c>
      <c r="O59" s="119" t="str">
        <f t="shared" si="8"/>
        <v/>
      </c>
      <c r="P59" s="81" t="str">
        <f>IF(scriv!I21&lt;&gt;"",scriv!I21,"")</f>
        <v/>
      </c>
      <c r="Q59" s="81" t="str">
        <f>IF(scriv!J21&lt;&gt;"",scriv!J21,"")</f>
        <v/>
      </c>
      <c r="R59" s="81">
        <f>IF(scriv!K21&lt;&gt;"",scriv!K21,
IF(I59&lt;&gt;"",1,$R$36))</f>
        <v>1</v>
      </c>
      <c r="S59" s="81" t="str">
        <f>IF(scriv!L21&lt;&gt;"",scriv!L21,
IF(scriv!AF21&lt;&gt;"",$S$36,"none"))</f>
        <v>hover</v>
      </c>
      <c r="T59" s="81" t="str">
        <f>IF(scriv!Q21&lt;&gt;"",scriv!Q21,"")</f>
        <v/>
      </c>
      <c r="U59" s="81" t="str">
        <f>IF(scriv!R21&lt;&gt;"",scriv!R21,"")</f>
        <v/>
      </c>
      <c r="V59" s="81" t="str">
        <f>IF(scriv!S21&lt;&gt;"",scriv!S21,"")</f>
        <v/>
      </c>
      <c r="W59" s="81" t="str">
        <f>IF(scriv!T21&lt;&gt;"",scriv!T21,"")</f>
        <v/>
      </c>
      <c r="X59" s="81" t="str">
        <f>IF($E59="",
( IF(scriv!AH21&lt;&gt;"", LEFT( scriv!AH21, FIND(",",scriv!AH21)-1) &amp; "=" &amp; $AH59 &amp; RIGHT( scriv!AH21, LEN(scriv!AH21) + 1 - FIND(",",scriv!AH21)),
  IF($X$36&lt;&gt;"",LEFT( X$36, FIND(",",X$36)-1) &amp; "=" &amp; $AH59 &amp; RIGHT( X$36, LEN(X$36) + 1 - FIND(",",X$36)),""))),
IF(scriv!M21&lt;&gt;"", LEFT( scriv!M21, FIND(",",scriv!M21)-1) &amp; "=" &amp; $AH59 &amp; RIGHT( scriv!M21, LEN(scriv!M21) + 1 - FIND(",",scriv!M21)),
LEFT( X$37, FIND(",",X$37)-1) &amp; "=" &amp; $AH59 &amp; RIGHT( X$37, LEN(X$37) + 1 - FIND(",",X$37))))</f>
        <v>fadeOn=FadeFunctions,0.8</v>
      </c>
      <c r="Y59" s="81" t="str">
        <f>IF($E59="",
( IF(scriv!AI21&lt;&gt;"", LEFT( scriv!AI21, FIND(",",scriv!AI21)-1) &amp; "=" &amp; $AH59 &amp; RIGHT( scriv!AI21, LEN(scriv!AI21) + 1 - FIND(",",scriv!AI21)),
  IF($Y$36&lt;&gt;"",LEFT( Y$36, FIND(",",Y$36)-1) &amp; "=" &amp; $AH59 &amp; RIGHT( Y$36, LEN(Y$36) + 1 - FIND(",",Y$36)),""))),
IF(scriv!N21&lt;&gt;"", LEFT( scriv!N21, FIND(",",scriv!N21)-1) &amp; "=" &amp; $AH59 &amp; RIGHT( scriv!N21, LEN(scriv!N21) + 1 - FIND(",",scriv!N21)),
LEFT( Y$37, FIND(",",Y$37)-1) &amp; "=" &amp; $AH59 &amp; RIGHT( Y$37, LEN(Y$37) + 1 - FIND(",",Y$37))))</f>
        <v>fadeOff=FadeFunctions,0.8</v>
      </c>
      <c r="Z59" s="81" t="str">
        <f>IF($E59="",
( IF(scriv!AJ21&lt;&gt;"", LEFT( scriv!AJ21, FIND(",",scriv!AJ21)-1) &amp; "=" &amp; $AH59 &amp; RIGHT( scriv!AJ21, LEN(scriv!AJ21) + 1 - FIND(",",scriv!AJ21)),
  IF($Z$36&lt;&gt;"",LEFT( Z$36, FIND(",",Z$36)-1) &amp; "=" &amp; $AH59 &amp; RIGHT( Z$36, LEN(Z$36) + 1 - FIND(",",Z$36)),""))),
IF(scriv!O21&lt;&gt;"", LEFT( scriv!O21, FIND(",",scriv!O21)-1) &amp; "=" &amp; $AH59 &amp; RIGHT( scriv!O21, LEN(scriv!O21) + 1 - FIND(",",scriv!O21)),
LEFT( Z$37, FIND(",",Z$37)-1) &amp; "=" &amp; $AH59 &amp; RIGHT( Z$37, LEN(Z$37) + 1 - FIND(",",Z$37))))</f>
        <v>fadeOpen=FadeFunctions,1.2</v>
      </c>
      <c r="AA59" s="81" t="str">
        <f>IF($E59="",
( IF(scriv!AK21&lt;&gt;"", LEFT( scriv!AK21, FIND(",",scriv!AK21)-1) &amp; "=" &amp; $AH59 &amp; RIGHT( scriv!AK21, LEN(scriv!AK21) + 1 - FIND(",",scriv!AK21)),
  IF($AA$36&lt;&gt;"",LEFT( AA$36, FIND(",",AA$36)-1) &amp; "=" &amp; $AH59 &amp; RIGHT( AA$36, LEN(AA$36) + 1 - FIND(",",AA$36)),""))),
IF(scriv!P21&lt;&gt;"", LEFT( scriv!P21, FIND(",",scriv!P21)-1) &amp; "=" &amp; $AH59 &amp; RIGHT( scriv!P21, LEN(scriv!P21) + 1 - FIND(",",scriv!P21)),
LEFT( AA$37, FIND(",",AA$37)-1) &amp; "=" &amp; $AH59 &amp; RIGHT( AA$37, LEN(AA$37) + 1 - FIND(",",AA$37))))</f>
        <v>fadeClose=FadeFunctions,1.2</v>
      </c>
      <c r="AB59" s="167" t="str">
        <f t="shared" si="2"/>
        <v>noTitle</v>
      </c>
      <c r="AC59" s="167"/>
      <c r="AD59" s="45"/>
      <c r="AE59" s="168"/>
      <c r="AF59" s="169" t="str">
        <f>IF(D59="",scriv!B21,"")</f>
        <v>2.2.4</v>
      </c>
      <c r="AG59" s="170" t="str">
        <f t="shared" si="10"/>
        <v/>
      </c>
      <c r="AH59" s="169" t="str">
        <f t="shared" si="11"/>
        <v>FadeFunctions</v>
      </c>
      <c r="AI59" s="169" t="str">
        <f t="shared" si="12"/>
        <v>Fade Functions</v>
      </c>
      <c r="AJ59" s="86">
        <f>ROUNDDOWN( (LEN(scriv!B21)+1) / 2, 0 )</f>
        <v>3</v>
      </c>
      <c r="AK59" s="82">
        <f t="shared" si="13"/>
        <v>2</v>
      </c>
      <c r="AL59" s="82">
        <f t="shared" si="14"/>
        <v>2</v>
      </c>
      <c r="AM59" s="82">
        <f t="shared" si="15"/>
        <v>4</v>
      </c>
      <c r="AN59" s="82" t="str">
        <f t="shared" si="16"/>
        <v>-</v>
      </c>
      <c r="AO59" s="82" t="str">
        <f t="shared" si="17"/>
        <v>-</v>
      </c>
      <c r="AP59" s="82" t="str">
        <f t="shared" si="18"/>
        <v>-</v>
      </c>
      <c r="AQ59" s="82" t="str">
        <f t="shared" si="19"/>
        <v>-</v>
      </c>
      <c r="AR59" s="82" t="str">
        <f t="shared" si="20"/>
        <v>-</v>
      </c>
      <c r="AT59" s="82">
        <f t="shared" si="4"/>
        <v>2</v>
      </c>
      <c r="AU59" s="82">
        <f ca="1">IF(    MAX(OFFSET(AL59,0,0,MATCH("-",AL59:AL$638,0))) = 0,"",
IFERROR(MAX(OFFSET(AL59,0,0,MATCH("-",AL59:AL$638,0))),""))</f>
        <v>11</v>
      </c>
      <c r="AV59" s="82">
        <f ca="1">IF(    MAX(OFFSET(AM59,0,0,MATCH("-",AM59:AM$638,0))) = 0,"",
IFERROR(MAX(OFFSET(AM59,0,0,MATCH("-",AM59:AM$638,0))),""))</f>
        <v>18</v>
      </c>
      <c r="AW59" s="82" t="str">
        <f ca="1">IF(    MAX(OFFSET(AN59,0,0,MATCH("-",AN59:AN$638,0))) = 0,"",
IFERROR(MAX(OFFSET(AN59,0,0,MATCH("-",AN59:AN$638,0))),""))</f>
        <v/>
      </c>
      <c r="AX59" s="82" t="str">
        <f ca="1">IF(    MAX(OFFSET(AO59,0,0,MATCH("-",AO59:AO$638,0))) = 0,"",
IFERROR(MAX(OFFSET(AO59,0,0,MATCH("-",AO59:AO$638,0))),""))</f>
        <v/>
      </c>
      <c r="AY59" s="82" t="str">
        <f ca="1">IF(    MAX(OFFSET(AP59,0,0,MATCH("-",AP59:AP$638,0))) = 0,"",
IFERROR(MAX(OFFSET(AP59,0,0,MATCH("-",AP59:AP$638,0))),""))</f>
        <v/>
      </c>
      <c r="AZ59" s="82" t="str">
        <f ca="1">IF(    MAX(OFFSET(AQ59,0,0,MATCH("-",AQ59:AQ$638,0))) = 0,"",
IFERROR(MAX(OFFSET(AQ59,0,0,MATCH("-",AQ59:AQ$638,0))),""))</f>
        <v/>
      </c>
      <c r="BA59" s="82" t="str">
        <f ca="1">IF(    MAX(OFFSET(AR59,0,0,MATCH("-",AR59:AR$638,0))) = 0,"",
IFERROR(MAX(OFFSET(AR59,0,0,MATCH("-",AR59:AR$638,0))),""))</f>
        <v/>
      </c>
      <c r="BB59" s="112">
        <f t="shared" ca="1" si="21"/>
        <v>19.545454545454547</v>
      </c>
      <c r="BC59" s="111">
        <f t="shared" ca="1" si="22"/>
        <v>0</v>
      </c>
      <c r="BD59" s="112">
        <f t="shared" ca="1" si="23"/>
        <v>0</v>
      </c>
      <c r="BE59" s="111">
        <f t="shared" ca="1" si="24"/>
        <v>-83.838383838383834</v>
      </c>
      <c r="BF59" s="113">
        <f t="shared" ca="1" si="25"/>
        <v>2000</v>
      </c>
      <c r="BG59" s="113">
        <f t="shared" ca="1" si="26"/>
        <v>0</v>
      </c>
      <c r="BH59" s="112">
        <f t="shared" ca="1" si="27"/>
        <v>2000</v>
      </c>
      <c r="BI59" s="112">
        <f t="shared" ca="1" si="28"/>
        <v>-83.838383838383834</v>
      </c>
      <c r="BJ59" s="157"/>
      <c r="BK59" s="157"/>
      <c r="BL59" s="158" t="str">
        <f>scriv!AM21</f>
        <v>CustomFunctions</v>
      </c>
      <c r="BM59" s="157"/>
      <c r="BN59" s="157" t="str">
        <f t="shared" si="29"/>
        <v>node</v>
      </c>
      <c r="BO59" s="157"/>
      <c r="BP59" s="159">
        <f t="shared" ca="1" si="30"/>
        <v>1</v>
      </c>
      <c r="BQ59" s="159">
        <f t="shared" ca="1" si="31"/>
        <v>1</v>
      </c>
      <c r="BR59" s="159">
        <f t="shared" si="5"/>
        <v>1</v>
      </c>
      <c r="BS59" s="159" t="str">
        <f t="shared" si="6"/>
        <v>symbol</v>
      </c>
      <c r="BT59" s="157" t="str">
        <f>IF(scriv!V21&lt;&gt;"",scriv!V21,
IF(E59="",IFERROR(VLOOKUP(BL59,$AH$40:$BT$638,39,FALSE),$BT$36),
$BT$37))</f>
        <v>uno</v>
      </c>
      <c r="BU59" s="166">
        <f t="shared" ca="1" si="32"/>
        <v>2000</v>
      </c>
      <c r="BV59" s="166">
        <f t="shared" ca="1" si="33"/>
        <v>-83.84</v>
      </c>
      <c r="BW59" s="166">
        <f t="shared" ca="1" si="34"/>
        <v>0</v>
      </c>
      <c r="BX59" s="166">
        <f t="shared" ca="1" si="35"/>
        <v>0</v>
      </c>
      <c r="BY59" s="180" t="str">
        <f t="shared" si="36"/>
        <v/>
      </c>
      <c r="BZ59" s="180" t="str">
        <f t="shared" si="37"/>
        <v/>
      </c>
      <c r="CA59" s="81" t="str">
        <f>IF(scriv!E21&lt;&gt;"",scriv!E21,"")</f>
        <v/>
      </c>
      <c r="CB59" s="82">
        <f t="shared" si="9"/>
        <v>0</v>
      </c>
      <c r="CC59" s="82" t="str">
        <f t="shared" si="38"/>
        <v>2.2.4</v>
      </c>
      <c r="CD59" s="82" t="str">
        <f t="shared" si="39"/>
        <v>2.4</v>
      </c>
      <c r="CE59" s="82" t="str">
        <f t="shared" si="40"/>
        <v>4</v>
      </c>
      <c r="CF59" s="82" t="str">
        <f t="shared" si="41"/>
        <v>-</v>
      </c>
      <c r="CG59" s="82" t="str">
        <f t="shared" si="42"/>
        <v>-</v>
      </c>
      <c r="CH59" s="82" t="str">
        <f t="shared" si="43"/>
        <v>-</v>
      </c>
      <c r="CI59" s="82" t="str">
        <f t="shared" si="44"/>
        <v>-</v>
      </c>
      <c r="CJ59" s="82" t="str">
        <f t="shared" si="45"/>
        <v>-</v>
      </c>
      <c r="CK59" s="82" t="str">
        <f t="shared" si="46"/>
        <v>-</v>
      </c>
    </row>
    <row r="60" spans="1:89" s="82" customFormat="1" ht="18" customHeight="1">
      <c r="A60" s="81" t="str">
        <f>scriv!AL22</f>
        <v>Drawopenclosefunctions</v>
      </c>
      <c r="B60" s="81" t="str">
        <f>IF(scriv!D22&lt;&gt;"",scriv!D22,"")</f>
        <v>Draw open/close functions</v>
      </c>
      <c r="C60" s="81" t="str">
        <f>IF( scriv!AP22&lt;&gt;"", IF(D60&lt;&gt;"","connection ","")&amp;scriv!AP22,IF(D60&lt;&gt;"","connection",""))</f>
        <v/>
      </c>
      <c r="D60" s="82" t="str">
        <f>scriv!AN22</f>
        <v/>
      </c>
      <c r="E60" s="82" t="str">
        <f>scriv!AO22</f>
        <v/>
      </c>
      <c r="F60" s="156">
        <f>ROW()</f>
        <v>60</v>
      </c>
      <c r="G60" s="288">
        <f>scriv!AC22</f>
        <v>0</v>
      </c>
      <c r="H60" s="288">
        <f>scriv!AD22</f>
        <v>0</v>
      </c>
      <c r="I60" s="81" t="str">
        <f>IF(scriv!AE22&lt;&gt;"",scriv!AE22,J60)</f>
        <v>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v>
      </c>
      <c r="J60" s="81" t="str">
        <f>IF(scriv!AF22&lt;&gt;"",scriv!AF22,"")</f>
        <v>Draw open/close functions_x000D__x000D_draws-in any links with the class '.connection' or .partof, and fades-in everything else_x000D_for the links to be draw, they must be in an UNO with the class .connection or .partof_x000D_drawOpen=unoID,duration,numDraws,drawKind_x000D_drawClose=unoID,duration_x000D_numDraws is the number of times we should draw the links_x000D_drawKind is the name of an optional special drawing tween_x000D_Note that to close, we could just use the plain fadeClose function, if we know the xxx-group has no links to draw_x000D_drawSVG's-in any .connection/.partof objects, and fades the other UNO objects on open/close._x000D_TODO - create 2 versions of these functions: with and without checking to see if the UNO has .connection/.partof elements_x000D_TIMING: the tween timing should be adjusted so that the total tween time = duration_x000D_TODO - add fadeDrawOn/off - which would draw immediate children connection UNOs_x000D_</v>
      </c>
      <c r="K60" s="82" t="str">
        <f>IF(scriv!Y22&lt;&gt;"",scriv!Y22,$K$36)</f>
        <v>none</v>
      </c>
      <c r="L60" s="82">
        <f>IF(scriv!Z22&lt;&gt;"",scriv!Z22,$L$36)</f>
        <v>0</v>
      </c>
      <c r="M60" s="82" t="str">
        <f>IF(scriv!AA22&lt;&gt;"",scriv!AA22,$M$36)</f>
        <v>OpenClose</v>
      </c>
      <c r="N60" s="82">
        <f>IF(scriv!AB22&lt;&gt;"",scriv!AB22,$N$36)</f>
        <v>0</v>
      </c>
      <c r="O60" s="119" t="str">
        <f t="shared" si="8"/>
        <v/>
      </c>
      <c r="P60" s="81" t="str">
        <f>IF(scriv!I22&lt;&gt;"",scriv!I22,"")</f>
        <v/>
      </c>
      <c r="Q60" s="81" t="str">
        <f>IF(scriv!J22&lt;&gt;"",scriv!J22,"")</f>
        <v/>
      </c>
      <c r="R60" s="81">
        <f>IF(scriv!K22&lt;&gt;"",scriv!K22,
IF(I60&lt;&gt;"",1,$R$36))</f>
        <v>1</v>
      </c>
      <c r="S60" s="81" t="str">
        <f>IF(scriv!L22&lt;&gt;"",scriv!L22,
IF(scriv!AF22&lt;&gt;"",$S$36,"none"))</f>
        <v>hover</v>
      </c>
      <c r="T60" s="81" t="str">
        <f>IF(scriv!Q22&lt;&gt;"",scriv!Q22,"")</f>
        <v/>
      </c>
      <c r="U60" s="81" t="str">
        <f>IF(scriv!R22&lt;&gt;"",scriv!R22,"")</f>
        <v/>
      </c>
      <c r="V60" s="81" t="str">
        <f>IF(scriv!S22&lt;&gt;"",scriv!S22,"")</f>
        <v/>
      </c>
      <c r="W60" s="81" t="str">
        <f>IF(scriv!T22&lt;&gt;"",scriv!T22,"")</f>
        <v/>
      </c>
      <c r="X60" s="81" t="str">
        <f>IF($E60="",
( IF(scriv!AH22&lt;&gt;"", LEFT( scriv!AH22, FIND(",",scriv!AH22)-1) &amp; "=" &amp; $AH60 &amp; RIGHT( scriv!AH22, LEN(scriv!AH22) + 1 - FIND(",",scriv!AH22)),
  IF($X$36&lt;&gt;"",LEFT( X$36, FIND(",",X$36)-1) &amp; "=" &amp; $AH60 &amp; RIGHT( X$36, LEN(X$36) + 1 - FIND(",",X$36)),""))),
IF(scriv!M22&lt;&gt;"", LEFT( scriv!M22, FIND(",",scriv!M22)-1) &amp; "=" &amp; $AH60 &amp; RIGHT( scriv!M22, LEN(scriv!M22) + 1 - FIND(",",scriv!M22)),
LEFT( X$37, FIND(",",X$37)-1) &amp; "=" &amp; $AH60 &amp; RIGHT( X$37, LEN(X$37) + 1 - FIND(",",X$37))))</f>
        <v>fadeOn=Drawopenclosefunctions,0.8</v>
      </c>
      <c r="Y60" s="81" t="str">
        <f>IF($E60="",
( IF(scriv!AI22&lt;&gt;"", LEFT( scriv!AI22, FIND(",",scriv!AI22)-1) &amp; "=" &amp; $AH60 &amp; RIGHT( scriv!AI22, LEN(scriv!AI22) + 1 - FIND(",",scriv!AI22)),
  IF($Y$36&lt;&gt;"",LEFT( Y$36, FIND(",",Y$36)-1) &amp; "=" &amp; $AH60 &amp; RIGHT( Y$36, LEN(Y$36) + 1 - FIND(",",Y$36)),""))),
IF(scriv!N22&lt;&gt;"", LEFT( scriv!N22, FIND(",",scriv!N22)-1) &amp; "=" &amp; $AH60 &amp; RIGHT( scriv!N22, LEN(scriv!N22) + 1 - FIND(",",scriv!N22)),
LEFT( Y$37, FIND(",",Y$37)-1) &amp; "=" &amp; $AH60 &amp; RIGHT( Y$37, LEN(Y$37) + 1 - FIND(",",Y$37))))</f>
        <v>fadeOff=Drawopenclosefunctions,0.8</v>
      </c>
      <c r="Z60" s="81" t="str">
        <f>IF($E60="",
( IF(scriv!AJ22&lt;&gt;"", LEFT( scriv!AJ22, FIND(",",scriv!AJ22)-1) &amp; "=" &amp; $AH60 &amp; RIGHT( scriv!AJ22, LEN(scriv!AJ22) + 1 - FIND(",",scriv!AJ22)),
  IF($Z$36&lt;&gt;"",LEFT( Z$36, FIND(",",Z$36)-1) &amp; "=" &amp; $AH60 &amp; RIGHT( Z$36, LEN(Z$36) + 1 - FIND(",",Z$36)),""))),
IF(scriv!O22&lt;&gt;"", LEFT( scriv!O22, FIND(",",scriv!O22)-1) &amp; "=" &amp; $AH60 &amp; RIGHT( scriv!O22, LEN(scriv!O22) + 1 - FIND(",",scriv!O22)),
LEFT( Z$37, FIND(",",Z$37)-1) &amp; "=" &amp; $AH60 &amp; RIGHT( Z$37, LEN(Z$37) + 1 - FIND(",",Z$37))))</f>
        <v>fadeOpen=Drawopenclosefunctions,1.2</v>
      </c>
      <c r="AA60" s="81" t="str">
        <f>IF($E60="",
( IF(scriv!AK22&lt;&gt;"", LEFT( scriv!AK22, FIND(",",scriv!AK22)-1) &amp; "=" &amp; $AH60 &amp; RIGHT( scriv!AK22, LEN(scriv!AK22) + 1 - FIND(",",scriv!AK22)),
  IF($AA$36&lt;&gt;"",LEFT( AA$36, FIND(",",AA$36)-1) &amp; "=" &amp; $AH60 &amp; RIGHT( AA$36, LEN(AA$36) + 1 - FIND(",",AA$36)),""))),
IF(scriv!P22&lt;&gt;"", LEFT( scriv!P22, FIND(",",scriv!P22)-1) &amp; "=" &amp; $AH60 &amp; RIGHT( scriv!P22, LEN(scriv!P22) + 1 - FIND(",",scriv!P22)),
LEFT( AA$37, FIND(",",AA$37)-1) &amp; "=" &amp; $AH60 &amp; RIGHT( AA$37, LEN(AA$37) + 1 - FIND(",",AA$37))))</f>
        <v>fadeClose=Drawopenclosefunctions,1.2</v>
      </c>
      <c r="AB60" s="167" t="str">
        <f t="shared" si="2"/>
        <v>noTitle</v>
      </c>
      <c r="AC60" s="167"/>
      <c r="AD60" s="45"/>
      <c r="AE60" s="168"/>
      <c r="AF60" s="169" t="str">
        <f>IF(D60="",scriv!B22,"")</f>
        <v>2.2.5</v>
      </c>
      <c r="AG60" s="170" t="str">
        <f t="shared" si="10"/>
        <v/>
      </c>
      <c r="AH60" s="169" t="str">
        <f t="shared" si="11"/>
        <v>Drawopenclosefunctions</v>
      </c>
      <c r="AI60" s="169" t="str">
        <f t="shared" si="12"/>
        <v>Draw open/close functions</v>
      </c>
      <c r="AJ60" s="86">
        <f>ROUNDDOWN( (LEN(scriv!B22)+1) / 2, 0 )</f>
        <v>3</v>
      </c>
      <c r="AK60" s="82">
        <f t="shared" si="13"/>
        <v>2</v>
      </c>
      <c r="AL60" s="82">
        <f t="shared" si="14"/>
        <v>2</v>
      </c>
      <c r="AM60" s="82">
        <f t="shared" si="15"/>
        <v>5</v>
      </c>
      <c r="AN60" s="82" t="str">
        <f t="shared" si="16"/>
        <v>-</v>
      </c>
      <c r="AO60" s="82" t="str">
        <f t="shared" si="17"/>
        <v>-</v>
      </c>
      <c r="AP60" s="82" t="str">
        <f t="shared" si="18"/>
        <v>-</v>
      </c>
      <c r="AQ60" s="82" t="str">
        <f t="shared" si="19"/>
        <v>-</v>
      </c>
      <c r="AR60" s="82" t="str">
        <f t="shared" si="20"/>
        <v>-</v>
      </c>
      <c r="AT60" s="82">
        <f t="shared" si="4"/>
        <v>2</v>
      </c>
      <c r="AU60" s="82">
        <f ca="1">IF(    MAX(OFFSET(AL60,0,0,MATCH("-",AL60:AL$638,0))) = 0,"",
IFERROR(MAX(OFFSET(AL60,0,0,MATCH("-",AL60:AL$638,0))),""))</f>
        <v>11</v>
      </c>
      <c r="AV60" s="82">
        <f ca="1">IF(    MAX(OFFSET(AM60,0,0,MATCH("-",AM60:AM$638,0))) = 0,"",
IFERROR(MAX(OFFSET(AM60,0,0,MATCH("-",AM60:AM$638,0))),""))</f>
        <v>18</v>
      </c>
      <c r="AW60" s="82" t="str">
        <f ca="1">IF(    MAX(OFFSET(AN60,0,0,MATCH("-",AN60:AN$638,0))) = 0,"",
IFERROR(MAX(OFFSET(AN60,0,0,MATCH("-",AN60:AN$638,0))),""))</f>
        <v/>
      </c>
      <c r="AX60" s="82" t="str">
        <f ca="1">IF(    MAX(OFFSET(AO60,0,0,MATCH("-",AO60:AO$638,0))) = 0,"",
IFERROR(MAX(OFFSET(AO60,0,0,MATCH("-",AO60:AO$638,0))),""))</f>
        <v/>
      </c>
      <c r="AY60" s="82" t="str">
        <f ca="1">IF(    MAX(OFFSET(AP60,0,0,MATCH("-",AP60:AP$638,0))) = 0,"",
IFERROR(MAX(OFFSET(AP60,0,0,MATCH("-",AP60:AP$638,0))),""))</f>
        <v/>
      </c>
      <c r="AZ60" s="82" t="str">
        <f ca="1">IF(    MAX(OFFSET(AQ60,0,0,MATCH("-",AQ60:AQ$638,0))) = 0,"",
IFERROR(MAX(OFFSET(AQ60,0,0,MATCH("-",AQ60:AQ$638,0))),""))</f>
        <v/>
      </c>
      <c r="BA60" s="82" t="str">
        <f ca="1">IF(    MAX(OFFSET(AR60,0,0,MATCH("-",AR60:AR$638,0))) = 0,"",
IFERROR(MAX(OFFSET(AR60,0,0,MATCH("-",AR60:AR$638,0))),""))</f>
        <v/>
      </c>
      <c r="BB60" s="112">
        <f t="shared" ca="1" si="21"/>
        <v>20.454545454545457</v>
      </c>
      <c r="BC60" s="111">
        <f t="shared" ca="1" si="22"/>
        <v>0</v>
      </c>
      <c r="BD60" s="112">
        <f t="shared" ca="1" si="23"/>
        <v>0</v>
      </c>
      <c r="BE60" s="111">
        <f t="shared" ca="1" si="24"/>
        <v>-72.72727272727272</v>
      </c>
      <c r="BF60" s="113">
        <f t="shared" ca="1" si="25"/>
        <v>2000</v>
      </c>
      <c r="BG60" s="113">
        <f t="shared" ca="1" si="26"/>
        <v>0</v>
      </c>
      <c r="BH60" s="112">
        <f t="shared" ca="1" si="27"/>
        <v>2000</v>
      </c>
      <c r="BI60" s="112">
        <f t="shared" ca="1" si="28"/>
        <v>-72.72727272727272</v>
      </c>
      <c r="BJ60" s="157"/>
      <c r="BK60" s="157"/>
      <c r="BL60" s="158" t="str">
        <f>scriv!AM22</f>
        <v>CustomFunctions</v>
      </c>
      <c r="BM60" s="157"/>
      <c r="BN60" s="157" t="str">
        <f t="shared" si="29"/>
        <v>node</v>
      </c>
      <c r="BO60" s="157"/>
      <c r="BP60" s="159">
        <f t="shared" ca="1" si="30"/>
        <v>1</v>
      </c>
      <c r="BQ60" s="159">
        <f t="shared" ca="1" si="31"/>
        <v>1</v>
      </c>
      <c r="BR60" s="159">
        <f t="shared" si="5"/>
        <v>1</v>
      </c>
      <c r="BS60" s="159" t="str">
        <f t="shared" si="6"/>
        <v>symbol</v>
      </c>
      <c r="BT60" s="157" t="str">
        <f>IF(scriv!V22&lt;&gt;"",scriv!V22,
IF(E60="",IFERROR(VLOOKUP(BL60,$AH$40:$BT$638,39,FALSE),$BT$36),
$BT$37))</f>
        <v>uno</v>
      </c>
      <c r="BU60" s="166">
        <f t="shared" ca="1" si="32"/>
        <v>2000</v>
      </c>
      <c r="BV60" s="166">
        <f t="shared" ca="1" si="33"/>
        <v>-72.73</v>
      </c>
      <c r="BW60" s="166">
        <f t="shared" ca="1" si="34"/>
        <v>0</v>
      </c>
      <c r="BX60" s="166">
        <f t="shared" ca="1" si="35"/>
        <v>0</v>
      </c>
      <c r="BY60" s="180" t="str">
        <f t="shared" si="36"/>
        <v/>
      </c>
      <c r="BZ60" s="180" t="str">
        <f t="shared" si="37"/>
        <v/>
      </c>
      <c r="CA60" s="81" t="str">
        <f>IF(scriv!E22&lt;&gt;"",scriv!E22,"")</f>
        <v/>
      </c>
      <c r="CB60" s="82">
        <f t="shared" si="9"/>
        <v>0</v>
      </c>
      <c r="CC60" s="82" t="str">
        <f t="shared" si="38"/>
        <v>2.2.5</v>
      </c>
      <c r="CD60" s="82" t="str">
        <f t="shared" si="39"/>
        <v>2.5</v>
      </c>
      <c r="CE60" s="82" t="str">
        <f t="shared" si="40"/>
        <v>5</v>
      </c>
      <c r="CF60" s="82" t="str">
        <f t="shared" si="41"/>
        <v>-</v>
      </c>
      <c r="CG60" s="82" t="str">
        <f t="shared" si="42"/>
        <v>-</v>
      </c>
      <c r="CH60" s="82" t="str">
        <f t="shared" si="43"/>
        <v>-</v>
      </c>
      <c r="CI60" s="82" t="str">
        <f t="shared" si="44"/>
        <v>-</v>
      </c>
      <c r="CJ60" s="82" t="str">
        <f t="shared" si="45"/>
        <v>-</v>
      </c>
      <c r="CK60" s="82" t="str">
        <f t="shared" si="46"/>
        <v>-</v>
      </c>
    </row>
    <row r="61" spans="1:89" s="82" customFormat="1" ht="18" customHeight="1">
      <c r="A61" s="81" t="str">
        <f>scriv!AL23</f>
        <v>ScaleOpenCloseFunctions</v>
      </c>
      <c r="B61" s="81" t="str">
        <f>IF(scriv!D23&lt;&gt;"",scriv!D23,"")</f>
        <v>Scale Open/Close Functions</v>
      </c>
      <c r="C61" s="81" t="str">
        <f>IF( scriv!AP23&lt;&gt;"", IF(D61&lt;&gt;"","connection ","")&amp;scriv!AP23,IF(D61&lt;&gt;"","connection",""))</f>
        <v/>
      </c>
      <c r="D61" s="82" t="str">
        <f>scriv!AN23</f>
        <v/>
      </c>
      <c r="E61" s="82" t="str">
        <f>scriv!AO23</f>
        <v/>
      </c>
      <c r="F61" s="156">
        <f>ROW()</f>
        <v>61</v>
      </c>
      <c r="G61" s="288">
        <f>scriv!AC23</f>
        <v>0</v>
      </c>
      <c r="H61" s="288">
        <f>scriv!AD23</f>
        <v>0</v>
      </c>
      <c r="I61" s="81" t="str">
        <f>IF(scriv!AE23&lt;&gt;"",scriv!AE23,J61)</f>
        <v>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v>
      </c>
      <c r="J61" s="81" t="str">
        <f>IF(scriv!AF23&lt;&gt;"",scriv!AF23,"")</f>
        <v>Scale open/close functions_x000D__x000D_Scales and fades UNO objects on open/close - using the center of the UNO's ooo as the transformOrigin_x000D_scaleOpen=unoID, duration, hscale, vscale, toParent, numDraws, easeKind_x000D_scaleClose=unoID, duration, hscale, vscale, toParent, easeKind_x000D_unoID        The UNO to open/close_x000D_duration     The total tween time_x000D_toParent     Optional ‚Äì boolean, default = 0.  If 0, the scale origin is the children's ooo, if 1 the scale origin is the unoID's ooo,_x000D_numDraws     Optional ‚Äì how many times to draw / un-draw the links. And even number will leave the link drawn, and odd number will leave the link un-drawn._x000D_hscale       Optional (if present there must be an hscale value) - the horizontal scale starting value: 0.0 to 1.0 (default 0.2)_x000D_vscale       Optional - the vertical scale starting value: 0.0 to 1.0 (default 0.2)_x000D_easeKind     Optional ‚Äì The easing effect to use_x000D__x000D_NOTE that this will likely blowup if the ooo's center point is not within the vvv's bounding box_x000D_Eases:   opening:    ease: Elastic.easeOut.config(1, 0.4)_x000D_         closing:    ease: Power2.easeOut,_x000D_TODO - update these functions based on the lessons from drawOpen/close - still some bugs in the implemenation - objects getting lost to getbbox_x000D_TODO add the numdraws functionality_x000D__x000D_</v>
      </c>
      <c r="K61" s="82" t="str">
        <f>IF(scriv!Y23&lt;&gt;"",scriv!Y23,$K$36)</f>
        <v>none</v>
      </c>
      <c r="L61" s="82">
        <f>IF(scriv!Z23&lt;&gt;"",scriv!Z23,$L$36)</f>
        <v>0</v>
      </c>
      <c r="M61" s="82" t="str">
        <f>IF(scriv!AA23&lt;&gt;"",scriv!AA23,$M$36)</f>
        <v>OpenClose</v>
      </c>
      <c r="N61" s="82">
        <f>IF(scriv!AB23&lt;&gt;"",scriv!AB23,$N$36)</f>
        <v>0</v>
      </c>
      <c r="O61" s="119" t="str">
        <f t="shared" si="8"/>
        <v/>
      </c>
      <c r="P61" s="81" t="str">
        <f>IF(scriv!I23&lt;&gt;"",scriv!I23,"")</f>
        <v/>
      </c>
      <c r="Q61" s="81" t="str">
        <f>IF(scriv!J23&lt;&gt;"",scriv!J23,"")</f>
        <v/>
      </c>
      <c r="R61" s="81">
        <f>IF(scriv!K23&lt;&gt;"",scriv!K23,
IF(I61&lt;&gt;"",1,$R$36))</f>
        <v>1</v>
      </c>
      <c r="S61" s="81" t="str">
        <f>IF(scriv!L23&lt;&gt;"",scriv!L23,
IF(scriv!AF23&lt;&gt;"",$S$36,"none"))</f>
        <v>hover</v>
      </c>
      <c r="T61" s="81" t="str">
        <f>IF(scriv!Q23&lt;&gt;"",scriv!Q23,"")</f>
        <v/>
      </c>
      <c r="U61" s="81" t="str">
        <f>IF(scriv!R23&lt;&gt;"",scriv!R23,"")</f>
        <v/>
      </c>
      <c r="V61" s="81" t="str">
        <f>IF(scriv!S23&lt;&gt;"",scriv!S23,"")</f>
        <v/>
      </c>
      <c r="W61" s="81" t="str">
        <f>IF(scriv!T23&lt;&gt;"",scriv!T23,"")</f>
        <v/>
      </c>
      <c r="X61" s="81" t="str">
        <f>IF($E61="",
( IF(scriv!AH23&lt;&gt;"", LEFT( scriv!AH23, FIND(",",scriv!AH23)-1) &amp; "=" &amp; $AH61 &amp; RIGHT( scriv!AH23, LEN(scriv!AH23) + 1 - FIND(",",scriv!AH23)),
  IF($X$36&lt;&gt;"",LEFT( X$36, FIND(",",X$36)-1) &amp; "=" &amp; $AH61 &amp; RIGHT( X$36, LEN(X$36) + 1 - FIND(",",X$36)),""))),
IF(scriv!M23&lt;&gt;"", LEFT( scriv!M23, FIND(",",scriv!M23)-1) &amp; "=" &amp; $AH61 &amp; RIGHT( scriv!M23, LEN(scriv!M23) + 1 - FIND(",",scriv!M23)),
LEFT( X$37, FIND(",",X$37)-1) &amp; "=" &amp; $AH61 &amp; RIGHT( X$37, LEN(X$37) + 1 - FIND(",",X$37))))</f>
        <v>fadeOn=ScaleOpenCloseFunctions,0.8</v>
      </c>
      <c r="Y61" s="81" t="str">
        <f>IF($E61="",
( IF(scriv!AI23&lt;&gt;"", LEFT( scriv!AI23, FIND(",",scriv!AI23)-1) &amp; "=" &amp; $AH61 &amp; RIGHT( scriv!AI23, LEN(scriv!AI23) + 1 - FIND(",",scriv!AI23)),
  IF($Y$36&lt;&gt;"",LEFT( Y$36, FIND(",",Y$36)-1) &amp; "=" &amp; $AH61 &amp; RIGHT( Y$36, LEN(Y$36) + 1 - FIND(",",Y$36)),""))),
IF(scriv!N23&lt;&gt;"", LEFT( scriv!N23, FIND(",",scriv!N23)-1) &amp; "=" &amp; $AH61 &amp; RIGHT( scriv!N23, LEN(scriv!N23) + 1 - FIND(",",scriv!N23)),
LEFT( Y$37, FIND(",",Y$37)-1) &amp; "=" &amp; $AH61 &amp; RIGHT( Y$37, LEN(Y$37) + 1 - FIND(",",Y$37))))</f>
        <v>fadeOff=ScaleOpenCloseFunctions,0.8</v>
      </c>
      <c r="Z61" s="81" t="str">
        <f>IF($E61="",
( IF(scriv!AJ23&lt;&gt;"", LEFT( scriv!AJ23, FIND(",",scriv!AJ23)-1) &amp; "=" &amp; $AH61 &amp; RIGHT( scriv!AJ23, LEN(scriv!AJ23) + 1 - FIND(",",scriv!AJ23)),
  IF($Z$36&lt;&gt;"",LEFT( Z$36, FIND(",",Z$36)-1) &amp; "=" &amp; $AH61 &amp; RIGHT( Z$36, LEN(Z$36) + 1 - FIND(",",Z$36)),""))),
IF(scriv!O23&lt;&gt;"", LEFT( scriv!O23, FIND(",",scriv!O23)-1) &amp; "=" &amp; $AH61 &amp; RIGHT( scriv!O23, LEN(scriv!O23) + 1 - FIND(",",scriv!O23)),
LEFT( Z$37, FIND(",",Z$37)-1) &amp; "=" &amp; $AH61 &amp; RIGHT( Z$37, LEN(Z$37) + 1 - FIND(",",Z$37))))</f>
        <v>fadeOpen=ScaleOpenCloseFunctions,1.2</v>
      </c>
      <c r="AA61" s="81" t="str">
        <f>IF($E61="",
( IF(scriv!AK23&lt;&gt;"", LEFT( scriv!AK23, FIND(",",scriv!AK23)-1) &amp; "=" &amp; $AH61 &amp; RIGHT( scriv!AK23, LEN(scriv!AK23) + 1 - FIND(",",scriv!AK23)),
  IF($AA$36&lt;&gt;"",LEFT( AA$36, FIND(",",AA$36)-1) &amp; "=" &amp; $AH61 &amp; RIGHT( AA$36, LEN(AA$36) + 1 - FIND(",",AA$36)),""))),
IF(scriv!P23&lt;&gt;"", LEFT( scriv!P23, FIND(",",scriv!P23)-1) &amp; "=" &amp; $AH61 &amp; RIGHT( scriv!P23, LEN(scriv!P23) + 1 - FIND(",",scriv!P23)),
LEFT( AA$37, FIND(",",AA$37)-1) &amp; "=" &amp; $AH61 &amp; RIGHT( AA$37, LEN(AA$37) + 1 - FIND(",",AA$37))))</f>
        <v>fadeClose=ScaleOpenCloseFunctions,1.2</v>
      </c>
      <c r="AB61" s="167" t="str">
        <f t="shared" si="2"/>
        <v>noTitle</v>
      </c>
      <c r="AC61" s="167"/>
      <c r="AD61" s="45"/>
      <c r="AE61" s="168"/>
      <c r="AF61" s="169" t="str">
        <f>IF(D61="",scriv!B23,"")</f>
        <v>2.2.6</v>
      </c>
      <c r="AG61" s="170" t="str">
        <f t="shared" si="10"/>
        <v/>
      </c>
      <c r="AH61" s="169" t="str">
        <f t="shared" si="11"/>
        <v>ScaleOpenCloseFunctions</v>
      </c>
      <c r="AI61" s="169" t="str">
        <f t="shared" si="12"/>
        <v>Scale Open/Close Functions</v>
      </c>
      <c r="AJ61" s="86">
        <f>ROUNDDOWN( (LEN(scriv!B23)+1) / 2, 0 )</f>
        <v>3</v>
      </c>
      <c r="AK61" s="82">
        <f t="shared" si="13"/>
        <v>2</v>
      </c>
      <c r="AL61" s="82">
        <f t="shared" si="14"/>
        <v>2</v>
      </c>
      <c r="AM61" s="82">
        <f t="shared" si="15"/>
        <v>6</v>
      </c>
      <c r="AN61" s="82" t="str">
        <f t="shared" si="16"/>
        <v>-</v>
      </c>
      <c r="AO61" s="82" t="str">
        <f t="shared" si="17"/>
        <v>-</v>
      </c>
      <c r="AP61" s="82" t="str">
        <f t="shared" si="18"/>
        <v>-</v>
      </c>
      <c r="AQ61" s="82" t="str">
        <f t="shared" si="19"/>
        <v>-</v>
      </c>
      <c r="AR61" s="82" t="str">
        <f t="shared" si="20"/>
        <v>-</v>
      </c>
      <c r="AT61" s="82">
        <f t="shared" si="4"/>
        <v>2</v>
      </c>
      <c r="AU61" s="82">
        <f ca="1">IF(    MAX(OFFSET(AL61,0,0,MATCH("-",AL61:AL$638,0))) = 0,"",
IFERROR(MAX(OFFSET(AL61,0,0,MATCH("-",AL61:AL$638,0))),""))</f>
        <v>11</v>
      </c>
      <c r="AV61" s="82">
        <f ca="1">IF(    MAX(OFFSET(AM61,0,0,MATCH("-",AM61:AM$638,0))) = 0,"",
IFERROR(MAX(OFFSET(AM61,0,0,MATCH("-",AM61:AM$638,0))),""))</f>
        <v>18</v>
      </c>
      <c r="AW61" s="82" t="str">
        <f ca="1">IF(    MAX(OFFSET(AN61,0,0,MATCH("-",AN61:AN$638,0))) = 0,"",
IFERROR(MAX(OFFSET(AN61,0,0,MATCH("-",AN61:AN$638,0))),""))</f>
        <v/>
      </c>
      <c r="AX61" s="82" t="str">
        <f ca="1">IF(    MAX(OFFSET(AO61,0,0,MATCH("-",AO61:AO$638,0))) = 0,"",
IFERROR(MAX(OFFSET(AO61,0,0,MATCH("-",AO61:AO$638,0))),""))</f>
        <v/>
      </c>
      <c r="AY61" s="82" t="str">
        <f ca="1">IF(    MAX(OFFSET(AP61,0,0,MATCH("-",AP61:AP$638,0))) = 0,"",
IFERROR(MAX(OFFSET(AP61,0,0,MATCH("-",AP61:AP$638,0))),""))</f>
        <v/>
      </c>
      <c r="AZ61" s="82" t="str">
        <f ca="1">IF(    MAX(OFFSET(AQ61,0,0,MATCH("-",AQ61:AQ$638,0))) = 0,"",
IFERROR(MAX(OFFSET(AQ61,0,0,MATCH("-",AQ61:AQ$638,0))),""))</f>
        <v/>
      </c>
      <c r="BA61" s="82" t="str">
        <f ca="1">IF(    MAX(OFFSET(AR61,0,0,MATCH("-",AR61:AR$638,0))) = 0,"",
IFERROR(MAX(OFFSET(AR61,0,0,MATCH("-",AR61:AR$638,0))),""))</f>
        <v/>
      </c>
      <c r="BB61" s="112">
        <f t="shared" ca="1" si="21"/>
        <v>21.363636363636363</v>
      </c>
      <c r="BC61" s="111">
        <f t="shared" ca="1" si="22"/>
        <v>0</v>
      </c>
      <c r="BD61" s="112">
        <f t="shared" ca="1" si="23"/>
        <v>0</v>
      </c>
      <c r="BE61" s="111">
        <f t="shared" ca="1" si="24"/>
        <v>-61.616161616161605</v>
      </c>
      <c r="BF61" s="113">
        <f t="shared" ca="1" si="25"/>
        <v>2000</v>
      </c>
      <c r="BG61" s="113">
        <f t="shared" ca="1" si="26"/>
        <v>0</v>
      </c>
      <c r="BH61" s="112">
        <f t="shared" ca="1" si="27"/>
        <v>2000</v>
      </c>
      <c r="BI61" s="112">
        <f t="shared" ca="1" si="28"/>
        <v>-61.616161616161605</v>
      </c>
      <c r="BJ61" s="157"/>
      <c r="BK61" s="157"/>
      <c r="BL61" s="158" t="str">
        <f>scriv!AM23</f>
        <v>CustomFunctions</v>
      </c>
      <c r="BM61" s="157"/>
      <c r="BN61" s="157" t="str">
        <f t="shared" si="29"/>
        <v>node</v>
      </c>
      <c r="BO61" s="157"/>
      <c r="BP61" s="159">
        <f t="shared" ca="1" si="30"/>
        <v>1</v>
      </c>
      <c r="BQ61" s="159">
        <f t="shared" ca="1" si="31"/>
        <v>1</v>
      </c>
      <c r="BR61" s="159">
        <f t="shared" si="5"/>
        <v>1</v>
      </c>
      <c r="BS61" s="159" t="str">
        <f t="shared" si="6"/>
        <v>symbol</v>
      </c>
      <c r="BT61" s="157" t="str">
        <f>IF(scriv!V23&lt;&gt;"",scriv!V23,
IF(E61="",IFERROR(VLOOKUP(BL61,$AH$40:$BT$638,39,FALSE),$BT$36),
$BT$37))</f>
        <v>uno</v>
      </c>
      <c r="BU61" s="166">
        <f t="shared" ca="1" si="32"/>
        <v>2000</v>
      </c>
      <c r="BV61" s="166">
        <f t="shared" ca="1" si="33"/>
        <v>-61.62</v>
      </c>
      <c r="BW61" s="166">
        <f t="shared" ca="1" si="34"/>
        <v>0</v>
      </c>
      <c r="BX61" s="166">
        <f t="shared" ca="1" si="35"/>
        <v>0</v>
      </c>
      <c r="BY61" s="180" t="str">
        <f t="shared" si="36"/>
        <v/>
      </c>
      <c r="BZ61" s="180" t="str">
        <f t="shared" si="37"/>
        <v/>
      </c>
      <c r="CA61" s="81" t="str">
        <f>IF(scriv!E23&lt;&gt;"",scriv!E23,"")</f>
        <v/>
      </c>
      <c r="CB61" s="82">
        <f t="shared" si="9"/>
        <v>0</v>
      </c>
      <c r="CC61" s="82" t="str">
        <f t="shared" si="38"/>
        <v>2.2.6</v>
      </c>
      <c r="CD61" s="82" t="str">
        <f t="shared" si="39"/>
        <v>2.6</v>
      </c>
      <c r="CE61" s="82" t="str">
        <f t="shared" si="40"/>
        <v>6</v>
      </c>
      <c r="CF61" s="82" t="str">
        <f t="shared" si="41"/>
        <v>-</v>
      </c>
      <c r="CG61" s="82" t="str">
        <f t="shared" si="42"/>
        <v>-</v>
      </c>
      <c r="CH61" s="82" t="str">
        <f t="shared" si="43"/>
        <v>-</v>
      </c>
      <c r="CI61" s="82" t="str">
        <f t="shared" si="44"/>
        <v>-</v>
      </c>
      <c r="CJ61" s="82" t="str">
        <f t="shared" si="45"/>
        <v>-</v>
      </c>
      <c r="CK61" s="82" t="str">
        <f t="shared" si="46"/>
        <v>-</v>
      </c>
    </row>
    <row r="62" spans="1:89" s="82" customFormat="1" ht="18" customHeight="1">
      <c r="A62" s="81" t="str">
        <f>scriv!AL24</f>
        <v>MoveOpenClosefunctions</v>
      </c>
      <c r="B62" s="81" t="str">
        <f>IF(scriv!D24&lt;&gt;"",scriv!D24,"")</f>
        <v>Move Open/Close functions</v>
      </c>
      <c r="C62" s="81" t="str">
        <f>IF( scriv!AP24&lt;&gt;"", IF(D62&lt;&gt;"","connection ","")&amp;scriv!AP24,IF(D62&lt;&gt;"","connection",""))</f>
        <v/>
      </c>
      <c r="D62" s="82" t="str">
        <f>scriv!AN24</f>
        <v/>
      </c>
      <c r="E62" s="82" t="str">
        <f>scriv!AO24</f>
        <v/>
      </c>
      <c r="F62" s="156">
        <f>ROW()</f>
        <v>62</v>
      </c>
      <c r="G62" s="288">
        <f>scriv!AC24</f>
        <v>0</v>
      </c>
      <c r="H62" s="288">
        <f>scriv!AD24</f>
        <v>0</v>
      </c>
      <c r="I62" s="81" t="str">
        <f>IF(scriv!AE24&lt;&gt;"",scriv!AE24,J62)</f>
        <v>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v>
      </c>
      <c r="J62" s="81" t="str">
        <f>IF(scriv!AF24&lt;&gt;"",scriv!AF24,"")</f>
        <v>moveOpen/Close functions_x000D__x000D_Moves and fades the children into place, starting at the parent ooo.  Draws-in lines with the class 'connection'_x000D_moveOpen=unoID,duration,hscale,vscale,numDraws_x000D_moveClose=unoID,duration,hscale,vscale_x000D_moveOpenOn=unoID,duration,hscale,vscale,numDraws         - will also turn on any unoTo's at the end of connections_x000D_moveOpenOpen=unoID,duration,hscale,vscale                DO NOT USE - will also open on any unoTo's at the end of connections - causing a cascade - SHOULD PROBABLY NEVER BE USED!_x000D_numDraws - (optional) how many times to draw / un-draw the links. And even number will leave the link drawn, and odd number will leave the link un-drawn._x000D_hscale, vscale (optional, both must be present) the horizontal and vertical proportion of the distance to the parent-ooo the children should move: 1.0 = all the way._x000D__x000D__x000D_ChangeOpen=unoID,functionName,duration,hscale,vscale,numDraws_x000D_+++&amp;changeOpen=n0&amp;moveOpen=1.6_x000D_+++&amp;changeCustom=_x000D_'openFunction', 'moveOpen=n5 1.6'_x000D__x000D_"#/?on=Map&amp;panx=1000&amp;pany=1000&amp;zoom=2.0"_x000D__x000D_</v>
      </c>
      <c r="K62" s="82" t="str">
        <f>IF(scriv!Y24&lt;&gt;"",scriv!Y24,$K$36)</f>
        <v>none</v>
      </c>
      <c r="L62" s="82">
        <f>IF(scriv!Z24&lt;&gt;"",scriv!Z24,$L$36)</f>
        <v>0</v>
      </c>
      <c r="M62" s="82" t="str">
        <f>IF(scriv!AA24&lt;&gt;"",scriv!AA24,$M$36)</f>
        <v>OpenClose</v>
      </c>
      <c r="N62" s="82">
        <f>IF(scriv!AB24&lt;&gt;"",scriv!AB24,$N$36)</f>
        <v>0</v>
      </c>
      <c r="O62" s="119" t="str">
        <f t="shared" si="8"/>
        <v/>
      </c>
      <c r="P62" s="81" t="str">
        <f>IF(scriv!I24&lt;&gt;"",scriv!I24,"")</f>
        <v/>
      </c>
      <c r="Q62" s="81" t="str">
        <f>IF(scriv!J24&lt;&gt;"",scriv!J24,"")</f>
        <v/>
      </c>
      <c r="R62" s="81">
        <f>IF(scriv!K24&lt;&gt;"",scriv!K24,
IF(I62&lt;&gt;"",1,$R$36))</f>
        <v>1</v>
      </c>
      <c r="S62" s="81" t="str">
        <f>IF(scriv!L24&lt;&gt;"",scriv!L24,
IF(scriv!AF24&lt;&gt;"",$S$36,"none"))</f>
        <v>hover</v>
      </c>
      <c r="T62" s="81" t="str">
        <f>IF(scriv!Q24&lt;&gt;"",scriv!Q24,"")</f>
        <v/>
      </c>
      <c r="U62" s="81" t="str">
        <f>IF(scriv!R24&lt;&gt;"",scriv!R24,"")</f>
        <v/>
      </c>
      <c r="V62" s="81" t="str">
        <f>IF(scriv!S24&lt;&gt;"",scriv!S24,"")</f>
        <v/>
      </c>
      <c r="W62" s="81" t="str">
        <f>IF(scriv!T24&lt;&gt;"",scriv!T24,"")</f>
        <v/>
      </c>
      <c r="X62" s="81" t="str">
        <f>IF($E62="",
( IF(scriv!AH24&lt;&gt;"", LEFT( scriv!AH24, FIND(",",scriv!AH24)-1) &amp; "=" &amp; $AH62 &amp; RIGHT( scriv!AH24, LEN(scriv!AH24) + 1 - FIND(",",scriv!AH24)),
  IF($X$36&lt;&gt;"",LEFT( X$36, FIND(",",X$36)-1) &amp; "=" &amp; $AH62 &amp; RIGHT( X$36, LEN(X$36) + 1 - FIND(",",X$36)),""))),
IF(scriv!M24&lt;&gt;"", LEFT( scriv!M24, FIND(",",scriv!M24)-1) &amp; "=" &amp; $AH62 &amp; RIGHT( scriv!M24, LEN(scriv!M24) + 1 - FIND(",",scriv!M24)),
LEFT( X$37, FIND(",",X$37)-1) &amp; "=" &amp; $AH62 &amp; RIGHT( X$37, LEN(X$37) + 1 - FIND(",",X$37))))</f>
        <v>fadeOn=MoveOpenClosefunctions,0.8</v>
      </c>
      <c r="Y62" s="81" t="str">
        <f>IF($E62="",
( IF(scriv!AI24&lt;&gt;"", LEFT( scriv!AI24, FIND(",",scriv!AI24)-1) &amp; "=" &amp; $AH62 &amp; RIGHT( scriv!AI24, LEN(scriv!AI24) + 1 - FIND(",",scriv!AI24)),
  IF($Y$36&lt;&gt;"",LEFT( Y$36, FIND(",",Y$36)-1) &amp; "=" &amp; $AH62 &amp; RIGHT( Y$36, LEN(Y$36) + 1 - FIND(",",Y$36)),""))),
IF(scriv!N24&lt;&gt;"", LEFT( scriv!N24, FIND(",",scriv!N24)-1) &amp; "=" &amp; $AH62 &amp; RIGHT( scriv!N24, LEN(scriv!N24) + 1 - FIND(",",scriv!N24)),
LEFT( Y$37, FIND(",",Y$37)-1) &amp; "=" &amp; $AH62 &amp; RIGHT( Y$37, LEN(Y$37) + 1 - FIND(",",Y$37))))</f>
        <v>fadeOff=MoveOpenClosefunctions,0.8</v>
      </c>
      <c r="Z62" s="81" t="str">
        <f>IF($E62="",
( IF(scriv!AJ24&lt;&gt;"", LEFT( scriv!AJ24, FIND(",",scriv!AJ24)-1) &amp; "=" &amp; $AH62 &amp; RIGHT( scriv!AJ24, LEN(scriv!AJ24) + 1 - FIND(",",scriv!AJ24)),
  IF($Z$36&lt;&gt;"",LEFT( Z$36, FIND(",",Z$36)-1) &amp; "=" &amp; $AH62 &amp; RIGHT( Z$36, LEN(Z$36) + 1 - FIND(",",Z$36)),""))),
IF(scriv!O24&lt;&gt;"", LEFT( scriv!O24, FIND(",",scriv!O24)-1) &amp; "=" &amp; $AH62 &amp; RIGHT( scriv!O24, LEN(scriv!O24) + 1 - FIND(",",scriv!O24)),
LEFT( Z$37, FIND(",",Z$37)-1) &amp; "=" &amp; $AH62 &amp; RIGHT( Z$37, LEN(Z$37) + 1 - FIND(",",Z$37))))</f>
        <v>fadeOpen=MoveOpenClosefunctions,1.2</v>
      </c>
      <c r="AA62" s="81" t="str">
        <f>IF($E62="",
( IF(scriv!AK24&lt;&gt;"", LEFT( scriv!AK24, FIND(",",scriv!AK24)-1) &amp; "=" &amp; $AH62 &amp; RIGHT( scriv!AK24, LEN(scriv!AK24) + 1 - FIND(",",scriv!AK24)),
  IF($AA$36&lt;&gt;"",LEFT( AA$36, FIND(",",AA$36)-1) &amp; "=" &amp; $AH62 &amp; RIGHT( AA$36, LEN(AA$36) + 1 - FIND(",",AA$36)),""))),
IF(scriv!P24&lt;&gt;"", LEFT( scriv!P24, FIND(",",scriv!P24)-1) &amp; "=" &amp; $AH62 &amp; RIGHT( scriv!P24, LEN(scriv!P24) + 1 - FIND(",",scriv!P24)),
LEFT( AA$37, FIND(",",AA$37)-1) &amp; "=" &amp; $AH62 &amp; RIGHT( AA$37, LEN(AA$37) + 1 - FIND(",",AA$37))))</f>
        <v>fadeClose=MoveOpenClosefunctions,1.2</v>
      </c>
      <c r="AB62" s="167" t="str">
        <f t="shared" si="2"/>
        <v>noTitle</v>
      </c>
      <c r="AC62" s="167"/>
      <c r="AD62" s="45"/>
      <c r="AE62" s="168"/>
      <c r="AF62" s="169" t="str">
        <f>IF(D62="",scriv!B24,"")</f>
        <v>2.2.7</v>
      </c>
      <c r="AG62" s="170" t="str">
        <f t="shared" si="10"/>
        <v/>
      </c>
      <c r="AH62" s="169" t="str">
        <f t="shared" si="11"/>
        <v>MoveOpenClosefunctions</v>
      </c>
      <c r="AI62" s="169" t="str">
        <f t="shared" si="12"/>
        <v>Move Open/Close functions</v>
      </c>
      <c r="AJ62" s="86">
        <f>ROUNDDOWN( (LEN(scriv!B24)+1) / 2, 0 )</f>
        <v>3</v>
      </c>
      <c r="AK62" s="82">
        <f t="shared" si="13"/>
        <v>2</v>
      </c>
      <c r="AL62" s="82">
        <f t="shared" si="14"/>
        <v>2</v>
      </c>
      <c r="AM62" s="82">
        <f t="shared" si="15"/>
        <v>7</v>
      </c>
      <c r="AN62" s="82" t="str">
        <f t="shared" si="16"/>
        <v>-</v>
      </c>
      <c r="AO62" s="82" t="str">
        <f t="shared" si="17"/>
        <v>-</v>
      </c>
      <c r="AP62" s="82" t="str">
        <f t="shared" si="18"/>
        <v>-</v>
      </c>
      <c r="AQ62" s="82" t="str">
        <f t="shared" si="19"/>
        <v>-</v>
      </c>
      <c r="AR62" s="82" t="str">
        <f t="shared" si="20"/>
        <v>-</v>
      </c>
      <c r="AT62" s="82">
        <f t="shared" si="4"/>
        <v>2</v>
      </c>
      <c r="AU62" s="82">
        <f ca="1">IF(    MAX(OFFSET(AL62,0,0,MATCH("-",AL62:AL$638,0))) = 0,"",
IFERROR(MAX(OFFSET(AL62,0,0,MATCH("-",AL62:AL$638,0))),""))</f>
        <v>11</v>
      </c>
      <c r="AV62" s="82">
        <f ca="1">IF(    MAX(OFFSET(AM62,0,0,MATCH("-",AM62:AM$638,0))) = 0,"",
IFERROR(MAX(OFFSET(AM62,0,0,MATCH("-",AM62:AM$638,0))),""))</f>
        <v>18</v>
      </c>
      <c r="AW62" s="82" t="str">
        <f ca="1">IF(    MAX(OFFSET(AN62,0,0,MATCH("-",AN62:AN$638,0))) = 0,"",
IFERROR(MAX(OFFSET(AN62,0,0,MATCH("-",AN62:AN$638,0))),""))</f>
        <v/>
      </c>
      <c r="AX62" s="82" t="str">
        <f ca="1">IF(    MAX(OFFSET(AO62,0,0,MATCH("-",AO62:AO$638,0))) = 0,"",
IFERROR(MAX(OFFSET(AO62,0,0,MATCH("-",AO62:AO$638,0))),""))</f>
        <v/>
      </c>
      <c r="AY62" s="82" t="str">
        <f ca="1">IF(    MAX(OFFSET(AP62,0,0,MATCH("-",AP62:AP$638,0))) = 0,"",
IFERROR(MAX(OFFSET(AP62,0,0,MATCH("-",AP62:AP$638,0))),""))</f>
        <v/>
      </c>
      <c r="AZ62" s="82" t="str">
        <f ca="1">IF(    MAX(OFFSET(AQ62,0,0,MATCH("-",AQ62:AQ$638,0))) = 0,"",
IFERROR(MAX(OFFSET(AQ62,0,0,MATCH("-",AQ62:AQ$638,0))),""))</f>
        <v/>
      </c>
      <c r="BA62" s="82" t="str">
        <f ca="1">IF(    MAX(OFFSET(AR62,0,0,MATCH("-",AR62:AR$638,0))) = 0,"",
IFERROR(MAX(OFFSET(AR62,0,0,MATCH("-",AR62:AR$638,0))),""))</f>
        <v/>
      </c>
      <c r="BB62" s="112">
        <f t="shared" ca="1" si="21"/>
        <v>22.272727272727273</v>
      </c>
      <c r="BC62" s="111">
        <f t="shared" ca="1" si="22"/>
        <v>0</v>
      </c>
      <c r="BD62" s="112">
        <f t="shared" ca="1" si="23"/>
        <v>0</v>
      </c>
      <c r="BE62" s="111">
        <f t="shared" ca="1" si="24"/>
        <v>-50.505050505050505</v>
      </c>
      <c r="BF62" s="113">
        <f t="shared" ca="1" si="25"/>
        <v>2000</v>
      </c>
      <c r="BG62" s="113">
        <f t="shared" ca="1" si="26"/>
        <v>0</v>
      </c>
      <c r="BH62" s="112">
        <f t="shared" ca="1" si="27"/>
        <v>2000</v>
      </c>
      <c r="BI62" s="112">
        <f t="shared" ca="1" si="28"/>
        <v>-50.505050505050505</v>
      </c>
      <c r="BJ62" s="157"/>
      <c r="BK62" s="157"/>
      <c r="BL62" s="158" t="str">
        <f>scriv!AM24</f>
        <v>CustomFunctions</v>
      </c>
      <c r="BM62" s="157"/>
      <c r="BN62" s="157" t="str">
        <f t="shared" si="29"/>
        <v>node</v>
      </c>
      <c r="BO62" s="157"/>
      <c r="BP62" s="159">
        <f t="shared" ca="1" si="30"/>
        <v>1</v>
      </c>
      <c r="BQ62" s="159">
        <f t="shared" ca="1" si="31"/>
        <v>1</v>
      </c>
      <c r="BR62" s="159">
        <f t="shared" si="5"/>
        <v>1</v>
      </c>
      <c r="BS62" s="159" t="str">
        <f t="shared" si="6"/>
        <v>symbol</v>
      </c>
      <c r="BT62" s="157" t="str">
        <f>IF(scriv!V24&lt;&gt;"",scriv!V24,
IF(E62="",IFERROR(VLOOKUP(BL62,$AH$40:$BT$638,39,FALSE),$BT$36),
$BT$37))</f>
        <v>uno</v>
      </c>
      <c r="BU62" s="166">
        <f t="shared" ca="1" si="32"/>
        <v>2000</v>
      </c>
      <c r="BV62" s="166">
        <f t="shared" ca="1" si="33"/>
        <v>-50.51</v>
      </c>
      <c r="BW62" s="166">
        <f t="shared" ca="1" si="34"/>
        <v>0</v>
      </c>
      <c r="BX62" s="166">
        <f t="shared" ca="1" si="35"/>
        <v>0</v>
      </c>
      <c r="BY62" s="180" t="str">
        <f t="shared" si="36"/>
        <v/>
      </c>
      <c r="BZ62" s="180" t="str">
        <f t="shared" si="37"/>
        <v/>
      </c>
      <c r="CA62" s="81" t="str">
        <f>IF(scriv!E24&lt;&gt;"",scriv!E24,"")</f>
        <v/>
      </c>
      <c r="CB62" s="82">
        <f t="shared" si="9"/>
        <v>0</v>
      </c>
      <c r="CC62" s="82" t="str">
        <f t="shared" si="38"/>
        <v>2.2.7</v>
      </c>
      <c r="CD62" s="82" t="str">
        <f t="shared" si="39"/>
        <v>2.7</v>
      </c>
      <c r="CE62" s="82" t="str">
        <f t="shared" si="40"/>
        <v>7</v>
      </c>
      <c r="CF62" s="82" t="str">
        <f t="shared" si="41"/>
        <v>-</v>
      </c>
      <c r="CG62" s="82" t="str">
        <f t="shared" si="42"/>
        <v>-</v>
      </c>
      <c r="CH62" s="82" t="str">
        <f t="shared" si="43"/>
        <v>-</v>
      </c>
      <c r="CI62" s="82" t="str">
        <f t="shared" si="44"/>
        <v>-</v>
      </c>
      <c r="CJ62" s="82" t="str">
        <f t="shared" si="45"/>
        <v>-</v>
      </c>
      <c r="CK62" s="82" t="str">
        <f t="shared" si="46"/>
        <v>-</v>
      </c>
    </row>
    <row r="63" spans="1:89" s="82" customFormat="1" ht="18" customHeight="1">
      <c r="A63" s="81" t="str">
        <f>scriv!AL25</f>
        <v>HierarchySequenceTweens</v>
      </c>
      <c r="B63" s="81" t="str">
        <f>IF(scriv!D25&lt;&gt;"",scriv!D25,"")</f>
        <v>Hierarchy &amp; Sequence Tweens</v>
      </c>
      <c r="C63" s="81" t="str">
        <f>IF( scriv!AP25&lt;&gt;"", IF(D63&lt;&gt;"","connection ","")&amp;scriv!AP25,IF(D63&lt;&gt;"","connection",""))</f>
        <v/>
      </c>
      <c r="D63" s="82" t="str">
        <f>scriv!AN25</f>
        <v/>
      </c>
      <c r="E63" s="82" t="str">
        <f>scriv!AO25</f>
        <v/>
      </c>
      <c r="F63" s="156">
        <f>ROW()</f>
        <v>63</v>
      </c>
      <c r="G63" s="288">
        <f>scriv!AC25</f>
        <v>0</v>
      </c>
      <c r="H63" s="288">
        <f>scriv!AD25</f>
        <v>0</v>
      </c>
      <c r="I63" s="81" t="str">
        <f>IF(scriv!AE25&lt;&gt;"",scriv!AE25,J63)</f>
        <v>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v>
      </c>
      <c r="J63" s="81" t="str">
        <f>IF(scriv!AF25&lt;&gt;"",scriv!AF25,"")</f>
        <v>Sequence &amp; Unsequence_x000D__x000D_The sequence tween works it's way across the child chain, looking for UNOs linked by .connection classed links, and UNOs that have entries for unoFrom and unoTo. ¬†the levels parameter gives the number of connections to sequence._x000D_sequence=unoID,duration,levels_x000D_unsequence=unoID,duration_x000D__x000D_This set of functions provides control of UNOs that are related by the UNO hierarchy or by .connection classed links i.e. (causal) traces of connected UNOs.</v>
      </c>
      <c r="K63" s="82" t="str">
        <f>IF(scriv!Y25&lt;&gt;"",scriv!Y25,$K$36)</f>
        <v>none</v>
      </c>
      <c r="L63" s="82">
        <f>IF(scriv!Z25&lt;&gt;"",scriv!Z25,$L$36)</f>
        <v>0</v>
      </c>
      <c r="M63" s="82" t="str">
        <f>IF(scriv!AA25&lt;&gt;"",scriv!AA25,$M$36)</f>
        <v>OpenClose</v>
      </c>
      <c r="N63" s="82">
        <f>IF(scriv!AB25&lt;&gt;"",scriv!AB25,$N$36)</f>
        <v>0</v>
      </c>
      <c r="O63" s="119" t="str">
        <f t="shared" si="8"/>
        <v/>
      </c>
      <c r="P63" s="81" t="str">
        <f>IF(scriv!I25&lt;&gt;"",scriv!I25,"")</f>
        <v/>
      </c>
      <c r="Q63" s="81" t="str">
        <f>IF(scriv!J25&lt;&gt;"",scriv!J25,"")</f>
        <v/>
      </c>
      <c r="R63" s="81">
        <f>IF(scriv!K25&lt;&gt;"",scriv!K25,
IF(I63&lt;&gt;"",1,$R$36))</f>
        <v>1</v>
      </c>
      <c r="S63" s="81" t="str">
        <f>IF(scriv!L25&lt;&gt;"",scriv!L25,
IF(scriv!AF25&lt;&gt;"",$S$36,"none"))</f>
        <v>hover</v>
      </c>
      <c r="T63" s="81" t="str">
        <f>IF(scriv!Q25&lt;&gt;"",scriv!Q25,"")</f>
        <v/>
      </c>
      <c r="U63" s="81" t="str">
        <f>IF(scriv!R25&lt;&gt;"",scriv!R25,"")</f>
        <v/>
      </c>
      <c r="V63" s="81" t="str">
        <f>IF(scriv!S25&lt;&gt;"",scriv!S25,"")</f>
        <v/>
      </c>
      <c r="W63" s="81" t="str">
        <f>IF(scriv!T25&lt;&gt;"",scriv!T25,"")</f>
        <v/>
      </c>
      <c r="X63" s="81" t="str">
        <f>IF($E63="",
( IF(scriv!AH25&lt;&gt;"", LEFT( scriv!AH25, FIND(",",scriv!AH25)-1) &amp; "=" &amp; $AH63 &amp; RIGHT( scriv!AH25, LEN(scriv!AH25) + 1 - FIND(",",scriv!AH25)),
  IF($X$36&lt;&gt;"",LEFT( X$36, FIND(",",X$36)-1) &amp; "=" &amp; $AH63 &amp; RIGHT( X$36, LEN(X$36) + 1 - FIND(",",X$36)),""))),
IF(scriv!M25&lt;&gt;"", LEFT( scriv!M25, FIND(",",scriv!M25)-1) &amp; "=" &amp; $AH63 &amp; RIGHT( scriv!M25, LEN(scriv!M25) + 1 - FIND(",",scriv!M25)),
LEFT( X$37, FIND(",",X$37)-1) &amp; "=" &amp; $AH63 &amp; RIGHT( X$37, LEN(X$37) + 1 - FIND(",",X$37))))</f>
        <v>fadeOn=HierarchySequenceTweens,0.8</v>
      </c>
      <c r="Y63" s="81" t="str">
        <f>IF($E63="",
( IF(scriv!AI25&lt;&gt;"", LEFT( scriv!AI25, FIND(",",scriv!AI25)-1) &amp; "=" &amp; $AH63 &amp; RIGHT( scriv!AI25, LEN(scriv!AI25) + 1 - FIND(",",scriv!AI25)),
  IF($Y$36&lt;&gt;"",LEFT( Y$36, FIND(",",Y$36)-1) &amp; "=" &amp; $AH63 &amp; RIGHT( Y$36, LEN(Y$36) + 1 - FIND(",",Y$36)),""))),
IF(scriv!N25&lt;&gt;"", LEFT( scriv!N25, FIND(",",scriv!N25)-1) &amp; "=" &amp; $AH63 &amp; RIGHT( scriv!N25, LEN(scriv!N25) + 1 - FIND(",",scriv!N25)),
LEFT( Y$37, FIND(",",Y$37)-1) &amp; "=" &amp; $AH63 &amp; RIGHT( Y$37, LEN(Y$37) + 1 - FIND(",",Y$37))))</f>
        <v>fadeOff=HierarchySequenceTweens,0.8</v>
      </c>
      <c r="Z63" s="81" t="str">
        <f>IF($E63="",
( IF(scriv!AJ25&lt;&gt;"", LEFT( scriv!AJ25, FIND(",",scriv!AJ25)-1) &amp; "=" &amp; $AH63 &amp; RIGHT( scriv!AJ25, LEN(scriv!AJ25) + 1 - FIND(",",scriv!AJ25)),
  IF($Z$36&lt;&gt;"",LEFT( Z$36, FIND(",",Z$36)-1) &amp; "=" &amp; $AH63 &amp; RIGHT( Z$36, LEN(Z$36) + 1 - FIND(",",Z$36)),""))),
IF(scriv!O25&lt;&gt;"", LEFT( scriv!O25, FIND(",",scriv!O25)-1) &amp; "=" &amp; $AH63 &amp; RIGHT( scriv!O25, LEN(scriv!O25) + 1 - FIND(",",scriv!O25)),
LEFT( Z$37, FIND(",",Z$37)-1) &amp; "=" &amp; $AH63 &amp; RIGHT( Z$37, LEN(Z$37) + 1 - FIND(",",Z$37))))</f>
        <v>fadeOpen=HierarchySequenceTweens,1.2</v>
      </c>
      <c r="AA63" s="81" t="str">
        <f>IF($E63="",
( IF(scriv!AK25&lt;&gt;"", LEFT( scriv!AK25, FIND(",",scriv!AK25)-1) &amp; "=" &amp; $AH63 &amp; RIGHT( scriv!AK25, LEN(scriv!AK25) + 1 - FIND(",",scriv!AK25)),
  IF($AA$36&lt;&gt;"",LEFT( AA$36, FIND(",",AA$36)-1) &amp; "=" &amp; $AH63 &amp; RIGHT( AA$36, LEN(AA$36) + 1 - FIND(",",AA$36)),""))),
IF(scriv!P25&lt;&gt;"", LEFT( scriv!P25, FIND(",",scriv!P25)-1) &amp; "=" &amp; $AH63 &amp; RIGHT( scriv!P25, LEN(scriv!P25) + 1 - FIND(",",scriv!P25)),
LEFT( AA$37, FIND(",",AA$37)-1) &amp; "=" &amp; $AH63 &amp; RIGHT( AA$37, LEN(AA$37) + 1 - FIND(",",AA$37))))</f>
        <v>fadeClose=HierarchySequenceTweens,1.2</v>
      </c>
      <c r="AB63" s="167" t="str">
        <f t="shared" si="2"/>
        <v>noTitle</v>
      </c>
      <c r="AC63" s="167"/>
      <c r="AD63" s="45"/>
      <c r="AE63" s="168"/>
      <c r="AF63" s="169" t="str">
        <f>IF(D63="",scriv!B25,"")</f>
        <v>2.2.8</v>
      </c>
      <c r="AG63" s="170" t="str">
        <f t="shared" si="10"/>
        <v/>
      </c>
      <c r="AH63" s="169" t="str">
        <f t="shared" si="11"/>
        <v>HierarchySequenceTweens</v>
      </c>
      <c r="AI63" s="169" t="str">
        <f t="shared" si="12"/>
        <v>Hierarchy &amp; Sequence Tweens</v>
      </c>
      <c r="AJ63" s="86">
        <f>ROUNDDOWN( (LEN(scriv!B25)+1) / 2, 0 )</f>
        <v>3</v>
      </c>
      <c r="AK63" s="82">
        <f t="shared" si="13"/>
        <v>2</v>
      </c>
      <c r="AL63" s="82">
        <f t="shared" si="14"/>
        <v>2</v>
      </c>
      <c r="AM63" s="82">
        <f t="shared" si="15"/>
        <v>8</v>
      </c>
      <c r="AN63" s="82" t="str">
        <f t="shared" si="16"/>
        <v>-</v>
      </c>
      <c r="AO63" s="82" t="str">
        <f t="shared" si="17"/>
        <v>-</v>
      </c>
      <c r="AP63" s="82" t="str">
        <f t="shared" si="18"/>
        <v>-</v>
      </c>
      <c r="AQ63" s="82" t="str">
        <f t="shared" si="19"/>
        <v>-</v>
      </c>
      <c r="AR63" s="82" t="str">
        <f t="shared" si="20"/>
        <v>-</v>
      </c>
      <c r="AT63" s="82">
        <f t="shared" si="4"/>
        <v>2</v>
      </c>
      <c r="AU63" s="82">
        <f ca="1">IF(    MAX(OFFSET(AL63,0,0,MATCH("-",AL63:AL$638,0))) = 0,"",
IFERROR(MAX(OFFSET(AL63,0,0,MATCH("-",AL63:AL$638,0))),""))</f>
        <v>11</v>
      </c>
      <c r="AV63" s="82">
        <f ca="1">IF(    MAX(OFFSET(AM63,0,0,MATCH("-",AM63:AM$638,0))) = 0,"",
IFERROR(MAX(OFFSET(AM63,0,0,MATCH("-",AM63:AM$638,0))),""))</f>
        <v>18</v>
      </c>
      <c r="AW63" s="82" t="str">
        <f ca="1">IF(    MAX(OFFSET(AN63,0,0,MATCH("-",AN63:AN$638,0))) = 0,"",
IFERROR(MAX(OFFSET(AN63,0,0,MATCH("-",AN63:AN$638,0))),""))</f>
        <v/>
      </c>
      <c r="AX63" s="82" t="str">
        <f ca="1">IF(    MAX(OFFSET(AO63,0,0,MATCH("-",AO63:AO$638,0))) = 0,"",
IFERROR(MAX(OFFSET(AO63,0,0,MATCH("-",AO63:AO$638,0))),""))</f>
        <v/>
      </c>
      <c r="AY63" s="82" t="str">
        <f ca="1">IF(    MAX(OFFSET(AP63,0,0,MATCH("-",AP63:AP$638,0))) = 0,"",
IFERROR(MAX(OFFSET(AP63,0,0,MATCH("-",AP63:AP$638,0))),""))</f>
        <v/>
      </c>
      <c r="AZ63" s="82" t="str">
        <f ca="1">IF(    MAX(OFFSET(AQ63,0,0,MATCH("-",AQ63:AQ$638,0))) = 0,"",
IFERROR(MAX(OFFSET(AQ63,0,0,MATCH("-",AQ63:AQ$638,0))),""))</f>
        <v/>
      </c>
      <c r="BA63" s="82" t="str">
        <f ca="1">IF(    MAX(OFFSET(AR63,0,0,MATCH("-",AR63:AR$638,0))) = 0,"",
IFERROR(MAX(OFFSET(AR63,0,0,MATCH("-",AR63:AR$638,0))),""))</f>
        <v/>
      </c>
      <c r="BB63" s="112">
        <f t="shared" ca="1" si="21"/>
        <v>23.181818181818183</v>
      </c>
      <c r="BC63" s="111">
        <f t="shared" ca="1" si="22"/>
        <v>0</v>
      </c>
      <c r="BD63" s="112">
        <f t="shared" ca="1" si="23"/>
        <v>0</v>
      </c>
      <c r="BE63" s="111">
        <f t="shared" ca="1" si="24"/>
        <v>-39.393939393939391</v>
      </c>
      <c r="BF63" s="113">
        <f t="shared" ca="1" si="25"/>
        <v>2000</v>
      </c>
      <c r="BG63" s="113">
        <f t="shared" ca="1" si="26"/>
        <v>0</v>
      </c>
      <c r="BH63" s="112">
        <f t="shared" ca="1" si="27"/>
        <v>2000</v>
      </c>
      <c r="BI63" s="112">
        <f t="shared" ca="1" si="28"/>
        <v>-39.393939393939391</v>
      </c>
      <c r="BJ63" s="157"/>
      <c r="BK63" s="157"/>
      <c r="BL63" s="158" t="str">
        <f>scriv!AM25</f>
        <v>CustomFunctions</v>
      </c>
      <c r="BM63" s="157"/>
      <c r="BN63" s="157" t="str">
        <f t="shared" si="29"/>
        <v>node</v>
      </c>
      <c r="BO63" s="157"/>
      <c r="BP63" s="159">
        <f t="shared" ca="1" si="30"/>
        <v>1</v>
      </c>
      <c r="BQ63" s="159">
        <f t="shared" ca="1" si="31"/>
        <v>1</v>
      </c>
      <c r="BR63" s="159">
        <f t="shared" si="5"/>
        <v>1</v>
      </c>
      <c r="BS63" s="159" t="str">
        <f t="shared" si="6"/>
        <v>symbol</v>
      </c>
      <c r="BT63" s="157" t="str">
        <f>IF(scriv!V25&lt;&gt;"",scriv!V25,
IF(E63="",IFERROR(VLOOKUP(BL63,$AH$40:$BT$638,39,FALSE),$BT$36),
$BT$37))</f>
        <v>uno</v>
      </c>
      <c r="BU63" s="166">
        <f t="shared" ca="1" si="32"/>
        <v>2000</v>
      </c>
      <c r="BV63" s="166">
        <f t="shared" ca="1" si="33"/>
        <v>-39.39</v>
      </c>
      <c r="BW63" s="166">
        <f t="shared" ca="1" si="34"/>
        <v>0</v>
      </c>
      <c r="BX63" s="166">
        <f t="shared" ca="1" si="35"/>
        <v>0</v>
      </c>
      <c r="BY63" s="180" t="str">
        <f t="shared" si="36"/>
        <v/>
      </c>
      <c r="BZ63" s="180" t="str">
        <f t="shared" si="37"/>
        <v/>
      </c>
      <c r="CA63" s="81" t="str">
        <f>IF(scriv!E25&lt;&gt;"",scriv!E25,"")</f>
        <v/>
      </c>
      <c r="CB63" s="82">
        <f t="shared" si="9"/>
        <v>0</v>
      </c>
      <c r="CC63" s="82" t="str">
        <f t="shared" si="38"/>
        <v>2.2.8</v>
      </c>
      <c r="CD63" s="82" t="str">
        <f t="shared" si="39"/>
        <v>2.8</v>
      </c>
      <c r="CE63" s="82" t="str">
        <f t="shared" si="40"/>
        <v>8</v>
      </c>
      <c r="CF63" s="82" t="str">
        <f t="shared" si="41"/>
        <v>-</v>
      </c>
      <c r="CG63" s="82" t="str">
        <f t="shared" si="42"/>
        <v>-</v>
      </c>
      <c r="CH63" s="82" t="str">
        <f t="shared" si="43"/>
        <v>-</v>
      </c>
      <c r="CI63" s="82" t="str">
        <f t="shared" si="44"/>
        <v>-</v>
      </c>
      <c r="CJ63" s="82" t="str">
        <f t="shared" si="45"/>
        <v>-</v>
      </c>
      <c r="CK63" s="82" t="str">
        <f t="shared" si="46"/>
        <v>-</v>
      </c>
    </row>
    <row r="64" spans="1:89" s="82" customFormat="1" ht="18" customHeight="1">
      <c r="A64" s="81" t="str">
        <f>scriv!AL26</f>
        <v>openlcloselfunctions</v>
      </c>
      <c r="B64" s="81" t="str">
        <f>IF(scriv!D26&lt;&gt;"",scriv!D26,"")</f>
        <v>openl &amp; closel functions</v>
      </c>
      <c r="C64" s="81" t="str">
        <f>IF( scriv!AP26&lt;&gt;"", IF(D64&lt;&gt;"","connection ","")&amp;scriv!AP26,IF(D64&lt;&gt;"","connection",""))</f>
        <v/>
      </c>
      <c r="D64" s="82" t="str">
        <f>scriv!AN26</f>
        <v/>
      </c>
      <c r="E64" s="82" t="str">
        <f>scriv!AO26</f>
        <v/>
      </c>
      <c r="F64" s="156">
        <f>ROW()</f>
        <v>64</v>
      </c>
      <c r="G64" s="288">
        <f>scriv!AC26</f>
        <v>0</v>
      </c>
      <c r="H64" s="288">
        <f>scriv!AD26</f>
        <v>0</v>
      </c>
      <c r="I64" s="81" t="str">
        <f>IF(scriv!AE26&lt;&gt;"",scriv!AE26,J64)</f>
        <v>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v>
      </c>
      <c r="J64" s="81" t="str">
        <f>IF(scriv!AF26&lt;&gt;"",scriv!AF26,"")</f>
        <v>openl &amp; closel functions_x000D__x000D__x000D_The openl tween works it's way down the descendant chain, opening each level with the DB-specified custom tween function_x000D_the levels parameter gives the number of levels to openl - a value of 1 would be be a 'normal' single-level non-cascading open function._x000D_onl=unoID,levels,levelDelay,vvvDelay_x000D_openl=unoID,levels,levelDelay,vvvDelay_x000D_closel=unoID,vvvDelay_x000D__x000D_levels = the number of levels to open_x000D_levelDelay = the delay, in seconds, between the levels_x000D_vvvDealy = the dealing, in seconds, between the individual child UNOs within a level_x000D__x000D_</v>
      </c>
      <c r="K64" s="82" t="str">
        <f>IF(scriv!Y26&lt;&gt;"",scriv!Y26,$K$36)</f>
        <v>none</v>
      </c>
      <c r="L64" s="82">
        <f>IF(scriv!Z26&lt;&gt;"",scriv!Z26,$L$36)</f>
        <v>0</v>
      </c>
      <c r="M64" s="82" t="str">
        <f>IF(scriv!AA26&lt;&gt;"",scriv!AA26,$M$36)</f>
        <v>OpenClose</v>
      </c>
      <c r="N64" s="82">
        <f>IF(scriv!AB26&lt;&gt;"",scriv!AB26,$N$36)</f>
        <v>0</v>
      </c>
      <c r="O64" s="119" t="str">
        <f t="shared" si="8"/>
        <v/>
      </c>
      <c r="P64" s="81" t="str">
        <f>IF(scriv!I26&lt;&gt;"",scriv!I26,"")</f>
        <v/>
      </c>
      <c r="Q64" s="81" t="str">
        <f>IF(scriv!J26&lt;&gt;"",scriv!J26,"")</f>
        <v/>
      </c>
      <c r="R64" s="81">
        <f>IF(scriv!K26&lt;&gt;"",scriv!K26,
IF(I64&lt;&gt;"",1,$R$36))</f>
        <v>1</v>
      </c>
      <c r="S64" s="81" t="str">
        <f>IF(scriv!L26&lt;&gt;"",scriv!L26,
IF(scriv!AF26&lt;&gt;"",$S$36,"none"))</f>
        <v>hover</v>
      </c>
      <c r="T64" s="81" t="str">
        <f>IF(scriv!Q26&lt;&gt;"",scriv!Q26,"")</f>
        <v/>
      </c>
      <c r="U64" s="81" t="str">
        <f>IF(scriv!R26&lt;&gt;"",scriv!R26,"")</f>
        <v/>
      </c>
      <c r="V64" s="81" t="str">
        <f>IF(scriv!S26&lt;&gt;"",scriv!S26,"")</f>
        <v/>
      </c>
      <c r="W64" s="81" t="str">
        <f>IF(scriv!T26&lt;&gt;"",scriv!T26,"")</f>
        <v/>
      </c>
      <c r="X64" s="81" t="str">
        <f>IF($E64="",
( IF(scriv!AH26&lt;&gt;"", LEFT( scriv!AH26, FIND(",",scriv!AH26)-1) &amp; "=" &amp; $AH64 &amp; RIGHT( scriv!AH26, LEN(scriv!AH26) + 1 - FIND(",",scriv!AH26)),
  IF($X$36&lt;&gt;"",LEFT( X$36, FIND(",",X$36)-1) &amp; "=" &amp; $AH64 &amp; RIGHT( X$36, LEN(X$36) + 1 - FIND(",",X$36)),""))),
IF(scriv!M26&lt;&gt;"", LEFT( scriv!M26, FIND(",",scriv!M26)-1) &amp; "=" &amp; $AH64 &amp; RIGHT( scriv!M26, LEN(scriv!M26) + 1 - FIND(",",scriv!M26)),
LEFT( X$37, FIND(",",X$37)-1) &amp; "=" &amp; $AH64 &amp; RIGHT( X$37, LEN(X$37) + 1 - FIND(",",X$37))))</f>
        <v>fadeOn=openlcloselfunctions,0.8</v>
      </c>
      <c r="Y64" s="81" t="str">
        <f>IF($E64="",
( IF(scriv!AI26&lt;&gt;"", LEFT( scriv!AI26, FIND(",",scriv!AI26)-1) &amp; "=" &amp; $AH64 &amp; RIGHT( scriv!AI26, LEN(scriv!AI26) + 1 - FIND(",",scriv!AI26)),
  IF($Y$36&lt;&gt;"",LEFT( Y$36, FIND(",",Y$36)-1) &amp; "=" &amp; $AH64 &amp; RIGHT( Y$36, LEN(Y$36) + 1 - FIND(",",Y$36)),""))),
IF(scriv!N26&lt;&gt;"", LEFT( scriv!N26, FIND(",",scriv!N26)-1) &amp; "=" &amp; $AH64 &amp; RIGHT( scriv!N26, LEN(scriv!N26) + 1 - FIND(",",scriv!N26)),
LEFT( Y$37, FIND(",",Y$37)-1) &amp; "=" &amp; $AH64 &amp; RIGHT( Y$37, LEN(Y$37) + 1 - FIND(",",Y$37))))</f>
        <v>fadeOff=openlcloselfunctions,0.8</v>
      </c>
      <c r="Z64" s="81" t="str">
        <f>IF($E64="",
( IF(scriv!AJ26&lt;&gt;"", LEFT( scriv!AJ26, FIND(",",scriv!AJ26)-1) &amp; "=" &amp; $AH64 &amp; RIGHT( scriv!AJ26, LEN(scriv!AJ26) + 1 - FIND(",",scriv!AJ26)),
  IF($Z$36&lt;&gt;"",LEFT( Z$36, FIND(",",Z$36)-1) &amp; "=" &amp; $AH64 &amp; RIGHT( Z$36, LEN(Z$36) + 1 - FIND(",",Z$36)),""))),
IF(scriv!O26&lt;&gt;"", LEFT( scriv!O26, FIND(",",scriv!O26)-1) &amp; "=" &amp; $AH64 &amp; RIGHT( scriv!O26, LEN(scriv!O26) + 1 - FIND(",",scriv!O26)),
LEFT( Z$37, FIND(",",Z$37)-1) &amp; "=" &amp; $AH64 &amp; RIGHT( Z$37, LEN(Z$37) + 1 - FIND(",",Z$37))))</f>
        <v>fadeOpen=openlcloselfunctions,1.2</v>
      </c>
      <c r="AA64" s="81" t="str">
        <f>IF($E64="",
( IF(scriv!AK26&lt;&gt;"", LEFT( scriv!AK26, FIND(",",scriv!AK26)-1) &amp; "=" &amp; $AH64 &amp; RIGHT( scriv!AK26, LEN(scriv!AK26) + 1 - FIND(",",scriv!AK26)),
  IF($AA$36&lt;&gt;"",LEFT( AA$36, FIND(",",AA$36)-1) &amp; "=" &amp; $AH64 &amp; RIGHT( AA$36, LEN(AA$36) + 1 - FIND(",",AA$36)),""))),
IF(scriv!P26&lt;&gt;"", LEFT( scriv!P26, FIND(",",scriv!P26)-1) &amp; "=" &amp; $AH64 &amp; RIGHT( scriv!P26, LEN(scriv!P26) + 1 - FIND(",",scriv!P26)),
LEFT( AA$37, FIND(",",AA$37)-1) &amp; "=" &amp; $AH64 &amp; RIGHT( AA$37, LEN(AA$37) + 1 - FIND(",",AA$37))))</f>
        <v>fadeClose=openlcloselfunctions,1.2</v>
      </c>
      <c r="AB64" s="167" t="str">
        <f t="shared" si="2"/>
        <v>noTitle</v>
      </c>
      <c r="AC64" s="167"/>
      <c r="AD64" s="45"/>
      <c r="AE64" s="168"/>
      <c r="AF64" s="169" t="str">
        <f>IF(D64="",scriv!B26,"")</f>
        <v>2.2.9</v>
      </c>
      <c r="AG64" s="170" t="str">
        <f t="shared" si="10"/>
        <v/>
      </c>
      <c r="AH64" s="169" t="str">
        <f t="shared" si="11"/>
        <v>openlcloselfunctions</v>
      </c>
      <c r="AI64" s="169" t="str">
        <f t="shared" si="12"/>
        <v>openl &amp; closel functions</v>
      </c>
      <c r="AJ64" s="86">
        <f>ROUNDDOWN( (LEN(scriv!B26)+1) / 2, 0 )</f>
        <v>3</v>
      </c>
      <c r="AK64" s="82">
        <f t="shared" si="13"/>
        <v>2</v>
      </c>
      <c r="AL64" s="82">
        <f t="shared" si="14"/>
        <v>2</v>
      </c>
      <c r="AM64" s="82">
        <f t="shared" si="15"/>
        <v>9</v>
      </c>
      <c r="AN64" s="82" t="str">
        <f t="shared" si="16"/>
        <v>-</v>
      </c>
      <c r="AO64" s="82" t="str">
        <f t="shared" si="17"/>
        <v>-</v>
      </c>
      <c r="AP64" s="82" t="str">
        <f t="shared" si="18"/>
        <v>-</v>
      </c>
      <c r="AQ64" s="82" t="str">
        <f t="shared" si="19"/>
        <v>-</v>
      </c>
      <c r="AR64" s="82" t="str">
        <f t="shared" si="20"/>
        <v>-</v>
      </c>
      <c r="AT64" s="82">
        <f t="shared" si="4"/>
        <v>2</v>
      </c>
      <c r="AU64" s="82">
        <f ca="1">IF(    MAX(OFFSET(AL64,0,0,MATCH("-",AL64:AL$638,0))) = 0,"",
IFERROR(MAX(OFFSET(AL64,0,0,MATCH("-",AL64:AL$638,0))),""))</f>
        <v>11</v>
      </c>
      <c r="AV64" s="82">
        <f ca="1">IF(    MAX(OFFSET(AM64,0,0,MATCH("-",AM64:AM$638,0))) = 0,"",
IFERROR(MAX(OFFSET(AM64,0,0,MATCH("-",AM64:AM$638,0))),""))</f>
        <v>18</v>
      </c>
      <c r="AW64" s="82" t="str">
        <f ca="1">IF(    MAX(OFFSET(AN64,0,0,MATCH("-",AN64:AN$638,0))) = 0,"",
IFERROR(MAX(OFFSET(AN64,0,0,MATCH("-",AN64:AN$638,0))),""))</f>
        <v/>
      </c>
      <c r="AX64" s="82" t="str">
        <f ca="1">IF(    MAX(OFFSET(AO64,0,0,MATCH("-",AO64:AO$638,0))) = 0,"",
IFERROR(MAX(OFFSET(AO64,0,0,MATCH("-",AO64:AO$638,0))),""))</f>
        <v/>
      </c>
      <c r="AY64" s="82" t="str">
        <f ca="1">IF(    MAX(OFFSET(AP64,0,0,MATCH("-",AP64:AP$638,0))) = 0,"",
IFERROR(MAX(OFFSET(AP64,0,0,MATCH("-",AP64:AP$638,0))),""))</f>
        <v/>
      </c>
      <c r="AZ64" s="82" t="str">
        <f ca="1">IF(    MAX(OFFSET(AQ64,0,0,MATCH("-",AQ64:AQ$638,0))) = 0,"",
IFERROR(MAX(OFFSET(AQ64,0,0,MATCH("-",AQ64:AQ$638,0))),""))</f>
        <v/>
      </c>
      <c r="BA64" s="82" t="str">
        <f ca="1">IF(    MAX(OFFSET(AR64,0,0,MATCH("-",AR64:AR$638,0))) = 0,"",
IFERROR(MAX(OFFSET(AR64,0,0,MATCH("-",AR64:AR$638,0))),""))</f>
        <v/>
      </c>
      <c r="BB64" s="112">
        <f t="shared" ca="1" si="21"/>
        <v>24.090909090909093</v>
      </c>
      <c r="BC64" s="111">
        <f t="shared" ca="1" si="22"/>
        <v>0</v>
      </c>
      <c r="BD64" s="112">
        <f t="shared" ca="1" si="23"/>
        <v>0</v>
      </c>
      <c r="BE64" s="111">
        <f t="shared" ca="1" si="24"/>
        <v>-28.282828282828277</v>
      </c>
      <c r="BF64" s="113">
        <f t="shared" ca="1" si="25"/>
        <v>2000</v>
      </c>
      <c r="BG64" s="113">
        <f t="shared" ca="1" si="26"/>
        <v>0</v>
      </c>
      <c r="BH64" s="112">
        <f t="shared" ca="1" si="27"/>
        <v>2000</v>
      </c>
      <c r="BI64" s="112">
        <f t="shared" ca="1" si="28"/>
        <v>-28.282828282828277</v>
      </c>
      <c r="BJ64" s="157"/>
      <c r="BK64" s="157"/>
      <c r="BL64" s="158" t="str">
        <f>scriv!AM26</f>
        <v>CustomFunctions</v>
      </c>
      <c r="BM64" s="157"/>
      <c r="BN64" s="157" t="str">
        <f t="shared" si="29"/>
        <v>node</v>
      </c>
      <c r="BO64" s="157"/>
      <c r="BP64" s="159">
        <f t="shared" ca="1" si="30"/>
        <v>1</v>
      </c>
      <c r="BQ64" s="159">
        <f t="shared" ca="1" si="31"/>
        <v>1</v>
      </c>
      <c r="BR64" s="159">
        <f t="shared" si="5"/>
        <v>1</v>
      </c>
      <c r="BS64" s="159" t="str">
        <f t="shared" si="6"/>
        <v>symbol</v>
      </c>
      <c r="BT64" s="157" t="str">
        <f>IF(scriv!V26&lt;&gt;"",scriv!V26,
IF(E64="",IFERROR(VLOOKUP(BL64,$AH$40:$BT$638,39,FALSE),$BT$36),
$BT$37))</f>
        <v>uno</v>
      </c>
      <c r="BU64" s="166">
        <f t="shared" ca="1" si="32"/>
        <v>2000</v>
      </c>
      <c r="BV64" s="166">
        <f t="shared" ca="1" si="33"/>
        <v>-28.28</v>
      </c>
      <c r="BW64" s="166">
        <f t="shared" ca="1" si="34"/>
        <v>0</v>
      </c>
      <c r="BX64" s="166">
        <f t="shared" ca="1" si="35"/>
        <v>0</v>
      </c>
      <c r="BY64" s="180" t="str">
        <f t="shared" si="36"/>
        <v/>
      </c>
      <c r="BZ64" s="180" t="str">
        <f t="shared" si="37"/>
        <v/>
      </c>
      <c r="CA64" s="81" t="str">
        <f>IF(scriv!E26&lt;&gt;"",scriv!E26,"")</f>
        <v/>
      </c>
      <c r="CB64" s="82">
        <f t="shared" si="9"/>
        <v>0</v>
      </c>
      <c r="CC64" s="82" t="str">
        <f t="shared" si="38"/>
        <v>2.2.9</v>
      </c>
      <c r="CD64" s="82" t="str">
        <f t="shared" si="39"/>
        <v>2.9</v>
      </c>
      <c r="CE64" s="82" t="str">
        <f t="shared" si="40"/>
        <v>9</v>
      </c>
      <c r="CF64" s="82" t="str">
        <f t="shared" si="41"/>
        <v>-</v>
      </c>
      <c r="CG64" s="82" t="str">
        <f t="shared" si="42"/>
        <v>-</v>
      </c>
      <c r="CH64" s="82" t="str">
        <f t="shared" si="43"/>
        <v>-</v>
      </c>
      <c r="CI64" s="82" t="str">
        <f t="shared" si="44"/>
        <v>-</v>
      </c>
      <c r="CJ64" s="82" t="str">
        <f t="shared" si="45"/>
        <v>-</v>
      </c>
      <c r="CK64" s="82" t="str">
        <f t="shared" si="46"/>
        <v>-</v>
      </c>
    </row>
    <row r="65" spans="1:89" s="82" customFormat="1" ht="18" customHeight="1">
      <c r="A65" s="81" t="str">
        <f>scriv!AL27</f>
        <v>traceopenclosefunctions</v>
      </c>
      <c r="B65" s="81" t="str">
        <f>IF(scriv!D27&lt;&gt;"",scriv!D27,"")</f>
        <v>trace open/close functions</v>
      </c>
      <c r="C65" s="81" t="str">
        <f>IF( scriv!AP27&lt;&gt;"", IF(D65&lt;&gt;"","connection ","")&amp;scriv!AP27,IF(D65&lt;&gt;"","connection",""))</f>
        <v/>
      </c>
      <c r="D65" s="82" t="str">
        <f>scriv!AN27</f>
        <v/>
      </c>
      <c r="E65" s="82" t="str">
        <f>scriv!AO27</f>
        <v/>
      </c>
      <c r="F65" s="156">
        <f>ROW()</f>
        <v>65</v>
      </c>
      <c r="G65" s="288">
        <f>scriv!AC27</f>
        <v>0</v>
      </c>
      <c r="H65" s="288">
        <f>scriv!AD27</f>
        <v>0</v>
      </c>
      <c r="I65" s="81" t="str">
        <f>IF(scriv!AE27&lt;&gt;"",scriv!AE27,J65)</f>
        <v>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v>
      </c>
      <c r="J65" s="81" t="str">
        <f>IF(scriv!AF27&lt;&gt;"",scriv!AF27,"")</f>
        <v>trace open/close functions_x000D__x000D_The trace tween works it's way across the child chain, looking for UNOs linked by .connection classed links,_x000D_and UNOs that have entries for unoFrom and unoTo_x000D_levels variable gives the number of connections to trace - the global keepGoing is used to stop all traces._x000D_traceWhat specifies what links to trace: if '1' then trace only one link - the 'first' one, bottom most in the stacking order._x000D_          If 'classname' then trance only links that have that clasee_x000D_trace=unoID,duration,levels,panzoomTrace,traceWhat_x000D_untrace=unoID,duration_x000D__x000D_panzoomTrace is an optional control for how the trace should run:_x000D_     0 no pan or zoom (default)._x000D_     1  goto=unoID          before line is drawn_x000D_     2 goto=unoID           after line is drawn_x000D_     3 gotoz=unoID           before line is drawn_x000D_     4 gotoz=unoID           after line is drawn_x000D_     5 pan=unoID,traceTime   before line is drawn_x000D_     6 pan=unoID,traceTime   after line is drawn_x000D__x000D_</v>
      </c>
      <c r="K65" s="82" t="str">
        <f>IF(scriv!Y27&lt;&gt;"",scriv!Y27,$K$36)</f>
        <v>none</v>
      </c>
      <c r="L65" s="82">
        <f>IF(scriv!Z27&lt;&gt;"",scriv!Z27,$L$36)</f>
        <v>0</v>
      </c>
      <c r="M65" s="82" t="str">
        <f>IF(scriv!AA27&lt;&gt;"",scriv!AA27,$M$36)</f>
        <v>OpenClose</v>
      </c>
      <c r="N65" s="82">
        <f>IF(scriv!AB27&lt;&gt;"",scriv!AB27,$N$36)</f>
        <v>0</v>
      </c>
      <c r="O65" s="119" t="str">
        <f t="shared" si="8"/>
        <v/>
      </c>
      <c r="P65" s="81" t="str">
        <f>IF(scriv!I27&lt;&gt;"",scriv!I27,"")</f>
        <v/>
      </c>
      <c r="Q65" s="81" t="str">
        <f>IF(scriv!J27&lt;&gt;"",scriv!J27,"")</f>
        <v/>
      </c>
      <c r="R65" s="81">
        <f>IF(scriv!K27&lt;&gt;"",scriv!K27,
IF(I65&lt;&gt;"",1,$R$36))</f>
        <v>1</v>
      </c>
      <c r="S65" s="81" t="str">
        <f>IF(scriv!L27&lt;&gt;"",scriv!L27,
IF(scriv!AF27&lt;&gt;"",$S$36,"none"))</f>
        <v>hover</v>
      </c>
      <c r="T65" s="81" t="str">
        <f>IF(scriv!Q27&lt;&gt;"",scriv!Q27,"")</f>
        <v/>
      </c>
      <c r="U65" s="81" t="str">
        <f>IF(scriv!R27&lt;&gt;"",scriv!R27,"")</f>
        <v/>
      </c>
      <c r="V65" s="81" t="str">
        <f>IF(scriv!S27&lt;&gt;"",scriv!S27,"")</f>
        <v/>
      </c>
      <c r="W65" s="81" t="str">
        <f>IF(scriv!T27&lt;&gt;"",scriv!T27,"")</f>
        <v/>
      </c>
      <c r="X65" s="81" t="str">
        <f>IF($E65="",
( IF(scriv!AH27&lt;&gt;"", LEFT( scriv!AH27, FIND(",",scriv!AH27)-1) &amp; "=" &amp; $AH65 &amp; RIGHT( scriv!AH27, LEN(scriv!AH27) + 1 - FIND(",",scriv!AH27)),
  IF($X$36&lt;&gt;"",LEFT( X$36, FIND(",",X$36)-1) &amp; "=" &amp; $AH65 &amp; RIGHT( X$36, LEN(X$36) + 1 - FIND(",",X$36)),""))),
IF(scriv!M27&lt;&gt;"", LEFT( scriv!M27, FIND(",",scriv!M27)-1) &amp; "=" &amp; $AH65 &amp; RIGHT( scriv!M27, LEN(scriv!M27) + 1 - FIND(",",scriv!M27)),
LEFT( X$37, FIND(",",X$37)-1) &amp; "=" &amp; $AH65 &amp; RIGHT( X$37, LEN(X$37) + 1 - FIND(",",X$37))))</f>
        <v>fadeOn=traceopenclosefunctions,0.8</v>
      </c>
      <c r="Y65" s="81" t="str">
        <f>IF($E65="",
( IF(scriv!AI27&lt;&gt;"", LEFT( scriv!AI27, FIND(",",scriv!AI27)-1) &amp; "=" &amp; $AH65 &amp; RIGHT( scriv!AI27, LEN(scriv!AI27) + 1 - FIND(",",scriv!AI27)),
  IF($Y$36&lt;&gt;"",LEFT( Y$36, FIND(",",Y$36)-1) &amp; "=" &amp; $AH65 &amp; RIGHT( Y$36, LEN(Y$36) + 1 - FIND(",",Y$36)),""))),
IF(scriv!N27&lt;&gt;"", LEFT( scriv!N27, FIND(",",scriv!N27)-1) &amp; "=" &amp; $AH65 &amp; RIGHT( scriv!N27, LEN(scriv!N27) + 1 - FIND(",",scriv!N27)),
LEFT( Y$37, FIND(",",Y$37)-1) &amp; "=" &amp; $AH65 &amp; RIGHT( Y$37, LEN(Y$37) + 1 - FIND(",",Y$37))))</f>
        <v>fadeOff=traceopenclosefunctions,0.8</v>
      </c>
      <c r="Z65" s="81" t="str">
        <f>IF($E65="",
( IF(scriv!AJ27&lt;&gt;"", LEFT( scriv!AJ27, FIND(",",scriv!AJ27)-1) &amp; "=" &amp; $AH65 &amp; RIGHT( scriv!AJ27, LEN(scriv!AJ27) + 1 - FIND(",",scriv!AJ27)),
  IF($Z$36&lt;&gt;"",LEFT( Z$36, FIND(",",Z$36)-1) &amp; "=" &amp; $AH65 &amp; RIGHT( Z$36, LEN(Z$36) + 1 - FIND(",",Z$36)),""))),
IF(scriv!O27&lt;&gt;"", LEFT( scriv!O27, FIND(",",scriv!O27)-1) &amp; "=" &amp; $AH65 &amp; RIGHT( scriv!O27, LEN(scriv!O27) + 1 - FIND(",",scriv!O27)),
LEFT( Z$37, FIND(",",Z$37)-1) &amp; "=" &amp; $AH65 &amp; RIGHT( Z$37, LEN(Z$37) + 1 - FIND(",",Z$37))))</f>
        <v>fadeOpen=traceopenclosefunctions,1.2</v>
      </c>
      <c r="AA65" s="81" t="str">
        <f>IF($E65="",
( IF(scriv!AK27&lt;&gt;"", LEFT( scriv!AK27, FIND(",",scriv!AK27)-1) &amp; "=" &amp; $AH65 &amp; RIGHT( scriv!AK27, LEN(scriv!AK27) + 1 - FIND(",",scriv!AK27)),
  IF($AA$36&lt;&gt;"",LEFT( AA$36, FIND(",",AA$36)-1) &amp; "=" &amp; $AH65 &amp; RIGHT( AA$36, LEN(AA$36) + 1 - FIND(",",AA$36)),""))),
IF(scriv!P27&lt;&gt;"", LEFT( scriv!P27, FIND(",",scriv!P27)-1) &amp; "=" &amp; $AH65 &amp; RIGHT( scriv!P27, LEN(scriv!P27) + 1 - FIND(",",scriv!P27)),
LEFT( AA$37, FIND(",",AA$37)-1) &amp; "=" &amp; $AH65 &amp; RIGHT( AA$37, LEN(AA$37) + 1 - FIND(",",AA$37))))</f>
        <v>fadeClose=traceopenclosefunctions,1.2</v>
      </c>
      <c r="AB65" s="167" t="str">
        <f t="shared" si="2"/>
        <v>noTitle</v>
      </c>
      <c r="AC65" s="167"/>
      <c r="AD65" s="45"/>
      <c r="AE65" s="168"/>
      <c r="AF65" s="169" t="str">
        <f>IF(D65="",scriv!B27,"")</f>
        <v>2.2.10</v>
      </c>
      <c r="AG65" s="170" t="str">
        <f t="shared" si="10"/>
        <v/>
      </c>
      <c r="AH65" s="169" t="str">
        <f t="shared" si="11"/>
        <v>traceopenclosefunctions</v>
      </c>
      <c r="AI65" s="169" t="str">
        <f t="shared" si="12"/>
        <v>trace open/close functions</v>
      </c>
      <c r="AJ65" s="86">
        <f>ROUNDDOWN( (LEN(scriv!B27)+1) / 2, 0 )</f>
        <v>3</v>
      </c>
      <c r="AK65" s="82">
        <f t="shared" si="13"/>
        <v>2</v>
      </c>
      <c r="AL65" s="82">
        <f t="shared" si="14"/>
        <v>2</v>
      </c>
      <c r="AM65" s="82">
        <f t="shared" si="15"/>
        <v>10</v>
      </c>
      <c r="AN65" s="82" t="str">
        <f t="shared" si="16"/>
        <v>-</v>
      </c>
      <c r="AO65" s="82" t="str">
        <f t="shared" si="17"/>
        <v>-</v>
      </c>
      <c r="AP65" s="82" t="str">
        <f t="shared" si="18"/>
        <v>-</v>
      </c>
      <c r="AQ65" s="82" t="str">
        <f t="shared" si="19"/>
        <v>-</v>
      </c>
      <c r="AR65" s="82" t="str">
        <f t="shared" si="20"/>
        <v>-</v>
      </c>
      <c r="AT65" s="82">
        <f t="shared" si="4"/>
        <v>2</v>
      </c>
      <c r="AU65" s="82">
        <f ca="1">IF(    MAX(OFFSET(AL65,0,0,MATCH("-",AL65:AL$638,0))) = 0,"",
IFERROR(MAX(OFFSET(AL65,0,0,MATCH("-",AL65:AL$638,0))),""))</f>
        <v>11</v>
      </c>
      <c r="AV65" s="82">
        <f ca="1">IF(    MAX(OFFSET(AM65,0,0,MATCH("-",AM65:AM$638,0))) = 0,"",
IFERROR(MAX(OFFSET(AM65,0,0,MATCH("-",AM65:AM$638,0))),""))</f>
        <v>18</v>
      </c>
      <c r="AW65" s="82" t="str">
        <f ca="1">IF(    MAX(OFFSET(AN65,0,0,MATCH("-",AN65:AN$638,0))) = 0,"",
IFERROR(MAX(OFFSET(AN65,0,0,MATCH("-",AN65:AN$638,0))),""))</f>
        <v/>
      </c>
      <c r="AX65" s="82" t="str">
        <f ca="1">IF(    MAX(OFFSET(AO65,0,0,MATCH("-",AO65:AO$638,0))) = 0,"",
IFERROR(MAX(OFFSET(AO65,0,0,MATCH("-",AO65:AO$638,0))),""))</f>
        <v/>
      </c>
      <c r="AY65" s="82" t="str">
        <f ca="1">IF(    MAX(OFFSET(AP65,0,0,MATCH("-",AP65:AP$638,0))) = 0,"",
IFERROR(MAX(OFFSET(AP65,0,0,MATCH("-",AP65:AP$638,0))),""))</f>
        <v/>
      </c>
      <c r="AZ65" s="82" t="str">
        <f ca="1">IF(    MAX(OFFSET(AQ65,0,0,MATCH("-",AQ65:AQ$638,0))) = 0,"",
IFERROR(MAX(OFFSET(AQ65,0,0,MATCH("-",AQ65:AQ$638,0))),""))</f>
        <v/>
      </c>
      <c r="BA65" s="82" t="str">
        <f ca="1">IF(    MAX(OFFSET(AR65,0,0,MATCH("-",AR65:AR$638,0))) = 0,"",
IFERROR(MAX(OFFSET(AR65,0,0,MATCH("-",AR65:AR$638,0))),""))</f>
        <v/>
      </c>
      <c r="BB65" s="112">
        <f t="shared" ca="1" si="21"/>
        <v>25</v>
      </c>
      <c r="BC65" s="111">
        <f t="shared" ca="1" si="22"/>
        <v>0</v>
      </c>
      <c r="BD65" s="112">
        <f t="shared" ca="1" si="23"/>
        <v>0</v>
      </c>
      <c r="BE65" s="111">
        <f t="shared" ca="1" si="24"/>
        <v>-17.171717171717162</v>
      </c>
      <c r="BF65" s="113">
        <f t="shared" ca="1" si="25"/>
        <v>2000</v>
      </c>
      <c r="BG65" s="113">
        <f t="shared" ca="1" si="26"/>
        <v>0</v>
      </c>
      <c r="BH65" s="112">
        <f t="shared" ca="1" si="27"/>
        <v>2000</v>
      </c>
      <c r="BI65" s="112">
        <f t="shared" ca="1" si="28"/>
        <v>-17.171717171717162</v>
      </c>
      <c r="BJ65" s="157"/>
      <c r="BK65" s="157"/>
      <c r="BL65" s="158" t="str">
        <f>scriv!AM27</f>
        <v>CustomFunctions</v>
      </c>
      <c r="BM65" s="157"/>
      <c r="BN65" s="157" t="str">
        <f t="shared" si="29"/>
        <v>node</v>
      </c>
      <c r="BO65" s="157"/>
      <c r="BP65" s="159">
        <f t="shared" ca="1" si="30"/>
        <v>1</v>
      </c>
      <c r="BQ65" s="159">
        <f t="shared" ca="1" si="31"/>
        <v>1</v>
      </c>
      <c r="BR65" s="159">
        <f t="shared" si="5"/>
        <v>1</v>
      </c>
      <c r="BS65" s="159" t="str">
        <f t="shared" si="6"/>
        <v>symbol</v>
      </c>
      <c r="BT65" s="157" t="str">
        <f>IF(scriv!V27&lt;&gt;"",scriv!V27,
IF(E65="",IFERROR(VLOOKUP(BL65,$AH$40:$BT$638,39,FALSE),$BT$36),
$BT$37))</f>
        <v>uno</v>
      </c>
      <c r="BU65" s="166">
        <f t="shared" ca="1" si="32"/>
        <v>2000</v>
      </c>
      <c r="BV65" s="166">
        <f t="shared" ca="1" si="33"/>
        <v>-17.170000000000002</v>
      </c>
      <c r="BW65" s="166">
        <f t="shared" ca="1" si="34"/>
        <v>0</v>
      </c>
      <c r="BX65" s="166">
        <f t="shared" ca="1" si="35"/>
        <v>0</v>
      </c>
      <c r="BY65" s="180" t="str">
        <f t="shared" si="36"/>
        <v/>
      </c>
      <c r="BZ65" s="180" t="str">
        <f t="shared" si="37"/>
        <v/>
      </c>
      <c r="CA65" s="81" t="str">
        <f>IF(scriv!E27&lt;&gt;"",scriv!E27,"")</f>
        <v/>
      </c>
      <c r="CB65" s="82">
        <f t="shared" si="9"/>
        <v>0</v>
      </c>
      <c r="CC65" s="82" t="str">
        <f t="shared" si="38"/>
        <v>2.2.10</v>
      </c>
      <c r="CD65" s="82" t="str">
        <f t="shared" si="39"/>
        <v>2.10</v>
      </c>
      <c r="CE65" s="82" t="str">
        <f t="shared" si="40"/>
        <v>10</v>
      </c>
      <c r="CF65" s="82" t="str">
        <f t="shared" si="41"/>
        <v>-</v>
      </c>
      <c r="CG65" s="82" t="str">
        <f t="shared" si="42"/>
        <v>-</v>
      </c>
      <c r="CH65" s="82" t="str">
        <f t="shared" si="43"/>
        <v>-</v>
      </c>
      <c r="CI65" s="82" t="str">
        <f t="shared" si="44"/>
        <v>-</v>
      </c>
      <c r="CJ65" s="82" t="str">
        <f t="shared" si="45"/>
        <v>-</v>
      </c>
      <c r="CK65" s="82" t="str">
        <f t="shared" si="46"/>
        <v>-</v>
      </c>
    </row>
    <row r="66" spans="1:89" s="82" customFormat="1" ht="18" customHeight="1">
      <c r="A66" s="81" t="str">
        <f>scriv!AL28</f>
        <v>staggerOnOpenOffClosefunctions</v>
      </c>
      <c r="B66" s="81" t="str">
        <f>IF(scriv!D28&lt;&gt;"",scriv!D28,"")</f>
        <v>staggerOn/Open/Off/Close functions</v>
      </c>
      <c r="C66" s="81" t="str">
        <f>IF( scriv!AP28&lt;&gt;"", IF(D66&lt;&gt;"","connection ","")&amp;scriv!AP28,IF(D66&lt;&gt;"","connection",""))</f>
        <v/>
      </c>
      <c r="D66" s="82" t="str">
        <f>scriv!AN28</f>
        <v/>
      </c>
      <c r="E66" s="82" t="str">
        <f>scriv!AO28</f>
        <v/>
      </c>
      <c r="F66" s="156">
        <f>ROW()</f>
        <v>66</v>
      </c>
      <c r="G66" s="288">
        <f>scriv!AC28</f>
        <v>0</v>
      </c>
      <c r="H66" s="288">
        <f>scriv!AD28</f>
        <v>0</v>
      </c>
      <c r="I66" s="81" t="str">
        <f>IF(scriv!AE28&lt;&gt;"",scriv!AE28,J66)</f>
        <v>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v>
      </c>
      <c r="J66" s="81" t="str">
        <f>IF(scriv!AF28&lt;&gt;"",scriv!AF28,"")</f>
        <v>staggerOn/Open/Off/Close functions_x000D__x000D_stagger=functionKind1,uno1,delay1,functionKind2,uno2,delay2 ..._x000D_staggerKind=functionKind,uno1,delay1,uno2,delay2 ..._x000D__x000D_The following functions take a parent UNO as the parameter and then stagger the children.  The stagger iteration starts with things lower in the SVG stacking order._x000D_The stagger tween turns the children object on/open/off/close in a delayed stagger_x000D_The optional start, end parameters (must give both) specifies where in the trace of children to start/end._x000D_staggerOn=unoID,delay,start,end  - start,end are optional_x000D_staggerOff=unoID,delay,start,end  - start,end are optional_x000D_staggerOpen=unoID,delay,start,end  - start,end are optional_x000D_staggerClose=unoID,delay,start,end  - start,end are optional_x000D_TODO - perhaps a better/different way to handle the start/end of the offPart as well_x000D_TODO - how is stagger obsoleted by onl and openl ?_x000D_</v>
      </c>
      <c r="K66" s="82" t="str">
        <f>IF(scriv!Y28&lt;&gt;"",scriv!Y28,$K$36)</f>
        <v>none</v>
      </c>
      <c r="L66" s="82">
        <f>IF(scriv!Z28&lt;&gt;"",scriv!Z28,$L$36)</f>
        <v>0</v>
      </c>
      <c r="M66" s="82" t="str">
        <f>IF(scriv!AA28&lt;&gt;"",scriv!AA28,$M$36)</f>
        <v>OpenClose</v>
      </c>
      <c r="N66" s="82">
        <f>IF(scriv!AB28&lt;&gt;"",scriv!AB28,$N$36)</f>
        <v>0</v>
      </c>
      <c r="O66" s="119" t="str">
        <f t="shared" si="8"/>
        <v/>
      </c>
      <c r="P66" s="81" t="str">
        <f>IF(scriv!I28&lt;&gt;"",scriv!I28,"")</f>
        <v/>
      </c>
      <c r="Q66" s="81" t="str">
        <f>IF(scriv!J28&lt;&gt;"",scriv!J28,"")</f>
        <v/>
      </c>
      <c r="R66" s="81">
        <f>IF(scriv!K28&lt;&gt;"",scriv!K28,
IF(I66&lt;&gt;"",1,$R$36))</f>
        <v>1</v>
      </c>
      <c r="S66" s="81" t="str">
        <f>IF(scriv!L28&lt;&gt;"",scriv!L28,
IF(scriv!AF28&lt;&gt;"",$S$36,"none"))</f>
        <v>hover</v>
      </c>
      <c r="T66" s="81" t="str">
        <f>IF(scriv!Q28&lt;&gt;"",scriv!Q28,"")</f>
        <v/>
      </c>
      <c r="U66" s="81" t="str">
        <f>IF(scriv!R28&lt;&gt;"",scriv!R28,"")</f>
        <v/>
      </c>
      <c r="V66" s="81" t="str">
        <f>IF(scriv!S28&lt;&gt;"",scriv!S28,"")</f>
        <v/>
      </c>
      <c r="W66" s="81" t="str">
        <f>IF(scriv!T28&lt;&gt;"",scriv!T28,"")</f>
        <v/>
      </c>
      <c r="X66" s="81" t="str">
        <f>IF($E66="",
( IF(scriv!AH28&lt;&gt;"", LEFT( scriv!AH28, FIND(",",scriv!AH28)-1) &amp; "=" &amp; $AH66 &amp; RIGHT( scriv!AH28, LEN(scriv!AH28) + 1 - FIND(",",scriv!AH28)),
  IF($X$36&lt;&gt;"",LEFT( X$36, FIND(",",X$36)-1) &amp; "=" &amp; $AH66 &amp; RIGHT( X$36, LEN(X$36) + 1 - FIND(",",X$36)),""))),
IF(scriv!M28&lt;&gt;"", LEFT( scriv!M28, FIND(",",scriv!M28)-1) &amp; "=" &amp; $AH66 &amp; RIGHT( scriv!M28, LEN(scriv!M28) + 1 - FIND(",",scriv!M28)),
LEFT( X$37, FIND(",",X$37)-1) &amp; "=" &amp; $AH66 &amp; RIGHT( X$37, LEN(X$37) + 1 - FIND(",",X$37))))</f>
        <v>fadeOn=staggerOnOpenOffClosefunctions,0.8</v>
      </c>
      <c r="Y66" s="81" t="str">
        <f>IF($E66="",
( IF(scriv!AI28&lt;&gt;"", LEFT( scriv!AI28, FIND(",",scriv!AI28)-1) &amp; "=" &amp; $AH66 &amp; RIGHT( scriv!AI28, LEN(scriv!AI28) + 1 - FIND(",",scriv!AI28)),
  IF($Y$36&lt;&gt;"",LEFT( Y$36, FIND(",",Y$36)-1) &amp; "=" &amp; $AH66 &amp; RIGHT( Y$36, LEN(Y$36) + 1 - FIND(",",Y$36)),""))),
IF(scriv!N28&lt;&gt;"", LEFT( scriv!N28, FIND(",",scriv!N28)-1) &amp; "=" &amp; $AH66 &amp; RIGHT( scriv!N28, LEN(scriv!N28) + 1 - FIND(",",scriv!N28)),
LEFT( Y$37, FIND(",",Y$37)-1) &amp; "=" &amp; $AH66 &amp; RIGHT( Y$37, LEN(Y$37) + 1 - FIND(",",Y$37))))</f>
        <v>fadeOff=staggerOnOpenOffClosefunctions,0.8</v>
      </c>
      <c r="Z66" s="81" t="str">
        <f>IF($E66="",
( IF(scriv!AJ28&lt;&gt;"", LEFT( scriv!AJ28, FIND(",",scriv!AJ28)-1) &amp; "=" &amp; $AH66 &amp; RIGHT( scriv!AJ28, LEN(scriv!AJ28) + 1 - FIND(",",scriv!AJ28)),
  IF($Z$36&lt;&gt;"",LEFT( Z$36, FIND(",",Z$36)-1) &amp; "=" &amp; $AH66 &amp; RIGHT( Z$36, LEN(Z$36) + 1 - FIND(",",Z$36)),""))),
IF(scriv!O28&lt;&gt;"", LEFT( scriv!O28, FIND(",",scriv!O28)-1) &amp; "=" &amp; $AH66 &amp; RIGHT( scriv!O28, LEN(scriv!O28) + 1 - FIND(",",scriv!O28)),
LEFT( Z$37, FIND(",",Z$37)-1) &amp; "=" &amp; $AH66 &amp; RIGHT( Z$37, LEN(Z$37) + 1 - FIND(",",Z$37))))</f>
        <v>fadeOpen=staggerOnOpenOffClosefunctions,1.2</v>
      </c>
      <c r="AA66" s="81" t="str">
        <f>IF($E66="",
( IF(scriv!AK28&lt;&gt;"", LEFT( scriv!AK28, FIND(",",scriv!AK28)-1) &amp; "=" &amp; $AH66 &amp; RIGHT( scriv!AK28, LEN(scriv!AK28) + 1 - FIND(",",scriv!AK28)),
  IF($AA$36&lt;&gt;"",LEFT( AA$36, FIND(",",AA$36)-1) &amp; "=" &amp; $AH66 &amp; RIGHT( AA$36, LEN(AA$36) + 1 - FIND(",",AA$36)),""))),
IF(scriv!P28&lt;&gt;"", LEFT( scriv!P28, FIND(",",scriv!P28)-1) &amp; "=" &amp; $AH66 &amp; RIGHT( scriv!P28, LEN(scriv!P28) + 1 - FIND(",",scriv!P28)),
LEFT( AA$37, FIND(",",AA$37)-1) &amp; "=" &amp; $AH66 &amp; RIGHT( AA$37, LEN(AA$37) + 1 - FIND(",",AA$37))))</f>
        <v>fadeClose=staggerOnOpenOffClosefunctions,1.2</v>
      </c>
      <c r="AB66" s="167" t="str">
        <f t="shared" si="2"/>
        <v>noTitle</v>
      </c>
      <c r="AC66" s="167"/>
      <c r="AD66" s="45"/>
      <c r="AE66" s="168"/>
      <c r="AF66" s="169" t="str">
        <f>IF(D66="",scriv!B28,"")</f>
        <v>2.2.11</v>
      </c>
      <c r="AG66" s="170" t="str">
        <f t="shared" si="10"/>
        <v/>
      </c>
      <c r="AH66" s="169" t="str">
        <f t="shared" si="11"/>
        <v>staggerOnOpenOffClosefunctions</v>
      </c>
      <c r="AI66" s="169" t="str">
        <f t="shared" si="12"/>
        <v>staggerOn/Open/Off/Close functions</v>
      </c>
      <c r="AJ66" s="86">
        <f>ROUNDDOWN( (LEN(scriv!B28)+1) / 2, 0 )</f>
        <v>3</v>
      </c>
      <c r="AK66" s="82">
        <f t="shared" si="13"/>
        <v>2</v>
      </c>
      <c r="AL66" s="82">
        <f t="shared" si="14"/>
        <v>2</v>
      </c>
      <c r="AM66" s="82">
        <f t="shared" si="15"/>
        <v>11</v>
      </c>
      <c r="AN66" s="82" t="str">
        <f t="shared" si="16"/>
        <v>-</v>
      </c>
      <c r="AO66" s="82" t="str">
        <f t="shared" si="17"/>
        <v>-</v>
      </c>
      <c r="AP66" s="82" t="str">
        <f t="shared" si="18"/>
        <v>-</v>
      </c>
      <c r="AQ66" s="82" t="str">
        <f t="shared" si="19"/>
        <v>-</v>
      </c>
      <c r="AR66" s="82" t="str">
        <f t="shared" si="20"/>
        <v>-</v>
      </c>
      <c r="AT66" s="82">
        <f t="shared" si="4"/>
        <v>2</v>
      </c>
      <c r="AU66" s="82">
        <f ca="1">IF(    MAX(OFFSET(AL66,0,0,MATCH("-",AL66:AL$638,0))) = 0,"",
IFERROR(MAX(OFFSET(AL66,0,0,MATCH("-",AL66:AL$638,0))),""))</f>
        <v>11</v>
      </c>
      <c r="AV66" s="82">
        <f ca="1">IF(    MAX(OFFSET(AM66,0,0,MATCH("-",AM66:AM$638,0))) = 0,"",
IFERROR(MAX(OFFSET(AM66,0,0,MATCH("-",AM66:AM$638,0))),""))</f>
        <v>18</v>
      </c>
      <c r="AW66" s="82" t="str">
        <f ca="1">IF(    MAX(OFFSET(AN66,0,0,MATCH("-",AN66:AN$638,0))) = 0,"",
IFERROR(MAX(OFFSET(AN66,0,0,MATCH("-",AN66:AN$638,0))),""))</f>
        <v/>
      </c>
      <c r="AX66" s="82" t="str">
        <f ca="1">IF(    MAX(OFFSET(AO66,0,0,MATCH("-",AO66:AO$638,0))) = 0,"",
IFERROR(MAX(OFFSET(AO66,0,0,MATCH("-",AO66:AO$638,0))),""))</f>
        <v/>
      </c>
      <c r="AY66" s="82" t="str">
        <f ca="1">IF(    MAX(OFFSET(AP66,0,0,MATCH("-",AP66:AP$638,0))) = 0,"",
IFERROR(MAX(OFFSET(AP66,0,0,MATCH("-",AP66:AP$638,0))),""))</f>
        <v/>
      </c>
      <c r="AZ66" s="82" t="str">
        <f ca="1">IF(    MAX(OFFSET(AQ66,0,0,MATCH("-",AQ66:AQ$638,0))) = 0,"",
IFERROR(MAX(OFFSET(AQ66,0,0,MATCH("-",AQ66:AQ$638,0))),""))</f>
        <v/>
      </c>
      <c r="BA66" s="82" t="str">
        <f ca="1">IF(    MAX(OFFSET(AR66,0,0,MATCH("-",AR66:AR$638,0))) = 0,"",
IFERROR(MAX(OFFSET(AR66,0,0,MATCH("-",AR66:AR$638,0))),""))</f>
        <v/>
      </c>
      <c r="BB66" s="112">
        <f t="shared" ca="1" si="21"/>
        <v>25.90909090909091</v>
      </c>
      <c r="BC66" s="111">
        <f t="shared" ca="1" si="22"/>
        <v>0</v>
      </c>
      <c r="BD66" s="112">
        <f t="shared" ca="1" si="23"/>
        <v>0</v>
      </c>
      <c r="BE66" s="111">
        <f t="shared" ca="1" si="24"/>
        <v>-6.0606060606060481</v>
      </c>
      <c r="BF66" s="113">
        <f t="shared" ca="1" si="25"/>
        <v>2000</v>
      </c>
      <c r="BG66" s="113">
        <f t="shared" ca="1" si="26"/>
        <v>0</v>
      </c>
      <c r="BH66" s="112">
        <f t="shared" ca="1" si="27"/>
        <v>2000</v>
      </c>
      <c r="BI66" s="112">
        <f t="shared" ca="1" si="28"/>
        <v>-6.0606060606060481</v>
      </c>
      <c r="BJ66" s="157"/>
      <c r="BK66" s="157"/>
      <c r="BL66" s="158" t="str">
        <f>scriv!AM28</f>
        <v>CustomFunctions</v>
      </c>
      <c r="BM66" s="157"/>
      <c r="BN66" s="157" t="str">
        <f t="shared" si="29"/>
        <v>node</v>
      </c>
      <c r="BO66" s="157"/>
      <c r="BP66" s="159">
        <f t="shared" ca="1" si="30"/>
        <v>1</v>
      </c>
      <c r="BQ66" s="159">
        <f t="shared" ca="1" si="31"/>
        <v>1</v>
      </c>
      <c r="BR66" s="159">
        <f t="shared" si="5"/>
        <v>1</v>
      </c>
      <c r="BS66" s="159" t="str">
        <f t="shared" si="6"/>
        <v>symbol</v>
      </c>
      <c r="BT66" s="157" t="str">
        <f>IF(scriv!V28&lt;&gt;"",scriv!V28,
IF(E66="",IFERROR(VLOOKUP(BL66,$AH$40:$BT$638,39,FALSE),$BT$36),
$BT$37))</f>
        <v>uno</v>
      </c>
      <c r="BU66" s="166">
        <f t="shared" ca="1" si="32"/>
        <v>2000</v>
      </c>
      <c r="BV66" s="166">
        <f t="shared" ca="1" si="33"/>
        <v>-6.06</v>
      </c>
      <c r="BW66" s="166">
        <f t="shared" ca="1" si="34"/>
        <v>0</v>
      </c>
      <c r="BX66" s="166">
        <f t="shared" ca="1" si="35"/>
        <v>0</v>
      </c>
      <c r="BY66" s="180" t="str">
        <f t="shared" si="36"/>
        <v/>
      </c>
      <c r="BZ66" s="180" t="str">
        <f t="shared" si="37"/>
        <v/>
      </c>
      <c r="CA66" s="81" t="str">
        <f>IF(scriv!E28&lt;&gt;"",scriv!E28,"")</f>
        <v/>
      </c>
      <c r="CB66" s="82">
        <f t="shared" si="9"/>
        <v>0</v>
      </c>
      <c r="CC66" s="82" t="str">
        <f t="shared" si="38"/>
        <v>2.2.11</v>
      </c>
      <c r="CD66" s="82" t="str">
        <f t="shared" si="39"/>
        <v>2.11</v>
      </c>
      <c r="CE66" s="82" t="str">
        <f t="shared" si="40"/>
        <v>11</v>
      </c>
      <c r="CF66" s="82" t="str">
        <f t="shared" si="41"/>
        <v>-</v>
      </c>
      <c r="CG66" s="82" t="str">
        <f t="shared" si="42"/>
        <v>-</v>
      </c>
      <c r="CH66" s="82" t="str">
        <f t="shared" si="43"/>
        <v>-</v>
      </c>
      <c r="CI66" s="82" t="str">
        <f t="shared" si="44"/>
        <v>-</v>
      </c>
      <c r="CJ66" s="82" t="str">
        <f t="shared" si="45"/>
        <v>-</v>
      </c>
      <c r="CK66" s="82" t="str">
        <f t="shared" si="46"/>
        <v>-</v>
      </c>
    </row>
    <row r="67" spans="1:89" s="82" customFormat="1" ht="18" customHeight="1">
      <c r="A67" s="81" t="str">
        <f>scriv!AL29</f>
        <v>Pointers</v>
      </c>
      <c r="B67" s="81" t="str">
        <f>IF(scriv!D29&lt;&gt;"",scriv!D29,"")</f>
        <v>Pointers</v>
      </c>
      <c r="C67" s="81" t="str">
        <f>IF( scriv!AP29&lt;&gt;"", IF(D67&lt;&gt;"","connection ","")&amp;scriv!AP29,IF(D67&lt;&gt;"","connection",""))</f>
        <v/>
      </c>
      <c r="D67" s="82" t="str">
        <f>scriv!AN29</f>
        <v/>
      </c>
      <c r="E67" s="82" t="str">
        <f>scriv!AO29</f>
        <v/>
      </c>
      <c r="F67" s="156">
        <f>ROW()</f>
        <v>67</v>
      </c>
      <c r="G67" s="288">
        <f>scriv!AC29</f>
        <v>0</v>
      </c>
      <c r="H67" s="288">
        <f>scriv!AD29</f>
        <v>0</v>
      </c>
      <c r="I67" s="81" t="str">
        <f>IF(scriv!AE29&lt;&gt;"",scriv!AE29,J67)</f>
        <v>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v>
      </c>
      <c r="J67" s="81" t="str">
        <f>IF(scriv!AF29&lt;&gt;"",scriv!AF29,"")</f>
        <v>Pointers_x000D_Various functions used to point-out UNOs_x000D__x000D_ circle=unoID,offset         - draw an ellipse around the UNO_x000D_ flashCircle=unoID,offset    - flash an ellipse around the UNO_x000D_ box=unoID,offset            - draw a rounded rectangle around the UNO_x000D__x000D_TODO: add the ability to take optional parameters e.g. drawDuration, strokeWidth, strokeColor, fillColor, persistDuration, etc._x000D__x000D__x000D_</v>
      </c>
      <c r="K67" s="82" t="str">
        <f>IF(scriv!Y29&lt;&gt;"",scriv!Y29,$K$36)</f>
        <v>none</v>
      </c>
      <c r="L67" s="82">
        <f>IF(scriv!Z29&lt;&gt;"",scriv!Z29,$L$36)</f>
        <v>0</v>
      </c>
      <c r="M67" s="82" t="str">
        <f>IF(scriv!AA29&lt;&gt;"",scriv!AA29,$M$36)</f>
        <v>OpenClose</v>
      </c>
      <c r="N67" s="82">
        <f>IF(scriv!AB29&lt;&gt;"",scriv!AB29,$N$36)</f>
        <v>0</v>
      </c>
      <c r="O67" s="119" t="str">
        <f t="shared" si="8"/>
        <v/>
      </c>
      <c r="P67" s="81" t="str">
        <f>IF(scriv!I29&lt;&gt;"",scriv!I29,"")</f>
        <v/>
      </c>
      <c r="Q67" s="81" t="str">
        <f>IF(scriv!J29&lt;&gt;"",scriv!J29,"")</f>
        <v/>
      </c>
      <c r="R67" s="81">
        <f>IF(scriv!K29&lt;&gt;"",scriv!K29,
IF(I67&lt;&gt;"",1,$R$36))</f>
        <v>1</v>
      </c>
      <c r="S67" s="81" t="str">
        <f>IF(scriv!L29&lt;&gt;"",scriv!L29,
IF(scriv!AF29&lt;&gt;"",$S$36,"none"))</f>
        <v>hover</v>
      </c>
      <c r="T67" s="81" t="str">
        <f>IF(scriv!Q29&lt;&gt;"",scriv!Q29,"")</f>
        <v/>
      </c>
      <c r="U67" s="81" t="str">
        <f>IF(scriv!R29&lt;&gt;"",scriv!R29,"")</f>
        <v/>
      </c>
      <c r="V67" s="81" t="str">
        <f>IF(scriv!S29&lt;&gt;"",scriv!S29,"")</f>
        <v/>
      </c>
      <c r="W67" s="81" t="str">
        <f>IF(scriv!T29&lt;&gt;"",scriv!T29,"")</f>
        <v/>
      </c>
      <c r="X67" s="81" t="str">
        <f>IF($E67="",
( IF(scriv!AH29&lt;&gt;"", LEFT( scriv!AH29, FIND(",",scriv!AH29)-1) &amp; "=" &amp; $AH67 &amp; RIGHT( scriv!AH29, LEN(scriv!AH29) + 1 - FIND(",",scriv!AH29)),
  IF($X$36&lt;&gt;"",LEFT( X$36, FIND(",",X$36)-1) &amp; "=" &amp; $AH67 &amp; RIGHT( X$36, LEN(X$36) + 1 - FIND(",",X$36)),""))),
IF(scriv!M29&lt;&gt;"", LEFT( scriv!M29, FIND(",",scriv!M29)-1) &amp; "=" &amp; $AH67 &amp; RIGHT( scriv!M29, LEN(scriv!M29) + 1 - FIND(",",scriv!M29)),
LEFT( X$37, FIND(",",X$37)-1) &amp; "=" &amp; $AH67 &amp; RIGHT( X$37, LEN(X$37) + 1 - FIND(",",X$37))))</f>
        <v>fadeOn=Pointers,0.8</v>
      </c>
      <c r="Y67" s="81" t="str">
        <f>IF($E67="",
( IF(scriv!AI29&lt;&gt;"", LEFT( scriv!AI29, FIND(",",scriv!AI29)-1) &amp; "=" &amp; $AH67 &amp; RIGHT( scriv!AI29, LEN(scriv!AI29) + 1 - FIND(",",scriv!AI29)),
  IF($Y$36&lt;&gt;"",LEFT( Y$36, FIND(",",Y$36)-1) &amp; "=" &amp; $AH67 &amp; RIGHT( Y$36, LEN(Y$36) + 1 - FIND(",",Y$36)),""))),
IF(scriv!N29&lt;&gt;"", LEFT( scriv!N29, FIND(",",scriv!N29)-1) &amp; "=" &amp; $AH67 &amp; RIGHT( scriv!N29, LEN(scriv!N29) + 1 - FIND(",",scriv!N29)),
LEFT( Y$37, FIND(",",Y$37)-1) &amp; "=" &amp; $AH67 &amp; RIGHT( Y$37, LEN(Y$37) + 1 - FIND(",",Y$37))))</f>
        <v>fadeOff=Pointers,0.8</v>
      </c>
      <c r="Z67" s="81" t="str">
        <f>IF($E67="",
( IF(scriv!AJ29&lt;&gt;"", LEFT( scriv!AJ29, FIND(",",scriv!AJ29)-1) &amp; "=" &amp; $AH67 &amp; RIGHT( scriv!AJ29, LEN(scriv!AJ29) + 1 - FIND(",",scriv!AJ29)),
  IF($Z$36&lt;&gt;"",LEFT( Z$36, FIND(",",Z$36)-1) &amp; "=" &amp; $AH67 &amp; RIGHT( Z$36, LEN(Z$36) + 1 - FIND(",",Z$36)),""))),
IF(scriv!O29&lt;&gt;"", LEFT( scriv!O29, FIND(",",scriv!O29)-1) &amp; "=" &amp; $AH67 &amp; RIGHT( scriv!O29, LEN(scriv!O29) + 1 - FIND(",",scriv!O29)),
LEFT( Z$37, FIND(",",Z$37)-1) &amp; "=" &amp; $AH67 &amp; RIGHT( Z$37, LEN(Z$37) + 1 - FIND(",",Z$37))))</f>
        <v>fadeOpen=Pointers,1.2</v>
      </c>
      <c r="AA67" s="81" t="str">
        <f>IF($E67="",
( IF(scriv!AK29&lt;&gt;"", LEFT( scriv!AK29, FIND(",",scriv!AK29)-1) &amp; "=" &amp; $AH67 &amp; RIGHT( scriv!AK29, LEN(scriv!AK29) + 1 - FIND(",",scriv!AK29)),
  IF($AA$36&lt;&gt;"",LEFT( AA$36, FIND(",",AA$36)-1) &amp; "=" &amp; $AH67 &amp; RIGHT( AA$36, LEN(AA$36) + 1 - FIND(",",AA$36)),""))),
IF(scriv!P29&lt;&gt;"", LEFT( scriv!P29, FIND(",",scriv!P29)-1) &amp; "=" &amp; $AH67 &amp; RIGHT( scriv!P29, LEN(scriv!P29) + 1 - FIND(",",scriv!P29)),
LEFT( AA$37, FIND(",",AA$37)-1) &amp; "=" &amp; $AH67 &amp; RIGHT( AA$37, LEN(AA$37) + 1 - FIND(",",AA$37))))</f>
        <v>fadeClose=Pointers,1.2</v>
      </c>
      <c r="AB67" s="167" t="str">
        <f t="shared" si="2"/>
        <v>noTitle</v>
      </c>
      <c r="AC67" s="167"/>
      <c r="AD67" s="45"/>
      <c r="AE67" s="168"/>
      <c r="AF67" s="169" t="str">
        <f>IF(D67="",scriv!B29,"")</f>
        <v>2.2.12</v>
      </c>
      <c r="AG67" s="170" t="str">
        <f t="shared" si="10"/>
        <v/>
      </c>
      <c r="AH67" s="169" t="str">
        <f t="shared" si="11"/>
        <v>Pointers</v>
      </c>
      <c r="AI67" s="169" t="str">
        <f t="shared" si="12"/>
        <v>Pointers</v>
      </c>
      <c r="AJ67" s="86">
        <f>ROUNDDOWN( (LEN(scriv!B29)+1) / 2, 0 )</f>
        <v>3</v>
      </c>
      <c r="AK67" s="82">
        <f t="shared" si="13"/>
        <v>2</v>
      </c>
      <c r="AL67" s="82">
        <f t="shared" si="14"/>
        <v>2</v>
      </c>
      <c r="AM67" s="82">
        <f t="shared" si="15"/>
        <v>12</v>
      </c>
      <c r="AN67" s="82" t="str">
        <f t="shared" si="16"/>
        <v>-</v>
      </c>
      <c r="AO67" s="82" t="str">
        <f t="shared" si="17"/>
        <v>-</v>
      </c>
      <c r="AP67" s="82" t="str">
        <f t="shared" si="18"/>
        <v>-</v>
      </c>
      <c r="AQ67" s="82" t="str">
        <f t="shared" si="19"/>
        <v>-</v>
      </c>
      <c r="AR67" s="82" t="str">
        <f t="shared" si="20"/>
        <v>-</v>
      </c>
      <c r="AT67" s="82">
        <f t="shared" si="4"/>
        <v>2</v>
      </c>
      <c r="AU67" s="82">
        <f ca="1">IF(    MAX(OFFSET(AL67,0,0,MATCH("-",AL67:AL$638,0))) = 0,"",
IFERROR(MAX(OFFSET(AL67,0,0,MATCH("-",AL67:AL$638,0))),""))</f>
        <v>11</v>
      </c>
      <c r="AV67" s="82">
        <f ca="1">IF(    MAX(OFFSET(AM67,0,0,MATCH("-",AM67:AM$638,0))) = 0,"",
IFERROR(MAX(OFFSET(AM67,0,0,MATCH("-",AM67:AM$638,0))),""))</f>
        <v>18</v>
      </c>
      <c r="AW67" s="82" t="str">
        <f ca="1">IF(    MAX(OFFSET(AN67,0,0,MATCH("-",AN67:AN$638,0))) = 0,"",
IFERROR(MAX(OFFSET(AN67,0,0,MATCH("-",AN67:AN$638,0))),""))</f>
        <v/>
      </c>
      <c r="AX67" s="82" t="str">
        <f ca="1">IF(    MAX(OFFSET(AO67,0,0,MATCH("-",AO67:AO$638,0))) = 0,"",
IFERROR(MAX(OFFSET(AO67,0,0,MATCH("-",AO67:AO$638,0))),""))</f>
        <v/>
      </c>
      <c r="AY67" s="82" t="str">
        <f ca="1">IF(    MAX(OFFSET(AP67,0,0,MATCH("-",AP67:AP$638,0))) = 0,"",
IFERROR(MAX(OFFSET(AP67,0,0,MATCH("-",AP67:AP$638,0))),""))</f>
        <v/>
      </c>
      <c r="AZ67" s="82" t="str">
        <f ca="1">IF(    MAX(OFFSET(AQ67,0,0,MATCH("-",AQ67:AQ$638,0))) = 0,"",
IFERROR(MAX(OFFSET(AQ67,0,0,MATCH("-",AQ67:AQ$638,0))),""))</f>
        <v/>
      </c>
      <c r="BA67" s="82" t="str">
        <f ca="1">IF(    MAX(OFFSET(AR67,0,0,MATCH("-",AR67:AR$638,0))) = 0,"",
IFERROR(MAX(OFFSET(AR67,0,0,MATCH("-",AR67:AR$638,0))),""))</f>
        <v/>
      </c>
      <c r="BB67" s="112">
        <f t="shared" ca="1" si="21"/>
        <v>26.81818181818182</v>
      </c>
      <c r="BC67" s="111">
        <f t="shared" ca="1" si="22"/>
        <v>0</v>
      </c>
      <c r="BD67" s="112">
        <f t="shared" ca="1" si="23"/>
        <v>0</v>
      </c>
      <c r="BE67" s="111">
        <f t="shared" ca="1" si="24"/>
        <v>5.0505050505050519</v>
      </c>
      <c r="BF67" s="113">
        <f t="shared" ca="1" si="25"/>
        <v>2000</v>
      </c>
      <c r="BG67" s="113">
        <f t="shared" ca="1" si="26"/>
        <v>0</v>
      </c>
      <c r="BH67" s="112">
        <f t="shared" ca="1" si="27"/>
        <v>2000</v>
      </c>
      <c r="BI67" s="112">
        <f t="shared" ca="1" si="28"/>
        <v>5.0505050505050519</v>
      </c>
      <c r="BJ67" s="157"/>
      <c r="BK67" s="157"/>
      <c r="BL67" s="158" t="str">
        <f>scriv!AM29</f>
        <v>CustomFunctions</v>
      </c>
      <c r="BM67" s="157"/>
      <c r="BN67" s="157" t="str">
        <f t="shared" si="29"/>
        <v>node</v>
      </c>
      <c r="BO67" s="157"/>
      <c r="BP67" s="159">
        <f t="shared" ca="1" si="30"/>
        <v>1</v>
      </c>
      <c r="BQ67" s="159">
        <f t="shared" ca="1" si="31"/>
        <v>1</v>
      </c>
      <c r="BR67" s="159">
        <f t="shared" si="5"/>
        <v>1</v>
      </c>
      <c r="BS67" s="159" t="str">
        <f t="shared" si="6"/>
        <v>symbol</v>
      </c>
      <c r="BT67" s="157" t="str">
        <f>IF(scriv!V29&lt;&gt;"",scriv!V29,
IF(E67="",IFERROR(VLOOKUP(BL67,$AH$40:$BT$638,39,FALSE),$BT$36),
$BT$37))</f>
        <v>uno</v>
      </c>
      <c r="BU67" s="166">
        <f t="shared" ca="1" si="32"/>
        <v>2000</v>
      </c>
      <c r="BV67" s="166">
        <f t="shared" ca="1" si="33"/>
        <v>5.05</v>
      </c>
      <c r="BW67" s="166">
        <f t="shared" ca="1" si="34"/>
        <v>0</v>
      </c>
      <c r="BX67" s="166">
        <f t="shared" ca="1" si="35"/>
        <v>0</v>
      </c>
      <c r="BY67" s="180" t="str">
        <f t="shared" si="36"/>
        <v/>
      </c>
      <c r="BZ67" s="180" t="str">
        <f t="shared" si="37"/>
        <v/>
      </c>
      <c r="CA67" s="81" t="str">
        <f>IF(scriv!E29&lt;&gt;"",scriv!E29,"")</f>
        <v/>
      </c>
      <c r="CB67" s="82">
        <f t="shared" si="9"/>
        <v>0</v>
      </c>
      <c r="CC67" s="82" t="str">
        <f t="shared" si="38"/>
        <v>2.2.12</v>
      </c>
      <c r="CD67" s="82" t="str">
        <f t="shared" si="39"/>
        <v>2.12</v>
      </c>
      <c r="CE67" s="82" t="str">
        <f t="shared" si="40"/>
        <v>12</v>
      </c>
      <c r="CF67" s="82" t="str">
        <f t="shared" si="41"/>
        <v>-</v>
      </c>
      <c r="CG67" s="82" t="str">
        <f t="shared" si="42"/>
        <v>-</v>
      </c>
      <c r="CH67" s="82" t="str">
        <f t="shared" si="43"/>
        <v>-</v>
      </c>
      <c r="CI67" s="82" t="str">
        <f t="shared" si="44"/>
        <v>-</v>
      </c>
      <c r="CJ67" s="82" t="str">
        <f t="shared" si="45"/>
        <v>-</v>
      </c>
      <c r="CK67" s="82" t="str">
        <f t="shared" si="46"/>
        <v>-</v>
      </c>
    </row>
    <row r="68" spans="1:89" s="82" customFormat="1" ht="18" customHeight="1">
      <c r="A68" s="81" t="str">
        <f>scriv!AL30</f>
        <v>QuantitativeFunctions</v>
      </c>
      <c r="B68" s="81" t="str">
        <f>IF(scriv!D30&lt;&gt;"",scriv!D30,"")</f>
        <v>Quantitative Functions</v>
      </c>
      <c r="C68" s="81" t="str">
        <f>IF( scriv!AP30&lt;&gt;"", IF(D68&lt;&gt;"","connection ","")&amp;scriv!AP30,IF(D68&lt;&gt;"","connection",""))</f>
        <v/>
      </c>
      <c r="D68" s="82" t="str">
        <f>scriv!AN30</f>
        <v/>
      </c>
      <c r="E68" s="82" t="str">
        <f>scriv!AO30</f>
        <v/>
      </c>
      <c r="F68" s="156">
        <f>ROW()</f>
        <v>68</v>
      </c>
      <c r="G68" s="288">
        <f>scriv!AC30</f>
        <v>0</v>
      </c>
      <c r="H68" s="288">
        <f>scriv!AD30</f>
        <v>0</v>
      </c>
      <c r="I68" s="81" t="str">
        <f>IF(scriv!AE30&lt;&gt;"",scriv!AE30,J68)</f>
        <v>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v>
      </c>
      <c r="J68" s="81" t="str">
        <f>IF(scriv!AF30&lt;&gt;"",scriv!AF30,"")</f>
        <v>Quantitative Functions_x000D_size=unoID,duration,xSize,ySize,xOrigin,yOrigin  - where xSize and ySize are the scaling values with 1.0 = 100% of original size_x000D_and the optional values of xOrigin,yOrigin set the transformOrigin - which default to 50 50._x000D_Only the non .label sss groups that are in the uno, xxx, and vvv._x000D_</v>
      </c>
      <c r="K68" s="82" t="str">
        <f>IF(scriv!Y30&lt;&gt;"",scriv!Y30,$K$36)</f>
        <v>none</v>
      </c>
      <c r="L68" s="82">
        <f>IF(scriv!Z30&lt;&gt;"",scriv!Z30,$L$36)</f>
        <v>0</v>
      </c>
      <c r="M68" s="82" t="str">
        <f>IF(scriv!AA30&lt;&gt;"",scriv!AA30,$M$36)</f>
        <v>OpenClose</v>
      </c>
      <c r="N68" s="82">
        <f>IF(scriv!AB30&lt;&gt;"",scriv!AB30,$N$36)</f>
        <v>0</v>
      </c>
      <c r="O68" s="119" t="str">
        <f t="shared" si="8"/>
        <v/>
      </c>
      <c r="P68" s="81" t="str">
        <f>IF(scriv!I30&lt;&gt;"",scriv!I30,"")</f>
        <v/>
      </c>
      <c r="Q68" s="81" t="str">
        <f>IF(scriv!J30&lt;&gt;"",scriv!J30,"")</f>
        <v/>
      </c>
      <c r="R68" s="81">
        <f>IF(scriv!K30&lt;&gt;"",scriv!K30,
IF(I68&lt;&gt;"",1,$R$36))</f>
        <v>1</v>
      </c>
      <c r="S68" s="81" t="str">
        <f>IF(scriv!L30&lt;&gt;"",scriv!L30,
IF(scriv!AF30&lt;&gt;"",$S$36,"none"))</f>
        <v>hover</v>
      </c>
      <c r="T68" s="81" t="str">
        <f>IF(scriv!Q30&lt;&gt;"",scriv!Q30,"")</f>
        <v/>
      </c>
      <c r="U68" s="81" t="str">
        <f>IF(scriv!R30&lt;&gt;"",scriv!R30,"")</f>
        <v/>
      </c>
      <c r="V68" s="81" t="str">
        <f>IF(scriv!S30&lt;&gt;"",scriv!S30,"")</f>
        <v/>
      </c>
      <c r="W68" s="81" t="str">
        <f>IF(scriv!T30&lt;&gt;"",scriv!T30,"")</f>
        <v/>
      </c>
      <c r="X68" s="81" t="str">
        <f>IF($E68="",
( IF(scriv!AH30&lt;&gt;"", LEFT( scriv!AH30, FIND(",",scriv!AH30)-1) &amp; "=" &amp; $AH68 &amp; RIGHT( scriv!AH30, LEN(scriv!AH30) + 1 - FIND(",",scriv!AH30)),
  IF($X$36&lt;&gt;"",LEFT( X$36, FIND(",",X$36)-1) &amp; "=" &amp; $AH68 &amp; RIGHT( X$36, LEN(X$36) + 1 - FIND(",",X$36)),""))),
IF(scriv!M30&lt;&gt;"", LEFT( scriv!M30, FIND(",",scriv!M30)-1) &amp; "=" &amp; $AH68 &amp; RIGHT( scriv!M30, LEN(scriv!M30) + 1 - FIND(",",scriv!M30)),
LEFT( X$37, FIND(",",X$37)-1) &amp; "=" &amp; $AH68 &amp; RIGHT( X$37, LEN(X$37) + 1 - FIND(",",X$37))))</f>
        <v>fadeOn=QuantitativeFunctions,0.8</v>
      </c>
      <c r="Y68" s="81" t="str">
        <f>IF($E68="",
( IF(scriv!AI30&lt;&gt;"", LEFT( scriv!AI30, FIND(",",scriv!AI30)-1) &amp; "=" &amp; $AH68 &amp; RIGHT( scriv!AI30, LEN(scriv!AI30) + 1 - FIND(",",scriv!AI30)),
  IF($Y$36&lt;&gt;"",LEFT( Y$36, FIND(",",Y$36)-1) &amp; "=" &amp; $AH68 &amp; RIGHT( Y$36, LEN(Y$36) + 1 - FIND(",",Y$36)),""))),
IF(scriv!N30&lt;&gt;"", LEFT( scriv!N30, FIND(",",scriv!N30)-1) &amp; "=" &amp; $AH68 &amp; RIGHT( scriv!N30, LEN(scriv!N30) + 1 - FIND(",",scriv!N30)),
LEFT( Y$37, FIND(",",Y$37)-1) &amp; "=" &amp; $AH68 &amp; RIGHT( Y$37, LEN(Y$37) + 1 - FIND(",",Y$37))))</f>
        <v>fadeOff=QuantitativeFunctions,0.8</v>
      </c>
      <c r="Z68" s="81" t="str">
        <f>IF($E68="",
( IF(scriv!AJ30&lt;&gt;"", LEFT( scriv!AJ30, FIND(",",scriv!AJ30)-1) &amp; "=" &amp; $AH68 &amp; RIGHT( scriv!AJ30, LEN(scriv!AJ30) + 1 - FIND(",",scriv!AJ30)),
  IF($Z$36&lt;&gt;"",LEFT( Z$36, FIND(",",Z$36)-1) &amp; "=" &amp; $AH68 &amp; RIGHT( Z$36, LEN(Z$36) + 1 - FIND(",",Z$36)),""))),
IF(scriv!O30&lt;&gt;"", LEFT( scriv!O30, FIND(",",scriv!O30)-1) &amp; "=" &amp; $AH68 &amp; RIGHT( scriv!O30, LEN(scriv!O30) + 1 - FIND(",",scriv!O30)),
LEFT( Z$37, FIND(",",Z$37)-1) &amp; "=" &amp; $AH68 &amp; RIGHT( Z$37, LEN(Z$37) + 1 - FIND(",",Z$37))))</f>
        <v>fadeOpen=QuantitativeFunctions,1.2</v>
      </c>
      <c r="AA68" s="81" t="str">
        <f>IF($E68="",
( IF(scriv!AK30&lt;&gt;"", LEFT( scriv!AK30, FIND(",",scriv!AK30)-1) &amp; "=" &amp; $AH68 &amp; RIGHT( scriv!AK30, LEN(scriv!AK30) + 1 - FIND(",",scriv!AK30)),
  IF($AA$36&lt;&gt;"",LEFT( AA$36, FIND(",",AA$36)-1) &amp; "=" &amp; $AH68 &amp; RIGHT( AA$36, LEN(AA$36) + 1 - FIND(",",AA$36)),""))),
IF(scriv!P30&lt;&gt;"", LEFT( scriv!P30, FIND(",",scriv!P30)-1) &amp; "=" &amp; $AH68 &amp; RIGHT( scriv!P30, LEN(scriv!P30) + 1 - FIND(",",scriv!P30)),
LEFT( AA$37, FIND(",",AA$37)-1) &amp; "=" &amp; $AH68 &amp; RIGHT( AA$37, LEN(AA$37) + 1 - FIND(",",AA$37))))</f>
        <v>fadeClose=QuantitativeFunctions,1.2</v>
      </c>
      <c r="AB68" s="167" t="str">
        <f t="shared" si="2"/>
        <v>noTitle</v>
      </c>
      <c r="AC68" s="167"/>
      <c r="AD68" s="45"/>
      <c r="AE68" s="168"/>
      <c r="AF68" s="169" t="str">
        <f>IF(D68="",scriv!B30,"")</f>
        <v>2.2.13</v>
      </c>
      <c r="AG68" s="170" t="str">
        <f t="shared" si="10"/>
        <v/>
      </c>
      <c r="AH68" s="169" t="str">
        <f t="shared" si="11"/>
        <v>QuantitativeFunctions</v>
      </c>
      <c r="AI68" s="169" t="str">
        <f t="shared" si="12"/>
        <v>Quantitative Functions</v>
      </c>
      <c r="AJ68" s="86">
        <f>ROUNDDOWN( (LEN(scriv!B30)+1) / 2, 0 )</f>
        <v>3</v>
      </c>
      <c r="AK68" s="82">
        <f t="shared" si="13"/>
        <v>2</v>
      </c>
      <c r="AL68" s="82">
        <f t="shared" si="14"/>
        <v>2</v>
      </c>
      <c r="AM68" s="82">
        <f t="shared" si="15"/>
        <v>13</v>
      </c>
      <c r="AN68" s="82" t="str">
        <f t="shared" si="16"/>
        <v>-</v>
      </c>
      <c r="AO68" s="82" t="str">
        <f t="shared" si="17"/>
        <v>-</v>
      </c>
      <c r="AP68" s="82" t="str">
        <f t="shared" si="18"/>
        <v>-</v>
      </c>
      <c r="AQ68" s="82" t="str">
        <f t="shared" si="19"/>
        <v>-</v>
      </c>
      <c r="AR68" s="82" t="str">
        <f t="shared" si="20"/>
        <v>-</v>
      </c>
      <c r="AT68" s="82">
        <f t="shared" si="4"/>
        <v>2</v>
      </c>
      <c r="AU68" s="82">
        <f ca="1">IF(    MAX(OFFSET(AL68,0,0,MATCH("-",AL68:AL$638,0))) = 0,"",
IFERROR(MAX(OFFSET(AL68,0,0,MATCH("-",AL68:AL$638,0))),""))</f>
        <v>11</v>
      </c>
      <c r="AV68" s="82">
        <f ca="1">IF(    MAX(OFFSET(AM68,0,0,MATCH("-",AM68:AM$638,0))) = 0,"",
IFERROR(MAX(OFFSET(AM68,0,0,MATCH("-",AM68:AM$638,0))),""))</f>
        <v>18</v>
      </c>
      <c r="AW68" s="82" t="str">
        <f ca="1">IF(    MAX(OFFSET(AN68,0,0,MATCH("-",AN68:AN$638,0))) = 0,"",
IFERROR(MAX(OFFSET(AN68,0,0,MATCH("-",AN68:AN$638,0))),""))</f>
        <v/>
      </c>
      <c r="AX68" s="82" t="str">
        <f ca="1">IF(    MAX(OFFSET(AO68,0,0,MATCH("-",AO68:AO$638,0))) = 0,"",
IFERROR(MAX(OFFSET(AO68,0,0,MATCH("-",AO68:AO$638,0))),""))</f>
        <v/>
      </c>
      <c r="AY68" s="82" t="str">
        <f ca="1">IF(    MAX(OFFSET(AP68,0,0,MATCH("-",AP68:AP$638,0))) = 0,"",
IFERROR(MAX(OFFSET(AP68,0,0,MATCH("-",AP68:AP$638,0))),""))</f>
        <v/>
      </c>
      <c r="AZ68" s="82" t="str">
        <f ca="1">IF(    MAX(OFFSET(AQ68,0,0,MATCH("-",AQ68:AQ$638,0))) = 0,"",
IFERROR(MAX(OFFSET(AQ68,0,0,MATCH("-",AQ68:AQ$638,0))),""))</f>
        <v/>
      </c>
      <c r="BA68" s="82" t="str">
        <f ca="1">IF(    MAX(OFFSET(AR68,0,0,MATCH("-",AR68:AR$638,0))) = 0,"",
IFERROR(MAX(OFFSET(AR68,0,0,MATCH("-",AR68:AR$638,0))),""))</f>
        <v/>
      </c>
      <c r="BB68" s="112">
        <f t="shared" ca="1" si="21"/>
        <v>27.727272727272727</v>
      </c>
      <c r="BC68" s="111">
        <f t="shared" ca="1" si="22"/>
        <v>0</v>
      </c>
      <c r="BD68" s="112">
        <f t="shared" ca="1" si="23"/>
        <v>0</v>
      </c>
      <c r="BE68" s="111">
        <f t="shared" ca="1" si="24"/>
        <v>16.161616161616152</v>
      </c>
      <c r="BF68" s="113">
        <f t="shared" ca="1" si="25"/>
        <v>2000</v>
      </c>
      <c r="BG68" s="113">
        <f t="shared" ca="1" si="26"/>
        <v>0</v>
      </c>
      <c r="BH68" s="112">
        <f t="shared" ca="1" si="27"/>
        <v>2000</v>
      </c>
      <c r="BI68" s="112">
        <f t="shared" ca="1" si="28"/>
        <v>16.161616161616152</v>
      </c>
      <c r="BJ68" s="157"/>
      <c r="BK68" s="157"/>
      <c r="BL68" s="158" t="str">
        <f>scriv!AM30</f>
        <v>CustomFunctions</v>
      </c>
      <c r="BM68" s="157"/>
      <c r="BN68" s="157" t="str">
        <f t="shared" si="29"/>
        <v>node</v>
      </c>
      <c r="BO68" s="157"/>
      <c r="BP68" s="159">
        <f t="shared" ca="1" si="30"/>
        <v>1</v>
      </c>
      <c r="BQ68" s="159">
        <f t="shared" ca="1" si="31"/>
        <v>1</v>
      </c>
      <c r="BR68" s="159">
        <f t="shared" si="5"/>
        <v>1</v>
      </c>
      <c r="BS68" s="159" t="str">
        <f t="shared" si="6"/>
        <v>symbol</v>
      </c>
      <c r="BT68" s="157" t="str">
        <f>IF(scriv!V30&lt;&gt;"",scriv!V30,
IF(E68="",IFERROR(VLOOKUP(BL68,$AH$40:$BT$638,39,FALSE),$BT$36),
$BT$37))</f>
        <v>uno</v>
      </c>
      <c r="BU68" s="166">
        <f t="shared" ca="1" si="32"/>
        <v>2000</v>
      </c>
      <c r="BV68" s="166">
        <f t="shared" ca="1" si="33"/>
        <v>16.16</v>
      </c>
      <c r="BW68" s="166">
        <f t="shared" ca="1" si="34"/>
        <v>0</v>
      </c>
      <c r="BX68" s="166">
        <f t="shared" ca="1" si="35"/>
        <v>0</v>
      </c>
      <c r="BY68" s="180" t="str">
        <f t="shared" si="36"/>
        <v/>
      </c>
      <c r="BZ68" s="180" t="str">
        <f t="shared" si="37"/>
        <v/>
      </c>
      <c r="CA68" s="81" t="str">
        <f>IF(scriv!E30&lt;&gt;"",scriv!E30,"")</f>
        <v/>
      </c>
      <c r="CB68" s="82">
        <f t="shared" si="9"/>
        <v>0</v>
      </c>
      <c r="CC68" s="82" t="str">
        <f t="shared" si="38"/>
        <v>2.2.13</v>
      </c>
      <c r="CD68" s="82" t="str">
        <f t="shared" si="39"/>
        <v>2.13</v>
      </c>
      <c r="CE68" s="82" t="str">
        <f t="shared" si="40"/>
        <v>13</v>
      </c>
      <c r="CF68" s="82" t="str">
        <f t="shared" si="41"/>
        <v>-</v>
      </c>
      <c r="CG68" s="82" t="str">
        <f t="shared" si="42"/>
        <v>-</v>
      </c>
      <c r="CH68" s="82" t="str">
        <f t="shared" si="43"/>
        <v>-</v>
      </c>
      <c r="CI68" s="82" t="str">
        <f t="shared" si="44"/>
        <v>-</v>
      </c>
      <c r="CJ68" s="82" t="str">
        <f t="shared" si="45"/>
        <v>-</v>
      </c>
      <c r="CK68" s="82" t="str">
        <f t="shared" si="46"/>
        <v>-</v>
      </c>
    </row>
    <row r="69" spans="1:89" s="82" customFormat="1" ht="18" customHeight="1">
      <c r="A69" s="81" t="str">
        <f>scriv!AL31</f>
        <v>WebLinks</v>
      </c>
      <c r="B69" s="81" t="str">
        <f>IF(scriv!D31&lt;&gt;"",scriv!D31,"")</f>
        <v>Web Links</v>
      </c>
      <c r="C69" s="81" t="str">
        <f>IF( scriv!AP31&lt;&gt;"", IF(D69&lt;&gt;"","connection ","")&amp;scriv!AP31,IF(D69&lt;&gt;"","connection",""))</f>
        <v/>
      </c>
      <c r="D69" s="82" t="str">
        <f>scriv!AN31</f>
        <v/>
      </c>
      <c r="E69" s="82" t="str">
        <f>scriv!AO31</f>
        <v/>
      </c>
      <c r="F69" s="156">
        <f>ROW()</f>
        <v>69</v>
      </c>
      <c r="G69" s="288">
        <f>scriv!AC31</f>
        <v>0</v>
      </c>
      <c r="H69" s="288">
        <f>scriv!AD31</f>
        <v>0</v>
      </c>
      <c r="I69" s="81" t="str">
        <f>IF(scriv!AE31&lt;&gt;"",scriv!AE31,J69)</f>
        <v>Web Links_x000D_To open and external link e.g. via onDoubleClick_x000D_</v>
      </c>
      <c r="J69" s="81" t="str">
        <f>IF(scriv!AF31&lt;&gt;"",scriv!AF31,"")</f>
        <v>Web Links_x000D_To open and external link e.g. via onDoubleClick_x000D_</v>
      </c>
      <c r="K69" s="82" t="str">
        <f>IF(scriv!Y31&lt;&gt;"",scriv!Y31,$K$36)</f>
        <v>none</v>
      </c>
      <c r="L69" s="82">
        <f>IF(scriv!Z31&lt;&gt;"",scriv!Z31,$L$36)</f>
        <v>0</v>
      </c>
      <c r="M69" s="82" t="str">
        <f>IF(scriv!AA31&lt;&gt;"",scriv!AA31,$M$36)</f>
        <v>OpenClose</v>
      </c>
      <c r="N69" s="82">
        <f>IF(scriv!AB31&lt;&gt;"",scriv!AB31,$N$36)</f>
        <v>0</v>
      </c>
      <c r="O69" s="119" t="str">
        <f t="shared" si="8"/>
        <v/>
      </c>
      <c r="P69" s="81" t="str">
        <f>IF(scriv!I31&lt;&gt;"",scriv!I31,"")</f>
        <v/>
      </c>
      <c r="Q69" s="81" t="str">
        <f>IF(scriv!J31&lt;&gt;"",scriv!J31,"")</f>
        <v/>
      </c>
      <c r="R69" s="81">
        <f>IF(scriv!K31&lt;&gt;"",scriv!K31,
IF(I69&lt;&gt;"",1,$R$36))</f>
        <v>1</v>
      </c>
      <c r="S69" s="81" t="str">
        <f>IF(scriv!L31&lt;&gt;"",scriv!L31,
IF(scriv!AF31&lt;&gt;"",$S$36,"none"))</f>
        <v>hover</v>
      </c>
      <c r="T69" s="81" t="str">
        <f>IF(scriv!Q31&lt;&gt;"",scriv!Q31,"")</f>
        <v/>
      </c>
      <c r="U69" s="81" t="str">
        <f>IF(scriv!R31&lt;&gt;"",scriv!R31,"")</f>
        <v/>
      </c>
      <c r="V69" s="81" t="str">
        <f>IF(scriv!S31&lt;&gt;"",scriv!S31,"")</f>
        <v/>
      </c>
      <c r="W69" s="81" t="str">
        <f>IF(scriv!T31&lt;&gt;"",scriv!T31,"")</f>
        <v/>
      </c>
      <c r="X69" s="81" t="str">
        <f>IF($E69="",
( IF(scriv!AH31&lt;&gt;"", LEFT( scriv!AH31, FIND(",",scriv!AH31)-1) &amp; "=" &amp; $AH69 &amp; RIGHT( scriv!AH31, LEN(scriv!AH31) + 1 - FIND(",",scriv!AH31)),
  IF($X$36&lt;&gt;"",LEFT( X$36, FIND(",",X$36)-1) &amp; "=" &amp; $AH69 &amp; RIGHT( X$36, LEN(X$36) + 1 - FIND(",",X$36)),""))),
IF(scriv!M31&lt;&gt;"", LEFT( scriv!M31, FIND(",",scriv!M31)-1) &amp; "=" &amp; $AH69 &amp; RIGHT( scriv!M31, LEN(scriv!M31) + 1 - FIND(",",scriv!M31)),
LEFT( X$37, FIND(",",X$37)-1) &amp; "=" &amp; $AH69 &amp; RIGHT( X$37, LEN(X$37) + 1 - FIND(",",X$37))))</f>
        <v>fadeOn=WebLinks,0.8</v>
      </c>
      <c r="Y69" s="81" t="str">
        <f>IF($E69="",
( IF(scriv!AI31&lt;&gt;"", LEFT( scriv!AI31, FIND(",",scriv!AI31)-1) &amp; "=" &amp; $AH69 &amp; RIGHT( scriv!AI31, LEN(scriv!AI31) + 1 - FIND(",",scriv!AI31)),
  IF($Y$36&lt;&gt;"",LEFT( Y$36, FIND(",",Y$36)-1) &amp; "=" &amp; $AH69 &amp; RIGHT( Y$36, LEN(Y$36) + 1 - FIND(",",Y$36)),""))),
IF(scriv!N31&lt;&gt;"", LEFT( scriv!N31, FIND(",",scriv!N31)-1) &amp; "=" &amp; $AH69 &amp; RIGHT( scriv!N31, LEN(scriv!N31) + 1 - FIND(",",scriv!N31)),
LEFT( Y$37, FIND(",",Y$37)-1) &amp; "=" &amp; $AH69 &amp; RIGHT( Y$37, LEN(Y$37) + 1 - FIND(",",Y$37))))</f>
        <v>fadeOff=WebLinks,0.8</v>
      </c>
      <c r="Z69" s="81" t="str">
        <f>IF($E69="",
( IF(scriv!AJ31&lt;&gt;"", LEFT( scriv!AJ31, FIND(",",scriv!AJ31)-1) &amp; "=" &amp; $AH69 &amp; RIGHT( scriv!AJ31, LEN(scriv!AJ31) + 1 - FIND(",",scriv!AJ31)),
  IF($Z$36&lt;&gt;"",LEFT( Z$36, FIND(",",Z$36)-1) &amp; "=" &amp; $AH69 &amp; RIGHT( Z$36, LEN(Z$36) + 1 - FIND(",",Z$36)),""))),
IF(scriv!O31&lt;&gt;"", LEFT( scriv!O31, FIND(",",scriv!O31)-1) &amp; "=" &amp; $AH69 &amp; RIGHT( scriv!O31, LEN(scriv!O31) + 1 - FIND(",",scriv!O31)),
LEFT( Z$37, FIND(",",Z$37)-1) &amp; "=" &amp; $AH69 &amp; RIGHT( Z$37, LEN(Z$37) + 1 - FIND(",",Z$37))))</f>
        <v>fadeOpen=WebLinks,1.2</v>
      </c>
      <c r="AA69" s="81" t="str">
        <f>IF($E69="",
( IF(scriv!AK31&lt;&gt;"", LEFT( scriv!AK31, FIND(",",scriv!AK31)-1) &amp; "=" &amp; $AH69 &amp; RIGHT( scriv!AK31, LEN(scriv!AK31) + 1 - FIND(",",scriv!AK31)),
  IF($AA$36&lt;&gt;"",LEFT( AA$36, FIND(",",AA$36)-1) &amp; "=" &amp; $AH69 &amp; RIGHT( AA$36, LEN(AA$36) + 1 - FIND(",",AA$36)),""))),
IF(scriv!P31&lt;&gt;"", LEFT( scriv!P31, FIND(",",scriv!P31)-1) &amp; "=" &amp; $AH69 &amp; RIGHT( scriv!P31, LEN(scriv!P31) + 1 - FIND(",",scriv!P31)),
LEFT( AA$37, FIND(",",AA$37)-1) &amp; "=" &amp; $AH69 &amp; RIGHT( AA$37, LEN(AA$37) + 1 - FIND(",",AA$37))))</f>
        <v>fadeClose=WebLinks,1.2</v>
      </c>
      <c r="AB69" s="167" t="str">
        <f t="shared" si="2"/>
        <v>noTitle</v>
      </c>
      <c r="AC69" s="167"/>
      <c r="AD69" s="45"/>
      <c r="AE69" s="168"/>
      <c r="AF69" s="169" t="str">
        <f>IF(D69="",scriv!B31,"")</f>
        <v>2.2.14</v>
      </c>
      <c r="AG69" s="170" t="str">
        <f t="shared" si="10"/>
        <v/>
      </c>
      <c r="AH69" s="169" t="str">
        <f t="shared" si="11"/>
        <v>WebLinks</v>
      </c>
      <c r="AI69" s="169" t="str">
        <f t="shared" si="12"/>
        <v>Web Links</v>
      </c>
      <c r="AJ69" s="86">
        <f>ROUNDDOWN( (LEN(scriv!B31)+1) / 2, 0 )</f>
        <v>3</v>
      </c>
      <c r="AK69" s="82">
        <f t="shared" si="13"/>
        <v>2</v>
      </c>
      <c r="AL69" s="82">
        <f t="shared" si="14"/>
        <v>2</v>
      </c>
      <c r="AM69" s="82">
        <f t="shared" si="15"/>
        <v>14</v>
      </c>
      <c r="AN69" s="82" t="str">
        <f t="shared" si="16"/>
        <v>-</v>
      </c>
      <c r="AO69" s="82" t="str">
        <f t="shared" si="17"/>
        <v>-</v>
      </c>
      <c r="AP69" s="82" t="str">
        <f t="shared" si="18"/>
        <v>-</v>
      </c>
      <c r="AQ69" s="82" t="str">
        <f t="shared" si="19"/>
        <v>-</v>
      </c>
      <c r="AR69" s="82" t="str">
        <f t="shared" si="20"/>
        <v>-</v>
      </c>
      <c r="AT69" s="82">
        <f t="shared" si="4"/>
        <v>2</v>
      </c>
      <c r="AU69" s="82">
        <f ca="1">IF(    MAX(OFFSET(AL69,0,0,MATCH("-",AL69:AL$638,0))) = 0,"",
IFERROR(MAX(OFFSET(AL69,0,0,MATCH("-",AL69:AL$638,0))),""))</f>
        <v>11</v>
      </c>
      <c r="AV69" s="82">
        <f ca="1">IF(    MAX(OFFSET(AM69,0,0,MATCH("-",AM69:AM$638,0))) = 0,"",
IFERROR(MAX(OFFSET(AM69,0,0,MATCH("-",AM69:AM$638,0))),""))</f>
        <v>18</v>
      </c>
      <c r="AW69" s="82" t="str">
        <f ca="1">IF(    MAX(OFFSET(AN69,0,0,MATCH("-",AN69:AN$638,0))) = 0,"",
IFERROR(MAX(OFFSET(AN69,0,0,MATCH("-",AN69:AN$638,0))),""))</f>
        <v/>
      </c>
      <c r="AX69" s="82" t="str">
        <f ca="1">IF(    MAX(OFFSET(AO69,0,0,MATCH("-",AO69:AO$638,0))) = 0,"",
IFERROR(MAX(OFFSET(AO69,0,0,MATCH("-",AO69:AO$638,0))),""))</f>
        <v/>
      </c>
      <c r="AY69" s="82" t="str">
        <f ca="1">IF(    MAX(OFFSET(AP69,0,0,MATCH("-",AP69:AP$638,0))) = 0,"",
IFERROR(MAX(OFFSET(AP69,0,0,MATCH("-",AP69:AP$638,0))),""))</f>
        <v/>
      </c>
      <c r="AZ69" s="82" t="str">
        <f ca="1">IF(    MAX(OFFSET(AQ69,0,0,MATCH("-",AQ69:AQ$638,0))) = 0,"",
IFERROR(MAX(OFFSET(AQ69,0,0,MATCH("-",AQ69:AQ$638,0))),""))</f>
        <v/>
      </c>
      <c r="BA69" s="82" t="str">
        <f ca="1">IF(    MAX(OFFSET(AR69,0,0,MATCH("-",AR69:AR$638,0))) = 0,"",
IFERROR(MAX(OFFSET(AR69,0,0,MATCH("-",AR69:AR$638,0))),""))</f>
        <v/>
      </c>
      <c r="BB69" s="112">
        <f t="shared" ca="1" si="21"/>
        <v>28.636363636363637</v>
      </c>
      <c r="BC69" s="111">
        <f t="shared" ca="1" si="22"/>
        <v>0</v>
      </c>
      <c r="BD69" s="112">
        <f t="shared" ca="1" si="23"/>
        <v>0</v>
      </c>
      <c r="BE69" s="111">
        <f t="shared" ca="1" si="24"/>
        <v>27.272727272727266</v>
      </c>
      <c r="BF69" s="113">
        <f t="shared" ca="1" si="25"/>
        <v>2000</v>
      </c>
      <c r="BG69" s="113">
        <f t="shared" ca="1" si="26"/>
        <v>0</v>
      </c>
      <c r="BH69" s="112">
        <f t="shared" ca="1" si="27"/>
        <v>2000</v>
      </c>
      <c r="BI69" s="112">
        <f t="shared" ca="1" si="28"/>
        <v>27.272727272727266</v>
      </c>
      <c r="BJ69" s="157"/>
      <c r="BK69" s="157"/>
      <c r="BL69" s="158" t="str">
        <f>scriv!AM31</f>
        <v>CustomFunctions</v>
      </c>
      <c r="BM69" s="157"/>
      <c r="BN69" s="157" t="str">
        <f t="shared" si="29"/>
        <v>node</v>
      </c>
      <c r="BO69" s="157"/>
      <c r="BP69" s="159">
        <f t="shared" ca="1" si="30"/>
        <v>1</v>
      </c>
      <c r="BQ69" s="159">
        <f t="shared" ca="1" si="31"/>
        <v>1</v>
      </c>
      <c r="BR69" s="159">
        <f t="shared" si="5"/>
        <v>1</v>
      </c>
      <c r="BS69" s="159" t="str">
        <f t="shared" si="6"/>
        <v>symbol</v>
      </c>
      <c r="BT69" s="157" t="str">
        <f>IF(scriv!V31&lt;&gt;"",scriv!V31,
IF(E69="",IFERROR(VLOOKUP(BL69,$AH$40:$BT$638,39,FALSE),$BT$36),
$BT$37))</f>
        <v>uno</v>
      </c>
      <c r="BU69" s="166">
        <f t="shared" ca="1" si="32"/>
        <v>2000</v>
      </c>
      <c r="BV69" s="166">
        <f t="shared" ca="1" si="33"/>
        <v>27.27</v>
      </c>
      <c r="BW69" s="166">
        <f t="shared" ca="1" si="34"/>
        <v>0</v>
      </c>
      <c r="BX69" s="166">
        <f t="shared" ca="1" si="35"/>
        <v>0</v>
      </c>
      <c r="BY69" s="180" t="str">
        <f t="shared" si="36"/>
        <v/>
      </c>
      <c r="BZ69" s="180" t="str">
        <f t="shared" si="37"/>
        <v/>
      </c>
      <c r="CA69" s="81" t="str">
        <f>IF(scriv!E31&lt;&gt;"",scriv!E31,"")</f>
        <v/>
      </c>
      <c r="CB69" s="82">
        <f t="shared" si="9"/>
        <v>0</v>
      </c>
      <c r="CC69" s="82" t="str">
        <f t="shared" si="38"/>
        <v>2.2.14</v>
      </c>
      <c r="CD69" s="82" t="str">
        <f t="shared" si="39"/>
        <v>2.14</v>
      </c>
      <c r="CE69" s="82" t="str">
        <f t="shared" si="40"/>
        <v>14</v>
      </c>
      <c r="CF69" s="82" t="str">
        <f t="shared" si="41"/>
        <v>-</v>
      </c>
      <c r="CG69" s="82" t="str">
        <f t="shared" si="42"/>
        <v>-</v>
      </c>
      <c r="CH69" s="82" t="str">
        <f t="shared" si="43"/>
        <v>-</v>
      </c>
      <c r="CI69" s="82" t="str">
        <f t="shared" si="44"/>
        <v>-</v>
      </c>
      <c r="CJ69" s="82" t="str">
        <f t="shared" si="45"/>
        <v>-</v>
      </c>
      <c r="CK69" s="82" t="str">
        <f t="shared" si="46"/>
        <v>-</v>
      </c>
    </row>
    <row r="70" spans="1:89" s="82" customFormat="1" ht="18" customHeight="1">
      <c r="A70" s="81" t="str">
        <f>scriv!AL32</f>
        <v>ToolTips</v>
      </c>
      <c r="B70" s="81" t="str">
        <f>IF(scriv!D32&lt;&gt;"",scriv!D32,"")</f>
        <v>Tool Tips</v>
      </c>
      <c r="C70" s="81" t="str">
        <f>IF( scriv!AP32&lt;&gt;"", IF(D70&lt;&gt;"","connection ","")&amp;scriv!AP32,IF(D70&lt;&gt;"","connection",""))</f>
        <v/>
      </c>
      <c r="D70" s="82" t="str">
        <f>scriv!AN32</f>
        <v/>
      </c>
      <c r="E70" s="82" t="str">
        <f>scriv!AO32</f>
        <v/>
      </c>
      <c r="F70" s="156">
        <f>ROW()</f>
        <v>70</v>
      </c>
      <c r="G70" s="288">
        <f>scriv!AC32</f>
        <v>0</v>
      </c>
      <c r="H70" s="288">
        <f>scriv!AD32</f>
        <v>0</v>
      </c>
      <c r="I70" s="81" t="str">
        <f>IF(scriv!AE32&lt;&gt;"",scriv!AE32,J70)</f>
        <v/>
      </c>
      <c r="J70" s="81" t="str">
        <f>IF(scriv!AF32&lt;&gt;"",scriv!AF32,"")</f>
        <v/>
      </c>
      <c r="K70" s="82" t="str">
        <f>IF(scriv!Y32&lt;&gt;"",scriv!Y32,$K$36)</f>
        <v>none</v>
      </c>
      <c r="L70" s="82">
        <f>IF(scriv!Z32&lt;&gt;"",scriv!Z32,$L$36)</f>
        <v>0</v>
      </c>
      <c r="M70" s="82" t="str">
        <f>IF(scriv!AA32&lt;&gt;"",scriv!AA32,$M$36)</f>
        <v>OpenClose</v>
      </c>
      <c r="N70" s="82">
        <f>IF(scriv!AB32&lt;&gt;"",scriv!AB32,$N$36)</f>
        <v>0</v>
      </c>
      <c r="O70" s="119" t="str">
        <f t="shared" si="8"/>
        <v/>
      </c>
      <c r="P70" s="81" t="str">
        <f>IF(scriv!I32&lt;&gt;"",scriv!I32,"")</f>
        <v/>
      </c>
      <c r="Q70" s="81" t="str">
        <f>IF(scriv!J32&lt;&gt;"",scriv!J32,"")</f>
        <v/>
      </c>
      <c r="R70" s="81">
        <f>IF(scriv!K32&lt;&gt;"",scriv!K32,
IF(I70&lt;&gt;"",1,$R$36))</f>
        <v>1</v>
      </c>
      <c r="S70" s="81" t="str">
        <f>IF(scriv!L32&lt;&gt;"",scriv!L32,
IF(scriv!AF32&lt;&gt;"",$S$36,"none"))</f>
        <v>none</v>
      </c>
      <c r="T70" s="81" t="str">
        <f>IF(scriv!Q32&lt;&gt;"",scriv!Q32,"")</f>
        <v/>
      </c>
      <c r="U70" s="81" t="str">
        <f>IF(scriv!R32&lt;&gt;"",scriv!R32,"")</f>
        <v/>
      </c>
      <c r="V70" s="81" t="str">
        <f>IF(scriv!S32&lt;&gt;"",scriv!S32,"")</f>
        <v/>
      </c>
      <c r="W70" s="81" t="str">
        <f>IF(scriv!T32&lt;&gt;"",scriv!T32,"")</f>
        <v/>
      </c>
      <c r="X70" s="81" t="str">
        <f>IF($E70="",
( IF(scriv!AH32&lt;&gt;"", LEFT( scriv!AH32, FIND(",",scriv!AH32)-1) &amp; "=" &amp; $AH70 &amp; RIGHT( scriv!AH32, LEN(scriv!AH32) + 1 - FIND(",",scriv!AH32)),
  IF($X$36&lt;&gt;"",LEFT( X$36, FIND(",",X$36)-1) &amp; "=" &amp; $AH70 &amp; RIGHT( X$36, LEN(X$36) + 1 - FIND(",",X$36)),""))),
IF(scriv!M32&lt;&gt;"", LEFT( scriv!M32, FIND(",",scriv!M32)-1) &amp; "=" &amp; $AH70 &amp; RIGHT( scriv!M32, LEN(scriv!M32) + 1 - FIND(",",scriv!M32)),
LEFT( X$37, FIND(",",X$37)-1) &amp; "=" &amp; $AH70 &amp; RIGHT( X$37, LEN(X$37) + 1 - FIND(",",X$37))))</f>
        <v>fadeOn=ToolTips,0.8</v>
      </c>
      <c r="Y70" s="81" t="str">
        <f>IF($E70="",
( IF(scriv!AI32&lt;&gt;"", LEFT( scriv!AI32, FIND(",",scriv!AI32)-1) &amp; "=" &amp; $AH70 &amp; RIGHT( scriv!AI32, LEN(scriv!AI32) + 1 - FIND(",",scriv!AI32)),
  IF($Y$36&lt;&gt;"",LEFT( Y$36, FIND(",",Y$36)-1) &amp; "=" &amp; $AH70 &amp; RIGHT( Y$36, LEN(Y$36) + 1 - FIND(",",Y$36)),""))),
IF(scriv!N32&lt;&gt;"", LEFT( scriv!N32, FIND(",",scriv!N32)-1) &amp; "=" &amp; $AH70 &amp; RIGHT( scriv!N32, LEN(scriv!N32) + 1 - FIND(",",scriv!N32)),
LEFT( Y$37, FIND(",",Y$37)-1) &amp; "=" &amp; $AH70 &amp; RIGHT( Y$37, LEN(Y$37) + 1 - FIND(",",Y$37))))</f>
        <v>fadeOff=ToolTips,0.8</v>
      </c>
      <c r="Z70" s="81" t="str">
        <f>IF($E70="",
( IF(scriv!AJ32&lt;&gt;"", LEFT( scriv!AJ32, FIND(",",scriv!AJ32)-1) &amp; "=" &amp; $AH70 &amp; RIGHT( scriv!AJ32, LEN(scriv!AJ32) + 1 - FIND(",",scriv!AJ32)),
  IF($Z$36&lt;&gt;"",LEFT( Z$36, FIND(",",Z$36)-1) &amp; "=" &amp; $AH70 &amp; RIGHT( Z$36, LEN(Z$36) + 1 - FIND(",",Z$36)),""))),
IF(scriv!O32&lt;&gt;"", LEFT( scriv!O32, FIND(",",scriv!O32)-1) &amp; "=" &amp; $AH70 &amp; RIGHT( scriv!O32, LEN(scriv!O32) + 1 - FIND(",",scriv!O32)),
LEFT( Z$37, FIND(",",Z$37)-1) &amp; "=" &amp; $AH70 &amp; RIGHT( Z$37, LEN(Z$37) + 1 - FIND(",",Z$37))))</f>
        <v>fadeOpen=ToolTips,1.2</v>
      </c>
      <c r="AA70" s="81" t="str">
        <f>IF($E70="",
( IF(scriv!AK32&lt;&gt;"", LEFT( scriv!AK32, FIND(",",scriv!AK32)-1) &amp; "=" &amp; $AH70 &amp; RIGHT( scriv!AK32, LEN(scriv!AK32) + 1 - FIND(",",scriv!AK32)),
  IF($AA$36&lt;&gt;"",LEFT( AA$36, FIND(",",AA$36)-1) &amp; "=" &amp; $AH70 &amp; RIGHT( AA$36, LEN(AA$36) + 1 - FIND(",",AA$36)),""))),
IF(scriv!P32&lt;&gt;"", LEFT( scriv!P32, FIND(",",scriv!P32)-1) &amp; "=" &amp; $AH70 &amp; RIGHT( scriv!P32, LEN(scriv!P32) + 1 - FIND(",",scriv!P32)),
LEFT( AA$37, FIND(",",AA$37)-1) &amp; "=" &amp; $AH70 &amp; RIGHT( AA$37, LEN(AA$37) + 1 - FIND(",",AA$37))))</f>
        <v>fadeClose=ToolTips,1.2</v>
      </c>
      <c r="AB70" s="167" t="str">
        <f t="shared" si="2"/>
        <v>noTitle</v>
      </c>
      <c r="AC70" s="167"/>
      <c r="AD70" s="45"/>
      <c r="AE70" s="168"/>
      <c r="AF70" s="169" t="str">
        <f>IF(D70="",scriv!B32,"")</f>
        <v>2.2.15</v>
      </c>
      <c r="AG70" s="170" t="str">
        <f t="shared" si="10"/>
        <v/>
      </c>
      <c r="AH70" s="169" t="str">
        <f t="shared" si="11"/>
        <v>ToolTips</v>
      </c>
      <c r="AI70" s="169" t="str">
        <f t="shared" si="12"/>
        <v>Tool Tips</v>
      </c>
      <c r="AJ70" s="86">
        <f>ROUNDDOWN( (LEN(scriv!B32)+1) / 2, 0 )</f>
        <v>3</v>
      </c>
      <c r="AK70" s="82">
        <f t="shared" si="13"/>
        <v>2</v>
      </c>
      <c r="AL70" s="82">
        <f t="shared" si="14"/>
        <v>2</v>
      </c>
      <c r="AM70" s="82">
        <f t="shared" si="15"/>
        <v>15</v>
      </c>
      <c r="AN70" s="82" t="str">
        <f t="shared" si="16"/>
        <v>-</v>
      </c>
      <c r="AO70" s="82" t="str">
        <f t="shared" si="17"/>
        <v>-</v>
      </c>
      <c r="AP70" s="82" t="str">
        <f t="shared" si="18"/>
        <v>-</v>
      </c>
      <c r="AQ70" s="82" t="str">
        <f t="shared" si="19"/>
        <v>-</v>
      </c>
      <c r="AR70" s="82" t="str">
        <f t="shared" si="20"/>
        <v>-</v>
      </c>
      <c r="AT70" s="82">
        <f t="shared" si="4"/>
        <v>2</v>
      </c>
      <c r="AU70" s="82">
        <f ca="1">IF(    MAX(OFFSET(AL70,0,0,MATCH("-",AL70:AL$638,0))) = 0,"",
IFERROR(MAX(OFFSET(AL70,0,0,MATCH("-",AL70:AL$638,0))),""))</f>
        <v>11</v>
      </c>
      <c r="AV70" s="82">
        <f ca="1">IF(    MAX(OFFSET(AM70,0,0,MATCH("-",AM70:AM$638,0))) = 0,"",
IFERROR(MAX(OFFSET(AM70,0,0,MATCH("-",AM70:AM$638,0))),""))</f>
        <v>18</v>
      </c>
      <c r="AW70" s="82" t="str">
        <f ca="1">IF(    MAX(OFFSET(AN70,0,0,MATCH("-",AN70:AN$638,0))) = 0,"",
IFERROR(MAX(OFFSET(AN70,0,0,MATCH("-",AN70:AN$638,0))),""))</f>
        <v/>
      </c>
      <c r="AX70" s="82" t="str">
        <f ca="1">IF(    MAX(OFFSET(AO70,0,0,MATCH("-",AO70:AO$638,0))) = 0,"",
IFERROR(MAX(OFFSET(AO70,0,0,MATCH("-",AO70:AO$638,0))),""))</f>
        <v/>
      </c>
      <c r="AY70" s="82" t="str">
        <f ca="1">IF(    MAX(OFFSET(AP70,0,0,MATCH("-",AP70:AP$638,0))) = 0,"",
IFERROR(MAX(OFFSET(AP70,0,0,MATCH("-",AP70:AP$638,0))),""))</f>
        <v/>
      </c>
      <c r="AZ70" s="82" t="str">
        <f ca="1">IF(    MAX(OFFSET(AQ70,0,0,MATCH("-",AQ70:AQ$638,0))) = 0,"",
IFERROR(MAX(OFFSET(AQ70,0,0,MATCH("-",AQ70:AQ$638,0))),""))</f>
        <v/>
      </c>
      <c r="BA70" s="82" t="str">
        <f ca="1">IF(    MAX(OFFSET(AR70,0,0,MATCH("-",AR70:AR$638,0))) = 0,"",
IFERROR(MAX(OFFSET(AR70,0,0,MATCH("-",AR70:AR$638,0))),""))</f>
        <v/>
      </c>
      <c r="BB70" s="112">
        <f t="shared" ca="1" si="21"/>
        <v>29.545454545454547</v>
      </c>
      <c r="BC70" s="111">
        <f t="shared" ca="1" si="22"/>
        <v>0</v>
      </c>
      <c r="BD70" s="112">
        <f t="shared" ca="1" si="23"/>
        <v>0</v>
      </c>
      <c r="BE70" s="111">
        <f t="shared" ca="1" si="24"/>
        <v>38.383838383838381</v>
      </c>
      <c r="BF70" s="113">
        <f t="shared" ca="1" si="25"/>
        <v>2000</v>
      </c>
      <c r="BG70" s="113">
        <f t="shared" ca="1" si="26"/>
        <v>0</v>
      </c>
      <c r="BH70" s="112">
        <f t="shared" ca="1" si="27"/>
        <v>2000</v>
      </c>
      <c r="BI70" s="112">
        <f t="shared" ca="1" si="28"/>
        <v>38.383838383838381</v>
      </c>
      <c r="BJ70" s="157"/>
      <c r="BK70" s="157"/>
      <c r="BL70" s="158" t="str">
        <f>scriv!AM32</f>
        <v>CustomFunctions</v>
      </c>
      <c r="BM70" s="157"/>
      <c r="BN70" s="157" t="str">
        <f t="shared" si="29"/>
        <v>node</v>
      </c>
      <c r="BO70" s="157"/>
      <c r="BP70" s="159">
        <f t="shared" ca="1" si="30"/>
        <v>1</v>
      </c>
      <c r="BQ70" s="159">
        <f t="shared" ca="1" si="31"/>
        <v>1</v>
      </c>
      <c r="BR70" s="159">
        <f t="shared" si="5"/>
        <v>1</v>
      </c>
      <c r="BS70" s="159" t="str">
        <f t="shared" si="6"/>
        <v>symbol</v>
      </c>
      <c r="BT70" s="157" t="str">
        <f>IF(scriv!V32&lt;&gt;"",scriv!V32,
IF(E70="",IFERROR(VLOOKUP(BL70,$AH$40:$BT$638,39,FALSE),$BT$36),
$BT$37))</f>
        <v>uno</v>
      </c>
      <c r="BU70" s="166">
        <f t="shared" ca="1" si="32"/>
        <v>2000</v>
      </c>
      <c r="BV70" s="166">
        <f t="shared" ca="1" si="33"/>
        <v>38.380000000000003</v>
      </c>
      <c r="BW70" s="166">
        <f t="shared" ca="1" si="34"/>
        <v>0</v>
      </c>
      <c r="BX70" s="166">
        <f t="shared" ca="1" si="35"/>
        <v>0</v>
      </c>
      <c r="BY70" s="180" t="str">
        <f t="shared" si="36"/>
        <v/>
      </c>
      <c r="BZ70" s="180" t="str">
        <f t="shared" si="37"/>
        <v/>
      </c>
      <c r="CA70" s="81" t="str">
        <f>IF(scriv!E32&lt;&gt;"",scriv!E32,"")</f>
        <v/>
      </c>
      <c r="CB70" s="82">
        <f t="shared" si="9"/>
        <v>0</v>
      </c>
      <c r="CC70" s="82" t="str">
        <f t="shared" si="38"/>
        <v>2.2.15</v>
      </c>
      <c r="CD70" s="82" t="str">
        <f t="shared" si="39"/>
        <v>2.15</v>
      </c>
      <c r="CE70" s="82" t="str">
        <f t="shared" si="40"/>
        <v>15</v>
      </c>
      <c r="CF70" s="82" t="str">
        <f t="shared" si="41"/>
        <v>-</v>
      </c>
      <c r="CG70" s="82" t="str">
        <f t="shared" si="42"/>
        <v>-</v>
      </c>
      <c r="CH70" s="82" t="str">
        <f t="shared" si="43"/>
        <v>-</v>
      </c>
      <c r="CI70" s="82" t="str">
        <f t="shared" si="44"/>
        <v>-</v>
      </c>
      <c r="CJ70" s="82" t="str">
        <f t="shared" si="45"/>
        <v>-</v>
      </c>
      <c r="CK70" s="82" t="str">
        <f t="shared" si="46"/>
        <v>-</v>
      </c>
    </row>
    <row r="71" spans="1:89" s="82" customFormat="1" ht="18" customHeight="1">
      <c r="A71" s="81" t="str">
        <f>scriv!AL33</f>
        <v>StandardTweeningFunctions</v>
      </c>
      <c r="B71" s="81" t="str">
        <f>IF(scriv!D33&lt;&gt;"",scriv!D33,"")</f>
        <v>Standard Tween'ing Functions</v>
      </c>
      <c r="C71" s="81" t="str">
        <f>IF( scriv!AP33&lt;&gt;"", IF(D71&lt;&gt;"","connection ","")&amp;scriv!AP33,IF(D71&lt;&gt;"","connection",""))</f>
        <v/>
      </c>
      <c r="D71" s="82" t="str">
        <f>scriv!AN33</f>
        <v/>
      </c>
      <c r="E71" s="82" t="str">
        <f>scriv!AO33</f>
        <v/>
      </c>
      <c r="F71" s="156">
        <f>ROW()</f>
        <v>71</v>
      </c>
      <c r="G71" s="288">
        <f>scriv!AC33</f>
        <v>0</v>
      </c>
      <c r="H71" s="288">
        <f>scriv!AD33</f>
        <v>0</v>
      </c>
      <c r="I71" s="81" t="str">
        <f>IF(scriv!AE33&lt;&gt;"",scriv!AE33,J71)</f>
        <v>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v>
      </c>
      <c r="J71" s="81" t="str">
        <f>IF(scriv!AF33&lt;&gt;"",scriv!AF33,"")</f>
        <v>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state._x000D_</v>
      </c>
      <c r="K71" s="82" t="str">
        <f>IF(scriv!Y33&lt;&gt;"",scriv!Y33,$K$36)</f>
        <v>none</v>
      </c>
      <c r="L71" s="82">
        <f>IF(scriv!Z33&lt;&gt;"",scriv!Z33,$L$36)</f>
        <v>0</v>
      </c>
      <c r="M71" s="82" t="str">
        <f>IF(scriv!AA33&lt;&gt;"",scriv!AA33,$M$36)</f>
        <v>OpenClose</v>
      </c>
      <c r="N71" s="82">
        <f>IF(scriv!AB33&lt;&gt;"",scriv!AB33,$N$36)</f>
        <v>0</v>
      </c>
      <c r="O71" s="119" t="str">
        <f t="shared" si="8"/>
        <v/>
      </c>
      <c r="P71" s="81" t="str">
        <f>IF(scriv!I33&lt;&gt;"",scriv!I33,"")</f>
        <v/>
      </c>
      <c r="Q71" s="81" t="str">
        <f>IF(scriv!J33&lt;&gt;"",scriv!J33,"")</f>
        <v/>
      </c>
      <c r="R71" s="81">
        <f>IF(scriv!K33&lt;&gt;"",scriv!K33,
IF(I71&lt;&gt;"",1,$R$36))</f>
        <v>1</v>
      </c>
      <c r="S71" s="81" t="str">
        <f>IF(scriv!L33&lt;&gt;"",scriv!L33,
IF(scriv!AF33&lt;&gt;"",$S$36,"none"))</f>
        <v>hover</v>
      </c>
      <c r="T71" s="81" t="str">
        <f>IF(scriv!Q33&lt;&gt;"",scriv!Q33,"")</f>
        <v/>
      </c>
      <c r="U71" s="81" t="str">
        <f>IF(scriv!R33&lt;&gt;"",scriv!R33,"")</f>
        <v/>
      </c>
      <c r="V71" s="81" t="str">
        <f>IF(scriv!S33&lt;&gt;"",scriv!S33,"")</f>
        <v/>
      </c>
      <c r="W71" s="81" t="str">
        <f>IF(scriv!T33&lt;&gt;"",scriv!T33,"")</f>
        <v/>
      </c>
      <c r="X71" s="81" t="str">
        <f>IF($E71="",
( IF(scriv!AH33&lt;&gt;"", LEFT( scriv!AH33, FIND(",",scriv!AH33)-1) &amp; "=" &amp; $AH71 &amp; RIGHT( scriv!AH33, LEN(scriv!AH33) + 1 - FIND(",",scriv!AH33)),
  IF($X$36&lt;&gt;"",LEFT( X$36, FIND(",",X$36)-1) &amp; "=" &amp; $AH71 &amp; RIGHT( X$36, LEN(X$36) + 1 - FIND(",",X$36)),""))),
IF(scriv!M33&lt;&gt;"", LEFT( scriv!M33, FIND(",",scriv!M33)-1) &amp; "=" &amp; $AH71 &amp; RIGHT( scriv!M33, LEN(scriv!M33) + 1 - FIND(",",scriv!M33)),
LEFT( X$37, FIND(",",X$37)-1) &amp; "=" &amp; $AH71 &amp; RIGHT( X$37, LEN(X$37) + 1 - FIND(",",X$37))))</f>
        <v>fadeOn=StandardTweeningFunctions,0.8</v>
      </c>
      <c r="Y71" s="81" t="str">
        <f>IF($E71="",
( IF(scriv!AI33&lt;&gt;"", LEFT( scriv!AI33, FIND(",",scriv!AI33)-1) &amp; "=" &amp; $AH71 &amp; RIGHT( scriv!AI33, LEN(scriv!AI33) + 1 - FIND(",",scriv!AI33)),
  IF($Y$36&lt;&gt;"",LEFT( Y$36, FIND(",",Y$36)-1) &amp; "=" &amp; $AH71 &amp; RIGHT( Y$36, LEN(Y$36) + 1 - FIND(",",Y$36)),""))),
IF(scriv!N33&lt;&gt;"", LEFT( scriv!N33, FIND(",",scriv!N33)-1) &amp; "=" &amp; $AH71 &amp; RIGHT( scriv!N33, LEN(scriv!N33) + 1 - FIND(",",scriv!N33)),
LEFT( Y$37, FIND(",",Y$37)-1) &amp; "=" &amp; $AH71 &amp; RIGHT( Y$37, LEN(Y$37) + 1 - FIND(",",Y$37))))</f>
        <v>fadeOff=StandardTweeningFunctions,0.8</v>
      </c>
      <c r="Z71" s="81" t="str">
        <f>IF($E71="",
( IF(scriv!AJ33&lt;&gt;"", LEFT( scriv!AJ33, FIND(",",scriv!AJ33)-1) &amp; "=" &amp; $AH71 &amp; RIGHT( scriv!AJ33, LEN(scriv!AJ33) + 1 - FIND(",",scriv!AJ33)),
  IF($Z$36&lt;&gt;"",LEFT( Z$36, FIND(",",Z$36)-1) &amp; "=" &amp; $AH71 &amp; RIGHT( Z$36, LEN(Z$36) + 1 - FIND(",",Z$36)),""))),
IF(scriv!O33&lt;&gt;"", LEFT( scriv!O33, FIND(",",scriv!O33)-1) &amp; "=" &amp; $AH71 &amp; RIGHT( scriv!O33, LEN(scriv!O33) + 1 - FIND(",",scriv!O33)),
LEFT( Z$37, FIND(",",Z$37)-1) &amp; "=" &amp; $AH71 &amp; RIGHT( Z$37, LEN(Z$37) + 1 - FIND(",",Z$37))))</f>
        <v>fadeOpen=StandardTweeningFunctions,1.2</v>
      </c>
      <c r="AA71" s="81" t="str">
        <f>IF($E71="",
( IF(scriv!AK33&lt;&gt;"", LEFT( scriv!AK33, FIND(",",scriv!AK33)-1) &amp; "=" &amp; $AH71 &amp; RIGHT( scriv!AK33, LEN(scriv!AK33) + 1 - FIND(",",scriv!AK33)),
  IF($AA$36&lt;&gt;"",LEFT( AA$36, FIND(",",AA$36)-1) &amp; "=" &amp; $AH71 &amp; RIGHT( AA$36, LEN(AA$36) + 1 - FIND(",",AA$36)),""))),
IF(scriv!P33&lt;&gt;"", LEFT( scriv!P33, FIND(",",scriv!P33)-1) &amp; "=" &amp; $AH71 &amp; RIGHT( scriv!P33, LEN(scriv!P33) + 1 - FIND(",",scriv!P33)),
LEFT( AA$37, FIND(",",AA$37)-1) &amp; "=" &amp; $AH71 &amp; RIGHT( AA$37, LEN(AA$37) + 1 - FIND(",",AA$37))))</f>
        <v>fadeClose=StandardTweeningFunctions,1.2</v>
      </c>
      <c r="AB71" s="167" t="str">
        <f t="shared" si="2"/>
        <v>noTitle</v>
      </c>
      <c r="AC71" s="167"/>
      <c r="AD71" s="45"/>
      <c r="AE71" s="168"/>
      <c r="AF71" s="169" t="str">
        <f>IF(D71="",scriv!B33,"")</f>
        <v>2.2.16</v>
      </c>
      <c r="AG71" s="170" t="str">
        <f t="shared" si="10"/>
        <v/>
      </c>
      <c r="AH71" s="169" t="str">
        <f t="shared" si="11"/>
        <v>StandardTweeningFunctions</v>
      </c>
      <c r="AI71" s="169" t="str">
        <f t="shared" si="12"/>
        <v>Standard Tween'ing Functions</v>
      </c>
      <c r="AJ71" s="86">
        <f>ROUNDDOWN( (LEN(scriv!B33)+1) / 2, 0 )</f>
        <v>3</v>
      </c>
      <c r="AK71" s="82">
        <f t="shared" si="13"/>
        <v>2</v>
      </c>
      <c r="AL71" s="82">
        <f t="shared" si="14"/>
        <v>2</v>
      </c>
      <c r="AM71" s="82">
        <f t="shared" si="15"/>
        <v>16</v>
      </c>
      <c r="AN71" s="82" t="str">
        <f t="shared" si="16"/>
        <v>-</v>
      </c>
      <c r="AO71" s="82" t="str">
        <f t="shared" si="17"/>
        <v>-</v>
      </c>
      <c r="AP71" s="82" t="str">
        <f t="shared" si="18"/>
        <v>-</v>
      </c>
      <c r="AQ71" s="82" t="str">
        <f t="shared" si="19"/>
        <v>-</v>
      </c>
      <c r="AR71" s="82" t="str">
        <f t="shared" si="20"/>
        <v>-</v>
      </c>
      <c r="AT71" s="82">
        <f t="shared" si="4"/>
        <v>2</v>
      </c>
      <c r="AU71" s="82">
        <f ca="1">IF(    MAX(OFFSET(AL71,0,0,MATCH("-",AL71:AL$638,0))) = 0,"",
IFERROR(MAX(OFFSET(AL71,0,0,MATCH("-",AL71:AL$638,0))),""))</f>
        <v>11</v>
      </c>
      <c r="AV71" s="82">
        <f ca="1">IF(    MAX(OFFSET(AM71,0,0,MATCH("-",AM71:AM$638,0))) = 0,"",
IFERROR(MAX(OFFSET(AM71,0,0,MATCH("-",AM71:AM$638,0))),""))</f>
        <v>18</v>
      </c>
      <c r="AW71" s="82" t="str">
        <f ca="1">IF(    MAX(OFFSET(AN71,0,0,MATCH("-",AN71:AN$638,0))) = 0,"",
IFERROR(MAX(OFFSET(AN71,0,0,MATCH("-",AN71:AN$638,0))),""))</f>
        <v/>
      </c>
      <c r="AX71" s="82" t="str">
        <f ca="1">IF(    MAX(OFFSET(AO71,0,0,MATCH("-",AO71:AO$638,0))) = 0,"",
IFERROR(MAX(OFFSET(AO71,0,0,MATCH("-",AO71:AO$638,0))),""))</f>
        <v/>
      </c>
      <c r="AY71" s="82" t="str">
        <f ca="1">IF(    MAX(OFFSET(AP71,0,0,MATCH("-",AP71:AP$638,0))) = 0,"",
IFERROR(MAX(OFFSET(AP71,0,0,MATCH("-",AP71:AP$638,0))),""))</f>
        <v/>
      </c>
      <c r="AZ71" s="82" t="str">
        <f ca="1">IF(    MAX(OFFSET(AQ71,0,0,MATCH("-",AQ71:AQ$638,0))) = 0,"",
IFERROR(MAX(OFFSET(AQ71,0,0,MATCH("-",AQ71:AQ$638,0))),""))</f>
        <v/>
      </c>
      <c r="BA71" s="82" t="str">
        <f ca="1">IF(    MAX(OFFSET(AR71,0,0,MATCH("-",AR71:AR$638,0))) = 0,"",
IFERROR(MAX(OFFSET(AR71,0,0,MATCH("-",AR71:AR$638,0))),""))</f>
        <v/>
      </c>
      <c r="BB71" s="112">
        <f t="shared" ca="1" si="21"/>
        <v>30.454545454545457</v>
      </c>
      <c r="BC71" s="111">
        <f t="shared" ca="1" si="22"/>
        <v>0</v>
      </c>
      <c r="BD71" s="112">
        <f t="shared" ca="1" si="23"/>
        <v>0</v>
      </c>
      <c r="BE71" s="111">
        <f t="shared" ca="1" si="24"/>
        <v>49.494949494949495</v>
      </c>
      <c r="BF71" s="113">
        <f t="shared" ca="1" si="25"/>
        <v>2000</v>
      </c>
      <c r="BG71" s="113">
        <f t="shared" ca="1" si="26"/>
        <v>0</v>
      </c>
      <c r="BH71" s="112">
        <f t="shared" ca="1" si="27"/>
        <v>2000</v>
      </c>
      <c r="BI71" s="112">
        <f t="shared" ca="1" si="28"/>
        <v>49.494949494949495</v>
      </c>
      <c r="BJ71" s="157"/>
      <c r="BK71" s="157"/>
      <c r="BL71" s="158" t="str">
        <f>scriv!AM33</f>
        <v>CustomFunctions</v>
      </c>
      <c r="BM71" s="157"/>
      <c r="BN71" s="157" t="str">
        <f t="shared" si="29"/>
        <v>node</v>
      </c>
      <c r="BO71" s="157"/>
      <c r="BP71" s="159">
        <f t="shared" ca="1" si="30"/>
        <v>1</v>
      </c>
      <c r="BQ71" s="159">
        <f t="shared" ca="1" si="31"/>
        <v>1</v>
      </c>
      <c r="BR71" s="159">
        <f t="shared" si="5"/>
        <v>1</v>
      </c>
      <c r="BS71" s="159" t="str">
        <f t="shared" si="6"/>
        <v>symbol</v>
      </c>
      <c r="BT71" s="157" t="str">
        <f>IF(scriv!V33&lt;&gt;"",scriv!V33,
IF(E71="",IFERROR(VLOOKUP(BL71,$AH$40:$BT$638,39,FALSE),$BT$36),
$BT$37))</f>
        <v>uno</v>
      </c>
      <c r="BU71" s="166">
        <f t="shared" ca="1" si="32"/>
        <v>2000</v>
      </c>
      <c r="BV71" s="166">
        <f t="shared" ca="1" si="33"/>
        <v>49.49</v>
      </c>
      <c r="BW71" s="166">
        <f t="shared" ca="1" si="34"/>
        <v>0</v>
      </c>
      <c r="BX71" s="166">
        <f t="shared" ca="1" si="35"/>
        <v>0</v>
      </c>
      <c r="BY71" s="180" t="str">
        <f t="shared" si="36"/>
        <v/>
      </c>
      <c r="BZ71" s="180" t="str">
        <f t="shared" si="37"/>
        <v/>
      </c>
      <c r="CA71" s="81" t="str">
        <f>IF(scriv!E33&lt;&gt;"",scriv!E33,"")</f>
        <v/>
      </c>
      <c r="CB71" s="82">
        <f t="shared" si="9"/>
        <v>0</v>
      </c>
      <c r="CC71" s="82" t="str">
        <f t="shared" si="38"/>
        <v>2.2.16</v>
      </c>
      <c r="CD71" s="82" t="str">
        <f t="shared" si="39"/>
        <v>2.16</v>
      </c>
      <c r="CE71" s="82" t="str">
        <f t="shared" si="40"/>
        <v>16</v>
      </c>
      <c r="CF71" s="82" t="str">
        <f t="shared" si="41"/>
        <v>-</v>
      </c>
      <c r="CG71" s="82" t="str">
        <f t="shared" si="42"/>
        <v>-</v>
      </c>
      <c r="CH71" s="82" t="str">
        <f t="shared" si="43"/>
        <v>-</v>
      </c>
      <c r="CI71" s="82" t="str">
        <f t="shared" si="44"/>
        <v>-</v>
      </c>
      <c r="CJ71" s="82" t="str">
        <f t="shared" si="45"/>
        <v>-</v>
      </c>
      <c r="CK71" s="82" t="str">
        <f t="shared" si="46"/>
        <v>-</v>
      </c>
    </row>
    <row r="72" spans="1:89" s="82" customFormat="1" ht="18" customHeight="1">
      <c r="A72" s="81" t="str">
        <f>scriv!AL34</f>
        <v>Folding</v>
      </c>
      <c r="B72" s="81" t="str">
        <f>IF(scriv!D34&lt;&gt;"",scriv!D34,"")</f>
        <v>Folding</v>
      </c>
      <c r="C72" s="81" t="str">
        <f>IF( scriv!AP34&lt;&gt;"", IF(D72&lt;&gt;"","connection ","")&amp;scriv!AP34,IF(D72&lt;&gt;"","connection",""))</f>
        <v/>
      </c>
      <c r="D72" s="82" t="str">
        <f>scriv!AN34</f>
        <v/>
      </c>
      <c r="E72" s="82" t="str">
        <f>scriv!AO34</f>
        <v/>
      </c>
      <c r="F72" s="156">
        <f>ROW()</f>
        <v>72</v>
      </c>
      <c r="G72" s="288">
        <f>scriv!AC34</f>
        <v>0</v>
      </c>
      <c r="H72" s="288">
        <f>scriv!AD34</f>
        <v>0</v>
      </c>
      <c r="I72" s="81" t="str">
        <f>IF(scriv!AE34&lt;&gt;"",scriv!AE34,J72)</f>
        <v>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v>
      </c>
      <c r="J72" s="81" t="str">
        <f>IF(scriv!AF34&lt;&gt;"",scriv!AF34,"")</f>
        <v>Folding_x000D_The folding commands:_x000D_initFold='@uno1, @uno2, @uno3, ...' ,foldDirection,foldDuration_x000D_Sets up the UNOs that will be folded_x000D_fold=unoID | all   Highlights the UNO_x000D_unfold=unoID | all  Un-highlights the UNO_x000D_Togglefold=unoID  Toggles the highlight for the UNO_x000D_</v>
      </c>
      <c r="K72" s="82" t="str">
        <f>IF(scriv!Y34&lt;&gt;"",scriv!Y34,$K$36)</f>
        <v>none</v>
      </c>
      <c r="L72" s="82">
        <f>IF(scriv!Z34&lt;&gt;"",scriv!Z34,$L$36)</f>
        <v>0</v>
      </c>
      <c r="M72" s="82" t="str">
        <f>IF(scriv!AA34&lt;&gt;"",scriv!AA34,$M$36)</f>
        <v>OpenClose</v>
      </c>
      <c r="N72" s="82">
        <f>IF(scriv!AB34&lt;&gt;"",scriv!AB34,$N$36)</f>
        <v>0</v>
      </c>
      <c r="O72" s="119" t="str">
        <f t="shared" si="8"/>
        <v/>
      </c>
      <c r="P72" s="81" t="str">
        <f>IF(scriv!I34&lt;&gt;"",scriv!I34,"")</f>
        <v/>
      </c>
      <c r="Q72" s="81" t="str">
        <f>IF(scriv!J34&lt;&gt;"",scriv!J34,"")</f>
        <v/>
      </c>
      <c r="R72" s="81">
        <f>IF(scriv!K34&lt;&gt;"",scriv!K34,
IF(I72&lt;&gt;"",1,$R$36))</f>
        <v>1</v>
      </c>
      <c r="S72" s="81" t="str">
        <f>IF(scriv!L34&lt;&gt;"",scriv!L34,
IF(scriv!AF34&lt;&gt;"",$S$36,"none"))</f>
        <v>hover</v>
      </c>
      <c r="T72" s="81" t="str">
        <f>IF(scriv!Q34&lt;&gt;"",scriv!Q34,"")</f>
        <v/>
      </c>
      <c r="U72" s="81" t="str">
        <f>IF(scriv!R34&lt;&gt;"",scriv!R34,"")</f>
        <v/>
      </c>
      <c r="V72" s="81" t="str">
        <f>IF(scriv!S34&lt;&gt;"",scriv!S34,"")</f>
        <v/>
      </c>
      <c r="W72" s="81" t="str">
        <f>IF(scriv!T34&lt;&gt;"",scriv!T34,"")</f>
        <v/>
      </c>
      <c r="X72" s="81" t="str">
        <f>IF($E72="",
( IF(scriv!AH34&lt;&gt;"", LEFT( scriv!AH34, FIND(",",scriv!AH34)-1) &amp; "=" &amp; $AH72 &amp; RIGHT( scriv!AH34, LEN(scriv!AH34) + 1 - FIND(",",scriv!AH34)),
  IF($X$36&lt;&gt;"",LEFT( X$36, FIND(",",X$36)-1) &amp; "=" &amp; $AH72 &amp; RIGHT( X$36, LEN(X$36) + 1 - FIND(",",X$36)),""))),
IF(scriv!M34&lt;&gt;"", LEFT( scriv!M34, FIND(",",scriv!M34)-1) &amp; "=" &amp; $AH72 &amp; RIGHT( scriv!M34, LEN(scriv!M34) + 1 - FIND(",",scriv!M34)),
LEFT( X$37, FIND(",",X$37)-1) &amp; "=" &amp; $AH72 &amp; RIGHT( X$37, LEN(X$37) + 1 - FIND(",",X$37))))</f>
        <v>fadeOn=Folding,0.8</v>
      </c>
      <c r="Y72" s="81" t="str">
        <f>IF($E72="",
( IF(scriv!AI34&lt;&gt;"", LEFT( scriv!AI34, FIND(",",scriv!AI34)-1) &amp; "=" &amp; $AH72 &amp; RIGHT( scriv!AI34, LEN(scriv!AI34) + 1 - FIND(",",scriv!AI34)),
  IF($Y$36&lt;&gt;"",LEFT( Y$36, FIND(",",Y$36)-1) &amp; "=" &amp; $AH72 &amp; RIGHT( Y$36, LEN(Y$36) + 1 - FIND(",",Y$36)),""))),
IF(scriv!N34&lt;&gt;"", LEFT( scriv!N34, FIND(",",scriv!N34)-1) &amp; "=" &amp; $AH72 &amp; RIGHT( scriv!N34, LEN(scriv!N34) + 1 - FIND(",",scriv!N34)),
LEFT( Y$37, FIND(",",Y$37)-1) &amp; "=" &amp; $AH72 &amp; RIGHT( Y$37, LEN(Y$37) + 1 - FIND(",",Y$37))))</f>
        <v>fadeOff=Folding,0.8</v>
      </c>
      <c r="Z72" s="81" t="str">
        <f>IF($E72="",
( IF(scriv!AJ34&lt;&gt;"", LEFT( scriv!AJ34, FIND(",",scriv!AJ34)-1) &amp; "=" &amp; $AH72 &amp; RIGHT( scriv!AJ34, LEN(scriv!AJ34) + 1 - FIND(",",scriv!AJ34)),
  IF($Z$36&lt;&gt;"",LEFT( Z$36, FIND(",",Z$36)-1) &amp; "=" &amp; $AH72 &amp; RIGHT( Z$36, LEN(Z$36) + 1 - FIND(",",Z$36)),""))),
IF(scriv!O34&lt;&gt;"", LEFT( scriv!O34, FIND(",",scriv!O34)-1) &amp; "=" &amp; $AH72 &amp; RIGHT( scriv!O34, LEN(scriv!O34) + 1 - FIND(",",scriv!O34)),
LEFT( Z$37, FIND(",",Z$37)-1) &amp; "=" &amp; $AH72 &amp; RIGHT( Z$37, LEN(Z$37) + 1 - FIND(",",Z$37))))</f>
        <v>fadeOpen=Folding,1.2</v>
      </c>
      <c r="AA72" s="81" t="str">
        <f>IF($E72="",
( IF(scriv!AK34&lt;&gt;"", LEFT( scriv!AK34, FIND(",",scriv!AK34)-1) &amp; "=" &amp; $AH72 &amp; RIGHT( scriv!AK34, LEN(scriv!AK34) + 1 - FIND(",",scriv!AK34)),
  IF($AA$36&lt;&gt;"",LEFT( AA$36, FIND(",",AA$36)-1) &amp; "=" &amp; $AH72 &amp; RIGHT( AA$36, LEN(AA$36) + 1 - FIND(",",AA$36)),""))),
IF(scriv!P34&lt;&gt;"", LEFT( scriv!P34, FIND(",",scriv!P34)-1) &amp; "=" &amp; $AH72 &amp; RIGHT( scriv!P34, LEN(scriv!P34) + 1 - FIND(",",scriv!P34)),
LEFT( AA$37, FIND(",",AA$37)-1) &amp; "=" &amp; $AH72 &amp; RIGHT( AA$37, LEN(AA$37) + 1 - FIND(",",AA$37))))</f>
        <v>fadeClose=Folding,1.2</v>
      </c>
      <c r="AB72" s="167" t="str">
        <f t="shared" si="2"/>
        <v>noTitle</v>
      </c>
      <c r="AC72" s="167"/>
      <c r="AD72" s="45"/>
      <c r="AE72" s="168"/>
      <c r="AF72" s="169" t="str">
        <f>IF(D72="",scriv!B34,"")</f>
        <v>2.2.17</v>
      </c>
      <c r="AG72" s="170" t="str">
        <f t="shared" si="10"/>
        <v/>
      </c>
      <c r="AH72" s="169" t="str">
        <f t="shared" si="11"/>
        <v>Folding</v>
      </c>
      <c r="AI72" s="169" t="str">
        <f t="shared" si="12"/>
        <v>Folding</v>
      </c>
      <c r="AJ72" s="86">
        <f>ROUNDDOWN( (LEN(scriv!B34)+1) / 2, 0 )</f>
        <v>3</v>
      </c>
      <c r="AK72" s="82">
        <f t="shared" si="13"/>
        <v>2</v>
      </c>
      <c r="AL72" s="82">
        <f t="shared" si="14"/>
        <v>2</v>
      </c>
      <c r="AM72" s="82">
        <f t="shared" si="15"/>
        <v>17</v>
      </c>
      <c r="AN72" s="82" t="str">
        <f t="shared" si="16"/>
        <v>-</v>
      </c>
      <c r="AO72" s="82" t="str">
        <f t="shared" si="17"/>
        <v>-</v>
      </c>
      <c r="AP72" s="82" t="str">
        <f t="shared" si="18"/>
        <v>-</v>
      </c>
      <c r="AQ72" s="82" t="str">
        <f t="shared" si="19"/>
        <v>-</v>
      </c>
      <c r="AR72" s="82" t="str">
        <f t="shared" si="20"/>
        <v>-</v>
      </c>
      <c r="AT72" s="82">
        <f t="shared" si="4"/>
        <v>2</v>
      </c>
      <c r="AU72" s="82">
        <f ca="1">IF(    MAX(OFFSET(AL72,0,0,MATCH("-",AL72:AL$638,0))) = 0,"",
IFERROR(MAX(OFFSET(AL72,0,0,MATCH("-",AL72:AL$638,0))),""))</f>
        <v>11</v>
      </c>
      <c r="AV72" s="82">
        <f ca="1">IF(    MAX(OFFSET(AM72,0,0,MATCH("-",AM72:AM$638,0))) = 0,"",
IFERROR(MAX(OFFSET(AM72,0,0,MATCH("-",AM72:AM$638,0))),""))</f>
        <v>18</v>
      </c>
      <c r="AW72" s="82" t="str">
        <f ca="1">IF(    MAX(OFFSET(AN72,0,0,MATCH("-",AN72:AN$638,0))) = 0,"",
IFERROR(MAX(OFFSET(AN72,0,0,MATCH("-",AN72:AN$638,0))),""))</f>
        <v/>
      </c>
      <c r="AX72" s="82" t="str">
        <f ca="1">IF(    MAX(OFFSET(AO72,0,0,MATCH("-",AO72:AO$638,0))) = 0,"",
IFERROR(MAX(OFFSET(AO72,0,0,MATCH("-",AO72:AO$638,0))),""))</f>
        <v/>
      </c>
      <c r="AY72" s="82" t="str">
        <f ca="1">IF(    MAX(OFFSET(AP72,0,0,MATCH("-",AP72:AP$638,0))) = 0,"",
IFERROR(MAX(OFFSET(AP72,0,0,MATCH("-",AP72:AP$638,0))),""))</f>
        <v/>
      </c>
      <c r="AZ72" s="82" t="str">
        <f ca="1">IF(    MAX(OFFSET(AQ72,0,0,MATCH("-",AQ72:AQ$638,0))) = 0,"",
IFERROR(MAX(OFFSET(AQ72,0,0,MATCH("-",AQ72:AQ$638,0))),""))</f>
        <v/>
      </c>
      <c r="BA72" s="82" t="str">
        <f ca="1">IF(    MAX(OFFSET(AR72,0,0,MATCH("-",AR72:AR$638,0))) = 0,"",
IFERROR(MAX(OFFSET(AR72,0,0,MATCH("-",AR72:AR$638,0))),""))</f>
        <v/>
      </c>
      <c r="BB72" s="112">
        <f t="shared" ca="1" si="21"/>
        <v>31.363636363636363</v>
      </c>
      <c r="BC72" s="111">
        <f t="shared" ca="1" si="22"/>
        <v>0</v>
      </c>
      <c r="BD72" s="112">
        <f t="shared" ca="1" si="23"/>
        <v>0</v>
      </c>
      <c r="BE72" s="111">
        <f t="shared" ca="1" si="24"/>
        <v>60.606060606060609</v>
      </c>
      <c r="BF72" s="113">
        <f t="shared" ca="1" si="25"/>
        <v>2000</v>
      </c>
      <c r="BG72" s="113">
        <f t="shared" ca="1" si="26"/>
        <v>0</v>
      </c>
      <c r="BH72" s="112">
        <f t="shared" ca="1" si="27"/>
        <v>2000</v>
      </c>
      <c r="BI72" s="112">
        <f t="shared" ca="1" si="28"/>
        <v>60.606060606060609</v>
      </c>
      <c r="BJ72" s="157"/>
      <c r="BK72" s="157"/>
      <c r="BL72" s="158" t="str">
        <f>scriv!AM34</f>
        <v>CustomFunctions</v>
      </c>
      <c r="BM72" s="157"/>
      <c r="BN72" s="157" t="str">
        <f t="shared" si="29"/>
        <v>node</v>
      </c>
      <c r="BO72" s="157"/>
      <c r="BP72" s="159">
        <f t="shared" ca="1" si="30"/>
        <v>1</v>
      </c>
      <c r="BQ72" s="159">
        <f t="shared" ca="1" si="31"/>
        <v>1</v>
      </c>
      <c r="BR72" s="159">
        <f t="shared" si="5"/>
        <v>1</v>
      </c>
      <c r="BS72" s="159" t="str">
        <f t="shared" si="6"/>
        <v>symbol</v>
      </c>
      <c r="BT72" s="157" t="str">
        <f>IF(scriv!V34&lt;&gt;"",scriv!V34,
IF(E72="",IFERROR(VLOOKUP(BL72,$AH$40:$BT$638,39,FALSE),$BT$36),
$BT$37))</f>
        <v>uno</v>
      </c>
      <c r="BU72" s="166">
        <f t="shared" ca="1" si="32"/>
        <v>2000</v>
      </c>
      <c r="BV72" s="166">
        <f t="shared" ca="1" si="33"/>
        <v>60.61</v>
      </c>
      <c r="BW72" s="166">
        <f t="shared" ca="1" si="34"/>
        <v>0</v>
      </c>
      <c r="BX72" s="166">
        <f t="shared" ca="1" si="35"/>
        <v>0</v>
      </c>
      <c r="BY72" s="180" t="str">
        <f t="shared" si="36"/>
        <v/>
      </c>
      <c r="BZ72" s="180" t="str">
        <f t="shared" si="37"/>
        <v/>
      </c>
      <c r="CA72" s="81" t="str">
        <f>IF(scriv!E34&lt;&gt;"",scriv!E34,"")</f>
        <v/>
      </c>
      <c r="CB72" s="82">
        <f t="shared" si="9"/>
        <v>0</v>
      </c>
      <c r="CC72" s="82" t="str">
        <f t="shared" si="38"/>
        <v>2.2.17</v>
      </c>
      <c r="CD72" s="82" t="str">
        <f t="shared" si="39"/>
        <v>2.17</v>
      </c>
      <c r="CE72" s="82" t="str">
        <f t="shared" si="40"/>
        <v>17</v>
      </c>
      <c r="CF72" s="82" t="str">
        <f t="shared" si="41"/>
        <v>-</v>
      </c>
      <c r="CG72" s="82" t="str">
        <f t="shared" si="42"/>
        <v>-</v>
      </c>
      <c r="CH72" s="82" t="str">
        <f t="shared" si="43"/>
        <v>-</v>
      </c>
      <c r="CI72" s="82" t="str">
        <f t="shared" si="44"/>
        <v>-</v>
      </c>
      <c r="CJ72" s="82" t="str">
        <f t="shared" si="45"/>
        <v>-</v>
      </c>
      <c r="CK72" s="82" t="str">
        <f t="shared" si="46"/>
        <v>-</v>
      </c>
    </row>
    <row r="73" spans="1:89" s="82" customFormat="1" ht="18" customHeight="1">
      <c r="A73" s="81" t="str">
        <f>scriv!AL35</f>
        <v>CascadeOpenandClose</v>
      </c>
      <c r="B73" s="81" t="str">
        <f>IF(scriv!D35&lt;&gt;"",scriv!D35,"")</f>
        <v>Cascade Open and Close</v>
      </c>
      <c r="C73" s="81" t="str">
        <f>IF( scriv!AP35&lt;&gt;"", IF(D73&lt;&gt;"","connection ","")&amp;scriv!AP35,IF(D73&lt;&gt;"","connection",""))</f>
        <v/>
      </c>
      <c r="D73" s="82" t="str">
        <f>scriv!AN35</f>
        <v/>
      </c>
      <c r="E73" s="82" t="str">
        <f>scriv!AO35</f>
        <v/>
      </c>
      <c r="F73" s="156">
        <f>ROW()</f>
        <v>73</v>
      </c>
      <c r="G73" s="288">
        <f>scriv!AC35</f>
        <v>0</v>
      </c>
      <c r="H73" s="288">
        <f>scriv!AD35</f>
        <v>0</v>
      </c>
      <c r="I73" s="81" t="str">
        <f>IF(scriv!AE35&lt;&gt;"",scriv!AE35,J73)</f>
        <v>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v>
      </c>
      <c r="J73" s="81" t="str">
        <f>IF(scriv!AF35&lt;&gt;"",scriv!AF35,"")</f>
        <v>Cascade Open &amp; Close_x000D_The cascade tween works it's way down the descendant chain, opening each level with the specified custom tween function the levels parameter gives the number of levels to cascade - a value of 1 would be be a 'normal' single-level non-cascading open function._x000D_cascadeOpen=unoID,duration,levels_x000D_cascadeClose=unoID,duration_x000D__x000D_Highlighting: ¬†If the UNO in cascade command is highlighted, the whole cascade will be highlighted. ¬†If highlighted UNOs parent initiates the cascade, the highlighted UNO will not be picked (as highlighting removes the UNO from the descendant hierarchy). ¬†</v>
      </c>
      <c r="K73" s="82" t="str">
        <f>IF(scriv!Y35&lt;&gt;"",scriv!Y35,$K$36)</f>
        <v>none</v>
      </c>
      <c r="L73" s="82">
        <f>IF(scriv!Z35&lt;&gt;"",scriv!Z35,$L$36)</f>
        <v>0</v>
      </c>
      <c r="M73" s="82" t="str">
        <f>IF(scriv!AA35&lt;&gt;"",scriv!AA35,$M$36)</f>
        <v>OpenClose</v>
      </c>
      <c r="N73" s="82">
        <f>IF(scriv!AB35&lt;&gt;"",scriv!AB35,$N$36)</f>
        <v>0</v>
      </c>
      <c r="O73" s="119" t="str">
        <f t="shared" si="8"/>
        <v/>
      </c>
      <c r="P73" s="81" t="str">
        <f>IF(scriv!I35&lt;&gt;"",scriv!I35,"")</f>
        <v/>
      </c>
      <c r="Q73" s="81" t="str">
        <f>IF(scriv!J35&lt;&gt;"",scriv!J35,"")</f>
        <v/>
      </c>
      <c r="R73" s="81">
        <f>IF(scriv!K35&lt;&gt;"",scriv!K35,
IF(I73&lt;&gt;"",1,$R$36))</f>
        <v>1</v>
      </c>
      <c r="S73" s="81" t="str">
        <f>IF(scriv!L35&lt;&gt;"",scriv!L35,
IF(scriv!AF35&lt;&gt;"",$S$36,"none"))</f>
        <v>hover</v>
      </c>
      <c r="T73" s="81" t="str">
        <f>IF(scriv!Q35&lt;&gt;"",scriv!Q35,"")</f>
        <v/>
      </c>
      <c r="U73" s="81" t="str">
        <f>IF(scriv!R35&lt;&gt;"",scriv!R35,"")</f>
        <v/>
      </c>
      <c r="V73" s="81" t="str">
        <f>IF(scriv!S35&lt;&gt;"",scriv!S35,"")</f>
        <v/>
      </c>
      <c r="W73" s="81" t="str">
        <f>IF(scriv!T35&lt;&gt;"",scriv!T35,"")</f>
        <v/>
      </c>
      <c r="X73" s="81" t="str">
        <f>IF($E73="",
( IF(scriv!AH35&lt;&gt;"", LEFT( scriv!AH35, FIND(",",scriv!AH35)-1) &amp; "=" &amp; $AH73 &amp; RIGHT( scriv!AH35, LEN(scriv!AH35) + 1 - FIND(",",scriv!AH35)),
  IF($X$36&lt;&gt;"",LEFT( X$36, FIND(",",X$36)-1) &amp; "=" &amp; $AH73 &amp; RIGHT( X$36, LEN(X$36) + 1 - FIND(",",X$36)),""))),
IF(scriv!M35&lt;&gt;"", LEFT( scriv!M35, FIND(",",scriv!M35)-1) &amp; "=" &amp; $AH73 &amp; RIGHT( scriv!M35, LEN(scriv!M35) + 1 - FIND(",",scriv!M35)),
LEFT( X$37, FIND(",",X$37)-1) &amp; "=" &amp; $AH73 &amp; RIGHT( X$37, LEN(X$37) + 1 - FIND(",",X$37))))</f>
        <v>fadeOn=CascadeOpenandClose,0.8</v>
      </c>
      <c r="Y73" s="81" t="str">
        <f>IF($E73="",
( IF(scriv!AI35&lt;&gt;"", LEFT( scriv!AI35, FIND(",",scriv!AI35)-1) &amp; "=" &amp; $AH73 &amp; RIGHT( scriv!AI35, LEN(scriv!AI35) + 1 - FIND(",",scriv!AI35)),
  IF($Y$36&lt;&gt;"",LEFT( Y$36, FIND(",",Y$36)-1) &amp; "=" &amp; $AH73 &amp; RIGHT( Y$36, LEN(Y$36) + 1 - FIND(",",Y$36)),""))),
IF(scriv!N35&lt;&gt;"", LEFT( scriv!N35, FIND(",",scriv!N35)-1) &amp; "=" &amp; $AH73 &amp; RIGHT( scriv!N35, LEN(scriv!N35) + 1 - FIND(",",scriv!N35)),
LEFT( Y$37, FIND(",",Y$37)-1) &amp; "=" &amp; $AH73 &amp; RIGHT( Y$37, LEN(Y$37) + 1 - FIND(",",Y$37))))</f>
        <v>fadeOff=CascadeOpenandClose,0.8</v>
      </c>
      <c r="Z73" s="81" t="str">
        <f>IF($E73="",
( IF(scriv!AJ35&lt;&gt;"", LEFT( scriv!AJ35, FIND(",",scriv!AJ35)-1) &amp; "=" &amp; $AH73 &amp; RIGHT( scriv!AJ35, LEN(scriv!AJ35) + 1 - FIND(",",scriv!AJ35)),
  IF($Z$36&lt;&gt;"",LEFT( Z$36, FIND(",",Z$36)-1) &amp; "=" &amp; $AH73 &amp; RIGHT( Z$36, LEN(Z$36) + 1 - FIND(",",Z$36)),""))),
IF(scriv!O35&lt;&gt;"", LEFT( scriv!O35, FIND(",",scriv!O35)-1) &amp; "=" &amp; $AH73 &amp; RIGHT( scriv!O35, LEN(scriv!O35) + 1 - FIND(",",scriv!O35)),
LEFT( Z$37, FIND(",",Z$37)-1) &amp; "=" &amp; $AH73 &amp; RIGHT( Z$37, LEN(Z$37) + 1 - FIND(",",Z$37))))</f>
        <v>fadeOpen=CascadeOpenandClose,1.2</v>
      </c>
      <c r="AA73" s="81" t="str">
        <f>IF($E73="",
( IF(scriv!AK35&lt;&gt;"", LEFT( scriv!AK35, FIND(",",scriv!AK35)-1) &amp; "=" &amp; $AH73 &amp; RIGHT( scriv!AK35, LEN(scriv!AK35) + 1 - FIND(",",scriv!AK35)),
  IF($AA$36&lt;&gt;"",LEFT( AA$36, FIND(",",AA$36)-1) &amp; "=" &amp; $AH73 &amp; RIGHT( AA$36, LEN(AA$36) + 1 - FIND(",",AA$36)),""))),
IF(scriv!P35&lt;&gt;"", LEFT( scriv!P35, FIND(",",scriv!P35)-1) &amp; "=" &amp; $AH73 &amp; RIGHT( scriv!P35, LEN(scriv!P35) + 1 - FIND(",",scriv!P35)),
LEFT( AA$37, FIND(",",AA$37)-1) &amp; "=" &amp; $AH73 &amp; RIGHT( AA$37, LEN(AA$37) + 1 - FIND(",",AA$37))))</f>
        <v>fadeClose=CascadeOpenandClose,1.2</v>
      </c>
      <c r="AB73" s="167" t="str">
        <f t="shared" si="2"/>
        <v>noTitle</v>
      </c>
      <c r="AC73" s="167"/>
      <c r="AD73" s="45"/>
      <c r="AE73" s="168"/>
      <c r="AF73" s="169" t="str">
        <f>IF(D73="",scriv!B35,"")</f>
        <v>2.2.18</v>
      </c>
      <c r="AG73" s="170" t="str">
        <f t="shared" si="10"/>
        <v/>
      </c>
      <c r="AH73" s="169" t="str">
        <f t="shared" si="11"/>
        <v>CascadeOpenandClose</v>
      </c>
      <c r="AI73" s="169" t="str">
        <f t="shared" si="12"/>
        <v>Cascade Open and Close</v>
      </c>
      <c r="AJ73" s="86">
        <f>ROUNDDOWN( (LEN(scriv!B35)+1) / 2, 0 )</f>
        <v>3</v>
      </c>
      <c r="AK73" s="82">
        <f t="shared" si="13"/>
        <v>2</v>
      </c>
      <c r="AL73" s="82">
        <f t="shared" si="14"/>
        <v>2</v>
      </c>
      <c r="AM73" s="82">
        <f t="shared" si="15"/>
        <v>18</v>
      </c>
      <c r="AN73" s="82" t="str">
        <f t="shared" si="16"/>
        <v>-</v>
      </c>
      <c r="AO73" s="82" t="str">
        <f t="shared" si="17"/>
        <v>-</v>
      </c>
      <c r="AP73" s="82" t="str">
        <f t="shared" si="18"/>
        <v>-</v>
      </c>
      <c r="AQ73" s="82" t="str">
        <f t="shared" si="19"/>
        <v>-</v>
      </c>
      <c r="AR73" s="82" t="str">
        <f t="shared" si="20"/>
        <v>-</v>
      </c>
      <c r="AT73" s="82">
        <f t="shared" si="4"/>
        <v>2</v>
      </c>
      <c r="AU73" s="82">
        <f ca="1">IF(    MAX(OFFSET(AL73,0,0,MATCH("-",AL73:AL$638,0))) = 0,"",
IFERROR(MAX(OFFSET(AL73,0,0,MATCH("-",AL73:AL$638,0))),""))</f>
        <v>11</v>
      </c>
      <c r="AV73" s="82">
        <f ca="1">IF(    MAX(OFFSET(AM73,0,0,MATCH("-",AM73:AM$638,0))) = 0,"",
IFERROR(MAX(OFFSET(AM73,0,0,MATCH("-",AM73:AM$638,0))),""))</f>
        <v>18</v>
      </c>
      <c r="AW73" s="82" t="str">
        <f ca="1">IF(    MAX(OFFSET(AN73,0,0,MATCH("-",AN73:AN$638,0))) = 0,"",
IFERROR(MAX(OFFSET(AN73,0,0,MATCH("-",AN73:AN$638,0))),""))</f>
        <v/>
      </c>
      <c r="AX73" s="82" t="str">
        <f ca="1">IF(    MAX(OFFSET(AO73,0,0,MATCH("-",AO73:AO$638,0))) = 0,"",
IFERROR(MAX(OFFSET(AO73,0,0,MATCH("-",AO73:AO$638,0))),""))</f>
        <v/>
      </c>
      <c r="AY73" s="82" t="str">
        <f ca="1">IF(    MAX(OFFSET(AP73,0,0,MATCH("-",AP73:AP$638,0))) = 0,"",
IFERROR(MAX(OFFSET(AP73,0,0,MATCH("-",AP73:AP$638,0))),""))</f>
        <v/>
      </c>
      <c r="AZ73" s="82" t="str">
        <f ca="1">IF(    MAX(OFFSET(AQ73,0,0,MATCH("-",AQ73:AQ$638,0))) = 0,"",
IFERROR(MAX(OFFSET(AQ73,0,0,MATCH("-",AQ73:AQ$638,0))),""))</f>
        <v/>
      </c>
      <c r="BA73" s="82" t="str">
        <f ca="1">IF(    MAX(OFFSET(AR73,0,0,MATCH("-",AR73:AR$638,0))) = 0,"",
IFERROR(MAX(OFFSET(AR73,0,0,MATCH("-",AR73:AR$638,0))),""))</f>
        <v/>
      </c>
      <c r="BB73" s="112">
        <f t="shared" ca="1" si="21"/>
        <v>32.272727272727273</v>
      </c>
      <c r="BC73" s="111">
        <f t="shared" ca="1" si="22"/>
        <v>0</v>
      </c>
      <c r="BD73" s="112">
        <f t="shared" ca="1" si="23"/>
        <v>0</v>
      </c>
      <c r="BE73" s="111">
        <f t="shared" ca="1" si="24"/>
        <v>71.717171717171723</v>
      </c>
      <c r="BF73" s="113">
        <f t="shared" ca="1" si="25"/>
        <v>2000</v>
      </c>
      <c r="BG73" s="113">
        <f t="shared" ca="1" si="26"/>
        <v>0</v>
      </c>
      <c r="BH73" s="112">
        <f t="shared" ca="1" si="27"/>
        <v>2000</v>
      </c>
      <c r="BI73" s="112">
        <f t="shared" ca="1" si="28"/>
        <v>71.717171717171723</v>
      </c>
      <c r="BJ73" s="157"/>
      <c r="BK73" s="157"/>
      <c r="BL73" s="158" t="str">
        <f>scriv!AM35</f>
        <v>CustomFunctions</v>
      </c>
      <c r="BM73" s="157"/>
      <c r="BN73" s="157" t="str">
        <f t="shared" si="29"/>
        <v>node</v>
      </c>
      <c r="BO73" s="157"/>
      <c r="BP73" s="159">
        <f t="shared" ca="1" si="30"/>
        <v>1</v>
      </c>
      <c r="BQ73" s="159">
        <f t="shared" ca="1" si="31"/>
        <v>1</v>
      </c>
      <c r="BR73" s="159">
        <f t="shared" si="5"/>
        <v>1</v>
      </c>
      <c r="BS73" s="159" t="str">
        <f t="shared" si="6"/>
        <v>symbol</v>
      </c>
      <c r="BT73" s="157" t="str">
        <f>IF(scriv!V35&lt;&gt;"",scriv!V35,
IF(E73="",IFERROR(VLOOKUP(BL73,$AH$40:$BT$638,39,FALSE),$BT$36),
$BT$37))</f>
        <v>uno</v>
      </c>
      <c r="BU73" s="166">
        <f t="shared" ca="1" si="32"/>
        <v>2000</v>
      </c>
      <c r="BV73" s="166">
        <f t="shared" ca="1" si="33"/>
        <v>71.72</v>
      </c>
      <c r="BW73" s="166">
        <f t="shared" ca="1" si="34"/>
        <v>0</v>
      </c>
      <c r="BX73" s="166">
        <f t="shared" ca="1" si="35"/>
        <v>0</v>
      </c>
      <c r="BY73" s="180" t="str">
        <f t="shared" si="36"/>
        <v/>
      </c>
      <c r="BZ73" s="180" t="str">
        <f t="shared" si="37"/>
        <v/>
      </c>
      <c r="CA73" s="81" t="str">
        <f>IF(scriv!E35&lt;&gt;"",scriv!E35,"")</f>
        <v/>
      </c>
      <c r="CB73" s="82">
        <f t="shared" si="9"/>
        <v>0</v>
      </c>
      <c r="CC73" s="82" t="str">
        <f t="shared" si="38"/>
        <v>2.2.18</v>
      </c>
      <c r="CD73" s="82" t="str">
        <f t="shared" si="39"/>
        <v>2.18</v>
      </c>
      <c r="CE73" s="82" t="str">
        <f t="shared" si="40"/>
        <v>18</v>
      </c>
      <c r="CF73" s="82" t="str">
        <f t="shared" si="41"/>
        <v>-</v>
      </c>
      <c r="CG73" s="82" t="str">
        <f t="shared" si="42"/>
        <v>-</v>
      </c>
      <c r="CH73" s="82" t="str">
        <f t="shared" si="43"/>
        <v>-</v>
      </c>
      <c r="CI73" s="82" t="str">
        <f t="shared" si="44"/>
        <v>-</v>
      </c>
      <c r="CJ73" s="82" t="str">
        <f t="shared" si="45"/>
        <v>-</v>
      </c>
      <c r="CK73" s="82" t="str">
        <f t="shared" si="46"/>
        <v>-</v>
      </c>
    </row>
    <row r="74" spans="1:89" s="82" customFormat="1" ht="18" customHeight="1">
      <c r="A74" s="81" t="str">
        <f>scriv!AL36</f>
        <v>Tracing</v>
      </c>
      <c r="B74" s="81" t="str">
        <f>IF(scriv!D36&lt;&gt;"",scriv!D36,"")</f>
        <v>Tracing</v>
      </c>
      <c r="C74" s="81" t="str">
        <f>IF( scriv!AP36&lt;&gt;"", IF(D74&lt;&gt;"","connection ","")&amp;scriv!AP36,IF(D74&lt;&gt;"","connection",""))</f>
        <v/>
      </c>
      <c r="D74" s="82" t="str">
        <f>scriv!AN36</f>
        <v/>
      </c>
      <c r="E74" s="82" t="str">
        <f>scriv!AO36</f>
        <v/>
      </c>
      <c r="F74" s="156">
        <f>ROW()</f>
        <v>74</v>
      </c>
      <c r="G74" s="288">
        <f>scriv!AC36</f>
        <v>0</v>
      </c>
      <c r="H74" s="288">
        <f>scriv!AD36</f>
        <v>0</v>
      </c>
      <c r="I74" s="81" t="str">
        <f>IF(scriv!AE36&lt;&gt;"",scriv!AE36,J74)</f>
        <v/>
      </c>
      <c r="J74" s="81" t="str">
        <f>IF(scriv!AF36&lt;&gt;"",scriv!AF36,"")</f>
        <v/>
      </c>
      <c r="K74" s="82" t="str">
        <f>IF(scriv!Y36&lt;&gt;"",scriv!Y36,$K$36)</f>
        <v>none</v>
      </c>
      <c r="L74" s="82">
        <f>IF(scriv!Z36&lt;&gt;"",scriv!Z36,$L$36)</f>
        <v>0</v>
      </c>
      <c r="M74" s="82" t="str">
        <f>IF(scriv!AA36&lt;&gt;"",scriv!AA36,$M$36)</f>
        <v>OpenClose</v>
      </c>
      <c r="N74" s="82">
        <f>IF(scriv!AB36&lt;&gt;"",scriv!AB36,$N$36)</f>
        <v>0</v>
      </c>
      <c r="O74" s="119" t="str">
        <f t="shared" si="8"/>
        <v/>
      </c>
      <c r="P74" s="81" t="str">
        <f>IF(scriv!I36&lt;&gt;"",scriv!I36,"")</f>
        <v/>
      </c>
      <c r="Q74" s="81" t="str">
        <f>IF(scriv!J36&lt;&gt;"",scriv!J36,"")</f>
        <v/>
      </c>
      <c r="R74" s="81">
        <f>IF(scriv!K36&lt;&gt;"",scriv!K36,
IF(I74&lt;&gt;"",1,$R$36))</f>
        <v>1</v>
      </c>
      <c r="S74" s="81" t="str">
        <f>IF(scriv!L36&lt;&gt;"",scriv!L36,
IF(scriv!AF36&lt;&gt;"",$S$36,"none"))</f>
        <v>none</v>
      </c>
      <c r="T74" s="81" t="str">
        <f>IF(scriv!Q36&lt;&gt;"",scriv!Q36,"")</f>
        <v/>
      </c>
      <c r="U74" s="81" t="str">
        <f>IF(scriv!R36&lt;&gt;"",scriv!R36,"")</f>
        <v/>
      </c>
      <c r="V74" s="81" t="str">
        <f>IF(scriv!S36&lt;&gt;"",scriv!S36,"")</f>
        <v/>
      </c>
      <c r="W74" s="81" t="str">
        <f>IF(scriv!T36&lt;&gt;"",scriv!T36,"")</f>
        <v/>
      </c>
      <c r="X74" s="81" t="str">
        <f>IF($E74="",
( IF(scriv!AH36&lt;&gt;"", LEFT( scriv!AH36, FIND(",",scriv!AH36)-1) &amp; "=" &amp; $AH74 &amp; RIGHT( scriv!AH36, LEN(scriv!AH36) + 1 - FIND(",",scriv!AH36)),
  IF($X$36&lt;&gt;"",LEFT( X$36, FIND(",",X$36)-1) &amp; "=" &amp; $AH74 &amp; RIGHT( X$36, LEN(X$36) + 1 - FIND(",",X$36)),""))),
IF(scriv!M36&lt;&gt;"", LEFT( scriv!M36, FIND(",",scriv!M36)-1) &amp; "=" &amp; $AH74 &amp; RIGHT( scriv!M36, LEN(scriv!M36) + 1 - FIND(",",scriv!M36)),
LEFT( X$37, FIND(",",X$37)-1) &amp; "=" &amp; $AH74 &amp; RIGHT( X$37, LEN(X$37) + 1 - FIND(",",X$37))))</f>
        <v>fadeOn=Tracing,0.8</v>
      </c>
      <c r="Y74" s="81" t="str">
        <f>IF($E74="",
( IF(scriv!AI36&lt;&gt;"", LEFT( scriv!AI36, FIND(",",scriv!AI36)-1) &amp; "=" &amp; $AH74 &amp; RIGHT( scriv!AI36, LEN(scriv!AI36) + 1 - FIND(",",scriv!AI36)),
  IF($Y$36&lt;&gt;"",LEFT( Y$36, FIND(",",Y$36)-1) &amp; "=" &amp; $AH74 &amp; RIGHT( Y$36, LEN(Y$36) + 1 - FIND(",",Y$36)),""))),
IF(scriv!N36&lt;&gt;"", LEFT( scriv!N36, FIND(",",scriv!N36)-1) &amp; "=" &amp; $AH74 &amp; RIGHT( scriv!N36, LEN(scriv!N36) + 1 - FIND(",",scriv!N36)),
LEFT( Y$37, FIND(",",Y$37)-1) &amp; "=" &amp; $AH74 &amp; RIGHT( Y$37, LEN(Y$37) + 1 - FIND(",",Y$37))))</f>
        <v>fadeOff=Tracing,0.8</v>
      </c>
      <c r="Z74" s="81" t="str">
        <f>IF($E74="",
( IF(scriv!AJ36&lt;&gt;"", LEFT( scriv!AJ36, FIND(",",scriv!AJ36)-1) &amp; "=" &amp; $AH74 &amp; RIGHT( scriv!AJ36, LEN(scriv!AJ36) + 1 - FIND(",",scriv!AJ36)),
  IF($Z$36&lt;&gt;"",LEFT( Z$36, FIND(",",Z$36)-1) &amp; "=" &amp; $AH74 &amp; RIGHT( Z$36, LEN(Z$36) + 1 - FIND(",",Z$36)),""))),
IF(scriv!O36&lt;&gt;"", LEFT( scriv!O36, FIND(",",scriv!O36)-1) &amp; "=" &amp; $AH74 &amp; RIGHT( scriv!O36, LEN(scriv!O36) + 1 - FIND(",",scriv!O36)),
LEFT( Z$37, FIND(",",Z$37)-1) &amp; "=" &amp; $AH74 &amp; RIGHT( Z$37, LEN(Z$37) + 1 - FIND(",",Z$37))))</f>
        <v>fadeOpen=Tracing,1.2</v>
      </c>
      <c r="AA74" s="81" t="str">
        <f>IF($E74="",
( IF(scriv!AK36&lt;&gt;"", LEFT( scriv!AK36, FIND(",",scriv!AK36)-1) &amp; "=" &amp; $AH74 &amp; RIGHT( scriv!AK36, LEN(scriv!AK36) + 1 - FIND(",",scriv!AK36)),
  IF($AA$36&lt;&gt;"",LEFT( AA$36, FIND(",",AA$36)-1) &amp; "=" &amp; $AH74 &amp; RIGHT( AA$36, LEN(AA$36) + 1 - FIND(",",AA$36)),""))),
IF(scriv!P36&lt;&gt;"", LEFT( scriv!P36, FIND(",",scriv!P36)-1) &amp; "=" &amp; $AH74 &amp; RIGHT( scriv!P36, LEN(scriv!P36) + 1 - FIND(",",scriv!P36)),
LEFT( AA$37, FIND(",",AA$37)-1) &amp; "=" &amp; $AH74 &amp; RIGHT( AA$37, LEN(AA$37) + 1 - FIND(",",AA$37))))</f>
        <v>fadeClose=Tracing,1.2</v>
      </c>
      <c r="AB74" s="167" t="str">
        <f t="shared" si="2"/>
        <v>noTitle</v>
      </c>
      <c r="AC74" s="167"/>
      <c r="AD74" s="45"/>
      <c r="AE74" s="168"/>
      <c r="AF74" s="169">
        <f>IF(D74="",scriv!B36,"")</f>
        <v>2.2999999999999998</v>
      </c>
      <c r="AG74" s="170" t="str">
        <f t="shared" si="10"/>
        <v/>
      </c>
      <c r="AH74" s="169" t="str">
        <f t="shared" si="11"/>
        <v>Tracing</v>
      </c>
      <c r="AI74" s="169" t="str">
        <f t="shared" si="12"/>
        <v>Tracing</v>
      </c>
      <c r="AJ74" s="86">
        <f>ROUNDDOWN( (LEN(scriv!B36)+1) / 2, 0 )</f>
        <v>2</v>
      </c>
      <c r="AK74" s="82">
        <f t="shared" si="13"/>
        <v>2</v>
      </c>
      <c r="AL74" s="82">
        <f t="shared" si="14"/>
        <v>3</v>
      </c>
      <c r="AM74" s="82" t="str">
        <f t="shared" si="15"/>
        <v>-</v>
      </c>
      <c r="AN74" s="82" t="str">
        <f t="shared" si="16"/>
        <v>-</v>
      </c>
      <c r="AO74" s="82" t="str">
        <f t="shared" si="17"/>
        <v>-</v>
      </c>
      <c r="AP74" s="82" t="str">
        <f t="shared" si="18"/>
        <v>-</v>
      </c>
      <c r="AQ74" s="82" t="str">
        <f t="shared" si="19"/>
        <v>-</v>
      </c>
      <c r="AR74" s="82" t="str">
        <f t="shared" si="20"/>
        <v>-</v>
      </c>
      <c r="AT74" s="82">
        <f t="shared" si="4"/>
        <v>2</v>
      </c>
      <c r="AU74" s="82">
        <f ca="1">IF(    MAX(OFFSET(AL74,0,0,MATCH("-",AL74:AL$638,0))) = 0,"",
IFERROR(MAX(OFFSET(AL74,0,0,MATCH("-",AL74:AL$638,0))),""))</f>
        <v>11</v>
      </c>
      <c r="AV74" s="82" t="str">
        <f ca="1">IF(    MAX(OFFSET(AM74,0,0,MATCH("-",AM74:AM$638,0))) = 0,"",
IFERROR(MAX(OFFSET(AM74,0,0,MATCH("-",AM74:AM$638,0))),""))</f>
        <v/>
      </c>
      <c r="AW74" s="82" t="str">
        <f ca="1">IF(    MAX(OFFSET(AN74,0,0,MATCH("-",AN74:AN$638,0))) = 0,"",
IFERROR(MAX(OFFSET(AN74,0,0,MATCH("-",AN74:AN$638,0))),""))</f>
        <v/>
      </c>
      <c r="AX74" s="82" t="str">
        <f ca="1">IF(    MAX(OFFSET(AO74,0,0,MATCH("-",AO74:AO$638,0))) = 0,"",
IFERROR(MAX(OFFSET(AO74,0,0,MATCH("-",AO74:AO$638,0))),""))</f>
        <v/>
      </c>
      <c r="AY74" s="82" t="str">
        <f ca="1">IF(    MAX(OFFSET(AP74,0,0,MATCH("-",AP74:AP$638,0))) = 0,"",
IFERROR(MAX(OFFSET(AP74,0,0,MATCH("-",AP74:AP$638,0))),""))</f>
        <v/>
      </c>
      <c r="AZ74" s="82" t="str">
        <f ca="1">IF(    MAX(OFFSET(AQ74,0,0,MATCH("-",AQ74:AQ$638,0))) = 0,"",
IFERROR(MAX(OFFSET(AQ74,0,0,MATCH("-",AQ74:AQ$638,0))),""))</f>
        <v/>
      </c>
      <c r="BA74" s="82" t="str">
        <f ca="1">IF(    MAX(OFFSET(AR74,0,0,MATCH("-",AR74:AR$638,0))) = 0,"",
IFERROR(MAX(OFFSET(AR74,0,0,MATCH("-",AR74:AR$638,0))),""))</f>
        <v/>
      </c>
      <c r="BB74" s="112">
        <f t="shared" ca="1" si="21"/>
        <v>40.909090909090907</v>
      </c>
      <c r="BC74" s="111">
        <f t="shared" ca="1" si="22"/>
        <v>0</v>
      </c>
      <c r="BD74" s="112">
        <f t="shared" ca="1" si="23"/>
        <v>0</v>
      </c>
      <c r="BE74" s="111">
        <f t="shared" ca="1" si="24"/>
        <v>-4.5454545454545396</v>
      </c>
      <c r="BF74" s="113">
        <f t="shared" ca="1" si="25"/>
        <v>2000</v>
      </c>
      <c r="BG74" s="113">
        <f t="shared" ca="1" si="26"/>
        <v>0</v>
      </c>
      <c r="BH74" s="112">
        <f t="shared" ca="1" si="27"/>
        <v>2000</v>
      </c>
      <c r="BI74" s="112">
        <f t="shared" ca="1" si="28"/>
        <v>-4.5454545454545396</v>
      </c>
      <c r="BJ74" s="157"/>
      <c r="BK74" s="157"/>
      <c r="BL74" s="158" t="str">
        <f>scriv!AM36</f>
        <v>Story</v>
      </c>
      <c r="BM74" s="157"/>
      <c r="BN74" s="157" t="str">
        <f t="shared" si="29"/>
        <v>node</v>
      </c>
      <c r="BO74" s="157"/>
      <c r="BP74" s="159">
        <f t="shared" ca="1" si="30"/>
        <v>1</v>
      </c>
      <c r="BQ74" s="159">
        <f t="shared" ca="1" si="31"/>
        <v>1</v>
      </c>
      <c r="BR74" s="159">
        <f t="shared" si="5"/>
        <v>1</v>
      </c>
      <c r="BS74" s="159" t="str">
        <f t="shared" si="6"/>
        <v>symbol</v>
      </c>
      <c r="BT74" s="157" t="str">
        <f>IF(scriv!V36&lt;&gt;"",scriv!V36,
IF(E74="",IFERROR(VLOOKUP(BL74,$AH$40:$BT$638,39,FALSE),$BT$36),
$BT$37))</f>
        <v>uno</v>
      </c>
      <c r="BU74" s="166">
        <f t="shared" ca="1" si="32"/>
        <v>2000</v>
      </c>
      <c r="BV74" s="166">
        <f t="shared" ca="1" si="33"/>
        <v>-4.55</v>
      </c>
      <c r="BW74" s="166">
        <f t="shared" ca="1" si="34"/>
        <v>0</v>
      </c>
      <c r="BX74" s="166">
        <f t="shared" ca="1" si="35"/>
        <v>0</v>
      </c>
      <c r="BY74" s="180" t="str">
        <f t="shared" si="36"/>
        <v/>
      </c>
      <c r="BZ74" s="180" t="str">
        <f t="shared" si="37"/>
        <v/>
      </c>
      <c r="CA74" s="81" t="str">
        <f>IF(scriv!E36&lt;&gt;"",scriv!E36,"")</f>
        <v/>
      </c>
      <c r="CB74" s="82">
        <f t="shared" si="9"/>
        <v>0</v>
      </c>
      <c r="CC74" s="82">
        <f t="shared" si="38"/>
        <v>2.2999999999999998</v>
      </c>
      <c r="CD74" s="82" t="str">
        <f t="shared" si="39"/>
        <v>3</v>
      </c>
      <c r="CE74" s="82" t="str">
        <f t="shared" si="40"/>
        <v>-</v>
      </c>
      <c r="CF74" s="82" t="str">
        <f t="shared" si="41"/>
        <v>-</v>
      </c>
      <c r="CG74" s="82" t="str">
        <f t="shared" si="42"/>
        <v>-</v>
      </c>
      <c r="CH74" s="82" t="str">
        <f t="shared" si="43"/>
        <v>-</v>
      </c>
      <c r="CI74" s="82" t="str">
        <f t="shared" si="44"/>
        <v>-</v>
      </c>
      <c r="CJ74" s="82" t="str">
        <f t="shared" si="45"/>
        <v>-</v>
      </c>
      <c r="CK74" s="82" t="str">
        <f t="shared" si="46"/>
        <v>-</v>
      </c>
    </row>
    <row r="75" spans="1:89" s="82" customFormat="1" ht="18" customHeight="1">
      <c r="A75" s="81" t="str">
        <f>scriv!AL37</f>
        <v>Tracing1</v>
      </c>
      <c r="B75" s="81" t="str">
        <f>IF(scriv!D37&lt;&gt;"",scriv!D37,"")</f>
        <v>Tracing 1</v>
      </c>
      <c r="C75" s="81" t="str">
        <f>IF( scriv!AP37&lt;&gt;"", IF(D75&lt;&gt;"","connection ","")&amp;scriv!AP37,IF(D75&lt;&gt;"","connection",""))</f>
        <v/>
      </c>
      <c r="D75" s="82" t="str">
        <f>scriv!AN37</f>
        <v/>
      </c>
      <c r="E75" s="82" t="str">
        <f>scriv!AO37</f>
        <v/>
      </c>
      <c r="F75" s="156">
        <f>ROW()</f>
        <v>75</v>
      </c>
      <c r="G75" s="288">
        <f>scriv!AC37</f>
        <v>0</v>
      </c>
      <c r="H75" s="288">
        <f>scriv!AD37</f>
        <v>0</v>
      </c>
      <c r="I75" s="81" t="str">
        <f>IF(scriv!AE37&lt;&gt;"",scriv!AE37,J75)</f>
        <v/>
      </c>
      <c r="J75" s="81" t="str">
        <f>IF(scriv!AF37&lt;&gt;"",scriv!AF37,"")</f>
        <v/>
      </c>
      <c r="K75" s="82" t="str">
        <f>IF(scriv!Y37&lt;&gt;"",scriv!Y37,$K$36)</f>
        <v>none</v>
      </c>
      <c r="L75" s="82">
        <f>IF(scriv!Z37&lt;&gt;"",scriv!Z37,$L$36)</f>
        <v>0</v>
      </c>
      <c r="M75" s="82" t="str">
        <f>IF(scriv!AA37&lt;&gt;"",scriv!AA37,$M$36)</f>
        <v>OpenClose</v>
      </c>
      <c r="N75" s="82">
        <f>IF(scriv!AB37&lt;&gt;"",scriv!AB37,$N$36)</f>
        <v>0</v>
      </c>
      <c r="O75" s="119" t="str">
        <f t="shared" si="8"/>
        <v/>
      </c>
      <c r="P75" s="81" t="str">
        <f>IF(scriv!I37&lt;&gt;"",scriv!I37,"")</f>
        <v/>
      </c>
      <c r="Q75" s="81" t="str">
        <f>IF(scriv!J37&lt;&gt;"",scriv!J37,"")</f>
        <v/>
      </c>
      <c r="R75" s="81">
        <f>IF(scriv!K37&lt;&gt;"",scriv!K37,
IF(I75&lt;&gt;"",1,$R$36))</f>
        <v>1</v>
      </c>
      <c r="S75" s="81" t="str">
        <f>IF(scriv!L37&lt;&gt;"",scriv!L37,
IF(scriv!AF37&lt;&gt;"",$S$36,"none"))</f>
        <v>none</v>
      </c>
      <c r="T75" s="81" t="str">
        <f>IF(scriv!Q37&lt;&gt;"",scriv!Q37,"")</f>
        <v/>
      </c>
      <c r="U75" s="81" t="str">
        <f>IF(scriv!R37&lt;&gt;"",scriv!R37,"")</f>
        <v/>
      </c>
      <c r="V75" s="81" t="str">
        <f>IF(scriv!S37&lt;&gt;"",scriv!S37,"")</f>
        <v/>
      </c>
      <c r="W75" s="81" t="str">
        <f>IF(scriv!T37&lt;&gt;"",scriv!T37,"")</f>
        <v/>
      </c>
      <c r="X75" s="81" t="str">
        <f>IF($E75="",
( IF(scriv!AH37&lt;&gt;"", LEFT( scriv!AH37, FIND(",",scriv!AH37)-1) &amp; "=" &amp; $AH75 &amp; RIGHT( scriv!AH37, LEN(scriv!AH37) + 1 - FIND(",",scriv!AH37)),
  IF($X$36&lt;&gt;"",LEFT( X$36, FIND(",",X$36)-1) &amp; "=" &amp; $AH75 &amp; RIGHT( X$36, LEN(X$36) + 1 - FIND(",",X$36)),""))),
IF(scriv!M37&lt;&gt;"", LEFT( scriv!M37, FIND(",",scriv!M37)-1) &amp; "=" &amp; $AH75 &amp; RIGHT( scriv!M37, LEN(scriv!M37) + 1 - FIND(",",scriv!M37)),
LEFT( X$37, FIND(",",X$37)-1) &amp; "=" &amp; $AH75 &amp; RIGHT( X$37, LEN(X$37) + 1 - FIND(",",X$37))))</f>
        <v>fadeOn=Tracing1,0.8</v>
      </c>
      <c r="Y75" s="81" t="str">
        <f>IF($E75="",
( IF(scriv!AI37&lt;&gt;"", LEFT( scriv!AI37, FIND(",",scriv!AI37)-1) &amp; "=" &amp; $AH75 &amp; RIGHT( scriv!AI37, LEN(scriv!AI37) + 1 - FIND(",",scriv!AI37)),
  IF($Y$36&lt;&gt;"",LEFT( Y$36, FIND(",",Y$36)-1) &amp; "=" &amp; $AH75 &amp; RIGHT( Y$36, LEN(Y$36) + 1 - FIND(",",Y$36)),""))),
IF(scriv!N37&lt;&gt;"", LEFT( scriv!N37, FIND(",",scriv!N37)-1) &amp; "=" &amp; $AH75 &amp; RIGHT( scriv!N37, LEN(scriv!N37) + 1 - FIND(",",scriv!N37)),
LEFT( Y$37, FIND(",",Y$37)-1) &amp; "=" &amp; $AH75 &amp; RIGHT( Y$37, LEN(Y$37) + 1 - FIND(",",Y$37))))</f>
        <v>fadeOff=Tracing1,0.8</v>
      </c>
      <c r="Z75" s="81" t="str">
        <f>IF($E75="",
( IF(scriv!AJ37&lt;&gt;"", LEFT( scriv!AJ37, FIND(",",scriv!AJ37)-1) &amp; "=" &amp; $AH75 &amp; RIGHT( scriv!AJ37, LEN(scriv!AJ37) + 1 - FIND(",",scriv!AJ37)),
  IF($Z$36&lt;&gt;"",LEFT( Z$36, FIND(",",Z$36)-1) &amp; "=" &amp; $AH75 &amp; RIGHT( Z$36, LEN(Z$36) + 1 - FIND(",",Z$36)),""))),
IF(scriv!O37&lt;&gt;"", LEFT( scriv!O37, FIND(",",scriv!O37)-1) &amp; "=" &amp; $AH75 &amp; RIGHT( scriv!O37, LEN(scriv!O37) + 1 - FIND(",",scriv!O37)),
LEFT( Z$37, FIND(",",Z$37)-1) &amp; "=" &amp; $AH75 &amp; RIGHT( Z$37, LEN(Z$37) + 1 - FIND(",",Z$37))))</f>
        <v>fadeOpen=Tracing1,1.2</v>
      </c>
      <c r="AA75" s="81" t="str">
        <f>IF($E75="",
( IF(scriv!AK37&lt;&gt;"", LEFT( scriv!AK37, FIND(",",scriv!AK37)-1) &amp; "=" &amp; $AH75 &amp; RIGHT( scriv!AK37, LEN(scriv!AK37) + 1 - FIND(",",scriv!AK37)),
  IF($AA$36&lt;&gt;"",LEFT( AA$36, FIND(",",AA$36)-1) &amp; "=" &amp; $AH75 &amp; RIGHT( AA$36, LEN(AA$36) + 1 - FIND(",",AA$36)),""))),
IF(scriv!P37&lt;&gt;"", LEFT( scriv!P37, FIND(",",scriv!P37)-1) &amp; "=" &amp; $AH75 &amp; RIGHT( scriv!P37, LEN(scriv!P37) + 1 - FIND(",",scriv!P37)),
LEFT( AA$37, FIND(",",AA$37)-1) &amp; "=" &amp; $AH75 &amp; RIGHT( AA$37, LEN(AA$37) + 1 - FIND(",",AA$37))))</f>
        <v>fadeClose=Tracing1,1.2</v>
      </c>
      <c r="AB75" s="167" t="str">
        <f t="shared" si="2"/>
        <v>noTitle</v>
      </c>
      <c r="AC75" s="167"/>
      <c r="AD75" s="45"/>
      <c r="AE75" s="168"/>
      <c r="AF75" s="169" t="str">
        <f>IF(D75="",scriv!B37,"")</f>
        <v>2.3.1</v>
      </c>
      <c r="AG75" s="170" t="str">
        <f t="shared" si="10"/>
        <v/>
      </c>
      <c r="AH75" s="169" t="str">
        <f t="shared" si="11"/>
        <v>Tracing1</v>
      </c>
      <c r="AI75" s="169" t="str">
        <f t="shared" si="12"/>
        <v>Tracing 1</v>
      </c>
      <c r="AJ75" s="86">
        <f>ROUNDDOWN( (LEN(scriv!B37)+1) / 2, 0 )</f>
        <v>3</v>
      </c>
      <c r="AK75" s="82">
        <f t="shared" si="13"/>
        <v>2</v>
      </c>
      <c r="AL75" s="82">
        <f t="shared" si="14"/>
        <v>3</v>
      </c>
      <c r="AM75" s="82">
        <f t="shared" si="15"/>
        <v>1</v>
      </c>
      <c r="AN75" s="82" t="str">
        <f t="shared" si="16"/>
        <v>-</v>
      </c>
      <c r="AO75" s="82" t="str">
        <f t="shared" si="17"/>
        <v>-</v>
      </c>
      <c r="AP75" s="82" t="str">
        <f t="shared" si="18"/>
        <v>-</v>
      </c>
      <c r="AQ75" s="82" t="str">
        <f t="shared" si="19"/>
        <v>-</v>
      </c>
      <c r="AR75" s="82" t="str">
        <f t="shared" si="20"/>
        <v>-</v>
      </c>
      <c r="AT75" s="82">
        <f t="shared" si="4"/>
        <v>2</v>
      </c>
      <c r="AU75" s="82">
        <f ca="1">IF(    MAX(OFFSET(AL75,0,0,MATCH("-",AL75:AL$638,0))) = 0,"",
IFERROR(MAX(OFFSET(AL75,0,0,MATCH("-",AL75:AL$638,0))),""))</f>
        <v>11</v>
      </c>
      <c r="AV75" s="82">
        <f ca="1">IF(    MAX(OFFSET(AM75,0,0,MATCH("-",AM75:AM$638,0))) = 0,"",
IFERROR(MAX(OFFSET(AM75,0,0,MATCH("-",AM75:AM$638,0))),""))</f>
        <v>1</v>
      </c>
      <c r="AW75" s="82" t="str">
        <f ca="1">IF(    MAX(OFFSET(AN75,0,0,MATCH("-",AN75:AN$638,0))) = 0,"",
IFERROR(MAX(OFFSET(AN75,0,0,MATCH("-",AN75:AN$638,0))),""))</f>
        <v/>
      </c>
      <c r="AX75" s="82" t="str">
        <f ca="1">IF(    MAX(OFFSET(AO75,0,0,MATCH("-",AO75:AO$638,0))) = 0,"",
IFERROR(MAX(OFFSET(AO75,0,0,MATCH("-",AO75:AO$638,0))),""))</f>
        <v/>
      </c>
      <c r="AY75" s="82" t="str">
        <f ca="1">IF(    MAX(OFFSET(AP75,0,0,MATCH("-",AP75:AP$638,0))) = 0,"",
IFERROR(MAX(OFFSET(AP75,0,0,MATCH("-",AP75:AP$638,0))),""))</f>
        <v/>
      </c>
      <c r="AZ75" s="82" t="str">
        <f ca="1">IF(    MAX(OFFSET(AQ75,0,0,MATCH("-",AQ75:AQ$638,0))) = 0,"",
IFERROR(MAX(OFFSET(AQ75,0,0,MATCH("-",AQ75:AQ$638,0))),""))</f>
        <v/>
      </c>
      <c r="BA75" s="82" t="str">
        <f ca="1">IF(    MAX(OFFSET(AR75,0,0,MATCH("-",AR75:AR$638,0))) = 0,"",
IFERROR(MAX(OFFSET(AR75,0,0,MATCH("-",AR75:AR$638,0))),""))</f>
        <v/>
      </c>
      <c r="BB75" s="112">
        <f t="shared" ca="1" si="21"/>
        <v>40.909090909090907</v>
      </c>
      <c r="BC75" s="111">
        <f t="shared" ca="1" si="22"/>
        <v>0</v>
      </c>
      <c r="BD75" s="112">
        <f t="shared" ca="1" si="23"/>
        <v>0</v>
      </c>
      <c r="BE75" s="111">
        <f t="shared" ca="1" si="24"/>
        <v>-4.5454545454545396</v>
      </c>
      <c r="BF75" s="113">
        <f t="shared" ca="1" si="25"/>
        <v>2000</v>
      </c>
      <c r="BG75" s="113">
        <f t="shared" ca="1" si="26"/>
        <v>0</v>
      </c>
      <c r="BH75" s="112">
        <f t="shared" ca="1" si="27"/>
        <v>2000</v>
      </c>
      <c r="BI75" s="112">
        <f t="shared" ca="1" si="28"/>
        <v>-4.5454545454545396</v>
      </c>
      <c r="BJ75" s="157"/>
      <c r="BK75" s="157"/>
      <c r="BL75" s="158" t="str">
        <f>scriv!AM37</f>
        <v>Tracing</v>
      </c>
      <c r="BM75" s="157"/>
      <c r="BN75" s="157" t="str">
        <f t="shared" si="29"/>
        <v>node</v>
      </c>
      <c r="BO75" s="157"/>
      <c r="BP75" s="159">
        <f t="shared" ca="1" si="30"/>
        <v>1</v>
      </c>
      <c r="BQ75" s="159">
        <f t="shared" ca="1" si="31"/>
        <v>1</v>
      </c>
      <c r="BR75" s="159">
        <f t="shared" si="5"/>
        <v>1</v>
      </c>
      <c r="BS75" s="159" t="str">
        <f t="shared" si="6"/>
        <v>symbol</v>
      </c>
      <c r="BT75" s="157" t="str">
        <f>IF(scriv!V37&lt;&gt;"",scriv!V37,
IF(E75="",IFERROR(VLOOKUP(BL75,$AH$40:$BT$638,39,FALSE),$BT$36),
$BT$37))</f>
        <v>uno</v>
      </c>
      <c r="BU75" s="166">
        <f t="shared" ca="1" si="32"/>
        <v>2000</v>
      </c>
      <c r="BV75" s="166">
        <f t="shared" ca="1" si="33"/>
        <v>-4.55</v>
      </c>
      <c r="BW75" s="166">
        <f t="shared" ca="1" si="34"/>
        <v>0</v>
      </c>
      <c r="BX75" s="166">
        <f t="shared" ca="1" si="35"/>
        <v>0</v>
      </c>
      <c r="BY75" s="180" t="str">
        <f t="shared" si="36"/>
        <v/>
      </c>
      <c r="BZ75" s="180" t="str">
        <f t="shared" si="37"/>
        <v/>
      </c>
      <c r="CA75" s="81" t="str">
        <f>IF(scriv!E37&lt;&gt;"",scriv!E37,"")</f>
        <v/>
      </c>
      <c r="CB75" s="82">
        <f t="shared" si="9"/>
        <v>0</v>
      </c>
      <c r="CC75" s="82" t="str">
        <f t="shared" si="38"/>
        <v>2.3.1</v>
      </c>
      <c r="CD75" s="82" t="str">
        <f t="shared" si="39"/>
        <v>3.1</v>
      </c>
      <c r="CE75" s="82" t="str">
        <f t="shared" si="40"/>
        <v>1</v>
      </c>
      <c r="CF75" s="82" t="str">
        <f t="shared" si="41"/>
        <v>-</v>
      </c>
      <c r="CG75" s="82" t="str">
        <f t="shared" si="42"/>
        <v>-</v>
      </c>
      <c r="CH75" s="82" t="str">
        <f t="shared" si="43"/>
        <v>-</v>
      </c>
      <c r="CI75" s="82" t="str">
        <f t="shared" si="44"/>
        <v>-</v>
      </c>
      <c r="CJ75" s="82" t="str">
        <f t="shared" si="45"/>
        <v>-</v>
      </c>
      <c r="CK75" s="82" t="str">
        <f t="shared" si="46"/>
        <v>-</v>
      </c>
    </row>
    <row r="76" spans="1:89" s="82" customFormat="1" ht="18" customHeight="1">
      <c r="A76" s="81" t="str">
        <f>scriv!AL38</f>
        <v>ZoomingPanningHighlighting</v>
      </c>
      <c r="B76" s="81" t="str">
        <f>IF(scriv!D38&lt;&gt;"",scriv!D38,"")</f>
        <v>Zooming, Panning &amp; Highlighting</v>
      </c>
      <c r="C76" s="81" t="str">
        <f>IF( scriv!AP38&lt;&gt;"", IF(D76&lt;&gt;"","connection ","")&amp;scriv!AP38,IF(D76&lt;&gt;"","connection",""))</f>
        <v/>
      </c>
      <c r="D76" s="82" t="str">
        <f>scriv!AN38</f>
        <v/>
      </c>
      <c r="E76" s="82" t="str">
        <f>scriv!AO38</f>
        <v/>
      </c>
      <c r="F76" s="156">
        <f>ROW()</f>
        <v>76</v>
      </c>
      <c r="G76" s="288">
        <f>scriv!AC38</f>
        <v>0</v>
      </c>
      <c r="H76" s="288">
        <f>scriv!AD38</f>
        <v>0</v>
      </c>
      <c r="I76" s="81" t="str">
        <f>IF(scriv!AE38&lt;&gt;"",scriv!AE38,J76)</f>
        <v/>
      </c>
      <c r="J76" s="81" t="str">
        <f>IF(scriv!AF38&lt;&gt;"",scriv!AF38,"")</f>
        <v/>
      </c>
      <c r="K76" s="82" t="str">
        <f>IF(scriv!Y38&lt;&gt;"",scriv!Y38,$K$36)</f>
        <v>none</v>
      </c>
      <c r="L76" s="82">
        <f>IF(scriv!Z38&lt;&gt;"",scriv!Z38,$L$36)</f>
        <v>0</v>
      </c>
      <c r="M76" s="82" t="str">
        <f>IF(scriv!AA38&lt;&gt;"",scriv!AA38,$M$36)</f>
        <v>OpenClose</v>
      </c>
      <c r="N76" s="82">
        <f>IF(scriv!AB38&lt;&gt;"",scriv!AB38,$N$36)</f>
        <v>0</v>
      </c>
      <c r="O76" s="119" t="str">
        <f t="shared" si="8"/>
        <v/>
      </c>
      <c r="P76" s="81" t="str">
        <f>IF(scriv!I38&lt;&gt;"",scriv!I38,"")</f>
        <v/>
      </c>
      <c r="Q76" s="81" t="str">
        <f>IF(scriv!J38&lt;&gt;"",scriv!J38,"")</f>
        <v/>
      </c>
      <c r="R76" s="81">
        <f>IF(scriv!K38&lt;&gt;"",scriv!K38,
IF(I76&lt;&gt;"",1,$R$36))</f>
        <v>1</v>
      </c>
      <c r="S76" s="81" t="str">
        <f>IF(scriv!L38&lt;&gt;"",scriv!L38,
IF(scriv!AF38&lt;&gt;"",$S$36,"none"))</f>
        <v>none</v>
      </c>
      <c r="T76" s="81" t="str">
        <f>IF(scriv!Q38&lt;&gt;"",scriv!Q38,"")</f>
        <v/>
      </c>
      <c r="U76" s="81" t="str">
        <f>IF(scriv!R38&lt;&gt;"",scriv!R38,"")</f>
        <v/>
      </c>
      <c r="V76" s="81" t="str">
        <f>IF(scriv!S38&lt;&gt;"",scriv!S38,"")</f>
        <v/>
      </c>
      <c r="W76" s="81" t="str">
        <f>IF(scriv!T38&lt;&gt;"",scriv!T38,"")</f>
        <v/>
      </c>
      <c r="X76" s="81" t="str">
        <f>IF($E76="",
( IF(scriv!AH38&lt;&gt;"", LEFT( scriv!AH38, FIND(",",scriv!AH38)-1) &amp; "=" &amp; $AH76 &amp; RIGHT( scriv!AH38, LEN(scriv!AH38) + 1 - FIND(",",scriv!AH38)),
  IF($X$36&lt;&gt;"",LEFT( X$36, FIND(",",X$36)-1) &amp; "=" &amp; $AH76 &amp; RIGHT( X$36, LEN(X$36) + 1 - FIND(",",X$36)),""))),
IF(scriv!M38&lt;&gt;"", LEFT( scriv!M38, FIND(",",scriv!M38)-1) &amp; "=" &amp; $AH76 &amp; RIGHT( scriv!M38, LEN(scriv!M38) + 1 - FIND(",",scriv!M38)),
LEFT( X$37, FIND(",",X$37)-1) &amp; "=" &amp; $AH76 &amp; RIGHT( X$37, LEN(X$37) + 1 - FIND(",",X$37))))</f>
        <v>fadeOn=ZoomingPanningHighlighting,0.8</v>
      </c>
      <c r="Y76" s="81" t="str">
        <f>IF($E76="",
( IF(scriv!AI38&lt;&gt;"", LEFT( scriv!AI38, FIND(",",scriv!AI38)-1) &amp; "=" &amp; $AH76 &amp; RIGHT( scriv!AI38, LEN(scriv!AI38) + 1 - FIND(",",scriv!AI38)),
  IF($Y$36&lt;&gt;"",LEFT( Y$36, FIND(",",Y$36)-1) &amp; "=" &amp; $AH76 &amp; RIGHT( Y$36, LEN(Y$36) + 1 - FIND(",",Y$36)),""))),
IF(scriv!N38&lt;&gt;"", LEFT( scriv!N38, FIND(",",scriv!N38)-1) &amp; "=" &amp; $AH76 &amp; RIGHT( scriv!N38, LEN(scriv!N38) + 1 - FIND(",",scriv!N38)),
LEFT( Y$37, FIND(",",Y$37)-1) &amp; "=" &amp; $AH76 &amp; RIGHT( Y$37, LEN(Y$37) + 1 - FIND(",",Y$37))))</f>
        <v>fadeOff=ZoomingPanningHighlighting,0.8</v>
      </c>
      <c r="Z76" s="81" t="str">
        <f>IF($E76="",
( IF(scriv!AJ38&lt;&gt;"", LEFT( scriv!AJ38, FIND(",",scriv!AJ38)-1) &amp; "=" &amp; $AH76 &amp; RIGHT( scriv!AJ38, LEN(scriv!AJ38) + 1 - FIND(",",scriv!AJ38)),
  IF($Z$36&lt;&gt;"",LEFT( Z$36, FIND(",",Z$36)-1) &amp; "=" &amp; $AH76 &amp; RIGHT( Z$36, LEN(Z$36) + 1 - FIND(",",Z$36)),""))),
IF(scriv!O38&lt;&gt;"", LEFT( scriv!O38, FIND(",",scriv!O38)-1) &amp; "=" &amp; $AH76 &amp; RIGHT( scriv!O38, LEN(scriv!O38) + 1 - FIND(",",scriv!O38)),
LEFT( Z$37, FIND(",",Z$37)-1) &amp; "=" &amp; $AH76 &amp; RIGHT( Z$37, LEN(Z$37) + 1 - FIND(",",Z$37))))</f>
        <v>fadeOpen=ZoomingPanningHighlighting,1.2</v>
      </c>
      <c r="AA76" s="81" t="str">
        <f>IF($E76="",
( IF(scriv!AK38&lt;&gt;"", LEFT( scriv!AK38, FIND(",",scriv!AK38)-1) &amp; "=" &amp; $AH76 &amp; RIGHT( scriv!AK38, LEN(scriv!AK38) + 1 - FIND(",",scriv!AK38)),
  IF($AA$36&lt;&gt;"",LEFT( AA$36, FIND(",",AA$36)-1) &amp; "=" &amp; $AH76 &amp; RIGHT( AA$36, LEN(AA$36) + 1 - FIND(",",AA$36)),""))),
IF(scriv!P38&lt;&gt;"", LEFT( scriv!P38, FIND(",",scriv!P38)-1) &amp; "=" &amp; $AH76 &amp; RIGHT( scriv!P38, LEN(scriv!P38) + 1 - FIND(",",scriv!P38)),
LEFT( AA$37, FIND(",",AA$37)-1) &amp; "=" &amp; $AH76 &amp; RIGHT( AA$37, LEN(AA$37) + 1 - FIND(",",AA$37))))</f>
        <v>fadeClose=ZoomingPanningHighlighting,1.2</v>
      </c>
      <c r="AB76" s="167" t="str">
        <f t="shared" si="2"/>
        <v>noTitle</v>
      </c>
      <c r="AC76" s="167"/>
      <c r="AD76" s="45"/>
      <c r="AE76" s="168"/>
      <c r="AF76" s="169">
        <f>IF(D76="",scriv!B38,"")</f>
        <v>2.4</v>
      </c>
      <c r="AG76" s="170" t="str">
        <f t="shared" si="10"/>
        <v/>
      </c>
      <c r="AH76" s="169" t="str">
        <f t="shared" si="11"/>
        <v>ZoomingPanningHighlighting</v>
      </c>
      <c r="AI76" s="169" t="str">
        <f t="shared" si="12"/>
        <v>Zooming, Panning &amp; Highlighting</v>
      </c>
      <c r="AJ76" s="86">
        <f>ROUNDDOWN( (LEN(scriv!B38)+1) / 2, 0 )</f>
        <v>2</v>
      </c>
      <c r="AK76" s="82">
        <f t="shared" si="13"/>
        <v>2</v>
      </c>
      <c r="AL76" s="82">
        <f t="shared" si="14"/>
        <v>4</v>
      </c>
      <c r="AM76" s="82" t="str">
        <f t="shared" si="15"/>
        <v>-</v>
      </c>
      <c r="AN76" s="82" t="str">
        <f t="shared" si="16"/>
        <v>-</v>
      </c>
      <c r="AO76" s="82" t="str">
        <f t="shared" si="17"/>
        <v>-</v>
      </c>
      <c r="AP76" s="82" t="str">
        <f t="shared" si="18"/>
        <v>-</v>
      </c>
      <c r="AQ76" s="82" t="str">
        <f t="shared" si="19"/>
        <v>-</v>
      </c>
      <c r="AR76" s="82" t="str">
        <f t="shared" si="20"/>
        <v>-</v>
      </c>
      <c r="AT76" s="82">
        <f t="shared" si="4"/>
        <v>2</v>
      </c>
      <c r="AU76" s="82">
        <f ca="1">IF(    MAX(OFFSET(AL76,0,0,MATCH("-",AL76:AL$638,0))) = 0,"",
IFERROR(MAX(OFFSET(AL76,0,0,MATCH("-",AL76:AL$638,0))),""))</f>
        <v>11</v>
      </c>
      <c r="AV76" s="82" t="str">
        <f ca="1">IF(    MAX(OFFSET(AM76,0,0,MATCH("-",AM76:AM$638,0))) = 0,"",
IFERROR(MAX(OFFSET(AM76,0,0,MATCH("-",AM76:AM$638,0))),""))</f>
        <v/>
      </c>
      <c r="AW76" s="82" t="str">
        <f ca="1">IF(    MAX(OFFSET(AN76,0,0,MATCH("-",AN76:AN$638,0))) = 0,"",
IFERROR(MAX(OFFSET(AN76,0,0,MATCH("-",AN76:AN$638,0))),""))</f>
        <v/>
      </c>
      <c r="AX76" s="82" t="str">
        <f ca="1">IF(    MAX(OFFSET(AO76,0,0,MATCH("-",AO76:AO$638,0))) = 0,"",
IFERROR(MAX(OFFSET(AO76,0,0,MATCH("-",AO76:AO$638,0))),""))</f>
        <v/>
      </c>
      <c r="AY76" s="82" t="str">
        <f ca="1">IF(    MAX(OFFSET(AP76,0,0,MATCH("-",AP76:AP$638,0))) = 0,"",
IFERROR(MAX(OFFSET(AP76,0,0,MATCH("-",AP76:AP$638,0))),""))</f>
        <v/>
      </c>
      <c r="AZ76" s="82" t="str">
        <f ca="1">IF(    MAX(OFFSET(AQ76,0,0,MATCH("-",AQ76:AQ$638,0))) = 0,"",
IFERROR(MAX(OFFSET(AQ76,0,0,MATCH("-",AQ76:AQ$638,0))),""))</f>
        <v/>
      </c>
      <c r="BA76" s="82" t="str">
        <f ca="1">IF(    MAX(OFFSET(AR76,0,0,MATCH("-",AR76:AR$638,0))) = 0,"",
IFERROR(MAX(OFFSET(AR76,0,0,MATCH("-",AR76:AR$638,0))),""))</f>
        <v/>
      </c>
      <c r="BB76" s="112">
        <f t="shared" ca="1" si="21"/>
        <v>57.272727272727273</v>
      </c>
      <c r="BC76" s="111">
        <f t="shared" ca="1" si="22"/>
        <v>0</v>
      </c>
      <c r="BD76" s="112">
        <f t="shared" ca="1" si="23"/>
        <v>0</v>
      </c>
      <c r="BE76" s="111">
        <f t="shared" ca="1" si="24"/>
        <v>13.63636363636364</v>
      </c>
      <c r="BF76" s="113">
        <f t="shared" ca="1" si="25"/>
        <v>2000</v>
      </c>
      <c r="BG76" s="113">
        <f t="shared" ca="1" si="26"/>
        <v>0</v>
      </c>
      <c r="BH76" s="112">
        <f t="shared" ca="1" si="27"/>
        <v>2000</v>
      </c>
      <c r="BI76" s="112">
        <f t="shared" ca="1" si="28"/>
        <v>13.63636363636364</v>
      </c>
      <c r="BJ76" s="157"/>
      <c r="BK76" s="157"/>
      <c r="BL76" s="158" t="str">
        <f>scriv!AM38</f>
        <v>Story</v>
      </c>
      <c r="BM76" s="157"/>
      <c r="BN76" s="157" t="str">
        <f t="shared" si="29"/>
        <v>node</v>
      </c>
      <c r="BO76" s="157"/>
      <c r="BP76" s="159">
        <f t="shared" ca="1" si="30"/>
        <v>1</v>
      </c>
      <c r="BQ76" s="159">
        <f t="shared" ca="1" si="31"/>
        <v>1</v>
      </c>
      <c r="BR76" s="159">
        <f t="shared" si="5"/>
        <v>1</v>
      </c>
      <c r="BS76" s="159" t="str">
        <f t="shared" si="6"/>
        <v>symbol</v>
      </c>
      <c r="BT76" s="157" t="str">
        <f>IF(scriv!V38&lt;&gt;"",scriv!V38,
IF(E76="",IFERROR(VLOOKUP(BL76,$AH$40:$BT$638,39,FALSE),$BT$36),
$BT$37))</f>
        <v>uno</v>
      </c>
      <c r="BU76" s="166">
        <f t="shared" ca="1" si="32"/>
        <v>2000</v>
      </c>
      <c r="BV76" s="166">
        <f t="shared" ca="1" si="33"/>
        <v>13.64</v>
      </c>
      <c r="BW76" s="166">
        <f t="shared" ca="1" si="34"/>
        <v>0</v>
      </c>
      <c r="BX76" s="166">
        <f t="shared" ca="1" si="35"/>
        <v>0</v>
      </c>
      <c r="BY76" s="180" t="str">
        <f t="shared" si="36"/>
        <v/>
      </c>
      <c r="BZ76" s="180" t="str">
        <f t="shared" si="37"/>
        <v/>
      </c>
      <c r="CA76" s="81" t="str">
        <f>IF(scriv!E38&lt;&gt;"",scriv!E38,"")</f>
        <v/>
      </c>
      <c r="CB76" s="82">
        <f t="shared" si="9"/>
        <v>0</v>
      </c>
      <c r="CC76" s="82">
        <f t="shared" si="38"/>
        <v>2.4</v>
      </c>
      <c r="CD76" s="82" t="str">
        <f t="shared" si="39"/>
        <v>4</v>
      </c>
      <c r="CE76" s="82" t="str">
        <f t="shared" si="40"/>
        <v>-</v>
      </c>
      <c r="CF76" s="82" t="str">
        <f t="shared" si="41"/>
        <v>-</v>
      </c>
      <c r="CG76" s="82" t="str">
        <f t="shared" si="42"/>
        <v>-</v>
      </c>
      <c r="CH76" s="82" t="str">
        <f t="shared" si="43"/>
        <v>-</v>
      </c>
      <c r="CI76" s="82" t="str">
        <f t="shared" si="44"/>
        <v>-</v>
      </c>
      <c r="CJ76" s="82" t="str">
        <f t="shared" si="45"/>
        <v>-</v>
      </c>
      <c r="CK76" s="82" t="str">
        <f t="shared" si="46"/>
        <v>-</v>
      </c>
    </row>
    <row r="77" spans="1:89" s="82" customFormat="1" ht="18" customHeight="1">
      <c r="A77" s="81" t="str">
        <f>scriv!AL39</f>
        <v>Zoom1</v>
      </c>
      <c r="B77" s="81" t="str">
        <f>IF(scriv!D39&lt;&gt;"",scriv!D39,"")</f>
        <v>Zoom 1</v>
      </c>
      <c r="C77" s="81" t="str">
        <f>IF( scriv!AP39&lt;&gt;"", IF(D77&lt;&gt;"","connection ","")&amp;scriv!AP39,IF(D77&lt;&gt;"","connection",""))</f>
        <v/>
      </c>
      <c r="D77" s="82" t="str">
        <f>scriv!AN39</f>
        <v/>
      </c>
      <c r="E77" s="82" t="str">
        <f>scriv!AO39</f>
        <v/>
      </c>
      <c r="F77" s="156">
        <f>ROW()</f>
        <v>77</v>
      </c>
      <c r="G77" s="288">
        <f>scriv!AC39</f>
        <v>0</v>
      </c>
      <c r="H77" s="288">
        <f>scriv!AD39</f>
        <v>0</v>
      </c>
      <c r="I77" s="81" t="str">
        <f>IF(scriv!AE39&lt;&gt;"",scriv!AE39,J77)</f>
        <v>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J77" s="81" t="str">
        <f>IF(scriv!AF39&lt;&gt;"",scriv!AF39,"")</f>
        <v>Zoom Functions_x000D_zoom_x000D_=numbericValue (1.0 = map size)_x000D_Set the map zoom level to the value_x000D__x000D_goto &amp; gotoz_x000D_=unoID_x000D_Pan, or pan+zoom to the UNO_x000D_goto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K77" s="82" t="str">
        <f>IF(scriv!Y39&lt;&gt;"",scriv!Y39,$K$36)</f>
        <v>none</v>
      </c>
      <c r="L77" s="82">
        <f>IF(scriv!Z39&lt;&gt;"",scriv!Z39,$L$36)</f>
        <v>0</v>
      </c>
      <c r="M77" s="82" t="str">
        <f>IF(scriv!AA39&lt;&gt;"",scriv!AA39,$M$36)</f>
        <v>OpenClose</v>
      </c>
      <c r="N77" s="82">
        <f>IF(scriv!AB39&lt;&gt;"",scriv!AB39,$N$36)</f>
        <v>0</v>
      </c>
      <c r="O77" s="119" t="str">
        <f t="shared" si="8"/>
        <v/>
      </c>
      <c r="P77" s="81" t="str">
        <f>IF(scriv!I39&lt;&gt;"",scriv!I39,"")</f>
        <v/>
      </c>
      <c r="Q77" s="81" t="str">
        <f>IF(scriv!J39&lt;&gt;"",scriv!J39,"")</f>
        <v/>
      </c>
      <c r="R77" s="81">
        <f>IF(scriv!K39&lt;&gt;"",scriv!K39,
IF(I77&lt;&gt;"",1,$R$36))</f>
        <v>1</v>
      </c>
      <c r="S77" s="81" t="str">
        <f>IF(scriv!L39&lt;&gt;"",scriv!L39,
IF(scriv!AF39&lt;&gt;"",$S$36,"none"))</f>
        <v>hover</v>
      </c>
      <c r="T77" s="81" t="str">
        <f>IF(scriv!Q39&lt;&gt;"",scriv!Q39,"")</f>
        <v/>
      </c>
      <c r="U77" s="81" t="str">
        <f>IF(scriv!R39&lt;&gt;"",scriv!R39,"")</f>
        <v/>
      </c>
      <c r="V77" s="81" t="str">
        <f>IF(scriv!S39&lt;&gt;"",scriv!S39,"")</f>
        <v/>
      </c>
      <c r="W77" s="81" t="str">
        <f>IF(scriv!T39&lt;&gt;"",scriv!T39,"")</f>
        <v/>
      </c>
      <c r="X77" s="81" t="str">
        <f>IF($E77="",
( IF(scriv!AH39&lt;&gt;"", LEFT( scriv!AH39, FIND(",",scriv!AH39)-1) &amp; "=" &amp; $AH77 &amp; RIGHT( scriv!AH39, LEN(scriv!AH39) + 1 - FIND(",",scriv!AH39)),
  IF($X$36&lt;&gt;"",LEFT( X$36, FIND(",",X$36)-1) &amp; "=" &amp; $AH77 &amp; RIGHT( X$36, LEN(X$36) + 1 - FIND(",",X$36)),""))),
IF(scriv!M39&lt;&gt;"", LEFT( scriv!M39, FIND(",",scriv!M39)-1) &amp; "=" &amp; $AH77 &amp; RIGHT( scriv!M39, LEN(scriv!M39) + 1 - FIND(",",scriv!M39)),
LEFT( X$37, FIND(",",X$37)-1) &amp; "=" &amp; $AH77 &amp; RIGHT( X$37, LEN(X$37) + 1 - FIND(",",X$37))))</f>
        <v>fadeOn=Zoom1,0.8</v>
      </c>
      <c r="Y77" s="81" t="str">
        <f>IF($E77="",
( IF(scriv!AI39&lt;&gt;"", LEFT( scriv!AI39, FIND(",",scriv!AI39)-1) &amp; "=" &amp; $AH77 &amp; RIGHT( scriv!AI39, LEN(scriv!AI39) + 1 - FIND(",",scriv!AI39)),
  IF($Y$36&lt;&gt;"",LEFT( Y$36, FIND(",",Y$36)-1) &amp; "=" &amp; $AH77 &amp; RIGHT( Y$36, LEN(Y$36) + 1 - FIND(",",Y$36)),""))),
IF(scriv!N39&lt;&gt;"", LEFT( scriv!N39, FIND(",",scriv!N39)-1) &amp; "=" &amp; $AH77 &amp; RIGHT( scriv!N39, LEN(scriv!N39) + 1 - FIND(",",scriv!N39)),
LEFT( Y$37, FIND(",",Y$37)-1) &amp; "=" &amp; $AH77 &amp; RIGHT( Y$37, LEN(Y$37) + 1 - FIND(",",Y$37))))</f>
        <v>fadeOff=Zoom1,0.8</v>
      </c>
      <c r="Z77" s="81" t="str">
        <f>IF($E77="",
( IF(scriv!AJ39&lt;&gt;"", LEFT( scriv!AJ39, FIND(",",scriv!AJ39)-1) &amp; "=" &amp; $AH77 &amp; RIGHT( scriv!AJ39, LEN(scriv!AJ39) + 1 - FIND(",",scriv!AJ39)),
  IF($Z$36&lt;&gt;"",LEFT( Z$36, FIND(",",Z$36)-1) &amp; "=" &amp; $AH77 &amp; RIGHT( Z$36, LEN(Z$36) + 1 - FIND(",",Z$36)),""))),
IF(scriv!O39&lt;&gt;"", LEFT( scriv!O39, FIND(",",scriv!O39)-1) &amp; "=" &amp; $AH77 &amp; RIGHT( scriv!O39, LEN(scriv!O39) + 1 - FIND(",",scriv!O39)),
LEFT( Z$37, FIND(",",Z$37)-1) &amp; "=" &amp; $AH77 &amp; RIGHT( Z$37, LEN(Z$37) + 1 - FIND(",",Z$37))))</f>
        <v>fadeOpen=Zoom1,1.2</v>
      </c>
      <c r="AA77" s="81" t="str">
        <f>IF($E77="",
( IF(scriv!AK39&lt;&gt;"", LEFT( scriv!AK39, FIND(",",scriv!AK39)-1) &amp; "=" &amp; $AH77 &amp; RIGHT( scriv!AK39, LEN(scriv!AK39) + 1 - FIND(",",scriv!AK39)),
  IF($AA$36&lt;&gt;"",LEFT( AA$36, FIND(",",AA$36)-1) &amp; "=" &amp; $AH77 &amp; RIGHT( AA$36, LEN(AA$36) + 1 - FIND(",",AA$36)),""))),
IF(scriv!P39&lt;&gt;"", LEFT( scriv!P39, FIND(",",scriv!P39)-1) &amp; "=" &amp; $AH77 &amp; RIGHT( scriv!P39, LEN(scriv!P39) + 1 - FIND(",",scriv!P39)),
LEFT( AA$37, FIND(",",AA$37)-1) &amp; "=" &amp; $AH77 &amp; RIGHT( AA$37, LEN(AA$37) + 1 - FIND(",",AA$37))))</f>
        <v>fadeClose=Zoom1,1.2</v>
      </c>
      <c r="AB77" s="167" t="str">
        <f t="shared" si="2"/>
        <v>noTitle</v>
      </c>
      <c r="AC77" s="167"/>
      <c r="AD77" s="45"/>
      <c r="AE77" s="168"/>
      <c r="AF77" s="169" t="str">
        <f>IF(D77="",scriv!B39,"")</f>
        <v>2.4.1</v>
      </c>
      <c r="AG77" s="170" t="str">
        <f t="shared" si="10"/>
        <v/>
      </c>
      <c r="AH77" s="169" t="str">
        <f t="shared" si="11"/>
        <v>Zoom1</v>
      </c>
      <c r="AI77" s="169" t="str">
        <f t="shared" si="12"/>
        <v>Zoom 1</v>
      </c>
      <c r="AJ77" s="86">
        <f>ROUNDDOWN( (LEN(scriv!B39)+1) / 2, 0 )</f>
        <v>3</v>
      </c>
      <c r="AK77" s="82">
        <f t="shared" si="13"/>
        <v>2</v>
      </c>
      <c r="AL77" s="82">
        <f t="shared" si="14"/>
        <v>4</v>
      </c>
      <c r="AM77" s="82">
        <f t="shared" si="15"/>
        <v>1</v>
      </c>
      <c r="AN77" s="82" t="str">
        <f t="shared" si="16"/>
        <v>-</v>
      </c>
      <c r="AO77" s="82" t="str">
        <f t="shared" si="17"/>
        <v>-</v>
      </c>
      <c r="AP77" s="82" t="str">
        <f t="shared" si="18"/>
        <v>-</v>
      </c>
      <c r="AQ77" s="82" t="str">
        <f t="shared" si="19"/>
        <v>-</v>
      </c>
      <c r="AR77" s="82" t="str">
        <f t="shared" si="20"/>
        <v>-</v>
      </c>
      <c r="AT77" s="82">
        <f t="shared" si="4"/>
        <v>2</v>
      </c>
      <c r="AU77" s="82">
        <f ca="1">IF(    MAX(OFFSET(AL77,0,0,MATCH("-",AL77:AL$638,0))) = 0,"",
IFERROR(MAX(OFFSET(AL77,0,0,MATCH("-",AL77:AL$638,0))),""))</f>
        <v>11</v>
      </c>
      <c r="AV77" s="82">
        <f ca="1">IF(    MAX(OFFSET(AM77,0,0,MATCH("-",AM77:AM$638,0))) = 0,"",
IFERROR(MAX(OFFSET(AM77,0,0,MATCH("-",AM77:AM$638,0))),""))</f>
        <v>3</v>
      </c>
      <c r="AW77" s="82" t="str">
        <f ca="1">IF(    MAX(OFFSET(AN77,0,0,MATCH("-",AN77:AN$638,0))) = 0,"",
IFERROR(MAX(OFFSET(AN77,0,0,MATCH("-",AN77:AN$638,0))),""))</f>
        <v/>
      </c>
      <c r="AX77" s="82" t="str">
        <f ca="1">IF(    MAX(OFFSET(AO77,0,0,MATCH("-",AO77:AO$638,0))) = 0,"",
IFERROR(MAX(OFFSET(AO77,0,0,MATCH("-",AO77:AO$638,0))),""))</f>
        <v/>
      </c>
      <c r="AY77" s="82" t="str">
        <f ca="1">IF(    MAX(OFFSET(AP77,0,0,MATCH("-",AP77:AP$638,0))) = 0,"",
IFERROR(MAX(OFFSET(AP77,0,0,MATCH("-",AP77:AP$638,0))),""))</f>
        <v/>
      </c>
      <c r="AZ77" s="82" t="str">
        <f ca="1">IF(    MAX(OFFSET(AQ77,0,0,MATCH("-",AQ77:AQ$638,0))) = 0,"",
IFERROR(MAX(OFFSET(AQ77,0,0,MATCH("-",AQ77:AQ$638,0))),""))</f>
        <v/>
      </c>
      <c r="BA77" s="82" t="str">
        <f ca="1">IF(    MAX(OFFSET(AR77,0,0,MATCH("-",AR77:AR$638,0))) = 0,"",
IFERROR(MAX(OFFSET(AR77,0,0,MATCH("-",AR77:AR$638,0))),""))</f>
        <v/>
      </c>
      <c r="BB77" s="112">
        <f t="shared" ca="1" si="21"/>
        <v>51.81818181818182</v>
      </c>
      <c r="BC77" s="111">
        <f t="shared" ca="1" si="22"/>
        <v>0</v>
      </c>
      <c r="BD77" s="112">
        <f t="shared" ca="1" si="23"/>
        <v>0</v>
      </c>
      <c r="BE77" s="111">
        <f t="shared" ca="1" si="24"/>
        <v>-53.030303030303017</v>
      </c>
      <c r="BF77" s="113">
        <f t="shared" ca="1" si="25"/>
        <v>2000</v>
      </c>
      <c r="BG77" s="113">
        <f t="shared" ca="1" si="26"/>
        <v>0</v>
      </c>
      <c r="BH77" s="112">
        <f t="shared" ca="1" si="27"/>
        <v>2000</v>
      </c>
      <c r="BI77" s="112">
        <f t="shared" ca="1" si="28"/>
        <v>-53.030303030303017</v>
      </c>
      <c r="BJ77" s="157"/>
      <c r="BK77" s="157"/>
      <c r="BL77" s="158" t="str">
        <f>scriv!AM39</f>
        <v>ZoomingPanningHighlighting</v>
      </c>
      <c r="BM77" s="157"/>
      <c r="BN77" s="157" t="str">
        <f t="shared" si="29"/>
        <v>node</v>
      </c>
      <c r="BO77" s="157"/>
      <c r="BP77" s="159">
        <f t="shared" ca="1" si="30"/>
        <v>1</v>
      </c>
      <c r="BQ77" s="159">
        <f t="shared" ca="1" si="31"/>
        <v>1</v>
      </c>
      <c r="BR77" s="159">
        <f t="shared" si="5"/>
        <v>1</v>
      </c>
      <c r="BS77" s="159" t="str">
        <f t="shared" si="6"/>
        <v>symbol</v>
      </c>
      <c r="BT77" s="157" t="str">
        <f>IF(scriv!V39&lt;&gt;"",scriv!V39,
IF(E77="",IFERROR(VLOOKUP(BL77,$AH$40:$BT$638,39,FALSE),$BT$36),
$BT$37))</f>
        <v>uno</v>
      </c>
      <c r="BU77" s="166">
        <f t="shared" ca="1" si="32"/>
        <v>2000</v>
      </c>
      <c r="BV77" s="166">
        <f t="shared" ca="1" si="33"/>
        <v>-53.03</v>
      </c>
      <c r="BW77" s="166">
        <f t="shared" ca="1" si="34"/>
        <v>0</v>
      </c>
      <c r="BX77" s="166">
        <f t="shared" ca="1" si="35"/>
        <v>0</v>
      </c>
      <c r="BY77" s="180" t="str">
        <f t="shared" si="36"/>
        <v/>
      </c>
      <c r="BZ77" s="180" t="str">
        <f t="shared" si="37"/>
        <v/>
      </c>
      <c r="CA77" s="81" t="str">
        <f>IF(scriv!E39&lt;&gt;"",scriv!E39,"")</f>
        <v/>
      </c>
      <c r="CB77" s="82">
        <f t="shared" si="9"/>
        <v>0</v>
      </c>
      <c r="CC77" s="82" t="str">
        <f t="shared" si="38"/>
        <v>2.4.1</v>
      </c>
      <c r="CD77" s="82" t="str">
        <f t="shared" si="39"/>
        <v>4.1</v>
      </c>
      <c r="CE77" s="82" t="str">
        <f t="shared" si="40"/>
        <v>1</v>
      </c>
      <c r="CF77" s="82" t="str">
        <f t="shared" si="41"/>
        <v>-</v>
      </c>
      <c r="CG77" s="82" t="str">
        <f t="shared" si="42"/>
        <v>-</v>
      </c>
      <c r="CH77" s="82" t="str">
        <f t="shared" si="43"/>
        <v>-</v>
      </c>
      <c r="CI77" s="82" t="str">
        <f t="shared" si="44"/>
        <v>-</v>
      </c>
      <c r="CJ77" s="82" t="str">
        <f t="shared" si="45"/>
        <v>-</v>
      </c>
      <c r="CK77" s="82" t="str">
        <f t="shared" si="46"/>
        <v>-</v>
      </c>
    </row>
    <row r="78" spans="1:89" s="82" customFormat="1" ht="18" customHeight="1">
      <c r="A78" s="81" t="str">
        <f>scriv!AL40</f>
        <v>Highlighting</v>
      </c>
      <c r="B78" s="81" t="str">
        <f>IF(scriv!D40&lt;&gt;"",scriv!D40,"")</f>
        <v>Highlighting</v>
      </c>
      <c r="C78" s="81" t="str">
        <f>IF( scriv!AP40&lt;&gt;"", IF(D78&lt;&gt;"","connection ","")&amp;scriv!AP40,IF(D78&lt;&gt;"","connection",""))</f>
        <v/>
      </c>
      <c r="D78" s="82" t="str">
        <f>scriv!AN40</f>
        <v/>
      </c>
      <c r="E78" s="82" t="str">
        <f>scriv!AO40</f>
        <v/>
      </c>
      <c r="F78" s="156">
        <f>ROW()</f>
        <v>78</v>
      </c>
      <c r="G78" s="288">
        <f>scriv!AC40</f>
        <v>0</v>
      </c>
      <c r="H78" s="288">
        <f>scriv!AD40</f>
        <v>0</v>
      </c>
      <c r="I78" s="81" t="str">
        <f>IF(scriv!AE40&lt;&gt;"",scriv!AE40,J78)</f>
        <v>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v>
      </c>
      <c r="J78" s="81" t="str">
        <f>IF(scriv!AF40&lt;&gt;"",scriv!AF40,"")</f>
        <v>Highlighting_x000D_The highlighting functions creates a dimming rectangle object with the color 'bw' (0 = black or 1 = white) and opacity ¬†'hltOpacity', with the fade duration of 'hltDuration'.  The functions then moves the UNO artwork above the dimming layer. ¬†When togglehlt or unhlt turns off the last highlighted UNO, it will also turn off the dimming layer. _x000D_The highlighting functions in customstuff.js:_x000D_sethlt=hltDuration, hltOpacity, bw Changes the default highlighting variables_x000D_Hlt=unoID    Highlights the UNO_x000D_Unhlt=unoID    Un-highlights the UNO_x000D_Unhlt=all    Un-highlights all highlighted UNOs_x000D_Togglehlt=unoID    Toggles the highlight for the UNO_x000D__x000D_The highlighting commands use these global variables with these defaults:_x000D_hltDuration = 1.0; _x000D_hltOpacity = 0.80; _x000D_bw = 1; ¬†¬†¬†¬†¬†¬†¬†¬†¬†¬†¬†_x000D_See ¬†keyboard shortcuts for re. using the keyboard to control highlighting._x000D_Note that highlighting ¬†can also be used to temporarily change the stacking order. ¬†¬†A hltOpacity value of 0 can be used to rearrange the stacking order without dimming anything._x000D_</v>
      </c>
      <c r="K78" s="82" t="str">
        <f>IF(scriv!Y40&lt;&gt;"",scriv!Y40,$K$36)</f>
        <v>none</v>
      </c>
      <c r="L78" s="82">
        <f>IF(scriv!Z40&lt;&gt;"",scriv!Z40,$L$36)</f>
        <v>0</v>
      </c>
      <c r="M78" s="82" t="str">
        <f>IF(scriv!AA40&lt;&gt;"",scriv!AA40,$M$36)</f>
        <v>OpenClose</v>
      </c>
      <c r="N78" s="82">
        <f>IF(scriv!AB40&lt;&gt;"",scriv!AB40,$N$36)</f>
        <v>0</v>
      </c>
      <c r="O78" s="119" t="str">
        <f t="shared" si="8"/>
        <v/>
      </c>
      <c r="P78" s="81" t="str">
        <f>IF(scriv!I40&lt;&gt;"",scriv!I40,"")</f>
        <v/>
      </c>
      <c r="Q78" s="81" t="str">
        <f>IF(scriv!J40&lt;&gt;"",scriv!J40,"")</f>
        <v/>
      </c>
      <c r="R78" s="81">
        <f>IF(scriv!K40&lt;&gt;"",scriv!K40,
IF(I78&lt;&gt;"",1,$R$36))</f>
        <v>1</v>
      </c>
      <c r="S78" s="81" t="str">
        <f>IF(scriv!L40&lt;&gt;"",scriv!L40,
IF(scriv!AF40&lt;&gt;"",$S$36,"none"))</f>
        <v>hover</v>
      </c>
      <c r="T78" s="81" t="str">
        <f>IF(scriv!Q40&lt;&gt;"",scriv!Q40,"")</f>
        <v/>
      </c>
      <c r="U78" s="81" t="str">
        <f>IF(scriv!R40&lt;&gt;"",scriv!R40,"")</f>
        <v/>
      </c>
      <c r="V78" s="81" t="str">
        <f>IF(scriv!S40&lt;&gt;"",scriv!S40,"")</f>
        <v/>
      </c>
      <c r="W78" s="81" t="str">
        <f>IF(scriv!T40&lt;&gt;"",scriv!T40,"")</f>
        <v/>
      </c>
      <c r="X78" s="81" t="str">
        <f>IF($E78="",
( IF(scriv!AH40&lt;&gt;"", LEFT( scriv!AH40, FIND(",",scriv!AH40)-1) &amp; "=" &amp; $AH78 &amp; RIGHT( scriv!AH40, LEN(scriv!AH40) + 1 - FIND(",",scriv!AH40)),
  IF($X$36&lt;&gt;"",LEFT( X$36, FIND(",",X$36)-1) &amp; "=" &amp; $AH78 &amp; RIGHT( X$36, LEN(X$36) + 1 - FIND(",",X$36)),""))),
IF(scriv!M40&lt;&gt;"", LEFT( scriv!M40, FIND(",",scriv!M40)-1) &amp; "=" &amp; $AH78 &amp; RIGHT( scriv!M40, LEN(scriv!M40) + 1 - FIND(",",scriv!M40)),
LEFT( X$37, FIND(",",X$37)-1) &amp; "=" &amp; $AH78 &amp; RIGHT( X$37, LEN(X$37) + 1 - FIND(",",X$37))))</f>
        <v>fadeOn=Highlighting,0.8</v>
      </c>
      <c r="Y78" s="81" t="str">
        <f>IF($E78="",
( IF(scriv!AI40&lt;&gt;"", LEFT( scriv!AI40, FIND(",",scriv!AI40)-1) &amp; "=" &amp; $AH78 &amp; RIGHT( scriv!AI40, LEN(scriv!AI40) + 1 - FIND(",",scriv!AI40)),
  IF($Y$36&lt;&gt;"",LEFT( Y$36, FIND(",",Y$36)-1) &amp; "=" &amp; $AH78 &amp; RIGHT( Y$36, LEN(Y$36) + 1 - FIND(",",Y$36)),""))),
IF(scriv!N40&lt;&gt;"", LEFT( scriv!N40, FIND(",",scriv!N40)-1) &amp; "=" &amp; $AH78 &amp; RIGHT( scriv!N40, LEN(scriv!N40) + 1 - FIND(",",scriv!N40)),
LEFT( Y$37, FIND(",",Y$37)-1) &amp; "=" &amp; $AH78 &amp; RIGHT( Y$37, LEN(Y$37) + 1 - FIND(",",Y$37))))</f>
        <v>fadeOff=Highlighting,0.8</v>
      </c>
      <c r="Z78" s="81" t="str">
        <f>IF($E78="",
( IF(scriv!AJ40&lt;&gt;"", LEFT( scriv!AJ40, FIND(",",scriv!AJ40)-1) &amp; "=" &amp; $AH78 &amp; RIGHT( scriv!AJ40, LEN(scriv!AJ40) + 1 - FIND(",",scriv!AJ40)),
  IF($Z$36&lt;&gt;"",LEFT( Z$36, FIND(",",Z$36)-1) &amp; "=" &amp; $AH78 &amp; RIGHT( Z$36, LEN(Z$36) + 1 - FIND(",",Z$36)),""))),
IF(scriv!O40&lt;&gt;"", LEFT( scriv!O40, FIND(",",scriv!O40)-1) &amp; "=" &amp; $AH78 &amp; RIGHT( scriv!O40, LEN(scriv!O40) + 1 - FIND(",",scriv!O40)),
LEFT( Z$37, FIND(",",Z$37)-1) &amp; "=" &amp; $AH78 &amp; RIGHT( Z$37, LEN(Z$37) + 1 - FIND(",",Z$37))))</f>
        <v>fadeOpen=Highlighting,1.2</v>
      </c>
      <c r="AA78" s="81" t="str">
        <f>IF($E78="",
( IF(scriv!AK40&lt;&gt;"", LEFT( scriv!AK40, FIND(",",scriv!AK40)-1) &amp; "=" &amp; $AH78 &amp; RIGHT( scriv!AK40, LEN(scriv!AK40) + 1 - FIND(",",scriv!AK40)),
  IF($AA$36&lt;&gt;"",LEFT( AA$36, FIND(",",AA$36)-1) &amp; "=" &amp; $AH78 &amp; RIGHT( AA$36, LEN(AA$36) + 1 - FIND(",",AA$36)),""))),
IF(scriv!P40&lt;&gt;"", LEFT( scriv!P40, FIND(",",scriv!P40)-1) &amp; "=" &amp; $AH78 &amp; RIGHT( scriv!P40, LEN(scriv!P40) + 1 - FIND(",",scriv!P40)),
LEFT( AA$37, FIND(",",AA$37)-1) &amp; "=" &amp; $AH78 &amp; RIGHT( AA$37, LEN(AA$37) + 1 - FIND(",",AA$37))))</f>
        <v>fadeClose=Highlighting,1.2</v>
      </c>
      <c r="AB78" s="167" t="str">
        <f t="shared" si="2"/>
        <v>noTitle</v>
      </c>
      <c r="AC78" s="167"/>
      <c r="AD78" s="45"/>
      <c r="AE78" s="168"/>
      <c r="AF78" s="169" t="str">
        <f>IF(D78="",scriv!B40,"")</f>
        <v>2.4.2</v>
      </c>
      <c r="AG78" s="170" t="str">
        <f t="shared" si="10"/>
        <v/>
      </c>
      <c r="AH78" s="169" t="str">
        <f t="shared" si="11"/>
        <v>Highlighting</v>
      </c>
      <c r="AI78" s="169" t="str">
        <f t="shared" si="12"/>
        <v>Highlighting</v>
      </c>
      <c r="AJ78" s="86">
        <f>ROUNDDOWN( (LEN(scriv!B40)+1) / 2, 0 )</f>
        <v>3</v>
      </c>
      <c r="AK78" s="82">
        <f t="shared" si="13"/>
        <v>2</v>
      </c>
      <c r="AL78" s="82">
        <f t="shared" si="14"/>
        <v>4</v>
      </c>
      <c r="AM78" s="82">
        <f t="shared" si="15"/>
        <v>2</v>
      </c>
      <c r="AN78" s="82" t="str">
        <f t="shared" si="16"/>
        <v>-</v>
      </c>
      <c r="AO78" s="82" t="str">
        <f t="shared" si="17"/>
        <v>-</v>
      </c>
      <c r="AP78" s="82" t="str">
        <f t="shared" si="18"/>
        <v>-</v>
      </c>
      <c r="AQ78" s="82" t="str">
        <f t="shared" si="19"/>
        <v>-</v>
      </c>
      <c r="AR78" s="82" t="str">
        <f t="shared" si="20"/>
        <v>-</v>
      </c>
      <c r="AT78" s="82">
        <f t="shared" si="4"/>
        <v>2</v>
      </c>
      <c r="AU78" s="82">
        <f ca="1">IF(    MAX(OFFSET(AL78,0,0,MATCH("-",AL78:AL$638,0))) = 0,"",
IFERROR(MAX(OFFSET(AL78,0,0,MATCH("-",AL78:AL$638,0))),""))</f>
        <v>11</v>
      </c>
      <c r="AV78" s="82">
        <f ca="1">IF(    MAX(OFFSET(AM78,0,0,MATCH("-",AM78:AM$638,0))) = 0,"",
IFERROR(MAX(OFFSET(AM78,0,0,MATCH("-",AM78:AM$638,0))),""))</f>
        <v>3</v>
      </c>
      <c r="AW78" s="82" t="str">
        <f ca="1">IF(    MAX(OFFSET(AN78,0,0,MATCH("-",AN78:AN$638,0))) = 0,"",
IFERROR(MAX(OFFSET(AN78,0,0,MATCH("-",AN78:AN$638,0))),""))</f>
        <v/>
      </c>
      <c r="AX78" s="82" t="str">
        <f ca="1">IF(    MAX(OFFSET(AO78,0,0,MATCH("-",AO78:AO$638,0))) = 0,"",
IFERROR(MAX(OFFSET(AO78,0,0,MATCH("-",AO78:AO$638,0))),""))</f>
        <v/>
      </c>
      <c r="AY78" s="82" t="str">
        <f ca="1">IF(    MAX(OFFSET(AP78,0,0,MATCH("-",AP78:AP$638,0))) = 0,"",
IFERROR(MAX(OFFSET(AP78,0,0,MATCH("-",AP78:AP$638,0))),""))</f>
        <v/>
      </c>
      <c r="AZ78" s="82" t="str">
        <f ca="1">IF(    MAX(OFFSET(AQ78,0,0,MATCH("-",AQ78:AQ$638,0))) = 0,"",
IFERROR(MAX(OFFSET(AQ78,0,0,MATCH("-",AQ78:AQ$638,0))),""))</f>
        <v/>
      </c>
      <c r="BA78" s="82" t="str">
        <f ca="1">IF(    MAX(OFFSET(AR78,0,0,MATCH("-",AR78:AR$638,0))) = 0,"",
IFERROR(MAX(OFFSET(AR78,0,0,MATCH("-",AR78:AR$638,0))),""))</f>
        <v/>
      </c>
      <c r="BB78" s="112">
        <f t="shared" ca="1" si="21"/>
        <v>57.272727272727273</v>
      </c>
      <c r="BC78" s="111">
        <f t="shared" ca="1" si="22"/>
        <v>0</v>
      </c>
      <c r="BD78" s="112">
        <f t="shared" ca="1" si="23"/>
        <v>0</v>
      </c>
      <c r="BE78" s="111">
        <f t="shared" ca="1" si="24"/>
        <v>13.636363636363654</v>
      </c>
      <c r="BF78" s="113">
        <f t="shared" ca="1" si="25"/>
        <v>2000</v>
      </c>
      <c r="BG78" s="113">
        <f t="shared" ca="1" si="26"/>
        <v>0</v>
      </c>
      <c r="BH78" s="112">
        <f t="shared" ca="1" si="27"/>
        <v>2000</v>
      </c>
      <c r="BI78" s="112">
        <f t="shared" ca="1" si="28"/>
        <v>13.636363636363654</v>
      </c>
      <c r="BJ78" s="157"/>
      <c r="BK78" s="157"/>
      <c r="BL78" s="158" t="str">
        <f>scriv!AM40</f>
        <v>ZoomingPanningHighlighting</v>
      </c>
      <c r="BM78" s="157"/>
      <c r="BN78" s="157" t="str">
        <f t="shared" si="29"/>
        <v>node</v>
      </c>
      <c r="BO78" s="157"/>
      <c r="BP78" s="159">
        <f t="shared" ca="1" si="30"/>
        <v>1</v>
      </c>
      <c r="BQ78" s="159">
        <f t="shared" ca="1" si="31"/>
        <v>1</v>
      </c>
      <c r="BR78" s="159">
        <f t="shared" si="5"/>
        <v>1</v>
      </c>
      <c r="BS78" s="159" t="str">
        <f t="shared" si="6"/>
        <v>symbol</v>
      </c>
      <c r="BT78" s="157" t="str">
        <f>IF(scriv!V40&lt;&gt;"",scriv!V40,
IF(E78="",IFERROR(VLOOKUP(BL78,$AH$40:$BT$638,39,FALSE),$BT$36),
$BT$37))</f>
        <v>uno</v>
      </c>
      <c r="BU78" s="166">
        <f t="shared" ca="1" si="32"/>
        <v>2000</v>
      </c>
      <c r="BV78" s="166">
        <f t="shared" ca="1" si="33"/>
        <v>13.64</v>
      </c>
      <c r="BW78" s="166">
        <f t="shared" ca="1" si="34"/>
        <v>0</v>
      </c>
      <c r="BX78" s="166">
        <f t="shared" ca="1" si="35"/>
        <v>0</v>
      </c>
      <c r="BY78" s="180" t="str">
        <f t="shared" si="36"/>
        <v/>
      </c>
      <c r="BZ78" s="180" t="str">
        <f t="shared" si="37"/>
        <v/>
      </c>
      <c r="CA78" s="81" t="str">
        <f>IF(scriv!E40&lt;&gt;"",scriv!E40,"")</f>
        <v/>
      </c>
      <c r="CB78" s="82">
        <f t="shared" si="9"/>
        <v>0</v>
      </c>
      <c r="CC78" s="82" t="str">
        <f t="shared" si="38"/>
        <v>2.4.2</v>
      </c>
      <c r="CD78" s="82" t="str">
        <f t="shared" si="39"/>
        <v>4.2</v>
      </c>
      <c r="CE78" s="82" t="str">
        <f t="shared" si="40"/>
        <v>2</v>
      </c>
      <c r="CF78" s="82" t="str">
        <f t="shared" si="41"/>
        <v>-</v>
      </c>
      <c r="CG78" s="82" t="str">
        <f t="shared" si="42"/>
        <v>-</v>
      </c>
      <c r="CH78" s="82" t="str">
        <f t="shared" si="43"/>
        <v>-</v>
      </c>
      <c r="CI78" s="82" t="str">
        <f t="shared" si="44"/>
        <v>-</v>
      </c>
      <c r="CJ78" s="82" t="str">
        <f t="shared" si="45"/>
        <v>-</v>
      </c>
      <c r="CK78" s="82" t="str">
        <f t="shared" si="46"/>
        <v>-</v>
      </c>
    </row>
    <row r="79" spans="1:89" s="82" customFormat="1" ht="18" customHeight="1">
      <c r="A79" s="81" t="str">
        <f>scriv!AL41</f>
        <v>Pan</v>
      </c>
      <c r="B79" s="81" t="str">
        <f>IF(scriv!D41&lt;&gt;"",scriv!D41,"")</f>
        <v>Pan</v>
      </c>
      <c r="C79" s="81" t="str">
        <f>IF( scriv!AP41&lt;&gt;"", IF(D79&lt;&gt;"","connection ","")&amp;scriv!AP41,IF(D79&lt;&gt;"","connection",""))</f>
        <v/>
      </c>
      <c r="D79" s="82" t="str">
        <f>scriv!AN41</f>
        <v/>
      </c>
      <c r="E79" s="82" t="str">
        <f>scriv!AO41</f>
        <v/>
      </c>
      <c r="F79" s="156">
        <f>ROW()</f>
        <v>79</v>
      </c>
      <c r="G79" s="288">
        <f>scriv!AC41</f>
        <v>0</v>
      </c>
      <c r="H79" s="288">
        <f>scriv!AD41</f>
        <v>0</v>
      </c>
      <c r="I79" s="81" t="str">
        <f>IF(scriv!AE41&lt;&gt;"",scriv!AE41,J79)</f>
        <v>Panning_x000D_panx &amp; pany_x000D_=numericValue (in points)_x000D_Set the map center to the x / y value. ¬†Pan commands in the url are ignored if the url also contains a goto command or a gotoz command._x000D__x000D_</v>
      </c>
      <c r="J79" s="81" t="str">
        <f>IF(scriv!AF41&lt;&gt;"",scriv!AF41,"")</f>
        <v>Panning_x000D_panx &amp; pany_x000D_=numericValue (in points)_x000D_Set the map center to the x / y value. ¬†Pan commands in the url are ignored if the url also contains a goto command or a gotoz command._x000D__x000D_</v>
      </c>
      <c r="K79" s="82" t="str">
        <f>IF(scriv!Y41&lt;&gt;"",scriv!Y41,$K$36)</f>
        <v>none</v>
      </c>
      <c r="L79" s="82">
        <f>IF(scriv!Z41&lt;&gt;"",scriv!Z41,$L$36)</f>
        <v>0</v>
      </c>
      <c r="M79" s="82" t="str">
        <f>IF(scriv!AA41&lt;&gt;"",scriv!AA41,$M$36)</f>
        <v>OpenClose</v>
      </c>
      <c r="N79" s="82">
        <f>IF(scriv!AB41&lt;&gt;"",scriv!AB41,$N$36)</f>
        <v>0</v>
      </c>
      <c r="O79" s="119" t="str">
        <f t="shared" si="8"/>
        <v/>
      </c>
      <c r="P79" s="81" t="str">
        <f>IF(scriv!I41&lt;&gt;"",scriv!I41,"")</f>
        <v/>
      </c>
      <c r="Q79" s="81" t="str">
        <f>IF(scriv!J41&lt;&gt;"",scriv!J41,"")</f>
        <v/>
      </c>
      <c r="R79" s="81">
        <f>IF(scriv!K41&lt;&gt;"",scriv!K41,
IF(I79&lt;&gt;"",1,$R$36))</f>
        <v>1</v>
      </c>
      <c r="S79" s="81" t="str">
        <f>IF(scriv!L41&lt;&gt;"",scriv!L41,
IF(scriv!AF41&lt;&gt;"",$S$36,"none"))</f>
        <v>hover</v>
      </c>
      <c r="T79" s="81" t="str">
        <f>IF(scriv!Q41&lt;&gt;"",scriv!Q41,"")</f>
        <v/>
      </c>
      <c r="U79" s="81" t="str">
        <f>IF(scriv!R41&lt;&gt;"",scriv!R41,"")</f>
        <v/>
      </c>
      <c r="V79" s="81" t="str">
        <f>IF(scriv!S41&lt;&gt;"",scriv!S41,"")</f>
        <v/>
      </c>
      <c r="W79" s="81" t="str">
        <f>IF(scriv!T41&lt;&gt;"",scriv!T41,"")</f>
        <v/>
      </c>
      <c r="X79" s="81" t="str">
        <f>IF($E79="",
( IF(scriv!AH41&lt;&gt;"", LEFT( scriv!AH41, FIND(",",scriv!AH41)-1) &amp; "=" &amp; $AH79 &amp; RIGHT( scriv!AH41, LEN(scriv!AH41) + 1 - FIND(",",scriv!AH41)),
  IF($X$36&lt;&gt;"",LEFT( X$36, FIND(",",X$36)-1) &amp; "=" &amp; $AH79 &amp; RIGHT( X$36, LEN(X$36) + 1 - FIND(",",X$36)),""))),
IF(scriv!M41&lt;&gt;"", LEFT( scriv!M41, FIND(",",scriv!M41)-1) &amp; "=" &amp; $AH79 &amp; RIGHT( scriv!M41, LEN(scriv!M41) + 1 - FIND(",",scriv!M41)),
LEFT( X$37, FIND(",",X$37)-1) &amp; "=" &amp; $AH79 &amp; RIGHT( X$37, LEN(X$37) + 1 - FIND(",",X$37))))</f>
        <v>fadeOn=Pan,0.8</v>
      </c>
      <c r="Y79" s="81" t="str">
        <f>IF($E79="",
( IF(scriv!AI41&lt;&gt;"", LEFT( scriv!AI41, FIND(",",scriv!AI41)-1) &amp; "=" &amp; $AH79 &amp; RIGHT( scriv!AI41, LEN(scriv!AI41) + 1 - FIND(",",scriv!AI41)),
  IF($Y$36&lt;&gt;"",LEFT( Y$36, FIND(",",Y$36)-1) &amp; "=" &amp; $AH79 &amp; RIGHT( Y$36, LEN(Y$36) + 1 - FIND(",",Y$36)),""))),
IF(scriv!N41&lt;&gt;"", LEFT( scriv!N41, FIND(",",scriv!N41)-1) &amp; "=" &amp; $AH79 &amp; RIGHT( scriv!N41, LEN(scriv!N41) + 1 - FIND(",",scriv!N41)),
LEFT( Y$37, FIND(",",Y$37)-1) &amp; "=" &amp; $AH79 &amp; RIGHT( Y$37, LEN(Y$37) + 1 - FIND(",",Y$37))))</f>
        <v>fadeOff=Pan,0.8</v>
      </c>
      <c r="Z79" s="81" t="str">
        <f>IF($E79="",
( IF(scriv!AJ41&lt;&gt;"", LEFT( scriv!AJ41, FIND(",",scriv!AJ41)-1) &amp; "=" &amp; $AH79 &amp; RIGHT( scriv!AJ41, LEN(scriv!AJ41) + 1 - FIND(",",scriv!AJ41)),
  IF($Z$36&lt;&gt;"",LEFT( Z$36, FIND(",",Z$36)-1) &amp; "=" &amp; $AH79 &amp; RIGHT( Z$36, LEN(Z$36) + 1 - FIND(",",Z$36)),""))),
IF(scriv!O41&lt;&gt;"", LEFT( scriv!O41, FIND(",",scriv!O41)-1) &amp; "=" &amp; $AH79 &amp; RIGHT( scriv!O41, LEN(scriv!O41) + 1 - FIND(",",scriv!O41)),
LEFT( Z$37, FIND(",",Z$37)-1) &amp; "=" &amp; $AH79 &amp; RIGHT( Z$37, LEN(Z$37) + 1 - FIND(",",Z$37))))</f>
        <v>fadeOpen=Pan,1.2</v>
      </c>
      <c r="AA79" s="81" t="str">
        <f>IF($E79="",
( IF(scriv!AK41&lt;&gt;"", LEFT( scriv!AK41, FIND(",",scriv!AK41)-1) &amp; "=" &amp; $AH79 &amp; RIGHT( scriv!AK41, LEN(scriv!AK41) + 1 - FIND(",",scriv!AK41)),
  IF($AA$36&lt;&gt;"",LEFT( AA$36, FIND(",",AA$36)-1) &amp; "=" &amp; $AH79 &amp; RIGHT( AA$36, LEN(AA$36) + 1 - FIND(",",AA$36)),""))),
IF(scriv!P41&lt;&gt;"", LEFT( scriv!P41, FIND(",",scriv!P41)-1) &amp; "=" &amp; $AH79 &amp; RIGHT( scriv!P41, LEN(scriv!P41) + 1 - FIND(",",scriv!P41)),
LEFT( AA$37, FIND(",",AA$37)-1) &amp; "=" &amp; $AH79 &amp; RIGHT( AA$37, LEN(AA$37) + 1 - FIND(",",AA$37))))</f>
        <v>fadeClose=Pan,1.2</v>
      </c>
      <c r="AB79" s="167" t="str">
        <f t="shared" si="2"/>
        <v>noTitle</v>
      </c>
      <c r="AC79" s="167"/>
      <c r="AD79" s="45"/>
      <c r="AE79" s="168"/>
      <c r="AF79" s="169" t="str">
        <f>IF(D79="",scriv!B41,"")</f>
        <v>2.4.3</v>
      </c>
      <c r="AG79" s="170" t="str">
        <f t="shared" si="10"/>
        <v/>
      </c>
      <c r="AH79" s="169" t="str">
        <f t="shared" si="11"/>
        <v>Pan</v>
      </c>
      <c r="AI79" s="169" t="str">
        <f t="shared" si="12"/>
        <v>Pan</v>
      </c>
      <c r="AJ79" s="86">
        <f>ROUNDDOWN( (LEN(scriv!B41)+1) / 2, 0 )</f>
        <v>3</v>
      </c>
      <c r="AK79" s="82">
        <f t="shared" si="13"/>
        <v>2</v>
      </c>
      <c r="AL79" s="82">
        <f t="shared" si="14"/>
        <v>4</v>
      </c>
      <c r="AM79" s="82">
        <f t="shared" si="15"/>
        <v>3</v>
      </c>
      <c r="AN79" s="82" t="str">
        <f t="shared" si="16"/>
        <v>-</v>
      </c>
      <c r="AO79" s="82" t="str">
        <f t="shared" si="17"/>
        <v>-</v>
      </c>
      <c r="AP79" s="82" t="str">
        <f t="shared" si="18"/>
        <v>-</v>
      </c>
      <c r="AQ79" s="82" t="str">
        <f t="shared" si="19"/>
        <v>-</v>
      </c>
      <c r="AR79" s="82" t="str">
        <f t="shared" si="20"/>
        <v>-</v>
      </c>
      <c r="AT79" s="82">
        <f t="shared" si="4"/>
        <v>2</v>
      </c>
      <c r="AU79" s="82">
        <f ca="1">IF(    MAX(OFFSET(AL79,0,0,MATCH("-",AL79:AL$638,0))) = 0,"",
IFERROR(MAX(OFFSET(AL79,0,0,MATCH("-",AL79:AL$638,0))),""))</f>
        <v>11</v>
      </c>
      <c r="AV79" s="82">
        <f ca="1">IF(    MAX(OFFSET(AM79,0,0,MATCH("-",AM79:AM$638,0))) = 0,"",
IFERROR(MAX(OFFSET(AM79,0,0,MATCH("-",AM79:AM$638,0))),""))</f>
        <v>3</v>
      </c>
      <c r="AW79" s="82" t="str">
        <f ca="1">IF(    MAX(OFFSET(AN79,0,0,MATCH("-",AN79:AN$638,0))) = 0,"",
IFERROR(MAX(OFFSET(AN79,0,0,MATCH("-",AN79:AN$638,0))),""))</f>
        <v/>
      </c>
      <c r="AX79" s="82" t="str">
        <f ca="1">IF(    MAX(OFFSET(AO79,0,0,MATCH("-",AO79:AO$638,0))) = 0,"",
IFERROR(MAX(OFFSET(AO79,0,0,MATCH("-",AO79:AO$638,0))),""))</f>
        <v/>
      </c>
      <c r="AY79" s="82" t="str">
        <f ca="1">IF(    MAX(OFFSET(AP79,0,0,MATCH("-",AP79:AP$638,0))) = 0,"",
IFERROR(MAX(OFFSET(AP79,0,0,MATCH("-",AP79:AP$638,0))),""))</f>
        <v/>
      </c>
      <c r="AZ79" s="82" t="str">
        <f ca="1">IF(    MAX(OFFSET(AQ79,0,0,MATCH("-",AQ79:AQ$638,0))) = 0,"",
IFERROR(MAX(OFFSET(AQ79,0,0,MATCH("-",AQ79:AQ$638,0))),""))</f>
        <v/>
      </c>
      <c r="BA79" s="82" t="str">
        <f ca="1">IF(    MAX(OFFSET(AR79,0,0,MATCH("-",AR79:AR$638,0))) = 0,"",
IFERROR(MAX(OFFSET(AR79,0,0,MATCH("-",AR79:AR$638,0))),""))</f>
        <v/>
      </c>
      <c r="BB79" s="112">
        <f t="shared" ca="1" si="21"/>
        <v>62.727272727272727</v>
      </c>
      <c r="BC79" s="111">
        <f t="shared" ca="1" si="22"/>
        <v>0</v>
      </c>
      <c r="BD79" s="112">
        <f t="shared" ca="1" si="23"/>
        <v>0</v>
      </c>
      <c r="BE79" s="111">
        <f t="shared" ca="1" si="24"/>
        <v>80.303030303030326</v>
      </c>
      <c r="BF79" s="113">
        <f t="shared" ca="1" si="25"/>
        <v>2000</v>
      </c>
      <c r="BG79" s="113">
        <f t="shared" ca="1" si="26"/>
        <v>0</v>
      </c>
      <c r="BH79" s="112">
        <f t="shared" ca="1" si="27"/>
        <v>2000</v>
      </c>
      <c r="BI79" s="112">
        <f t="shared" ca="1" si="28"/>
        <v>80.303030303030326</v>
      </c>
      <c r="BJ79" s="157"/>
      <c r="BK79" s="157"/>
      <c r="BL79" s="158" t="str">
        <f>scriv!AM41</f>
        <v>ZoomingPanningHighlighting</v>
      </c>
      <c r="BM79" s="157"/>
      <c r="BN79" s="157" t="str">
        <f t="shared" si="29"/>
        <v>node</v>
      </c>
      <c r="BO79" s="157"/>
      <c r="BP79" s="159">
        <f t="shared" ca="1" si="30"/>
        <v>1</v>
      </c>
      <c r="BQ79" s="159">
        <f t="shared" ca="1" si="31"/>
        <v>1</v>
      </c>
      <c r="BR79" s="159">
        <f t="shared" si="5"/>
        <v>1</v>
      </c>
      <c r="BS79" s="159" t="str">
        <f t="shared" si="6"/>
        <v>symbol</v>
      </c>
      <c r="BT79" s="157" t="str">
        <f>IF(scriv!V41&lt;&gt;"",scriv!V41,
IF(E79="",IFERROR(VLOOKUP(BL79,$AH$40:$BT$638,39,FALSE),$BT$36),
$BT$37))</f>
        <v>uno</v>
      </c>
      <c r="BU79" s="166">
        <f t="shared" ca="1" si="32"/>
        <v>2000</v>
      </c>
      <c r="BV79" s="166">
        <f t="shared" ca="1" si="33"/>
        <v>80.3</v>
      </c>
      <c r="BW79" s="166">
        <f t="shared" ca="1" si="34"/>
        <v>0</v>
      </c>
      <c r="BX79" s="166">
        <f t="shared" ca="1" si="35"/>
        <v>0</v>
      </c>
      <c r="BY79" s="180" t="str">
        <f t="shared" si="36"/>
        <v/>
      </c>
      <c r="BZ79" s="180" t="str">
        <f t="shared" si="37"/>
        <v/>
      </c>
      <c r="CA79" s="81" t="str">
        <f>IF(scriv!E41&lt;&gt;"",scriv!E41,"")</f>
        <v/>
      </c>
      <c r="CB79" s="82">
        <f t="shared" si="9"/>
        <v>0</v>
      </c>
      <c r="CC79" s="82" t="str">
        <f t="shared" si="38"/>
        <v>2.4.3</v>
      </c>
      <c r="CD79" s="82" t="str">
        <f t="shared" si="39"/>
        <v>4.3</v>
      </c>
      <c r="CE79" s="82" t="str">
        <f t="shared" si="40"/>
        <v>3</v>
      </c>
      <c r="CF79" s="82" t="str">
        <f t="shared" si="41"/>
        <v>-</v>
      </c>
      <c r="CG79" s="82" t="str">
        <f t="shared" si="42"/>
        <v>-</v>
      </c>
      <c r="CH79" s="82" t="str">
        <f t="shared" si="43"/>
        <v>-</v>
      </c>
      <c r="CI79" s="82" t="str">
        <f t="shared" si="44"/>
        <v>-</v>
      </c>
      <c r="CJ79" s="82" t="str">
        <f t="shared" si="45"/>
        <v>-</v>
      </c>
      <c r="CK79" s="82" t="str">
        <f t="shared" si="46"/>
        <v>-</v>
      </c>
    </row>
    <row r="80" spans="1:89" s="82" customFormat="1" ht="18" customHeight="1">
      <c r="A80" s="81" t="str">
        <f>scriv!AL42</f>
        <v>ClassControlSelectors</v>
      </c>
      <c r="B80" s="81" t="str">
        <f>IF(scriv!D42&lt;&gt;"",scriv!D42,"")</f>
        <v>Class Control &amp; Selectors</v>
      </c>
      <c r="C80" s="81" t="str">
        <f>IF( scriv!AP42&lt;&gt;"", IF(D80&lt;&gt;"","connection ","")&amp;scriv!AP42,IF(D80&lt;&gt;"","connection",""))</f>
        <v/>
      </c>
      <c r="D80" s="82" t="str">
        <f>scriv!AN42</f>
        <v/>
      </c>
      <c r="E80" s="82" t="str">
        <f>scriv!AO42</f>
        <v/>
      </c>
      <c r="F80" s="156">
        <f>ROW()</f>
        <v>80</v>
      </c>
      <c r="G80" s="288">
        <f>scriv!AC42</f>
        <v>0</v>
      </c>
      <c r="H80" s="288">
        <f>scriv!AD42</f>
        <v>0</v>
      </c>
      <c r="I80" s="81" t="str">
        <f>IF(scriv!AE42&lt;&gt;"",scriv!AE42,J80)</f>
        <v/>
      </c>
      <c r="J80" s="81" t="str">
        <f>IF(scriv!AF42&lt;&gt;"",scriv!AF42,"")</f>
        <v/>
      </c>
      <c r="K80" s="82" t="str">
        <f>IF(scriv!Y42&lt;&gt;"",scriv!Y42,$K$36)</f>
        <v>none</v>
      </c>
      <c r="L80" s="82">
        <f>IF(scriv!Z42&lt;&gt;"",scriv!Z42,$L$36)</f>
        <v>0</v>
      </c>
      <c r="M80" s="82" t="str">
        <f>IF(scriv!AA42&lt;&gt;"",scriv!AA42,$M$36)</f>
        <v>OpenClose</v>
      </c>
      <c r="N80" s="82">
        <f>IF(scriv!AB42&lt;&gt;"",scriv!AB42,$N$36)</f>
        <v>0</v>
      </c>
      <c r="O80" s="119" t="str">
        <f t="shared" si="8"/>
        <v/>
      </c>
      <c r="P80" s="81" t="str">
        <f>IF(scriv!I42&lt;&gt;"",scriv!I42,"")</f>
        <v/>
      </c>
      <c r="Q80" s="81" t="str">
        <f>IF(scriv!J42&lt;&gt;"",scriv!J42,"")</f>
        <v/>
      </c>
      <c r="R80" s="81">
        <f>IF(scriv!K42&lt;&gt;"",scriv!K42,
IF(I80&lt;&gt;"",1,$R$36))</f>
        <v>1</v>
      </c>
      <c r="S80" s="81" t="str">
        <f>IF(scriv!L42&lt;&gt;"",scriv!L42,
IF(scriv!AF42&lt;&gt;"",$S$36,"none"))</f>
        <v>none</v>
      </c>
      <c r="T80" s="81" t="str">
        <f>IF(scriv!Q42&lt;&gt;"",scriv!Q42,"")</f>
        <v/>
      </c>
      <c r="U80" s="81" t="str">
        <f>IF(scriv!R42&lt;&gt;"",scriv!R42,"")</f>
        <v/>
      </c>
      <c r="V80" s="81" t="str">
        <f>IF(scriv!S42&lt;&gt;"",scriv!S42,"")</f>
        <v/>
      </c>
      <c r="W80" s="81" t="str">
        <f>IF(scriv!T42&lt;&gt;"",scriv!T42,"")</f>
        <v/>
      </c>
      <c r="X80" s="81" t="str">
        <f>IF($E80="",
( IF(scriv!AH42&lt;&gt;"", LEFT( scriv!AH42, FIND(",",scriv!AH42)-1) &amp; "=" &amp; $AH80 &amp; RIGHT( scriv!AH42, LEN(scriv!AH42) + 1 - FIND(",",scriv!AH42)),
  IF($X$36&lt;&gt;"",LEFT( X$36, FIND(",",X$36)-1) &amp; "=" &amp; $AH80 &amp; RIGHT( X$36, LEN(X$36) + 1 - FIND(",",X$36)),""))),
IF(scriv!M42&lt;&gt;"", LEFT( scriv!M42, FIND(",",scriv!M42)-1) &amp; "=" &amp; $AH80 &amp; RIGHT( scriv!M42, LEN(scriv!M42) + 1 - FIND(",",scriv!M42)),
LEFT( X$37, FIND(",",X$37)-1) &amp; "=" &amp; $AH80 &amp; RIGHT( X$37, LEN(X$37) + 1 - FIND(",",X$37))))</f>
        <v>fadeOn=ClassControlSelectors,0.8</v>
      </c>
      <c r="Y80" s="81" t="str">
        <f>IF($E80="",
( IF(scriv!AI42&lt;&gt;"", LEFT( scriv!AI42, FIND(",",scriv!AI42)-1) &amp; "=" &amp; $AH80 &amp; RIGHT( scriv!AI42, LEN(scriv!AI42) + 1 - FIND(",",scriv!AI42)),
  IF($Y$36&lt;&gt;"",LEFT( Y$36, FIND(",",Y$36)-1) &amp; "=" &amp; $AH80 &amp; RIGHT( Y$36, LEN(Y$36) + 1 - FIND(",",Y$36)),""))),
IF(scriv!N42&lt;&gt;"", LEFT( scriv!N42, FIND(",",scriv!N42)-1) &amp; "=" &amp; $AH80 &amp; RIGHT( scriv!N42, LEN(scriv!N42) + 1 - FIND(",",scriv!N42)),
LEFT( Y$37, FIND(",",Y$37)-1) &amp; "=" &amp; $AH80 &amp; RIGHT( Y$37, LEN(Y$37) + 1 - FIND(",",Y$37))))</f>
        <v>fadeOff=ClassControlSelectors,0.8</v>
      </c>
      <c r="Z80" s="81" t="str">
        <f>IF($E80="",
( IF(scriv!AJ42&lt;&gt;"", LEFT( scriv!AJ42, FIND(",",scriv!AJ42)-1) &amp; "=" &amp; $AH80 &amp; RIGHT( scriv!AJ42, LEN(scriv!AJ42) + 1 - FIND(",",scriv!AJ42)),
  IF($Z$36&lt;&gt;"",LEFT( Z$36, FIND(",",Z$36)-1) &amp; "=" &amp; $AH80 &amp; RIGHT( Z$36, LEN(Z$36) + 1 - FIND(",",Z$36)),""))),
IF(scriv!O42&lt;&gt;"", LEFT( scriv!O42, FIND(",",scriv!O42)-1) &amp; "=" &amp; $AH80 &amp; RIGHT( scriv!O42, LEN(scriv!O42) + 1 - FIND(",",scriv!O42)),
LEFT( Z$37, FIND(",",Z$37)-1) &amp; "=" &amp; $AH80 &amp; RIGHT( Z$37, LEN(Z$37) + 1 - FIND(",",Z$37))))</f>
        <v>fadeOpen=ClassControlSelectors,1.2</v>
      </c>
      <c r="AA80" s="81" t="str">
        <f>IF($E80="",
( IF(scriv!AK42&lt;&gt;"", LEFT( scriv!AK42, FIND(",",scriv!AK42)-1) &amp; "=" &amp; $AH80 &amp; RIGHT( scriv!AK42, LEN(scriv!AK42) + 1 - FIND(",",scriv!AK42)),
  IF($AA$36&lt;&gt;"",LEFT( AA$36, FIND(",",AA$36)-1) &amp; "=" &amp; $AH80 &amp; RIGHT( AA$36, LEN(AA$36) + 1 - FIND(",",AA$36)),""))),
IF(scriv!P42&lt;&gt;"", LEFT( scriv!P42, FIND(",",scriv!P42)-1) &amp; "=" &amp; $AH80 &amp; RIGHT( scriv!P42, LEN(scriv!P42) + 1 - FIND(",",scriv!P42)),
LEFT( AA$37, FIND(",",AA$37)-1) &amp; "=" &amp; $AH80 &amp; RIGHT( AA$37, LEN(AA$37) + 1 - FIND(",",AA$37))))</f>
        <v>fadeClose=ClassControlSelectors,1.2</v>
      </c>
      <c r="AB80" s="167" t="str">
        <f t="shared" si="2"/>
        <v>noTitle</v>
      </c>
      <c r="AC80" s="167"/>
      <c r="AD80" s="45"/>
      <c r="AE80" s="168"/>
      <c r="AF80" s="169">
        <f>IF(D80="",scriv!B42,"")</f>
        <v>2.5</v>
      </c>
      <c r="AG80" s="170" t="str">
        <f t="shared" si="10"/>
        <v/>
      </c>
      <c r="AH80" s="169" t="str">
        <f t="shared" si="11"/>
        <v>ClassControlSelectors</v>
      </c>
      <c r="AI80" s="169" t="str">
        <f t="shared" si="12"/>
        <v>Class Control &amp; Selectors</v>
      </c>
      <c r="AJ80" s="86">
        <f>ROUNDDOWN( (LEN(scriv!B42)+1) / 2, 0 )</f>
        <v>2</v>
      </c>
      <c r="AK80" s="82">
        <f t="shared" si="13"/>
        <v>2</v>
      </c>
      <c r="AL80" s="82">
        <f t="shared" si="14"/>
        <v>5</v>
      </c>
      <c r="AM80" s="82" t="str">
        <f t="shared" si="15"/>
        <v>-</v>
      </c>
      <c r="AN80" s="82" t="str">
        <f t="shared" si="16"/>
        <v>-</v>
      </c>
      <c r="AO80" s="82" t="str">
        <f t="shared" si="17"/>
        <v>-</v>
      </c>
      <c r="AP80" s="82" t="str">
        <f t="shared" si="18"/>
        <v>-</v>
      </c>
      <c r="AQ80" s="82" t="str">
        <f t="shared" si="19"/>
        <v>-</v>
      </c>
      <c r="AR80" s="82" t="str">
        <f t="shared" si="20"/>
        <v>-</v>
      </c>
      <c r="AT80" s="82">
        <f t="shared" si="4"/>
        <v>2</v>
      </c>
      <c r="AU80" s="82">
        <f ca="1">IF(    MAX(OFFSET(AL80,0,0,MATCH("-",AL80:AL$638,0))) = 0,"",
IFERROR(MAX(OFFSET(AL80,0,0,MATCH("-",AL80:AL$638,0))),""))</f>
        <v>11</v>
      </c>
      <c r="AV80" s="82" t="str">
        <f ca="1">IF(    MAX(OFFSET(AM80,0,0,MATCH("-",AM80:AM$638,0))) = 0,"",
IFERROR(MAX(OFFSET(AM80,0,0,MATCH("-",AM80:AM$638,0))),""))</f>
        <v/>
      </c>
      <c r="AW80" s="82" t="str">
        <f ca="1">IF(    MAX(OFFSET(AN80,0,0,MATCH("-",AN80:AN$638,0))) = 0,"",
IFERROR(MAX(OFFSET(AN80,0,0,MATCH("-",AN80:AN$638,0))),""))</f>
        <v/>
      </c>
      <c r="AX80" s="82" t="str">
        <f ca="1">IF(    MAX(OFFSET(AO80,0,0,MATCH("-",AO80:AO$638,0))) = 0,"",
IFERROR(MAX(OFFSET(AO80,0,0,MATCH("-",AO80:AO$638,0))),""))</f>
        <v/>
      </c>
      <c r="AY80" s="82" t="str">
        <f ca="1">IF(    MAX(OFFSET(AP80,0,0,MATCH("-",AP80:AP$638,0))) = 0,"",
IFERROR(MAX(OFFSET(AP80,0,0,MATCH("-",AP80:AP$638,0))),""))</f>
        <v/>
      </c>
      <c r="AZ80" s="82" t="str">
        <f ca="1">IF(    MAX(OFFSET(AQ80,0,0,MATCH("-",AQ80:AQ$638,0))) = 0,"",
IFERROR(MAX(OFFSET(AQ80,0,0,MATCH("-",AQ80:AQ$638,0))),""))</f>
        <v/>
      </c>
      <c r="BA80" s="82" t="str">
        <f ca="1">IF(    MAX(OFFSET(AR80,0,0,MATCH("-",AR80:AR$638,0))) = 0,"",
IFERROR(MAX(OFFSET(AR80,0,0,MATCH("-",AR80:AR$638,0))),""))</f>
        <v/>
      </c>
      <c r="BB80" s="112">
        <f t="shared" ca="1" si="21"/>
        <v>73.636363636363626</v>
      </c>
      <c r="BC80" s="111">
        <f t="shared" ca="1" si="22"/>
        <v>0</v>
      </c>
      <c r="BD80" s="112">
        <f t="shared" ca="1" si="23"/>
        <v>0</v>
      </c>
      <c r="BE80" s="111">
        <f t="shared" ca="1" si="24"/>
        <v>31.818181818181827</v>
      </c>
      <c r="BF80" s="113">
        <f t="shared" ca="1" si="25"/>
        <v>2000</v>
      </c>
      <c r="BG80" s="113">
        <f t="shared" ca="1" si="26"/>
        <v>0</v>
      </c>
      <c r="BH80" s="112">
        <f t="shared" ca="1" si="27"/>
        <v>2000</v>
      </c>
      <c r="BI80" s="112">
        <f t="shared" ca="1" si="28"/>
        <v>31.818181818181827</v>
      </c>
      <c r="BJ80" s="157"/>
      <c r="BK80" s="157"/>
      <c r="BL80" s="158" t="str">
        <f>scriv!AM42</f>
        <v>Story</v>
      </c>
      <c r="BM80" s="157"/>
      <c r="BN80" s="157" t="str">
        <f t="shared" si="29"/>
        <v>node</v>
      </c>
      <c r="BO80" s="157"/>
      <c r="BP80" s="159">
        <f t="shared" ca="1" si="30"/>
        <v>1</v>
      </c>
      <c r="BQ80" s="159">
        <f t="shared" ca="1" si="31"/>
        <v>1</v>
      </c>
      <c r="BR80" s="159">
        <f t="shared" si="5"/>
        <v>1</v>
      </c>
      <c r="BS80" s="159" t="str">
        <f t="shared" si="6"/>
        <v>symbol</v>
      </c>
      <c r="BT80" s="157" t="str">
        <f>IF(scriv!V42&lt;&gt;"",scriv!V42,
IF(E80="",IFERROR(VLOOKUP(BL80,$AH$40:$BT$638,39,FALSE),$BT$36),
$BT$37))</f>
        <v>uno</v>
      </c>
      <c r="BU80" s="166">
        <f t="shared" ca="1" si="32"/>
        <v>2000</v>
      </c>
      <c r="BV80" s="166">
        <f t="shared" ca="1" si="33"/>
        <v>31.82</v>
      </c>
      <c r="BW80" s="166">
        <f t="shared" ca="1" si="34"/>
        <v>0</v>
      </c>
      <c r="BX80" s="166">
        <f t="shared" ca="1" si="35"/>
        <v>0</v>
      </c>
      <c r="BY80" s="180" t="str">
        <f t="shared" si="36"/>
        <v/>
      </c>
      <c r="BZ80" s="180" t="str">
        <f t="shared" si="37"/>
        <v/>
      </c>
      <c r="CA80" s="81" t="str">
        <f>IF(scriv!E42&lt;&gt;"",scriv!E42,"")</f>
        <v/>
      </c>
      <c r="CB80" s="82">
        <f t="shared" si="9"/>
        <v>0</v>
      </c>
      <c r="CC80" s="82">
        <f t="shared" si="38"/>
        <v>2.5</v>
      </c>
      <c r="CD80" s="82" t="str">
        <f t="shared" si="39"/>
        <v>5</v>
      </c>
      <c r="CE80" s="82" t="str">
        <f t="shared" si="40"/>
        <v>-</v>
      </c>
      <c r="CF80" s="82" t="str">
        <f t="shared" si="41"/>
        <v>-</v>
      </c>
      <c r="CG80" s="82" t="str">
        <f t="shared" si="42"/>
        <v>-</v>
      </c>
      <c r="CH80" s="82" t="str">
        <f t="shared" si="43"/>
        <v>-</v>
      </c>
      <c r="CI80" s="82" t="str">
        <f t="shared" si="44"/>
        <v>-</v>
      </c>
      <c r="CJ80" s="82" t="str">
        <f t="shared" si="45"/>
        <v>-</v>
      </c>
      <c r="CK80" s="82" t="str">
        <f t="shared" si="46"/>
        <v>-</v>
      </c>
    </row>
    <row r="81" spans="1:89" s="82" customFormat="1" ht="18" customHeight="1">
      <c r="A81" s="81" t="str">
        <f>scriv!AL43</f>
        <v>ClassControlFunctions</v>
      </c>
      <c r="B81" s="81" t="str">
        <f>IF(scriv!D43&lt;&gt;"",scriv!D43,"")</f>
        <v>Class Control Functions</v>
      </c>
      <c r="C81" s="81" t="str">
        <f>IF( scriv!AP43&lt;&gt;"", IF(D81&lt;&gt;"","connection ","")&amp;scriv!AP43,IF(D81&lt;&gt;"","connection",""))</f>
        <v/>
      </c>
      <c r="D81" s="82" t="str">
        <f>scriv!AN43</f>
        <v/>
      </c>
      <c r="E81" s="82" t="str">
        <f>scriv!AO43</f>
        <v/>
      </c>
      <c r="F81" s="156">
        <f>ROW()</f>
        <v>81</v>
      </c>
      <c r="G81" s="288">
        <f>scriv!AC43</f>
        <v>0</v>
      </c>
      <c r="H81" s="288">
        <f>scriv!AD43</f>
        <v>0</v>
      </c>
      <c r="I81" s="81" t="str">
        <f>IF(scriv!AE43&lt;&gt;"",scriv!AE43,J81)</f>
        <v>Class Control Functions_x000D_A set of ¬†functions that give control over classes - instead of individual UNOs._x000D_classOn=class ¬†¬†¬†¬†¬†¬†¬†¬†¬†¬†¬†- where class is a single class name without the dot_x000D_classOff=class_x000D_classOpen=class_x000D_classClose=class_x000D_</v>
      </c>
      <c r="J81" s="81" t="str">
        <f>IF(scriv!AF43&lt;&gt;"",scriv!AF43,"")</f>
        <v>Class Control Functions_x000D_A set of ¬†functions that give control over classes - instead of individual UNOs._x000D_classOn=class ¬†¬†¬†¬†¬†¬†¬†¬†¬†¬†¬†- where class is a single class name without the dot_x000D_classOff=class_x000D_classOpen=class_x000D_classClose=class_x000D_</v>
      </c>
      <c r="K81" s="82" t="str">
        <f>IF(scriv!Y43&lt;&gt;"",scriv!Y43,$K$36)</f>
        <v>none</v>
      </c>
      <c r="L81" s="82">
        <f>IF(scriv!Z43&lt;&gt;"",scriv!Z43,$L$36)</f>
        <v>0</v>
      </c>
      <c r="M81" s="82" t="str">
        <f>IF(scriv!AA43&lt;&gt;"",scriv!AA43,$M$36)</f>
        <v>OpenClose</v>
      </c>
      <c r="N81" s="82">
        <f>IF(scriv!AB43&lt;&gt;"",scriv!AB43,$N$36)</f>
        <v>0</v>
      </c>
      <c r="O81" s="119" t="str">
        <f t="shared" si="8"/>
        <v/>
      </c>
      <c r="P81" s="81" t="str">
        <f>IF(scriv!I43&lt;&gt;"",scriv!I43,"")</f>
        <v/>
      </c>
      <c r="Q81" s="81" t="str">
        <f>IF(scriv!J43&lt;&gt;"",scriv!J43,"")</f>
        <v/>
      </c>
      <c r="R81" s="81">
        <f>IF(scriv!K43&lt;&gt;"",scriv!K43,
IF(I81&lt;&gt;"",1,$R$36))</f>
        <v>1</v>
      </c>
      <c r="S81" s="81" t="str">
        <f>IF(scriv!L43&lt;&gt;"",scriv!L43,
IF(scriv!AF43&lt;&gt;"",$S$36,"none"))</f>
        <v>hover</v>
      </c>
      <c r="T81" s="81" t="str">
        <f>IF(scriv!Q43&lt;&gt;"",scriv!Q43,"")</f>
        <v/>
      </c>
      <c r="U81" s="81" t="str">
        <f>IF(scriv!R43&lt;&gt;"",scriv!R43,"")</f>
        <v/>
      </c>
      <c r="V81" s="81" t="str">
        <f>IF(scriv!S43&lt;&gt;"",scriv!S43,"")</f>
        <v/>
      </c>
      <c r="W81" s="81" t="str">
        <f>IF(scriv!T43&lt;&gt;"",scriv!T43,"")</f>
        <v/>
      </c>
      <c r="X81" s="81" t="str">
        <f>IF($E81="",
( IF(scriv!AH43&lt;&gt;"", LEFT( scriv!AH43, FIND(",",scriv!AH43)-1) &amp; "=" &amp; $AH81 &amp; RIGHT( scriv!AH43, LEN(scriv!AH43) + 1 - FIND(",",scriv!AH43)),
  IF($X$36&lt;&gt;"",LEFT( X$36, FIND(",",X$36)-1) &amp; "=" &amp; $AH81 &amp; RIGHT( X$36, LEN(X$36) + 1 - FIND(",",X$36)),""))),
IF(scriv!M43&lt;&gt;"", LEFT( scriv!M43, FIND(",",scriv!M43)-1) &amp; "=" &amp; $AH81 &amp; RIGHT( scriv!M43, LEN(scriv!M43) + 1 - FIND(",",scriv!M43)),
LEFT( X$37, FIND(",",X$37)-1) &amp; "=" &amp; $AH81 &amp; RIGHT( X$37, LEN(X$37) + 1 - FIND(",",X$37))))</f>
        <v>fadeOn=ClassControlFunctions,0.8</v>
      </c>
      <c r="Y81" s="81" t="str">
        <f>IF($E81="",
( IF(scriv!AI43&lt;&gt;"", LEFT( scriv!AI43, FIND(",",scriv!AI43)-1) &amp; "=" &amp; $AH81 &amp; RIGHT( scriv!AI43, LEN(scriv!AI43) + 1 - FIND(",",scriv!AI43)),
  IF($Y$36&lt;&gt;"",LEFT( Y$36, FIND(",",Y$36)-1) &amp; "=" &amp; $AH81 &amp; RIGHT( Y$36, LEN(Y$36) + 1 - FIND(",",Y$36)),""))),
IF(scriv!N43&lt;&gt;"", LEFT( scriv!N43, FIND(",",scriv!N43)-1) &amp; "=" &amp; $AH81 &amp; RIGHT( scriv!N43, LEN(scriv!N43) + 1 - FIND(",",scriv!N43)),
LEFT( Y$37, FIND(",",Y$37)-1) &amp; "=" &amp; $AH81 &amp; RIGHT( Y$37, LEN(Y$37) + 1 - FIND(",",Y$37))))</f>
        <v>fadeOff=ClassControlFunctions,0.8</v>
      </c>
      <c r="Z81" s="81" t="str">
        <f>IF($E81="",
( IF(scriv!AJ43&lt;&gt;"", LEFT( scriv!AJ43, FIND(",",scriv!AJ43)-1) &amp; "=" &amp; $AH81 &amp; RIGHT( scriv!AJ43, LEN(scriv!AJ43) + 1 - FIND(",",scriv!AJ43)),
  IF($Z$36&lt;&gt;"",LEFT( Z$36, FIND(",",Z$36)-1) &amp; "=" &amp; $AH81 &amp; RIGHT( Z$36, LEN(Z$36) + 1 - FIND(",",Z$36)),""))),
IF(scriv!O43&lt;&gt;"", LEFT( scriv!O43, FIND(",",scriv!O43)-1) &amp; "=" &amp; $AH81 &amp; RIGHT( scriv!O43, LEN(scriv!O43) + 1 - FIND(",",scriv!O43)),
LEFT( Z$37, FIND(",",Z$37)-1) &amp; "=" &amp; $AH81 &amp; RIGHT( Z$37, LEN(Z$37) + 1 - FIND(",",Z$37))))</f>
        <v>fadeOpen=ClassControlFunctions,1.2</v>
      </c>
      <c r="AA81" s="81" t="str">
        <f>IF($E81="",
( IF(scriv!AK43&lt;&gt;"", LEFT( scriv!AK43, FIND(",",scriv!AK43)-1) &amp; "=" &amp; $AH81 &amp; RIGHT( scriv!AK43, LEN(scriv!AK43) + 1 - FIND(",",scriv!AK43)),
  IF($AA$36&lt;&gt;"",LEFT( AA$36, FIND(",",AA$36)-1) &amp; "=" &amp; $AH81 &amp; RIGHT( AA$36, LEN(AA$36) + 1 - FIND(",",AA$36)),""))),
IF(scriv!P43&lt;&gt;"", LEFT( scriv!P43, FIND(",",scriv!P43)-1) &amp; "=" &amp; $AH81 &amp; RIGHT( scriv!P43, LEN(scriv!P43) + 1 - FIND(",",scriv!P43)),
LEFT( AA$37, FIND(",",AA$37)-1) &amp; "=" &amp; $AH81 &amp; RIGHT( AA$37, LEN(AA$37) + 1 - FIND(",",AA$37))))</f>
        <v>fadeClose=ClassControlFunctions,1.2</v>
      </c>
      <c r="AB81" s="167" t="str">
        <f t="shared" si="2"/>
        <v>noTitle</v>
      </c>
      <c r="AC81" s="167"/>
      <c r="AD81" s="45"/>
      <c r="AE81" s="168"/>
      <c r="AF81" s="169" t="str">
        <f>IF(D81="",scriv!B43,"")</f>
        <v>2.5.1</v>
      </c>
      <c r="AG81" s="170" t="str">
        <f t="shared" si="10"/>
        <v/>
      </c>
      <c r="AH81" s="169" t="str">
        <f t="shared" si="11"/>
        <v>ClassControlFunctions</v>
      </c>
      <c r="AI81" s="169" t="str">
        <f t="shared" si="12"/>
        <v>Class Control Functions</v>
      </c>
      <c r="AJ81" s="86">
        <f>ROUNDDOWN( (LEN(scriv!B43)+1) / 2, 0 )</f>
        <v>3</v>
      </c>
      <c r="AK81" s="82">
        <f t="shared" si="13"/>
        <v>2</v>
      </c>
      <c r="AL81" s="82">
        <f t="shared" si="14"/>
        <v>5</v>
      </c>
      <c r="AM81" s="82">
        <f t="shared" si="15"/>
        <v>1</v>
      </c>
      <c r="AN81" s="82" t="str">
        <f t="shared" si="16"/>
        <v>-</v>
      </c>
      <c r="AO81" s="82" t="str">
        <f t="shared" si="17"/>
        <v>-</v>
      </c>
      <c r="AP81" s="82" t="str">
        <f t="shared" si="18"/>
        <v>-</v>
      </c>
      <c r="AQ81" s="82" t="str">
        <f t="shared" si="19"/>
        <v>-</v>
      </c>
      <c r="AR81" s="82" t="str">
        <f t="shared" si="20"/>
        <v>-</v>
      </c>
      <c r="AT81" s="82">
        <f t="shared" si="4"/>
        <v>2</v>
      </c>
      <c r="AU81" s="82">
        <f ca="1">IF(    MAX(OFFSET(AL81,0,0,MATCH("-",AL81:AL$638,0))) = 0,"",
IFERROR(MAX(OFFSET(AL81,0,0,MATCH("-",AL81:AL$638,0))),""))</f>
        <v>11</v>
      </c>
      <c r="AV81" s="82">
        <f ca="1">IF(    MAX(OFFSET(AM81,0,0,MATCH("-",AM81:AM$638,0))) = 0,"",
IFERROR(MAX(OFFSET(AM81,0,0,MATCH("-",AM81:AM$638,0))),""))</f>
        <v>2</v>
      </c>
      <c r="AW81" s="82" t="str">
        <f ca="1">IF(    MAX(OFFSET(AN81,0,0,MATCH("-",AN81:AN$638,0))) = 0,"",
IFERROR(MAX(OFFSET(AN81,0,0,MATCH("-",AN81:AN$638,0))),""))</f>
        <v/>
      </c>
      <c r="AX81" s="82" t="str">
        <f ca="1">IF(    MAX(OFFSET(AO81,0,0,MATCH("-",AO81:AO$638,0))) = 0,"",
IFERROR(MAX(OFFSET(AO81,0,0,MATCH("-",AO81:AO$638,0))),""))</f>
        <v/>
      </c>
      <c r="AY81" s="82" t="str">
        <f ca="1">IF(    MAX(OFFSET(AP81,0,0,MATCH("-",AP81:AP$638,0))) = 0,"",
IFERROR(MAX(OFFSET(AP81,0,0,MATCH("-",AP81:AP$638,0))),""))</f>
        <v/>
      </c>
      <c r="AZ81" s="82" t="str">
        <f ca="1">IF(    MAX(OFFSET(AQ81,0,0,MATCH("-",AQ81:AQ$638,0))) = 0,"",
IFERROR(MAX(OFFSET(AQ81,0,0,MATCH("-",AQ81:AQ$638,0))),""))</f>
        <v/>
      </c>
      <c r="BA81" s="82" t="str">
        <f ca="1">IF(    MAX(OFFSET(AR81,0,0,MATCH("-",AR81:AR$638,0))) = 0,"",
IFERROR(MAX(OFFSET(AR81,0,0,MATCH("-",AR81:AR$638,0))),""))</f>
        <v/>
      </c>
      <c r="BB81" s="112">
        <f t="shared" ca="1" si="21"/>
        <v>69.545454545454533</v>
      </c>
      <c r="BC81" s="111">
        <f t="shared" ca="1" si="22"/>
        <v>0</v>
      </c>
      <c r="BD81" s="112">
        <f t="shared" ca="1" si="23"/>
        <v>0</v>
      </c>
      <c r="BE81" s="111">
        <f t="shared" ca="1" si="24"/>
        <v>-18.181818181818173</v>
      </c>
      <c r="BF81" s="113">
        <f t="shared" ca="1" si="25"/>
        <v>2000</v>
      </c>
      <c r="BG81" s="113">
        <f t="shared" ca="1" si="26"/>
        <v>0</v>
      </c>
      <c r="BH81" s="112">
        <f t="shared" ca="1" si="27"/>
        <v>2000</v>
      </c>
      <c r="BI81" s="112">
        <f t="shared" ca="1" si="28"/>
        <v>-18.181818181818173</v>
      </c>
      <c r="BJ81" s="157"/>
      <c r="BK81" s="157"/>
      <c r="BL81" s="158" t="str">
        <f>scriv!AM43</f>
        <v>ClassControlSelectors</v>
      </c>
      <c r="BM81" s="157"/>
      <c r="BN81" s="157" t="str">
        <f t="shared" si="29"/>
        <v>node</v>
      </c>
      <c r="BO81" s="157"/>
      <c r="BP81" s="159">
        <f t="shared" ca="1" si="30"/>
        <v>1</v>
      </c>
      <c r="BQ81" s="159">
        <f t="shared" ca="1" si="31"/>
        <v>1</v>
      </c>
      <c r="BR81" s="159">
        <f t="shared" si="5"/>
        <v>1</v>
      </c>
      <c r="BS81" s="159" t="str">
        <f t="shared" si="6"/>
        <v>symbol</v>
      </c>
      <c r="BT81" s="157" t="str">
        <f>IF(scriv!V43&lt;&gt;"",scriv!V43,
IF(E81="",IFERROR(VLOOKUP(BL81,$AH$40:$BT$638,39,FALSE),$BT$36),
$BT$37))</f>
        <v>uno</v>
      </c>
      <c r="BU81" s="166">
        <f t="shared" ca="1" si="32"/>
        <v>2000</v>
      </c>
      <c r="BV81" s="166">
        <f t="shared" ca="1" si="33"/>
        <v>-18.18</v>
      </c>
      <c r="BW81" s="166">
        <f t="shared" ca="1" si="34"/>
        <v>0</v>
      </c>
      <c r="BX81" s="166">
        <f t="shared" ca="1" si="35"/>
        <v>0</v>
      </c>
      <c r="BY81" s="180" t="str">
        <f t="shared" si="36"/>
        <v/>
      </c>
      <c r="BZ81" s="180" t="str">
        <f t="shared" si="37"/>
        <v/>
      </c>
      <c r="CA81" s="81" t="str">
        <f>IF(scriv!E43&lt;&gt;"",scriv!E43,"")</f>
        <v/>
      </c>
      <c r="CB81" s="82">
        <f t="shared" si="9"/>
        <v>0</v>
      </c>
      <c r="CC81" s="82" t="str">
        <f t="shared" si="38"/>
        <v>2.5.1</v>
      </c>
      <c r="CD81" s="82" t="str">
        <f t="shared" si="39"/>
        <v>5.1</v>
      </c>
      <c r="CE81" s="82" t="str">
        <f t="shared" si="40"/>
        <v>1</v>
      </c>
      <c r="CF81" s="82" t="str">
        <f t="shared" si="41"/>
        <v>-</v>
      </c>
      <c r="CG81" s="82" t="str">
        <f t="shared" si="42"/>
        <v>-</v>
      </c>
      <c r="CH81" s="82" t="str">
        <f t="shared" si="43"/>
        <v>-</v>
      </c>
      <c r="CI81" s="82" t="str">
        <f t="shared" si="44"/>
        <v>-</v>
      </c>
      <c r="CJ81" s="82" t="str">
        <f t="shared" si="45"/>
        <v>-</v>
      </c>
      <c r="CK81" s="82" t="str">
        <f t="shared" si="46"/>
        <v>-</v>
      </c>
    </row>
    <row r="82" spans="1:89" s="82" customFormat="1" ht="18" customHeight="1">
      <c r="A82" s="81" t="str">
        <f>scriv!AL44</f>
        <v>SyntaxforCSS-Selectors</v>
      </c>
      <c r="B82" s="81" t="str">
        <f>IF(scriv!D44&lt;&gt;"",scriv!D44,"")</f>
        <v>Syntax for CSS-Selectors</v>
      </c>
      <c r="C82" s="81" t="str">
        <f>IF( scriv!AP44&lt;&gt;"", IF(D82&lt;&gt;"","connection ","")&amp;scriv!AP44,IF(D82&lt;&gt;"","connection",""))</f>
        <v/>
      </c>
      <c r="D82" s="82" t="str">
        <f>scriv!AN44</f>
        <v/>
      </c>
      <c r="E82" s="82" t="str">
        <f>scriv!AO44</f>
        <v/>
      </c>
      <c r="F82" s="156">
        <f>ROW()</f>
        <v>82</v>
      </c>
      <c r="G82" s="288">
        <f>scriv!AC44</f>
        <v>0</v>
      </c>
      <c r="H82" s="288">
        <f>scriv!AD44</f>
        <v>0</v>
      </c>
      <c r="I82" s="81" t="str">
        <f>IF(scriv!AE44&lt;&gt;"",scriv!AE44,J82)</f>
        <v>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v>
      </c>
      <c r="J82" s="81" t="str">
        <f>IF(scriv!AF44&lt;&gt;"",scriv!AF44,"")</f>
        <v>Syntax for CSS-selectors ¬†_x000D_The syntax for CSS selectors in tween commands:_x000D_ ‚Ä¢ Single quotes around the DOM object selectors‚Ä®_x000D_ ‚Ä¢ The @ symbol as a prefix for object IDs (instead of the CSS standard # because of javascript conflict), e.g. ‚Ä® fade='@uno1',1,f,0.5‚Ä®_x000D_ ‚Ä¢ Period '.' as a prefix for class name e.g. ‚Ä®_x000D_ ‚Ä¢ Commas between multiple selectors or classes, e.g. fade='@uno1, @uno2, .thisClass',1,f,0.5‚Ä®_x000D_ ‚Ä¢ A ¬†space between classes as a descendant selector, e.g. fade='@uno1 @childuno1',1,f,0.5‚Ä®_x000D_ ‚Ä¢ Greater than symbol ¬†'&gt;' between classes as a child selector e.g. fade='.thisClasss&gt;subClass',1,f,0.5‚Ä®_x000D__x000D__x000D_The child combinator, the greater-than symbol ¬†&gt;,  separates two selectors and matches only those elements matched by the second selector that are direct children of elements matched by the first. ¬†_x000D_https://developer.mozilla.org/en-US/docs/Web/CSS/Child_selectors_x000D_By contrast, when two selectors are combined with the descendant selector, the combined selector expression matches those elements matched by the second selector for which there exists an ancestor element matched by the first selector, regardless of the number of "hops" up the DOM._x000D_A descendant combinator -- typically represented by a single space ( ) character in the form of selector‚ÇÅ selector‚ÇÇ -- combines two selectors such that elements matched by the second selector (selector‚ÇÇ) are selected if they have an ancestor element matching the first selector (selector‚ÇÅ). Selectors that utilize a descendant combinator are called descendant selectors. _x000D_https://developer.mozilla.org/en-US/docs/Web/CSS/Descendant_selectors_x000D__x000D_</v>
      </c>
      <c r="K82" s="82" t="str">
        <f>IF(scriv!Y44&lt;&gt;"",scriv!Y44,$K$36)</f>
        <v>none</v>
      </c>
      <c r="L82" s="82">
        <f>IF(scriv!Z44&lt;&gt;"",scriv!Z44,$L$36)</f>
        <v>0</v>
      </c>
      <c r="M82" s="82" t="str">
        <f>IF(scriv!AA44&lt;&gt;"",scriv!AA44,$M$36)</f>
        <v>OpenClose</v>
      </c>
      <c r="N82" s="82">
        <f>IF(scriv!AB44&lt;&gt;"",scriv!AB44,$N$36)</f>
        <v>0</v>
      </c>
      <c r="O82" s="119" t="str">
        <f t="shared" si="8"/>
        <v/>
      </c>
      <c r="P82" s="81" t="str">
        <f>IF(scriv!I44&lt;&gt;"",scriv!I44,"")</f>
        <v/>
      </c>
      <c r="Q82" s="81" t="str">
        <f>IF(scriv!J44&lt;&gt;"",scriv!J44,"")</f>
        <v/>
      </c>
      <c r="R82" s="81">
        <f>IF(scriv!K44&lt;&gt;"",scriv!K44,
IF(I82&lt;&gt;"",1,$R$36))</f>
        <v>1</v>
      </c>
      <c r="S82" s="81" t="str">
        <f>IF(scriv!L44&lt;&gt;"",scriv!L44,
IF(scriv!AF44&lt;&gt;"",$S$36,"none"))</f>
        <v>hover</v>
      </c>
      <c r="T82" s="81" t="str">
        <f>IF(scriv!Q44&lt;&gt;"",scriv!Q44,"")</f>
        <v/>
      </c>
      <c r="U82" s="81" t="str">
        <f>IF(scriv!R44&lt;&gt;"",scriv!R44,"")</f>
        <v/>
      </c>
      <c r="V82" s="81" t="str">
        <f>IF(scriv!S44&lt;&gt;"",scriv!S44,"")</f>
        <v/>
      </c>
      <c r="W82" s="81" t="str">
        <f>IF(scriv!T44&lt;&gt;"",scriv!T44,"")</f>
        <v/>
      </c>
      <c r="X82" s="81" t="str">
        <f>IF($E82="",
( IF(scriv!AH44&lt;&gt;"", LEFT( scriv!AH44, FIND(",",scriv!AH44)-1) &amp; "=" &amp; $AH82 &amp; RIGHT( scriv!AH44, LEN(scriv!AH44) + 1 - FIND(",",scriv!AH44)),
  IF($X$36&lt;&gt;"",LEFT( X$36, FIND(",",X$36)-1) &amp; "=" &amp; $AH82 &amp; RIGHT( X$36, LEN(X$36) + 1 - FIND(",",X$36)),""))),
IF(scriv!M44&lt;&gt;"", LEFT( scriv!M44, FIND(",",scriv!M44)-1) &amp; "=" &amp; $AH82 &amp; RIGHT( scriv!M44, LEN(scriv!M44) + 1 - FIND(",",scriv!M44)),
LEFT( X$37, FIND(",",X$37)-1) &amp; "=" &amp; $AH82 &amp; RIGHT( X$37, LEN(X$37) + 1 - FIND(",",X$37))))</f>
        <v>fadeOn=SyntaxforCSS-Selectors,0.8</v>
      </c>
      <c r="Y82" s="81" t="str">
        <f>IF($E82="",
( IF(scriv!AI44&lt;&gt;"", LEFT( scriv!AI44, FIND(",",scriv!AI44)-1) &amp; "=" &amp; $AH82 &amp; RIGHT( scriv!AI44, LEN(scriv!AI44) + 1 - FIND(",",scriv!AI44)),
  IF($Y$36&lt;&gt;"",LEFT( Y$36, FIND(",",Y$36)-1) &amp; "=" &amp; $AH82 &amp; RIGHT( Y$36, LEN(Y$36) + 1 - FIND(",",Y$36)),""))),
IF(scriv!N44&lt;&gt;"", LEFT( scriv!N44, FIND(",",scriv!N44)-1) &amp; "=" &amp; $AH82 &amp; RIGHT( scriv!N44, LEN(scriv!N44) + 1 - FIND(",",scriv!N44)),
LEFT( Y$37, FIND(",",Y$37)-1) &amp; "=" &amp; $AH82 &amp; RIGHT( Y$37, LEN(Y$37) + 1 - FIND(",",Y$37))))</f>
        <v>fadeOff=SyntaxforCSS-Selectors,0.8</v>
      </c>
      <c r="Z82" s="81" t="str">
        <f>IF($E82="",
( IF(scriv!AJ44&lt;&gt;"", LEFT( scriv!AJ44, FIND(",",scriv!AJ44)-1) &amp; "=" &amp; $AH82 &amp; RIGHT( scriv!AJ44, LEN(scriv!AJ44) + 1 - FIND(",",scriv!AJ44)),
  IF($Z$36&lt;&gt;"",LEFT( Z$36, FIND(",",Z$36)-1) &amp; "=" &amp; $AH82 &amp; RIGHT( Z$36, LEN(Z$36) + 1 - FIND(",",Z$36)),""))),
IF(scriv!O44&lt;&gt;"", LEFT( scriv!O44, FIND(",",scriv!O44)-1) &amp; "=" &amp; $AH82 &amp; RIGHT( scriv!O44, LEN(scriv!O44) + 1 - FIND(",",scriv!O44)),
LEFT( Z$37, FIND(",",Z$37)-1) &amp; "=" &amp; $AH82 &amp; RIGHT( Z$37, LEN(Z$37) + 1 - FIND(",",Z$37))))</f>
        <v>fadeOpen=SyntaxforCSS-Selectors,1.2</v>
      </c>
      <c r="AA82" s="81" t="str">
        <f>IF($E82="",
( IF(scriv!AK44&lt;&gt;"", LEFT( scriv!AK44, FIND(",",scriv!AK44)-1) &amp; "=" &amp; $AH82 &amp; RIGHT( scriv!AK44, LEN(scriv!AK44) + 1 - FIND(",",scriv!AK44)),
  IF($AA$36&lt;&gt;"",LEFT( AA$36, FIND(",",AA$36)-1) &amp; "=" &amp; $AH82 &amp; RIGHT( AA$36, LEN(AA$36) + 1 - FIND(",",AA$36)),""))),
IF(scriv!P44&lt;&gt;"", LEFT( scriv!P44, FIND(",",scriv!P44)-1) &amp; "=" &amp; $AH82 &amp; RIGHT( scriv!P44, LEN(scriv!P44) + 1 - FIND(",",scriv!P44)),
LEFT( AA$37, FIND(",",AA$37)-1) &amp; "=" &amp; $AH82 &amp; RIGHT( AA$37, LEN(AA$37) + 1 - FIND(",",AA$37))))</f>
        <v>fadeClose=SyntaxforCSS-Selectors,1.2</v>
      </c>
      <c r="AB82" s="167" t="str">
        <f t="shared" si="2"/>
        <v>noTitle</v>
      </c>
      <c r="AC82" s="167"/>
      <c r="AD82" s="45"/>
      <c r="AE82" s="168"/>
      <c r="AF82" s="169" t="str">
        <f>IF(D82="",scriv!B44,"")</f>
        <v>2.5.2</v>
      </c>
      <c r="AG82" s="170" t="str">
        <f t="shared" si="10"/>
        <v/>
      </c>
      <c r="AH82" s="169" t="str">
        <f t="shared" si="11"/>
        <v>SyntaxforCSS-Selectors</v>
      </c>
      <c r="AI82" s="169" t="str">
        <f t="shared" si="12"/>
        <v>Syntax for CSS-Selectors</v>
      </c>
      <c r="AJ82" s="86">
        <f>ROUNDDOWN( (LEN(scriv!B44)+1) / 2, 0 )</f>
        <v>3</v>
      </c>
      <c r="AK82" s="82">
        <f t="shared" si="13"/>
        <v>2</v>
      </c>
      <c r="AL82" s="82">
        <f t="shared" si="14"/>
        <v>5</v>
      </c>
      <c r="AM82" s="82">
        <f t="shared" si="15"/>
        <v>2</v>
      </c>
      <c r="AN82" s="82" t="str">
        <f t="shared" si="16"/>
        <v>-</v>
      </c>
      <c r="AO82" s="82" t="str">
        <f t="shared" si="17"/>
        <v>-</v>
      </c>
      <c r="AP82" s="82" t="str">
        <f t="shared" si="18"/>
        <v>-</v>
      </c>
      <c r="AQ82" s="82" t="str">
        <f t="shared" si="19"/>
        <v>-</v>
      </c>
      <c r="AR82" s="82" t="str">
        <f t="shared" si="20"/>
        <v>-</v>
      </c>
      <c r="AT82" s="82">
        <f t="shared" si="4"/>
        <v>2</v>
      </c>
      <c r="AU82" s="82">
        <f ca="1">IF(    MAX(OFFSET(AL82,0,0,MATCH("-",AL82:AL$638,0))) = 0,"",
IFERROR(MAX(OFFSET(AL82,0,0,MATCH("-",AL82:AL$638,0))),""))</f>
        <v>11</v>
      </c>
      <c r="AV82" s="82">
        <f ca="1">IF(    MAX(OFFSET(AM82,0,0,MATCH("-",AM82:AM$638,0))) = 0,"",
IFERROR(MAX(OFFSET(AM82,0,0,MATCH("-",AM82:AM$638,0))),""))</f>
        <v>2</v>
      </c>
      <c r="AW82" s="82" t="str">
        <f ca="1">IF(    MAX(OFFSET(AN82,0,0,MATCH("-",AN82:AN$638,0))) = 0,"",
IFERROR(MAX(OFFSET(AN82,0,0,MATCH("-",AN82:AN$638,0))),""))</f>
        <v/>
      </c>
      <c r="AX82" s="82" t="str">
        <f ca="1">IF(    MAX(OFFSET(AO82,0,0,MATCH("-",AO82:AO$638,0))) = 0,"",
IFERROR(MAX(OFFSET(AO82,0,0,MATCH("-",AO82:AO$638,0))),""))</f>
        <v/>
      </c>
      <c r="AY82" s="82" t="str">
        <f ca="1">IF(    MAX(OFFSET(AP82,0,0,MATCH("-",AP82:AP$638,0))) = 0,"",
IFERROR(MAX(OFFSET(AP82,0,0,MATCH("-",AP82:AP$638,0))),""))</f>
        <v/>
      </c>
      <c r="AZ82" s="82" t="str">
        <f ca="1">IF(    MAX(OFFSET(AQ82,0,0,MATCH("-",AQ82:AQ$638,0))) = 0,"",
IFERROR(MAX(OFFSET(AQ82,0,0,MATCH("-",AQ82:AQ$638,0))),""))</f>
        <v/>
      </c>
      <c r="BA82" s="82" t="str">
        <f ca="1">IF(    MAX(OFFSET(AR82,0,0,MATCH("-",AR82:AR$638,0))) = 0,"",
IFERROR(MAX(OFFSET(AR82,0,0,MATCH("-",AR82:AR$638,0))),""))</f>
        <v/>
      </c>
      <c r="BB82" s="112">
        <f t="shared" ca="1" si="21"/>
        <v>77.72727272727272</v>
      </c>
      <c r="BC82" s="111">
        <f t="shared" ca="1" si="22"/>
        <v>0</v>
      </c>
      <c r="BD82" s="112">
        <f t="shared" ca="1" si="23"/>
        <v>0</v>
      </c>
      <c r="BE82" s="111">
        <f t="shared" ca="1" si="24"/>
        <v>81.818181818181827</v>
      </c>
      <c r="BF82" s="113">
        <f t="shared" ca="1" si="25"/>
        <v>2000</v>
      </c>
      <c r="BG82" s="113">
        <f t="shared" ca="1" si="26"/>
        <v>0</v>
      </c>
      <c r="BH82" s="112">
        <f t="shared" ca="1" si="27"/>
        <v>2000</v>
      </c>
      <c r="BI82" s="112">
        <f t="shared" ca="1" si="28"/>
        <v>81.818181818181827</v>
      </c>
      <c r="BJ82" s="157"/>
      <c r="BK82" s="157"/>
      <c r="BL82" s="158" t="str">
        <f>scriv!AM44</f>
        <v>ClassControlSelectors</v>
      </c>
      <c r="BM82" s="157"/>
      <c r="BN82" s="157" t="str">
        <f t="shared" si="29"/>
        <v>node</v>
      </c>
      <c r="BO82" s="157"/>
      <c r="BP82" s="159">
        <f t="shared" ca="1" si="30"/>
        <v>1</v>
      </c>
      <c r="BQ82" s="159">
        <f t="shared" ca="1" si="31"/>
        <v>1</v>
      </c>
      <c r="BR82" s="159">
        <f t="shared" si="5"/>
        <v>1</v>
      </c>
      <c r="BS82" s="159" t="str">
        <f t="shared" si="6"/>
        <v>symbol</v>
      </c>
      <c r="BT82" s="157" t="str">
        <f>IF(scriv!V44&lt;&gt;"",scriv!V44,
IF(E82="",IFERROR(VLOOKUP(BL82,$AH$40:$BT$638,39,FALSE),$BT$36),
$BT$37))</f>
        <v>uno</v>
      </c>
      <c r="BU82" s="166">
        <f t="shared" ca="1" si="32"/>
        <v>2000</v>
      </c>
      <c r="BV82" s="166">
        <f t="shared" ca="1" si="33"/>
        <v>81.819999999999993</v>
      </c>
      <c r="BW82" s="166">
        <f t="shared" ca="1" si="34"/>
        <v>0</v>
      </c>
      <c r="BX82" s="166">
        <f t="shared" ca="1" si="35"/>
        <v>0</v>
      </c>
      <c r="BY82" s="180" t="str">
        <f t="shared" si="36"/>
        <v/>
      </c>
      <c r="BZ82" s="180" t="str">
        <f t="shared" si="37"/>
        <v/>
      </c>
      <c r="CA82" s="81" t="str">
        <f>IF(scriv!E44&lt;&gt;"",scriv!E44,"")</f>
        <v/>
      </c>
      <c r="CB82" s="82">
        <f t="shared" si="9"/>
        <v>0</v>
      </c>
      <c r="CC82" s="82" t="str">
        <f t="shared" si="38"/>
        <v>2.5.2</v>
      </c>
      <c r="CD82" s="82" t="str">
        <f t="shared" si="39"/>
        <v>5.2</v>
      </c>
      <c r="CE82" s="82" t="str">
        <f t="shared" si="40"/>
        <v>2</v>
      </c>
      <c r="CF82" s="82" t="str">
        <f t="shared" si="41"/>
        <v>-</v>
      </c>
      <c r="CG82" s="82" t="str">
        <f t="shared" si="42"/>
        <v>-</v>
      </c>
      <c r="CH82" s="82" t="str">
        <f t="shared" si="43"/>
        <v>-</v>
      </c>
      <c r="CI82" s="82" t="str">
        <f t="shared" si="44"/>
        <v>-</v>
      </c>
      <c r="CJ82" s="82" t="str">
        <f t="shared" si="45"/>
        <v>-</v>
      </c>
      <c r="CK82" s="82" t="str">
        <f t="shared" si="46"/>
        <v>-</v>
      </c>
    </row>
    <row r="83" spans="1:89" s="82" customFormat="1" ht="18" customHeight="1">
      <c r="A83" s="81" t="str">
        <f>scriv!AL45</f>
        <v>Video</v>
      </c>
      <c r="B83" s="81" t="str">
        <f>IF(scriv!D45&lt;&gt;"",scriv!D45,"")</f>
        <v>Video</v>
      </c>
      <c r="C83" s="81" t="str">
        <f>IF( scriv!AP45&lt;&gt;"", IF(D83&lt;&gt;"","connection ","")&amp;scriv!AP45,IF(D83&lt;&gt;"","connection",""))</f>
        <v/>
      </c>
      <c r="D83" s="82" t="str">
        <f>scriv!AN45</f>
        <v/>
      </c>
      <c r="E83" s="82" t="str">
        <f>scriv!AO45</f>
        <v/>
      </c>
      <c r="F83" s="156">
        <f>ROW()</f>
        <v>83</v>
      </c>
      <c r="G83" s="288">
        <f>scriv!AC45</f>
        <v>0</v>
      </c>
      <c r="H83" s="288">
        <f>scriv!AD45</f>
        <v>0</v>
      </c>
      <c r="I83" s="81" t="str">
        <f>IF(scriv!AE45&lt;&gt;"",scriv!AE45,J83)</f>
        <v/>
      </c>
      <c r="J83" s="81" t="str">
        <f>IF(scriv!AF45&lt;&gt;"",scriv!AF45,"")</f>
        <v/>
      </c>
      <c r="K83" s="82" t="str">
        <f>IF(scriv!Y45&lt;&gt;"",scriv!Y45,$K$36)</f>
        <v>none</v>
      </c>
      <c r="L83" s="82">
        <f>IF(scriv!Z45&lt;&gt;"",scriv!Z45,$L$36)</f>
        <v>0</v>
      </c>
      <c r="M83" s="82" t="str">
        <f>IF(scriv!AA45&lt;&gt;"",scriv!AA45,$M$36)</f>
        <v>OpenClose</v>
      </c>
      <c r="N83" s="82">
        <f>IF(scriv!AB45&lt;&gt;"",scriv!AB45,$N$36)</f>
        <v>0</v>
      </c>
      <c r="O83" s="119" t="str">
        <f t="shared" si="8"/>
        <v/>
      </c>
      <c r="P83" s="81" t="str">
        <f>IF(scriv!I45&lt;&gt;"",scriv!I45,"")</f>
        <v/>
      </c>
      <c r="Q83" s="81" t="str">
        <f>IF(scriv!J45&lt;&gt;"",scriv!J45,"")</f>
        <v/>
      </c>
      <c r="R83" s="81">
        <f>IF(scriv!K45&lt;&gt;"",scriv!K45,
IF(I83&lt;&gt;"",1,$R$36))</f>
        <v>1</v>
      </c>
      <c r="S83" s="81" t="str">
        <f>IF(scriv!L45&lt;&gt;"",scriv!L45,
IF(scriv!AF45&lt;&gt;"",$S$36,"none"))</f>
        <v>none</v>
      </c>
      <c r="T83" s="81" t="str">
        <f>IF(scriv!Q45&lt;&gt;"",scriv!Q45,"")</f>
        <v/>
      </c>
      <c r="U83" s="81" t="str">
        <f>IF(scriv!R45&lt;&gt;"",scriv!R45,"")</f>
        <v/>
      </c>
      <c r="V83" s="81" t="str">
        <f>IF(scriv!S45&lt;&gt;"",scriv!S45,"")</f>
        <v/>
      </c>
      <c r="W83" s="81" t="str">
        <f>IF(scriv!T45&lt;&gt;"",scriv!T45,"")</f>
        <v/>
      </c>
      <c r="X83" s="81" t="str">
        <f>IF($E83="",
( IF(scriv!AH45&lt;&gt;"", LEFT( scriv!AH45, FIND(",",scriv!AH45)-1) &amp; "=" &amp; $AH83 &amp; RIGHT( scriv!AH45, LEN(scriv!AH45) + 1 - FIND(",",scriv!AH45)),
  IF($X$36&lt;&gt;"",LEFT( X$36, FIND(",",X$36)-1) &amp; "=" &amp; $AH83 &amp; RIGHT( X$36, LEN(X$36) + 1 - FIND(",",X$36)),""))),
IF(scriv!M45&lt;&gt;"", LEFT( scriv!M45, FIND(",",scriv!M45)-1) &amp; "=" &amp; $AH83 &amp; RIGHT( scriv!M45, LEN(scriv!M45) + 1 - FIND(",",scriv!M45)),
LEFT( X$37, FIND(",",X$37)-1) &amp; "=" &amp; $AH83 &amp; RIGHT( X$37, LEN(X$37) + 1 - FIND(",",X$37))))</f>
        <v>fadeOn=Video,0.8</v>
      </c>
      <c r="Y83" s="81" t="str">
        <f>IF($E83="",
( IF(scriv!AI45&lt;&gt;"", LEFT( scriv!AI45, FIND(",",scriv!AI45)-1) &amp; "=" &amp; $AH83 &amp; RIGHT( scriv!AI45, LEN(scriv!AI45) + 1 - FIND(",",scriv!AI45)),
  IF($Y$36&lt;&gt;"",LEFT( Y$36, FIND(",",Y$36)-1) &amp; "=" &amp; $AH83 &amp; RIGHT( Y$36, LEN(Y$36) + 1 - FIND(",",Y$36)),""))),
IF(scriv!N45&lt;&gt;"", LEFT( scriv!N45, FIND(",",scriv!N45)-1) &amp; "=" &amp; $AH83 &amp; RIGHT( scriv!N45, LEN(scriv!N45) + 1 - FIND(",",scriv!N45)),
LEFT( Y$37, FIND(",",Y$37)-1) &amp; "=" &amp; $AH83 &amp; RIGHT( Y$37, LEN(Y$37) + 1 - FIND(",",Y$37))))</f>
        <v>fadeOff=Video,0.8</v>
      </c>
      <c r="Z83" s="81" t="str">
        <f>IF($E83="",
( IF(scriv!AJ45&lt;&gt;"", LEFT( scriv!AJ45, FIND(",",scriv!AJ45)-1) &amp; "=" &amp; $AH83 &amp; RIGHT( scriv!AJ45, LEN(scriv!AJ45) + 1 - FIND(",",scriv!AJ45)),
  IF($Z$36&lt;&gt;"",LEFT( Z$36, FIND(",",Z$36)-1) &amp; "=" &amp; $AH83 &amp; RIGHT( Z$36, LEN(Z$36) + 1 - FIND(",",Z$36)),""))),
IF(scriv!O45&lt;&gt;"", LEFT( scriv!O45, FIND(",",scriv!O45)-1) &amp; "=" &amp; $AH83 &amp; RIGHT( scriv!O45, LEN(scriv!O45) + 1 - FIND(",",scriv!O45)),
LEFT( Z$37, FIND(",",Z$37)-1) &amp; "=" &amp; $AH83 &amp; RIGHT( Z$37, LEN(Z$37) + 1 - FIND(",",Z$37))))</f>
        <v>fadeOpen=Video,1.2</v>
      </c>
      <c r="AA83" s="81" t="str">
        <f>IF($E83="",
( IF(scriv!AK45&lt;&gt;"", LEFT( scriv!AK45, FIND(",",scriv!AK45)-1) &amp; "=" &amp; $AH83 &amp; RIGHT( scriv!AK45, LEN(scriv!AK45) + 1 - FIND(",",scriv!AK45)),
  IF($AA$36&lt;&gt;"",LEFT( AA$36, FIND(",",AA$36)-1) &amp; "=" &amp; $AH83 &amp; RIGHT( AA$36, LEN(AA$36) + 1 - FIND(",",AA$36)),""))),
IF(scriv!P45&lt;&gt;"", LEFT( scriv!P45, FIND(",",scriv!P45)-1) &amp; "=" &amp; $AH83 &amp; RIGHT( scriv!P45, LEN(scriv!P45) + 1 - FIND(",",scriv!P45)),
LEFT( AA$37, FIND(",",AA$37)-1) &amp; "=" &amp; $AH83 &amp; RIGHT( AA$37, LEN(AA$37) + 1 - FIND(",",AA$37))))</f>
        <v>fadeClose=Video,1.2</v>
      </c>
      <c r="AB83" s="167" t="str">
        <f t="shared" si="2"/>
        <v>noTitle</v>
      </c>
      <c r="AC83" s="167"/>
      <c r="AD83" s="45"/>
      <c r="AE83" s="168"/>
      <c r="AF83" s="169">
        <f>IF(D83="",scriv!B45,"")</f>
        <v>2.6</v>
      </c>
      <c r="AG83" s="170" t="str">
        <f t="shared" si="10"/>
        <v/>
      </c>
      <c r="AH83" s="169" t="str">
        <f t="shared" si="11"/>
        <v>Video</v>
      </c>
      <c r="AI83" s="169" t="str">
        <f t="shared" si="12"/>
        <v>Video</v>
      </c>
      <c r="AJ83" s="86">
        <f>ROUNDDOWN( (LEN(scriv!B45)+1) / 2, 0 )</f>
        <v>2</v>
      </c>
      <c r="AK83" s="82">
        <f t="shared" si="13"/>
        <v>2</v>
      </c>
      <c r="AL83" s="82">
        <f t="shared" si="14"/>
        <v>6</v>
      </c>
      <c r="AM83" s="82" t="str">
        <f t="shared" si="15"/>
        <v>-</v>
      </c>
      <c r="AN83" s="82" t="str">
        <f t="shared" si="16"/>
        <v>-</v>
      </c>
      <c r="AO83" s="82" t="str">
        <f t="shared" si="17"/>
        <v>-</v>
      </c>
      <c r="AP83" s="82" t="str">
        <f t="shared" si="18"/>
        <v>-</v>
      </c>
      <c r="AQ83" s="82" t="str">
        <f t="shared" si="19"/>
        <v>-</v>
      </c>
      <c r="AR83" s="82" t="str">
        <f t="shared" si="20"/>
        <v>-</v>
      </c>
      <c r="AT83" s="82">
        <f t="shared" si="4"/>
        <v>2</v>
      </c>
      <c r="AU83" s="82">
        <f ca="1">IF(    MAX(OFFSET(AL83,0,0,MATCH("-",AL83:AL$638,0))) = 0,"",
IFERROR(MAX(OFFSET(AL83,0,0,MATCH("-",AL83:AL$638,0))),""))</f>
        <v>11</v>
      </c>
      <c r="AV83" s="82" t="str">
        <f ca="1">IF(    MAX(OFFSET(AM83,0,0,MATCH("-",AM83:AM$638,0))) = 0,"",
IFERROR(MAX(OFFSET(AM83,0,0,MATCH("-",AM83:AM$638,0))),""))</f>
        <v/>
      </c>
      <c r="AW83" s="82" t="str">
        <f ca="1">IF(    MAX(OFFSET(AN83,0,0,MATCH("-",AN83:AN$638,0))) = 0,"",
IFERROR(MAX(OFFSET(AN83,0,0,MATCH("-",AN83:AN$638,0))),""))</f>
        <v/>
      </c>
      <c r="AX83" s="82" t="str">
        <f ca="1">IF(    MAX(OFFSET(AO83,0,0,MATCH("-",AO83:AO$638,0))) = 0,"",
IFERROR(MAX(OFFSET(AO83,0,0,MATCH("-",AO83:AO$638,0))),""))</f>
        <v/>
      </c>
      <c r="AY83" s="82" t="str">
        <f ca="1">IF(    MAX(OFFSET(AP83,0,0,MATCH("-",AP83:AP$638,0))) = 0,"",
IFERROR(MAX(OFFSET(AP83,0,0,MATCH("-",AP83:AP$638,0))),""))</f>
        <v/>
      </c>
      <c r="AZ83" s="82" t="str">
        <f ca="1">IF(    MAX(OFFSET(AQ83,0,0,MATCH("-",AQ83:AQ$638,0))) = 0,"",
IFERROR(MAX(OFFSET(AQ83,0,0,MATCH("-",AQ83:AQ$638,0))),""))</f>
        <v/>
      </c>
      <c r="BA83" s="82" t="str">
        <f ca="1">IF(    MAX(OFFSET(AR83,0,0,MATCH("-",AR83:AR$638,0))) = 0,"",
IFERROR(MAX(OFFSET(AR83,0,0,MATCH("-",AR83:AR$638,0))),""))</f>
        <v/>
      </c>
      <c r="BB83" s="112">
        <f t="shared" ca="1" si="21"/>
        <v>90</v>
      </c>
      <c r="BC83" s="111">
        <f t="shared" ca="1" si="22"/>
        <v>0</v>
      </c>
      <c r="BD83" s="112">
        <f t="shared" ca="1" si="23"/>
        <v>0</v>
      </c>
      <c r="BE83" s="111">
        <f t="shared" ca="1" si="24"/>
        <v>50.000000000000014</v>
      </c>
      <c r="BF83" s="113">
        <f t="shared" ca="1" si="25"/>
        <v>2000</v>
      </c>
      <c r="BG83" s="113">
        <f t="shared" ca="1" si="26"/>
        <v>0</v>
      </c>
      <c r="BH83" s="112">
        <f t="shared" ca="1" si="27"/>
        <v>2000</v>
      </c>
      <c r="BI83" s="112">
        <f t="shared" ca="1" si="28"/>
        <v>50.000000000000014</v>
      </c>
      <c r="BJ83" s="157"/>
      <c r="BK83" s="157"/>
      <c r="BL83" s="158" t="str">
        <f>scriv!AM45</f>
        <v>Story</v>
      </c>
      <c r="BM83" s="157"/>
      <c r="BN83" s="157" t="str">
        <f t="shared" si="29"/>
        <v>node</v>
      </c>
      <c r="BO83" s="157"/>
      <c r="BP83" s="159">
        <f t="shared" ca="1" si="30"/>
        <v>1</v>
      </c>
      <c r="BQ83" s="159">
        <f t="shared" ca="1" si="31"/>
        <v>1</v>
      </c>
      <c r="BR83" s="159">
        <f t="shared" si="5"/>
        <v>1</v>
      </c>
      <c r="BS83" s="159" t="str">
        <f t="shared" si="6"/>
        <v>symbol</v>
      </c>
      <c r="BT83" s="157" t="str">
        <f>IF(scriv!V45&lt;&gt;"",scriv!V45,
IF(E83="",IFERROR(VLOOKUP(BL83,$AH$40:$BT$638,39,FALSE),$BT$36),
$BT$37))</f>
        <v>uno</v>
      </c>
      <c r="BU83" s="166">
        <f t="shared" ca="1" si="32"/>
        <v>2000</v>
      </c>
      <c r="BV83" s="166">
        <f t="shared" ca="1" si="33"/>
        <v>50</v>
      </c>
      <c r="BW83" s="166">
        <f t="shared" ca="1" si="34"/>
        <v>0</v>
      </c>
      <c r="BX83" s="166">
        <f t="shared" ca="1" si="35"/>
        <v>0</v>
      </c>
      <c r="BY83" s="180" t="str">
        <f t="shared" si="36"/>
        <v/>
      </c>
      <c r="BZ83" s="180" t="str">
        <f t="shared" si="37"/>
        <v/>
      </c>
      <c r="CA83" s="81" t="str">
        <f>IF(scriv!E45&lt;&gt;"",scriv!E45,"")</f>
        <v/>
      </c>
      <c r="CB83" s="82">
        <f t="shared" si="9"/>
        <v>0</v>
      </c>
      <c r="CC83" s="82">
        <f t="shared" si="38"/>
        <v>2.6</v>
      </c>
      <c r="CD83" s="82" t="str">
        <f t="shared" si="39"/>
        <v>6</v>
      </c>
      <c r="CE83" s="82" t="str">
        <f t="shared" si="40"/>
        <v>-</v>
      </c>
      <c r="CF83" s="82" t="str">
        <f t="shared" si="41"/>
        <v>-</v>
      </c>
      <c r="CG83" s="82" t="str">
        <f t="shared" si="42"/>
        <v>-</v>
      </c>
      <c r="CH83" s="82" t="str">
        <f t="shared" si="43"/>
        <v>-</v>
      </c>
      <c r="CI83" s="82" t="str">
        <f t="shared" si="44"/>
        <v>-</v>
      </c>
      <c r="CJ83" s="82" t="str">
        <f t="shared" si="45"/>
        <v>-</v>
      </c>
      <c r="CK83" s="82" t="str">
        <f t="shared" si="46"/>
        <v>-</v>
      </c>
    </row>
    <row r="84" spans="1:89" s="82" customFormat="1" ht="18" customHeight="1">
      <c r="A84" s="81" t="str">
        <f>scriv!AL46</f>
        <v>playvid</v>
      </c>
      <c r="B84" s="81" t="str">
        <f>IF(scriv!D46&lt;&gt;"",scriv!D46,"")</f>
        <v>playvid</v>
      </c>
      <c r="C84" s="81" t="str">
        <f>IF( scriv!AP46&lt;&gt;"", IF(D84&lt;&gt;"","connection ","")&amp;scriv!AP46,IF(D84&lt;&gt;"","connection",""))</f>
        <v/>
      </c>
      <c r="D84" s="82" t="str">
        <f>scriv!AN46</f>
        <v/>
      </c>
      <c r="E84" s="82" t="str">
        <f>scriv!AO46</f>
        <v/>
      </c>
      <c r="F84" s="156">
        <f>ROW()</f>
        <v>84</v>
      </c>
      <c r="G84" s="288">
        <f>scriv!AC46</f>
        <v>0</v>
      </c>
      <c r="H84" s="288">
        <f>scriv!AD46</f>
        <v>0</v>
      </c>
      <c r="I84" s="81" t="str">
        <f>IF(scriv!AE46&lt;&gt;"",scriv!AE46,J84)</f>
        <v>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v>
      </c>
      <c r="J84" s="81" t="str">
        <f>IF(scriv!AF46&lt;&gt;"",scriv!AF46,"")</f>
        <v>Video Functions_x000D_Used to play &amp; pause videos.  Needed as 'autoplay' in the &lt;video&gt; tag doesn't seem to work (?)_x000D_These functions are needed to control videos from within the animation scripts - and to show and hide them using the visibility style_x000D_ playvid=videoID_x000D_ resetvid=videoID_x000D_ pausevid=videoID_x000D_</v>
      </c>
      <c r="K84" s="82" t="str">
        <f>IF(scriv!Y46&lt;&gt;"",scriv!Y46,$K$36)</f>
        <v>none</v>
      </c>
      <c r="L84" s="82">
        <f>IF(scriv!Z46&lt;&gt;"",scriv!Z46,$L$36)</f>
        <v>0</v>
      </c>
      <c r="M84" s="82" t="str">
        <f>IF(scriv!AA46&lt;&gt;"",scriv!AA46,$M$36)</f>
        <v>OpenClose</v>
      </c>
      <c r="N84" s="82">
        <f>IF(scriv!AB46&lt;&gt;"",scriv!AB46,$N$36)</f>
        <v>0</v>
      </c>
      <c r="O84" s="119" t="str">
        <f t="shared" si="8"/>
        <v/>
      </c>
      <c r="P84" s="81" t="str">
        <f>IF(scriv!I46&lt;&gt;"",scriv!I46,"")</f>
        <v/>
      </c>
      <c r="Q84" s="81" t="str">
        <f>IF(scriv!J46&lt;&gt;"",scriv!J46,"")</f>
        <v/>
      </c>
      <c r="R84" s="81">
        <f>IF(scriv!K46&lt;&gt;"",scriv!K46,
IF(I84&lt;&gt;"",1,$R$36))</f>
        <v>1</v>
      </c>
      <c r="S84" s="81" t="str">
        <f>IF(scriv!L46&lt;&gt;"",scriv!L46,
IF(scriv!AF46&lt;&gt;"",$S$36,"none"))</f>
        <v>hover</v>
      </c>
      <c r="T84" s="81" t="str">
        <f>IF(scriv!Q46&lt;&gt;"",scriv!Q46,"")</f>
        <v/>
      </c>
      <c r="U84" s="81" t="str">
        <f>IF(scriv!R46&lt;&gt;"",scriv!R46,"")</f>
        <v/>
      </c>
      <c r="V84" s="81" t="str">
        <f>IF(scriv!S46&lt;&gt;"",scriv!S46,"")</f>
        <v/>
      </c>
      <c r="W84" s="81" t="str">
        <f>IF(scriv!T46&lt;&gt;"",scriv!T46,"")</f>
        <v/>
      </c>
      <c r="X84" s="81" t="str">
        <f>IF($E84="",
( IF(scriv!AH46&lt;&gt;"", LEFT( scriv!AH46, FIND(",",scriv!AH46)-1) &amp; "=" &amp; $AH84 &amp; RIGHT( scriv!AH46, LEN(scriv!AH46) + 1 - FIND(",",scriv!AH46)),
  IF($X$36&lt;&gt;"",LEFT( X$36, FIND(",",X$36)-1) &amp; "=" &amp; $AH84 &amp; RIGHT( X$36, LEN(X$36) + 1 - FIND(",",X$36)),""))),
IF(scriv!M46&lt;&gt;"", LEFT( scriv!M46, FIND(",",scriv!M46)-1) &amp; "=" &amp; $AH84 &amp; RIGHT( scriv!M46, LEN(scriv!M46) + 1 - FIND(",",scriv!M46)),
LEFT( X$37, FIND(",",X$37)-1) &amp; "=" &amp; $AH84 &amp; RIGHT( X$37, LEN(X$37) + 1 - FIND(",",X$37))))</f>
        <v>fadeOn=playvid,0.8</v>
      </c>
      <c r="Y84" s="81" t="str">
        <f>IF($E84="",
( IF(scriv!AI46&lt;&gt;"", LEFT( scriv!AI46, FIND(",",scriv!AI46)-1) &amp; "=" &amp; $AH84 &amp; RIGHT( scriv!AI46, LEN(scriv!AI46) + 1 - FIND(",",scriv!AI46)),
  IF($Y$36&lt;&gt;"",LEFT( Y$36, FIND(",",Y$36)-1) &amp; "=" &amp; $AH84 &amp; RIGHT( Y$36, LEN(Y$36) + 1 - FIND(",",Y$36)),""))),
IF(scriv!N46&lt;&gt;"", LEFT( scriv!N46, FIND(",",scriv!N46)-1) &amp; "=" &amp; $AH84 &amp; RIGHT( scriv!N46, LEN(scriv!N46) + 1 - FIND(",",scriv!N46)),
LEFT( Y$37, FIND(",",Y$37)-1) &amp; "=" &amp; $AH84 &amp; RIGHT( Y$37, LEN(Y$37) + 1 - FIND(",",Y$37))))</f>
        <v>fadeOff=playvid,0.8</v>
      </c>
      <c r="Z84" s="81" t="str">
        <f>IF($E84="",
( IF(scriv!AJ46&lt;&gt;"", LEFT( scriv!AJ46, FIND(",",scriv!AJ46)-1) &amp; "=" &amp; $AH84 &amp; RIGHT( scriv!AJ46, LEN(scriv!AJ46) + 1 - FIND(",",scriv!AJ46)),
  IF($Z$36&lt;&gt;"",LEFT( Z$36, FIND(",",Z$36)-1) &amp; "=" &amp; $AH84 &amp; RIGHT( Z$36, LEN(Z$36) + 1 - FIND(",",Z$36)),""))),
IF(scriv!O46&lt;&gt;"", LEFT( scriv!O46, FIND(",",scriv!O46)-1) &amp; "=" &amp; $AH84 &amp; RIGHT( scriv!O46, LEN(scriv!O46) + 1 - FIND(",",scriv!O46)),
LEFT( Z$37, FIND(",",Z$37)-1) &amp; "=" &amp; $AH84 &amp; RIGHT( Z$37, LEN(Z$37) + 1 - FIND(",",Z$37))))</f>
        <v>fadeOpen=playvid,1.2</v>
      </c>
      <c r="AA84" s="81" t="str">
        <f>IF($E84="",
( IF(scriv!AK46&lt;&gt;"", LEFT( scriv!AK46, FIND(",",scriv!AK46)-1) &amp; "=" &amp; $AH84 &amp; RIGHT( scriv!AK46, LEN(scriv!AK46) + 1 - FIND(",",scriv!AK46)),
  IF($AA$36&lt;&gt;"",LEFT( AA$36, FIND(",",AA$36)-1) &amp; "=" &amp; $AH84 &amp; RIGHT( AA$36, LEN(AA$36) + 1 - FIND(",",AA$36)),""))),
IF(scriv!P46&lt;&gt;"", LEFT( scriv!P46, FIND(",",scriv!P46)-1) &amp; "=" &amp; $AH84 &amp; RIGHT( scriv!P46, LEN(scriv!P46) + 1 - FIND(",",scriv!P46)),
LEFT( AA$37, FIND(",",AA$37)-1) &amp; "=" &amp; $AH84 &amp; RIGHT( AA$37, LEN(AA$37) + 1 - FIND(",",AA$37))))</f>
        <v>fadeClose=playvid,1.2</v>
      </c>
      <c r="AB84" s="167" t="str">
        <f t="shared" si="2"/>
        <v>noTitle</v>
      </c>
      <c r="AC84" s="167"/>
      <c r="AD84" s="45"/>
      <c r="AE84" s="168"/>
      <c r="AF84" s="169" t="str">
        <f>IF(D84="",scriv!B46,"")</f>
        <v>2.6.1</v>
      </c>
      <c r="AG84" s="170" t="str">
        <f t="shared" si="10"/>
        <v/>
      </c>
      <c r="AH84" s="169" t="str">
        <f t="shared" si="11"/>
        <v>playvid</v>
      </c>
      <c r="AI84" s="169" t="str">
        <f t="shared" si="12"/>
        <v>playvid</v>
      </c>
      <c r="AJ84" s="86">
        <f>ROUNDDOWN( (LEN(scriv!B46)+1) / 2, 0 )</f>
        <v>3</v>
      </c>
      <c r="AK84" s="82">
        <f t="shared" si="13"/>
        <v>2</v>
      </c>
      <c r="AL84" s="82">
        <f t="shared" si="14"/>
        <v>6</v>
      </c>
      <c r="AM84" s="82">
        <f t="shared" si="15"/>
        <v>1</v>
      </c>
      <c r="AN84" s="82" t="str">
        <f t="shared" si="16"/>
        <v>-</v>
      </c>
      <c r="AO84" s="82" t="str">
        <f t="shared" si="17"/>
        <v>-</v>
      </c>
      <c r="AP84" s="82" t="str">
        <f t="shared" si="18"/>
        <v>-</v>
      </c>
      <c r="AQ84" s="82" t="str">
        <f t="shared" si="19"/>
        <v>-</v>
      </c>
      <c r="AR84" s="82" t="str">
        <f t="shared" si="20"/>
        <v>-</v>
      </c>
      <c r="AT84" s="82">
        <f t="shared" si="4"/>
        <v>2</v>
      </c>
      <c r="AU84" s="82">
        <f ca="1">IF(    MAX(OFFSET(AL84,0,0,MATCH("-",AL84:AL$638,0))) = 0,"",
IFERROR(MAX(OFFSET(AL84,0,0,MATCH("-",AL84:AL$638,0))),""))</f>
        <v>11</v>
      </c>
      <c r="AV84" s="82">
        <f ca="1">IF(    MAX(OFFSET(AM84,0,0,MATCH("-",AM84:AM$638,0))) = 0,"",
IFERROR(MAX(OFFSET(AM84,0,0,MATCH("-",AM84:AM$638,0))),""))</f>
        <v>1</v>
      </c>
      <c r="AW84" s="82" t="str">
        <f ca="1">IF(    MAX(OFFSET(AN84,0,0,MATCH("-",AN84:AN$638,0))) = 0,"",
IFERROR(MAX(OFFSET(AN84,0,0,MATCH("-",AN84:AN$638,0))),""))</f>
        <v/>
      </c>
      <c r="AX84" s="82" t="str">
        <f ca="1">IF(    MAX(OFFSET(AO84,0,0,MATCH("-",AO84:AO$638,0))) = 0,"",
IFERROR(MAX(OFFSET(AO84,0,0,MATCH("-",AO84:AO$638,0))),""))</f>
        <v/>
      </c>
      <c r="AY84" s="82" t="str">
        <f ca="1">IF(    MAX(OFFSET(AP84,0,0,MATCH("-",AP84:AP$638,0))) = 0,"",
IFERROR(MAX(OFFSET(AP84,0,0,MATCH("-",AP84:AP$638,0))),""))</f>
        <v/>
      </c>
      <c r="AZ84" s="82" t="str">
        <f ca="1">IF(    MAX(OFFSET(AQ84,0,0,MATCH("-",AQ84:AQ$638,0))) = 0,"",
IFERROR(MAX(OFFSET(AQ84,0,0,MATCH("-",AQ84:AQ$638,0))),""))</f>
        <v/>
      </c>
      <c r="BA84" s="82" t="str">
        <f ca="1">IF(    MAX(OFFSET(AR84,0,0,MATCH("-",AR84:AR$638,0))) = 0,"",
IFERROR(MAX(OFFSET(AR84,0,0,MATCH("-",AR84:AR$638,0))),""))</f>
        <v/>
      </c>
      <c r="BB84" s="112">
        <f t="shared" ca="1" si="21"/>
        <v>90</v>
      </c>
      <c r="BC84" s="111">
        <f t="shared" ca="1" si="22"/>
        <v>0</v>
      </c>
      <c r="BD84" s="112">
        <f t="shared" ca="1" si="23"/>
        <v>0</v>
      </c>
      <c r="BE84" s="111">
        <f t="shared" ca="1" si="24"/>
        <v>50.000000000000014</v>
      </c>
      <c r="BF84" s="113">
        <f t="shared" ca="1" si="25"/>
        <v>2000</v>
      </c>
      <c r="BG84" s="113">
        <f t="shared" ca="1" si="26"/>
        <v>0</v>
      </c>
      <c r="BH84" s="112">
        <f t="shared" ca="1" si="27"/>
        <v>2000</v>
      </c>
      <c r="BI84" s="112">
        <f t="shared" ca="1" si="28"/>
        <v>50.000000000000014</v>
      </c>
      <c r="BJ84" s="157"/>
      <c r="BK84" s="157"/>
      <c r="BL84" s="158" t="str">
        <f>scriv!AM46</f>
        <v>Video</v>
      </c>
      <c r="BM84" s="157"/>
      <c r="BN84" s="157" t="str">
        <f t="shared" si="29"/>
        <v>node</v>
      </c>
      <c r="BO84" s="157"/>
      <c r="BP84" s="159">
        <f t="shared" ca="1" si="30"/>
        <v>1</v>
      </c>
      <c r="BQ84" s="159">
        <f t="shared" ca="1" si="31"/>
        <v>1</v>
      </c>
      <c r="BR84" s="159">
        <f t="shared" si="5"/>
        <v>1</v>
      </c>
      <c r="BS84" s="159" t="str">
        <f t="shared" si="6"/>
        <v>symbol</v>
      </c>
      <c r="BT84" s="157" t="str">
        <f>IF(scriv!V46&lt;&gt;"",scriv!V46,
IF(E84="",IFERROR(VLOOKUP(BL84,$AH$40:$BT$638,39,FALSE),$BT$36),
$BT$37))</f>
        <v>uno</v>
      </c>
      <c r="BU84" s="166">
        <f t="shared" ca="1" si="32"/>
        <v>2000</v>
      </c>
      <c r="BV84" s="166">
        <f t="shared" ca="1" si="33"/>
        <v>50</v>
      </c>
      <c r="BW84" s="166">
        <f t="shared" ca="1" si="34"/>
        <v>0</v>
      </c>
      <c r="BX84" s="166">
        <f t="shared" ca="1" si="35"/>
        <v>0</v>
      </c>
      <c r="BY84" s="180" t="str">
        <f t="shared" si="36"/>
        <v/>
      </c>
      <c r="BZ84" s="180" t="str">
        <f t="shared" si="37"/>
        <v/>
      </c>
      <c r="CA84" s="81" t="str">
        <f>IF(scriv!E46&lt;&gt;"",scriv!E46,"")</f>
        <v/>
      </c>
      <c r="CB84" s="82">
        <f t="shared" si="9"/>
        <v>0</v>
      </c>
      <c r="CC84" s="82" t="str">
        <f t="shared" si="38"/>
        <v>2.6.1</v>
      </c>
      <c r="CD84" s="82" t="str">
        <f t="shared" si="39"/>
        <v>6.1</v>
      </c>
      <c r="CE84" s="82" t="str">
        <f t="shared" si="40"/>
        <v>1</v>
      </c>
      <c r="CF84" s="82" t="str">
        <f t="shared" si="41"/>
        <v>-</v>
      </c>
      <c r="CG84" s="82" t="str">
        <f t="shared" si="42"/>
        <v>-</v>
      </c>
      <c r="CH84" s="82" t="str">
        <f t="shared" si="43"/>
        <v>-</v>
      </c>
      <c r="CI84" s="82" t="str">
        <f t="shared" si="44"/>
        <v>-</v>
      </c>
      <c r="CJ84" s="82" t="str">
        <f t="shared" si="45"/>
        <v>-</v>
      </c>
      <c r="CK84" s="82" t="str">
        <f t="shared" si="46"/>
        <v>-</v>
      </c>
    </row>
    <row r="85" spans="1:89" s="82" customFormat="1" ht="18" customHeight="1">
      <c r="A85" s="81" t="str">
        <f>scriv!AL47</f>
        <v>Animations</v>
      </c>
      <c r="B85" s="81" t="str">
        <f>IF(scriv!D47&lt;&gt;"",scriv!D47,"")</f>
        <v>Animations</v>
      </c>
      <c r="C85" s="81" t="str">
        <f>IF( scriv!AP47&lt;&gt;"", IF(D85&lt;&gt;"","connection ","")&amp;scriv!AP47,IF(D85&lt;&gt;"","connection",""))</f>
        <v/>
      </c>
      <c r="D85" s="82" t="str">
        <f>scriv!AN47</f>
        <v/>
      </c>
      <c r="E85" s="82" t="str">
        <f>scriv!AO47</f>
        <v/>
      </c>
      <c r="F85" s="156">
        <f>ROW()</f>
        <v>85</v>
      </c>
      <c r="G85" s="288">
        <f>scriv!AC47</f>
        <v>0</v>
      </c>
      <c r="H85" s="288">
        <f>scriv!AD47</f>
        <v>0</v>
      </c>
      <c r="I85" s="81" t="str">
        <f>IF(scriv!AE47&lt;&gt;"",scriv!AE47,J85)</f>
        <v/>
      </c>
      <c r="J85" s="81" t="str">
        <f>IF(scriv!AF47&lt;&gt;"",scriv!AF47,"")</f>
        <v/>
      </c>
      <c r="K85" s="82" t="str">
        <f>IF(scriv!Y47&lt;&gt;"",scriv!Y47,$K$36)</f>
        <v>none</v>
      </c>
      <c r="L85" s="82">
        <f>IF(scriv!Z47&lt;&gt;"",scriv!Z47,$L$36)</f>
        <v>0</v>
      </c>
      <c r="M85" s="82" t="str">
        <f>IF(scriv!AA47&lt;&gt;"",scriv!AA47,$M$36)</f>
        <v>OpenClose</v>
      </c>
      <c r="N85" s="82">
        <f>IF(scriv!AB47&lt;&gt;"",scriv!AB47,$N$36)</f>
        <v>0</v>
      </c>
      <c r="O85" s="119" t="str">
        <f t="shared" si="8"/>
        <v/>
      </c>
      <c r="P85" s="81" t="str">
        <f>IF(scriv!I47&lt;&gt;"",scriv!I47,"")</f>
        <v/>
      </c>
      <c r="Q85" s="81" t="str">
        <f>IF(scriv!J47&lt;&gt;"",scriv!J47,"")</f>
        <v/>
      </c>
      <c r="R85" s="81">
        <f>IF(scriv!K47&lt;&gt;"",scriv!K47,
IF(I85&lt;&gt;"",1,$R$36))</f>
        <v>1</v>
      </c>
      <c r="S85" s="81" t="str">
        <f>IF(scriv!L47&lt;&gt;"",scriv!L47,
IF(scriv!AF47&lt;&gt;"",$S$36,"none"))</f>
        <v>none</v>
      </c>
      <c r="T85" s="81" t="str">
        <f>IF(scriv!Q47&lt;&gt;"",scriv!Q47,"")</f>
        <v/>
      </c>
      <c r="U85" s="81" t="str">
        <f>IF(scriv!R47&lt;&gt;"",scriv!R47,"")</f>
        <v/>
      </c>
      <c r="V85" s="81" t="str">
        <f>IF(scriv!S47&lt;&gt;"",scriv!S47,"")</f>
        <v/>
      </c>
      <c r="W85" s="81" t="str">
        <f>IF(scriv!T47&lt;&gt;"",scriv!T47,"")</f>
        <v/>
      </c>
      <c r="X85" s="81" t="str">
        <f>IF($E85="",
( IF(scriv!AH47&lt;&gt;"", LEFT( scriv!AH47, FIND(",",scriv!AH47)-1) &amp; "=" &amp; $AH85 &amp; RIGHT( scriv!AH47, LEN(scriv!AH47) + 1 - FIND(",",scriv!AH47)),
  IF($X$36&lt;&gt;"",LEFT( X$36, FIND(",",X$36)-1) &amp; "=" &amp; $AH85 &amp; RIGHT( X$36, LEN(X$36) + 1 - FIND(",",X$36)),""))),
IF(scriv!M47&lt;&gt;"", LEFT( scriv!M47, FIND(",",scriv!M47)-1) &amp; "=" &amp; $AH85 &amp; RIGHT( scriv!M47, LEN(scriv!M47) + 1 - FIND(",",scriv!M47)),
LEFT( X$37, FIND(",",X$37)-1) &amp; "=" &amp; $AH85 &amp; RIGHT( X$37, LEN(X$37) + 1 - FIND(",",X$37))))</f>
        <v>fadeOn=Animations,0.8</v>
      </c>
      <c r="Y85" s="81" t="str">
        <f>IF($E85="",
( IF(scriv!AI47&lt;&gt;"", LEFT( scriv!AI47, FIND(",",scriv!AI47)-1) &amp; "=" &amp; $AH85 &amp; RIGHT( scriv!AI47, LEN(scriv!AI47) + 1 - FIND(",",scriv!AI47)),
  IF($Y$36&lt;&gt;"",LEFT( Y$36, FIND(",",Y$36)-1) &amp; "=" &amp; $AH85 &amp; RIGHT( Y$36, LEN(Y$36) + 1 - FIND(",",Y$36)),""))),
IF(scriv!N47&lt;&gt;"", LEFT( scriv!N47, FIND(",",scriv!N47)-1) &amp; "=" &amp; $AH85 &amp; RIGHT( scriv!N47, LEN(scriv!N47) + 1 - FIND(",",scriv!N47)),
LEFT( Y$37, FIND(",",Y$37)-1) &amp; "=" &amp; $AH85 &amp; RIGHT( Y$37, LEN(Y$37) + 1 - FIND(",",Y$37))))</f>
        <v>fadeOff=Animations,0.8</v>
      </c>
      <c r="Z85" s="81" t="str">
        <f>IF($E85="",
( IF(scriv!AJ47&lt;&gt;"", LEFT( scriv!AJ47, FIND(",",scriv!AJ47)-1) &amp; "=" &amp; $AH85 &amp; RIGHT( scriv!AJ47, LEN(scriv!AJ47) + 1 - FIND(",",scriv!AJ47)),
  IF($Z$36&lt;&gt;"",LEFT( Z$36, FIND(",",Z$36)-1) &amp; "=" &amp; $AH85 &amp; RIGHT( Z$36, LEN(Z$36) + 1 - FIND(",",Z$36)),""))),
IF(scriv!O47&lt;&gt;"", LEFT( scriv!O47, FIND(",",scriv!O47)-1) &amp; "=" &amp; $AH85 &amp; RIGHT( scriv!O47, LEN(scriv!O47) + 1 - FIND(",",scriv!O47)),
LEFT( Z$37, FIND(",",Z$37)-1) &amp; "=" &amp; $AH85 &amp; RIGHT( Z$37, LEN(Z$37) + 1 - FIND(",",Z$37))))</f>
        <v>fadeOpen=Animations,1.2</v>
      </c>
      <c r="AA85" s="81" t="str">
        <f>IF($E85="",
( IF(scriv!AK47&lt;&gt;"", LEFT( scriv!AK47, FIND(",",scriv!AK47)-1) &amp; "=" &amp; $AH85 &amp; RIGHT( scriv!AK47, LEN(scriv!AK47) + 1 - FIND(",",scriv!AK47)),
  IF($AA$36&lt;&gt;"",LEFT( AA$36, FIND(",",AA$36)-1) &amp; "=" &amp; $AH85 &amp; RIGHT( AA$36, LEN(AA$36) + 1 - FIND(",",AA$36)),""))),
IF(scriv!P47&lt;&gt;"", LEFT( scriv!P47, FIND(",",scriv!P47)-1) &amp; "=" &amp; $AH85 &amp; RIGHT( scriv!P47, LEN(scriv!P47) + 1 - FIND(",",scriv!P47)),
LEFT( AA$37, FIND(",",AA$37)-1) &amp; "=" &amp; $AH85 &amp; RIGHT( AA$37, LEN(AA$37) + 1 - FIND(",",AA$37))))</f>
        <v>fadeClose=Animations,1.2</v>
      </c>
      <c r="AB85" s="167" t="str">
        <f t="shared" si="2"/>
        <v>noTitle</v>
      </c>
      <c r="AC85" s="167"/>
      <c r="AD85" s="45"/>
      <c r="AE85" s="168"/>
      <c r="AF85" s="169">
        <f>IF(D85="",scriv!B47,"")</f>
        <v>2.7</v>
      </c>
      <c r="AG85" s="170" t="str">
        <f t="shared" si="10"/>
        <v/>
      </c>
      <c r="AH85" s="169" t="str">
        <f t="shared" si="11"/>
        <v>Animations</v>
      </c>
      <c r="AI85" s="169" t="str">
        <f t="shared" si="12"/>
        <v>Animations</v>
      </c>
      <c r="AJ85" s="86">
        <f>ROUNDDOWN( (LEN(scriv!B47)+1) / 2, 0 )</f>
        <v>2</v>
      </c>
      <c r="AK85" s="82">
        <f t="shared" si="13"/>
        <v>2</v>
      </c>
      <c r="AL85" s="82">
        <f t="shared" si="14"/>
        <v>7</v>
      </c>
      <c r="AM85" s="82" t="str">
        <f t="shared" si="15"/>
        <v>-</v>
      </c>
      <c r="AN85" s="82" t="str">
        <f t="shared" si="16"/>
        <v>-</v>
      </c>
      <c r="AO85" s="82" t="str">
        <f t="shared" si="17"/>
        <v>-</v>
      </c>
      <c r="AP85" s="82" t="str">
        <f t="shared" si="18"/>
        <v>-</v>
      </c>
      <c r="AQ85" s="82" t="str">
        <f t="shared" si="19"/>
        <v>-</v>
      </c>
      <c r="AR85" s="82" t="str">
        <f t="shared" si="20"/>
        <v>-</v>
      </c>
      <c r="AT85" s="82">
        <f t="shared" si="4"/>
        <v>2</v>
      </c>
      <c r="AU85" s="82">
        <f ca="1">IF(    MAX(OFFSET(AL85,0,0,MATCH("-",AL85:AL$638,0))) = 0,"",
IFERROR(MAX(OFFSET(AL85,0,0,MATCH("-",AL85:AL$638,0))),""))</f>
        <v>11</v>
      </c>
      <c r="AV85" s="82" t="str">
        <f ca="1">IF(    MAX(OFFSET(AM85,0,0,MATCH("-",AM85:AM$638,0))) = 0,"",
IFERROR(MAX(OFFSET(AM85,0,0,MATCH("-",AM85:AM$638,0))),""))</f>
        <v/>
      </c>
      <c r="AW85" s="82" t="str">
        <f ca="1">IF(    MAX(OFFSET(AN85,0,0,MATCH("-",AN85:AN$638,0))) = 0,"",
IFERROR(MAX(OFFSET(AN85,0,0,MATCH("-",AN85:AN$638,0))),""))</f>
        <v/>
      </c>
      <c r="AX85" s="82" t="str">
        <f ca="1">IF(    MAX(OFFSET(AO85,0,0,MATCH("-",AO85:AO$638,0))) = 0,"",
IFERROR(MAX(OFFSET(AO85,0,0,MATCH("-",AO85:AO$638,0))),""))</f>
        <v/>
      </c>
      <c r="AY85" s="82" t="str">
        <f ca="1">IF(    MAX(OFFSET(AP85,0,0,MATCH("-",AP85:AP$638,0))) = 0,"",
IFERROR(MAX(OFFSET(AP85,0,0,MATCH("-",AP85:AP$638,0))),""))</f>
        <v/>
      </c>
      <c r="AZ85" s="82" t="str">
        <f ca="1">IF(    MAX(OFFSET(AQ85,0,0,MATCH("-",AQ85:AQ$638,0))) = 0,"",
IFERROR(MAX(OFFSET(AQ85,0,0,MATCH("-",AQ85:AQ$638,0))),""))</f>
        <v/>
      </c>
      <c r="BA85" s="82" t="str">
        <f ca="1">IF(    MAX(OFFSET(AR85,0,0,MATCH("-",AR85:AR$638,0))) = 0,"",
IFERROR(MAX(OFFSET(AR85,0,0,MATCH("-",AR85:AR$638,0))),""))</f>
        <v/>
      </c>
      <c r="BB85" s="112">
        <f t="shared" ca="1" si="21"/>
        <v>106.36363636363637</v>
      </c>
      <c r="BC85" s="111">
        <f t="shared" ca="1" si="22"/>
        <v>0</v>
      </c>
      <c r="BD85" s="112">
        <f t="shared" ca="1" si="23"/>
        <v>0</v>
      </c>
      <c r="BE85" s="111">
        <f t="shared" ca="1" si="24"/>
        <v>68.181818181818187</v>
      </c>
      <c r="BF85" s="113">
        <f t="shared" ca="1" si="25"/>
        <v>2000</v>
      </c>
      <c r="BG85" s="113">
        <f t="shared" ca="1" si="26"/>
        <v>0</v>
      </c>
      <c r="BH85" s="112">
        <f t="shared" ca="1" si="27"/>
        <v>2000</v>
      </c>
      <c r="BI85" s="112">
        <f t="shared" ca="1" si="28"/>
        <v>68.181818181818187</v>
      </c>
      <c r="BJ85" s="157"/>
      <c r="BK85" s="157"/>
      <c r="BL85" s="158" t="str">
        <f>scriv!AM47</f>
        <v>Story</v>
      </c>
      <c r="BM85" s="157"/>
      <c r="BN85" s="157" t="str">
        <f t="shared" si="29"/>
        <v>node</v>
      </c>
      <c r="BO85" s="157"/>
      <c r="BP85" s="159">
        <f t="shared" ca="1" si="30"/>
        <v>1</v>
      </c>
      <c r="BQ85" s="159">
        <f t="shared" ca="1" si="31"/>
        <v>1</v>
      </c>
      <c r="BR85" s="159">
        <f t="shared" si="5"/>
        <v>1</v>
      </c>
      <c r="BS85" s="159" t="str">
        <f t="shared" si="6"/>
        <v>symbol</v>
      </c>
      <c r="BT85" s="157" t="str">
        <f>IF(scriv!V47&lt;&gt;"",scriv!V47,
IF(E85="",IFERROR(VLOOKUP(BL85,$AH$40:$BT$638,39,FALSE),$BT$36),
$BT$37))</f>
        <v>uno</v>
      </c>
      <c r="BU85" s="166">
        <f t="shared" ca="1" si="32"/>
        <v>2000</v>
      </c>
      <c r="BV85" s="166">
        <f t="shared" ca="1" si="33"/>
        <v>68.180000000000007</v>
      </c>
      <c r="BW85" s="166">
        <f t="shared" ca="1" si="34"/>
        <v>0</v>
      </c>
      <c r="BX85" s="166">
        <f t="shared" ca="1" si="35"/>
        <v>0</v>
      </c>
      <c r="BY85" s="180" t="str">
        <f t="shared" si="36"/>
        <v/>
      </c>
      <c r="BZ85" s="180" t="str">
        <f t="shared" si="37"/>
        <v/>
      </c>
      <c r="CA85" s="81" t="str">
        <f>IF(scriv!E47&lt;&gt;"",scriv!E47,"")</f>
        <v/>
      </c>
      <c r="CB85" s="82">
        <f t="shared" si="9"/>
        <v>0</v>
      </c>
      <c r="CC85" s="82">
        <f t="shared" si="38"/>
        <v>2.7</v>
      </c>
      <c r="CD85" s="82" t="str">
        <f t="shared" si="39"/>
        <v>7</v>
      </c>
      <c r="CE85" s="82" t="str">
        <f t="shared" si="40"/>
        <v>-</v>
      </c>
      <c r="CF85" s="82" t="str">
        <f t="shared" si="41"/>
        <v>-</v>
      </c>
      <c r="CG85" s="82" t="str">
        <f t="shared" si="42"/>
        <v>-</v>
      </c>
      <c r="CH85" s="82" t="str">
        <f t="shared" si="43"/>
        <v>-</v>
      </c>
      <c r="CI85" s="82" t="str">
        <f t="shared" si="44"/>
        <v>-</v>
      </c>
      <c r="CJ85" s="82" t="str">
        <f t="shared" si="45"/>
        <v>-</v>
      </c>
      <c r="CK85" s="82" t="str">
        <f t="shared" si="46"/>
        <v>-</v>
      </c>
    </row>
    <row r="86" spans="1:89" s="82" customFormat="1" ht="18" customHeight="1">
      <c r="A86" s="81" t="str">
        <f>scriv!AL48</f>
        <v>Animation1</v>
      </c>
      <c r="B86" s="81" t="str">
        <f>IF(scriv!D48&lt;&gt;"",scriv!D48,"")</f>
        <v>Animation 1</v>
      </c>
      <c r="C86" s="81" t="str">
        <f>IF( scriv!AP48&lt;&gt;"", IF(D86&lt;&gt;"","connection ","")&amp;scriv!AP48,IF(D86&lt;&gt;"","connection",""))</f>
        <v/>
      </c>
      <c r="D86" s="82" t="str">
        <f>scriv!AN48</f>
        <v/>
      </c>
      <c r="E86" s="82" t="str">
        <f>scriv!AO48</f>
        <v/>
      </c>
      <c r="F86" s="156">
        <f>ROW()</f>
        <v>86</v>
      </c>
      <c r="G86" s="288">
        <f>scriv!AC48</f>
        <v>0</v>
      </c>
      <c r="H86" s="288">
        <f>scriv!AD48</f>
        <v>0</v>
      </c>
      <c r="I86" s="81" t="str">
        <f>IF(scriv!AE48&lt;&gt;"",scriv!AE48,J86)</f>
        <v>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v>
      </c>
      <c r="J86" s="81" t="str">
        <f>IF(scriv!AF48&lt;&gt;"",scriv!AF48,"")</f>
        <v>Animation Functions_x000D_play / stop_x000D_=animationName_x000D_Play or stop the named animation_x000D__x000D_move, scale, fade, rotate_x000D_See documentation below_x000D_Tween UNOs_x000D__x000D_Standard Tween'ing Functions_x000D_move= CSS-selectors ,duration, relative, xpos, ypos _x000D_scale= CSS-selectors ,duration, relative, xscale, yscale _x000D_fade= CSS-selectors ,duration, relative ,opacity _x000D_rotate= CSS-selectors ,duration, relative, angle_x000D_Where: _x000D_CSS-selectors: in single quotes, the CSS IDs or class names (see syntax below) _x000D_duration is duration in seconds e.g. ¬†1.4_x000D_relative value is t (for true) or f (for false). If true then the element is tweened relative to it's current location or state.</v>
      </c>
      <c r="K86" s="82" t="str">
        <f>IF(scriv!Y48&lt;&gt;"",scriv!Y48,$K$36)</f>
        <v>none</v>
      </c>
      <c r="L86" s="82">
        <f>IF(scriv!Z48&lt;&gt;"",scriv!Z48,$L$36)</f>
        <v>0</v>
      </c>
      <c r="M86" s="82" t="str">
        <f>IF(scriv!AA48&lt;&gt;"",scriv!AA48,$M$36)</f>
        <v>OpenClose</v>
      </c>
      <c r="N86" s="82">
        <f>IF(scriv!AB48&lt;&gt;"",scriv!AB48,$N$36)</f>
        <v>0</v>
      </c>
      <c r="O86" s="119" t="str">
        <f t="shared" si="8"/>
        <v/>
      </c>
      <c r="P86" s="81" t="str">
        <f>IF(scriv!I48&lt;&gt;"",scriv!I48,"")</f>
        <v/>
      </c>
      <c r="Q86" s="81" t="str">
        <f>IF(scriv!J48&lt;&gt;"",scriv!J48,"")</f>
        <v/>
      </c>
      <c r="R86" s="81">
        <f>IF(scriv!K48&lt;&gt;"",scriv!K48,
IF(I86&lt;&gt;"",1,$R$36))</f>
        <v>1</v>
      </c>
      <c r="S86" s="81" t="str">
        <f>IF(scriv!L48&lt;&gt;"",scriv!L48,
IF(scriv!AF48&lt;&gt;"",$S$36,"none"))</f>
        <v>hover</v>
      </c>
      <c r="T86" s="81" t="str">
        <f>IF(scriv!Q48&lt;&gt;"",scriv!Q48,"")</f>
        <v/>
      </c>
      <c r="U86" s="81" t="str">
        <f>IF(scriv!R48&lt;&gt;"",scriv!R48,"")</f>
        <v/>
      </c>
      <c r="V86" s="81" t="str">
        <f>IF(scriv!S48&lt;&gt;"",scriv!S48,"")</f>
        <v/>
      </c>
      <c r="W86" s="81" t="str">
        <f>IF(scriv!T48&lt;&gt;"",scriv!T48,"")</f>
        <v/>
      </c>
      <c r="X86" s="81" t="str">
        <f>IF($E86="",
( IF(scriv!AH48&lt;&gt;"", LEFT( scriv!AH48, FIND(",",scriv!AH48)-1) &amp; "=" &amp; $AH86 &amp; RIGHT( scriv!AH48, LEN(scriv!AH48) + 1 - FIND(",",scriv!AH48)),
  IF($X$36&lt;&gt;"",LEFT( X$36, FIND(",",X$36)-1) &amp; "=" &amp; $AH86 &amp; RIGHT( X$36, LEN(X$36) + 1 - FIND(",",X$36)),""))),
IF(scriv!M48&lt;&gt;"", LEFT( scriv!M48, FIND(",",scriv!M48)-1) &amp; "=" &amp; $AH86 &amp; RIGHT( scriv!M48, LEN(scriv!M48) + 1 - FIND(",",scriv!M48)),
LEFT( X$37, FIND(",",X$37)-1) &amp; "=" &amp; $AH86 &amp; RIGHT( X$37, LEN(X$37) + 1 - FIND(",",X$37))))</f>
        <v>fadeOn=Animation1,0.8</v>
      </c>
      <c r="Y86" s="81" t="str">
        <f>IF($E86="",
( IF(scriv!AI48&lt;&gt;"", LEFT( scriv!AI48, FIND(",",scriv!AI48)-1) &amp; "=" &amp; $AH86 &amp; RIGHT( scriv!AI48, LEN(scriv!AI48) + 1 - FIND(",",scriv!AI48)),
  IF($Y$36&lt;&gt;"",LEFT( Y$36, FIND(",",Y$36)-1) &amp; "=" &amp; $AH86 &amp; RIGHT( Y$36, LEN(Y$36) + 1 - FIND(",",Y$36)),""))),
IF(scriv!N48&lt;&gt;"", LEFT( scriv!N48, FIND(",",scriv!N48)-1) &amp; "=" &amp; $AH86 &amp; RIGHT( scriv!N48, LEN(scriv!N48) + 1 - FIND(",",scriv!N48)),
LEFT( Y$37, FIND(",",Y$37)-1) &amp; "=" &amp; $AH86 &amp; RIGHT( Y$37, LEN(Y$37) + 1 - FIND(",",Y$37))))</f>
        <v>fadeOff=Animation1,0.8</v>
      </c>
      <c r="Z86" s="81" t="str">
        <f>IF($E86="",
( IF(scriv!AJ48&lt;&gt;"", LEFT( scriv!AJ48, FIND(",",scriv!AJ48)-1) &amp; "=" &amp; $AH86 &amp; RIGHT( scriv!AJ48, LEN(scriv!AJ48) + 1 - FIND(",",scriv!AJ48)),
  IF($Z$36&lt;&gt;"",LEFT( Z$36, FIND(",",Z$36)-1) &amp; "=" &amp; $AH86 &amp; RIGHT( Z$36, LEN(Z$36) + 1 - FIND(",",Z$36)),""))),
IF(scriv!O48&lt;&gt;"", LEFT( scriv!O48, FIND(",",scriv!O48)-1) &amp; "=" &amp; $AH86 &amp; RIGHT( scriv!O48, LEN(scriv!O48) + 1 - FIND(",",scriv!O48)),
LEFT( Z$37, FIND(",",Z$37)-1) &amp; "=" &amp; $AH86 &amp; RIGHT( Z$37, LEN(Z$37) + 1 - FIND(",",Z$37))))</f>
        <v>fadeOpen=Animation1,1.2</v>
      </c>
      <c r="AA86" s="81" t="str">
        <f>IF($E86="",
( IF(scriv!AK48&lt;&gt;"", LEFT( scriv!AK48, FIND(",",scriv!AK48)-1) &amp; "=" &amp; $AH86 &amp; RIGHT( scriv!AK48, LEN(scriv!AK48) + 1 - FIND(",",scriv!AK48)),
  IF($AA$36&lt;&gt;"",LEFT( AA$36, FIND(",",AA$36)-1) &amp; "=" &amp; $AH86 &amp; RIGHT( AA$36, LEN(AA$36) + 1 - FIND(",",AA$36)),""))),
IF(scriv!P48&lt;&gt;"", LEFT( scriv!P48, FIND(",",scriv!P48)-1) &amp; "=" &amp; $AH86 &amp; RIGHT( scriv!P48, LEN(scriv!P48) + 1 - FIND(",",scriv!P48)),
LEFT( AA$37, FIND(",",AA$37)-1) &amp; "=" &amp; $AH86 &amp; RIGHT( AA$37, LEN(AA$37) + 1 - FIND(",",AA$37))))</f>
        <v>fadeClose=Animation1,1.2</v>
      </c>
      <c r="AB86" s="167" t="str">
        <f t="shared" si="2"/>
        <v>noTitle</v>
      </c>
      <c r="AC86" s="167"/>
      <c r="AD86" s="45"/>
      <c r="AE86" s="168"/>
      <c r="AF86" s="169" t="str">
        <f>IF(D86="",scriv!B48,"")</f>
        <v>2.7.1</v>
      </c>
      <c r="AG86" s="170" t="str">
        <f t="shared" si="10"/>
        <v/>
      </c>
      <c r="AH86" s="169" t="str">
        <f t="shared" si="11"/>
        <v>Animation1</v>
      </c>
      <c r="AI86" s="169" t="str">
        <f t="shared" si="12"/>
        <v>Animation 1</v>
      </c>
      <c r="AJ86" s="86">
        <f>ROUNDDOWN( (LEN(scriv!B48)+1) / 2, 0 )</f>
        <v>3</v>
      </c>
      <c r="AK86" s="82">
        <f t="shared" si="13"/>
        <v>2</v>
      </c>
      <c r="AL86" s="82">
        <f t="shared" si="14"/>
        <v>7</v>
      </c>
      <c r="AM86" s="82">
        <f t="shared" si="15"/>
        <v>1</v>
      </c>
      <c r="AN86" s="82" t="str">
        <f t="shared" si="16"/>
        <v>-</v>
      </c>
      <c r="AO86" s="82" t="str">
        <f t="shared" si="17"/>
        <v>-</v>
      </c>
      <c r="AP86" s="82" t="str">
        <f t="shared" si="18"/>
        <v>-</v>
      </c>
      <c r="AQ86" s="82" t="str">
        <f t="shared" si="19"/>
        <v>-</v>
      </c>
      <c r="AR86" s="82" t="str">
        <f t="shared" si="20"/>
        <v>-</v>
      </c>
      <c r="AT86" s="82">
        <f t="shared" si="4"/>
        <v>2</v>
      </c>
      <c r="AU86" s="82">
        <f ca="1">IF(    MAX(OFFSET(AL86,0,0,MATCH("-",AL86:AL$638,0))) = 0,"",
IFERROR(MAX(OFFSET(AL86,0,0,MATCH("-",AL86:AL$638,0))),""))</f>
        <v>11</v>
      </c>
      <c r="AV86" s="82">
        <f ca="1">IF(    MAX(OFFSET(AM86,0,0,MATCH("-",AM86:AM$638,0))) = 0,"",
IFERROR(MAX(OFFSET(AM86,0,0,MATCH("-",AM86:AM$638,0))),""))</f>
        <v>1</v>
      </c>
      <c r="AW86" s="82" t="str">
        <f ca="1">IF(    MAX(OFFSET(AN86,0,0,MATCH("-",AN86:AN$638,0))) = 0,"",
IFERROR(MAX(OFFSET(AN86,0,0,MATCH("-",AN86:AN$638,0))),""))</f>
        <v/>
      </c>
      <c r="AX86" s="82" t="str">
        <f ca="1">IF(    MAX(OFFSET(AO86,0,0,MATCH("-",AO86:AO$638,0))) = 0,"",
IFERROR(MAX(OFFSET(AO86,0,0,MATCH("-",AO86:AO$638,0))),""))</f>
        <v/>
      </c>
      <c r="AY86" s="82" t="str">
        <f ca="1">IF(    MAX(OFFSET(AP86,0,0,MATCH("-",AP86:AP$638,0))) = 0,"",
IFERROR(MAX(OFFSET(AP86,0,0,MATCH("-",AP86:AP$638,0))),""))</f>
        <v/>
      </c>
      <c r="AZ86" s="82" t="str">
        <f ca="1">IF(    MAX(OFFSET(AQ86,0,0,MATCH("-",AQ86:AQ$638,0))) = 0,"",
IFERROR(MAX(OFFSET(AQ86,0,0,MATCH("-",AQ86:AQ$638,0))),""))</f>
        <v/>
      </c>
      <c r="BA86" s="82" t="str">
        <f ca="1">IF(    MAX(OFFSET(AR86,0,0,MATCH("-",AR86:AR$638,0))) = 0,"",
IFERROR(MAX(OFFSET(AR86,0,0,MATCH("-",AR86:AR$638,0))),""))</f>
        <v/>
      </c>
      <c r="BB86" s="112">
        <f t="shared" ca="1" si="21"/>
        <v>106.36363636363637</v>
      </c>
      <c r="BC86" s="111">
        <f t="shared" ca="1" si="22"/>
        <v>0</v>
      </c>
      <c r="BD86" s="112">
        <f t="shared" ca="1" si="23"/>
        <v>0</v>
      </c>
      <c r="BE86" s="111">
        <f t="shared" ca="1" si="24"/>
        <v>68.181818181818187</v>
      </c>
      <c r="BF86" s="113">
        <f t="shared" ca="1" si="25"/>
        <v>2000</v>
      </c>
      <c r="BG86" s="113">
        <f t="shared" ca="1" si="26"/>
        <v>0</v>
      </c>
      <c r="BH86" s="112">
        <f t="shared" ca="1" si="27"/>
        <v>2000</v>
      </c>
      <c r="BI86" s="112">
        <f t="shared" ca="1" si="28"/>
        <v>68.181818181818187</v>
      </c>
      <c r="BJ86" s="157"/>
      <c r="BK86" s="157"/>
      <c r="BL86" s="158" t="str">
        <f>scriv!AM48</f>
        <v>Animations</v>
      </c>
      <c r="BM86" s="157"/>
      <c r="BN86" s="157" t="str">
        <f t="shared" si="29"/>
        <v>node</v>
      </c>
      <c r="BO86" s="157"/>
      <c r="BP86" s="159">
        <f t="shared" ca="1" si="30"/>
        <v>1</v>
      </c>
      <c r="BQ86" s="159">
        <f t="shared" ca="1" si="31"/>
        <v>1</v>
      </c>
      <c r="BR86" s="159">
        <f t="shared" si="5"/>
        <v>1</v>
      </c>
      <c r="BS86" s="159" t="str">
        <f t="shared" si="6"/>
        <v>symbol</v>
      </c>
      <c r="BT86" s="157" t="str">
        <f>IF(scriv!V48&lt;&gt;"",scriv!V48,
IF(E86="",IFERROR(VLOOKUP(BL86,$AH$40:$BT$638,39,FALSE),$BT$36),
$BT$37))</f>
        <v>uno</v>
      </c>
      <c r="BU86" s="166">
        <f t="shared" ca="1" si="32"/>
        <v>2000</v>
      </c>
      <c r="BV86" s="166">
        <f t="shared" ca="1" si="33"/>
        <v>68.180000000000007</v>
      </c>
      <c r="BW86" s="166">
        <f t="shared" ca="1" si="34"/>
        <v>0</v>
      </c>
      <c r="BX86" s="166">
        <f t="shared" ca="1" si="35"/>
        <v>0</v>
      </c>
      <c r="BY86" s="180" t="str">
        <f t="shared" si="36"/>
        <v/>
      </c>
      <c r="BZ86" s="180" t="str">
        <f t="shared" si="37"/>
        <v/>
      </c>
      <c r="CA86" s="81" t="str">
        <f>IF(scriv!E48&lt;&gt;"",scriv!E48,"")</f>
        <v/>
      </c>
      <c r="CB86" s="82">
        <f t="shared" si="9"/>
        <v>0</v>
      </c>
      <c r="CC86" s="82" t="str">
        <f t="shared" si="38"/>
        <v>2.7.1</v>
      </c>
      <c r="CD86" s="82" t="str">
        <f t="shared" si="39"/>
        <v>7.1</v>
      </c>
      <c r="CE86" s="82" t="str">
        <f t="shared" si="40"/>
        <v>1</v>
      </c>
      <c r="CF86" s="82" t="str">
        <f t="shared" si="41"/>
        <v>-</v>
      </c>
      <c r="CG86" s="82" t="str">
        <f t="shared" si="42"/>
        <v>-</v>
      </c>
      <c r="CH86" s="82" t="str">
        <f t="shared" si="43"/>
        <v>-</v>
      </c>
      <c r="CI86" s="82" t="str">
        <f t="shared" si="44"/>
        <v>-</v>
      </c>
      <c r="CJ86" s="82" t="str">
        <f t="shared" si="45"/>
        <v>-</v>
      </c>
      <c r="CK86" s="82" t="str">
        <f t="shared" si="46"/>
        <v>-</v>
      </c>
    </row>
    <row r="87" spans="1:89" s="82" customFormat="1" ht="18" customHeight="1">
      <c r="A87" s="81" t="str">
        <f>scriv!AL49</f>
        <v>Forms</v>
      </c>
      <c r="B87" s="81" t="str">
        <f>IF(scriv!D49&lt;&gt;"",scriv!D49,"")</f>
        <v>Forms</v>
      </c>
      <c r="C87" s="81" t="str">
        <f>IF( scriv!AP49&lt;&gt;"", IF(D87&lt;&gt;"","connection ","")&amp;scriv!AP49,IF(D87&lt;&gt;"","connection",""))</f>
        <v/>
      </c>
      <c r="D87" s="82" t="str">
        <f>scriv!AN49</f>
        <v/>
      </c>
      <c r="E87" s="82" t="str">
        <f>scriv!AO49</f>
        <v/>
      </c>
      <c r="F87" s="156">
        <f>ROW()</f>
        <v>87</v>
      </c>
      <c r="G87" s="288">
        <f>scriv!AC49</f>
        <v>0</v>
      </c>
      <c r="H87" s="288">
        <f>scriv!AD49</f>
        <v>0</v>
      </c>
      <c r="I87" s="81" t="str">
        <f>IF(scriv!AE49&lt;&gt;"",scriv!AE49,J87)</f>
        <v/>
      </c>
      <c r="J87" s="81" t="str">
        <f>IF(scriv!AF49&lt;&gt;"",scriv!AF49,"")</f>
        <v/>
      </c>
      <c r="K87" s="82" t="str">
        <f>IF(scriv!Y49&lt;&gt;"",scriv!Y49,$K$36)</f>
        <v>none</v>
      </c>
      <c r="L87" s="82">
        <f>IF(scriv!Z49&lt;&gt;"",scriv!Z49,$L$36)</f>
        <v>0</v>
      </c>
      <c r="M87" s="82" t="str">
        <f>IF(scriv!AA49&lt;&gt;"",scriv!AA49,$M$36)</f>
        <v>OpenClose</v>
      </c>
      <c r="N87" s="82">
        <f>IF(scriv!AB49&lt;&gt;"",scriv!AB49,$N$36)</f>
        <v>0</v>
      </c>
      <c r="O87" s="119" t="str">
        <f t="shared" si="8"/>
        <v/>
      </c>
      <c r="P87" s="81" t="str">
        <f>IF(scriv!I49&lt;&gt;"",scriv!I49,"")</f>
        <v/>
      </c>
      <c r="Q87" s="81" t="str">
        <f>IF(scriv!J49&lt;&gt;"",scriv!J49,"")</f>
        <v/>
      </c>
      <c r="R87" s="81">
        <f>IF(scriv!K49&lt;&gt;"",scriv!K49,
IF(I87&lt;&gt;"",1,$R$36))</f>
        <v>1</v>
      </c>
      <c r="S87" s="81" t="str">
        <f>IF(scriv!L49&lt;&gt;"",scriv!L49,
IF(scriv!AF49&lt;&gt;"",$S$36,"none"))</f>
        <v>none</v>
      </c>
      <c r="T87" s="81" t="str">
        <f>IF(scriv!Q49&lt;&gt;"",scriv!Q49,"")</f>
        <v/>
      </c>
      <c r="U87" s="81" t="str">
        <f>IF(scriv!R49&lt;&gt;"",scriv!R49,"")</f>
        <v/>
      </c>
      <c r="V87" s="81" t="str">
        <f>IF(scriv!S49&lt;&gt;"",scriv!S49,"")</f>
        <v/>
      </c>
      <c r="W87" s="81" t="str">
        <f>IF(scriv!T49&lt;&gt;"",scriv!T49,"")</f>
        <v/>
      </c>
      <c r="X87" s="81" t="str">
        <f>IF($E87="",
( IF(scriv!AH49&lt;&gt;"", LEFT( scriv!AH49, FIND(",",scriv!AH49)-1) &amp; "=" &amp; $AH87 &amp; RIGHT( scriv!AH49, LEN(scriv!AH49) + 1 - FIND(",",scriv!AH49)),
  IF($X$36&lt;&gt;"",LEFT( X$36, FIND(",",X$36)-1) &amp; "=" &amp; $AH87 &amp; RIGHT( X$36, LEN(X$36) + 1 - FIND(",",X$36)),""))),
IF(scriv!M49&lt;&gt;"", LEFT( scriv!M49, FIND(",",scriv!M49)-1) &amp; "=" &amp; $AH87 &amp; RIGHT( scriv!M49, LEN(scriv!M49) + 1 - FIND(",",scriv!M49)),
LEFT( X$37, FIND(",",X$37)-1) &amp; "=" &amp; $AH87 &amp; RIGHT( X$37, LEN(X$37) + 1 - FIND(",",X$37))))</f>
        <v>fadeOn=Forms,0.8</v>
      </c>
      <c r="Y87" s="81" t="str">
        <f>IF($E87="",
( IF(scriv!AI49&lt;&gt;"", LEFT( scriv!AI49, FIND(",",scriv!AI49)-1) &amp; "=" &amp; $AH87 &amp; RIGHT( scriv!AI49, LEN(scriv!AI49) + 1 - FIND(",",scriv!AI49)),
  IF($Y$36&lt;&gt;"",LEFT( Y$36, FIND(",",Y$36)-1) &amp; "=" &amp; $AH87 &amp; RIGHT( Y$36, LEN(Y$36) + 1 - FIND(",",Y$36)),""))),
IF(scriv!N49&lt;&gt;"", LEFT( scriv!N49, FIND(",",scriv!N49)-1) &amp; "=" &amp; $AH87 &amp; RIGHT( scriv!N49, LEN(scriv!N49) + 1 - FIND(",",scriv!N49)),
LEFT( Y$37, FIND(",",Y$37)-1) &amp; "=" &amp; $AH87 &amp; RIGHT( Y$37, LEN(Y$37) + 1 - FIND(",",Y$37))))</f>
        <v>fadeOff=Forms,0.8</v>
      </c>
      <c r="Z87" s="81" t="str">
        <f>IF($E87="",
( IF(scriv!AJ49&lt;&gt;"", LEFT( scriv!AJ49, FIND(",",scriv!AJ49)-1) &amp; "=" &amp; $AH87 &amp; RIGHT( scriv!AJ49, LEN(scriv!AJ49) + 1 - FIND(",",scriv!AJ49)),
  IF($Z$36&lt;&gt;"",LEFT( Z$36, FIND(",",Z$36)-1) &amp; "=" &amp; $AH87 &amp; RIGHT( Z$36, LEN(Z$36) + 1 - FIND(",",Z$36)),""))),
IF(scriv!O49&lt;&gt;"", LEFT( scriv!O49, FIND(",",scriv!O49)-1) &amp; "=" &amp; $AH87 &amp; RIGHT( scriv!O49, LEN(scriv!O49) + 1 - FIND(",",scriv!O49)),
LEFT( Z$37, FIND(",",Z$37)-1) &amp; "=" &amp; $AH87 &amp; RIGHT( Z$37, LEN(Z$37) + 1 - FIND(",",Z$37))))</f>
        <v>fadeOpen=Forms,1.2</v>
      </c>
      <c r="AA87" s="81" t="str">
        <f>IF($E87="",
( IF(scriv!AK49&lt;&gt;"", LEFT( scriv!AK49, FIND(",",scriv!AK49)-1) &amp; "=" &amp; $AH87 &amp; RIGHT( scriv!AK49, LEN(scriv!AK49) + 1 - FIND(",",scriv!AK49)),
  IF($AA$36&lt;&gt;"",LEFT( AA$36, FIND(",",AA$36)-1) &amp; "=" &amp; $AH87 &amp; RIGHT( AA$36, LEN(AA$36) + 1 - FIND(",",AA$36)),""))),
IF(scriv!P49&lt;&gt;"", LEFT( scriv!P49, FIND(",",scriv!P49)-1) &amp; "=" &amp; $AH87 &amp; RIGHT( scriv!P49, LEN(scriv!P49) + 1 - FIND(",",scriv!P49)),
LEFT( AA$37, FIND(",",AA$37)-1) &amp; "=" &amp; $AH87 &amp; RIGHT( AA$37, LEN(AA$37) + 1 - FIND(",",AA$37))))</f>
        <v>fadeClose=Forms,1.2</v>
      </c>
      <c r="AB87" s="167" t="str">
        <f t="shared" si="2"/>
        <v>noTitle</v>
      </c>
      <c r="AC87" s="167"/>
      <c r="AD87" s="45"/>
      <c r="AE87" s="168"/>
      <c r="AF87" s="169">
        <f>IF(D87="",scriv!B49,"")</f>
        <v>2.8</v>
      </c>
      <c r="AG87" s="170" t="str">
        <f t="shared" si="10"/>
        <v/>
      </c>
      <c r="AH87" s="169" t="str">
        <f t="shared" si="11"/>
        <v>Forms</v>
      </c>
      <c r="AI87" s="169" t="str">
        <f t="shared" si="12"/>
        <v>Forms</v>
      </c>
      <c r="AJ87" s="86">
        <f>ROUNDDOWN( (LEN(scriv!B49)+1) / 2, 0 )</f>
        <v>2</v>
      </c>
      <c r="AK87" s="82">
        <f t="shared" si="13"/>
        <v>2</v>
      </c>
      <c r="AL87" s="82">
        <f t="shared" si="14"/>
        <v>8</v>
      </c>
      <c r="AM87" s="82" t="str">
        <f t="shared" si="15"/>
        <v>-</v>
      </c>
      <c r="AN87" s="82" t="str">
        <f t="shared" si="16"/>
        <v>-</v>
      </c>
      <c r="AO87" s="82" t="str">
        <f t="shared" si="17"/>
        <v>-</v>
      </c>
      <c r="AP87" s="82" t="str">
        <f t="shared" si="18"/>
        <v>-</v>
      </c>
      <c r="AQ87" s="82" t="str">
        <f t="shared" si="19"/>
        <v>-</v>
      </c>
      <c r="AR87" s="82" t="str">
        <f t="shared" si="20"/>
        <v>-</v>
      </c>
      <c r="AT87" s="82">
        <f t="shared" si="4"/>
        <v>2</v>
      </c>
      <c r="AU87" s="82">
        <f ca="1">IF(    MAX(OFFSET(AL87,0,0,MATCH("-",AL87:AL$638,0))) = 0,"",
IFERROR(MAX(OFFSET(AL87,0,0,MATCH("-",AL87:AL$638,0))),""))</f>
        <v>11</v>
      </c>
      <c r="AV87" s="82" t="str">
        <f ca="1">IF(    MAX(OFFSET(AM87,0,0,MATCH("-",AM87:AM$638,0))) = 0,"",
IFERROR(MAX(OFFSET(AM87,0,0,MATCH("-",AM87:AM$638,0))),""))</f>
        <v/>
      </c>
      <c r="AW87" s="82" t="str">
        <f ca="1">IF(    MAX(OFFSET(AN87,0,0,MATCH("-",AN87:AN$638,0))) = 0,"",
IFERROR(MAX(OFFSET(AN87,0,0,MATCH("-",AN87:AN$638,0))),""))</f>
        <v/>
      </c>
      <c r="AX87" s="82" t="str">
        <f ca="1">IF(    MAX(OFFSET(AO87,0,0,MATCH("-",AO87:AO$638,0))) = 0,"",
IFERROR(MAX(OFFSET(AO87,0,0,MATCH("-",AO87:AO$638,0))),""))</f>
        <v/>
      </c>
      <c r="AY87" s="82" t="str">
        <f ca="1">IF(    MAX(OFFSET(AP87,0,0,MATCH("-",AP87:AP$638,0))) = 0,"",
IFERROR(MAX(OFFSET(AP87,0,0,MATCH("-",AP87:AP$638,0))),""))</f>
        <v/>
      </c>
      <c r="AZ87" s="82" t="str">
        <f ca="1">IF(    MAX(OFFSET(AQ87,0,0,MATCH("-",AQ87:AQ$638,0))) = 0,"",
IFERROR(MAX(OFFSET(AQ87,0,0,MATCH("-",AQ87:AQ$638,0))),""))</f>
        <v/>
      </c>
      <c r="BA87" s="82" t="str">
        <f ca="1">IF(    MAX(OFFSET(AR87,0,0,MATCH("-",AR87:AR$638,0))) = 0,"",
IFERROR(MAX(OFFSET(AR87,0,0,MATCH("-",AR87:AR$638,0))),""))</f>
        <v/>
      </c>
      <c r="BB87" s="112">
        <f t="shared" ca="1" si="21"/>
        <v>122.72727272727272</v>
      </c>
      <c r="BC87" s="111">
        <f t="shared" ca="1" si="22"/>
        <v>0</v>
      </c>
      <c r="BD87" s="112">
        <f t="shared" ca="1" si="23"/>
        <v>0</v>
      </c>
      <c r="BE87" s="111">
        <f t="shared" ca="1" si="24"/>
        <v>86.363636363636374</v>
      </c>
      <c r="BF87" s="113">
        <f t="shared" ca="1" si="25"/>
        <v>2000</v>
      </c>
      <c r="BG87" s="113">
        <f t="shared" ca="1" si="26"/>
        <v>0</v>
      </c>
      <c r="BH87" s="112">
        <f t="shared" ca="1" si="27"/>
        <v>2000</v>
      </c>
      <c r="BI87" s="112">
        <f t="shared" ca="1" si="28"/>
        <v>86.363636363636374</v>
      </c>
      <c r="BJ87" s="157"/>
      <c r="BK87" s="157"/>
      <c r="BL87" s="158" t="str">
        <f>scriv!AM49</f>
        <v>Story</v>
      </c>
      <c r="BM87" s="157"/>
      <c r="BN87" s="157" t="str">
        <f t="shared" si="29"/>
        <v>node</v>
      </c>
      <c r="BO87" s="157"/>
      <c r="BP87" s="159">
        <f t="shared" ca="1" si="30"/>
        <v>1</v>
      </c>
      <c r="BQ87" s="159">
        <f t="shared" ca="1" si="31"/>
        <v>1</v>
      </c>
      <c r="BR87" s="159">
        <f t="shared" si="5"/>
        <v>1</v>
      </c>
      <c r="BS87" s="159" t="str">
        <f t="shared" si="6"/>
        <v>symbol</v>
      </c>
      <c r="BT87" s="157" t="str">
        <f>IF(scriv!V49&lt;&gt;"",scriv!V49,
IF(E87="",IFERROR(VLOOKUP(BL87,$AH$40:$BT$638,39,FALSE),$BT$36),
$BT$37))</f>
        <v>uno</v>
      </c>
      <c r="BU87" s="166">
        <f t="shared" ca="1" si="32"/>
        <v>2000</v>
      </c>
      <c r="BV87" s="166">
        <f t="shared" ca="1" si="33"/>
        <v>86.36</v>
      </c>
      <c r="BW87" s="166">
        <f t="shared" ca="1" si="34"/>
        <v>0</v>
      </c>
      <c r="BX87" s="166">
        <f t="shared" ca="1" si="35"/>
        <v>0</v>
      </c>
      <c r="BY87" s="180" t="str">
        <f t="shared" si="36"/>
        <v/>
      </c>
      <c r="BZ87" s="180" t="str">
        <f t="shared" si="37"/>
        <v/>
      </c>
      <c r="CA87" s="81" t="str">
        <f>IF(scriv!E49&lt;&gt;"",scriv!E49,"")</f>
        <v/>
      </c>
      <c r="CB87" s="82">
        <f t="shared" si="9"/>
        <v>0</v>
      </c>
      <c r="CC87" s="82">
        <f t="shared" si="38"/>
        <v>2.8</v>
      </c>
      <c r="CD87" s="82" t="str">
        <f t="shared" si="39"/>
        <v>8</v>
      </c>
      <c r="CE87" s="82" t="str">
        <f t="shared" si="40"/>
        <v>-</v>
      </c>
      <c r="CF87" s="82" t="str">
        <f t="shared" si="41"/>
        <v>-</v>
      </c>
      <c r="CG87" s="82" t="str">
        <f t="shared" si="42"/>
        <v>-</v>
      </c>
      <c r="CH87" s="82" t="str">
        <f t="shared" si="43"/>
        <v>-</v>
      </c>
      <c r="CI87" s="82" t="str">
        <f t="shared" si="44"/>
        <v>-</v>
      </c>
      <c r="CJ87" s="82" t="str">
        <f t="shared" si="45"/>
        <v>-</v>
      </c>
      <c r="CK87" s="82" t="str">
        <f t="shared" si="46"/>
        <v>-</v>
      </c>
    </row>
    <row r="88" spans="1:89" s="82" customFormat="1" ht="18" customHeight="1">
      <c r="A88" s="81" t="str">
        <f>scriv!AL50</f>
        <v>Form1</v>
      </c>
      <c r="B88" s="81" t="str">
        <f>IF(scriv!D50&lt;&gt;"",scriv!D50,"")</f>
        <v>Form 1</v>
      </c>
      <c r="C88" s="81" t="str">
        <f>IF( scriv!AP50&lt;&gt;"", IF(D88&lt;&gt;"","connection ","")&amp;scriv!AP50,IF(D88&lt;&gt;"","connection",""))</f>
        <v/>
      </c>
      <c r="D88" s="82" t="str">
        <f>scriv!AN50</f>
        <v/>
      </c>
      <c r="E88" s="82" t="str">
        <f>scriv!AO50</f>
        <v/>
      </c>
      <c r="F88" s="156">
        <f>ROW()</f>
        <v>88</v>
      </c>
      <c r="G88" s="288">
        <f>scriv!AC50</f>
        <v>0</v>
      </c>
      <c r="H88" s="288">
        <f>scriv!AD50</f>
        <v>0</v>
      </c>
      <c r="I88" s="81" t="str">
        <f>IF(scriv!AE50&lt;&gt;"",scriv!AE50,J88)</f>
        <v/>
      </c>
      <c r="J88" s="81" t="str">
        <f>IF(scriv!AF50&lt;&gt;"",scriv!AF50,"")</f>
        <v/>
      </c>
      <c r="K88" s="82" t="str">
        <f>IF(scriv!Y50&lt;&gt;"",scriv!Y50,$K$36)</f>
        <v>none</v>
      </c>
      <c r="L88" s="82">
        <f>IF(scriv!Z50&lt;&gt;"",scriv!Z50,$L$36)</f>
        <v>0</v>
      </c>
      <c r="M88" s="82" t="str">
        <f>IF(scriv!AA50&lt;&gt;"",scriv!AA50,$M$36)</f>
        <v>OpenClose</v>
      </c>
      <c r="N88" s="82">
        <f>IF(scriv!AB50&lt;&gt;"",scriv!AB50,$N$36)</f>
        <v>0</v>
      </c>
      <c r="O88" s="119" t="str">
        <f t="shared" si="8"/>
        <v/>
      </c>
      <c r="P88" s="81" t="str">
        <f>IF(scriv!I50&lt;&gt;"",scriv!I50,"")</f>
        <v/>
      </c>
      <c r="Q88" s="81" t="str">
        <f>IF(scriv!J50&lt;&gt;"",scriv!J50,"")</f>
        <v/>
      </c>
      <c r="R88" s="81">
        <f>IF(scriv!K50&lt;&gt;"",scriv!K50,
IF(I88&lt;&gt;"",1,$R$36))</f>
        <v>1</v>
      </c>
      <c r="S88" s="81" t="str">
        <f>IF(scriv!L50&lt;&gt;"",scriv!L50,
IF(scriv!AF50&lt;&gt;"",$S$36,"none"))</f>
        <v>none</v>
      </c>
      <c r="T88" s="81" t="str">
        <f>IF(scriv!Q50&lt;&gt;"",scriv!Q50,"")</f>
        <v/>
      </c>
      <c r="U88" s="81" t="str">
        <f>IF(scriv!R50&lt;&gt;"",scriv!R50,"")</f>
        <v/>
      </c>
      <c r="V88" s="81" t="str">
        <f>IF(scriv!S50&lt;&gt;"",scriv!S50,"")</f>
        <v/>
      </c>
      <c r="W88" s="81" t="str">
        <f>IF(scriv!T50&lt;&gt;"",scriv!T50,"")</f>
        <v/>
      </c>
      <c r="X88" s="81" t="str">
        <f>IF($E88="",
( IF(scriv!AH50&lt;&gt;"", LEFT( scriv!AH50, FIND(",",scriv!AH50)-1) &amp; "=" &amp; $AH88 &amp; RIGHT( scriv!AH50, LEN(scriv!AH50) + 1 - FIND(",",scriv!AH50)),
  IF($X$36&lt;&gt;"",LEFT( X$36, FIND(",",X$36)-1) &amp; "=" &amp; $AH88 &amp; RIGHT( X$36, LEN(X$36) + 1 - FIND(",",X$36)),""))),
IF(scriv!M50&lt;&gt;"", LEFT( scriv!M50, FIND(",",scriv!M50)-1) &amp; "=" &amp; $AH88 &amp; RIGHT( scriv!M50, LEN(scriv!M50) + 1 - FIND(",",scriv!M50)),
LEFT( X$37, FIND(",",X$37)-1) &amp; "=" &amp; $AH88 &amp; RIGHT( X$37, LEN(X$37) + 1 - FIND(",",X$37))))</f>
        <v>fadeOn=Form1,0.8</v>
      </c>
      <c r="Y88" s="81" t="str">
        <f>IF($E88="",
( IF(scriv!AI50&lt;&gt;"", LEFT( scriv!AI50, FIND(",",scriv!AI50)-1) &amp; "=" &amp; $AH88 &amp; RIGHT( scriv!AI50, LEN(scriv!AI50) + 1 - FIND(",",scriv!AI50)),
  IF($Y$36&lt;&gt;"",LEFT( Y$36, FIND(",",Y$36)-1) &amp; "=" &amp; $AH88 &amp; RIGHT( Y$36, LEN(Y$36) + 1 - FIND(",",Y$36)),""))),
IF(scriv!N50&lt;&gt;"", LEFT( scriv!N50, FIND(",",scriv!N50)-1) &amp; "=" &amp; $AH88 &amp; RIGHT( scriv!N50, LEN(scriv!N50) + 1 - FIND(",",scriv!N50)),
LEFT( Y$37, FIND(",",Y$37)-1) &amp; "=" &amp; $AH88 &amp; RIGHT( Y$37, LEN(Y$37) + 1 - FIND(",",Y$37))))</f>
        <v>fadeOff=Form1,0.8</v>
      </c>
      <c r="Z88" s="81" t="str">
        <f>IF($E88="",
( IF(scriv!AJ50&lt;&gt;"", LEFT( scriv!AJ50, FIND(",",scriv!AJ50)-1) &amp; "=" &amp; $AH88 &amp; RIGHT( scriv!AJ50, LEN(scriv!AJ50) + 1 - FIND(",",scriv!AJ50)),
  IF($Z$36&lt;&gt;"",LEFT( Z$36, FIND(",",Z$36)-1) &amp; "=" &amp; $AH88 &amp; RIGHT( Z$36, LEN(Z$36) + 1 - FIND(",",Z$36)),""))),
IF(scriv!O50&lt;&gt;"", LEFT( scriv!O50, FIND(",",scriv!O50)-1) &amp; "=" &amp; $AH88 &amp; RIGHT( scriv!O50, LEN(scriv!O50) + 1 - FIND(",",scriv!O50)),
LEFT( Z$37, FIND(",",Z$37)-1) &amp; "=" &amp; $AH88 &amp; RIGHT( Z$37, LEN(Z$37) + 1 - FIND(",",Z$37))))</f>
        <v>fadeOpen=Form1,1.2</v>
      </c>
      <c r="AA88" s="81" t="str">
        <f>IF($E88="",
( IF(scriv!AK50&lt;&gt;"", LEFT( scriv!AK50, FIND(",",scriv!AK50)-1) &amp; "=" &amp; $AH88 &amp; RIGHT( scriv!AK50, LEN(scriv!AK50) + 1 - FIND(",",scriv!AK50)),
  IF($AA$36&lt;&gt;"",LEFT( AA$36, FIND(",",AA$36)-1) &amp; "=" &amp; $AH88 &amp; RIGHT( AA$36, LEN(AA$36) + 1 - FIND(",",AA$36)),""))),
IF(scriv!P50&lt;&gt;"", LEFT( scriv!P50, FIND(",",scriv!P50)-1) &amp; "=" &amp; $AH88 &amp; RIGHT( scriv!P50, LEN(scriv!P50) + 1 - FIND(",",scriv!P50)),
LEFT( AA$37, FIND(",",AA$37)-1) &amp; "=" &amp; $AH88 &amp; RIGHT( AA$37, LEN(AA$37) + 1 - FIND(",",AA$37))))</f>
        <v>fadeClose=Form1,1.2</v>
      </c>
      <c r="AB88" s="167" t="str">
        <f t="shared" si="2"/>
        <v>noTitle</v>
      </c>
      <c r="AC88" s="167"/>
      <c r="AD88" s="45"/>
      <c r="AE88" s="168"/>
      <c r="AF88" s="169" t="str">
        <f>IF(D88="",scriv!B50,"")</f>
        <v>2.8.1</v>
      </c>
      <c r="AG88" s="170" t="str">
        <f t="shared" si="10"/>
        <v/>
      </c>
      <c r="AH88" s="169" t="str">
        <f t="shared" si="11"/>
        <v>Form1</v>
      </c>
      <c r="AI88" s="169" t="str">
        <f t="shared" si="12"/>
        <v>Form 1</v>
      </c>
      <c r="AJ88" s="86">
        <f>ROUNDDOWN( (LEN(scriv!B50)+1) / 2, 0 )</f>
        <v>3</v>
      </c>
      <c r="AK88" s="82">
        <f t="shared" si="13"/>
        <v>2</v>
      </c>
      <c r="AL88" s="82">
        <f t="shared" si="14"/>
        <v>8</v>
      </c>
      <c r="AM88" s="82">
        <f t="shared" si="15"/>
        <v>1</v>
      </c>
      <c r="AN88" s="82" t="str">
        <f t="shared" si="16"/>
        <v>-</v>
      </c>
      <c r="AO88" s="82" t="str">
        <f t="shared" si="17"/>
        <v>-</v>
      </c>
      <c r="AP88" s="82" t="str">
        <f t="shared" si="18"/>
        <v>-</v>
      </c>
      <c r="AQ88" s="82" t="str">
        <f t="shared" si="19"/>
        <v>-</v>
      </c>
      <c r="AR88" s="82" t="str">
        <f t="shared" si="20"/>
        <v>-</v>
      </c>
      <c r="AT88" s="82">
        <f t="shared" si="4"/>
        <v>2</v>
      </c>
      <c r="AU88" s="82">
        <f ca="1">IF(    MAX(OFFSET(AL88,0,0,MATCH("-",AL88:AL$638,0))) = 0,"",
IFERROR(MAX(OFFSET(AL88,0,0,MATCH("-",AL88:AL$638,0))),""))</f>
        <v>11</v>
      </c>
      <c r="AV88" s="82">
        <f ca="1">IF(    MAX(OFFSET(AM88,0,0,MATCH("-",AM88:AM$638,0))) = 0,"",
IFERROR(MAX(OFFSET(AM88,0,0,MATCH("-",AM88:AM$638,0))),""))</f>
        <v>1</v>
      </c>
      <c r="AW88" s="82" t="str">
        <f ca="1">IF(    MAX(OFFSET(AN88,0,0,MATCH("-",AN88:AN$638,0))) = 0,"",
IFERROR(MAX(OFFSET(AN88,0,0,MATCH("-",AN88:AN$638,0))),""))</f>
        <v/>
      </c>
      <c r="AX88" s="82" t="str">
        <f ca="1">IF(    MAX(OFFSET(AO88,0,0,MATCH("-",AO88:AO$638,0))) = 0,"",
IFERROR(MAX(OFFSET(AO88,0,0,MATCH("-",AO88:AO$638,0))),""))</f>
        <v/>
      </c>
      <c r="AY88" s="82" t="str">
        <f ca="1">IF(    MAX(OFFSET(AP88,0,0,MATCH("-",AP88:AP$638,0))) = 0,"",
IFERROR(MAX(OFFSET(AP88,0,0,MATCH("-",AP88:AP$638,0))),""))</f>
        <v/>
      </c>
      <c r="AZ88" s="82" t="str">
        <f ca="1">IF(    MAX(OFFSET(AQ88,0,0,MATCH("-",AQ88:AQ$638,0))) = 0,"",
IFERROR(MAX(OFFSET(AQ88,0,0,MATCH("-",AQ88:AQ$638,0))),""))</f>
        <v/>
      </c>
      <c r="BA88" s="82" t="str">
        <f ca="1">IF(    MAX(OFFSET(AR88,0,0,MATCH("-",AR88:AR$638,0))) = 0,"",
IFERROR(MAX(OFFSET(AR88,0,0,MATCH("-",AR88:AR$638,0))),""))</f>
        <v/>
      </c>
      <c r="BB88" s="112">
        <f t="shared" ca="1" si="21"/>
        <v>122.72727272727272</v>
      </c>
      <c r="BC88" s="111">
        <f t="shared" ca="1" si="22"/>
        <v>0</v>
      </c>
      <c r="BD88" s="112">
        <f t="shared" ca="1" si="23"/>
        <v>0</v>
      </c>
      <c r="BE88" s="111">
        <f t="shared" ca="1" si="24"/>
        <v>86.363636363636374</v>
      </c>
      <c r="BF88" s="113">
        <f t="shared" ca="1" si="25"/>
        <v>2000</v>
      </c>
      <c r="BG88" s="113">
        <f t="shared" ca="1" si="26"/>
        <v>0</v>
      </c>
      <c r="BH88" s="112">
        <f t="shared" ca="1" si="27"/>
        <v>2000</v>
      </c>
      <c r="BI88" s="112">
        <f t="shared" ca="1" si="28"/>
        <v>86.363636363636374</v>
      </c>
      <c r="BJ88" s="157"/>
      <c r="BK88" s="157"/>
      <c r="BL88" s="158" t="str">
        <f>scriv!AM50</f>
        <v>Forms</v>
      </c>
      <c r="BM88" s="157"/>
      <c r="BN88" s="157" t="str">
        <f t="shared" si="29"/>
        <v>node</v>
      </c>
      <c r="BO88" s="157"/>
      <c r="BP88" s="159">
        <f t="shared" ca="1" si="30"/>
        <v>1</v>
      </c>
      <c r="BQ88" s="159">
        <f t="shared" ca="1" si="31"/>
        <v>1</v>
      </c>
      <c r="BR88" s="159">
        <f t="shared" si="5"/>
        <v>1</v>
      </c>
      <c r="BS88" s="159" t="str">
        <f t="shared" si="6"/>
        <v>symbol</v>
      </c>
      <c r="BT88" s="157" t="str">
        <f>IF(scriv!V50&lt;&gt;"",scriv!V50,
IF(E88="",IFERROR(VLOOKUP(BL88,$AH$40:$BT$638,39,FALSE),$BT$36),
$BT$37))</f>
        <v>uno</v>
      </c>
      <c r="BU88" s="166">
        <f t="shared" ca="1" si="32"/>
        <v>2000</v>
      </c>
      <c r="BV88" s="166">
        <f t="shared" ca="1" si="33"/>
        <v>86.36</v>
      </c>
      <c r="BW88" s="166">
        <f t="shared" ca="1" si="34"/>
        <v>0</v>
      </c>
      <c r="BX88" s="166">
        <f t="shared" ca="1" si="35"/>
        <v>0</v>
      </c>
      <c r="BY88" s="180" t="str">
        <f t="shared" si="36"/>
        <v/>
      </c>
      <c r="BZ88" s="180" t="str">
        <f t="shared" si="37"/>
        <v/>
      </c>
      <c r="CA88" s="81" t="str">
        <f>IF(scriv!E50&lt;&gt;"",scriv!E50,"")</f>
        <v/>
      </c>
      <c r="CB88" s="82">
        <f t="shared" si="9"/>
        <v>0</v>
      </c>
      <c r="CC88" s="82" t="str">
        <f t="shared" si="38"/>
        <v>2.8.1</v>
      </c>
      <c r="CD88" s="82" t="str">
        <f t="shared" si="39"/>
        <v>8.1</v>
      </c>
      <c r="CE88" s="82" t="str">
        <f t="shared" si="40"/>
        <v>1</v>
      </c>
      <c r="CF88" s="82" t="str">
        <f t="shared" si="41"/>
        <v>-</v>
      </c>
      <c r="CG88" s="82" t="str">
        <f t="shared" si="42"/>
        <v>-</v>
      </c>
      <c r="CH88" s="82" t="str">
        <f t="shared" si="43"/>
        <v>-</v>
      </c>
      <c r="CI88" s="82" t="str">
        <f t="shared" si="44"/>
        <v>-</v>
      </c>
      <c r="CJ88" s="82" t="str">
        <f t="shared" si="45"/>
        <v>-</v>
      </c>
      <c r="CK88" s="82" t="str">
        <f t="shared" si="46"/>
        <v>-</v>
      </c>
    </row>
    <row r="89" spans="1:89" s="82" customFormat="1" ht="18" customHeight="1">
      <c r="A89" s="81" t="str">
        <f>scriv!AL51</f>
        <v>SpeechSynthesis</v>
      </c>
      <c r="B89" s="81" t="str">
        <f>IF(scriv!D51&lt;&gt;"",scriv!D51,"")</f>
        <v>Speech Synthesis</v>
      </c>
      <c r="C89" s="81" t="str">
        <f>IF( scriv!AP51&lt;&gt;"", IF(D89&lt;&gt;"","connection ","")&amp;scriv!AP51,IF(D89&lt;&gt;"","connection",""))</f>
        <v/>
      </c>
      <c r="D89" s="82" t="str">
        <f>scriv!AN51</f>
        <v/>
      </c>
      <c r="E89" s="82" t="str">
        <f>scriv!AO51</f>
        <v/>
      </c>
      <c r="F89" s="156">
        <f>ROW()</f>
        <v>89</v>
      </c>
      <c r="G89" s="288">
        <f>scriv!AC51</f>
        <v>0</v>
      </c>
      <c r="H89" s="288">
        <f>scriv!AD51</f>
        <v>0</v>
      </c>
      <c r="I89" s="81" t="str">
        <f>IF(scriv!AE51&lt;&gt;"",scriv!AE51,J89)</f>
        <v/>
      </c>
      <c r="J89" s="81" t="str">
        <f>IF(scriv!AF51&lt;&gt;"",scriv!AF51,"")</f>
        <v/>
      </c>
      <c r="K89" s="82" t="str">
        <f>IF(scriv!Y51&lt;&gt;"",scriv!Y51,$K$36)</f>
        <v>none</v>
      </c>
      <c r="L89" s="82">
        <f>IF(scriv!Z51&lt;&gt;"",scriv!Z51,$L$36)</f>
        <v>0</v>
      </c>
      <c r="M89" s="82" t="str">
        <f>IF(scriv!AA51&lt;&gt;"",scriv!AA51,$M$36)</f>
        <v>OpenClose</v>
      </c>
      <c r="N89" s="82">
        <f>IF(scriv!AB51&lt;&gt;"",scriv!AB51,$N$36)</f>
        <v>0</v>
      </c>
      <c r="O89" s="119" t="str">
        <f t="shared" si="8"/>
        <v/>
      </c>
      <c r="P89" s="81" t="str">
        <f>IF(scriv!I51&lt;&gt;"",scriv!I51,"")</f>
        <v/>
      </c>
      <c r="Q89" s="81" t="str">
        <f>IF(scriv!J51&lt;&gt;"",scriv!J51,"")</f>
        <v/>
      </c>
      <c r="R89" s="81">
        <f>IF(scriv!K51&lt;&gt;"",scriv!K51,
IF(I89&lt;&gt;"",1,$R$36))</f>
        <v>1</v>
      </c>
      <c r="S89" s="81" t="str">
        <f>IF(scriv!L51&lt;&gt;"",scriv!L51,
IF(scriv!AF51&lt;&gt;"",$S$36,"none"))</f>
        <v>none</v>
      </c>
      <c r="T89" s="81" t="str">
        <f>IF(scriv!Q51&lt;&gt;"",scriv!Q51,"")</f>
        <v/>
      </c>
      <c r="U89" s="81" t="str">
        <f>IF(scriv!R51&lt;&gt;"",scriv!R51,"")</f>
        <v/>
      </c>
      <c r="V89" s="81" t="str">
        <f>IF(scriv!S51&lt;&gt;"",scriv!S51,"")</f>
        <v/>
      </c>
      <c r="W89" s="81" t="str">
        <f>IF(scriv!T51&lt;&gt;"",scriv!T51,"")</f>
        <v/>
      </c>
      <c r="X89" s="81" t="str">
        <f>IF($E89="",
( IF(scriv!AH51&lt;&gt;"", LEFT( scriv!AH51, FIND(",",scriv!AH51)-1) &amp; "=" &amp; $AH89 &amp; RIGHT( scriv!AH51, LEN(scriv!AH51) + 1 - FIND(",",scriv!AH51)),
  IF($X$36&lt;&gt;"",LEFT( X$36, FIND(",",X$36)-1) &amp; "=" &amp; $AH89 &amp; RIGHT( X$36, LEN(X$36) + 1 - FIND(",",X$36)),""))),
IF(scriv!M51&lt;&gt;"", LEFT( scriv!M51, FIND(",",scriv!M51)-1) &amp; "=" &amp; $AH89 &amp; RIGHT( scriv!M51, LEN(scriv!M51) + 1 - FIND(",",scriv!M51)),
LEFT( X$37, FIND(",",X$37)-1) &amp; "=" &amp; $AH89 &amp; RIGHT( X$37, LEN(X$37) + 1 - FIND(",",X$37))))</f>
        <v>fadeOn=SpeechSynthesis,0.8</v>
      </c>
      <c r="Y89" s="81" t="str">
        <f>IF($E89="",
( IF(scriv!AI51&lt;&gt;"", LEFT( scriv!AI51, FIND(",",scriv!AI51)-1) &amp; "=" &amp; $AH89 &amp; RIGHT( scriv!AI51, LEN(scriv!AI51) + 1 - FIND(",",scriv!AI51)),
  IF($Y$36&lt;&gt;"",LEFT( Y$36, FIND(",",Y$36)-1) &amp; "=" &amp; $AH89 &amp; RIGHT( Y$36, LEN(Y$36) + 1 - FIND(",",Y$36)),""))),
IF(scriv!N51&lt;&gt;"", LEFT( scriv!N51, FIND(",",scriv!N51)-1) &amp; "=" &amp; $AH89 &amp; RIGHT( scriv!N51, LEN(scriv!N51) + 1 - FIND(",",scriv!N51)),
LEFT( Y$37, FIND(",",Y$37)-1) &amp; "=" &amp; $AH89 &amp; RIGHT( Y$37, LEN(Y$37) + 1 - FIND(",",Y$37))))</f>
        <v>fadeOff=SpeechSynthesis,0.8</v>
      </c>
      <c r="Z89" s="81" t="str">
        <f>IF($E89="",
( IF(scriv!AJ51&lt;&gt;"", LEFT( scriv!AJ51, FIND(",",scriv!AJ51)-1) &amp; "=" &amp; $AH89 &amp; RIGHT( scriv!AJ51, LEN(scriv!AJ51) + 1 - FIND(",",scriv!AJ51)),
  IF($Z$36&lt;&gt;"",LEFT( Z$36, FIND(",",Z$36)-1) &amp; "=" &amp; $AH89 &amp; RIGHT( Z$36, LEN(Z$36) + 1 - FIND(",",Z$36)),""))),
IF(scriv!O51&lt;&gt;"", LEFT( scriv!O51, FIND(",",scriv!O51)-1) &amp; "=" &amp; $AH89 &amp; RIGHT( scriv!O51, LEN(scriv!O51) + 1 - FIND(",",scriv!O51)),
LEFT( Z$37, FIND(",",Z$37)-1) &amp; "=" &amp; $AH89 &amp; RIGHT( Z$37, LEN(Z$37) + 1 - FIND(",",Z$37))))</f>
        <v>fadeOpen=SpeechSynthesis,1.2</v>
      </c>
      <c r="AA89" s="81" t="str">
        <f>IF($E89="",
( IF(scriv!AK51&lt;&gt;"", LEFT( scriv!AK51, FIND(",",scriv!AK51)-1) &amp; "=" &amp; $AH89 &amp; RIGHT( scriv!AK51, LEN(scriv!AK51) + 1 - FIND(",",scriv!AK51)),
  IF($AA$36&lt;&gt;"",LEFT( AA$36, FIND(",",AA$36)-1) &amp; "=" &amp; $AH89 &amp; RIGHT( AA$36, LEN(AA$36) + 1 - FIND(",",AA$36)),""))),
IF(scriv!P51&lt;&gt;"", LEFT( scriv!P51, FIND(",",scriv!P51)-1) &amp; "=" &amp; $AH89 &amp; RIGHT( scriv!P51, LEN(scriv!P51) + 1 - FIND(",",scriv!P51)),
LEFT( AA$37, FIND(",",AA$37)-1) &amp; "=" &amp; $AH89 &amp; RIGHT( AA$37, LEN(AA$37) + 1 - FIND(",",AA$37))))</f>
        <v>fadeClose=SpeechSynthesis,1.2</v>
      </c>
      <c r="AB89" s="167" t="str">
        <f t="shared" si="2"/>
        <v>noTitle</v>
      </c>
      <c r="AC89" s="167"/>
      <c r="AD89" s="45"/>
      <c r="AE89" s="168"/>
      <c r="AF89" s="169">
        <f>IF(D89="",scriv!B51,"")</f>
        <v>2.9</v>
      </c>
      <c r="AG89" s="170" t="str">
        <f t="shared" si="10"/>
        <v/>
      </c>
      <c r="AH89" s="169" t="str">
        <f t="shared" si="11"/>
        <v>SpeechSynthesis</v>
      </c>
      <c r="AI89" s="169" t="str">
        <f t="shared" si="12"/>
        <v>Speech Synthesis</v>
      </c>
      <c r="AJ89" s="86">
        <f>ROUNDDOWN( (LEN(scriv!B51)+1) / 2, 0 )</f>
        <v>2</v>
      </c>
      <c r="AK89" s="82">
        <f t="shared" si="13"/>
        <v>2</v>
      </c>
      <c r="AL89" s="82">
        <f t="shared" si="14"/>
        <v>9</v>
      </c>
      <c r="AM89" s="82" t="str">
        <f t="shared" si="15"/>
        <v>-</v>
      </c>
      <c r="AN89" s="82" t="str">
        <f t="shared" si="16"/>
        <v>-</v>
      </c>
      <c r="AO89" s="82" t="str">
        <f t="shared" si="17"/>
        <v>-</v>
      </c>
      <c r="AP89" s="82" t="str">
        <f t="shared" si="18"/>
        <v>-</v>
      </c>
      <c r="AQ89" s="82" t="str">
        <f t="shared" si="19"/>
        <v>-</v>
      </c>
      <c r="AR89" s="82" t="str">
        <f t="shared" si="20"/>
        <v>-</v>
      </c>
      <c r="AT89" s="82">
        <f t="shared" si="4"/>
        <v>2</v>
      </c>
      <c r="AU89" s="82">
        <f ca="1">IF(    MAX(OFFSET(AL89,0,0,MATCH("-",AL89:AL$638,0))) = 0,"",
IFERROR(MAX(OFFSET(AL89,0,0,MATCH("-",AL89:AL$638,0))),""))</f>
        <v>11</v>
      </c>
      <c r="AV89" s="82" t="str">
        <f ca="1">IF(    MAX(OFFSET(AM89,0,0,MATCH("-",AM89:AM$638,0))) = 0,"",
IFERROR(MAX(OFFSET(AM89,0,0,MATCH("-",AM89:AM$638,0))),""))</f>
        <v/>
      </c>
      <c r="AW89" s="82" t="str">
        <f ca="1">IF(    MAX(OFFSET(AN89,0,0,MATCH("-",AN89:AN$638,0))) = 0,"",
IFERROR(MAX(OFFSET(AN89,0,0,MATCH("-",AN89:AN$638,0))),""))</f>
        <v/>
      </c>
      <c r="AX89" s="82" t="str">
        <f ca="1">IF(    MAX(OFFSET(AO89,0,0,MATCH("-",AO89:AO$638,0))) = 0,"",
IFERROR(MAX(OFFSET(AO89,0,0,MATCH("-",AO89:AO$638,0))),""))</f>
        <v/>
      </c>
      <c r="AY89" s="82" t="str">
        <f ca="1">IF(    MAX(OFFSET(AP89,0,0,MATCH("-",AP89:AP$638,0))) = 0,"",
IFERROR(MAX(OFFSET(AP89,0,0,MATCH("-",AP89:AP$638,0))),""))</f>
        <v/>
      </c>
      <c r="AZ89" s="82" t="str">
        <f ca="1">IF(    MAX(OFFSET(AQ89,0,0,MATCH("-",AQ89:AQ$638,0))) = 0,"",
IFERROR(MAX(OFFSET(AQ89,0,0,MATCH("-",AQ89:AQ$638,0))),""))</f>
        <v/>
      </c>
      <c r="BA89" s="82" t="str">
        <f ca="1">IF(    MAX(OFFSET(AR89,0,0,MATCH("-",AR89:AR$638,0))) = 0,"",
IFERROR(MAX(OFFSET(AR89,0,0,MATCH("-",AR89:AR$638,0))),""))</f>
        <v/>
      </c>
      <c r="BB89" s="112">
        <f t="shared" ca="1" si="21"/>
        <v>139.09090909090909</v>
      </c>
      <c r="BC89" s="111">
        <f t="shared" ca="1" si="22"/>
        <v>0</v>
      </c>
      <c r="BD89" s="112">
        <f t="shared" ca="1" si="23"/>
        <v>0</v>
      </c>
      <c r="BE89" s="111">
        <f t="shared" ca="1" si="24"/>
        <v>104.54545454545456</v>
      </c>
      <c r="BF89" s="113">
        <f t="shared" ca="1" si="25"/>
        <v>2000</v>
      </c>
      <c r="BG89" s="113">
        <f t="shared" ca="1" si="26"/>
        <v>0</v>
      </c>
      <c r="BH89" s="112">
        <f t="shared" ca="1" si="27"/>
        <v>2000</v>
      </c>
      <c r="BI89" s="112">
        <f t="shared" ca="1" si="28"/>
        <v>104.54545454545456</v>
      </c>
      <c r="BJ89" s="157"/>
      <c r="BK89" s="157"/>
      <c r="BL89" s="158" t="str">
        <f>scriv!AM51</f>
        <v>Story</v>
      </c>
      <c r="BM89" s="157"/>
      <c r="BN89" s="157" t="str">
        <f t="shared" si="29"/>
        <v>node</v>
      </c>
      <c r="BO89" s="157"/>
      <c r="BP89" s="159">
        <f t="shared" ca="1" si="30"/>
        <v>1</v>
      </c>
      <c r="BQ89" s="159">
        <f t="shared" ca="1" si="31"/>
        <v>1</v>
      </c>
      <c r="BR89" s="159">
        <f t="shared" si="5"/>
        <v>1</v>
      </c>
      <c r="BS89" s="159" t="str">
        <f t="shared" si="6"/>
        <v>symbol</v>
      </c>
      <c r="BT89" s="157" t="str">
        <f>IF(scriv!V51&lt;&gt;"",scriv!V51,
IF(E89="",IFERROR(VLOOKUP(BL89,$AH$40:$BT$638,39,FALSE),$BT$36),
$BT$37))</f>
        <v>uno</v>
      </c>
      <c r="BU89" s="166">
        <f t="shared" ca="1" si="32"/>
        <v>2000</v>
      </c>
      <c r="BV89" s="166">
        <f t="shared" ca="1" si="33"/>
        <v>104.55</v>
      </c>
      <c r="BW89" s="166">
        <f t="shared" ca="1" si="34"/>
        <v>0</v>
      </c>
      <c r="BX89" s="166">
        <f t="shared" ca="1" si="35"/>
        <v>0</v>
      </c>
      <c r="BY89" s="180" t="str">
        <f t="shared" si="36"/>
        <v/>
      </c>
      <c r="BZ89" s="180" t="str">
        <f t="shared" si="37"/>
        <v/>
      </c>
      <c r="CA89" s="81" t="str">
        <f>IF(scriv!E51&lt;&gt;"",scriv!E51,"")</f>
        <v/>
      </c>
      <c r="CB89" s="82">
        <f t="shared" si="9"/>
        <v>0</v>
      </c>
      <c r="CC89" s="82">
        <f t="shared" si="38"/>
        <v>2.9</v>
      </c>
      <c r="CD89" s="82" t="str">
        <f t="shared" si="39"/>
        <v>9</v>
      </c>
      <c r="CE89" s="82" t="str">
        <f t="shared" si="40"/>
        <v>-</v>
      </c>
      <c r="CF89" s="82" t="str">
        <f t="shared" si="41"/>
        <v>-</v>
      </c>
      <c r="CG89" s="82" t="str">
        <f t="shared" si="42"/>
        <v>-</v>
      </c>
      <c r="CH89" s="82" t="str">
        <f t="shared" si="43"/>
        <v>-</v>
      </c>
      <c r="CI89" s="82" t="str">
        <f t="shared" si="44"/>
        <v>-</v>
      </c>
      <c r="CJ89" s="82" t="str">
        <f t="shared" si="45"/>
        <v>-</v>
      </c>
      <c r="CK89" s="82" t="str">
        <f t="shared" si="46"/>
        <v>-</v>
      </c>
    </row>
    <row r="90" spans="1:89" s="82" customFormat="1" ht="18" customHeight="1">
      <c r="A90" s="81" t="str">
        <f>scriv!AL52</f>
        <v>Speech1</v>
      </c>
      <c r="B90" s="81" t="str">
        <f>IF(scriv!D52&lt;&gt;"",scriv!D52,"")</f>
        <v>Speech 1</v>
      </c>
      <c r="C90" s="81" t="str">
        <f>IF( scriv!AP52&lt;&gt;"", IF(D90&lt;&gt;"","connection ","")&amp;scriv!AP52,IF(D90&lt;&gt;"","connection",""))</f>
        <v/>
      </c>
      <c r="D90" s="82" t="str">
        <f>scriv!AN52</f>
        <v/>
      </c>
      <c r="E90" s="82" t="str">
        <f>scriv!AO52</f>
        <v/>
      </c>
      <c r="F90" s="156">
        <f>ROW()</f>
        <v>90</v>
      </c>
      <c r="G90" s="288">
        <f>scriv!AC52</f>
        <v>0</v>
      </c>
      <c r="H90" s="288">
        <f>scriv!AD52</f>
        <v>0</v>
      </c>
      <c r="I90" s="81" t="str">
        <f>IF(scriv!AE52&lt;&gt;"",scriv!AE52,J90)</f>
        <v/>
      </c>
      <c r="J90" s="81" t="str">
        <f>IF(scriv!AF52&lt;&gt;"",scriv!AF52,"")</f>
        <v/>
      </c>
      <c r="K90" s="82" t="str">
        <f>IF(scriv!Y52&lt;&gt;"",scriv!Y52,$K$36)</f>
        <v>none</v>
      </c>
      <c r="L90" s="82">
        <f>IF(scriv!Z52&lt;&gt;"",scriv!Z52,$L$36)</f>
        <v>0</v>
      </c>
      <c r="M90" s="82" t="str">
        <f>IF(scriv!AA52&lt;&gt;"",scriv!AA52,$M$36)</f>
        <v>OpenClose</v>
      </c>
      <c r="N90" s="82">
        <f>IF(scriv!AB52&lt;&gt;"",scriv!AB52,$N$36)</f>
        <v>0</v>
      </c>
      <c r="O90" s="119" t="str">
        <f t="shared" si="8"/>
        <v/>
      </c>
      <c r="P90" s="81" t="str">
        <f>IF(scriv!I52&lt;&gt;"",scriv!I52,"")</f>
        <v/>
      </c>
      <c r="Q90" s="81" t="str">
        <f>IF(scriv!J52&lt;&gt;"",scriv!J52,"")</f>
        <v/>
      </c>
      <c r="R90" s="81">
        <f>IF(scriv!K52&lt;&gt;"",scriv!K52,
IF(I90&lt;&gt;"",1,$R$36))</f>
        <v>1</v>
      </c>
      <c r="S90" s="81" t="str">
        <f>IF(scriv!L52&lt;&gt;"",scriv!L52,
IF(scriv!AF52&lt;&gt;"",$S$36,"none"))</f>
        <v>none</v>
      </c>
      <c r="T90" s="81" t="str">
        <f>IF(scriv!Q52&lt;&gt;"",scriv!Q52,"")</f>
        <v/>
      </c>
      <c r="U90" s="81" t="str">
        <f>IF(scriv!R52&lt;&gt;"",scriv!R52,"")</f>
        <v/>
      </c>
      <c r="V90" s="81" t="str">
        <f>IF(scriv!S52&lt;&gt;"",scriv!S52,"")</f>
        <v/>
      </c>
      <c r="W90" s="81" t="str">
        <f>IF(scriv!T52&lt;&gt;"",scriv!T52,"")</f>
        <v/>
      </c>
      <c r="X90" s="81" t="str">
        <f>IF($E90="",
( IF(scriv!AH52&lt;&gt;"", LEFT( scriv!AH52, FIND(",",scriv!AH52)-1) &amp; "=" &amp; $AH90 &amp; RIGHT( scriv!AH52, LEN(scriv!AH52) + 1 - FIND(",",scriv!AH52)),
  IF($X$36&lt;&gt;"",LEFT( X$36, FIND(",",X$36)-1) &amp; "=" &amp; $AH90 &amp; RIGHT( X$36, LEN(X$36) + 1 - FIND(",",X$36)),""))),
IF(scriv!M52&lt;&gt;"", LEFT( scriv!M52, FIND(",",scriv!M52)-1) &amp; "=" &amp; $AH90 &amp; RIGHT( scriv!M52, LEN(scriv!M52) + 1 - FIND(",",scriv!M52)),
LEFT( X$37, FIND(",",X$37)-1) &amp; "=" &amp; $AH90 &amp; RIGHT( X$37, LEN(X$37) + 1 - FIND(",",X$37))))</f>
        <v>fadeOn=Speech1,0.8</v>
      </c>
      <c r="Y90" s="81" t="str">
        <f>IF($E90="",
( IF(scriv!AI52&lt;&gt;"", LEFT( scriv!AI52, FIND(",",scriv!AI52)-1) &amp; "=" &amp; $AH90 &amp; RIGHT( scriv!AI52, LEN(scriv!AI52) + 1 - FIND(",",scriv!AI52)),
  IF($Y$36&lt;&gt;"",LEFT( Y$36, FIND(",",Y$36)-1) &amp; "=" &amp; $AH90 &amp; RIGHT( Y$36, LEN(Y$36) + 1 - FIND(",",Y$36)),""))),
IF(scriv!N52&lt;&gt;"", LEFT( scriv!N52, FIND(",",scriv!N52)-1) &amp; "=" &amp; $AH90 &amp; RIGHT( scriv!N52, LEN(scriv!N52) + 1 - FIND(",",scriv!N52)),
LEFT( Y$37, FIND(",",Y$37)-1) &amp; "=" &amp; $AH90 &amp; RIGHT( Y$37, LEN(Y$37) + 1 - FIND(",",Y$37))))</f>
        <v>fadeOff=Speech1,0.8</v>
      </c>
      <c r="Z90" s="81" t="str">
        <f>IF($E90="",
( IF(scriv!AJ52&lt;&gt;"", LEFT( scriv!AJ52, FIND(",",scriv!AJ52)-1) &amp; "=" &amp; $AH90 &amp; RIGHT( scriv!AJ52, LEN(scriv!AJ52) + 1 - FIND(",",scriv!AJ52)),
  IF($Z$36&lt;&gt;"",LEFT( Z$36, FIND(",",Z$36)-1) &amp; "=" &amp; $AH90 &amp; RIGHT( Z$36, LEN(Z$36) + 1 - FIND(",",Z$36)),""))),
IF(scriv!O52&lt;&gt;"", LEFT( scriv!O52, FIND(",",scriv!O52)-1) &amp; "=" &amp; $AH90 &amp; RIGHT( scriv!O52, LEN(scriv!O52) + 1 - FIND(",",scriv!O52)),
LEFT( Z$37, FIND(",",Z$37)-1) &amp; "=" &amp; $AH90 &amp; RIGHT( Z$37, LEN(Z$37) + 1 - FIND(",",Z$37))))</f>
        <v>fadeOpen=Speech1,1.2</v>
      </c>
      <c r="AA90" s="81" t="str">
        <f>IF($E90="",
( IF(scriv!AK52&lt;&gt;"", LEFT( scriv!AK52, FIND(",",scriv!AK52)-1) &amp; "=" &amp; $AH90 &amp; RIGHT( scriv!AK52, LEN(scriv!AK52) + 1 - FIND(",",scriv!AK52)),
  IF($AA$36&lt;&gt;"",LEFT( AA$36, FIND(",",AA$36)-1) &amp; "=" &amp; $AH90 &amp; RIGHT( AA$36, LEN(AA$36) + 1 - FIND(",",AA$36)),""))),
IF(scriv!P52&lt;&gt;"", LEFT( scriv!P52, FIND(",",scriv!P52)-1) &amp; "=" &amp; $AH90 &amp; RIGHT( scriv!P52, LEN(scriv!P52) + 1 - FIND(",",scriv!P52)),
LEFT( AA$37, FIND(",",AA$37)-1) &amp; "=" &amp; $AH90 &amp; RIGHT( AA$37, LEN(AA$37) + 1 - FIND(",",AA$37))))</f>
        <v>fadeClose=Speech1,1.2</v>
      </c>
      <c r="AB90" s="167" t="str">
        <f t="shared" si="2"/>
        <v>noTitle</v>
      </c>
      <c r="AC90" s="167"/>
      <c r="AD90" s="45"/>
      <c r="AE90" s="168"/>
      <c r="AF90" s="169" t="str">
        <f>IF(D90="",scriv!B52,"")</f>
        <v>2.9.1</v>
      </c>
      <c r="AG90" s="170" t="str">
        <f t="shared" si="10"/>
        <v/>
      </c>
      <c r="AH90" s="169" t="str">
        <f t="shared" si="11"/>
        <v>Speech1</v>
      </c>
      <c r="AI90" s="169" t="str">
        <f t="shared" si="12"/>
        <v>Speech 1</v>
      </c>
      <c r="AJ90" s="86">
        <f>ROUNDDOWN( (LEN(scriv!B52)+1) / 2, 0 )</f>
        <v>3</v>
      </c>
      <c r="AK90" s="82">
        <f t="shared" si="13"/>
        <v>2</v>
      </c>
      <c r="AL90" s="82">
        <f t="shared" si="14"/>
        <v>9</v>
      </c>
      <c r="AM90" s="82">
        <f t="shared" si="15"/>
        <v>1</v>
      </c>
      <c r="AN90" s="82" t="str">
        <f t="shared" si="16"/>
        <v>-</v>
      </c>
      <c r="AO90" s="82" t="str">
        <f t="shared" si="17"/>
        <v>-</v>
      </c>
      <c r="AP90" s="82" t="str">
        <f t="shared" si="18"/>
        <v>-</v>
      </c>
      <c r="AQ90" s="82" t="str">
        <f t="shared" si="19"/>
        <v>-</v>
      </c>
      <c r="AR90" s="82" t="str">
        <f t="shared" si="20"/>
        <v>-</v>
      </c>
      <c r="AT90" s="82">
        <f t="shared" si="4"/>
        <v>2</v>
      </c>
      <c r="AU90" s="82">
        <f ca="1">IF(    MAX(OFFSET(AL90,0,0,MATCH("-",AL90:AL$638,0))) = 0,"",
IFERROR(MAX(OFFSET(AL90,0,0,MATCH("-",AL90:AL$638,0))),""))</f>
        <v>11</v>
      </c>
      <c r="AV90" s="82">
        <f ca="1">IF(    MAX(OFFSET(AM90,0,0,MATCH("-",AM90:AM$638,0))) = 0,"",
IFERROR(MAX(OFFSET(AM90,0,0,MATCH("-",AM90:AM$638,0))),""))</f>
        <v>1</v>
      </c>
      <c r="AW90" s="82" t="str">
        <f ca="1">IF(    MAX(OFFSET(AN90,0,0,MATCH("-",AN90:AN$638,0))) = 0,"",
IFERROR(MAX(OFFSET(AN90,0,0,MATCH("-",AN90:AN$638,0))),""))</f>
        <v/>
      </c>
      <c r="AX90" s="82" t="str">
        <f ca="1">IF(    MAX(OFFSET(AO90,0,0,MATCH("-",AO90:AO$638,0))) = 0,"",
IFERROR(MAX(OFFSET(AO90,0,0,MATCH("-",AO90:AO$638,0))),""))</f>
        <v/>
      </c>
      <c r="AY90" s="82" t="str">
        <f ca="1">IF(    MAX(OFFSET(AP90,0,0,MATCH("-",AP90:AP$638,0))) = 0,"",
IFERROR(MAX(OFFSET(AP90,0,0,MATCH("-",AP90:AP$638,0))),""))</f>
        <v/>
      </c>
      <c r="AZ90" s="82" t="str">
        <f ca="1">IF(    MAX(OFFSET(AQ90,0,0,MATCH("-",AQ90:AQ$638,0))) = 0,"",
IFERROR(MAX(OFFSET(AQ90,0,0,MATCH("-",AQ90:AQ$638,0))),""))</f>
        <v/>
      </c>
      <c r="BA90" s="82" t="str">
        <f ca="1">IF(    MAX(OFFSET(AR90,0,0,MATCH("-",AR90:AR$638,0))) = 0,"",
IFERROR(MAX(OFFSET(AR90,0,0,MATCH("-",AR90:AR$638,0))),""))</f>
        <v/>
      </c>
      <c r="BB90" s="112">
        <f t="shared" ca="1" si="21"/>
        <v>139.09090909090909</v>
      </c>
      <c r="BC90" s="111">
        <f t="shared" ca="1" si="22"/>
        <v>0</v>
      </c>
      <c r="BD90" s="112">
        <f t="shared" ca="1" si="23"/>
        <v>0</v>
      </c>
      <c r="BE90" s="111">
        <f t="shared" ca="1" si="24"/>
        <v>104.54545454545456</v>
      </c>
      <c r="BF90" s="113">
        <f t="shared" ca="1" si="25"/>
        <v>2000</v>
      </c>
      <c r="BG90" s="113">
        <f t="shared" ca="1" si="26"/>
        <v>0</v>
      </c>
      <c r="BH90" s="112">
        <f t="shared" ca="1" si="27"/>
        <v>2000</v>
      </c>
      <c r="BI90" s="112">
        <f t="shared" ca="1" si="28"/>
        <v>104.54545454545456</v>
      </c>
      <c r="BJ90" s="157"/>
      <c r="BK90" s="157"/>
      <c r="BL90" s="158" t="str">
        <f>scriv!AM52</f>
        <v>SpeechSynthesis</v>
      </c>
      <c r="BM90" s="157"/>
      <c r="BN90" s="157" t="str">
        <f t="shared" si="29"/>
        <v>node</v>
      </c>
      <c r="BO90" s="157"/>
      <c r="BP90" s="159">
        <f t="shared" ca="1" si="30"/>
        <v>1</v>
      </c>
      <c r="BQ90" s="159">
        <f t="shared" ca="1" si="31"/>
        <v>1</v>
      </c>
      <c r="BR90" s="159">
        <f t="shared" si="5"/>
        <v>1</v>
      </c>
      <c r="BS90" s="159" t="str">
        <f t="shared" si="6"/>
        <v>symbol</v>
      </c>
      <c r="BT90" s="157" t="str">
        <f>IF(scriv!V52&lt;&gt;"",scriv!V52,
IF(E90="",IFERROR(VLOOKUP(BL90,$AH$40:$BT$638,39,FALSE),$BT$36),
$BT$37))</f>
        <v>uno</v>
      </c>
      <c r="BU90" s="166">
        <f t="shared" ca="1" si="32"/>
        <v>2000</v>
      </c>
      <c r="BV90" s="166">
        <f t="shared" ca="1" si="33"/>
        <v>104.55</v>
      </c>
      <c r="BW90" s="166">
        <f t="shared" ca="1" si="34"/>
        <v>0</v>
      </c>
      <c r="BX90" s="166">
        <f t="shared" ca="1" si="35"/>
        <v>0</v>
      </c>
      <c r="BY90" s="180" t="str">
        <f t="shared" si="36"/>
        <v/>
      </c>
      <c r="BZ90" s="180" t="str">
        <f t="shared" si="37"/>
        <v/>
      </c>
      <c r="CA90" s="81" t="str">
        <f>IF(scriv!E52&lt;&gt;"",scriv!E52,"")</f>
        <v/>
      </c>
      <c r="CB90" s="82">
        <f t="shared" si="9"/>
        <v>0</v>
      </c>
      <c r="CC90" s="82" t="str">
        <f t="shared" si="38"/>
        <v>2.9.1</v>
      </c>
      <c r="CD90" s="82" t="str">
        <f t="shared" si="39"/>
        <v>9.1</v>
      </c>
      <c r="CE90" s="82" t="str">
        <f t="shared" si="40"/>
        <v>1</v>
      </c>
      <c r="CF90" s="82" t="str">
        <f t="shared" si="41"/>
        <v>-</v>
      </c>
      <c r="CG90" s="82" t="str">
        <f t="shared" si="42"/>
        <v>-</v>
      </c>
      <c r="CH90" s="82" t="str">
        <f t="shared" si="43"/>
        <v>-</v>
      </c>
      <c r="CI90" s="82" t="str">
        <f t="shared" si="44"/>
        <v>-</v>
      </c>
      <c r="CJ90" s="82" t="str">
        <f t="shared" si="45"/>
        <v>-</v>
      </c>
      <c r="CK90" s="82" t="str">
        <f t="shared" si="46"/>
        <v>-</v>
      </c>
    </row>
    <row r="91" spans="1:89" s="82" customFormat="1" ht="18" customHeight="1">
      <c r="A91" s="81" t="str">
        <f>scriv!AL53</f>
        <v>URLCommands</v>
      </c>
      <c r="B91" s="81" t="str">
        <f>IF(scriv!D53&lt;&gt;"",scriv!D53,"")</f>
        <v>URL Commands</v>
      </c>
      <c r="C91" s="81" t="str">
        <f>IF( scriv!AP53&lt;&gt;"", IF(D91&lt;&gt;"","connection ","")&amp;scriv!AP53,IF(D91&lt;&gt;"","connection",""))</f>
        <v/>
      </c>
      <c r="D91" s="82" t="str">
        <f>scriv!AN53</f>
        <v/>
      </c>
      <c r="E91" s="82" t="str">
        <f>scriv!AO53</f>
        <v/>
      </c>
      <c r="F91" s="156">
        <f>ROW()</f>
        <v>91</v>
      </c>
      <c r="G91" s="288">
        <f>scriv!AC53</f>
        <v>0</v>
      </c>
      <c r="H91" s="288">
        <f>scriv!AD53</f>
        <v>0</v>
      </c>
      <c r="I91" s="81" t="str">
        <f>IF(scriv!AE53&lt;&gt;"",scriv!AE53,J91)</f>
        <v/>
      </c>
      <c r="J91" s="81" t="str">
        <f>IF(scriv!AF53&lt;&gt;"",scriv!AF53,"")</f>
        <v/>
      </c>
      <c r="K91" s="82" t="str">
        <f>IF(scriv!Y53&lt;&gt;"",scriv!Y53,$K$36)</f>
        <v>none</v>
      </c>
      <c r="L91" s="82">
        <f>IF(scriv!Z53&lt;&gt;"",scriv!Z53,$L$36)</f>
        <v>0</v>
      </c>
      <c r="M91" s="82" t="str">
        <f>IF(scriv!AA53&lt;&gt;"",scriv!AA53,$M$36)</f>
        <v>OpenClose</v>
      </c>
      <c r="N91" s="82">
        <f>IF(scriv!AB53&lt;&gt;"",scriv!AB53,$N$36)</f>
        <v>0</v>
      </c>
      <c r="O91" s="119" t="str">
        <f t="shared" si="8"/>
        <v/>
      </c>
      <c r="P91" s="81" t="str">
        <f>IF(scriv!I53&lt;&gt;"",scriv!I53,"")</f>
        <v/>
      </c>
      <c r="Q91" s="81" t="str">
        <f>IF(scriv!J53&lt;&gt;"",scriv!J53,"")</f>
        <v/>
      </c>
      <c r="R91" s="81">
        <f>IF(scriv!K53&lt;&gt;"",scriv!K53,
IF(I91&lt;&gt;"",1,$R$36))</f>
        <v>1</v>
      </c>
      <c r="S91" s="81" t="str">
        <f>IF(scriv!L53&lt;&gt;"",scriv!L53,
IF(scriv!AF53&lt;&gt;"",$S$36,"none"))</f>
        <v>none</v>
      </c>
      <c r="T91" s="81" t="str">
        <f>IF(scriv!Q53&lt;&gt;"",scriv!Q53,"")</f>
        <v/>
      </c>
      <c r="U91" s="81" t="str">
        <f>IF(scriv!R53&lt;&gt;"",scriv!R53,"")</f>
        <v/>
      </c>
      <c r="V91" s="81" t="str">
        <f>IF(scriv!S53&lt;&gt;"",scriv!S53,"")</f>
        <v/>
      </c>
      <c r="W91" s="81" t="str">
        <f>IF(scriv!T53&lt;&gt;"",scriv!T53,"")</f>
        <v/>
      </c>
      <c r="X91" s="81" t="str">
        <f>IF($E91="",
( IF(scriv!AH53&lt;&gt;"", LEFT( scriv!AH53, FIND(",",scriv!AH53)-1) &amp; "=" &amp; $AH91 &amp; RIGHT( scriv!AH53, LEN(scriv!AH53) + 1 - FIND(",",scriv!AH53)),
  IF($X$36&lt;&gt;"",LEFT( X$36, FIND(",",X$36)-1) &amp; "=" &amp; $AH91 &amp; RIGHT( X$36, LEN(X$36) + 1 - FIND(",",X$36)),""))),
IF(scriv!M53&lt;&gt;"", LEFT( scriv!M53, FIND(",",scriv!M53)-1) &amp; "=" &amp; $AH91 &amp; RIGHT( scriv!M53, LEN(scriv!M53) + 1 - FIND(",",scriv!M53)),
LEFT( X$37, FIND(",",X$37)-1) &amp; "=" &amp; $AH91 &amp; RIGHT( X$37, LEN(X$37) + 1 - FIND(",",X$37))))</f>
        <v>fadeOn=URLCommands,0.8</v>
      </c>
      <c r="Y91" s="81" t="str">
        <f>IF($E91="",
( IF(scriv!AI53&lt;&gt;"", LEFT( scriv!AI53, FIND(",",scriv!AI53)-1) &amp; "=" &amp; $AH91 &amp; RIGHT( scriv!AI53, LEN(scriv!AI53) + 1 - FIND(",",scriv!AI53)),
  IF($Y$36&lt;&gt;"",LEFT( Y$36, FIND(",",Y$36)-1) &amp; "=" &amp; $AH91 &amp; RIGHT( Y$36, LEN(Y$36) + 1 - FIND(",",Y$36)),""))),
IF(scriv!N53&lt;&gt;"", LEFT( scriv!N53, FIND(",",scriv!N53)-1) &amp; "=" &amp; $AH91 &amp; RIGHT( scriv!N53, LEN(scriv!N53) + 1 - FIND(",",scriv!N53)),
LEFT( Y$37, FIND(",",Y$37)-1) &amp; "=" &amp; $AH91 &amp; RIGHT( Y$37, LEN(Y$37) + 1 - FIND(",",Y$37))))</f>
        <v>fadeOff=URLCommands,0.8</v>
      </c>
      <c r="Z91" s="81" t="str">
        <f>IF($E91="",
( IF(scriv!AJ53&lt;&gt;"", LEFT( scriv!AJ53, FIND(",",scriv!AJ53)-1) &amp; "=" &amp; $AH91 &amp; RIGHT( scriv!AJ53, LEN(scriv!AJ53) + 1 - FIND(",",scriv!AJ53)),
  IF($Z$36&lt;&gt;"",LEFT( Z$36, FIND(",",Z$36)-1) &amp; "=" &amp; $AH91 &amp; RIGHT( Z$36, LEN(Z$36) + 1 - FIND(",",Z$36)),""))),
IF(scriv!O53&lt;&gt;"", LEFT( scriv!O53, FIND(",",scriv!O53)-1) &amp; "=" &amp; $AH91 &amp; RIGHT( scriv!O53, LEN(scriv!O53) + 1 - FIND(",",scriv!O53)),
LEFT( Z$37, FIND(",",Z$37)-1) &amp; "=" &amp; $AH91 &amp; RIGHT( Z$37, LEN(Z$37) + 1 - FIND(",",Z$37))))</f>
        <v>fadeOpen=URLCommands,1.2</v>
      </c>
      <c r="AA91" s="81" t="str">
        <f>IF($E91="",
( IF(scriv!AK53&lt;&gt;"", LEFT( scriv!AK53, FIND(",",scriv!AK53)-1) &amp; "=" &amp; $AH91 &amp; RIGHT( scriv!AK53, LEN(scriv!AK53) + 1 - FIND(",",scriv!AK53)),
  IF($AA$36&lt;&gt;"",LEFT( AA$36, FIND(",",AA$36)-1) &amp; "=" &amp; $AH91 &amp; RIGHT( AA$36, LEN(AA$36) + 1 - FIND(",",AA$36)),""))),
IF(scriv!P53&lt;&gt;"", LEFT( scriv!P53, FIND(",",scriv!P53)-1) &amp; "=" &amp; $AH91 &amp; RIGHT( scriv!P53, LEN(scriv!P53) + 1 - FIND(",",scriv!P53)),
LEFT( AA$37, FIND(",",AA$37)-1) &amp; "=" &amp; $AH91 &amp; RIGHT( AA$37, LEN(AA$37) + 1 - FIND(",",AA$37))))</f>
        <v>fadeClose=URLCommands,1.2</v>
      </c>
      <c r="AB91" s="167" t="str">
        <f t="shared" si="2"/>
        <v>noTitle</v>
      </c>
      <c r="AC91" s="167"/>
      <c r="AD91" s="45"/>
      <c r="AE91" s="168"/>
      <c r="AF91" s="169">
        <f>IF(D91="",scriv!B53,"")</f>
        <v>2.9</v>
      </c>
      <c r="AG91" s="170" t="str">
        <f t="shared" si="10"/>
        <v/>
      </c>
      <c r="AH91" s="169" t="str">
        <f t="shared" si="11"/>
        <v>URLCommands</v>
      </c>
      <c r="AI91" s="169" t="str">
        <f t="shared" si="12"/>
        <v>URL Commands</v>
      </c>
      <c r="AJ91" s="86">
        <f>ROUNDDOWN( (LEN(scriv!B53)+1) / 2, 0 )</f>
        <v>2</v>
      </c>
      <c r="AK91" s="82">
        <f t="shared" si="13"/>
        <v>2</v>
      </c>
      <c r="AL91" s="82">
        <f t="shared" si="14"/>
        <v>9</v>
      </c>
      <c r="AM91" s="82" t="str">
        <f t="shared" si="15"/>
        <v>-</v>
      </c>
      <c r="AN91" s="82" t="str">
        <f t="shared" si="16"/>
        <v>-</v>
      </c>
      <c r="AO91" s="82" t="str">
        <f t="shared" si="17"/>
        <v>-</v>
      </c>
      <c r="AP91" s="82" t="str">
        <f t="shared" si="18"/>
        <v>-</v>
      </c>
      <c r="AQ91" s="82" t="str">
        <f t="shared" si="19"/>
        <v>-</v>
      </c>
      <c r="AR91" s="82" t="str">
        <f t="shared" si="20"/>
        <v>-</v>
      </c>
      <c r="AT91" s="82">
        <f t="shared" si="4"/>
        <v>2</v>
      </c>
      <c r="AU91" s="82">
        <f ca="1">IF(    MAX(OFFSET(AL91,0,0,MATCH("-",AL91:AL$638,0))) = 0,"",
IFERROR(MAX(OFFSET(AL91,0,0,MATCH("-",AL91:AL$638,0))),""))</f>
        <v>11</v>
      </c>
      <c r="AV91" s="82" t="str">
        <f ca="1">IF(    MAX(OFFSET(AM91,0,0,MATCH("-",AM91:AM$638,0))) = 0,"",
IFERROR(MAX(OFFSET(AM91,0,0,MATCH("-",AM91:AM$638,0))),""))</f>
        <v/>
      </c>
      <c r="AW91" s="82" t="str">
        <f ca="1">IF(    MAX(OFFSET(AN91,0,0,MATCH("-",AN91:AN$638,0))) = 0,"",
IFERROR(MAX(OFFSET(AN91,0,0,MATCH("-",AN91:AN$638,0))),""))</f>
        <v/>
      </c>
      <c r="AX91" s="82" t="str">
        <f ca="1">IF(    MAX(OFFSET(AO91,0,0,MATCH("-",AO91:AO$638,0))) = 0,"",
IFERROR(MAX(OFFSET(AO91,0,0,MATCH("-",AO91:AO$638,0))),""))</f>
        <v/>
      </c>
      <c r="AY91" s="82" t="str">
        <f ca="1">IF(    MAX(OFFSET(AP91,0,0,MATCH("-",AP91:AP$638,0))) = 0,"",
IFERROR(MAX(OFFSET(AP91,0,0,MATCH("-",AP91:AP$638,0))),""))</f>
        <v/>
      </c>
      <c r="AZ91" s="82" t="str">
        <f ca="1">IF(    MAX(OFFSET(AQ91,0,0,MATCH("-",AQ91:AQ$638,0))) = 0,"",
IFERROR(MAX(OFFSET(AQ91,0,0,MATCH("-",AQ91:AQ$638,0))),""))</f>
        <v/>
      </c>
      <c r="BA91" s="82" t="str">
        <f ca="1">IF(    MAX(OFFSET(AR91,0,0,MATCH("-",AR91:AR$638,0))) = 0,"",
IFERROR(MAX(OFFSET(AR91,0,0,MATCH("-",AR91:AR$638,0))),""))</f>
        <v/>
      </c>
      <c r="BB91" s="112">
        <f t="shared" ca="1" si="21"/>
        <v>139.09090909090909</v>
      </c>
      <c r="BC91" s="111">
        <f t="shared" ca="1" si="22"/>
        <v>0</v>
      </c>
      <c r="BD91" s="112">
        <f t="shared" ca="1" si="23"/>
        <v>0</v>
      </c>
      <c r="BE91" s="111">
        <f t="shared" ca="1" si="24"/>
        <v>104.54545454545456</v>
      </c>
      <c r="BF91" s="113">
        <f t="shared" ca="1" si="25"/>
        <v>2000</v>
      </c>
      <c r="BG91" s="113">
        <f t="shared" ca="1" si="26"/>
        <v>0</v>
      </c>
      <c r="BH91" s="112">
        <f t="shared" ca="1" si="27"/>
        <v>2000</v>
      </c>
      <c r="BI91" s="112">
        <f t="shared" ca="1" si="28"/>
        <v>104.54545454545456</v>
      </c>
      <c r="BJ91" s="157"/>
      <c r="BK91" s="157"/>
      <c r="BL91" s="158" t="str">
        <f>scriv!AM53</f>
        <v>Story</v>
      </c>
      <c r="BM91" s="157"/>
      <c r="BN91" s="157" t="str">
        <f t="shared" si="29"/>
        <v>node</v>
      </c>
      <c r="BO91" s="157"/>
      <c r="BP91" s="159">
        <f t="shared" ca="1" si="30"/>
        <v>1</v>
      </c>
      <c r="BQ91" s="159">
        <f t="shared" ca="1" si="31"/>
        <v>1</v>
      </c>
      <c r="BR91" s="159">
        <f t="shared" si="5"/>
        <v>1</v>
      </c>
      <c r="BS91" s="159" t="str">
        <f t="shared" si="6"/>
        <v>symbol</v>
      </c>
      <c r="BT91" s="157" t="str">
        <f>IF(scriv!V53&lt;&gt;"",scriv!V53,
IF(E91="",IFERROR(VLOOKUP(BL91,$AH$40:$BT$638,39,FALSE),$BT$36),
$BT$37))</f>
        <v>uno</v>
      </c>
      <c r="BU91" s="166">
        <f t="shared" ca="1" si="32"/>
        <v>2000</v>
      </c>
      <c r="BV91" s="166">
        <f t="shared" ca="1" si="33"/>
        <v>104.55</v>
      </c>
      <c r="BW91" s="166">
        <f t="shared" ca="1" si="34"/>
        <v>0</v>
      </c>
      <c r="BX91" s="166">
        <f t="shared" ca="1" si="35"/>
        <v>0</v>
      </c>
      <c r="BY91" s="180" t="str">
        <f t="shared" si="36"/>
        <v/>
      </c>
      <c r="BZ91" s="180" t="str">
        <f t="shared" si="37"/>
        <v/>
      </c>
      <c r="CA91" s="81" t="str">
        <f>IF(scriv!E53&lt;&gt;"",scriv!E53,"")</f>
        <v/>
      </c>
      <c r="CB91" s="82">
        <f t="shared" si="9"/>
        <v>0</v>
      </c>
      <c r="CC91" s="82">
        <f t="shared" si="38"/>
        <v>2.9</v>
      </c>
      <c r="CD91" s="82" t="str">
        <f t="shared" si="39"/>
        <v>9</v>
      </c>
      <c r="CE91" s="82" t="str">
        <f t="shared" si="40"/>
        <v>-</v>
      </c>
      <c r="CF91" s="82" t="str">
        <f t="shared" si="41"/>
        <v>-</v>
      </c>
      <c r="CG91" s="82" t="str">
        <f t="shared" si="42"/>
        <v>-</v>
      </c>
      <c r="CH91" s="82" t="str">
        <f t="shared" si="43"/>
        <v>-</v>
      </c>
      <c r="CI91" s="82" t="str">
        <f t="shared" si="44"/>
        <v>-</v>
      </c>
      <c r="CJ91" s="82" t="str">
        <f t="shared" si="45"/>
        <v>-</v>
      </c>
      <c r="CK91" s="82" t="str">
        <f t="shared" si="46"/>
        <v>-</v>
      </c>
    </row>
    <row r="92" spans="1:89" s="82" customFormat="1" ht="18" customHeight="1">
      <c r="A92" s="81" t="str">
        <f>scriv!AL54</f>
        <v>URLCommandOverview</v>
      </c>
      <c r="B92" s="81" t="str">
        <f>IF(scriv!D54&lt;&gt;"",scriv!D54,"")</f>
        <v>URL Command Overview</v>
      </c>
      <c r="C92" s="81" t="str">
        <f>IF( scriv!AP54&lt;&gt;"", IF(D92&lt;&gt;"","connection ","")&amp;scriv!AP54,IF(D92&lt;&gt;"","connection",""))</f>
        <v/>
      </c>
      <c r="D92" s="82" t="str">
        <f>scriv!AN54</f>
        <v/>
      </c>
      <c r="E92" s="82" t="str">
        <f>scriv!AO54</f>
        <v/>
      </c>
      <c r="F92" s="156">
        <f>ROW()</f>
        <v>92</v>
      </c>
      <c r="G92" s="288">
        <f>scriv!AC54</f>
        <v>0</v>
      </c>
      <c r="H92" s="288">
        <f>scriv!AD54</f>
        <v>0</v>
      </c>
      <c r="I92" s="81" t="str">
        <f>IF(scriv!AE54&lt;&gt;"",scriv!AE54,J92)</f>
        <v>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v>
      </c>
      <c r="J92" s="81" t="str">
        <f>IF(scriv!AF54&lt;&gt;"",scriv!AF54,"")</f>
        <v>URL Command Details_x000D_The 'URL Commands' - as they are used in the browser URL to control the map - typically take just a UNO ID, or other single value, as an argument. ¬†A few commands take extra comma-separated arguments, and CSS selectors can be used in place of UNO IDs for most commands._x000D__x000D__x000D_on / off _x000D_=unoID_x000D_Turn UNOs on / off_x000D_open / close_x000D_=unoID_x000D_Open / close UNOs_x000D_openall / closeall_x000D_=unoID_x000D_Open / close UNOs and all childeren_x000D_all_x000D_=on ¬†| off | open | close_x000D_Set all UNOs to the argument_x000D_+++_x000D_none_x000D_The URL following the leading +++ is added to the current URL commands, instead of replacing them._x000D_---_x000D_none_x000D_The URL following the leading --- is compared to the current URL commands, and only the difference are executed._x000D_panx &amp; pany_x000D_=numericValue (in points)_x000D_Set the map center to the x / y value. ¬†Pan commands in the url are ignored if the url also contains a goto command or a gotoz command._x000D_zoom_x000D_=numbericValue (1.0 = map size)_x000D_Set the map zoom level to the value_x000D_wpane &amp; epane_x000D_=numericValue (in pixels) | open |close_x000D_Set the width of the panes_x000D_goto &amp; gotoz_x000D_=unoID_x000D_Pan, or pan+zoom to the UNO_x000D_play / stop_x000D_=animationName_x000D_Play or stop the named animation_x000D_story &amp; info_x000D_=fileName_x000D_Load the file to the story or info pane _x000D_lock / unlock / togglelock_x000D_=unoID | all_x000D_Change the lock-on state_x000D_move, scale, fade, rotate_x000D_See documentation below_x000D_Tween UNOs_x000D__x000D_</v>
      </c>
      <c r="K92" s="82" t="str">
        <f>IF(scriv!Y54&lt;&gt;"",scriv!Y54,$K$36)</f>
        <v>none</v>
      </c>
      <c r="L92" s="82">
        <f>IF(scriv!Z54&lt;&gt;"",scriv!Z54,$L$36)</f>
        <v>0</v>
      </c>
      <c r="M92" s="82" t="str">
        <f>IF(scriv!AA54&lt;&gt;"",scriv!AA54,$M$36)</f>
        <v>OpenClose</v>
      </c>
      <c r="N92" s="82">
        <f>IF(scriv!AB54&lt;&gt;"",scriv!AB54,$N$36)</f>
        <v>0</v>
      </c>
      <c r="O92" s="119" t="str">
        <f t="shared" si="8"/>
        <v/>
      </c>
      <c r="P92" s="81" t="str">
        <f>IF(scriv!I54&lt;&gt;"",scriv!I54,"")</f>
        <v/>
      </c>
      <c r="Q92" s="81" t="str">
        <f>IF(scriv!J54&lt;&gt;"",scriv!J54,"")</f>
        <v/>
      </c>
      <c r="R92" s="81">
        <f>IF(scriv!K54&lt;&gt;"",scriv!K54,
IF(I92&lt;&gt;"",1,$R$36))</f>
        <v>1</v>
      </c>
      <c r="S92" s="81" t="str">
        <f>IF(scriv!L54&lt;&gt;"",scriv!L54,
IF(scriv!AF54&lt;&gt;"",$S$36,"none"))</f>
        <v>hover</v>
      </c>
      <c r="T92" s="81" t="str">
        <f>IF(scriv!Q54&lt;&gt;"",scriv!Q54,"")</f>
        <v/>
      </c>
      <c r="U92" s="81" t="str">
        <f>IF(scriv!R54&lt;&gt;"",scriv!R54,"")</f>
        <v/>
      </c>
      <c r="V92" s="81" t="str">
        <f>IF(scriv!S54&lt;&gt;"",scriv!S54,"")</f>
        <v/>
      </c>
      <c r="W92" s="81" t="str">
        <f>IF(scriv!T54&lt;&gt;"",scriv!T54,"")</f>
        <v/>
      </c>
      <c r="X92" s="81" t="str">
        <f>IF($E92="",
( IF(scriv!AH54&lt;&gt;"", LEFT( scriv!AH54, FIND(",",scriv!AH54)-1) &amp; "=" &amp; $AH92 &amp; RIGHT( scriv!AH54, LEN(scriv!AH54) + 1 - FIND(",",scriv!AH54)),
  IF($X$36&lt;&gt;"",LEFT( X$36, FIND(",",X$36)-1) &amp; "=" &amp; $AH92 &amp; RIGHT( X$36, LEN(X$36) + 1 - FIND(",",X$36)),""))),
IF(scriv!M54&lt;&gt;"", LEFT( scriv!M54, FIND(",",scriv!M54)-1) &amp; "=" &amp; $AH92 &amp; RIGHT( scriv!M54, LEN(scriv!M54) + 1 - FIND(",",scriv!M54)),
LEFT( X$37, FIND(",",X$37)-1) &amp; "=" &amp; $AH92 &amp; RIGHT( X$37, LEN(X$37) + 1 - FIND(",",X$37))))</f>
        <v>fadeOn=URLCommandOverview,0.8</v>
      </c>
      <c r="Y92" s="81" t="str">
        <f>IF($E92="",
( IF(scriv!AI54&lt;&gt;"", LEFT( scriv!AI54, FIND(",",scriv!AI54)-1) &amp; "=" &amp; $AH92 &amp; RIGHT( scriv!AI54, LEN(scriv!AI54) + 1 - FIND(",",scriv!AI54)),
  IF($Y$36&lt;&gt;"",LEFT( Y$36, FIND(",",Y$36)-1) &amp; "=" &amp; $AH92 &amp; RIGHT( Y$36, LEN(Y$36) + 1 - FIND(",",Y$36)),""))),
IF(scriv!N54&lt;&gt;"", LEFT( scriv!N54, FIND(",",scriv!N54)-1) &amp; "=" &amp; $AH92 &amp; RIGHT( scriv!N54, LEN(scriv!N54) + 1 - FIND(",",scriv!N54)),
LEFT( Y$37, FIND(",",Y$37)-1) &amp; "=" &amp; $AH92 &amp; RIGHT( Y$37, LEN(Y$37) + 1 - FIND(",",Y$37))))</f>
        <v>fadeOff=URLCommandOverview,0.8</v>
      </c>
      <c r="Z92" s="81" t="str">
        <f>IF($E92="",
( IF(scriv!AJ54&lt;&gt;"", LEFT( scriv!AJ54, FIND(",",scriv!AJ54)-1) &amp; "=" &amp; $AH92 &amp; RIGHT( scriv!AJ54, LEN(scriv!AJ54) + 1 - FIND(",",scriv!AJ54)),
  IF($Z$36&lt;&gt;"",LEFT( Z$36, FIND(",",Z$36)-1) &amp; "=" &amp; $AH92 &amp; RIGHT( Z$36, LEN(Z$36) + 1 - FIND(",",Z$36)),""))),
IF(scriv!O54&lt;&gt;"", LEFT( scriv!O54, FIND(",",scriv!O54)-1) &amp; "=" &amp; $AH92 &amp; RIGHT( scriv!O54, LEN(scriv!O54) + 1 - FIND(",",scriv!O54)),
LEFT( Z$37, FIND(",",Z$37)-1) &amp; "=" &amp; $AH92 &amp; RIGHT( Z$37, LEN(Z$37) + 1 - FIND(",",Z$37))))</f>
        <v>fadeOpen=URLCommandOverview,1.2</v>
      </c>
      <c r="AA92" s="81" t="str">
        <f>IF($E92="",
( IF(scriv!AK54&lt;&gt;"", LEFT( scriv!AK54, FIND(",",scriv!AK54)-1) &amp; "=" &amp; $AH92 &amp; RIGHT( scriv!AK54, LEN(scriv!AK54) + 1 - FIND(",",scriv!AK54)),
  IF($AA$36&lt;&gt;"",LEFT( AA$36, FIND(",",AA$36)-1) &amp; "=" &amp; $AH92 &amp; RIGHT( AA$36, LEN(AA$36) + 1 - FIND(",",AA$36)),""))),
IF(scriv!P54&lt;&gt;"", LEFT( scriv!P54, FIND(",",scriv!P54)-1) &amp; "=" &amp; $AH92 &amp; RIGHT( scriv!P54, LEN(scriv!P54) + 1 - FIND(",",scriv!P54)),
LEFT( AA$37, FIND(",",AA$37)-1) &amp; "=" &amp; $AH92 &amp; RIGHT( AA$37, LEN(AA$37) + 1 - FIND(",",AA$37))))</f>
        <v>fadeClose=URLCommandOverview,1.2</v>
      </c>
      <c r="AB92" s="167" t="str">
        <f t="shared" si="2"/>
        <v>noTitle</v>
      </c>
      <c r="AC92" s="167"/>
      <c r="AD92" s="45"/>
      <c r="AE92" s="168"/>
      <c r="AF92" s="169" t="str">
        <f>IF(D92="",scriv!B54,"")</f>
        <v>2.9.1</v>
      </c>
      <c r="AG92" s="170" t="str">
        <f t="shared" si="10"/>
        <v/>
      </c>
      <c r="AH92" s="169" t="str">
        <f t="shared" si="11"/>
        <v>URLCommandOverview</v>
      </c>
      <c r="AI92" s="169" t="str">
        <f t="shared" si="12"/>
        <v>URL Command Overview</v>
      </c>
      <c r="AJ92" s="86">
        <f>ROUNDDOWN( (LEN(scriv!B54)+1) / 2, 0 )</f>
        <v>3</v>
      </c>
      <c r="AK92" s="82">
        <f t="shared" si="13"/>
        <v>2</v>
      </c>
      <c r="AL92" s="82">
        <f t="shared" si="14"/>
        <v>9</v>
      </c>
      <c r="AM92" s="82">
        <f t="shared" si="15"/>
        <v>1</v>
      </c>
      <c r="AN92" s="82" t="str">
        <f t="shared" si="16"/>
        <v>-</v>
      </c>
      <c r="AO92" s="82" t="str">
        <f t="shared" si="17"/>
        <v>-</v>
      </c>
      <c r="AP92" s="82" t="str">
        <f t="shared" si="18"/>
        <v>-</v>
      </c>
      <c r="AQ92" s="82" t="str">
        <f t="shared" si="19"/>
        <v>-</v>
      </c>
      <c r="AR92" s="82" t="str">
        <f t="shared" si="20"/>
        <v>-</v>
      </c>
      <c r="AT92" s="82">
        <f t="shared" si="4"/>
        <v>2</v>
      </c>
      <c r="AU92" s="82">
        <f ca="1">IF(    MAX(OFFSET(AL92,0,0,MATCH("-",AL92:AL$638,0))) = 0,"",
IFERROR(MAX(OFFSET(AL92,0,0,MATCH("-",AL92:AL$638,0))),""))</f>
        <v>11</v>
      </c>
      <c r="AV92" s="82">
        <f ca="1">IF(    MAX(OFFSET(AM92,0,0,MATCH("-",AM92:AM$638,0))) = 0,"",
IFERROR(MAX(OFFSET(AM92,0,0,MATCH("-",AM92:AM$638,0))),""))</f>
        <v>4</v>
      </c>
      <c r="AW92" s="82" t="str">
        <f ca="1">IF(    MAX(OFFSET(AN92,0,0,MATCH("-",AN92:AN$638,0))) = 0,"",
IFERROR(MAX(OFFSET(AN92,0,0,MATCH("-",AN92:AN$638,0))),""))</f>
        <v/>
      </c>
      <c r="AX92" s="82" t="str">
        <f ca="1">IF(    MAX(OFFSET(AO92,0,0,MATCH("-",AO92:AO$638,0))) = 0,"",
IFERROR(MAX(OFFSET(AO92,0,0,MATCH("-",AO92:AO$638,0))),""))</f>
        <v/>
      </c>
      <c r="AY92" s="82" t="str">
        <f ca="1">IF(    MAX(OFFSET(AP92,0,0,MATCH("-",AP92:AP$638,0))) = 0,"",
IFERROR(MAX(OFFSET(AP92,0,0,MATCH("-",AP92:AP$638,0))),""))</f>
        <v/>
      </c>
      <c r="AZ92" s="82" t="str">
        <f ca="1">IF(    MAX(OFFSET(AQ92,0,0,MATCH("-",AQ92:AQ$638,0))) = 0,"",
IFERROR(MAX(OFFSET(AQ92,0,0,MATCH("-",AQ92:AQ$638,0))),""))</f>
        <v/>
      </c>
      <c r="BA92" s="82" t="str">
        <f ca="1">IF(    MAX(OFFSET(AR92,0,0,MATCH("-",AR92:AR$638,0))) = 0,"",
IFERROR(MAX(OFFSET(AR92,0,0,MATCH("-",AR92:AR$638,0))),""))</f>
        <v/>
      </c>
      <c r="BB92" s="112">
        <f t="shared" ca="1" si="21"/>
        <v>132.95454545454547</v>
      </c>
      <c r="BC92" s="111">
        <f t="shared" ca="1" si="22"/>
        <v>0</v>
      </c>
      <c r="BD92" s="112">
        <f t="shared" ca="1" si="23"/>
        <v>0</v>
      </c>
      <c r="BE92" s="111">
        <f t="shared" ca="1" si="24"/>
        <v>29.545454545454561</v>
      </c>
      <c r="BF92" s="113">
        <f t="shared" ca="1" si="25"/>
        <v>2000</v>
      </c>
      <c r="BG92" s="113">
        <f t="shared" ca="1" si="26"/>
        <v>0</v>
      </c>
      <c r="BH92" s="112">
        <f t="shared" ca="1" si="27"/>
        <v>2000</v>
      </c>
      <c r="BI92" s="112">
        <f t="shared" ca="1" si="28"/>
        <v>29.545454545454561</v>
      </c>
      <c r="BJ92" s="157"/>
      <c r="BK92" s="157"/>
      <c r="BL92" s="158" t="str">
        <f>scriv!AM54</f>
        <v>URLCommands</v>
      </c>
      <c r="BM92" s="157"/>
      <c r="BN92" s="157" t="str">
        <f t="shared" si="29"/>
        <v>node</v>
      </c>
      <c r="BO92" s="157"/>
      <c r="BP92" s="159">
        <f t="shared" ca="1" si="30"/>
        <v>1</v>
      </c>
      <c r="BQ92" s="159">
        <f t="shared" ca="1" si="31"/>
        <v>1</v>
      </c>
      <c r="BR92" s="159">
        <f t="shared" si="5"/>
        <v>1</v>
      </c>
      <c r="BS92" s="159" t="str">
        <f t="shared" si="6"/>
        <v>symbol</v>
      </c>
      <c r="BT92" s="157" t="str">
        <f>IF(scriv!V54&lt;&gt;"",scriv!V54,
IF(E92="",IFERROR(VLOOKUP(BL92,$AH$40:$BT$638,39,FALSE),$BT$36),
$BT$37))</f>
        <v>uno</v>
      </c>
      <c r="BU92" s="166">
        <f t="shared" ca="1" si="32"/>
        <v>2000</v>
      </c>
      <c r="BV92" s="166">
        <f t="shared" ca="1" si="33"/>
        <v>29.55</v>
      </c>
      <c r="BW92" s="166">
        <f t="shared" ca="1" si="34"/>
        <v>0</v>
      </c>
      <c r="BX92" s="166">
        <f t="shared" ca="1" si="35"/>
        <v>0</v>
      </c>
      <c r="BY92" s="180" t="str">
        <f t="shared" si="36"/>
        <v/>
      </c>
      <c r="BZ92" s="180" t="str">
        <f t="shared" si="37"/>
        <v/>
      </c>
      <c r="CA92" s="81" t="str">
        <f>IF(scriv!E54&lt;&gt;"",scriv!E54,"")</f>
        <v/>
      </c>
      <c r="CB92" s="82">
        <f t="shared" si="9"/>
        <v>0</v>
      </c>
      <c r="CC92" s="82" t="str">
        <f t="shared" si="38"/>
        <v>2.9.1</v>
      </c>
      <c r="CD92" s="82" t="str">
        <f t="shared" si="39"/>
        <v>9.1</v>
      </c>
      <c r="CE92" s="82" t="str">
        <f t="shared" si="40"/>
        <v>1</v>
      </c>
      <c r="CF92" s="82" t="str">
        <f t="shared" si="41"/>
        <v>-</v>
      </c>
      <c r="CG92" s="82" t="str">
        <f t="shared" si="42"/>
        <v>-</v>
      </c>
      <c r="CH92" s="82" t="str">
        <f t="shared" si="43"/>
        <v>-</v>
      </c>
      <c r="CI92" s="82" t="str">
        <f t="shared" si="44"/>
        <v>-</v>
      </c>
      <c r="CJ92" s="82" t="str">
        <f t="shared" si="45"/>
        <v>-</v>
      </c>
      <c r="CK92" s="82" t="str">
        <f t="shared" si="46"/>
        <v>-</v>
      </c>
    </row>
    <row r="93" spans="1:89" s="82" customFormat="1" ht="18" customHeight="1">
      <c r="A93" s="81" t="str">
        <f>scriv!AL55</f>
        <v>OnOffOpenCloseAll</v>
      </c>
      <c r="B93" s="81" t="str">
        <f>IF(scriv!D55&lt;&gt;"",scriv!D55,"")</f>
        <v>On / Off / Open / Close / All</v>
      </c>
      <c r="C93" s="81" t="str">
        <f>IF( scriv!AP55&lt;&gt;"", IF(D93&lt;&gt;"","connection ","")&amp;scriv!AP55,IF(D93&lt;&gt;"","connection",""))</f>
        <v/>
      </c>
      <c r="D93" s="82" t="str">
        <f>scriv!AN55</f>
        <v/>
      </c>
      <c r="E93" s="82" t="str">
        <f>scriv!AO55</f>
        <v/>
      </c>
      <c r="F93" s="156">
        <f>ROW()</f>
        <v>93</v>
      </c>
      <c r="G93" s="288">
        <f>scriv!AC55</f>
        <v>0</v>
      </c>
      <c r="H93" s="288">
        <f>scriv!AD55</f>
        <v>0</v>
      </c>
      <c r="I93" s="81" t="str">
        <f>IF(scriv!AE55&lt;&gt;"",scriv!AE55,J93)</f>
        <v>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v>
      </c>
      <c r="J93" s="81" t="str">
        <f>IF(scriv!AF55&lt;&gt;"",scriv!AF55,"")</f>
        <v>on command_x000D_Turns the UNO on: runs the on-function for everything in the UNO with the exception of the vvv-group._x000D_on=unoID_x000D_off command_x000D_Turns the UNO off: runs the off-function for everything in the UNO._x000D_off=unoID_x000D_open command_x000D_Triggered by a hover and/or click on the ooo-group (if the UNO is closed), or the open= URL command. ¬†Runs the open-function for the xxx-group and runs the close-function for the vvv-group. Opens the UNO and all its children to their remembered open/close states. The code tracks the open/close state of all children UNOs so they can be displayed in their last open/close state when the UNO is opened. _x000D_If an open command is issued to an UNO that is off, the on-function will be run first to turn it on before the open._x000D_open=unoID_x000D_close command_x000D_Triggered by a hover and/or click on the ooo-group (if the UNO is open), or the ¬†close= ¬†URL command. ¬†Runs the close-function for the vvv-group and runs the open function for the xxx-group. ¬†Closes the UNO, and remembers the open/close state of all children UNOs.  _x000D_close=unoID_x000D_openall command. ¬†_x000D_The openall and closeall commands work similarly to a text outliner; where option-clicking performs an 'expand all' or 'collapse all' action._x000D_An option/alt-click on a closed UNO ¬†or  openall= ¬†URL command. ¬†Opens the UNO and opens all descendant UNOs (all children, and children of children, etc., all the way down). _x000D_openall=unoID_x000D_closeall command_x000D_An option/alt-click on a open UNO ¬†or  closeall= ¬†URL command. ¬†Closes the UNO and sets all all descendant UNOs (all children, and children of children, etc., all the way down) to a closed state._x000D_closeall=unoID_x000D_all command_x000D_the 'all=' command provides a shorthand way to turn on/off, open/close, all the UNOs in a map:_x000D_All=on turns on all UNOs_x000D_All=off turns off all the UNOs in the map_x000D_All=open opens all the UNOs in the map_x000D_All=close closes all the UNOs in the map</v>
      </c>
      <c r="K93" s="82" t="str">
        <f>IF(scriv!Y55&lt;&gt;"",scriv!Y55,$K$36)</f>
        <v>none</v>
      </c>
      <c r="L93" s="82">
        <f>IF(scriv!Z55&lt;&gt;"",scriv!Z55,$L$36)</f>
        <v>0</v>
      </c>
      <c r="M93" s="82" t="str">
        <f>IF(scriv!AA55&lt;&gt;"",scriv!AA55,$M$36)</f>
        <v>OpenClose</v>
      </c>
      <c r="N93" s="82">
        <f>IF(scriv!AB55&lt;&gt;"",scriv!AB55,$N$36)</f>
        <v>0</v>
      </c>
      <c r="O93" s="119" t="str">
        <f t="shared" si="8"/>
        <v/>
      </c>
      <c r="P93" s="81" t="str">
        <f>IF(scriv!I55&lt;&gt;"",scriv!I55,"")</f>
        <v/>
      </c>
      <c r="Q93" s="81" t="str">
        <f>IF(scriv!J55&lt;&gt;"",scriv!J55,"")</f>
        <v/>
      </c>
      <c r="R93" s="81">
        <f>IF(scriv!K55&lt;&gt;"",scriv!K55,
IF(I93&lt;&gt;"",1,$R$36))</f>
        <v>1</v>
      </c>
      <c r="S93" s="81" t="str">
        <f>IF(scriv!L55&lt;&gt;"",scriv!L55,
IF(scriv!AF55&lt;&gt;"",$S$36,"none"))</f>
        <v>hover</v>
      </c>
      <c r="T93" s="81" t="str">
        <f>IF(scriv!Q55&lt;&gt;"",scriv!Q55,"")</f>
        <v/>
      </c>
      <c r="U93" s="81" t="str">
        <f>IF(scriv!R55&lt;&gt;"",scriv!R55,"")</f>
        <v/>
      </c>
      <c r="V93" s="81" t="str">
        <f>IF(scriv!S55&lt;&gt;"",scriv!S55,"")</f>
        <v/>
      </c>
      <c r="W93" s="81" t="str">
        <f>IF(scriv!T55&lt;&gt;"",scriv!T55,"")</f>
        <v/>
      </c>
      <c r="X93" s="81" t="str">
        <f>IF($E93="",
( IF(scriv!AH55&lt;&gt;"", LEFT( scriv!AH55, FIND(",",scriv!AH55)-1) &amp; "=" &amp; $AH93 &amp; RIGHT( scriv!AH55, LEN(scriv!AH55) + 1 - FIND(",",scriv!AH55)),
  IF($X$36&lt;&gt;"",LEFT( X$36, FIND(",",X$36)-1) &amp; "=" &amp; $AH93 &amp; RIGHT( X$36, LEN(X$36) + 1 - FIND(",",X$36)),""))),
IF(scriv!M55&lt;&gt;"", LEFT( scriv!M55, FIND(",",scriv!M55)-1) &amp; "=" &amp; $AH93 &amp; RIGHT( scriv!M55, LEN(scriv!M55) + 1 - FIND(",",scriv!M55)),
LEFT( X$37, FIND(",",X$37)-1) &amp; "=" &amp; $AH93 &amp; RIGHT( X$37, LEN(X$37) + 1 - FIND(",",X$37))))</f>
        <v>fadeOn=OnOffOpenCloseAll,0.8</v>
      </c>
      <c r="Y93" s="81" t="str">
        <f>IF($E93="",
( IF(scriv!AI55&lt;&gt;"", LEFT( scriv!AI55, FIND(",",scriv!AI55)-1) &amp; "=" &amp; $AH93 &amp; RIGHT( scriv!AI55, LEN(scriv!AI55) + 1 - FIND(",",scriv!AI55)),
  IF($Y$36&lt;&gt;"",LEFT( Y$36, FIND(",",Y$36)-1) &amp; "=" &amp; $AH93 &amp; RIGHT( Y$36, LEN(Y$36) + 1 - FIND(",",Y$36)),""))),
IF(scriv!N55&lt;&gt;"", LEFT( scriv!N55, FIND(",",scriv!N55)-1) &amp; "=" &amp; $AH93 &amp; RIGHT( scriv!N55, LEN(scriv!N55) + 1 - FIND(",",scriv!N55)),
LEFT( Y$37, FIND(",",Y$37)-1) &amp; "=" &amp; $AH93 &amp; RIGHT( Y$37, LEN(Y$37) + 1 - FIND(",",Y$37))))</f>
        <v>fadeOff=OnOffOpenCloseAll,0.8</v>
      </c>
      <c r="Z93" s="81" t="str">
        <f>IF($E93="",
( IF(scriv!AJ55&lt;&gt;"", LEFT( scriv!AJ55, FIND(",",scriv!AJ55)-1) &amp; "=" &amp; $AH93 &amp; RIGHT( scriv!AJ55, LEN(scriv!AJ55) + 1 - FIND(",",scriv!AJ55)),
  IF($Z$36&lt;&gt;"",LEFT( Z$36, FIND(",",Z$36)-1) &amp; "=" &amp; $AH93 &amp; RIGHT( Z$36, LEN(Z$36) + 1 - FIND(",",Z$36)),""))),
IF(scriv!O55&lt;&gt;"", LEFT( scriv!O55, FIND(",",scriv!O55)-1) &amp; "=" &amp; $AH93 &amp; RIGHT( scriv!O55, LEN(scriv!O55) + 1 - FIND(",",scriv!O55)),
LEFT( Z$37, FIND(",",Z$37)-1) &amp; "=" &amp; $AH93 &amp; RIGHT( Z$37, LEN(Z$37) + 1 - FIND(",",Z$37))))</f>
        <v>fadeOpen=OnOffOpenCloseAll,1.2</v>
      </c>
      <c r="AA93" s="81" t="str">
        <f>IF($E93="",
( IF(scriv!AK55&lt;&gt;"", LEFT( scriv!AK55, FIND(",",scriv!AK55)-1) &amp; "=" &amp; $AH93 &amp; RIGHT( scriv!AK55, LEN(scriv!AK55) + 1 - FIND(",",scriv!AK55)),
  IF($AA$36&lt;&gt;"",LEFT( AA$36, FIND(",",AA$36)-1) &amp; "=" &amp; $AH93 &amp; RIGHT( AA$36, LEN(AA$36) + 1 - FIND(",",AA$36)),""))),
IF(scriv!P55&lt;&gt;"", LEFT( scriv!P55, FIND(",",scriv!P55)-1) &amp; "=" &amp; $AH93 &amp; RIGHT( scriv!P55, LEN(scriv!P55) + 1 - FIND(",",scriv!P55)),
LEFT( AA$37, FIND(",",AA$37)-1) &amp; "=" &amp; $AH93 &amp; RIGHT( AA$37, LEN(AA$37) + 1 - FIND(",",AA$37))))</f>
        <v>fadeClose=OnOffOpenCloseAll,1.2</v>
      </c>
      <c r="AB93" s="167" t="str">
        <f t="shared" si="2"/>
        <v>noTitle</v>
      </c>
      <c r="AC93" s="167"/>
      <c r="AD93" s="45"/>
      <c r="AE93" s="168"/>
      <c r="AF93" s="169" t="str">
        <f>IF(D93="",scriv!B55,"")</f>
        <v>2.9.2</v>
      </c>
      <c r="AG93" s="170" t="str">
        <f t="shared" si="10"/>
        <v/>
      </c>
      <c r="AH93" s="169" t="str">
        <f t="shared" si="11"/>
        <v>OnOffOpenCloseAll</v>
      </c>
      <c r="AI93" s="169" t="str">
        <f t="shared" si="12"/>
        <v>On / Off / Open / Close / All</v>
      </c>
      <c r="AJ93" s="86">
        <f>ROUNDDOWN( (LEN(scriv!B55)+1) / 2, 0 )</f>
        <v>3</v>
      </c>
      <c r="AK93" s="82">
        <f t="shared" si="13"/>
        <v>2</v>
      </c>
      <c r="AL93" s="82">
        <f t="shared" si="14"/>
        <v>9</v>
      </c>
      <c r="AM93" s="82">
        <f t="shared" si="15"/>
        <v>2</v>
      </c>
      <c r="AN93" s="82" t="str">
        <f t="shared" si="16"/>
        <v>-</v>
      </c>
      <c r="AO93" s="82" t="str">
        <f t="shared" si="17"/>
        <v>-</v>
      </c>
      <c r="AP93" s="82" t="str">
        <f t="shared" si="18"/>
        <v>-</v>
      </c>
      <c r="AQ93" s="82" t="str">
        <f t="shared" si="19"/>
        <v>-</v>
      </c>
      <c r="AR93" s="82" t="str">
        <f t="shared" si="20"/>
        <v>-</v>
      </c>
      <c r="AT93" s="82">
        <f t="shared" si="4"/>
        <v>2</v>
      </c>
      <c r="AU93" s="82">
        <f ca="1">IF(    MAX(OFFSET(AL93,0,0,MATCH("-",AL93:AL$638,0))) = 0,"",
IFERROR(MAX(OFFSET(AL93,0,0,MATCH("-",AL93:AL$638,0))),""))</f>
        <v>11</v>
      </c>
      <c r="AV93" s="82">
        <f ca="1">IF(    MAX(OFFSET(AM93,0,0,MATCH("-",AM93:AM$638,0))) = 0,"",
IFERROR(MAX(OFFSET(AM93,0,0,MATCH("-",AM93:AM$638,0))),""))</f>
        <v>4</v>
      </c>
      <c r="AW93" s="82" t="str">
        <f ca="1">IF(    MAX(OFFSET(AN93,0,0,MATCH("-",AN93:AN$638,0))) = 0,"",
IFERROR(MAX(OFFSET(AN93,0,0,MATCH("-",AN93:AN$638,0))),""))</f>
        <v/>
      </c>
      <c r="AX93" s="82" t="str">
        <f ca="1">IF(    MAX(OFFSET(AO93,0,0,MATCH("-",AO93:AO$638,0))) = 0,"",
IFERROR(MAX(OFFSET(AO93,0,0,MATCH("-",AO93:AO$638,0))),""))</f>
        <v/>
      </c>
      <c r="AY93" s="82" t="str">
        <f ca="1">IF(    MAX(OFFSET(AP93,0,0,MATCH("-",AP93:AP$638,0))) = 0,"",
IFERROR(MAX(OFFSET(AP93,0,0,MATCH("-",AP93:AP$638,0))),""))</f>
        <v/>
      </c>
      <c r="AZ93" s="82" t="str">
        <f ca="1">IF(    MAX(OFFSET(AQ93,0,0,MATCH("-",AQ93:AQ$638,0))) = 0,"",
IFERROR(MAX(OFFSET(AQ93,0,0,MATCH("-",AQ93:AQ$638,0))),""))</f>
        <v/>
      </c>
      <c r="BA93" s="82" t="str">
        <f ca="1">IF(    MAX(OFFSET(AR93,0,0,MATCH("-",AR93:AR$638,0))) = 0,"",
IFERROR(MAX(OFFSET(AR93,0,0,MATCH("-",AR93:AR$638,0))),""))</f>
        <v/>
      </c>
      <c r="BB93" s="112">
        <f t="shared" ca="1" si="21"/>
        <v>137.04545454545456</v>
      </c>
      <c r="BC93" s="111">
        <f t="shared" ca="1" si="22"/>
        <v>0</v>
      </c>
      <c r="BD93" s="112">
        <f t="shared" ca="1" si="23"/>
        <v>0</v>
      </c>
      <c r="BE93" s="111">
        <f t="shared" ca="1" si="24"/>
        <v>79.545454545454561</v>
      </c>
      <c r="BF93" s="113">
        <f t="shared" ca="1" si="25"/>
        <v>2000</v>
      </c>
      <c r="BG93" s="113">
        <f t="shared" ca="1" si="26"/>
        <v>0</v>
      </c>
      <c r="BH93" s="112">
        <f t="shared" ca="1" si="27"/>
        <v>2000</v>
      </c>
      <c r="BI93" s="112">
        <f t="shared" ca="1" si="28"/>
        <v>79.545454545454561</v>
      </c>
      <c r="BJ93" s="157"/>
      <c r="BK93" s="157"/>
      <c r="BL93" s="158" t="str">
        <f>scriv!AM55</f>
        <v>URLCommands</v>
      </c>
      <c r="BM93" s="157"/>
      <c r="BN93" s="157" t="str">
        <f t="shared" si="29"/>
        <v>node</v>
      </c>
      <c r="BO93" s="157"/>
      <c r="BP93" s="159">
        <f t="shared" ca="1" si="30"/>
        <v>1</v>
      </c>
      <c r="BQ93" s="159">
        <f t="shared" ca="1" si="31"/>
        <v>1</v>
      </c>
      <c r="BR93" s="159">
        <f t="shared" si="5"/>
        <v>1</v>
      </c>
      <c r="BS93" s="159" t="str">
        <f t="shared" si="6"/>
        <v>symbol</v>
      </c>
      <c r="BT93" s="157" t="str">
        <f>IF(scriv!V55&lt;&gt;"",scriv!V55,
IF(E93="",IFERROR(VLOOKUP(BL93,$AH$40:$BT$638,39,FALSE),$BT$36),
$BT$37))</f>
        <v>uno</v>
      </c>
      <c r="BU93" s="166">
        <f t="shared" ca="1" si="32"/>
        <v>2000</v>
      </c>
      <c r="BV93" s="166">
        <f t="shared" ca="1" si="33"/>
        <v>79.55</v>
      </c>
      <c r="BW93" s="166">
        <f t="shared" ca="1" si="34"/>
        <v>0</v>
      </c>
      <c r="BX93" s="166">
        <f t="shared" ca="1" si="35"/>
        <v>0</v>
      </c>
      <c r="BY93" s="180" t="str">
        <f t="shared" si="36"/>
        <v/>
      </c>
      <c r="BZ93" s="180" t="str">
        <f t="shared" si="37"/>
        <v/>
      </c>
      <c r="CA93" s="81" t="str">
        <f>IF(scriv!E55&lt;&gt;"",scriv!E55,"")</f>
        <v/>
      </c>
      <c r="CB93" s="82">
        <f t="shared" si="9"/>
        <v>0</v>
      </c>
      <c r="CC93" s="82" t="str">
        <f t="shared" si="38"/>
        <v>2.9.2</v>
      </c>
      <c r="CD93" s="82" t="str">
        <f t="shared" si="39"/>
        <v>9.2</v>
      </c>
      <c r="CE93" s="82" t="str">
        <f t="shared" si="40"/>
        <v>2</v>
      </c>
      <c r="CF93" s="82" t="str">
        <f t="shared" si="41"/>
        <v>-</v>
      </c>
      <c r="CG93" s="82" t="str">
        <f t="shared" si="42"/>
        <v>-</v>
      </c>
      <c r="CH93" s="82" t="str">
        <f t="shared" si="43"/>
        <v>-</v>
      </c>
      <c r="CI93" s="82" t="str">
        <f t="shared" si="44"/>
        <v>-</v>
      </c>
      <c r="CJ93" s="82" t="str">
        <f t="shared" si="45"/>
        <v>-</v>
      </c>
      <c r="CK93" s="82" t="str">
        <f t="shared" si="46"/>
        <v>-</v>
      </c>
    </row>
    <row r="94" spans="1:89" s="82" customFormat="1" ht="18" customHeight="1">
      <c r="A94" s="81" t="str">
        <f>scriv!AL56</f>
        <v>+++---</v>
      </c>
      <c r="B94" s="81" t="str">
        <f>IF(scriv!D56&lt;&gt;"",scriv!D56,"")</f>
        <v>+++ &amp; ---</v>
      </c>
      <c r="C94" s="81" t="str">
        <f>IF( scriv!AP56&lt;&gt;"", IF(D94&lt;&gt;"","connection ","")&amp;scriv!AP56,IF(D94&lt;&gt;"","connection",""))</f>
        <v/>
      </c>
      <c r="D94" s="82" t="str">
        <f>scriv!AN56</f>
        <v/>
      </c>
      <c r="E94" s="82" t="str">
        <f>scriv!AO56</f>
        <v/>
      </c>
      <c r="F94" s="156">
        <f>ROW()</f>
        <v>94</v>
      </c>
      <c r="G94" s="288">
        <f>scriv!AC56</f>
        <v>0</v>
      </c>
      <c r="H94" s="288">
        <f>scriv!AD56</f>
        <v>0</v>
      </c>
      <c r="I94" s="81" t="str">
        <f>IF(scriv!AE56&lt;&gt;"",scriv!AE56,J94)</f>
        <v>+++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v>
      </c>
      <c r="J94" s="81" t="str">
        <f>IF(scriv!AF56&lt;&gt;"",scriv!AF56,"")</f>
        <v>+++ Command _x000D_The +++ must immediately follow the ? at the start of the URL command, e.g.:_x000D_ /?+++&amp;on=thisUno ¬†_x000D_The +++ command is used to execute a set of URL commands without otherwise changing the map state. A 'normal' URL command (re)-specifies the complete state of the map, while a +++ command adds the commands to the current map state / set of URL commands. ¬†_x000D_There is no mixing of normal and +++ URL commands. The URL commands can be either a 'normal' URL command, or a +++ command. ¬†¬†¬†_x000D_The URL will be updated to include the contents of the +++ commands (if those commands are ones that are normally shown in the URL - not all commands show in the URL, e.g. some tween commands)._x000D_--- Command _x000D_Like the +++ command, the --- must immediately follow the ? at the start of the URL command, e.g.:_x000D_ /?---&amp;on=thisUno ¬†_x000D_The --- command is typically used in 'slide' URLs that move from one map state to another. ¬†It helps prevent the 'flashing' that can occur with using a normal URL command.  The flashing can occur because the normal URL command starts from a blank canvas: resetting the map state before rebuilding the map according to the specified set of URL commands. ¬†This rebuilding of the map between slide transitions can cause the map to 'flash' annoyingly between slides._x000D_The result we're looking for with the --- command is that if this was the last URL:_x000D_ #/?---on=unoA&amp;on=unoB&amp;open=unoC_x000D_And then we get this URL command:_x000D_ #/?---on=unoA&amp;on=unoB&amp;open=unoC&amp;open=unoD_x000D_The map would behave as if it got this command: _x000D_ #/?+++&amp;open=unoD_x000D_And we would see unoD open, but unoA, unoB, and unoC would not change._x000D_The --- command works in the following manner._x000D_ 1. On parsing the new --- command, any UNOs that have on= or open= (and by extension, any of their children set on/open by these commands) get the class 'hold'. ¬†In the example above, unoA, unoB, and unoC would all get a .hold‚Ä®_x000D_ 2. Everything without a .hold get set to closed and set to off (just as normal URL resets things). ¬†‚Ä®_x000D_ 3. The .hold class is removed from everything.‚Ä®_x000D_ 4. The new URL commands are executed as usual except for on/open commands: if the UNO is already on/open we do nothing with that UNO (we want it to stay just as it is). ¬†Then all other commands are executed normally.‚Ä®_x000D_Note that in practice the --- command is not guaranteed to prevent flashing. ¬†Sometimes a parent UNO in the URL will cause it's children to reload ('flash') on URL transitions. ¬†To prevent this, a deeper child-nesting structure may help.  Or a specific off/close command may be required to hide the offending flashing children._x000D_</v>
      </c>
      <c r="K94" s="82" t="str">
        <f>IF(scriv!Y56&lt;&gt;"",scriv!Y56,$K$36)</f>
        <v>none</v>
      </c>
      <c r="L94" s="82">
        <f>IF(scriv!Z56&lt;&gt;"",scriv!Z56,$L$36)</f>
        <v>0</v>
      </c>
      <c r="M94" s="82" t="str">
        <f>IF(scriv!AA56&lt;&gt;"",scriv!AA56,$M$36)</f>
        <v>OpenClose</v>
      </c>
      <c r="N94" s="82">
        <f>IF(scriv!AB56&lt;&gt;"",scriv!AB56,$N$36)</f>
        <v>0</v>
      </c>
      <c r="O94" s="119" t="str">
        <f t="shared" si="8"/>
        <v/>
      </c>
      <c r="P94" s="81" t="str">
        <f>IF(scriv!I56&lt;&gt;"",scriv!I56,"")</f>
        <v/>
      </c>
      <c r="Q94" s="81" t="str">
        <f>IF(scriv!J56&lt;&gt;"",scriv!J56,"")</f>
        <v/>
      </c>
      <c r="R94" s="81">
        <f>IF(scriv!K56&lt;&gt;"",scriv!K56,
IF(I94&lt;&gt;"",1,$R$36))</f>
        <v>1</v>
      </c>
      <c r="S94" s="81" t="str">
        <f>IF(scriv!L56&lt;&gt;"",scriv!L56,
IF(scriv!AF56&lt;&gt;"",$S$36,"none"))</f>
        <v>hover</v>
      </c>
      <c r="T94" s="81" t="str">
        <f>IF(scriv!Q56&lt;&gt;"",scriv!Q56,"")</f>
        <v/>
      </c>
      <c r="U94" s="81" t="str">
        <f>IF(scriv!R56&lt;&gt;"",scriv!R56,"")</f>
        <v/>
      </c>
      <c r="V94" s="81" t="str">
        <f>IF(scriv!S56&lt;&gt;"",scriv!S56,"")</f>
        <v/>
      </c>
      <c r="W94" s="81" t="str">
        <f>IF(scriv!T56&lt;&gt;"",scriv!T56,"")</f>
        <v/>
      </c>
      <c r="X94" s="81" t="str">
        <f>IF($E94="",
( IF(scriv!AH56&lt;&gt;"", LEFT( scriv!AH56, FIND(",",scriv!AH56)-1) &amp; "=" &amp; $AH94 &amp; RIGHT( scriv!AH56, LEN(scriv!AH56) + 1 - FIND(",",scriv!AH56)),
  IF($X$36&lt;&gt;"",LEFT( X$36, FIND(",",X$36)-1) &amp; "=" &amp; $AH94 &amp; RIGHT( X$36, LEN(X$36) + 1 - FIND(",",X$36)),""))),
IF(scriv!M56&lt;&gt;"", LEFT( scriv!M56, FIND(",",scriv!M56)-1) &amp; "=" &amp; $AH94 &amp; RIGHT( scriv!M56, LEN(scriv!M56) + 1 - FIND(",",scriv!M56)),
LEFT( X$37, FIND(",",X$37)-1) &amp; "=" &amp; $AH94 &amp; RIGHT( X$37, LEN(X$37) + 1 - FIND(",",X$37))))</f>
        <v>fadeOn=+++---,0.8</v>
      </c>
      <c r="Y94" s="81" t="str">
        <f>IF($E94="",
( IF(scriv!AI56&lt;&gt;"", LEFT( scriv!AI56, FIND(",",scriv!AI56)-1) &amp; "=" &amp; $AH94 &amp; RIGHT( scriv!AI56, LEN(scriv!AI56) + 1 - FIND(",",scriv!AI56)),
  IF($Y$36&lt;&gt;"",LEFT( Y$36, FIND(",",Y$36)-1) &amp; "=" &amp; $AH94 &amp; RIGHT( Y$36, LEN(Y$36) + 1 - FIND(",",Y$36)),""))),
IF(scriv!N56&lt;&gt;"", LEFT( scriv!N56, FIND(",",scriv!N56)-1) &amp; "=" &amp; $AH94 &amp; RIGHT( scriv!N56, LEN(scriv!N56) + 1 - FIND(",",scriv!N56)),
LEFT( Y$37, FIND(",",Y$37)-1) &amp; "=" &amp; $AH94 &amp; RIGHT( Y$37, LEN(Y$37) + 1 - FIND(",",Y$37))))</f>
        <v>fadeOff=+++---,0.8</v>
      </c>
      <c r="Z94" s="81" t="str">
        <f>IF($E94="",
( IF(scriv!AJ56&lt;&gt;"", LEFT( scriv!AJ56, FIND(",",scriv!AJ56)-1) &amp; "=" &amp; $AH94 &amp; RIGHT( scriv!AJ56, LEN(scriv!AJ56) + 1 - FIND(",",scriv!AJ56)),
  IF($Z$36&lt;&gt;"",LEFT( Z$36, FIND(",",Z$36)-1) &amp; "=" &amp; $AH94 &amp; RIGHT( Z$36, LEN(Z$36) + 1 - FIND(",",Z$36)),""))),
IF(scriv!O56&lt;&gt;"", LEFT( scriv!O56, FIND(",",scriv!O56)-1) &amp; "=" &amp; $AH94 &amp; RIGHT( scriv!O56, LEN(scriv!O56) + 1 - FIND(",",scriv!O56)),
LEFT( Z$37, FIND(",",Z$37)-1) &amp; "=" &amp; $AH94 &amp; RIGHT( Z$37, LEN(Z$37) + 1 - FIND(",",Z$37))))</f>
        <v>fadeOpen=+++---,1.2</v>
      </c>
      <c r="AA94" s="81" t="str">
        <f>IF($E94="",
( IF(scriv!AK56&lt;&gt;"", LEFT( scriv!AK56, FIND(",",scriv!AK56)-1) &amp; "=" &amp; $AH94 &amp; RIGHT( scriv!AK56, LEN(scriv!AK56) + 1 - FIND(",",scriv!AK56)),
  IF($AA$36&lt;&gt;"",LEFT( AA$36, FIND(",",AA$36)-1) &amp; "=" &amp; $AH94 &amp; RIGHT( AA$36, LEN(AA$36) + 1 - FIND(",",AA$36)),""))),
IF(scriv!P56&lt;&gt;"", LEFT( scriv!P56, FIND(",",scriv!P56)-1) &amp; "=" &amp; $AH94 &amp; RIGHT( scriv!P56, LEN(scriv!P56) + 1 - FIND(",",scriv!P56)),
LEFT( AA$37, FIND(",",AA$37)-1) &amp; "=" &amp; $AH94 &amp; RIGHT( AA$37, LEN(AA$37) + 1 - FIND(",",AA$37))))</f>
        <v>fadeClose=+++---,1.2</v>
      </c>
      <c r="AB94" s="167" t="str">
        <f t="shared" si="2"/>
        <v>noTitle</v>
      </c>
      <c r="AC94" s="167"/>
      <c r="AD94" s="45"/>
      <c r="AE94" s="168"/>
      <c r="AF94" s="169" t="str">
        <f>IF(D94="",scriv!B56,"")</f>
        <v>2.9.3</v>
      </c>
      <c r="AG94" s="170" t="str">
        <f t="shared" si="10"/>
        <v/>
      </c>
      <c r="AH94" s="169" t="str">
        <f t="shared" si="11"/>
        <v>+++---</v>
      </c>
      <c r="AI94" s="169" t="str">
        <f t="shared" si="12"/>
        <v>+++ &amp; ---</v>
      </c>
      <c r="AJ94" s="86">
        <f>ROUNDDOWN( (LEN(scriv!B56)+1) / 2, 0 )</f>
        <v>3</v>
      </c>
      <c r="AK94" s="82">
        <f t="shared" si="13"/>
        <v>2</v>
      </c>
      <c r="AL94" s="82">
        <f t="shared" si="14"/>
        <v>9</v>
      </c>
      <c r="AM94" s="82">
        <f t="shared" si="15"/>
        <v>3</v>
      </c>
      <c r="AN94" s="82" t="str">
        <f t="shared" si="16"/>
        <v>-</v>
      </c>
      <c r="AO94" s="82" t="str">
        <f t="shared" si="17"/>
        <v>-</v>
      </c>
      <c r="AP94" s="82" t="str">
        <f t="shared" si="18"/>
        <v>-</v>
      </c>
      <c r="AQ94" s="82" t="str">
        <f t="shared" si="19"/>
        <v>-</v>
      </c>
      <c r="AR94" s="82" t="str">
        <f t="shared" si="20"/>
        <v>-</v>
      </c>
      <c r="AT94" s="82">
        <f t="shared" si="4"/>
        <v>2</v>
      </c>
      <c r="AU94" s="82">
        <f ca="1">IF(    MAX(OFFSET(AL94,0,0,MATCH("-",AL94:AL$638,0))) = 0,"",
IFERROR(MAX(OFFSET(AL94,0,0,MATCH("-",AL94:AL$638,0))),""))</f>
        <v>11</v>
      </c>
      <c r="AV94" s="82">
        <f ca="1">IF(    MAX(OFFSET(AM94,0,0,MATCH("-",AM94:AM$638,0))) = 0,"",
IFERROR(MAX(OFFSET(AM94,0,0,MATCH("-",AM94:AM$638,0))),""))</f>
        <v>4</v>
      </c>
      <c r="AW94" s="82" t="str">
        <f ca="1">IF(    MAX(OFFSET(AN94,0,0,MATCH("-",AN94:AN$638,0))) = 0,"",
IFERROR(MAX(OFFSET(AN94,0,0,MATCH("-",AN94:AN$638,0))),""))</f>
        <v/>
      </c>
      <c r="AX94" s="82" t="str">
        <f ca="1">IF(    MAX(OFFSET(AO94,0,0,MATCH("-",AO94:AO$638,0))) = 0,"",
IFERROR(MAX(OFFSET(AO94,0,0,MATCH("-",AO94:AO$638,0))),""))</f>
        <v/>
      </c>
      <c r="AY94" s="82" t="str">
        <f ca="1">IF(    MAX(OFFSET(AP94,0,0,MATCH("-",AP94:AP$638,0))) = 0,"",
IFERROR(MAX(OFFSET(AP94,0,0,MATCH("-",AP94:AP$638,0))),""))</f>
        <v/>
      </c>
      <c r="AZ94" s="82" t="str">
        <f ca="1">IF(    MAX(OFFSET(AQ94,0,0,MATCH("-",AQ94:AQ$638,0))) = 0,"",
IFERROR(MAX(OFFSET(AQ94,0,0,MATCH("-",AQ94:AQ$638,0))),""))</f>
        <v/>
      </c>
      <c r="BA94" s="82" t="str">
        <f ca="1">IF(    MAX(OFFSET(AR94,0,0,MATCH("-",AR94:AR$638,0))) = 0,"",
IFERROR(MAX(OFFSET(AR94,0,0,MATCH("-",AR94:AR$638,0))),""))</f>
        <v/>
      </c>
      <c r="BB94" s="112">
        <f t="shared" ca="1" si="21"/>
        <v>141.13636363636363</v>
      </c>
      <c r="BC94" s="111">
        <f t="shared" ca="1" si="22"/>
        <v>0</v>
      </c>
      <c r="BD94" s="112">
        <f t="shared" ca="1" si="23"/>
        <v>0</v>
      </c>
      <c r="BE94" s="111">
        <f t="shared" ca="1" si="24"/>
        <v>129.54545454545456</v>
      </c>
      <c r="BF94" s="113">
        <f t="shared" ca="1" si="25"/>
        <v>2000</v>
      </c>
      <c r="BG94" s="113">
        <f t="shared" ca="1" si="26"/>
        <v>0</v>
      </c>
      <c r="BH94" s="112">
        <f t="shared" ca="1" si="27"/>
        <v>2000</v>
      </c>
      <c r="BI94" s="112">
        <f t="shared" ca="1" si="28"/>
        <v>129.54545454545456</v>
      </c>
      <c r="BJ94" s="157"/>
      <c r="BK94" s="157"/>
      <c r="BL94" s="158" t="str">
        <f>scriv!AM56</f>
        <v>URLCommands</v>
      </c>
      <c r="BM94" s="157"/>
      <c r="BN94" s="157" t="str">
        <f t="shared" si="29"/>
        <v>node</v>
      </c>
      <c r="BO94" s="157"/>
      <c r="BP94" s="159">
        <f t="shared" ca="1" si="30"/>
        <v>1</v>
      </c>
      <c r="BQ94" s="159">
        <f t="shared" ca="1" si="31"/>
        <v>1</v>
      </c>
      <c r="BR94" s="159">
        <f t="shared" si="5"/>
        <v>1</v>
      </c>
      <c r="BS94" s="159" t="str">
        <f t="shared" si="6"/>
        <v>symbol</v>
      </c>
      <c r="BT94" s="157" t="str">
        <f>IF(scriv!V56&lt;&gt;"",scriv!V56,
IF(E94="",IFERROR(VLOOKUP(BL94,$AH$40:$BT$638,39,FALSE),$BT$36),
$BT$37))</f>
        <v>uno</v>
      </c>
      <c r="BU94" s="166">
        <f t="shared" ca="1" si="32"/>
        <v>2000</v>
      </c>
      <c r="BV94" s="166">
        <f t="shared" ca="1" si="33"/>
        <v>129.55000000000001</v>
      </c>
      <c r="BW94" s="166">
        <f t="shared" ca="1" si="34"/>
        <v>0</v>
      </c>
      <c r="BX94" s="166">
        <f t="shared" ca="1" si="35"/>
        <v>0</v>
      </c>
      <c r="BY94" s="180" t="str">
        <f t="shared" si="36"/>
        <v/>
      </c>
      <c r="BZ94" s="180" t="str">
        <f t="shared" si="37"/>
        <v/>
      </c>
      <c r="CA94" s="81" t="str">
        <f>IF(scriv!E56&lt;&gt;"",scriv!E56,"")</f>
        <v/>
      </c>
      <c r="CB94" s="82">
        <f t="shared" si="9"/>
        <v>0</v>
      </c>
      <c r="CC94" s="82" t="str">
        <f t="shared" si="38"/>
        <v>2.9.3</v>
      </c>
      <c r="CD94" s="82" t="str">
        <f t="shared" si="39"/>
        <v>9.3</v>
      </c>
      <c r="CE94" s="82" t="str">
        <f t="shared" si="40"/>
        <v>3</v>
      </c>
      <c r="CF94" s="82" t="str">
        <f t="shared" si="41"/>
        <v>-</v>
      </c>
      <c r="CG94" s="82" t="str">
        <f t="shared" si="42"/>
        <v>-</v>
      </c>
      <c r="CH94" s="82" t="str">
        <f t="shared" si="43"/>
        <v>-</v>
      </c>
      <c r="CI94" s="82" t="str">
        <f t="shared" si="44"/>
        <v>-</v>
      </c>
      <c r="CJ94" s="82" t="str">
        <f t="shared" si="45"/>
        <v>-</v>
      </c>
      <c r="CK94" s="82" t="str">
        <f t="shared" si="46"/>
        <v>-</v>
      </c>
    </row>
    <row r="95" spans="1:89" s="82" customFormat="1" ht="18" customHeight="1">
      <c r="A95" s="81" t="str">
        <f>scriv!AL57</f>
        <v>gotogotoz</v>
      </c>
      <c r="B95" s="81" t="str">
        <f>IF(scriv!D57&lt;&gt;"",scriv!D57,"")</f>
        <v>goto &amp; gotoz</v>
      </c>
      <c r="C95" s="81" t="str">
        <f>IF( scriv!AP57&lt;&gt;"", IF(D95&lt;&gt;"","connection ","")&amp;scriv!AP57,IF(D95&lt;&gt;"","connection",""))</f>
        <v/>
      </c>
      <c r="D95" s="82" t="str">
        <f>scriv!AN57</f>
        <v/>
      </c>
      <c r="E95" s="82" t="str">
        <f>scriv!AO57</f>
        <v/>
      </c>
      <c r="F95" s="156">
        <f>ROW()</f>
        <v>95</v>
      </c>
      <c r="G95" s="288">
        <f>scriv!AC57</f>
        <v>0</v>
      </c>
      <c r="H95" s="288">
        <f>scriv!AD57</f>
        <v>0</v>
      </c>
      <c r="I95" s="81" t="str">
        <f>IF(scriv!AE57&lt;&gt;"",scriv!AE57,J95)</f>
        <v>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J95" s="81" t="str">
        <f>IF(scriv!AF57&lt;&gt;"",scriv!AF57,"")</f>
        <v>goto &amp; gotoz commands_x000D_There are two goto commands:_x000D_goto= ¬†¬†¬†pans to center on the specified UNO_x000D_gotoz= ¬†¬†¬†pans to center on the specified UNO, and zooms to encompass the objects + 20% extra space._x000D_The goto commands will take as arguments a UNO id with an optional prefix that specifies which part of the UNO to pan/zoom to: ¬†e.g. for the UNO ThingA, the possible goto (or gotoz) commands are:_x000D_Goto=ThingA - pans/zooms to center-on/encompass the full contents of the UNO_x000D_Goto=oooThingA - pans/zooms to center-on/encompass the ooo-group of the UNO_x000D_Goto=xxxThingA - pans/zooms to center-on/encompass the xxx-group of the UNO_x000D_Goto=vvvThingA - pans/zooms to center-on/encompass the vvv-group of the UNO_x000D_Goto commands can be sent via a URL command, and the result will be reflected in the new URL, but the goto= command will never appear in URL in the address bar._x000D_Keyboard shortcut: A g-click on an UNO will trigger a gotoz=thatUNO_x000D__x000D_The zoom ratio for the gotoz function can optionally be changed from the default 1.0 in the JSON file, e.g.:_x000D_  ¬†"gotozRatio": "0.833333",_x000D_A gotozRatio value of 1.0 will zoom in to the UNOs width/height. ¬†A value greater than 1.0 will zoom in a closer, and value less than 1.0 zoom less close, ¬†leaving some space around the UNO._x000D_</v>
      </c>
      <c r="K95" s="82" t="str">
        <f>IF(scriv!Y57&lt;&gt;"",scriv!Y57,$K$36)</f>
        <v>none</v>
      </c>
      <c r="L95" s="82">
        <f>IF(scriv!Z57&lt;&gt;"",scriv!Z57,$L$36)</f>
        <v>0</v>
      </c>
      <c r="M95" s="82" t="str">
        <f>IF(scriv!AA57&lt;&gt;"",scriv!AA57,$M$36)</f>
        <v>OpenClose</v>
      </c>
      <c r="N95" s="82">
        <f>IF(scriv!AB57&lt;&gt;"",scriv!AB57,$N$36)</f>
        <v>0</v>
      </c>
      <c r="O95" s="119" t="str">
        <f t="shared" si="8"/>
        <v/>
      </c>
      <c r="P95" s="81" t="str">
        <f>IF(scriv!I57&lt;&gt;"",scriv!I57,"")</f>
        <v/>
      </c>
      <c r="Q95" s="81" t="str">
        <f>IF(scriv!J57&lt;&gt;"",scriv!J57,"")</f>
        <v/>
      </c>
      <c r="R95" s="81">
        <f>IF(scriv!K57&lt;&gt;"",scriv!K57,
IF(I95&lt;&gt;"",1,$R$36))</f>
        <v>1</v>
      </c>
      <c r="S95" s="81" t="str">
        <f>IF(scriv!L57&lt;&gt;"",scriv!L57,
IF(scriv!AF57&lt;&gt;"",$S$36,"none"))</f>
        <v>hover</v>
      </c>
      <c r="T95" s="81" t="str">
        <f>IF(scriv!Q57&lt;&gt;"",scriv!Q57,"")</f>
        <v/>
      </c>
      <c r="U95" s="81" t="str">
        <f>IF(scriv!R57&lt;&gt;"",scriv!R57,"")</f>
        <v/>
      </c>
      <c r="V95" s="81" t="str">
        <f>IF(scriv!S57&lt;&gt;"",scriv!S57,"")</f>
        <v/>
      </c>
      <c r="W95" s="81" t="str">
        <f>IF(scriv!T57&lt;&gt;"",scriv!T57,"")</f>
        <v/>
      </c>
      <c r="X95" s="81" t="str">
        <f>IF($E95="",
( IF(scriv!AH57&lt;&gt;"", LEFT( scriv!AH57, FIND(",",scriv!AH57)-1) &amp; "=" &amp; $AH95 &amp; RIGHT( scriv!AH57, LEN(scriv!AH57) + 1 - FIND(",",scriv!AH57)),
  IF($X$36&lt;&gt;"",LEFT( X$36, FIND(",",X$36)-1) &amp; "=" &amp; $AH95 &amp; RIGHT( X$36, LEN(X$36) + 1 - FIND(",",X$36)),""))),
IF(scriv!M57&lt;&gt;"", LEFT( scriv!M57, FIND(",",scriv!M57)-1) &amp; "=" &amp; $AH95 &amp; RIGHT( scriv!M57, LEN(scriv!M57) + 1 - FIND(",",scriv!M57)),
LEFT( X$37, FIND(",",X$37)-1) &amp; "=" &amp; $AH95 &amp; RIGHT( X$37, LEN(X$37) + 1 - FIND(",",X$37))))</f>
        <v>fadeOn=gotogotoz,0.8</v>
      </c>
      <c r="Y95" s="81" t="str">
        <f>IF($E95="",
( IF(scriv!AI57&lt;&gt;"", LEFT( scriv!AI57, FIND(",",scriv!AI57)-1) &amp; "=" &amp; $AH95 &amp; RIGHT( scriv!AI57, LEN(scriv!AI57) + 1 - FIND(",",scriv!AI57)),
  IF($Y$36&lt;&gt;"",LEFT( Y$36, FIND(",",Y$36)-1) &amp; "=" &amp; $AH95 &amp; RIGHT( Y$36, LEN(Y$36) + 1 - FIND(",",Y$36)),""))),
IF(scriv!N57&lt;&gt;"", LEFT( scriv!N57, FIND(",",scriv!N57)-1) &amp; "=" &amp; $AH95 &amp; RIGHT( scriv!N57, LEN(scriv!N57) + 1 - FIND(",",scriv!N57)),
LEFT( Y$37, FIND(",",Y$37)-1) &amp; "=" &amp; $AH95 &amp; RIGHT( Y$37, LEN(Y$37) + 1 - FIND(",",Y$37))))</f>
        <v>fadeOff=gotogotoz,0.8</v>
      </c>
      <c r="Z95" s="81" t="str">
        <f>IF($E95="",
( IF(scriv!AJ57&lt;&gt;"", LEFT( scriv!AJ57, FIND(",",scriv!AJ57)-1) &amp; "=" &amp; $AH95 &amp; RIGHT( scriv!AJ57, LEN(scriv!AJ57) + 1 - FIND(",",scriv!AJ57)),
  IF($Z$36&lt;&gt;"",LEFT( Z$36, FIND(",",Z$36)-1) &amp; "=" &amp; $AH95 &amp; RIGHT( Z$36, LEN(Z$36) + 1 - FIND(",",Z$36)),""))),
IF(scriv!O57&lt;&gt;"", LEFT( scriv!O57, FIND(",",scriv!O57)-1) &amp; "=" &amp; $AH95 &amp; RIGHT( scriv!O57, LEN(scriv!O57) + 1 - FIND(",",scriv!O57)),
LEFT( Z$37, FIND(",",Z$37)-1) &amp; "=" &amp; $AH95 &amp; RIGHT( Z$37, LEN(Z$37) + 1 - FIND(",",Z$37))))</f>
        <v>fadeOpen=gotogotoz,1.2</v>
      </c>
      <c r="AA95" s="81" t="str">
        <f>IF($E95="",
( IF(scriv!AK57&lt;&gt;"", LEFT( scriv!AK57, FIND(",",scriv!AK57)-1) &amp; "=" &amp; $AH95 &amp; RIGHT( scriv!AK57, LEN(scriv!AK57) + 1 - FIND(",",scriv!AK57)),
  IF($AA$36&lt;&gt;"",LEFT( AA$36, FIND(",",AA$36)-1) &amp; "=" &amp; $AH95 &amp; RIGHT( AA$36, LEN(AA$36) + 1 - FIND(",",AA$36)),""))),
IF(scriv!P57&lt;&gt;"", LEFT( scriv!P57, FIND(",",scriv!P57)-1) &amp; "=" &amp; $AH95 &amp; RIGHT( scriv!P57, LEN(scriv!P57) + 1 - FIND(",",scriv!P57)),
LEFT( AA$37, FIND(",",AA$37)-1) &amp; "=" &amp; $AH95 &amp; RIGHT( AA$37, LEN(AA$37) + 1 - FIND(",",AA$37))))</f>
        <v>fadeClose=gotogotoz,1.2</v>
      </c>
      <c r="AB95" s="167" t="str">
        <f t="shared" si="2"/>
        <v>noTitle</v>
      </c>
      <c r="AC95" s="167"/>
      <c r="AD95" s="45"/>
      <c r="AE95" s="168"/>
      <c r="AF95" s="169" t="str">
        <f>IF(D95="",scriv!B57,"")</f>
        <v>2.9.4</v>
      </c>
      <c r="AG95" s="170" t="str">
        <f t="shared" si="10"/>
        <v/>
      </c>
      <c r="AH95" s="169" t="str">
        <f t="shared" si="11"/>
        <v>gotogotoz</v>
      </c>
      <c r="AI95" s="169" t="str">
        <f t="shared" si="12"/>
        <v>goto &amp; gotoz</v>
      </c>
      <c r="AJ95" s="86">
        <f>ROUNDDOWN( (LEN(scriv!B57)+1) / 2, 0 )</f>
        <v>3</v>
      </c>
      <c r="AK95" s="82">
        <f t="shared" si="13"/>
        <v>2</v>
      </c>
      <c r="AL95" s="82">
        <f t="shared" si="14"/>
        <v>9</v>
      </c>
      <c r="AM95" s="82">
        <f t="shared" si="15"/>
        <v>4</v>
      </c>
      <c r="AN95" s="82" t="str">
        <f t="shared" si="16"/>
        <v>-</v>
      </c>
      <c r="AO95" s="82" t="str">
        <f t="shared" si="17"/>
        <v>-</v>
      </c>
      <c r="AP95" s="82" t="str">
        <f t="shared" si="18"/>
        <v>-</v>
      </c>
      <c r="AQ95" s="82" t="str">
        <f t="shared" si="19"/>
        <v>-</v>
      </c>
      <c r="AR95" s="82" t="str">
        <f t="shared" si="20"/>
        <v>-</v>
      </c>
      <c r="AT95" s="82">
        <f t="shared" si="4"/>
        <v>2</v>
      </c>
      <c r="AU95" s="82">
        <f ca="1">IF(    MAX(OFFSET(AL95,0,0,MATCH("-",AL95:AL$638,0))) = 0,"",
IFERROR(MAX(OFFSET(AL95,0,0,MATCH("-",AL95:AL$638,0))),""))</f>
        <v>11</v>
      </c>
      <c r="AV95" s="82">
        <f ca="1">IF(    MAX(OFFSET(AM95,0,0,MATCH("-",AM95:AM$638,0))) = 0,"",
IFERROR(MAX(OFFSET(AM95,0,0,MATCH("-",AM95:AM$638,0))),""))</f>
        <v>4</v>
      </c>
      <c r="AW95" s="82" t="str">
        <f ca="1">IF(    MAX(OFFSET(AN95,0,0,MATCH("-",AN95:AN$638,0))) = 0,"",
IFERROR(MAX(OFFSET(AN95,0,0,MATCH("-",AN95:AN$638,0))),""))</f>
        <v/>
      </c>
      <c r="AX95" s="82" t="str">
        <f ca="1">IF(    MAX(OFFSET(AO95,0,0,MATCH("-",AO95:AO$638,0))) = 0,"",
IFERROR(MAX(OFFSET(AO95,0,0,MATCH("-",AO95:AO$638,0))),""))</f>
        <v/>
      </c>
      <c r="AY95" s="82" t="str">
        <f ca="1">IF(    MAX(OFFSET(AP95,0,0,MATCH("-",AP95:AP$638,0))) = 0,"",
IFERROR(MAX(OFFSET(AP95,0,0,MATCH("-",AP95:AP$638,0))),""))</f>
        <v/>
      </c>
      <c r="AZ95" s="82" t="str">
        <f ca="1">IF(    MAX(OFFSET(AQ95,0,0,MATCH("-",AQ95:AQ$638,0))) = 0,"",
IFERROR(MAX(OFFSET(AQ95,0,0,MATCH("-",AQ95:AQ$638,0))),""))</f>
        <v/>
      </c>
      <c r="BA95" s="82" t="str">
        <f ca="1">IF(    MAX(OFFSET(AR95,0,0,MATCH("-",AR95:AR$638,0))) = 0,"",
IFERROR(MAX(OFFSET(AR95,0,0,MATCH("-",AR95:AR$638,0))),""))</f>
        <v/>
      </c>
      <c r="BB95" s="112">
        <f t="shared" ca="1" si="21"/>
        <v>145.22727272727272</v>
      </c>
      <c r="BC95" s="111">
        <f t="shared" ca="1" si="22"/>
        <v>0</v>
      </c>
      <c r="BD95" s="112">
        <f t="shared" ca="1" si="23"/>
        <v>0</v>
      </c>
      <c r="BE95" s="111">
        <f t="shared" ca="1" si="24"/>
        <v>179.54545454545456</v>
      </c>
      <c r="BF95" s="113">
        <f t="shared" ca="1" si="25"/>
        <v>2000</v>
      </c>
      <c r="BG95" s="113">
        <f t="shared" ca="1" si="26"/>
        <v>0</v>
      </c>
      <c r="BH95" s="112">
        <f t="shared" ca="1" si="27"/>
        <v>2000</v>
      </c>
      <c r="BI95" s="112">
        <f t="shared" ca="1" si="28"/>
        <v>179.54545454545456</v>
      </c>
      <c r="BJ95" s="157"/>
      <c r="BK95" s="157"/>
      <c r="BL95" s="158" t="str">
        <f>scriv!AM57</f>
        <v>URLCommands</v>
      </c>
      <c r="BM95" s="157"/>
      <c r="BN95" s="157" t="str">
        <f t="shared" si="29"/>
        <v>node</v>
      </c>
      <c r="BO95" s="157"/>
      <c r="BP95" s="159">
        <f t="shared" ca="1" si="30"/>
        <v>1</v>
      </c>
      <c r="BQ95" s="159">
        <f t="shared" ca="1" si="31"/>
        <v>1</v>
      </c>
      <c r="BR95" s="159">
        <f t="shared" si="5"/>
        <v>1</v>
      </c>
      <c r="BS95" s="159" t="str">
        <f t="shared" si="6"/>
        <v>symbol</v>
      </c>
      <c r="BT95" s="157" t="str">
        <f>IF(scriv!V57&lt;&gt;"",scriv!V57,
IF(E95="",IFERROR(VLOOKUP(BL95,$AH$40:$BT$638,39,FALSE),$BT$36),
$BT$37))</f>
        <v>uno</v>
      </c>
      <c r="BU95" s="166">
        <f t="shared" ca="1" si="32"/>
        <v>2000</v>
      </c>
      <c r="BV95" s="166">
        <f t="shared" ca="1" si="33"/>
        <v>179.55</v>
      </c>
      <c r="BW95" s="166">
        <f t="shared" ca="1" si="34"/>
        <v>0</v>
      </c>
      <c r="BX95" s="166">
        <f t="shared" ca="1" si="35"/>
        <v>0</v>
      </c>
      <c r="BY95" s="180" t="str">
        <f t="shared" si="36"/>
        <v/>
      </c>
      <c r="BZ95" s="180" t="str">
        <f t="shared" si="37"/>
        <v/>
      </c>
      <c r="CA95" s="81" t="str">
        <f>IF(scriv!E57&lt;&gt;"",scriv!E57,"")</f>
        <v/>
      </c>
      <c r="CB95" s="82">
        <f t="shared" si="9"/>
        <v>0</v>
      </c>
      <c r="CC95" s="82" t="str">
        <f t="shared" si="38"/>
        <v>2.9.4</v>
      </c>
      <c r="CD95" s="82" t="str">
        <f t="shared" si="39"/>
        <v>9.4</v>
      </c>
      <c r="CE95" s="82" t="str">
        <f t="shared" si="40"/>
        <v>4</v>
      </c>
      <c r="CF95" s="82" t="str">
        <f t="shared" si="41"/>
        <v>-</v>
      </c>
      <c r="CG95" s="82" t="str">
        <f t="shared" si="42"/>
        <v>-</v>
      </c>
      <c r="CH95" s="82" t="str">
        <f t="shared" si="43"/>
        <v>-</v>
      </c>
      <c r="CI95" s="82" t="str">
        <f t="shared" si="44"/>
        <v>-</v>
      </c>
      <c r="CJ95" s="82" t="str">
        <f t="shared" si="45"/>
        <v>-</v>
      </c>
      <c r="CK95" s="82" t="str">
        <f t="shared" si="46"/>
        <v>-</v>
      </c>
    </row>
    <row r="96" spans="1:89" s="82" customFormat="1" ht="18" customHeight="1">
      <c r="A96" s="81" t="str">
        <f>scriv!AL58</f>
        <v>WritingCustomFunctions</v>
      </c>
      <c r="B96" s="81" t="str">
        <f>IF(scriv!D58&lt;&gt;"",scriv!D58,"")</f>
        <v>Writing Custom Functions</v>
      </c>
      <c r="C96" s="81" t="str">
        <f>IF( scriv!AP58&lt;&gt;"", IF(D96&lt;&gt;"","connection ","")&amp;scriv!AP58,IF(D96&lt;&gt;"","connection",""))</f>
        <v/>
      </c>
      <c r="D96" s="82" t="str">
        <f>scriv!AN58</f>
        <v/>
      </c>
      <c r="E96" s="82" t="str">
        <f>scriv!AO58</f>
        <v/>
      </c>
      <c r="F96" s="156">
        <f>ROW()</f>
        <v>96</v>
      </c>
      <c r="G96" s="288">
        <f>scriv!AC58</f>
        <v>0</v>
      </c>
      <c r="H96" s="288">
        <f>scriv!AD58</f>
        <v>0</v>
      </c>
      <c r="I96" s="81" t="str">
        <f>IF(scriv!AE58&lt;&gt;"",scriv!AE58,J96)</f>
        <v/>
      </c>
      <c r="J96" s="81" t="str">
        <f>IF(scriv!AF58&lt;&gt;"",scriv!AF58,"")</f>
        <v/>
      </c>
      <c r="K96" s="82" t="str">
        <f>IF(scriv!Y58&lt;&gt;"",scriv!Y58,$K$36)</f>
        <v>none</v>
      </c>
      <c r="L96" s="82">
        <f>IF(scriv!Z58&lt;&gt;"",scriv!Z58,$L$36)</f>
        <v>0</v>
      </c>
      <c r="M96" s="82" t="str">
        <f>IF(scriv!AA58&lt;&gt;"",scriv!AA58,$M$36)</f>
        <v>OpenClose</v>
      </c>
      <c r="N96" s="82">
        <f>IF(scriv!AB58&lt;&gt;"",scriv!AB58,$N$36)</f>
        <v>0</v>
      </c>
      <c r="O96" s="119" t="str">
        <f t="shared" si="8"/>
        <v/>
      </c>
      <c r="P96" s="81" t="str">
        <f>IF(scriv!I58&lt;&gt;"",scriv!I58,"")</f>
        <v/>
      </c>
      <c r="Q96" s="81" t="str">
        <f>IF(scriv!J58&lt;&gt;"",scriv!J58,"")</f>
        <v/>
      </c>
      <c r="R96" s="81">
        <f>IF(scriv!K58&lt;&gt;"",scriv!K58,
IF(I96&lt;&gt;"",1,$R$36))</f>
        <v>1</v>
      </c>
      <c r="S96" s="81" t="str">
        <f>IF(scriv!L58&lt;&gt;"",scriv!L58,
IF(scriv!AF58&lt;&gt;"",$S$36,"none"))</f>
        <v>none</v>
      </c>
      <c r="T96" s="81" t="str">
        <f>IF(scriv!Q58&lt;&gt;"",scriv!Q58,"")</f>
        <v/>
      </c>
      <c r="U96" s="81" t="str">
        <f>IF(scriv!R58&lt;&gt;"",scriv!R58,"")</f>
        <v/>
      </c>
      <c r="V96" s="81" t="str">
        <f>IF(scriv!S58&lt;&gt;"",scriv!S58,"")</f>
        <v/>
      </c>
      <c r="W96" s="81" t="str">
        <f>IF(scriv!T58&lt;&gt;"",scriv!T58,"")</f>
        <v/>
      </c>
      <c r="X96" s="81" t="str">
        <f>IF($E96="",
( IF(scriv!AH58&lt;&gt;"", LEFT( scriv!AH58, FIND(",",scriv!AH58)-1) &amp; "=" &amp; $AH96 &amp; RIGHT( scriv!AH58, LEN(scriv!AH58) + 1 - FIND(",",scriv!AH58)),
  IF($X$36&lt;&gt;"",LEFT( X$36, FIND(",",X$36)-1) &amp; "=" &amp; $AH96 &amp; RIGHT( X$36, LEN(X$36) + 1 - FIND(",",X$36)),""))),
IF(scriv!M58&lt;&gt;"", LEFT( scriv!M58, FIND(",",scriv!M58)-1) &amp; "=" &amp; $AH96 &amp; RIGHT( scriv!M58, LEN(scriv!M58) + 1 - FIND(",",scriv!M58)),
LEFT( X$37, FIND(",",X$37)-1) &amp; "=" &amp; $AH96 &amp; RIGHT( X$37, LEN(X$37) + 1 - FIND(",",X$37))))</f>
        <v>fadeOn=WritingCustomFunctions,0.8</v>
      </c>
      <c r="Y96" s="81" t="str">
        <f>IF($E96="",
( IF(scriv!AI58&lt;&gt;"", LEFT( scriv!AI58, FIND(",",scriv!AI58)-1) &amp; "=" &amp; $AH96 &amp; RIGHT( scriv!AI58, LEN(scriv!AI58) + 1 - FIND(",",scriv!AI58)),
  IF($Y$36&lt;&gt;"",LEFT( Y$36, FIND(",",Y$36)-1) &amp; "=" &amp; $AH96 &amp; RIGHT( Y$36, LEN(Y$36) + 1 - FIND(",",Y$36)),""))),
IF(scriv!N58&lt;&gt;"", LEFT( scriv!N58, FIND(",",scriv!N58)-1) &amp; "=" &amp; $AH96 &amp; RIGHT( scriv!N58, LEN(scriv!N58) + 1 - FIND(",",scriv!N58)),
LEFT( Y$37, FIND(",",Y$37)-1) &amp; "=" &amp; $AH96 &amp; RIGHT( Y$37, LEN(Y$37) + 1 - FIND(",",Y$37))))</f>
        <v>fadeOff=WritingCustomFunctions,0.8</v>
      </c>
      <c r="Z96" s="81" t="str">
        <f>IF($E96="",
( IF(scriv!AJ58&lt;&gt;"", LEFT( scriv!AJ58, FIND(",",scriv!AJ58)-1) &amp; "=" &amp; $AH96 &amp; RIGHT( scriv!AJ58, LEN(scriv!AJ58) + 1 - FIND(",",scriv!AJ58)),
  IF($Z$36&lt;&gt;"",LEFT( Z$36, FIND(",",Z$36)-1) &amp; "=" &amp; $AH96 &amp; RIGHT( Z$36, LEN(Z$36) + 1 - FIND(",",Z$36)),""))),
IF(scriv!O58&lt;&gt;"", LEFT( scriv!O58, FIND(",",scriv!O58)-1) &amp; "=" &amp; $AH96 &amp; RIGHT( scriv!O58, LEN(scriv!O58) + 1 - FIND(",",scriv!O58)),
LEFT( Z$37, FIND(",",Z$37)-1) &amp; "=" &amp; $AH96 &amp; RIGHT( Z$37, LEN(Z$37) + 1 - FIND(",",Z$37))))</f>
        <v>fadeOpen=WritingCustomFunctions,1.2</v>
      </c>
      <c r="AA96" s="81" t="str">
        <f>IF($E96="",
( IF(scriv!AK58&lt;&gt;"", LEFT( scriv!AK58, FIND(",",scriv!AK58)-1) &amp; "=" &amp; $AH96 &amp; RIGHT( scriv!AK58, LEN(scriv!AK58) + 1 - FIND(",",scriv!AK58)),
  IF($AA$36&lt;&gt;"",LEFT( AA$36, FIND(",",AA$36)-1) &amp; "=" &amp; $AH96 &amp; RIGHT( AA$36, LEN(AA$36) + 1 - FIND(",",AA$36)),""))),
IF(scriv!P58&lt;&gt;"", LEFT( scriv!P58, FIND(",",scriv!P58)-1) &amp; "=" &amp; $AH96 &amp; RIGHT( scriv!P58, LEN(scriv!P58) + 1 - FIND(",",scriv!P58)),
LEFT( AA$37, FIND(",",AA$37)-1) &amp; "=" &amp; $AH96 &amp; RIGHT( AA$37, LEN(AA$37) + 1 - FIND(",",AA$37))))</f>
        <v>fadeClose=WritingCustomFunctions,1.2</v>
      </c>
      <c r="AB96" s="167" t="str">
        <f t="shared" si="2"/>
        <v>noTitle</v>
      </c>
      <c r="AC96" s="167"/>
      <c r="AD96" s="45"/>
      <c r="AE96" s="168"/>
      <c r="AF96" s="169">
        <f>IF(D96="",scriv!B58,"")</f>
        <v>2.1</v>
      </c>
      <c r="AG96" s="170" t="str">
        <f t="shared" si="10"/>
        <v/>
      </c>
      <c r="AH96" s="169" t="str">
        <f t="shared" si="11"/>
        <v>WritingCustomFunctions</v>
      </c>
      <c r="AI96" s="169" t="str">
        <f t="shared" si="12"/>
        <v>Writing Custom Functions</v>
      </c>
      <c r="AJ96" s="86">
        <f>ROUNDDOWN( (LEN(scriv!B58)+1) / 2, 0 )</f>
        <v>2</v>
      </c>
      <c r="AK96" s="82">
        <f t="shared" si="13"/>
        <v>2</v>
      </c>
      <c r="AL96" s="82">
        <f t="shared" si="14"/>
        <v>1</v>
      </c>
      <c r="AM96" s="82" t="str">
        <f t="shared" si="15"/>
        <v>-</v>
      </c>
      <c r="AN96" s="82" t="str">
        <f t="shared" si="16"/>
        <v>-</v>
      </c>
      <c r="AO96" s="82" t="str">
        <f t="shared" si="17"/>
        <v>-</v>
      </c>
      <c r="AP96" s="82" t="str">
        <f t="shared" si="18"/>
        <v>-</v>
      </c>
      <c r="AQ96" s="82" t="str">
        <f t="shared" si="19"/>
        <v>-</v>
      </c>
      <c r="AR96" s="82" t="str">
        <f t="shared" si="20"/>
        <v>-</v>
      </c>
      <c r="AT96" s="82">
        <f t="shared" si="4"/>
        <v>2</v>
      </c>
      <c r="AU96" s="82">
        <f ca="1">IF(    MAX(OFFSET(AL96,0,0,MATCH("-",AL96:AL$638,0))) = 0,"",
IFERROR(MAX(OFFSET(AL96,0,0,MATCH("-",AL96:AL$638,0))),""))</f>
        <v>11</v>
      </c>
      <c r="AV96" s="82" t="str">
        <f ca="1">IF(    MAX(OFFSET(AM96,0,0,MATCH("-",AM96:AM$638,0))) = 0,"",
IFERROR(MAX(OFFSET(AM96,0,0,MATCH("-",AM96:AM$638,0))),""))</f>
        <v/>
      </c>
      <c r="AW96" s="82" t="str">
        <f ca="1">IF(    MAX(OFFSET(AN96,0,0,MATCH("-",AN96:AN$638,0))) = 0,"",
IFERROR(MAX(OFFSET(AN96,0,0,MATCH("-",AN96:AN$638,0))),""))</f>
        <v/>
      </c>
      <c r="AX96" s="82" t="str">
        <f ca="1">IF(    MAX(OFFSET(AO96,0,0,MATCH("-",AO96:AO$638,0))) = 0,"",
IFERROR(MAX(OFFSET(AO96,0,0,MATCH("-",AO96:AO$638,0))),""))</f>
        <v/>
      </c>
      <c r="AY96" s="82" t="str">
        <f ca="1">IF(    MAX(OFFSET(AP96,0,0,MATCH("-",AP96:AP$638,0))) = 0,"",
IFERROR(MAX(OFFSET(AP96,0,0,MATCH("-",AP96:AP$638,0))),""))</f>
        <v/>
      </c>
      <c r="AZ96" s="82" t="str">
        <f ca="1">IF(    MAX(OFFSET(AQ96,0,0,MATCH("-",AQ96:AQ$638,0))) = 0,"",
IFERROR(MAX(OFFSET(AQ96,0,0,MATCH("-",AQ96:AQ$638,0))),""))</f>
        <v/>
      </c>
      <c r="BA96" s="82" t="str">
        <f ca="1">IF(    MAX(OFFSET(AR96,0,0,MATCH("-",AR96:AR$638,0))) = 0,"",
IFERROR(MAX(OFFSET(AR96,0,0,MATCH("-",AR96:AR$638,0))),""))</f>
        <v/>
      </c>
      <c r="BB96" s="112">
        <f t="shared" ca="1" si="21"/>
        <v>8.181818181818187</v>
      </c>
      <c r="BC96" s="111">
        <f t="shared" ca="1" si="22"/>
        <v>0</v>
      </c>
      <c r="BD96" s="112">
        <f t="shared" ca="1" si="23"/>
        <v>0</v>
      </c>
      <c r="BE96" s="111">
        <f t="shared" ca="1" si="24"/>
        <v>-40.909090909090907</v>
      </c>
      <c r="BF96" s="113">
        <f t="shared" ca="1" si="25"/>
        <v>2000</v>
      </c>
      <c r="BG96" s="113">
        <f t="shared" ca="1" si="26"/>
        <v>0</v>
      </c>
      <c r="BH96" s="112">
        <f t="shared" ca="1" si="27"/>
        <v>2000</v>
      </c>
      <c r="BI96" s="112">
        <f t="shared" ca="1" si="28"/>
        <v>-40.909090909090907</v>
      </c>
      <c r="BJ96" s="157"/>
      <c r="BK96" s="157"/>
      <c r="BL96" s="158" t="str">
        <f>scriv!AM58</f>
        <v>Story</v>
      </c>
      <c r="BM96" s="157"/>
      <c r="BN96" s="157" t="str">
        <f t="shared" si="29"/>
        <v>node</v>
      </c>
      <c r="BO96" s="157"/>
      <c r="BP96" s="159">
        <f t="shared" ca="1" si="30"/>
        <v>1</v>
      </c>
      <c r="BQ96" s="159">
        <f t="shared" ca="1" si="31"/>
        <v>1</v>
      </c>
      <c r="BR96" s="159">
        <f t="shared" si="5"/>
        <v>1</v>
      </c>
      <c r="BS96" s="159" t="str">
        <f t="shared" si="6"/>
        <v>symbol</v>
      </c>
      <c r="BT96" s="157" t="str">
        <f>IF(scriv!V58&lt;&gt;"",scriv!V58,
IF(E96="",IFERROR(VLOOKUP(BL96,$AH$40:$BT$638,39,FALSE),$BT$36),
$BT$37))</f>
        <v>uno</v>
      </c>
      <c r="BU96" s="166">
        <f t="shared" ca="1" si="32"/>
        <v>2000</v>
      </c>
      <c r="BV96" s="166">
        <f t="shared" ca="1" si="33"/>
        <v>-40.909999999999997</v>
      </c>
      <c r="BW96" s="166">
        <f t="shared" ca="1" si="34"/>
        <v>0</v>
      </c>
      <c r="BX96" s="166">
        <f t="shared" ca="1" si="35"/>
        <v>0</v>
      </c>
      <c r="BY96" s="180" t="str">
        <f t="shared" si="36"/>
        <v/>
      </c>
      <c r="BZ96" s="180" t="str">
        <f t="shared" si="37"/>
        <v/>
      </c>
      <c r="CA96" s="81" t="str">
        <f>IF(scriv!E58&lt;&gt;"",scriv!E58,"")</f>
        <v/>
      </c>
      <c r="CB96" s="82">
        <f t="shared" si="9"/>
        <v>0</v>
      </c>
      <c r="CC96" s="82">
        <f t="shared" si="38"/>
        <v>2.1</v>
      </c>
      <c r="CD96" s="82" t="str">
        <f t="shared" si="39"/>
        <v>1</v>
      </c>
      <c r="CE96" s="82" t="str">
        <f t="shared" si="40"/>
        <v>-</v>
      </c>
      <c r="CF96" s="82" t="str">
        <f t="shared" si="41"/>
        <v>-</v>
      </c>
      <c r="CG96" s="82" t="str">
        <f t="shared" si="42"/>
        <v>-</v>
      </c>
      <c r="CH96" s="82" t="str">
        <f t="shared" si="43"/>
        <v>-</v>
      </c>
      <c r="CI96" s="82" t="str">
        <f t="shared" si="44"/>
        <v>-</v>
      </c>
      <c r="CJ96" s="82" t="str">
        <f t="shared" si="45"/>
        <v>-</v>
      </c>
      <c r="CK96" s="82" t="str">
        <f t="shared" si="46"/>
        <v>-</v>
      </c>
    </row>
    <row r="97" spans="1:89" s="82" customFormat="1" ht="18" customHeight="1">
      <c r="A97" s="81" t="str">
        <f>scriv!AL59</f>
        <v>FunctionParameters</v>
      </c>
      <c r="B97" s="81" t="str">
        <f>IF(scriv!D59&lt;&gt;"",scriv!D59,"")</f>
        <v>Function Parameters</v>
      </c>
      <c r="C97" s="81" t="str">
        <f>IF( scriv!AP59&lt;&gt;"", IF(D97&lt;&gt;"","connection ","")&amp;scriv!AP59,IF(D97&lt;&gt;"","connection",""))</f>
        <v/>
      </c>
      <c r="D97" s="82" t="str">
        <f>scriv!AN59</f>
        <v/>
      </c>
      <c r="E97" s="82" t="str">
        <f>scriv!AO59</f>
        <v/>
      </c>
      <c r="F97" s="156">
        <f>ROW()</f>
        <v>97</v>
      </c>
      <c r="G97" s="288">
        <f>scriv!AC59</f>
        <v>0</v>
      </c>
      <c r="H97" s="288">
        <f>scriv!AD59</f>
        <v>0</v>
      </c>
      <c r="I97" s="81" t="str">
        <f>IF(scriv!AE59&lt;&gt;"",scriv!AE59,J97)</f>
        <v>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v>
      </c>
      <c r="J97" s="81" t="str">
        <f>IF(scriv!AF59&lt;&gt;"",scriv!AF59,"")</f>
        <v>Function parameters _x000D_Function parameters are passed to the custom functions in the selectorAndResultArray;_x000D_selectorAndResultArray includes the string fullParameterString so that the custom function can do it's own parsing of the string, if desired. ¬†Otherwise, the parameters are parsed into 'selectors' ‚Äì arrays of the UNO id's, UNO-groups, or classes ‚Äì¬†and 'results' ‚Äì¬†the other function parameters._x000D_</v>
      </c>
      <c r="K97" s="82" t="str">
        <f>IF(scriv!Y59&lt;&gt;"",scriv!Y59,$K$36)</f>
        <v>none</v>
      </c>
      <c r="L97" s="82">
        <f>IF(scriv!Z59&lt;&gt;"",scriv!Z59,$L$36)</f>
        <v>0</v>
      </c>
      <c r="M97" s="82" t="str">
        <f>IF(scriv!AA59&lt;&gt;"",scriv!AA59,$M$36)</f>
        <v>OpenClose</v>
      </c>
      <c r="N97" s="82">
        <f>IF(scriv!AB59&lt;&gt;"",scriv!AB59,$N$36)</f>
        <v>0</v>
      </c>
      <c r="O97" s="119" t="str">
        <f t="shared" si="8"/>
        <v/>
      </c>
      <c r="P97" s="81" t="str">
        <f>IF(scriv!I59&lt;&gt;"",scriv!I59,"")</f>
        <v/>
      </c>
      <c r="Q97" s="81" t="str">
        <f>IF(scriv!J59&lt;&gt;"",scriv!J59,"")</f>
        <v/>
      </c>
      <c r="R97" s="81">
        <f>IF(scriv!K59&lt;&gt;"",scriv!K59,
IF(I97&lt;&gt;"",1,$R$36))</f>
        <v>1</v>
      </c>
      <c r="S97" s="81" t="str">
        <f>IF(scriv!L59&lt;&gt;"",scriv!L59,
IF(scriv!AF59&lt;&gt;"",$S$36,"none"))</f>
        <v>hover</v>
      </c>
      <c r="T97" s="81" t="str">
        <f>IF(scriv!Q59&lt;&gt;"",scriv!Q59,"")</f>
        <v/>
      </c>
      <c r="U97" s="81" t="str">
        <f>IF(scriv!R59&lt;&gt;"",scriv!R59,"")</f>
        <v/>
      </c>
      <c r="V97" s="81" t="str">
        <f>IF(scriv!S59&lt;&gt;"",scriv!S59,"")</f>
        <v/>
      </c>
      <c r="W97" s="81" t="str">
        <f>IF(scriv!T59&lt;&gt;"",scriv!T59,"")</f>
        <v/>
      </c>
      <c r="X97" s="81" t="str">
        <f>IF($E97="",
( IF(scriv!AH59&lt;&gt;"", LEFT( scriv!AH59, FIND(",",scriv!AH59)-1) &amp; "=" &amp; $AH97 &amp; RIGHT( scriv!AH59, LEN(scriv!AH59) + 1 - FIND(",",scriv!AH59)),
  IF($X$36&lt;&gt;"",LEFT( X$36, FIND(",",X$36)-1) &amp; "=" &amp; $AH97 &amp; RIGHT( X$36, LEN(X$36) + 1 - FIND(",",X$36)),""))),
IF(scriv!M59&lt;&gt;"", LEFT( scriv!M59, FIND(",",scriv!M59)-1) &amp; "=" &amp; $AH97 &amp; RIGHT( scriv!M59, LEN(scriv!M59) + 1 - FIND(",",scriv!M59)),
LEFT( X$37, FIND(",",X$37)-1) &amp; "=" &amp; $AH97 &amp; RIGHT( X$37, LEN(X$37) + 1 - FIND(",",X$37))))</f>
        <v>fadeOn=FunctionParameters,0.8</v>
      </c>
      <c r="Y97" s="81" t="str">
        <f>IF($E97="",
( IF(scriv!AI59&lt;&gt;"", LEFT( scriv!AI59, FIND(",",scriv!AI59)-1) &amp; "=" &amp; $AH97 &amp; RIGHT( scriv!AI59, LEN(scriv!AI59) + 1 - FIND(",",scriv!AI59)),
  IF($Y$36&lt;&gt;"",LEFT( Y$36, FIND(",",Y$36)-1) &amp; "=" &amp; $AH97 &amp; RIGHT( Y$36, LEN(Y$36) + 1 - FIND(",",Y$36)),""))),
IF(scriv!N59&lt;&gt;"", LEFT( scriv!N59, FIND(",",scriv!N59)-1) &amp; "=" &amp; $AH97 &amp; RIGHT( scriv!N59, LEN(scriv!N59) + 1 - FIND(",",scriv!N59)),
LEFT( Y$37, FIND(",",Y$37)-1) &amp; "=" &amp; $AH97 &amp; RIGHT( Y$37, LEN(Y$37) + 1 - FIND(",",Y$37))))</f>
        <v>fadeOff=FunctionParameters,0.8</v>
      </c>
      <c r="Z97" s="81" t="str">
        <f>IF($E97="",
( IF(scriv!AJ59&lt;&gt;"", LEFT( scriv!AJ59, FIND(",",scriv!AJ59)-1) &amp; "=" &amp; $AH97 &amp; RIGHT( scriv!AJ59, LEN(scriv!AJ59) + 1 - FIND(",",scriv!AJ59)),
  IF($Z$36&lt;&gt;"",LEFT( Z$36, FIND(",",Z$36)-1) &amp; "=" &amp; $AH97 &amp; RIGHT( Z$36, LEN(Z$36) + 1 - FIND(",",Z$36)),""))),
IF(scriv!O59&lt;&gt;"", LEFT( scriv!O59, FIND(",",scriv!O59)-1) &amp; "=" &amp; $AH97 &amp; RIGHT( scriv!O59, LEN(scriv!O59) + 1 - FIND(",",scriv!O59)),
LEFT( Z$37, FIND(",",Z$37)-1) &amp; "=" &amp; $AH97 &amp; RIGHT( Z$37, LEN(Z$37) + 1 - FIND(",",Z$37))))</f>
        <v>fadeOpen=FunctionParameters,1.2</v>
      </c>
      <c r="AA97" s="81" t="str">
        <f>IF($E97="",
( IF(scriv!AK59&lt;&gt;"", LEFT( scriv!AK59, FIND(",",scriv!AK59)-1) &amp; "=" &amp; $AH97 &amp; RIGHT( scriv!AK59, LEN(scriv!AK59) + 1 - FIND(",",scriv!AK59)),
  IF($AA$36&lt;&gt;"",LEFT( AA$36, FIND(",",AA$36)-1) &amp; "=" &amp; $AH97 &amp; RIGHT( AA$36, LEN(AA$36) + 1 - FIND(",",AA$36)),""))),
IF(scriv!P59&lt;&gt;"", LEFT( scriv!P59, FIND(",",scriv!P59)-1) &amp; "=" &amp; $AH97 &amp; RIGHT( scriv!P59, LEN(scriv!P59) + 1 - FIND(",",scriv!P59)),
LEFT( AA$37, FIND(",",AA$37)-1) &amp; "=" &amp; $AH97 &amp; RIGHT( AA$37, LEN(AA$37) + 1 - FIND(",",AA$37))))</f>
        <v>fadeClose=FunctionParameters,1.2</v>
      </c>
      <c r="AB97" s="167" t="str">
        <f t="shared" si="2"/>
        <v>noTitle</v>
      </c>
      <c r="AC97" s="167"/>
      <c r="AD97" s="45"/>
      <c r="AE97" s="168"/>
      <c r="AF97" s="169" t="str">
        <f>IF(D97="",scriv!B59,"")</f>
        <v>2.10.1</v>
      </c>
      <c r="AG97" s="170" t="str">
        <f t="shared" si="10"/>
        <v/>
      </c>
      <c r="AH97" s="169" t="str">
        <f t="shared" si="11"/>
        <v>FunctionParameters</v>
      </c>
      <c r="AI97" s="169" t="str">
        <f t="shared" si="12"/>
        <v>Function Parameters</v>
      </c>
      <c r="AJ97" s="86">
        <f>ROUNDDOWN( (LEN(scriv!B59)+1) / 2, 0 )</f>
        <v>3</v>
      </c>
      <c r="AK97" s="82">
        <f t="shared" si="13"/>
        <v>2</v>
      </c>
      <c r="AL97" s="82">
        <f t="shared" si="14"/>
        <v>10</v>
      </c>
      <c r="AM97" s="82">
        <f t="shared" si="15"/>
        <v>1</v>
      </c>
      <c r="AN97" s="82" t="str">
        <f t="shared" si="16"/>
        <v>-</v>
      </c>
      <c r="AO97" s="82" t="str">
        <f t="shared" si="17"/>
        <v>-</v>
      </c>
      <c r="AP97" s="82" t="str">
        <f t="shared" si="18"/>
        <v>-</v>
      </c>
      <c r="AQ97" s="82" t="str">
        <f t="shared" si="19"/>
        <v>-</v>
      </c>
      <c r="AR97" s="82" t="str">
        <f t="shared" si="20"/>
        <v>-</v>
      </c>
      <c r="AT97" s="82">
        <f t="shared" si="4"/>
        <v>2</v>
      </c>
      <c r="AU97" s="82">
        <f ca="1">IF(    MAX(OFFSET(AL97,0,0,MATCH("-",AL97:AL$638,0))) = 0,"",
IFERROR(MAX(OFFSET(AL97,0,0,MATCH("-",AL97:AL$638,0))),""))</f>
        <v>11</v>
      </c>
      <c r="AV97" s="82">
        <f ca="1">IF(    MAX(OFFSET(AM97,0,0,MATCH("-",AM97:AM$638,0))) = 0,"",
IFERROR(MAX(OFFSET(AM97,0,0,MATCH("-",AM97:AM$638,0))),""))</f>
        <v>43</v>
      </c>
      <c r="AW97" s="82" t="str">
        <f ca="1">IF(    MAX(OFFSET(AN97,0,0,MATCH("-",AN97:AN$638,0))) = 0,"",
IFERROR(MAX(OFFSET(AN97,0,0,MATCH("-",AN97:AN$638,0))),""))</f>
        <v/>
      </c>
      <c r="AX97" s="82" t="str">
        <f ca="1">IF(    MAX(OFFSET(AO97,0,0,MATCH("-",AO97:AO$638,0))) = 0,"",
IFERROR(MAX(OFFSET(AO97,0,0,MATCH("-",AO97:AO$638,0))),""))</f>
        <v/>
      </c>
      <c r="AY97" s="82" t="str">
        <f ca="1">IF(    MAX(OFFSET(AP97,0,0,MATCH("-",AP97:AP$638,0))) = 0,"",
IFERROR(MAX(OFFSET(AP97,0,0,MATCH("-",AP97:AP$638,0))),""))</f>
        <v/>
      </c>
      <c r="AZ97" s="82" t="str">
        <f ca="1">IF(    MAX(OFFSET(AQ97,0,0,MATCH("-",AQ97:AQ$638,0))) = 0,"",
IFERROR(MAX(OFFSET(AQ97,0,0,MATCH("-",AQ97:AQ$638,0))),""))</f>
        <v/>
      </c>
      <c r="BA97" s="82" t="str">
        <f ca="1">IF(    MAX(OFFSET(AR97,0,0,MATCH("-",AR97:AR$638,0))) = 0,"",
IFERROR(MAX(OFFSET(AR97,0,0,MATCH("-",AR97:AR$638,0))),""))</f>
        <v/>
      </c>
      <c r="BB97" s="112">
        <f t="shared" ca="1" si="21"/>
        <v>147.46300211416491</v>
      </c>
      <c r="BC97" s="111">
        <f t="shared" ca="1" si="22"/>
        <v>0</v>
      </c>
      <c r="BD97" s="112">
        <f t="shared" ca="1" si="23"/>
        <v>0</v>
      </c>
      <c r="BE97" s="111">
        <f t="shared" ca="1" si="24"/>
        <v>25.052854122621582</v>
      </c>
      <c r="BF97" s="113">
        <f t="shared" ca="1" si="25"/>
        <v>2000</v>
      </c>
      <c r="BG97" s="113">
        <f t="shared" ca="1" si="26"/>
        <v>0</v>
      </c>
      <c r="BH97" s="112">
        <f t="shared" ca="1" si="27"/>
        <v>2000</v>
      </c>
      <c r="BI97" s="112">
        <f t="shared" ca="1" si="28"/>
        <v>25.052854122621582</v>
      </c>
      <c r="BJ97" s="157"/>
      <c r="BK97" s="157"/>
      <c r="BL97" s="158" t="str">
        <f>scriv!AM59</f>
        <v>WritingCustomFunctions</v>
      </c>
      <c r="BM97" s="157"/>
      <c r="BN97" s="157" t="str">
        <f t="shared" si="29"/>
        <v>node</v>
      </c>
      <c r="BO97" s="157"/>
      <c r="BP97" s="159">
        <f t="shared" ca="1" si="30"/>
        <v>1</v>
      </c>
      <c r="BQ97" s="159">
        <f t="shared" ca="1" si="31"/>
        <v>1</v>
      </c>
      <c r="BR97" s="159">
        <f t="shared" si="5"/>
        <v>1</v>
      </c>
      <c r="BS97" s="159" t="str">
        <f t="shared" si="6"/>
        <v>symbol</v>
      </c>
      <c r="BT97" s="157" t="str">
        <f>IF(scriv!V59&lt;&gt;"",scriv!V59,
IF(E97="",IFERROR(VLOOKUP(BL97,$AH$40:$BT$638,39,FALSE),$BT$36),
$BT$37))</f>
        <v>uno</v>
      </c>
      <c r="BU97" s="166">
        <f t="shared" ca="1" si="32"/>
        <v>2000</v>
      </c>
      <c r="BV97" s="166">
        <f t="shared" ca="1" si="33"/>
        <v>25.05</v>
      </c>
      <c r="BW97" s="166">
        <f t="shared" ca="1" si="34"/>
        <v>0</v>
      </c>
      <c r="BX97" s="166">
        <f t="shared" ca="1" si="35"/>
        <v>0</v>
      </c>
      <c r="BY97" s="180" t="str">
        <f t="shared" si="36"/>
        <v/>
      </c>
      <c r="BZ97" s="180" t="str">
        <f t="shared" si="37"/>
        <v/>
      </c>
      <c r="CA97" s="81" t="str">
        <f>IF(scriv!E59&lt;&gt;"",scriv!E59,"")</f>
        <v/>
      </c>
      <c r="CB97" s="82">
        <f t="shared" si="9"/>
        <v>0</v>
      </c>
      <c r="CC97" s="82" t="str">
        <f t="shared" si="38"/>
        <v>2.10.1</v>
      </c>
      <c r="CD97" s="82" t="str">
        <f t="shared" si="39"/>
        <v>10.1</v>
      </c>
      <c r="CE97" s="82" t="str">
        <f t="shared" si="40"/>
        <v>1</v>
      </c>
      <c r="CF97" s="82" t="str">
        <f t="shared" si="41"/>
        <v>-</v>
      </c>
      <c r="CG97" s="82" t="str">
        <f t="shared" si="42"/>
        <v>-</v>
      </c>
      <c r="CH97" s="82" t="str">
        <f t="shared" si="43"/>
        <v>-</v>
      </c>
      <c r="CI97" s="82" t="str">
        <f t="shared" si="44"/>
        <v>-</v>
      </c>
      <c r="CJ97" s="82" t="str">
        <f t="shared" si="45"/>
        <v>-</v>
      </c>
      <c r="CK97" s="82" t="str">
        <f t="shared" si="46"/>
        <v>-</v>
      </c>
    </row>
    <row r="98" spans="1:89" s="82" customFormat="1" ht="18" customHeight="1">
      <c r="A98" s="81" t="str">
        <f>scriv!AL60</f>
        <v>RemovingCustomCommands</v>
      </c>
      <c r="B98" s="81" t="str">
        <f>IF(scriv!D60&lt;&gt;"",scriv!D60,"")</f>
        <v>Removing Custom Commands</v>
      </c>
      <c r="C98" s="81" t="str">
        <f>IF( scriv!AP60&lt;&gt;"", IF(D98&lt;&gt;"","connection ","")&amp;scriv!AP60,IF(D98&lt;&gt;"","connection",""))</f>
        <v/>
      </c>
      <c r="D98" s="82" t="str">
        <f>scriv!AN60</f>
        <v/>
      </c>
      <c r="E98" s="82" t="str">
        <f>scriv!AO60</f>
        <v/>
      </c>
      <c r="F98" s="156">
        <f>ROW()</f>
        <v>98</v>
      </c>
      <c r="G98" s="288">
        <f>scriv!AC60</f>
        <v>0</v>
      </c>
      <c r="H98" s="288">
        <f>scriv!AD60</f>
        <v>0</v>
      </c>
      <c r="I98" s="81" t="str">
        <f>IF(scriv!AE60&lt;&gt;"",scriv!AE60,J98)</f>
        <v>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v>
      </c>
      <c r="J98" s="81" t="str">
        <f>IF(scriv!AF60&lt;&gt;"",scriv!AF60,"")</f>
        <v>Removing custom commands from the URL_x000D_Most custom functions should be removed immediately from the URL so that redundancies don't pile-up (the standard functions are automatically checked to remove redundancies). ¬†To remove custom functions from the URL, the function should contain:_x000D_$.address.parameter("myFunctionName", ""); //remove all these commands from url_x000D_</v>
      </c>
      <c r="K98" s="82" t="str">
        <f>IF(scriv!Y60&lt;&gt;"",scriv!Y60,$K$36)</f>
        <v>none</v>
      </c>
      <c r="L98" s="82">
        <f>IF(scriv!Z60&lt;&gt;"",scriv!Z60,$L$36)</f>
        <v>0</v>
      </c>
      <c r="M98" s="82" t="str">
        <f>IF(scriv!AA60&lt;&gt;"",scriv!AA60,$M$36)</f>
        <v>OpenClose</v>
      </c>
      <c r="N98" s="82">
        <f>IF(scriv!AB60&lt;&gt;"",scriv!AB60,$N$36)</f>
        <v>0</v>
      </c>
      <c r="O98" s="119" t="str">
        <f t="shared" si="8"/>
        <v/>
      </c>
      <c r="P98" s="81" t="str">
        <f>IF(scriv!I60&lt;&gt;"",scriv!I60,"")</f>
        <v/>
      </c>
      <c r="Q98" s="81" t="str">
        <f>IF(scriv!J60&lt;&gt;"",scriv!J60,"")</f>
        <v/>
      </c>
      <c r="R98" s="81">
        <f>IF(scriv!K60&lt;&gt;"",scriv!K60,
IF(I98&lt;&gt;"",1,$R$36))</f>
        <v>1</v>
      </c>
      <c r="S98" s="81" t="str">
        <f>IF(scriv!L60&lt;&gt;"",scriv!L60,
IF(scriv!AF60&lt;&gt;"",$S$36,"none"))</f>
        <v>hover</v>
      </c>
      <c r="T98" s="81" t="str">
        <f>IF(scriv!Q60&lt;&gt;"",scriv!Q60,"")</f>
        <v/>
      </c>
      <c r="U98" s="81" t="str">
        <f>IF(scriv!R60&lt;&gt;"",scriv!R60,"")</f>
        <v/>
      </c>
      <c r="V98" s="81" t="str">
        <f>IF(scriv!S60&lt;&gt;"",scriv!S60,"")</f>
        <v/>
      </c>
      <c r="W98" s="81" t="str">
        <f>IF(scriv!T60&lt;&gt;"",scriv!T60,"")</f>
        <v/>
      </c>
      <c r="X98" s="81" t="str">
        <f>IF($E98="",
( IF(scriv!AH60&lt;&gt;"", LEFT( scriv!AH60, FIND(",",scriv!AH60)-1) &amp; "=" &amp; $AH98 &amp; RIGHT( scriv!AH60, LEN(scriv!AH60) + 1 - FIND(",",scriv!AH60)),
  IF($X$36&lt;&gt;"",LEFT( X$36, FIND(",",X$36)-1) &amp; "=" &amp; $AH98 &amp; RIGHT( X$36, LEN(X$36) + 1 - FIND(",",X$36)),""))),
IF(scriv!M60&lt;&gt;"", LEFT( scriv!M60, FIND(",",scriv!M60)-1) &amp; "=" &amp; $AH98 &amp; RIGHT( scriv!M60, LEN(scriv!M60) + 1 - FIND(",",scriv!M60)),
LEFT( X$37, FIND(",",X$37)-1) &amp; "=" &amp; $AH98 &amp; RIGHT( X$37, LEN(X$37) + 1 - FIND(",",X$37))))</f>
        <v>fadeOn=RemovingCustomCommands,0.8</v>
      </c>
      <c r="Y98" s="81" t="str">
        <f>IF($E98="",
( IF(scriv!AI60&lt;&gt;"", LEFT( scriv!AI60, FIND(",",scriv!AI60)-1) &amp; "=" &amp; $AH98 &amp; RIGHT( scriv!AI60, LEN(scriv!AI60) + 1 - FIND(",",scriv!AI60)),
  IF($Y$36&lt;&gt;"",LEFT( Y$36, FIND(",",Y$36)-1) &amp; "=" &amp; $AH98 &amp; RIGHT( Y$36, LEN(Y$36) + 1 - FIND(",",Y$36)),""))),
IF(scriv!N60&lt;&gt;"", LEFT( scriv!N60, FIND(",",scriv!N60)-1) &amp; "=" &amp; $AH98 &amp; RIGHT( scriv!N60, LEN(scriv!N60) + 1 - FIND(",",scriv!N60)),
LEFT( Y$37, FIND(",",Y$37)-1) &amp; "=" &amp; $AH98 &amp; RIGHT( Y$37, LEN(Y$37) + 1 - FIND(",",Y$37))))</f>
        <v>fadeOff=RemovingCustomCommands,0.8</v>
      </c>
      <c r="Z98" s="81" t="str">
        <f>IF($E98="",
( IF(scriv!AJ60&lt;&gt;"", LEFT( scriv!AJ60, FIND(",",scriv!AJ60)-1) &amp; "=" &amp; $AH98 &amp; RIGHT( scriv!AJ60, LEN(scriv!AJ60) + 1 - FIND(",",scriv!AJ60)),
  IF($Z$36&lt;&gt;"",LEFT( Z$36, FIND(",",Z$36)-1) &amp; "=" &amp; $AH98 &amp; RIGHT( Z$36, LEN(Z$36) + 1 - FIND(",",Z$36)),""))),
IF(scriv!O60&lt;&gt;"", LEFT( scriv!O60, FIND(",",scriv!O60)-1) &amp; "=" &amp; $AH98 &amp; RIGHT( scriv!O60, LEN(scriv!O60) + 1 - FIND(",",scriv!O60)),
LEFT( Z$37, FIND(",",Z$37)-1) &amp; "=" &amp; $AH98 &amp; RIGHT( Z$37, LEN(Z$37) + 1 - FIND(",",Z$37))))</f>
        <v>fadeOpen=RemovingCustomCommands,1.2</v>
      </c>
      <c r="AA98" s="81" t="str">
        <f>IF($E98="",
( IF(scriv!AK60&lt;&gt;"", LEFT( scriv!AK60, FIND(",",scriv!AK60)-1) &amp; "=" &amp; $AH98 &amp; RIGHT( scriv!AK60, LEN(scriv!AK60) + 1 - FIND(",",scriv!AK60)),
  IF($AA$36&lt;&gt;"",LEFT( AA$36, FIND(",",AA$36)-1) &amp; "=" &amp; $AH98 &amp; RIGHT( AA$36, LEN(AA$36) + 1 - FIND(",",AA$36)),""))),
IF(scriv!P60&lt;&gt;"", LEFT( scriv!P60, FIND(",",scriv!P60)-1) &amp; "=" &amp; $AH98 &amp; RIGHT( scriv!P60, LEN(scriv!P60) + 1 - FIND(",",scriv!P60)),
LEFT( AA$37, FIND(",",AA$37)-1) &amp; "=" &amp; $AH98 &amp; RIGHT( AA$37, LEN(AA$37) + 1 - FIND(",",AA$37))))</f>
        <v>fadeClose=RemovingCustomCommands,1.2</v>
      </c>
      <c r="AB98" s="167" t="str">
        <f t="shared" si="2"/>
        <v>noTitle</v>
      </c>
      <c r="AC98" s="167"/>
      <c r="AD98" s="45"/>
      <c r="AE98" s="168"/>
      <c r="AF98" s="169" t="str">
        <f>IF(D98="",scriv!B60,"")</f>
        <v>2.10.2</v>
      </c>
      <c r="AG98" s="170" t="str">
        <f t="shared" si="10"/>
        <v/>
      </c>
      <c r="AH98" s="169" t="str">
        <f t="shared" si="11"/>
        <v>RemovingCustomCommands</v>
      </c>
      <c r="AI98" s="169" t="str">
        <f t="shared" si="12"/>
        <v>Removing Custom Commands</v>
      </c>
      <c r="AJ98" s="86">
        <f>ROUNDDOWN( (LEN(scriv!B60)+1) / 2, 0 )</f>
        <v>3</v>
      </c>
      <c r="AK98" s="82">
        <f t="shared" si="13"/>
        <v>2</v>
      </c>
      <c r="AL98" s="82">
        <f t="shared" si="14"/>
        <v>10</v>
      </c>
      <c r="AM98" s="82">
        <f t="shared" si="15"/>
        <v>2</v>
      </c>
      <c r="AN98" s="82" t="str">
        <f t="shared" si="16"/>
        <v>-</v>
      </c>
      <c r="AO98" s="82" t="str">
        <f t="shared" si="17"/>
        <v>-</v>
      </c>
      <c r="AP98" s="82" t="str">
        <f t="shared" si="18"/>
        <v>-</v>
      </c>
      <c r="AQ98" s="82" t="str">
        <f t="shared" si="19"/>
        <v>-</v>
      </c>
      <c r="AR98" s="82" t="str">
        <f t="shared" si="20"/>
        <v>-</v>
      </c>
      <c r="AT98" s="82">
        <f t="shared" si="4"/>
        <v>2</v>
      </c>
      <c r="AU98" s="82">
        <f ca="1">IF(    MAX(OFFSET(AL98,0,0,MATCH("-",AL98:AL$638,0))) = 0,"",
IFERROR(MAX(OFFSET(AL98,0,0,MATCH("-",AL98:AL$638,0))),""))</f>
        <v>11</v>
      </c>
      <c r="AV98" s="82">
        <f ca="1">IF(    MAX(OFFSET(AM98,0,0,MATCH("-",AM98:AM$638,0))) = 0,"",
IFERROR(MAX(OFFSET(AM98,0,0,MATCH("-",AM98:AM$638,0))),""))</f>
        <v>43</v>
      </c>
      <c r="AW98" s="82" t="str">
        <f ca="1">IF(    MAX(OFFSET(AN98,0,0,MATCH("-",AN98:AN$638,0))) = 0,"",
IFERROR(MAX(OFFSET(AN98,0,0,MATCH("-",AN98:AN$638,0))),""))</f>
        <v/>
      </c>
      <c r="AX98" s="82" t="str">
        <f ca="1">IF(    MAX(OFFSET(AO98,0,0,MATCH("-",AO98:AO$638,0))) = 0,"",
IFERROR(MAX(OFFSET(AO98,0,0,MATCH("-",AO98:AO$638,0))),""))</f>
        <v/>
      </c>
      <c r="AY98" s="82" t="str">
        <f ca="1">IF(    MAX(OFFSET(AP98,0,0,MATCH("-",AP98:AP$638,0))) = 0,"",
IFERROR(MAX(OFFSET(AP98,0,0,MATCH("-",AP98:AP$638,0))),""))</f>
        <v/>
      </c>
      <c r="AZ98" s="82" t="str">
        <f ca="1">IF(    MAX(OFFSET(AQ98,0,0,MATCH("-",AQ98:AQ$638,0))) = 0,"",
IFERROR(MAX(OFFSET(AQ98,0,0,MATCH("-",AQ98:AQ$638,0))),""))</f>
        <v/>
      </c>
      <c r="BA98" s="82" t="str">
        <f ca="1">IF(    MAX(OFFSET(AR98,0,0,MATCH("-",AR98:AR$638,0))) = 0,"",
IFERROR(MAX(OFFSET(AR98,0,0,MATCH("-",AR98:AR$638,0))),""))</f>
        <v/>
      </c>
      <c r="BB98" s="112">
        <f t="shared" ca="1" si="21"/>
        <v>147.84355179704019</v>
      </c>
      <c r="BC98" s="111">
        <f t="shared" ca="1" si="22"/>
        <v>0</v>
      </c>
      <c r="BD98" s="112">
        <f t="shared" ca="1" si="23"/>
        <v>0</v>
      </c>
      <c r="BE98" s="111">
        <f t="shared" ca="1" si="24"/>
        <v>29.704016913319251</v>
      </c>
      <c r="BF98" s="113">
        <f t="shared" ca="1" si="25"/>
        <v>2000</v>
      </c>
      <c r="BG98" s="113">
        <f t="shared" ca="1" si="26"/>
        <v>0</v>
      </c>
      <c r="BH98" s="112">
        <f t="shared" ca="1" si="27"/>
        <v>2000</v>
      </c>
      <c r="BI98" s="112">
        <f t="shared" ca="1" si="28"/>
        <v>29.704016913319251</v>
      </c>
      <c r="BJ98" s="157"/>
      <c r="BK98" s="157"/>
      <c r="BL98" s="158" t="str">
        <f>scriv!AM60</f>
        <v>WritingCustomFunctions</v>
      </c>
      <c r="BM98" s="157"/>
      <c r="BN98" s="157" t="str">
        <f t="shared" si="29"/>
        <v>node</v>
      </c>
      <c r="BO98" s="157"/>
      <c r="BP98" s="159">
        <f t="shared" ca="1" si="30"/>
        <v>1</v>
      </c>
      <c r="BQ98" s="159">
        <f t="shared" ca="1" si="31"/>
        <v>1</v>
      </c>
      <c r="BR98" s="159">
        <f t="shared" si="5"/>
        <v>1</v>
      </c>
      <c r="BS98" s="159" t="str">
        <f t="shared" si="6"/>
        <v>symbol</v>
      </c>
      <c r="BT98" s="157" t="str">
        <f>IF(scriv!V60&lt;&gt;"",scriv!V60,
IF(E98="",IFERROR(VLOOKUP(BL98,$AH$40:$BT$638,39,FALSE),$BT$36),
$BT$37))</f>
        <v>uno</v>
      </c>
      <c r="BU98" s="166">
        <f t="shared" ca="1" si="32"/>
        <v>2000</v>
      </c>
      <c r="BV98" s="166">
        <f t="shared" ca="1" si="33"/>
        <v>29.7</v>
      </c>
      <c r="BW98" s="166">
        <f t="shared" ca="1" si="34"/>
        <v>0</v>
      </c>
      <c r="BX98" s="166">
        <f t="shared" ca="1" si="35"/>
        <v>0</v>
      </c>
      <c r="BY98" s="180" t="str">
        <f t="shared" si="36"/>
        <v/>
      </c>
      <c r="BZ98" s="180" t="str">
        <f t="shared" si="37"/>
        <v/>
      </c>
      <c r="CA98" s="81" t="str">
        <f>IF(scriv!E60&lt;&gt;"",scriv!E60,"")</f>
        <v/>
      </c>
      <c r="CB98" s="82">
        <f t="shared" si="9"/>
        <v>0</v>
      </c>
      <c r="CC98" s="82" t="str">
        <f t="shared" si="38"/>
        <v>2.10.2</v>
      </c>
      <c r="CD98" s="82" t="str">
        <f t="shared" si="39"/>
        <v>10.2</v>
      </c>
      <c r="CE98" s="82" t="str">
        <f t="shared" si="40"/>
        <v>2</v>
      </c>
      <c r="CF98" s="82" t="str">
        <f t="shared" si="41"/>
        <v>-</v>
      </c>
      <c r="CG98" s="82" t="str">
        <f t="shared" si="42"/>
        <v>-</v>
      </c>
      <c r="CH98" s="82" t="str">
        <f t="shared" si="43"/>
        <v>-</v>
      </c>
      <c r="CI98" s="82" t="str">
        <f t="shared" si="44"/>
        <v>-</v>
      </c>
      <c r="CJ98" s="82" t="str">
        <f t="shared" si="45"/>
        <v>-</v>
      </c>
      <c r="CK98" s="82" t="str">
        <f t="shared" si="46"/>
        <v>-</v>
      </c>
    </row>
    <row r="99" spans="1:89" s="82" customFormat="1" ht="18" customHeight="1">
      <c r="A99" s="81" t="str">
        <f>scriv!AL61</f>
        <v>Accessingdatavasecollection</v>
      </c>
      <c r="B99" s="81" t="str">
        <f>IF(scriv!D61&lt;&gt;"",scriv!D61,"")</f>
        <v>Accessing datavase collection</v>
      </c>
      <c r="C99" s="81" t="str">
        <f>IF( scriv!AP61&lt;&gt;"", IF(D99&lt;&gt;"","connection ","")&amp;scriv!AP61,IF(D99&lt;&gt;"","connection",""))</f>
        <v/>
      </c>
      <c r="D99" s="82" t="str">
        <f>scriv!AN61</f>
        <v/>
      </c>
      <c r="E99" s="82" t="str">
        <f>scriv!AO61</f>
        <v/>
      </c>
      <c r="F99" s="156">
        <f>ROW()</f>
        <v>99</v>
      </c>
      <c r="G99" s="288">
        <f>scriv!AC61</f>
        <v>0</v>
      </c>
      <c r="H99" s="288">
        <f>scriv!AD61</f>
        <v>0</v>
      </c>
      <c r="I99" s="81" t="str">
        <f>IF(scriv!AE61&lt;&gt;"",scriv!AE61,J99)</f>
        <v>Accessing database collection variables within the custom functions_x000D_Collection variables can be accessed and used in the custom with:_x000D_var thisValue = idiagramSvg.getDatabase(unoID, keyName);_x000D__x000D_</v>
      </c>
      <c r="J99" s="81" t="str">
        <f>IF(scriv!AF61&lt;&gt;"",scriv!AF61,"")</f>
        <v>Accessing database collection variables within the custom functions_x000D_Collection variables can be accessed and used in the custom with:_x000D_var thisValue = idiagramSvg.getDatabase(unoID, keyName);_x000D__x000D_</v>
      </c>
      <c r="K99" s="82" t="str">
        <f>IF(scriv!Y61&lt;&gt;"",scriv!Y61,$K$36)</f>
        <v>none</v>
      </c>
      <c r="L99" s="82">
        <f>IF(scriv!Z61&lt;&gt;"",scriv!Z61,$L$36)</f>
        <v>0</v>
      </c>
      <c r="M99" s="82" t="str">
        <f>IF(scriv!AA61&lt;&gt;"",scriv!AA61,$M$36)</f>
        <v>OpenClose</v>
      </c>
      <c r="N99" s="82">
        <f>IF(scriv!AB61&lt;&gt;"",scriv!AB61,$N$36)</f>
        <v>0</v>
      </c>
      <c r="O99" s="119" t="str">
        <f t="shared" si="8"/>
        <v/>
      </c>
      <c r="P99" s="81" t="str">
        <f>IF(scriv!I61&lt;&gt;"",scriv!I61,"")</f>
        <v/>
      </c>
      <c r="Q99" s="81" t="str">
        <f>IF(scriv!J61&lt;&gt;"",scriv!J61,"")</f>
        <v/>
      </c>
      <c r="R99" s="81">
        <f>IF(scriv!K61&lt;&gt;"",scriv!K61,
IF(I99&lt;&gt;"",1,$R$36))</f>
        <v>1</v>
      </c>
      <c r="S99" s="81" t="str">
        <f>IF(scriv!L61&lt;&gt;"",scriv!L61,
IF(scriv!AF61&lt;&gt;"",$S$36,"none"))</f>
        <v>hover</v>
      </c>
      <c r="T99" s="81" t="str">
        <f>IF(scriv!Q61&lt;&gt;"",scriv!Q61,"")</f>
        <v/>
      </c>
      <c r="U99" s="81" t="str">
        <f>IF(scriv!R61&lt;&gt;"",scriv!R61,"")</f>
        <v/>
      </c>
      <c r="V99" s="81" t="str">
        <f>IF(scriv!S61&lt;&gt;"",scriv!S61,"")</f>
        <v/>
      </c>
      <c r="W99" s="81" t="str">
        <f>IF(scriv!T61&lt;&gt;"",scriv!T61,"")</f>
        <v/>
      </c>
      <c r="X99" s="81" t="str">
        <f>IF($E99="",
( IF(scriv!AH61&lt;&gt;"", LEFT( scriv!AH61, FIND(",",scriv!AH61)-1) &amp; "=" &amp; $AH99 &amp; RIGHT( scriv!AH61, LEN(scriv!AH61) + 1 - FIND(",",scriv!AH61)),
  IF($X$36&lt;&gt;"",LEFT( X$36, FIND(",",X$36)-1) &amp; "=" &amp; $AH99 &amp; RIGHT( X$36, LEN(X$36) + 1 - FIND(",",X$36)),""))),
IF(scriv!M61&lt;&gt;"", LEFT( scriv!M61, FIND(",",scriv!M61)-1) &amp; "=" &amp; $AH99 &amp; RIGHT( scriv!M61, LEN(scriv!M61) + 1 - FIND(",",scriv!M61)),
LEFT( X$37, FIND(",",X$37)-1) &amp; "=" &amp; $AH99 &amp; RIGHT( X$37, LEN(X$37) + 1 - FIND(",",X$37))))</f>
        <v>fadeOn=Accessingdatavasecollection,0.8</v>
      </c>
      <c r="Y99" s="81" t="str">
        <f>IF($E99="",
( IF(scriv!AI61&lt;&gt;"", LEFT( scriv!AI61, FIND(",",scriv!AI61)-1) &amp; "=" &amp; $AH99 &amp; RIGHT( scriv!AI61, LEN(scriv!AI61) + 1 - FIND(",",scriv!AI61)),
  IF($Y$36&lt;&gt;"",LEFT( Y$36, FIND(",",Y$36)-1) &amp; "=" &amp; $AH99 &amp; RIGHT( Y$36, LEN(Y$36) + 1 - FIND(",",Y$36)),""))),
IF(scriv!N61&lt;&gt;"", LEFT( scriv!N61, FIND(",",scriv!N61)-1) &amp; "=" &amp; $AH99 &amp; RIGHT( scriv!N61, LEN(scriv!N61) + 1 - FIND(",",scriv!N61)),
LEFT( Y$37, FIND(",",Y$37)-1) &amp; "=" &amp; $AH99 &amp; RIGHT( Y$37, LEN(Y$37) + 1 - FIND(",",Y$37))))</f>
        <v>fadeOff=Accessingdatavasecollection,0.8</v>
      </c>
      <c r="Z99" s="81" t="str">
        <f>IF($E99="",
( IF(scriv!AJ61&lt;&gt;"", LEFT( scriv!AJ61, FIND(",",scriv!AJ61)-1) &amp; "=" &amp; $AH99 &amp; RIGHT( scriv!AJ61, LEN(scriv!AJ61) + 1 - FIND(",",scriv!AJ61)),
  IF($Z$36&lt;&gt;"",LEFT( Z$36, FIND(",",Z$36)-1) &amp; "=" &amp; $AH99 &amp; RIGHT( Z$36, LEN(Z$36) + 1 - FIND(",",Z$36)),""))),
IF(scriv!O61&lt;&gt;"", LEFT( scriv!O61, FIND(",",scriv!O61)-1) &amp; "=" &amp; $AH99 &amp; RIGHT( scriv!O61, LEN(scriv!O61) + 1 - FIND(",",scriv!O61)),
LEFT( Z$37, FIND(",",Z$37)-1) &amp; "=" &amp; $AH99 &amp; RIGHT( Z$37, LEN(Z$37) + 1 - FIND(",",Z$37))))</f>
        <v>fadeOpen=Accessingdatavasecollection,1.2</v>
      </c>
      <c r="AA99" s="81" t="str">
        <f>IF($E99="",
( IF(scriv!AK61&lt;&gt;"", LEFT( scriv!AK61, FIND(",",scriv!AK61)-1) &amp; "=" &amp; $AH99 &amp; RIGHT( scriv!AK61, LEN(scriv!AK61) + 1 - FIND(",",scriv!AK61)),
  IF($AA$36&lt;&gt;"",LEFT( AA$36, FIND(",",AA$36)-1) &amp; "=" &amp; $AH99 &amp; RIGHT( AA$36, LEN(AA$36) + 1 - FIND(",",AA$36)),""))),
IF(scriv!P61&lt;&gt;"", LEFT( scriv!P61, FIND(",",scriv!P61)-1) &amp; "=" &amp; $AH99 &amp; RIGHT( scriv!P61, LEN(scriv!P61) + 1 - FIND(",",scriv!P61)),
LEFT( AA$37, FIND(",",AA$37)-1) &amp; "=" &amp; $AH99 &amp; RIGHT( AA$37, LEN(AA$37) + 1 - FIND(",",AA$37))))</f>
        <v>fadeClose=Accessingdatavasecollection,1.2</v>
      </c>
      <c r="AB99" s="167" t="str">
        <f t="shared" si="2"/>
        <v>noTitle</v>
      </c>
      <c r="AC99" s="167"/>
      <c r="AD99" s="45"/>
      <c r="AE99" s="168"/>
      <c r="AF99" s="169" t="str">
        <f>IF(D99="",scriv!B61,"")</f>
        <v>2.10.3</v>
      </c>
      <c r="AG99" s="170" t="str">
        <f t="shared" si="10"/>
        <v/>
      </c>
      <c r="AH99" s="169" t="str">
        <f t="shared" si="11"/>
        <v>Accessingdatavasecollection</v>
      </c>
      <c r="AI99" s="169" t="str">
        <f t="shared" si="12"/>
        <v>Accessing datavase collection</v>
      </c>
      <c r="AJ99" s="86">
        <f>ROUNDDOWN( (LEN(scriv!B61)+1) / 2, 0 )</f>
        <v>3</v>
      </c>
      <c r="AK99" s="82">
        <f t="shared" si="13"/>
        <v>2</v>
      </c>
      <c r="AL99" s="82">
        <f t="shared" si="14"/>
        <v>10</v>
      </c>
      <c r="AM99" s="82">
        <f t="shared" si="15"/>
        <v>3</v>
      </c>
      <c r="AN99" s="82" t="str">
        <f t="shared" si="16"/>
        <v>-</v>
      </c>
      <c r="AO99" s="82" t="str">
        <f t="shared" si="17"/>
        <v>-</v>
      </c>
      <c r="AP99" s="82" t="str">
        <f t="shared" si="18"/>
        <v>-</v>
      </c>
      <c r="AQ99" s="82" t="str">
        <f t="shared" si="19"/>
        <v>-</v>
      </c>
      <c r="AR99" s="82" t="str">
        <f t="shared" si="20"/>
        <v>-</v>
      </c>
      <c r="AT99" s="82">
        <f t="shared" si="4"/>
        <v>2</v>
      </c>
      <c r="AU99" s="82">
        <f ca="1">IF(    MAX(OFFSET(AL99,0,0,MATCH("-",AL99:AL$638,0))) = 0,"",
IFERROR(MAX(OFFSET(AL99,0,0,MATCH("-",AL99:AL$638,0))),""))</f>
        <v>11</v>
      </c>
      <c r="AV99" s="82">
        <f ca="1">IF(    MAX(OFFSET(AM99,0,0,MATCH("-",AM99:AM$638,0))) = 0,"",
IFERROR(MAX(OFFSET(AM99,0,0,MATCH("-",AM99:AM$638,0))),""))</f>
        <v>43</v>
      </c>
      <c r="AW99" s="82" t="str">
        <f ca="1">IF(    MAX(OFFSET(AN99,0,0,MATCH("-",AN99:AN$638,0))) = 0,"",
IFERROR(MAX(OFFSET(AN99,0,0,MATCH("-",AN99:AN$638,0))),""))</f>
        <v/>
      </c>
      <c r="AX99" s="82" t="str">
        <f ca="1">IF(    MAX(OFFSET(AO99,0,0,MATCH("-",AO99:AO$638,0))) = 0,"",
IFERROR(MAX(OFFSET(AO99,0,0,MATCH("-",AO99:AO$638,0))),""))</f>
        <v/>
      </c>
      <c r="AY99" s="82" t="str">
        <f ca="1">IF(    MAX(OFFSET(AP99,0,0,MATCH("-",AP99:AP$638,0))) = 0,"",
IFERROR(MAX(OFFSET(AP99,0,0,MATCH("-",AP99:AP$638,0))),""))</f>
        <v/>
      </c>
      <c r="AZ99" s="82" t="str">
        <f ca="1">IF(    MAX(OFFSET(AQ99,0,0,MATCH("-",AQ99:AQ$638,0))) = 0,"",
IFERROR(MAX(OFFSET(AQ99,0,0,MATCH("-",AQ99:AQ$638,0))),""))</f>
        <v/>
      </c>
      <c r="BA99" s="82" t="str">
        <f ca="1">IF(    MAX(OFFSET(AR99,0,0,MATCH("-",AR99:AR$638,0))) = 0,"",
IFERROR(MAX(OFFSET(AR99,0,0,MATCH("-",AR99:AR$638,0))),""))</f>
        <v/>
      </c>
      <c r="BB99" s="112">
        <f t="shared" ca="1" si="21"/>
        <v>148.22410147991545</v>
      </c>
      <c r="BC99" s="111">
        <f t="shared" ca="1" si="22"/>
        <v>0</v>
      </c>
      <c r="BD99" s="112">
        <f t="shared" ca="1" si="23"/>
        <v>0</v>
      </c>
      <c r="BE99" s="111">
        <f t="shared" ca="1" si="24"/>
        <v>34.355179704016933</v>
      </c>
      <c r="BF99" s="113">
        <f t="shared" ca="1" si="25"/>
        <v>2000</v>
      </c>
      <c r="BG99" s="113">
        <f t="shared" ca="1" si="26"/>
        <v>0</v>
      </c>
      <c r="BH99" s="112">
        <f t="shared" ca="1" si="27"/>
        <v>2000</v>
      </c>
      <c r="BI99" s="112">
        <f t="shared" ca="1" si="28"/>
        <v>34.355179704016933</v>
      </c>
      <c r="BJ99" s="157"/>
      <c r="BK99" s="157"/>
      <c r="BL99" s="158" t="str">
        <f>scriv!AM61</f>
        <v>WritingCustomFunctions</v>
      </c>
      <c r="BM99" s="157"/>
      <c r="BN99" s="157" t="str">
        <f t="shared" si="29"/>
        <v>node</v>
      </c>
      <c r="BO99" s="157"/>
      <c r="BP99" s="159">
        <f t="shared" ca="1" si="30"/>
        <v>1</v>
      </c>
      <c r="BQ99" s="159">
        <f t="shared" ca="1" si="31"/>
        <v>1</v>
      </c>
      <c r="BR99" s="159">
        <f t="shared" si="5"/>
        <v>1</v>
      </c>
      <c r="BS99" s="159" t="str">
        <f t="shared" si="6"/>
        <v>symbol</v>
      </c>
      <c r="BT99" s="157" t="str">
        <f>IF(scriv!V61&lt;&gt;"",scriv!V61,
IF(E99="",IFERROR(VLOOKUP(BL99,$AH$40:$BT$638,39,FALSE),$BT$36),
$BT$37))</f>
        <v>uno</v>
      </c>
      <c r="BU99" s="166">
        <f t="shared" ca="1" si="32"/>
        <v>2000</v>
      </c>
      <c r="BV99" s="166">
        <f t="shared" ca="1" si="33"/>
        <v>34.36</v>
      </c>
      <c r="BW99" s="166">
        <f t="shared" ca="1" si="34"/>
        <v>0</v>
      </c>
      <c r="BX99" s="166">
        <f t="shared" ca="1" si="35"/>
        <v>0</v>
      </c>
      <c r="BY99" s="180" t="str">
        <f t="shared" si="36"/>
        <v/>
      </c>
      <c r="BZ99" s="180" t="str">
        <f t="shared" si="37"/>
        <v/>
      </c>
      <c r="CA99" s="81" t="str">
        <f>IF(scriv!E61&lt;&gt;"",scriv!E61,"")</f>
        <v/>
      </c>
      <c r="CB99" s="82">
        <f t="shared" si="9"/>
        <v>0</v>
      </c>
      <c r="CC99" s="82" t="str">
        <f t="shared" si="38"/>
        <v>2.10.3</v>
      </c>
      <c r="CD99" s="82" t="str">
        <f t="shared" si="39"/>
        <v>10.3</v>
      </c>
      <c r="CE99" s="82" t="str">
        <f t="shared" si="40"/>
        <v>3</v>
      </c>
      <c r="CF99" s="82" t="str">
        <f t="shared" si="41"/>
        <v>-</v>
      </c>
      <c r="CG99" s="82" t="str">
        <f t="shared" si="42"/>
        <v>-</v>
      </c>
      <c r="CH99" s="82" t="str">
        <f t="shared" si="43"/>
        <v>-</v>
      </c>
      <c r="CI99" s="82" t="str">
        <f t="shared" si="44"/>
        <v>-</v>
      </c>
      <c r="CJ99" s="82" t="str">
        <f t="shared" si="45"/>
        <v>-</v>
      </c>
      <c r="CK99" s="82" t="str">
        <f t="shared" si="46"/>
        <v>-</v>
      </c>
    </row>
    <row r="100" spans="1:89" s="82" customFormat="1" ht="18" customHeight="1">
      <c r="A100" s="81" t="str">
        <f>scriv!AL62</f>
        <v>SendingURLviaJS</v>
      </c>
      <c r="B100" s="81" t="str">
        <f>IF(scriv!D62&lt;&gt;"",scriv!D62,"")</f>
        <v>Sending URL via JS</v>
      </c>
      <c r="C100" s="81" t="str">
        <f>IF( scriv!AP62&lt;&gt;"", IF(D100&lt;&gt;"","connection ","")&amp;scriv!AP62,IF(D100&lt;&gt;"","connection",""))</f>
        <v/>
      </c>
      <c r="D100" s="82" t="str">
        <f>scriv!AN62</f>
        <v/>
      </c>
      <c r="E100" s="82" t="str">
        <f>scriv!AO62</f>
        <v/>
      </c>
      <c r="F100" s="156">
        <f>ROW()</f>
        <v>100</v>
      </c>
      <c r="G100" s="288">
        <f>scriv!AC62</f>
        <v>0</v>
      </c>
      <c r="H100" s="288">
        <f>scriv!AD62</f>
        <v>0</v>
      </c>
      <c r="I100" s="81" t="str">
        <f>IF(scriv!AE62&lt;&gt;"",scriv!AE62,J100)</f>
        <v>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v>
      </c>
      <c r="J100" s="81" t="str">
        <f>IF(scriv!AF62&lt;&gt;"",scriv!AF62,"")</f>
        <v>Sending URL Commands via Javascript_x000D_var q = idiagramSvg.getURLParameterList(urlCommand);_x000D_idiagramSvg.processCommandsInURL(q);_x000D__x000D_If you don't include the +++ in your url command, and you are overriding the close default logic, then you will get an endless loop. To bypass the url command stuff (it will not reset everything to on and off) without needing to send in a +++, then call_x000D_var q = idiagramSvg.getURLParameterList(this.openFunction);_x000D_baseIdClass.callCustomFunction(q);_x000D_</v>
      </c>
      <c r="K100" s="82" t="str">
        <f>IF(scriv!Y62&lt;&gt;"",scriv!Y62,$K$36)</f>
        <v>none</v>
      </c>
      <c r="L100" s="82">
        <f>IF(scriv!Z62&lt;&gt;"",scriv!Z62,$L$36)</f>
        <v>0</v>
      </c>
      <c r="M100" s="82" t="str">
        <f>IF(scriv!AA62&lt;&gt;"",scriv!AA62,$M$36)</f>
        <v>OpenClose</v>
      </c>
      <c r="N100" s="82">
        <f>IF(scriv!AB62&lt;&gt;"",scriv!AB62,$N$36)</f>
        <v>0</v>
      </c>
      <c r="O100" s="119" t="str">
        <f t="shared" si="8"/>
        <v/>
      </c>
      <c r="P100" s="81" t="str">
        <f>IF(scriv!I62&lt;&gt;"",scriv!I62,"")</f>
        <v/>
      </c>
      <c r="Q100" s="81" t="str">
        <f>IF(scriv!J62&lt;&gt;"",scriv!J62,"")</f>
        <v/>
      </c>
      <c r="R100" s="81">
        <f>IF(scriv!K62&lt;&gt;"",scriv!K62,
IF(I100&lt;&gt;"",1,$R$36))</f>
        <v>1</v>
      </c>
      <c r="S100" s="81" t="str">
        <f>IF(scriv!L62&lt;&gt;"",scriv!L62,
IF(scriv!AF62&lt;&gt;"",$S$36,"none"))</f>
        <v>hover</v>
      </c>
      <c r="T100" s="81" t="str">
        <f>IF(scriv!Q62&lt;&gt;"",scriv!Q62,"")</f>
        <v/>
      </c>
      <c r="U100" s="81" t="str">
        <f>IF(scriv!R62&lt;&gt;"",scriv!R62,"")</f>
        <v/>
      </c>
      <c r="V100" s="81" t="str">
        <f>IF(scriv!S62&lt;&gt;"",scriv!S62,"")</f>
        <v/>
      </c>
      <c r="W100" s="81" t="str">
        <f>IF(scriv!T62&lt;&gt;"",scriv!T62,"")</f>
        <v/>
      </c>
      <c r="X100" s="81" t="str">
        <f>IF($E100="",
( IF(scriv!AH62&lt;&gt;"", LEFT( scriv!AH62, FIND(",",scriv!AH62)-1) &amp; "=" &amp; $AH100 &amp; RIGHT( scriv!AH62, LEN(scriv!AH62) + 1 - FIND(",",scriv!AH62)),
  IF($X$36&lt;&gt;"",LEFT( X$36, FIND(",",X$36)-1) &amp; "=" &amp; $AH100 &amp; RIGHT( X$36, LEN(X$36) + 1 - FIND(",",X$36)),""))),
IF(scriv!M62&lt;&gt;"", LEFT( scriv!M62, FIND(",",scriv!M62)-1) &amp; "=" &amp; $AH100 &amp; RIGHT( scriv!M62, LEN(scriv!M62) + 1 - FIND(",",scriv!M62)),
LEFT( X$37, FIND(",",X$37)-1) &amp; "=" &amp; $AH100 &amp; RIGHT( X$37, LEN(X$37) + 1 - FIND(",",X$37))))</f>
        <v>fadeOn=SendingURLviaJS,0.8</v>
      </c>
      <c r="Y100" s="81" t="str">
        <f>IF($E100="",
( IF(scriv!AI62&lt;&gt;"", LEFT( scriv!AI62, FIND(",",scriv!AI62)-1) &amp; "=" &amp; $AH100 &amp; RIGHT( scriv!AI62, LEN(scriv!AI62) + 1 - FIND(",",scriv!AI62)),
  IF($Y$36&lt;&gt;"",LEFT( Y$36, FIND(",",Y$36)-1) &amp; "=" &amp; $AH100 &amp; RIGHT( Y$36, LEN(Y$36) + 1 - FIND(",",Y$36)),""))),
IF(scriv!N62&lt;&gt;"", LEFT( scriv!N62, FIND(",",scriv!N62)-1) &amp; "=" &amp; $AH100 &amp; RIGHT( scriv!N62, LEN(scriv!N62) + 1 - FIND(",",scriv!N62)),
LEFT( Y$37, FIND(",",Y$37)-1) &amp; "=" &amp; $AH100 &amp; RIGHT( Y$37, LEN(Y$37) + 1 - FIND(",",Y$37))))</f>
        <v>fadeOff=SendingURLviaJS,0.8</v>
      </c>
      <c r="Z100" s="81" t="str">
        <f>IF($E100="",
( IF(scriv!AJ62&lt;&gt;"", LEFT( scriv!AJ62, FIND(",",scriv!AJ62)-1) &amp; "=" &amp; $AH100 &amp; RIGHT( scriv!AJ62, LEN(scriv!AJ62) + 1 - FIND(",",scriv!AJ62)),
  IF($Z$36&lt;&gt;"",LEFT( Z$36, FIND(",",Z$36)-1) &amp; "=" &amp; $AH100 &amp; RIGHT( Z$36, LEN(Z$36) + 1 - FIND(",",Z$36)),""))),
IF(scriv!O62&lt;&gt;"", LEFT( scriv!O62, FIND(",",scriv!O62)-1) &amp; "=" &amp; $AH100 &amp; RIGHT( scriv!O62, LEN(scriv!O62) + 1 - FIND(",",scriv!O62)),
LEFT( Z$37, FIND(",",Z$37)-1) &amp; "=" &amp; $AH100 &amp; RIGHT( Z$37, LEN(Z$37) + 1 - FIND(",",Z$37))))</f>
        <v>fadeOpen=SendingURLviaJS,1.2</v>
      </c>
      <c r="AA100" s="81" t="str">
        <f>IF($E100="",
( IF(scriv!AK62&lt;&gt;"", LEFT( scriv!AK62, FIND(",",scriv!AK62)-1) &amp; "=" &amp; $AH100 &amp; RIGHT( scriv!AK62, LEN(scriv!AK62) + 1 - FIND(",",scriv!AK62)),
  IF($AA$36&lt;&gt;"",LEFT( AA$36, FIND(",",AA$36)-1) &amp; "=" &amp; $AH100 &amp; RIGHT( AA$36, LEN(AA$36) + 1 - FIND(",",AA$36)),""))),
IF(scriv!P62&lt;&gt;"", LEFT( scriv!P62, FIND(",",scriv!P62)-1) &amp; "=" &amp; $AH100 &amp; RIGHT( scriv!P62, LEN(scriv!P62) + 1 - FIND(",",scriv!P62)),
LEFT( AA$37, FIND(",",AA$37)-1) &amp; "=" &amp; $AH100 &amp; RIGHT( AA$37, LEN(AA$37) + 1 - FIND(",",AA$37))))</f>
        <v>fadeClose=SendingURLviaJS,1.2</v>
      </c>
      <c r="AB100" s="167" t="str">
        <f t="shared" si="2"/>
        <v>noTitle</v>
      </c>
      <c r="AC100" s="167"/>
      <c r="AD100" s="45"/>
      <c r="AE100" s="168"/>
      <c r="AF100" s="169" t="str">
        <f>IF(D100="",scriv!B62,"")</f>
        <v>2.10.4</v>
      </c>
      <c r="AG100" s="170" t="str">
        <f t="shared" si="10"/>
        <v/>
      </c>
      <c r="AH100" s="169" t="str">
        <f t="shared" si="11"/>
        <v>SendingURLviaJS</v>
      </c>
      <c r="AI100" s="169" t="str">
        <f t="shared" si="12"/>
        <v>Sending URL via JS</v>
      </c>
      <c r="AJ100" s="86">
        <f>ROUNDDOWN( (LEN(scriv!B62)+1) / 2, 0 )</f>
        <v>3</v>
      </c>
      <c r="AK100" s="82">
        <f t="shared" si="13"/>
        <v>2</v>
      </c>
      <c r="AL100" s="82">
        <f t="shared" si="14"/>
        <v>10</v>
      </c>
      <c r="AM100" s="82">
        <f t="shared" si="15"/>
        <v>4</v>
      </c>
      <c r="AN100" s="82" t="str">
        <f t="shared" si="16"/>
        <v>-</v>
      </c>
      <c r="AO100" s="82" t="str">
        <f t="shared" si="17"/>
        <v>-</v>
      </c>
      <c r="AP100" s="82" t="str">
        <f t="shared" si="18"/>
        <v>-</v>
      </c>
      <c r="AQ100" s="82" t="str">
        <f t="shared" si="19"/>
        <v>-</v>
      </c>
      <c r="AR100" s="82" t="str">
        <f t="shared" si="20"/>
        <v>-</v>
      </c>
      <c r="AT100" s="82">
        <f t="shared" si="4"/>
        <v>2</v>
      </c>
      <c r="AU100" s="82">
        <f ca="1">IF(    MAX(OFFSET(AL100,0,0,MATCH("-",AL100:AL$638,0))) = 0,"",
IFERROR(MAX(OFFSET(AL100,0,0,MATCH("-",AL100:AL$638,0))),""))</f>
        <v>11</v>
      </c>
      <c r="AV100" s="82">
        <f ca="1">IF(    MAX(OFFSET(AM100,0,0,MATCH("-",AM100:AM$638,0))) = 0,"",
IFERROR(MAX(OFFSET(AM100,0,0,MATCH("-",AM100:AM$638,0))),""))</f>
        <v>43</v>
      </c>
      <c r="AW100" s="82" t="str">
        <f ca="1">IF(    MAX(OFFSET(AN100,0,0,MATCH("-",AN100:AN$638,0))) = 0,"",
IFERROR(MAX(OFFSET(AN100,0,0,MATCH("-",AN100:AN$638,0))),""))</f>
        <v/>
      </c>
      <c r="AX100" s="82" t="str">
        <f ca="1">IF(    MAX(OFFSET(AO100,0,0,MATCH("-",AO100:AO$638,0))) = 0,"",
IFERROR(MAX(OFFSET(AO100,0,0,MATCH("-",AO100:AO$638,0))),""))</f>
        <v/>
      </c>
      <c r="AY100" s="82" t="str">
        <f ca="1">IF(    MAX(OFFSET(AP100,0,0,MATCH("-",AP100:AP$638,0))) = 0,"",
IFERROR(MAX(OFFSET(AP100,0,0,MATCH("-",AP100:AP$638,0))),""))</f>
        <v/>
      </c>
      <c r="AZ100" s="82" t="str">
        <f ca="1">IF(    MAX(OFFSET(AQ100,0,0,MATCH("-",AQ100:AQ$638,0))) = 0,"",
IFERROR(MAX(OFFSET(AQ100,0,0,MATCH("-",AQ100:AQ$638,0))),""))</f>
        <v/>
      </c>
      <c r="BA100" s="82" t="str">
        <f ca="1">IF(    MAX(OFFSET(AR100,0,0,MATCH("-",AR100:AR$638,0))) = 0,"",
IFERROR(MAX(OFFSET(AR100,0,0,MATCH("-",AR100:AR$638,0))),""))</f>
        <v/>
      </c>
      <c r="BB100" s="112">
        <f t="shared" ca="1" si="21"/>
        <v>148.6046511627907</v>
      </c>
      <c r="BC100" s="111">
        <f t="shared" ca="1" si="22"/>
        <v>0</v>
      </c>
      <c r="BD100" s="112">
        <f t="shared" ca="1" si="23"/>
        <v>0</v>
      </c>
      <c r="BE100" s="111">
        <f t="shared" ca="1" si="24"/>
        <v>39.006342494714602</v>
      </c>
      <c r="BF100" s="113">
        <f t="shared" ca="1" si="25"/>
        <v>2000</v>
      </c>
      <c r="BG100" s="113">
        <f t="shared" ca="1" si="26"/>
        <v>0</v>
      </c>
      <c r="BH100" s="112">
        <f t="shared" ca="1" si="27"/>
        <v>2000</v>
      </c>
      <c r="BI100" s="112">
        <f t="shared" ca="1" si="28"/>
        <v>39.006342494714602</v>
      </c>
      <c r="BJ100" s="157"/>
      <c r="BK100" s="157"/>
      <c r="BL100" s="158" t="str">
        <f>scriv!AM62</f>
        <v>WritingCustomFunctions</v>
      </c>
      <c r="BM100" s="157"/>
      <c r="BN100" s="157" t="str">
        <f t="shared" si="29"/>
        <v>node</v>
      </c>
      <c r="BO100" s="157"/>
      <c r="BP100" s="159">
        <f t="shared" ca="1" si="30"/>
        <v>1</v>
      </c>
      <c r="BQ100" s="159">
        <f t="shared" ca="1" si="31"/>
        <v>1</v>
      </c>
      <c r="BR100" s="159">
        <f t="shared" si="5"/>
        <v>1</v>
      </c>
      <c r="BS100" s="159" t="str">
        <f t="shared" si="6"/>
        <v>symbol</v>
      </c>
      <c r="BT100" s="157" t="str">
        <f>IF(scriv!V62&lt;&gt;"",scriv!V62,
IF(E100="",IFERROR(VLOOKUP(BL100,$AH$40:$BT$638,39,FALSE),$BT$36),
$BT$37))</f>
        <v>uno</v>
      </c>
      <c r="BU100" s="166">
        <f t="shared" ca="1" si="32"/>
        <v>2000</v>
      </c>
      <c r="BV100" s="166">
        <f t="shared" ca="1" si="33"/>
        <v>39.01</v>
      </c>
      <c r="BW100" s="166">
        <f t="shared" ca="1" si="34"/>
        <v>0</v>
      </c>
      <c r="BX100" s="166">
        <f t="shared" ca="1" si="35"/>
        <v>0</v>
      </c>
      <c r="BY100" s="180" t="str">
        <f t="shared" si="36"/>
        <v/>
      </c>
      <c r="BZ100" s="180" t="str">
        <f t="shared" si="37"/>
        <v/>
      </c>
      <c r="CA100" s="81" t="str">
        <f>IF(scriv!E62&lt;&gt;"",scriv!E62,"")</f>
        <v/>
      </c>
      <c r="CB100" s="82">
        <f t="shared" si="9"/>
        <v>0</v>
      </c>
      <c r="CC100" s="82" t="str">
        <f t="shared" si="38"/>
        <v>2.10.4</v>
      </c>
      <c r="CD100" s="82" t="str">
        <f t="shared" si="39"/>
        <v>10.4</v>
      </c>
      <c r="CE100" s="82" t="str">
        <f t="shared" si="40"/>
        <v>4</v>
      </c>
      <c r="CF100" s="82" t="str">
        <f t="shared" si="41"/>
        <v>-</v>
      </c>
      <c r="CG100" s="82" t="str">
        <f t="shared" si="42"/>
        <v>-</v>
      </c>
      <c r="CH100" s="82" t="str">
        <f t="shared" si="43"/>
        <v>-</v>
      </c>
      <c r="CI100" s="82" t="str">
        <f t="shared" si="44"/>
        <v>-</v>
      </c>
      <c r="CJ100" s="82" t="str">
        <f t="shared" si="45"/>
        <v>-</v>
      </c>
      <c r="CK100" s="82" t="str">
        <f t="shared" si="46"/>
        <v>-</v>
      </c>
    </row>
    <row r="101" spans="1:89" s="82" customFormat="1" ht="18" customHeight="1">
      <c r="A101" s="81" t="str">
        <f>scriv!AL63</f>
        <v>ControllingUNOsdirectlyfromJS</v>
      </c>
      <c r="B101" s="81" t="str">
        <f>IF(scriv!D63&lt;&gt;"",scriv!D63,"")</f>
        <v>Controlling UNO's directly from JS</v>
      </c>
      <c r="C101" s="81" t="str">
        <f>IF( scriv!AP63&lt;&gt;"", IF(D101&lt;&gt;"","connection ","")&amp;scriv!AP63,IF(D101&lt;&gt;"","connection",""))</f>
        <v/>
      </c>
      <c r="D101" s="82" t="str">
        <f>scriv!AN63</f>
        <v/>
      </c>
      <c r="E101" s="82" t="str">
        <f>scriv!AO63</f>
        <v/>
      </c>
      <c r="F101" s="156">
        <f>ROW()</f>
        <v>101</v>
      </c>
      <c r="G101" s="288">
        <f>scriv!AC63</f>
        <v>0</v>
      </c>
      <c r="H101" s="288">
        <f>scriv!AD63</f>
        <v>0</v>
      </c>
      <c r="I101" s="81" t="str">
        <f>IF(scriv!AE63&lt;&gt;"",scriv!AE63,J101)</f>
        <v>Controlling UNOs Directly from Javascript_x000D_If you don't want to use the URL function, you can control the UNOs directly from javascript using:_x000D_idiagramSvg.idGroupObject["UNOId"].setThisToOn();_x000D_</v>
      </c>
      <c r="J101" s="81" t="str">
        <f>IF(scriv!AF63&lt;&gt;"",scriv!AF63,"")</f>
        <v>Controlling UNOs Directly from Javascript_x000D_If you don't want to use the URL function, you can control the UNOs directly from javascript using:_x000D_idiagramSvg.idGroupObject["UNOId"].setThisToOn();_x000D_</v>
      </c>
      <c r="K101" s="82" t="str">
        <f>IF(scriv!Y63&lt;&gt;"",scriv!Y63,$K$36)</f>
        <v>none</v>
      </c>
      <c r="L101" s="82">
        <f>IF(scriv!Z63&lt;&gt;"",scriv!Z63,$L$36)</f>
        <v>0</v>
      </c>
      <c r="M101" s="82" t="str">
        <f>IF(scriv!AA63&lt;&gt;"",scriv!AA63,$M$36)</f>
        <v>OpenClose</v>
      </c>
      <c r="N101" s="82">
        <f>IF(scriv!AB63&lt;&gt;"",scriv!AB63,$N$36)</f>
        <v>0</v>
      </c>
      <c r="O101" s="119" t="str">
        <f t="shared" si="8"/>
        <v/>
      </c>
      <c r="P101" s="81" t="str">
        <f>IF(scriv!I63&lt;&gt;"",scriv!I63,"")</f>
        <v/>
      </c>
      <c r="Q101" s="81" t="str">
        <f>IF(scriv!J63&lt;&gt;"",scriv!J63,"")</f>
        <v/>
      </c>
      <c r="R101" s="81">
        <f>IF(scriv!K63&lt;&gt;"",scriv!K63,
IF(I101&lt;&gt;"",1,$R$36))</f>
        <v>1</v>
      </c>
      <c r="S101" s="81" t="str">
        <f>IF(scriv!L63&lt;&gt;"",scriv!L63,
IF(scriv!AF63&lt;&gt;"",$S$36,"none"))</f>
        <v>hover</v>
      </c>
      <c r="T101" s="81" t="str">
        <f>IF(scriv!Q63&lt;&gt;"",scriv!Q63,"")</f>
        <v/>
      </c>
      <c r="U101" s="81" t="str">
        <f>IF(scriv!R63&lt;&gt;"",scriv!R63,"")</f>
        <v/>
      </c>
      <c r="V101" s="81" t="str">
        <f>IF(scriv!S63&lt;&gt;"",scriv!S63,"")</f>
        <v/>
      </c>
      <c r="W101" s="81" t="str">
        <f>IF(scriv!T63&lt;&gt;"",scriv!T63,"")</f>
        <v/>
      </c>
      <c r="X101" s="81" t="str">
        <f>IF($E101="",
( IF(scriv!AH63&lt;&gt;"", LEFT( scriv!AH63, FIND(",",scriv!AH63)-1) &amp; "=" &amp; $AH101 &amp; RIGHT( scriv!AH63, LEN(scriv!AH63) + 1 - FIND(",",scriv!AH63)),
  IF($X$36&lt;&gt;"",LEFT( X$36, FIND(",",X$36)-1) &amp; "=" &amp; $AH101 &amp; RIGHT( X$36, LEN(X$36) + 1 - FIND(",",X$36)),""))),
IF(scriv!M63&lt;&gt;"", LEFT( scriv!M63, FIND(",",scriv!M63)-1) &amp; "=" &amp; $AH101 &amp; RIGHT( scriv!M63, LEN(scriv!M63) + 1 - FIND(",",scriv!M63)),
LEFT( X$37, FIND(",",X$37)-1) &amp; "=" &amp; $AH101 &amp; RIGHT( X$37, LEN(X$37) + 1 - FIND(",",X$37))))</f>
        <v>fadeOn=ControllingUNOsdirectlyfromJS,0.8</v>
      </c>
      <c r="Y101" s="81" t="str">
        <f>IF($E101="",
( IF(scriv!AI63&lt;&gt;"", LEFT( scriv!AI63, FIND(",",scriv!AI63)-1) &amp; "=" &amp; $AH101 &amp; RIGHT( scriv!AI63, LEN(scriv!AI63) + 1 - FIND(",",scriv!AI63)),
  IF($Y$36&lt;&gt;"",LEFT( Y$36, FIND(",",Y$36)-1) &amp; "=" &amp; $AH101 &amp; RIGHT( Y$36, LEN(Y$36) + 1 - FIND(",",Y$36)),""))),
IF(scriv!N63&lt;&gt;"", LEFT( scriv!N63, FIND(",",scriv!N63)-1) &amp; "=" &amp; $AH101 &amp; RIGHT( scriv!N63, LEN(scriv!N63) + 1 - FIND(",",scriv!N63)),
LEFT( Y$37, FIND(",",Y$37)-1) &amp; "=" &amp; $AH101 &amp; RIGHT( Y$37, LEN(Y$37) + 1 - FIND(",",Y$37))))</f>
        <v>fadeOff=ControllingUNOsdirectlyfromJS,0.8</v>
      </c>
      <c r="Z101" s="81" t="str">
        <f>IF($E101="",
( IF(scriv!AJ63&lt;&gt;"", LEFT( scriv!AJ63, FIND(",",scriv!AJ63)-1) &amp; "=" &amp; $AH101 &amp; RIGHT( scriv!AJ63, LEN(scriv!AJ63) + 1 - FIND(",",scriv!AJ63)),
  IF($Z$36&lt;&gt;"",LEFT( Z$36, FIND(",",Z$36)-1) &amp; "=" &amp; $AH101 &amp; RIGHT( Z$36, LEN(Z$36) + 1 - FIND(",",Z$36)),""))),
IF(scriv!O63&lt;&gt;"", LEFT( scriv!O63, FIND(",",scriv!O63)-1) &amp; "=" &amp; $AH101 &amp; RIGHT( scriv!O63, LEN(scriv!O63) + 1 - FIND(",",scriv!O63)),
LEFT( Z$37, FIND(",",Z$37)-1) &amp; "=" &amp; $AH101 &amp; RIGHT( Z$37, LEN(Z$37) + 1 - FIND(",",Z$37))))</f>
        <v>fadeOpen=ControllingUNOsdirectlyfromJS,1.2</v>
      </c>
      <c r="AA101" s="81" t="str">
        <f>IF($E101="",
( IF(scriv!AK63&lt;&gt;"", LEFT( scriv!AK63, FIND(",",scriv!AK63)-1) &amp; "=" &amp; $AH101 &amp; RIGHT( scriv!AK63, LEN(scriv!AK63) + 1 - FIND(",",scriv!AK63)),
  IF($AA$36&lt;&gt;"",LEFT( AA$36, FIND(",",AA$36)-1) &amp; "=" &amp; $AH101 &amp; RIGHT( AA$36, LEN(AA$36) + 1 - FIND(",",AA$36)),""))),
IF(scriv!P63&lt;&gt;"", LEFT( scriv!P63, FIND(",",scriv!P63)-1) &amp; "=" &amp; $AH101 &amp; RIGHT( scriv!P63, LEN(scriv!P63) + 1 - FIND(",",scriv!P63)),
LEFT( AA$37, FIND(",",AA$37)-1) &amp; "=" &amp; $AH101 &amp; RIGHT( AA$37, LEN(AA$37) + 1 - FIND(",",AA$37))))</f>
        <v>fadeClose=ControllingUNOsdirectlyfromJS,1.2</v>
      </c>
      <c r="AB101" s="167" t="str">
        <f t="shared" si="2"/>
        <v>noTitle</v>
      </c>
      <c r="AC101" s="167"/>
      <c r="AD101" s="45"/>
      <c r="AE101" s="168"/>
      <c r="AF101" s="169" t="str">
        <f>IF(D101="",scriv!B63,"")</f>
        <v>2.10.5</v>
      </c>
      <c r="AG101" s="170" t="str">
        <f t="shared" si="10"/>
        <v/>
      </c>
      <c r="AH101" s="169" t="str">
        <f t="shared" si="11"/>
        <v>ControllingUNOsdirectlyfromJS</v>
      </c>
      <c r="AI101" s="169" t="str">
        <f t="shared" si="12"/>
        <v>Controlling UNO's directly from JS</v>
      </c>
      <c r="AJ101" s="86">
        <f>ROUNDDOWN( (LEN(scriv!B63)+1) / 2, 0 )</f>
        <v>3</v>
      </c>
      <c r="AK101" s="82">
        <f t="shared" si="13"/>
        <v>2</v>
      </c>
      <c r="AL101" s="82">
        <f t="shared" si="14"/>
        <v>10</v>
      </c>
      <c r="AM101" s="82">
        <f t="shared" si="15"/>
        <v>5</v>
      </c>
      <c r="AN101" s="82" t="str">
        <f t="shared" si="16"/>
        <v>-</v>
      </c>
      <c r="AO101" s="82" t="str">
        <f t="shared" si="17"/>
        <v>-</v>
      </c>
      <c r="AP101" s="82" t="str">
        <f t="shared" si="18"/>
        <v>-</v>
      </c>
      <c r="AQ101" s="82" t="str">
        <f t="shared" si="19"/>
        <v>-</v>
      </c>
      <c r="AR101" s="82" t="str">
        <f t="shared" si="20"/>
        <v>-</v>
      </c>
      <c r="AT101" s="82">
        <f t="shared" si="4"/>
        <v>2</v>
      </c>
      <c r="AU101" s="82">
        <f ca="1">IF(    MAX(OFFSET(AL101,0,0,MATCH("-",AL101:AL$638,0))) = 0,"",
IFERROR(MAX(OFFSET(AL101,0,0,MATCH("-",AL101:AL$638,0))),""))</f>
        <v>11</v>
      </c>
      <c r="AV101" s="82">
        <f ca="1">IF(    MAX(OFFSET(AM101,0,0,MATCH("-",AM101:AM$638,0))) = 0,"",
IFERROR(MAX(OFFSET(AM101,0,0,MATCH("-",AM101:AM$638,0))),""))</f>
        <v>43</v>
      </c>
      <c r="AW101" s="82" t="str">
        <f ca="1">IF(    MAX(OFFSET(AN101,0,0,MATCH("-",AN101:AN$638,0))) = 0,"",
IFERROR(MAX(OFFSET(AN101,0,0,MATCH("-",AN101:AN$638,0))),""))</f>
        <v/>
      </c>
      <c r="AX101" s="82" t="str">
        <f ca="1">IF(    MAX(OFFSET(AO101,0,0,MATCH("-",AO101:AO$638,0))) = 0,"",
IFERROR(MAX(OFFSET(AO101,0,0,MATCH("-",AO101:AO$638,0))),""))</f>
        <v/>
      </c>
      <c r="AY101" s="82" t="str">
        <f ca="1">IF(    MAX(OFFSET(AP101,0,0,MATCH("-",AP101:AP$638,0))) = 0,"",
IFERROR(MAX(OFFSET(AP101,0,0,MATCH("-",AP101:AP$638,0))),""))</f>
        <v/>
      </c>
      <c r="AZ101" s="82" t="str">
        <f ca="1">IF(    MAX(OFFSET(AQ101,0,0,MATCH("-",AQ101:AQ$638,0))) = 0,"",
IFERROR(MAX(OFFSET(AQ101,0,0,MATCH("-",AQ101:AQ$638,0))),""))</f>
        <v/>
      </c>
      <c r="BA101" s="82" t="str">
        <f ca="1">IF(    MAX(OFFSET(AR101,0,0,MATCH("-",AR101:AR$638,0))) = 0,"",
IFERROR(MAX(OFFSET(AR101,0,0,MATCH("-",AR101:AR$638,0))),""))</f>
        <v/>
      </c>
      <c r="BB101" s="112">
        <f t="shared" ca="1" si="21"/>
        <v>148.98520084566599</v>
      </c>
      <c r="BC101" s="111">
        <f t="shared" ca="1" si="22"/>
        <v>0</v>
      </c>
      <c r="BD101" s="112">
        <f t="shared" ca="1" si="23"/>
        <v>0</v>
      </c>
      <c r="BE101" s="111">
        <f t="shared" ca="1" si="24"/>
        <v>43.657505285412284</v>
      </c>
      <c r="BF101" s="113">
        <f t="shared" ca="1" si="25"/>
        <v>2000</v>
      </c>
      <c r="BG101" s="113">
        <f t="shared" ca="1" si="26"/>
        <v>0</v>
      </c>
      <c r="BH101" s="112">
        <f t="shared" ca="1" si="27"/>
        <v>2000</v>
      </c>
      <c r="BI101" s="112">
        <f t="shared" ca="1" si="28"/>
        <v>43.657505285412284</v>
      </c>
      <c r="BJ101" s="157"/>
      <c r="BK101" s="157"/>
      <c r="BL101" s="158" t="str">
        <f>scriv!AM63</f>
        <v>WritingCustomFunctions</v>
      </c>
      <c r="BM101" s="157"/>
      <c r="BN101" s="157" t="str">
        <f t="shared" si="29"/>
        <v>node</v>
      </c>
      <c r="BO101" s="157"/>
      <c r="BP101" s="159">
        <f t="shared" ca="1" si="30"/>
        <v>1</v>
      </c>
      <c r="BQ101" s="159">
        <f t="shared" ca="1" si="31"/>
        <v>1</v>
      </c>
      <c r="BR101" s="159">
        <f t="shared" si="5"/>
        <v>1</v>
      </c>
      <c r="BS101" s="159" t="str">
        <f t="shared" si="6"/>
        <v>symbol</v>
      </c>
      <c r="BT101" s="157" t="str">
        <f>IF(scriv!V63&lt;&gt;"",scriv!V63,
IF(E101="",IFERROR(VLOOKUP(BL101,$AH$40:$BT$638,39,FALSE),$BT$36),
$BT$37))</f>
        <v>uno</v>
      </c>
      <c r="BU101" s="166">
        <f t="shared" ca="1" si="32"/>
        <v>2000</v>
      </c>
      <c r="BV101" s="166">
        <f t="shared" ca="1" si="33"/>
        <v>43.66</v>
      </c>
      <c r="BW101" s="166">
        <f t="shared" ca="1" si="34"/>
        <v>0</v>
      </c>
      <c r="BX101" s="166">
        <f t="shared" ca="1" si="35"/>
        <v>0</v>
      </c>
      <c r="BY101" s="180" t="str">
        <f t="shared" si="36"/>
        <v/>
      </c>
      <c r="BZ101" s="180" t="str">
        <f t="shared" si="37"/>
        <v/>
      </c>
      <c r="CA101" s="81" t="str">
        <f>IF(scriv!E63&lt;&gt;"",scriv!E63,"")</f>
        <v/>
      </c>
      <c r="CB101" s="82">
        <f t="shared" si="9"/>
        <v>0</v>
      </c>
      <c r="CC101" s="82" t="str">
        <f t="shared" si="38"/>
        <v>2.10.5</v>
      </c>
      <c r="CD101" s="82" t="str">
        <f t="shared" si="39"/>
        <v>10.5</v>
      </c>
      <c r="CE101" s="82" t="str">
        <f t="shared" si="40"/>
        <v>5</v>
      </c>
      <c r="CF101" s="82" t="str">
        <f t="shared" si="41"/>
        <v>-</v>
      </c>
      <c r="CG101" s="82" t="str">
        <f t="shared" si="42"/>
        <v>-</v>
      </c>
      <c r="CH101" s="82" t="str">
        <f t="shared" si="43"/>
        <v>-</v>
      </c>
      <c r="CI101" s="82" t="str">
        <f t="shared" si="44"/>
        <v>-</v>
      </c>
      <c r="CJ101" s="82" t="str">
        <f t="shared" si="45"/>
        <v>-</v>
      </c>
      <c r="CK101" s="82" t="str">
        <f t="shared" si="46"/>
        <v>-</v>
      </c>
    </row>
    <row r="102" spans="1:89" s="82" customFormat="1" ht="18" customHeight="1">
      <c r="A102" s="81" t="str">
        <f>scriv!AL64</f>
        <v>UNODataList</v>
      </c>
      <c r="B102" s="81" t="str">
        <f>IF(scriv!D64&lt;&gt;"",scriv!D64,"")</f>
        <v>UNO Data List</v>
      </c>
      <c r="C102" s="81" t="str">
        <f>IF( scriv!AP64&lt;&gt;"", IF(D102&lt;&gt;"","connection ","")&amp;scriv!AP64,IF(D102&lt;&gt;"","connection",""))</f>
        <v/>
      </c>
      <c r="D102" s="82" t="str">
        <f>scriv!AN64</f>
        <v/>
      </c>
      <c r="E102" s="82" t="str">
        <f>scriv!AO64</f>
        <v/>
      </c>
      <c r="F102" s="156">
        <f>ROW()</f>
        <v>102</v>
      </c>
      <c r="G102" s="288">
        <f>scriv!AC64</f>
        <v>0</v>
      </c>
      <c r="H102" s="288">
        <f>scriv!AD64</f>
        <v>0</v>
      </c>
      <c r="I102" s="81" t="str">
        <f>IF(scriv!AE64&lt;&gt;"",scriv!AE64,J102)</f>
        <v>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v>
      </c>
      <c r="J102" s="81" t="str">
        <f>IF(scriv!AF64&lt;&gt;"",scriv!AF64,"")</f>
        <v>id_x000D_label_x000D_Subtitle_x000D_outlineNumber_x000D_outlineLevel_x000D_parent_x000D_classes_x000D_unoFrom_x000D_unoTo_x000D_param1_x000D_param2_x000D_param3_x000D_param4_x000D_shortDescription_x000D_longDescription_x000D_hoverAction_x000D_hoverFunction_x000D_clickAction_x000D_clickFunction_x000D_onDoubleClick_x000D_url_x000D_urlText_x000D_tooltip_x000D_infoPane_x000D_onURL_x000D_offURL_x000D_openURL_x000D_closeURL_x000D_onFunction_x000D_offFunction_x000D_openFunction_x000D_closeFunction_x000D_ttStyle_x000D_render_x000D_symbol_x000D_location_x000D_xpos_x000D_ypos_x000D_xsize_x000D_ysize_x000D_xoffset_x000D_yoffset_x000D_</v>
      </c>
      <c r="K102" s="82" t="str">
        <f>IF(scriv!Y64&lt;&gt;"",scriv!Y64,$K$36)</f>
        <v>none</v>
      </c>
      <c r="L102" s="82">
        <f>IF(scriv!Z64&lt;&gt;"",scriv!Z64,$L$36)</f>
        <v>0</v>
      </c>
      <c r="M102" s="82" t="str">
        <f>IF(scriv!AA64&lt;&gt;"",scriv!AA64,$M$36)</f>
        <v>OpenClose</v>
      </c>
      <c r="N102" s="82">
        <f>IF(scriv!AB64&lt;&gt;"",scriv!AB64,$N$36)</f>
        <v>0</v>
      </c>
      <c r="O102" s="119" t="str">
        <f t="shared" si="8"/>
        <v/>
      </c>
      <c r="P102" s="81" t="str">
        <f>IF(scriv!I64&lt;&gt;"",scriv!I64,"")</f>
        <v/>
      </c>
      <c r="Q102" s="81" t="str">
        <f>IF(scriv!J64&lt;&gt;"",scriv!J64,"")</f>
        <v/>
      </c>
      <c r="R102" s="81">
        <f>IF(scriv!K64&lt;&gt;"",scriv!K64,
IF(I102&lt;&gt;"",1,$R$36))</f>
        <v>1</v>
      </c>
      <c r="S102" s="81" t="str">
        <f>IF(scriv!L64&lt;&gt;"",scriv!L64,
IF(scriv!AF64&lt;&gt;"",$S$36,"none"))</f>
        <v>hover</v>
      </c>
      <c r="T102" s="81" t="str">
        <f>IF(scriv!Q64&lt;&gt;"",scriv!Q64,"")</f>
        <v/>
      </c>
      <c r="U102" s="81" t="str">
        <f>IF(scriv!R64&lt;&gt;"",scriv!R64,"")</f>
        <v/>
      </c>
      <c r="V102" s="81" t="str">
        <f>IF(scriv!S64&lt;&gt;"",scriv!S64,"")</f>
        <v/>
      </c>
      <c r="W102" s="81" t="str">
        <f>IF(scriv!T64&lt;&gt;"",scriv!T64,"")</f>
        <v/>
      </c>
      <c r="X102" s="81" t="str">
        <f>IF($E102="",
( IF(scriv!AH64&lt;&gt;"", LEFT( scriv!AH64, FIND(",",scriv!AH64)-1) &amp; "=" &amp; $AH102 &amp; RIGHT( scriv!AH64, LEN(scriv!AH64) + 1 - FIND(",",scriv!AH64)),
  IF($X$36&lt;&gt;"",LEFT( X$36, FIND(",",X$36)-1) &amp; "=" &amp; $AH102 &amp; RIGHT( X$36, LEN(X$36) + 1 - FIND(",",X$36)),""))),
IF(scriv!M64&lt;&gt;"", LEFT( scriv!M64, FIND(",",scriv!M64)-1) &amp; "=" &amp; $AH102 &amp; RIGHT( scriv!M64, LEN(scriv!M64) + 1 - FIND(",",scriv!M64)),
LEFT( X$37, FIND(",",X$37)-1) &amp; "=" &amp; $AH102 &amp; RIGHT( X$37, LEN(X$37) + 1 - FIND(",",X$37))))</f>
        <v>fadeOn=UNODataList,0.6</v>
      </c>
      <c r="Y102" s="81" t="str">
        <f>IF($E102="",
( IF(scriv!AI64&lt;&gt;"", LEFT( scriv!AI64, FIND(",",scriv!AI64)-1) &amp; "=" &amp; $AH102 &amp; RIGHT( scriv!AI64, LEN(scriv!AI64) + 1 - FIND(",",scriv!AI64)),
  IF($Y$36&lt;&gt;"",LEFT( Y$36, FIND(",",Y$36)-1) &amp; "=" &amp; $AH102 &amp; RIGHT( Y$36, LEN(Y$36) + 1 - FIND(",",Y$36)),""))),
IF(scriv!N64&lt;&gt;"", LEFT( scriv!N64, FIND(",",scriv!N64)-1) &amp; "=" &amp; $AH102 &amp; RIGHT( scriv!N64, LEN(scriv!N64) + 1 - FIND(",",scriv!N64)),
LEFT( Y$37, FIND(",",Y$37)-1) &amp; "=" &amp; $AH102 &amp; RIGHT( Y$37, LEN(Y$37) + 1 - FIND(",",Y$37))))</f>
        <v>fadeOff=UNODataList,0.6</v>
      </c>
      <c r="Z102" s="81" t="str">
        <f>IF($E102="",
( IF(scriv!AJ64&lt;&gt;"", LEFT( scriv!AJ64, FIND(",",scriv!AJ64)-1) &amp; "=" &amp; $AH102 &amp; RIGHT( scriv!AJ64, LEN(scriv!AJ64) + 1 - FIND(",",scriv!AJ64)),
  IF($Z$36&lt;&gt;"",LEFT( Z$36, FIND(",",Z$36)-1) &amp; "=" &amp; $AH102 &amp; RIGHT( Z$36, LEN(Z$36) + 1 - FIND(",",Z$36)),""))),
IF(scriv!O64&lt;&gt;"", LEFT( scriv!O64, FIND(",",scriv!O64)-1) &amp; "=" &amp; $AH102 &amp; RIGHT( scriv!O64, LEN(scriv!O64) + 1 - FIND(",",scriv!O64)),
LEFT( Z$37, FIND(",",Z$37)-1) &amp; "=" &amp; $AH102 &amp; RIGHT( Z$37, LEN(Z$37) + 1 - FIND(",",Z$37))))</f>
        <v>drawOpen=UNODataList,1.2</v>
      </c>
      <c r="AA102" s="81" t="str">
        <f>IF($E102="",
( IF(scriv!AK64&lt;&gt;"", LEFT( scriv!AK64, FIND(",",scriv!AK64)-1) &amp; "=" &amp; $AH102 &amp; RIGHT( scriv!AK64, LEN(scriv!AK64) + 1 - FIND(",",scriv!AK64)),
  IF($AA$36&lt;&gt;"",LEFT( AA$36, FIND(",",AA$36)-1) &amp; "=" &amp; $AH102 &amp; RIGHT( AA$36, LEN(AA$36) + 1 - FIND(",",AA$36)),""))),
IF(scriv!P64&lt;&gt;"", LEFT( scriv!P64, FIND(",",scriv!P64)-1) &amp; "=" &amp; $AH102 &amp; RIGHT( scriv!P64, LEN(scriv!P64) + 1 - FIND(",",scriv!P64)),
LEFT( AA$37, FIND(",",AA$37)-1) &amp; "=" &amp; $AH102 &amp; RIGHT( AA$37, LEN(AA$37) + 1 - FIND(",",AA$37))))</f>
        <v>drawClose=UNODataList,1.2</v>
      </c>
      <c r="AB102" s="167" t="str">
        <f t="shared" si="2"/>
        <v>noTitle</v>
      </c>
      <c r="AC102" s="167"/>
      <c r="AD102" s="45"/>
      <c r="AE102" s="168"/>
      <c r="AF102" s="169" t="str">
        <f>IF(D102="",scriv!B64,"")</f>
        <v>2.11.1</v>
      </c>
      <c r="AG102" s="170" t="str">
        <f t="shared" si="10"/>
        <v/>
      </c>
      <c r="AH102" s="169" t="str">
        <f t="shared" si="11"/>
        <v>UNODataList</v>
      </c>
      <c r="AI102" s="169" t="str">
        <f t="shared" si="12"/>
        <v>UNO Data List</v>
      </c>
      <c r="AJ102" s="86">
        <f>ROUNDDOWN( (LEN(scriv!B64)+1) / 2, 0 )</f>
        <v>3</v>
      </c>
      <c r="AK102" s="82">
        <f t="shared" si="13"/>
        <v>2</v>
      </c>
      <c r="AL102" s="82">
        <f t="shared" si="14"/>
        <v>11</v>
      </c>
      <c r="AM102" s="82">
        <f t="shared" si="15"/>
        <v>1</v>
      </c>
      <c r="AN102" s="82" t="str">
        <f t="shared" si="16"/>
        <v>-</v>
      </c>
      <c r="AO102" s="82" t="str">
        <f t="shared" si="17"/>
        <v>-</v>
      </c>
      <c r="AP102" s="82" t="str">
        <f t="shared" si="18"/>
        <v>-</v>
      </c>
      <c r="AQ102" s="82" t="str">
        <f t="shared" si="19"/>
        <v>-</v>
      </c>
      <c r="AR102" s="82" t="str">
        <f t="shared" si="20"/>
        <v>-</v>
      </c>
      <c r="AT102" s="82">
        <f t="shared" si="4"/>
        <v>2</v>
      </c>
      <c r="AU102" s="82">
        <f ca="1">IF(    MAX(OFFSET(AL102,0,0,MATCH("-",AL102:AL$638,0))) = 0,"",
IFERROR(MAX(OFFSET(AL102,0,0,MATCH("-",AL102:AL$638,0))),""))</f>
        <v>11</v>
      </c>
      <c r="AV102" s="82">
        <f ca="1">IF(    MAX(OFFSET(AM102,0,0,MATCH("-",AM102:AM$638,0))) = 0,"",
IFERROR(MAX(OFFSET(AM102,0,0,MATCH("-",AM102:AM$638,0))),""))</f>
        <v>43</v>
      </c>
      <c r="AW102" s="82" t="str">
        <f ca="1">IF(    MAX(OFFSET(AN102,0,0,MATCH("-",AN102:AN$638,0))) = 0,"",
IFERROR(MAX(OFFSET(AN102,0,0,MATCH("-",AN102:AN$638,0))),""))</f>
        <v/>
      </c>
      <c r="AX102" s="82" t="str">
        <f ca="1">IF(    MAX(OFFSET(AO102,0,0,MATCH("-",AO102:AO$638,0))) = 0,"",
IFERROR(MAX(OFFSET(AO102,0,0,MATCH("-",AO102:AO$638,0))),""))</f>
        <v/>
      </c>
      <c r="AY102" s="82" t="str">
        <f ca="1">IF(    MAX(OFFSET(AP102,0,0,MATCH("-",AP102:AP$638,0))) = 0,"",
IFERROR(MAX(OFFSET(AP102,0,0,MATCH("-",AP102:AP$638,0))),""))</f>
        <v/>
      </c>
      <c r="AZ102" s="82" t="str">
        <f ca="1">IF(    MAX(OFFSET(AQ102,0,0,MATCH("-",AQ102:AQ$638,0))) = 0,"",
IFERROR(MAX(OFFSET(AQ102,0,0,MATCH("-",AQ102:AQ$638,0))),""))</f>
        <v/>
      </c>
      <c r="BA102" s="82" t="str">
        <f ca="1">IF(    MAX(OFFSET(AR102,0,0,MATCH("-",AR102:AR$638,0))) = 0,"",
IFERROR(MAX(OFFSET(AR102,0,0,MATCH("-",AR102:AR$638,0))),""))</f>
        <v/>
      </c>
      <c r="BB102" s="112">
        <f t="shared" ca="1" si="21"/>
        <v>163.82663847780125</v>
      </c>
      <c r="BC102" s="111">
        <f t="shared" ca="1" si="22"/>
        <v>0</v>
      </c>
      <c r="BD102" s="112">
        <f t="shared" ca="1" si="23"/>
        <v>0</v>
      </c>
      <c r="BE102" s="111">
        <f t="shared" ca="1" si="24"/>
        <v>43.234672304439769</v>
      </c>
      <c r="BF102" s="113">
        <f t="shared" ca="1" si="25"/>
        <v>2000</v>
      </c>
      <c r="BG102" s="113">
        <f t="shared" ca="1" si="26"/>
        <v>0</v>
      </c>
      <c r="BH102" s="112">
        <f t="shared" ca="1" si="27"/>
        <v>2000</v>
      </c>
      <c r="BI102" s="112">
        <f t="shared" ca="1" si="28"/>
        <v>43.234672304439769</v>
      </c>
      <c r="BJ102" s="157"/>
      <c r="BK102" s="157"/>
      <c r="BL102" s="158" t="str">
        <f>scriv!AM64</f>
        <v>UNOData</v>
      </c>
      <c r="BM102" s="157"/>
      <c r="BN102" s="157" t="str">
        <f t="shared" si="29"/>
        <v>node</v>
      </c>
      <c r="BO102" s="157"/>
      <c r="BP102" s="159">
        <f t="shared" ca="1" si="30"/>
        <v>1</v>
      </c>
      <c r="BQ102" s="159">
        <f t="shared" ca="1" si="31"/>
        <v>1</v>
      </c>
      <c r="BR102" s="159">
        <f t="shared" si="5"/>
        <v>1</v>
      </c>
      <c r="BS102" s="159" t="str">
        <f t="shared" si="6"/>
        <v>symbol</v>
      </c>
      <c r="BT102" s="157" t="str">
        <f>IF(scriv!V64&lt;&gt;"",scriv!V64,
IF(E102="",IFERROR(VLOOKUP(BL102,$AH$40:$BT$638,39,FALSE),$BT$36),
$BT$37))</f>
        <v>NodeSquare</v>
      </c>
      <c r="BU102" s="166">
        <f t="shared" ca="1" si="32"/>
        <v>2000</v>
      </c>
      <c r="BV102" s="166">
        <f t="shared" ca="1" si="33"/>
        <v>43.23</v>
      </c>
      <c r="BW102" s="166">
        <f t="shared" ca="1" si="34"/>
        <v>0</v>
      </c>
      <c r="BX102" s="166">
        <f t="shared" ca="1" si="35"/>
        <v>0</v>
      </c>
      <c r="BY102" s="180" t="str">
        <f t="shared" si="36"/>
        <v/>
      </c>
      <c r="BZ102" s="180" t="str">
        <f t="shared" si="37"/>
        <v/>
      </c>
      <c r="CA102" s="81" t="str">
        <f>IF(scriv!E64&lt;&gt;"",scriv!E64,"")</f>
        <v/>
      </c>
      <c r="CB102" s="82">
        <f t="shared" si="9"/>
        <v>0</v>
      </c>
      <c r="CC102" s="82" t="str">
        <f t="shared" si="38"/>
        <v>2.11.1</v>
      </c>
      <c r="CD102" s="82" t="str">
        <f t="shared" si="39"/>
        <v>11.1</v>
      </c>
      <c r="CE102" s="82" t="str">
        <f t="shared" si="40"/>
        <v>1</v>
      </c>
      <c r="CF102" s="82" t="str">
        <f t="shared" si="41"/>
        <v>-</v>
      </c>
      <c r="CG102" s="82" t="str">
        <f t="shared" si="42"/>
        <v>-</v>
      </c>
      <c r="CH102" s="82" t="str">
        <f t="shared" si="43"/>
        <v>-</v>
      </c>
      <c r="CI102" s="82" t="str">
        <f t="shared" si="44"/>
        <v>-</v>
      </c>
      <c r="CJ102" s="82" t="str">
        <f t="shared" si="45"/>
        <v>-</v>
      </c>
      <c r="CK102" s="82" t="str">
        <f t="shared" si="46"/>
        <v>-</v>
      </c>
    </row>
    <row r="103" spans="1:89" s="82" customFormat="1" ht="18" customHeight="1">
      <c r="A103" s="81" t="str">
        <f>scriv!AL65</f>
        <v>id</v>
      </c>
      <c r="B103" s="81" t="str">
        <f>IF(scriv!D65&lt;&gt;"",scriv!D65,"")</f>
        <v>id</v>
      </c>
      <c r="C103" s="81" t="str">
        <f>IF( scriv!AP65&lt;&gt;"", IF(D103&lt;&gt;"","connection ","")&amp;scriv!AP65,IF(D103&lt;&gt;"","connection",""))</f>
        <v/>
      </c>
      <c r="D103" s="82" t="str">
        <f>scriv!AN65</f>
        <v/>
      </c>
      <c r="E103" s="82" t="str">
        <f>scriv!AO65</f>
        <v/>
      </c>
      <c r="F103" s="156">
        <f>ROW()</f>
        <v>103</v>
      </c>
      <c r="G103" s="288">
        <f>scriv!AC65</f>
        <v>0</v>
      </c>
      <c r="H103" s="288">
        <f>scriv!AD65</f>
        <v>0</v>
      </c>
      <c r="I103" s="81" t="str">
        <f>IF(scriv!AE65&lt;&gt;"",scriv!AE65,J103)</f>
        <v>Camelcase alphanumeric, no special characters or punctuation marks except for '-' dash._x000D__x000D_Usually just a a version of the label with spaces and special characters removed - only dashes allowed.</v>
      </c>
      <c r="J103" s="81" t="str">
        <f>IF(scriv!AF65&lt;&gt;"",scriv!AF65,"")</f>
        <v>Camelcase alphanumeric, no special characters or punctuation marks except for '-' dash._x000D__x000D_Usually just a a version of the label with spaces and special characters removed - only dashes allowed.</v>
      </c>
      <c r="K103" s="82" t="str">
        <f>IF(scriv!Y65&lt;&gt;"",scriv!Y65,$K$36)</f>
        <v>none</v>
      </c>
      <c r="L103" s="82">
        <f>IF(scriv!Z65&lt;&gt;"",scriv!Z65,$L$36)</f>
        <v>0</v>
      </c>
      <c r="M103" s="82" t="str">
        <f>IF(scriv!AA65&lt;&gt;"",scriv!AA65,$M$36)</f>
        <v>OpenClose</v>
      </c>
      <c r="N103" s="82">
        <f>IF(scriv!AB65&lt;&gt;"",scriv!AB65,$N$36)</f>
        <v>0</v>
      </c>
      <c r="O103" s="119" t="str">
        <f t="shared" si="8"/>
        <v/>
      </c>
      <c r="P103" s="81" t="str">
        <f>IF(scriv!I65&lt;&gt;"",scriv!I65,"")</f>
        <v/>
      </c>
      <c r="Q103" s="81" t="str">
        <f>IF(scriv!J65&lt;&gt;"",scriv!J65,"")</f>
        <v/>
      </c>
      <c r="R103" s="81">
        <f>IF(scriv!K65&lt;&gt;"",scriv!K65,
IF(I103&lt;&gt;"",1,$R$36))</f>
        <v>1</v>
      </c>
      <c r="S103" s="81" t="str">
        <f>IF(scriv!L65&lt;&gt;"",scriv!L65,
IF(scriv!AF65&lt;&gt;"",$S$36,"none"))</f>
        <v>hover</v>
      </c>
      <c r="T103" s="81" t="str">
        <f>IF(scriv!Q65&lt;&gt;"",scriv!Q65,"")</f>
        <v/>
      </c>
      <c r="U103" s="81" t="str">
        <f>IF(scriv!R65&lt;&gt;"",scriv!R65,"")</f>
        <v/>
      </c>
      <c r="V103" s="81" t="str">
        <f>IF(scriv!S65&lt;&gt;"",scriv!S65,"")</f>
        <v/>
      </c>
      <c r="W103" s="81" t="str">
        <f>IF(scriv!T65&lt;&gt;"",scriv!T65,"")</f>
        <v/>
      </c>
      <c r="X103" s="81" t="str">
        <f>IF($E103="",
( IF(scriv!AH65&lt;&gt;"", LEFT( scriv!AH65, FIND(",",scriv!AH65)-1) &amp; "=" &amp; $AH103 &amp; RIGHT( scriv!AH65, LEN(scriv!AH65) + 1 - FIND(",",scriv!AH65)),
  IF($X$36&lt;&gt;"",LEFT( X$36, FIND(",",X$36)-1) &amp; "=" &amp; $AH103 &amp; RIGHT( X$36, LEN(X$36) + 1 - FIND(",",X$36)),""))),
IF(scriv!M65&lt;&gt;"", LEFT( scriv!M65, FIND(",",scriv!M65)-1) &amp; "=" &amp; $AH103 &amp; RIGHT( scriv!M65, LEN(scriv!M65) + 1 - FIND(",",scriv!M65)),
LEFT( X$37, FIND(",",X$37)-1) &amp; "=" &amp; $AH103 &amp; RIGHT( X$37, LEN(X$37) + 1 - FIND(",",X$37))))</f>
        <v>fadeOn=id,0.6</v>
      </c>
      <c r="Y103" s="81" t="str">
        <f>IF($E103="",
( IF(scriv!AI65&lt;&gt;"", LEFT( scriv!AI65, FIND(",",scriv!AI65)-1) &amp; "=" &amp; $AH103 &amp; RIGHT( scriv!AI65, LEN(scriv!AI65) + 1 - FIND(",",scriv!AI65)),
  IF($Y$36&lt;&gt;"",LEFT( Y$36, FIND(",",Y$36)-1) &amp; "=" &amp; $AH103 &amp; RIGHT( Y$36, LEN(Y$36) + 1 - FIND(",",Y$36)),""))),
IF(scriv!N65&lt;&gt;"", LEFT( scriv!N65, FIND(",",scriv!N65)-1) &amp; "=" &amp; $AH103 &amp; RIGHT( scriv!N65, LEN(scriv!N65) + 1 - FIND(",",scriv!N65)),
LEFT( Y$37, FIND(",",Y$37)-1) &amp; "=" &amp; $AH103 &amp; RIGHT( Y$37, LEN(Y$37) + 1 - FIND(",",Y$37))))</f>
        <v>fadeOff=id,0.6</v>
      </c>
      <c r="Z103" s="81" t="str">
        <f>IF($E103="",
( IF(scriv!AJ65&lt;&gt;"", LEFT( scriv!AJ65, FIND(",",scriv!AJ65)-1) &amp; "=" &amp; $AH103 &amp; RIGHT( scriv!AJ65, LEN(scriv!AJ65) + 1 - FIND(",",scriv!AJ65)),
  IF($Z$36&lt;&gt;"",LEFT( Z$36, FIND(",",Z$36)-1) &amp; "=" &amp; $AH103 &amp; RIGHT( Z$36, LEN(Z$36) + 1 - FIND(",",Z$36)),""))),
IF(scriv!O65&lt;&gt;"", LEFT( scriv!O65, FIND(",",scriv!O65)-1) &amp; "=" &amp; $AH103 &amp; RIGHT( scriv!O65, LEN(scriv!O65) + 1 - FIND(",",scriv!O65)),
LEFT( Z$37, FIND(",",Z$37)-1) &amp; "=" &amp; $AH103 &amp; RIGHT( Z$37, LEN(Z$37) + 1 - FIND(",",Z$37))))</f>
        <v>drawOpen=id,1.2</v>
      </c>
      <c r="AA103" s="81" t="str">
        <f>IF($E103="",
( IF(scriv!AK65&lt;&gt;"", LEFT( scriv!AK65, FIND(",",scriv!AK65)-1) &amp; "=" &amp; $AH103 &amp; RIGHT( scriv!AK65, LEN(scriv!AK65) + 1 - FIND(",",scriv!AK65)),
  IF($AA$36&lt;&gt;"",LEFT( AA$36, FIND(",",AA$36)-1) &amp; "=" &amp; $AH103 &amp; RIGHT( AA$36, LEN(AA$36) + 1 - FIND(",",AA$36)),""))),
IF(scriv!P65&lt;&gt;"", LEFT( scriv!P65, FIND(",",scriv!P65)-1) &amp; "=" &amp; $AH103 &amp; RIGHT( scriv!P65, LEN(scriv!P65) + 1 - FIND(",",scriv!P65)),
LEFT( AA$37, FIND(",",AA$37)-1) &amp; "=" &amp; $AH103 &amp; RIGHT( AA$37, LEN(AA$37) + 1 - FIND(",",AA$37))))</f>
        <v>drawClose=id,1.2</v>
      </c>
      <c r="AB103" s="167" t="str">
        <f t="shared" ref="AB103:AB166" si="47">$AB$36</f>
        <v>noTitle</v>
      </c>
      <c r="AC103" s="167"/>
      <c r="AD103" s="45"/>
      <c r="AE103" s="168"/>
      <c r="AF103" s="169" t="str">
        <f>IF(D103="",scriv!B65,"")</f>
        <v>2.11.2</v>
      </c>
      <c r="AG103" s="170" t="str">
        <f t="shared" si="10"/>
        <v/>
      </c>
      <c r="AH103" s="169" t="str">
        <f t="shared" si="11"/>
        <v>id</v>
      </c>
      <c r="AI103" s="169" t="str">
        <f t="shared" si="12"/>
        <v>id</v>
      </c>
      <c r="AJ103" s="86">
        <f>ROUNDDOWN( (LEN(scriv!B65)+1) / 2, 0 )</f>
        <v>3</v>
      </c>
      <c r="AK103" s="82">
        <f t="shared" si="13"/>
        <v>2</v>
      </c>
      <c r="AL103" s="82">
        <f t="shared" si="14"/>
        <v>11</v>
      </c>
      <c r="AM103" s="82">
        <f t="shared" si="15"/>
        <v>2</v>
      </c>
      <c r="AN103" s="82" t="str">
        <f t="shared" si="16"/>
        <v>-</v>
      </c>
      <c r="AO103" s="82" t="str">
        <f t="shared" si="17"/>
        <v>-</v>
      </c>
      <c r="AP103" s="82" t="str">
        <f t="shared" si="18"/>
        <v>-</v>
      </c>
      <c r="AQ103" s="82" t="str">
        <f t="shared" si="19"/>
        <v>-</v>
      </c>
      <c r="AR103" s="82" t="str">
        <f t="shared" si="20"/>
        <v>-</v>
      </c>
      <c r="AT103" s="82">
        <f t="shared" si="4"/>
        <v>2</v>
      </c>
      <c r="AU103" s="82">
        <f ca="1">IF(    MAX(OFFSET(AL103,0,0,MATCH("-",AL103:AL$638,0))) = 0,"",
IFERROR(MAX(OFFSET(AL103,0,0,MATCH("-",AL103:AL$638,0))),""))</f>
        <v>11</v>
      </c>
      <c r="AV103" s="82">
        <f ca="1">IF(    MAX(OFFSET(AM103,0,0,MATCH("-",AM103:AM$638,0))) = 0,"",
IFERROR(MAX(OFFSET(AM103,0,0,MATCH("-",AM103:AM$638,0))),""))</f>
        <v>43</v>
      </c>
      <c r="AW103" s="82" t="str">
        <f ca="1">IF(    MAX(OFFSET(AN103,0,0,MATCH("-",AN103:AN$638,0))) = 0,"",
IFERROR(MAX(OFFSET(AN103,0,0,MATCH("-",AN103:AN$638,0))),""))</f>
        <v/>
      </c>
      <c r="AX103" s="82" t="str">
        <f ca="1">IF(    MAX(OFFSET(AO103,0,0,MATCH("-",AO103:AO$638,0))) = 0,"",
IFERROR(MAX(OFFSET(AO103,0,0,MATCH("-",AO103:AO$638,0))),""))</f>
        <v/>
      </c>
      <c r="AY103" s="82" t="str">
        <f ca="1">IF(    MAX(OFFSET(AP103,0,0,MATCH("-",AP103:AP$638,0))) = 0,"",
IFERROR(MAX(OFFSET(AP103,0,0,MATCH("-",AP103:AP$638,0))),""))</f>
        <v/>
      </c>
      <c r="AZ103" s="82" t="str">
        <f ca="1">IF(    MAX(OFFSET(AQ103,0,0,MATCH("-",AQ103:AQ$638,0))) = 0,"",
IFERROR(MAX(OFFSET(AQ103,0,0,MATCH("-",AQ103:AQ$638,0))),""))</f>
        <v/>
      </c>
      <c r="BA103" s="82" t="str">
        <f ca="1">IF(    MAX(OFFSET(AR103,0,0,MATCH("-",AR103:AR$638,0))) = 0,"",
IFERROR(MAX(OFFSET(AR103,0,0,MATCH("-",AR103:AR$638,0))),""))</f>
        <v/>
      </c>
      <c r="BB103" s="112">
        <f t="shared" ca="1" si="21"/>
        <v>164.20718816067654</v>
      </c>
      <c r="BC103" s="111">
        <f t="shared" ca="1" si="22"/>
        <v>0</v>
      </c>
      <c r="BD103" s="112">
        <f t="shared" ca="1" si="23"/>
        <v>0</v>
      </c>
      <c r="BE103" s="111">
        <f t="shared" ca="1" si="24"/>
        <v>47.885835095137438</v>
      </c>
      <c r="BF103" s="113">
        <f t="shared" ca="1" si="25"/>
        <v>2000</v>
      </c>
      <c r="BG103" s="113">
        <f t="shared" ca="1" si="26"/>
        <v>0</v>
      </c>
      <c r="BH103" s="112">
        <f t="shared" ca="1" si="27"/>
        <v>2000</v>
      </c>
      <c r="BI103" s="112">
        <f t="shared" ca="1" si="28"/>
        <v>47.885835095137438</v>
      </c>
      <c r="BJ103" s="157"/>
      <c r="BK103" s="157"/>
      <c r="BL103" s="158" t="str">
        <f>scriv!AM65</f>
        <v>UNOData</v>
      </c>
      <c r="BM103" s="157"/>
      <c r="BN103" s="157" t="str">
        <f t="shared" si="29"/>
        <v>node</v>
      </c>
      <c r="BO103" s="157"/>
      <c r="BP103" s="159">
        <f t="shared" ca="1" si="30"/>
        <v>1</v>
      </c>
      <c r="BQ103" s="159">
        <f t="shared" ca="1" si="31"/>
        <v>1</v>
      </c>
      <c r="BR103" s="159">
        <f t="shared" si="5"/>
        <v>1</v>
      </c>
      <c r="BS103" s="159" t="str">
        <f t="shared" si="6"/>
        <v>symbol</v>
      </c>
      <c r="BT103" s="157" t="str">
        <f>IF(scriv!V65&lt;&gt;"",scriv!V65,
IF(E103="",IFERROR(VLOOKUP(BL103,$AH$40:$BT$638,39,FALSE),$BT$36),
$BT$37))</f>
        <v>NodeSquare</v>
      </c>
      <c r="BU103" s="166">
        <f t="shared" ca="1" si="32"/>
        <v>2000</v>
      </c>
      <c r="BV103" s="166">
        <f t="shared" ca="1" si="33"/>
        <v>47.89</v>
      </c>
      <c r="BW103" s="166">
        <f t="shared" ca="1" si="34"/>
        <v>0</v>
      </c>
      <c r="BX103" s="166">
        <f t="shared" ca="1" si="35"/>
        <v>0</v>
      </c>
      <c r="BY103" s="180" t="str">
        <f t="shared" si="36"/>
        <v/>
      </c>
      <c r="BZ103" s="180" t="str">
        <f t="shared" si="37"/>
        <v/>
      </c>
      <c r="CA103" s="81" t="str">
        <f>IF(scriv!E65&lt;&gt;"",scriv!E65,"")</f>
        <v/>
      </c>
      <c r="CB103" s="82">
        <f t="shared" si="9"/>
        <v>0</v>
      </c>
      <c r="CC103" s="82" t="str">
        <f t="shared" si="38"/>
        <v>2.11.2</v>
      </c>
      <c r="CD103" s="82" t="str">
        <f t="shared" si="39"/>
        <v>11.2</v>
      </c>
      <c r="CE103" s="82" t="str">
        <f t="shared" si="40"/>
        <v>2</v>
      </c>
      <c r="CF103" s="82" t="str">
        <f t="shared" si="41"/>
        <v>-</v>
      </c>
      <c r="CG103" s="82" t="str">
        <f t="shared" si="42"/>
        <v>-</v>
      </c>
      <c r="CH103" s="82" t="str">
        <f t="shared" si="43"/>
        <v>-</v>
      </c>
      <c r="CI103" s="82" t="str">
        <f t="shared" si="44"/>
        <v>-</v>
      </c>
      <c r="CJ103" s="82" t="str">
        <f t="shared" si="45"/>
        <v>-</v>
      </c>
      <c r="CK103" s="82" t="str">
        <f t="shared" si="46"/>
        <v>-</v>
      </c>
    </row>
    <row r="104" spans="1:89" s="82" customFormat="1" ht="18" customHeight="1">
      <c r="A104" s="81" t="str">
        <f>scriv!AL66</f>
        <v>label</v>
      </c>
      <c r="B104" s="81" t="str">
        <f>IF(scriv!D66&lt;&gt;"",scriv!D66,"")</f>
        <v>label</v>
      </c>
      <c r="C104" s="81" t="str">
        <f>IF( scriv!AP66&lt;&gt;"", IF(D104&lt;&gt;"","connection ","")&amp;scriv!AP66,IF(D104&lt;&gt;"","connection",""))</f>
        <v/>
      </c>
      <c r="D104" s="82" t="str">
        <f>scriv!AN66</f>
        <v/>
      </c>
      <c r="E104" s="82" t="str">
        <f>scriv!AO66</f>
        <v/>
      </c>
      <c r="F104" s="156">
        <f>ROW()</f>
        <v>104</v>
      </c>
      <c r="G104" s="288">
        <f>scriv!AC66</f>
        <v>0</v>
      </c>
      <c r="H104" s="288">
        <f>scriv!AD66</f>
        <v>0</v>
      </c>
      <c r="I104" s="81" t="str">
        <f>IF(scriv!AE66&lt;&gt;"",scriv!AE66,J104)</f>
        <v>Text label for the UNO: used in the info-pane and tooltips._x000D__x000D_This is the text from Scrivener's 'Title'.</v>
      </c>
      <c r="J104" s="81" t="str">
        <f>IF(scriv!AF66&lt;&gt;"",scriv!AF66,"")</f>
        <v>Text label for the UNO: used in the info-pane and tooltips._x000D__x000D_This is the text from Scrivener's 'Title'.</v>
      </c>
      <c r="K104" s="82" t="str">
        <f>IF(scriv!Y66&lt;&gt;"",scriv!Y66,$K$36)</f>
        <v>none</v>
      </c>
      <c r="L104" s="82">
        <f>IF(scriv!Z66&lt;&gt;"",scriv!Z66,$L$36)</f>
        <v>0</v>
      </c>
      <c r="M104" s="82" t="str">
        <f>IF(scriv!AA66&lt;&gt;"",scriv!AA66,$M$36)</f>
        <v>OpenClose</v>
      </c>
      <c r="N104" s="82">
        <f>IF(scriv!AB66&lt;&gt;"",scriv!AB66,$N$36)</f>
        <v>0</v>
      </c>
      <c r="O104" s="119" t="str">
        <f t="shared" si="8"/>
        <v/>
      </c>
      <c r="P104" s="81" t="str">
        <f>IF(scriv!I66&lt;&gt;"",scriv!I66,"")</f>
        <v/>
      </c>
      <c r="Q104" s="81" t="str">
        <f>IF(scriv!J66&lt;&gt;"",scriv!J66,"")</f>
        <v/>
      </c>
      <c r="R104" s="81">
        <f>IF(scriv!K66&lt;&gt;"",scriv!K66,
IF(I104&lt;&gt;"",1,$R$36))</f>
        <v>1</v>
      </c>
      <c r="S104" s="81" t="str">
        <f>IF(scriv!L66&lt;&gt;"",scriv!L66,
IF(scriv!AF66&lt;&gt;"",$S$36,"none"))</f>
        <v>hover</v>
      </c>
      <c r="T104" s="81" t="str">
        <f>IF(scriv!Q66&lt;&gt;"",scriv!Q66,"")</f>
        <v/>
      </c>
      <c r="U104" s="81" t="str">
        <f>IF(scriv!R66&lt;&gt;"",scriv!R66,"")</f>
        <v/>
      </c>
      <c r="V104" s="81" t="str">
        <f>IF(scriv!S66&lt;&gt;"",scriv!S66,"")</f>
        <v/>
      </c>
      <c r="W104" s="81" t="str">
        <f>IF(scriv!T66&lt;&gt;"",scriv!T66,"")</f>
        <v/>
      </c>
      <c r="X104" s="81" t="str">
        <f>IF($E104="",
( IF(scriv!AH66&lt;&gt;"", LEFT( scriv!AH66, FIND(",",scriv!AH66)-1) &amp; "=" &amp; $AH104 &amp; RIGHT( scriv!AH66, LEN(scriv!AH66) + 1 - FIND(",",scriv!AH66)),
  IF($X$36&lt;&gt;"",LEFT( X$36, FIND(",",X$36)-1) &amp; "=" &amp; $AH104 &amp; RIGHT( X$36, LEN(X$36) + 1 - FIND(",",X$36)),""))),
IF(scriv!M66&lt;&gt;"", LEFT( scriv!M66, FIND(",",scriv!M66)-1) &amp; "=" &amp; $AH104 &amp; RIGHT( scriv!M66, LEN(scriv!M66) + 1 - FIND(",",scriv!M66)),
LEFT( X$37, FIND(",",X$37)-1) &amp; "=" &amp; $AH104 &amp; RIGHT( X$37, LEN(X$37) + 1 - FIND(",",X$37))))</f>
        <v>fadeOn=label,0.6</v>
      </c>
      <c r="Y104" s="81" t="str">
        <f>IF($E104="",
( IF(scriv!AI66&lt;&gt;"", LEFT( scriv!AI66, FIND(",",scriv!AI66)-1) &amp; "=" &amp; $AH104 &amp; RIGHT( scriv!AI66, LEN(scriv!AI66) + 1 - FIND(",",scriv!AI66)),
  IF($Y$36&lt;&gt;"",LEFT( Y$36, FIND(",",Y$36)-1) &amp; "=" &amp; $AH104 &amp; RIGHT( Y$36, LEN(Y$36) + 1 - FIND(",",Y$36)),""))),
IF(scriv!N66&lt;&gt;"", LEFT( scriv!N66, FIND(",",scriv!N66)-1) &amp; "=" &amp; $AH104 &amp; RIGHT( scriv!N66, LEN(scriv!N66) + 1 - FIND(",",scriv!N66)),
LEFT( Y$37, FIND(",",Y$37)-1) &amp; "=" &amp; $AH104 &amp; RIGHT( Y$37, LEN(Y$37) + 1 - FIND(",",Y$37))))</f>
        <v>fadeOff=label,0.6</v>
      </c>
      <c r="Z104" s="81" t="str">
        <f>IF($E104="",
( IF(scriv!AJ66&lt;&gt;"", LEFT( scriv!AJ66, FIND(",",scriv!AJ66)-1) &amp; "=" &amp; $AH104 &amp; RIGHT( scriv!AJ66, LEN(scriv!AJ66) + 1 - FIND(",",scriv!AJ66)),
  IF($Z$36&lt;&gt;"",LEFT( Z$36, FIND(",",Z$36)-1) &amp; "=" &amp; $AH104 &amp; RIGHT( Z$36, LEN(Z$36) + 1 - FIND(",",Z$36)),""))),
IF(scriv!O66&lt;&gt;"", LEFT( scriv!O66, FIND(",",scriv!O66)-1) &amp; "=" &amp; $AH104 &amp; RIGHT( scriv!O66, LEN(scriv!O66) + 1 - FIND(",",scriv!O66)),
LEFT( Z$37, FIND(",",Z$37)-1) &amp; "=" &amp; $AH104 &amp; RIGHT( Z$37, LEN(Z$37) + 1 - FIND(",",Z$37))))</f>
        <v>drawOpen=label,1.2</v>
      </c>
      <c r="AA104" s="81" t="str">
        <f>IF($E104="",
( IF(scriv!AK66&lt;&gt;"", LEFT( scriv!AK66, FIND(",",scriv!AK66)-1) &amp; "=" &amp; $AH104 &amp; RIGHT( scriv!AK66, LEN(scriv!AK66) + 1 - FIND(",",scriv!AK66)),
  IF($AA$36&lt;&gt;"",LEFT( AA$36, FIND(",",AA$36)-1) &amp; "=" &amp; $AH104 &amp; RIGHT( AA$36, LEN(AA$36) + 1 - FIND(",",AA$36)),""))),
IF(scriv!P66&lt;&gt;"", LEFT( scriv!P66, FIND(",",scriv!P66)-1) &amp; "=" &amp; $AH104 &amp; RIGHT( scriv!P66, LEN(scriv!P66) + 1 - FIND(",",scriv!P66)),
LEFT( AA$37, FIND(",",AA$37)-1) &amp; "=" &amp; $AH104 &amp; RIGHT( AA$37, LEN(AA$37) + 1 - FIND(",",AA$37))))</f>
        <v>drawClose=label,1.2</v>
      </c>
      <c r="AB104" s="167" t="str">
        <f t="shared" si="47"/>
        <v>noTitle</v>
      </c>
      <c r="AC104" s="167"/>
      <c r="AD104" s="45"/>
      <c r="AE104" s="168"/>
      <c r="AF104" s="169" t="str">
        <f>IF(D104="",scriv!B66,"")</f>
        <v>2.11.3</v>
      </c>
      <c r="AG104" s="170" t="str">
        <f t="shared" si="10"/>
        <v/>
      </c>
      <c r="AH104" s="169" t="str">
        <f t="shared" si="11"/>
        <v>label</v>
      </c>
      <c r="AI104" s="169" t="str">
        <f t="shared" si="12"/>
        <v>label</v>
      </c>
      <c r="AJ104" s="86">
        <f>ROUNDDOWN( (LEN(scriv!B66)+1) / 2, 0 )</f>
        <v>3</v>
      </c>
      <c r="AK104" s="82">
        <f t="shared" si="13"/>
        <v>2</v>
      </c>
      <c r="AL104" s="82">
        <f t="shared" si="14"/>
        <v>11</v>
      </c>
      <c r="AM104" s="82">
        <f t="shared" si="15"/>
        <v>3</v>
      </c>
      <c r="AN104" s="82" t="str">
        <f t="shared" si="16"/>
        <v>-</v>
      </c>
      <c r="AO104" s="82" t="str">
        <f t="shared" si="17"/>
        <v>-</v>
      </c>
      <c r="AP104" s="82" t="str">
        <f t="shared" si="18"/>
        <v>-</v>
      </c>
      <c r="AQ104" s="82" t="str">
        <f t="shared" si="19"/>
        <v>-</v>
      </c>
      <c r="AR104" s="82" t="str">
        <f t="shared" si="20"/>
        <v>-</v>
      </c>
      <c r="AT104" s="82">
        <f t="shared" si="4"/>
        <v>2</v>
      </c>
      <c r="AU104" s="82">
        <f ca="1">IF(    MAX(OFFSET(AL104,0,0,MATCH("-",AL104:AL$638,0))) = 0,"",
IFERROR(MAX(OFFSET(AL104,0,0,MATCH("-",AL104:AL$638,0))),""))</f>
        <v>11</v>
      </c>
      <c r="AV104" s="82">
        <f ca="1">IF(    MAX(OFFSET(AM104,0,0,MATCH("-",AM104:AM$638,0))) = 0,"",
IFERROR(MAX(OFFSET(AM104,0,0,MATCH("-",AM104:AM$638,0))),""))</f>
        <v>43</v>
      </c>
      <c r="AW104" s="82" t="str">
        <f ca="1">IF(    MAX(OFFSET(AN104,0,0,MATCH("-",AN104:AN$638,0))) = 0,"",
IFERROR(MAX(OFFSET(AN104,0,0,MATCH("-",AN104:AN$638,0))),""))</f>
        <v/>
      </c>
      <c r="AX104" s="82" t="str">
        <f ca="1">IF(    MAX(OFFSET(AO104,0,0,MATCH("-",AO104:AO$638,0))) = 0,"",
IFERROR(MAX(OFFSET(AO104,0,0,MATCH("-",AO104:AO$638,0))),""))</f>
        <v/>
      </c>
      <c r="AY104" s="82" t="str">
        <f ca="1">IF(    MAX(OFFSET(AP104,0,0,MATCH("-",AP104:AP$638,0))) = 0,"",
IFERROR(MAX(OFFSET(AP104,0,0,MATCH("-",AP104:AP$638,0))),""))</f>
        <v/>
      </c>
      <c r="AZ104" s="82" t="str">
        <f ca="1">IF(    MAX(OFFSET(AQ104,0,0,MATCH("-",AQ104:AQ$638,0))) = 0,"",
IFERROR(MAX(OFFSET(AQ104,0,0,MATCH("-",AQ104:AQ$638,0))),""))</f>
        <v/>
      </c>
      <c r="BA104" s="82" t="str">
        <f ca="1">IF(    MAX(OFFSET(AR104,0,0,MATCH("-",AR104:AR$638,0))) = 0,"",
IFERROR(MAX(OFFSET(AR104,0,0,MATCH("-",AR104:AR$638,0))),""))</f>
        <v/>
      </c>
      <c r="BB104" s="112">
        <f t="shared" ca="1" si="21"/>
        <v>164.58773784355179</v>
      </c>
      <c r="BC104" s="111">
        <f t="shared" ca="1" si="22"/>
        <v>0</v>
      </c>
      <c r="BD104" s="112">
        <f t="shared" ca="1" si="23"/>
        <v>0</v>
      </c>
      <c r="BE104" s="111">
        <f t="shared" ca="1" si="24"/>
        <v>52.53699788583512</v>
      </c>
      <c r="BF104" s="113">
        <f t="shared" ca="1" si="25"/>
        <v>2000</v>
      </c>
      <c r="BG104" s="113">
        <f t="shared" ca="1" si="26"/>
        <v>0</v>
      </c>
      <c r="BH104" s="112">
        <f t="shared" ca="1" si="27"/>
        <v>2000</v>
      </c>
      <c r="BI104" s="112">
        <f t="shared" ca="1" si="28"/>
        <v>52.53699788583512</v>
      </c>
      <c r="BJ104" s="157"/>
      <c r="BK104" s="157"/>
      <c r="BL104" s="158" t="str">
        <f>scriv!AM66</f>
        <v>UNOData</v>
      </c>
      <c r="BM104" s="157"/>
      <c r="BN104" s="157" t="str">
        <f t="shared" si="29"/>
        <v>node</v>
      </c>
      <c r="BO104" s="157"/>
      <c r="BP104" s="159">
        <f t="shared" ca="1" si="30"/>
        <v>1</v>
      </c>
      <c r="BQ104" s="159">
        <f t="shared" ca="1" si="31"/>
        <v>1</v>
      </c>
      <c r="BR104" s="159">
        <f t="shared" si="5"/>
        <v>1</v>
      </c>
      <c r="BS104" s="159" t="str">
        <f t="shared" si="6"/>
        <v>symbol</v>
      </c>
      <c r="BT104" s="157" t="str">
        <f>IF(scriv!V66&lt;&gt;"",scriv!V66,
IF(E104="",IFERROR(VLOOKUP(BL104,$AH$40:$BT$638,39,FALSE),$BT$36),
$BT$37))</f>
        <v>NodeSquare</v>
      </c>
      <c r="BU104" s="166">
        <f t="shared" ca="1" si="32"/>
        <v>2000</v>
      </c>
      <c r="BV104" s="166">
        <f t="shared" ca="1" si="33"/>
        <v>52.54</v>
      </c>
      <c r="BW104" s="166">
        <f t="shared" ca="1" si="34"/>
        <v>0</v>
      </c>
      <c r="BX104" s="166">
        <f t="shared" ca="1" si="35"/>
        <v>0</v>
      </c>
      <c r="BY104" s="180" t="str">
        <f t="shared" si="36"/>
        <v/>
      </c>
      <c r="BZ104" s="180" t="str">
        <f t="shared" si="37"/>
        <v/>
      </c>
      <c r="CA104" s="81" t="str">
        <f>IF(scriv!E66&lt;&gt;"",scriv!E66,"")</f>
        <v/>
      </c>
      <c r="CB104" s="82">
        <f t="shared" si="9"/>
        <v>0</v>
      </c>
      <c r="CC104" s="82" t="str">
        <f t="shared" si="38"/>
        <v>2.11.3</v>
      </c>
      <c r="CD104" s="82" t="str">
        <f t="shared" si="39"/>
        <v>11.3</v>
      </c>
      <c r="CE104" s="82" t="str">
        <f t="shared" si="40"/>
        <v>3</v>
      </c>
      <c r="CF104" s="82" t="str">
        <f t="shared" si="41"/>
        <v>-</v>
      </c>
      <c r="CG104" s="82" t="str">
        <f t="shared" si="42"/>
        <v>-</v>
      </c>
      <c r="CH104" s="82" t="str">
        <f t="shared" si="43"/>
        <v>-</v>
      </c>
      <c r="CI104" s="82" t="str">
        <f t="shared" si="44"/>
        <v>-</v>
      </c>
      <c r="CJ104" s="82" t="str">
        <f t="shared" si="45"/>
        <v>-</v>
      </c>
      <c r="CK104" s="82" t="str">
        <f t="shared" si="46"/>
        <v>-</v>
      </c>
    </row>
    <row r="105" spans="1:89" s="82" customFormat="1" ht="18" customHeight="1">
      <c r="A105" s="81" t="str">
        <f>scriv!AL67</f>
        <v>subtitle</v>
      </c>
      <c r="B105" s="81" t="str">
        <f>IF(scriv!D67&lt;&gt;"",scriv!D67,"")</f>
        <v>subtitle</v>
      </c>
      <c r="C105" s="81" t="str">
        <f>IF( scriv!AP67&lt;&gt;"", IF(D105&lt;&gt;"","connection ","")&amp;scriv!AP67,IF(D105&lt;&gt;"","connection",""))</f>
        <v/>
      </c>
      <c r="D105" s="82" t="str">
        <f>scriv!AN67</f>
        <v/>
      </c>
      <c r="E105" s="82" t="str">
        <f>scriv!AO67</f>
        <v/>
      </c>
      <c r="F105" s="156">
        <f>ROW()</f>
        <v>105</v>
      </c>
      <c r="G105" s="288">
        <f>scriv!AC67</f>
        <v>0</v>
      </c>
      <c r="H105" s="288">
        <f>scriv!AD67</f>
        <v>0</v>
      </c>
      <c r="I105" s="81" t="str">
        <f>IF(scriv!AE67&lt;&gt;"",scriv!AE67,J105)</f>
        <v>An optional subtitle that will be appended to the label in the map. Having a separate subtitle helps to keep the IDs shorter, and allows for formatting the subtitles differently in the map.</v>
      </c>
      <c r="J105" s="81" t="str">
        <f>IF(scriv!AF67&lt;&gt;"",scriv!AF67,"")</f>
        <v>An optional subtitle that will be appended to the label in the map. Having a separate subtitle helps to keep the IDs shorter, and allows for formatting the subtitles differently in the map.</v>
      </c>
      <c r="K105" s="82" t="str">
        <f>IF(scriv!Y67&lt;&gt;"",scriv!Y67,$K$36)</f>
        <v>none</v>
      </c>
      <c r="L105" s="82">
        <f>IF(scriv!Z67&lt;&gt;"",scriv!Z67,$L$36)</f>
        <v>0</v>
      </c>
      <c r="M105" s="82" t="str">
        <f>IF(scriv!AA67&lt;&gt;"",scriv!AA67,$M$36)</f>
        <v>OpenClose</v>
      </c>
      <c r="N105" s="82">
        <f>IF(scriv!AB67&lt;&gt;"",scriv!AB67,$N$36)</f>
        <v>0</v>
      </c>
      <c r="O105" s="119" t="str">
        <f t="shared" ref="O105:O168" si="48">IF(P105&lt;&gt;"","+++&amp;openLink="&amp;P105,"")</f>
        <v/>
      </c>
      <c r="P105" s="81" t="str">
        <f>IF(scriv!I67&lt;&gt;"",scriv!I67,"")</f>
        <v/>
      </c>
      <c r="Q105" s="81" t="str">
        <f>IF(scriv!J67&lt;&gt;"",scriv!J67,"")</f>
        <v/>
      </c>
      <c r="R105" s="81">
        <f>IF(scriv!K67&lt;&gt;"",scriv!K67,
IF(I105&lt;&gt;"",1,$R$36))</f>
        <v>1</v>
      </c>
      <c r="S105" s="81" t="str">
        <f>IF(scriv!L67&lt;&gt;"",scriv!L67,
IF(scriv!AF67&lt;&gt;"",$S$36,"none"))</f>
        <v>hover</v>
      </c>
      <c r="T105" s="81" t="str">
        <f>IF(scriv!Q67&lt;&gt;"",scriv!Q67,"")</f>
        <v/>
      </c>
      <c r="U105" s="81" t="str">
        <f>IF(scriv!R67&lt;&gt;"",scriv!R67,"")</f>
        <v/>
      </c>
      <c r="V105" s="81" t="str">
        <f>IF(scriv!S67&lt;&gt;"",scriv!S67,"")</f>
        <v/>
      </c>
      <c r="W105" s="81" t="str">
        <f>IF(scriv!T67&lt;&gt;"",scriv!T67,"")</f>
        <v/>
      </c>
      <c r="X105" s="81" t="str">
        <f>IF($E105="",
( IF(scriv!AH67&lt;&gt;"", LEFT( scriv!AH67, FIND(",",scriv!AH67)-1) &amp; "=" &amp; $AH105 &amp; RIGHT( scriv!AH67, LEN(scriv!AH67) + 1 - FIND(",",scriv!AH67)),
  IF($X$36&lt;&gt;"",LEFT( X$36, FIND(",",X$36)-1) &amp; "=" &amp; $AH105 &amp; RIGHT( X$36, LEN(X$36) + 1 - FIND(",",X$36)),""))),
IF(scriv!M67&lt;&gt;"", LEFT( scriv!M67, FIND(",",scriv!M67)-1) &amp; "=" &amp; $AH105 &amp; RIGHT( scriv!M67, LEN(scriv!M67) + 1 - FIND(",",scriv!M67)),
LEFT( X$37, FIND(",",X$37)-1) &amp; "=" &amp; $AH105 &amp; RIGHT( X$37, LEN(X$37) + 1 - FIND(",",X$37))))</f>
        <v>fadeOn=subtitle,0.6</v>
      </c>
      <c r="Y105" s="81" t="str">
        <f>IF($E105="",
( IF(scriv!AI67&lt;&gt;"", LEFT( scriv!AI67, FIND(",",scriv!AI67)-1) &amp; "=" &amp; $AH105 &amp; RIGHT( scriv!AI67, LEN(scriv!AI67) + 1 - FIND(",",scriv!AI67)),
  IF($Y$36&lt;&gt;"",LEFT( Y$36, FIND(",",Y$36)-1) &amp; "=" &amp; $AH105 &amp; RIGHT( Y$36, LEN(Y$36) + 1 - FIND(",",Y$36)),""))),
IF(scriv!N67&lt;&gt;"", LEFT( scriv!N67, FIND(",",scriv!N67)-1) &amp; "=" &amp; $AH105 &amp; RIGHT( scriv!N67, LEN(scriv!N67) + 1 - FIND(",",scriv!N67)),
LEFT( Y$37, FIND(",",Y$37)-1) &amp; "=" &amp; $AH105 &amp; RIGHT( Y$37, LEN(Y$37) + 1 - FIND(",",Y$37))))</f>
        <v>fadeOff=subtitle,0.6</v>
      </c>
      <c r="Z105" s="81" t="str">
        <f>IF($E105="",
( IF(scriv!AJ67&lt;&gt;"", LEFT( scriv!AJ67, FIND(",",scriv!AJ67)-1) &amp; "=" &amp; $AH105 &amp; RIGHT( scriv!AJ67, LEN(scriv!AJ67) + 1 - FIND(",",scriv!AJ67)),
  IF($Z$36&lt;&gt;"",LEFT( Z$36, FIND(",",Z$36)-1) &amp; "=" &amp; $AH105 &amp; RIGHT( Z$36, LEN(Z$36) + 1 - FIND(",",Z$36)),""))),
IF(scriv!O67&lt;&gt;"", LEFT( scriv!O67, FIND(",",scriv!O67)-1) &amp; "=" &amp; $AH105 &amp; RIGHT( scriv!O67, LEN(scriv!O67) + 1 - FIND(",",scriv!O67)),
LEFT( Z$37, FIND(",",Z$37)-1) &amp; "=" &amp; $AH105 &amp; RIGHT( Z$37, LEN(Z$37) + 1 - FIND(",",Z$37))))</f>
        <v>drawOpen=subtitle,1.2</v>
      </c>
      <c r="AA105" s="81" t="str">
        <f>IF($E105="",
( IF(scriv!AK67&lt;&gt;"", LEFT( scriv!AK67, FIND(",",scriv!AK67)-1) &amp; "=" &amp; $AH105 &amp; RIGHT( scriv!AK67, LEN(scriv!AK67) + 1 - FIND(",",scriv!AK67)),
  IF($AA$36&lt;&gt;"",LEFT( AA$36, FIND(",",AA$36)-1) &amp; "=" &amp; $AH105 &amp; RIGHT( AA$36, LEN(AA$36) + 1 - FIND(",",AA$36)),""))),
IF(scriv!P67&lt;&gt;"", LEFT( scriv!P67, FIND(",",scriv!P67)-1) &amp; "=" &amp; $AH105 &amp; RIGHT( scriv!P67, LEN(scriv!P67) + 1 - FIND(",",scriv!P67)),
LEFT( AA$37, FIND(",",AA$37)-1) &amp; "=" &amp; $AH105 &amp; RIGHT( AA$37, LEN(AA$37) + 1 - FIND(",",AA$37))))</f>
        <v>drawClose=subtitle,1.2</v>
      </c>
      <c r="AB105" s="167" t="str">
        <f t="shared" si="47"/>
        <v>noTitle</v>
      </c>
      <c r="AC105" s="167"/>
      <c r="AD105" s="45"/>
      <c r="AE105" s="168"/>
      <c r="AF105" s="169" t="str">
        <f>IF(D105="",scriv!B67,"")</f>
        <v>2.11.4</v>
      </c>
      <c r="AG105" s="170" t="str">
        <f t="shared" si="10"/>
        <v/>
      </c>
      <c r="AH105" s="169" t="str">
        <f t="shared" si="11"/>
        <v>subtitle</v>
      </c>
      <c r="AI105" s="169" t="str">
        <f t="shared" si="12"/>
        <v>subtitle</v>
      </c>
      <c r="AJ105" s="86">
        <f>ROUNDDOWN( (LEN(scriv!B67)+1) / 2, 0 )</f>
        <v>3</v>
      </c>
      <c r="AK105" s="82">
        <f t="shared" si="13"/>
        <v>2</v>
      </c>
      <c r="AL105" s="82">
        <f t="shared" si="14"/>
        <v>11</v>
      </c>
      <c r="AM105" s="82">
        <f t="shared" si="15"/>
        <v>4</v>
      </c>
      <c r="AN105" s="82" t="str">
        <f t="shared" si="16"/>
        <v>-</v>
      </c>
      <c r="AO105" s="82" t="str">
        <f t="shared" si="17"/>
        <v>-</v>
      </c>
      <c r="AP105" s="82" t="str">
        <f t="shared" si="18"/>
        <v>-</v>
      </c>
      <c r="AQ105" s="82" t="str">
        <f t="shared" si="19"/>
        <v>-</v>
      </c>
      <c r="AR105" s="82" t="str">
        <f t="shared" si="20"/>
        <v>-</v>
      </c>
      <c r="AT105" s="82">
        <f t="shared" si="4"/>
        <v>2</v>
      </c>
      <c r="AU105" s="82">
        <f ca="1">IF(    MAX(OFFSET(AL105,0,0,MATCH("-",AL105:AL$638,0))) = 0,"",
IFERROR(MAX(OFFSET(AL105,0,0,MATCH("-",AL105:AL$638,0))),""))</f>
        <v>11</v>
      </c>
      <c r="AV105" s="82">
        <f ca="1">IF(    MAX(OFFSET(AM105,0,0,MATCH("-",AM105:AM$638,0))) = 0,"",
IFERROR(MAX(OFFSET(AM105,0,0,MATCH("-",AM105:AM$638,0))),""))</f>
        <v>43</v>
      </c>
      <c r="AW105" s="82" t="str">
        <f ca="1">IF(    MAX(OFFSET(AN105,0,0,MATCH("-",AN105:AN$638,0))) = 0,"",
IFERROR(MAX(OFFSET(AN105,0,0,MATCH("-",AN105:AN$638,0))),""))</f>
        <v/>
      </c>
      <c r="AX105" s="82" t="str">
        <f ca="1">IF(    MAX(OFFSET(AO105,0,0,MATCH("-",AO105:AO$638,0))) = 0,"",
IFERROR(MAX(OFFSET(AO105,0,0,MATCH("-",AO105:AO$638,0))),""))</f>
        <v/>
      </c>
      <c r="AY105" s="82" t="str">
        <f ca="1">IF(    MAX(OFFSET(AP105,0,0,MATCH("-",AP105:AP$638,0))) = 0,"",
IFERROR(MAX(OFFSET(AP105,0,0,MATCH("-",AP105:AP$638,0))),""))</f>
        <v/>
      </c>
      <c r="AZ105" s="82" t="str">
        <f ca="1">IF(    MAX(OFFSET(AQ105,0,0,MATCH("-",AQ105:AQ$638,0))) = 0,"",
IFERROR(MAX(OFFSET(AQ105,0,0,MATCH("-",AQ105:AQ$638,0))),""))</f>
        <v/>
      </c>
      <c r="BA105" s="82" t="str">
        <f ca="1">IF(    MAX(OFFSET(AR105,0,0,MATCH("-",AR105:AR$638,0))) = 0,"",
IFERROR(MAX(OFFSET(AR105,0,0,MATCH("-",AR105:AR$638,0))),""))</f>
        <v/>
      </c>
      <c r="BB105" s="112">
        <f t="shared" ca="1" si="21"/>
        <v>164.96828752642705</v>
      </c>
      <c r="BC105" s="111">
        <f t="shared" ca="1" si="22"/>
        <v>0</v>
      </c>
      <c r="BD105" s="112">
        <f t="shared" ca="1" si="23"/>
        <v>0</v>
      </c>
      <c r="BE105" s="111">
        <f t="shared" ca="1" si="24"/>
        <v>57.188160676532789</v>
      </c>
      <c r="BF105" s="113">
        <f t="shared" ca="1" si="25"/>
        <v>2000</v>
      </c>
      <c r="BG105" s="113">
        <f t="shared" ca="1" si="26"/>
        <v>0</v>
      </c>
      <c r="BH105" s="112">
        <f t="shared" ca="1" si="27"/>
        <v>2000</v>
      </c>
      <c r="BI105" s="112">
        <f t="shared" ca="1" si="28"/>
        <v>57.188160676532789</v>
      </c>
      <c r="BJ105" s="157"/>
      <c r="BK105" s="157"/>
      <c r="BL105" s="158" t="str">
        <f>scriv!AM67</f>
        <v>UNOData</v>
      </c>
      <c r="BM105" s="157"/>
      <c r="BN105" s="157" t="str">
        <f t="shared" si="29"/>
        <v>node</v>
      </c>
      <c r="BO105" s="157"/>
      <c r="BP105" s="159">
        <f t="shared" ca="1" si="30"/>
        <v>1</v>
      </c>
      <c r="BQ105" s="159">
        <f t="shared" ca="1" si="31"/>
        <v>1</v>
      </c>
      <c r="BR105" s="159">
        <f t="shared" si="5"/>
        <v>1</v>
      </c>
      <c r="BS105" s="159" t="str">
        <f t="shared" si="6"/>
        <v>symbol</v>
      </c>
      <c r="BT105" s="157" t="str">
        <f>IF(scriv!V67&lt;&gt;"",scriv!V67,
IF(E105="",IFERROR(VLOOKUP(BL105,$AH$40:$BT$638,39,FALSE),$BT$36),
$BT$37))</f>
        <v>NodeSquare</v>
      </c>
      <c r="BU105" s="166">
        <f t="shared" ca="1" si="32"/>
        <v>2000</v>
      </c>
      <c r="BV105" s="166">
        <f t="shared" ca="1" si="33"/>
        <v>57.19</v>
      </c>
      <c r="BW105" s="166">
        <f t="shared" ca="1" si="34"/>
        <v>0</v>
      </c>
      <c r="BX105" s="166">
        <f t="shared" ca="1" si="35"/>
        <v>0</v>
      </c>
      <c r="BY105" s="180" t="str">
        <f t="shared" si="36"/>
        <v/>
      </c>
      <c r="BZ105" s="180" t="str">
        <f t="shared" si="37"/>
        <v/>
      </c>
      <c r="CA105" s="81" t="str">
        <f>IF(scriv!E67&lt;&gt;"",scriv!E67,"")</f>
        <v/>
      </c>
      <c r="CB105" s="82">
        <f t="shared" ref="CB105:CB168" si="49">$CB$36</f>
        <v>0</v>
      </c>
      <c r="CC105" s="82" t="str">
        <f t="shared" si="38"/>
        <v>2.11.4</v>
      </c>
      <c r="CD105" s="82" t="str">
        <f t="shared" si="39"/>
        <v>11.4</v>
      </c>
      <c r="CE105" s="82" t="str">
        <f t="shared" si="40"/>
        <v>4</v>
      </c>
      <c r="CF105" s="82" t="str">
        <f t="shared" si="41"/>
        <v>-</v>
      </c>
      <c r="CG105" s="82" t="str">
        <f t="shared" si="42"/>
        <v>-</v>
      </c>
      <c r="CH105" s="82" t="str">
        <f t="shared" si="43"/>
        <v>-</v>
      </c>
      <c r="CI105" s="82" t="str">
        <f t="shared" si="44"/>
        <v>-</v>
      </c>
      <c r="CJ105" s="82" t="str">
        <f t="shared" si="45"/>
        <v>-</v>
      </c>
      <c r="CK105" s="82" t="str">
        <f t="shared" si="46"/>
        <v>-</v>
      </c>
    </row>
    <row r="106" spans="1:89" s="82" customFormat="1" ht="18" customHeight="1">
      <c r="A106" s="81" t="str">
        <f>scriv!AL68</f>
        <v>outlineNumber</v>
      </c>
      <c r="B106" s="81" t="str">
        <f>IF(scriv!D68&lt;&gt;"",scriv!D68,"")</f>
        <v>outlineNumber</v>
      </c>
      <c r="C106" s="81" t="str">
        <f>IF( scriv!AP68&lt;&gt;"", IF(D106&lt;&gt;"","connection ","")&amp;scriv!AP68,IF(D106&lt;&gt;"","connection",""))</f>
        <v/>
      </c>
      <c r="D106" s="82" t="str">
        <f>scriv!AN68</f>
        <v/>
      </c>
      <c r="E106" s="82" t="str">
        <f>scriv!AO68</f>
        <v/>
      </c>
      <c r="F106" s="156">
        <f>ROW()</f>
        <v>106</v>
      </c>
      <c r="G106" s="288">
        <f>scriv!AC68</f>
        <v>0</v>
      </c>
      <c r="H106" s="288">
        <f>scriv!AD68</f>
        <v>0</v>
      </c>
      <c r="I106" s="81" t="str">
        <f>IF(scriv!AE68&lt;&gt;"",scriv!AE68,J106)</f>
        <v>Period separated outline number e.g. 4.2.3.4</v>
      </c>
      <c r="J106" s="81" t="str">
        <f>IF(scriv!AF68&lt;&gt;"",scriv!AF68,"")</f>
        <v>Period separated outline number e.g. 4.2.3.4</v>
      </c>
      <c r="K106" s="82" t="str">
        <f>IF(scriv!Y68&lt;&gt;"",scriv!Y68,$K$36)</f>
        <v>none</v>
      </c>
      <c r="L106" s="82">
        <f>IF(scriv!Z68&lt;&gt;"",scriv!Z68,$L$36)</f>
        <v>0</v>
      </c>
      <c r="M106" s="82" t="str">
        <f>IF(scriv!AA68&lt;&gt;"",scriv!AA68,$M$36)</f>
        <v>OpenClose</v>
      </c>
      <c r="N106" s="82">
        <f>IF(scriv!AB68&lt;&gt;"",scriv!AB68,$N$36)</f>
        <v>0</v>
      </c>
      <c r="O106" s="119" t="str">
        <f t="shared" si="48"/>
        <v/>
      </c>
      <c r="P106" s="81" t="str">
        <f>IF(scriv!I68&lt;&gt;"",scriv!I68,"")</f>
        <v/>
      </c>
      <c r="Q106" s="81" t="str">
        <f>IF(scriv!J68&lt;&gt;"",scriv!J68,"")</f>
        <v/>
      </c>
      <c r="R106" s="81">
        <f>IF(scriv!K68&lt;&gt;"",scriv!K68,
IF(I106&lt;&gt;"",1,$R$36))</f>
        <v>1</v>
      </c>
      <c r="S106" s="81" t="str">
        <f>IF(scriv!L68&lt;&gt;"",scriv!L68,
IF(scriv!AF68&lt;&gt;"",$S$36,"none"))</f>
        <v>hover</v>
      </c>
      <c r="T106" s="81" t="str">
        <f>IF(scriv!Q68&lt;&gt;"",scriv!Q68,"")</f>
        <v/>
      </c>
      <c r="U106" s="81" t="str">
        <f>IF(scriv!R68&lt;&gt;"",scriv!R68,"")</f>
        <v/>
      </c>
      <c r="V106" s="81" t="str">
        <f>IF(scriv!S68&lt;&gt;"",scriv!S68,"")</f>
        <v/>
      </c>
      <c r="W106" s="81" t="str">
        <f>IF(scriv!T68&lt;&gt;"",scriv!T68,"")</f>
        <v/>
      </c>
      <c r="X106" s="81" t="str">
        <f>IF($E106="",
( IF(scriv!AH68&lt;&gt;"", LEFT( scriv!AH68, FIND(",",scriv!AH68)-1) &amp; "=" &amp; $AH106 &amp; RIGHT( scriv!AH68, LEN(scriv!AH68) + 1 - FIND(",",scriv!AH68)),
  IF($X$36&lt;&gt;"",LEFT( X$36, FIND(",",X$36)-1) &amp; "=" &amp; $AH106 &amp; RIGHT( X$36, LEN(X$36) + 1 - FIND(",",X$36)),""))),
IF(scriv!M68&lt;&gt;"", LEFT( scriv!M68, FIND(",",scriv!M68)-1) &amp; "=" &amp; $AH106 &amp; RIGHT( scriv!M68, LEN(scriv!M68) + 1 - FIND(",",scriv!M68)),
LEFT( X$37, FIND(",",X$37)-1) &amp; "=" &amp; $AH106 &amp; RIGHT( X$37, LEN(X$37) + 1 - FIND(",",X$37))))</f>
        <v>fadeOn=outlineNumber,0.6</v>
      </c>
      <c r="Y106" s="81" t="str">
        <f>IF($E106="",
( IF(scriv!AI68&lt;&gt;"", LEFT( scriv!AI68, FIND(",",scriv!AI68)-1) &amp; "=" &amp; $AH106 &amp; RIGHT( scriv!AI68, LEN(scriv!AI68) + 1 - FIND(",",scriv!AI68)),
  IF($Y$36&lt;&gt;"",LEFT( Y$36, FIND(",",Y$36)-1) &amp; "=" &amp; $AH106 &amp; RIGHT( Y$36, LEN(Y$36) + 1 - FIND(",",Y$36)),""))),
IF(scriv!N68&lt;&gt;"", LEFT( scriv!N68, FIND(",",scriv!N68)-1) &amp; "=" &amp; $AH106 &amp; RIGHT( scriv!N68, LEN(scriv!N68) + 1 - FIND(",",scriv!N68)),
LEFT( Y$37, FIND(",",Y$37)-1) &amp; "=" &amp; $AH106 &amp; RIGHT( Y$37, LEN(Y$37) + 1 - FIND(",",Y$37))))</f>
        <v>fadeOff=outlineNumber,0.6</v>
      </c>
      <c r="Z106" s="81" t="str">
        <f>IF($E106="",
( IF(scriv!AJ68&lt;&gt;"", LEFT( scriv!AJ68, FIND(",",scriv!AJ68)-1) &amp; "=" &amp; $AH106 &amp; RIGHT( scriv!AJ68, LEN(scriv!AJ68) + 1 - FIND(",",scriv!AJ68)),
  IF($Z$36&lt;&gt;"",LEFT( Z$36, FIND(",",Z$36)-1) &amp; "=" &amp; $AH106 &amp; RIGHT( Z$36, LEN(Z$36) + 1 - FIND(",",Z$36)),""))),
IF(scriv!O68&lt;&gt;"", LEFT( scriv!O68, FIND(",",scriv!O68)-1) &amp; "=" &amp; $AH106 &amp; RIGHT( scriv!O68, LEN(scriv!O68) + 1 - FIND(",",scriv!O68)),
LEFT( Z$37, FIND(",",Z$37)-1) &amp; "=" &amp; $AH106 &amp; RIGHT( Z$37, LEN(Z$37) + 1 - FIND(",",Z$37))))</f>
        <v>drawOpen=outlineNumber,1.2</v>
      </c>
      <c r="AA106" s="81" t="str">
        <f>IF($E106="",
( IF(scriv!AK68&lt;&gt;"", LEFT( scriv!AK68, FIND(",",scriv!AK68)-1) &amp; "=" &amp; $AH106 &amp; RIGHT( scriv!AK68, LEN(scriv!AK68) + 1 - FIND(",",scriv!AK68)),
  IF($AA$36&lt;&gt;"",LEFT( AA$36, FIND(",",AA$36)-1) &amp; "=" &amp; $AH106 &amp; RIGHT( AA$36, LEN(AA$36) + 1 - FIND(",",AA$36)),""))),
IF(scriv!P68&lt;&gt;"", LEFT( scriv!P68, FIND(",",scriv!P68)-1) &amp; "=" &amp; $AH106 &amp; RIGHT( scriv!P68, LEN(scriv!P68) + 1 - FIND(",",scriv!P68)),
LEFT( AA$37, FIND(",",AA$37)-1) &amp; "=" &amp; $AH106 &amp; RIGHT( AA$37, LEN(AA$37) + 1 - FIND(",",AA$37))))</f>
        <v>drawClose=outlineNumber,1.2</v>
      </c>
      <c r="AB106" s="167" t="str">
        <f t="shared" si="47"/>
        <v>noTitle</v>
      </c>
      <c r="AC106" s="167"/>
      <c r="AD106" s="45"/>
      <c r="AE106" s="168"/>
      <c r="AF106" s="169" t="str">
        <f>IF(D106="",scriv!B68,"")</f>
        <v>2.11.5</v>
      </c>
      <c r="AG106" s="170" t="str">
        <f t="shared" ref="AG106:AG169" si="50">IF(AH106&lt;&gt;"",$AG$36,"")</f>
        <v/>
      </c>
      <c r="AH106" s="169" t="str">
        <f t="shared" ref="AH106:AH169" si="51">A106</f>
        <v>outlineNumber</v>
      </c>
      <c r="AI106" s="169" t="str">
        <f t="shared" ref="AI106:AI169" si="52">B106</f>
        <v>outlineNumber</v>
      </c>
      <c r="AJ106" s="86">
        <f>ROUNDDOWN( (LEN(scriv!B68)+1) / 2, 0 )</f>
        <v>3</v>
      </c>
      <c r="AK106" s="82">
        <f t="shared" ref="AK106:AK169" si="53">IF(CC106="","",
IF(CC106="-","-",
IF(ISERROR(LEFT(CC106,FIND(".",CC106)-1)),VALUE(CC106),
(VALUE(LEFT(CC106,FIND(".",CC106)-1))))))</f>
        <v>2</v>
      </c>
      <c r="AL106" s="82">
        <f t="shared" ref="AL106:AL169" si="54">IF(CD106="","",
IF(CD106="-","-",
IF(ISERROR(LEFT(CD106,FIND(".",CD106)-1)),VALUE(CD106),
(VALUE(LEFT(CD106,FIND(".",CD106)-1))))))</f>
        <v>11</v>
      </c>
      <c r="AM106" s="82">
        <f t="shared" ref="AM106:AM169" si="55">IF(CE106="","",
IF(CE106="-","-",
IF(ISERROR(LEFT(CE106,FIND(".",CE106)-1)),VALUE(CE106),
(VALUE(LEFT(CE106,FIND(".",CE106)-1))))))</f>
        <v>5</v>
      </c>
      <c r="AN106" s="82" t="str">
        <f t="shared" ref="AN106:AN169" si="56">IF(CF106="","",
IF(CF106="-","-",
IF(ISERROR(LEFT(CF106,FIND(".",CF106)-1)),VALUE(CF106),
(VALUE(LEFT(CF106,FIND(".",CF106)-1))))))</f>
        <v>-</v>
      </c>
      <c r="AO106" s="82" t="str">
        <f t="shared" ref="AO106:AO169" si="57">IF(CG106="","",
IF(CG106="-","-",
IF(ISERROR(LEFT(CG106,FIND(".",CG106)-1)),VALUE(CG106),
(VALUE(LEFT(CG106,FIND(".",CG106)-1))))))</f>
        <v>-</v>
      </c>
      <c r="AP106" s="82" t="str">
        <f t="shared" ref="AP106:AP169" si="58">IF(CH106="","",
IF(CH106="-","-",
IF(ISERROR(LEFT(CH106,FIND(".",CH106)-1)),VALUE(CH106),
(VALUE(LEFT(CH106,FIND(".",CH106)-1))))))</f>
        <v>-</v>
      </c>
      <c r="AQ106" s="82" t="str">
        <f t="shared" ref="AQ106:AQ169" si="59">IF(CI106="","",
IF(CI106="-","-",
IF(ISERROR(LEFT(CI106,FIND(".",CI106)-1)),VALUE(CI106),
(VALUE(LEFT(CI106,FIND(".",CI106)-1))))))</f>
        <v>-</v>
      </c>
      <c r="AR106" s="82" t="str">
        <f t="shared" ref="AR106:AR169" si="60">IF(CJ106="","",
IF(CJ106="-","-",
IF(ISERROR(LEFT(CJ106,FIND(".",CJ106)-1)),VALUE(CJ106),
(VALUE(LEFT(CJ106,FIND(".",CJ106)-1))))))</f>
        <v>-</v>
      </c>
      <c r="AT106" s="82">
        <f t="shared" ref="AT106:AT169" si="61">MAX($AK$40:$AK$140)</f>
        <v>2</v>
      </c>
      <c r="AU106" s="82">
        <f ca="1">IF(    MAX(OFFSET(AL106,0,0,MATCH("-",AL106:AL$638,0))) = 0,"",
IFERROR(MAX(OFFSET(AL106,0,0,MATCH("-",AL106:AL$638,0))),""))</f>
        <v>11</v>
      </c>
      <c r="AV106" s="82">
        <f ca="1">IF(    MAX(OFFSET(AM106,0,0,MATCH("-",AM106:AM$638,0))) = 0,"",
IFERROR(MAX(OFFSET(AM106,0,0,MATCH("-",AM106:AM$638,0))),""))</f>
        <v>43</v>
      </c>
      <c r="AW106" s="82" t="str">
        <f ca="1">IF(    MAX(OFFSET(AN106,0,0,MATCH("-",AN106:AN$638,0))) = 0,"",
IFERROR(MAX(OFFSET(AN106,0,0,MATCH("-",AN106:AN$638,0))),""))</f>
        <v/>
      </c>
      <c r="AX106" s="82" t="str">
        <f ca="1">IF(    MAX(OFFSET(AO106,0,0,MATCH("-",AO106:AO$638,0))) = 0,"",
IFERROR(MAX(OFFSET(AO106,0,0,MATCH("-",AO106:AO$638,0))),""))</f>
        <v/>
      </c>
      <c r="AY106" s="82" t="str">
        <f ca="1">IF(    MAX(OFFSET(AP106,0,0,MATCH("-",AP106:AP$638,0))) = 0,"",
IFERROR(MAX(OFFSET(AP106,0,0,MATCH("-",AP106:AP$638,0))),""))</f>
        <v/>
      </c>
      <c r="AZ106" s="82" t="str">
        <f ca="1">IF(    MAX(OFFSET(AQ106,0,0,MATCH("-",AQ106:AQ$638,0))) = 0,"",
IFERROR(MAX(OFFSET(AQ106,0,0,MATCH("-",AQ106:AQ$638,0))),""))</f>
        <v/>
      </c>
      <c r="BA106" s="82" t="str">
        <f ca="1">IF(    MAX(OFFSET(AR106,0,0,MATCH("-",AR106:AR$638,0))) = 0,"",
IFERROR(MAX(OFFSET(AR106,0,0,MATCH("-",AR106:AR$638,0))),""))</f>
        <v/>
      </c>
      <c r="BB106" s="112">
        <f t="shared" ref="BB106:BB169" ca="1" si="62">IF(AT106&lt;&gt;"",$BC$14/AT106*(AK106-1)-($BC$14)/2 + ($BC$14/AT106/2),0) +
IF(AU106&lt;&gt;"",$BC$14/AT106/AU106*(AL106-1)-($BC$14/AT106)/2 + ($BC$14/AT106/AU106/2),0) +
IF(AV106&lt;&gt;"",$BC$14/AT106/AU106/AV106*(AM106-1)-($BC$14/AT106/AU106)/2 + ($BC$14/AT106/AU106/AV106/2),0) +
IF(AW106&lt;&gt;"",$BC$14/AT106/AU106/AV106/AW106*(AN106-1)-($BC$14/AT106/AU106/AV106)/2 + ($BC$14/AT106/AU106/AV106/AW106/2),0) +
IF(AX106&lt;&gt;"",$BC$14/AT106/AU106/AV106/AW106/AX106*(AO106-1)-($BC$14/AT106/AU106/AV106/AW106)/2 + ($BC$14/AT106/AU106/AV106/AW106/AX106/2),0) +
IF(AY106&lt;&gt;"",$BC$14/AT106/AU106/AV106/AW106/AX106/AY106*(AP106-1)-($BC$14/AT106/AU106/AV106/AW106/AX106)/2 + ($BC$14/AT106/AU106/AV106/AW106/AX106/AY106/2),0)</f>
        <v>165.34883720930233</v>
      </c>
      <c r="BC106" s="111">
        <f t="shared" ref="BC106:BC169" ca="1" si="63">INDIRECT("BC"&amp;19+AJ106)</f>
        <v>0</v>
      </c>
      <c r="BD106" s="112">
        <f t="shared" ref="BD106:BD169" ca="1" si="64">IF(AT106&lt;&gt;"", $BD$20 + (($BF$20/AT106) * (AK106 - 1)) - IF($BH$20=1,(($BF$20 / 2) - ($BF$20/AT106) / 2),0),0)
+IF(AU106&lt;&gt;"", $BD$21 + (($BF$21/AU106) * (AL106 - 1)) - IF($BH$21=1,(($BF$21 / 2) - ($BF$21/AU106) / 2),0),0)
+IF(AV106&lt;&gt;"", $BD$22 + (($BF$22/AV106) * (AM106 - 1)) - IF($BH$22=1,(($BF$22 / 2) - ($BF$22/AV106) / 2),0),0)
+IF(AW106&lt;&gt;"", $BD$23 + (($BF$23/AW106) * (AN106 - 1)) - IF($BH$23=1,(($BF$23 / 2) - ($BF$23/AW106) / 2),0),0)
+IF(AX106&lt;&gt;"", $BD$24 + (($BF$24/AX106) * (AO106 - 1)) - IF($BH$24=1,(($BF$24 / 2) - ($BF$24/AX106) / 2),0),0)
+IF(AY106&lt;&gt;"", $BD$25 + (($BF$25/AY106) * (AP106 - 1)) - IF($BH$25=1,(($BF$25 / 2) - ($BF$25/AY106) / 2),0),0)
+IF(AZ106&lt;&gt;"", $BD$26 + (($BF$26/AZ106) * (AQ106 - 1)) - IF($BH$26=1,(($BF$26 / 2) - ($BF$26/AZ106) / 2),0),0)
+IF(BA106&lt;&gt;"", $BD$27 + (($BF$27/BA106) * (AR106 - 1)) - IF($BH$27=1,(($BF$27 / 2) - ($BF$27/BA106) / 2),0),0)</f>
        <v>0</v>
      </c>
      <c r="BE106" s="111">
        <f t="shared" ref="BE106:BE169" ca="1" si="65">IF(AT106&lt;&gt;"", $BE$20 + (($BG$20/AT106) * (AK106 - 1)) - IF($BI$20=1,(($BG$20 / 2) - ($BG$20/AT106) / 2),0),0)
+IF(AU106&lt;&gt;"", $BE$21 + (($BG$21/AU106) * (AL106 - 1)) - IF($BI$21=1,(($BG$21 / 2) - ($BG$21/AU106) / 2),0),0)
+IF(AV106&lt;&gt;"", $BE$22 + (($BG$22/AV106) * (AM106 - 1)) - IF($BI$22=1,(($BG$22 / 2) - ($BG$22/AV106) / 2),0),0)
+IF(AW106&lt;&gt;"", $BE$23 + (($BG$23/AW106) * (AN106 - 1)) - IF($BI$23=1,(($BG$23 / 2) - ($BG$23/AW106) / 2),0),0)
+IF(AX106&lt;&gt;"", $BE$24 + (($BG$24/AX106) * (AO106 - 1)) - IF($BI$24=1,(($BG$24 / 2) - ($BG$24/AX106) / 2),0),0)
+IF(AY106&lt;&gt;"", $BE$25 + (($BG$25/AY106) * (AP106 - 1)) - IF($BI$25=1,(($BG$25 / 2) - ($BG$25/AY106) / 2),0),0)
+IF(AZ106&lt;&gt;"", $BE$26 + (($BG$26/AZ106) * (AQ106 - 1)) - IF($BI$26=1,(($BG$26 / 2) - ($BG$26/AZ106) / 2),0),0)
+IF(BA106&lt;&gt;"", $BE$27 + (($BG$27/BA106) * (AR106 - 1)) - IF($BI$27=1,(($BG$27 / 2) - ($BG$27/BA106) / 2),0),0)</f>
        <v>61.839323467230471</v>
      </c>
      <c r="BF106" s="113">
        <f t="shared" ref="BF106:BF169" ca="1" si="66">ROUND(BC106*COS(RADIANS(BB106+$BC$13)),2)+$BD$12</f>
        <v>2000</v>
      </c>
      <c r="BG106" s="113">
        <f t="shared" ref="BG106:BG169" ca="1" si="67">ROUND(BC106*SIN(RADIANS(BB106+$BC$13)),2)+$BE$12</f>
        <v>0</v>
      </c>
      <c r="BH106" s="112">
        <f t="shared" ref="BH106:BH169" ca="1" si="68">BD106+$BD$12</f>
        <v>2000</v>
      </c>
      <c r="BI106" s="112">
        <f t="shared" ref="BI106:BI169" ca="1" si="69">BE106+$BE$12</f>
        <v>61.839323467230471</v>
      </c>
      <c r="BJ106" s="157"/>
      <c r="BK106" s="157"/>
      <c r="BL106" s="158" t="str">
        <f>scriv!AM68</f>
        <v>UNOData</v>
      </c>
      <c r="BM106" s="157"/>
      <c r="BN106" s="157" t="str">
        <f t="shared" ref="BN106:BN169" si="70">IF(D106="",$BN$36,"link")</f>
        <v>node</v>
      </c>
      <c r="BO106" s="157"/>
      <c r="BP106" s="159">
        <f t="shared" ref="BP106:BP169" ca="1" si="71">IF(AJ106&gt;0,INDIRECT("BP"&amp;19+AJ106),0)</f>
        <v>1</v>
      </c>
      <c r="BQ106" s="159">
        <f t="shared" ref="BQ106:BQ169" ca="1" si="72">IF(AJ106&gt;0,INDIRECT("BQ"&amp;19+AJ106),0)</f>
        <v>1</v>
      </c>
      <c r="BR106" s="159">
        <f t="shared" ref="BR106:BR169" si="73">$BR$36</f>
        <v>1</v>
      </c>
      <c r="BS106" s="159" t="str">
        <f t="shared" ref="BS106:BS169" si="74">$BS$36</f>
        <v>symbol</v>
      </c>
      <c r="BT106" s="157" t="str">
        <f>IF(scriv!V68&lt;&gt;"",scriv!V68,
IF(E106="",IFERROR(VLOOKUP(BL106,$AH$40:$BT$638,39,FALSE),$BT$36),
$BT$37))</f>
        <v>NodeSquare</v>
      </c>
      <c r="BU106" s="166">
        <f t="shared" ref="BU106:BU169" ca="1" si="75">IF(BN106&lt;&gt;"link",
IF($BE$10=0, ROUND(BF106,2),ROUND(BH106,2)),
IFERROR(VLOOKUP(BY106,$AH$40:$BQ$638,35,FALSE),1) )</f>
        <v>2000</v>
      </c>
      <c r="BV106" s="166">
        <f t="shared" ref="BV106:BV169" ca="1" si="76">IF(BN106&lt;&gt;"link",
IF($BE$10=0, ROUND(BG106,2),ROUND(BI106,2)),
IFERROR(VLOOKUP(BY106,$AH$40:$BQ$638,36,FALSE),1) )</f>
        <v>61.84</v>
      </c>
      <c r="BW106" s="166">
        <f t="shared" ref="BW106:BW169" ca="1" si="77">IFERROR(VLOOKUP(BZ106,$AH$40:$BQ$638,35,FALSE),0)</f>
        <v>0</v>
      </c>
      <c r="BX106" s="166">
        <f t="shared" ref="BX106:BX169" ca="1" si="78">IFERROR(VLOOKUP(BZ106,$AH$40:$BQ$638,36,FALSE),0)</f>
        <v>0</v>
      </c>
      <c r="BY106" s="180" t="str">
        <f t="shared" ref="BY106:BY169" si="79">D106</f>
        <v/>
      </c>
      <c r="BZ106" s="180" t="str">
        <f t="shared" ref="BZ106:BZ169" si="80">E106</f>
        <v/>
      </c>
      <c r="CA106" s="81" t="str">
        <f>IF(scriv!E68&lt;&gt;"",scriv!E68,"")</f>
        <v/>
      </c>
      <c r="CB106" s="82">
        <f t="shared" si="49"/>
        <v>0</v>
      </c>
      <c r="CC106" s="82" t="str">
        <f t="shared" ref="CC106:CC169" si="81">AF106</f>
        <v>2.11.5</v>
      </c>
      <c r="CD106" s="82" t="str">
        <f t="shared" ref="CD106:CD169" si="82">IF(CC106="","",
IF(ISERROR(RIGHT(CC106,LEN(CC106)-FIND(".",CC106))),"-",
RIGHT(CC106,LEN(CC106)-FIND(".",CC106))))</f>
        <v>11.5</v>
      </c>
      <c r="CE106" s="82" t="str">
        <f t="shared" ref="CE106:CE169" si="83">IF(CD106="","",
IF(ISERROR(RIGHT(CD106,LEN(CD106)-FIND(".",CD106))),"-",
RIGHT(CD106,LEN(CD106)-FIND(".",CD106))))</f>
        <v>5</v>
      </c>
      <c r="CF106" s="82" t="str">
        <f t="shared" ref="CF106:CF169" si="84">IF(CE106="","",
IF(ISERROR(RIGHT(CE106,LEN(CE106)-FIND(".",CE106))),"-",
RIGHT(CE106,LEN(CE106)-FIND(".",CE106))))</f>
        <v>-</v>
      </c>
      <c r="CG106" s="82" t="str">
        <f t="shared" ref="CG106:CG169" si="85">IF(CF106="","",
IF(ISERROR(RIGHT(CF106,LEN(CF106)-FIND(".",CF106))),"-",
RIGHT(CF106,LEN(CF106)-FIND(".",CF106))))</f>
        <v>-</v>
      </c>
      <c r="CH106" s="82" t="str">
        <f t="shared" ref="CH106:CH169" si="86">IF(CG106="","",
IF(ISERROR(RIGHT(CG106,LEN(CG106)-FIND(".",CG106))),"-",
RIGHT(CG106,LEN(CG106)-FIND(".",CG106))))</f>
        <v>-</v>
      </c>
      <c r="CI106" s="82" t="str">
        <f t="shared" ref="CI106:CI169" si="87">IF(CH106="","",
IF(ISERROR(RIGHT(CH106,LEN(CH106)-FIND(".",CH106))),"-",
RIGHT(CH106,LEN(CH106)-FIND(".",CH106))))</f>
        <v>-</v>
      </c>
      <c r="CJ106" s="82" t="str">
        <f t="shared" ref="CJ106:CJ169" si="88">IF(CI106="","",
IF(ISERROR(RIGHT(CI106,LEN(CI106)-FIND(".",CI106))),"-",
RIGHT(CI106,LEN(CI106)-FIND(".",CI106))))</f>
        <v>-</v>
      </c>
      <c r="CK106" s="82" t="str">
        <f t="shared" ref="CK106:CK169" si="89">IF(CJ106="","",
IF(ISERROR(RIGHT(CJ106,LEN(CJ106)-FIND(".",CJ106))),"-",
RIGHT(CJ106,LEN(CJ106)-FIND(".",CJ106))))</f>
        <v>-</v>
      </c>
    </row>
    <row r="107" spans="1:89" s="82" customFormat="1" ht="18" customHeight="1">
      <c r="A107" s="81" t="str">
        <f>scriv!AL69</f>
        <v>outlineLevel</v>
      </c>
      <c r="B107" s="81" t="str">
        <f>IF(scriv!D69&lt;&gt;"",scriv!D69,"")</f>
        <v>outlineLevel</v>
      </c>
      <c r="C107" s="81" t="str">
        <f>IF( scriv!AP69&lt;&gt;"", IF(D107&lt;&gt;"","connection ","")&amp;scriv!AP69,IF(D107&lt;&gt;"","connection",""))</f>
        <v/>
      </c>
      <c r="D107" s="82" t="str">
        <f>scriv!AN69</f>
        <v/>
      </c>
      <c r="E107" s="82" t="str">
        <f>scriv!AO69</f>
        <v/>
      </c>
      <c r="F107" s="156">
        <f>ROW()</f>
        <v>107</v>
      </c>
      <c r="G107" s="288">
        <f>scriv!AC69</f>
        <v>0</v>
      </c>
      <c r="H107" s="288">
        <f>scriv!AD69</f>
        <v>0</v>
      </c>
      <c r="I107" s="81" t="str">
        <f>IF(scriv!AE69&lt;&gt;"",scriv!AE69,J107)</f>
        <v>Indent level of the outline e.g. 4 for the outlineNumber 4.2.3.4</v>
      </c>
      <c r="J107" s="81" t="str">
        <f>IF(scriv!AF69&lt;&gt;"",scriv!AF69,"")</f>
        <v>Indent level of the outline e.g. 4 for the outlineNumber 4.2.3.4</v>
      </c>
      <c r="K107" s="82" t="str">
        <f>IF(scriv!Y69&lt;&gt;"",scriv!Y69,$K$36)</f>
        <v>none</v>
      </c>
      <c r="L107" s="82">
        <f>IF(scriv!Z69&lt;&gt;"",scriv!Z69,$L$36)</f>
        <v>0</v>
      </c>
      <c r="M107" s="82" t="str">
        <f>IF(scriv!AA69&lt;&gt;"",scriv!AA69,$M$36)</f>
        <v>OpenClose</v>
      </c>
      <c r="N107" s="82">
        <f>IF(scriv!AB69&lt;&gt;"",scriv!AB69,$N$36)</f>
        <v>0</v>
      </c>
      <c r="O107" s="119" t="str">
        <f t="shared" si="48"/>
        <v/>
      </c>
      <c r="P107" s="81" t="str">
        <f>IF(scriv!I69&lt;&gt;"",scriv!I69,"")</f>
        <v/>
      </c>
      <c r="Q107" s="81" t="str">
        <f>IF(scriv!J69&lt;&gt;"",scriv!J69,"")</f>
        <v/>
      </c>
      <c r="R107" s="81">
        <f>IF(scriv!K69&lt;&gt;"",scriv!K69,
IF(I107&lt;&gt;"",1,$R$36))</f>
        <v>1</v>
      </c>
      <c r="S107" s="81" t="str">
        <f>IF(scriv!L69&lt;&gt;"",scriv!L69,
IF(scriv!AF69&lt;&gt;"",$S$36,"none"))</f>
        <v>hover</v>
      </c>
      <c r="T107" s="81" t="str">
        <f>IF(scriv!Q69&lt;&gt;"",scriv!Q69,"")</f>
        <v/>
      </c>
      <c r="U107" s="81" t="str">
        <f>IF(scriv!R69&lt;&gt;"",scriv!R69,"")</f>
        <v/>
      </c>
      <c r="V107" s="81" t="str">
        <f>IF(scriv!S69&lt;&gt;"",scriv!S69,"")</f>
        <v/>
      </c>
      <c r="W107" s="81" t="str">
        <f>IF(scriv!T69&lt;&gt;"",scriv!T69,"")</f>
        <v/>
      </c>
      <c r="X107" s="81" t="str">
        <f>IF($E107="",
( IF(scriv!AH69&lt;&gt;"", LEFT( scriv!AH69, FIND(",",scriv!AH69)-1) &amp; "=" &amp; $AH107 &amp; RIGHT( scriv!AH69, LEN(scriv!AH69) + 1 - FIND(",",scriv!AH69)),
  IF($X$36&lt;&gt;"",LEFT( X$36, FIND(",",X$36)-1) &amp; "=" &amp; $AH107 &amp; RIGHT( X$36, LEN(X$36) + 1 - FIND(",",X$36)),""))),
IF(scriv!M69&lt;&gt;"", LEFT( scriv!M69, FIND(",",scriv!M69)-1) &amp; "=" &amp; $AH107 &amp; RIGHT( scriv!M69, LEN(scriv!M69) + 1 - FIND(",",scriv!M69)),
LEFT( X$37, FIND(",",X$37)-1) &amp; "=" &amp; $AH107 &amp; RIGHT( X$37, LEN(X$37) + 1 - FIND(",",X$37))))</f>
        <v>fadeOn=outlineLevel,0.6</v>
      </c>
      <c r="Y107" s="81" t="str">
        <f>IF($E107="",
( IF(scriv!AI69&lt;&gt;"", LEFT( scriv!AI69, FIND(",",scriv!AI69)-1) &amp; "=" &amp; $AH107 &amp; RIGHT( scriv!AI69, LEN(scriv!AI69) + 1 - FIND(",",scriv!AI69)),
  IF($Y$36&lt;&gt;"",LEFT( Y$36, FIND(",",Y$36)-1) &amp; "=" &amp; $AH107 &amp; RIGHT( Y$36, LEN(Y$36) + 1 - FIND(",",Y$36)),""))),
IF(scriv!N69&lt;&gt;"", LEFT( scriv!N69, FIND(",",scriv!N69)-1) &amp; "=" &amp; $AH107 &amp; RIGHT( scriv!N69, LEN(scriv!N69) + 1 - FIND(",",scriv!N69)),
LEFT( Y$37, FIND(",",Y$37)-1) &amp; "=" &amp; $AH107 &amp; RIGHT( Y$37, LEN(Y$37) + 1 - FIND(",",Y$37))))</f>
        <v>fadeOff=outlineLevel,0.6</v>
      </c>
      <c r="Z107" s="81" t="str">
        <f>IF($E107="",
( IF(scriv!AJ69&lt;&gt;"", LEFT( scriv!AJ69, FIND(",",scriv!AJ69)-1) &amp; "=" &amp; $AH107 &amp; RIGHT( scriv!AJ69, LEN(scriv!AJ69) + 1 - FIND(",",scriv!AJ69)),
  IF($Z$36&lt;&gt;"",LEFT( Z$36, FIND(",",Z$36)-1) &amp; "=" &amp; $AH107 &amp; RIGHT( Z$36, LEN(Z$36) + 1 - FIND(",",Z$36)),""))),
IF(scriv!O69&lt;&gt;"", LEFT( scriv!O69, FIND(",",scriv!O69)-1) &amp; "=" &amp; $AH107 &amp; RIGHT( scriv!O69, LEN(scriv!O69) + 1 - FIND(",",scriv!O69)),
LEFT( Z$37, FIND(",",Z$37)-1) &amp; "=" &amp; $AH107 &amp; RIGHT( Z$37, LEN(Z$37) + 1 - FIND(",",Z$37))))</f>
        <v>drawOpen=outlineLevel,1.2</v>
      </c>
      <c r="AA107" s="81" t="str">
        <f>IF($E107="",
( IF(scriv!AK69&lt;&gt;"", LEFT( scriv!AK69, FIND(",",scriv!AK69)-1) &amp; "=" &amp; $AH107 &amp; RIGHT( scriv!AK69, LEN(scriv!AK69) + 1 - FIND(",",scriv!AK69)),
  IF($AA$36&lt;&gt;"",LEFT( AA$36, FIND(",",AA$36)-1) &amp; "=" &amp; $AH107 &amp; RIGHT( AA$36, LEN(AA$36) + 1 - FIND(",",AA$36)),""))),
IF(scriv!P69&lt;&gt;"", LEFT( scriv!P69, FIND(",",scriv!P69)-1) &amp; "=" &amp; $AH107 &amp; RIGHT( scriv!P69, LEN(scriv!P69) + 1 - FIND(",",scriv!P69)),
LEFT( AA$37, FIND(",",AA$37)-1) &amp; "=" &amp; $AH107 &amp; RIGHT( AA$37, LEN(AA$37) + 1 - FIND(",",AA$37))))</f>
        <v>drawClose=outlineLevel,1.2</v>
      </c>
      <c r="AB107" s="167" t="str">
        <f t="shared" si="47"/>
        <v>noTitle</v>
      </c>
      <c r="AC107" s="167"/>
      <c r="AD107" s="45"/>
      <c r="AE107" s="168"/>
      <c r="AF107" s="169" t="str">
        <f>IF(D107="",scriv!B69,"")</f>
        <v>2.11.6</v>
      </c>
      <c r="AG107" s="170" t="str">
        <f t="shared" si="50"/>
        <v/>
      </c>
      <c r="AH107" s="169" t="str">
        <f t="shared" si="51"/>
        <v>outlineLevel</v>
      </c>
      <c r="AI107" s="169" t="str">
        <f t="shared" si="52"/>
        <v>outlineLevel</v>
      </c>
      <c r="AJ107" s="86">
        <f>ROUNDDOWN( (LEN(scriv!B69)+1) / 2, 0 )</f>
        <v>3</v>
      </c>
      <c r="AK107" s="82">
        <f t="shared" si="53"/>
        <v>2</v>
      </c>
      <c r="AL107" s="82">
        <f t="shared" si="54"/>
        <v>11</v>
      </c>
      <c r="AM107" s="82">
        <f t="shared" si="55"/>
        <v>6</v>
      </c>
      <c r="AN107" s="82" t="str">
        <f t="shared" si="56"/>
        <v>-</v>
      </c>
      <c r="AO107" s="82" t="str">
        <f t="shared" si="57"/>
        <v>-</v>
      </c>
      <c r="AP107" s="82" t="str">
        <f t="shared" si="58"/>
        <v>-</v>
      </c>
      <c r="AQ107" s="82" t="str">
        <f t="shared" si="59"/>
        <v>-</v>
      </c>
      <c r="AR107" s="82" t="str">
        <f t="shared" si="60"/>
        <v>-</v>
      </c>
      <c r="AT107" s="82">
        <f t="shared" si="61"/>
        <v>2</v>
      </c>
      <c r="AU107" s="82">
        <f ca="1">IF(    MAX(OFFSET(AL107,0,0,MATCH("-",AL107:AL$638,0))) = 0,"",
IFERROR(MAX(OFFSET(AL107,0,0,MATCH("-",AL107:AL$638,0))),""))</f>
        <v>11</v>
      </c>
      <c r="AV107" s="82">
        <f ca="1">IF(    MAX(OFFSET(AM107,0,0,MATCH("-",AM107:AM$638,0))) = 0,"",
IFERROR(MAX(OFFSET(AM107,0,0,MATCH("-",AM107:AM$638,0))),""))</f>
        <v>43</v>
      </c>
      <c r="AW107" s="82" t="str">
        <f ca="1">IF(    MAX(OFFSET(AN107,0,0,MATCH("-",AN107:AN$638,0))) = 0,"",
IFERROR(MAX(OFFSET(AN107,0,0,MATCH("-",AN107:AN$638,0))),""))</f>
        <v/>
      </c>
      <c r="AX107" s="82" t="str">
        <f ca="1">IF(    MAX(OFFSET(AO107,0,0,MATCH("-",AO107:AO$638,0))) = 0,"",
IFERROR(MAX(OFFSET(AO107,0,0,MATCH("-",AO107:AO$638,0))),""))</f>
        <v/>
      </c>
      <c r="AY107" s="82" t="str">
        <f ca="1">IF(    MAX(OFFSET(AP107,0,0,MATCH("-",AP107:AP$638,0))) = 0,"",
IFERROR(MAX(OFFSET(AP107,0,0,MATCH("-",AP107:AP$638,0))),""))</f>
        <v/>
      </c>
      <c r="AZ107" s="82" t="str">
        <f ca="1">IF(    MAX(OFFSET(AQ107,0,0,MATCH("-",AQ107:AQ$638,0))) = 0,"",
IFERROR(MAX(OFFSET(AQ107,0,0,MATCH("-",AQ107:AQ$638,0))),""))</f>
        <v/>
      </c>
      <c r="BA107" s="82" t="str">
        <f ca="1">IF(    MAX(OFFSET(AR107,0,0,MATCH("-",AR107:AR$638,0))) = 0,"",
IFERROR(MAX(OFFSET(AR107,0,0,MATCH("-",AR107:AR$638,0))),""))</f>
        <v/>
      </c>
      <c r="BB107" s="112">
        <f t="shared" ca="1" si="62"/>
        <v>165.72938689217759</v>
      </c>
      <c r="BC107" s="111">
        <f t="shared" ca="1" si="63"/>
        <v>0</v>
      </c>
      <c r="BD107" s="112">
        <f t="shared" ca="1" si="64"/>
        <v>0</v>
      </c>
      <c r="BE107" s="111">
        <f t="shared" ca="1" si="65"/>
        <v>66.49048625792814</v>
      </c>
      <c r="BF107" s="113">
        <f t="shared" ca="1" si="66"/>
        <v>2000</v>
      </c>
      <c r="BG107" s="113">
        <f t="shared" ca="1" si="67"/>
        <v>0</v>
      </c>
      <c r="BH107" s="112">
        <f t="shared" ca="1" si="68"/>
        <v>2000</v>
      </c>
      <c r="BI107" s="112">
        <f t="shared" ca="1" si="69"/>
        <v>66.49048625792814</v>
      </c>
      <c r="BJ107" s="157"/>
      <c r="BK107" s="157"/>
      <c r="BL107" s="158" t="str">
        <f>scriv!AM69</f>
        <v>UNOData</v>
      </c>
      <c r="BM107" s="157"/>
      <c r="BN107" s="157" t="str">
        <f t="shared" si="70"/>
        <v>node</v>
      </c>
      <c r="BO107" s="157"/>
      <c r="BP107" s="159">
        <f t="shared" ca="1" si="71"/>
        <v>1</v>
      </c>
      <c r="BQ107" s="159">
        <f t="shared" ca="1" si="72"/>
        <v>1</v>
      </c>
      <c r="BR107" s="159">
        <f t="shared" si="73"/>
        <v>1</v>
      </c>
      <c r="BS107" s="159" t="str">
        <f t="shared" si="74"/>
        <v>symbol</v>
      </c>
      <c r="BT107" s="157" t="str">
        <f>IF(scriv!V69&lt;&gt;"",scriv!V69,
IF(E107="",IFERROR(VLOOKUP(BL107,$AH$40:$BT$638,39,FALSE),$BT$36),
$BT$37))</f>
        <v>NodeSquare</v>
      </c>
      <c r="BU107" s="166">
        <f t="shared" ca="1" si="75"/>
        <v>2000</v>
      </c>
      <c r="BV107" s="166">
        <f t="shared" ca="1" si="76"/>
        <v>66.489999999999995</v>
      </c>
      <c r="BW107" s="166">
        <f t="shared" ca="1" si="77"/>
        <v>0</v>
      </c>
      <c r="BX107" s="166">
        <f t="shared" ca="1" si="78"/>
        <v>0</v>
      </c>
      <c r="BY107" s="180" t="str">
        <f t="shared" si="79"/>
        <v/>
      </c>
      <c r="BZ107" s="180" t="str">
        <f t="shared" si="80"/>
        <v/>
      </c>
      <c r="CA107" s="81" t="str">
        <f>IF(scriv!E69&lt;&gt;"",scriv!E69,"")</f>
        <v/>
      </c>
      <c r="CB107" s="82">
        <f t="shared" si="49"/>
        <v>0</v>
      </c>
      <c r="CC107" s="82" t="str">
        <f t="shared" si="81"/>
        <v>2.11.6</v>
      </c>
      <c r="CD107" s="82" t="str">
        <f t="shared" si="82"/>
        <v>11.6</v>
      </c>
      <c r="CE107" s="82" t="str">
        <f t="shared" si="83"/>
        <v>6</v>
      </c>
      <c r="CF107" s="82" t="str">
        <f t="shared" si="84"/>
        <v>-</v>
      </c>
      <c r="CG107" s="82" t="str">
        <f t="shared" si="85"/>
        <v>-</v>
      </c>
      <c r="CH107" s="82" t="str">
        <f t="shared" si="86"/>
        <v>-</v>
      </c>
      <c r="CI107" s="82" t="str">
        <f t="shared" si="87"/>
        <v>-</v>
      </c>
      <c r="CJ107" s="82" t="str">
        <f t="shared" si="88"/>
        <v>-</v>
      </c>
      <c r="CK107" s="82" t="str">
        <f t="shared" si="89"/>
        <v>-</v>
      </c>
    </row>
    <row r="108" spans="1:89" s="82" customFormat="1" ht="18" customHeight="1">
      <c r="A108" s="81" t="str">
        <f>scriv!AL70</f>
        <v>parent</v>
      </c>
      <c r="B108" s="81" t="str">
        <f>IF(scriv!D70&lt;&gt;"",scriv!D70,"")</f>
        <v>parent</v>
      </c>
      <c r="C108" s="81" t="str">
        <f>IF( scriv!AP70&lt;&gt;"", IF(D108&lt;&gt;"","connection ","")&amp;scriv!AP70,IF(D108&lt;&gt;"","connection",""))</f>
        <v/>
      </c>
      <c r="D108" s="82" t="str">
        <f>scriv!AN70</f>
        <v/>
      </c>
      <c r="E108" s="82" t="str">
        <f>scriv!AO70</f>
        <v/>
      </c>
      <c r="F108" s="156">
        <f>ROW()</f>
        <v>108</v>
      </c>
      <c r="G108" s="288">
        <f>scriv!AC70</f>
        <v>0</v>
      </c>
      <c r="H108" s="288">
        <f>scriv!AD70</f>
        <v>0</v>
      </c>
      <c r="I108" s="81" t="str">
        <f>IF(scriv!AE70&lt;&gt;"",scriv!AE70,J108)</f>
        <v>The id of the parent, e.g. the Title / label stripped of illegal characters</v>
      </c>
      <c r="J108" s="81" t="str">
        <f>IF(scriv!AF70&lt;&gt;"",scriv!AF70,"")</f>
        <v>The id of the parent, e.g. the Title / label stripped of illegal characters</v>
      </c>
      <c r="K108" s="82" t="str">
        <f>IF(scriv!Y70&lt;&gt;"",scriv!Y70,$K$36)</f>
        <v>none</v>
      </c>
      <c r="L108" s="82">
        <f>IF(scriv!Z70&lt;&gt;"",scriv!Z70,$L$36)</f>
        <v>0</v>
      </c>
      <c r="M108" s="82" t="str">
        <f>IF(scriv!AA70&lt;&gt;"",scriv!AA70,$M$36)</f>
        <v>OpenClose</v>
      </c>
      <c r="N108" s="82">
        <f>IF(scriv!AB70&lt;&gt;"",scriv!AB70,$N$36)</f>
        <v>0</v>
      </c>
      <c r="O108" s="119" t="str">
        <f t="shared" si="48"/>
        <v/>
      </c>
      <c r="P108" s="81" t="str">
        <f>IF(scriv!I70&lt;&gt;"",scriv!I70,"")</f>
        <v/>
      </c>
      <c r="Q108" s="81" t="str">
        <f>IF(scriv!J70&lt;&gt;"",scriv!J70,"")</f>
        <v/>
      </c>
      <c r="R108" s="81">
        <f>IF(scriv!K70&lt;&gt;"",scriv!K70,
IF(I108&lt;&gt;"",1,$R$36))</f>
        <v>1</v>
      </c>
      <c r="S108" s="81" t="str">
        <f>IF(scriv!L70&lt;&gt;"",scriv!L70,
IF(scriv!AF70&lt;&gt;"",$S$36,"none"))</f>
        <v>hover</v>
      </c>
      <c r="T108" s="81" t="str">
        <f>IF(scriv!Q70&lt;&gt;"",scriv!Q70,"")</f>
        <v/>
      </c>
      <c r="U108" s="81" t="str">
        <f>IF(scriv!R70&lt;&gt;"",scriv!R70,"")</f>
        <v/>
      </c>
      <c r="V108" s="81" t="str">
        <f>IF(scriv!S70&lt;&gt;"",scriv!S70,"")</f>
        <v/>
      </c>
      <c r="W108" s="81" t="str">
        <f>IF(scriv!T70&lt;&gt;"",scriv!T70,"")</f>
        <v/>
      </c>
      <c r="X108" s="81" t="str">
        <f>IF($E108="",
( IF(scriv!AH70&lt;&gt;"", LEFT( scriv!AH70, FIND(",",scriv!AH70)-1) &amp; "=" &amp; $AH108 &amp; RIGHT( scriv!AH70, LEN(scriv!AH70) + 1 - FIND(",",scriv!AH70)),
  IF($X$36&lt;&gt;"",LEFT( X$36, FIND(",",X$36)-1) &amp; "=" &amp; $AH108 &amp; RIGHT( X$36, LEN(X$36) + 1 - FIND(",",X$36)),""))),
IF(scriv!M70&lt;&gt;"", LEFT( scriv!M70, FIND(",",scriv!M70)-1) &amp; "=" &amp; $AH108 &amp; RIGHT( scriv!M70, LEN(scriv!M70) + 1 - FIND(",",scriv!M70)),
LEFT( X$37, FIND(",",X$37)-1) &amp; "=" &amp; $AH108 &amp; RIGHT( X$37, LEN(X$37) + 1 - FIND(",",X$37))))</f>
        <v>fadeOn=parent,0.6</v>
      </c>
      <c r="Y108" s="81" t="str">
        <f>IF($E108="",
( IF(scriv!AI70&lt;&gt;"", LEFT( scriv!AI70, FIND(",",scriv!AI70)-1) &amp; "=" &amp; $AH108 &amp; RIGHT( scriv!AI70, LEN(scriv!AI70) + 1 - FIND(",",scriv!AI70)),
  IF($Y$36&lt;&gt;"",LEFT( Y$36, FIND(",",Y$36)-1) &amp; "=" &amp; $AH108 &amp; RIGHT( Y$36, LEN(Y$36) + 1 - FIND(",",Y$36)),""))),
IF(scriv!N70&lt;&gt;"", LEFT( scriv!N70, FIND(",",scriv!N70)-1) &amp; "=" &amp; $AH108 &amp; RIGHT( scriv!N70, LEN(scriv!N70) + 1 - FIND(",",scriv!N70)),
LEFT( Y$37, FIND(",",Y$37)-1) &amp; "=" &amp; $AH108 &amp; RIGHT( Y$37, LEN(Y$37) + 1 - FIND(",",Y$37))))</f>
        <v>fadeOff=parent,0.6</v>
      </c>
      <c r="Z108" s="81" t="str">
        <f>IF($E108="",
( IF(scriv!AJ70&lt;&gt;"", LEFT( scriv!AJ70, FIND(",",scriv!AJ70)-1) &amp; "=" &amp; $AH108 &amp; RIGHT( scriv!AJ70, LEN(scriv!AJ70) + 1 - FIND(",",scriv!AJ70)),
  IF($Z$36&lt;&gt;"",LEFT( Z$36, FIND(",",Z$36)-1) &amp; "=" &amp; $AH108 &amp; RIGHT( Z$36, LEN(Z$36) + 1 - FIND(",",Z$36)),""))),
IF(scriv!O70&lt;&gt;"", LEFT( scriv!O70, FIND(",",scriv!O70)-1) &amp; "=" &amp; $AH108 &amp; RIGHT( scriv!O70, LEN(scriv!O70) + 1 - FIND(",",scriv!O70)),
LEFT( Z$37, FIND(",",Z$37)-1) &amp; "=" &amp; $AH108 &amp; RIGHT( Z$37, LEN(Z$37) + 1 - FIND(",",Z$37))))</f>
        <v>drawOpen=parent,1.2</v>
      </c>
      <c r="AA108" s="81" t="str">
        <f>IF($E108="",
( IF(scriv!AK70&lt;&gt;"", LEFT( scriv!AK70, FIND(",",scriv!AK70)-1) &amp; "=" &amp; $AH108 &amp; RIGHT( scriv!AK70, LEN(scriv!AK70) + 1 - FIND(",",scriv!AK70)),
  IF($AA$36&lt;&gt;"",LEFT( AA$36, FIND(",",AA$36)-1) &amp; "=" &amp; $AH108 &amp; RIGHT( AA$36, LEN(AA$36) + 1 - FIND(",",AA$36)),""))),
IF(scriv!P70&lt;&gt;"", LEFT( scriv!P70, FIND(",",scriv!P70)-1) &amp; "=" &amp; $AH108 &amp; RIGHT( scriv!P70, LEN(scriv!P70) + 1 - FIND(",",scriv!P70)),
LEFT( AA$37, FIND(",",AA$37)-1) &amp; "=" &amp; $AH108 &amp; RIGHT( AA$37, LEN(AA$37) + 1 - FIND(",",AA$37))))</f>
        <v>drawClose=parent,1.2</v>
      </c>
      <c r="AB108" s="167" t="str">
        <f t="shared" si="47"/>
        <v>noTitle</v>
      </c>
      <c r="AC108" s="167"/>
      <c r="AD108" s="45"/>
      <c r="AE108" s="168"/>
      <c r="AF108" s="169" t="str">
        <f>IF(D108="",scriv!B70,"")</f>
        <v>2.11.7</v>
      </c>
      <c r="AG108" s="170" t="str">
        <f t="shared" si="50"/>
        <v/>
      </c>
      <c r="AH108" s="169" t="str">
        <f t="shared" si="51"/>
        <v>parent</v>
      </c>
      <c r="AI108" s="169" t="str">
        <f t="shared" si="52"/>
        <v>parent</v>
      </c>
      <c r="AJ108" s="86">
        <f>ROUNDDOWN( (LEN(scriv!B70)+1) / 2, 0 )</f>
        <v>3</v>
      </c>
      <c r="AK108" s="82">
        <f t="shared" si="53"/>
        <v>2</v>
      </c>
      <c r="AL108" s="82">
        <f t="shared" si="54"/>
        <v>11</v>
      </c>
      <c r="AM108" s="82">
        <f t="shared" si="55"/>
        <v>7</v>
      </c>
      <c r="AN108" s="82" t="str">
        <f t="shared" si="56"/>
        <v>-</v>
      </c>
      <c r="AO108" s="82" t="str">
        <f t="shared" si="57"/>
        <v>-</v>
      </c>
      <c r="AP108" s="82" t="str">
        <f t="shared" si="58"/>
        <v>-</v>
      </c>
      <c r="AQ108" s="82" t="str">
        <f t="shared" si="59"/>
        <v>-</v>
      </c>
      <c r="AR108" s="82" t="str">
        <f t="shared" si="60"/>
        <v>-</v>
      </c>
      <c r="AT108" s="82">
        <f t="shared" si="61"/>
        <v>2</v>
      </c>
      <c r="AU108" s="82">
        <f ca="1">IF(    MAX(OFFSET(AL108,0,0,MATCH("-",AL108:AL$638,0))) = 0,"",
IFERROR(MAX(OFFSET(AL108,0,0,MATCH("-",AL108:AL$638,0))),""))</f>
        <v>11</v>
      </c>
      <c r="AV108" s="82">
        <f ca="1">IF(    MAX(OFFSET(AM108,0,0,MATCH("-",AM108:AM$638,0))) = 0,"",
IFERROR(MAX(OFFSET(AM108,0,0,MATCH("-",AM108:AM$638,0))),""))</f>
        <v>43</v>
      </c>
      <c r="AW108" s="82" t="str">
        <f ca="1">IF(    MAX(OFFSET(AN108,0,0,MATCH("-",AN108:AN$638,0))) = 0,"",
IFERROR(MAX(OFFSET(AN108,0,0,MATCH("-",AN108:AN$638,0))),""))</f>
        <v/>
      </c>
      <c r="AX108" s="82" t="str">
        <f ca="1">IF(    MAX(OFFSET(AO108,0,0,MATCH("-",AO108:AO$638,0))) = 0,"",
IFERROR(MAX(OFFSET(AO108,0,0,MATCH("-",AO108:AO$638,0))),""))</f>
        <v/>
      </c>
      <c r="AY108" s="82" t="str">
        <f ca="1">IF(    MAX(OFFSET(AP108,0,0,MATCH("-",AP108:AP$638,0))) = 0,"",
IFERROR(MAX(OFFSET(AP108,0,0,MATCH("-",AP108:AP$638,0))),""))</f>
        <v/>
      </c>
      <c r="AZ108" s="82" t="str">
        <f ca="1">IF(    MAX(OFFSET(AQ108,0,0,MATCH("-",AQ108:AQ$638,0))) = 0,"",
IFERROR(MAX(OFFSET(AQ108,0,0,MATCH("-",AQ108:AQ$638,0))),""))</f>
        <v/>
      </c>
      <c r="BA108" s="82" t="str">
        <f ca="1">IF(    MAX(OFFSET(AR108,0,0,MATCH("-",AR108:AR$638,0))) = 0,"",
IFERROR(MAX(OFFSET(AR108,0,0,MATCH("-",AR108:AR$638,0))),""))</f>
        <v/>
      </c>
      <c r="BB108" s="112">
        <f t="shared" ca="1" si="62"/>
        <v>166.10993657505284</v>
      </c>
      <c r="BC108" s="111">
        <f t="shared" ca="1" si="63"/>
        <v>0</v>
      </c>
      <c r="BD108" s="112">
        <f t="shared" ca="1" si="64"/>
        <v>0</v>
      </c>
      <c r="BE108" s="111">
        <f t="shared" ca="1" si="65"/>
        <v>71.141649048625823</v>
      </c>
      <c r="BF108" s="113">
        <f t="shared" ca="1" si="66"/>
        <v>2000</v>
      </c>
      <c r="BG108" s="113">
        <f t="shared" ca="1" si="67"/>
        <v>0</v>
      </c>
      <c r="BH108" s="112">
        <f t="shared" ca="1" si="68"/>
        <v>2000</v>
      </c>
      <c r="BI108" s="112">
        <f t="shared" ca="1" si="69"/>
        <v>71.141649048625823</v>
      </c>
      <c r="BJ108" s="157"/>
      <c r="BK108" s="157"/>
      <c r="BL108" s="158" t="str">
        <f>scriv!AM70</f>
        <v>UNOData</v>
      </c>
      <c r="BM108" s="157"/>
      <c r="BN108" s="157" t="str">
        <f t="shared" si="70"/>
        <v>node</v>
      </c>
      <c r="BO108" s="157"/>
      <c r="BP108" s="159">
        <f t="shared" ca="1" si="71"/>
        <v>1</v>
      </c>
      <c r="BQ108" s="159">
        <f t="shared" ca="1" si="72"/>
        <v>1</v>
      </c>
      <c r="BR108" s="159">
        <f t="shared" si="73"/>
        <v>1</v>
      </c>
      <c r="BS108" s="159" t="str">
        <f t="shared" si="74"/>
        <v>symbol</v>
      </c>
      <c r="BT108" s="157" t="str">
        <f>IF(scriv!V70&lt;&gt;"",scriv!V70,
IF(E108="",IFERROR(VLOOKUP(BL108,$AH$40:$BT$638,39,FALSE),$BT$36),
$BT$37))</f>
        <v>NodeSquare</v>
      </c>
      <c r="BU108" s="166">
        <f t="shared" ca="1" si="75"/>
        <v>2000</v>
      </c>
      <c r="BV108" s="166">
        <f t="shared" ca="1" si="76"/>
        <v>71.14</v>
      </c>
      <c r="BW108" s="166">
        <f t="shared" ca="1" si="77"/>
        <v>0</v>
      </c>
      <c r="BX108" s="166">
        <f t="shared" ca="1" si="78"/>
        <v>0</v>
      </c>
      <c r="BY108" s="180" t="str">
        <f t="shared" si="79"/>
        <v/>
      </c>
      <c r="BZ108" s="180" t="str">
        <f t="shared" si="80"/>
        <v/>
      </c>
      <c r="CA108" s="81" t="str">
        <f>IF(scriv!E70&lt;&gt;"",scriv!E70,"")</f>
        <v/>
      </c>
      <c r="CB108" s="82">
        <f t="shared" si="49"/>
        <v>0</v>
      </c>
      <c r="CC108" s="82" t="str">
        <f t="shared" si="81"/>
        <v>2.11.7</v>
      </c>
      <c r="CD108" s="82" t="str">
        <f t="shared" si="82"/>
        <v>11.7</v>
      </c>
      <c r="CE108" s="82" t="str">
        <f t="shared" si="83"/>
        <v>7</v>
      </c>
      <c r="CF108" s="82" t="str">
        <f t="shared" si="84"/>
        <v>-</v>
      </c>
      <c r="CG108" s="82" t="str">
        <f t="shared" si="85"/>
        <v>-</v>
      </c>
      <c r="CH108" s="82" t="str">
        <f t="shared" si="86"/>
        <v>-</v>
      </c>
      <c r="CI108" s="82" t="str">
        <f t="shared" si="87"/>
        <v>-</v>
      </c>
      <c r="CJ108" s="82" t="str">
        <f t="shared" si="88"/>
        <v>-</v>
      </c>
      <c r="CK108" s="82" t="str">
        <f t="shared" si="89"/>
        <v>-</v>
      </c>
    </row>
    <row r="109" spans="1:89" s="82" customFormat="1" ht="18" customHeight="1">
      <c r="A109" s="81" t="str">
        <f>scriv!AL71</f>
        <v>classes</v>
      </c>
      <c r="B109" s="81" t="str">
        <f>IF(scriv!D71&lt;&gt;"",scriv!D71,"")</f>
        <v>classes</v>
      </c>
      <c r="C109" s="81" t="str">
        <f>IF( scriv!AP71&lt;&gt;"", IF(D109&lt;&gt;"","connection ","")&amp;scriv!AP71,IF(D109&lt;&gt;"","connection",""))</f>
        <v/>
      </c>
      <c r="D109" s="82" t="str">
        <f>scriv!AN71</f>
        <v/>
      </c>
      <c r="E109" s="82" t="str">
        <f>scriv!AO71</f>
        <v/>
      </c>
      <c r="F109" s="156">
        <f>ROW()</f>
        <v>109</v>
      </c>
      <c r="G109" s="288">
        <f>scriv!AC71</f>
        <v>0</v>
      </c>
      <c r="H109" s="288">
        <f>scriv!AD71</f>
        <v>0</v>
      </c>
      <c r="I109" s="81" t="str">
        <f>IF(scriv!AE71&lt;&gt;"",scriv!AE71,J109)</f>
        <v>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v>
      </c>
      <c r="J109" s="81" t="str">
        <f>IF(scriv!AF71&lt;&gt;"",scriv!AF71,"")</f>
        <v>Classes are assigned in Scrivener using Keywords._x000D__x000D_Assigns CSS classes to the UNO.  Can be any class name used by the designer, or the special classes:_x000D__x000D_- node: indicates that this is a 'thing' UNO.  It may also be a .view link in the story pane._x000D_- link: indicates this is connection between things_x000D_- view: this will be a 'slide' link that is included in the story-pane.  It make also be a .node with artwork in the map._x000D_- voa: marks this as a voice-over animation link_x000D_- connection: this uno will include a drawable open indication a flow relationship_x000D_- partof: an drawable open path indicating a whole-part relationship_x000D_- label: attached to an sss group to mark the text in the map_x000D_- annotation: a user-placeable UNO_x000D_</v>
      </c>
      <c r="K109" s="82" t="str">
        <f>IF(scriv!Y71&lt;&gt;"",scriv!Y71,$K$36)</f>
        <v>none</v>
      </c>
      <c r="L109" s="82" t="str">
        <f>IF(scriv!Z71&lt;&gt;"",scriv!Z71,$L$36)</f>
        <v>none</v>
      </c>
      <c r="M109" s="82" t="str">
        <f>IF(scriv!AA71&lt;&gt;"",scriv!AA71,$M$36)</f>
        <v>OpenClose</v>
      </c>
      <c r="N109" s="82" t="str">
        <f>IF(scriv!AB71&lt;&gt;"",scriv!AB71,$N$36)</f>
        <v>none</v>
      </c>
      <c r="O109" s="119" t="str">
        <f t="shared" si="48"/>
        <v/>
      </c>
      <c r="P109" s="81" t="str">
        <f>IF(scriv!I71&lt;&gt;"",scriv!I71,"")</f>
        <v/>
      </c>
      <c r="Q109" s="81" t="str">
        <f>IF(scriv!J71&lt;&gt;"",scriv!J71,"")</f>
        <v/>
      </c>
      <c r="R109" s="81">
        <f>IF(scriv!K71&lt;&gt;"",scriv!K71,
IF(I109&lt;&gt;"",1,$R$36))</f>
        <v>1</v>
      </c>
      <c r="S109" s="81" t="str">
        <f>IF(scriv!L71&lt;&gt;"",scriv!L71,
IF(scriv!AF71&lt;&gt;"",$S$36,"none"))</f>
        <v>hover</v>
      </c>
      <c r="T109" s="81" t="str">
        <f>IF(scriv!Q71&lt;&gt;"",scriv!Q71,"")</f>
        <v/>
      </c>
      <c r="U109" s="81" t="str">
        <f>IF(scriv!R71&lt;&gt;"",scriv!R71,"")</f>
        <v/>
      </c>
      <c r="V109" s="81" t="str">
        <f>IF(scriv!S71&lt;&gt;"",scriv!S71,"")</f>
        <v/>
      </c>
      <c r="W109" s="81" t="str">
        <f>IF(scriv!T71&lt;&gt;"",scriv!T71,"")</f>
        <v/>
      </c>
      <c r="X109" s="81" t="str">
        <f>IF($E109="",
( IF(scriv!AH71&lt;&gt;"", LEFT( scriv!AH71, FIND(",",scriv!AH71)-1) &amp; "=" &amp; $AH109 &amp; RIGHT( scriv!AH71, LEN(scriv!AH71) + 1 - FIND(",",scriv!AH71)),
  IF($X$36&lt;&gt;"",LEFT( X$36, FIND(",",X$36)-1) &amp; "=" &amp; $AH109 &amp; RIGHT( X$36, LEN(X$36) + 1 - FIND(",",X$36)),""))),
IF(scriv!M71&lt;&gt;"", LEFT( scriv!M71, FIND(",",scriv!M71)-1) &amp; "=" &amp; $AH109 &amp; RIGHT( scriv!M71, LEN(scriv!M71) + 1 - FIND(",",scriv!M71)),
LEFT( X$37, FIND(",",X$37)-1) &amp; "=" &amp; $AH109 &amp; RIGHT( X$37, LEN(X$37) + 1 - FIND(",",X$37))))</f>
        <v>fadeOn=classes,0.6</v>
      </c>
      <c r="Y109" s="81" t="str">
        <f>IF($E109="",
( IF(scriv!AI71&lt;&gt;"", LEFT( scriv!AI71, FIND(",",scriv!AI71)-1) &amp; "=" &amp; $AH109 &amp; RIGHT( scriv!AI71, LEN(scriv!AI71) + 1 - FIND(",",scriv!AI71)),
  IF($Y$36&lt;&gt;"",LEFT( Y$36, FIND(",",Y$36)-1) &amp; "=" &amp; $AH109 &amp; RIGHT( Y$36, LEN(Y$36) + 1 - FIND(",",Y$36)),""))),
IF(scriv!N71&lt;&gt;"", LEFT( scriv!N71, FIND(",",scriv!N71)-1) &amp; "=" &amp; $AH109 &amp; RIGHT( scriv!N71, LEN(scriv!N71) + 1 - FIND(",",scriv!N71)),
LEFT( Y$37, FIND(",",Y$37)-1) &amp; "=" &amp; $AH109 &amp; RIGHT( Y$37, LEN(Y$37) + 1 - FIND(",",Y$37))))</f>
        <v>fadeOff=classes,0.6</v>
      </c>
      <c r="Z109" s="81" t="str">
        <f>IF($E109="",
( IF(scriv!AJ71&lt;&gt;"", LEFT( scriv!AJ71, FIND(",",scriv!AJ71)-1) &amp; "=" &amp; $AH109 &amp; RIGHT( scriv!AJ71, LEN(scriv!AJ71) + 1 - FIND(",",scriv!AJ71)),
  IF($Z$36&lt;&gt;"",LEFT( Z$36, FIND(",",Z$36)-1) &amp; "=" &amp; $AH109 &amp; RIGHT( Z$36, LEN(Z$36) + 1 - FIND(",",Z$36)),""))),
IF(scriv!O71&lt;&gt;"", LEFT( scriv!O71, FIND(",",scriv!O71)-1) &amp; "=" &amp; $AH109 &amp; RIGHT( scriv!O71, LEN(scriv!O71) + 1 - FIND(",",scriv!O71)),
LEFT( Z$37, FIND(",",Z$37)-1) &amp; "=" &amp; $AH109 &amp; RIGHT( Z$37, LEN(Z$37) + 1 - FIND(",",Z$37))))</f>
        <v>drawOpen=classes,1.2</v>
      </c>
      <c r="AA109" s="81" t="str">
        <f>IF($E109="",
( IF(scriv!AK71&lt;&gt;"", LEFT( scriv!AK71, FIND(",",scriv!AK71)-1) &amp; "=" &amp; $AH109 &amp; RIGHT( scriv!AK71, LEN(scriv!AK71) + 1 - FIND(",",scriv!AK71)),
  IF($AA$36&lt;&gt;"",LEFT( AA$36, FIND(",",AA$36)-1) &amp; "=" &amp; $AH109 &amp; RIGHT( AA$36, LEN(AA$36) + 1 - FIND(",",AA$36)),""))),
IF(scriv!P71&lt;&gt;"", LEFT( scriv!P71, FIND(",",scriv!P71)-1) &amp; "=" &amp; $AH109 &amp; RIGHT( scriv!P71, LEN(scriv!P71) + 1 - FIND(",",scriv!P71)),
LEFT( AA$37, FIND(",",AA$37)-1) &amp; "=" &amp; $AH109 &amp; RIGHT( AA$37, LEN(AA$37) + 1 - FIND(",",AA$37))))</f>
        <v>drawClose=classes,1.2</v>
      </c>
      <c r="AB109" s="167" t="str">
        <f t="shared" si="47"/>
        <v>noTitle</v>
      </c>
      <c r="AC109" s="167"/>
      <c r="AD109" s="45"/>
      <c r="AE109" s="168"/>
      <c r="AF109" s="169" t="str">
        <f>IF(D109="",scriv!B71,"")</f>
        <v>2.11.8</v>
      </c>
      <c r="AG109" s="170" t="str">
        <f t="shared" si="50"/>
        <v/>
      </c>
      <c r="AH109" s="169" t="str">
        <f t="shared" si="51"/>
        <v>classes</v>
      </c>
      <c r="AI109" s="169" t="str">
        <f t="shared" si="52"/>
        <v>classes</v>
      </c>
      <c r="AJ109" s="86">
        <f>ROUNDDOWN( (LEN(scriv!B71)+1) / 2, 0 )</f>
        <v>3</v>
      </c>
      <c r="AK109" s="82">
        <f t="shared" si="53"/>
        <v>2</v>
      </c>
      <c r="AL109" s="82">
        <f t="shared" si="54"/>
        <v>11</v>
      </c>
      <c r="AM109" s="82">
        <f t="shared" si="55"/>
        <v>8</v>
      </c>
      <c r="AN109" s="82" t="str">
        <f t="shared" si="56"/>
        <v>-</v>
      </c>
      <c r="AO109" s="82" t="str">
        <f t="shared" si="57"/>
        <v>-</v>
      </c>
      <c r="AP109" s="82" t="str">
        <f t="shared" si="58"/>
        <v>-</v>
      </c>
      <c r="AQ109" s="82" t="str">
        <f t="shared" si="59"/>
        <v>-</v>
      </c>
      <c r="AR109" s="82" t="str">
        <f t="shared" si="60"/>
        <v>-</v>
      </c>
      <c r="AT109" s="82">
        <f t="shared" si="61"/>
        <v>2</v>
      </c>
      <c r="AU109" s="82">
        <f ca="1">IF(    MAX(OFFSET(AL109,0,0,MATCH("-",AL109:AL$638,0))) = 0,"",
IFERROR(MAX(OFFSET(AL109,0,0,MATCH("-",AL109:AL$638,0))),""))</f>
        <v>11</v>
      </c>
      <c r="AV109" s="82">
        <f ca="1">IF(    MAX(OFFSET(AM109,0,0,MATCH("-",AM109:AM$638,0))) = 0,"",
IFERROR(MAX(OFFSET(AM109,0,0,MATCH("-",AM109:AM$638,0))),""))</f>
        <v>43</v>
      </c>
      <c r="AW109" s="82" t="str">
        <f ca="1">IF(    MAX(OFFSET(AN109,0,0,MATCH("-",AN109:AN$638,0))) = 0,"",
IFERROR(MAX(OFFSET(AN109,0,0,MATCH("-",AN109:AN$638,0))),""))</f>
        <v/>
      </c>
      <c r="AX109" s="82" t="str">
        <f ca="1">IF(    MAX(OFFSET(AO109,0,0,MATCH("-",AO109:AO$638,0))) = 0,"",
IFERROR(MAX(OFFSET(AO109,0,0,MATCH("-",AO109:AO$638,0))),""))</f>
        <v/>
      </c>
      <c r="AY109" s="82" t="str">
        <f ca="1">IF(    MAX(OFFSET(AP109,0,0,MATCH("-",AP109:AP$638,0))) = 0,"",
IFERROR(MAX(OFFSET(AP109,0,0,MATCH("-",AP109:AP$638,0))),""))</f>
        <v/>
      </c>
      <c r="AZ109" s="82" t="str">
        <f ca="1">IF(    MAX(OFFSET(AQ109,0,0,MATCH("-",AQ109:AQ$638,0))) = 0,"",
IFERROR(MAX(OFFSET(AQ109,0,0,MATCH("-",AQ109:AQ$638,0))),""))</f>
        <v/>
      </c>
      <c r="BA109" s="82" t="str">
        <f ca="1">IF(    MAX(OFFSET(AR109,0,0,MATCH("-",AR109:AR$638,0))) = 0,"",
IFERROR(MAX(OFFSET(AR109,0,0,MATCH("-",AR109:AR$638,0))),""))</f>
        <v/>
      </c>
      <c r="BB109" s="112">
        <f t="shared" ca="1" si="62"/>
        <v>166.49048625792813</v>
      </c>
      <c r="BC109" s="111">
        <f t="shared" ca="1" si="63"/>
        <v>0</v>
      </c>
      <c r="BD109" s="112">
        <f t="shared" ca="1" si="64"/>
        <v>0</v>
      </c>
      <c r="BE109" s="111">
        <f t="shared" ca="1" si="65"/>
        <v>75.792811839323491</v>
      </c>
      <c r="BF109" s="113">
        <f t="shared" ca="1" si="66"/>
        <v>2000</v>
      </c>
      <c r="BG109" s="113">
        <f t="shared" ca="1" si="67"/>
        <v>0</v>
      </c>
      <c r="BH109" s="112">
        <f t="shared" ca="1" si="68"/>
        <v>2000</v>
      </c>
      <c r="BI109" s="112">
        <f t="shared" ca="1" si="69"/>
        <v>75.792811839323491</v>
      </c>
      <c r="BJ109" s="157"/>
      <c r="BK109" s="157"/>
      <c r="BL109" s="158" t="str">
        <f>scriv!AM71</f>
        <v>UNOData</v>
      </c>
      <c r="BM109" s="157"/>
      <c r="BN109" s="157" t="str">
        <f t="shared" si="70"/>
        <v>node</v>
      </c>
      <c r="BO109" s="157"/>
      <c r="BP109" s="159">
        <f t="shared" ca="1" si="71"/>
        <v>1</v>
      </c>
      <c r="BQ109" s="159">
        <f t="shared" ca="1" si="72"/>
        <v>1</v>
      </c>
      <c r="BR109" s="159">
        <f t="shared" si="73"/>
        <v>1</v>
      </c>
      <c r="BS109" s="159" t="str">
        <f t="shared" si="74"/>
        <v>symbol</v>
      </c>
      <c r="BT109" s="157" t="str">
        <f>IF(scriv!V71&lt;&gt;"",scriv!V71,
IF(E109="",IFERROR(VLOOKUP(BL109,$AH$40:$BT$638,39,FALSE),$BT$36),
$BT$37))</f>
        <v>NodeSquare</v>
      </c>
      <c r="BU109" s="166">
        <f t="shared" ca="1" si="75"/>
        <v>2000</v>
      </c>
      <c r="BV109" s="166">
        <f t="shared" ca="1" si="76"/>
        <v>75.790000000000006</v>
      </c>
      <c r="BW109" s="166">
        <f t="shared" ca="1" si="77"/>
        <v>0</v>
      </c>
      <c r="BX109" s="166">
        <f t="shared" ca="1" si="78"/>
        <v>0</v>
      </c>
      <c r="BY109" s="180" t="str">
        <f t="shared" si="79"/>
        <v/>
      </c>
      <c r="BZ109" s="180" t="str">
        <f t="shared" si="80"/>
        <v/>
      </c>
      <c r="CA109" s="81" t="str">
        <f>IF(scriv!E71&lt;&gt;"",scriv!E71,"")</f>
        <v/>
      </c>
      <c r="CB109" s="82">
        <f t="shared" si="49"/>
        <v>0</v>
      </c>
      <c r="CC109" s="82" t="str">
        <f t="shared" si="81"/>
        <v>2.11.8</v>
      </c>
      <c r="CD109" s="82" t="str">
        <f t="shared" si="82"/>
        <v>11.8</v>
      </c>
      <c r="CE109" s="82" t="str">
        <f t="shared" si="83"/>
        <v>8</v>
      </c>
      <c r="CF109" s="82" t="str">
        <f t="shared" si="84"/>
        <v>-</v>
      </c>
      <c r="CG109" s="82" t="str">
        <f t="shared" si="85"/>
        <v>-</v>
      </c>
      <c r="CH109" s="82" t="str">
        <f t="shared" si="86"/>
        <v>-</v>
      </c>
      <c r="CI109" s="82" t="str">
        <f t="shared" si="87"/>
        <v>-</v>
      </c>
      <c r="CJ109" s="82" t="str">
        <f t="shared" si="88"/>
        <v>-</v>
      </c>
      <c r="CK109" s="82" t="str">
        <f t="shared" si="89"/>
        <v>-</v>
      </c>
    </row>
    <row r="110" spans="1:89" s="82" customFormat="1" ht="18" customHeight="1">
      <c r="A110" s="81" t="str">
        <f>scriv!AL72</f>
        <v>unoFrom</v>
      </c>
      <c r="B110" s="81" t="str">
        <f>IF(scriv!D72&lt;&gt;"",scriv!D72,"")</f>
        <v>unoFrom</v>
      </c>
      <c r="C110" s="81" t="str">
        <f>IF( scriv!AP72&lt;&gt;"", IF(D110&lt;&gt;"","connection ","")&amp;scriv!AP72,IF(D110&lt;&gt;"","connection",""))</f>
        <v/>
      </c>
      <c r="D110" s="82" t="str">
        <f>scriv!AN72</f>
        <v/>
      </c>
      <c r="E110" s="82" t="str">
        <f>scriv!AO72</f>
        <v/>
      </c>
      <c r="F110" s="156">
        <f>ROW()</f>
        <v>110</v>
      </c>
      <c r="G110" s="288">
        <f>scriv!AC72</f>
        <v>0</v>
      </c>
      <c r="H110" s="288">
        <f>scriv!AD72</f>
        <v>0</v>
      </c>
      <c r="I110" s="81" t="str">
        <f>IF(scriv!AE72&lt;&gt;"",scriv!AE72,J110)</f>
        <v>Used by the sequencing function to identify the from UNO.</v>
      </c>
      <c r="J110" s="81" t="str">
        <f>IF(scriv!AF72&lt;&gt;"",scriv!AF72,"")</f>
        <v>Used by the sequencing function to identify the from UNO.</v>
      </c>
      <c r="K110" s="82" t="str">
        <f>IF(scriv!Y72&lt;&gt;"",scriv!Y72,$K$36)</f>
        <v>none</v>
      </c>
      <c r="L110" s="82">
        <f>IF(scriv!Z72&lt;&gt;"",scriv!Z72,$L$36)</f>
        <v>0</v>
      </c>
      <c r="M110" s="82" t="str">
        <f>IF(scriv!AA72&lt;&gt;"",scriv!AA72,$M$36)</f>
        <v>OpenClose</v>
      </c>
      <c r="N110" s="82">
        <f>IF(scriv!AB72&lt;&gt;"",scriv!AB72,$N$36)</f>
        <v>0</v>
      </c>
      <c r="O110" s="119" t="str">
        <f t="shared" si="48"/>
        <v/>
      </c>
      <c r="P110" s="81" t="str">
        <f>IF(scriv!I72&lt;&gt;"",scriv!I72,"")</f>
        <v/>
      </c>
      <c r="Q110" s="81" t="str">
        <f>IF(scriv!J72&lt;&gt;"",scriv!J72,"")</f>
        <v/>
      </c>
      <c r="R110" s="81">
        <f>IF(scriv!K72&lt;&gt;"",scriv!K72,
IF(I110&lt;&gt;"",1,$R$36))</f>
        <v>1</v>
      </c>
      <c r="S110" s="81" t="str">
        <f>IF(scriv!L72&lt;&gt;"",scriv!L72,
IF(scriv!AF72&lt;&gt;"",$S$36,"none"))</f>
        <v>hover</v>
      </c>
      <c r="T110" s="81" t="str">
        <f>IF(scriv!Q72&lt;&gt;"",scriv!Q72,"")</f>
        <v/>
      </c>
      <c r="U110" s="81" t="str">
        <f>IF(scriv!R72&lt;&gt;"",scriv!R72,"")</f>
        <v/>
      </c>
      <c r="V110" s="81" t="str">
        <f>IF(scriv!S72&lt;&gt;"",scriv!S72,"")</f>
        <v/>
      </c>
      <c r="W110" s="81" t="str">
        <f>IF(scriv!T72&lt;&gt;"",scriv!T72,"")</f>
        <v/>
      </c>
      <c r="X110" s="81" t="str">
        <f>IF($E110="",
( IF(scriv!AH72&lt;&gt;"", LEFT( scriv!AH72, FIND(",",scriv!AH72)-1) &amp; "=" &amp; $AH110 &amp; RIGHT( scriv!AH72, LEN(scriv!AH72) + 1 - FIND(",",scriv!AH72)),
  IF($X$36&lt;&gt;"",LEFT( X$36, FIND(",",X$36)-1) &amp; "=" &amp; $AH110 &amp; RIGHT( X$36, LEN(X$36) + 1 - FIND(",",X$36)),""))),
IF(scriv!M72&lt;&gt;"", LEFT( scriv!M72, FIND(",",scriv!M72)-1) &amp; "=" &amp; $AH110 &amp; RIGHT( scriv!M72, LEN(scriv!M72) + 1 - FIND(",",scriv!M72)),
LEFT( X$37, FIND(",",X$37)-1) &amp; "=" &amp; $AH110 &amp; RIGHT( X$37, LEN(X$37) + 1 - FIND(",",X$37))))</f>
        <v>fadeOn=unoFrom,0.6</v>
      </c>
      <c r="Y110" s="81" t="str">
        <f>IF($E110="",
( IF(scriv!AI72&lt;&gt;"", LEFT( scriv!AI72, FIND(",",scriv!AI72)-1) &amp; "=" &amp; $AH110 &amp; RIGHT( scriv!AI72, LEN(scriv!AI72) + 1 - FIND(",",scriv!AI72)),
  IF($Y$36&lt;&gt;"",LEFT( Y$36, FIND(",",Y$36)-1) &amp; "=" &amp; $AH110 &amp; RIGHT( Y$36, LEN(Y$36) + 1 - FIND(",",Y$36)),""))),
IF(scriv!N72&lt;&gt;"", LEFT( scriv!N72, FIND(",",scriv!N72)-1) &amp; "=" &amp; $AH110 &amp; RIGHT( scriv!N72, LEN(scriv!N72) + 1 - FIND(",",scriv!N72)),
LEFT( Y$37, FIND(",",Y$37)-1) &amp; "=" &amp; $AH110 &amp; RIGHT( Y$37, LEN(Y$37) + 1 - FIND(",",Y$37))))</f>
        <v>fadeOff=unoFrom,0.6</v>
      </c>
      <c r="Z110" s="81" t="str">
        <f>IF($E110="",
( IF(scriv!AJ72&lt;&gt;"", LEFT( scriv!AJ72, FIND(",",scriv!AJ72)-1) &amp; "=" &amp; $AH110 &amp; RIGHT( scriv!AJ72, LEN(scriv!AJ72) + 1 - FIND(",",scriv!AJ72)),
  IF($Z$36&lt;&gt;"",LEFT( Z$36, FIND(",",Z$36)-1) &amp; "=" &amp; $AH110 &amp; RIGHT( Z$36, LEN(Z$36) + 1 - FIND(",",Z$36)),""))),
IF(scriv!O72&lt;&gt;"", LEFT( scriv!O72, FIND(",",scriv!O72)-1) &amp; "=" &amp; $AH110 &amp; RIGHT( scriv!O72, LEN(scriv!O72) + 1 - FIND(",",scriv!O72)),
LEFT( Z$37, FIND(",",Z$37)-1) &amp; "=" &amp; $AH110 &amp; RIGHT( Z$37, LEN(Z$37) + 1 - FIND(",",Z$37))))</f>
        <v>drawOpen=unoFrom,1.2</v>
      </c>
      <c r="AA110" s="81" t="str">
        <f>IF($E110="",
( IF(scriv!AK72&lt;&gt;"", LEFT( scriv!AK72, FIND(",",scriv!AK72)-1) &amp; "=" &amp; $AH110 &amp; RIGHT( scriv!AK72, LEN(scriv!AK72) + 1 - FIND(",",scriv!AK72)),
  IF($AA$36&lt;&gt;"",LEFT( AA$36, FIND(",",AA$36)-1) &amp; "=" &amp; $AH110 &amp; RIGHT( AA$36, LEN(AA$36) + 1 - FIND(",",AA$36)),""))),
IF(scriv!P72&lt;&gt;"", LEFT( scriv!P72, FIND(",",scriv!P72)-1) &amp; "=" &amp; $AH110 &amp; RIGHT( scriv!P72, LEN(scriv!P72) + 1 - FIND(",",scriv!P72)),
LEFT( AA$37, FIND(",",AA$37)-1) &amp; "=" &amp; $AH110 &amp; RIGHT( AA$37, LEN(AA$37) + 1 - FIND(",",AA$37))))</f>
        <v>drawClose=unoFrom,1.2</v>
      </c>
      <c r="AB110" s="167" t="str">
        <f t="shared" si="47"/>
        <v>noTitle</v>
      </c>
      <c r="AC110" s="167"/>
      <c r="AD110" s="45"/>
      <c r="AE110" s="168"/>
      <c r="AF110" s="169" t="str">
        <f>IF(D110="",scriv!B72,"")</f>
        <v>2.11.9</v>
      </c>
      <c r="AG110" s="170" t="str">
        <f t="shared" si="50"/>
        <v/>
      </c>
      <c r="AH110" s="169" t="str">
        <f t="shared" si="51"/>
        <v>unoFrom</v>
      </c>
      <c r="AI110" s="169" t="str">
        <f t="shared" si="52"/>
        <v>unoFrom</v>
      </c>
      <c r="AJ110" s="86">
        <f>ROUNDDOWN( (LEN(scriv!B72)+1) / 2, 0 )</f>
        <v>3</v>
      </c>
      <c r="AK110" s="82">
        <f t="shared" si="53"/>
        <v>2</v>
      </c>
      <c r="AL110" s="82">
        <f t="shared" si="54"/>
        <v>11</v>
      </c>
      <c r="AM110" s="82">
        <f t="shared" si="55"/>
        <v>9</v>
      </c>
      <c r="AN110" s="82" t="str">
        <f t="shared" si="56"/>
        <v>-</v>
      </c>
      <c r="AO110" s="82" t="str">
        <f t="shared" si="57"/>
        <v>-</v>
      </c>
      <c r="AP110" s="82" t="str">
        <f t="shared" si="58"/>
        <v>-</v>
      </c>
      <c r="AQ110" s="82" t="str">
        <f t="shared" si="59"/>
        <v>-</v>
      </c>
      <c r="AR110" s="82" t="str">
        <f t="shared" si="60"/>
        <v>-</v>
      </c>
      <c r="AT110" s="82">
        <f t="shared" si="61"/>
        <v>2</v>
      </c>
      <c r="AU110" s="82">
        <f ca="1">IF(    MAX(OFFSET(AL110,0,0,MATCH("-",AL110:AL$638,0))) = 0,"",
IFERROR(MAX(OFFSET(AL110,0,0,MATCH("-",AL110:AL$638,0))),""))</f>
        <v>11</v>
      </c>
      <c r="AV110" s="82">
        <f ca="1">IF(    MAX(OFFSET(AM110,0,0,MATCH("-",AM110:AM$638,0))) = 0,"",
IFERROR(MAX(OFFSET(AM110,0,0,MATCH("-",AM110:AM$638,0))),""))</f>
        <v>43</v>
      </c>
      <c r="AW110" s="82" t="str">
        <f ca="1">IF(    MAX(OFFSET(AN110,0,0,MATCH("-",AN110:AN$638,0))) = 0,"",
IFERROR(MAX(OFFSET(AN110,0,0,MATCH("-",AN110:AN$638,0))),""))</f>
        <v/>
      </c>
      <c r="AX110" s="82" t="str">
        <f ca="1">IF(    MAX(OFFSET(AO110,0,0,MATCH("-",AO110:AO$638,0))) = 0,"",
IFERROR(MAX(OFFSET(AO110,0,0,MATCH("-",AO110:AO$638,0))),""))</f>
        <v/>
      </c>
      <c r="AY110" s="82" t="str">
        <f ca="1">IF(    MAX(OFFSET(AP110,0,0,MATCH("-",AP110:AP$638,0))) = 0,"",
IFERROR(MAX(OFFSET(AP110,0,0,MATCH("-",AP110:AP$638,0))),""))</f>
        <v/>
      </c>
      <c r="AZ110" s="82" t="str">
        <f ca="1">IF(    MAX(OFFSET(AQ110,0,0,MATCH("-",AQ110:AQ$638,0))) = 0,"",
IFERROR(MAX(OFFSET(AQ110,0,0,MATCH("-",AQ110:AQ$638,0))),""))</f>
        <v/>
      </c>
      <c r="BA110" s="82" t="str">
        <f ca="1">IF(    MAX(OFFSET(AR110,0,0,MATCH("-",AR110:AR$638,0))) = 0,"",
IFERROR(MAX(OFFSET(AR110,0,0,MATCH("-",AR110:AR$638,0))),""))</f>
        <v/>
      </c>
      <c r="BB110" s="112">
        <f t="shared" ca="1" si="62"/>
        <v>166.87103594080338</v>
      </c>
      <c r="BC110" s="111">
        <f t="shared" ca="1" si="63"/>
        <v>0</v>
      </c>
      <c r="BD110" s="112">
        <f t="shared" ca="1" si="64"/>
        <v>0</v>
      </c>
      <c r="BE110" s="111">
        <f t="shared" ca="1" si="65"/>
        <v>80.44397463002116</v>
      </c>
      <c r="BF110" s="113">
        <f t="shared" ca="1" si="66"/>
        <v>2000</v>
      </c>
      <c r="BG110" s="113">
        <f t="shared" ca="1" si="67"/>
        <v>0</v>
      </c>
      <c r="BH110" s="112">
        <f t="shared" ca="1" si="68"/>
        <v>2000</v>
      </c>
      <c r="BI110" s="112">
        <f t="shared" ca="1" si="69"/>
        <v>80.44397463002116</v>
      </c>
      <c r="BJ110" s="157"/>
      <c r="BK110" s="157"/>
      <c r="BL110" s="158" t="str">
        <f>scriv!AM72</f>
        <v>UNOData</v>
      </c>
      <c r="BM110" s="157"/>
      <c r="BN110" s="157" t="str">
        <f t="shared" si="70"/>
        <v>node</v>
      </c>
      <c r="BO110" s="157"/>
      <c r="BP110" s="159">
        <f t="shared" ca="1" si="71"/>
        <v>1</v>
      </c>
      <c r="BQ110" s="159">
        <f t="shared" ca="1" si="72"/>
        <v>1</v>
      </c>
      <c r="BR110" s="159">
        <f t="shared" si="73"/>
        <v>1</v>
      </c>
      <c r="BS110" s="159" t="str">
        <f t="shared" si="74"/>
        <v>symbol</v>
      </c>
      <c r="BT110" s="157" t="str">
        <f>IF(scriv!V72&lt;&gt;"",scriv!V72,
IF(E110="",IFERROR(VLOOKUP(BL110,$AH$40:$BT$638,39,FALSE),$BT$36),
$BT$37))</f>
        <v>NodeSquare</v>
      </c>
      <c r="BU110" s="166">
        <f t="shared" ca="1" si="75"/>
        <v>2000</v>
      </c>
      <c r="BV110" s="166">
        <f t="shared" ca="1" si="76"/>
        <v>80.44</v>
      </c>
      <c r="BW110" s="166">
        <f t="shared" ca="1" si="77"/>
        <v>0</v>
      </c>
      <c r="BX110" s="166">
        <f t="shared" ca="1" si="78"/>
        <v>0</v>
      </c>
      <c r="BY110" s="180" t="str">
        <f t="shared" si="79"/>
        <v/>
      </c>
      <c r="BZ110" s="180" t="str">
        <f t="shared" si="80"/>
        <v/>
      </c>
      <c r="CA110" s="81" t="str">
        <f>IF(scriv!E72&lt;&gt;"",scriv!E72,"")</f>
        <v/>
      </c>
      <c r="CB110" s="82">
        <f t="shared" si="49"/>
        <v>0</v>
      </c>
      <c r="CC110" s="82" t="str">
        <f t="shared" si="81"/>
        <v>2.11.9</v>
      </c>
      <c r="CD110" s="82" t="str">
        <f t="shared" si="82"/>
        <v>11.9</v>
      </c>
      <c r="CE110" s="82" t="str">
        <f t="shared" si="83"/>
        <v>9</v>
      </c>
      <c r="CF110" s="82" t="str">
        <f t="shared" si="84"/>
        <v>-</v>
      </c>
      <c r="CG110" s="82" t="str">
        <f t="shared" si="85"/>
        <v>-</v>
      </c>
      <c r="CH110" s="82" t="str">
        <f t="shared" si="86"/>
        <v>-</v>
      </c>
      <c r="CI110" s="82" t="str">
        <f t="shared" si="87"/>
        <v>-</v>
      </c>
      <c r="CJ110" s="82" t="str">
        <f t="shared" si="88"/>
        <v>-</v>
      </c>
      <c r="CK110" s="82" t="str">
        <f t="shared" si="89"/>
        <v>-</v>
      </c>
    </row>
    <row r="111" spans="1:89" s="82" customFormat="1" ht="18" customHeight="1">
      <c r="A111" s="81" t="str">
        <f>scriv!AL73</f>
        <v>unoTo</v>
      </c>
      <c r="B111" s="81" t="str">
        <f>IF(scriv!D73&lt;&gt;"",scriv!D73,"")</f>
        <v>unoTo</v>
      </c>
      <c r="C111" s="81" t="str">
        <f>IF( scriv!AP73&lt;&gt;"", IF(D111&lt;&gt;"","connection ","")&amp;scriv!AP73,IF(D111&lt;&gt;"","connection",""))</f>
        <v/>
      </c>
      <c r="D111" s="82" t="str">
        <f>scriv!AN73</f>
        <v/>
      </c>
      <c r="E111" s="82" t="str">
        <f>scriv!AO73</f>
        <v/>
      </c>
      <c r="F111" s="156">
        <f>ROW()</f>
        <v>111</v>
      </c>
      <c r="G111" s="288">
        <f>scriv!AC73</f>
        <v>0</v>
      </c>
      <c r="H111" s="288">
        <f>scriv!AD73</f>
        <v>0</v>
      </c>
      <c r="I111" s="81" t="str">
        <f>IF(scriv!AE73&lt;&gt;"",scriv!AE73,J111)</f>
        <v>Used by the sequencing function to identify the to UNO.</v>
      </c>
      <c r="J111" s="81" t="str">
        <f>IF(scriv!AF73&lt;&gt;"",scriv!AF73,"")</f>
        <v>Used by the sequencing function to identify the to UNO.</v>
      </c>
      <c r="K111" s="82" t="str">
        <f>IF(scriv!Y73&lt;&gt;"",scriv!Y73,$K$36)</f>
        <v>none</v>
      </c>
      <c r="L111" s="82">
        <f>IF(scriv!Z73&lt;&gt;"",scriv!Z73,$L$36)</f>
        <v>0</v>
      </c>
      <c r="M111" s="82" t="str">
        <f>IF(scriv!AA73&lt;&gt;"",scriv!AA73,$M$36)</f>
        <v>OpenClose</v>
      </c>
      <c r="N111" s="82">
        <f>IF(scriv!AB73&lt;&gt;"",scriv!AB73,$N$36)</f>
        <v>0</v>
      </c>
      <c r="O111" s="119" t="str">
        <f t="shared" si="48"/>
        <v/>
      </c>
      <c r="P111" s="81" t="str">
        <f>IF(scriv!I73&lt;&gt;"",scriv!I73,"")</f>
        <v/>
      </c>
      <c r="Q111" s="81" t="str">
        <f>IF(scriv!J73&lt;&gt;"",scriv!J73,"")</f>
        <v/>
      </c>
      <c r="R111" s="81">
        <f>IF(scriv!K73&lt;&gt;"",scriv!K73,
IF(I111&lt;&gt;"",1,$R$36))</f>
        <v>1</v>
      </c>
      <c r="S111" s="81" t="str">
        <f>IF(scriv!L73&lt;&gt;"",scriv!L73,
IF(scriv!AF73&lt;&gt;"",$S$36,"none"))</f>
        <v>hover</v>
      </c>
      <c r="T111" s="81" t="str">
        <f>IF(scriv!Q73&lt;&gt;"",scriv!Q73,"")</f>
        <v/>
      </c>
      <c r="U111" s="81" t="str">
        <f>IF(scriv!R73&lt;&gt;"",scriv!R73,"")</f>
        <v/>
      </c>
      <c r="V111" s="81" t="str">
        <f>IF(scriv!S73&lt;&gt;"",scriv!S73,"")</f>
        <v/>
      </c>
      <c r="W111" s="81" t="str">
        <f>IF(scriv!T73&lt;&gt;"",scriv!T73,"")</f>
        <v/>
      </c>
      <c r="X111" s="81" t="str">
        <f>IF($E111="",
( IF(scriv!AH73&lt;&gt;"", LEFT( scriv!AH73, FIND(",",scriv!AH73)-1) &amp; "=" &amp; $AH111 &amp; RIGHT( scriv!AH73, LEN(scriv!AH73) + 1 - FIND(",",scriv!AH73)),
  IF($X$36&lt;&gt;"",LEFT( X$36, FIND(",",X$36)-1) &amp; "=" &amp; $AH111 &amp; RIGHT( X$36, LEN(X$36) + 1 - FIND(",",X$36)),""))),
IF(scriv!M73&lt;&gt;"", LEFT( scriv!M73, FIND(",",scriv!M73)-1) &amp; "=" &amp; $AH111 &amp; RIGHT( scriv!M73, LEN(scriv!M73) + 1 - FIND(",",scriv!M73)),
LEFT( X$37, FIND(",",X$37)-1) &amp; "=" &amp; $AH111 &amp; RIGHT( X$37, LEN(X$37) + 1 - FIND(",",X$37))))</f>
        <v>fadeOn=unoTo,0.6</v>
      </c>
      <c r="Y111" s="81" t="str">
        <f>IF($E111="",
( IF(scriv!AI73&lt;&gt;"", LEFT( scriv!AI73, FIND(",",scriv!AI73)-1) &amp; "=" &amp; $AH111 &amp; RIGHT( scriv!AI73, LEN(scriv!AI73) + 1 - FIND(",",scriv!AI73)),
  IF($Y$36&lt;&gt;"",LEFT( Y$36, FIND(",",Y$36)-1) &amp; "=" &amp; $AH111 &amp; RIGHT( Y$36, LEN(Y$36) + 1 - FIND(",",Y$36)),""))),
IF(scriv!N73&lt;&gt;"", LEFT( scriv!N73, FIND(",",scriv!N73)-1) &amp; "=" &amp; $AH111 &amp; RIGHT( scriv!N73, LEN(scriv!N73) + 1 - FIND(",",scriv!N73)),
LEFT( Y$37, FIND(",",Y$37)-1) &amp; "=" &amp; $AH111 &amp; RIGHT( Y$37, LEN(Y$37) + 1 - FIND(",",Y$37))))</f>
        <v>fadeOff=unoTo,0.6</v>
      </c>
      <c r="Z111" s="81" t="str">
        <f>IF($E111="",
( IF(scriv!AJ73&lt;&gt;"", LEFT( scriv!AJ73, FIND(",",scriv!AJ73)-1) &amp; "=" &amp; $AH111 &amp; RIGHT( scriv!AJ73, LEN(scriv!AJ73) + 1 - FIND(",",scriv!AJ73)),
  IF($Z$36&lt;&gt;"",LEFT( Z$36, FIND(",",Z$36)-1) &amp; "=" &amp; $AH111 &amp; RIGHT( Z$36, LEN(Z$36) + 1 - FIND(",",Z$36)),""))),
IF(scriv!O73&lt;&gt;"", LEFT( scriv!O73, FIND(",",scriv!O73)-1) &amp; "=" &amp; $AH111 &amp; RIGHT( scriv!O73, LEN(scriv!O73) + 1 - FIND(",",scriv!O73)),
LEFT( Z$37, FIND(",",Z$37)-1) &amp; "=" &amp; $AH111 &amp; RIGHT( Z$37, LEN(Z$37) + 1 - FIND(",",Z$37))))</f>
        <v>drawOpen=unoTo,1.2</v>
      </c>
      <c r="AA111" s="81" t="str">
        <f>IF($E111="",
( IF(scriv!AK73&lt;&gt;"", LEFT( scriv!AK73, FIND(",",scriv!AK73)-1) &amp; "=" &amp; $AH111 &amp; RIGHT( scriv!AK73, LEN(scriv!AK73) + 1 - FIND(",",scriv!AK73)),
  IF($AA$36&lt;&gt;"",LEFT( AA$36, FIND(",",AA$36)-1) &amp; "=" &amp; $AH111 &amp; RIGHT( AA$36, LEN(AA$36) + 1 - FIND(",",AA$36)),""))),
IF(scriv!P73&lt;&gt;"", LEFT( scriv!P73, FIND(",",scriv!P73)-1) &amp; "=" &amp; $AH111 &amp; RIGHT( scriv!P73, LEN(scriv!P73) + 1 - FIND(",",scriv!P73)),
LEFT( AA$37, FIND(",",AA$37)-1) &amp; "=" &amp; $AH111 &amp; RIGHT( AA$37, LEN(AA$37) + 1 - FIND(",",AA$37))))</f>
        <v>drawClose=unoTo,1.2</v>
      </c>
      <c r="AB111" s="167" t="str">
        <f t="shared" si="47"/>
        <v>noTitle</v>
      </c>
      <c r="AC111" s="167"/>
      <c r="AD111" s="45"/>
      <c r="AE111" s="168"/>
      <c r="AF111" s="169" t="str">
        <f>IF(D111="",scriv!B73,"")</f>
        <v>2.11.10</v>
      </c>
      <c r="AG111" s="170" t="str">
        <f t="shared" si="50"/>
        <v/>
      </c>
      <c r="AH111" s="169" t="str">
        <f t="shared" si="51"/>
        <v>unoTo</v>
      </c>
      <c r="AI111" s="169" t="str">
        <f t="shared" si="52"/>
        <v>unoTo</v>
      </c>
      <c r="AJ111" s="86">
        <f>ROUNDDOWN( (LEN(scriv!B73)+1) / 2, 0 )</f>
        <v>4</v>
      </c>
      <c r="AK111" s="82">
        <f t="shared" si="53"/>
        <v>2</v>
      </c>
      <c r="AL111" s="82">
        <f t="shared" si="54"/>
        <v>11</v>
      </c>
      <c r="AM111" s="82">
        <f t="shared" si="55"/>
        <v>10</v>
      </c>
      <c r="AN111" s="82" t="str">
        <f t="shared" si="56"/>
        <v>-</v>
      </c>
      <c r="AO111" s="82" t="str">
        <f t="shared" si="57"/>
        <v>-</v>
      </c>
      <c r="AP111" s="82" t="str">
        <f t="shared" si="58"/>
        <v>-</v>
      </c>
      <c r="AQ111" s="82" t="str">
        <f t="shared" si="59"/>
        <v>-</v>
      </c>
      <c r="AR111" s="82" t="str">
        <f t="shared" si="60"/>
        <v>-</v>
      </c>
      <c r="AT111" s="82">
        <f t="shared" si="61"/>
        <v>2</v>
      </c>
      <c r="AU111" s="82">
        <f ca="1">IF(    MAX(OFFSET(AL111,0,0,MATCH("-",AL111:AL$638,0))) = 0,"",
IFERROR(MAX(OFFSET(AL111,0,0,MATCH("-",AL111:AL$638,0))),""))</f>
        <v>11</v>
      </c>
      <c r="AV111" s="82">
        <f ca="1">IF(    MAX(OFFSET(AM111,0,0,MATCH("-",AM111:AM$638,0))) = 0,"",
IFERROR(MAX(OFFSET(AM111,0,0,MATCH("-",AM111:AM$638,0))),""))</f>
        <v>43</v>
      </c>
      <c r="AW111" s="82" t="str">
        <f ca="1">IF(    MAX(OFFSET(AN111,0,0,MATCH("-",AN111:AN$638,0))) = 0,"",
IFERROR(MAX(OFFSET(AN111,0,0,MATCH("-",AN111:AN$638,0))),""))</f>
        <v/>
      </c>
      <c r="AX111" s="82" t="str">
        <f ca="1">IF(    MAX(OFFSET(AO111,0,0,MATCH("-",AO111:AO$638,0))) = 0,"",
IFERROR(MAX(OFFSET(AO111,0,0,MATCH("-",AO111:AO$638,0))),""))</f>
        <v/>
      </c>
      <c r="AY111" s="82" t="str">
        <f ca="1">IF(    MAX(OFFSET(AP111,0,0,MATCH("-",AP111:AP$638,0))) = 0,"",
IFERROR(MAX(OFFSET(AP111,0,0,MATCH("-",AP111:AP$638,0))),""))</f>
        <v/>
      </c>
      <c r="AZ111" s="82" t="str">
        <f ca="1">IF(    MAX(OFFSET(AQ111,0,0,MATCH("-",AQ111:AQ$638,0))) = 0,"",
IFERROR(MAX(OFFSET(AQ111,0,0,MATCH("-",AQ111:AQ$638,0))),""))</f>
        <v/>
      </c>
      <c r="BA111" s="82" t="str">
        <f ca="1">IF(    MAX(OFFSET(AR111,0,0,MATCH("-",AR111:AR$638,0))) = 0,"",
IFERROR(MAX(OFFSET(AR111,0,0,MATCH("-",AR111:AR$638,0))),""))</f>
        <v/>
      </c>
      <c r="BB111" s="112">
        <f t="shared" ca="1" si="62"/>
        <v>167.25158562367864</v>
      </c>
      <c r="BC111" s="111">
        <f t="shared" ca="1" si="63"/>
        <v>0</v>
      </c>
      <c r="BD111" s="112">
        <f t="shared" ca="1" si="64"/>
        <v>0</v>
      </c>
      <c r="BE111" s="111">
        <f t="shared" ca="1" si="65"/>
        <v>85.095137420718842</v>
      </c>
      <c r="BF111" s="113">
        <f t="shared" ca="1" si="66"/>
        <v>2000</v>
      </c>
      <c r="BG111" s="113">
        <f t="shared" ca="1" si="67"/>
        <v>0</v>
      </c>
      <c r="BH111" s="112">
        <f t="shared" ca="1" si="68"/>
        <v>2000</v>
      </c>
      <c r="BI111" s="112">
        <f t="shared" ca="1" si="69"/>
        <v>85.095137420718842</v>
      </c>
      <c r="BJ111" s="157"/>
      <c r="BK111" s="157"/>
      <c r="BL111" s="158" t="str">
        <f>scriv!AM73</f>
        <v>UNOData</v>
      </c>
      <c r="BM111" s="157"/>
      <c r="BN111" s="157" t="str">
        <f t="shared" si="70"/>
        <v>node</v>
      </c>
      <c r="BO111" s="157"/>
      <c r="BP111" s="159">
        <f t="shared" ca="1" si="71"/>
        <v>1</v>
      </c>
      <c r="BQ111" s="159">
        <f t="shared" ca="1" si="72"/>
        <v>1</v>
      </c>
      <c r="BR111" s="159">
        <f t="shared" si="73"/>
        <v>1</v>
      </c>
      <c r="BS111" s="159" t="str">
        <f t="shared" si="74"/>
        <v>symbol</v>
      </c>
      <c r="BT111" s="157" t="str">
        <f>IF(scriv!V73&lt;&gt;"",scriv!V73,
IF(E111="",IFERROR(VLOOKUP(BL111,$AH$40:$BT$638,39,FALSE),$BT$36),
$BT$37))</f>
        <v>NodeSquare</v>
      </c>
      <c r="BU111" s="166">
        <f t="shared" ca="1" si="75"/>
        <v>2000</v>
      </c>
      <c r="BV111" s="166">
        <f t="shared" ca="1" si="76"/>
        <v>85.1</v>
      </c>
      <c r="BW111" s="166">
        <f t="shared" ca="1" si="77"/>
        <v>0</v>
      </c>
      <c r="BX111" s="166">
        <f t="shared" ca="1" si="78"/>
        <v>0</v>
      </c>
      <c r="BY111" s="180" t="str">
        <f t="shared" si="79"/>
        <v/>
      </c>
      <c r="BZ111" s="180" t="str">
        <f t="shared" si="80"/>
        <v/>
      </c>
      <c r="CA111" s="81" t="str">
        <f>IF(scriv!E73&lt;&gt;"",scriv!E73,"")</f>
        <v/>
      </c>
      <c r="CB111" s="82">
        <f t="shared" si="49"/>
        <v>0</v>
      </c>
      <c r="CC111" s="82" t="str">
        <f t="shared" si="81"/>
        <v>2.11.10</v>
      </c>
      <c r="CD111" s="82" t="str">
        <f t="shared" si="82"/>
        <v>11.10</v>
      </c>
      <c r="CE111" s="82" t="str">
        <f t="shared" si="83"/>
        <v>10</v>
      </c>
      <c r="CF111" s="82" t="str">
        <f t="shared" si="84"/>
        <v>-</v>
      </c>
      <c r="CG111" s="82" t="str">
        <f t="shared" si="85"/>
        <v>-</v>
      </c>
      <c r="CH111" s="82" t="str">
        <f t="shared" si="86"/>
        <v>-</v>
      </c>
      <c r="CI111" s="82" t="str">
        <f t="shared" si="87"/>
        <v>-</v>
      </c>
      <c r="CJ111" s="82" t="str">
        <f t="shared" si="88"/>
        <v>-</v>
      </c>
      <c r="CK111" s="82" t="str">
        <f t="shared" si="89"/>
        <v>-</v>
      </c>
    </row>
    <row r="112" spans="1:89" s="82" customFormat="1" ht="18" customHeight="1">
      <c r="A112" s="81" t="str">
        <f>scriv!AL74</f>
        <v>param1</v>
      </c>
      <c r="B112" s="81" t="str">
        <f>IF(scriv!D74&lt;&gt;"",scriv!D74,"")</f>
        <v>param1</v>
      </c>
      <c r="C112" s="81" t="str">
        <f>IF( scriv!AP74&lt;&gt;"", IF(D112&lt;&gt;"","connection ","")&amp;scriv!AP74,IF(D112&lt;&gt;"","connection",""))</f>
        <v/>
      </c>
      <c r="D112" s="82" t="str">
        <f>scriv!AN74</f>
        <v/>
      </c>
      <c r="E112" s="82" t="str">
        <f>scriv!AO74</f>
        <v/>
      </c>
      <c r="F112" s="156">
        <f>ROW()</f>
        <v>112</v>
      </c>
      <c r="G112" s="288">
        <f>scriv!AC74</f>
        <v>0</v>
      </c>
      <c r="H112" s="288">
        <f>scriv!AD74</f>
        <v>0</v>
      </c>
      <c r="I112" s="81" t="str">
        <f>IF(scriv!AE74&lt;&gt;"",scriv!AE74,J112)</f>
        <v>A map specific variable to be used as needed.</v>
      </c>
      <c r="J112" s="81" t="str">
        <f>IF(scriv!AF74&lt;&gt;"",scriv!AF74,"")</f>
        <v>A map specific variable to be used as needed.</v>
      </c>
      <c r="K112" s="82" t="str">
        <f>IF(scriv!Y74&lt;&gt;"",scriv!Y74,$K$36)</f>
        <v>none</v>
      </c>
      <c r="L112" s="82">
        <f>IF(scriv!Z74&lt;&gt;"",scriv!Z74,$L$36)</f>
        <v>0</v>
      </c>
      <c r="M112" s="82" t="str">
        <f>IF(scriv!AA74&lt;&gt;"",scriv!AA74,$M$36)</f>
        <v>OpenClose</v>
      </c>
      <c r="N112" s="82">
        <f>IF(scriv!AB74&lt;&gt;"",scriv!AB74,$N$36)</f>
        <v>0</v>
      </c>
      <c r="O112" s="119" t="str">
        <f t="shared" si="48"/>
        <v/>
      </c>
      <c r="P112" s="81" t="str">
        <f>IF(scriv!I74&lt;&gt;"",scriv!I74,"")</f>
        <v/>
      </c>
      <c r="Q112" s="81" t="str">
        <f>IF(scriv!J74&lt;&gt;"",scriv!J74,"")</f>
        <v/>
      </c>
      <c r="R112" s="81">
        <f>IF(scriv!K74&lt;&gt;"",scriv!K74,
IF(I112&lt;&gt;"",1,$R$36))</f>
        <v>1</v>
      </c>
      <c r="S112" s="81" t="str">
        <f>IF(scriv!L74&lt;&gt;"",scriv!L74,
IF(scriv!AF74&lt;&gt;"",$S$36,"none"))</f>
        <v>hover</v>
      </c>
      <c r="T112" s="81" t="str">
        <f>IF(scriv!Q74&lt;&gt;"",scriv!Q74,"")</f>
        <v/>
      </c>
      <c r="U112" s="81" t="str">
        <f>IF(scriv!R74&lt;&gt;"",scriv!R74,"")</f>
        <v/>
      </c>
      <c r="V112" s="81" t="str">
        <f>IF(scriv!S74&lt;&gt;"",scriv!S74,"")</f>
        <v/>
      </c>
      <c r="W112" s="81" t="str">
        <f>IF(scriv!T74&lt;&gt;"",scriv!T74,"")</f>
        <v/>
      </c>
      <c r="X112" s="81" t="str">
        <f>IF($E112="",
( IF(scriv!AH74&lt;&gt;"", LEFT( scriv!AH74, FIND(",",scriv!AH74)-1) &amp; "=" &amp; $AH112 &amp; RIGHT( scriv!AH74, LEN(scriv!AH74) + 1 - FIND(",",scriv!AH74)),
  IF($X$36&lt;&gt;"",LEFT( X$36, FIND(",",X$36)-1) &amp; "=" &amp; $AH112 &amp; RIGHT( X$36, LEN(X$36) + 1 - FIND(",",X$36)),""))),
IF(scriv!M74&lt;&gt;"", LEFT( scriv!M74, FIND(",",scriv!M74)-1) &amp; "=" &amp; $AH112 &amp; RIGHT( scriv!M74, LEN(scriv!M74) + 1 - FIND(",",scriv!M74)),
LEFT( X$37, FIND(",",X$37)-1) &amp; "=" &amp; $AH112 &amp; RIGHT( X$37, LEN(X$37) + 1 - FIND(",",X$37))))</f>
        <v>fadeOn=param1,0.6</v>
      </c>
      <c r="Y112" s="81" t="str">
        <f>IF($E112="",
( IF(scriv!AI74&lt;&gt;"", LEFT( scriv!AI74, FIND(",",scriv!AI74)-1) &amp; "=" &amp; $AH112 &amp; RIGHT( scriv!AI74, LEN(scriv!AI74) + 1 - FIND(",",scriv!AI74)),
  IF($Y$36&lt;&gt;"",LEFT( Y$36, FIND(",",Y$36)-1) &amp; "=" &amp; $AH112 &amp; RIGHT( Y$36, LEN(Y$36) + 1 - FIND(",",Y$36)),""))),
IF(scriv!N74&lt;&gt;"", LEFT( scriv!N74, FIND(",",scriv!N74)-1) &amp; "=" &amp; $AH112 &amp; RIGHT( scriv!N74, LEN(scriv!N74) + 1 - FIND(",",scriv!N74)),
LEFT( Y$37, FIND(",",Y$37)-1) &amp; "=" &amp; $AH112 &amp; RIGHT( Y$37, LEN(Y$37) + 1 - FIND(",",Y$37))))</f>
        <v>fadeOff=param1,0.6</v>
      </c>
      <c r="Z112" s="81" t="str">
        <f>IF($E112="",
( IF(scriv!AJ74&lt;&gt;"", LEFT( scriv!AJ74, FIND(",",scriv!AJ74)-1) &amp; "=" &amp; $AH112 &amp; RIGHT( scriv!AJ74, LEN(scriv!AJ74) + 1 - FIND(",",scriv!AJ74)),
  IF($Z$36&lt;&gt;"",LEFT( Z$36, FIND(",",Z$36)-1) &amp; "=" &amp; $AH112 &amp; RIGHT( Z$36, LEN(Z$36) + 1 - FIND(",",Z$36)),""))),
IF(scriv!O74&lt;&gt;"", LEFT( scriv!O74, FIND(",",scriv!O74)-1) &amp; "=" &amp; $AH112 &amp; RIGHT( scriv!O74, LEN(scriv!O74) + 1 - FIND(",",scriv!O74)),
LEFT( Z$37, FIND(",",Z$37)-1) &amp; "=" &amp; $AH112 &amp; RIGHT( Z$37, LEN(Z$37) + 1 - FIND(",",Z$37))))</f>
        <v>drawOpen=param1,1.2</v>
      </c>
      <c r="AA112" s="81" t="str">
        <f>IF($E112="",
( IF(scriv!AK74&lt;&gt;"", LEFT( scriv!AK74, FIND(",",scriv!AK74)-1) &amp; "=" &amp; $AH112 &amp; RIGHT( scriv!AK74, LEN(scriv!AK74) + 1 - FIND(",",scriv!AK74)),
  IF($AA$36&lt;&gt;"",LEFT( AA$36, FIND(",",AA$36)-1) &amp; "=" &amp; $AH112 &amp; RIGHT( AA$36, LEN(AA$36) + 1 - FIND(",",AA$36)),""))),
IF(scriv!P74&lt;&gt;"", LEFT( scriv!P74, FIND(",",scriv!P74)-1) &amp; "=" &amp; $AH112 &amp; RIGHT( scriv!P74, LEN(scriv!P74) + 1 - FIND(",",scriv!P74)),
LEFT( AA$37, FIND(",",AA$37)-1) &amp; "=" &amp; $AH112 &amp; RIGHT( AA$37, LEN(AA$37) + 1 - FIND(",",AA$37))))</f>
        <v>drawClose=param1,1.2</v>
      </c>
      <c r="AB112" s="167" t="str">
        <f t="shared" si="47"/>
        <v>noTitle</v>
      </c>
      <c r="AC112" s="167"/>
      <c r="AD112" s="45"/>
      <c r="AE112" s="168"/>
      <c r="AF112" s="169" t="str">
        <f>IF(D112="",scriv!B74,"")</f>
        <v>2.11.11</v>
      </c>
      <c r="AG112" s="170" t="str">
        <f t="shared" si="50"/>
        <v/>
      </c>
      <c r="AH112" s="169" t="str">
        <f t="shared" si="51"/>
        <v>param1</v>
      </c>
      <c r="AI112" s="169" t="str">
        <f t="shared" si="52"/>
        <v>param1</v>
      </c>
      <c r="AJ112" s="86">
        <f>ROUNDDOWN( (LEN(scriv!B74)+1) / 2, 0 )</f>
        <v>4</v>
      </c>
      <c r="AK112" s="82">
        <f t="shared" si="53"/>
        <v>2</v>
      </c>
      <c r="AL112" s="82">
        <f t="shared" si="54"/>
        <v>11</v>
      </c>
      <c r="AM112" s="82">
        <f t="shared" si="55"/>
        <v>11</v>
      </c>
      <c r="AN112" s="82" t="str">
        <f t="shared" si="56"/>
        <v>-</v>
      </c>
      <c r="AO112" s="82" t="str">
        <f t="shared" si="57"/>
        <v>-</v>
      </c>
      <c r="AP112" s="82" t="str">
        <f t="shared" si="58"/>
        <v>-</v>
      </c>
      <c r="AQ112" s="82" t="str">
        <f t="shared" si="59"/>
        <v>-</v>
      </c>
      <c r="AR112" s="82" t="str">
        <f t="shared" si="60"/>
        <v>-</v>
      </c>
      <c r="AT112" s="82">
        <f t="shared" si="61"/>
        <v>2</v>
      </c>
      <c r="AU112" s="82">
        <f ca="1">IF(    MAX(OFFSET(AL112,0,0,MATCH("-",AL112:AL$638,0))) = 0,"",
IFERROR(MAX(OFFSET(AL112,0,0,MATCH("-",AL112:AL$638,0))),""))</f>
        <v>11</v>
      </c>
      <c r="AV112" s="82">
        <f ca="1">IF(    MAX(OFFSET(AM112,0,0,MATCH("-",AM112:AM$638,0))) = 0,"",
IFERROR(MAX(OFFSET(AM112,0,0,MATCH("-",AM112:AM$638,0))),""))</f>
        <v>43</v>
      </c>
      <c r="AW112" s="82" t="str">
        <f ca="1">IF(    MAX(OFFSET(AN112,0,0,MATCH("-",AN112:AN$638,0))) = 0,"",
IFERROR(MAX(OFFSET(AN112,0,0,MATCH("-",AN112:AN$638,0))),""))</f>
        <v/>
      </c>
      <c r="AX112" s="82" t="str">
        <f ca="1">IF(    MAX(OFFSET(AO112,0,0,MATCH("-",AO112:AO$638,0))) = 0,"",
IFERROR(MAX(OFFSET(AO112,0,0,MATCH("-",AO112:AO$638,0))),""))</f>
        <v/>
      </c>
      <c r="AY112" s="82" t="str">
        <f ca="1">IF(    MAX(OFFSET(AP112,0,0,MATCH("-",AP112:AP$638,0))) = 0,"",
IFERROR(MAX(OFFSET(AP112,0,0,MATCH("-",AP112:AP$638,0))),""))</f>
        <v/>
      </c>
      <c r="AZ112" s="82" t="str">
        <f ca="1">IF(    MAX(OFFSET(AQ112,0,0,MATCH("-",AQ112:AQ$638,0))) = 0,"",
IFERROR(MAX(OFFSET(AQ112,0,0,MATCH("-",AQ112:AQ$638,0))),""))</f>
        <v/>
      </c>
      <c r="BA112" s="82" t="str">
        <f ca="1">IF(    MAX(OFFSET(AR112,0,0,MATCH("-",AR112:AR$638,0))) = 0,"",
IFERROR(MAX(OFFSET(AR112,0,0,MATCH("-",AR112:AR$638,0))),""))</f>
        <v/>
      </c>
      <c r="BB112" s="112">
        <f t="shared" ca="1" si="62"/>
        <v>167.63213530655389</v>
      </c>
      <c r="BC112" s="111">
        <f t="shared" ca="1" si="63"/>
        <v>0</v>
      </c>
      <c r="BD112" s="112">
        <f t="shared" ca="1" si="64"/>
        <v>0</v>
      </c>
      <c r="BE112" s="111">
        <f t="shared" ca="1" si="65"/>
        <v>89.746300211416525</v>
      </c>
      <c r="BF112" s="113">
        <f t="shared" ca="1" si="66"/>
        <v>2000</v>
      </c>
      <c r="BG112" s="113">
        <f t="shared" ca="1" si="67"/>
        <v>0</v>
      </c>
      <c r="BH112" s="112">
        <f t="shared" ca="1" si="68"/>
        <v>2000</v>
      </c>
      <c r="BI112" s="112">
        <f t="shared" ca="1" si="69"/>
        <v>89.746300211416525</v>
      </c>
      <c r="BJ112" s="157"/>
      <c r="BK112" s="157"/>
      <c r="BL112" s="158" t="str">
        <f>scriv!AM74</f>
        <v>UNOData</v>
      </c>
      <c r="BM112" s="157"/>
      <c r="BN112" s="157" t="str">
        <f t="shared" si="70"/>
        <v>node</v>
      </c>
      <c r="BO112" s="157"/>
      <c r="BP112" s="159">
        <f t="shared" ca="1" si="71"/>
        <v>1</v>
      </c>
      <c r="BQ112" s="159">
        <f t="shared" ca="1" si="72"/>
        <v>1</v>
      </c>
      <c r="BR112" s="159">
        <f t="shared" si="73"/>
        <v>1</v>
      </c>
      <c r="BS112" s="159" t="str">
        <f t="shared" si="74"/>
        <v>symbol</v>
      </c>
      <c r="BT112" s="157" t="str">
        <f>IF(scriv!V74&lt;&gt;"",scriv!V74,
IF(E112="",IFERROR(VLOOKUP(BL112,$AH$40:$BT$638,39,FALSE),$BT$36),
$BT$37))</f>
        <v>NodeSquare</v>
      </c>
      <c r="BU112" s="166">
        <f t="shared" ca="1" si="75"/>
        <v>2000</v>
      </c>
      <c r="BV112" s="166">
        <f t="shared" ca="1" si="76"/>
        <v>89.75</v>
      </c>
      <c r="BW112" s="166">
        <f t="shared" ca="1" si="77"/>
        <v>0</v>
      </c>
      <c r="BX112" s="166">
        <f t="shared" ca="1" si="78"/>
        <v>0</v>
      </c>
      <c r="BY112" s="180" t="str">
        <f t="shared" si="79"/>
        <v/>
      </c>
      <c r="BZ112" s="180" t="str">
        <f t="shared" si="80"/>
        <v/>
      </c>
      <c r="CA112" s="81" t="str">
        <f>IF(scriv!E74&lt;&gt;"",scriv!E74,"")</f>
        <v/>
      </c>
      <c r="CB112" s="82">
        <f t="shared" si="49"/>
        <v>0</v>
      </c>
      <c r="CC112" s="82" t="str">
        <f t="shared" si="81"/>
        <v>2.11.11</v>
      </c>
      <c r="CD112" s="82" t="str">
        <f t="shared" si="82"/>
        <v>11.11</v>
      </c>
      <c r="CE112" s="82" t="str">
        <f t="shared" si="83"/>
        <v>11</v>
      </c>
      <c r="CF112" s="82" t="str">
        <f t="shared" si="84"/>
        <v>-</v>
      </c>
      <c r="CG112" s="82" t="str">
        <f t="shared" si="85"/>
        <v>-</v>
      </c>
      <c r="CH112" s="82" t="str">
        <f t="shared" si="86"/>
        <v>-</v>
      </c>
      <c r="CI112" s="82" t="str">
        <f t="shared" si="87"/>
        <v>-</v>
      </c>
      <c r="CJ112" s="82" t="str">
        <f t="shared" si="88"/>
        <v>-</v>
      </c>
      <c r="CK112" s="82" t="str">
        <f t="shared" si="89"/>
        <v>-</v>
      </c>
    </row>
    <row r="113" spans="1:89" s="82" customFormat="1" ht="18" customHeight="1">
      <c r="A113" s="81" t="str">
        <f>scriv!AL75</f>
        <v>param2</v>
      </c>
      <c r="B113" s="81" t="str">
        <f>IF(scriv!D75&lt;&gt;"",scriv!D75,"")</f>
        <v>param2</v>
      </c>
      <c r="C113" s="81" t="str">
        <f>IF( scriv!AP75&lt;&gt;"", IF(D113&lt;&gt;"","connection ","")&amp;scriv!AP75,IF(D113&lt;&gt;"","connection",""))</f>
        <v/>
      </c>
      <c r="D113" s="82" t="str">
        <f>scriv!AN75</f>
        <v/>
      </c>
      <c r="E113" s="82" t="str">
        <f>scriv!AO75</f>
        <v/>
      </c>
      <c r="F113" s="156">
        <f>ROW()</f>
        <v>113</v>
      </c>
      <c r="G113" s="288">
        <f>scriv!AC75</f>
        <v>0</v>
      </c>
      <c r="H113" s="288">
        <f>scriv!AD75</f>
        <v>0</v>
      </c>
      <c r="I113" s="81" t="str">
        <f>IF(scriv!AE75&lt;&gt;"",scriv!AE75,J113)</f>
        <v>A map specific variable to be used as needed.</v>
      </c>
      <c r="J113" s="81" t="str">
        <f>IF(scriv!AF75&lt;&gt;"",scriv!AF75,"")</f>
        <v>A map specific variable to be used as needed.</v>
      </c>
      <c r="K113" s="82" t="str">
        <f>IF(scriv!Y75&lt;&gt;"",scriv!Y75,$K$36)</f>
        <v>none</v>
      </c>
      <c r="L113" s="82">
        <f>IF(scriv!Z75&lt;&gt;"",scriv!Z75,$L$36)</f>
        <v>0</v>
      </c>
      <c r="M113" s="82" t="str">
        <f>IF(scriv!AA75&lt;&gt;"",scriv!AA75,$M$36)</f>
        <v>OpenClose</v>
      </c>
      <c r="N113" s="82">
        <f>IF(scriv!AB75&lt;&gt;"",scriv!AB75,$N$36)</f>
        <v>0</v>
      </c>
      <c r="O113" s="119" t="str">
        <f t="shared" si="48"/>
        <v/>
      </c>
      <c r="P113" s="81" t="str">
        <f>IF(scriv!I75&lt;&gt;"",scriv!I75,"")</f>
        <v/>
      </c>
      <c r="Q113" s="81" t="str">
        <f>IF(scriv!J75&lt;&gt;"",scriv!J75,"")</f>
        <v/>
      </c>
      <c r="R113" s="81">
        <f>IF(scriv!K75&lt;&gt;"",scriv!K75,
IF(I113&lt;&gt;"",1,$R$36))</f>
        <v>1</v>
      </c>
      <c r="S113" s="81" t="str">
        <f>IF(scriv!L75&lt;&gt;"",scriv!L75,
IF(scriv!AF75&lt;&gt;"",$S$36,"none"))</f>
        <v>hover</v>
      </c>
      <c r="T113" s="81" t="str">
        <f>IF(scriv!Q75&lt;&gt;"",scriv!Q75,"")</f>
        <v/>
      </c>
      <c r="U113" s="81" t="str">
        <f>IF(scriv!R75&lt;&gt;"",scriv!R75,"")</f>
        <v/>
      </c>
      <c r="V113" s="81" t="str">
        <f>IF(scriv!S75&lt;&gt;"",scriv!S75,"")</f>
        <v/>
      </c>
      <c r="W113" s="81" t="str">
        <f>IF(scriv!T75&lt;&gt;"",scriv!T75,"")</f>
        <v/>
      </c>
      <c r="X113" s="81" t="str">
        <f>IF($E113="",
( IF(scriv!AH75&lt;&gt;"", LEFT( scriv!AH75, FIND(",",scriv!AH75)-1) &amp; "=" &amp; $AH113 &amp; RIGHT( scriv!AH75, LEN(scriv!AH75) + 1 - FIND(",",scriv!AH75)),
  IF($X$36&lt;&gt;"",LEFT( X$36, FIND(",",X$36)-1) &amp; "=" &amp; $AH113 &amp; RIGHT( X$36, LEN(X$36) + 1 - FIND(",",X$36)),""))),
IF(scriv!M75&lt;&gt;"", LEFT( scriv!M75, FIND(",",scriv!M75)-1) &amp; "=" &amp; $AH113 &amp; RIGHT( scriv!M75, LEN(scriv!M75) + 1 - FIND(",",scriv!M75)),
LEFT( X$37, FIND(",",X$37)-1) &amp; "=" &amp; $AH113 &amp; RIGHT( X$37, LEN(X$37) + 1 - FIND(",",X$37))))</f>
        <v>fadeOn=param2,0.6</v>
      </c>
      <c r="Y113" s="81" t="str">
        <f>IF($E113="",
( IF(scriv!AI75&lt;&gt;"", LEFT( scriv!AI75, FIND(",",scriv!AI75)-1) &amp; "=" &amp; $AH113 &amp; RIGHT( scriv!AI75, LEN(scriv!AI75) + 1 - FIND(",",scriv!AI75)),
  IF($Y$36&lt;&gt;"",LEFT( Y$36, FIND(",",Y$36)-1) &amp; "=" &amp; $AH113 &amp; RIGHT( Y$36, LEN(Y$36) + 1 - FIND(",",Y$36)),""))),
IF(scriv!N75&lt;&gt;"", LEFT( scriv!N75, FIND(",",scriv!N75)-1) &amp; "=" &amp; $AH113 &amp; RIGHT( scriv!N75, LEN(scriv!N75) + 1 - FIND(",",scriv!N75)),
LEFT( Y$37, FIND(",",Y$37)-1) &amp; "=" &amp; $AH113 &amp; RIGHT( Y$37, LEN(Y$37) + 1 - FIND(",",Y$37))))</f>
        <v>fadeOff=param2,0.6</v>
      </c>
      <c r="Z113" s="81" t="str">
        <f>IF($E113="",
( IF(scriv!AJ75&lt;&gt;"", LEFT( scriv!AJ75, FIND(",",scriv!AJ75)-1) &amp; "=" &amp; $AH113 &amp; RIGHT( scriv!AJ75, LEN(scriv!AJ75) + 1 - FIND(",",scriv!AJ75)),
  IF($Z$36&lt;&gt;"",LEFT( Z$36, FIND(",",Z$36)-1) &amp; "=" &amp; $AH113 &amp; RIGHT( Z$36, LEN(Z$36) + 1 - FIND(",",Z$36)),""))),
IF(scriv!O75&lt;&gt;"", LEFT( scriv!O75, FIND(",",scriv!O75)-1) &amp; "=" &amp; $AH113 &amp; RIGHT( scriv!O75, LEN(scriv!O75) + 1 - FIND(",",scriv!O75)),
LEFT( Z$37, FIND(",",Z$37)-1) &amp; "=" &amp; $AH113 &amp; RIGHT( Z$37, LEN(Z$37) + 1 - FIND(",",Z$37))))</f>
        <v>drawOpen=param2,1.2</v>
      </c>
      <c r="AA113" s="81" t="str">
        <f>IF($E113="",
( IF(scriv!AK75&lt;&gt;"", LEFT( scriv!AK75, FIND(",",scriv!AK75)-1) &amp; "=" &amp; $AH113 &amp; RIGHT( scriv!AK75, LEN(scriv!AK75) + 1 - FIND(",",scriv!AK75)),
  IF($AA$36&lt;&gt;"",LEFT( AA$36, FIND(",",AA$36)-1) &amp; "=" &amp; $AH113 &amp; RIGHT( AA$36, LEN(AA$36) + 1 - FIND(",",AA$36)),""))),
IF(scriv!P75&lt;&gt;"", LEFT( scriv!P75, FIND(",",scriv!P75)-1) &amp; "=" &amp; $AH113 &amp; RIGHT( scriv!P75, LEN(scriv!P75) + 1 - FIND(",",scriv!P75)),
LEFT( AA$37, FIND(",",AA$37)-1) &amp; "=" &amp; $AH113 &amp; RIGHT( AA$37, LEN(AA$37) + 1 - FIND(",",AA$37))))</f>
        <v>drawClose=param2,1.2</v>
      </c>
      <c r="AB113" s="167" t="str">
        <f t="shared" si="47"/>
        <v>noTitle</v>
      </c>
      <c r="AC113" s="167"/>
      <c r="AD113" s="45"/>
      <c r="AE113" s="168"/>
      <c r="AF113" s="169" t="str">
        <f>IF(D113="",scriv!B75,"")</f>
        <v>2.11.12</v>
      </c>
      <c r="AG113" s="170" t="str">
        <f t="shared" si="50"/>
        <v/>
      </c>
      <c r="AH113" s="169" t="str">
        <f t="shared" si="51"/>
        <v>param2</v>
      </c>
      <c r="AI113" s="169" t="str">
        <f t="shared" si="52"/>
        <v>param2</v>
      </c>
      <c r="AJ113" s="86">
        <f>ROUNDDOWN( (LEN(scriv!B75)+1) / 2, 0 )</f>
        <v>4</v>
      </c>
      <c r="AK113" s="82">
        <f t="shared" si="53"/>
        <v>2</v>
      </c>
      <c r="AL113" s="82">
        <f t="shared" si="54"/>
        <v>11</v>
      </c>
      <c r="AM113" s="82">
        <f t="shared" si="55"/>
        <v>12</v>
      </c>
      <c r="AN113" s="82" t="str">
        <f t="shared" si="56"/>
        <v>-</v>
      </c>
      <c r="AO113" s="82" t="str">
        <f t="shared" si="57"/>
        <v>-</v>
      </c>
      <c r="AP113" s="82" t="str">
        <f t="shared" si="58"/>
        <v>-</v>
      </c>
      <c r="AQ113" s="82" t="str">
        <f t="shared" si="59"/>
        <v>-</v>
      </c>
      <c r="AR113" s="82" t="str">
        <f t="shared" si="60"/>
        <v>-</v>
      </c>
      <c r="AT113" s="82">
        <f t="shared" si="61"/>
        <v>2</v>
      </c>
      <c r="AU113" s="82">
        <f ca="1">IF(    MAX(OFFSET(AL113,0,0,MATCH("-",AL113:AL$638,0))) = 0,"",
IFERROR(MAX(OFFSET(AL113,0,0,MATCH("-",AL113:AL$638,0))),""))</f>
        <v>11</v>
      </c>
      <c r="AV113" s="82">
        <f ca="1">IF(    MAX(OFFSET(AM113,0,0,MATCH("-",AM113:AM$638,0))) = 0,"",
IFERROR(MAX(OFFSET(AM113,0,0,MATCH("-",AM113:AM$638,0))),""))</f>
        <v>43</v>
      </c>
      <c r="AW113" s="82" t="str">
        <f ca="1">IF(    MAX(OFFSET(AN113,0,0,MATCH("-",AN113:AN$638,0))) = 0,"",
IFERROR(MAX(OFFSET(AN113,0,0,MATCH("-",AN113:AN$638,0))),""))</f>
        <v/>
      </c>
      <c r="AX113" s="82" t="str">
        <f ca="1">IF(    MAX(OFFSET(AO113,0,0,MATCH("-",AO113:AO$638,0))) = 0,"",
IFERROR(MAX(OFFSET(AO113,0,0,MATCH("-",AO113:AO$638,0))),""))</f>
        <v/>
      </c>
      <c r="AY113" s="82" t="str">
        <f ca="1">IF(    MAX(OFFSET(AP113,0,0,MATCH("-",AP113:AP$638,0))) = 0,"",
IFERROR(MAX(OFFSET(AP113,0,0,MATCH("-",AP113:AP$638,0))),""))</f>
        <v/>
      </c>
      <c r="AZ113" s="82" t="str">
        <f ca="1">IF(    MAX(OFFSET(AQ113,0,0,MATCH("-",AQ113:AQ$638,0))) = 0,"",
IFERROR(MAX(OFFSET(AQ113,0,0,MATCH("-",AQ113:AQ$638,0))),""))</f>
        <v/>
      </c>
      <c r="BA113" s="82" t="str">
        <f ca="1">IF(    MAX(OFFSET(AR113,0,0,MATCH("-",AR113:AR$638,0))) = 0,"",
IFERROR(MAX(OFFSET(AR113,0,0,MATCH("-",AR113:AR$638,0))),""))</f>
        <v/>
      </c>
      <c r="BB113" s="112">
        <f t="shared" ca="1" si="62"/>
        <v>168.01268498942918</v>
      </c>
      <c r="BC113" s="111">
        <f t="shared" ca="1" si="63"/>
        <v>0</v>
      </c>
      <c r="BD113" s="112">
        <f t="shared" ca="1" si="64"/>
        <v>0</v>
      </c>
      <c r="BE113" s="111">
        <f t="shared" ca="1" si="65"/>
        <v>94.397463002114193</v>
      </c>
      <c r="BF113" s="113">
        <f t="shared" ca="1" si="66"/>
        <v>2000</v>
      </c>
      <c r="BG113" s="113">
        <f t="shared" ca="1" si="67"/>
        <v>0</v>
      </c>
      <c r="BH113" s="112">
        <f t="shared" ca="1" si="68"/>
        <v>2000</v>
      </c>
      <c r="BI113" s="112">
        <f t="shared" ca="1" si="69"/>
        <v>94.397463002114193</v>
      </c>
      <c r="BJ113" s="157"/>
      <c r="BK113" s="157"/>
      <c r="BL113" s="158" t="str">
        <f>scriv!AM75</f>
        <v>UNOData</v>
      </c>
      <c r="BM113" s="157"/>
      <c r="BN113" s="157" t="str">
        <f t="shared" si="70"/>
        <v>node</v>
      </c>
      <c r="BO113" s="157"/>
      <c r="BP113" s="159">
        <f t="shared" ca="1" si="71"/>
        <v>1</v>
      </c>
      <c r="BQ113" s="159">
        <f t="shared" ca="1" si="72"/>
        <v>1</v>
      </c>
      <c r="BR113" s="159">
        <f t="shared" si="73"/>
        <v>1</v>
      </c>
      <c r="BS113" s="159" t="str">
        <f t="shared" si="74"/>
        <v>symbol</v>
      </c>
      <c r="BT113" s="157" t="str">
        <f>IF(scriv!V75&lt;&gt;"",scriv!V75,
IF(E113="",IFERROR(VLOOKUP(BL113,$AH$40:$BT$638,39,FALSE),$BT$36),
$BT$37))</f>
        <v>NodeSquare</v>
      </c>
      <c r="BU113" s="166">
        <f t="shared" ca="1" si="75"/>
        <v>2000</v>
      </c>
      <c r="BV113" s="166">
        <f t="shared" ca="1" si="76"/>
        <v>94.4</v>
      </c>
      <c r="BW113" s="166">
        <f t="shared" ca="1" si="77"/>
        <v>0</v>
      </c>
      <c r="BX113" s="166">
        <f t="shared" ca="1" si="78"/>
        <v>0</v>
      </c>
      <c r="BY113" s="180" t="str">
        <f t="shared" si="79"/>
        <v/>
      </c>
      <c r="BZ113" s="180" t="str">
        <f t="shared" si="80"/>
        <v/>
      </c>
      <c r="CA113" s="81" t="str">
        <f>IF(scriv!E75&lt;&gt;"",scriv!E75,"")</f>
        <v/>
      </c>
      <c r="CB113" s="82">
        <f t="shared" si="49"/>
        <v>0</v>
      </c>
      <c r="CC113" s="82" t="str">
        <f t="shared" si="81"/>
        <v>2.11.12</v>
      </c>
      <c r="CD113" s="82" t="str">
        <f t="shared" si="82"/>
        <v>11.12</v>
      </c>
      <c r="CE113" s="82" t="str">
        <f t="shared" si="83"/>
        <v>12</v>
      </c>
      <c r="CF113" s="82" t="str">
        <f t="shared" si="84"/>
        <v>-</v>
      </c>
      <c r="CG113" s="82" t="str">
        <f t="shared" si="85"/>
        <v>-</v>
      </c>
      <c r="CH113" s="82" t="str">
        <f t="shared" si="86"/>
        <v>-</v>
      </c>
      <c r="CI113" s="82" t="str">
        <f t="shared" si="87"/>
        <v>-</v>
      </c>
      <c r="CJ113" s="82" t="str">
        <f t="shared" si="88"/>
        <v>-</v>
      </c>
      <c r="CK113" s="82" t="str">
        <f t="shared" si="89"/>
        <v>-</v>
      </c>
    </row>
    <row r="114" spans="1:89" s="82" customFormat="1" ht="18" customHeight="1">
      <c r="A114" s="81" t="str">
        <f>scriv!AL76</f>
        <v>param3</v>
      </c>
      <c r="B114" s="81" t="str">
        <f>IF(scriv!D76&lt;&gt;"",scriv!D76,"")</f>
        <v>param3</v>
      </c>
      <c r="C114" s="81" t="str">
        <f>IF( scriv!AP76&lt;&gt;"", IF(D114&lt;&gt;"","connection ","")&amp;scriv!AP76,IF(D114&lt;&gt;"","connection",""))</f>
        <v/>
      </c>
      <c r="D114" s="82" t="str">
        <f>scriv!AN76</f>
        <v/>
      </c>
      <c r="E114" s="82" t="str">
        <f>scriv!AO76</f>
        <v/>
      </c>
      <c r="F114" s="156">
        <f>ROW()</f>
        <v>114</v>
      </c>
      <c r="G114" s="288">
        <f>scriv!AC76</f>
        <v>0</v>
      </c>
      <c r="H114" s="288">
        <f>scriv!AD76</f>
        <v>0</v>
      </c>
      <c r="I114" s="81" t="str">
        <f>IF(scriv!AE76&lt;&gt;"",scriv!AE76,J114)</f>
        <v>A map specific variable to be used as needed.</v>
      </c>
      <c r="J114" s="81" t="str">
        <f>IF(scriv!AF76&lt;&gt;"",scriv!AF76,"")</f>
        <v>A map specific variable to be used as needed.</v>
      </c>
      <c r="K114" s="82" t="str">
        <f>IF(scriv!Y76&lt;&gt;"",scriv!Y76,$K$36)</f>
        <v>none</v>
      </c>
      <c r="L114" s="82">
        <f>IF(scriv!Z76&lt;&gt;"",scriv!Z76,$L$36)</f>
        <v>0</v>
      </c>
      <c r="M114" s="82" t="str">
        <f>IF(scriv!AA76&lt;&gt;"",scriv!AA76,$M$36)</f>
        <v>OpenClose</v>
      </c>
      <c r="N114" s="82">
        <f>IF(scriv!AB76&lt;&gt;"",scriv!AB76,$N$36)</f>
        <v>0</v>
      </c>
      <c r="O114" s="119" t="str">
        <f t="shared" si="48"/>
        <v/>
      </c>
      <c r="P114" s="81" t="str">
        <f>IF(scriv!I76&lt;&gt;"",scriv!I76,"")</f>
        <v/>
      </c>
      <c r="Q114" s="81" t="str">
        <f>IF(scriv!J76&lt;&gt;"",scriv!J76,"")</f>
        <v/>
      </c>
      <c r="R114" s="81">
        <f>IF(scriv!K76&lt;&gt;"",scriv!K76,
IF(I114&lt;&gt;"",1,$R$36))</f>
        <v>1</v>
      </c>
      <c r="S114" s="81" t="str">
        <f>IF(scriv!L76&lt;&gt;"",scriv!L76,
IF(scriv!AF76&lt;&gt;"",$S$36,"none"))</f>
        <v>hover</v>
      </c>
      <c r="T114" s="81" t="str">
        <f>IF(scriv!Q76&lt;&gt;"",scriv!Q76,"")</f>
        <v/>
      </c>
      <c r="U114" s="81" t="str">
        <f>IF(scriv!R76&lt;&gt;"",scriv!R76,"")</f>
        <v/>
      </c>
      <c r="V114" s="81" t="str">
        <f>IF(scriv!S76&lt;&gt;"",scriv!S76,"")</f>
        <v/>
      </c>
      <c r="W114" s="81" t="str">
        <f>IF(scriv!T76&lt;&gt;"",scriv!T76,"")</f>
        <v/>
      </c>
      <c r="X114" s="81" t="str">
        <f>IF($E114="",
( IF(scriv!AH76&lt;&gt;"", LEFT( scriv!AH76, FIND(",",scriv!AH76)-1) &amp; "=" &amp; $AH114 &amp; RIGHT( scriv!AH76, LEN(scriv!AH76) + 1 - FIND(",",scriv!AH76)),
  IF($X$36&lt;&gt;"",LEFT( X$36, FIND(",",X$36)-1) &amp; "=" &amp; $AH114 &amp; RIGHT( X$36, LEN(X$36) + 1 - FIND(",",X$36)),""))),
IF(scriv!M76&lt;&gt;"", LEFT( scriv!M76, FIND(",",scriv!M76)-1) &amp; "=" &amp; $AH114 &amp; RIGHT( scriv!M76, LEN(scriv!M76) + 1 - FIND(",",scriv!M76)),
LEFT( X$37, FIND(",",X$37)-1) &amp; "=" &amp; $AH114 &amp; RIGHT( X$37, LEN(X$37) + 1 - FIND(",",X$37))))</f>
        <v>fadeOn=param3,0.6</v>
      </c>
      <c r="Y114" s="81" t="str">
        <f>IF($E114="",
( IF(scriv!AI76&lt;&gt;"", LEFT( scriv!AI76, FIND(",",scriv!AI76)-1) &amp; "=" &amp; $AH114 &amp; RIGHT( scriv!AI76, LEN(scriv!AI76) + 1 - FIND(",",scriv!AI76)),
  IF($Y$36&lt;&gt;"",LEFT( Y$36, FIND(",",Y$36)-1) &amp; "=" &amp; $AH114 &amp; RIGHT( Y$36, LEN(Y$36) + 1 - FIND(",",Y$36)),""))),
IF(scriv!N76&lt;&gt;"", LEFT( scriv!N76, FIND(",",scriv!N76)-1) &amp; "=" &amp; $AH114 &amp; RIGHT( scriv!N76, LEN(scriv!N76) + 1 - FIND(",",scriv!N76)),
LEFT( Y$37, FIND(",",Y$37)-1) &amp; "=" &amp; $AH114 &amp; RIGHT( Y$37, LEN(Y$37) + 1 - FIND(",",Y$37))))</f>
        <v>fadeOff=param3,0.6</v>
      </c>
      <c r="Z114" s="81" t="str">
        <f>IF($E114="",
( IF(scriv!AJ76&lt;&gt;"", LEFT( scriv!AJ76, FIND(",",scriv!AJ76)-1) &amp; "=" &amp; $AH114 &amp; RIGHT( scriv!AJ76, LEN(scriv!AJ76) + 1 - FIND(",",scriv!AJ76)),
  IF($Z$36&lt;&gt;"",LEFT( Z$36, FIND(",",Z$36)-1) &amp; "=" &amp; $AH114 &amp; RIGHT( Z$36, LEN(Z$36) + 1 - FIND(",",Z$36)),""))),
IF(scriv!O76&lt;&gt;"", LEFT( scriv!O76, FIND(",",scriv!O76)-1) &amp; "=" &amp; $AH114 &amp; RIGHT( scriv!O76, LEN(scriv!O76) + 1 - FIND(",",scriv!O76)),
LEFT( Z$37, FIND(",",Z$37)-1) &amp; "=" &amp; $AH114 &amp; RIGHT( Z$37, LEN(Z$37) + 1 - FIND(",",Z$37))))</f>
        <v>drawOpen=param3,1.2</v>
      </c>
      <c r="AA114" s="81" t="str">
        <f>IF($E114="",
( IF(scriv!AK76&lt;&gt;"", LEFT( scriv!AK76, FIND(",",scriv!AK76)-1) &amp; "=" &amp; $AH114 &amp; RIGHT( scriv!AK76, LEN(scriv!AK76) + 1 - FIND(",",scriv!AK76)),
  IF($AA$36&lt;&gt;"",LEFT( AA$36, FIND(",",AA$36)-1) &amp; "=" &amp; $AH114 &amp; RIGHT( AA$36, LEN(AA$36) + 1 - FIND(",",AA$36)),""))),
IF(scriv!P76&lt;&gt;"", LEFT( scriv!P76, FIND(",",scriv!P76)-1) &amp; "=" &amp; $AH114 &amp; RIGHT( scriv!P76, LEN(scriv!P76) + 1 - FIND(",",scriv!P76)),
LEFT( AA$37, FIND(",",AA$37)-1) &amp; "=" &amp; $AH114 &amp; RIGHT( AA$37, LEN(AA$37) + 1 - FIND(",",AA$37))))</f>
        <v>drawClose=param3,1.2</v>
      </c>
      <c r="AB114" s="167" t="str">
        <f t="shared" si="47"/>
        <v>noTitle</v>
      </c>
      <c r="AC114" s="167"/>
      <c r="AD114" s="45"/>
      <c r="AE114" s="168"/>
      <c r="AF114" s="169" t="str">
        <f>IF(D114="",scriv!B76,"")</f>
        <v>2.11.13</v>
      </c>
      <c r="AG114" s="170" t="str">
        <f t="shared" si="50"/>
        <v/>
      </c>
      <c r="AH114" s="169" t="str">
        <f t="shared" si="51"/>
        <v>param3</v>
      </c>
      <c r="AI114" s="169" t="str">
        <f t="shared" si="52"/>
        <v>param3</v>
      </c>
      <c r="AJ114" s="86">
        <f>ROUNDDOWN( (LEN(scriv!B76)+1) / 2, 0 )</f>
        <v>4</v>
      </c>
      <c r="AK114" s="82">
        <f t="shared" si="53"/>
        <v>2</v>
      </c>
      <c r="AL114" s="82">
        <f t="shared" si="54"/>
        <v>11</v>
      </c>
      <c r="AM114" s="82">
        <f t="shared" si="55"/>
        <v>13</v>
      </c>
      <c r="AN114" s="82" t="str">
        <f t="shared" si="56"/>
        <v>-</v>
      </c>
      <c r="AO114" s="82" t="str">
        <f t="shared" si="57"/>
        <v>-</v>
      </c>
      <c r="AP114" s="82" t="str">
        <f t="shared" si="58"/>
        <v>-</v>
      </c>
      <c r="AQ114" s="82" t="str">
        <f t="shared" si="59"/>
        <v>-</v>
      </c>
      <c r="AR114" s="82" t="str">
        <f t="shared" si="60"/>
        <v>-</v>
      </c>
      <c r="AT114" s="82">
        <f t="shared" si="61"/>
        <v>2</v>
      </c>
      <c r="AU114" s="82">
        <f ca="1">IF(    MAX(OFFSET(AL114,0,0,MATCH("-",AL114:AL$638,0))) = 0,"",
IFERROR(MAX(OFFSET(AL114,0,0,MATCH("-",AL114:AL$638,0))),""))</f>
        <v>11</v>
      </c>
      <c r="AV114" s="82">
        <f ca="1">IF(    MAX(OFFSET(AM114,0,0,MATCH("-",AM114:AM$638,0))) = 0,"",
IFERROR(MAX(OFFSET(AM114,0,0,MATCH("-",AM114:AM$638,0))),""))</f>
        <v>43</v>
      </c>
      <c r="AW114" s="82" t="str">
        <f ca="1">IF(    MAX(OFFSET(AN114,0,0,MATCH("-",AN114:AN$638,0))) = 0,"",
IFERROR(MAX(OFFSET(AN114,0,0,MATCH("-",AN114:AN$638,0))),""))</f>
        <v/>
      </c>
      <c r="AX114" s="82" t="str">
        <f ca="1">IF(    MAX(OFFSET(AO114,0,0,MATCH("-",AO114:AO$638,0))) = 0,"",
IFERROR(MAX(OFFSET(AO114,0,0,MATCH("-",AO114:AO$638,0))),""))</f>
        <v/>
      </c>
      <c r="AY114" s="82" t="str">
        <f ca="1">IF(    MAX(OFFSET(AP114,0,0,MATCH("-",AP114:AP$638,0))) = 0,"",
IFERROR(MAX(OFFSET(AP114,0,0,MATCH("-",AP114:AP$638,0))),""))</f>
        <v/>
      </c>
      <c r="AZ114" s="82" t="str">
        <f ca="1">IF(    MAX(OFFSET(AQ114,0,0,MATCH("-",AQ114:AQ$638,0))) = 0,"",
IFERROR(MAX(OFFSET(AQ114,0,0,MATCH("-",AQ114:AQ$638,0))),""))</f>
        <v/>
      </c>
      <c r="BA114" s="82" t="str">
        <f ca="1">IF(    MAX(OFFSET(AR114,0,0,MATCH("-",AR114:AR$638,0))) = 0,"",
IFERROR(MAX(OFFSET(AR114,0,0,MATCH("-",AR114:AR$638,0))),""))</f>
        <v/>
      </c>
      <c r="BB114" s="112">
        <f t="shared" ca="1" si="62"/>
        <v>168.39323467230443</v>
      </c>
      <c r="BC114" s="111">
        <f t="shared" ca="1" si="63"/>
        <v>0</v>
      </c>
      <c r="BD114" s="112">
        <f t="shared" ca="1" si="64"/>
        <v>0</v>
      </c>
      <c r="BE114" s="111">
        <f t="shared" ca="1" si="65"/>
        <v>99.048625792811862</v>
      </c>
      <c r="BF114" s="113">
        <f t="shared" ca="1" si="66"/>
        <v>2000</v>
      </c>
      <c r="BG114" s="113">
        <f t="shared" ca="1" si="67"/>
        <v>0</v>
      </c>
      <c r="BH114" s="112">
        <f t="shared" ca="1" si="68"/>
        <v>2000</v>
      </c>
      <c r="BI114" s="112">
        <f t="shared" ca="1" si="69"/>
        <v>99.048625792811862</v>
      </c>
      <c r="BJ114" s="157"/>
      <c r="BK114" s="157"/>
      <c r="BL114" s="158" t="str">
        <f>scriv!AM76</f>
        <v>UNOData</v>
      </c>
      <c r="BM114" s="157"/>
      <c r="BN114" s="157" t="str">
        <f t="shared" si="70"/>
        <v>node</v>
      </c>
      <c r="BO114" s="157"/>
      <c r="BP114" s="159">
        <f t="shared" ca="1" si="71"/>
        <v>1</v>
      </c>
      <c r="BQ114" s="159">
        <f t="shared" ca="1" si="72"/>
        <v>1</v>
      </c>
      <c r="BR114" s="159">
        <f t="shared" si="73"/>
        <v>1</v>
      </c>
      <c r="BS114" s="159" t="str">
        <f t="shared" si="74"/>
        <v>symbol</v>
      </c>
      <c r="BT114" s="157" t="str">
        <f>IF(scriv!V76&lt;&gt;"",scriv!V76,
IF(E114="",IFERROR(VLOOKUP(BL114,$AH$40:$BT$638,39,FALSE),$BT$36),
$BT$37))</f>
        <v>NodeSquare</v>
      </c>
      <c r="BU114" s="166">
        <f t="shared" ca="1" si="75"/>
        <v>2000</v>
      </c>
      <c r="BV114" s="166">
        <f t="shared" ca="1" si="76"/>
        <v>99.05</v>
      </c>
      <c r="BW114" s="166">
        <f t="shared" ca="1" si="77"/>
        <v>0</v>
      </c>
      <c r="BX114" s="166">
        <f t="shared" ca="1" si="78"/>
        <v>0</v>
      </c>
      <c r="BY114" s="180" t="str">
        <f t="shared" si="79"/>
        <v/>
      </c>
      <c r="BZ114" s="180" t="str">
        <f t="shared" si="80"/>
        <v/>
      </c>
      <c r="CA114" s="81" t="str">
        <f>IF(scriv!E76&lt;&gt;"",scriv!E76,"")</f>
        <v/>
      </c>
      <c r="CB114" s="82">
        <f t="shared" si="49"/>
        <v>0</v>
      </c>
      <c r="CC114" s="82" t="str">
        <f t="shared" si="81"/>
        <v>2.11.13</v>
      </c>
      <c r="CD114" s="82" t="str">
        <f t="shared" si="82"/>
        <v>11.13</v>
      </c>
      <c r="CE114" s="82" t="str">
        <f t="shared" si="83"/>
        <v>13</v>
      </c>
      <c r="CF114" s="82" t="str">
        <f t="shared" si="84"/>
        <v>-</v>
      </c>
      <c r="CG114" s="82" t="str">
        <f t="shared" si="85"/>
        <v>-</v>
      </c>
      <c r="CH114" s="82" t="str">
        <f t="shared" si="86"/>
        <v>-</v>
      </c>
      <c r="CI114" s="82" t="str">
        <f t="shared" si="87"/>
        <v>-</v>
      </c>
      <c r="CJ114" s="82" t="str">
        <f t="shared" si="88"/>
        <v>-</v>
      </c>
      <c r="CK114" s="82" t="str">
        <f t="shared" si="89"/>
        <v>-</v>
      </c>
    </row>
    <row r="115" spans="1:89" s="82" customFormat="1" ht="18" customHeight="1">
      <c r="A115" s="81" t="str">
        <f>scriv!AL77</f>
        <v>param4</v>
      </c>
      <c r="B115" s="81" t="str">
        <f>IF(scriv!D77&lt;&gt;"",scriv!D77,"")</f>
        <v>param4</v>
      </c>
      <c r="C115" s="81" t="str">
        <f>IF( scriv!AP77&lt;&gt;"", IF(D115&lt;&gt;"","connection ","")&amp;scriv!AP77,IF(D115&lt;&gt;"","connection",""))</f>
        <v/>
      </c>
      <c r="D115" s="82" t="str">
        <f>scriv!AN77</f>
        <v/>
      </c>
      <c r="E115" s="82" t="str">
        <f>scriv!AO77</f>
        <v/>
      </c>
      <c r="F115" s="156">
        <f>ROW()</f>
        <v>115</v>
      </c>
      <c r="G115" s="288">
        <f>scriv!AC77</f>
        <v>0</v>
      </c>
      <c r="H115" s="288">
        <f>scriv!AD77</f>
        <v>0</v>
      </c>
      <c r="I115" s="81" t="str">
        <f>IF(scriv!AE77&lt;&gt;"",scriv!AE77,J115)</f>
        <v>A map specific variable to be used as needed.</v>
      </c>
      <c r="J115" s="81" t="str">
        <f>IF(scriv!AF77&lt;&gt;"",scriv!AF77,"")</f>
        <v>A map specific variable to be used as needed.</v>
      </c>
      <c r="K115" s="82" t="str">
        <f>IF(scriv!Y77&lt;&gt;"",scriv!Y77,$K$36)</f>
        <v>none</v>
      </c>
      <c r="L115" s="82">
        <f>IF(scriv!Z77&lt;&gt;"",scriv!Z77,$L$36)</f>
        <v>0</v>
      </c>
      <c r="M115" s="82" t="str">
        <f>IF(scriv!AA77&lt;&gt;"",scriv!AA77,$M$36)</f>
        <v>OpenClose</v>
      </c>
      <c r="N115" s="82">
        <f>IF(scriv!AB77&lt;&gt;"",scriv!AB77,$N$36)</f>
        <v>0</v>
      </c>
      <c r="O115" s="119" t="str">
        <f t="shared" si="48"/>
        <v/>
      </c>
      <c r="P115" s="81" t="str">
        <f>IF(scriv!I77&lt;&gt;"",scriv!I77,"")</f>
        <v/>
      </c>
      <c r="Q115" s="81" t="str">
        <f>IF(scriv!J77&lt;&gt;"",scriv!J77,"")</f>
        <v/>
      </c>
      <c r="R115" s="81">
        <f>IF(scriv!K77&lt;&gt;"",scriv!K77,
IF(I115&lt;&gt;"",1,$R$36))</f>
        <v>1</v>
      </c>
      <c r="S115" s="81" t="str">
        <f>IF(scriv!L77&lt;&gt;"",scriv!L77,
IF(scriv!AF77&lt;&gt;"",$S$36,"none"))</f>
        <v>hover</v>
      </c>
      <c r="T115" s="81" t="str">
        <f>IF(scriv!Q77&lt;&gt;"",scriv!Q77,"")</f>
        <v/>
      </c>
      <c r="U115" s="81" t="str">
        <f>IF(scriv!R77&lt;&gt;"",scriv!R77,"")</f>
        <v/>
      </c>
      <c r="V115" s="81" t="str">
        <f>IF(scriv!S77&lt;&gt;"",scriv!S77,"")</f>
        <v/>
      </c>
      <c r="W115" s="81" t="str">
        <f>IF(scriv!T77&lt;&gt;"",scriv!T77,"")</f>
        <v/>
      </c>
      <c r="X115" s="81" t="str">
        <f>IF($E115="",
( IF(scriv!AH77&lt;&gt;"", LEFT( scriv!AH77, FIND(",",scriv!AH77)-1) &amp; "=" &amp; $AH115 &amp; RIGHT( scriv!AH77, LEN(scriv!AH77) + 1 - FIND(",",scriv!AH77)),
  IF($X$36&lt;&gt;"",LEFT( X$36, FIND(",",X$36)-1) &amp; "=" &amp; $AH115 &amp; RIGHT( X$36, LEN(X$36) + 1 - FIND(",",X$36)),""))),
IF(scriv!M77&lt;&gt;"", LEFT( scriv!M77, FIND(",",scriv!M77)-1) &amp; "=" &amp; $AH115 &amp; RIGHT( scriv!M77, LEN(scriv!M77) + 1 - FIND(",",scriv!M77)),
LEFT( X$37, FIND(",",X$37)-1) &amp; "=" &amp; $AH115 &amp; RIGHT( X$37, LEN(X$37) + 1 - FIND(",",X$37))))</f>
        <v>fadeOn=param4,0.6</v>
      </c>
      <c r="Y115" s="81" t="str">
        <f>IF($E115="",
( IF(scriv!AI77&lt;&gt;"", LEFT( scriv!AI77, FIND(",",scriv!AI77)-1) &amp; "=" &amp; $AH115 &amp; RIGHT( scriv!AI77, LEN(scriv!AI77) + 1 - FIND(",",scriv!AI77)),
  IF($Y$36&lt;&gt;"",LEFT( Y$36, FIND(",",Y$36)-1) &amp; "=" &amp; $AH115 &amp; RIGHT( Y$36, LEN(Y$36) + 1 - FIND(",",Y$36)),""))),
IF(scriv!N77&lt;&gt;"", LEFT( scriv!N77, FIND(",",scriv!N77)-1) &amp; "=" &amp; $AH115 &amp; RIGHT( scriv!N77, LEN(scriv!N77) + 1 - FIND(",",scriv!N77)),
LEFT( Y$37, FIND(",",Y$37)-1) &amp; "=" &amp; $AH115 &amp; RIGHT( Y$37, LEN(Y$37) + 1 - FIND(",",Y$37))))</f>
        <v>fadeOff=param4,0.6</v>
      </c>
      <c r="Z115" s="81" t="str">
        <f>IF($E115="",
( IF(scriv!AJ77&lt;&gt;"", LEFT( scriv!AJ77, FIND(",",scriv!AJ77)-1) &amp; "=" &amp; $AH115 &amp; RIGHT( scriv!AJ77, LEN(scriv!AJ77) + 1 - FIND(",",scriv!AJ77)),
  IF($Z$36&lt;&gt;"",LEFT( Z$36, FIND(",",Z$36)-1) &amp; "=" &amp; $AH115 &amp; RIGHT( Z$36, LEN(Z$36) + 1 - FIND(",",Z$36)),""))),
IF(scriv!O77&lt;&gt;"", LEFT( scriv!O77, FIND(",",scriv!O77)-1) &amp; "=" &amp; $AH115 &amp; RIGHT( scriv!O77, LEN(scriv!O77) + 1 - FIND(",",scriv!O77)),
LEFT( Z$37, FIND(",",Z$37)-1) &amp; "=" &amp; $AH115 &amp; RIGHT( Z$37, LEN(Z$37) + 1 - FIND(",",Z$37))))</f>
        <v>drawOpen=param4,1.2</v>
      </c>
      <c r="AA115" s="81" t="str">
        <f>IF($E115="",
( IF(scriv!AK77&lt;&gt;"", LEFT( scriv!AK77, FIND(",",scriv!AK77)-1) &amp; "=" &amp; $AH115 &amp; RIGHT( scriv!AK77, LEN(scriv!AK77) + 1 - FIND(",",scriv!AK77)),
  IF($AA$36&lt;&gt;"",LEFT( AA$36, FIND(",",AA$36)-1) &amp; "=" &amp; $AH115 &amp; RIGHT( AA$36, LEN(AA$36) + 1 - FIND(",",AA$36)),""))),
IF(scriv!P77&lt;&gt;"", LEFT( scriv!P77, FIND(",",scriv!P77)-1) &amp; "=" &amp; $AH115 &amp; RIGHT( scriv!P77, LEN(scriv!P77) + 1 - FIND(",",scriv!P77)),
LEFT( AA$37, FIND(",",AA$37)-1) &amp; "=" &amp; $AH115 &amp; RIGHT( AA$37, LEN(AA$37) + 1 - FIND(",",AA$37))))</f>
        <v>drawClose=param4,1.2</v>
      </c>
      <c r="AB115" s="167" t="str">
        <f t="shared" si="47"/>
        <v>noTitle</v>
      </c>
      <c r="AC115" s="167"/>
      <c r="AD115" s="45"/>
      <c r="AE115" s="168"/>
      <c r="AF115" s="169" t="str">
        <f>IF(D115="",scriv!B77,"")</f>
        <v>2.11.14</v>
      </c>
      <c r="AG115" s="170" t="str">
        <f t="shared" si="50"/>
        <v/>
      </c>
      <c r="AH115" s="169" t="str">
        <f t="shared" si="51"/>
        <v>param4</v>
      </c>
      <c r="AI115" s="169" t="str">
        <f t="shared" si="52"/>
        <v>param4</v>
      </c>
      <c r="AJ115" s="86">
        <f>ROUNDDOWN( (LEN(scriv!B77)+1) / 2, 0 )</f>
        <v>4</v>
      </c>
      <c r="AK115" s="82">
        <f t="shared" si="53"/>
        <v>2</v>
      </c>
      <c r="AL115" s="82">
        <f t="shared" si="54"/>
        <v>11</v>
      </c>
      <c r="AM115" s="82">
        <f t="shared" si="55"/>
        <v>14</v>
      </c>
      <c r="AN115" s="82" t="str">
        <f t="shared" si="56"/>
        <v>-</v>
      </c>
      <c r="AO115" s="82" t="str">
        <f t="shared" si="57"/>
        <v>-</v>
      </c>
      <c r="AP115" s="82" t="str">
        <f t="shared" si="58"/>
        <v>-</v>
      </c>
      <c r="AQ115" s="82" t="str">
        <f t="shared" si="59"/>
        <v>-</v>
      </c>
      <c r="AR115" s="82" t="str">
        <f t="shared" si="60"/>
        <v>-</v>
      </c>
      <c r="AT115" s="82">
        <f t="shared" si="61"/>
        <v>2</v>
      </c>
      <c r="AU115" s="82">
        <f ca="1">IF(    MAX(OFFSET(AL115,0,0,MATCH("-",AL115:AL$638,0))) = 0,"",
IFERROR(MAX(OFFSET(AL115,0,0,MATCH("-",AL115:AL$638,0))),""))</f>
        <v>11</v>
      </c>
      <c r="AV115" s="82">
        <f ca="1">IF(    MAX(OFFSET(AM115,0,0,MATCH("-",AM115:AM$638,0))) = 0,"",
IFERROR(MAX(OFFSET(AM115,0,0,MATCH("-",AM115:AM$638,0))),""))</f>
        <v>43</v>
      </c>
      <c r="AW115" s="82" t="str">
        <f ca="1">IF(    MAX(OFFSET(AN115,0,0,MATCH("-",AN115:AN$638,0))) = 0,"",
IFERROR(MAX(OFFSET(AN115,0,0,MATCH("-",AN115:AN$638,0))),""))</f>
        <v/>
      </c>
      <c r="AX115" s="82" t="str">
        <f ca="1">IF(    MAX(OFFSET(AO115,0,0,MATCH("-",AO115:AO$638,0))) = 0,"",
IFERROR(MAX(OFFSET(AO115,0,0,MATCH("-",AO115:AO$638,0))),""))</f>
        <v/>
      </c>
      <c r="AY115" s="82" t="str">
        <f ca="1">IF(    MAX(OFFSET(AP115,0,0,MATCH("-",AP115:AP$638,0))) = 0,"",
IFERROR(MAX(OFFSET(AP115,0,0,MATCH("-",AP115:AP$638,0))),""))</f>
        <v/>
      </c>
      <c r="AZ115" s="82" t="str">
        <f ca="1">IF(    MAX(OFFSET(AQ115,0,0,MATCH("-",AQ115:AQ$638,0))) = 0,"",
IFERROR(MAX(OFFSET(AQ115,0,0,MATCH("-",AQ115:AQ$638,0))),""))</f>
        <v/>
      </c>
      <c r="BA115" s="82" t="str">
        <f ca="1">IF(    MAX(OFFSET(AR115,0,0,MATCH("-",AR115:AR$638,0))) = 0,"",
IFERROR(MAX(OFFSET(AR115,0,0,MATCH("-",AR115:AR$638,0))),""))</f>
        <v/>
      </c>
      <c r="BB115" s="112">
        <f t="shared" ca="1" si="62"/>
        <v>168.77378435517969</v>
      </c>
      <c r="BC115" s="111">
        <f t="shared" ca="1" si="63"/>
        <v>0</v>
      </c>
      <c r="BD115" s="112">
        <f t="shared" ca="1" si="64"/>
        <v>0</v>
      </c>
      <c r="BE115" s="111">
        <f t="shared" ca="1" si="65"/>
        <v>103.69978858350953</v>
      </c>
      <c r="BF115" s="113">
        <f t="shared" ca="1" si="66"/>
        <v>2000</v>
      </c>
      <c r="BG115" s="113">
        <f t="shared" ca="1" si="67"/>
        <v>0</v>
      </c>
      <c r="BH115" s="112">
        <f t="shared" ca="1" si="68"/>
        <v>2000</v>
      </c>
      <c r="BI115" s="112">
        <f t="shared" ca="1" si="69"/>
        <v>103.69978858350953</v>
      </c>
      <c r="BJ115" s="157"/>
      <c r="BK115" s="157"/>
      <c r="BL115" s="158" t="str">
        <f>scriv!AM77</f>
        <v>UNOData</v>
      </c>
      <c r="BM115" s="157"/>
      <c r="BN115" s="157" t="str">
        <f t="shared" si="70"/>
        <v>node</v>
      </c>
      <c r="BO115" s="157"/>
      <c r="BP115" s="159">
        <f t="shared" ca="1" si="71"/>
        <v>1</v>
      </c>
      <c r="BQ115" s="159">
        <f t="shared" ca="1" si="72"/>
        <v>1</v>
      </c>
      <c r="BR115" s="159">
        <f t="shared" si="73"/>
        <v>1</v>
      </c>
      <c r="BS115" s="159" t="str">
        <f t="shared" si="74"/>
        <v>symbol</v>
      </c>
      <c r="BT115" s="157" t="str">
        <f>IF(scriv!V77&lt;&gt;"",scriv!V77,
IF(E115="",IFERROR(VLOOKUP(BL115,$AH$40:$BT$638,39,FALSE),$BT$36),
$BT$37))</f>
        <v>NodeSquare</v>
      </c>
      <c r="BU115" s="166">
        <f t="shared" ca="1" si="75"/>
        <v>2000</v>
      </c>
      <c r="BV115" s="166">
        <f t="shared" ca="1" si="76"/>
        <v>103.7</v>
      </c>
      <c r="BW115" s="166">
        <f t="shared" ca="1" si="77"/>
        <v>0</v>
      </c>
      <c r="BX115" s="166">
        <f t="shared" ca="1" si="78"/>
        <v>0</v>
      </c>
      <c r="BY115" s="180" t="str">
        <f t="shared" si="79"/>
        <v/>
      </c>
      <c r="BZ115" s="180" t="str">
        <f t="shared" si="80"/>
        <v/>
      </c>
      <c r="CA115" s="81" t="str">
        <f>IF(scriv!E77&lt;&gt;"",scriv!E77,"")</f>
        <v/>
      </c>
      <c r="CB115" s="82">
        <f t="shared" si="49"/>
        <v>0</v>
      </c>
      <c r="CC115" s="82" t="str">
        <f t="shared" si="81"/>
        <v>2.11.14</v>
      </c>
      <c r="CD115" s="82" t="str">
        <f t="shared" si="82"/>
        <v>11.14</v>
      </c>
      <c r="CE115" s="82" t="str">
        <f t="shared" si="83"/>
        <v>14</v>
      </c>
      <c r="CF115" s="82" t="str">
        <f t="shared" si="84"/>
        <v>-</v>
      </c>
      <c r="CG115" s="82" t="str">
        <f t="shared" si="85"/>
        <v>-</v>
      </c>
      <c r="CH115" s="82" t="str">
        <f t="shared" si="86"/>
        <v>-</v>
      </c>
      <c r="CI115" s="82" t="str">
        <f t="shared" si="87"/>
        <v>-</v>
      </c>
      <c r="CJ115" s="82" t="str">
        <f t="shared" si="88"/>
        <v>-</v>
      </c>
      <c r="CK115" s="82" t="str">
        <f t="shared" si="89"/>
        <v>-</v>
      </c>
    </row>
    <row r="116" spans="1:89" s="82" customFormat="1" ht="18" customHeight="1">
      <c r="A116" s="81" t="str">
        <f>scriv!AL78</f>
        <v>shortDescription</v>
      </c>
      <c r="B116" s="81" t="str">
        <f>IF(scriv!D78&lt;&gt;"",scriv!D78,"")</f>
        <v>shortDescription</v>
      </c>
      <c r="C116" s="81" t="str">
        <f>IF( scriv!AP78&lt;&gt;"", IF(D116&lt;&gt;"","connection ","")&amp;scriv!AP78,IF(D116&lt;&gt;"","connection",""))</f>
        <v/>
      </c>
      <c r="D116" s="82" t="str">
        <f>scriv!AN78</f>
        <v/>
      </c>
      <c r="E116" s="82" t="str">
        <f>scriv!AO78</f>
        <v/>
      </c>
      <c r="F116" s="156">
        <f>ROW()</f>
        <v>116</v>
      </c>
      <c r="G116" s="288">
        <f>scriv!AC78</f>
        <v>0</v>
      </c>
      <c r="H116" s="288">
        <f>scriv!AD78</f>
        <v>0</v>
      </c>
      <c r="I116" s="81" t="str">
        <f>IF(scriv!AE78&lt;&gt;"",scriv!AE78,J116)</f>
        <v>Markdown text for the tooltip._x000D__x000D_This is the text from Scrivener's 'Synopsis'.</v>
      </c>
      <c r="J116" s="81" t="str">
        <f>IF(scriv!AF78&lt;&gt;"",scriv!AF78,"")</f>
        <v>Markdown text for the tooltip._x000D__x000D_This is the text from Scrivener's 'Synopsis'.</v>
      </c>
      <c r="K116" s="82" t="str">
        <f>IF(scriv!Y78&lt;&gt;"",scriv!Y78,$K$36)</f>
        <v>none</v>
      </c>
      <c r="L116" s="82">
        <f>IF(scriv!Z78&lt;&gt;"",scriv!Z78,$L$36)</f>
        <v>0</v>
      </c>
      <c r="M116" s="82" t="str">
        <f>IF(scriv!AA78&lt;&gt;"",scriv!AA78,$M$36)</f>
        <v>OpenClose</v>
      </c>
      <c r="N116" s="82">
        <f>IF(scriv!AB78&lt;&gt;"",scriv!AB78,$N$36)</f>
        <v>0</v>
      </c>
      <c r="O116" s="119" t="str">
        <f t="shared" si="48"/>
        <v/>
      </c>
      <c r="P116" s="81" t="str">
        <f>IF(scriv!I78&lt;&gt;"",scriv!I78,"")</f>
        <v/>
      </c>
      <c r="Q116" s="81" t="str">
        <f>IF(scriv!J78&lt;&gt;"",scriv!J78,"")</f>
        <v/>
      </c>
      <c r="R116" s="81">
        <f>IF(scriv!K78&lt;&gt;"",scriv!K78,
IF(I116&lt;&gt;"",1,$R$36))</f>
        <v>1</v>
      </c>
      <c r="S116" s="81" t="str">
        <f>IF(scriv!L78&lt;&gt;"",scriv!L78,
IF(scriv!AF78&lt;&gt;"",$S$36,"none"))</f>
        <v>hover</v>
      </c>
      <c r="T116" s="81" t="str">
        <f>IF(scriv!Q78&lt;&gt;"",scriv!Q78,"")</f>
        <v/>
      </c>
      <c r="U116" s="81" t="str">
        <f>IF(scriv!R78&lt;&gt;"",scriv!R78,"")</f>
        <v/>
      </c>
      <c r="V116" s="81" t="str">
        <f>IF(scriv!S78&lt;&gt;"",scriv!S78,"")</f>
        <v/>
      </c>
      <c r="W116" s="81" t="str">
        <f>IF(scriv!T78&lt;&gt;"",scriv!T78,"")</f>
        <v/>
      </c>
      <c r="X116" s="81" t="str">
        <f>IF($E116="",
( IF(scriv!AH78&lt;&gt;"", LEFT( scriv!AH78, FIND(",",scriv!AH78)-1) &amp; "=" &amp; $AH116 &amp; RIGHT( scriv!AH78, LEN(scriv!AH78) + 1 - FIND(",",scriv!AH78)),
  IF($X$36&lt;&gt;"",LEFT( X$36, FIND(",",X$36)-1) &amp; "=" &amp; $AH116 &amp; RIGHT( X$36, LEN(X$36) + 1 - FIND(",",X$36)),""))),
IF(scriv!M78&lt;&gt;"", LEFT( scriv!M78, FIND(",",scriv!M78)-1) &amp; "=" &amp; $AH116 &amp; RIGHT( scriv!M78, LEN(scriv!M78) + 1 - FIND(",",scriv!M78)),
LEFT( X$37, FIND(",",X$37)-1) &amp; "=" &amp; $AH116 &amp; RIGHT( X$37, LEN(X$37) + 1 - FIND(",",X$37))))</f>
        <v>fadeOn=shortDescription,0.6</v>
      </c>
      <c r="Y116" s="81" t="str">
        <f>IF($E116="",
( IF(scriv!AI78&lt;&gt;"", LEFT( scriv!AI78, FIND(",",scriv!AI78)-1) &amp; "=" &amp; $AH116 &amp; RIGHT( scriv!AI78, LEN(scriv!AI78) + 1 - FIND(",",scriv!AI78)),
  IF($Y$36&lt;&gt;"",LEFT( Y$36, FIND(",",Y$36)-1) &amp; "=" &amp; $AH116 &amp; RIGHT( Y$36, LEN(Y$36) + 1 - FIND(",",Y$36)),""))),
IF(scriv!N78&lt;&gt;"", LEFT( scriv!N78, FIND(",",scriv!N78)-1) &amp; "=" &amp; $AH116 &amp; RIGHT( scriv!N78, LEN(scriv!N78) + 1 - FIND(",",scriv!N78)),
LEFT( Y$37, FIND(",",Y$37)-1) &amp; "=" &amp; $AH116 &amp; RIGHT( Y$37, LEN(Y$37) + 1 - FIND(",",Y$37))))</f>
        <v>fadeOff=shortDescription,0.6</v>
      </c>
      <c r="Z116" s="81" t="str">
        <f>IF($E116="",
( IF(scriv!AJ78&lt;&gt;"", LEFT( scriv!AJ78, FIND(",",scriv!AJ78)-1) &amp; "=" &amp; $AH116 &amp; RIGHT( scriv!AJ78, LEN(scriv!AJ78) + 1 - FIND(",",scriv!AJ78)),
  IF($Z$36&lt;&gt;"",LEFT( Z$36, FIND(",",Z$36)-1) &amp; "=" &amp; $AH116 &amp; RIGHT( Z$36, LEN(Z$36) + 1 - FIND(",",Z$36)),""))),
IF(scriv!O78&lt;&gt;"", LEFT( scriv!O78, FIND(",",scriv!O78)-1) &amp; "=" &amp; $AH116 &amp; RIGHT( scriv!O78, LEN(scriv!O78) + 1 - FIND(",",scriv!O78)),
LEFT( Z$37, FIND(",",Z$37)-1) &amp; "=" &amp; $AH116 &amp; RIGHT( Z$37, LEN(Z$37) + 1 - FIND(",",Z$37))))</f>
        <v>drawOpen=shortDescription,1.2</v>
      </c>
      <c r="AA116" s="81" t="str">
        <f>IF($E116="",
( IF(scriv!AK78&lt;&gt;"", LEFT( scriv!AK78, FIND(",",scriv!AK78)-1) &amp; "=" &amp; $AH116 &amp; RIGHT( scriv!AK78, LEN(scriv!AK78) + 1 - FIND(",",scriv!AK78)),
  IF($AA$36&lt;&gt;"",LEFT( AA$36, FIND(",",AA$36)-1) &amp; "=" &amp; $AH116 &amp; RIGHT( AA$36, LEN(AA$36) + 1 - FIND(",",AA$36)),""))),
IF(scriv!P78&lt;&gt;"", LEFT( scriv!P78, FIND(",",scriv!P78)-1) &amp; "=" &amp; $AH116 &amp; RIGHT( scriv!P78, LEN(scriv!P78) + 1 - FIND(",",scriv!P78)),
LEFT( AA$37, FIND(",",AA$37)-1) &amp; "=" &amp; $AH116 &amp; RIGHT( AA$37, LEN(AA$37) + 1 - FIND(",",AA$37))))</f>
        <v>drawClose=shortDescription,1.2</v>
      </c>
      <c r="AB116" s="167" t="str">
        <f t="shared" si="47"/>
        <v>noTitle</v>
      </c>
      <c r="AC116" s="167"/>
      <c r="AD116" s="45"/>
      <c r="AE116" s="168"/>
      <c r="AF116" s="169" t="str">
        <f>IF(D116="",scriv!B78,"")</f>
        <v>2.11.15</v>
      </c>
      <c r="AG116" s="170" t="str">
        <f t="shared" si="50"/>
        <v/>
      </c>
      <c r="AH116" s="169" t="str">
        <f t="shared" si="51"/>
        <v>shortDescription</v>
      </c>
      <c r="AI116" s="169" t="str">
        <f t="shared" si="52"/>
        <v>shortDescription</v>
      </c>
      <c r="AJ116" s="86">
        <f>ROUNDDOWN( (LEN(scriv!B78)+1) / 2, 0 )</f>
        <v>4</v>
      </c>
      <c r="AK116" s="82">
        <f t="shared" si="53"/>
        <v>2</v>
      </c>
      <c r="AL116" s="82">
        <f t="shared" si="54"/>
        <v>11</v>
      </c>
      <c r="AM116" s="82">
        <f t="shared" si="55"/>
        <v>15</v>
      </c>
      <c r="AN116" s="82" t="str">
        <f t="shared" si="56"/>
        <v>-</v>
      </c>
      <c r="AO116" s="82" t="str">
        <f t="shared" si="57"/>
        <v>-</v>
      </c>
      <c r="AP116" s="82" t="str">
        <f t="shared" si="58"/>
        <v>-</v>
      </c>
      <c r="AQ116" s="82" t="str">
        <f t="shared" si="59"/>
        <v>-</v>
      </c>
      <c r="AR116" s="82" t="str">
        <f t="shared" si="60"/>
        <v>-</v>
      </c>
      <c r="AT116" s="82">
        <f t="shared" si="61"/>
        <v>2</v>
      </c>
      <c r="AU116" s="82">
        <f ca="1">IF(    MAX(OFFSET(AL116,0,0,MATCH("-",AL116:AL$638,0))) = 0,"",
IFERROR(MAX(OFFSET(AL116,0,0,MATCH("-",AL116:AL$638,0))),""))</f>
        <v>11</v>
      </c>
      <c r="AV116" s="82">
        <f ca="1">IF(    MAX(OFFSET(AM116,0,0,MATCH("-",AM116:AM$638,0))) = 0,"",
IFERROR(MAX(OFFSET(AM116,0,0,MATCH("-",AM116:AM$638,0))),""))</f>
        <v>43</v>
      </c>
      <c r="AW116" s="82" t="str">
        <f ca="1">IF(    MAX(OFFSET(AN116,0,0,MATCH("-",AN116:AN$638,0))) = 0,"",
IFERROR(MAX(OFFSET(AN116,0,0,MATCH("-",AN116:AN$638,0))),""))</f>
        <v/>
      </c>
      <c r="AX116" s="82" t="str">
        <f ca="1">IF(    MAX(OFFSET(AO116,0,0,MATCH("-",AO116:AO$638,0))) = 0,"",
IFERROR(MAX(OFFSET(AO116,0,0,MATCH("-",AO116:AO$638,0))),""))</f>
        <v/>
      </c>
      <c r="AY116" s="82" t="str">
        <f ca="1">IF(    MAX(OFFSET(AP116,0,0,MATCH("-",AP116:AP$638,0))) = 0,"",
IFERROR(MAX(OFFSET(AP116,0,0,MATCH("-",AP116:AP$638,0))),""))</f>
        <v/>
      </c>
      <c r="AZ116" s="82" t="str">
        <f ca="1">IF(    MAX(OFFSET(AQ116,0,0,MATCH("-",AQ116:AQ$638,0))) = 0,"",
IFERROR(MAX(OFFSET(AQ116,0,0,MATCH("-",AQ116:AQ$638,0))),""))</f>
        <v/>
      </c>
      <c r="BA116" s="82" t="str">
        <f ca="1">IF(    MAX(OFFSET(AR116,0,0,MATCH("-",AR116:AR$638,0))) = 0,"",
IFERROR(MAX(OFFSET(AR116,0,0,MATCH("-",AR116:AR$638,0))),""))</f>
        <v/>
      </c>
      <c r="BB116" s="112">
        <f t="shared" ca="1" si="62"/>
        <v>169.15433403805497</v>
      </c>
      <c r="BC116" s="111">
        <f t="shared" ca="1" si="63"/>
        <v>0</v>
      </c>
      <c r="BD116" s="112">
        <f t="shared" ca="1" si="64"/>
        <v>0</v>
      </c>
      <c r="BE116" s="111">
        <f t="shared" ca="1" si="65"/>
        <v>108.35095137420721</v>
      </c>
      <c r="BF116" s="113">
        <f t="shared" ca="1" si="66"/>
        <v>2000</v>
      </c>
      <c r="BG116" s="113">
        <f t="shared" ca="1" si="67"/>
        <v>0</v>
      </c>
      <c r="BH116" s="112">
        <f t="shared" ca="1" si="68"/>
        <v>2000</v>
      </c>
      <c r="BI116" s="112">
        <f t="shared" ca="1" si="69"/>
        <v>108.35095137420721</v>
      </c>
      <c r="BJ116" s="157"/>
      <c r="BK116" s="157"/>
      <c r="BL116" s="158" t="str">
        <f>scriv!AM78</f>
        <v>UNOData</v>
      </c>
      <c r="BM116" s="157"/>
      <c r="BN116" s="157" t="str">
        <f t="shared" si="70"/>
        <v>node</v>
      </c>
      <c r="BO116" s="157"/>
      <c r="BP116" s="159">
        <f t="shared" ca="1" si="71"/>
        <v>1</v>
      </c>
      <c r="BQ116" s="159">
        <f t="shared" ca="1" si="72"/>
        <v>1</v>
      </c>
      <c r="BR116" s="159">
        <f t="shared" si="73"/>
        <v>1</v>
      </c>
      <c r="BS116" s="159" t="str">
        <f t="shared" si="74"/>
        <v>symbol</v>
      </c>
      <c r="BT116" s="157" t="str">
        <f>IF(scriv!V78&lt;&gt;"",scriv!V78,
IF(E116="",IFERROR(VLOOKUP(BL116,$AH$40:$BT$638,39,FALSE),$BT$36),
$BT$37))</f>
        <v>NodeSquare</v>
      </c>
      <c r="BU116" s="166">
        <f t="shared" ca="1" si="75"/>
        <v>2000</v>
      </c>
      <c r="BV116" s="166">
        <f t="shared" ca="1" si="76"/>
        <v>108.35</v>
      </c>
      <c r="BW116" s="166">
        <f t="shared" ca="1" si="77"/>
        <v>0</v>
      </c>
      <c r="BX116" s="166">
        <f t="shared" ca="1" si="78"/>
        <v>0</v>
      </c>
      <c r="BY116" s="180" t="str">
        <f t="shared" si="79"/>
        <v/>
      </c>
      <c r="BZ116" s="180" t="str">
        <f t="shared" si="80"/>
        <v/>
      </c>
      <c r="CA116" s="81" t="str">
        <f>IF(scriv!E78&lt;&gt;"",scriv!E78,"")</f>
        <v/>
      </c>
      <c r="CB116" s="82">
        <f t="shared" si="49"/>
        <v>0</v>
      </c>
      <c r="CC116" s="82" t="str">
        <f t="shared" si="81"/>
        <v>2.11.15</v>
      </c>
      <c r="CD116" s="82" t="str">
        <f t="shared" si="82"/>
        <v>11.15</v>
      </c>
      <c r="CE116" s="82" t="str">
        <f t="shared" si="83"/>
        <v>15</v>
      </c>
      <c r="CF116" s="82" t="str">
        <f t="shared" si="84"/>
        <v>-</v>
      </c>
      <c r="CG116" s="82" t="str">
        <f t="shared" si="85"/>
        <v>-</v>
      </c>
      <c r="CH116" s="82" t="str">
        <f t="shared" si="86"/>
        <v>-</v>
      </c>
      <c r="CI116" s="82" t="str">
        <f t="shared" si="87"/>
        <v>-</v>
      </c>
      <c r="CJ116" s="82" t="str">
        <f t="shared" si="88"/>
        <v>-</v>
      </c>
      <c r="CK116" s="82" t="str">
        <f t="shared" si="89"/>
        <v>-</v>
      </c>
    </row>
    <row r="117" spans="1:89" s="82" customFormat="1" ht="18" customHeight="1">
      <c r="A117" s="81" t="str">
        <f>scriv!AL79</f>
        <v>longDescription</v>
      </c>
      <c r="B117" s="81" t="str">
        <f>IF(scriv!D79&lt;&gt;"",scriv!D79,"")</f>
        <v>longDescription</v>
      </c>
      <c r="C117" s="81" t="str">
        <f>IF( scriv!AP79&lt;&gt;"", IF(D117&lt;&gt;"","connection ","")&amp;scriv!AP79,IF(D117&lt;&gt;"","connection",""))</f>
        <v/>
      </c>
      <c r="D117" s="82" t="str">
        <f>scriv!AN79</f>
        <v/>
      </c>
      <c r="E117" s="82" t="str">
        <f>scriv!AO79</f>
        <v/>
      </c>
      <c r="F117" s="156">
        <f>ROW()</f>
        <v>117</v>
      </c>
      <c r="G117" s="288">
        <f>scriv!AC79</f>
        <v>0</v>
      </c>
      <c r="H117" s="288">
        <f>scriv!AD79</f>
        <v>0</v>
      </c>
      <c r="I117" s="81" t="str">
        <f>IF(scriv!AE79&lt;&gt;"",scriv!AE79,J117)</f>
        <v>Markdown text for the info-pane._x000D__x000D_This is the text from Scrivener's main 'doucument' window (what get's saved as the separate .rtf files).</v>
      </c>
      <c r="J117" s="81" t="str">
        <f>IF(scriv!AF79&lt;&gt;"",scriv!AF79,"")</f>
        <v>Markdown text for the info-pane._x000D__x000D_This is the text from Scrivener's main 'doucument' window (what get's saved as the separate .rtf files).</v>
      </c>
      <c r="K117" s="82" t="str">
        <f>IF(scriv!Y79&lt;&gt;"",scriv!Y79,$K$36)</f>
        <v>none</v>
      </c>
      <c r="L117" s="82">
        <f>IF(scriv!Z79&lt;&gt;"",scriv!Z79,$L$36)</f>
        <v>0</v>
      </c>
      <c r="M117" s="82" t="str">
        <f>IF(scriv!AA79&lt;&gt;"",scriv!AA79,$M$36)</f>
        <v>OpenClose</v>
      </c>
      <c r="N117" s="82">
        <f>IF(scriv!AB79&lt;&gt;"",scriv!AB79,$N$36)</f>
        <v>0</v>
      </c>
      <c r="O117" s="119" t="str">
        <f t="shared" si="48"/>
        <v/>
      </c>
      <c r="P117" s="81" t="str">
        <f>IF(scriv!I79&lt;&gt;"",scriv!I79,"")</f>
        <v/>
      </c>
      <c r="Q117" s="81" t="str">
        <f>IF(scriv!J79&lt;&gt;"",scriv!J79,"")</f>
        <v/>
      </c>
      <c r="R117" s="81">
        <f>IF(scriv!K79&lt;&gt;"",scriv!K79,
IF(I117&lt;&gt;"",1,$R$36))</f>
        <v>1</v>
      </c>
      <c r="S117" s="81" t="str">
        <f>IF(scriv!L79&lt;&gt;"",scriv!L79,
IF(scriv!AF79&lt;&gt;"",$S$36,"none"))</f>
        <v>hover</v>
      </c>
      <c r="T117" s="81" t="str">
        <f>IF(scriv!Q79&lt;&gt;"",scriv!Q79,"")</f>
        <v/>
      </c>
      <c r="U117" s="81" t="str">
        <f>IF(scriv!R79&lt;&gt;"",scriv!R79,"")</f>
        <v/>
      </c>
      <c r="V117" s="81" t="str">
        <f>IF(scriv!S79&lt;&gt;"",scriv!S79,"")</f>
        <v/>
      </c>
      <c r="W117" s="81" t="str">
        <f>IF(scriv!T79&lt;&gt;"",scriv!T79,"")</f>
        <v/>
      </c>
      <c r="X117" s="81" t="str">
        <f>IF($E117="",
( IF(scriv!AH79&lt;&gt;"", LEFT( scriv!AH79, FIND(",",scriv!AH79)-1) &amp; "=" &amp; $AH117 &amp; RIGHT( scriv!AH79, LEN(scriv!AH79) + 1 - FIND(",",scriv!AH79)),
  IF($X$36&lt;&gt;"",LEFT( X$36, FIND(",",X$36)-1) &amp; "=" &amp; $AH117 &amp; RIGHT( X$36, LEN(X$36) + 1 - FIND(",",X$36)),""))),
IF(scriv!M79&lt;&gt;"", LEFT( scriv!M79, FIND(",",scriv!M79)-1) &amp; "=" &amp; $AH117 &amp; RIGHT( scriv!M79, LEN(scriv!M79) + 1 - FIND(",",scriv!M79)),
LEFT( X$37, FIND(",",X$37)-1) &amp; "=" &amp; $AH117 &amp; RIGHT( X$37, LEN(X$37) + 1 - FIND(",",X$37))))</f>
        <v>fadeOn=longDescription,0.6</v>
      </c>
      <c r="Y117" s="81" t="str">
        <f>IF($E117="",
( IF(scriv!AI79&lt;&gt;"", LEFT( scriv!AI79, FIND(",",scriv!AI79)-1) &amp; "=" &amp; $AH117 &amp; RIGHT( scriv!AI79, LEN(scriv!AI79) + 1 - FIND(",",scriv!AI79)),
  IF($Y$36&lt;&gt;"",LEFT( Y$36, FIND(",",Y$36)-1) &amp; "=" &amp; $AH117 &amp; RIGHT( Y$36, LEN(Y$36) + 1 - FIND(",",Y$36)),""))),
IF(scriv!N79&lt;&gt;"", LEFT( scriv!N79, FIND(",",scriv!N79)-1) &amp; "=" &amp; $AH117 &amp; RIGHT( scriv!N79, LEN(scriv!N79) + 1 - FIND(",",scriv!N79)),
LEFT( Y$37, FIND(",",Y$37)-1) &amp; "=" &amp; $AH117 &amp; RIGHT( Y$37, LEN(Y$37) + 1 - FIND(",",Y$37))))</f>
        <v>fadeOff=longDescription,0.6</v>
      </c>
      <c r="Z117" s="81" t="str">
        <f>IF($E117="",
( IF(scriv!AJ79&lt;&gt;"", LEFT( scriv!AJ79, FIND(",",scriv!AJ79)-1) &amp; "=" &amp; $AH117 &amp; RIGHT( scriv!AJ79, LEN(scriv!AJ79) + 1 - FIND(",",scriv!AJ79)),
  IF($Z$36&lt;&gt;"",LEFT( Z$36, FIND(",",Z$36)-1) &amp; "=" &amp; $AH117 &amp; RIGHT( Z$36, LEN(Z$36) + 1 - FIND(",",Z$36)),""))),
IF(scriv!O79&lt;&gt;"", LEFT( scriv!O79, FIND(",",scriv!O79)-1) &amp; "=" &amp; $AH117 &amp; RIGHT( scriv!O79, LEN(scriv!O79) + 1 - FIND(",",scriv!O79)),
LEFT( Z$37, FIND(",",Z$37)-1) &amp; "=" &amp; $AH117 &amp; RIGHT( Z$37, LEN(Z$37) + 1 - FIND(",",Z$37))))</f>
        <v>drawOpen=longDescription,1.2</v>
      </c>
      <c r="AA117" s="81" t="str">
        <f>IF($E117="",
( IF(scriv!AK79&lt;&gt;"", LEFT( scriv!AK79, FIND(",",scriv!AK79)-1) &amp; "=" &amp; $AH117 &amp; RIGHT( scriv!AK79, LEN(scriv!AK79) + 1 - FIND(",",scriv!AK79)),
  IF($AA$36&lt;&gt;"",LEFT( AA$36, FIND(",",AA$36)-1) &amp; "=" &amp; $AH117 &amp; RIGHT( AA$36, LEN(AA$36) + 1 - FIND(",",AA$36)),""))),
IF(scriv!P79&lt;&gt;"", LEFT( scriv!P79, FIND(",",scriv!P79)-1) &amp; "=" &amp; $AH117 &amp; RIGHT( scriv!P79, LEN(scriv!P79) + 1 - FIND(",",scriv!P79)),
LEFT( AA$37, FIND(",",AA$37)-1) &amp; "=" &amp; $AH117 &amp; RIGHT( AA$37, LEN(AA$37) + 1 - FIND(",",AA$37))))</f>
        <v>drawClose=longDescription,1.2</v>
      </c>
      <c r="AB117" s="167" t="str">
        <f t="shared" si="47"/>
        <v>noTitle</v>
      </c>
      <c r="AC117" s="167"/>
      <c r="AD117" s="45"/>
      <c r="AE117" s="168"/>
      <c r="AF117" s="169" t="str">
        <f>IF(D117="",scriv!B79,"")</f>
        <v>2.11.16</v>
      </c>
      <c r="AG117" s="170" t="str">
        <f t="shared" si="50"/>
        <v/>
      </c>
      <c r="AH117" s="169" t="str">
        <f t="shared" si="51"/>
        <v>longDescription</v>
      </c>
      <c r="AI117" s="169" t="str">
        <f t="shared" si="52"/>
        <v>longDescription</v>
      </c>
      <c r="AJ117" s="86">
        <f>ROUNDDOWN( (LEN(scriv!B79)+1) / 2, 0 )</f>
        <v>4</v>
      </c>
      <c r="AK117" s="82">
        <f t="shared" si="53"/>
        <v>2</v>
      </c>
      <c r="AL117" s="82">
        <f t="shared" si="54"/>
        <v>11</v>
      </c>
      <c r="AM117" s="82">
        <f t="shared" si="55"/>
        <v>16</v>
      </c>
      <c r="AN117" s="82" t="str">
        <f t="shared" si="56"/>
        <v>-</v>
      </c>
      <c r="AO117" s="82" t="str">
        <f t="shared" si="57"/>
        <v>-</v>
      </c>
      <c r="AP117" s="82" t="str">
        <f t="shared" si="58"/>
        <v>-</v>
      </c>
      <c r="AQ117" s="82" t="str">
        <f t="shared" si="59"/>
        <v>-</v>
      </c>
      <c r="AR117" s="82" t="str">
        <f t="shared" si="60"/>
        <v>-</v>
      </c>
      <c r="AT117" s="82">
        <f t="shared" si="61"/>
        <v>2</v>
      </c>
      <c r="AU117" s="82">
        <f ca="1">IF(    MAX(OFFSET(AL117,0,0,MATCH("-",AL117:AL$638,0))) = 0,"",
IFERROR(MAX(OFFSET(AL117,0,0,MATCH("-",AL117:AL$638,0))),""))</f>
        <v>11</v>
      </c>
      <c r="AV117" s="82">
        <f ca="1">IF(    MAX(OFFSET(AM117,0,0,MATCH("-",AM117:AM$638,0))) = 0,"",
IFERROR(MAX(OFFSET(AM117,0,0,MATCH("-",AM117:AM$638,0))),""))</f>
        <v>43</v>
      </c>
      <c r="AW117" s="82" t="str">
        <f ca="1">IF(    MAX(OFFSET(AN117,0,0,MATCH("-",AN117:AN$638,0))) = 0,"",
IFERROR(MAX(OFFSET(AN117,0,0,MATCH("-",AN117:AN$638,0))),""))</f>
        <v/>
      </c>
      <c r="AX117" s="82" t="str">
        <f ca="1">IF(    MAX(OFFSET(AO117,0,0,MATCH("-",AO117:AO$638,0))) = 0,"",
IFERROR(MAX(OFFSET(AO117,0,0,MATCH("-",AO117:AO$638,0))),""))</f>
        <v/>
      </c>
      <c r="AY117" s="82" t="str">
        <f ca="1">IF(    MAX(OFFSET(AP117,0,0,MATCH("-",AP117:AP$638,0))) = 0,"",
IFERROR(MAX(OFFSET(AP117,0,0,MATCH("-",AP117:AP$638,0))),""))</f>
        <v/>
      </c>
      <c r="AZ117" s="82" t="str">
        <f ca="1">IF(    MAX(OFFSET(AQ117,0,0,MATCH("-",AQ117:AQ$638,0))) = 0,"",
IFERROR(MAX(OFFSET(AQ117,0,0,MATCH("-",AQ117:AQ$638,0))),""))</f>
        <v/>
      </c>
      <c r="BA117" s="82" t="str">
        <f ca="1">IF(    MAX(OFFSET(AR117,0,0,MATCH("-",AR117:AR$638,0))) = 0,"",
IFERROR(MAX(OFFSET(AR117,0,0,MATCH("-",AR117:AR$638,0))),""))</f>
        <v/>
      </c>
      <c r="BB117" s="112">
        <f t="shared" ca="1" si="62"/>
        <v>169.53488372093022</v>
      </c>
      <c r="BC117" s="111">
        <f t="shared" ca="1" si="63"/>
        <v>0</v>
      </c>
      <c r="BD117" s="112">
        <f t="shared" ca="1" si="64"/>
        <v>0</v>
      </c>
      <c r="BE117" s="111">
        <f t="shared" ca="1" si="65"/>
        <v>113.0021141649049</v>
      </c>
      <c r="BF117" s="113">
        <f t="shared" ca="1" si="66"/>
        <v>2000</v>
      </c>
      <c r="BG117" s="113">
        <f t="shared" ca="1" si="67"/>
        <v>0</v>
      </c>
      <c r="BH117" s="112">
        <f t="shared" ca="1" si="68"/>
        <v>2000</v>
      </c>
      <c r="BI117" s="112">
        <f t="shared" ca="1" si="69"/>
        <v>113.0021141649049</v>
      </c>
      <c r="BJ117" s="157"/>
      <c r="BK117" s="157"/>
      <c r="BL117" s="158" t="str">
        <f>scriv!AM79</f>
        <v>UNOData</v>
      </c>
      <c r="BM117" s="157"/>
      <c r="BN117" s="157" t="str">
        <f t="shared" si="70"/>
        <v>node</v>
      </c>
      <c r="BO117" s="157"/>
      <c r="BP117" s="159">
        <f t="shared" ca="1" si="71"/>
        <v>1</v>
      </c>
      <c r="BQ117" s="159">
        <f t="shared" ca="1" si="72"/>
        <v>1</v>
      </c>
      <c r="BR117" s="159">
        <f t="shared" si="73"/>
        <v>1</v>
      </c>
      <c r="BS117" s="159" t="str">
        <f t="shared" si="74"/>
        <v>symbol</v>
      </c>
      <c r="BT117" s="157" t="str">
        <f>IF(scriv!V79&lt;&gt;"",scriv!V79,
IF(E117="",IFERROR(VLOOKUP(BL117,$AH$40:$BT$638,39,FALSE),$BT$36),
$BT$37))</f>
        <v>NodeSquare</v>
      </c>
      <c r="BU117" s="166">
        <f t="shared" ca="1" si="75"/>
        <v>2000</v>
      </c>
      <c r="BV117" s="166">
        <f t="shared" ca="1" si="76"/>
        <v>113</v>
      </c>
      <c r="BW117" s="166">
        <f t="shared" ca="1" si="77"/>
        <v>0</v>
      </c>
      <c r="BX117" s="166">
        <f t="shared" ca="1" si="78"/>
        <v>0</v>
      </c>
      <c r="BY117" s="180" t="str">
        <f t="shared" si="79"/>
        <v/>
      </c>
      <c r="BZ117" s="180" t="str">
        <f t="shared" si="80"/>
        <v/>
      </c>
      <c r="CA117" s="81" t="str">
        <f>IF(scriv!E79&lt;&gt;"",scriv!E79,"")</f>
        <v/>
      </c>
      <c r="CB117" s="82">
        <f t="shared" si="49"/>
        <v>0</v>
      </c>
      <c r="CC117" s="82" t="str">
        <f t="shared" si="81"/>
        <v>2.11.16</v>
      </c>
      <c r="CD117" s="82" t="str">
        <f t="shared" si="82"/>
        <v>11.16</v>
      </c>
      <c r="CE117" s="82" t="str">
        <f t="shared" si="83"/>
        <v>16</v>
      </c>
      <c r="CF117" s="82" t="str">
        <f t="shared" si="84"/>
        <v>-</v>
      </c>
      <c r="CG117" s="82" t="str">
        <f t="shared" si="85"/>
        <v>-</v>
      </c>
      <c r="CH117" s="82" t="str">
        <f t="shared" si="86"/>
        <v>-</v>
      </c>
      <c r="CI117" s="82" t="str">
        <f t="shared" si="87"/>
        <v>-</v>
      </c>
      <c r="CJ117" s="82" t="str">
        <f t="shared" si="88"/>
        <v>-</v>
      </c>
      <c r="CK117" s="82" t="str">
        <f t="shared" si="89"/>
        <v>-</v>
      </c>
    </row>
    <row r="118" spans="1:89" s="82" customFormat="1" ht="18" customHeight="1">
      <c r="A118" s="81" t="str">
        <f>scriv!AL80</f>
        <v>hoverAction</v>
      </c>
      <c r="B118" s="81" t="str">
        <f>IF(scriv!D80&lt;&gt;"",scriv!D80,"")</f>
        <v>hoverAction</v>
      </c>
      <c r="C118" s="81" t="str">
        <f>IF( scriv!AP80&lt;&gt;"", IF(D118&lt;&gt;"","connection ","")&amp;scriv!AP80,IF(D118&lt;&gt;"","connection",""))</f>
        <v/>
      </c>
      <c r="D118" s="82" t="str">
        <f>scriv!AN80</f>
        <v/>
      </c>
      <c r="E118" s="82" t="str">
        <f>scriv!AO80</f>
        <v/>
      </c>
      <c r="F118" s="156">
        <f>ROW()</f>
        <v>118</v>
      </c>
      <c r="G118" s="288">
        <f>scriv!AC80</f>
        <v>0</v>
      </c>
      <c r="H118" s="288">
        <f>scriv!AD80</f>
        <v>0</v>
      </c>
      <c r="I118" s="81" t="str">
        <f>IF(scriv!AE80&lt;&gt;"",scriv!AE80,J118)</f>
        <v>both (default)_x000D_open_x000D_close_x000D_none_x000D_function</v>
      </c>
      <c r="J118" s="81" t="str">
        <f>IF(scriv!AF80&lt;&gt;"",scriv!AF80,"")</f>
        <v>both (default)_x000D_open_x000D_close_x000D_none_x000D_function</v>
      </c>
      <c r="K118" s="82" t="str">
        <f>IF(scriv!Y80&lt;&gt;"",scriv!Y80,$K$36)</f>
        <v>none</v>
      </c>
      <c r="L118" s="82">
        <f>IF(scriv!Z80&lt;&gt;"",scriv!Z80,$L$36)</f>
        <v>0</v>
      </c>
      <c r="M118" s="82" t="str">
        <f>IF(scriv!AA80&lt;&gt;"",scriv!AA80,$M$36)</f>
        <v>OpenClose</v>
      </c>
      <c r="N118" s="82">
        <f>IF(scriv!AB80&lt;&gt;"",scriv!AB80,$N$36)</f>
        <v>0</v>
      </c>
      <c r="O118" s="119" t="str">
        <f t="shared" si="48"/>
        <v/>
      </c>
      <c r="P118" s="81" t="str">
        <f>IF(scriv!I80&lt;&gt;"",scriv!I80,"")</f>
        <v/>
      </c>
      <c r="Q118" s="81" t="str">
        <f>IF(scriv!J80&lt;&gt;"",scriv!J80,"")</f>
        <v/>
      </c>
      <c r="R118" s="81">
        <f>IF(scriv!K80&lt;&gt;"",scriv!K80,
IF(I118&lt;&gt;"",1,$R$36))</f>
        <v>1</v>
      </c>
      <c r="S118" s="81" t="str">
        <f>IF(scriv!L80&lt;&gt;"",scriv!L80,
IF(scriv!AF80&lt;&gt;"",$S$36,"none"))</f>
        <v>hover</v>
      </c>
      <c r="T118" s="81" t="str">
        <f>IF(scriv!Q80&lt;&gt;"",scriv!Q80,"")</f>
        <v/>
      </c>
      <c r="U118" s="81" t="str">
        <f>IF(scriv!R80&lt;&gt;"",scriv!R80,"")</f>
        <v/>
      </c>
      <c r="V118" s="81" t="str">
        <f>IF(scriv!S80&lt;&gt;"",scriv!S80,"")</f>
        <v/>
      </c>
      <c r="W118" s="81" t="str">
        <f>IF(scriv!T80&lt;&gt;"",scriv!T80,"")</f>
        <v/>
      </c>
      <c r="X118" s="81" t="str">
        <f>IF($E118="",
( IF(scriv!AH80&lt;&gt;"", LEFT( scriv!AH80, FIND(",",scriv!AH80)-1) &amp; "=" &amp; $AH118 &amp; RIGHT( scriv!AH80, LEN(scriv!AH80) + 1 - FIND(",",scriv!AH80)),
  IF($X$36&lt;&gt;"",LEFT( X$36, FIND(",",X$36)-1) &amp; "=" &amp; $AH118 &amp; RIGHT( X$36, LEN(X$36) + 1 - FIND(",",X$36)),""))),
IF(scriv!M80&lt;&gt;"", LEFT( scriv!M80, FIND(",",scriv!M80)-1) &amp; "=" &amp; $AH118 &amp; RIGHT( scriv!M80, LEN(scriv!M80) + 1 - FIND(",",scriv!M80)),
LEFT( X$37, FIND(",",X$37)-1) &amp; "=" &amp; $AH118 &amp; RIGHT( X$37, LEN(X$37) + 1 - FIND(",",X$37))))</f>
        <v>fadeOn=hoverAction,0.6</v>
      </c>
      <c r="Y118" s="81" t="str">
        <f>IF($E118="",
( IF(scriv!AI80&lt;&gt;"", LEFT( scriv!AI80, FIND(",",scriv!AI80)-1) &amp; "=" &amp; $AH118 &amp; RIGHT( scriv!AI80, LEN(scriv!AI80) + 1 - FIND(",",scriv!AI80)),
  IF($Y$36&lt;&gt;"",LEFT( Y$36, FIND(",",Y$36)-1) &amp; "=" &amp; $AH118 &amp; RIGHT( Y$36, LEN(Y$36) + 1 - FIND(",",Y$36)),""))),
IF(scriv!N80&lt;&gt;"", LEFT( scriv!N80, FIND(",",scriv!N80)-1) &amp; "=" &amp; $AH118 &amp; RIGHT( scriv!N80, LEN(scriv!N80) + 1 - FIND(",",scriv!N80)),
LEFT( Y$37, FIND(",",Y$37)-1) &amp; "=" &amp; $AH118 &amp; RIGHT( Y$37, LEN(Y$37) + 1 - FIND(",",Y$37))))</f>
        <v>fadeOff=hoverAction,0.6</v>
      </c>
      <c r="Z118" s="81" t="str">
        <f>IF($E118="",
( IF(scriv!AJ80&lt;&gt;"", LEFT( scriv!AJ80, FIND(",",scriv!AJ80)-1) &amp; "=" &amp; $AH118 &amp; RIGHT( scriv!AJ80, LEN(scriv!AJ80) + 1 - FIND(",",scriv!AJ80)),
  IF($Z$36&lt;&gt;"",LEFT( Z$36, FIND(",",Z$36)-1) &amp; "=" &amp; $AH118 &amp; RIGHT( Z$36, LEN(Z$36) + 1 - FIND(",",Z$36)),""))),
IF(scriv!O80&lt;&gt;"", LEFT( scriv!O80, FIND(",",scriv!O80)-1) &amp; "=" &amp; $AH118 &amp; RIGHT( scriv!O80, LEN(scriv!O80) + 1 - FIND(",",scriv!O80)),
LEFT( Z$37, FIND(",",Z$37)-1) &amp; "=" &amp; $AH118 &amp; RIGHT( Z$37, LEN(Z$37) + 1 - FIND(",",Z$37))))</f>
        <v>drawOpen=hoverAction,1.2</v>
      </c>
      <c r="AA118" s="81" t="str">
        <f>IF($E118="",
( IF(scriv!AK80&lt;&gt;"", LEFT( scriv!AK80, FIND(",",scriv!AK80)-1) &amp; "=" &amp; $AH118 &amp; RIGHT( scriv!AK80, LEN(scriv!AK80) + 1 - FIND(",",scriv!AK80)),
  IF($AA$36&lt;&gt;"",LEFT( AA$36, FIND(",",AA$36)-1) &amp; "=" &amp; $AH118 &amp; RIGHT( AA$36, LEN(AA$36) + 1 - FIND(",",AA$36)),""))),
IF(scriv!P80&lt;&gt;"", LEFT( scriv!P80, FIND(",",scriv!P80)-1) &amp; "=" &amp; $AH118 &amp; RIGHT( scriv!P80, LEN(scriv!P80) + 1 - FIND(",",scriv!P80)),
LEFT( AA$37, FIND(",",AA$37)-1) &amp; "=" &amp; $AH118 &amp; RIGHT( AA$37, LEN(AA$37) + 1 - FIND(",",AA$37))))</f>
        <v>drawClose=hoverAction,1.2</v>
      </c>
      <c r="AB118" s="167" t="str">
        <f t="shared" si="47"/>
        <v>noTitle</v>
      </c>
      <c r="AC118" s="167"/>
      <c r="AD118" s="45"/>
      <c r="AE118" s="168"/>
      <c r="AF118" s="169" t="str">
        <f>IF(D118="",scriv!B80,"")</f>
        <v>2.11.17</v>
      </c>
      <c r="AG118" s="170" t="str">
        <f t="shared" si="50"/>
        <v/>
      </c>
      <c r="AH118" s="169" t="str">
        <f t="shared" si="51"/>
        <v>hoverAction</v>
      </c>
      <c r="AI118" s="169" t="str">
        <f t="shared" si="52"/>
        <v>hoverAction</v>
      </c>
      <c r="AJ118" s="86">
        <f>ROUNDDOWN( (LEN(scriv!B80)+1) / 2, 0 )</f>
        <v>4</v>
      </c>
      <c r="AK118" s="82">
        <f t="shared" si="53"/>
        <v>2</v>
      </c>
      <c r="AL118" s="82">
        <f t="shared" si="54"/>
        <v>11</v>
      </c>
      <c r="AM118" s="82">
        <f t="shared" si="55"/>
        <v>17</v>
      </c>
      <c r="AN118" s="82" t="str">
        <f t="shared" si="56"/>
        <v>-</v>
      </c>
      <c r="AO118" s="82" t="str">
        <f t="shared" si="57"/>
        <v>-</v>
      </c>
      <c r="AP118" s="82" t="str">
        <f t="shared" si="58"/>
        <v>-</v>
      </c>
      <c r="AQ118" s="82" t="str">
        <f t="shared" si="59"/>
        <v>-</v>
      </c>
      <c r="AR118" s="82" t="str">
        <f t="shared" si="60"/>
        <v>-</v>
      </c>
      <c r="AT118" s="82">
        <f t="shared" si="61"/>
        <v>2</v>
      </c>
      <c r="AU118" s="82">
        <f ca="1">IF(    MAX(OFFSET(AL118,0,0,MATCH("-",AL118:AL$638,0))) = 0,"",
IFERROR(MAX(OFFSET(AL118,0,0,MATCH("-",AL118:AL$638,0))),""))</f>
        <v>11</v>
      </c>
      <c r="AV118" s="82">
        <f ca="1">IF(    MAX(OFFSET(AM118,0,0,MATCH("-",AM118:AM$638,0))) = 0,"",
IFERROR(MAX(OFFSET(AM118,0,0,MATCH("-",AM118:AM$638,0))),""))</f>
        <v>43</v>
      </c>
      <c r="AW118" s="82" t="str">
        <f ca="1">IF(    MAX(OFFSET(AN118,0,0,MATCH("-",AN118:AN$638,0))) = 0,"",
IFERROR(MAX(OFFSET(AN118,0,0,MATCH("-",AN118:AN$638,0))),""))</f>
        <v/>
      </c>
      <c r="AX118" s="82" t="str">
        <f ca="1">IF(    MAX(OFFSET(AO118,0,0,MATCH("-",AO118:AO$638,0))) = 0,"",
IFERROR(MAX(OFFSET(AO118,0,0,MATCH("-",AO118:AO$638,0))),""))</f>
        <v/>
      </c>
      <c r="AY118" s="82" t="str">
        <f ca="1">IF(    MAX(OFFSET(AP118,0,0,MATCH("-",AP118:AP$638,0))) = 0,"",
IFERROR(MAX(OFFSET(AP118,0,0,MATCH("-",AP118:AP$638,0))),""))</f>
        <v/>
      </c>
      <c r="AZ118" s="82" t="str">
        <f ca="1">IF(    MAX(OFFSET(AQ118,0,0,MATCH("-",AQ118:AQ$638,0))) = 0,"",
IFERROR(MAX(OFFSET(AQ118,0,0,MATCH("-",AQ118:AQ$638,0))),""))</f>
        <v/>
      </c>
      <c r="BA118" s="82" t="str">
        <f ca="1">IF(    MAX(OFFSET(AR118,0,0,MATCH("-",AR118:AR$638,0))) = 0,"",
IFERROR(MAX(OFFSET(AR118,0,0,MATCH("-",AR118:AR$638,0))),""))</f>
        <v/>
      </c>
      <c r="BB118" s="112">
        <f t="shared" ca="1" si="62"/>
        <v>169.91543340380548</v>
      </c>
      <c r="BC118" s="111">
        <f t="shared" ca="1" si="63"/>
        <v>0</v>
      </c>
      <c r="BD118" s="112">
        <f t="shared" ca="1" si="64"/>
        <v>0</v>
      </c>
      <c r="BE118" s="111">
        <f t="shared" ca="1" si="65"/>
        <v>117.65327695560256</v>
      </c>
      <c r="BF118" s="113">
        <f t="shared" ca="1" si="66"/>
        <v>2000</v>
      </c>
      <c r="BG118" s="113">
        <f t="shared" ca="1" si="67"/>
        <v>0</v>
      </c>
      <c r="BH118" s="112">
        <f t="shared" ca="1" si="68"/>
        <v>2000</v>
      </c>
      <c r="BI118" s="112">
        <f t="shared" ca="1" si="69"/>
        <v>117.65327695560256</v>
      </c>
      <c r="BJ118" s="157"/>
      <c r="BK118" s="157"/>
      <c r="BL118" s="158" t="str">
        <f>scriv!AM80</f>
        <v>UNOData</v>
      </c>
      <c r="BM118" s="157"/>
      <c r="BN118" s="157" t="str">
        <f t="shared" si="70"/>
        <v>node</v>
      </c>
      <c r="BO118" s="157"/>
      <c r="BP118" s="159">
        <f t="shared" ca="1" si="71"/>
        <v>1</v>
      </c>
      <c r="BQ118" s="159">
        <f t="shared" ca="1" si="72"/>
        <v>1</v>
      </c>
      <c r="BR118" s="159">
        <f t="shared" si="73"/>
        <v>1</v>
      </c>
      <c r="BS118" s="159" t="str">
        <f t="shared" si="74"/>
        <v>symbol</v>
      </c>
      <c r="BT118" s="157" t="str">
        <f>IF(scriv!V80&lt;&gt;"",scriv!V80,
IF(E118="",IFERROR(VLOOKUP(BL118,$AH$40:$BT$638,39,FALSE),$BT$36),
$BT$37))</f>
        <v>NodeSquare</v>
      </c>
      <c r="BU118" s="166">
        <f t="shared" ca="1" si="75"/>
        <v>2000</v>
      </c>
      <c r="BV118" s="166">
        <f t="shared" ca="1" si="76"/>
        <v>117.65</v>
      </c>
      <c r="BW118" s="166">
        <f t="shared" ca="1" si="77"/>
        <v>0</v>
      </c>
      <c r="BX118" s="166">
        <f t="shared" ca="1" si="78"/>
        <v>0</v>
      </c>
      <c r="BY118" s="180" t="str">
        <f t="shared" si="79"/>
        <v/>
      </c>
      <c r="BZ118" s="180" t="str">
        <f t="shared" si="80"/>
        <v/>
      </c>
      <c r="CA118" s="81" t="str">
        <f>IF(scriv!E80&lt;&gt;"",scriv!E80,"")</f>
        <v/>
      </c>
      <c r="CB118" s="82">
        <f t="shared" si="49"/>
        <v>0</v>
      </c>
      <c r="CC118" s="82" t="str">
        <f t="shared" si="81"/>
        <v>2.11.17</v>
      </c>
      <c r="CD118" s="82" t="str">
        <f t="shared" si="82"/>
        <v>11.17</v>
      </c>
      <c r="CE118" s="82" t="str">
        <f t="shared" si="83"/>
        <v>17</v>
      </c>
      <c r="CF118" s="82" t="str">
        <f t="shared" si="84"/>
        <v>-</v>
      </c>
      <c r="CG118" s="82" t="str">
        <f t="shared" si="85"/>
        <v>-</v>
      </c>
      <c r="CH118" s="82" t="str">
        <f t="shared" si="86"/>
        <v>-</v>
      </c>
      <c r="CI118" s="82" t="str">
        <f t="shared" si="87"/>
        <v>-</v>
      </c>
      <c r="CJ118" s="82" t="str">
        <f t="shared" si="88"/>
        <v>-</v>
      </c>
      <c r="CK118" s="82" t="str">
        <f t="shared" si="89"/>
        <v>-</v>
      </c>
    </row>
    <row r="119" spans="1:89" s="82" customFormat="1" ht="18" customHeight="1">
      <c r="A119" s="81" t="str">
        <f>scriv!AL81</f>
        <v>hoverFunction</v>
      </c>
      <c r="B119" s="81" t="str">
        <f>IF(scriv!D81&lt;&gt;"",scriv!D81,"")</f>
        <v>hoverFunction</v>
      </c>
      <c r="C119" s="81" t="str">
        <f>IF( scriv!AP81&lt;&gt;"", IF(D119&lt;&gt;"","connection ","")&amp;scriv!AP81,IF(D119&lt;&gt;"","connection",""))</f>
        <v/>
      </c>
      <c r="D119" s="82" t="str">
        <f>scriv!AN81</f>
        <v/>
      </c>
      <c r="E119" s="82" t="str">
        <f>scriv!AO81</f>
        <v/>
      </c>
      <c r="F119" s="156">
        <f>ROW()</f>
        <v>119</v>
      </c>
      <c r="G119" s="288">
        <f>scriv!AC81</f>
        <v>0</v>
      </c>
      <c r="H119" s="288">
        <f>scriv!AD81</f>
        <v>0</v>
      </c>
      <c r="I119" s="81" t="str">
        <f>IF(scriv!AE81&lt;&gt;"",scriv!AE81,J119)</f>
        <v>functionName=params_x000D__x000D_A function to be run on hovering - in URL command syntax.</v>
      </c>
      <c r="J119" s="81" t="str">
        <f>IF(scriv!AF81&lt;&gt;"",scriv!AF81,"")</f>
        <v>functionName=params_x000D__x000D_A function to be run on hovering - in URL command syntax.</v>
      </c>
      <c r="K119" s="82" t="str">
        <f>IF(scriv!Y81&lt;&gt;"",scriv!Y81,$K$36)</f>
        <v>none</v>
      </c>
      <c r="L119" s="82">
        <f>IF(scriv!Z81&lt;&gt;"",scriv!Z81,$L$36)</f>
        <v>0</v>
      </c>
      <c r="M119" s="82" t="str">
        <f>IF(scriv!AA81&lt;&gt;"",scriv!AA81,$M$36)</f>
        <v>OpenClose</v>
      </c>
      <c r="N119" s="82">
        <f>IF(scriv!AB81&lt;&gt;"",scriv!AB81,$N$36)</f>
        <v>0</v>
      </c>
      <c r="O119" s="119" t="str">
        <f t="shared" si="48"/>
        <v/>
      </c>
      <c r="P119" s="81" t="str">
        <f>IF(scriv!I81&lt;&gt;"",scriv!I81,"")</f>
        <v/>
      </c>
      <c r="Q119" s="81" t="str">
        <f>IF(scriv!J81&lt;&gt;"",scriv!J81,"")</f>
        <v/>
      </c>
      <c r="R119" s="81">
        <f>IF(scriv!K81&lt;&gt;"",scriv!K81,
IF(I119&lt;&gt;"",1,$R$36))</f>
        <v>1</v>
      </c>
      <c r="S119" s="81" t="str">
        <f>IF(scriv!L81&lt;&gt;"",scriv!L81,
IF(scriv!AF81&lt;&gt;"",$S$36,"none"))</f>
        <v>hover</v>
      </c>
      <c r="T119" s="81" t="str">
        <f>IF(scriv!Q81&lt;&gt;"",scriv!Q81,"")</f>
        <v/>
      </c>
      <c r="U119" s="81" t="str">
        <f>IF(scriv!R81&lt;&gt;"",scriv!R81,"")</f>
        <v/>
      </c>
      <c r="V119" s="81" t="str">
        <f>IF(scriv!S81&lt;&gt;"",scriv!S81,"")</f>
        <v/>
      </c>
      <c r="W119" s="81" t="str">
        <f>IF(scriv!T81&lt;&gt;"",scriv!T81,"")</f>
        <v/>
      </c>
      <c r="X119" s="81" t="str">
        <f>IF($E119="",
( IF(scriv!AH81&lt;&gt;"", LEFT( scriv!AH81, FIND(",",scriv!AH81)-1) &amp; "=" &amp; $AH119 &amp; RIGHT( scriv!AH81, LEN(scriv!AH81) + 1 - FIND(",",scriv!AH81)),
  IF($X$36&lt;&gt;"",LEFT( X$36, FIND(",",X$36)-1) &amp; "=" &amp; $AH119 &amp; RIGHT( X$36, LEN(X$36) + 1 - FIND(",",X$36)),""))),
IF(scriv!M81&lt;&gt;"", LEFT( scriv!M81, FIND(",",scriv!M81)-1) &amp; "=" &amp; $AH119 &amp; RIGHT( scriv!M81, LEN(scriv!M81) + 1 - FIND(",",scriv!M81)),
LEFT( X$37, FIND(",",X$37)-1) &amp; "=" &amp; $AH119 &amp; RIGHT( X$37, LEN(X$37) + 1 - FIND(",",X$37))))</f>
        <v>fadeOn=hoverFunction,0.6</v>
      </c>
      <c r="Y119" s="81" t="str">
        <f>IF($E119="",
( IF(scriv!AI81&lt;&gt;"", LEFT( scriv!AI81, FIND(",",scriv!AI81)-1) &amp; "=" &amp; $AH119 &amp; RIGHT( scriv!AI81, LEN(scriv!AI81) + 1 - FIND(",",scriv!AI81)),
  IF($Y$36&lt;&gt;"",LEFT( Y$36, FIND(",",Y$36)-1) &amp; "=" &amp; $AH119 &amp; RIGHT( Y$36, LEN(Y$36) + 1 - FIND(",",Y$36)),""))),
IF(scriv!N81&lt;&gt;"", LEFT( scriv!N81, FIND(",",scriv!N81)-1) &amp; "=" &amp; $AH119 &amp; RIGHT( scriv!N81, LEN(scriv!N81) + 1 - FIND(",",scriv!N81)),
LEFT( Y$37, FIND(",",Y$37)-1) &amp; "=" &amp; $AH119 &amp; RIGHT( Y$37, LEN(Y$37) + 1 - FIND(",",Y$37))))</f>
        <v>fadeOff=hoverFunction,0.6</v>
      </c>
      <c r="Z119" s="81" t="str">
        <f>IF($E119="",
( IF(scriv!AJ81&lt;&gt;"", LEFT( scriv!AJ81, FIND(",",scriv!AJ81)-1) &amp; "=" &amp; $AH119 &amp; RIGHT( scriv!AJ81, LEN(scriv!AJ81) + 1 - FIND(",",scriv!AJ81)),
  IF($Z$36&lt;&gt;"",LEFT( Z$36, FIND(",",Z$36)-1) &amp; "=" &amp; $AH119 &amp; RIGHT( Z$36, LEN(Z$36) + 1 - FIND(",",Z$36)),""))),
IF(scriv!O81&lt;&gt;"", LEFT( scriv!O81, FIND(",",scriv!O81)-1) &amp; "=" &amp; $AH119 &amp; RIGHT( scriv!O81, LEN(scriv!O81) + 1 - FIND(",",scriv!O81)),
LEFT( Z$37, FIND(",",Z$37)-1) &amp; "=" &amp; $AH119 &amp; RIGHT( Z$37, LEN(Z$37) + 1 - FIND(",",Z$37))))</f>
        <v>drawOpen=hoverFunction,1.2</v>
      </c>
      <c r="AA119" s="81" t="str">
        <f>IF($E119="",
( IF(scriv!AK81&lt;&gt;"", LEFT( scriv!AK81, FIND(",",scriv!AK81)-1) &amp; "=" &amp; $AH119 &amp; RIGHT( scriv!AK81, LEN(scriv!AK81) + 1 - FIND(",",scriv!AK81)),
  IF($AA$36&lt;&gt;"",LEFT( AA$36, FIND(",",AA$36)-1) &amp; "=" &amp; $AH119 &amp; RIGHT( AA$36, LEN(AA$36) + 1 - FIND(",",AA$36)),""))),
IF(scriv!P81&lt;&gt;"", LEFT( scriv!P81, FIND(",",scriv!P81)-1) &amp; "=" &amp; $AH119 &amp; RIGHT( scriv!P81, LEN(scriv!P81) + 1 - FIND(",",scriv!P81)),
LEFT( AA$37, FIND(",",AA$37)-1) &amp; "=" &amp; $AH119 &amp; RIGHT( AA$37, LEN(AA$37) + 1 - FIND(",",AA$37))))</f>
        <v>drawClose=hoverFunction,1.2</v>
      </c>
      <c r="AB119" s="167" t="str">
        <f t="shared" si="47"/>
        <v>noTitle</v>
      </c>
      <c r="AC119" s="167"/>
      <c r="AD119" s="45"/>
      <c r="AE119" s="168"/>
      <c r="AF119" s="169" t="str">
        <f>IF(D119="",scriv!B81,"")</f>
        <v>2.11.18</v>
      </c>
      <c r="AG119" s="170" t="str">
        <f t="shared" si="50"/>
        <v/>
      </c>
      <c r="AH119" s="169" t="str">
        <f t="shared" si="51"/>
        <v>hoverFunction</v>
      </c>
      <c r="AI119" s="169" t="str">
        <f t="shared" si="52"/>
        <v>hoverFunction</v>
      </c>
      <c r="AJ119" s="86">
        <f>ROUNDDOWN( (LEN(scriv!B81)+1) / 2, 0 )</f>
        <v>4</v>
      </c>
      <c r="AK119" s="82">
        <f t="shared" si="53"/>
        <v>2</v>
      </c>
      <c r="AL119" s="82">
        <f t="shared" si="54"/>
        <v>11</v>
      </c>
      <c r="AM119" s="82">
        <f t="shared" si="55"/>
        <v>18</v>
      </c>
      <c r="AN119" s="82" t="str">
        <f t="shared" si="56"/>
        <v>-</v>
      </c>
      <c r="AO119" s="82" t="str">
        <f t="shared" si="57"/>
        <v>-</v>
      </c>
      <c r="AP119" s="82" t="str">
        <f t="shared" si="58"/>
        <v>-</v>
      </c>
      <c r="AQ119" s="82" t="str">
        <f t="shared" si="59"/>
        <v>-</v>
      </c>
      <c r="AR119" s="82" t="str">
        <f t="shared" si="60"/>
        <v>-</v>
      </c>
      <c r="AT119" s="82">
        <f t="shared" si="61"/>
        <v>2</v>
      </c>
      <c r="AU119" s="82">
        <f ca="1">IF(    MAX(OFFSET(AL119,0,0,MATCH("-",AL119:AL$638,0))) = 0,"",
IFERROR(MAX(OFFSET(AL119,0,0,MATCH("-",AL119:AL$638,0))),""))</f>
        <v>11</v>
      </c>
      <c r="AV119" s="82">
        <f ca="1">IF(    MAX(OFFSET(AM119,0,0,MATCH("-",AM119:AM$638,0))) = 0,"",
IFERROR(MAX(OFFSET(AM119,0,0,MATCH("-",AM119:AM$638,0))),""))</f>
        <v>43</v>
      </c>
      <c r="AW119" s="82" t="str">
        <f ca="1">IF(    MAX(OFFSET(AN119,0,0,MATCH("-",AN119:AN$638,0))) = 0,"",
IFERROR(MAX(OFFSET(AN119,0,0,MATCH("-",AN119:AN$638,0))),""))</f>
        <v/>
      </c>
      <c r="AX119" s="82" t="str">
        <f ca="1">IF(    MAX(OFFSET(AO119,0,0,MATCH("-",AO119:AO$638,0))) = 0,"",
IFERROR(MAX(OFFSET(AO119,0,0,MATCH("-",AO119:AO$638,0))),""))</f>
        <v/>
      </c>
      <c r="AY119" s="82" t="str">
        <f ca="1">IF(    MAX(OFFSET(AP119,0,0,MATCH("-",AP119:AP$638,0))) = 0,"",
IFERROR(MAX(OFFSET(AP119,0,0,MATCH("-",AP119:AP$638,0))),""))</f>
        <v/>
      </c>
      <c r="AZ119" s="82" t="str">
        <f ca="1">IF(    MAX(OFFSET(AQ119,0,0,MATCH("-",AQ119:AQ$638,0))) = 0,"",
IFERROR(MAX(OFFSET(AQ119,0,0,MATCH("-",AQ119:AQ$638,0))),""))</f>
        <v/>
      </c>
      <c r="BA119" s="82" t="str">
        <f ca="1">IF(    MAX(OFFSET(AR119,0,0,MATCH("-",AR119:AR$638,0))) = 0,"",
IFERROR(MAX(OFFSET(AR119,0,0,MATCH("-",AR119:AR$638,0))),""))</f>
        <v/>
      </c>
      <c r="BB119" s="112">
        <f t="shared" ca="1" si="62"/>
        <v>170.29598308668076</v>
      </c>
      <c r="BC119" s="111">
        <f t="shared" ca="1" si="63"/>
        <v>0</v>
      </c>
      <c r="BD119" s="112">
        <f t="shared" ca="1" si="64"/>
        <v>0</v>
      </c>
      <c r="BE119" s="111">
        <f t="shared" ca="1" si="65"/>
        <v>122.30443974630023</v>
      </c>
      <c r="BF119" s="113">
        <f t="shared" ca="1" si="66"/>
        <v>2000</v>
      </c>
      <c r="BG119" s="113">
        <f t="shared" ca="1" si="67"/>
        <v>0</v>
      </c>
      <c r="BH119" s="112">
        <f t="shared" ca="1" si="68"/>
        <v>2000</v>
      </c>
      <c r="BI119" s="112">
        <f t="shared" ca="1" si="69"/>
        <v>122.30443974630023</v>
      </c>
      <c r="BJ119" s="157"/>
      <c r="BK119" s="157"/>
      <c r="BL119" s="158" t="str">
        <f>scriv!AM81</f>
        <v>UNOData</v>
      </c>
      <c r="BM119" s="157"/>
      <c r="BN119" s="157" t="str">
        <f t="shared" si="70"/>
        <v>node</v>
      </c>
      <c r="BO119" s="157"/>
      <c r="BP119" s="159">
        <f t="shared" ca="1" si="71"/>
        <v>1</v>
      </c>
      <c r="BQ119" s="159">
        <f t="shared" ca="1" si="72"/>
        <v>1</v>
      </c>
      <c r="BR119" s="159">
        <f t="shared" si="73"/>
        <v>1</v>
      </c>
      <c r="BS119" s="159" t="str">
        <f t="shared" si="74"/>
        <v>symbol</v>
      </c>
      <c r="BT119" s="157" t="str">
        <f>IF(scriv!V81&lt;&gt;"",scriv!V81,
IF(E119="",IFERROR(VLOOKUP(BL119,$AH$40:$BT$638,39,FALSE),$BT$36),
$BT$37))</f>
        <v>NodeSquare</v>
      </c>
      <c r="BU119" s="166">
        <f t="shared" ca="1" si="75"/>
        <v>2000</v>
      </c>
      <c r="BV119" s="166">
        <f t="shared" ca="1" si="76"/>
        <v>122.3</v>
      </c>
      <c r="BW119" s="166">
        <f t="shared" ca="1" si="77"/>
        <v>0</v>
      </c>
      <c r="BX119" s="166">
        <f t="shared" ca="1" si="78"/>
        <v>0</v>
      </c>
      <c r="BY119" s="180" t="str">
        <f t="shared" si="79"/>
        <v/>
      </c>
      <c r="BZ119" s="180" t="str">
        <f t="shared" si="80"/>
        <v/>
      </c>
      <c r="CA119" s="81" t="str">
        <f>IF(scriv!E81&lt;&gt;"",scriv!E81,"")</f>
        <v/>
      </c>
      <c r="CB119" s="82">
        <f t="shared" si="49"/>
        <v>0</v>
      </c>
      <c r="CC119" s="82" t="str">
        <f t="shared" si="81"/>
        <v>2.11.18</v>
      </c>
      <c r="CD119" s="82" t="str">
        <f t="shared" si="82"/>
        <v>11.18</v>
      </c>
      <c r="CE119" s="82" t="str">
        <f t="shared" si="83"/>
        <v>18</v>
      </c>
      <c r="CF119" s="82" t="str">
        <f t="shared" si="84"/>
        <v>-</v>
      </c>
      <c r="CG119" s="82" t="str">
        <f t="shared" si="85"/>
        <v>-</v>
      </c>
      <c r="CH119" s="82" t="str">
        <f t="shared" si="86"/>
        <v>-</v>
      </c>
      <c r="CI119" s="82" t="str">
        <f t="shared" si="87"/>
        <v>-</v>
      </c>
      <c r="CJ119" s="82" t="str">
        <f t="shared" si="88"/>
        <v>-</v>
      </c>
      <c r="CK119" s="82" t="str">
        <f t="shared" si="89"/>
        <v>-</v>
      </c>
    </row>
    <row r="120" spans="1:89" s="82" customFormat="1" ht="18" customHeight="1">
      <c r="A120" s="81" t="str">
        <f>scriv!AL82</f>
        <v>clickAction</v>
      </c>
      <c r="B120" s="81" t="str">
        <f>IF(scriv!D82&lt;&gt;"",scriv!D82,"")</f>
        <v>clickAction</v>
      </c>
      <c r="C120" s="81" t="str">
        <f>IF( scriv!AP82&lt;&gt;"", IF(D120&lt;&gt;"","connection ","")&amp;scriv!AP82,IF(D120&lt;&gt;"","connection",""))</f>
        <v/>
      </c>
      <c r="D120" s="82" t="str">
        <f>scriv!AN82</f>
        <v/>
      </c>
      <c r="E120" s="82" t="str">
        <f>scriv!AO82</f>
        <v/>
      </c>
      <c r="F120" s="156">
        <f>ROW()</f>
        <v>120</v>
      </c>
      <c r="G120" s="288">
        <f>scriv!AC82</f>
        <v>0</v>
      </c>
      <c r="H120" s="288">
        <f>scriv!AD82</f>
        <v>0</v>
      </c>
      <c r="I120" s="81" t="str">
        <f>IF(scriv!AE82&lt;&gt;"",scriv!AE82,J120)</f>
        <v>openClose_x000D_none_x000D_gotoz_x000D_function</v>
      </c>
      <c r="J120" s="81" t="str">
        <f>IF(scriv!AF82&lt;&gt;"",scriv!AF82,"")</f>
        <v>openClose_x000D_none_x000D_gotoz_x000D_function</v>
      </c>
      <c r="K120" s="82" t="str">
        <f>IF(scriv!Y82&lt;&gt;"",scriv!Y82,$K$36)</f>
        <v>none</v>
      </c>
      <c r="L120" s="82">
        <f>IF(scriv!Z82&lt;&gt;"",scriv!Z82,$L$36)</f>
        <v>0</v>
      </c>
      <c r="M120" s="82" t="str">
        <f>IF(scriv!AA82&lt;&gt;"",scriv!AA82,$M$36)</f>
        <v>OpenClose</v>
      </c>
      <c r="N120" s="82">
        <f>IF(scriv!AB82&lt;&gt;"",scriv!AB82,$N$36)</f>
        <v>0</v>
      </c>
      <c r="O120" s="119" t="str">
        <f t="shared" si="48"/>
        <v/>
      </c>
      <c r="P120" s="81" t="str">
        <f>IF(scriv!I82&lt;&gt;"",scriv!I82,"")</f>
        <v/>
      </c>
      <c r="Q120" s="81" t="str">
        <f>IF(scriv!J82&lt;&gt;"",scriv!J82,"")</f>
        <v/>
      </c>
      <c r="R120" s="81">
        <f>IF(scriv!K82&lt;&gt;"",scriv!K82,
IF(I120&lt;&gt;"",1,$R$36))</f>
        <v>1</v>
      </c>
      <c r="S120" s="81" t="str">
        <f>IF(scriv!L82&lt;&gt;"",scriv!L82,
IF(scriv!AF82&lt;&gt;"",$S$36,"none"))</f>
        <v>hover</v>
      </c>
      <c r="T120" s="81" t="str">
        <f>IF(scriv!Q82&lt;&gt;"",scriv!Q82,"")</f>
        <v/>
      </c>
      <c r="U120" s="81" t="str">
        <f>IF(scriv!R82&lt;&gt;"",scriv!R82,"")</f>
        <v/>
      </c>
      <c r="V120" s="81" t="str">
        <f>IF(scriv!S82&lt;&gt;"",scriv!S82,"")</f>
        <v/>
      </c>
      <c r="W120" s="81" t="str">
        <f>IF(scriv!T82&lt;&gt;"",scriv!T82,"")</f>
        <v/>
      </c>
      <c r="X120" s="81" t="str">
        <f>IF($E120="",
( IF(scriv!AH82&lt;&gt;"", LEFT( scriv!AH82, FIND(",",scriv!AH82)-1) &amp; "=" &amp; $AH120 &amp; RIGHT( scriv!AH82, LEN(scriv!AH82) + 1 - FIND(",",scriv!AH82)),
  IF($X$36&lt;&gt;"",LEFT( X$36, FIND(",",X$36)-1) &amp; "=" &amp; $AH120 &amp; RIGHT( X$36, LEN(X$36) + 1 - FIND(",",X$36)),""))),
IF(scriv!M82&lt;&gt;"", LEFT( scriv!M82, FIND(",",scriv!M82)-1) &amp; "=" &amp; $AH120 &amp; RIGHT( scriv!M82, LEN(scriv!M82) + 1 - FIND(",",scriv!M82)),
LEFT( X$37, FIND(",",X$37)-1) &amp; "=" &amp; $AH120 &amp; RIGHT( X$37, LEN(X$37) + 1 - FIND(",",X$37))))</f>
        <v>fadeOn=clickAction,0.6</v>
      </c>
      <c r="Y120" s="81" t="str">
        <f>IF($E120="",
( IF(scriv!AI82&lt;&gt;"", LEFT( scriv!AI82, FIND(",",scriv!AI82)-1) &amp; "=" &amp; $AH120 &amp; RIGHT( scriv!AI82, LEN(scriv!AI82) + 1 - FIND(",",scriv!AI82)),
  IF($Y$36&lt;&gt;"",LEFT( Y$36, FIND(",",Y$36)-1) &amp; "=" &amp; $AH120 &amp; RIGHT( Y$36, LEN(Y$36) + 1 - FIND(",",Y$36)),""))),
IF(scriv!N82&lt;&gt;"", LEFT( scriv!N82, FIND(",",scriv!N82)-1) &amp; "=" &amp; $AH120 &amp; RIGHT( scriv!N82, LEN(scriv!N82) + 1 - FIND(",",scriv!N82)),
LEFT( Y$37, FIND(",",Y$37)-1) &amp; "=" &amp; $AH120 &amp; RIGHT( Y$37, LEN(Y$37) + 1 - FIND(",",Y$37))))</f>
        <v>fadeOff=clickAction,0.6</v>
      </c>
      <c r="Z120" s="81" t="str">
        <f>IF($E120="",
( IF(scriv!AJ82&lt;&gt;"", LEFT( scriv!AJ82, FIND(",",scriv!AJ82)-1) &amp; "=" &amp; $AH120 &amp; RIGHT( scriv!AJ82, LEN(scriv!AJ82) + 1 - FIND(",",scriv!AJ82)),
  IF($Z$36&lt;&gt;"",LEFT( Z$36, FIND(",",Z$36)-1) &amp; "=" &amp; $AH120 &amp; RIGHT( Z$36, LEN(Z$36) + 1 - FIND(",",Z$36)),""))),
IF(scriv!O82&lt;&gt;"", LEFT( scriv!O82, FIND(",",scriv!O82)-1) &amp; "=" &amp; $AH120 &amp; RIGHT( scriv!O82, LEN(scriv!O82) + 1 - FIND(",",scriv!O82)),
LEFT( Z$37, FIND(",",Z$37)-1) &amp; "=" &amp; $AH120 &amp; RIGHT( Z$37, LEN(Z$37) + 1 - FIND(",",Z$37))))</f>
        <v>drawOpen=clickAction,1.2</v>
      </c>
      <c r="AA120" s="81" t="str">
        <f>IF($E120="",
( IF(scriv!AK82&lt;&gt;"", LEFT( scriv!AK82, FIND(",",scriv!AK82)-1) &amp; "=" &amp; $AH120 &amp; RIGHT( scriv!AK82, LEN(scriv!AK82) + 1 - FIND(",",scriv!AK82)),
  IF($AA$36&lt;&gt;"",LEFT( AA$36, FIND(",",AA$36)-1) &amp; "=" &amp; $AH120 &amp; RIGHT( AA$36, LEN(AA$36) + 1 - FIND(",",AA$36)),""))),
IF(scriv!P82&lt;&gt;"", LEFT( scriv!P82, FIND(",",scriv!P82)-1) &amp; "=" &amp; $AH120 &amp; RIGHT( scriv!P82, LEN(scriv!P82) + 1 - FIND(",",scriv!P82)),
LEFT( AA$37, FIND(",",AA$37)-1) &amp; "=" &amp; $AH120 &amp; RIGHT( AA$37, LEN(AA$37) + 1 - FIND(",",AA$37))))</f>
        <v>drawClose=clickAction,1.2</v>
      </c>
      <c r="AB120" s="167" t="str">
        <f t="shared" si="47"/>
        <v>noTitle</v>
      </c>
      <c r="AC120" s="167"/>
      <c r="AD120" s="45"/>
      <c r="AE120" s="168"/>
      <c r="AF120" s="169" t="str">
        <f>IF(D120="",scriv!B82,"")</f>
        <v>2.11.19</v>
      </c>
      <c r="AG120" s="170" t="str">
        <f t="shared" si="50"/>
        <v/>
      </c>
      <c r="AH120" s="169" t="str">
        <f t="shared" si="51"/>
        <v>clickAction</v>
      </c>
      <c r="AI120" s="169" t="str">
        <f t="shared" si="52"/>
        <v>clickAction</v>
      </c>
      <c r="AJ120" s="86">
        <f>ROUNDDOWN( (LEN(scriv!B82)+1) / 2, 0 )</f>
        <v>4</v>
      </c>
      <c r="AK120" s="82">
        <f t="shared" si="53"/>
        <v>2</v>
      </c>
      <c r="AL120" s="82">
        <f t="shared" si="54"/>
        <v>11</v>
      </c>
      <c r="AM120" s="82">
        <f t="shared" si="55"/>
        <v>19</v>
      </c>
      <c r="AN120" s="82" t="str">
        <f t="shared" si="56"/>
        <v>-</v>
      </c>
      <c r="AO120" s="82" t="str">
        <f t="shared" si="57"/>
        <v>-</v>
      </c>
      <c r="AP120" s="82" t="str">
        <f t="shared" si="58"/>
        <v>-</v>
      </c>
      <c r="AQ120" s="82" t="str">
        <f t="shared" si="59"/>
        <v>-</v>
      </c>
      <c r="AR120" s="82" t="str">
        <f t="shared" si="60"/>
        <v>-</v>
      </c>
      <c r="AT120" s="82">
        <f t="shared" si="61"/>
        <v>2</v>
      </c>
      <c r="AU120" s="82">
        <f ca="1">IF(    MAX(OFFSET(AL120,0,0,MATCH("-",AL120:AL$638,0))) = 0,"",
IFERROR(MAX(OFFSET(AL120,0,0,MATCH("-",AL120:AL$638,0))),""))</f>
        <v>11</v>
      </c>
      <c r="AV120" s="82">
        <f ca="1">IF(    MAX(OFFSET(AM120,0,0,MATCH("-",AM120:AM$638,0))) = 0,"",
IFERROR(MAX(OFFSET(AM120,0,0,MATCH("-",AM120:AM$638,0))),""))</f>
        <v>43</v>
      </c>
      <c r="AW120" s="82" t="str">
        <f ca="1">IF(    MAX(OFFSET(AN120,0,0,MATCH("-",AN120:AN$638,0))) = 0,"",
IFERROR(MAX(OFFSET(AN120,0,0,MATCH("-",AN120:AN$638,0))),""))</f>
        <v/>
      </c>
      <c r="AX120" s="82" t="str">
        <f ca="1">IF(    MAX(OFFSET(AO120,0,0,MATCH("-",AO120:AO$638,0))) = 0,"",
IFERROR(MAX(OFFSET(AO120,0,0,MATCH("-",AO120:AO$638,0))),""))</f>
        <v/>
      </c>
      <c r="AY120" s="82" t="str">
        <f ca="1">IF(    MAX(OFFSET(AP120,0,0,MATCH("-",AP120:AP$638,0))) = 0,"",
IFERROR(MAX(OFFSET(AP120,0,0,MATCH("-",AP120:AP$638,0))),""))</f>
        <v/>
      </c>
      <c r="AZ120" s="82" t="str">
        <f ca="1">IF(    MAX(OFFSET(AQ120,0,0,MATCH("-",AQ120:AQ$638,0))) = 0,"",
IFERROR(MAX(OFFSET(AQ120,0,0,MATCH("-",AQ120:AQ$638,0))),""))</f>
        <v/>
      </c>
      <c r="BA120" s="82" t="str">
        <f ca="1">IF(    MAX(OFFSET(AR120,0,0,MATCH("-",AR120:AR$638,0))) = 0,"",
IFERROR(MAX(OFFSET(AR120,0,0,MATCH("-",AR120:AR$638,0))),""))</f>
        <v/>
      </c>
      <c r="BB120" s="112">
        <f t="shared" ca="1" si="62"/>
        <v>170.67653276955602</v>
      </c>
      <c r="BC120" s="111">
        <f t="shared" ca="1" si="63"/>
        <v>0</v>
      </c>
      <c r="BD120" s="112">
        <f t="shared" ca="1" si="64"/>
        <v>0</v>
      </c>
      <c r="BE120" s="111">
        <f t="shared" ca="1" si="65"/>
        <v>126.95560253699792</v>
      </c>
      <c r="BF120" s="113">
        <f t="shared" ca="1" si="66"/>
        <v>2000</v>
      </c>
      <c r="BG120" s="113">
        <f t="shared" ca="1" si="67"/>
        <v>0</v>
      </c>
      <c r="BH120" s="112">
        <f t="shared" ca="1" si="68"/>
        <v>2000</v>
      </c>
      <c r="BI120" s="112">
        <f t="shared" ca="1" si="69"/>
        <v>126.95560253699792</v>
      </c>
      <c r="BJ120" s="157"/>
      <c r="BK120" s="157"/>
      <c r="BL120" s="158" t="str">
        <f>scriv!AM82</f>
        <v>UNOData</v>
      </c>
      <c r="BM120" s="157"/>
      <c r="BN120" s="157" t="str">
        <f t="shared" si="70"/>
        <v>node</v>
      </c>
      <c r="BO120" s="157"/>
      <c r="BP120" s="159">
        <f t="shared" ca="1" si="71"/>
        <v>1</v>
      </c>
      <c r="BQ120" s="159">
        <f t="shared" ca="1" si="72"/>
        <v>1</v>
      </c>
      <c r="BR120" s="159">
        <f t="shared" si="73"/>
        <v>1</v>
      </c>
      <c r="BS120" s="159" t="str">
        <f t="shared" si="74"/>
        <v>symbol</v>
      </c>
      <c r="BT120" s="157" t="str">
        <f>IF(scriv!V82&lt;&gt;"",scriv!V82,
IF(E120="",IFERROR(VLOOKUP(BL120,$AH$40:$BT$638,39,FALSE),$BT$36),
$BT$37))</f>
        <v>NodeSquare</v>
      </c>
      <c r="BU120" s="166">
        <f t="shared" ca="1" si="75"/>
        <v>2000</v>
      </c>
      <c r="BV120" s="166">
        <f t="shared" ca="1" si="76"/>
        <v>126.96</v>
      </c>
      <c r="BW120" s="166">
        <f t="shared" ca="1" si="77"/>
        <v>0</v>
      </c>
      <c r="BX120" s="166">
        <f t="shared" ca="1" si="78"/>
        <v>0</v>
      </c>
      <c r="BY120" s="180" t="str">
        <f t="shared" si="79"/>
        <v/>
      </c>
      <c r="BZ120" s="180" t="str">
        <f t="shared" si="80"/>
        <v/>
      </c>
      <c r="CA120" s="81" t="str">
        <f>IF(scriv!E82&lt;&gt;"",scriv!E82,"")</f>
        <v/>
      </c>
      <c r="CB120" s="82">
        <f t="shared" si="49"/>
        <v>0</v>
      </c>
      <c r="CC120" s="82" t="str">
        <f t="shared" si="81"/>
        <v>2.11.19</v>
      </c>
      <c r="CD120" s="82" t="str">
        <f t="shared" si="82"/>
        <v>11.19</v>
      </c>
      <c r="CE120" s="82" t="str">
        <f t="shared" si="83"/>
        <v>19</v>
      </c>
      <c r="CF120" s="82" t="str">
        <f t="shared" si="84"/>
        <v>-</v>
      </c>
      <c r="CG120" s="82" t="str">
        <f t="shared" si="85"/>
        <v>-</v>
      </c>
      <c r="CH120" s="82" t="str">
        <f t="shared" si="86"/>
        <v>-</v>
      </c>
      <c r="CI120" s="82" t="str">
        <f t="shared" si="87"/>
        <v>-</v>
      </c>
      <c r="CJ120" s="82" t="str">
        <f t="shared" si="88"/>
        <v>-</v>
      </c>
      <c r="CK120" s="82" t="str">
        <f t="shared" si="89"/>
        <v>-</v>
      </c>
    </row>
    <row r="121" spans="1:89" s="82" customFormat="1" ht="18" customHeight="1">
      <c r="A121" s="81" t="str">
        <f>scriv!AL83</f>
        <v>clickFunction</v>
      </c>
      <c r="B121" s="81" t="str">
        <f>IF(scriv!D83&lt;&gt;"",scriv!D83,"")</f>
        <v>clickFunction</v>
      </c>
      <c r="C121" s="81" t="str">
        <f>IF( scriv!AP83&lt;&gt;"", IF(D121&lt;&gt;"","connection ","")&amp;scriv!AP83,IF(D121&lt;&gt;"","connection",""))</f>
        <v/>
      </c>
      <c r="D121" s="82" t="str">
        <f>scriv!AN83</f>
        <v/>
      </c>
      <c r="E121" s="82" t="str">
        <f>scriv!AO83</f>
        <v/>
      </c>
      <c r="F121" s="156">
        <f>ROW()</f>
        <v>121</v>
      </c>
      <c r="G121" s="288">
        <f>scriv!AC83</f>
        <v>0</v>
      </c>
      <c r="H121" s="288">
        <f>scriv!AD83</f>
        <v>0</v>
      </c>
      <c r="I121" s="81" t="str">
        <f>IF(scriv!AE83&lt;&gt;"",scriv!AE83,J121)</f>
        <v>functionName=params_x000D__x000D_A function to be run on clicking - in URL command syntax.</v>
      </c>
      <c r="J121" s="81" t="str">
        <f>IF(scriv!AF83&lt;&gt;"",scriv!AF83,"")</f>
        <v>functionName=params_x000D__x000D_A function to be run on clicking - in URL command syntax.</v>
      </c>
      <c r="K121" s="82" t="str">
        <f>IF(scriv!Y83&lt;&gt;"",scriv!Y83,$K$36)</f>
        <v>none</v>
      </c>
      <c r="L121" s="82">
        <f>IF(scriv!Z83&lt;&gt;"",scriv!Z83,$L$36)</f>
        <v>0</v>
      </c>
      <c r="M121" s="82" t="str">
        <f>IF(scriv!AA83&lt;&gt;"",scriv!AA83,$M$36)</f>
        <v>OpenClose</v>
      </c>
      <c r="N121" s="82">
        <f>IF(scriv!AB83&lt;&gt;"",scriv!AB83,$N$36)</f>
        <v>0</v>
      </c>
      <c r="O121" s="119" t="str">
        <f t="shared" si="48"/>
        <v/>
      </c>
      <c r="P121" s="81" t="str">
        <f>IF(scriv!I83&lt;&gt;"",scriv!I83,"")</f>
        <v/>
      </c>
      <c r="Q121" s="81" t="str">
        <f>IF(scriv!J83&lt;&gt;"",scriv!J83,"")</f>
        <v/>
      </c>
      <c r="R121" s="81">
        <f>IF(scriv!K83&lt;&gt;"",scriv!K83,
IF(I121&lt;&gt;"",1,$R$36))</f>
        <v>1</v>
      </c>
      <c r="S121" s="81" t="str">
        <f>IF(scriv!L83&lt;&gt;"",scriv!L83,
IF(scriv!AF83&lt;&gt;"",$S$36,"none"))</f>
        <v>hover</v>
      </c>
      <c r="T121" s="81" t="str">
        <f>IF(scriv!Q83&lt;&gt;"",scriv!Q83,"")</f>
        <v/>
      </c>
      <c r="U121" s="81" t="str">
        <f>IF(scriv!R83&lt;&gt;"",scriv!R83,"")</f>
        <v/>
      </c>
      <c r="V121" s="81" t="str">
        <f>IF(scriv!S83&lt;&gt;"",scriv!S83,"")</f>
        <v/>
      </c>
      <c r="W121" s="81" t="str">
        <f>IF(scriv!T83&lt;&gt;"",scriv!T83,"")</f>
        <v/>
      </c>
      <c r="X121" s="81" t="str">
        <f>IF($E121="",
( IF(scriv!AH83&lt;&gt;"", LEFT( scriv!AH83, FIND(",",scriv!AH83)-1) &amp; "=" &amp; $AH121 &amp; RIGHT( scriv!AH83, LEN(scriv!AH83) + 1 - FIND(",",scriv!AH83)),
  IF($X$36&lt;&gt;"",LEFT( X$36, FIND(",",X$36)-1) &amp; "=" &amp; $AH121 &amp; RIGHT( X$36, LEN(X$36) + 1 - FIND(",",X$36)),""))),
IF(scriv!M83&lt;&gt;"", LEFT( scriv!M83, FIND(",",scriv!M83)-1) &amp; "=" &amp; $AH121 &amp; RIGHT( scriv!M83, LEN(scriv!M83) + 1 - FIND(",",scriv!M83)),
LEFT( X$37, FIND(",",X$37)-1) &amp; "=" &amp; $AH121 &amp; RIGHT( X$37, LEN(X$37) + 1 - FIND(",",X$37))))</f>
        <v>fadeOn=clickFunction,0.6</v>
      </c>
      <c r="Y121" s="81" t="str">
        <f>IF($E121="",
( IF(scriv!AI83&lt;&gt;"", LEFT( scriv!AI83, FIND(",",scriv!AI83)-1) &amp; "=" &amp; $AH121 &amp; RIGHT( scriv!AI83, LEN(scriv!AI83) + 1 - FIND(",",scriv!AI83)),
  IF($Y$36&lt;&gt;"",LEFT( Y$36, FIND(",",Y$36)-1) &amp; "=" &amp; $AH121 &amp; RIGHT( Y$36, LEN(Y$36) + 1 - FIND(",",Y$36)),""))),
IF(scriv!N83&lt;&gt;"", LEFT( scriv!N83, FIND(",",scriv!N83)-1) &amp; "=" &amp; $AH121 &amp; RIGHT( scriv!N83, LEN(scriv!N83) + 1 - FIND(",",scriv!N83)),
LEFT( Y$37, FIND(",",Y$37)-1) &amp; "=" &amp; $AH121 &amp; RIGHT( Y$37, LEN(Y$37) + 1 - FIND(",",Y$37))))</f>
        <v>fadeOff=clickFunction,0.6</v>
      </c>
      <c r="Z121" s="81" t="str">
        <f>IF($E121="",
( IF(scriv!AJ83&lt;&gt;"", LEFT( scriv!AJ83, FIND(",",scriv!AJ83)-1) &amp; "=" &amp; $AH121 &amp; RIGHT( scriv!AJ83, LEN(scriv!AJ83) + 1 - FIND(",",scriv!AJ83)),
  IF($Z$36&lt;&gt;"",LEFT( Z$36, FIND(",",Z$36)-1) &amp; "=" &amp; $AH121 &amp; RIGHT( Z$36, LEN(Z$36) + 1 - FIND(",",Z$36)),""))),
IF(scriv!O83&lt;&gt;"", LEFT( scriv!O83, FIND(",",scriv!O83)-1) &amp; "=" &amp; $AH121 &amp; RIGHT( scriv!O83, LEN(scriv!O83) + 1 - FIND(",",scriv!O83)),
LEFT( Z$37, FIND(",",Z$37)-1) &amp; "=" &amp; $AH121 &amp; RIGHT( Z$37, LEN(Z$37) + 1 - FIND(",",Z$37))))</f>
        <v>drawOpen=clickFunction,1.2</v>
      </c>
      <c r="AA121" s="81" t="str">
        <f>IF($E121="",
( IF(scriv!AK83&lt;&gt;"", LEFT( scriv!AK83, FIND(",",scriv!AK83)-1) &amp; "=" &amp; $AH121 &amp; RIGHT( scriv!AK83, LEN(scriv!AK83) + 1 - FIND(",",scriv!AK83)),
  IF($AA$36&lt;&gt;"",LEFT( AA$36, FIND(",",AA$36)-1) &amp; "=" &amp; $AH121 &amp; RIGHT( AA$36, LEN(AA$36) + 1 - FIND(",",AA$36)),""))),
IF(scriv!P83&lt;&gt;"", LEFT( scriv!P83, FIND(",",scriv!P83)-1) &amp; "=" &amp; $AH121 &amp; RIGHT( scriv!P83, LEN(scriv!P83) + 1 - FIND(",",scriv!P83)),
LEFT( AA$37, FIND(",",AA$37)-1) &amp; "=" &amp; $AH121 &amp; RIGHT( AA$37, LEN(AA$37) + 1 - FIND(",",AA$37))))</f>
        <v>drawClose=clickFunction,1.2</v>
      </c>
      <c r="AB121" s="167" t="str">
        <f t="shared" si="47"/>
        <v>noTitle</v>
      </c>
      <c r="AC121" s="167"/>
      <c r="AD121" s="45"/>
      <c r="AE121" s="168"/>
      <c r="AF121" s="169" t="str">
        <f>IF(D121="",scriv!B83,"")</f>
        <v>2.11.20</v>
      </c>
      <c r="AG121" s="170" t="str">
        <f t="shared" si="50"/>
        <v/>
      </c>
      <c r="AH121" s="169" t="str">
        <f t="shared" si="51"/>
        <v>clickFunction</v>
      </c>
      <c r="AI121" s="169" t="str">
        <f t="shared" si="52"/>
        <v>clickFunction</v>
      </c>
      <c r="AJ121" s="86">
        <f>ROUNDDOWN( (LEN(scriv!B83)+1) / 2, 0 )</f>
        <v>4</v>
      </c>
      <c r="AK121" s="82">
        <f t="shared" si="53"/>
        <v>2</v>
      </c>
      <c r="AL121" s="82">
        <f t="shared" si="54"/>
        <v>11</v>
      </c>
      <c r="AM121" s="82">
        <f t="shared" si="55"/>
        <v>20</v>
      </c>
      <c r="AN121" s="82" t="str">
        <f t="shared" si="56"/>
        <v>-</v>
      </c>
      <c r="AO121" s="82" t="str">
        <f t="shared" si="57"/>
        <v>-</v>
      </c>
      <c r="AP121" s="82" t="str">
        <f t="shared" si="58"/>
        <v>-</v>
      </c>
      <c r="AQ121" s="82" t="str">
        <f t="shared" si="59"/>
        <v>-</v>
      </c>
      <c r="AR121" s="82" t="str">
        <f t="shared" si="60"/>
        <v>-</v>
      </c>
      <c r="AT121" s="82">
        <f t="shared" si="61"/>
        <v>2</v>
      </c>
      <c r="AU121" s="82">
        <f ca="1">IF(    MAX(OFFSET(AL121,0,0,MATCH("-",AL121:AL$638,0))) = 0,"",
IFERROR(MAX(OFFSET(AL121,0,0,MATCH("-",AL121:AL$638,0))),""))</f>
        <v>11</v>
      </c>
      <c r="AV121" s="82">
        <f ca="1">IF(    MAX(OFFSET(AM121,0,0,MATCH("-",AM121:AM$638,0))) = 0,"",
IFERROR(MAX(OFFSET(AM121,0,0,MATCH("-",AM121:AM$638,0))),""))</f>
        <v>43</v>
      </c>
      <c r="AW121" s="82" t="str">
        <f ca="1">IF(    MAX(OFFSET(AN121,0,0,MATCH("-",AN121:AN$638,0))) = 0,"",
IFERROR(MAX(OFFSET(AN121,0,0,MATCH("-",AN121:AN$638,0))),""))</f>
        <v/>
      </c>
      <c r="AX121" s="82" t="str">
        <f ca="1">IF(    MAX(OFFSET(AO121,0,0,MATCH("-",AO121:AO$638,0))) = 0,"",
IFERROR(MAX(OFFSET(AO121,0,0,MATCH("-",AO121:AO$638,0))),""))</f>
        <v/>
      </c>
      <c r="AY121" s="82" t="str">
        <f ca="1">IF(    MAX(OFFSET(AP121,0,0,MATCH("-",AP121:AP$638,0))) = 0,"",
IFERROR(MAX(OFFSET(AP121,0,0,MATCH("-",AP121:AP$638,0))),""))</f>
        <v/>
      </c>
      <c r="AZ121" s="82" t="str">
        <f ca="1">IF(    MAX(OFFSET(AQ121,0,0,MATCH("-",AQ121:AQ$638,0))) = 0,"",
IFERROR(MAX(OFFSET(AQ121,0,0,MATCH("-",AQ121:AQ$638,0))),""))</f>
        <v/>
      </c>
      <c r="BA121" s="82" t="str">
        <f ca="1">IF(    MAX(OFFSET(AR121,0,0,MATCH("-",AR121:AR$638,0))) = 0,"",
IFERROR(MAX(OFFSET(AR121,0,0,MATCH("-",AR121:AR$638,0))),""))</f>
        <v/>
      </c>
      <c r="BB121" s="112">
        <f t="shared" ca="1" si="62"/>
        <v>171.05708245243127</v>
      </c>
      <c r="BC121" s="111">
        <f t="shared" ca="1" si="63"/>
        <v>0</v>
      </c>
      <c r="BD121" s="112">
        <f t="shared" ca="1" si="64"/>
        <v>0</v>
      </c>
      <c r="BE121" s="111">
        <f t="shared" ca="1" si="65"/>
        <v>131.6067653276956</v>
      </c>
      <c r="BF121" s="113">
        <f t="shared" ca="1" si="66"/>
        <v>2000</v>
      </c>
      <c r="BG121" s="113">
        <f t="shared" ca="1" si="67"/>
        <v>0</v>
      </c>
      <c r="BH121" s="112">
        <f t="shared" ca="1" si="68"/>
        <v>2000</v>
      </c>
      <c r="BI121" s="112">
        <f t="shared" ca="1" si="69"/>
        <v>131.6067653276956</v>
      </c>
      <c r="BJ121" s="157"/>
      <c r="BK121" s="157"/>
      <c r="BL121" s="158" t="str">
        <f>scriv!AM83</f>
        <v>UNOData</v>
      </c>
      <c r="BM121" s="157"/>
      <c r="BN121" s="157" t="str">
        <f t="shared" si="70"/>
        <v>node</v>
      </c>
      <c r="BO121" s="157"/>
      <c r="BP121" s="159">
        <f t="shared" ca="1" si="71"/>
        <v>1</v>
      </c>
      <c r="BQ121" s="159">
        <f t="shared" ca="1" si="72"/>
        <v>1</v>
      </c>
      <c r="BR121" s="159">
        <f t="shared" si="73"/>
        <v>1</v>
      </c>
      <c r="BS121" s="159" t="str">
        <f t="shared" si="74"/>
        <v>symbol</v>
      </c>
      <c r="BT121" s="157" t="str">
        <f>IF(scriv!V83&lt;&gt;"",scriv!V83,
IF(E121="",IFERROR(VLOOKUP(BL121,$AH$40:$BT$638,39,FALSE),$BT$36),
$BT$37))</f>
        <v>NodeSquare</v>
      </c>
      <c r="BU121" s="166">
        <f t="shared" ca="1" si="75"/>
        <v>2000</v>
      </c>
      <c r="BV121" s="166">
        <f t="shared" ca="1" si="76"/>
        <v>131.61000000000001</v>
      </c>
      <c r="BW121" s="166">
        <f t="shared" ca="1" si="77"/>
        <v>0</v>
      </c>
      <c r="BX121" s="166">
        <f t="shared" ca="1" si="78"/>
        <v>0</v>
      </c>
      <c r="BY121" s="180" t="str">
        <f t="shared" si="79"/>
        <v/>
      </c>
      <c r="BZ121" s="180" t="str">
        <f t="shared" si="80"/>
        <v/>
      </c>
      <c r="CA121" s="81" t="str">
        <f>IF(scriv!E83&lt;&gt;"",scriv!E83,"")</f>
        <v/>
      </c>
      <c r="CB121" s="82">
        <f t="shared" si="49"/>
        <v>0</v>
      </c>
      <c r="CC121" s="82" t="str">
        <f t="shared" si="81"/>
        <v>2.11.20</v>
      </c>
      <c r="CD121" s="82" t="str">
        <f t="shared" si="82"/>
        <v>11.20</v>
      </c>
      <c r="CE121" s="82" t="str">
        <f t="shared" si="83"/>
        <v>20</v>
      </c>
      <c r="CF121" s="82" t="str">
        <f t="shared" si="84"/>
        <v>-</v>
      </c>
      <c r="CG121" s="82" t="str">
        <f t="shared" si="85"/>
        <v>-</v>
      </c>
      <c r="CH121" s="82" t="str">
        <f t="shared" si="86"/>
        <v>-</v>
      </c>
      <c r="CI121" s="82" t="str">
        <f t="shared" si="87"/>
        <v>-</v>
      </c>
      <c r="CJ121" s="82" t="str">
        <f t="shared" si="88"/>
        <v>-</v>
      </c>
      <c r="CK121" s="82" t="str">
        <f t="shared" si="89"/>
        <v>-</v>
      </c>
    </row>
    <row r="122" spans="1:89" s="82" customFormat="1" ht="18" customHeight="1">
      <c r="A122" s="81" t="str">
        <f>scriv!AL84</f>
        <v>onDoubleClick</v>
      </c>
      <c r="B122" s="81" t="str">
        <f>IF(scriv!D84&lt;&gt;"",scriv!D84,"")</f>
        <v>onDoubleClick</v>
      </c>
      <c r="C122" s="81" t="str">
        <f>IF( scriv!AP84&lt;&gt;"", IF(D122&lt;&gt;"","connection ","")&amp;scriv!AP84,IF(D122&lt;&gt;"","connection",""))</f>
        <v/>
      </c>
      <c r="D122" s="82" t="str">
        <f>scriv!AN84</f>
        <v/>
      </c>
      <c r="E122" s="82" t="str">
        <f>scriv!AO84</f>
        <v/>
      </c>
      <c r="F122" s="156">
        <f>ROW()</f>
        <v>122</v>
      </c>
      <c r="G122" s="288">
        <f>scriv!AC84</f>
        <v>0</v>
      </c>
      <c r="H122" s="288">
        <f>scriv!AD84</f>
        <v>0</v>
      </c>
      <c r="I122" s="81" t="str">
        <f>IF(scriv!AE84&lt;&gt;"",scriv!AE84,J122)</f>
        <v>functionName=params_x000D__x000D_A URL command to run when double-clicking on an UNO.</v>
      </c>
      <c r="J122" s="81" t="str">
        <f>IF(scriv!AF84&lt;&gt;"",scriv!AF84,"")</f>
        <v>functionName=params_x000D__x000D_A URL command to run when double-clicking on an UNO.</v>
      </c>
      <c r="K122" s="82" t="str">
        <f>IF(scriv!Y84&lt;&gt;"",scriv!Y84,$K$36)</f>
        <v>none</v>
      </c>
      <c r="L122" s="82">
        <f>IF(scriv!Z84&lt;&gt;"",scriv!Z84,$L$36)</f>
        <v>0</v>
      </c>
      <c r="M122" s="82" t="str">
        <f>IF(scriv!AA84&lt;&gt;"",scriv!AA84,$M$36)</f>
        <v>OpenClose</v>
      </c>
      <c r="N122" s="82">
        <f>IF(scriv!AB84&lt;&gt;"",scriv!AB84,$N$36)</f>
        <v>0</v>
      </c>
      <c r="O122" s="119" t="str">
        <f t="shared" si="48"/>
        <v/>
      </c>
      <c r="P122" s="81" t="str">
        <f>IF(scriv!I84&lt;&gt;"",scriv!I84,"")</f>
        <v/>
      </c>
      <c r="Q122" s="81" t="str">
        <f>IF(scriv!J84&lt;&gt;"",scriv!J84,"")</f>
        <v/>
      </c>
      <c r="R122" s="81">
        <f>IF(scriv!K84&lt;&gt;"",scriv!K84,
IF(I122&lt;&gt;"",1,$R$36))</f>
        <v>1</v>
      </c>
      <c r="S122" s="81" t="str">
        <f>IF(scriv!L84&lt;&gt;"",scriv!L84,
IF(scriv!AF84&lt;&gt;"",$S$36,"none"))</f>
        <v>hover</v>
      </c>
      <c r="T122" s="81" t="str">
        <f>IF(scriv!Q84&lt;&gt;"",scriv!Q84,"")</f>
        <v/>
      </c>
      <c r="U122" s="81" t="str">
        <f>IF(scriv!R84&lt;&gt;"",scriv!R84,"")</f>
        <v/>
      </c>
      <c r="V122" s="81" t="str">
        <f>IF(scriv!S84&lt;&gt;"",scriv!S84,"")</f>
        <v/>
      </c>
      <c r="W122" s="81" t="str">
        <f>IF(scriv!T84&lt;&gt;"",scriv!T84,"")</f>
        <v/>
      </c>
      <c r="X122" s="81" t="str">
        <f>IF($E122="",
( IF(scriv!AH84&lt;&gt;"", LEFT( scriv!AH84, FIND(",",scriv!AH84)-1) &amp; "=" &amp; $AH122 &amp; RIGHT( scriv!AH84, LEN(scriv!AH84) + 1 - FIND(",",scriv!AH84)),
  IF($X$36&lt;&gt;"",LEFT( X$36, FIND(",",X$36)-1) &amp; "=" &amp; $AH122 &amp; RIGHT( X$36, LEN(X$36) + 1 - FIND(",",X$36)),""))),
IF(scriv!M84&lt;&gt;"", LEFT( scriv!M84, FIND(",",scriv!M84)-1) &amp; "=" &amp; $AH122 &amp; RIGHT( scriv!M84, LEN(scriv!M84) + 1 - FIND(",",scriv!M84)),
LEFT( X$37, FIND(",",X$37)-1) &amp; "=" &amp; $AH122 &amp; RIGHT( X$37, LEN(X$37) + 1 - FIND(",",X$37))))</f>
        <v>fadeOn=onDoubleClick,0.6</v>
      </c>
      <c r="Y122" s="81" t="str">
        <f>IF($E122="",
( IF(scriv!AI84&lt;&gt;"", LEFT( scriv!AI84, FIND(",",scriv!AI84)-1) &amp; "=" &amp; $AH122 &amp; RIGHT( scriv!AI84, LEN(scriv!AI84) + 1 - FIND(",",scriv!AI84)),
  IF($Y$36&lt;&gt;"",LEFT( Y$36, FIND(",",Y$36)-1) &amp; "=" &amp; $AH122 &amp; RIGHT( Y$36, LEN(Y$36) + 1 - FIND(",",Y$36)),""))),
IF(scriv!N84&lt;&gt;"", LEFT( scriv!N84, FIND(",",scriv!N84)-1) &amp; "=" &amp; $AH122 &amp; RIGHT( scriv!N84, LEN(scriv!N84) + 1 - FIND(",",scriv!N84)),
LEFT( Y$37, FIND(",",Y$37)-1) &amp; "=" &amp; $AH122 &amp; RIGHT( Y$37, LEN(Y$37) + 1 - FIND(",",Y$37))))</f>
        <v>fadeOff=onDoubleClick,0.6</v>
      </c>
      <c r="Z122" s="81" t="str">
        <f>IF($E122="",
( IF(scriv!AJ84&lt;&gt;"", LEFT( scriv!AJ84, FIND(",",scriv!AJ84)-1) &amp; "=" &amp; $AH122 &amp; RIGHT( scriv!AJ84, LEN(scriv!AJ84) + 1 - FIND(",",scriv!AJ84)),
  IF($Z$36&lt;&gt;"",LEFT( Z$36, FIND(",",Z$36)-1) &amp; "=" &amp; $AH122 &amp; RIGHT( Z$36, LEN(Z$36) + 1 - FIND(",",Z$36)),""))),
IF(scriv!O84&lt;&gt;"", LEFT( scriv!O84, FIND(",",scriv!O84)-1) &amp; "=" &amp; $AH122 &amp; RIGHT( scriv!O84, LEN(scriv!O84) + 1 - FIND(",",scriv!O84)),
LEFT( Z$37, FIND(",",Z$37)-1) &amp; "=" &amp; $AH122 &amp; RIGHT( Z$37, LEN(Z$37) + 1 - FIND(",",Z$37))))</f>
        <v>drawOpen=onDoubleClick,1.2</v>
      </c>
      <c r="AA122" s="81" t="str">
        <f>IF($E122="",
( IF(scriv!AK84&lt;&gt;"", LEFT( scriv!AK84, FIND(",",scriv!AK84)-1) &amp; "=" &amp; $AH122 &amp; RIGHT( scriv!AK84, LEN(scriv!AK84) + 1 - FIND(",",scriv!AK84)),
  IF($AA$36&lt;&gt;"",LEFT( AA$36, FIND(",",AA$36)-1) &amp; "=" &amp; $AH122 &amp; RIGHT( AA$36, LEN(AA$36) + 1 - FIND(",",AA$36)),""))),
IF(scriv!P84&lt;&gt;"", LEFT( scriv!P84, FIND(",",scriv!P84)-1) &amp; "=" &amp; $AH122 &amp; RIGHT( scriv!P84, LEN(scriv!P84) + 1 - FIND(",",scriv!P84)),
LEFT( AA$37, FIND(",",AA$37)-1) &amp; "=" &amp; $AH122 &amp; RIGHT( AA$37, LEN(AA$37) + 1 - FIND(",",AA$37))))</f>
        <v>drawClose=onDoubleClick,1.2</v>
      </c>
      <c r="AB122" s="167" t="str">
        <f t="shared" si="47"/>
        <v>noTitle</v>
      </c>
      <c r="AC122" s="167"/>
      <c r="AD122" s="45"/>
      <c r="AE122" s="168"/>
      <c r="AF122" s="169" t="str">
        <f>IF(D122="",scriv!B84,"")</f>
        <v>2.11.21</v>
      </c>
      <c r="AG122" s="170" t="str">
        <f t="shared" si="50"/>
        <v/>
      </c>
      <c r="AH122" s="169" t="str">
        <f t="shared" si="51"/>
        <v>onDoubleClick</v>
      </c>
      <c r="AI122" s="169" t="str">
        <f t="shared" si="52"/>
        <v>onDoubleClick</v>
      </c>
      <c r="AJ122" s="86">
        <f>ROUNDDOWN( (LEN(scriv!B84)+1) / 2, 0 )</f>
        <v>4</v>
      </c>
      <c r="AK122" s="82">
        <f t="shared" si="53"/>
        <v>2</v>
      </c>
      <c r="AL122" s="82">
        <f t="shared" si="54"/>
        <v>11</v>
      </c>
      <c r="AM122" s="82">
        <f t="shared" si="55"/>
        <v>21</v>
      </c>
      <c r="AN122" s="82" t="str">
        <f t="shared" si="56"/>
        <v>-</v>
      </c>
      <c r="AO122" s="82" t="str">
        <f t="shared" si="57"/>
        <v>-</v>
      </c>
      <c r="AP122" s="82" t="str">
        <f t="shared" si="58"/>
        <v>-</v>
      </c>
      <c r="AQ122" s="82" t="str">
        <f t="shared" si="59"/>
        <v>-</v>
      </c>
      <c r="AR122" s="82" t="str">
        <f t="shared" si="60"/>
        <v>-</v>
      </c>
      <c r="AT122" s="82">
        <f t="shared" si="61"/>
        <v>2</v>
      </c>
      <c r="AU122" s="82">
        <f ca="1">IF(    MAX(OFFSET(AL122,0,0,MATCH("-",AL122:AL$638,0))) = 0,"",
IFERROR(MAX(OFFSET(AL122,0,0,MATCH("-",AL122:AL$638,0))),""))</f>
        <v>11</v>
      </c>
      <c r="AV122" s="82">
        <f ca="1">IF(    MAX(OFFSET(AM122,0,0,MATCH("-",AM122:AM$638,0))) = 0,"",
IFERROR(MAX(OFFSET(AM122,0,0,MATCH("-",AM122:AM$638,0))),""))</f>
        <v>43</v>
      </c>
      <c r="AW122" s="82" t="str">
        <f ca="1">IF(    MAX(OFFSET(AN122,0,0,MATCH("-",AN122:AN$638,0))) = 0,"",
IFERROR(MAX(OFFSET(AN122,0,0,MATCH("-",AN122:AN$638,0))),""))</f>
        <v/>
      </c>
      <c r="AX122" s="82" t="str">
        <f ca="1">IF(    MAX(OFFSET(AO122,0,0,MATCH("-",AO122:AO$638,0))) = 0,"",
IFERROR(MAX(OFFSET(AO122,0,0,MATCH("-",AO122:AO$638,0))),""))</f>
        <v/>
      </c>
      <c r="AY122" s="82" t="str">
        <f ca="1">IF(    MAX(OFFSET(AP122,0,0,MATCH("-",AP122:AP$638,0))) = 0,"",
IFERROR(MAX(OFFSET(AP122,0,0,MATCH("-",AP122:AP$638,0))),""))</f>
        <v/>
      </c>
      <c r="AZ122" s="82" t="str">
        <f ca="1">IF(    MAX(OFFSET(AQ122,0,0,MATCH("-",AQ122:AQ$638,0))) = 0,"",
IFERROR(MAX(OFFSET(AQ122,0,0,MATCH("-",AQ122:AQ$638,0))),""))</f>
        <v/>
      </c>
      <c r="BA122" s="82" t="str">
        <f ca="1">IF(    MAX(OFFSET(AR122,0,0,MATCH("-",AR122:AR$638,0))) = 0,"",
IFERROR(MAX(OFFSET(AR122,0,0,MATCH("-",AR122:AR$638,0))),""))</f>
        <v/>
      </c>
      <c r="BB122" s="112">
        <f t="shared" ca="1" si="62"/>
        <v>171.43763213530656</v>
      </c>
      <c r="BC122" s="111">
        <f t="shared" ca="1" si="63"/>
        <v>0</v>
      </c>
      <c r="BD122" s="112">
        <f t="shared" ca="1" si="64"/>
        <v>0</v>
      </c>
      <c r="BE122" s="111">
        <f t="shared" ca="1" si="65"/>
        <v>136.25792811839327</v>
      </c>
      <c r="BF122" s="113">
        <f t="shared" ca="1" si="66"/>
        <v>2000</v>
      </c>
      <c r="BG122" s="113">
        <f t="shared" ca="1" si="67"/>
        <v>0</v>
      </c>
      <c r="BH122" s="112">
        <f t="shared" ca="1" si="68"/>
        <v>2000</v>
      </c>
      <c r="BI122" s="112">
        <f t="shared" ca="1" si="69"/>
        <v>136.25792811839327</v>
      </c>
      <c r="BJ122" s="157"/>
      <c r="BK122" s="157"/>
      <c r="BL122" s="158" t="str">
        <f>scriv!AM84</f>
        <v>UNOData</v>
      </c>
      <c r="BM122" s="157"/>
      <c r="BN122" s="157" t="str">
        <f t="shared" si="70"/>
        <v>node</v>
      </c>
      <c r="BO122" s="157"/>
      <c r="BP122" s="159">
        <f t="shared" ca="1" si="71"/>
        <v>1</v>
      </c>
      <c r="BQ122" s="159">
        <f t="shared" ca="1" si="72"/>
        <v>1</v>
      </c>
      <c r="BR122" s="159">
        <f t="shared" si="73"/>
        <v>1</v>
      </c>
      <c r="BS122" s="159" t="str">
        <f t="shared" si="74"/>
        <v>symbol</v>
      </c>
      <c r="BT122" s="157" t="str">
        <f>IF(scriv!V84&lt;&gt;"",scriv!V84,
IF(E122="",IFERROR(VLOOKUP(BL122,$AH$40:$BT$638,39,FALSE),$BT$36),
$BT$37))</f>
        <v>NodeSquare</v>
      </c>
      <c r="BU122" s="166">
        <f t="shared" ca="1" si="75"/>
        <v>2000</v>
      </c>
      <c r="BV122" s="166">
        <f t="shared" ca="1" si="76"/>
        <v>136.26</v>
      </c>
      <c r="BW122" s="166">
        <f t="shared" ca="1" si="77"/>
        <v>0</v>
      </c>
      <c r="BX122" s="166">
        <f t="shared" ca="1" si="78"/>
        <v>0</v>
      </c>
      <c r="BY122" s="180" t="str">
        <f t="shared" si="79"/>
        <v/>
      </c>
      <c r="BZ122" s="180" t="str">
        <f t="shared" si="80"/>
        <v/>
      </c>
      <c r="CA122" s="81" t="str">
        <f>IF(scriv!E84&lt;&gt;"",scriv!E84,"")</f>
        <v/>
      </c>
      <c r="CB122" s="82">
        <f t="shared" si="49"/>
        <v>0</v>
      </c>
      <c r="CC122" s="82" t="str">
        <f t="shared" si="81"/>
        <v>2.11.21</v>
      </c>
      <c r="CD122" s="82" t="str">
        <f t="shared" si="82"/>
        <v>11.21</v>
      </c>
      <c r="CE122" s="82" t="str">
        <f t="shared" si="83"/>
        <v>21</v>
      </c>
      <c r="CF122" s="82" t="str">
        <f t="shared" si="84"/>
        <v>-</v>
      </c>
      <c r="CG122" s="82" t="str">
        <f t="shared" si="85"/>
        <v>-</v>
      </c>
      <c r="CH122" s="82" t="str">
        <f t="shared" si="86"/>
        <v>-</v>
      </c>
      <c r="CI122" s="82" t="str">
        <f t="shared" si="87"/>
        <v>-</v>
      </c>
      <c r="CJ122" s="82" t="str">
        <f t="shared" si="88"/>
        <v>-</v>
      </c>
      <c r="CK122" s="82" t="str">
        <f t="shared" si="89"/>
        <v>-</v>
      </c>
    </row>
    <row r="123" spans="1:89" s="82" customFormat="1" ht="18" customHeight="1">
      <c r="A123" s="81" t="str">
        <f>scriv!AL85</f>
        <v>url</v>
      </c>
      <c r="B123" s="81" t="str">
        <f>IF(scriv!D85&lt;&gt;"",scriv!D85,"")</f>
        <v>url</v>
      </c>
      <c r="C123" s="81" t="str">
        <f>IF( scriv!AP85&lt;&gt;"", IF(D123&lt;&gt;"","connection ","")&amp;scriv!AP85,IF(D123&lt;&gt;"","connection",""))</f>
        <v/>
      </c>
      <c r="D123" s="82" t="str">
        <f>scriv!AN85</f>
        <v/>
      </c>
      <c r="E123" s="82" t="str">
        <f>scriv!AO85</f>
        <v/>
      </c>
      <c r="F123" s="156">
        <f>ROW()</f>
        <v>123</v>
      </c>
      <c r="G123" s="288">
        <f>scriv!AC85</f>
        <v>0</v>
      </c>
      <c r="H123" s="288">
        <f>scriv!AD85</f>
        <v>0</v>
      </c>
      <c r="I123" s="81" t="str">
        <f>IF(scriv!AE85&lt;&gt;"",scriv!AE85,J123)</f>
        <v>A URL used by a custom function and/or by the context menu, in controlmenu.js, as a link in the right-click menu.</v>
      </c>
      <c r="J123" s="81" t="str">
        <f>IF(scriv!AF85&lt;&gt;"",scriv!AF85,"")</f>
        <v>A URL used by a custom function and/or by the context menu, in controlmenu.js, as a link in the right-click menu.</v>
      </c>
      <c r="K123" s="82" t="str">
        <f>IF(scriv!Y85&lt;&gt;"",scriv!Y85,$K$36)</f>
        <v>none</v>
      </c>
      <c r="L123" s="82">
        <f>IF(scriv!Z85&lt;&gt;"",scriv!Z85,$L$36)</f>
        <v>0</v>
      </c>
      <c r="M123" s="82" t="str">
        <f>IF(scriv!AA85&lt;&gt;"",scriv!AA85,$M$36)</f>
        <v>OpenClose</v>
      </c>
      <c r="N123" s="82">
        <f>IF(scriv!AB85&lt;&gt;"",scriv!AB85,$N$36)</f>
        <v>0</v>
      </c>
      <c r="O123" s="119" t="str">
        <f t="shared" si="48"/>
        <v/>
      </c>
      <c r="P123" s="81" t="str">
        <f>IF(scriv!I85&lt;&gt;"",scriv!I85,"")</f>
        <v/>
      </c>
      <c r="Q123" s="81" t="str">
        <f>IF(scriv!J85&lt;&gt;"",scriv!J85,"")</f>
        <v/>
      </c>
      <c r="R123" s="81">
        <f>IF(scriv!K85&lt;&gt;"",scriv!K85,
IF(I123&lt;&gt;"",1,$R$36))</f>
        <v>1</v>
      </c>
      <c r="S123" s="81" t="str">
        <f>IF(scriv!L85&lt;&gt;"",scriv!L85,
IF(scriv!AF85&lt;&gt;"",$S$36,"none"))</f>
        <v>hover</v>
      </c>
      <c r="T123" s="81" t="str">
        <f>IF(scriv!Q85&lt;&gt;"",scriv!Q85,"")</f>
        <v/>
      </c>
      <c r="U123" s="81" t="str">
        <f>IF(scriv!R85&lt;&gt;"",scriv!R85,"")</f>
        <v/>
      </c>
      <c r="V123" s="81" t="str">
        <f>IF(scriv!S85&lt;&gt;"",scriv!S85,"")</f>
        <v/>
      </c>
      <c r="W123" s="81" t="str">
        <f>IF(scriv!T85&lt;&gt;"",scriv!T85,"")</f>
        <v/>
      </c>
      <c r="X123" s="81" t="str">
        <f>IF($E123="",
( IF(scriv!AH85&lt;&gt;"", LEFT( scriv!AH85, FIND(",",scriv!AH85)-1) &amp; "=" &amp; $AH123 &amp; RIGHT( scriv!AH85, LEN(scriv!AH85) + 1 - FIND(",",scriv!AH85)),
  IF($X$36&lt;&gt;"",LEFT( X$36, FIND(",",X$36)-1) &amp; "=" &amp; $AH123 &amp; RIGHT( X$36, LEN(X$36) + 1 - FIND(",",X$36)),""))),
IF(scriv!M85&lt;&gt;"", LEFT( scriv!M85, FIND(",",scriv!M85)-1) &amp; "=" &amp; $AH123 &amp; RIGHT( scriv!M85, LEN(scriv!M85) + 1 - FIND(",",scriv!M85)),
LEFT( X$37, FIND(",",X$37)-1) &amp; "=" &amp; $AH123 &amp; RIGHT( X$37, LEN(X$37) + 1 - FIND(",",X$37))))</f>
        <v>fadeOn=url,0.6</v>
      </c>
      <c r="Y123" s="81" t="str">
        <f>IF($E123="",
( IF(scriv!AI85&lt;&gt;"", LEFT( scriv!AI85, FIND(",",scriv!AI85)-1) &amp; "=" &amp; $AH123 &amp; RIGHT( scriv!AI85, LEN(scriv!AI85) + 1 - FIND(",",scriv!AI85)),
  IF($Y$36&lt;&gt;"",LEFT( Y$36, FIND(",",Y$36)-1) &amp; "=" &amp; $AH123 &amp; RIGHT( Y$36, LEN(Y$36) + 1 - FIND(",",Y$36)),""))),
IF(scriv!N85&lt;&gt;"", LEFT( scriv!N85, FIND(",",scriv!N85)-1) &amp; "=" &amp; $AH123 &amp; RIGHT( scriv!N85, LEN(scriv!N85) + 1 - FIND(",",scriv!N85)),
LEFT( Y$37, FIND(",",Y$37)-1) &amp; "=" &amp; $AH123 &amp; RIGHT( Y$37, LEN(Y$37) + 1 - FIND(",",Y$37))))</f>
        <v>fadeOff=url,0.6</v>
      </c>
      <c r="Z123" s="81" t="str">
        <f>IF($E123="",
( IF(scriv!AJ85&lt;&gt;"", LEFT( scriv!AJ85, FIND(",",scriv!AJ85)-1) &amp; "=" &amp; $AH123 &amp; RIGHT( scriv!AJ85, LEN(scriv!AJ85) + 1 - FIND(",",scriv!AJ85)),
  IF($Z$36&lt;&gt;"",LEFT( Z$36, FIND(",",Z$36)-1) &amp; "=" &amp; $AH123 &amp; RIGHT( Z$36, LEN(Z$36) + 1 - FIND(",",Z$36)),""))),
IF(scriv!O85&lt;&gt;"", LEFT( scriv!O85, FIND(",",scriv!O85)-1) &amp; "=" &amp; $AH123 &amp; RIGHT( scriv!O85, LEN(scriv!O85) + 1 - FIND(",",scriv!O85)),
LEFT( Z$37, FIND(",",Z$37)-1) &amp; "=" &amp; $AH123 &amp; RIGHT( Z$37, LEN(Z$37) + 1 - FIND(",",Z$37))))</f>
        <v>drawOpen=url,1.2</v>
      </c>
      <c r="AA123" s="81" t="str">
        <f>IF($E123="",
( IF(scriv!AK85&lt;&gt;"", LEFT( scriv!AK85, FIND(",",scriv!AK85)-1) &amp; "=" &amp; $AH123 &amp; RIGHT( scriv!AK85, LEN(scriv!AK85) + 1 - FIND(",",scriv!AK85)),
  IF($AA$36&lt;&gt;"",LEFT( AA$36, FIND(",",AA$36)-1) &amp; "=" &amp; $AH123 &amp; RIGHT( AA$36, LEN(AA$36) + 1 - FIND(",",AA$36)),""))),
IF(scriv!P85&lt;&gt;"", LEFT( scriv!P85, FIND(",",scriv!P85)-1) &amp; "=" &amp; $AH123 &amp; RIGHT( scriv!P85, LEN(scriv!P85) + 1 - FIND(",",scriv!P85)),
LEFT( AA$37, FIND(",",AA$37)-1) &amp; "=" &amp; $AH123 &amp; RIGHT( AA$37, LEN(AA$37) + 1 - FIND(",",AA$37))))</f>
        <v>drawClose=url,1.2</v>
      </c>
      <c r="AB123" s="167" t="str">
        <f t="shared" si="47"/>
        <v>noTitle</v>
      </c>
      <c r="AC123" s="167"/>
      <c r="AD123" s="45"/>
      <c r="AE123" s="168"/>
      <c r="AF123" s="169" t="str">
        <f>IF(D123="",scriv!B85,"")</f>
        <v>2.11.22</v>
      </c>
      <c r="AG123" s="170" t="str">
        <f t="shared" si="50"/>
        <v/>
      </c>
      <c r="AH123" s="169" t="str">
        <f t="shared" si="51"/>
        <v>url</v>
      </c>
      <c r="AI123" s="169" t="str">
        <f t="shared" si="52"/>
        <v>url</v>
      </c>
      <c r="AJ123" s="86">
        <f>ROUNDDOWN( (LEN(scriv!B85)+1) / 2, 0 )</f>
        <v>4</v>
      </c>
      <c r="AK123" s="82">
        <f t="shared" si="53"/>
        <v>2</v>
      </c>
      <c r="AL123" s="82">
        <f t="shared" si="54"/>
        <v>11</v>
      </c>
      <c r="AM123" s="82">
        <f t="shared" si="55"/>
        <v>22</v>
      </c>
      <c r="AN123" s="82" t="str">
        <f t="shared" si="56"/>
        <v>-</v>
      </c>
      <c r="AO123" s="82" t="str">
        <f t="shared" si="57"/>
        <v>-</v>
      </c>
      <c r="AP123" s="82" t="str">
        <f t="shared" si="58"/>
        <v>-</v>
      </c>
      <c r="AQ123" s="82" t="str">
        <f t="shared" si="59"/>
        <v>-</v>
      </c>
      <c r="AR123" s="82" t="str">
        <f t="shared" si="60"/>
        <v>-</v>
      </c>
      <c r="AT123" s="82">
        <f t="shared" si="61"/>
        <v>2</v>
      </c>
      <c r="AU123" s="82">
        <f ca="1">IF(    MAX(OFFSET(AL123,0,0,MATCH("-",AL123:AL$638,0))) = 0,"",
IFERROR(MAX(OFFSET(AL123,0,0,MATCH("-",AL123:AL$638,0))),""))</f>
        <v>11</v>
      </c>
      <c r="AV123" s="82">
        <f ca="1">IF(    MAX(OFFSET(AM123,0,0,MATCH("-",AM123:AM$638,0))) = 0,"",
IFERROR(MAX(OFFSET(AM123,0,0,MATCH("-",AM123:AM$638,0))),""))</f>
        <v>43</v>
      </c>
      <c r="AW123" s="82" t="str">
        <f ca="1">IF(    MAX(OFFSET(AN123,0,0,MATCH("-",AN123:AN$638,0))) = 0,"",
IFERROR(MAX(OFFSET(AN123,0,0,MATCH("-",AN123:AN$638,0))),""))</f>
        <v/>
      </c>
      <c r="AX123" s="82" t="str">
        <f ca="1">IF(    MAX(OFFSET(AO123,0,0,MATCH("-",AO123:AO$638,0))) = 0,"",
IFERROR(MAX(OFFSET(AO123,0,0,MATCH("-",AO123:AO$638,0))),""))</f>
        <v/>
      </c>
      <c r="AY123" s="82" t="str">
        <f ca="1">IF(    MAX(OFFSET(AP123,0,0,MATCH("-",AP123:AP$638,0))) = 0,"",
IFERROR(MAX(OFFSET(AP123,0,0,MATCH("-",AP123:AP$638,0))),""))</f>
        <v/>
      </c>
      <c r="AZ123" s="82" t="str">
        <f ca="1">IF(    MAX(OFFSET(AQ123,0,0,MATCH("-",AQ123:AQ$638,0))) = 0,"",
IFERROR(MAX(OFFSET(AQ123,0,0,MATCH("-",AQ123:AQ$638,0))),""))</f>
        <v/>
      </c>
      <c r="BA123" s="82" t="str">
        <f ca="1">IF(    MAX(OFFSET(AR123,0,0,MATCH("-",AR123:AR$638,0))) = 0,"",
IFERROR(MAX(OFFSET(AR123,0,0,MATCH("-",AR123:AR$638,0))),""))</f>
        <v/>
      </c>
      <c r="BB123" s="112">
        <f t="shared" ca="1" si="62"/>
        <v>171.81818181818181</v>
      </c>
      <c r="BC123" s="111">
        <f t="shared" ca="1" si="63"/>
        <v>0</v>
      </c>
      <c r="BD123" s="112">
        <f t="shared" ca="1" si="64"/>
        <v>0</v>
      </c>
      <c r="BE123" s="111">
        <f t="shared" ca="1" si="65"/>
        <v>140.90909090909093</v>
      </c>
      <c r="BF123" s="113">
        <f t="shared" ca="1" si="66"/>
        <v>2000</v>
      </c>
      <c r="BG123" s="113">
        <f t="shared" ca="1" si="67"/>
        <v>0</v>
      </c>
      <c r="BH123" s="112">
        <f t="shared" ca="1" si="68"/>
        <v>2000</v>
      </c>
      <c r="BI123" s="112">
        <f t="shared" ca="1" si="69"/>
        <v>140.90909090909093</v>
      </c>
      <c r="BJ123" s="157"/>
      <c r="BK123" s="157"/>
      <c r="BL123" s="158" t="str">
        <f>scriv!AM85</f>
        <v>UNOData</v>
      </c>
      <c r="BM123" s="157"/>
      <c r="BN123" s="157" t="str">
        <f t="shared" si="70"/>
        <v>node</v>
      </c>
      <c r="BO123" s="157"/>
      <c r="BP123" s="159">
        <f t="shared" ca="1" si="71"/>
        <v>1</v>
      </c>
      <c r="BQ123" s="159">
        <f t="shared" ca="1" si="72"/>
        <v>1</v>
      </c>
      <c r="BR123" s="159">
        <f t="shared" si="73"/>
        <v>1</v>
      </c>
      <c r="BS123" s="159" t="str">
        <f t="shared" si="74"/>
        <v>symbol</v>
      </c>
      <c r="BT123" s="157" t="str">
        <f>IF(scriv!V85&lt;&gt;"",scriv!V85,
IF(E123="",IFERROR(VLOOKUP(BL123,$AH$40:$BT$638,39,FALSE),$BT$36),
$BT$37))</f>
        <v>NodeSquare</v>
      </c>
      <c r="BU123" s="166">
        <f t="shared" ca="1" si="75"/>
        <v>2000</v>
      </c>
      <c r="BV123" s="166">
        <f t="shared" ca="1" si="76"/>
        <v>140.91</v>
      </c>
      <c r="BW123" s="166">
        <f t="shared" ca="1" si="77"/>
        <v>0</v>
      </c>
      <c r="BX123" s="166">
        <f t="shared" ca="1" si="78"/>
        <v>0</v>
      </c>
      <c r="BY123" s="180" t="str">
        <f t="shared" si="79"/>
        <v/>
      </c>
      <c r="BZ123" s="180" t="str">
        <f t="shared" si="80"/>
        <v/>
      </c>
      <c r="CA123" s="81" t="str">
        <f>IF(scriv!E85&lt;&gt;"",scriv!E85,"")</f>
        <v/>
      </c>
      <c r="CB123" s="82">
        <f t="shared" si="49"/>
        <v>0</v>
      </c>
      <c r="CC123" s="82" t="str">
        <f t="shared" si="81"/>
        <v>2.11.22</v>
      </c>
      <c r="CD123" s="82" t="str">
        <f t="shared" si="82"/>
        <v>11.22</v>
      </c>
      <c r="CE123" s="82" t="str">
        <f t="shared" si="83"/>
        <v>22</v>
      </c>
      <c r="CF123" s="82" t="str">
        <f t="shared" si="84"/>
        <v>-</v>
      </c>
      <c r="CG123" s="82" t="str">
        <f t="shared" si="85"/>
        <v>-</v>
      </c>
      <c r="CH123" s="82" t="str">
        <f t="shared" si="86"/>
        <v>-</v>
      </c>
      <c r="CI123" s="82" t="str">
        <f t="shared" si="87"/>
        <v>-</v>
      </c>
      <c r="CJ123" s="82" t="str">
        <f t="shared" si="88"/>
        <v>-</v>
      </c>
      <c r="CK123" s="82" t="str">
        <f t="shared" si="89"/>
        <v>-</v>
      </c>
    </row>
    <row r="124" spans="1:89" s="82" customFormat="1" ht="18" customHeight="1">
      <c r="A124" s="81" t="str">
        <f>scriv!AL86</f>
        <v>urlText</v>
      </c>
      <c r="B124" s="81" t="str">
        <f>IF(scriv!D86&lt;&gt;"",scriv!D86,"")</f>
        <v>urlText</v>
      </c>
      <c r="C124" s="81" t="str">
        <f>IF( scriv!AP86&lt;&gt;"", IF(D124&lt;&gt;"","connection ","")&amp;scriv!AP86,IF(D124&lt;&gt;"","connection",""))</f>
        <v/>
      </c>
      <c r="D124" s="82" t="str">
        <f>scriv!AN86</f>
        <v/>
      </c>
      <c r="E124" s="82" t="str">
        <f>scriv!AO86</f>
        <v/>
      </c>
      <c r="F124" s="156">
        <f>ROW()</f>
        <v>124</v>
      </c>
      <c r="G124" s="288">
        <f>scriv!AC86</f>
        <v>0</v>
      </c>
      <c r="H124" s="288">
        <f>scriv!AD86</f>
        <v>0</v>
      </c>
      <c r="I124" s="81" t="str">
        <f>IF(scriv!AE86&lt;&gt;"",scriv!AE86,J124)</f>
        <v>A text label for the url link: used by a custom function and/or by the context menu, in controlmenu.js, as a link in the right-click menu.</v>
      </c>
      <c r="J124" s="81" t="str">
        <f>IF(scriv!AF86&lt;&gt;"",scriv!AF86,"")</f>
        <v>A text label for the url link: used by a custom function and/or by the context menu, in controlmenu.js, as a link in the right-click menu.</v>
      </c>
      <c r="K124" s="82" t="str">
        <f>IF(scriv!Y86&lt;&gt;"",scriv!Y86,$K$36)</f>
        <v>none</v>
      </c>
      <c r="L124" s="82">
        <f>IF(scriv!Z86&lt;&gt;"",scriv!Z86,$L$36)</f>
        <v>0</v>
      </c>
      <c r="M124" s="82" t="str">
        <f>IF(scriv!AA86&lt;&gt;"",scriv!AA86,$M$36)</f>
        <v>OpenClose</v>
      </c>
      <c r="N124" s="82">
        <f>IF(scriv!AB86&lt;&gt;"",scriv!AB86,$N$36)</f>
        <v>0</v>
      </c>
      <c r="O124" s="119" t="str">
        <f t="shared" si="48"/>
        <v/>
      </c>
      <c r="P124" s="81" t="str">
        <f>IF(scriv!I86&lt;&gt;"",scriv!I86,"")</f>
        <v/>
      </c>
      <c r="Q124" s="81" t="str">
        <f>IF(scriv!J86&lt;&gt;"",scriv!J86,"")</f>
        <v/>
      </c>
      <c r="R124" s="81">
        <f>IF(scriv!K86&lt;&gt;"",scriv!K86,
IF(I124&lt;&gt;"",1,$R$36))</f>
        <v>1</v>
      </c>
      <c r="S124" s="81" t="str">
        <f>IF(scriv!L86&lt;&gt;"",scriv!L86,
IF(scriv!AF86&lt;&gt;"",$S$36,"none"))</f>
        <v>hover</v>
      </c>
      <c r="T124" s="81" t="str">
        <f>IF(scriv!Q86&lt;&gt;"",scriv!Q86,"")</f>
        <v/>
      </c>
      <c r="U124" s="81" t="str">
        <f>IF(scriv!R86&lt;&gt;"",scriv!R86,"")</f>
        <v/>
      </c>
      <c r="V124" s="81" t="str">
        <f>IF(scriv!S86&lt;&gt;"",scriv!S86,"")</f>
        <v/>
      </c>
      <c r="W124" s="81" t="str">
        <f>IF(scriv!T86&lt;&gt;"",scriv!T86,"")</f>
        <v/>
      </c>
      <c r="X124" s="81" t="str">
        <f>IF($E124="",
( IF(scriv!AH86&lt;&gt;"", LEFT( scriv!AH86, FIND(",",scriv!AH86)-1) &amp; "=" &amp; $AH124 &amp; RIGHT( scriv!AH86, LEN(scriv!AH86) + 1 - FIND(",",scriv!AH86)),
  IF($X$36&lt;&gt;"",LEFT( X$36, FIND(",",X$36)-1) &amp; "=" &amp; $AH124 &amp; RIGHT( X$36, LEN(X$36) + 1 - FIND(",",X$36)),""))),
IF(scriv!M86&lt;&gt;"", LEFT( scriv!M86, FIND(",",scriv!M86)-1) &amp; "=" &amp; $AH124 &amp; RIGHT( scriv!M86, LEN(scriv!M86) + 1 - FIND(",",scriv!M86)),
LEFT( X$37, FIND(",",X$37)-1) &amp; "=" &amp; $AH124 &amp; RIGHT( X$37, LEN(X$37) + 1 - FIND(",",X$37))))</f>
        <v>fadeOn=urlText,0.6</v>
      </c>
      <c r="Y124" s="81" t="str">
        <f>IF($E124="",
( IF(scriv!AI86&lt;&gt;"", LEFT( scriv!AI86, FIND(",",scriv!AI86)-1) &amp; "=" &amp; $AH124 &amp; RIGHT( scriv!AI86, LEN(scriv!AI86) + 1 - FIND(",",scriv!AI86)),
  IF($Y$36&lt;&gt;"",LEFT( Y$36, FIND(",",Y$36)-1) &amp; "=" &amp; $AH124 &amp; RIGHT( Y$36, LEN(Y$36) + 1 - FIND(",",Y$36)),""))),
IF(scriv!N86&lt;&gt;"", LEFT( scriv!N86, FIND(",",scriv!N86)-1) &amp; "=" &amp; $AH124 &amp; RIGHT( scriv!N86, LEN(scriv!N86) + 1 - FIND(",",scriv!N86)),
LEFT( Y$37, FIND(",",Y$37)-1) &amp; "=" &amp; $AH124 &amp; RIGHT( Y$37, LEN(Y$37) + 1 - FIND(",",Y$37))))</f>
        <v>fadeOff=urlText,0.6</v>
      </c>
      <c r="Z124" s="81" t="str">
        <f>IF($E124="",
( IF(scriv!AJ86&lt;&gt;"", LEFT( scriv!AJ86, FIND(",",scriv!AJ86)-1) &amp; "=" &amp; $AH124 &amp; RIGHT( scriv!AJ86, LEN(scriv!AJ86) + 1 - FIND(",",scriv!AJ86)),
  IF($Z$36&lt;&gt;"",LEFT( Z$36, FIND(",",Z$36)-1) &amp; "=" &amp; $AH124 &amp; RIGHT( Z$36, LEN(Z$36) + 1 - FIND(",",Z$36)),""))),
IF(scriv!O86&lt;&gt;"", LEFT( scriv!O86, FIND(",",scriv!O86)-1) &amp; "=" &amp; $AH124 &amp; RIGHT( scriv!O86, LEN(scriv!O86) + 1 - FIND(",",scriv!O86)),
LEFT( Z$37, FIND(",",Z$37)-1) &amp; "=" &amp; $AH124 &amp; RIGHT( Z$37, LEN(Z$37) + 1 - FIND(",",Z$37))))</f>
        <v>drawOpen=urlText,1.2</v>
      </c>
      <c r="AA124" s="81" t="str">
        <f>IF($E124="",
( IF(scriv!AK86&lt;&gt;"", LEFT( scriv!AK86, FIND(",",scriv!AK86)-1) &amp; "=" &amp; $AH124 &amp; RIGHT( scriv!AK86, LEN(scriv!AK86) + 1 - FIND(",",scriv!AK86)),
  IF($AA$36&lt;&gt;"",LEFT( AA$36, FIND(",",AA$36)-1) &amp; "=" &amp; $AH124 &amp; RIGHT( AA$36, LEN(AA$36) + 1 - FIND(",",AA$36)),""))),
IF(scriv!P86&lt;&gt;"", LEFT( scriv!P86, FIND(",",scriv!P86)-1) &amp; "=" &amp; $AH124 &amp; RIGHT( scriv!P86, LEN(scriv!P86) + 1 - FIND(",",scriv!P86)),
LEFT( AA$37, FIND(",",AA$37)-1) &amp; "=" &amp; $AH124 &amp; RIGHT( AA$37, LEN(AA$37) + 1 - FIND(",",AA$37))))</f>
        <v>drawClose=urlText,1.2</v>
      </c>
      <c r="AB124" s="167" t="str">
        <f t="shared" si="47"/>
        <v>noTitle</v>
      </c>
      <c r="AC124" s="167"/>
      <c r="AD124" s="45"/>
      <c r="AE124" s="168"/>
      <c r="AF124" s="169" t="str">
        <f>IF(D124="",scriv!B86,"")</f>
        <v>2.11.23</v>
      </c>
      <c r="AG124" s="170" t="str">
        <f t="shared" si="50"/>
        <v/>
      </c>
      <c r="AH124" s="169" t="str">
        <f t="shared" si="51"/>
        <v>urlText</v>
      </c>
      <c r="AI124" s="169" t="str">
        <f t="shared" si="52"/>
        <v>urlText</v>
      </c>
      <c r="AJ124" s="86">
        <f>ROUNDDOWN( (LEN(scriv!B86)+1) / 2, 0 )</f>
        <v>4</v>
      </c>
      <c r="AK124" s="82">
        <f t="shared" si="53"/>
        <v>2</v>
      </c>
      <c r="AL124" s="82">
        <f t="shared" si="54"/>
        <v>11</v>
      </c>
      <c r="AM124" s="82">
        <f t="shared" si="55"/>
        <v>23</v>
      </c>
      <c r="AN124" s="82" t="str">
        <f t="shared" si="56"/>
        <v>-</v>
      </c>
      <c r="AO124" s="82" t="str">
        <f t="shared" si="57"/>
        <v>-</v>
      </c>
      <c r="AP124" s="82" t="str">
        <f t="shared" si="58"/>
        <v>-</v>
      </c>
      <c r="AQ124" s="82" t="str">
        <f t="shared" si="59"/>
        <v>-</v>
      </c>
      <c r="AR124" s="82" t="str">
        <f t="shared" si="60"/>
        <v>-</v>
      </c>
      <c r="AT124" s="82">
        <f t="shared" si="61"/>
        <v>2</v>
      </c>
      <c r="AU124" s="82">
        <f ca="1">IF(    MAX(OFFSET(AL124,0,0,MATCH("-",AL124:AL$638,0))) = 0,"",
IFERROR(MAX(OFFSET(AL124,0,0,MATCH("-",AL124:AL$638,0))),""))</f>
        <v>11</v>
      </c>
      <c r="AV124" s="82">
        <f ca="1">IF(    MAX(OFFSET(AM124,0,0,MATCH("-",AM124:AM$638,0))) = 0,"",
IFERROR(MAX(OFFSET(AM124,0,0,MATCH("-",AM124:AM$638,0))),""))</f>
        <v>43</v>
      </c>
      <c r="AW124" s="82" t="str">
        <f ca="1">IF(    MAX(OFFSET(AN124,0,0,MATCH("-",AN124:AN$638,0))) = 0,"",
IFERROR(MAX(OFFSET(AN124,0,0,MATCH("-",AN124:AN$638,0))),""))</f>
        <v/>
      </c>
      <c r="AX124" s="82" t="str">
        <f ca="1">IF(    MAX(OFFSET(AO124,0,0,MATCH("-",AO124:AO$638,0))) = 0,"",
IFERROR(MAX(OFFSET(AO124,0,0,MATCH("-",AO124:AO$638,0))),""))</f>
        <v/>
      </c>
      <c r="AY124" s="82" t="str">
        <f ca="1">IF(    MAX(OFFSET(AP124,0,0,MATCH("-",AP124:AP$638,0))) = 0,"",
IFERROR(MAX(OFFSET(AP124,0,0,MATCH("-",AP124:AP$638,0))),""))</f>
        <v/>
      </c>
      <c r="AZ124" s="82" t="str">
        <f ca="1">IF(    MAX(OFFSET(AQ124,0,0,MATCH("-",AQ124:AQ$638,0))) = 0,"",
IFERROR(MAX(OFFSET(AQ124,0,0,MATCH("-",AQ124:AQ$638,0))),""))</f>
        <v/>
      </c>
      <c r="BA124" s="82" t="str">
        <f ca="1">IF(    MAX(OFFSET(AR124,0,0,MATCH("-",AR124:AR$638,0))) = 0,"",
IFERROR(MAX(OFFSET(AR124,0,0,MATCH("-",AR124:AR$638,0))),""))</f>
        <v/>
      </c>
      <c r="BB124" s="112">
        <f t="shared" ca="1" si="62"/>
        <v>172.19873150105707</v>
      </c>
      <c r="BC124" s="111">
        <f t="shared" ca="1" si="63"/>
        <v>0</v>
      </c>
      <c r="BD124" s="112">
        <f t="shared" ca="1" si="64"/>
        <v>0</v>
      </c>
      <c r="BE124" s="111">
        <f t="shared" ca="1" si="65"/>
        <v>145.56025369978863</v>
      </c>
      <c r="BF124" s="113">
        <f t="shared" ca="1" si="66"/>
        <v>2000</v>
      </c>
      <c r="BG124" s="113">
        <f t="shared" ca="1" si="67"/>
        <v>0</v>
      </c>
      <c r="BH124" s="112">
        <f t="shared" ca="1" si="68"/>
        <v>2000</v>
      </c>
      <c r="BI124" s="112">
        <f t="shared" ca="1" si="69"/>
        <v>145.56025369978863</v>
      </c>
      <c r="BJ124" s="157"/>
      <c r="BK124" s="157"/>
      <c r="BL124" s="158" t="str">
        <f>scriv!AM86</f>
        <v>UNOData</v>
      </c>
      <c r="BM124" s="157"/>
      <c r="BN124" s="157" t="str">
        <f t="shared" si="70"/>
        <v>node</v>
      </c>
      <c r="BO124" s="157"/>
      <c r="BP124" s="159">
        <f t="shared" ca="1" si="71"/>
        <v>1</v>
      </c>
      <c r="BQ124" s="159">
        <f t="shared" ca="1" si="72"/>
        <v>1</v>
      </c>
      <c r="BR124" s="159">
        <f t="shared" si="73"/>
        <v>1</v>
      </c>
      <c r="BS124" s="159" t="str">
        <f t="shared" si="74"/>
        <v>symbol</v>
      </c>
      <c r="BT124" s="157" t="str">
        <f>IF(scriv!V86&lt;&gt;"",scriv!V86,
IF(E124="",IFERROR(VLOOKUP(BL124,$AH$40:$BT$638,39,FALSE),$BT$36),
$BT$37))</f>
        <v>NodeSquare</v>
      </c>
      <c r="BU124" s="166">
        <f t="shared" ca="1" si="75"/>
        <v>2000</v>
      </c>
      <c r="BV124" s="166">
        <f t="shared" ca="1" si="76"/>
        <v>145.56</v>
      </c>
      <c r="BW124" s="166">
        <f t="shared" ca="1" si="77"/>
        <v>0</v>
      </c>
      <c r="BX124" s="166">
        <f t="shared" ca="1" si="78"/>
        <v>0</v>
      </c>
      <c r="BY124" s="180" t="str">
        <f t="shared" si="79"/>
        <v/>
      </c>
      <c r="BZ124" s="180" t="str">
        <f t="shared" si="80"/>
        <v/>
      </c>
      <c r="CA124" s="81" t="str">
        <f>IF(scriv!E86&lt;&gt;"",scriv!E86,"")</f>
        <v/>
      </c>
      <c r="CB124" s="82">
        <f t="shared" si="49"/>
        <v>0</v>
      </c>
      <c r="CC124" s="82" t="str">
        <f t="shared" si="81"/>
        <v>2.11.23</v>
      </c>
      <c r="CD124" s="82" t="str">
        <f t="shared" si="82"/>
        <v>11.23</v>
      </c>
      <c r="CE124" s="82" t="str">
        <f t="shared" si="83"/>
        <v>23</v>
      </c>
      <c r="CF124" s="82" t="str">
        <f t="shared" si="84"/>
        <v>-</v>
      </c>
      <c r="CG124" s="82" t="str">
        <f t="shared" si="85"/>
        <v>-</v>
      </c>
      <c r="CH124" s="82" t="str">
        <f t="shared" si="86"/>
        <v>-</v>
      </c>
      <c r="CI124" s="82" t="str">
        <f t="shared" si="87"/>
        <v>-</v>
      </c>
      <c r="CJ124" s="82" t="str">
        <f t="shared" si="88"/>
        <v>-</v>
      </c>
      <c r="CK124" s="82" t="str">
        <f t="shared" si="89"/>
        <v>-</v>
      </c>
    </row>
    <row r="125" spans="1:89" s="82" customFormat="1" ht="18" customHeight="1">
      <c r="A125" s="81" t="str">
        <f>scriv!AL87</f>
        <v>tooltip</v>
      </c>
      <c r="B125" s="81" t="str">
        <f>IF(scriv!D87&lt;&gt;"",scriv!D87,"")</f>
        <v>tooltip</v>
      </c>
      <c r="C125" s="81" t="str">
        <f>IF( scriv!AP87&lt;&gt;"", IF(D125&lt;&gt;"","connection ","")&amp;scriv!AP87,IF(D125&lt;&gt;"","connection",""))</f>
        <v/>
      </c>
      <c r="D125" s="82" t="str">
        <f>scriv!AN87</f>
        <v/>
      </c>
      <c r="E125" s="82" t="str">
        <f>scriv!AO87</f>
        <v/>
      </c>
      <c r="F125" s="156">
        <f>ROW()</f>
        <v>125</v>
      </c>
      <c r="G125" s="288">
        <f>scriv!AC87</f>
        <v>0</v>
      </c>
      <c r="H125" s="288">
        <f>scriv!AD87</f>
        <v>0</v>
      </c>
      <c r="I125" s="81" t="str">
        <f>IF(scriv!AE87&lt;&gt;"",scriv!AE87,J125)</f>
        <v>0 | 1_x000D__x000D_Do not show (0) or show (1) the tooltip.</v>
      </c>
      <c r="J125" s="81" t="str">
        <f>IF(scriv!AF87&lt;&gt;"",scriv!AF87,"")</f>
        <v>0 | 1_x000D__x000D_Do not show (0) or show (1) the tooltip.</v>
      </c>
      <c r="K125" s="82" t="str">
        <f>IF(scriv!Y87&lt;&gt;"",scriv!Y87,$K$36)</f>
        <v>none</v>
      </c>
      <c r="L125" s="82">
        <f>IF(scriv!Z87&lt;&gt;"",scriv!Z87,$L$36)</f>
        <v>0</v>
      </c>
      <c r="M125" s="82" t="str">
        <f>IF(scriv!AA87&lt;&gt;"",scriv!AA87,$M$36)</f>
        <v>OpenClose</v>
      </c>
      <c r="N125" s="82">
        <f>IF(scriv!AB87&lt;&gt;"",scriv!AB87,$N$36)</f>
        <v>0</v>
      </c>
      <c r="O125" s="119" t="str">
        <f t="shared" si="48"/>
        <v/>
      </c>
      <c r="P125" s="81" t="str">
        <f>IF(scriv!I87&lt;&gt;"",scriv!I87,"")</f>
        <v/>
      </c>
      <c r="Q125" s="81" t="str">
        <f>IF(scriv!J87&lt;&gt;"",scriv!J87,"")</f>
        <v/>
      </c>
      <c r="R125" s="81">
        <f>IF(scriv!K87&lt;&gt;"",scriv!K87,
IF(I125&lt;&gt;"",1,$R$36))</f>
        <v>1</v>
      </c>
      <c r="S125" s="81" t="str">
        <f>IF(scriv!L87&lt;&gt;"",scriv!L87,
IF(scriv!AF87&lt;&gt;"",$S$36,"none"))</f>
        <v>hover</v>
      </c>
      <c r="T125" s="81" t="str">
        <f>IF(scriv!Q87&lt;&gt;"",scriv!Q87,"")</f>
        <v/>
      </c>
      <c r="U125" s="81" t="str">
        <f>IF(scriv!R87&lt;&gt;"",scriv!R87,"")</f>
        <v/>
      </c>
      <c r="V125" s="81" t="str">
        <f>IF(scriv!S87&lt;&gt;"",scriv!S87,"")</f>
        <v/>
      </c>
      <c r="W125" s="81" t="str">
        <f>IF(scriv!T87&lt;&gt;"",scriv!T87,"")</f>
        <v/>
      </c>
      <c r="X125" s="81" t="str">
        <f>IF($E125="",
( IF(scriv!AH87&lt;&gt;"", LEFT( scriv!AH87, FIND(",",scriv!AH87)-1) &amp; "=" &amp; $AH125 &amp; RIGHT( scriv!AH87, LEN(scriv!AH87) + 1 - FIND(",",scriv!AH87)),
  IF($X$36&lt;&gt;"",LEFT( X$36, FIND(",",X$36)-1) &amp; "=" &amp; $AH125 &amp; RIGHT( X$36, LEN(X$36) + 1 - FIND(",",X$36)),""))),
IF(scriv!M87&lt;&gt;"", LEFT( scriv!M87, FIND(",",scriv!M87)-1) &amp; "=" &amp; $AH125 &amp; RIGHT( scriv!M87, LEN(scriv!M87) + 1 - FIND(",",scriv!M87)),
LEFT( X$37, FIND(",",X$37)-1) &amp; "=" &amp; $AH125 &amp; RIGHT( X$37, LEN(X$37) + 1 - FIND(",",X$37))))</f>
        <v>fadeOn=tooltip,0.6</v>
      </c>
      <c r="Y125" s="81" t="str">
        <f>IF($E125="",
( IF(scriv!AI87&lt;&gt;"", LEFT( scriv!AI87, FIND(",",scriv!AI87)-1) &amp; "=" &amp; $AH125 &amp; RIGHT( scriv!AI87, LEN(scriv!AI87) + 1 - FIND(",",scriv!AI87)),
  IF($Y$36&lt;&gt;"",LEFT( Y$36, FIND(",",Y$36)-1) &amp; "=" &amp; $AH125 &amp; RIGHT( Y$36, LEN(Y$36) + 1 - FIND(",",Y$36)),""))),
IF(scriv!N87&lt;&gt;"", LEFT( scriv!N87, FIND(",",scriv!N87)-1) &amp; "=" &amp; $AH125 &amp; RIGHT( scriv!N87, LEN(scriv!N87) + 1 - FIND(",",scriv!N87)),
LEFT( Y$37, FIND(",",Y$37)-1) &amp; "=" &amp; $AH125 &amp; RIGHT( Y$37, LEN(Y$37) + 1 - FIND(",",Y$37))))</f>
        <v>fadeOff=tooltip,0.6</v>
      </c>
      <c r="Z125" s="81" t="str">
        <f>IF($E125="",
( IF(scriv!AJ87&lt;&gt;"", LEFT( scriv!AJ87, FIND(",",scriv!AJ87)-1) &amp; "=" &amp; $AH125 &amp; RIGHT( scriv!AJ87, LEN(scriv!AJ87) + 1 - FIND(",",scriv!AJ87)),
  IF($Z$36&lt;&gt;"",LEFT( Z$36, FIND(",",Z$36)-1) &amp; "=" &amp; $AH125 &amp; RIGHT( Z$36, LEN(Z$36) + 1 - FIND(",",Z$36)),""))),
IF(scriv!O87&lt;&gt;"", LEFT( scriv!O87, FIND(",",scriv!O87)-1) &amp; "=" &amp; $AH125 &amp; RIGHT( scriv!O87, LEN(scriv!O87) + 1 - FIND(",",scriv!O87)),
LEFT( Z$37, FIND(",",Z$37)-1) &amp; "=" &amp; $AH125 &amp; RIGHT( Z$37, LEN(Z$37) + 1 - FIND(",",Z$37))))</f>
        <v>drawOpen=tooltip,1.2</v>
      </c>
      <c r="AA125" s="81" t="str">
        <f>IF($E125="",
( IF(scriv!AK87&lt;&gt;"", LEFT( scriv!AK87, FIND(",",scriv!AK87)-1) &amp; "=" &amp; $AH125 &amp; RIGHT( scriv!AK87, LEN(scriv!AK87) + 1 - FIND(",",scriv!AK87)),
  IF($AA$36&lt;&gt;"",LEFT( AA$36, FIND(",",AA$36)-1) &amp; "=" &amp; $AH125 &amp; RIGHT( AA$36, LEN(AA$36) + 1 - FIND(",",AA$36)),""))),
IF(scriv!P87&lt;&gt;"", LEFT( scriv!P87, FIND(",",scriv!P87)-1) &amp; "=" &amp; $AH125 &amp; RIGHT( scriv!P87, LEN(scriv!P87) + 1 - FIND(",",scriv!P87)),
LEFT( AA$37, FIND(",",AA$37)-1) &amp; "=" &amp; $AH125 &amp; RIGHT( AA$37, LEN(AA$37) + 1 - FIND(",",AA$37))))</f>
        <v>drawClose=tooltip,1.2</v>
      </c>
      <c r="AB125" s="167" t="str">
        <f t="shared" si="47"/>
        <v>noTitle</v>
      </c>
      <c r="AC125" s="167"/>
      <c r="AD125" s="45"/>
      <c r="AE125" s="168"/>
      <c r="AF125" s="169" t="str">
        <f>IF(D125="",scriv!B87,"")</f>
        <v>2.11.24</v>
      </c>
      <c r="AG125" s="170" t="str">
        <f t="shared" si="50"/>
        <v/>
      </c>
      <c r="AH125" s="169" t="str">
        <f t="shared" si="51"/>
        <v>tooltip</v>
      </c>
      <c r="AI125" s="169" t="str">
        <f t="shared" si="52"/>
        <v>tooltip</v>
      </c>
      <c r="AJ125" s="86">
        <f>ROUNDDOWN( (LEN(scriv!B87)+1) / 2, 0 )</f>
        <v>4</v>
      </c>
      <c r="AK125" s="82">
        <f t="shared" si="53"/>
        <v>2</v>
      </c>
      <c r="AL125" s="82">
        <f t="shared" si="54"/>
        <v>11</v>
      </c>
      <c r="AM125" s="82">
        <f t="shared" si="55"/>
        <v>24</v>
      </c>
      <c r="AN125" s="82" t="str">
        <f t="shared" si="56"/>
        <v>-</v>
      </c>
      <c r="AO125" s="82" t="str">
        <f t="shared" si="57"/>
        <v>-</v>
      </c>
      <c r="AP125" s="82" t="str">
        <f t="shared" si="58"/>
        <v>-</v>
      </c>
      <c r="AQ125" s="82" t="str">
        <f t="shared" si="59"/>
        <v>-</v>
      </c>
      <c r="AR125" s="82" t="str">
        <f t="shared" si="60"/>
        <v>-</v>
      </c>
      <c r="AT125" s="82">
        <f t="shared" si="61"/>
        <v>2</v>
      </c>
      <c r="AU125" s="82">
        <f ca="1">IF(    MAX(OFFSET(AL125,0,0,MATCH("-",AL125:AL$638,0))) = 0,"",
IFERROR(MAX(OFFSET(AL125,0,0,MATCH("-",AL125:AL$638,0))),""))</f>
        <v>11</v>
      </c>
      <c r="AV125" s="82">
        <f ca="1">IF(    MAX(OFFSET(AM125,0,0,MATCH("-",AM125:AM$638,0))) = 0,"",
IFERROR(MAX(OFFSET(AM125,0,0,MATCH("-",AM125:AM$638,0))),""))</f>
        <v>43</v>
      </c>
      <c r="AW125" s="82" t="str">
        <f ca="1">IF(    MAX(OFFSET(AN125,0,0,MATCH("-",AN125:AN$638,0))) = 0,"",
IFERROR(MAX(OFFSET(AN125,0,0,MATCH("-",AN125:AN$638,0))),""))</f>
        <v/>
      </c>
      <c r="AX125" s="82" t="str">
        <f ca="1">IF(    MAX(OFFSET(AO125,0,0,MATCH("-",AO125:AO$638,0))) = 0,"",
IFERROR(MAX(OFFSET(AO125,0,0,MATCH("-",AO125:AO$638,0))),""))</f>
        <v/>
      </c>
      <c r="AY125" s="82" t="str">
        <f ca="1">IF(    MAX(OFFSET(AP125,0,0,MATCH("-",AP125:AP$638,0))) = 0,"",
IFERROR(MAX(OFFSET(AP125,0,0,MATCH("-",AP125:AP$638,0))),""))</f>
        <v/>
      </c>
      <c r="AZ125" s="82" t="str">
        <f ca="1">IF(    MAX(OFFSET(AQ125,0,0,MATCH("-",AQ125:AQ$638,0))) = 0,"",
IFERROR(MAX(OFFSET(AQ125,0,0,MATCH("-",AQ125:AQ$638,0))),""))</f>
        <v/>
      </c>
      <c r="BA125" s="82" t="str">
        <f ca="1">IF(    MAX(OFFSET(AR125,0,0,MATCH("-",AR125:AR$638,0))) = 0,"",
IFERROR(MAX(OFFSET(AR125,0,0,MATCH("-",AR125:AR$638,0))),""))</f>
        <v/>
      </c>
      <c r="BB125" s="112">
        <f t="shared" ca="1" si="62"/>
        <v>172.57928118393235</v>
      </c>
      <c r="BC125" s="111">
        <f t="shared" ca="1" si="63"/>
        <v>0</v>
      </c>
      <c r="BD125" s="112">
        <f t="shared" ca="1" si="64"/>
        <v>0</v>
      </c>
      <c r="BE125" s="111">
        <f t="shared" ca="1" si="65"/>
        <v>150.21141649048627</v>
      </c>
      <c r="BF125" s="113">
        <f t="shared" ca="1" si="66"/>
        <v>2000</v>
      </c>
      <c r="BG125" s="113">
        <f t="shared" ca="1" si="67"/>
        <v>0</v>
      </c>
      <c r="BH125" s="112">
        <f t="shared" ca="1" si="68"/>
        <v>2000</v>
      </c>
      <c r="BI125" s="112">
        <f t="shared" ca="1" si="69"/>
        <v>150.21141649048627</v>
      </c>
      <c r="BJ125" s="157"/>
      <c r="BK125" s="157"/>
      <c r="BL125" s="158" t="str">
        <f>scriv!AM87</f>
        <v>UNOData</v>
      </c>
      <c r="BM125" s="157"/>
      <c r="BN125" s="157" t="str">
        <f t="shared" si="70"/>
        <v>node</v>
      </c>
      <c r="BO125" s="157"/>
      <c r="BP125" s="159">
        <f t="shared" ca="1" si="71"/>
        <v>1</v>
      </c>
      <c r="BQ125" s="159">
        <f t="shared" ca="1" si="72"/>
        <v>1</v>
      </c>
      <c r="BR125" s="159">
        <f t="shared" si="73"/>
        <v>1</v>
      </c>
      <c r="BS125" s="159" t="str">
        <f t="shared" si="74"/>
        <v>symbol</v>
      </c>
      <c r="BT125" s="157" t="str">
        <f>IF(scriv!V87&lt;&gt;"",scriv!V87,
IF(E125="",IFERROR(VLOOKUP(BL125,$AH$40:$BT$638,39,FALSE),$BT$36),
$BT$37))</f>
        <v>NodeSquare</v>
      </c>
      <c r="BU125" s="166">
        <f t="shared" ca="1" si="75"/>
        <v>2000</v>
      </c>
      <c r="BV125" s="166">
        <f t="shared" ca="1" si="76"/>
        <v>150.21</v>
      </c>
      <c r="BW125" s="166">
        <f t="shared" ca="1" si="77"/>
        <v>0</v>
      </c>
      <c r="BX125" s="166">
        <f t="shared" ca="1" si="78"/>
        <v>0</v>
      </c>
      <c r="BY125" s="180" t="str">
        <f t="shared" si="79"/>
        <v/>
      </c>
      <c r="BZ125" s="180" t="str">
        <f t="shared" si="80"/>
        <v/>
      </c>
      <c r="CA125" s="81" t="str">
        <f>IF(scriv!E87&lt;&gt;"",scriv!E87,"")</f>
        <v/>
      </c>
      <c r="CB125" s="82">
        <f t="shared" si="49"/>
        <v>0</v>
      </c>
      <c r="CC125" s="82" t="str">
        <f t="shared" si="81"/>
        <v>2.11.24</v>
      </c>
      <c r="CD125" s="82" t="str">
        <f t="shared" si="82"/>
        <v>11.24</v>
      </c>
      <c r="CE125" s="82" t="str">
        <f t="shared" si="83"/>
        <v>24</v>
      </c>
      <c r="CF125" s="82" t="str">
        <f t="shared" si="84"/>
        <v>-</v>
      </c>
      <c r="CG125" s="82" t="str">
        <f t="shared" si="85"/>
        <v>-</v>
      </c>
      <c r="CH125" s="82" t="str">
        <f t="shared" si="86"/>
        <v>-</v>
      </c>
      <c r="CI125" s="82" t="str">
        <f t="shared" si="87"/>
        <v>-</v>
      </c>
      <c r="CJ125" s="82" t="str">
        <f t="shared" si="88"/>
        <v>-</v>
      </c>
      <c r="CK125" s="82" t="str">
        <f t="shared" si="89"/>
        <v>-</v>
      </c>
    </row>
    <row r="126" spans="1:89" s="82" customFormat="1" ht="18" customHeight="1">
      <c r="A126" s="81" t="str">
        <f>scriv!AL88</f>
        <v>infoPane</v>
      </c>
      <c r="B126" s="81" t="str">
        <f>IF(scriv!D88&lt;&gt;"",scriv!D88,"")</f>
        <v>infoPane</v>
      </c>
      <c r="C126" s="81" t="str">
        <f>IF( scriv!AP88&lt;&gt;"", IF(D126&lt;&gt;"","connection ","")&amp;scriv!AP88,IF(D126&lt;&gt;"","connection",""))</f>
        <v/>
      </c>
      <c r="D126" s="82" t="str">
        <f>scriv!AN88</f>
        <v/>
      </c>
      <c r="E126" s="82" t="str">
        <f>scriv!AO88</f>
        <v/>
      </c>
      <c r="F126" s="156">
        <f>ROW()</f>
        <v>126</v>
      </c>
      <c r="G126" s="288">
        <f>scriv!AC88</f>
        <v>0</v>
      </c>
      <c r="H126" s="288">
        <f>scriv!AD88</f>
        <v>0</v>
      </c>
      <c r="I126" s="81" t="str">
        <f>IF(scriv!AE88&lt;&gt;"",scriv!AE88,J126)</f>
        <v>none_x000D_hover_x000D_click</v>
      </c>
      <c r="J126" s="81" t="str">
        <f>IF(scriv!AF88&lt;&gt;"",scriv!AF88,"")</f>
        <v>none_x000D_hover_x000D_click</v>
      </c>
      <c r="K126" s="82" t="str">
        <f>IF(scriv!Y88&lt;&gt;"",scriv!Y88,$K$36)</f>
        <v>none</v>
      </c>
      <c r="L126" s="82">
        <f>IF(scriv!Z88&lt;&gt;"",scriv!Z88,$L$36)</f>
        <v>0</v>
      </c>
      <c r="M126" s="82" t="str">
        <f>IF(scriv!AA88&lt;&gt;"",scriv!AA88,$M$36)</f>
        <v>OpenClose</v>
      </c>
      <c r="N126" s="82">
        <f>IF(scriv!AB88&lt;&gt;"",scriv!AB88,$N$36)</f>
        <v>0</v>
      </c>
      <c r="O126" s="119" t="str">
        <f t="shared" si="48"/>
        <v/>
      </c>
      <c r="P126" s="81" t="str">
        <f>IF(scriv!I88&lt;&gt;"",scriv!I88,"")</f>
        <v/>
      </c>
      <c r="Q126" s="81" t="str">
        <f>IF(scriv!J88&lt;&gt;"",scriv!J88,"")</f>
        <v/>
      </c>
      <c r="R126" s="81">
        <f>IF(scriv!K88&lt;&gt;"",scriv!K88,
IF(I126&lt;&gt;"",1,$R$36))</f>
        <v>1</v>
      </c>
      <c r="S126" s="81" t="str">
        <f>IF(scriv!L88&lt;&gt;"",scriv!L88,
IF(scriv!AF88&lt;&gt;"",$S$36,"none"))</f>
        <v>hover</v>
      </c>
      <c r="T126" s="81" t="str">
        <f>IF(scriv!Q88&lt;&gt;"",scriv!Q88,"")</f>
        <v/>
      </c>
      <c r="U126" s="81" t="str">
        <f>IF(scriv!R88&lt;&gt;"",scriv!R88,"")</f>
        <v/>
      </c>
      <c r="V126" s="81" t="str">
        <f>IF(scriv!S88&lt;&gt;"",scriv!S88,"")</f>
        <v/>
      </c>
      <c r="W126" s="81" t="str">
        <f>IF(scriv!T88&lt;&gt;"",scriv!T88,"")</f>
        <v/>
      </c>
      <c r="X126" s="81" t="str">
        <f>IF($E126="",
( IF(scriv!AH88&lt;&gt;"", LEFT( scriv!AH88, FIND(",",scriv!AH88)-1) &amp; "=" &amp; $AH126 &amp; RIGHT( scriv!AH88, LEN(scriv!AH88) + 1 - FIND(",",scriv!AH88)),
  IF($X$36&lt;&gt;"",LEFT( X$36, FIND(",",X$36)-1) &amp; "=" &amp; $AH126 &amp; RIGHT( X$36, LEN(X$36) + 1 - FIND(",",X$36)),""))),
IF(scriv!M88&lt;&gt;"", LEFT( scriv!M88, FIND(",",scriv!M88)-1) &amp; "=" &amp; $AH126 &amp; RIGHT( scriv!M88, LEN(scriv!M88) + 1 - FIND(",",scriv!M88)),
LEFT( X$37, FIND(",",X$37)-1) &amp; "=" &amp; $AH126 &amp; RIGHT( X$37, LEN(X$37) + 1 - FIND(",",X$37))))</f>
        <v>fadeOn=infoPane,0.6</v>
      </c>
      <c r="Y126" s="81" t="str">
        <f>IF($E126="",
( IF(scriv!AI88&lt;&gt;"", LEFT( scriv!AI88, FIND(",",scriv!AI88)-1) &amp; "=" &amp; $AH126 &amp; RIGHT( scriv!AI88, LEN(scriv!AI88) + 1 - FIND(",",scriv!AI88)),
  IF($Y$36&lt;&gt;"",LEFT( Y$36, FIND(",",Y$36)-1) &amp; "=" &amp; $AH126 &amp; RIGHT( Y$36, LEN(Y$36) + 1 - FIND(",",Y$36)),""))),
IF(scriv!N88&lt;&gt;"", LEFT( scriv!N88, FIND(",",scriv!N88)-1) &amp; "=" &amp; $AH126 &amp; RIGHT( scriv!N88, LEN(scriv!N88) + 1 - FIND(",",scriv!N88)),
LEFT( Y$37, FIND(",",Y$37)-1) &amp; "=" &amp; $AH126 &amp; RIGHT( Y$37, LEN(Y$37) + 1 - FIND(",",Y$37))))</f>
        <v>fadeOff=infoPane,0.6</v>
      </c>
      <c r="Z126" s="81" t="str">
        <f>IF($E126="",
( IF(scriv!AJ88&lt;&gt;"", LEFT( scriv!AJ88, FIND(",",scriv!AJ88)-1) &amp; "=" &amp; $AH126 &amp; RIGHT( scriv!AJ88, LEN(scriv!AJ88) + 1 - FIND(",",scriv!AJ88)),
  IF($Z$36&lt;&gt;"",LEFT( Z$36, FIND(",",Z$36)-1) &amp; "=" &amp; $AH126 &amp; RIGHT( Z$36, LEN(Z$36) + 1 - FIND(",",Z$36)),""))),
IF(scriv!O88&lt;&gt;"", LEFT( scriv!O88, FIND(",",scriv!O88)-1) &amp; "=" &amp; $AH126 &amp; RIGHT( scriv!O88, LEN(scriv!O88) + 1 - FIND(",",scriv!O88)),
LEFT( Z$37, FIND(",",Z$37)-1) &amp; "=" &amp; $AH126 &amp; RIGHT( Z$37, LEN(Z$37) + 1 - FIND(",",Z$37))))</f>
        <v>drawOpen=infoPane,1.2</v>
      </c>
      <c r="AA126" s="81" t="str">
        <f>IF($E126="",
( IF(scriv!AK88&lt;&gt;"", LEFT( scriv!AK88, FIND(",",scriv!AK88)-1) &amp; "=" &amp; $AH126 &amp; RIGHT( scriv!AK88, LEN(scriv!AK88) + 1 - FIND(",",scriv!AK88)),
  IF($AA$36&lt;&gt;"",LEFT( AA$36, FIND(",",AA$36)-1) &amp; "=" &amp; $AH126 &amp; RIGHT( AA$36, LEN(AA$36) + 1 - FIND(",",AA$36)),""))),
IF(scriv!P88&lt;&gt;"", LEFT( scriv!P88, FIND(",",scriv!P88)-1) &amp; "=" &amp; $AH126 &amp; RIGHT( scriv!P88, LEN(scriv!P88) + 1 - FIND(",",scriv!P88)),
LEFT( AA$37, FIND(",",AA$37)-1) &amp; "=" &amp; $AH126 &amp; RIGHT( AA$37, LEN(AA$37) + 1 - FIND(",",AA$37))))</f>
        <v>drawClose=infoPane,1.2</v>
      </c>
      <c r="AB126" s="167" t="str">
        <f t="shared" si="47"/>
        <v>noTitle</v>
      </c>
      <c r="AC126" s="167"/>
      <c r="AD126" s="45"/>
      <c r="AE126" s="168"/>
      <c r="AF126" s="169" t="str">
        <f>IF(D126="",scriv!B88,"")</f>
        <v>2.11.25</v>
      </c>
      <c r="AG126" s="170" t="str">
        <f t="shared" si="50"/>
        <v/>
      </c>
      <c r="AH126" s="169" t="str">
        <f t="shared" si="51"/>
        <v>infoPane</v>
      </c>
      <c r="AI126" s="169" t="str">
        <f t="shared" si="52"/>
        <v>infoPane</v>
      </c>
      <c r="AJ126" s="86">
        <f>ROUNDDOWN( (LEN(scriv!B88)+1) / 2, 0 )</f>
        <v>4</v>
      </c>
      <c r="AK126" s="82">
        <f t="shared" si="53"/>
        <v>2</v>
      </c>
      <c r="AL126" s="82">
        <f t="shared" si="54"/>
        <v>11</v>
      </c>
      <c r="AM126" s="82">
        <f t="shared" si="55"/>
        <v>25</v>
      </c>
      <c r="AN126" s="82" t="str">
        <f t="shared" si="56"/>
        <v>-</v>
      </c>
      <c r="AO126" s="82" t="str">
        <f t="shared" si="57"/>
        <v>-</v>
      </c>
      <c r="AP126" s="82" t="str">
        <f t="shared" si="58"/>
        <v>-</v>
      </c>
      <c r="AQ126" s="82" t="str">
        <f t="shared" si="59"/>
        <v>-</v>
      </c>
      <c r="AR126" s="82" t="str">
        <f t="shared" si="60"/>
        <v>-</v>
      </c>
      <c r="AT126" s="82">
        <f t="shared" si="61"/>
        <v>2</v>
      </c>
      <c r="AU126" s="82">
        <f ca="1">IF(    MAX(OFFSET(AL126,0,0,MATCH("-",AL126:AL$638,0))) = 0,"",
IFERROR(MAX(OFFSET(AL126,0,0,MATCH("-",AL126:AL$638,0))),""))</f>
        <v>11</v>
      </c>
      <c r="AV126" s="82">
        <f ca="1">IF(    MAX(OFFSET(AM126,0,0,MATCH("-",AM126:AM$638,0))) = 0,"",
IFERROR(MAX(OFFSET(AM126,0,0,MATCH("-",AM126:AM$638,0))),""))</f>
        <v>43</v>
      </c>
      <c r="AW126" s="82" t="str">
        <f ca="1">IF(    MAX(OFFSET(AN126,0,0,MATCH("-",AN126:AN$638,0))) = 0,"",
IFERROR(MAX(OFFSET(AN126,0,0,MATCH("-",AN126:AN$638,0))),""))</f>
        <v/>
      </c>
      <c r="AX126" s="82" t="str">
        <f ca="1">IF(    MAX(OFFSET(AO126,0,0,MATCH("-",AO126:AO$638,0))) = 0,"",
IFERROR(MAX(OFFSET(AO126,0,0,MATCH("-",AO126:AO$638,0))),""))</f>
        <v/>
      </c>
      <c r="AY126" s="82" t="str">
        <f ca="1">IF(    MAX(OFFSET(AP126,0,0,MATCH("-",AP126:AP$638,0))) = 0,"",
IFERROR(MAX(OFFSET(AP126,0,0,MATCH("-",AP126:AP$638,0))),""))</f>
        <v/>
      </c>
      <c r="AZ126" s="82" t="str">
        <f ca="1">IF(    MAX(OFFSET(AQ126,0,0,MATCH("-",AQ126:AQ$638,0))) = 0,"",
IFERROR(MAX(OFFSET(AQ126,0,0,MATCH("-",AQ126:AQ$638,0))),""))</f>
        <v/>
      </c>
      <c r="BA126" s="82" t="str">
        <f ca="1">IF(    MAX(OFFSET(AR126,0,0,MATCH("-",AR126:AR$638,0))) = 0,"",
IFERROR(MAX(OFFSET(AR126,0,0,MATCH("-",AR126:AR$638,0))),""))</f>
        <v/>
      </c>
      <c r="BB126" s="112">
        <f t="shared" ca="1" si="62"/>
        <v>172.95983086680761</v>
      </c>
      <c r="BC126" s="111">
        <f t="shared" ca="1" si="63"/>
        <v>0</v>
      </c>
      <c r="BD126" s="112">
        <f t="shared" ca="1" si="64"/>
        <v>0</v>
      </c>
      <c r="BE126" s="111">
        <f t="shared" ca="1" si="65"/>
        <v>154.86257928118397</v>
      </c>
      <c r="BF126" s="113">
        <f t="shared" ca="1" si="66"/>
        <v>2000</v>
      </c>
      <c r="BG126" s="113">
        <f t="shared" ca="1" si="67"/>
        <v>0</v>
      </c>
      <c r="BH126" s="112">
        <f t="shared" ca="1" si="68"/>
        <v>2000</v>
      </c>
      <c r="BI126" s="112">
        <f t="shared" ca="1" si="69"/>
        <v>154.86257928118397</v>
      </c>
      <c r="BJ126" s="157"/>
      <c r="BK126" s="157"/>
      <c r="BL126" s="158" t="str">
        <f>scriv!AM88</f>
        <v>UNOData</v>
      </c>
      <c r="BM126" s="157"/>
      <c r="BN126" s="157" t="str">
        <f t="shared" si="70"/>
        <v>node</v>
      </c>
      <c r="BO126" s="157"/>
      <c r="BP126" s="159">
        <f t="shared" ca="1" si="71"/>
        <v>1</v>
      </c>
      <c r="BQ126" s="159">
        <f t="shared" ca="1" si="72"/>
        <v>1</v>
      </c>
      <c r="BR126" s="159">
        <f t="shared" si="73"/>
        <v>1</v>
      </c>
      <c r="BS126" s="159" t="str">
        <f t="shared" si="74"/>
        <v>symbol</v>
      </c>
      <c r="BT126" s="157" t="str">
        <f>IF(scriv!V88&lt;&gt;"",scriv!V88,
IF(E126="",IFERROR(VLOOKUP(BL126,$AH$40:$BT$638,39,FALSE),$BT$36),
$BT$37))</f>
        <v>uno</v>
      </c>
      <c r="BU126" s="166">
        <f t="shared" ca="1" si="75"/>
        <v>2000</v>
      </c>
      <c r="BV126" s="166">
        <f t="shared" ca="1" si="76"/>
        <v>154.86000000000001</v>
      </c>
      <c r="BW126" s="166">
        <f t="shared" ca="1" si="77"/>
        <v>0</v>
      </c>
      <c r="BX126" s="166">
        <f t="shared" ca="1" si="78"/>
        <v>0</v>
      </c>
      <c r="BY126" s="180" t="str">
        <f t="shared" si="79"/>
        <v/>
      </c>
      <c r="BZ126" s="180" t="str">
        <f t="shared" si="80"/>
        <v/>
      </c>
      <c r="CA126" s="81" t="str">
        <f>IF(scriv!E88&lt;&gt;"",scriv!E88,"")</f>
        <v/>
      </c>
      <c r="CB126" s="82">
        <f t="shared" si="49"/>
        <v>0</v>
      </c>
      <c r="CC126" s="82" t="str">
        <f t="shared" si="81"/>
        <v>2.11.25</v>
      </c>
      <c r="CD126" s="82" t="str">
        <f t="shared" si="82"/>
        <v>11.25</v>
      </c>
      <c r="CE126" s="82" t="str">
        <f t="shared" si="83"/>
        <v>25</v>
      </c>
      <c r="CF126" s="82" t="str">
        <f t="shared" si="84"/>
        <v>-</v>
      </c>
      <c r="CG126" s="82" t="str">
        <f t="shared" si="85"/>
        <v>-</v>
      </c>
      <c r="CH126" s="82" t="str">
        <f t="shared" si="86"/>
        <v>-</v>
      </c>
      <c r="CI126" s="82" t="str">
        <f t="shared" si="87"/>
        <v>-</v>
      </c>
      <c r="CJ126" s="82" t="str">
        <f t="shared" si="88"/>
        <v>-</v>
      </c>
      <c r="CK126" s="82" t="str">
        <f t="shared" si="89"/>
        <v>-</v>
      </c>
    </row>
    <row r="127" spans="1:89" s="82" customFormat="1" ht="18" customHeight="1">
      <c r="A127" s="81" t="str">
        <f>scriv!AL89</f>
        <v>onURL</v>
      </c>
      <c r="B127" s="81" t="str">
        <f>IF(scriv!D89&lt;&gt;"",scriv!D89,"")</f>
        <v>onURL</v>
      </c>
      <c r="C127" s="81" t="str">
        <f>IF( scriv!AP89&lt;&gt;"", IF(D127&lt;&gt;"","connection ","")&amp;scriv!AP89,IF(D127&lt;&gt;"","connection",""))</f>
        <v/>
      </c>
      <c r="D127" s="82" t="str">
        <f>scriv!AN89</f>
        <v/>
      </c>
      <c r="E127" s="82" t="str">
        <f>scriv!AO89</f>
        <v/>
      </c>
      <c r="F127" s="156">
        <f>ROW()</f>
        <v>127</v>
      </c>
      <c r="G127" s="288">
        <f>scriv!AC89</f>
        <v>0</v>
      </c>
      <c r="H127" s="288">
        <f>scriv!AD89</f>
        <v>0</v>
      </c>
      <c r="I127" s="81" t="str">
        <f>IF(scriv!AE89&lt;&gt;"",scriv!AE89,J127)</f>
        <v>An optional URL command that is run when UNO is turned on.</v>
      </c>
      <c r="J127" s="81" t="str">
        <f>IF(scriv!AF89&lt;&gt;"",scriv!AF89,"")</f>
        <v>An optional URL command that is run when UNO is turned on.</v>
      </c>
      <c r="K127" s="82" t="str">
        <f>IF(scriv!Y89&lt;&gt;"",scriv!Y89,$K$36)</f>
        <v>none</v>
      </c>
      <c r="L127" s="82">
        <f>IF(scriv!Z89&lt;&gt;"",scriv!Z89,$L$36)</f>
        <v>0</v>
      </c>
      <c r="M127" s="82" t="str">
        <f>IF(scriv!AA89&lt;&gt;"",scriv!AA89,$M$36)</f>
        <v>OpenClose</v>
      </c>
      <c r="N127" s="82">
        <f>IF(scriv!AB89&lt;&gt;"",scriv!AB89,$N$36)</f>
        <v>0</v>
      </c>
      <c r="O127" s="119" t="str">
        <f t="shared" si="48"/>
        <v/>
      </c>
      <c r="P127" s="81" t="str">
        <f>IF(scriv!I89&lt;&gt;"",scriv!I89,"")</f>
        <v/>
      </c>
      <c r="Q127" s="81" t="str">
        <f>IF(scriv!J89&lt;&gt;"",scriv!J89,"")</f>
        <v/>
      </c>
      <c r="R127" s="81">
        <f>IF(scriv!K89&lt;&gt;"",scriv!K89,
IF(I127&lt;&gt;"",1,$R$36))</f>
        <v>1</v>
      </c>
      <c r="S127" s="81" t="str">
        <f>IF(scriv!L89&lt;&gt;"",scriv!L89,
IF(scriv!AF89&lt;&gt;"",$S$36,"none"))</f>
        <v>hover</v>
      </c>
      <c r="T127" s="81" t="str">
        <f>IF(scriv!Q89&lt;&gt;"",scriv!Q89,"")</f>
        <v/>
      </c>
      <c r="U127" s="81" t="str">
        <f>IF(scriv!R89&lt;&gt;"",scriv!R89,"")</f>
        <v/>
      </c>
      <c r="V127" s="81" t="str">
        <f>IF(scriv!S89&lt;&gt;"",scriv!S89,"")</f>
        <v/>
      </c>
      <c r="W127" s="81" t="str">
        <f>IF(scriv!T89&lt;&gt;"",scriv!T89,"")</f>
        <v/>
      </c>
      <c r="X127" s="81" t="str">
        <f>IF($E127="",
( IF(scriv!AH89&lt;&gt;"", LEFT( scriv!AH89, FIND(",",scriv!AH89)-1) &amp; "=" &amp; $AH127 &amp; RIGHT( scriv!AH89, LEN(scriv!AH89) + 1 - FIND(",",scriv!AH89)),
  IF($X$36&lt;&gt;"",LEFT( X$36, FIND(",",X$36)-1) &amp; "=" &amp; $AH127 &amp; RIGHT( X$36, LEN(X$36) + 1 - FIND(",",X$36)),""))),
IF(scriv!M89&lt;&gt;"", LEFT( scriv!M89, FIND(",",scriv!M89)-1) &amp; "=" &amp; $AH127 &amp; RIGHT( scriv!M89, LEN(scriv!M89) + 1 - FIND(",",scriv!M89)),
LEFT( X$37, FIND(",",X$37)-1) &amp; "=" &amp; $AH127 &amp; RIGHT( X$37, LEN(X$37) + 1 - FIND(",",X$37))))</f>
        <v>fadeOn=onURL,0.6</v>
      </c>
      <c r="Y127" s="81" t="str">
        <f>IF($E127="",
( IF(scriv!AI89&lt;&gt;"", LEFT( scriv!AI89, FIND(",",scriv!AI89)-1) &amp; "=" &amp; $AH127 &amp; RIGHT( scriv!AI89, LEN(scriv!AI89) + 1 - FIND(",",scriv!AI89)),
  IF($Y$36&lt;&gt;"",LEFT( Y$36, FIND(",",Y$36)-1) &amp; "=" &amp; $AH127 &amp; RIGHT( Y$36, LEN(Y$36) + 1 - FIND(",",Y$36)),""))),
IF(scriv!N89&lt;&gt;"", LEFT( scriv!N89, FIND(",",scriv!N89)-1) &amp; "=" &amp; $AH127 &amp; RIGHT( scriv!N89, LEN(scriv!N89) + 1 - FIND(",",scriv!N89)),
LEFT( Y$37, FIND(",",Y$37)-1) &amp; "=" &amp; $AH127 &amp; RIGHT( Y$37, LEN(Y$37) + 1 - FIND(",",Y$37))))</f>
        <v>fadeOff=onURL,0.6</v>
      </c>
      <c r="Z127" s="81" t="str">
        <f>IF($E127="",
( IF(scriv!AJ89&lt;&gt;"", LEFT( scriv!AJ89, FIND(",",scriv!AJ89)-1) &amp; "=" &amp; $AH127 &amp; RIGHT( scriv!AJ89, LEN(scriv!AJ89) + 1 - FIND(",",scriv!AJ89)),
  IF($Z$36&lt;&gt;"",LEFT( Z$36, FIND(",",Z$36)-1) &amp; "=" &amp; $AH127 &amp; RIGHT( Z$36, LEN(Z$36) + 1 - FIND(",",Z$36)),""))),
IF(scriv!O89&lt;&gt;"", LEFT( scriv!O89, FIND(",",scriv!O89)-1) &amp; "=" &amp; $AH127 &amp; RIGHT( scriv!O89, LEN(scriv!O89) + 1 - FIND(",",scriv!O89)),
LEFT( Z$37, FIND(",",Z$37)-1) &amp; "=" &amp; $AH127 &amp; RIGHT( Z$37, LEN(Z$37) + 1 - FIND(",",Z$37))))</f>
        <v>drawOpen=onURL,1.2</v>
      </c>
      <c r="AA127" s="81" t="str">
        <f>IF($E127="",
( IF(scriv!AK89&lt;&gt;"", LEFT( scriv!AK89, FIND(",",scriv!AK89)-1) &amp; "=" &amp; $AH127 &amp; RIGHT( scriv!AK89, LEN(scriv!AK89) + 1 - FIND(",",scriv!AK89)),
  IF($AA$36&lt;&gt;"",LEFT( AA$36, FIND(",",AA$36)-1) &amp; "=" &amp; $AH127 &amp; RIGHT( AA$36, LEN(AA$36) + 1 - FIND(",",AA$36)),""))),
IF(scriv!P89&lt;&gt;"", LEFT( scriv!P89, FIND(",",scriv!P89)-1) &amp; "=" &amp; $AH127 &amp; RIGHT( scriv!P89, LEN(scriv!P89) + 1 - FIND(",",scriv!P89)),
LEFT( AA$37, FIND(",",AA$37)-1) &amp; "=" &amp; $AH127 &amp; RIGHT( AA$37, LEN(AA$37) + 1 - FIND(",",AA$37))))</f>
        <v>drawClose=onURL,1.2</v>
      </c>
      <c r="AB127" s="167" t="str">
        <f t="shared" si="47"/>
        <v>noTitle</v>
      </c>
      <c r="AC127" s="167"/>
      <c r="AD127" s="45"/>
      <c r="AE127" s="168"/>
      <c r="AF127" s="169" t="str">
        <f>IF(D127="",scriv!B89,"")</f>
        <v>2.11.26</v>
      </c>
      <c r="AG127" s="170" t="str">
        <f t="shared" si="50"/>
        <v/>
      </c>
      <c r="AH127" s="169" t="str">
        <f t="shared" si="51"/>
        <v>onURL</v>
      </c>
      <c r="AI127" s="169" t="str">
        <f t="shared" si="52"/>
        <v>onURL</v>
      </c>
      <c r="AJ127" s="86">
        <f>ROUNDDOWN( (LEN(scriv!B89)+1) / 2, 0 )</f>
        <v>4</v>
      </c>
      <c r="AK127" s="82">
        <f t="shared" si="53"/>
        <v>2</v>
      </c>
      <c r="AL127" s="82">
        <f t="shared" si="54"/>
        <v>11</v>
      </c>
      <c r="AM127" s="82">
        <f t="shared" si="55"/>
        <v>26</v>
      </c>
      <c r="AN127" s="82" t="str">
        <f t="shared" si="56"/>
        <v>-</v>
      </c>
      <c r="AO127" s="82" t="str">
        <f t="shared" si="57"/>
        <v>-</v>
      </c>
      <c r="AP127" s="82" t="str">
        <f t="shared" si="58"/>
        <v>-</v>
      </c>
      <c r="AQ127" s="82" t="str">
        <f t="shared" si="59"/>
        <v>-</v>
      </c>
      <c r="AR127" s="82" t="str">
        <f t="shared" si="60"/>
        <v>-</v>
      </c>
      <c r="AT127" s="82">
        <f t="shared" si="61"/>
        <v>2</v>
      </c>
      <c r="AU127" s="82">
        <f ca="1">IF(    MAX(OFFSET(AL127,0,0,MATCH("-",AL127:AL$638,0))) = 0,"",
IFERROR(MAX(OFFSET(AL127,0,0,MATCH("-",AL127:AL$638,0))),""))</f>
        <v>11</v>
      </c>
      <c r="AV127" s="82">
        <f ca="1">IF(    MAX(OFFSET(AM127,0,0,MATCH("-",AM127:AM$638,0))) = 0,"",
IFERROR(MAX(OFFSET(AM127,0,0,MATCH("-",AM127:AM$638,0))),""))</f>
        <v>43</v>
      </c>
      <c r="AW127" s="82" t="str">
        <f ca="1">IF(    MAX(OFFSET(AN127,0,0,MATCH("-",AN127:AN$638,0))) = 0,"",
IFERROR(MAX(OFFSET(AN127,0,0,MATCH("-",AN127:AN$638,0))),""))</f>
        <v/>
      </c>
      <c r="AX127" s="82" t="str">
        <f ca="1">IF(    MAX(OFFSET(AO127,0,0,MATCH("-",AO127:AO$638,0))) = 0,"",
IFERROR(MAX(OFFSET(AO127,0,0,MATCH("-",AO127:AO$638,0))),""))</f>
        <v/>
      </c>
      <c r="AY127" s="82" t="str">
        <f ca="1">IF(    MAX(OFFSET(AP127,0,0,MATCH("-",AP127:AP$638,0))) = 0,"",
IFERROR(MAX(OFFSET(AP127,0,0,MATCH("-",AP127:AP$638,0))),""))</f>
        <v/>
      </c>
      <c r="AZ127" s="82" t="str">
        <f ca="1">IF(    MAX(OFFSET(AQ127,0,0,MATCH("-",AQ127:AQ$638,0))) = 0,"",
IFERROR(MAX(OFFSET(AQ127,0,0,MATCH("-",AQ127:AQ$638,0))),""))</f>
        <v/>
      </c>
      <c r="BA127" s="82" t="str">
        <f ca="1">IF(    MAX(OFFSET(AR127,0,0,MATCH("-",AR127:AR$638,0))) = 0,"",
IFERROR(MAX(OFFSET(AR127,0,0,MATCH("-",AR127:AR$638,0))),""))</f>
        <v/>
      </c>
      <c r="BB127" s="112">
        <f t="shared" ca="1" si="62"/>
        <v>173.34038054968286</v>
      </c>
      <c r="BC127" s="111">
        <f t="shared" ca="1" si="63"/>
        <v>0</v>
      </c>
      <c r="BD127" s="112">
        <f t="shared" ca="1" si="64"/>
        <v>0</v>
      </c>
      <c r="BE127" s="111">
        <f t="shared" ca="1" si="65"/>
        <v>159.51374207188164</v>
      </c>
      <c r="BF127" s="113">
        <f t="shared" ca="1" si="66"/>
        <v>2000</v>
      </c>
      <c r="BG127" s="113">
        <f t="shared" ca="1" si="67"/>
        <v>0</v>
      </c>
      <c r="BH127" s="112">
        <f t="shared" ca="1" si="68"/>
        <v>2000</v>
      </c>
      <c r="BI127" s="112">
        <f t="shared" ca="1" si="69"/>
        <v>159.51374207188164</v>
      </c>
      <c r="BJ127" s="157"/>
      <c r="BK127" s="157"/>
      <c r="BL127" s="158" t="str">
        <f>scriv!AM89</f>
        <v>UNOData</v>
      </c>
      <c r="BM127" s="157"/>
      <c r="BN127" s="157" t="str">
        <f t="shared" si="70"/>
        <v>node</v>
      </c>
      <c r="BO127" s="157"/>
      <c r="BP127" s="159">
        <f t="shared" ca="1" si="71"/>
        <v>1</v>
      </c>
      <c r="BQ127" s="159">
        <f t="shared" ca="1" si="72"/>
        <v>1</v>
      </c>
      <c r="BR127" s="159">
        <f t="shared" si="73"/>
        <v>1</v>
      </c>
      <c r="BS127" s="159" t="str">
        <f t="shared" si="74"/>
        <v>symbol</v>
      </c>
      <c r="BT127" s="157" t="str">
        <f>IF(scriv!V89&lt;&gt;"",scriv!V89,
IF(E127="",IFERROR(VLOOKUP(BL127,$AH$40:$BT$638,39,FALSE),$BT$36),
$BT$37))</f>
        <v>NodeSquare</v>
      </c>
      <c r="BU127" s="166">
        <f t="shared" ca="1" si="75"/>
        <v>2000</v>
      </c>
      <c r="BV127" s="166">
        <f t="shared" ca="1" si="76"/>
        <v>159.51</v>
      </c>
      <c r="BW127" s="166">
        <f t="shared" ca="1" si="77"/>
        <v>0</v>
      </c>
      <c r="BX127" s="166">
        <f t="shared" ca="1" si="78"/>
        <v>0</v>
      </c>
      <c r="BY127" s="180" t="str">
        <f t="shared" si="79"/>
        <v/>
      </c>
      <c r="BZ127" s="180" t="str">
        <f t="shared" si="80"/>
        <v/>
      </c>
      <c r="CA127" s="81" t="str">
        <f>IF(scriv!E89&lt;&gt;"",scriv!E89,"")</f>
        <v/>
      </c>
      <c r="CB127" s="82">
        <f t="shared" si="49"/>
        <v>0</v>
      </c>
      <c r="CC127" s="82" t="str">
        <f t="shared" si="81"/>
        <v>2.11.26</v>
      </c>
      <c r="CD127" s="82" t="str">
        <f t="shared" si="82"/>
        <v>11.26</v>
      </c>
      <c r="CE127" s="82" t="str">
        <f t="shared" si="83"/>
        <v>26</v>
      </c>
      <c r="CF127" s="82" t="str">
        <f t="shared" si="84"/>
        <v>-</v>
      </c>
      <c r="CG127" s="82" t="str">
        <f t="shared" si="85"/>
        <v>-</v>
      </c>
      <c r="CH127" s="82" t="str">
        <f t="shared" si="86"/>
        <v>-</v>
      </c>
      <c r="CI127" s="82" t="str">
        <f t="shared" si="87"/>
        <v>-</v>
      </c>
      <c r="CJ127" s="82" t="str">
        <f t="shared" si="88"/>
        <v>-</v>
      </c>
      <c r="CK127" s="82" t="str">
        <f t="shared" si="89"/>
        <v>-</v>
      </c>
    </row>
    <row r="128" spans="1:89" s="82" customFormat="1" ht="18" customHeight="1">
      <c r="A128" s="81" t="str">
        <f>scriv!AL90</f>
        <v>offURL</v>
      </c>
      <c r="B128" s="81" t="str">
        <f>IF(scriv!D90&lt;&gt;"",scriv!D90,"")</f>
        <v>offURL</v>
      </c>
      <c r="C128" s="81" t="str">
        <f>IF( scriv!AP90&lt;&gt;"", IF(D128&lt;&gt;"","connection ","")&amp;scriv!AP90,IF(D128&lt;&gt;"","connection",""))</f>
        <v/>
      </c>
      <c r="D128" s="82" t="str">
        <f>scriv!AN90</f>
        <v/>
      </c>
      <c r="E128" s="82" t="str">
        <f>scriv!AO90</f>
        <v/>
      </c>
      <c r="F128" s="156">
        <f>ROW()</f>
        <v>128</v>
      </c>
      <c r="G128" s="288">
        <f>scriv!AC90</f>
        <v>0</v>
      </c>
      <c r="H128" s="288">
        <f>scriv!AD90</f>
        <v>0</v>
      </c>
      <c r="I128" s="81" t="str">
        <f>IF(scriv!AE90&lt;&gt;"",scriv!AE90,J128)</f>
        <v>An optional ¬†URL command that is run when UNO is turned off.</v>
      </c>
      <c r="J128" s="81" t="str">
        <f>IF(scriv!AF90&lt;&gt;"",scriv!AF90,"")</f>
        <v>An optional ¬†URL command that is run when UNO is turned off.</v>
      </c>
      <c r="K128" s="82" t="str">
        <f>IF(scriv!Y90&lt;&gt;"",scriv!Y90,$K$36)</f>
        <v>none</v>
      </c>
      <c r="L128" s="82">
        <f>IF(scriv!Z90&lt;&gt;"",scriv!Z90,$L$36)</f>
        <v>0</v>
      </c>
      <c r="M128" s="82" t="str">
        <f>IF(scriv!AA90&lt;&gt;"",scriv!AA90,$M$36)</f>
        <v>OpenClose</v>
      </c>
      <c r="N128" s="82">
        <f>IF(scriv!AB90&lt;&gt;"",scriv!AB90,$N$36)</f>
        <v>0</v>
      </c>
      <c r="O128" s="119" t="str">
        <f t="shared" si="48"/>
        <v/>
      </c>
      <c r="P128" s="81" t="str">
        <f>IF(scriv!I90&lt;&gt;"",scriv!I90,"")</f>
        <v/>
      </c>
      <c r="Q128" s="81" t="str">
        <f>IF(scriv!J90&lt;&gt;"",scriv!J90,"")</f>
        <v/>
      </c>
      <c r="R128" s="81">
        <f>IF(scriv!K90&lt;&gt;"",scriv!K90,
IF(I128&lt;&gt;"",1,$R$36))</f>
        <v>1</v>
      </c>
      <c r="S128" s="81" t="str">
        <f>IF(scriv!L90&lt;&gt;"",scriv!L90,
IF(scriv!AF90&lt;&gt;"",$S$36,"none"))</f>
        <v>hover</v>
      </c>
      <c r="T128" s="81" t="str">
        <f>IF(scriv!Q90&lt;&gt;"",scriv!Q90,"")</f>
        <v/>
      </c>
      <c r="U128" s="81" t="str">
        <f>IF(scriv!R90&lt;&gt;"",scriv!R90,"")</f>
        <v/>
      </c>
      <c r="V128" s="81" t="str">
        <f>IF(scriv!S90&lt;&gt;"",scriv!S90,"")</f>
        <v/>
      </c>
      <c r="W128" s="81" t="str">
        <f>IF(scriv!T90&lt;&gt;"",scriv!T90,"")</f>
        <v/>
      </c>
      <c r="X128" s="81" t="str">
        <f>IF($E128="",
( IF(scriv!AH90&lt;&gt;"", LEFT( scriv!AH90, FIND(",",scriv!AH90)-1) &amp; "=" &amp; $AH128 &amp; RIGHT( scriv!AH90, LEN(scriv!AH90) + 1 - FIND(",",scriv!AH90)),
  IF($X$36&lt;&gt;"",LEFT( X$36, FIND(",",X$36)-1) &amp; "=" &amp; $AH128 &amp; RIGHT( X$36, LEN(X$36) + 1 - FIND(",",X$36)),""))),
IF(scriv!M90&lt;&gt;"", LEFT( scriv!M90, FIND(",",scriv!M90)-1) &amp; "=" &amp; $AH128 &amp; RIGHT( scriv!M90, LEN(scriv!M90) + 1 - FIND(",",scriv!M90)),
LEFT( X$37, FIND(",",X$37)-1) &amp; "=" &amp; $AH128 &amp; RIGHT( X$37, LEN(X$37) + 1 - FIND(",",X$37))))</f>
        <v>fadeOn=offURL,0.6</v>
      </c>
      <c r="Y128" s="81" t="str">
        <f>IF($E128="",
( IF(scriv!AI90&lt;&gt;"", LEFT( scriv!AI90, FIND(",",scriv!AI90)-1) &amp; "=" &amp; $AH128 &amp; RIGHT( scriv!AI90, LEN(scriv!AI90) + 1 - FIND(",",scriv!AI90)),
  IF($Y$36&lt;&gt;"",LEFT( Y$36, FIND(",",Y$36)-1) &amp; "=" &amp; $AH128 &amp; RIGHT( Y$36, LEN(Y$36) + 1 - FIND(",",Y$36)),""))),
IF(scriv!N90&lt;&gt;"", LEFT( scriv!N90, FIND(",",scriv!N90)-1) &amp; "=" &amp; $AH128 &amp; RIGHT( scriv!N90, LEN(scriv!N90) + 1 - FIND(",",scriv!N90)),
LEFT( Y$37, FIND(",",Y$37)-1) &amp; "=" &amp; $AH128 &amp; RIGHT( Y$37, LEN(Y$37) + 1 - FIND(",",Y$37))))</f>
        <v>fadeOff=offURL,0.6</v>
      </c>
      <c r="Z128" s="81" t="str">
        <f>IF($E128="",
( IF(scriv!AJ90&lt;&gt;"", LEFT( scriv!AJ90, FIND(",",scriv!AJ90)-1) &amp; "=" &amp; $AH128 &amp; RIGHT( scriv!AJ90, LEN(scriv!AJ90) + 1 - FIND(",",scriv!AJ90)),
  IF($Z$36&lt;&gt;"",LEFT( Z$36, FIND(",",Z$36)-1) &amp; "=" &amp; $AH128 &amp; RIGHT( Z$36, LEN(Z$36) + 1 - FIND(",",Z$36)),""))),
IF(scriv!O90&lt;&gt;"", LEFT( scriv!O90, FIND(",",scriv!O90)-1) &amp; "=" &amp; $AH128 &amp; RIGHT( scriv!O90, LEN(scriv!O90) + 1 - FIND(",",scriv!O90)),
LEFT( Z$37, FIND(",",Z$37)-1) &amp; "=" &amp; $AH128 &amp; RIGHT( Z$37, LEN(Z$37) + 1 - FIND(",",Z$37))))</f>
        <v>drawOpen=offURL,1.2</v>
      </c>
      <c r="AA128" s="81" t="str">
        <f>IF($E128="",
( IF(scriv!AK90&lt;&gt;"", LEFT( scriv!AK90, FIND(",",scriv!AK90)-1) &amp; "=" &amp; $AH128 &amp; RIGHT( scriv!AK90, LEN(scriv!AK90) + 1 - FIND(",",scriv!AK90)),
  IF($AA$36&lt;&gt;"",LEFT( AA$36, FIND(",",AA$36)-1) &amp; "=" &amp; $AH128 &amp; RIGHT( AA$36, LEN(AA$36) + 1 - FIND(",",AA$36)),""))),
IF(scriv!P90&lt;&gt;"", LEFT( scriv!P90, FIND(",",scriv!P90)-1) &amp; "=" &amp; $AH128 &amp; RIGHT( scriv!P90, LEN(scriv!P90) + 1 - FIND(",",scriv!P90)),
LEFT( AA$37, FIND(",",AA$37)-1) &amp; "=" &amp; $AH128 &amp; RIGHT( AA$37, LEN(AA$37) + 1 - FIND(",",AA$37))))</f>
        <v>drawClose=offURL,1.2</v>
      </c>
      <c r="AB128" s="167" t="str">
        <f t="shared" si="47"/>
        <v>noTitle</v>
      </c>
      <c r="AC128" s="167"/>
      <c r="AD128" s="45"/>
      <c r="AE128" s="168"/>
      <c r="AF128" s="169" t="str">
        <f>IF(D128="",scriv!B90,"")</f>
        <v>2.11.27</v>
      </c>
      <c r="AG128" s="170" t="str">
        <f t="shared" si="50"/>
        <v/>
      </c>
      <c r="AH128" s="169" t="str">
        <f t="shared" si="51"/>
        <v>offURL</v>
      </c>
      <c r="AI128" s="169" t="str">
        <f t="shared" si="52"/>
        <v>offURL</v>
      </c>
      <c r="AJ128" s="86">
        <f>ROUNDDOWN( (LEN(scriv!B90)+1) / 2, 0 )</f>
        <v>4</v>
      </c>
      <c r="AK128" s="82">
        <f t="shared" si="53"/>
        <v>2</v>
      </c>
      <c r="AL128" s="82">
        <f t="shared" si="54"/>
        <v>11</v>
      </c>
      <c r="AM128" s="82">
        <f t="shared" si="55"/>
        <v>27</v>
      </c>
      <c r="AN128" s="82" t="str">
        <f t="shared" si="56"/>
        <v>-</v>
      </c>
      <c r="AO128" s="82" t="str">
        <f t="shared" si="57"/>
        <v>-</v>
      </c>
      <c r="AP128" s="82" t="str">
        <f t="shared" si="58"/>
        <v>-</v>
      </c>
      <c r="AQ128" s="82" t="str">
        <f t="shared" si="59"/>
        <v>-</v>
      </c>
      <c r="AR128" s="82" t="str">
        <f t="shared" si="60"/>
        <v>-</v>
      </c>
      <c r="AT128" s="82">
        <f t="shared" si="61"/>
        <v>2</v>
      </c>
      <c r="AU128" s="82">
        <f ca="1">IF(    MAX(OFFSET(AL128,0,0,MATCH("-",AL128:AL$638,0))) = 0,"",
IFERROR(MAX(OFFSET(AL128,0,0,MATCH("-",AL128:AL$638,0))),""))</f>
        <v>11</v>
      </c>
      <c r="AV128" s="82">
        <f ca="1">IF(    MAX(OFFSET(AM128,0,0,MATCH("-",AM128:AM$638,0))) = 0,"",
IFERROR(MAX(OFFSET(AM128,0,0,MATCH("-",AM128:AM$638,0))),""))</f>
        <v>43</v>
      </c>
      <c r="AW128" s="82" t="str">
        <f ca="1">IF(    MAX(OFFSET(AN128,0,0,MATCH("-",AN128:AN$638,0))) = 0,"",
IFERROR(MAX(OFFSET(AN128,0,0,MATCH("-",AN128:AN$638,0))),""))</f>
        <v/>
      </c>
      <c r="AX128" s="82" t="str">
        <f ca="1">IF(    MAX(OFFSET(AO128,0,0,MATCH("-",AO128:AO$638,0))) = 0,"",
IFERROR(MAX(OFFSET(AO128,0,0,MATCH("-",AO128:AO$638,0))),""))</f>
        <v/>
      </c>
      <c r="AY128" s="82" t="str">
        <f ca="1">IF(    MAX(OFFSET(AP128,0,0,MATCH("-",AP128:AP$638,0))) = 0,"",
IFERROR(MAX(OFFSET(AP128,0,0,MATCH("-",AP128:AP$638,0))),""))</f>
        <v/>
      </c>
      <c r="AZ128" s="82" t="str">
        <f ca="1">IF(    MAX(OFFSET(AQ128,0,0,MATCH("-",AQ128:AQ$638,0))) = 0,"",
IFERROR(MAX(OFFSET(AQ128,0,0,MATCH("-",AQ128:AQ$638,0))),""))</f>
        <v/>
      </c>
      <c r="BA128" s="82" t="str">
        <f ca="1">IF(    MAX(OFFSET(AR128,0,0,MATCH("-",AR128:AR$638,0))) = 0,"",
IFERROR(MAX(OFFSET(AR128,0,0,MATCH("-",AR128:AR$638,0))),""))</f>
        <v/>
      </c>
      <c r="BB128" s="112">
        <f t="shared" ca="1" si="62"/>
        <v>173.72093023255815</v>
      </c>
      <c r="BC128" s="111">
        <f t="shared" ca="1" si="63"/>
        <v>0</v>
      </c>
      <c r="BD128" s="112">
        <f t="shared" ca="1" si="64"/>
        <v>0</v>
      </c>
      <c r="BE128" s="111">
        <f t="shared" ca="1" si="65"/>
        <v>164.16490486257931</v>
      </c>
      <c r="BF128" s="113">
        <f t="shared" ca="1" si="66"/>
        <v>2000</v>
      </c>
      <c r="BG128" s="113">
        <f t="shared" ca="1" si="67"/>
        <v>0</v>
      </c>
      <c r="BH128" s="112">
        <f t="shared" ca="1" si="68"/>
        <v>2000</v>
      </c>
      <c r="BI128" s="112">
        <f t="shared" ca="1" si="69"/>
        <v>164.16490486257931</v>
      </c>
      <c r="BJ128" s="157"/>
      <c r="BK128" s="157"/>
      <c r="BL128" s="158" t="str">
        <f>scriv!AM90</f>
        <v>UNOData</v>
      </c>
      <c r="BM128" s="157"/>
      <c r="BN128" s="157" t="str">
        <f t="shared" si="70"/>
        <v>node</v>
      </c>
      <c r="BO128" s="157"/>
      <c r="BP128" s="159">
        <f t="shared" ca="1" si="71"/>
        <v>1</v>
      </c>
      <c r="BQ128" s="159">
        <f t="shared" ca="1" si="72"/>
        <v>1</v>
      </c>
      <c r="BR128" s="159">
        <f t="shared" si="73"/>
        <v>1</v>
      </c>
      <c r="BS128" s="159" t="str">
        <f t="shared" si="74"/>
        <v>symbol</v>
      </c>
      <c r="BT128" s="157" t="str">
        <f>IF(scriv!V90&lt;&gt;"",scriv!V90,
IF(E128="",IFERROR(VLOOKUP(BL128,$AH$40:$BT$638,39,FALSE),$BT$36),
$BT$37))</f>
        <v>NodeSquare</v>
      </c>
      <c r="BU128" s="166">
        <f t="shared" ca="1" si="75"/>
        <v>2000</v>
      </c>
      <c r="BV128" s="166">
        <f t="shared" ca="1" si="76"/>
        <v>164.16</v>
      </c>
      <c r="BW128" s="166">
        <f t="shared" ca="1" si="77"/>
        <v>0</v>
      </c>
      <c r="BX128" s="166">
        <f t="shared" ca="1" si="78"/>
        <v>0</v>
      </c>
      <c r="BY128" s="180" t="str">
        <f t="shared" si="79"/>
        <v/>
      </c>
      <c r="BZ128" s="180" t="str">
        <f t="shared" si="80"/>
        <v/>
      </c>
      <c r="CA128" s="81" t="str">
        <f>IF(scriv!E90&lt;&gt;"",scriv!E90,"")</f>
        <v/>
      </c>
      <c r="CB128" s="82">
        <f t="shared" si="49"/>
        <v>0</v>
      </c>
      <c r="CC128" s="82" t="str">
        <f t="shared" si="81"/>
        <v>2.11.27</v>
      </c>
      <c r="CD128" s="82" t="str">
        <f t="shared" si="82"/>
        <v>11.27</v>
      </c>
      <c r="CE128" s="82" t="str">
        <f t="shared" si="83"/>
        <v>27</v>
      </c>
      <c r="CF128" s="82" t="str">
        <f t="shared" si="84"/>
        <v>-</v>
      </c>
      <c r="CG128" s="82" t="str">
        <f t="shared" si="85"/>
        <v>-</v>
      </c>
      <c r="CH128" s="82" t="str">
        <f t="shared" si="86"/>
        <v>-</v>
      </c>
      <c r="CI128" s="82" t="str">
        <f t="shared" si="87"/>
        <v>-</v>
      </c>
      <c r="CJ128" s="82" t="str">
        <f t="shared" si="88"/>
        <v>-</v>
      </c>
      <c r="CK128" s="82" t="str">
        <f t="shared" si="89"/>
        <v>-</v>
      </c>
    </row>
    <row r="129" spans="1:89" s="82" customFormat="1" ht="18" customHeight="1">
      <c r="A129" s="81" t="str">
        <f>scriv!AL91</f>
        <v>openURL</v>
      </c>
      <c r="B129" s="81" t="str">
        <f>IF(scriv!D91&lt;&gt;"",scriv!D91,"")</f>
        <v>openURL</v>
      </c>
      <c r="C129" s="81" t="str">
        <f>IF( scriv!AP91&lt;&gt;"", IF(D129&lt;&gt;"","connection ","")&amp;scriv!AP91,IF(D129&lt;&gt;"","connection",""))</f>
        <v/>
      </c>
      <c r="D129" s="82" t="str">
        <f>scriv!AN91</f>
        <v/>
      </c>
      <c r="E129" s="82" t="str">
        <f>scriv!AO91</f>
        <v/>
      </c>
      <c r="F129" s="156">
        <f>ROW()</f>
        <v>129</v>
      </c>
      <c r="G129" s="288">
        <f>scriv!AC91</f>
        <v>0</v>
      </c>
      <c r="H129" s="288">
        <f>scriv!AD91</f>
        <v>0</v>
      </c>
      <c r="I129" s="81" t="str">
        <f>IF(scriv!AE91&lt;&gt;"",scriv!AE91,J129)</f>
        <v>An optional ¬†URL command that is run when UNO opened.</v>
      </c>
      <c r="J129" s="81" t="str">
        <f>IF(scriv!AF91&lt;&gt;"",scriv!AF91,"")</f>
        <v>An optional ¬†URL command that is run when UNO opened.</v>
      </c>
      <c r="K129" s="82" t="str">
        <f>IF(scriv!Y91&lt;&gt;"",scriv!Y91,$K$36)</f>
        <v>none</v>
      </c>
      <c r="L129" s="82">
        <f>IF(scriv!Z91&lt;&gt;"",scriv!Z91,$L$36)</f>
        <v>0</v>
      </c>
      <c r="M129" s="82" t="str">
        <f>IF(scriv!AA91&lt;&gt;"",scriv!AA91,$M$36)</f>
        <v>OpenClose</v>
      </c>
      <c r="N129" s="82">
        <f>IF(scriv!AB91&lt;&gt;"",scriv!AB91,$N$36)</f>
        <v>0</v>
      </c>
      <c r="O129" s="119" t="str">
        <f t="shared" si="48"/>
        <v/>
      </c>
      <c r="P129" s="81" t="str">
        <f>IF(scriv!I91&lt;&gt;"",scriv!I91,"")</f>
        <v/>
      </c>
      <c r="Q129" s="81" t="str">
        <f>IF(scriv!J91&lt;&gt;"",scriv!J91,"")</f>
        <v/>
      </c>
      <c r="R129" s="81">
        <f>IF(scriv!K91&lt;&gt;"",scriv!K91,
IF(I129&lt;&gt;"",1,$R$36))</f>
        <v>1</v>
      </c>
      <c r="S129" s="81" t="str">
        <f>IF(scriv!L91&lt;&gt;"",scriv!L91,
IF(scriv!AF91&lt;&gt;"",$S$36,"none"))</f>
        <v>hover</v>
      </c>
      <c r="T129" s="81" t="str">
        <f>IF(scriv!Q91&lt;&gt;"",scriv!Q91,"")</f>
        <v/>
      </c>
      <c r="U129" s="81" t="str">
        <f>IF(scriv!R91&lt;&gt;"",scriv!R91,"")</f>
        <v/>
      </c>
      <c r="V129" s="81" t="str">
        <f>IF(scriv!S91&lt;&gt;"",scriv!S91,"")</f>
        <v/>
      </c>
      <c r="W129" s="81" t="str">
        <f>IF(scriv!T91&lt;&gt;"",scriv!T91,"")</f>
        <v/>
      </c>
      <c r="X129" s="81" t="str">
        <f>IF($E129="",
( IF(scriv!AH91&lt;&gt;"", LEFT( scriv!AH91, FIND(",",scriv!AH91)-1) &amp; "=" &amp; $AH129 &amp; RIGHT( scriv!AH91, LEN(scriv!AH91) + 1 - FIND(",",scriv!AH91)),
  IF($X$36&lt;&gt;"",LEFT( X$36, FIND(",",X$36)-1) &amp; "=" &amp; $AH129 &amp; RIGHT( X$36, LEN(X$36) + 1 - FIND(",",X$36)),""))),
IF(scriv!M91&lt;&gt;"", LEFT( scriv!M91, FIND(",",scriv!M91)-1) &amp; "=" &amp; $AH129 &amp; RIGHT( scriv!M91, LEN(scriv!M91) + 1 - FIND(",",scriv!M91)),
LEFT( X$37, FIND(",",X$37)-1) &amp; "=" &amp; $AH129 &amp; RIGHT( X$37, LEN(X$37) + 1 - FIND(",",X$37))))</f>
        <v>fadeOn=openURL,0.6</v>
      </c>
      <c r="Y129" s="81" t="str">
        <f>IF($E129="",
( IF(scriv!AI91&lt;&gt;"", LEFT( scriv!AI91, FIND(",",scriv!AI91)-1) &amp; "=" &amp; $AH129 &amp; RIGHT( scriv!AI91, LEN(scriv!AI91) + 1 - FIND(",",scriv!AI91)),
  IF($Y$36&lt;&gt;"",LEFT( Y$36, FIND(",",Y$36)-1) &amp; "=" &amp; $AH129 &amp; RIGHT( Y$36, LEN(Y$36) + 1 - FIND(",",Y$36)),""))),
IF(scriv!N91&lt;&gt;"", LEFT( scriv!N91, FIND(",",scriv!N91)-1) &amp; "=" &amp; $AH129 &amp; RIGHT( scriv!N91, LEN(scriv!N91) + 1 - FIND(",",scriv!N91)),
LEFT( Y$37, FIND(",",Y$37)-1) &amp; "=" &amp; $AH129 &amp; RIGHT( Y$37, LEN(Y$37) + 1 - FIND(",",Y$37))))</f>
        <v>fadeOff=openURL,0.6</v>
      </c>
      <c r="Z129" s="81" t="str">
        <f>IF($E129="",
( IF(scriv!AJ91&lt;&gt;"", LEFT( scriv!AJ91, FIND(",",scriv!AJ91)-1) &amp; "=" &amp; $AH129 &amp; RIGHT( scriv!AJ91, LEN(scriv!AJ91) + 1 - FIND(",",scriv!AJ91)),
  IF($Z$36&lt;&gt;"",LEFT( Z$36, FIND(",",Z$36)-1) &amp; "=" &amp; $AH129 &amp; RIGHT( Z$36, LEN(Z$36) + 1 - FIND(",",Z$36)),""))),
IF(scriv!O91&lt;&gt;"", LEFT( scriv!O91, FIND(",",scriv!O91)-1) &amp; "=" &amp; $AH129 &amp; RIGHT( scriv!O91, LEN(scriv!O91) + 1 - FIND(",",scriv!O91)),
LEFT( Z$37, FIND(",",Z$37)-1) &amp; "=" &amp; $AH129 &amp; RIGHT( Z$37, LEN(Z$37) + 1 - FIND(",",Z$37))))</f>
        <v>drawOpen=openURL,1.2</v>
      </c>
      <c r="AA129" s="81" t="str">
        <f>IF($E129="",
( IF(scriv!AK91&lt;&gt;"", LEFT( scriv!AK91, FIND(",",scriv!AK91)-1) &amp; "=" &amp; $AH129 &amp; RIGHT( scriv!AK91, LEN(scriv!AK91) + 1 - FIND(",",scriv!AK91)),
  IF($AA$36&lt;&gt;"",LEFT( AA$36, FIND(",",AA$36)-1) &amp; "=" &amp; $AH129 &amp; RIGHT( AA$36, LEN(AA$36) + 1 - FIND(",",AA$36)),""))),
IF(scriv!P91&lt;&gt;"", LEFT( scriv!P91, FIND(",",scriv!P91)-1) &amp; "=" &amp; $AH129 &amp; RIGHT( scriv!P91, LEN(scriv!P91) + 1 - FIND(",",scriv!P91)),
LEFT( AA$37, FIND(",",AA$37)-1) &amp; "=" &amp; $AH129 &amp; RIGHT( AA$37, LEN(AA$37) + 1 - FIND(",",AA$37))))</f>
        <v>drawClose=openURL,1.2</v>
      </c>
      <c r="AB129" s="167" t="str">
        <f t="shared" si="47"/>
        <v>noTitle</v>
      </c>
      <c r="AC129" s="167"/>
      <c r="AD129" s="45"/>
      <c r="AE129" s="168"/>
      <c r="AF129" s="169" t="str">
        <f>IF(D129="",scriv!B91,"")</f>
        <v>2.11.28</v>
      </c>
      <c r="AG129" s="170" t="str">
        <f t="shared" si="50"/>
        <v/>
      </c>
      <c r="AH129" s="169" t="str">
        <f t="shared" si="51"/>
        <v>openURL</v>
      </c>
      <c r="AI129" s="169" t="str">
        <f t="shared" si="52"/>
        <v>openURL</v>
      </c>
      <c r="AJ129" s="86">
        <f>ROUNDDOWN( (LEN(scriv!B91)+1) / 2, 0 )</f>
        <v>4</v>
      </c>
      <c r="AK129" s="82">
        <f t="shared" si="53"/>
        <v>2</v>
      </c>
      <c r="AL129" s="82">
        <f t="shared" si="54"/>
        <v>11</v>
      </c>
      <c r="AM129" s="82">
        <f t="shared" si="55"/>
        <v>28</v>
      </c>
      <c r="AN129" s="82" t="str">
        <f t="shared" si="56"/>
        <v>-</v>
      </c>
      <c r="AO129" s="82" t="str">
        <f t="shared" si="57"/>
        <v>-</v>
      </c>
      <c r="AP129" s="82" t="str">
        <f t="shared" si="58"/>
        <v>-</v>
      </c>
      <c r="AQ129" s="82" t="str">
        <f t="shared" si="59"/>
        <v>-</v>
      </c>
      <c r="AR129" s="82" t="str">
        <f t="shared" si="60"/>
        <v>-</v>
      </c>
      <c r="AT129" s="82">
        <f t="shared" si="61"/>
        <v>2</v>
      </c>
      <c r="AU129" s="82">
        <f ca="1">IF(    MAX(OFFSET(AL129,0,0,MATCH("-",AL129:AL$638,0))) = 0,"",
IFERROR(MAX(OFFSET(AL129,0,0,MATCH("-",AL129:AL$638,0))),""))</f>
        <v>11</v>
      </c>
      <c r="AV129" s="82">
        <f ca="1">IF(    MAX(OFFSET(AM129,0,0,MATCH("-",AM129:AM$638,0))) = 0,"",
IFERROR(MAX(OFFSET(AM129,0,0,MATCH("-",AM129:AM$638,0))),""))</f>
        <v>43</v>
      </c>
      <c r="AW129" s="82" t="str">
        <f ca="1">IF(    MAX(OFFSET(AN129,0,0,MATCH("-",AN129:AN$638,0))) = 0,"",
IFERROR(MAX(OFFSET(AN129,0,0,MATCH("-",AN129:AN$638,0))),""))</f>
        <v/>
      </c>
      <c r="AX129" s="82" t="str">
        <f ca="1">IF(    MAX(OFFSET(AO129,0,0,MATCH("-",AO129:AO$638,0))) = 0,"",
IFERROR(MAX(OFFSET(AO129,0,0,MATCH("-",AO129:AO$638,0))),""))</f>
        <v/>
      </c>
      <c r="AY129" s="82" t="str">
        <f ca="1">IF(    MAX(OFFSET(AP129,0,0,MATCH("-",AP129:AP$638,0))) = 0,"",
IFERROR(MAX(OFFSET(AP129,0,0,MATCH("-",AP129:AP$638,0))),""))</f>
        <v/>
      </c>
      <c r="AZ129" s="82" t="str">
        <f ca="1">IF(    MAX(OFFSET(AQ129,0,0,MATCH("-",AQ129:AQ$638,0))) = 0,"",
IFERROR(MAX(OFFSET(AQ129,0,0,MATCH("-",AQ129:AQ$638,0))),""))</f>
        <v/>
      </c>
      <c r="BA129" s="82" t="str">
        <f ca="1">IF(    MAX(OFFSET(AR129,0,0,MATCH("-",AR129:AR$638,0))) = 0,"",
IFERROR(MAX(OFFSET(AR129,0,0,MATCH("-",AR129:AR$638,0))),""))</f>
        <v/>
      </c>
      <c r="BB129" s="112">
        <f t="shared" ca="1" si="62"/>
        <v>174.1014799154334</v>
      </c>
      <c r="BC129" s="111">
        <f t="shared" ca="1" si="63"/>
        <v>0</v>
      </c>
      <c r="BD129" s="112">
        <f t="shared" ca="1" si="64"/>
        <v>0</v>
      </c>
      <c r="BE129" s="111">
        <f t="shared" ca="1" si="65"/>
        <v>168.816067653277</v>
      </c>
      <c r="BF129" s="113">
        <f t="shared" ca="1" si="66"/>
        <v>2000</v>
      </c>
      <c r="BG129" s="113">
        <f t="shared" ca="1" si="67"/>
        <v>0</v>
      </c>
      <c r="BH129" s="112">
        <f t="shared" ca="1" si="68"/>
        <v>2000</v>
      </c>
      <c r="BI129" s="112">
        <f t="shared" ca="1" si="69"/>
        <v>168.816067653277</v>
      </c>
      <c r="BJ129" s="157"/>
      <c r="BK129" s="157"/>
      <c r="BL129" s="158" t="str">
        <f>scriv!AM91</f>
        <v>UNOData</v>
      </c>
      <c r="BM129" s="157"/>
      <c r="BN129" s="157" t="str">
        <f t="shared" si="70"/>
        <v>node</v>
      </c>
      <c r="BO129" s="157"/>
      <c r="BP129" s="159">
        <f t="shared" ca="1" si="71"/>
        <v>1</v>
      </c>
      <c r="BQ129" s="159">
        <f t="shared" ca="1" si="72"/>
        <v>1</v>
      </c>
      <c r="BR129" s="159">
        <f t="shared" si="73"/>
        <v>1</v>
      </c>
      <c r="BS129" s="159" t="str">
        <f t="shared" si="74"/>
        <v>symbol</v>
      </c>
      <c r="BT129" s="157" t="str">
        <f>IF(scriv!V91&lt;&gt;"",scriv!V91,
IF(E129="",IFERROR(VLOOKUP(BL129,$AH$40:$BT$638,39,FALSE),$BT$36),
$BT$37))</f>
        <v>NodeSquare</v>
      </c>
      <c r="BU129" s="166">
        <f t="shared" ca="1" si="75"/>
        <v>2000</v>
      </c>
      <c r="BV129" s="166">
        <f t="shared" ca="1" si="76"/>
        <v>168.82</v>
      </c>
      <c r="BW129" s="166">
        <f t="shared" ca="1" si="77"/>
        <v>0</v>
      </c>
      <c r="BX129" s="166">
        <f t="shared" ca="1" si="78"/>
        <v>0</v>
      </c>
      <c r="BY129" s="180" t="str">
        <f t="shared" si="79"/>
        <v/>
      </c>
      <c r="BZ129" s="180" t="str">
        <f t="shared" si="80"/>
        <v/>
      </c>
      <c r="CA129" s="81" t="str">
        <f>IF(scriv!E91&lt;&gt;"",scriv!E91,"")</f>
        <v/>
      </c>
      <c r="CB129" s="82">
        <f t="shared" si="49"/>
        <v>0</v>
      </c>
      <c r="CC129" s="82" t="str">
        <f t="shared" si="81"/>
        <v>2.11.28</v>
      </c>
      <c r="CD129" s="82" t="str">
        <f t="shared" si="82"/>
        <v>11.28</v>
      </c>
      <c r="CE129" s="82" t="str">
        <f t="shared" si="83"/>
        <v>28</v>
      </c>
      <c r="CF129" s="82" t="str">
        <f t="shared" si="84"/>
        <v>-</v>
      </c>
      <c r="CG129" s="82" t="str">
        <f t="shared" si="85"/>
        <v>-</v>
      </c>
      <c r="CH129" s="82" t="str">
        <f t="shared" si="86"/>
        <v>-</v>
      </c>
      <c r="CI129" s="82" t="str">
        <f t="shared" si="87"/>
        <v>-</v>
      </c>
      <c r="CJ129" s="82" t="str">
        <f t="shared" si="88"/>
        <v>-</v>
      </c>
      <c r="CK129" s="82" t="str">
        <f t="shared" si="89"/>
        <v>-</v>
      </c>
    </row>
    <row r="130" spans="1:89" s="82" customFormat="1" ht="18" customHeight="1">
      <c r="A130" s="81" t="str">
        <f>scriv!AL92</f>
        <v>closeURL</v>
      </c>
      <c r="B130" s="81" t="str">
        <f>IF(scriv!D92&lt;&gt;"",scriv!D92,"")</f>
        <v>closeURL</v>
      </c>
      <c r="C130" s="81" t="str">
        <f>IF( scriv!AP92&lt;&gt;"", IF(D130&lt;&gt;"","connection ","")&amp;scriv!AP92,IF(D130&lt;&gt;"","connection",""))</f>
        <v/>
      </c>
      <c r="D130" s="82" t="str">
        <f>scriv!AN92</f>
        <v/>
      </c>
      <c r="E130" s="82" t="str">
        <f>scriv!AO92</f>
        <v/>
      </c>
      <c r="F130" s="156">
        <f>ROW()</f>
        <v>130</v>
      </c>
      <c r="G130" s="288">
        <f>scriv!AC92</f>
        <v>0</v>
      </c>
      <c r="H130" s="288">
        <f>scriv!AD92</f>
        <v>0</v>
      </c>
      <c r="I130" s="81" t="str">
        <f>IF(scriv!AE92&lt;&gt;"",scriv!AE92,J130)</f>
        <v>An optional ¬†URL command that is run when UNO closed.</v>
      </c>
      <c r="J130" s="81" t="str">
        <f>IF(scriv!AF92&lt;&gt;"",scriv!AF92,"")</f>
        <v>An optional ¬†URL command that is run when UNO closed.</v>
      </c>
      <c r="K130" s="82" t="str">
        <f>IF(scriv!Y92&lt;&gt;"",scriv!Y92,$K$36)</f>
        <v>none</v>
      </c>
      <c r="L130" s="82">
        <f>IF(scriv!Z92&lt;&gt;"",scriv!Z92,$L$36)</f>
        <v>0</v>
      </c>
      <c r="M130" s="82" t="str">
        <f>IF(scriv!AA92&lt;&gt;"",scriv!AA92,$M$36)</f>
        <v>OpenClose</v>
      </c>
      <c r="N130" s="82">
        <f>IF(scriv!AB92&lt;&gt;"",scriv!AB92,$N$36)</f>
        <v>0</v>
      </c>
      <c r="O130" s="119" t="str">
        <f t="shared" si="48"/>
        <v/>
      </c>
      <c r="P130" s="81" t="str">
        <f>IF(scriv!I92&lt;&gt;"",scriv!I92,"")</f>
        <v/>
      </c>
      <c r="Q130" s="81" t="str">
        <f>IF(scriv!J92&lt;&gt;"",scriv!J92,"")</f>
        <v/>
      </c>
      <c r="R130" s="81">
        <f>IF(scriv!K92&lt;&gt;"",scriv!K92,
IF(I130&lt;&gt;"",1,$R$36))</f>
        <v>1</v>
      </c>
      <c r="S130" s="81" t="str">
        <f>IF(scriv!L92&lt;&gt;"",scriv!L92,
IF(scriv!AF92&lt;&gt;"",$S$36,"none"))</f>
        <v>hover</v>
      </c>
      <c r="T130" s="81" t="str">
        <f>IF(scriv!Q92&lt;&gt;"",scriv!Q92,"")</f>
        <v/>
      </c>
      <c r="U130" s="81" t="str">
        <f>IF(scriv!R92&lt;&gt;"",scriv!R92,"")</f>
        <v/>
      </c>
      <c r="V130" s="81" t="str">
        <f>IF(scriv!S92&lt;&gt;"",scriv!S92,"")</f>
        <v/>
      </c>
      <c r="W130" s="81" t="str">
        <f>IF(scriv!T92&lt;&gt;"",scriv!T92,"")</f>
        <v/>
      </c>
      <c r="X130" s="81" t="str">
        <f>IF($E130="",
( IF(scriv!AH92&lt;&gt;"", LEFT( scriv!AH92, FIND(",",scriv!AH92)-1) &amp; "=" &amp; $AH130 &amp; RIGHT( scriv!AH92, LEN(scriv!AH92) + 1 - FIND(",",scriv!AH92)),
  IF($X$36&lt;&gt;"",LEFT( X$36, FIND(",",X$36)-1) &amp; "=" &amp; $AH130 &amp; RIGHT( X$36, LEN(X$36) + 1 - FIND(",",X$36)),""))),
IF(scriv!M92&lt;&gt;"", LEFT( scriv!M92, FIND(",",scriv!M92)-1) &amp; "=" &amp; $AH130 &amp; RIGHT( scriv!M92, LEN(scriv!M92) + 1 - FIND(",",scriv!M92)),
LEFT( X$37, FIND(",",X$37)-1) &amp; "=" &amp; $AH130 &amp; RIGHT( X$37, LEN(X$37) + 1 - FIND(",",X$37))))</f>
        <v>fadeOn=closeURL,0.6</v>
      </c>
      <c r="Y130" s="81" t="str">
        <f>IF($E130="",
( IF(scriv!AI92&lt;&gt;"", LEFT( scriv!AI92, FIND(",",scriv!AI92)-1) &amp; "=" &amp; $AH130 &amp; RIGHT( scriv!AI92, LEN(scriv!AI92) + 1 - FIND(",",scriv!AI92)),
  IF($Y$36&lt;&gt;"",LEFT( Y$36, FIND(",",Y$36)-1) &amp; "=" &amp; $AH130 &amp; RIGHT( Y$36, LEN(Y$36) + 1 - FIND(",",Y$36)),""))),
IF(scriv!N92&lt;&gt;"", LEFT( scriv!N92, FIND(",",scriv!N92)-1) &amp; "=" &amp; $AH130 &amp; RIGHT( scriv!N92, LEN(scriv!N92) + 1 - FIND(",",scriv!N92)),
LEFT( Y$37, FIND(",",Y$37)-1) &amp; "=" &amp; $AH130 &amp; RIGHT( Y$37, LEN(Y$37) + 1 - FIND(",",Y$37))))</f>
        <v>fadeOff=closeURL,0.6</v>
      </c>
      <c r="Z130" s="81" t="str">
        <f>IF($E130="",
( IF(scriv!AJ92&lt;&gt;"", LEFT( scriv!AJ92, FIND(",",scriv!AJ92)-1) &amp; "=" &amp; $AH130 &amp; RIGHT( scriv!AJ92, LEN(scriv!AJ92) + 1 - FIND(",",scriv!AJ92)),
  IF($Z$36&lt;&gt;"",LEFT( Z$36, FIND(",",Z$36)-1) &amp; "=" &amp; $AH130 &amp; RIGHT( Z$36, LEN(Z$36) + 1 - FIND(",",Z$36)),""))),
IF(scriv!O92&lt;&gt;"", LEFT( scriv!O92, FIND(",",scriv!O92)-1) &amp; "=" &amp; $AH130 &amp; RIGHT( scriv!O92, LEN(scriv!O92) + 1 - FIND(",",scriv!O92)),
LEFT( Z$37, FIND(",",Z$37)-1) &amp; "=" &amp; $AH130 &amp; RIGHT( Z$37, LEN(Z$37) + 1 - FIND(",",Z$37))))</f>
        <v>drawOpen=closeURL,1.2</v>
      </c>
      <c r="AA130" s="81" t="str">
        <f>IF($E130="",
( IF(scriv!AK92&lt;&gt;"", LEFT( scriv!AK92, FIND(",",scriv!AK92)-1) &amp; "=" &amp; $AH130 &amp; RIGHT( scriv!AK92, LEN(scriv!AK92) + 1 - FIND(",",scriv!AK92)),
  IF($AA$36&lt;&gt;"",LEFT( AA$36, FIND(",",AA$36)-1) &amp; "=" &amp; $AH130 &amp; RIGHT( AA$36, LEN(AA$36) + 1 - FIND(",",AA$36)),""))),
IF(scriv!P92&lt;&gt;"", LEFT( scriv!P92, FIND(",",scriv!P92)-1) &amp; "=" &amp; $AH130 &amp; RIGHT( scriv!P92, LEN(scriv!P92) + 1 - FIND(",",scriv!P92)),
LEFT( AA$37, FIND(",",AA$37)-1) &amp; "=" &amp; $AH130 &amp; RIGHT( AA$37, LEN(AA$37) + 1 - FIND(",",AA$37))))</f>
        <v>drawClose=closeURL,1.2</v>
      </c>
      <c r="AB130" s="167" t="str">
        <f t="shared" si="47"/>
        <v>noTitle</v>
      </c>
      <c r="AC130" s="167"/>
      <c r="AD130" s="45"/>
      <c r="AE130" s="168"/>
      <c r="AF130" s="169" t="str">
        <f>IF(D130="",scriv!B92,"")</f>
        <v>2.11.29</v>
      </c>
      <c r="AG130" s="170" t="str">
        <f t="shared" si="50"/>
        <v/>
      </c>
      <c r="AH130" s="169" t="str">
        <f t="shared" si="51"/>
        <v>closeURL</v>
      </c>
      <c r="AI130" s="169" t="str">
        <f t="shared" si="52"/>
        <v>closeURL</v>
      </c>
      <c r="AJ130" s="86">
        <f>ROUNDDOWN( (LEN(scriv!B92)+1) / 2, 0 )</f>
        <v>4</v>
      </c>
      <c r="AK130" s="82">
        <f t="shared" si="53"/>
        <v>2</v>
      </c>
      <c r="AL130" s="82">
        <f t="shared" si="54"/>
        <v>11</v>
      </c>
      <c r="AM130" s="82">
        <f t="shared" si="55"/>
        <v>29</v>
      </c>
      <c r="AN130" s="82" t="str">
        <f t="shared" si="56"/>
        <v>-</v>
      </c>
      <c r="AO130" s="82" t="str">
        <f t="shared" si="57"/>
        <v>-</v>
      </c>
      <c r="AP130" s="82" t="str">
        <f t="shared" si="58"/>
        <v>-</v>
      </c>
      <c r="AQ130" s="82" t="str">
        <f t="shared" si="59"/>
        <v>-</v>
      </c>
      <c r="AR130" s="82" t="str">
        <f t="shared" si="60"/>
        <v>-</v>
      </c>
      <c r="AT130" s="82">
        <f t="shared" si="61"/>
        <v>2</v>
      </c>
      <c r="AU130" s="82">
        <f ca="1">IF(    MAX(OFFSET(AL130,0,0,MATCH("-",AL130:AL$638,0))) = 0,"",
IFERROR(MAX(OFFSET(AL130,0,0,MATCH("-",AL130:AL$638,0))),""))</f>
        <v>11</v>
      </c>
      <c r="AV130" s="82">
        <f ca="1">IF(    MAX(OFFSET(AM130,0,0,MATCH("-",AM130:AM$638,0))) = 0,"",
IFERROR(MAX(OFFSET(AM130,0,0,MATCH("-",AM130:AM$638,0))),""))</f>
        <v>43</v>
      </c>
      <c r="AW130" s="82" t="str">
        <f ca="1">IF(    MAX(OFFSET(AN130,0,0,MATCH("-",AN130:AN$638,0))) = 0,"",
IFERROR(MAX(OFFSET(AN130,0,0,MATCH("-",AN130:AN$638,0))),""))</f>
        <v/>
      </c>
      <c r="AX130" s="82" t="str">
        <f ca="1">IF(    MAX(OFFSET(AO130,0,0,MATCH("-",AO130:AO$638,0))) = 0,"",
IFERROR(MAX(OFFSET(AO130,0,0,MATCH("-",AO130:AO$638,0))),""))</f>
        <v/>
      </c>
      <c r="AY130" s="82" t="str">
        <f ca="1">IF(    MAX(OFFSET(AP130,0,0,MATCH("-",AP130:AP$638,0))) = 0,"",
IFERROR(MAX(OFFSET(AP130,0,0,MATCH("-",AP130:AP$638,0))),""))</f>
        <v/>
      </c>
      <c r="AZ130" s="82" t="str">
        <f ca="1">IF(    MAX(OFFSET(AQ130,0,0,MATCH("-",AQ130:AQ$638,0))) = 0,"",
IFERROR(MAX(OFFSET(AQ130,0,0,MATCH("-",AQ130:AQ$638,0))),""))</f>
        <v/>
      </c>
      <c r="BA130" s="82" t="str">
        <f ca="1">IF(    MAX(OFFSET(AR130,0,0,MATCH("-",AR130:AR$638,0))) = 0,"",
IFERROR(MAX(OFFSET(AR130,0,0,MATCH("-",AR130:AR$638,0))),""))</f>
        <v/>
      </c>
      <c r="BB130" s="112">
        <f t="shared" ca="1" si="62"/>
        <v>174.48202959830866</v>
      </c>
      <c r="BC130" s="111">
        <f t="shared" ca="1" si="63"/>
        <v>0</v>
      </c>
      <c r="BD130" s="112">
        <f t="shared" ca="1" si="64"/>
        <v>0</v>
      </c>
      <c r="BE130" s="111">
        <f t="shared" ca="1" si="65"/>
        <v>173.46723044397464</v>
      </c>
      <c r="BF130" s="113">
        <f t="shared" ca="1" si="66"/>
        <v>2000</v>
      </c>
      <c r="BG130" s="113">
        <f t="shared" ca="1" si="67"/>
        <v>0</v>
      </c>
      <c r="BH130" s="112">
        <f t="shared" ca="1" si="68"/>
        <v>2000</v>
      </c>
      <c r="BI130" s="112">
        <f t="shared" ca="1" si="69"/>
        <v>173.46723044397464</v>
      </c>
      <c r="BJ130" s="157"/>
      <c r="BK130" s="157"/>
      <c r="BL130" s="158" t="str">
        <f>scriv!AM92</f>
        <v>UNOData</v>
      </c>
      <c r="BM130" s="157"/>
      <c r="BN130" s="157" t="str">
        <f t="shared" si="70"/>
        <v>node</v>
      </c>
      <c r="BO130" s="157"/>
      <c r="BP130" s="159">
        <f t="shared" ca="1" si="71"/>
        <v>1</v>
      </c>
      <c r="BQ130" s="159">
        <f t="shared" ca="1" si="72"/>
        <v>1</v>
      </c>
      <c r="BR130" s="159">
        <f t="shared" si="73"/>
        <v>1</v>
      </c>
      <c r="BS130" s="159" t="str">
        <f t="shared" si="74"/>
        <v>symbol</v>
      </c>
      <c r="BT130" s="157" t="str">
        <f>IF(scriv!V92&lt;&gt;"",scriv!V92,
IF(E130="",IFERROR(VLOOKUP(BL130,$AH$40:$BT$638,39,FALSE),$BT$36),
$BT$37))</f>
        <v>NodeSquare</v>
      </c>
      <c r="BU130" s="166">
        <f t="shared" ca="1" si="75"/>
        <v>2000</v>
      </c>
      <c r="BV130" s="166">
        <f t="shared" ca="1" si="76"/>
        <v>173.47</v>
      </c>
      <c r="BW130" s="166">
        <f t="shared" ca="1" si="77"/>
        <v>0</v>
      </c>
      <c r="BX130" s="166">
        <f t="shared" ca="1" si="78"/>
        <v>0</v>
      </c>
      <c r="BY130" s="180" t="str">
        <f t="shared" si="79"/>
        <v/>
      </c>
      <c r="BZ130" s="180" t="str">
        <f t="shared" si="80"/>
        <v/>
      </c>
      <c r="CA130" s="81" t="str">
        <f>IF(scriv!E92&lt;&gt;"",scriv!E92,"")</f>
        <v/>
      </c>
      <c r="CB130" s="82">
        <f t="shared" si="49"/>
        <v>0</v>
      </c>
      <c r="CC130" s="82" t="str">
        <f t="shared" si="81"/>
        <v>2.11.29</v>
      </c>
      <c r="CD130" s="82" t="str">
        <f t="shared" si="82"/>
        <v>11.29</v>
      </c>
      <c r="CE130" s="82" t="str">
        <f t="shared" si="83"/>
        <v>29</v>
      </c>
      <c r="CF130" s="82" t="str">
        <f t="shared" si="84"/>
        <v>-</v>
      </c>
      <c r="CG130" s="82" t="str">
        <f t="shared" si="85"/>
        <v>-</v>
      </c>
      <c r="CH130" s="82" t="str">
        <f t="shared" si="86"/>
        <v>-</v>
      </c>
      <c r="CI130" s="82" t="str">
        <f t="shared" si="87"/>
        <v>-</v>
      </c>
      <c r="CJ130" s="82" t="str">
        <f t="shared" si="88"/>
        <v>-</v>
      </c>
      <c r="CK130" s="82" t="str">
        <f t="shared" si="89"/>
        <v>-</v>
      </c>
    </row>
    <row r="131" spans="1:89" s="82" customFormat="1" ht="18" customHeight="1">
      <c r="A131" s="81" t="str">
        <f>scriv!AL93</f>
        <v>onFunction</v>
      </c>
      <c r="B131" s="81" t="str">
        <f>IF(scriv!D93&lt;&gt;"",scriv!D93,"")</f>
        <v>onFunction</v>
      </c>
      <c r="C131" s="81" t="str">
        <f>IF( scriv!AP93&lt;&gt;"", IF(D131&lt;&gt;"","connection ","")&amp;scriv!AP93,IF(D131&lt;&gt;"","connection",""))</f>
        <v/>
      </c>
      <c r="D131" s="82" t="str">
        <f>scriv!AN93</f>
        <v/>
      </c>
      <c r="E131" s="82" t="str">
        <f>scriv!AO93</f>
        <v/>
      </c>
      <c r="F131" s="156">
        <f>ROW()</f>
        <v>131</v>
      </c>
      <c r="G131" s="288">
        <f>scriv!AC93</f>
        <v>0</v>
      </c>
      <c r="H131" s="288">
        <f>scriv!AD93</f>
        <v>0</v>
      </c>
      <c r="I131" s="81" t="str">
        <f>IF(scriv!AE93&lt;&gt;"",scriv!AE93,J131)</f>
        <v>An optional function that is run when the UNO is turned on ‚Äì¬†replaces the default function: display: inline.</v>
      </c>
      <c r="J131" s="81" t="str">
        <f>IF(scriv!AF93&lt;&gt;"",scriv!AF93,"")</f>
        <v>An optional function that is run when the UNO is turned on ‚Äì¬†replaces the default function: display: inline.</v>
      </c>
      <c r="K131" s="82" t="str">
        <f>IF(scriv!Y93&lt;&gt;"",scriv!Y93,$K$36)</f>
        <v>none</v>
      </c>
      <c r="L131" s="82">
        <f>IF(scriv!Z93&lt;&gt;"",scriv!Z93,$L$36)</f>
        <v>0</v>
      </c>
      <c r="M131" s="82" t="str">
        <f>IF(scriv!AA93&lt;&gt;"",scriv!AA93,$M$36)</f>
        <v>OpenClose</v>
      </c>
      <c r="N131" s="82">
        <f>IF(scriv!AB93&lt;&gt;"",scriv!AB93,$N$36)</f>
        <v>0</v>
      </c>
      <c r="O131" s="119" t="str">
        <f t="shared" si="48"/>
        <v/>
      </c>
      <c r="P131" s="81" t="str">
        <f>IF(scriv!I93&lt;&gt;"",scriv!I93,"")</f>
        <v/>
      </c>
      <c r="Q131" s="81" t="str">
        <f>IF(scriv!J93&lt;&gt;"",scriv!J93,"")</f>
        <v/>
      </c>
      <c r="R131" s="81">
        <f>IF(scriv!K93&lt;&gt;"",scriv!K93,
IF(I131&lt;&gt;"",1,$R$36))</f>
        <v>1</v>
      </c>
      <c r="S131" s="81" t="str">
        <f>IF(scriv!L93&lt;&gt;"",scriv!L93,
IF(scriv!AF93&lt;&gt;"",$S$36,"none"))</f>
        <v>hover</v>
      </c>
      <c r="T131" s="81" t="str">
        <f>IF(scriv!Q93&lt;&gt;"",scriv!Q93,"")</f>
        <v/>
      </c>
      <c r="U131" s="81" t="str">
        <f>IF(scriv!R93&lt;&gt;"",scriv!R93,"")</f>
        <v/>
      </c>
      <c r="V131" s="81" t="str">
        <f>IF(scriv!S93&lt;&gt;"",scriv!S93,"")</f>
        <v/>
      </c>
      <c r="W131" s="81" t="str">
        <f>IF(scriv!T93&lt;&gt;"",scriv!T93,"")</f>
        <v/>
      </c>
      <c r="X131" s="81" t="str">
        <f>IF($E131="",
( IF(scriv!AH93&lt;&gt;"", LEFT( scriv!AH93, FIND(",",scriv!AH93)-1) &amp; "=" &amp; $AH131 &amp; RIGHT( scriv!AH93, LEN(scriv!AH93) + 1 - FIND(",",scriv!AH93)),
  IF($X$36&lt;&gt;"",LEFT( X$36, FIND(",",X$36)-1) &amp; "=" &amp; $AH131 &amp; RIGHT( X$36, LEN(X$36) + 1 - FIND(",",X$36)),""))),
IF(scriv!M93&lt;&gt;"", LEFT( scriv!M93, FIND(",",scriv!M93)-1) &amp; "=" &amp; $AH131 &amp; RIGHT( scriv!M93, LEN(scriv!M93) + 1 - FIND(",",scriv!M93)),
LEFT( X$37, FIND(",",X$37)-1) &amp; "=" &amp; $AH131 &amp; RIGHT( X$37, LEN(X$37) + 1 - FIND(",",X$37))))</f>
        <v>fadeOn=onFunction,0.6</v>
      </c>
      <c r="Y131" s="81" t="str">
        <f>IF($E131="",
( IF(scriv!AI93&lt;&gt;"", LEFT( scriv!AI93, FIND(",",scriv!AI93)-1) &amp; "=" &amp; $AH131 &amp; RIGHT( scriv!AI93, LEN(scriv!AI93) + 1 - FIND(",",scriv!AI93)),
  IF($Y$36&lt;&gt;"",LEFT( Y$36, FIND(",",Y$36)-1) &amp; "=" &amp; $AH131 &amp; RIGHT( Y$36, LEN(Y$36) + 1 - FIND(",",Y$36)),""))),
IF(scriv!N93&lt;&gt;"", LEFT( scriv!N93, FIND(",",scriv!N93)-1) &amp; "=" &amp; $AH131 &amp; RIGHT( scriv!N93, LEN(scriv!N93) + 1 - FIND(",",scriv!N93)),
LEFT( Y$37, FIND(",",Y$37)-1) &amp; "=" &amp; $AH131 &amp; RIGHT( Y$37, LEN(Y$37) + 1 - FIND(",",Y$37))))</f>
        <v>fadeOff=onFunction,0.6</v>
      </c>
      <c r="Z131" s="81" t="str">
        <f>IF($E131="",
( IF(scriv!AJ93&lt;&gt;"", LEFT( scriv!AJ93, FIND(",",scriv!AJ93)-1) &amp; "=" &amp; $AH131 &amp; RIGHT( scriv!AJ93, LEN(scriv!AJ93) + 1 - FIND(",",scriv!AJ93)),
  IF($Z$36&lt;&gt;"",LEFT( Z$36, FIND(",",Z$36)-1) &amp; "=" &amp; $AH131 &amp; RIGHT( Z$36, LEN(Z$36) + 1 - FIND(",",Z$36)),""))),
IF(scriv!O93&lt;&gt;"", LEFT( scriv!O93, FIND(",",scriv!O93)-1) &amp; "=" &amp; $AH131 &amp; RIGHT( scriv!O93, LEN(scriv!O93) + 1 - FIND(",",scriv!O93)),
LEFT( Z$37, FIND(",",Z$37)-1) &amp; "=" &amp; $AH131 &amp; RIGHT( Z$37, LEN(Z$37) + 1 - FIND(",",Z$37))))</f>
        <v>drawOpen=onFunction,1.2</v>
      </c>
      <c r="AA131" s="81" t="str">
        <f>IF($E131="",
( IF(scriv!AK93&lt;&gt;"", LEFT( scriv!AK93, FIND(",",scriv!AK93)-1) &amp; "=" &amp; $AH131 &amp; RIGHT( scriv!AK93, LEN(scriv!AK93) + 1 - FIND(",",scriv!AK93)),
  IF($AA$36&lt;&gt;"",LEFT( AA$36, FIND(",",AA$36)-1) &amp; "=" &amp; $AH131 &amp; RIGHT( AA$36, LEN(AA$36) + 1 - FIND(",",AA$36)),""))),
IF(scriv!P93&lt;&gt;"", LEFT( scriv!P93, FIND(",",scriv!P93)-1) &amp; "=" &amp; $AH131 &amp; RIGHT( scriv!P93, LEN(scriv!P93) + 1 - FIND(",",scriv!P93)),
LEFT( AA$37, FIND(",",AA$37)-1) &amp; "=" &amp; $AH131 &amp; RIGHT( AA$37, LEN(AA$37) + 1 - FIND(",",AA$37))))</f>
        <v>drawClose=onFunction,1.2</v>
      </c>
      <c r="AB131" s="167" t="str">
        <f t="shared" si="47"/>
        <v>noTitle</v>
      </c>
      <c r="AC131" s="167"/>
      <c r="AD131" s="45"/>
      <c r="AE131" s="168"/>
      <c r="AF131" s="169" t="str">
        <f>IF(D131="",scriv!B93,"")</f>
        <v>2.11.30</v>
      </c>
      <c r="AG131" s="170" t="str">
        <f t="shared" si="50"/>
        <v/>
      </c>
      <c r="AH131" s="169" t="str">
        <f t="shared" si="51"/>
        <v>onFunction</v>
      </c>
      <c r="AI131" s="169" t="str">
        <f t="shared" si="52"/>
        <v>onFunction</v>
      </c>
      <c r="AJ131" s="86">
        <f>ROUNDDOWN( (LEN(scriv!B93)+1) / 2, 0 )</f>
        <v>4</v>
      </c>
      <c r="AK131" s="82">
        <f t="shared" si="53"/>
        <v>2</v>
      </c>
      <c r="AL131" s="82">
        <f t="shared" si="54"/>
        <v>11</v>
      </c>
      <c r="AM131" s="82">
        <f t="shared" si="55"/>
        <v>30</v>
      </c>
      <c r="AN131" s="82" t="str">
        <f t="shared" si="56"/>
        <v>-</v>
      </c>
      <c r="AO131" s="82" t="str">
        <f t="shared" si="57"/>
        <v>-</v>
      </c>
      <c r="AP131" s="82" t="str">
        <f t="shared" si="58"/>
        <v>-</v>
      </c>
      <c r="AQ131" s="82" t="str">
        <f t="shared" si="59"/>
        <v>-</v>
      </c>
      <c r="AR131" s="82" t="str">
        <f t="shared" si="60"/>
        <v>-</v>
      </c>
      <c r="AT131" s="82">
        <f t="shared" si="61"/>
        <v>2</v>
      </c>
      <c r="AU131" s="82">
        <f ca="1">IF(    MAX(OFFSET(AL131,0,0,MATCH("-",AL131:AL$638,0))) = 0,"",
IFERROR(MAX(OFFSET(AL131,0,0,MATCH("-",AL131:AL$638,0))),""))</f>
        <v>11</v>
      </c>
      <c r="AV131" s="82">
        <f ca="1">IF(    MAX(OFFSET(AM131,0,0,MATCH("-",AM131:AM$638,0))) = 0,"",
IFERROR(MAX(OFFSET(AM131,0,0,MATCH("-",AM131:AM$638,0))),""))</f>
        <v>43</v>
      </c>
      <c r="AW131" s="82" t="str">
        <f ca="1">IF(    MAX(OFFSET(AN131,0,0,MATCH("-",AN131:AN$638,0))) = 0,"",
IFERROR(MAX(OFFSET(AN131,0,0,MATCH("-",AN131:AN$638,0))),""))</f>
        <v/>
      </c>
      <c r="AX131" s="82" t="str">
        <f ca="1">IF(    MAX(OFFSET(AO131,0,0,MATCH("-",AO131:AO$638,0))) = 0,"",
IFERROR(MAX(OFFSET(AO131,0,0,MATCH("-",AO131:AO$638,0))),""))</f>
        <v/>
      </c>
      <c r="AY131" s="82" t="str">
        <f ca="1">IF(    MAX(OFFSET(AP131,0,0,MATCH("-",AP131:AP$638,0))) = 0,"",
IFERROR(MAX(OFFSET(AP131,0,0,MATCH("-",AP131:AP$638,0))),""))</f>
        <v/>
      </c>
      <c r="AZ131" s="82" t="str">
        <f ca="1">IF(    MAX(OFFSET(AQ131,0,0,MATCH("-",AQ131:AQ$638,0))) = 0,"",
IFERROR(MAX(OFFSET(AQ131,0,0,MATCH("-",AQ131:AQ$638,0))),""))</f>
        <v/>
      </c>
      <c r="BA131" s="82" t="str">
        <f ca="1">IF(    MAX(OFFSET(AR131,0,0,MATCH("-",AR131:AR$638,0))) = 0,"",
IFERROR(MAX(OFFSET(AR131,0,0,MATCH("-",AR131:AR$638,0))),""))</f>
        <v/>
      </c>
      <c r="BB131" s="112">
        <f t="shared" ca="1" si="62"/>
        <v>174.86257928118394</v>
      </c>
      <c r="BC131" s="111">
        <f t="shared" ca="1" si="63"/>
        <v>0</v>
      </c>
      <c r="BD131" s="112">
        <f t="shared" ca="1" si="64"/>
        <v>0</v>
      </c>
      <c r="BE131" s="111">
        <f t="shared" ca="1" si="65"/>
        <v>178.11839323467234</v>
      </c>
      <c r="BF131" s="113">
        <f t="shared" ca="1" si="66"/>
        <v>2000</v>
      </c>
      <c r="BG131" s="113">
        <f t="shared" ca="1" si="67"/>
        <v>0</v>
      </c>
      <c r="BH131" s="112">
        <f t="shared" ca="1" si="68"/>
        <v>2000</v>
      </c>
      <c r="BI131" s="112">
        <f t="shared" ca="1" si="69"/>
        <v>178.11839323467234</v>
      </c>
      <c r="BJ131" s="157"/>
      <c r="BK131" s="157"/>
      <c r="BL131" s="158" t="str">
        <f>scriv!AM93</f>
        <v>UNOData</v>
      </c>
      <c r="BM131" s="157"/>
      <c r="BN131" s="157" t="str">
        <f t="shared" si="70"/>
        <v>node</v>
      </c>
      <c r="BO131" s="157"/>
      <c r="BP131" s="159">
        <f t="shared" ca="1" si="71"/>
        <v>1</v>
      </c>
      <c r="BQ131" s="159">
        <f t="shared" ca="1" si="72"/>
        <v>1</v>
      </c>
      <c r="BR131" s="159">
        <f t="shared" si="73"/>
        <v>1</v>
      </c>
      <c r="BS131" s="159" t="str">
        <f t="shared" si="74"/>
        <v>symbol</v>
      </c>
      <c r="BT131" s="157" t="str">
        <f>IF(scriv!V93&lt;&gt;"",scriv!V93,
IF(E131="",IFERROR(VLOOKUP(BL131,$AH$40:$BT$638,39,FALSE),$BT$36),
$BT$37))</f>
        <v>NodeSquare</v>
      </c>
      <c r="BU131" s="166">
        <f t="shared" ca="1" si="75"/>
        <v>2000</v>
      </c>
      <c r="BV131" s="166">
        <f t="shared" ca="1" si="76"/>
        <v>178.12</v>
      </c>
      <c r="BW131" s="166">
        <f t="shared" ca="1" si="77"/>
        <v>0</v>
      </c>
      <c r="BX131" s="166">
        <f t="shared" ca="1" si="78"/>
        <v>0</v>
      </c>
      <c r="BY131" s="180" t="str">
        <f t="shared" si="79"/>
        <v/>
      </c>
      <c r="BZ131" s="180" t="str">
        <f t="shared" si="80"/>
        <v/>
      </c>
      <c r="CA131" s="81" t="str">
        <f>IF(scriv!E93&lt;&gt;"",scriv!E93,"")</f>
        <v/>
      </c>
      <c r="CB131" s="82">
        <f t="shared" si="49"/>
        <v>0</v>
      </c>
      <c r="CC131" s="82" t="str">
        <f t="shared" si="81"/>
        <v>2.11.30</v>
      </c>
      <c r="CD131" s="82" t="str">
        <f t="shared" si="82"/>
        <v>11.30</v>
      </c>
      <c r="CE131" s="82" t="str">
        <f t="shared" si="83"/>
        <v>30</v>
      </c>
      <c r="CF131" s="82" t="str">
        <f t="shared" si="84"/>
        <v>-</v>
      </c>
      <c r="CG131" s="82" t="str">
        <f t="shared" si="85"/>
        <v>-</v>
      </c>
      <c r="CH131" s="82" t="str">
        <f t="shared" si="86"/>
        <v>-</v>
      </c>
      <c r="CI131" s="82" t="str">
        <f t="shared" si="87"/>
        <v>-</v>
      </c>
      <c r="CJ131" s="82" t="str">
        <f t="shared" si="88"/>
        <v>-</v>
      </c>
      <c r="CK131" s="82" t="str">
        <f t="shared" si="89"/>
        <v>-</v>
      </c>
    </row>
    <row r="132" spans="1:89" s="82" customFormat="1" ht="18" customHeight="1">
      <c r="A132" s="81" t="str">
        <f>scriv!AL94</f>
        <v>offFunction</v>
      </c>
      <c r="B132" s="81" t="str">
        <f>IF(scriv!D94&lt;&gt;"",scriv!D94,"")</f>
        <v>offFunction</v>
      </c>
      <c r="C132" s="81" t="str">
        <f>IF( scriv!AP94&lt;&gt;"", IF(D132&lt;&gt;"","connection ","")&amp;scriv!AP94,IF(D132&lt;&gt;"","connection",""))</f>
        <v/>
      </c>
      <c r="D132" s="82" t="str">
        <f>scriv!AN94</f>
        <v/>
      </c>
      <c r="E132" s="82" t="str">
        <f>scriv!AO94</f>
        <v/>
      </c>
      <c r="F132" s="156">
        <f>ROW()</f>
        <v>132</v>
      </c>
      <c r="G132" s="288">
        <f>scriv!AC94</f>
        <v>0</v>
      </c>
      <c r="H132" s="288">
        <f>scriv!AD94</f>
        <v>0</v>
      </c>
      <c r="I132" s="81" t="str">
        <f>IF(scriv!AE94&lt;&gt;"",scriv!AE94,J132)</f>
        <v>An optional function that is run when the UNO is turned off ‚Äì¬†replaces the default function: display: none.</v>
      </c>
      <c r="J132" s="81" t="str">
        <f>IF(scriv!AF94&lt;&gt;"",scriv!AF94,"")</f>
        <v>An optional function that is run when the UNO is turned off ‚Äì¬†replaces the default function: display: none.</v>
      </c>
      <c r="K132" s="82" t="str">
        <f>IF(scriv!Y94&lt;&gt;"",scriv!Y94,$K$36)</f>
        <v>none</v>
      </c>
      <c r="L132" s="82">
        <f>IF(scriv!Z94&lt;&gt;"",scriv!Z94,$L$36)</f>
        <v>0</v>
      </c>
      <c r="M132" s="82" t="str">
        <f>IF(scriv!AA94&lt;&gt;"",scriv!AA94,$M$36)</f>
        <v>OpenClose</v>
      </c>
      <c r="N132" s="82">
        <f>IF(scriv!AB94&lt;&gt;"",scriv!AB94,$N$36)</f>
        <v>0</v>
      </c>
      <c r="O132" s="119" t="str">
        <f t="shared" si="48"/>
        <v/>
      </c>
      <c r="P132" s="81" t="str">
        <f>IF(scriv!I94&lt;&gt;"",scriv!I94,"")</f>
        <v/>
      </c>
      <c r="Q132" s="81" t="str">
        <f>IF(scriv!J94&lt;&gt;"",scriv!J94,"")</f>
        <v/>
      </c>
      <c r="R132" s="81">
        <f>IF(scriv!K94&lt;&gt;"",scriv!K94,
IF(I132&lt;&gt;"",1,$R$36))</f>
        <v>1</v>
      </c>
      <c r="S132" s="81" t="str">
        <f>IF(scriv!L94&lt;&gt;"",scriv!L94,
IF(scriv!AF94&lt;&gt;"",$S$36,"none"))</f>
        <v>hover</v>
      </c>
      <c r="T132" s="81" t="str">
        <f>IF(scriv!Q94&lt;&gt;"",scriv!Q94,"")</f>
        <v/>
      </c>
      <c r="U132" s="81" t="str">
        <f>IF(scriv!R94&lt;&gt;"",scriv!R94,"")</f>
        <v/>
      </c>
      <c r="V132" s="81" t="str">
        <f>IF(scriv!S94&lt;&gt;"",scriv!S94,"")</f>
        <v/>
      </c>
      <c r="W132" s="81" t="str">
        <f>IF(scriv!T94&lt;&gt;"",scriv!T94,"")</f>
        <v/>
      </c>
      <c r="X132" s="81" t="str">
        <f>IF($E132="",
( IF(scriv!AH94&lt;&gt;"", LEFT( scriv!AH94, FIND(",",scriv!AH94)-1) &amp; "=" &amp; $AH132 &amp; RIGHT( scriv!AH94, LEN(scriv!AH94) + 1 - FIND(",",scriv!AH94)),
  IF($X$36&lt;&gt;"",LEFT( X$36, FIND(",",X$36)-1) &amp; "=" &amp; $AH132 &amp; RIGHT( X$36, LEN(X$36) + 1 - FIND(",",X$36)),""))),
IF(scriv!M94&lt;&gt;"", LEFT( scriv!M94, FIND(",",scriv!M94)-1) &amp; "=" &amp; $AH132 &amp; RIGHT( scriv!M94, LEN(scriv!M94) + 1 - FIND(",",scriv!M94)),
LEFT( X$37, FIND(",",X$37)-1) &amp; "=" &amp; $AH132 &amp; RIGHT( X$37, LEN(X$37) + 1 - FIND(",",X$37))))</f>
        <v>fadeOn=offFunction,0.6</v>
      </c>
      <c r="Y132" s="81" t="str">
        <f>IF($E132="",
( IF(scriv!AI94&lt;&gt;"", LEFT( scriv!AI94, FIND(",",scriv!AI94)-1) &amp; "=" &amp; $AH132 &amp; RIGHT( scriv!AI94, LEN(scriv!AI94) + 1 - FIND(",",scriv!AI94)),
  IF($Y$36&lt;&gt;"",LEFT( Y$36, FIND(",",Y$36)-1) &amp; "=" &amp; $AH132 &amp; RIGHT( Y$36, LEN(Y$36) + 1 - FIND(",",Y$36)),""))),
IF(scriv!N94&lt;&gt;"", LEFT( scriv!N94, FIND(",",scriv!N94)-1) &amp; "=" &amp; $AH132 &amp; RIGHT( scriv!N94, LEN(scriv!N94) + 1 - FIND(",",scriv!N94)),
LEFT( Y$37, FIND(",",Y$37)-1) &amp; "=" &amp; $AH132 &amp; RIGHT( Y$37, LEN(Y$37) + 1 - FIND(",",Y$37))))</f>
        <v>fadeOff=offFunction,0.6</v>
      </c>
      <c r="Z132" s="81" t="str">
        <f>IF($E132="",
( IF(scriv!AJ94&lt;&gt;"", LEFT( scriv!AJ94, FIND(",",scriv!AJ94)-1) &amp; "=" &amp; $AH132 &amp; RIGHT( scriv!AJ94, LEN(scriv!AJ94) + 1 - FIND(",",scriv!AJ94)),
  IF($Z$36&lt;&gt;"",LEFT( Z$36, FIND(",",Z$36)-1) &amp; "=" &amp; $AH132 &amp; RIGHT( Z$36, LEN(Z$36) + 1 - FIND(",",Z$36)),""))),
IF(scriv!O94&lt;&gt;"", LEFT( scriv!O94, FIND(",",scriv!O94)-1) &amp; "=" &amp; $AH132 &amp; RIGHT( scriv!O94, LEN(scriv!O94) + 1 - FIND(",",scriv!O94)),
LEFT( Z$37, FIND(",",Z$37)-1) &amp; "=" &amp; $AH132 &amp; RIGHT( Z$37, LEN(Z$37) + 1 - FIND(",",Z$37))))</f>
        <v>drawOpen=offFunction,1.2</v>
      </c>
      <c r="AA132" s="81" t="str">
        <f>IF($E132="",
( IF(scriv!AK94&lt;&gt;"", LEFT( scriv!AK94, FIND(",",scriv!AK94)-1) &amp; "=" &amp; $AH132 &amp; RIGHT( scriv!AK94, LEN(scriv!AK94) + 1 - FIND(",",scriv!AK94)),
  IF($AA$36&lt;&gt;"",LEFT( AA$36, FIND(",",AA$36)-1) &amp; "=" &amp; $AH132 &amp; RIGHT( AA$36, LEN(AA$36) + 1 - FIND(",",AA$36)),""))),
IF(scriv!P94&lt;&gt;"", LEFT( scriv!P94, FIND(",",scriv!P94)-1) &amp; "=" &amp; $AH132 &amp; RIGHT( scriv!P94, LEN(scriv!P94) + 1 - FIND(",",scriv!P94)),
LEFT( AA$37, FIND(",",AA$37)-1) &amp; "=" &amp; $AH132 &amp; RIGHT( AA$37, LEN(AA$37) + 1 - FIND(",",AA$37))))</f>
        <v>drawClose=offFunction,1.2</v>
      </c>
      <c r="AB132" s="167" t="str">
        <f t="shared" si="47"/>
        <v>noTitle</v>
      </c>
      <c r="AC132" s="167"/>
      <c r="AD132" s="45"/>
      <c r="AE132" s="168"/>
      <c r="AF132" s="169" t="str">
        <f>IF(D132="",scriv!B94,"")</f>
        <v>2.11.31</v>
      </c>
      <c r="AG132" s="170" t="str">
        <f t="shared" si="50"/>
        <v/>
      </c>
      <c r="AH132" s="169" t="str">
        <f t="shared" si="51"/>
        <v>offFunction</v>
      </c>
      <c r="AI132" s="169" t="str">
        <f t="shared" si="52"/>
        <v>offFunction</v>
      </c>
      <c r="AJ132" s="86">
        <f>ROUNDDOWN( (LEN(scriv!B94)+1) / 2, 0 )</f>
        <v>4</v>
      </c>
      <c r="AK132" s="82">
        <f t="shared" si="53"/>
        <v>2</v>
      </c>
      <c r="AL132" s="82">
        <f t="shared" si="54"/>
        <v>11</v>
      </c>
      <c r="AM132" s="82">
        <f t="shared" si="55"/>
        <v>31</v>
      </c>
      <c r="AN132" s="82" t="str">
        <f t="shared" si="56"/>
        <v>-</v>
      </c>
      <c r="AO132" s="82" t="str">
        <f t="shared" si="57"/>
        <v>-</v>
      </c>
      <c r="AP132" s="82" t="str">
        <f t="shared" si="58"/>
        <v>-</v>
      </c>
      <c r="AQ132" s="82" t="str">
        <f t="shared" si="59"/>
        <v>-</v>
      </c>
      <c r="AR132" s="82" t="str">
        <f t="shared" si="60"/>
        <v>-</v>
      </c>
      <c r="AT132" s="82">
        <f t="shared" si="61"/>
        <v>2</v>
      </c>
      <c r="AU132" s="82">
        <f ca="1">IF(    MAX(OFFSET(AL132,0,0,MATCH("-",AL132:AL$638,0))) = 0,"",
IFERROR(MAX(OFFSET(AL132,0,0,MATCH("-",AL132:AL$638,0))),""))</f>
        <v>11</v>
      </c>
      <c r="AV132" s="82">
        <f ca="1">IF(    MAX(OFFSET(AM132,0,0,MATCH("-",AM132:AM$638,0))) = 0,"",
IFERROR(MAX(OFFSET(AM132,0,0,MATCH("-",AM132:AM$638,0))),""))</f>
        <v>43</v>
      </c>
      <c r="AW132" s="82" t="str">
        <f ca="1">IF(    MAX(OFFSET(AN132,0,0,MATCH("-",AN132:AN$638,0))) = 0,"",
IFERROR(MAX(OFFSET(AN132,0,0,MATCH("-",AN132:AN$638,0))),""))</f>
        <v/>
      </c>
      <c r="AX132" s="82" t="str">
        <f ca="1">IF(    MAX(OFFSET(AO132,0,0,MATCH("-",AO132:AO$638,0))) = 0,"",
IFERROR(MAX(OFFSET(AO132,0,0,MATCH("-",AO132:AO$638,0))),""))</f>
        <v/>
      </c>
      <c r="AY132" s="82" t="str">
        <f ca="1">IF(    MAX(OFFSET(AP132,0,0,MATCH("-",AP132:AP$638,0))) = 0,"",
IFERROR(MAX(OFFSET(AP132,0,0,MATCH("-",AP132:AP$638,0))),""))</f>
        <v/>
      </c>
      <c r="AZ132" s="82" t="str">
        <f ca="1">IF(    MAX(OFFSET(AQ132,0,0,MATCH("-",AQ132:AQ$638,0))) = 0,"",
IFERROR(MAX(OFFSET(AQ132,0,0,MATCH("-",AQ132:AQ$638,0))),""))</f>
        <v/>
      </c>
      <c r="BA132" s="82" t="str">
        <f ca="1">IF(    MAX(OFFSET(AR132,0,0,MATCH("-",AR132:AR$638,0))) = 0,"",
IFERROR(MAX(OFFSET(AR132,0,0,MATCH("-",AR132:AR$638,0))),""))</f>
        <v/>
      </c>
      <c r="BB132" s="112">
        <f t="shared" ca="1" si="62"/>
        <v>175.2431289640592</v>
      </c>
      <c r="BC132" s="111">
        <f t="shared" ca="1" si="63"/>
        <v>0</v>
      </c>
      <c r="BD132" s="112">
        <f t="shared" ca="1" si="64"/>
        <v>0</v>
      </c>
      <c r="BE132" s="111">
        <f t="shared" ca="1" si="65"/>
        <v>182.76955602537004</v>
      </c>
      <c r="BF132" s="113">
        <f t="shared" ca="1" si="66"/>
        <v>2000</v>
      </c>
      <c r="BG132" s="113">
        <f t="shared" ca="1" si="67"/>
        <v>0</v>
      </c>
      <c r="BH132" s="112">
        <f t="shared" ca="1" si="68"/>
        <v>2000</v>
      </c>
      <c r="BI132" s="112">
        <f t="shared" ca="1" si="69"/>
        <v>182.76955602537004</v>
      </c>
      <c r="BJ132" s="157"/>
      <c r="BK132" s="157"/>
      <c r="BL132" s="158" t="str">
        <f>scriv!AM94</f>
        <v>UNOData</v>
      </c>
      <c r="BM132" s="157"/>
      <c r="BN132" s="157" t="str">
        <f t="shared" si="70"/>
        <v>node</v>
      </c>
      <c r="BO132" s="157"/>
      <c r="BP132" s="159">
        <f t="shared" ca="1" si="71"/>
        <v>1</v>
      </c>
      <c r="BQ132" s="159">
        <f t="shared" ca="1" si="72"/>
        <v>1</v>
      </c>
      <c r="BR132" s="159">
        <f t="shared" si="73"/>
        <v>1</v>
      </c>
      <c r="BS132" s="159" t="str">
        <f t="shared" si="74"/>
        <v>symbol</v>
      </c>
      <c r="BT132" s="157" t="str">
        <f>IF(scriv!V94&lt;&gt;"",scriv!V94,
IF(E132="",IFERROR(VLOOKUP(BL132,$AH$40:$BT$638,39,FALSE),$BT$36),
$BT$37))</f>
        <v>NodeSquare</v>
      </c>
      <c r="BU132" s="166">
        <f t="shared" ca="1" si="75"/>
        <v>2000</v>
      </c>
      <c r="BV132" s="166">
        <f t="shared" ca="1" si="76"/>
        <v>182.77</v>
      </c>
      <c r="BW132" s="166">
        <f t="shared" ca="1" si="77"/>
        <v>0</v>
      </c>
      <c r="BX132" s="166">
        <f t="shared" ca="1" si="78"/>
        <v>0</v>
      </c>
      <c r="BY132" s="180" t="str">
        <f t="shared" si="79"/>
        <v/>
      </c>
      <c r="BZ132" s="180" t="str">
        <f t="shared" si="80"/>
        <v/>
      </c>
      <c r="CA132" s="81" t="str">
        <f>IF(scriv!E94&lt;&gt;"",scriv!E94,"")</f>
        <v/>
      </c>
      <c r="CB132" s="82">
        <f t="shared" si="49"/>
        <v>0</v>
      </c>
      <c r="CC132" s="82" t="str">
        <f t="shared" si="81"/>
        <v>2.11.31</v>
      </c>
      <c r="CD132" s="82" t="str">
        <f t="shared" si="82"/>
        <v>11.31</v>
      </c>
      <c r="CE132" s="82" t="str">
        <f t="shared" si="83"/>
        <v>31</v>
      </c>
      <c r="CF132" s="82" t="str">
        <f t="shared" si="84"/>
        <v>-</v>
      </c>
      <c r="CG132" s="82" t="str">
        <f t="shared" si="85"/>
        <v>-</v>
      </c>
      <c r="CH132" s="82" t="str">
        <f t="shared" si="86"/>
        <v>-</v>
      </c>
      <c r="CI132" s="82" t="str">
        <f t="shared" si="87"/>
        <v>-</v>
      </c>
      <c r="CJ132" s="82" t="str">
        <f t="shared" si="88"/>
        <v>-</v>
      </c>
      <c r="CK132" s="82" t="str">
        <f t="shared" si="89"/>
        <v>-</v>
      </c>
    </row>
    <row r="133" spans="1:89" s="82" customFormat="1" ht="18" customHeight="1">
      <c r="A133" s="81" t="str">
        <f>scriv!AL95</f>
        <v>openFunction</v>
      </c>
      <c r="B133" s="81" t="str">
        <f>IF(scriv!D95&lt;&gt;"",scriv!D95,"")</f>
        <v>openFunction</v>
      </c>
      <c r="C133" s="81" t="str">
        <f>IF( scriv!AP95&lt;&gt;"", IF(D133&lt;&gt;"","connection ","")&amp;scriv!AP95,IF(D133&lt;&gt;"","connection",""))</f>
        <v/>
      </c>
      <c r="D133" s="82" t="str">
        <f>scriv!AN95</f>
        <v/>
      </c>
      <c r="E133" s="82" t="str">
        <f>scriv!AO95</f>
        <v/>
      </c>
      <c r="F133" s="156">
        <f>ROW()</f>
        <v>133</v>
      </c>
      <c r="G133" s="288">
        <f>scriv!AC95</f>
        <v>0</v>
      </c>
      <c r="H133" s="288">
        <f>scriv!AD95</f>
        <v>0</v>
      </c>
      <c r="I133" s="81" t="str">
        <f>IF(scriv!AE95&lt;&gt;"",scriv!AE95,J133)</f>
        <v>An optional function that is run on this UNO's xxx or vvv when it's opened ‚Äì¬†replaces the default function: display: inline.</v>
      </c>
      <c r="J133" s="81" t="str">
        <f>IF(scriv!AF95&lt;&gt;"",scriv!AF95,"")</f>
        <v>An optional function that is run on this UNO's xxx or vvv when it's opened ‚Äì¬†replaces the default function: display: inline.</v>
      </c>
      <c r="K133" s="82" t="str">
        <f>IF(scriv!Y95&lt;&gt;"",scriv!Y95,$K$36)</f>
        <v>none</v>
      </c>
      <c r="L133" s="82">
        <f>IF(scriv!Z95&lt;&gt;"",scriv!Z95,$L$36)</f>
        <v>0</v>
      </c>
      <c r="M133" s="82" t="str">
        <f>IF(scriv!AA95&lt;&gt;"",scriv!AA95,$M$36)</f>
        <v>OpenClose</v>
      </c>
      <c r="N133" s="82">
        <f>IF(scriv!AB95&lt;&gt;"",scriv!AB95,$N$36)</f>
        <v>0</v>
      </c>
      <c r="O133" s="119" t="str">
        <f t="shared" si="48"/>
        <v/>
      </c>
      <c r="P133" s="81" t="str">
        <f>IF(scriv!I95&lt;&gt;"",scriv!I95,"")</f>
        <v/>
      </c>
      <c r="Q133" s="81" t="str">
        <f>IF(scriv!J95&lt;&gt;"",scriv!J95,"")</f>
        <v/>
      </c>
      <c r="R133" s="81">
        <f>IF(scriv!K95&lt;&gt;"",scriv!K95,
IF(I133&lt;&gt;"",1,$R$36))</f>
        <v>1</v>
      </c>
      <c r="S133" s="81" t="str">
        <f>IF(scriv!L95&lt;&gt;"",scriv!L95,
IF(scriv!AF95&lt;&gt;"",$S$36,"none"))</f>
        <v>hover</v>
      </c>
      <c r="T133" s="81" t="str">
        <f>IF(scriv!Q95&lt;&gt;"",scriv!Q95,"")</f>
        <v/>
      </c>
      <c r="U133" s="81" t="str">
        <f>IF(scriv!R95&lt;&gt;"",scriv!R95,"")</f>
        <v/>
      </c>
      <c r="V133" s="81" t="str">
        <f>IF(scriv!S95&lt;&gt;"",scriv!S95,"")</f>
        <v/>
      </c>
      <c r="W133" s="81" t="str">
        <f>IF(scriv!T95&lt;&gt;"",scriv!T95,"")</f>
        <v/>
      </c>
      <c r="X133" s="81" t="str">
        <f>IF($E133="",
( IF(scriv!AH95&lt;&gt;"", LEFT( scriv!AH95, FIND(",",scriv!AH95)-1) &amp; "=" &amp; $AH133 &amp; RIGHT( scriv!AH95, LEN(scriv!AH95) + 1 - FIND(",",scriv!AH95)),
  IF($X$36&lt;&gt;"",LEFT( X$36, FIND(",",X$36)-1) &amp; "=" &amp; $AH133 &amp; RIGHT( X$36, LEN(X$36) + 1 - FIND(",",X$36)),""))),
IF(scriv!M95&lt;&gt;"", LEFT( scriv!M95, FIND(",",scriv!M95)-1) &amp; "=" &amp; $AH133 &amp; RIGHT( scriv!M95, LEN(scriv!M95) + 1 - FIND(",",scriv!M95)),
LEFT( X$37, FIND(",",X$37)-1) &amp; "=" &amp; $AH133 &amp; RIGHT( X$37, LEN(X$37) + 1 - FIND(",",X$37))))</f>
        <v>fadeOn=openFunction,0.6</v>
      </c>
      <c r="Y133" s="81" t="str">
        <f>IF($E133="",
( IF(scriv!AI95&lt;&gt;"", LEFT( scriv!AI95, FIND(",",scriv!AI95)-1) &amp; "=" &amp; $AH133 &amp; RIGHT( scriv!AI95, LEN(scriv!AI95) + 1 - FIND(",",scriv!AI95)),
  IF($Y$36&lt;&gt;"",LEFT( Y$36, FIND(",",Y$36)-1) &amp; "=" &amp; $AH133 &amp; RIGHT( Y$36, LEN(Y$36) + 1 - FIND(",",Y$36)),""))),
IF(scriv!N95&lt;&gt;"", LEFT( scriv!N95, FIND(",",scriv!N95)-1) &amp; "=" &amp; $AH133 &amp; RIGHT( scriv!N95, LEN(scriv!N95) + 1 - FIND(",",scriv!N95)),
LEFT( Y$37, FIND(",",Y$37)-1) &amp; "=" &amp; $AH133 &amp; RIGHT( Y$37, LEN(Y$37) + 1 - FIND(",",Y$37))))</f>
        <v>fadeOff=openFunction,0.6</v>
      </c>
      <c r="Z133" s="81" t="str">
        <f>IF($E133="",
( IF(scriv!AJ95&lt;&gt;"", LEFT( scriv!AJ95, FIND(",",scriv!AJ95)-1) &amp; "=" &amp; $AH133 &amp; RIGHT( scriv!AJ95, LEN(scriv!AJ95) + 1 - FIND(",",scriv!AJ95)),
  IF($Z$36&lt;&gt;"",LEFT( Z$36, FIND(",",Z$36)-1) &amp; "=" &amp; $AH133 &amp; RIGHT( Z$36, LEN(Z$36) + 1 - FIND(",",Z$36)),""))),
IF(scriv!O95&lt;&gt;"", LEFT( scriv!O95, FIND(",",scriv!O95)-1) &amp; "=" &amp; $AH133 &amp; RIGHT( scriv!O95, LEN(scriv!O95) + 1 - FIND(",",scriv!O95)),
LEFT( Z$37, FIND(",",Z$37)-1) &amp; "=" &amp; $AH133 &amp; RIGHT( Z$37, LEN(Z$37) + 1 - FIND(",",Z$37))))</f>
        <v>drawOpen=openFunction,1.2</v>
      </c>
      <c r="AA133" s="81" t="str">
        <f>IF($E133="",
( IF(scriv!AK95&lt;&gt;"", LEFT( scriv!AK95, FIND(",",scriv!AK95)-1) &amp; "=" &amp; $AH133 &amp; RIGHT( scriv!AK95, LEN(scriv!AK95) + 1 - FIND(",",scriv!AK95)),
  IF($AA$36&lt;&gt;"",LEFT( AA$36, FIND(",",AA$36)-1) &amp; "=" &amp; $AH133 &amp; RIGHT( AA$36, LEN(AA$36) + 1 - FIND(",",AA$36)),""))),
IF(scriv!P95&lt;&gt;"", LEFT( scriv!P95, FIND(",",scriv!P95)-1) &amp; "=" &amp; $AH133 &amp; RIGHT( scriv!P95, LEN(scriv!P95) + 1 - FIND(",",scriv!P95)),
LEFT( AA$37, FIND(",",AA$37)-1) &amp; "=" &amp; $AH133 &amp; RIGHT( AA$37, LEN(AA$37) + 1 - FIND(",",AA$37))))</f>
        <v>drawClose=openFunction,1.2</v>
      </c>
      <c r="AB133" s="167" t="str">
        <f t="shared" si="47"/>
        <v>noTitle</v>
      </c>
      <c r="AC133" s="167"/>
      <c r="AD133" s="45"/>
      <c r="AE133" s="168"/>
      <c r="AF133" s="169" t="str">
        <f>IF(D133="",scriv!B95,"")</f>
        <v>2.11.32</v>
      </c>
      <c r="AG133" s="170" t="str">
        <f t="shared" si="50"/>
        <v/>
      </c>
      <c r="AH133" s="169" t="str">
        <f t="shared" si="51"/>
        <v>openFunction</v>
      </c>
      <c r="AI133" s="169" t="str">
        <f t="shared" si="52"/>
        <v>openFunction</v>
      </c>
      <c r="AJ133" s="86">
        <f>ROUNDDOWN( (LEN(scriv!B95)+1) / 2, 0 )</f>
        <v>4</v>
      </c>
      <c r="AK133" s="82">
        <f t="shared" si="53"/>
        <v>2</v>
      </c>
      <c r="AL133" s="82">
        <f t="shared" si="54"/>
        <v>11</v>
      </c>
      <c r="AM133" s="82">
        <f t="shared" si="55"/>
        <v>32</v>
      </c>
      <c r="AN133" s="82" t="str">
        <f t="shared" si="56"/>
        <v>-</v>
      </c>
      <c r="AO133" s="82" t="str">
        <f t="shared" si="57"/>
        <v>-</v>
      </c>
      <c r="AP133" s="82" t="str">
        <f t="shared" si="58"/>
        <v>-</v>
      </c>
      <c r="AQ133" s="82" t="str">
        <f t="shared" si="59"/>
        <v>-</v>
      </c>
      <c r="AR133" s="82" t="str">
        <f t="shared" si="60"/>
        <v>-</v>
      </c>
      <c r="AT133" s="82">
        <f t="shared" si="61"/>
        <v>2</v>
      </c>
      <c r="AU133" s="82">
        <f ca="1">IF(    MAX(OFFSET(AL133,0,0,MATCH("-",AL133:AL$638,0))) = 0,"",
IFERROR(MAX(OFFSET(AL133,0,0,MATCH("-",AL133:AL$638,0))),""))</f>
        <v>11</v>
      </c>
      <c r="AV133" s="82">
        <f ca="1">IF(    MAX(OFFSET(AM133,0,0,MATCH("-",AM133:AM$638,0))) = 0,"",
IFERROR(MAX(OFFSET(AM133,0,0,MATCH("-",AM133:AM$638,0))),""))</f>
        <v>43</v>
      </c>
      <c r="AW133" s="82" t="str">
        <f ca="1">IF(    MAX(OFFSET(AN133,0,0,MATCH("-",AN133:AN$638,0))) = 0,"",
IFERROR(MAX(OFFSET(AN133,0,0,MATCH("-",AN133:AN$638,0))),""))</f>
        <v/>
      </c>
      <c r="AX133" s="82" t="str">
        <f ca="1">IF(    MAX(OFFSET(AO133,0,0,MATCH("-",AO133:AO$638,0))) = 0,"",
IFERROR(MAX(OFFSET(AO133,0,0,MATCH("-",AO133:AO$638,0))),""))</f>
        <v/>
      </c>
      <c r="AY133" s="82" t="str">
        <f ca="1">IF(    MAX(OFFSET(AP133,0,0,MATCH("-",AP133:AP$638,0))) = 0,"",
IFERROR(MAX(OFFSET(AP133,0,0,MATCH("-",AP133:AP$638,0))),""))</f>
        <v/>
      </c>
      <c r="AZ133" s="82" t="str">
        <f ca="1">IF(    MAX(OFFSET(AQ133,0,0,MATCH("-",AQ133:AQ$638,0))) = 0,"",
IFERROR(MAX(OFFSET(AQ133,0,0,MATCH("-",AQ133:AQ$638,0))),""))</f>
        <v/>
      </c>
      <c r="BA133" s="82" t="str">
        <f ca="1">IF(    MAX(OFFSET(AR133,0,0,MATCH("-",AR133:AR$638,0))) = 0,"",
IFERROR(MAX(OFFSET(AR133,0,0,MATCH("-",AR133:AR$638,0))),""))</f>
        <v/>
      </c>
      <c r="BB133" s="112">
        <f t="shared" ca="1" si="62"/>
        <v>175.62367864693445</v>
      </c>
      <c r="BC133" s="111">
        <f t="shared" ca="1" si="63"/>
        <v>0</v>
      </c>
      <c r="BD133" s="112">
        <f t="shared" ca="1" si="64"/>
        <v>0</v>
      </c>
      <c r="BE133" s="111">
        <f t="shared" ca="1" si="65"/>
        <v>187.42071881606768</v>
      </c>
      <c r="BF133" s="113">
        <f t="shared" ca="1" si="66"/>
        <v>2000</v>
      </c>
      <c r="BG133" s="113">
        <f t="shared" ca="1" si="67"/>
        <v>0</v>
      </c>
      <c r="BH133" s="112">
        <f t="shared" ca="1" si="68"/>
        <v>2000</v>
      </c>
      <c r="BI133" s="112">
        <f t="shared" ca="1" si="69"/>
        <v>187.42071881606768</v>
      </c>
      <c r="BJ133" s="157"/>
      <c r="BK133" s="157"/>
      <c r="BL133" s="158" t="str">
        <f>scriv!AM95</f>
        <v>UNOData</v>
      </c>
      <c r="BM133" s="157"/>
      <c r="BN133" s="157" t="str">
        <f t="shared" si="70"/>
        <v>node</v>
      </c>
      <c r="BO133" s="157"/>
      <c r="BP133" s="159">
        <f t="shared" ca="1" si="71"/>
        <v>1</v>
      </c>
      <c r="BQ133" s="159">
        <f t="shared" ca="1" si="72"/>
        <v>1</v>
      </c>
      <c r="BR133" s="159">
        <f t="shared" si="73"/>
        <v>1</v>
      </c>
      <c r="BS133" s="159" t="str">
        <f t="shared" si="74"/>
        <v>symbol</v>
      </c>
      <c r="BT133" s="157" t="str">
        <f>IF(scriv!V95&lt;&gt;"",scriv!V95,
IF(E133="",IFERROR(VLOOKUP(BL133,$AH$40:$BT$638,39,FALSE),$BT$36),
$BT$37))</f>
        <v>NodeSquare</v>
      </c>
      <c r="BU133" s="166">
        <f t="shared" ca="1" si="75"/>
        <v>2000</v>
      </c>
      <c r="BV133" s="166">
        <f t="shared" ca="1" si="76"/>
        <v>187.42</v>
      </c>
      <c r="BW133" s="166">
        <f t="shared" ca="1" si="77"/>
        <v>0</v>
      </c>
      <c r="BX133" s="166">
        <f t="shared" ca="1" si="78"/>
        <v>0</v>
      </c>
      <c r="BY133" s="180" t="str">
        <f t="shared" si="79"/>
        <v/>
      </c>
      <c r="BZ133" s="180" t="str">
        <f t="shared" si="80"/>
        <v/>
      </c>
      <c r="CA133" s="81" t="str">
        <f>IF(scriv!E95&lt;&gt;"",scriv!E95,"")</f>
        <v/>
      </c>
      <c r="CB133" s="82">
        <f t="shared" si="49"/>
        <v>0</v>
      </c>
      <c r="CC133" s="82" t="str">
        <f t="shared" si="81"/>
        <v>2.11.32</v>
      </c>
      <c r="CD133" s="82" t="str">
        <f t="shared" si="82"/>
        <v>11.32</v>
      </c>
      <c r="CE133" s="82" t="str">
        <f t="shared" si="83"/>
        <v>32</v>
      </c>
      <c r="CF133" s="82" t="str">
        <f t="shared" si="84"/>
        <v>-</v>
      </c>
      <c r="CG133" s="82" t="str">
        <f t="shared" si="85"/>
        <v>-</v>
      </c>
      <c r="CH133" s="82" t="str">
        <f t="shared" si="86"/>
        <v>-</v>
      </c>
      <c r="CI133" s="82" t="str">
        <f t="shared" si="87"/>
        <v>-</v>
      </c>
      <c r="CJ133" s="82" t="str">
        <f t="shared" si="88"/>
        <v>-</v>
      </c>
      <c r="CK133" s="82" t="str">
        <f t="shared" si="89"/>
        <v>-</v>
      </c>
    </row>
    <row r="134" spans="1:89" s="82" customFormat="1" ht="18" customHeight="1">
      <c r="A134" s="81" t="str">
        <f>scriv!AL96</f>
        <v>closeFunction</v>
      </c>
      <c r="B134" s="81" t="str">
        <f>IF(scriv!D96&lt;&gt;"",scriv!D96,"")</f>
        <v>closeFunction</v>
      </c>
      <c r="C134" s="81" t="str">
        <f>IF( scriv!AP96&lt;&gt;"", IF(D134&lt;&gt;"","connection ","")&amp;scriv!AP96,IF(D134&lt;&gt;"","connection",""))</f>
        <v/>
      </c>
      <c r="D134" s="82" t="str">
        <f>scriv!AN96</f>
        <v/>
      </c>
      <c r="E134" s="82" t="str">
        <f>scriv!AO96</f>
        <v/>
      </c>
      <c r="F134" s="156">
        <f>ROW()</f>
        <v>134</v>
      </c>
      <c r="G134" s="288">
        <f>scriv!AC96</f>
        <v>0</v>
      </c>
      <c r="H134" s="288">
        <f>scriv!AD96</f>
        <v>0</v>
      </c>
      <c r="I134" s="81" t="str">
        <f>IF(scriv!AE96&lt;&gt;"",scriv!AE96,J134)</f>
        <v>An optional function that is run on this UNO's xxx or vvv when it's closed ‚Äì¬†replaces the default function: display: none.</v>
      </c>
      <c r="J134" s="81" t="str">
        <f>IF(scriv!AF96&lt;&gt;"",scriv!AF96,"")</f>
        <v>An optional function that is run on this UNO's xxx or vvv when it's closed ‚Äì¬†replaces the default function: display: none.</v>
      </c>
      <c r="K134" s="82" t="str">
        <f>IF(scriv!Y96&lt;&gt;"",scriv!Y96,$K$36)</f>
        <v>none</v>
      </c>
      <c r="L134" s="82">
        <f>IF(scriv!Z96&lt;&gt;"",scriv!Z96,$L$36)</f>
        <v>0</v>
      </c>
      <c r="M134" s="82" t="str">
        <f>IF(scriv!AA96&lt;&gt;"",scriv!AA96,$M$36)</f>
        <v>OpenClose</v>
      </c>
      <c r="N134" s="82">
        <f>IF(scriv!AB96&lt;&gt;"",scriv!AB96,$N$36)</f>
        <v>0</v>
      </c>
      <c r="O134" s="119" t="str">
        <f t="shared" si="48"/>
        <v/>
      </c>
      <c r="P134" s="81" t="str">
        <f>IF(scriv!I96&lt;&gt;"",scriv!I96,"")</f>
        <v/>
      </c>
      <c r="Q134" s="81" t="str">
        <f>IF(scriv!J96&lt;&gt;"",scriv!J96,"")</f>
        <v/>
      </c>
      <c r="R134" s="81">
        <f>IF(scriv!K96&lt;&gt;"",scriv!K96,
IF(I134&lt;&gt;"",1,$R$36))</f>
        <v>1</v>
      </c>
      <c r="S134" s="81" t="str">
        <f>IF(scriv!L96&lt;&gt;"",scriv!L96,
IF(scriv!AF96&lt;&gt;"",$S$36,"none"))</f>
        <v>hover</v>
      </c>
      <c r="T134" s="81" t="str">
        <f>IF(scriv!Q96&lt;&gt;"",scriv!Q96,"")</f>
        <v/>
      </c>
      <c r="U134" s="81" t="str">
        <f>IF(scriv!R96&lt;&gt;"",scriv!R96,"")</f>
        <v/>
      </c>
      <c r="V134" s="81" t="str">
        <f>IF(scriv!S96&lt;&gt;"",scriv!S96,"")</f>
        <v/>
      </c>
      <c r="W134" s="81" t="str">
        <f>IF(scriv!T96&lt;&gt;"",scriv!T96,"")</f>
        <v/>
      </c>
      <c r="X134" s="81" t="str">
        <f>IF($E134="",
( IF(scriv!AH96&lt;&gt;"", LEFT( scriv!AH96, FIND(",",scriv!AH96)-1) &amp; "=" &amp; $AH134 &amp; RIGHT( scriv!AH96, LEN(scriv!AH96) + 1 - FIND(",",scriv!AH96)),
  IF($X$36&lt;&gt;"",LEFT( X$36, FIND(",",X$36)-1) &amp; "=" &amp; $AH134 &amp; RIGHT( X$36, LEN(X$36) + 1 - FIND(",",X$36)),""))),
IF(scriv!M96&lt;&gt;"", LEFT( scriv!M96, FIND(",",scriv!M96)-1) &amp; "=" &amp; $AH134 &amp; RIGHT( scriv!M96, LEN(scriv!M96) + 1 - FIND(",",scriv!M96)),
LEFT( X$37, FIND(",",X$37)-1) &amp; "=" &amp; $AH134 &amp; RIGHT( X$37, LEN(X$37) + 1 - FIND(",",X$37))))</f>
        <v>fadeOn=closeFunction,0.6</v>
      </c>
      <c r="Y134" s="81" t="str">
        <f>IF($E134="",
( IF(scriv!AI96&lt;&gt;"", LEFT( scriv!AI96, FIND(",",scriv!AI96)-1) &amp; "=" &amp; $AH134 &amp; RIGHT( scriv!AI96, LEN(scriv!AI96) + 1 - FIND(",",scriv!AI96)),
  IF($Y$36&lt;&gt;"",LEFT( Y$36, FIND(",",Y$36)-1) &amp; "=" &amp; $AH134 &amp; RIGHT( Y$36, LEN(Y$36) + 1 - FIND(",",Y$36)),""))),
IF(scriv!N96&lt;&gt;"", LEFT( scriv!N96, FIND(",",scriv!N96)-1) &amp; "=" &amp; $AH134 &amp; RIGHT( scriv!N96, LEN(scriv!N96) + 1 - FIND(",",scriv!N96)),
LEFT( Y$37, FIND(",",Y$37)-1) &amp; "=" &amp; $AH134 &amp; RIGHT( Y$37, LEN(Y$37) + 1 - FIND(",",Y$37))))</f>
        <v>fadeOff=closeFunction,0.6</v>
      </c>
      <c r="Z134" s="81" t="str">
        <f>IF($E134="",
( IF(scriv!AJ96&lt;&gt;"", LEFT( scriv!AJ96, FIND(",",scriv!AJ96)-1) &amp; "=" &amp; $AH134 &amp; RIGHT( scriv!AJ96, LEN(scriv!AJ96) + 1 - FIND(",",scriv!AJ96)),
  IF($Z$36&lt;&gt;"",LEFT( Z$36, FIND(",",Z$36)-1) &amp; "=" &amp; $AH134 &amp; RIGHT( Z$36, LEN(Z$36) + 1 - FIND(",",Z$36)),""))),
IF(scriv!O96&lt;&gt;"", LEFT( scriv!O96, FIND(",",scriv!O96)-1) &amp; "=" &amp; $AH134 &amp; RIGHT( scriv!O96, LEN(scriv!O96) + 1 - FIND(",",scriv!O96)),
LEFT( Z$37, FIND(",",Z$37)-1) &amp; "=" &amp; $AH134 &amp; RIGHT( Z$37, LEN(Z$37) + 1 - FIND(",",Z$37))))</f>
        <v>drawOpen=closeFunction,1.2</v>
      </c>
      <c r="AA134" s="81" t="str">
        <f>IF($E134="",
( IF(scriv!AK96&lt;&gt;"", LEFT( scriv!AK96, FIND(",",scriv!AK96)-1) &amp; "=" &amp; $AH134 &amp; RIGHT( scriv!AK96, LEN(scriv!AK96) + 1 - FIND(",",scriv!AK96)),
  IF($AA$36&lt;&gt;"",LEFT( AA$36, FIND(",",AA$36)-1) &amp; "=" &amp; $AH134 &amp; RIGHT( AA$36, LEN(AA$36) + 1 - FIND(",",AA$36)),""))),
IF(scriv!P96&lt;&gt;"", LEFT( scriv!P96, FIND(",",scriv!P96)-1) &amp; "=" &amp; $AH134 &amp; RIGHT( scriv!P96, LEN(scriv!P96) + 1 - FIND(",",scriv!P96)),
LEFT( AA$37, FIND(",",AA$37)-1) &amp; "=" &amp; $AH134 &amp; RIGHT( AA$37, LEN(AA$37) + 1 - FIND(",",AA$37))))</f>
        <v>drawClose=closeFunction,1.2</v>
      </c>
      <c r="AB134" s="167" t="str">
        <f t="shared" si="47"/>
        <v>noTitle</v>
      </c>
      <c r="AC134" s="167"/>
      <c r="AD134" s="45"/>
      <c r="AE134" s="168"/>
      <c r="AF134" s="169" t="str">
        <f>IF(D134="",scriv!B96,"")</f>
        <v>2.11.33</v>
      </c>
      <c r="AG134" s="170" t="str">
        <f t="shared" si="50"/>
        <v/>
      </c>
      <c r="AH134" s="169" t="str">
        <f t="shared" si="51"/>
        <v>closeFunction</v>
      </c>
      <c r="AI134" s="169" t="str">
        <f t="shared" si="52"/>
        <v>closeFunction</v>
      </c>
      <c r="AJ134" s="86">
        <f>ROUNDDOWN( (LEN(scriv!B96)+1) / 2, 0 )</f>
        <v>4</v>
      </c>
      <c r="AK134" s="82">
        <f t="shared" si="53"/>
        <v>2</v>
      </c>
      <c r="AL134" s="82">
        <f t="shared" si="54"/>
        <v>11</v>
      </c>
      <c r="AM134" s="82">
        <f t="shared" si="55"/>
        <v>33</v>
      </c>
      <c r="AN134" s="82" t="str">
        <f t="shared" si="56"/>
        <v>-</v>
      </c>
      <c r="AO134" s="82" t="str">
        <f t="shared" si="57"/>
        <v>-</v>
      </c>
      <c r="AP134" s="82" t="str">
        <f t="shared" si="58"/>
        <v>-</v>
      </c>
      <c r="AQ134" s="82" t="str">
        <f t="shared" si="59"/>
        <v>-</v>
      </c>
      <c r="AR134" s="82" t="str">
        <f t="shared" si="60"/>
        <v>-</v>
      </c>
      <c r="AT134" s="82">
        <f t="shared" si="61"/>
        <v>2</v>
      </c>
      <c r="AU134" s="82">
        <f ca="1">IF(    MAX(OFFSET(AL134,0,0,MATCH("-",AL134:AL$638,0))) = 0,"",
IFERROR(MAX(OFFSET(AL134,0,0,MATCH("-",AL134:AL$638,0))),""))</f>
        <v>11</v>
      </c>
      <c r="AV134" s="82">
        <f ca="1">IF(    MAX(OFFSET(AM134,0,0,MATCH("-",AM134:AM$638,0))) = 0,"",
IFERROR(MAX(OFFSET(AM134,0,0,MATCH("-",AM134:AM$638,0))),""))</f>
        <v>43</v>
      </c>
      <c r="AW134" s="82" t="str">
        <f ca="1">IF(    MAX(OFFSET(AN134,0,0,MATCH("-",AN134:AN$638,0))) = 0,"",
IFERROR(MAX(OFFSET(AN134,0,0,MATCH("-",AN134:AN$638,0))),""))</f>
        <v/>
      </c>
      <c r="AX134" s="82" t="str">
        <f ca="1">IF(    MAX(OFFSET(AO134,0,0,MATCH("-",AO134:AO$638,0))) = 0,"",
IFERROR(MAX(OFFSET(AO134,0,0,MATCH("-",AO134:AO$638,0))),""))</f>
        <v/>
      </c>
      <c r="AY134" s="82" t="str">
        <f ca="1">IF(    MAX(OFFSET(AP134,0,0,MATCH("-",AP134:AP$638,0))) = 0,"",
IFERROR(MAX(OFFSET(AP134,0,0,MATCH("-",AP134:AP$638,0))),""))</f>
        <v/>
      </c>
      <c r="AZ134" s="82" t="str">
        <f ca="1">IF(    MAX(OFFSET(AQ134,0,0,MATCH("-",AQ134:AQ$638,0))) = 0,"",
IFERROR(MAX(OFFSET(AQ134,0,0,MATCH("-",AQ134:AQ$638,0))),""))</f>
        <v/>
      </c>
      <c r="BA134" s="82" t="str">
        <f ca="1">IF(    MAX(OFFSET(AR134,0,0,MATCH("-",AR134:AR$638,0))) = 0,"",
IFERROR(MAX(OFFSET(AR134,0,0,MATCH("-",AR134:AR$638,0))),""))</f>
        <v/>
      </c>
      <c r="BB134" s="112">
        <f t="shared" ca="1" si="62"/>
        <v>176.00422832980971</v>
      </c>
      <c r="BC134" s="111">
        <f t="shared" ca="1" si="63"/>
        <v>0</v>
      </c>
      <c r="BD134" s="112">
        <f t="shared" ca="1" si="64"/>
        <v>0</v>
      </c>
      <c r="BE134" s="111">
        <f t="shared" ca="1" si="65"/>
        <v>192.07188160676537</v>
      </c>
      <c r="BF134" s="113">
        <f t="shared" ca="1" si="66"/>
        <v>2000</v>
      </c>
      <c r="BG134" s="113">
        <f t="shared" ca="1" si="67"/>
        <v>0</v>
      </c>
      <c r="BH134" s="112">
        <f t="shared" ca="1" si="68"/>
        <v>2000</v>
      </c>
      <c r="BI134" s="112">
        <f t="shared" ca="1" si="69"/>
        <v>192.07188160676537</v>
      </c>
      <c r="BJ134" s="157"/>
      <c r="BK134" s="157"/>
      <c r="BL134" s="158" t="str">
        <f>scriv!AM96</f>
        <v>UNOData</v>
      </c>
      <c r="BM134" s="157"/>
      <c r="BN134" s="157" t="str">
        <f t="shared" si="70"/>
        <v>node</v>
      </c>
      <c r="BO134" s="157"/>
      <c r="BP134" s="159">
        <f t="shared" ca="1" si="71"/>
        <v>1</v>
      </c>
      <c r="BQ134" s="159">
        <f t="shared" ca="1" si="72"/>
        <v>1</v>
      </c>
      <c r="BR134" s="159">
        <f t="shared" si="73"/>
        <v>1</v>
      </c>
      <c r="BS134" s="159" t="str">
        <f t="shared" si="74"/>
        <v>symbol</v>
      </c>
      <c r="BT134" s="157" t="str">
        <f>IF(scriv!V96&lt;&gt;"",scriv!V96,
IF(E134="",IFERROR(VLOOKUP(BL134,$AH$40:$BT$638,39,FALSE),$BT$36),
$BT$37))</f>
        <v>NodeSquare</v>
      </c>
      <c r="BU134" s="166">
        <f t="shared" ca="1" si="75"/>
        <v>2000</v>
      </c>
      <c r="BV134" s="166">
        <f t="shared" ca="1" si="76"/>
        <v>192.07</v>
      </c>
      <c r="BW134" s="166">
        <f t="shared" ca="1" si="77"/>
        <v>0</v>
      </c>
      <c r="BX134" s="166">
        <f t="shared" ca="1" si="78"/>
        <v>0</v>
      </c>
      <c r="BY134" s="180" t="str">
        <f t="shared" si="79"/>
        <v/>
      </c>
      <c r="BZ134" s="180" t="str">
        <f t="shared" si="80"/>
        <v/>
      </c>
      <c r="CA134" s="81" t="str">
        <f>IF(scriv!E96&lt;&gt;"",scriv!E96,"")</f>
        <v/>
      </c>
      <c r="CB134" s="82">
        <f t="shared" si="49"/>
        <v>0</v>
      </c>
      <c r="CC134" s="82" t="str">
        <f t="shared" si="81"/>
        <v>2.11.33</v>
      </c>
      <c r="CD134" s="82" t="str">
        <f t="shared" si="82"/>
        <v>11.33</v>
      </c>
      <c r="CE134" s="82" t="str">
        <f t="shared" si="83"/>
        <v>33</v>
      </c>
      <c r="CF134" s="82" t="str">
        <f t="shared" si="84"/>
        <v>-</v>
      </c>
      <c r="CG134" s="82" t="str">
        <f t="shared" si="85"/>
        <v>-</v>
      </c>
      <c r="CH134" s="82" t="str">
        <f t="shared" si="86"/>
        <v>-</v>
      </c>
      <c r="CI134" s="82" t="str">
        <f t="shared" si="87"/>
        <v>-</v>
      </c>
      <c r="CJ134" s="82" t="str">
        <f t="shared" si="88"/>
        <v>-</v>
      </c>
      <c r="CK134" s="82" t="str">
        <f t="shared" si="89"/>
        <v>-</v>
      </c>
    </row>
    <row r="135" spans="1:89" s="82" customFormat="1" ht="18" customHeight="1">
      <c r="A135" s="81" t="str">
        <f>scriv!AL97</f>
        <v>ttStyle</v>
      </c>
      <c r="B135" s="81" t="str">
        <f>IF(scriv!D97&lt;&gt;"",scriv!D97,"")</f>
        <v>ttStyle</v>
      </c>
      <c r="C135" s="81" t="str">
        <f>IF( scriv!AP97&lt;&gt;"", IF(D135&lt;&gt;"","connection ","")&amp;scriv!AP97,IF(D135&lt;&gt;"","connection",""))</f>
        <v/>
      </c>
      <c r="D135" s="82" t="str">
        <f>scriv!AN97</f>
        <v/>
      </c>
      <c r="E135" s="82" t="str">
        <f>scriv!AO97</f>
        <v/>
      </c>
      <c r="F135" s="156">
        <f>ROW()</f>
        <v>135</v>
      </c>
      <c r="G135" s="288">
        <f>scriv!AC97</f>
        <v>0</v>
      </c>
      <c r="H135" s="288">
        <f>scriv!AD97</f>
        <v>0</v>
      </c>
      <c r="I135" s="81" t="str">
        <f>IF(scriv!AE97&lt;&gt;"",scriv!AE97,J135)</f>
        <v>The name of the qtip2 tooltip style specification in customstuff.js</v>
      </c>
      <c r="J135" s="81" t="str">
        <f>IF(scriv!AF97&lt;&gt;"",scriv!AF97,"")</f>
        <v>The name of the qtip2 tooltip style specification in customstuff.js</v>
      </c>
      <c r="K135" s="82" t="str">
        <f>IF(scriv!Y97&lt;&gt;"",scriv!Y97,$K$36)</f>
        <v>none</v>
      </c>
      <c r="L135" s="82">
        <f>IF(scriv!Z97&lt;&gt;"",scriv!Z97,$L$36)</f>
        <v>0</v>
      </c>
      <c r="M135" s="82" t="str">
        <f>IF(scriv!AA97&lt;&gt;"",scriv!AA97,$M$36)</f>
        <v>OpenClose</v>
      </c>
      <c r="N135" s="82">
        <f>IF(scriv!AB97&lt;&gt;"",scriv!AB97,$N$36)</f>
        <v>0</v>
      </c>
      <c r="O135" s="119" t="str">
        <f t="shared" si="48"/>
        <v/>
      </c>
      <c r="P135" s="81" t="str">
        <f>IF(scriv!I97&lt;&gt;"",scriv!I97,"")</f>
        <v/>
      </c>
      <c r="Q135" s="81" t="str">
        <f>IF(scriv!J97&lt;&gt;"",scriv!J97,"")</f>
        <v/>
      </c>
      <c r="R135" s="81">
        <f>IF(scriv!K97&lt;&gt;"",scriv!K97,
IF(I135&lt;&gt;"",1,$R$36))</f>
        <v>1</v>
      </c>
      <c r="S135" s="81" t="str">
        <f>IF(scriv!L97&lt;&gt;"",scriv!L97,
IF(scriv!AF97&lt;&gt;"",$S$36,"none"))</f>
        <v>hover</v>
      </c>
      <c r="T135" s="81" t="str">
        <f>IF(scriv!Q97&lt;&gt;"",scriv!Q97,"")</f>
        <v/>
      </c>
      <c r="U135" s="81" t="str">
        <f>IF(scriv!R97&lt;&gt;"",scriv!R97,"")</f>
        <v/>
      </c>
      <c r="V135" s="81" t="str">
        <f>IF(scriv!S97&lt;&gt;"",scriv!S97,"")</f>
        <v/>
      </c>
      <c r="W135" s="81" t="str">
        <f>IF(scriv!T97&lt;&gt;"",scriv!T97,"")</f>
        <v/>
      </c>
      <c r="X135" s="81" t="str">
        <f>IF($E135="",
( IF(scriv!AH97&lt;&gt;"", LEFT( scriv!AH97, FIND(",",scriv!AH97)-1) &amp; "=" &amp; $AH135 &amp; RIGHT( scriv!AH97, LEN(scriv!AH97) + 1 - FIND(",",scriv!AH97)),
  IF($X$36&lt;&gt;"",LEFT( X$36, FIND(",",X$36)-1) &amp; "=" &amp; $AH135 &amp; RIGHT( X$36, LEN(X$36) + 1 - FIND(",",X$36)),""))),
IF(scriv!M97&lt;&gt;"", LEFT( scriv!M97, FIND(",",scriv!M97)-1) &amp; "=" &amp; $AH135 &amp; RIGHT( scriv!M97, LEN(scriv!M97) + 1 - FIND(",",scriv!M97)),
LEFT( X$37, FIND(",",X$37)-1) &amp; "=" &amp; $AH135 &amp; RIGHT( X$37, LEN(X$37) + 1 - FIND(",",X$37))))</f>
        <v>fadeOn=ttStyle,0.6</v>
      </c>
      <c r="Y135" s="81" t="str">
        <f>IF($E135="",
( IF(scriv!AI97&lt;&gt;"", LEFT( scriv!AI97, FIND(",",scriv!AI97)-1) &amp; "=" &amp; $AH135 &amp; RIGHT( scriv!AI97, LEN(scriv!AI97) + 1 - FIND(",",scriv!AI97)),
  IF($Y$36&lt;&gt;"",LEFT( Y$36, FIND(",",Y$36)-1) &amp; "=" &amp; $AH135 &amp; RIGHT( Y$36, LEN(Y$36) + 1 - FIND(",",Y$36)),""))),
IF(scriv!N97&lt;&gt;"", LEFT( scriv!N97, FIND(",",scriv!N97)-1) &amp; "=" &amp; $AH135 &amp; RIGHT( scriv!N97, LEN(scriv!N97) + 1 - FIND(",",scriv!N97)),
LEFT( Y$37, FIND(",",Y$37)-1) &amp; "=" &amp; $AH135 &amp; RIGHT( Y$37, LEN(Y$37) + 1 - FIND(",",Y$37))))</f>
        <v>fadeOff=ttStyle,0.6</v>
      </c>
      <c r="Z135" s="81" t="str">
        <f>IF($E135="",
( IF(scriv!AJ97&lt;&gt;"", LEFT( scriv!AJ97, FIND(",",scriv!AJ97)-1) &amp; "=" &amp; $AH135 &amp; RIGHT( scriv!AJ97, LEN(scriv!AJ97) + 1 - FIND(",",scriv!AJ97)),
  IF($Z$36&lt;&gt;"",LEFT( Z$36, FIND(",",Z$36)-1) &amp; "=" &amp; $AH135 &amp; RIGHT( Z$36, LEN(Z$36) + 1 - FIND(",",Z$36)),""))),
IF(scriv!O97&lt;&gt;"", LEFT( scriv!O97, FIND(",",scriv!O97)-1) &amp; "=" &amp; $AH135 &amp; RIGHT( scriv!O97, LEN(scriv!O97) + 1 - FIND(",",scriv!O97)),
LEFT( Z$37, FIND(",",Z$37)-1) &amp; "=" &amp; $AH135 &amp; RIGHT( Z$37, LEN(Z$37) + 1 - FIND(",",Z$37))))</f>
        <v>drawOpen=ttStyle,1.2</v>
      </c>
      <c r="AA135" s="81" t="str">
        <f>IF($E135="",
( IF(scriv!AK97&lt;&gt;"", LEFT( scriv!AK97, FIND(",",scriv!AK97)-1) &amp; "=" &amp; $AH135 &amp; RIGHT( scriv!AK97, LEN(scriv!AK97) + 1 - FIND(",",scriv!AK97)),
  IF($AA$36&lt;&gt;"",LEFT( AA$36, FIND(",",AA$36)-1) &amp; "=" &amp; $AH135 &amp; RIGHT( AA$36, LEN(AA$36) + 1 - FIND(",",AA$36)),""))),
IF(scriv!P97&lt;&gt;"", LEFT( scriv!P97, FIND(",",scriv!P97)-1) &amp; "=" &amp; $AH135 &amp; RIGHT( scriv!P97, LEN(scriv!P97) + 1 - FIND(",",scriv!P97)),
LEFT( AA$37, FIND(",",AA$37)-1) &amp; "=" &amp; $AH135 &amp; RIGHT( AA$37, LEN(AA$37) + 1 - FIND(",",AA$37))))</f>
        <v>drawClose=ttStyle,1.2</v>
      </c>
      <c r="AB135" s="167" t="str">
        <f t="shared" si="47"/>
        <v>noTitle</v>
      </c>
      <c r="AC135" s="167"/>
      <c r="AD135" s="45"/>
      <c r="AE135" s="168"/>
      <c r="AF135" s="169" t="str">
        <f>IF(D135="",scriv!B97,"")</f>
        <v>2.11.34</v>
      </c>
      <c r="AG135" s="170" t="str">
        <f t="shared" si="50"/>
        <v/>
      </c>
      <c r="AH135" s="169" t="str">
        <f t="shared" si="51"/>
        <v>ttStyle</v>
      </c>
      <c r="AI135" s="169" t="str">
        <f t="shared" si="52"/>
        <v>ttStyle</v>
      </c>
      <c r="AJ135" s="86">
        <f>ROUNDDOWN( (LEN(scriv!B97)+1) / 2, 0 )</f>
        <v>4</v>
      </c>
      <c r="AK135" s="82">
        <f t="shared" si="53"/>
        <v>2</v>
      </c>
      <c r="AL135" s="82">
        <f t="shared" si="54"/>
        <v>11</v>
      </c>
      <c r="AM135" s="82">
        <f t="shared" si="55"/>
        <v>34</v>
      </c>
      <c r="AN135" s="82" t="str">
        <f t="shared" si="56"/>
        <v>-</v>
      </c>
      <c r="AO135" s="82" t="str">
        <f t="shared" si="57"/>
        <v>-</v>
      </c>
      <c r="AP135" s="82" t="str">
        <f t="shared" si="58"/>
        <v>-</v>
      </c>
      <c r="AQ135" s="82" t="str">
        <f t="shared" si="59"/>
        <v>-</v>
      </c>
      <c r="AR135" s="82" t="str">
        <f t="shared" si="60"/>
        <v>-</v>
      </c>
      <c r="AT135" s="82">
        <f t="shared" si="61"/>
        <v>2</v>
      </c>
      <c r="AU135" s="82">
        <f ca="1">IF(    MAX(OFFSET(AL135,0,0,MATCH("-",AL135:AL$638,0))) = 0,"",
IFERROR(MAX(OFFSET(AL135,0,0,MATCH("-",AL135:AL$638,0))),""))</f>
        <v>11</v>
      </c>
      <c r="AV135" s="82">
        <f ca="1">IF(    MAX(OFFSET(AM135,0,0,MATCH("-",AM135:AM$638,0))) = 0,"",
IFERROR(MAX(OFFSET(AM135,0,0,MATCH("-",AM135:AM$638,0))),""))</f>
        <v>43</v>
      </c>
      <c r="AW135" s="82" t="str">
        <f ca="1">IF(    MAX(OFFSET(AN135,0,0,MATCH("-",AN135:AN$638,0))) = 0,"",
IFERROR(MAX(OFFSET(AN135,0,0,MATCH("-",AN135:AN$638,0))),""))</f>
        <v/>
      </c>
      <c r="AX135" s="82" t="str">
        <f ca="1">IF(    MAX(OFFSET(AO135,0,0,MATCH("-",AO135:AO$638,0))) = 0,"",
IFERROR(MAX(OFFSET(AO135,0,0,MATCH("-",AO135:AO$638,0))),""))</f>
        <v/>
      </c>
      <c r="AY135" s="82" t="str">
        <f ca="1">IF(    MAX(OFFSET(AP135,0,0,MATCH("-",AP135:AP$638,0))) = 0,"",
IFERROR(MAX(OFFSET(AP135,0,0,MATCH("-",AP135:AP$638,0))),""))</f>
        <v/>
      </c>
      <c r="AZ135" s="82" t="str">
        <f ca="1">IF(    MAX(OFFSET(AQ135,0,0,MATCH("-",AQ135:AQ$638,0))) = 0,"",
IFERROR(MAX(OFFSET(AQ135,0,0,MATCH("-",AQ135:AQ$638,0))),""))</f>
        <v/>
      </c>
      <c r="BA135" s="82" t="str">
        <f ca="1">IF(    MAX(OFFSET(AR135,0,0,MATCH("-",AR135:AR$638,0))) = 0,"",
IFERROR(MAX(OFFSET(AR135,0,0,MATCH("-",AR135:AR$638,0))),""))</f>
        <v/>
      </c>
      <c r="BB135" s="112">
        <f t="shared" ca="1" si="62"/>
        <v>176.38477801268499</v>
      </c>
      <c r="BC135" s="111">
        <f t="shared" ca="1" si="63"/>
        <v>0</v>
      </c>
      <c r="BD135" s="112">
        <f t="shared" ca="1" si="64"/>
        <v>0</v>
      </c>
      <c r="BE135" s="111">
        <f t="shared" ca="1" si="65"/>
        <v>196.72304439746301</v>
      </c>
      <c r="BF135" s="113">
        <f t="shared" ca="1" si="66"/>
        <v>2000</v>
      </c>
      <c r="BG135" s="113">
        <f t="shared" ca="1" si="67"/>
        <v>0</v>
      </c>
      <c r="BH135" s="112">
        <f t="shared" ca="1" si="68"/>
        <v>2000</v>
      </c>
      <c r="BI135" s="112">
        <f t="shared" ca="1" si="69"/>
        <v>196.72304439746301</v>
      </c>
      <c r="BJ135" s="157"/>
      <c r="BK135" s="157"/>
      <c r="BL135" s="158" t="str">
        <f>scriv!AM97</f>
        <v>UNOData</v>
      </c>
      <c r="BM135" s="157"/>
      <c r="BN135" s="157" t="str">
        <f t="shared" si="70"/>
        <v>node</v>
      </c>
      <c r="BO135" s="157"/>
      <c r="BP135" s="159">
        <f t="shared" ca="1" si="71"/>
        <v>1</v>
      </c>
      <c r="BQ135" s="159">
        <f t="shared" ca="1" si="72"/>
        <v>1</v>
      </c>
      <c r="BR135" s="159">
        <f t="shared" si="73"/>
        <v>1</v>
      </c>
      <c r="BS135" s="159" t="str">
        <f t="shared" si="74"/>
        <v>symbol</v>
      </c>
      <c r="BT135" s="157" t="str">
        <f>IF(scriv!V97&lt;&gt;"",scriv!V97,
IF(E135="",IFERROR(VLOOKUP(BL135,$AH$40:$BT$638,39,FALSE),$BT$36),
$BT$37))</f>
        <v>NodeSquare</v>
      </c>
      <c r="BU135" s="166">
        <f t="shared" ca="1" si="75"/>
        <v>2000</v>
      </c>
      <c r="BV135" s="166">
        <f t="shared" ca="1" si="76"/>
        <v>196.72</v>
      </c>
      <c r="BW135" s="166">
        <f t="shared" ca="1" si="77"/>
        <v>0</v>
      </c>
      <c r="BX135" s="166">
        <f t="shared" ca="1" si="78"/>
        <v>0</v>
      </c>
      <c r="BY135" s="180" t="str">
        <f t="shared" si="79"/>
        <v/>
      </c>
      <c r="BZ135" s="180" t="str">
        <f t="shared" si="80"/>
        <v/>
      </c>
      <c r="CA135" s="81" t="str">
        <f>IF(scriv!E97&lt;&gt;"",scriv!E97,"")</f>
        <v/>
      </c>
      <c r="CB135" s="82">
        <f t="shared" si="49"/>
        <v>0</v>
      </c>
      <c r="CC135" s="82" t="str">
        <f t="shared" si="81"/>
        <v>2.11.34</v>
      </c>
      <c r="CD135" s="82" t="str">
        <f t="shared" si="82"/>
        <v>11.34</v>
      </c>
      <c r="CE135" s="82" t="str">
        <f t="shared" si="83"/>
        <v>34</v>
      </c>
      <c r="CF135" s="82" t="str">
        <f t="shared" si="84"/>
        <v>-</v>
      </c>
      <c r="CG135" s="82" t="str">
        <f t="shared" si="85"/>
        <v>-</v>
      </c>
      <c r="CH135" s="82" t="str">
        <f t="shared" si="86"/>
        <v>-</v>
      </c>
      <c r="CI135" s="82" t="str">
        <f t="shared" si="87"/>
        <v>-</v>
      </c>
      <c r="CJ135" s="82" t="str">
        <f t="shared" si="88"/>
        <v>-</v>
      </c>
      <c r="CK135" s="82" t="str">
        <f t="shared" si="89"/>
        <v>-</v>
      </c>
    </row>
    <row r="136" spans="1:89" s="82" customFormat="1" ht="18" customHeight="1">
      <c r="A136" s="81" t="str">
        <f>scriv!AL98</f>
        <v>slideURL</v>
      </c>
      <c r="B136" s="81" t="str">
        <f>IF(scriv!D98&lt;&gt;"",scriv!D98,"")</f>
        <v>slideURL</v>
      </c>
      <c r="C136" s="81" t="str">
        <f>IF( scriv!AP98&lt;&gt;"", IF(D136&lt;&gt;"","connection ","")&amp;scriv!AP98,IF(D136&lt;&gt;"","connection",""))</f>
        <v/>
      </c>
      <c r="D136" s="82" t="str">
        <f>scriv!AN98</f>
        <v/>
      </c>
      <c r="E136" s="82" t="str">
        <f>scriv!AO98</f>
        <v/>
      </c>
      <c r="F136" s="156">
        <f>ROW()</f>
        <v>136</v>
      </c>
      <c r="G136" s="288">
        <f>scriv!AC98</f>
        <v>0</v>
      </c>
      <c r="H136" s="288">
        <f>scriv!AD98</f>
        <v>0</v>
      </c>
      <c r="I136" s="81" t="str">
        <f>IF(scriv!AE98&lt;&gt;"",scriv!AE98,J136)</f>
        <v>This will be the URL triggered for 'slide' (or 'view') links in the story pane.</v>
      </c>
      <c r="J136" s="81" t="str">
        <f>IF(scriv!AF98&lt;&gt;"",scriv!AF98,"")</f>
        <v>This will be the URL triggered for 'slide' (or 'view') links in the story pane.</v>
      </c>
      <c r="K136" s="82" t="str">
        <f>IF(scriv!Y98&lt;&gt;"",scriv!Y98,$K$36)</f>
        <v>none</v>
      </c>
      <c r="L136" s="82">
        <f>IF(scriv!Z98&lt;&gt;"",scriv!Z98,$L$36)</f>
        <v>0</v>
      </c>
      <c r="M136" s="82" t="str">
        <f>IF(scriv!AA98&lt;&gt;"",scriv!AA98,$M$36)</f>
        <v>OpenClose</v>
      </c>
      <c r="N136" s="82">
        <f>IF(scriv!AB98&lt;&gt;"",scriv!AB98,$N$36)</f>
        <v>0</v>
      </c>
      <c r="O136" s="119" t="str">
        <f t="shared" si="48"/>
        <v/>
      </c>
      <c r="P136" s="81" t="str">
        <f>IF(scriv!I98&lt;&gt;"",scriv!I98,"")</f>
        <v/>
      </c>
      <c r="Q136" s="81" t="str">
        <f>IF(scriv!J98&lt;&gt;"",scriv!J98,"")</f>
        <v/>
      </c>
      <c r="R136" s="81">
        <f>IF(scriv!K98&lt;&gt;"",scriv!K98,
IF(I136&lt;&gt;"",1,$R$36))</f>
        <v>1</v>
      </c>
      <c r="S136" s="81" t="str">
        <f>IF(scriv!L98&lt;&gt;"",scriv!L98,
IF(scriv!AF98&lt;&gt;"",$S$36,"none"))</f>
        <v>hover</v>
      </c>
      <c r="T136" s="81" t="str">
        <f>IF(scriv!Q98&lt;&gt;"",scriv!Q98,"")</f>
        <v/>
      </c>
      <c r="U136" s="81" t="str">
        <f>IF(scriv!R98&lt;&gt;"",scriv!R98,"")</f>
        <v/>
      </c>
      <c r="V136" s="81" t="str">
        <f>IF(scriv!S98&lt;&gt;"",scriv!S98,"")</f>
        <v/>
      </c>
      <c r="W136" s="81" t="str">
        <f>IF(scriv!T98&lt;&gt;"",scriv!T98,"")</f>
        <v/>
      </c>
      <c r="X136" s="81" t="str">
        <f>IF($E136="",
( IF(scriv!AH98&lt;&gt;"", LEFT( scriv!AH98, FIND(",",scriv!AH98)-1) &amp; "=" &amp; $AH136 &amp; RIGHT( scriv!AH98, LEN(scriv!AH98) + 1 - FIND(",",scriv!AH98)),
  IF($X$36&lt;&gt;"",LEFT( X$36, FIND(",",X$36)-1) &amp; "=" &amp; $AH136 &amp; RIGHT( X$36, LEN(X$36) + 1 - FIND(",",X$36)),""))),
IF(scriv!M98&lt;&gt;"", LEFT( scriv!M98, FIND(",",scriv!M98)-1) &amp; "=" &amp; $AH136 &amp; RIGHT( scriv!M98, LEN(scriv!M98) + 1 - FIND(",",scriv!M98)),
LEFT( X$37, FIND(",",X$37)-1) &amp; "=" &amp; $AH136 &amp; RIGHT( X$37, LEN(X$37) + 1 - FIND(",",X$37))))</f>
        <v>fadeOn=slideURL,0.6</v>
      </c>
      <c r="Y136" s="81" t="str">
        <f>IF($E136="",
( IF(scriv!AI98&lt;&gt;"", LEFT( scriv!AI98, FIND(",",scriv!AI98)-1) &amp; "=" &amp; $AH136 &amp; RIGHT( scriv!AI98, LEN(scriv!AI98) + 1 - FIND(",",scriv!AI98)),
  IF($Y$36&lt;&gt;"",LEFT( Y$36, FIND(",",Y$36)-1) &amp; "=" &amp; $AH136 &amp; RIGHT( Y$36, LEN(Y$36) + 1 - FIND(",",Y$36)),""))),
IF(scriv!N98&lt;&gt;"", LEFT( scriv!N98, FIND(",",scriv!N98)-1) &amp; "=" &amp; $AH136 &amp; RIGHT( scriv!N98, LEN(scriv!N98) + 1 - FIND(",",scriv!N98)),
LEFT( Y$37, FIND(",",Y$37)-1) &amp; "=" &amp; $AH136 &amp; RIGHT( Y$37, LEN(Y$37) + 1 - FIND(",",Y$37))))</f>
        <v>fadeOff=slideURL,0.6</v>
      </c>
      <c r="Z136" s="81" t="str">
        <f>IF($E136="",
( IF(scriv!AJ98&lt;&gt;"", LEFT( scriv!AJ98, FIND(",",scriv!AJ98)-1) &amp; "=" &amp; $AH136 &amp; RIGHT( scriv!AJ98, LEN(scriv!AJ98) + 1 - FIND(",",scriv!AJ98)),
  IF($Z$36&lt;&gt;"",LEFT( Z$36, FIND(",",Z$36)-1) &amp; "=" &amp; $AH136 &amp; RIGHT( Z$36, LEN(Z$36) + 1 - FIND(",",Z$36)),""))),
IF(scriv!O98&lt;&gt;"", LEFT( scriv!O98, FIND(",",scriv!O98)-1) &amp; "=" &amp; $AH136 &amp; RIGHT( scriv!O98, LEN(scriv!O98) + 1 - FIND(",",scriv!O98)),
LEFT( Z$37, FIND(",",Z$37)-1) &amp; "=" &amp; $AH136 &amp; RIGHT( Z$37, LEN(Z$37) + 1 - FIND(",",Z$37))))</f>
        <v>drawOpen=slideURL,1.2</v>
      </c>
      <c r="AA136" s="81" t="str">
        <f>IF($E136="",
( IF(scriv!AK98&lt;&gt;"", LEFT( scriv!AK98, FIND(",",scriv!AK98)-1) &amp; "=" &amp; $AH136 &amp; RIGHT( scriv!AK98, LEN(scriv!AK98) + 1 - FIND(",",scriv!AK98)),
  IF($AA$36&lt;&gt;"",LEFT( AA$36, FIND(",",AA$36)-1) &amp; "=" &amp; $AH136 &amp; RIGHT( AA$36, LEN(AA$36) + 1 - FIND(",",AA$36)),""))),
IF(scriv!P98&lt;&gt;"", LEFT( scriv!P98, FIND(",",scriv!P98)-1) &amp; "=" &amp; $AH136 &amp; RIGHT( scriv!P98, LEN(scriv!P98) + 1 - FIND(",",scriv!P98)),
LEFT( AA$37, FIND(",",AA$37)-1) &amp; "=" &amp; $AH136 &amp; RIGHT( AA$37, LEN(AA$37) + 1 - FIND(",",AA$37))))</f>
        <v>drawClose=slideURL,1.2</v>
      </c>
      <c r="AB136" s="167" t="str">
        <f t="shared" si="47"/>
        <v>noTitle</v>
      </c>
      <c r="AC136" s="167"/>
      <c r="AD136" s="45"/>
      <c r="AE136" s="168"/>
      <c r="AF136" s="169" t="str">
        <f>IF(D136="",scriv!B98,"")</f>
        <v>2.11.35</v>
      </c>
      <c r="AG136" s="170" t="str">
        <f t="shared" si="50"/>
        <v/>
      </c>
      <c r="AH136" s="169" t="str">
        <f t="shared" si="51"/>
        <v>slideURL</v>
      </c>
      <c r="AI136" s="169" t="str">
        <f t="shared" si="52"/>
        <v>slideURL</v>
      </c>
      <c r="AJ136" s="86">
        <f>ROUNDDOWN( (LEN(scriv!B98)+1) / 2, 0 )</f>
        <v>4</v>
      </c>
      <c r="AK136" s="82">
        <f t="shared" si="53"/>
        <v>2</v>
      </c>
      <c r="AL136" s="82">
        <f t="shared" si="54"/>
        <v>11</v>
      </c>
      <c r="AM136" s="82">
        <f t="shared" si="55"/>
        <v>35</v>
      </c>
      <c r="AN136" s="82" t="str">
        <f t="shared" si="56"/>
        <v>-</v>
      </c>
      <c r="AO136" s="82" t="str">
        <f t="shared" si="57"/>
        <v>-</v>
      </c>
      <c r="AP136" s="82" t="str">
        <f t="shared" si="58"/>
        <v>-</v>
      </c>
      <c r="AQ136" s="82" t="str">
        <f t="shared" si="59"/>
        <v>-</v>
      </c>
      <c r="AR136" s="82" t="str">
        <f t="shared" si="60"/>
        <v>-</v>
      </c>
      <c r="AT136" s="82">
        <f t="shared" si="61"/>
        <v>2</v>
      </c>
      <c r="AU136" s="82">
        <f ca="1">IF(    MAX(OFFSET(AL136,0,0,MATCH("-",AL136:AL$638,0))) = 0,"",
IFERROR(MAX(OFFSET(AL136,0,0,MATCH("-",AL136:AL$638,0))),""))</f>
        <v>11</v>
      </c>
      <c r="AV136" s="82">
        <f ca="1">IF(    MAX(OFFSET(AM136,0,0,MATCH("-",AM136:AM$638,0))) = 0,"",
IFERROR(MAX(OFFSET(AM136,0,0,MATCH("-",AM136:AM$638,0))),""))</f>
        <v>43</v>
      </c>
      <c r="AW136" s="82" t="str">
        <f ca="1">IF(    MAX(OFFSET(AN136,0,0,MATCH("-",AN136:AN$638,0))) = 0,"",
IFERROR(MAX(OFFSET(AN136,0,0,MATCH("-",AN136:AN$638,0))),""))</f>
        <v/>
      </c>
      <c r="AX136" s="82" t="str">
        <f ca="1">IF(    MAX(OFFSET(AO136,0,0,MATCH("-",AO136:AO$638,0))) = 0,"",
IFERROR(MAX(OFFSET(AO136,0,0,MATCH("-",AO136:AO$638,0))),""))</f>
        <v/>
      </c>
      <c r="AY136" s="82" t="str">
        <f ca="1">IF(    MAX(OFFSET(AP136,0,0,MATCH("-",AP136:AP$638,0))) = 0,"",
IFERROR(MAX(OFFSET(AP136,0,0,MATCH("-",AP136:AP$638,0))),""))</f>
        <v/>
      </c>
      <c r="AZ136" s="82" t="str">
        <f ca="1">IF(    MAX(OFFSET(AQ136,0,0,MATCH("-",AQ136:AQ$638,0))) = 0,"",
IFERROR(MAX(OFFSET(AQ136,0,0,MATCH("-",AQ136:AQ$638,0))),""))</f>
        <v/>
      </c>
      <c r="BA136" s="82" t="str">
        <f ca="1">IF(    MAX(OFFSET(AR136,0,0,MATCH("-",AR136:AR$638,0))) = 0,"",
IFERROR(MAX(OFFSET(AR136,0,0,MATCH("-",AR136:AR$638,0))),""))</f>
        <v/>
      </c>
      <c r="BB136" s="112">
        <f t="shared" ca="1" si="62"/>
        <v>176.76532769556025</v>
      </c>
      <c r="BC136" s="111">
        <f t="shared" ca="1" si="63"/>
        <v>0</v>
      </c>
      <c r="BD136" s="112">
        <f t="shared" ca="1" si="64"/>
        <v>0</v>
      </c>
      <c r="BE136" s="111">
        <f t="shared" ca="1" si="65"/>
        <v>201.37420718816071</v>
      </c>
      <c r="BF136" s="113">
        <f t="shared" ca="1" si="66"/>
        <v>2000</v>
      </c>
      <c r="BG136" s="113">
        <f t="shared" ca="1" si="67"/>
        <v>0</v>
      </c>
      <c r="BH136" s="112">
        <f t="shared" ca="1" si="68"/>
        <v>2000</v>
      </c>
      <c r="BI136" s="112">
        <f t="shared" ca="1" si="69"/>
        <v>201.37420718816071</v>
      </c>
      <c r="BJ136" s="157"/>
      <c r="BK136" s="157"/>
      <c r="BL136" s="158" t="str">
        <f>scriv!AM98</f>
        <v>UNOData</v>
      </c>
      <c r="BM136" s="157"/>
      <c r="BN136" s="157" t="str">
        <f t="shared" si="70"/>
        <v>node</v>
      </c>
      <c r="BO136" s="157"/>
      <c r="BP136" s="159">
        <f t="shared" ca="1" si="71"/>
        <v>1</v>
      </c>
      <c r="BQ136" s="159">
        <f t="shared" ca="1" si="72"/>
        <v>1</v>
      </c>
      <c r="BR136" s="159">
        <f t="shared" si="73"/>
        <v>1</v>
      </c>
      <c r="BS136" s="159" t="str">
        <f t="shared" si="74"/>
        <v>symbol</v>
      </c>
      <c r="BT136" s="157" t="str">
        <f>IF(scriv!V98&lt;&gt;"",scriv!V98,
IF(E136="",IFERROR(VLOOKUP(BL136,$AH$40:$BT$638,39,FALSE),$BT$36),
$BT$37))</f>
        <v>NodeSquare</v>
      </c>
      <c r="BU136" s="166">
        <f t="shared" ca="1" si="75"/>
        <v>2000</v>
      </c>
      <c r="BV136" s="166">
        <f t="shared" ca="1" si="76"/>
        <v>201.37</v>
      </c>
      <c r="BW136" s="166">
        <f t="shared" ca="1" si="77"/>
        <v>0</v>
      </c>
      <c r="BX136" s="166">
        <f t="shared" ca="1" si="78"/>
        <v>0</v>
      </c>
      <c r="BY136" s="180" t="str">
        <f t="shared" si="79"/>
        <v/>
      </c>
      <c r="BZ136" s="180" t="str">
        <f t="shared" si="80"/>
        <v/>
      </c>
      <c r="CA136" s="81" t="str">
        <f>IF(scriv!E98&lt;&gt;"",scriv!E98,"")</f>
        <v/>
      </c>
      <c r="CB136" s="82">
        <f t="shared" si="49"/>
        <v>0</v>
      </c>
      <c r="CC136" s="82" t="str">
        <f t="shared" si="81"/>
        <v>2.11.35</v>
      </c>
      <c r="CD136" s="82" t="str">
        <f t="shared" si="82"/>
        <v>11.35</v>
      </c>
      <c r="CE136" s="82" t="str">
        <f t="shared" si="83"/>
        <v>35</v>
      </c>
      <c r="CF136" s="82" t="str">
        <f t="shared" si="84"/>
        <v>-</v>
      </c>
      <c r="CG136" s="82" t="str">
        <f t="shared" si="85"/>
        <v>-</v>
      </c>
      <c r="CH136" s="82" t="str">
        <f t="shared" si="86"/>
        <v>-</v>
      </c>
      <c r="CI136" s="82" t="str">
        <f t="shared" si="87"/>
        <v>-</v>
      </c>
      <c r="CJ136" s="82" t="str">
        <f t="shared" si="88"/>
        <v>-</v>
      </c>
      <c r="CK136" s="82" t="str">
        <f t="shared" si="89"/>
        <v>-</v>
      </c>
    </row>
    <row r="137" spans="1:89" s="82" customFormat="1" ht="18" customHeight="1">
      <c r="A137" s="81" t="str">
        <f>scriv!AL99</f>
        <v>render</v>
      </c>
      <c r="B137" s="81" t="str">
        <f>IF(scriv!D99&lt;&gt;"",scriv!D99,"")</f>
        <v>render</v>
      </c>
      <c r="C137" s="81" t="str">
        <f>IF( scriv!AP99&lt;&gt;"", IF(D137&lt;&gt;"","connection ","")&amp;scriv!AP99,IF(D137&lt;&gt;"","connection",""))</f>
        <v/>
      </c>
      <c r="D137" s="82" t="str">
        <f>scriv!AN99</f>
        <v/>
      </c>
      <c r="E137" s="82" t="str">
        <f>scriv!AO99</f>
        <v/>
      </c>
      <c r="F137" s="156">
        <f>ROW()</f>
        <v>137</v>
      </c>
      <c r="G137" s="288">
        <f>scriv!AC99</f>
        <v>0</v>
      </c>
      <c r="H137" s="288">
        <f>scriv!AD99</f>
        <v>0</v>
      </c>
      <c r="I137" s="81" t="str">
        <f>IF(scriv!AE99&lt;&gt;"",scriv!AE99,J137)</f>
        <v>render = ""X""  if UNO layer exists delete it and replace it with a new one_x000D_render = ""N"" if UNO layer exists  skip the UNO entirely and only render new UNOs</v>
      </c>
      <c r="J137" s="81" t="str">
        <f>IF(scriv!AF99&lt;&gt;"",scriv!AF99,"")</f>
        <v>render = ""X""  if UNO layer exists delete it and replace it with a new one_x000D_render = ""N"" if UNO layer exists  skip the UNO entirely and only render new UNOs</v>
      </c>
      <c r="K137" s="82" t="str">
        <f>IF(scriv!Y99&lt;&gt;"",scriv!Y99,$K$36)</f>
        <v>none</v>
      </c>
      <c r="L137" s="82">
        <f>IF(scriv!Z99&lt;&gt;"",scriv!Z99,$L$36)</f>
        <v>0</v>
      </c>
      <c r="M137" s="82" t="str">
        <f>IF(scriv!AA99&lt;&gt;"",scriv!AA99,$M$36)</f>
        <v>OpenClose</v>
      </c>
      <c r="N137" s="82">
        <f>IF(scriv!AB99&lt;&gt;"",scriv!AB99,$N$36)</f>
        <v>0</v>
      </c>
      <c r="O137" s="119" t="str">
        <f t="shared" si="48"/>
        <v/>
      </c>
      <c r="P137" s="81" t="str">
        <f>IF(scriv!I99&lt;&gt;"",scriv!I99,"")</f>
        <v/>
      </c>
      <c r="Q137" s="81" t="str">
        <f>IF(scriv!J99&lt;&gt;"",scriv!J99,"")</f>
        <v/>
      </c>
      <c r="R137" s="81">
        <f>IF(scriv!K99&lt;&gt;"",scriv!K99,
IF(I137&lt;&gt;"",1,$R$36))</f>
        <v>1</v>
      </c>
      <c r="S137" s="81" t="str">
        <f>IF(scriv!L99&lt;&gt;"",scriv!L99,
IF(scriv!AF99&lt;&gt;"",$S$36,"none"))</f>
        <v>hover</v>
      </c>
      <c r="T137" s="81" t="str">
        <f>IF(scriv!Q99&lt;&gt;"",scriv!Q99,"")</f>
        <v/>
      </c>
      <c r="U137" s="81" t="str">
        <f>IF(scriv!R99&lt;&gt;"",scriv!R99,"")</f>
        <v/>
      </c>
      <c r="V137" s="81" t="str">
        <f>IF(scriv!S99&lt;&gt;"",scriv!S99,"")</f>
        <v/>
      </c>
      <c r="W137" s="81" t="str">
        <f>IF(scriv!T99&lt;&gt;"",scriv!T99,"")</f>
        <v/>
      </c>
      <c r="X137" s="81" t="str">
        <f>IF($E137="",
( IF(scriv!AH99&lt;&gt;"", LEFT( scriv!AH99, FIND(",",scriv!AH99)-1) &amp; "=" &amp; $AH137 &amp; RIGHT( scriv!AH99, LEN(scriv!AH99) + 1 - FIND(",",scriv!AH99)),
  IF($X$36&lt;&gt;"",LEFT( X$36, FIND(",",X$36)-1) &amp; "=" &amp; $AH137 &amp; RIGHT( X$36, LEN(X$36) + 1 - FIND(",",X$36)),""))),
IF(scriv!M99&lt;&gt;"", LEFT( scriv!M99, FIND(",",scriv!M99)-1) &amp; "=" &amp; $AH137 &amp; RIGHT( scriv!M99, LEN(scriv!M99) + 1 - FIND(",",scriv!M99)),
LEFT( X$37, FIND(",",X$37)-1) &amp; "=" &amp; $AH137 &amp; RIGHT( X$37, LEN(X$37) + 1 - FIND(",",X$37))))</f>
        <v>fadeOn=render,0.6</v>
      </c>
      <c r="Y137" s="81" t="str">
        <f>IF($E137="",
( IF(scriv!AI99&lt;&gt;"", LEFT( scriv!AI99, FIND(",",scriv!AI99)-1) &amp; "=" &amp; $AH137 &amp; RIGHT( scriv!AI99, LEN(scriv!AI99) + 1 - FIND(",",scriv!AI99)),
  IF($Y$36&lt;&gt;"",LEFT( Y$36, FIND(",",Y$36)-1) &amp; "=" &amp; $AH137 &amp; RIGHT( Y$36, LEN(Y$36) + 1 - FIND(",",Y$36)),""))),
IF(scriv!N99&lt;&gt;"", LEFT( scriv!N99, FIND(",",scriv!N99)-1) &amp; "=" &amp; $AH137 &amp; RIGHT( scriv!N99, LEN(scriv!N99) + 1 - FIND(",",scriv!N99)),
LEFT( Y$37, FIND(",",Y$37)-1) &amp; "=" &amp; $AH137 &amp; RIGHT( Y$37, LEN(Y$37) + 1 - FIND(",",Y$37))))</f>
        <v>fadeOff=render,0.6</v>
      </c>
      <c r="Z137" s="81" t="str">
        <f>IF($E137="",
( IF(scriv!AJ99&lt;&gt;"", LEFT( scriv!AJ99, FIND(",",scriv!AJ99)-1) &amp; "=" &amp; $AH137 &amp; RIGHT( scriv!AJ99, LEN(scriv!AJ99) + 1 - FIND(",",scriv!AJ99)),
  IF($Z$36&lt;&gt;"",LEFT( Z$36, FIND(",",Z$36)-1) &amp; "=" &amp; $AH137 &amp; RIGHT( Z$36, LEN(Z$36) + 1 - FIND(",",Z$36)),""))),
IF(scriv!O99&lt;&gt;"", LEFT( scriv!O99, FIND(",",scriv!O99)-1) &amp; "=" &amp; $AH137 &amp; RIGHT( scriv!O99, LEN(scriv!O99) + 1 - FIND(",",scriv!O99)),
LEFT( Z$37, FIND(",",Z$37)-1) &amp; "=" &amp; $AH137 &amp; RIGHT( Z$37, LEN(Z$37) + 1 - FIND(",",Z$37))))</f>
        <v>drawOpen=render,1.2</v>
      </c>
      <c r="AA137" s="81" t="str">
        <f>IF($E137="",
( IF(scriv!AK99&lt;&gt;"", LEFT( scriv!AK99, FIND(",",scriv!AK99)-1) &amp; "=" &amp; $AH137 &amp; RIGHT( scriv!AK99, LEN(scriv!AK99) + 1 - FIND(",",scriv!AK99)),
  IF($AA$36&lt;&gt;"",LEFT( AA$36, FIND(",",AA$36)-1) &amp; "=" &amp; $AH137 &amp; RIGHT( AA$36, LEN(AA$36) + 1 - FIND(",",AA$36)),""))),
IF(scriv!P99&lt;&gt;"", LEFT( scriv!P99, FIND(",",scriv!P99)-1) &amp; "=" &amp; $AH137 &amp; RIGHT( scriv!P99, LEN(scriv!P99) + 1 - FIND(",",scriv!P99)),
LEFT( AA$37, FIND(",",AA$37)-1) &amp; "=" &amp; $AH137 &amp; RIGHT( AA$37, LEN(AA$37) + 1 - FIND(",",AA$37))))</f>
        <v>drawClose=render,1.2</v>
      </c>
      <c r="AB137" s="167" t="str">
        <f t="shared" si="47"/>
        <v>noTitle</v>
      </c>
      <c r="AC137" s="167"/>
      <c r="AD137" s="45"/>
      <c r="AE137" s="168"/>
      <c r="AF137" s="169" t="str">
        <f>IF(D137="",scriv!B99,"")</f>
        <v>2.11.36</v>
      </c>
      <c r="AG137" s="170" t="str">
        <f t="shared" si="50"/>
        <v/>
      </c>
      <c r="AH137" s="169" t="str">
        <f t="shared" si="51"/>
        <v>render</v>
      </c>
      <c r="AI137" s="169" t="str">
        <f t="shared" si="52"/>
        <v>render</v>
      </c>
      <c r="AJ137" s="86">
        <f>ROUNDDOWN( (LEN(scriv!B99)+1) / 2, 0 )</f>
        <v>4</v>
      </c>
      <c r="AK137" s="82">
        <f t="shared" si="53"/>
        <v>2</v>
      </c>
      <c r="AL137" s="82">
        <f t="shared" si="54"/>
        <v>11</v>
      </c>
      <c r="AM137" s="82">
        <f t="shared" si="55"/>
        <v>36</v>
      </c>
      <c r="AN137" s="82" t="str">
        <f t="shared" si="56"/>
        <v>-</v>
      </c>
      <c r="AO137" s="82" t="str">
        <f t="shared" si="57"/>
        <v>-</v>
      </c>
      <c r="AP137" s="82" t="str">
        <f t="shared" si="58"/>
        <v>-</v>
      </c>
      <c r="AQ137" s="82" t="str">
        <f t="shared" si="59"/>
        <v>-</v>
      </c>
      <c r="AR137" s="82" t="str">
        <f t="shared" si="60"/>
        <v>-</v>
      </c>
      <c r="AT137" s="82">
        <f t="shared" si="61"/>
        <v>2</v>
      </c>
      <c r="AU137" s="82">
        <f ca="1">IF(    MAX(OFFSET(AL137,0,0,MATCH("-",AL137:AL$638,0))) = 0,"",
IFERROR(MAX(OFFSET(AL137,0,0,MATCH("-",AL137:AL$638,0))),""))</f>
        <v>11</v>
      </c>
      <c r="AV137" s="82">
        <f ca="1">IF(    MAX(OFFSET(AM137,0,0,MATCH("-",AM137:AM$638,0))) = 0,"",
IFERROR(MAX(OFFSET(AM137,0,0,MATCH("-",AM137:AM$638,0))),""))</f>
        <v>43</v>
      </c>
      <c r="AW137" s="82" t="str">
        <f ca="1">IF(    MAX(OFFSET(AN137,0,0,MATCH("-",AN137:AN$638,0))) = 0,"",
IFERROR(MAX(OFFSET(AN137,0,0,MATCH("-",AN137:AN$638,0))),""))</f>
        <v/>
      </c>
      <c r="AX137" s="82" t="str">
        <f ca="1">IF(    MAX(OFFSET(AO137,0,0,MATCH("-",AO137:AO$638,0))) = 0,"",
IFERROR(MAX(OFFSET(AO137,0,0,MATCH("-",AO137:AO$638,0))),""))</f>
        <v/>
      </c>
      <c r="AY137" s="82" t="str">
        <f ca="1">IF(    MAX(OFFSET(AP137,0,0,MATCH("-",AP137:AP$638,0))) = 0,"",
IFERROR(MAX(OFFSET(AP137,0,0,MATCH("-",AP137:AP$638,0))),""))</f>
        <v/>
      </c>
      <c r="AZ137" s="82" t="str">
        <f ca="1">IF(    MAX(OFFSET(AQ137,0,0,MATCH("-",AQ137:AQ$638,0))) = 0,"",
IFERROR(MAX(OFFSET(AQ137,0,0,MATCH("-",AQ137:AQ$638,0))),""))</f>
        <v/>
      </c>
      <c r="BA137" s="82" t="str">
        <f ca="1">IF(    MAX(OFFSET(AR137,0,0,MATCH("-",AR137:AR$638,0))) = 0,"",
IFERROR(MAX(OFFSET(AR137,0,0,MATCH("-",AR137:AR$638,0))),""))</f>
        <v/>
      </c>
      <c r="BB137" s="112">
        <f t="shared" ca="1" si="62"/>
        <v>177.1458773784355</v>
      </c>
      <c r="BC137" s="111">
        <f t="shared" ca="1" si="63"/>
        <v>0</v>
      </c>
      <c r="BD137" s="112">
        <f t="shared" ca="1" si="64"/>
        <v>0</v>
      </c>
      <c r="BE137" s="111">
        <f t="shared" ca="1" si="65"/>
        <v>206.02536997885841</v>
      </c>
      <c r="BF137" s="113">
        <f t="shared" ca="1" si="66"/>
        <v>2000</v>
      </c>
      <c r="BG137" s="113">
        <f t="shared" ca="1" si="67"/>
        <v>0</v>
      </c>
      <c r="BH137" s="112">
        <f t="shared" ca="1" si="68"/>
        <v>2000</v>
      </c>
      <c r="BI137" s="112">
        <f t="shared" ca="1" si="69"/>
        <v>206.02536997885841</v>
      </c>
      <c r="BJ137" s="157"/>
      <c r="BK137" s="157"/>
      <c r="BL137" s="158" t="str">
        <f>scriv!AM99</f>
        <v>UNOData</v>
      </c>
      <c r="BM137" s="157"/>
      <c r="BN137" s="157" t="str">
        <f t="shared" si="70"/>
        <v>node</v>
      </c>
      <c r="BO137" s="157"/>
      <c r="BP137" s="159">
        <f t="shared" ca="1" si="71"/>
        <v>1</v>
      </c>
      <c r="BQ137" s="159">
        <f t="shared" ca="1" si="72"/>
        <v>1</v>
      </c>
      <c r="BR137" s="159">
        <f t="shared" si="73"/>
        <v>1</v>
      </c>
      <c r="BS137" s="159" t="str">
        <f t="shared" si="74"/>
        <v>symbol</v>
      </c>
      <c r="BT137" s="157" t="str">
        <f>IF(scriv!V99&lt;&gt;"",scriv!V99,
IF(E137="",IFERROR(VLOOKUP(BL137,$AH$40:$BT$638,39,FALSE),$BT$36),
$BT$37))</f>
        <v>NodeSquare</v>
      </c>
      <c r="BU137" s="166">
        <f t="shared" ca="1" si="75"/>
        <v>2000</v>
      </c>
      <c r="BV137" s="166">
        <f t="shared" ca="1" si="76"/>
        <v>206.03</v>
      </c>
      <c r="BW137" s="166">
        <f t="shared" ca="1" si="77"/>
        <v>0</v>
      </c>
      <c r="BX137" s="166">
        <f t="shared" ca="1" si="78"/>
        <v>0</v>
      </c>
      <c r="BY137" s="180" t="str">
        <f t="shared" si="79"/>
        <v/>
      </c>
      <c r="BZ137" s="180" t="str">
        <f t="shared" si="80"/>
        <v/>
      </c>
      <c r="CA137" s="81" t="str">
        <f>IF(scriv!E99&lt;&gt;"",scriv!E99,"")</f>
        <v/>
      </c>
      <c r="CB137" s="82">
        <f t="shared" si="49"/>
        <v>0</v>
      </c>
      <c r="CC137" s="82" t="str">
        <f t="shared" si="81"/>
        <v>2.11.36</v>
      </c>
      <c r="CD137" s="82" t="str">
        <f t="shared" si="82"/>
        <v>11.36</v>
      </c>
      <c r="CE137" s="82" t="str">
        <f t="shared" si="83"/>
        <v>36</v>
      </c>
      <c r="CF137" s="82" t="str">
        <f t="shared" si="84"/>
        <v>-</v>
      </c>
      <c r="CG137" s="82" t="str">
        <f t="shared" si="85"/>
        <v>-</v>
      </c>
      <c r="CH137" s="82" t="str">
        <f t="shared" si="86"/>
        <v>-</v>
      </c>
      <c r="CI137" s="82" t="str">
        <f t="shared" si="87"/>
        <v>-</v>
      </c>
      <c r="CJ137" s="82" t="str">
        <f t="shared" si="88"/>
        <v>-</v>
      </c>
      <c r="CK137" s="82" t="str">
        <f t="shared" si="89"/>
        <v>-</v>
      </c>
    </row>
    <row r="138" spans="1:89" s="82" customFormat="1" ht="18" customHeight="1">
      <c r="A138" s="81" t="str">
        <f>scriv!AL100</f>
        <v>symbol</v>
      </c>
      <c r="B138" s="81" t="str">
        <f>IF(scriv!D100&lt;&gt;"",scriv!D100,"")</f>
        <v>symbol</v>
      </c>
      <c r="C138" s="81" t="str">
        <f>IF( scriv!AP100&lt;&gt;"", IF(D138&lt;&gt;"","connection ","")&amp;scriv!AP100,IF(D138&lt;&gt;"","connection",""))</f>
        <v/>
      </c>
      <c r="D138" s="82" t="str">
        <f>scriv!AN100</f>
        <v/>
      </c>
      <c r="E138" s="82" t="str">
        <f>scriv!AO100</f>
        <v/>
      </c>
      <c r="F138" s="156">
        <f>ROW()</f>
        <v>138</v>
      </c>
      <c r="G138" s="288">
        <f>scriv!AC100</f>
        <v>0</v>
      </c>
      <c r="H138" s="288">
        <f>scriv!AD100</f>
        <v>0</v>
      </c>
      <c r="I138" s="81" t="str">
        <f>IF(scriv!AE100&lt;&gt;"",scriv!AE100,J138)</f>
        <v>If oookind is 'symbol' then this is specifies an Illustrator symbol name - else - for 'rect' or 'ellipes' it specifies a Graphic Style.  If blank nothing will be put in the ooo group.</v>
      </c>
      <c r="J138" s="81" t="str">
        <f>IF(scriv!AF100&lt;&gt;"",scriv!AF100,"")</f>
        <v>If oookind is 'symbol' then this is specifies an Illustrator symbol name - else - for 'rect' or 'ellipes' it specifies a Graphic Style.  If blank nothing will be put in the ooo group.</v>
      </c>
      <c r="K138" s="82" t="str">
        <f>IF(scriv!Y100&lt;&gt;"",scriv!Y100,$K$36)</f>
        <v>none</v>
      </c>
      <c r="L138" s="82">
        <f>IF(scriv!Z100&lt;&gt;"",scriv!Z100,$L$36)</f>
        <v>0</v>
      </c>
      <c r="M138" s="82" t="str">
        <f>IF(scriv!AA100&lt;&gt;"",scriv!AA100,$M$36)</f>
        <v>OpenClose</v>
      </c>
      <c r="N138" s="82">
        <f>IF(scriv!AB100&lt;&gt;"",scriv!AB100,$N$36)</f>
        <v>0</v>
      </c>
      <c r="O138" s="119" t="str">
        <f t="shared" si="48"/>
        <v/>
      </c>
      <c r="P138" s="81" t="str">
        <f>IF(scriv!I100&lt;&gt;"",scriv!I100,"")</f>
        <v/>
      </c>
      <c r="Q138" s="81" t="str">
        <f>IF(scriv!J100&lt;&gt;"",scriv!J100,"")</f>
        <v/>
      </c>
      <c r="R138" s="81">
        <f>IF(scriv!K100&lt;&gt;"",scriv!K100,
IF(I138&lt;&gt;"",1,$R$36))</f>
        <v>1</v>
      </c>
      <c r="S138" s="81" t="str">
        <f>IF(scriv!L100&lt;&gt;"",scriv!L100,
IF(scriv!AF100&lt;&gt;"",$S$36,"none"))</f>
        <v>hover</v>
      </c>
      <c r="T138" s="81" t="str">
        <f>IF(scriv!Q100&lt;&gt;"",scriv!Q100,"")</f>
        <v/>
      </c>
      <c r="U138" s="81" t="str">
        <f>IF(scriv!R100&lt;&gt;"",scriv!R100,"")</f>
        <v/>
      </c>
      <c r="V138" s="81" t="str">
        <f>IF(scriv!S100&lt;&gt;"",scriv!S100,"")</f>
        <v/>
      </c>
      <c r="W138" s="81" t="str">
        <f>IF(scriv!T100&lt;&gt;"",scriv!T100,"")</f>
        <v/>
      </c>
      <c r="X138" s="81" t="str">
        <f>IF($E138="",
( IF(scriv!AH100&lt;&gt;"", LEFT( scriv!AH100, FIND(",",scriv!AH100)-1) &amp; "=" &amp; $AH138 &amp; RIGHT( scriv!AH100, LEN(scriv!AH100) + 1 - FIND(",",scriv!AH100)),
  IF($X$36&lt;&gt;"",LEFT( X$36, FIND(",",X$36)-1) &amp; "=" &amp; $AH138 &amp; RIGHT( X$36, LEN(X$36) + 1 - FIND(",",X$36)),""))),
IF(scriv!M100&lt;&gt;"", LEFT( scriv!M100, FIND(",",scriv!M100)-1) &amp; "=" &amp; $AH138 &amp; RIGHT( scriv!M100, LEN(scriv!M100) + 1 - FIND(",",scriv!M100)),
LEFT( X$37, FIND(",",X$37)-1) &amp; "=" &amp; $AH138 &amp; RIGHT( X$37, LEN(X$37) + 1 - FIND(",",X$37))))</f>
        <v>fadeOn=symbol,0.6</v>
      </c>
      <c r="Y138" s="81" t="str">
        <f>IF($E138="",
( IF(scriv!AI100&lt;&gt;"", LEFT( scriv!AI100, FIND(",",scriv!AI100)-1) &amp; "=" &amp; $AH138 &amp; RIGHT( scriv!AI100, LEN(scriv!AI100) + 1 - FIND(",",scriv!AI100)),
  IF($Y$36&lt;&gt;"",LEFT( Y$36, FIND(",",Y$36)-1) &amp; "=" &amp; $AH138 &amp; RIGHT( Y$36, LEN(Y$36) + 1 - FIND(",",Y$36)),""))),
IF(scriv!N100&lt;&gt;"", LEFT( scriv!N100, FIND(",",scriv!N100)-1) &amp; "=" &amp; $AH138 &amp; RIGHT( scriv!N100, LEN(scriv!N100) + 1 - FIND(",",scriv!N100)),
LEFT( Y$37, FIND(",",Y$37)-1) &amp; "=" &amp; $AH138 &amp; RIGHT( Y$37, LEN(Y$37) + 1 - FIND(",",Y$37))))</f>
        <v>fadeOff=symbol,0.6</v>
      </c>
      <c r="Z138" s="81" t="str">
        <f>IF($E138="",
( IF(scriv!AJ100&lt;&gt;"", LEFT( scriv!AJ100, FIND(",",scriv!AJ100)-1) &amp; "=" &amp; $AH138 &amp; RIGHT( scriv!AJ100, LEN(scriv!AJ100) + 1 - FIND(",",scriv!AJ100)),
  IF($Z$36&lt;&gt;"",LEFT( Z$36, FIND(",",Z$36)-1) &amp; "=" &amp; $AH138 &amp; RIGHT( Z$36, LEN(Z$36) + 1 - FIND(",",Z$36)),""))),
IF(scriv!O100&lt;&gt;"", LEFT( scriv!O100, FIND(",",scriv!O100)-1) &amp; "=" &amp; $AH138 &amp; RIGHT( scriv!O100, LEN(scriv!O100) + 1 - FIND(",",scriv!O100)),
LEFT( Z$37, FIND(",",Z$37)-1) &amp; "=" &amp; $AH138 &amp; RIGHT( Z$37, LEN(Z$37) + 1 - FIND(",",Z$37))))</f>
        <v>drawOpen=symbol,1.2</v>
      </c>
      <c r="AA138" s="81" t="str">
        <f>IF($E138="",
( IF(scriv!AK100&lt;&gt;"", LEFT( scriv!AK100, FIND(",",scriv!AK100)-1) &amp; "=" &amp; $AH138 &amp; RIGHT( scriv!AK100, LEN(scriv!AK100) + 1 - FIND(",",scriv!AK100)),
  IF($AA$36&lt;&gt;"",LEFT( AA$36, FIND(",",AA$36)-1) &amp; "=" &amp; $AH138 &amp; RIGHT( AA$36, LEN(AA$36) + 1 - FIND(",",AA$36)),""))),
IF(scriv!P100&lt;&gt;"", LEFT( scriv!P100, FIND(",",scriv!P100)-1) &amp; "=" &amp; $AH138 &amp; RIGHT( scriv!P100, LEN(scriv!P100) + 1 - FIND(",",scriv!P100)),
LEFT( AA$37, FIND(",",AA$37)-1) &amp; "=" &amp; $AH138 &amp; RIGHT( AA$37, LEN(AA$37) + 1 - FIND(",",AA$37))))</f>
        <v>drawClose=symbol,1.2</v>
      </c>
      <c r="AB138" s="167" t="str">
        <f t="shared" si="47"/>
        <v>noTitle</v>
      </c>
      <c r="AC138" s="167"/>
      <c r="AD138" s="45"/>
      <c r="AE138" s="168"/>
      <c r="AF138" s="169" t="str">
        <f>IF(D138="",scriv!B100,"")</f>
        <v>2.11.37</v>
      </c>
      <c r="AG138" s="170" t="str">
        <f t="shared" si="50"/>
        <v/>
      </c>
      <c r="AH138" s="169" t="str">
        <f t="shared" si="51"/>
        <v>symbol</v>
      </c>
      <c r="AI138" s="169" t="str">
        <f t="shared" si="52"/>
        <v>symbol</v>
      </c>
      <c r="AJ138" s="86">
        <f>ROUNDDOWN( (LEN(scriv!B100)+1) / 2, 0 )</f>
        <v>4</v>
      </c>
      <c r="AK138" s="82">
        <f t="shared" si="53"/>
        <v>2</v>
      </c>
      <c r="AL138" s="82">
        <f t="shared" si="54"/>
        <v>11</v>
      </c>
      <c r="AM138" s="82">
        <f t="shared" si="55"/>
        <v>37</v>
      </c>
      <c r="AN138" s="82" t="str">
        <f t="shared" si="56"/>
        <v>-</v>
      </c>
      <c r="AO138" s="82" t="str">
        <f t="shared" si="57"/>
        <v>-</v>
      </c>
      <c r="AP138" s="82" t="str">
        <f t="shared" si="58"/>
        <v>-</v>
      </c>
      <c r="AQ138" s="82" t="str">
        <f t="shared" si="59"/>
        <v>-</v>
      </c>
      <c r="AR138" s="82" t="str">
        <f t="shared" si="60"/>
        <v>-</v>
      </c>
      <c r="AT138" s="82">
        <f t="shared" si="61"/>
        <v>2</v>
      </c>
      <c r="AU138" s="82">
        <f ca="1">IF(    MAX(OFFSET(AL138,0,0,MATCH("-",AL138:AL$638,0))) = 0,"",
IFERROR(MAX(OFFSET(AL138,0,0,MATCH("-",AL138:AL$638,0))),""))</f>
        <v>11</v>
      </c>
      <c r="AV138" s="82">
        <f ca="1">IF(    MAX(OFFSET(AM138,0,0,MATCH("-",AM138:AM$638,0))) = 0,"",
IFERROR(MAX(OFFSET(AM138,0,0,MATCH("-",AM138:AM$638,0))),""))</f>
        <v>43</v>
      </c>
      <c r="AW138" s="82" t="str">
        <f ca="1">IF(    MAX(OFFSET(AN138,0,0,MATCH("-",AN138:AN$638,0))) = 0,"",
IFERROR(MAX(OFFSET(AN138,0,0,MATCH("-",AN138:AN$638,0))),""))</f>
        <v/>
      </c>
      <c r="AX138" s="82" t="str">
        <f ca="1">IF(    MAX(OFFSET(AO138,0,0,MATCH("-",AO138:AO$638,0))) = 0,"",
IFERROR(MAX(OFFSET(AO138,0,0,MATCH("-",AO138:AO$638,0))),""))</f>
        <v/>
      </c>
      <c r="AY138" s="82" t="str">
        <f ca="1">IF(    MAX(OFFSET(AP138,0,0,MATCH("-",AP138:AP$638,0))) = 0,"",
IFERROR(MAX(OFFSET(AP138,0,0,MATCH("-",AP138:AP$638,0))),""))</f>
        <v/>
      </c>
      <c r="AZ138" s="82" t="str">
        <f ca="1">IF(    MAX(OFFSET(AQ138,0,0,MATCH("-",AQ138:AQ$638,0))) = 0,"",
IFERROR(MAX(OFFSET(AQ138,0,0,MATCH("-",AQ138:AQ$638,0))),""))</f>
        <v/>
      </c>
      <c r="BA138" s="82" t="str">
        <f ca="1">IF(    MAX(OFFSET(AR138,0,0,MATCH("-",AR138:AR$638,0))) = 0,"",
IFERROR(MAX(OFFSET(AR138,0,0,MATCH("-",AR138:AR$638,0))),""))</f>
        <v/>
      </c>
      <c r="BB138" s="112">
        <f t="shared" ca="1" si="62"/>
        <v>177.52642706131078</v>
      </c>
      <c r="BC138" s="111">
        <f t="shared" ca="1" si="63"/>
        <v>0</v>
      </c>
      <c r="BD138" s="112">
        <f t="shared" ca="1" si="64"/>
        <v>0</v>
      </c>
      <c r="BE138" s="111">
        <f t="shared" ca="1" si="65"/>
        <v>210.67653276955605</v>
      </c>
      <c r="BF138" s="113">
        <f t="shared" ca="1" si="66"/>
        <v>2000</v>
      </c>
      <c r="BG138" s="113">
        <f t="shared" ca="1" si="67"/>
        <v>0</v>
      </c>
      <c r="BH138" s="112">
        <f t="shared" ca="1" si="68"/>
        <v>2000</v>
      </c>
      <c r="BI138" s="112">
        <f t="shared" ca="1" si="69"/>
        <v>210.67653276955605</v>
      </c>
      <c r="BJ138" s="157"/>
      <c r="BK138" s="157"/>
      <c r="BL138" s="158" t="str">
        <f>scriv!AM100</f>
        <v>UNOData</v>
      </c>
      <c r="BM138" s="157"/>
      <c r="BN138" s="157" t="str">
        <f t="shared" si="70"/>
        <v>node</v>
      </c>
      <c r="BO138" s="157"/>
      <c r="BP138" s="159">
        <f t="shared" ca="1" si="71"/>
        <v>1</v>
      </c>
      <c r="BQ138" s="159">
        <f t="shared" ca="1" si="72"/>
        <v>1</v>
      </c>
      <c r="BR138" s="159">
        <f t="shared" si="73"/>
        <v>1</v>
      </c>
      <c r="BS138" s="159" t="str">
        <f t="shared" si="74"/>
        <v>symbol</v>
      </c>
      <c r="BT138" s="157" t="str">
        <f>IF(scriv!V100&lt;&gt;"",scriv!V100,
IF(E138="",IFERROR(VLOOKUP(BL138,$AH$40:$BT$638,39,FALSE),$BT$36),
$BT$37))</f>
        <v>NodeSquare</v>
      </c>
      <c r="BU138" s="166">
        <f t="shared" ca="1" si="75"/>
        <v>2000</v>
      </c>
      <c r="BV138" s="166">
        <f t="shared" ca="1" si="76"/>
        <v>210.68</v>
      </c>
      <c r="BW138" s="166">
        <f t="shared" ca="1" si="77"/>
        <v>0</v>
      </c>
      <c r="BX138" s="166">
        <f t="shared" ca="1" si="78"/>
        <v>0</v>
      </c>
      <c r="BY138" s="180" t="str">
        <f t="shared" si="79"/>
        <v/>
      </c>
      <c r="BZ138" s="180" t="str">
        <f t="shared" si="80"/>
        <v/>
      </c>
      <c r="CA138" s="81" t="str">
        <f>IF(scriv!E100&lt;&gt;"",scriv!E100,"")</f>
        <v/>
      </c>
      <c r="CB138" s="82">
        <f t="shared" si="49"/>
        <v>0</v>
      </c>
      <c r="CC138" s="82" t="str">
        <f t="shared" si="81"/>
        <v>2.11.37</v>
      </c>
      <c r="CD138" s="82" t="str">
        <f t="shared" si="82"/>
        <v>11.37</v>
      </c>
      <c r="CE138" s="82" t="str">
        <f t="shared" si="83"/>
        <v>37</v>
      </c>
      <c r="CF138" s="82" t="str">
        <f t="shared" si="84"/>
        <v>-</v>
      </c>
      <c r="CG138" s="82" t="str">
        <f t="shared" si="85"/>
        <v>-</v>
      </c>
      <c r="CH138" s="82" t="str">
        <f t="shared" si="86"/>
        <v>-</v>
      </c>
      <c r="CI138" s="82" t="str">
        <f t="shared" si="87"/>
        <v>-</v>
      </c>
      <c r="CJ138" s="82" t="str">
        <f t="shared" si="88"/>
        <v>-</v>
      </c>
      <c r="CK138" s="82" t="str">
        <f t="shared" si="89"/>
        <v>-</v>
      </c>
    </row>
    <row r="139" spans="1:89" s="82" customFormat="1" ht="18" customHeight="1">
      <c r="A139" s="81" t="str">
        <f>scriv!AL101</f>
        <v>location</v>
      </c>
      <c r="B139" s="81" t="str">
        <f>IF(scriv!D101&lt;&gt;"",scriv!D101,"")</f>
        <v>location</v>
      </c>
      <c r="C139" s="81" t="str">
        <f>IF( scriv!AP101&lt;&gt;"", IF(D139&lt;&gt;"","connection ","")&amp;scriv!AP101,IF(D139&lt;&gt;"","connection",""))</f>
        <v/>
      </c>
      <c r="D139" s="82" t="str">
        <f>scriv!AN101</f>
        <v/>
      </c>
      <c r="E139" s="82" t="str">
        <f>scriv!AO101</f>
        <v/>
      </c>
      <c r="F139" s="156">
        <f>ROW()</f>
        <v>139</v>
      </c>
      <c r="G139" s="288">
        <f>scriv!AC101</f>
        <v>0</v>
      </c>
      <c r="H139" s="288">
        <f>scriv!AD101</f>
        <v>0</v>
      </c>
      <c r="I139" s="81" t="str">
        <f>IF(scriv!AE101&lt;&gt;"",scriv!AE101,J139)</f>
        <v>Where to place the UNO within its parent:  _x000D__x000D_- uno_x000D_- xxx_x000D_- vvv</v>
      </c>
      <c r="J139" s="81" t="str">
        <f>IF(scriv!AF101&lt;&gt;"",scriv!AF101,"")</f>
        <v>Where to place the UNO within its parent:  _x000D__x000D_- uno_x000D_- xxx_x000D_- vvv</v>
      </c>
      <c r="K139" s="82" t="str">
        <f>IF(scriv!Y101&lt;&gt;"",scriv!Y101,$K$36)</f>
        <v>none</v>
      </c>
      <c r="L139" s="82">
        <f>IF(scriv!Z101&lt;&gt;"",scriv!Z101,$L$36)</f>
        <v>0</v>
      </c>
      <c r="M139" s="82" t="str">
        <f>IF(scriv!AA101&lt;&gt;"",scriv!AA101,$M$36)</f>
        <v>OpenClose</v>
      </c>
      <c r="N139" s="82">
        <f>IF(scriv!AB101&lt;&gt;"",scriv!AB101,$N$36)</f>
        <v>0</v>
      </c>
      <c r="O139" s="119" t="str">
        <f t="shared" si="48"/>
        <v/>
      </c>
      <c r="P139" s="81" t="str">
        <f>IF(scriv!I101&lt;&gt;"",scriv!I101,"")</f>
        <v/>
      </c>
      <c r="Q139" s="81" t="str">
        <f>IF(scriv!J101&lt;&gt;"",scriv!J101,"")</f>
        <v/>
      </c>
      <c r="R139" s="81">
        <f>IF(scriv!K101&lt;&gt;"",scriv!K101,
IF(I139&lt;&gt;"",1,$R$36))</f>
        <v>1</v>
      </c>
      <c r="S139" s="81" t="str">
        <f>IF(scriv!L101&lt;&gt;"",scriv!L101,
IF(scriv!AF101&lt;&gt;"",$S$36,"none"))</f>
        <v>hover</v>
      </c>
      <c r="T139" s="81" t="str">
        <f>IF(scriv!Q101&lt;&gt;"",scriv!Q101,"")</f>
        <v/>
      </c>
      <c r="U139" s="81" t="str">
        <f>IF(scriv!R101&lt;&gt;"",scriv!R101,"")</f>
        <v/>
      </c>
      <c r="V139" s="81" t="str">
        <f>IF(scriv!S101&lt;&gt;"",scriv!S101,"")</f>
        <v/>
      </c>
      <c r="W139" s="81" t="str">
        <f>IF(scriv!T101&lt;&gt;"",scriv!T101,"")</f>
        <v/>
      </c>
      <c r="X139" s="81" t="str">
        <f>IF($E139="",
( IF(scriv!AH101&lt;&gt;"", LEFT( scriv!AH101, FIND(",",scriv!AH101)-1) &amp; "=" &amp; $AH139 &amp; RIGHT( scriv!AH101, LEN(scriv!AH101) + 1 - FIND(",",scriv!AH101)),
  IF($X$36&lt;&gt;"",LEFT( X$36, FIND(",",X$36)-1) &amp; "=" &amp; $AH139 &amp; RIGHT( X$36, LEN(X$36) + 1 - FIND(",",X$36)),""))),
IF(scriv!M101&lt;&gt;"", LEFT( scriv!M101, FIND(",",scriv!M101)-1) &amp; "=" &amp; $AH139 &amp; RIGHT( scriv!M101, LEN(scriv!M101) + 1 - FIND(",",scriv!M101)),
LEFT( X$37, FIND(",",X$37)-1) &amp; "=" &amp; $AH139 &amp; RIGHT( X$37, LEN(X$37) + 1 - FIND(",",X$37))))</f>
        <v>fadeOn=location,0.6</v>
      </c>
      <c r="Y139" s="81" t="str">
        <f>IF($E139="",
( IF(scriv!AI101&lt;&gt;"", LEFT( scriv!AI101, FIND(",",scriv!AI101)-1) &amp; "=" &amp; $AH139 &amp; RIGHT( scriv!AI101, LEN(scriv!AI101) + 1 - FIND(",",scriv!AI101)),
  IF($Y$36&lt;&gt;"",LEFT( Y$36, FIND(",",Y$36)-1) &amp; "=" &amp; $AH139 &amp; RIGHT( Y$36, LEN(Y$36) + 1 - FIND(",",Y$36)),""))),
IF(scriv!N101&lt;&gt;"", LEFT( scriv!N101, FIND(",",scriv!N101)-1) &amp; "=" &amp; $AH139 &amp; RIGHT( scriv!N101, LEN(scriv!N101) + 1 - FIND(",",scriv!N101)),
LEFT( Y$37, FIND(",",Y$37)-1) &amp; "=" &amp; $AH139 &amp; RIGHT( Y$37, LEN(Y$37) + 1 - FIND(",",Y$37))))</f>
        <v>fadeOff=location,0.6</v>
      </c>
      <c r="Z139" s="81" t="str">
        <f>IF($E139="",
( IF(scriv!AJ101&lt;&gt;"", LEFT( scriv!AJ101, FIND(",",scriv!AJ101)-1) &amp; "=" &amp; $AH139 &amp; RIGHT( scriv!AJ101, LEN(scriv!AJ101) + 1 - FIND(",",scriv!AJ101)),
  IF($Z$36&lt;&gt;"",LEFT( Z$36, FIND(",",Z$36)-1) &amp; "=" &amp; $AH139 &amp; RIGHT( Z$36, LEN(Z$36) + 1 - FIND(",",Z$36)),""))),
IF(scriv!O101&lt;&gt;"", LEFT( scriv!O101, FIND(",",scriv!O101)-1) &amp; "=" &amp; $AH139 &amp; RIGHT( scriv!O101, LEN(scriv!O101) + 1 - FIND(",",scriv!O101)),
LEFT( Z$37, FIND(",",Z$37)-1) &amp; "=" &amp; $AH139 &amp; RIGHT( Z$37, LEN(Z$37) + 1 - FIND(",",Z$37))))</f>
        <v>drawOpen=location,1.2</v>
      </c>
      <c r="AA139" s="81" t="str">
        <f>IF($E139="",
( IF(scriv!AK101&lt;&gt;"", LEFT( scriv!AK101, FIND(",",scriv!AK101)-1) &amp; "=" &amp; $AH139 &amp; RIGHT( scriv!AK101, LEN(scriv!AK101) + 1 - FIND(",",scriv!AK101)),
  IF($AA$36&lt;&gt;"",LEFT( AA$36, FIND(",",AA$36)-1) &amp; "=" &amp; $AH139 &amp; RIGHT( AA$36, LEN(AA$36) + 1 - FIND(",",AA$36)),""))),
IF(scriv!P101&lt;&gt;"", LEFT( scriv!P101, FIND(",",scriv!P101)-1) &amp; "=" &amp; $AH139 &amp; RIGHT( scriv!P101, LEN(scriv!P101) + 1 - FIND(",",scriv!P101)),
LEFT( AA$37, FIND(",",AA$37)-1) &amp; "=" &amp; $AH139 &amp; RIGHT( AA$37, LEN(AA$37) + 1 - FIND(",",AA$37))))</f>
        <v>drawClose=location,1.2</v>
      </c>
      <c r="AB139" s="167" t="str">
        <f t="shared" si="47"/>
        <v>noTitle</v>
      </c>
      <c r="AC139" s="167"/>
      <c r="AD139" s="45"/>
      <c r="AE139" s="168"/>
      <c r="AF139" s="169" t="str">
        <f>IF(D139="",scriv!B101,"")</f>
        <v>2.11.38</v>
      </c>
      <c r="AG139" s="170" t="str">
        <f t="shared" si="50"/>
        <v/>
      </c>
      <c r="AH139" s="169" t="str">
        <f t="shared" si="51"/>
        <v>location</v>
      </c>
      <c r="AI139" s="169" t="str">
        <f t="shared" si="52"/>
        <v>location</v>
      </c>
      <c r="AJ139" s="86">
        <f>ROUNDDOWN( (LEN(scriv!B101)+1) / 2, 0 )</f>
        <v>4</v>
      </c>
      <c r="AK139" s="82">
        <f t="shared" si="53"/>
        <v>2</v>
      </c>
      <c r="AL139" s="82">
        <f t="shared" si="54"/>
        <v>11</v>
      </c>
      <c r="AM139" s="82">
        <f t="shared" si="55"/>
        <v>38</v>
      </c>
      <c r="AN139" s="82" t="str">
        <f t="shared" si="56"/>
        <v>-</v>
      </c>
      <c r="AO139" s="82" t="str">
        <f t="shared" si="57"/>
        <v>-</v>
      </c>
      <c r="AP139" s="82" t="str">
        <f t="shared" si="58"/>
        <v>-</v>
      </c>
      <c r="AQ139" s="82" t="str">
        <f t="shared" si="59"/>
        <v>-</v>
      </c>
      <c r="AR139" s="82" t="str">
        <f t="shared" si="60"/>
        <v>-</v>
      </c>
      <c r="AT139" s="82">
        <f t="shared" si="61"/>
        <v>2</v>
      </c>
      <c r="AU139" s="82">
        <f ca="1">IF(    MAX(OFFSET(AL139,0,0,MATCH("-",AL139:AL$638,0))) = 0,"",
IFERROR(MAX(OFFSET(AL139,0,0,MATCH("-",AL139:AL$638,0))),""))</f>
        <v>11</v>
      </c>
      <c r="AV139" s="82">
        <f ca="1">IF(    MAX(OFFSET(AM139,0,0,MATCH("-",AM139:AM$638,0))) = 0,"",
IFERROR(MAX(OFFSET(AM139,0,0,MATCH("-",AM139:AM$638,0))),""))</f>
        <v>43</v>
      </c>
      <c r="AW139" s="82" t="str">
        <f ca="1">IF(    MAX(OFFSET(AN139,0,0,MATCH("-",AN139:AN$638,0))) = 0,"",
IFERROR(MAX(OFFSET(AN139,0,0,MATCH("-",AN139:AN$638,0))),""))</f>
        <v/>
      </c>
      <c r="AX139" s="82" t="str">
        <f ca="1">IF(    MAX(OFFSET(AO139,0,0,MATCH("-",AO139:AO$638,0))) = 0,"",
IFERROR(MAX(OFFSET(AO139,0,0,MATCH("-",AO139:AO$638,0))),""))</f>
        <v/>
      </c>
      <c r="AY139" s="82" t="str">
        <f ca="1">IF(    MAX(OFFSET(AP139,0,0,MATCH("-",AP139:AP$638,0))) = 0,"",
IFERROR(MAX(OFFSET(AP139,0,0,MATCH("-",AP139:AP$638,0))),""))</f>
        <v/>
      </c>
      <c r="AZ139" s="82" t="str">
        <f ca="1">IF(    MAX(OFFSET(AQ139,0,0,MATCH("-",AQ139:AQ$638,0))) = 0,"",
IFERROR(MAX(OFFSET(AQ139,0,0,MATCH("-",AQ139:AQ$638,0))),""))</f>
        <v/>
      </c>
      <c r="BA139" s="82" t="str">
        <f ca="1">IF(    MAX(OFFSET(AR139,0,0,MATCH("-",AR139:AR$638,0))) = 0,"",
IFERROR(MAX(OFFSET(AR139,0,0,MATCH("-",AR139:AR$638,0))),""))</f>
        <v/>
      </c>
      <c r="BB139" s="112">
        <f t="shared" ca="1" si="62"/>
        <v>177.90697674418604</v>
      </c>
      <c r="BC139" s="111">
        <f t="shared" ca="1" si="63"/>
        <v>0</v>
      </c>
      <c r="BD139" s="112">
        <f t="shared" ca="1" si="64"/>
        <v>0</v>
      </c>
      <c r="BE139" s="111">
        <f t="shared" ca="1" si="65"/>
        <v>215.32769556025374</v>
      </c>
      <c r="BF139" s="113">
        <f t="shared" ca="1" si="66"/>
        <v>2000</v>
      </c>
      <c r="BG139" s="113">
        <f t="shared" ca="1" si="67"/>
        <v>0</v>
      </c>
      <c r="BH139" s="112">
        <f t="shared" ca="1" si="68"/>
        <v>2000</v>
      </c>
      <c r="BI139" s="112">
        <f t="shared" ca="1" si="69"/>
        <v>215.32769556025374</v>
      </c>
      <c r="BJ139" s="157"/>
      <c r="BK139" s="157"/>
      <c r="BL139" s="158" t="str">
        <f>scriv!AM101</f>
        <v>UNOData</v>
      </c>
      <c r="BM139" s="157"/>
      <c r="BN139" s="157" t="str">
        <f t="shared" si="70"/>
        <v>node</v>
      </c>
      <c r="BO139" s="157"/>
      <c r="BP139" s="159">
        <f t="shared" ca="1" si="71"/>
        <v>1</v>
      </c>
      <c r="BQ139" s="159">
        <f t="shared" ca="1" si="72"/>
        <v>1</v>
      </c>
      <c r="BR139" s="159">
        <f t="shared" si="73"/>
        <v>1</v>
      </c>
      <c r="BS139" s="159" t="str">
        <f t="shared" si="74"/>
        <v>symbol</v>
      </c>
      <c r="BT139" s="157" t="str">
        <f>IF(scriv!V101&lt;&gt;"",scriv!V101,
IF(E139="",IFERROR(VLOOKUP(BL139,$AH$40:$BT$638,39,FALSE),$BT$36),
$BT$37))</f>
        <v>NodeSquare</v>
      </c>
      <c r="BU139" s="166">
        <f t="shared" ca="1" si="75"/>
        <v>2000</v>
      </c>
      <c r="BV139" s="166">
        <f t="shared" ca="1" si="76"/>
        <v>215.33</v>
      </c>
      <c r="BW139" s="166">
        <f t="shared" ca="1" si="77"/>
        <v>0</v>
      </c>
      <c r="BX139" s="166">
        <f t="shared" ca="1" si="78"/>
        <v>0</v>
      </c>
      <c r="BY139" s="180" t="str">
        <f t="shared" si="79"/>
        <v/>
      </c>
      <c r="BZ139" s="180" t="str">
        <f t="shared" si="80"/>
        <v/>
      </c>
      <c r="CA139" s="81" t="str">
        <f>IF(scriv!E101&lt;&gt;"",scriv!E101,"")</f>
        <v/>
      </c>
      <c r="CB139" s="82">
        <f t="shared" si="49"/>
        <v>0</v>
      </c>
      <c r="CC139" s="82" t="str">
        <f t="shared" si="81"/>
        <v>2.11.38</v>
      </c>
      <c r="CD139" s="82" t="str">
        <f t="shared" si="82"/>
        <v>11.38</v>
      </c>
      <c r="CE139" s="82" t="str">
        <f t="shared" si="83"/>
        <v>38</v>
      </c>
      <c r="CF139" s="82" t="str">
        <f t="shared" si="84"/>
        <v>-</v>
      </c>
      <c r="CG139" s="82" t="str">
        <f t="shared" si="85"/>
        <v>-</v>
      </c>
      <c r="CH139" s="82" t="str">
        <f t="shared" si="86"/>
        <v>-</v>
      </c>
      <c r="CI139" s="82" t="str">
        <f t="shared" si="87"/>
        <v>-</v>
      </c>
      <c r="CJ139" s="82" t="str">
        <f t="shared" si="88"/>
        <v>-</v>
      </c>
      <c r="CK139" s="82" t="str">
        <f t="shared" si="89"/>
        <v>-</v>
      </c>
    </row>
    <row r="140" spans="1:89" s="82" customFormat="1" ht="18" customHeight="1">
      <c r="A140" s="81" t="str">
        <f>scriv!AL102</f>
        <v>xpos</v>
      </c>
      <c r="B140" s="81" t="str">
        <f>IF(scriv!D102&lt;&gt;"",scriv!D102,"")</f>
        <v>xpos</v>
      </c>
      <c r="C140" s="81" t="str">
        <f>IF( scriv!AP102&lt;&gt;"", IF(D140&lt;&gt;"","connection ","")&amp;scriv!AP102,IF(D140&lt;&gt;"","connection",""))</f>
        <v/>
      </c>
      <c r="D140" s="82" t="str">
        <f>scriv!AN102</f>
        <v/>
      </c>
      <c r="E140" s="82" t="str">
        <f>scriv!AO102</f>
        <v/>
      </c>
      <c r="F140" s="156">
        <f>ROW()</f>
        <v>140</v>
      </c>
      <c r="G140" s="288">
        <f>scriv!AC102</f>
        <v>0</v>
      </c>
      <c r="H140" s="288">
        <f>scriv!AD102</f>
        <v>0</v>
      </c>
      <c r="I140" s="81" t="str">
        <f>IF(scriv!AE102&lt;&gt;"",scriv!AE102,J140)</f>
        <v>Horizontal position from the upper left corner of the artboard to the center point of the symbol.  If the Kind is Radial - this value is the radius</v>
      </c>
      <c r="J140" s="81" t="str">
        <f>IF(scriv!AF102&lt;&gt;"",scriv!AF102,"")</f>
        <v>Horizontal position from the upper left corner of the artboard to the center point of the symbol.  If the Kind is Radial - this value is the radius</v>
      </c>
      <c r="K140" s="82" t="str">
        <f>IF(scriv!Y102&lt;&gt;"",scriv!Y102,$K$36)</f>
        <v>none</v>
      </c>
      <c r="L140" s="82">
        <f>IF(scriv!Z102&lt;&gt;"",scriv!Z102,$L$36)</f>
        <v>0</v>
      </c>
      <c r="M140" s="82" t="str">
        <f>IF(scriv!AA102&lt;&gt;"",scriv!AA102,$M$36)</f>
        <v>OpenClose</v>
      </c>
      <c r="N140" s="82">
        <f>IF(scriv!AB102&lt;&gt;"",scriv!AB102,$N$36)</f>
        <v>0</v>
      </c>
      <c r="O140" s="119" t="str">
        <f t="shared" si="48"/>
        <v/>
      </c>
      <c r="P140" s="81" t="str">
        <f>IF(scriv!I102&lt;&gt;"",scriv!I102,"")</f>
        <v/>
      </c>
      <c r="Q140" s="81" t="str">
        <f>IF(scriv!J102&lt;&gt;"",scriv!J102,"")</f>
        <v/>
      </c>
      <c r="R140" s="81">
        <f>IF(scriv!K102&lt;&gt;"",scriv!K102,
IF(I140&lt;&gt;"",1,$R$36))</f>
        <v>1</v>
      </c>
      <c r="S140" s="81" t="str">
        <f>IF(scriv!L102&lt;&gt;"",scriv!L102,
IF(scriv!AF102&lt;&gt;"",$S$36,"none"))</f>
        <v>hover</v>
      </c>
      <c r="T140" s="81" t="str">
        <f>IF(scriv!Q102&lt;&gt;"",scriv!Q102,"")</f>
        <v/>
      </c>
      <c r="U140" s="81" t="str">
        <f>IF(scriv!R102&lt;&gt;"",scriv!R102,"")</f>
        <v/>
      </c>
      <c r="V140" s="81" t="str">
        <f>IF(scriv!S102&lt;&gt;"",scriv!S102,"")</f>
        <v/>
      </c>
      <c r="W140" s="81" t="str">
        <f>IF(scriv!T102&lt;&gt;"",scriv!T102,"")</f>
        <v/>
      </c>
      <c r="X140" s="81" t="str">
        <f>IF($E140="",
( IF(scriv!AH102&lt;&gt;"", LEFT( scriv!AH102, FIND(",",scriv!AH102)-1) &amp; "=" &amp; $AH140 &amp; RIGHT( scriv!AH102, LEN(scriv!AH102) + 1 - FIND(",",scriv!AH102)),
  IF($X$36&lt;&gt;"",LEFT( X$36, FIND(",",X$36)-1) &amp; "=" &amp; $AH140 &amp; RIGHT( X$36, LEN(X$36) + 1 - FIND(",",X$36)),""))),
IF(scriv!M102&lt;&gt;"", LEFT( scriv!M102, FIND(",",scriv!M102)-1) &amp; "=" &amp; $AH140 &amp; RIGHT( scriv!M102, LEN(scriv!M102) + 1 - FIND(",",scriv!M102)),
LEFT( X$37, FIND(",",X$37)-1) &amp; "=" &amp; $AH140 &amp; RIGHT( X$37, LEN(X$37) + 1 - FIND(",",X$37))))</f>
        <v>fadeOn=xpos,0.6</v>
      </c>
      <c r="Y140" s="81" t="str">
        <f>IF($E140="",
( IF(scriv!AI102&lt;&gt;"", LEFT( scriv!AI102, FIND(",",scriv!AI102)-1) &amp; "=" &amp; $AH140 &amp; RIGHT( scriv!AI102, LEN(scriv!AI102) + 1 - FIND(",",scriv!AI102)),
  IF($Y$36&lt;&gt;"",LEFT( Y$36, FIND(",",Y$36)-1) &amp; "=" &amp; $AH140 &amp; RIGHT( Y$36, LEN(Y$36) + 1 - FIND(",",Y$36)),""))),
IF(scriv!N102&lt;&gt;"", LEFT( scriv!N102, FIND(",",scriv!N102)-1) &amp; "=" &amp; $AH140 &amp; RIGHT( scriv!N102, LEN(scriv!N102) + 1 - FIND(",",scriv!N102)),
LEFT( Y$37, FIND(",",Y$37)-1) &amp; "=" &amp; $AH140 &amp; RIGHT( Y$37, LEN(Y$37) + 1 - FIND(",",Y$37))))</f>
        <v>fadeOff=xpos,0.6</v>
      </c>
      <c r="Z140" s="81" t="str">
        <f>IF($E140="",
( IF(scriv!AJ102&lt;&gt;"", LEFT( scriv!AJ102, FIND(",",scriv!AJ102)-1) &amp; "=" &amp; $AH140 &amp; RIGHT( scriv!AJ102, LEN(scriv!AJ102) + 1 - FIND(",",scriv!AJ102)),
  IF($Z$36&lt;&gt;"",LEFT( Z$36, FIND(",",Z$36)-1) &amp; "=" &amp; $AH140 &amp; RIGHT( Z$36, LEN(Z$36) + 1 - FIND(",",Z$36)),""))),
IF(scriv!O102&lt;&gt;"", LEFT( scriv!O102, FIND(",",scriv!O102)-1) &amp; "=" &amp; $AH140 &amp; RIGHT( scriv!O102, LEN(scriv!O102) + 1 - FIND(",",scriv!O102)),
LEFT( Z$37, FIND(",",Z$37)-1) &amp; "=" &amp; $AH140 &amp; RIGHT( Z$37, LEN(Z$37) + 1 - FIND(",",Z$37))))</f>
        <v>drawOpen=xpos,1.2</v>
      </c>
      <c r="AA140" s="81" t="str">
        <f>IF($E140="",
( IF(scriv!AK102&lt;&gt;"", LEFT( scriv!AK102, FIND(",",scriv!AK102)-1) &amp; "=" &amp; $AH140 &amp; RIGHT( scriv!AK102, LEN(scriv!AK102) + 1 - FIND(",",scriv!AK102)),
  IF($AA$36&lt;&gt;"",LEFT( AA$36, FIND(",",AA$36)-1) &amp; "=" &amp; $AH140 &amp; RIGHT( AA$36, LEN(AA$36) + 1 - FIND(",",AA$36)),""))),
IF(scriv!P102&lt;&gt;"", LEFT( scriv!P102, FIND(",",scriv!P102)-1) &amp; "=" &amp; $AH140 &amp; RIGHT( scriv!P102, LEN(scriv!P102) + 1 - FIND(",",scriv!P102)),
LEFT( AA$37, FIND(",",AA$37)-1) &amp; "=" &amp; $AH140 &amp; RIGHT( AA$37, LEN(AA$37) + 1 - FIND(",",AA$37))))</f>
        <v>drawClose=xpos,1.2</v>
      </c>
      <c r="AB140" s="167" t="str">
        <f t="shared" si="47"/>
        <v>noTitle</v>
      </c>
      <c r="AC140" s="167"/>
      <c r="AD140" s="45"/>
      <c r="AE140" s="168"/>
      <c r="AF140" s="169" t="str">
        <f>IF(D140="",scriv!B102,"")</f>
        <v>2.11.39</v>
      </c>
      <c r="AG140" s="170" t="str">
        <f t="shared" si="50"/>
        <v/>
      </c>
      <c r="AH140" s="169" t="str">
        <f t="shared" si="51"/>
        <v>xpos</v>
      </c>
      <c r="AI140" s="169" t="str">
        <f t="shared" si="52"/>
        <v>xpos</v>
      </c>
      <c r="AJ140" s="86">
        <f>ROUNDDOWN( (LEN(scriv!B102)+1) / 2, 0 )</f>
        <v>4</v>
      </c>
      <c r="AK140" s="82">
        <f t="shared" si="53"/>
        <v>2</v>
      </c>
      <c r="AL140" s="82">
        <f t="shared" si="54"/>
        <v>11</v>
      </c>
      <c r="AM140" s="82">
        <f t="shared" si="55"/>
        <v>39</v>
      </c>
      <c r="AN140" s="82" t="str">
        <f t="shared" si="56"/>
        <v>-</v>
      </c>
      <c r="AO140" s="82" t="str">
        <f t="shared" si="57"/>
        <v>-</v>
      </c>
      <c r="AP140" s="82" t="str">
        <f t="shared" si="58"/>
        <v>-</v>
      </c>
      <c r="AQ140" s="82" t="str">
        <f t="shared" si="59"/>
        <v>-</v>
      </c>
      <c r="AR140" s="82" t="str">
        <f t="shared" si="60"/>
        <v>-</v>
      </c>
      <c r="AT140" s="82">
        <f t="shared" si="61"/>
        <v>2</v>
      </c>
      <c r="AU140" s="82">
        <f ca="1">IF(    MAX(OFFSET(AL140,0,0,MATCH("-",AL140:AL$638,0))) = 0,"",
IFERROR(MAX(OFFSET(AL140,0,0,MATCH("-",AL140:AL$638,0))),""))</f>
        <v>11</v>
      </c>
      <c r="AV140" s="82">
        <f ca="1">IF(    MAX(OFFSET(AM140,0,0,MATCH("-",AM140:AM$638,0))) = 0,"",
IFERROR(MAX(OFFSET(AM140,0,0,MATCH("-",AM140:AM$638,0))),""))</f>
        <v>43</v>
      </c>
      <c r="AW140" s="82" t="str">
        <f ca="1">IF(    MAX(OFFSET(AN140,0,0,MATCH("-",AN140:AN$638,0))) = 0,"",
IFERROR(MAX(OFFSET(AN140,0,0,MATCH("-",AN140:AN$638,0))),""))</f>
        <v/>
      </c>
      <c r="AX140" s="82" t="str">
        <f ca="1">IF(    MAX(OFFSET(AO140,0,0,MATCH("-",AO140:AO$638,0))) = 0,"",
IFERROR(MAX(OFFSET(AO140,0,0,MATCH("-",AO140:AO$638,0))),""))</f>
        <v/>
      </c>
      <c r="AY140" s="82" t="str">
        <f ca="1">IF(    MAX(OFFSET(AP140,0,0,MATCH("-",AP140:AP$638,0))) = 0,"",
IFERROR(MAX(OFFSET(AP140,0,0,MATCH("-",AP140:AP$638,0))),""))</f>
        <v/>
      </c>
      <c r="AZ140" s="82" t="str">
        <f ca="1">IF(    MAX(OFFSET(AQ140,0,0,MATCH("-",AQ140:AQ$638,0))) = 0,"",
IFERROR(MAX(OFFSET(AQ140,0,0,MATCH("-",AQ140:AQ$638,0))),""))</f>
        <v/>
      </c>
      <c r="BA140" s="82" t="str">
        <f ca="1">IF(    MAX(OFFSET(AR140,0,0,MATCH("-",AR140:AR$638,0))) = 0,"",
IFERROR(MAX(OFFSET(AR140,0,0,MATCH("-",AR140:AR$638,0))),""))</f>
        <v/>
      </c>
      <c r="BB140" s="112">
        <f t="shared" ca="1" si="62"/>
        <v>178.28752642706129</v>
      </c>
      <c r="BC140" s="111">
        <f t="shared" ca="1" si="63"/>
        <v>0</v>
      </c>
      <c r="BD140" s="112">
        <f t="shared" ca="1" si="64"/>
        <v>0</v>
      </c>
      <c r="BE140" s="111">
        <f t="shared" ca="1" si="65"/>
        <v>219.97885835095138</v>
      </c>
      <c r="BF140" s="113">
        <f t="shared" ca="1" si="66"/>
        <v>2000</v>
      </c>
      <c r="BG140" s="113">
        <f t="shared" ca="1" si="67"/>
        <v>0</v>
      </c>
      <c r="BH140" s="112">
        <f t="shared" ca="1" si="68"/>
        <v>2000</v>
      </c>
      <c r="BI140" s="112">
        <f t="shared" ca="1" si="69"/>
        <v>219.97885835095138</v>
      </c>
      <c r="BJ140" s="157"/>
      <c r="BK140" s="157"/>
      <c r="BL140" s="158" t="str">
        <f>scriv!AM102</f>
        <v>UNOData</v>
      </c>
      <c r="BM140" s="157"/>
      <c r="BN140" s="157" t="str">
        <f t="shared" si="70"/>
        <v>node</v>
      </c>
      <c r="BO140" s="157"/>
      <c r="BP140" s="159">
        <f t="shared" ca="1" si="71"/>
        <v>1</v>
      </c>
      <c r="BQ140" s="159">
        <f t="shared" ca="1" si="72"/>
        <v>1</v>
      </c>
      <c r="BR140" s="159">
        <f t="shared" si="73"/>
        <v>1</v>
      </c>
      <c r="BS140" s="159" t="str">
        <f t="shared" si="74"/>
        <v>symbol</v>
      </c>
      <c r="BT140" s="157" t="str">
        <f>IF(scriv!V102&lt;&gt;"",scriv!V102,
IF(E140="",IFERROR(VLOOKUP(BL140,$AH$40:$BT$638,39,FALSE),$BT$36),
$BT$37))</f>
        <v>NodeSquare</v>
      </c>
      <c r="BU140" s="166">
        <f t="shared" ca="1" si="75"/>
        <v>2000</v>
      </c>
      <c r="BV140" s="166">
        <f t="shared" ca="1" si="76"/>
        <v>219.98</v>
      </c>
      <c r="BW140" s="166">
        <f t="shared" ca="1" si="77"/>
        <v>0</v>
      </c>
      <c r="BX140" s="166">
        <f t="shared" ca="1" si="78"/>
        <v>0</v>
      </c>
      <c r="BY140" s="180" t="str">
        <f t="shared" si="79"/>
        <v/>
      </c>
      <c r="BZ140" s="180" t="str">
        <f t="shared" si="80"/>
        <v/>
      </c>
      <c r="CA140" s="81" t="str">
        <f>IF(scriv!E102&lt;&gt;"",scriv!E102,"")</f>
        <v/>
      </c>
      <c r="CB140" s="82">
        <f t="shared" si="49"/>
        <v>0</v>
      </c>
      <c r="CC140" s="82" t="str">
        <f t="shared" si="81"/>
        <v>2.11.39</v>
      </c>
      <c r="CD140" s="82" t="str">
        <f t="shared" si="82"/>
        <v>11.39</v>
      </c>
      <c r="CE140" s="82" t="str">
        <f t="shared" si="83"/>
        <v>39</v>
      </c>
      <c r="CF140" s="82" t="str">
        <f t="shared" si="84"/>
        <v>-</v>
      </c>
      <c r="CG140" s="82" t="str">
        <f t="shared" si="85"/>
        <v>-</v>
      </c>
      <c r="CH140" s="82" t="str">
        <f t="shared" si="86"/>
        <v>-</v>
      </c>
      <c r="CI140" s="82" t="str">
        <f t="shared" si="87"/>
        <v>-</v>
      </c>
      <c r="CJ140" s="82" t="str">
        <f t="shared" si="88"/>
        <v>-</v>
      </c>
      <c r="CK140" s="82" t="str">
        <f t="shared" si="89"/>
        <v>-</v>
      </c>
    </row>
    <row r="141" spans="1:89" s="82" customFormat="1" ht="18" customHeight="1">
      <c r="A141" s="81" t="str">
        <f>scriv!AL103</f>
        <v>ypos</v>
      </c>
      <c r="B141" s="81" t="str">
        <f>IF(scriv!D103&lt;&gt;"",scriv!D103,"")</f>
        <v>ypos</v>
      </c>
      <c r="C141" s="81" t="str">
        <f>IF( scriv!AP103&lt;&gt;"", IF(D141&lt;&gt;"","connection ","")&amp;scriv!AP103,IF(D141&lt;&gt;"","connection",""))</f>
        <v/>
      </c>
      <c r="D141" s="82" t="str">
        <f>scriv!AN103</f>
        <v/>
      </c>
      <c r="E141" s="82" t="str">
        <f>scriv!AO103</f>
        <v/>
      </c>
      <c r="F141" s="156">
        <f>ROW()</f>
        <v>141</v>
      </c>
      <c r="G141" s="288">
        <f>scriv!AC103</f>
        <v>0</v>
      </c>
      <c r="H141" s="288">
        <f>scriv!AD103</f>
        <v>0</v>
      </c>
      <c r="I141" s="81" t="str">
        <f>IF(scriv!AE103&lt;&gt;"",scriv!AE103,J141)</f>
        <v>Vertical position from the upper left corner of the artboard to the center point of the symbol - in positive points (going down) from the upper left corner.  If the Kind is Radial - this value is the offset angle from 0 degrees.</v>
      </c>
      <c r="J141" s="81" t="str">
        <f>IF(scriv!AF103&lt;&gt;"",scriv!AF103,"")</f>
        <v>Vertical position from the upper left corner of the artboard to the center point of the symbol - in positive points (going down) from the upper left corner.  If the Kind is Radial - this value is the offset angle from 0 degrees.</v>
      </c>
      <c r="K141" s="82" t="str">
        <f>IF(scriv!Y103&lt;&gt;"",scriv!Y103,$K$36)</f>
        <v>none</v>
      </c>
      <c r="L141" s="82">
        <f>IF(scriv!Z103&lt;&gt;"",scriv!Z103,$L$36)</f>
        <v>0</v>
      </c>
      <c r="M141" s="82" t="str">
        <f>IF(scriv!AA103&lt;&gt;"",scriv!AA103,$M$36)</f>
        <v>OpenClose</v>
      </c>
      <c r="N141" s="82">
        <f>IF(scriv!AB103&lt;&gt;"",scriv!AB103,$N$36)</f>
        <v>0</v>
      </c>
      <c r="O141" s="119" t="str">
        <f t="shared" si="48"/>
        <v/>
      </c>
      <c r="P141" s="81" t="str">
        <f>IF(scriv!I103&lt;&gt;"",scriv!I103,"")</f>
        <v/>
      </c>
      <c r="Q141" s="81" t="str">
        <f>IF(scriv!J103&lt;&gt;"",scriv!J103,"")</f>
        <v/>
      </c>
      <c r="R141" s="81">
        <f>IF(scriv!K103&lt;&gt;"",scriv!K103,
IF(I141&lt;&gt;"",1,$R$36))</f>
        <v>1</v>
      </c>
      <c r="S141" s="81" t="str">
        <f>IF(scriv!L103&lt;&gt;"",scriv!L103,
IF(scriv!AF103&lt;&gt;"",$S$36,"none"))</f>
        <v>hover</v>
      </c>
      <c r="T141" s="81" t="str">
        <f>IF(scriv!Q103&lt;&gt;"",scriv!Q103,"")</f>
        <v/>
      </c>
      <c r="U141" s="81" t="str">
        <f>IF(scriv!R103&lt;&gt;"",scriv!R103,"")</f>
        <v/>
      </c>
      <c r="V141" s="81" t="str">
        <f>IF(scriv!S103&lt;&gt;"",scriv!S103,"")</f>
        <v/>
      </c>
      <c r="W141" s="81" t="str">
        <f>IF(scriv!T103&lt;&gt;"",scriv!T103,"")</f>
        <v/>
      </c>
      <c r="X141" s="81" t="str">
        <f>IF($E141="",
( IF(scriv!AH103&lt;&gt;"", LEFT( scriv!AH103, FIND(",",scriv!AH103)-1) &amp; "=" &amp; $AH141 &amp; RIGHT( scriv!AH103, LEN(scriv!AH103) + 1 - FIND(",",scriv!AH103)),
  IF($X$36&lt;&gt;"",LEFT( X$36, FIND(",",X$36)-1) &amp; "=" &amp; $AH141 &amp; RIGHT( X$36, LEN(X$36) + 1 - FIND(",",X$36)),""))),
IF(scriv!M103&lt;&gt;"", LEFT( scriv!M103, FIND(",",scriv!M103)-1) &amp; "=" &amp; $AH141 &amp; RIGHT( scriv!M103, LEN(scriv!M103) + 1 - FIND(",",scriv!M103)),
LEFT( X$37, FIND(",",X$37)-1) &amp; "=" &amp; $AH141 &amp; RIGHT( X$37, LEN(X$37) + 1 - FIND(",",X$37))))</f>
        <v>fadeOn=ypos,0.6</v>
      </c>
      <c r="Y141" s="81" t="str">
        <f>IF($E141="",
( IF(scriv!AI103&lt;&gt;"", LEFT( scriv!AI103, FIND(",",scriv!AI103)-1) &amp; "=" &amp; $AH141 &amp; RIGHT( scriv!AI103, LEN(scriv!AI103) + 1 - FIND(",",scriv!AI103)),
  IF($Y$36&lt;&gt;"",LEFT( Y$36, FIND(",",Y$36)-1) &amp; "=" &amp; $AH141 &amp; RIGHT( Y$36, LEN(Y$36) + 1 - FIND(",",Y$36)),""))),
IF(scriv!N103&lt;&gt;"", LEFT( scriv!N103, FIND(",",scriv!N103)-1) &amp; "=" &amp; $AH141 &amp; RIGHT( scriv!N103, LEN(scriv!N103) + 1 - FIND(",",scriv!N103)),
LEFT( Y$37, FIND(",",Y$37)-1) &amp; "=" &amp; $AH141 &amp; RIGHT( Y$37, LEN(Y$37) + 1 - FIND(",",Y$37))))</f>
        <v>fadeOff=ypos,0.6</v>
      </c>
      <c r="Z141" s="81" t="str">
        <f>IF($E141="",
( IF(scriv!AJ103&lt;&gt;"", LEFT( scriv!AJ103, FIND(",",scriv!AJ103)-1) &amp; "=" &amp; $AH141 &amp; RIGHT( scriv!AJ103, LEN(scriv!AJ103) + 1 - FIND(",",scriv!AJ103)),
  IF($Z$36&lt;&gt;"",LEFT( Z$36, FIND(",",Z$36)-1) &amp; "=" &amp; $AH141 &amp; RIGHT( Z$36, LEN(Z$36) + 1 - FIND(",",Z$36)),""))),
IF(scriv!O103&lt;&gt;"", LEFT( scriv!O103, FIND(",",scriv!O103)-1) &amp; "=" &amp; $AH141 &amp; RIGHT( scriv!O103, LEN(scriv!O103) + 1 - FIND(",",scriv!O103)),
LEFT( Z$37, FIND(",",Z$37)-1) &amp; "=" &amp; $AH141 &amp; RIGHT( Z$37, LEN(Z$37) + 1 - FIND(",",Z$37))))</f>
        <v>drawOpen=ypos,1.2</v>
      </c>
      <c r="AA141" s="81" t="str">
        <f>IF($E141="",
( IF(scriv!AK103&lt;&gt;"", LEFT( scriv!AK103, FIND(",",scriv!AK103)-1) &amp; "=" &amp; $AH141 &amp; RIGHT( scriv!AK103, LEN(scriv!AK103) + 1 - FIND(",",scriv!AK103)),
  IF($AA$36&lt;&gt;"",LEFT( AA$36, FIND(",",AA$36)-1) &amp; "=" &amp; $AH141 &amp; RIGHT( AA$36, LEN(AA$36) + 1 - FIND(",",AA$36)),""))),
IF(scriv!P103&lt;&gt;"", LEFT( scriv!P103, FIND(",",scriv!P103)-1) &amp; "=" &amp; $AH141 &amp; RIGHT( scriv!P103, LEN(scriv!P103) + 1 - FIND(",",scriv!P103)),
LEFT( AA$37, FIND(",",AA$37)-1) &amp; "=" &amp; $AH141 &amp; RIGHT( AA$37, LEN(AA$37) + 1 - FIND(",",AA$37))))</f>
        <v>drawClose=ypos,1.2</v>
      </c>
      <c r="AB141" s="167" t="str">
        <f t="shared" si="47"/>
        <v>noTitle</v>
      </c>
      <c r="AC141" s="167"/>
      <c r="AD141" s="45"/>
      <c r="AE141" s="168"/>
      <c r="AF141" s="169" t="str">
        <f>IF(D141="",scriv!B103,"")</f>
        <v>2.11.40</v>
      </c>
      <c r="AG141" s="170" t="str">
        <f t="shared" si="50"/>
        <v/>
      </c>
      <c r="AH141" s="169" t="str">
        <f t="shared" si="51"/>
        <v>ypos</v>
      </c>
      <c r="AI141" s="169" t="str">
        <f t="shared" si="52"/>
        <v>ypos</v>
      </c>
      <c r="AJ141" s="86">
        <f>ROUNDDOWN( (LEN(scriv!B103)+1) / 2, 0 )</f>
        <v>4</v>
      </c>
      <c r="AK141" s="82">
        <f t="shared" si="53"/>
        <v>2</v>
      </c>
      <c r="AL141" s="82">
        <f t="shared" si="54"/>
        <v>11</v>
      </c>
      <c r="AM141" s="82">
        <f t="shared" si="55"/>
        <v>40</v>
      </c>
      <c r="AN141" s="82" t="str">
        <f t="shared" si="56"/>
        <v>-</v>
      </c>
      <c r="AO141" s="82" t="str">
        <f t="shared" si="57"/>
        <v>-</v>
      </c>
      <c r="AP141" s="82" t="str">
        <f t="shared" si="58"/>
        <v>-</v>
      </c>
      <c r="AQ141" s="82" t="str">
        <f t="shared" si="59"/>
        <v>-</v>
      </c>
      <c r="AR141" s="82" t="str">
        <f t="shared" si="60"/>
        <v>-</v>
      </c>
      <c r="AT141" s="82">
        <f t="shared" si="61"/>
        <v>2</v>
      </c>
      <c r="AU141" s="82">
        <f ca="1">IF(    MAX(OFFSET(AL141,0,0,MATCH("-",AL141:AL$638,0))) = 0,"",
IFERROR(MAX(OFFSET(AL141,0,0,MATCH("-",AL141:AL$638,0))),""))</f>
        <v>11</v>
      </c>
      <c r="AV141" s="82">
        <f ca="1">IF(    MAX(OFFSET(AM141,0,0,MATCH("-",AM141:AM$638,0))) = 0,"",
IFERROR(MAX(OFFSET(AM141,0,0,MATCH("-",AM141:AM$638,0))),""))</f>
        <v>43</v>
      </c>
      <c r="AW141" s="82" t="str">
        <f ca="1">IF(    MAX(OFFSET(AN141,0,0,MATCH("-",AN141:AN$638,0))) = 0,"",
IFERROR(MAX(OFFSET(AN141,0,0,MATCH("-",AN141:AN$638,0))),""))</f>
        <v/>
      </c>
      <c r="AX141" s="82" t="str">
        <f ca="1">IF(    MAX(OFFSET(AO141,0,0,MATCH("-",AO141:AO$638,0))) = 0,"",
IFERROR(MAX(OFFSET(AO141,0,0,MATCH("-",AO141:AO$638,0))),""))</f>
        <v/>
      </c>
      <c r="AY141" s="82" t="str">
        <f ca="1">IF(    MAX(OFFSET(AP141,0,0,MATCH("-",AP141:AP$638,0))) = 0,"",
IFERROR(MAX(OFFSET(AP141,0,0,MATCH("-",AP141:AP$638,0))),""))</f>
        <v/>
      </c>
      <c r="AZ141" s="82" t="str">
        <f ca="1">IF(    MAX(OFFSET(AQ141,0,0,MATCH("-",AQ141:AQ$638,0))) = 0,"",
IFERROR(MAX(OFFSET(AQ141,0,0,MATCH("-",AQ141:AQ$638,0))),""))</f>
        <v/>
      </c>
      <c r="BA141" s="82" t="str">
        <f ca="1">IF(    MAX(OFFSET(AR141,0,0,MATCH("-",AR141:AR$638,0))) = 0,"",
IFERROR(MAX(OFFSET(AR141,0,0,MATCH("-",AR141:AR$638,0))),""))</f>
        <v/>
      </c>
      <c r="BB141" s="112">
        <f t="shared" ca="1" si="62"/>
        <v>178.66807610993658</v>
      </c>
      <c r="BC141" s="111">
        <f t="shared" ca="1" si="63"/>
        <v>0</v>
      </c>
      <c r="BD141" s="112">
        <f t="shared" ca="1" si="64"/>
        <v>0</v>
      </c>
      <c r="BE141" s="111">
        <f t="shared" ca="1" si="65"/>
        <v>224.63002114164908</v>
      </c>
      <c r="BF141" s="113">
        <f t="shared" ca="1" si="66"/>
        <v>2000</v>
      </c>
      <c r="BG141" s="113">
        <f t="shared" ca="1" si="67"/>
        <v>0</v>
      </c>
      <c r="BH141" s="112">
        <f t="shared" ca="1" si="68"/>
        <v>2000</v>
      </c>
      <c r="BI141" s="112">
        <f t="shared" ca="1" si="69"/>
        <v>224.63002114164908</v>
      </c>
      <c r="BJ141" s="157"/>
      <c r="BK141" s="157"/>
      <c r="BL141" s="158" t="str">
        <f>scriv!AM103</f>
        <v>UNOData</v>
      </c>
      <c r="BM141" s="157"/>
      <c r="BN141" s="157" t="str">
        <f t="shared" si="70"/>
        <v>node</v>
      </c>
      <c r="BO141" s="157"/>
      <c r="BP141" s="159">
        <f t="shared" ca="1" si="71"/>
        <v>1</v>
      </c>
      <c r="BQ141" s="159">
        <f t="shared" ca="1" si="72"/>
        <v>1</v>
      </c>
      <c r="BR141" s="159">
        <f t="shared" si="73"/>
        <v>1</v>
      </c>
      <c r="BS141" s="159" t="str">
        <f t="shared" si="74"/>
        <v>symbol</v>
      </c>
      <c r="BT141" s="157" t="str">
        <f>IF(scriv!V103&lt;&gt;"",scriv!V103,
IF(E141="",IFERROR(VLOOKUP(BL141,$AH$40:$BT$638,39,FALSE),$BT$36),
$BT$37))</f>
        <v>NodeSquare</v>
      </c>
      <c r="BU141" s="166">
        <f t="shared" ca="1" si="75"/>
        <v>2000</v>
      </c>
      <c r="BV141" s="166">
        <f t="shared" ca="1" si="76"/>
        <v>224.63</v>
      </c>
      <c r="BW141" s="166">
        <f t="shared" ca="1" si="77"/>
        <v>0</v>
      </c>
      <c r="BX141" s="166">
        <f t="shared" ca="1" si="78"/>
        <v>0</v>
      </c>
      <c r="BY141" s="180" t="str">
        <f t="shared" si="79"/>
        <v/>
      </c>
      <c r="BZ141" s="180" t="str">
        <f t="shared" si="80"/>
        <v/>
      </c>
      <c r="CA141" s="81" t="str">
        <f>IF(scriv!E103&lt;&gt;"",scriv!E103,"")</f>
        <v/>
      </c>
      <c r="CB141" s="82">
        <f t="shared" si="49"/>
        <v>0</v>
      </c>
      <c r="CC141" s="82" t="str">
        <f t="shared" si="81"/>
        <v>2.11.40</v>
      </c>
      <c r="CD141" s="82" t="str">
        <f t="shared" si="82"/>
        <v>11.40</v>
      </c>
      <c r="CE141" s="82" t="str">
        <f t="shared" si="83"/>
        <v>40</v>
      </c>
      <c r="CF141" s="82" t="str">
        <f t="shared" si="84"/>
        <v>-</v>
      </c>
      <c r="CG141" s="82" t="str">
        <f t="shared" si="85"/>
        <v>-</v>
      </c>
      <c r="CH141" s="82" t="str">
        <f t="shared" si="86"/>
        <v>-</v>
      </c>
      <c r="CI141" s="82" t="str">
        <f t="shared" si="87"/>
        <v>-</v>
      </c>
      <c r="CJ141" s="82" t="str">
        <f t="shared" si="88"/>
        <v>-</v>
      </c>
      <c r="CK141" s="82" t="str">
        <f t="shared" si="89"/>
        <v>-</v>
      </c>
    </row>
    <row r="142" spans="1:89" s="82" customFormat="1" ht="18" customHeight="1">
      <c r="A142" s="81" t="str">
        <f>scriv!AL104</f>
        <v>xsize</v>
      </c>
      <c r="B142" s="81" t="str">
        <f>IF(scriv!D104&lt;&gt;"",scriv!D104,"")</f>
        <v>xsize</v>
      </c>
      <c r="C142" s="81" t="str">
        <f>IF( scriv!AP104&lt;&gt;"", IF(D142&lt;&gt;"","connection ","")&amp;scriv!AP104,IF(D142&lt;&gt;"","connection",""))</f>
        <v/>
      </c>
      <c r="D142" s="82" t="str">
        <f>scriv!AN104</f>
        <v/>
      </c>
      <c r="E142" s="82" t="str">
        <f>scriv!AO104</f>
        <v/>
      </c>
      <c r="F142" s="156">
        <f>ROW()</f>
        <v>142</v>
      </c>
      <c r="G142" s="288">
        <f>scriv!AC104</f>
        <v>0</v>
      </c>
      <c r="H142" s="288">
        <f>scriv!AD104</f>
        <v>0</v>
      </c>
      <c r="I142" s="81" t="str">
        <f>IF(scriv!AE104&lt;&gt;"",scriv!AE104,J142)</f>
        <v>In points</v>
      </c>
      <c r="J142" s="81" t="str">
        <f>IF(scriv!AF104&lt;&gt;"",scriv!AF104,"")</f>
        <v>In points</v>
      </c>
      <c r="K142" s="82" t="str">
        <f>IF(scriv!Y104&lt;&gt;"",scriv!Y104,$K$36)</f>
        <v>none</v>
      </c>
      <c r="L142" s="82">
        <f>IF(scriv!Z104&lt;&gt;"",scriv!Z104,$L$36)</f>
        <v>0</v>
      </c>
      <c r="M142" s="82" t="str">
        <f>IF(scriv!AA104&lt;&gt;"",scriv!AA104,$M$36)</f>
        <v>OpenClose</v>
      </c>
      <c r="N142" s="82">
        <f>IF(scriv!AB104&lt;&gt;"",scriv!AB104,$N$36)</f>
        <v>0</v>
      </c>
      <c r="O142" s="119" t="str">
        <f t="shared" si="48"/>
        <v/>
      </c>
      <c r="P142" s="81" t="str">
        <f>IF(scriv!I104&lt;&gt;"",scriv!I104,"")</f>
        <v/>
      </c>
      <c r="Q142" s="81" t="str">
        <f>IF(scriv!J104&lt;&gt;"",scriv!J104,"")</f>
        <v/>
      </c>
      <c r="R142" s="81">
        <f>IF(scriv!K104&lt;&gt;"",scriv!K104,
IF(I142&lt;&gt;"",1,$R$36))</f>
        <v>1</v>
      </c>
      <c r="S142" s="81" t="str">
        <f>IF(scriv!L104&lt;&gt;"",scriv!L104,
IF(scriv!AF104&lt;&gt;"",$S$36,"none"))</f>
        <v>hover</v>
      </c>
      <c r="T142" s="81" t="str">
        <f>IF(scriv!Q104&lt;&gt;"",scriv!Q104,"")</f>
        <v/>
      </c>
      <c r="U142" s="81" t="str">
        <f>IF(scriv!R104&lt;&gt;"",scriv!R104,"")</f>
        <v/>
      </c>
      <c r="V142" s="81" t="str">
        <f>IF(scriv!S104&lt;&gt;"",scriv!S104,"")</f>
        <v/>
      </c>
      <c r="W142" s="81" t="str">
        <f>IF(scriv!T104&lt;&gt;"",scriv!T104,"")</f>
        <v/>
      </c>
      <c r="X142" s="81" t="str">
        <f>IF($E142="",
( IF(scriv!AH104&lt;&gt;"", LEFT( scriv!AH104, FIND(",",scriv!AH104)-1) &amp; "=" &amp; $AH142 &amp; RIGHT( scriv!AH104, LEN(scriv!AH104) + 1 - FIND(",",scriv!AH104)),
  IF($X$36&lt;&gt;"",LEFT( X$36, FIND(",",X$36)-1) &amp; "=" &amp; $AH142 &amp; RIGHT( X$36, LEN(X$36) + 1 - FIND(",",X$36)),""))),
IF(scriv!M104&lt;&gt;"", LEFT( scriv!M104, FIND(",",scriv!M104)-1) &amp; "=" &amp; $AH142 &amp; RIGHT( scriv!M104, LEN(scriv!M104) + 1 - FIND(",",scriv!M104)),
LEFT( X$37, FIND(",",X$37)-1) &amp; "=" &amp; $AH142 &amp; RIGHT( X$37, LEN(X$37) + 1 - FIND(",",X$37))))</f>
        <v>fadeOn=xsize,0.6</v>
      </c>
      <c r="Y142" s="81" t="str">
        <f>IF($E142="",
( IF(scriv!AI104&lt;&gt;"", LEFT( scriv!AI104, FIND(",",scriv!AI104)-1) &amp; "=" &amp; $AH142 &amp; RIGHT( scriv!AI104, LEN(scriv!AI104) + 1 - FIND(",",scriv!AI104)),
  IF($Y$36&lt;&gt;"",LEFT( Y$36, FIND(",",Y$36)-1) &amp; "=" &amp; $AH142 &amp; RIGHT( Y$36, LEN(Y$36) + 1 - FIND(",",Y$36)),""))),
IF(scriv!N104&lt;&gt;"", LEFT( scriv!N104, FIND(",",scriv!N104)-1) &amp; "=" &amp; $AH142 &amp; RIGHT( scriv!N104, LEN(scriv!N104) + 1 - FIND(",",scriv!N104)),
LEFT( Y$37, FIND(",",Y$37)-1) &amp; "=" &amp; $AH142 &amp; RIGHT( Y$37, LEN(Y$37) + 1 - FIND(",",Y$37))))</f>
        <v>fadeOff=xsize,0.6</v>
      </c>
      <c r="Z142" s="81" t="str">
        <f>IF($E142="",
( IF(scriv!AJ104&lt;&gt;"", LEFT( scriv!AJ104, FIND(",",scriv!AJ104)-1) &amp; "=" &amp; $AH142 &amp; RIGHT( scriv!AJ104, LEN(scriv!AJ104) + 1 - FIND(",",scriv!AJ104)),
  IF($Z$36&lt;&gt;"",LEFT( Z$36, FIND(",",Z$36)-1) &amp; "=" &amp; $AH142 &amp; RIGHT( Z$36, LEN(Z$36) + 1 - FIND(",",Z$36)),""))),
IF(scriv!O104&lt;&gt;"", LEFT( scriv!O104, FIND(",",scriv!O104)-1) &amp; "=" &amp; $AH142 &amp; RIGHT( scriv!O104, LEN(scriv!O104) + 1 - FIND(",",scriv!O104)),
LEFT( Z$37, FIND(",",Z$37)-1) &amp; "=" &amp; $AH142 &amp; RIGHT( Z$37, LEN(Z$37) + 1 - FIND(",",Z$37))))</f>
        <v>drawOpen=xsize,1.2</v>
      </c>
      <c r="AA142" s="81" t="str">
        <f>IF($E142="",
( IF(scriv!AK104&lt;&gt;"", LEFT( scriv!AK104, FIND(",",scriv!AK104)-1) &amp; "=" &amp; $AH142 &amp; RIGHT( scriv!AK104, LEN(scriv!AK104) + 1 - FIND(",",scriv!AK104)),
  IF($AA$36&lt;&gt;"",LEFT( AA$36, FIND(",",AA$36)-1) &amp; "=" &amp; $AH142 &amp; RIGHT( AA$36, LEN(AA$36) + 1 - FIND(",",AA$36)),""))),
IF(scriv!P104&lt;&gt;"", LEFT( scriv!P104, FIND(",",scriv!P104)-1) &amp; "=" &amp; $AH142 &amp; RIGHT( scriv!P104, LEN(scriv!P104) + 1 - FIND(",",scriv!P104)),
LEFT( AA$37, FIND(",",AA$37)-1) &amp; "=" &amp; $AH142 &amp; RIGHT( AA$37, LEN(AA$37) + 1 - FIND(",",AA$37))))</f>
        <v>drawClose=xsize,1.2</v>
      </c>
      <c r="AB142" s="167" t="str">
        <f t="shared" si="47"/>
        <v>noTitle</v>
      </c>
      <c r="AC142" s="167"/>
      <c r="AD142" s="45"/>
      <c r="AE142" s="168"/>
      <c r="AF142" s="169" t="str">
        <f>IF(D142="",scriv!B104,"")</f>
        <v>2.11.41</v>
      </c>
      <c r="AG142" s="170" t="str">
        <f t="shared" si="50"/>
        <v/>
      </c>
      <c r="AH142" s="169" t="str">
        <f t="shared" si="51"/>
        <v>xsize</v>
      </c>
      <c r="AI142" s="169" t="str">
        <f t="shared" si="52"/>
        <v>xsize</v>
      </c>
      <c r="AJ142" s="86">
        <f>ROUNDDOWN( (LEN(scriv!B104)+1) / 2, 0 )</f>
        <v>4</v>
      </c>
      <c r="AK142" s="82">
        <f t="shared" si="53"/>
        <v>2</v>
      </c>
      <c r="AL142" s="82">
        <f t="shared" si="54"/>
        <v>11</v>
      </c>
      <c r="AM142" s="82">
        <f t="shared" si="55"/>
        <v>41</v>
      </c>
      <c r="AN142" s="82" t="str">
        <f t="shared" si="56"/>
        <v>-</v>
      </c>
      <c r="AO142" s="82" t="str">
        <f t="shared" si="57"/>
        <v>-</v>
      </c>
      <c r="AP142" s="82" t="str">
        <f t="shared" si="58"/>
        <v>-</v>
      </c>
      <c r="AQ142" s="82" t="str">
        <f t="shared" si="59"/>
        <v>-</v>
      </c>
      <c r="AR142" s="82" t="str">
        <f t="shared" si="60"/>
        <v>-</v>
      </c>
      <c r="AT142" s="82">
        <f t="shared" si="61"/>
        <v>2</v>
      </c>
      <c r="AU142" s="82">
        <f ca="1">IF(    MAX(OFFSET(AL142,0,0,MATCH("-",AL142:AL$638,0))) = 0,"",
IFERROR(MAX(OFFSET(AL142,0,0,MATCH("-",AL142:AL$638,0))),""))</f>
        <v>11</v>
      </c>
      <c r="AV142" s="82">
        <f ca="1">IF(    MAX(OFFSET(AM142,0,0,MATCH("-",AM142:AM$638,0))) = 0,"",
IFERROR(MAX(OFFSET(AM142,0,0,MATCH("-",AM142:AM$638,0))),""))</f>
        <v>43</v>
      </c>
      <c r="AW142" s="82" t="str">
        <f ca="1">IF(    MAX(OFFSET(AN142,0,0,MATCH("-",AN142:AN$638,0))) = 0,"",
IFERROR(MAX(OFFSET(AN142,0,0,MATCH("-",AN142:AN$638,0))),""))</f>
        <v/>
      </c>
      <c r="AX142" s="82" t="str">
        <f ca="1">IF(    MAX(OFFSET(AO142,0,0,MATCH("-",AO142:AO$638,0))) = 0,"",
IFERROR(MAX(OFFSET(AO142,0,0,MATCH("-",AO142:AO$638,0))),""))</f>
        <v/>
      </c>
      <c r="AY142" s="82" t="str">
        <f ca="1">IF(    MAX(OFFSET(AP142,0,0,MATCH("-",AP142:AP$638,0))) = 0,"",
IFERROR(MAX(OFFSET(AP142,0,0,MATCH("-",AP142:AP$638,0))),""))</f>
        <v/>
      </c>
      <c r="AZ142" s="82" t="str">
        <f ca="1">IF(    MAX(OFFSET(AQ142,0,0,MATCH("-",AQ142:AQ$638,0))) = 0,"",
IFERROR(MAX(OFFSET(AQ142,0,0,MATCH("-",AQ142:AQ$638,0))),""))</f>
        <v/>
      </c>
      <c r="BA142" s="82" t="str">
        <f ca="1">IF(    MAX(OFFSET(AR142,0,0,MATCH("-",AR142:AR$638,0))) = 0,"",
IFERROR(MAX(OFFSET(AR142,0,0,MATCH("-",AR142:AR$638,0))),""))</f>
        <v/>
      </c>
      <c r="BB142" s="112">
        <f t="shared" ca="1" si="62"/>
        <v>179.04862579281183</v>
      </c>
      <c r="BC142" s="111">
        <f t="shared" ca="1" si="63"/>
        <v>0</v>
      </c>
      <c r="BD142" s="112">
        <f t="shared" ca="1" si="64"/>
        <v>0</v>
      </c>
      <c r="BE142" s="111">
        <f t="shared" ca="1" si="65"/>
        <v>229.28118393234678</v>
      </c>
      <c r="BF142" s="113">
        <f t="shared" ca="1" si="66"/>
        <v>2000</v>
      </c>
      <c r="BG142" s="113">
        <f t="shared" ca="1" si="67"/>
        <v>0</v>
      </c>
      <c r="BH142" s="112">
        <f t="shared" ca="1" si="68"/>
        <v>2000</v>
      </c>
      <c r="BI142" s="112">
        <f t="shared" ca="1" si="69"/>
        <v>229.28118393234678</v>
      </c>
      <c r="BJ142" s="157"/>
      <c r="BK142" s="157"/>
      <c r="BL142" s="158" t="str">
        <f>scriv!AM104</f>
        <v>UNOData</v>
      </c>
      <c r="BM142" s="157"/>
      <c r="BN142" s="157" t="str">
        <f t="shared" si="70"/>
        <v>node</v>
      </c>
      <c r="BO142" s="157"/>
      <c r="BP142" s="159">
        <f t="shared" ca="1" si="71"/>
        <v>1</v>
      </c>
      <c r="BQ142" s="159">
        <f t="shared" ca="1" si="72"/>
        <v>1</v>
      </c>
      <c r="BR142" s="159">
        <f t="shared" si="73"/>
        <v>1</v>
      </c>
      <c r="BS142" s="159" t="str">
        <f t="shared" si="74"/>
        <v>symbol</v>
      </c>
      <c r="BT142" s="157" t="str">
        <f>IF(scriv!V104&lt;&gt;"",scriv!V104,
IF(E142="",IFERROR(VLOOKUP(BL142,$AH$40:$BT$638,39,FALSE),$BT$36),
$BT$37))</f>
        <v>NodeSquare</v>
      </c>
      <c r="BU142" s="166">
        <f t="shared" ca="1" si="75"/>
        <v>2000</v>
      </c>
      <c r="BV142" s="166">
        <f t="shared" ca="1" si="76"/>
        <v>229.28</v>
      </c>
      <c r="BW142" s="166">
        <f t="shared" ca="1" si="77"/>
        <v>0</v>
      </c>
      <c r="BX142" s="166">
        <f t="shared" ca="1" si="78"/>
        <v>0</v>
      </c>
      <c r="BY142" s="180" t="str">
        <f t="shared" si="79"/>
        <v/>
      </c>
      <c r="BZ142" s="180" t="str">
        <f t="shared" si="80"/>
        <v/>
      </c>
      <c r="CA142" s="81" t="str">
        <f>IF(scriv!E104&lt;&gt;"",scriv!E104,"")</f>
        <v/>
      </c>
      <c r="CB142" s="82">
        <f t="shared" si="49"/>
        <v>0</v>
      </c>
      <c r="CC142" s="82" t="str">
        <f t="shared" si="81"/>
        <v>2.11.41</v>
      </c>
      <c r="CD142" s="82" t="str">
        <f t="shared" si="82"/>
        <v>11.41</v>
      </c>
      <c r="CE142" s="82" t="str">
        <f t="shared" si="83"/>
        <v>41</v>
      </c>
      <c r="CF142" s="82" t="str">
        <f t="shared" si="84"/>
        <v>-</v>
      </c>
      <c r="CG142" s="82" t="str">
        <f t="shared" si="85"/>
        <v>-</v>
      </c>
      <c r="CH142" s="82" t="str">
        <f t="shared" si="86"/>
        <v>-</v>
      </c>
      <c r="CI142" s="82" t="str">
        <f t="shared" si="87"/>
        <v>-</v>
      </c>
      <c r="CJ142" s="82" t="str">
        <f t="shared" si="88"/>
        <v>-</v>
      </c>
      <c r="CK142" s="82" t="str">
        <f t="shared" si="89"/>
        <v>-</v>
      </c>
    </row>
    <row r="143" spans="1:89" s="82" customFormat="1" ht="18" customHeight="1">
      <c r="A143" s="81" t="str">
        <f>scriv!AL105</f>
        <v>ysize</v>
      </c>
      <c r="B143" s="81" t="str">
        <f>IF(scriv!D105&lt;&gt;"",scriv!D105,"")</f>
        <v>ysize</v>
      </c>
      <c r="C143" s="81" t="str">
        <f>IF( scriv!AP105&lt;&gt;"", IF(D143&lt;&gt;"","connection ","")&amp;scriv!AP105,IF(D143&lt;&gt;"","connection",""))</f>
        <v/>
      </c>
      <c r="D143" s="82" t="str">
        <f>scriv!AN105</f>
        <v/>
      </c>
      <c r="E143" s="82" t="str">
        <f>scriv!AO105</f>
        <v/>
      </c>
      <c r="F143" s="156">
        <f>ROW()</f>
        <v>143</v>
      </c>
      <c r="G143" s="288">
        <f>scriv!AC105</f>
        <v>0</v>
      </c>
      <c r="H143" s="288">
        <f>scriv!AD105</f>
        <v>0</v>
      </c>
      <c r="I143" s="81" t="str">
        <f>IF(scriv!AE105&lt;&gt;"",scriv!AE105,J143)</f>
        <v>In points</v>
      </c>
      <c r="J143" s="81" t="str">
        <f>IF(scriv!AF105&lt;&gt;"",scriv!AF105,"")</f>
        <v>In points</v>
      </c>
      <c r="K143" s="82" t="str">
        <f>IF(scriv!Y105&lt;&gt;"",scriv!Y105,$K$36)</f>
        <v>none</v>
      </c>
      <c r="L143" s="82">
        <f>IF(scriv!Z105&lt;&gt;"",scriv!Z105,$L$36)</f>
        <v>0</v>
      </c>
      <c r="M143" s="82" t="str">
        <f>IF(scriv!AA105&lt;&gt;"",scriv!AA105,$M$36)</f>
        <v>OpenClose</v>
      </c>
      <c r="N143" s="82">
        <f>IF(scriv!AB105&lt;&gt;"",scriv!AB105,$N$36)</f>
        <v>0</v>
      </c>
      <c r="O143" s="119" t="str">
        <f t="shared" si="48"/>
        <v/>
      </c>
      <c r="P143" s="81" t="str">
        <f>IF(scriv!I105&lt;&gt;"",scriv!I105,"")</f>
        <v/>
      </c>
      <c r="Q143" s="81" t="str">
        <f>IF(scriv!J105&lt;&gt;"",scriv!J105,"")</f>
        <v/>
      </c>
      <c r="R143" s="81">
        <f>IF(scriv!K105&lt;&gt;"",scriv!K105,
IF(I143&lt;&gt;"",1,$R$36))</f>
        <v>1</v>
      </c>
      <c r="S143" s="81" t="str">
        <f>IF(scriv!L105&lt;&gt;"",scriv!L105,
IF(scriv!AF105&lt;&gt;"",$S$36,"none"))</f>
        <v>hover</v>
      </c>
      <c r="T143" s="81" t="str">
        <f>IF(scriv!Q105&lt;&gt;"",scriv!Q105,"")</f>
        <v/>
      </c>
      <c r="U143" s="81" t="str">
        <f>IF(scriv!R105&lt;&gt;"",scriv!R105,"")</f>
        <v/>
      </c>
      <c r="V143" s="81" t="str">
        <f>IF(scriv!S105&lt;&gt;"",scriv!S105,"")</f>
        <v/>
      </c>
      <c r="W143" s="81" t="str">
        <f>IF(scriv!T105&lt;&gt;"",scriv!T105,"")</f>
        <v/>
      </c>
      <c r="X143" s="81" t="str">
        <f>IF($E143="",
( IF(scriv!AH105&lt;&gt;"", LEFT( scriv!AH105, FIND(",",scriv!AH105)-1) &amp; "=" &amp; $AH143 &amp; RIGHT( scriv!AH105, LEN(scriv!AH105) + 1 - FIND(",",scriv!AH105)),
  IF($X$36&lt;&gt;"",LEFT( X$36, FIND(",",X$36)-1) &amp; "=" &amp; $AH143 &amp; RIGHT( X$36, LEN(X$36) + 1 - FIND(",",X$36)),""))),
IF(scriv!M105&lt;&gt;"", LEFT( scriv!M105, FIND(",",scriv!M105)-1) &amp; "=" &amp; $AH143 &amp; RIGHT( scriv!M105, LEN(scriv!M105) + 1 - FIND(",",scriv!M105)),
LEFT( X$37, FIND(",",X$37)-1) &amp; "=" &amp; $AH143 &amp; RIGHT( X$37, LEN(X$37) + 1 - FIND(",",X$37))))</f>
        <v>fadeOn=ysize,0.6</v>
      </c>
      <c r="Y143" s="81" t="str">
        <f>IF($E143="",
( IF(scriv!AI105&lt;&gt;"", LEFT( scriv!AI105, FIND(",",scriv!AI105)-1) &amp; "=" &amp; $AH143 &amp; RIGHT( scriv!AI105, LEN(scriv!AI105) + 1 - FIND(",",scriv!AI105)),
  IF($Y$36&lt;&gt;"",LEFT( Y$36, FIND(",",Y$36)-1) &amp; "=" &amp; $AH143 &amp; RIGHT( Y$36, LEN(Y$36) + 1 - FIND(",",Y$36)),""))),
IF(scriv!N105&lt;&gt;"", LEFT( scriv!N105, FIND(",",scriv!N105)-1) &amp; "=" &amp; $AH143 &amp; RIGHT( scriv!N105, LEN(scriv!N105) + 1 - FIND(",",scriv!N105)),
LEFT( Y$37, FIND(",",Y$37)-1) &amp; "=" &amp; $AH143 &amp; RIGHT( Y$37, LEN(Y$37) + 1 - FIND(",",Y$37))))</f>
        <v>fadeOff=ysize,0.6</v>
      </c>
      <c r="Z143" s="81" t="str">
        <f>IF($E143="",
( IF(scriv!AJ105&lt;&gt;"", LEFT( scriv!AJ105, FIND(",",scriv!AJ105)-1) &amp; "=" &amp; $AH143 &amp; RIGHT( scriv!AJ105, LEN(scriv!AJ105) + 1 - FIND(",",scriv!AJ105)),
  IF($Z$36&lt;&gt;"",LEFT( Z$36, FIND(",",Z$36)-1) &amp; "=" &amp; $AH143 &amp; RIGHT( Z$36, LEN(Z$36) + 1 - FIND(",",Z$36)),""))),
IF(scriv!O105&lt;&gt;"", LEFT( scriv!O105, FIND(",",scriv!O105)-1) &amp; "=" &amp; $AH143 &amp; RIGHT( scriv!O105, LEN(scriv!O105) + 1 - FIND(",",scriv!O105)),
LEFT( Z$37, FIND(",",Z$37)-1) &amp; "=" &amp; $AH143 &amp; RIGHT( Z$37, LEN(Z$37) + 1 - FIND(",",Z$37))))</f>
        <v>drawOpen=ysize,1.2</v>
      </c>
      <c r="AA143" s="81" t="str">
        <f>IF($E143="",
( IF(scriv!AK105&lt;&gt;"", LEFT( scriv!AK105, FIND(",",scriv!AK105)-1) &amp; "=" &amp; $AH143 &amp; RIGHT( scriv!AK105, LEN(scriv!AK105) + 1 - FIND(",",scriv!AK105)),
  IF($AA$36&lt;&gt;"",LEFT( AA$36, FIND(",",AA$36)-1) &amp; "=" &amp; $AH143 &amp; RIGHT( AA$36, LEN(AA$36) + 1 - FIND(",",AA$36)),""))),
IF(scriv!P105&lt;&gt;"", LEFT( scriv!P105, FIND(",",scriv!P105)-1) &amp; "=" &amp; $AH143 &amp; RIGHT( scriv!P105, LEN(scriv!P105) + 1 - FIND(",",scriv!P105)),
LEFT( AA$37, FIND(",",AA$37)-1) &amp; "=" &amp; $AH143 &amp; RIGHT( AA$37, LEN(AA$37) + 1 - FIND(",",AA$37))))</f>
        <v>drawClose=ysize,1.2</v>
      </c>
      <c r="AB143" s="167" t="str">
        <f t="shared" si="47"/>
        <v>noTitle</v>
      </c>
      <c r="AC143" s="167"/>
      <c r="AD143" s="45"/>
      <c r="AE143" s="168"/>
      <c r="AF143" s="169" t="str">
        <f>IF(D143="",scriv!B105,"")</f>
        <v>2.11.42</v>
      </c>
      <c r="AG143" s="170" t="str">
        <f t="shared" si="50"/>
        <v/>
      </c>
      <c r="AH143" s="169" t="str">
        <f t="shared" si="51"/>
        <v>ysize</v>
      </c>
      <c r="AI143" s="169" t="str">
        <f t="shared" si="52"/>
        <v>ysize</v>
      </c>
      <c r="AJ143" s="86">
        <f>ROUNDDOWN( (LEN(scriv!B105)+1) / 2, 0 )</f>
        <v>4</v>
      </c>
      <c r="AK143" s="82">
        <f t="shared" si="53"/>
        <v>2</v>
      </c>
      <c r="AL143" s="82">
        <f t="shared" si="54"/>
        <v>11</v>
      </c>
      <c r="AM143" s="82">
        <f t="shared" si="55"/>
        <v>42</v>
      </c>
      <c r="AN143" s="82" t="str">
        <f t="shared" si="56"/>
        <v>-</v>
      </c>
      <c r="AO143" s="82" t="str">
        <f t="shared" si="57"/>
        <v>-</v>
      </c>
      <c r="AP143" s="82" t="str">
        <f t="shared" si="58"/>
        <v>-</v>
      </c>
      <c r="AQ143" s="82" t="str">
        <f t="shared" si="59"/>
        <v>-</v>
      </c>
      <c r="AR143" s="82" t="str">
        <f t="shared" si="60"/>
        <v>-</v>
      </c>
      <c r="AT143" s="82">
        <f t="shared" si="61"/>
        <v>2</v>
      </c>
      <c r="AU143" s="82">
        <f ca="1">IF(    MAX(OFFSET(AL143,0,0,MATCH("-",AL143:AL$638,0))) = 0,"",
IFERROR(MAX(OFFSET(AL143,0,0,MATCH("-",AL143:AL$638,0))),""))</f>
        <v>11</v>
      </c>
      <c r="AV143" s="82">
        <f ca="1">IF(    MAX(OFFSET(AM143,0,0,MATCH("-",AM143:AM$638,0))) = 0,"",
IFERROR(MAX(OFFSET(AM143,0,0,MATCH("-",AM143:AM$638,0))),""))</f>
        <v>43</v>
      </c>
      <c r="AW143" s="82" t="str">
        <f ca="1">IF(    MAX(OFFSET(AN143,0,0,MATCH("-",AN143:AN$638,0))) = 0,"",
IFERROR(MAX(OFFSET(AN143,0,0,MATCH("-",AN143:AN$638,0))),""))</f>
        <v/>
      </c>
      <c r="AX143" s="82" t="str">
        <f ca="1">IF(    MAX(OFFSET(AO143,0,0,MATCH("-",AO143:AO$638,0))) = 0,"",
IFERROR(MAX(OFFSET(AO143,0,0,MATCH("-",AO143:AO$638,0))),""))</f>
        <v/>
      </c>
      <c r="AY143" s="82" t="str">
        <f ca="1">IF(    MAX(OFFSET(AP143,0,0,MATCH("-",AP143:AP$638,0))) = 0,"",
IFERROR(MAX(OFFSET(AP143,0,0,MATCH("-",AP143:AP$638,0))),""))</f>
        <v/>
      </c>
      <c r="AZ143" s="82" t="str">
        <f ca="1">IF(    MAX(OFFSET(AQ143,0,0,MATCH("-",AQ143:AQ$638,0))) = 0,"",
IFERROR(MAX(OFFSET(AQ143,0,0,MATCH("-",AQ143:AQ$638,0))),""))</f>
        <v/>
      </c>
      <c r="BA143" s="82" t="str">
        <f ca="1">IF(    MAX(OFFSET(AR143,0,0,MATCH("-",AR143:AR$638,0))) = 0,"",
IFERROR(MAX(OFFSET(AR143,0,0,MATCH("-",AR143:AR$638,0))),""))</f>
        <v/>
      </c>
      <c r="BB143" s="112">
        <f t="shared" ca="1" si="62"/>
        <v>179.42917547568709</v>
      </c>
      <c r="BC143" s="111">
        <f t="shared" ca="1" si="63"/>
        <v>0</v>
      </c>
      <c r="BD143" s="112">
        <f t="shared" ca="1" si="64"/>
        <v>0</v>
      </c>
      <c r="BE143" s="111">
        <f t="shared" ca="1" si="65"/>
        <v>233.93234672304442</v>
      </c>
      <c r="BF143" s="113">
        <f t="shared" ca="1" si="66"/>
        <v>2000</v>
      </c>
      <c r="BG143" s="113">
        <f t="shared" ca="1" si="67"/>
        <v>0</v>
      </c>
      <c r="BH143" s="112">
        <f t="shared" ca="1" si="68"/>
        <v>2000</v>
      </c>
      <c r="BI143" s="112">
        <f t="shared" ca="1" si="69"/>
        <v>233.93234672304442</v>
      </c>
      <c r="BJ143" s="157"/>
      <c r="BK143" s="157"/>
      <c r="BL143" s="158" t="str">
        <f>scriv!AM105</f>
        <v>UNOData</v>
      </c>
      <c r="BM143" s="157"/>
      <c r="BN143" s="157" t="str">
        <f t="shared" si="70"/>
        <v>node</v>
      </c>
      <c r="BO143" s="157"/>
      <c r="BP143" s="159">
        <f t="shared" ca="1" si="71"/>
        <v>1</v>
      </c>
      <c r="BQ143" s="159">
        <f t="shared" ca="1" si="72"/>
        <v>1</v>
      </c>
      <c r="BR143" s="159">
        <f t="shared" si="73"/>
        <v>1</v>
      </c>
      <c r="BS143" s="159" t="str">
        <f t="shared" si="74"/>
        <v>symbol</v>
      </c>
      <c r="BT143" s="157" t="str">
        <f>IF(scriv!V105&lt;&gt;"",scriv!V105,
IF(E143="",IFERROR(VLOOKUP(BL143,$AH$40:$BT$638,39,FALSE),$BT$36),
$BT$37))</f>
        <v>NodeSquare</v>
      </c>
      <c r="BU143" s="166">
        <f t="shared" ca="1" si="75"/>
        <v>2000</v>
      </c>
      <c r="BV143" s="166">
        <f t="shared" ca="1" si="76"/>
        <v>233.93</v>
      </c>
      <c r="BW143" s="166">
        <f t="shared" ca="1" si="77"/>
        <v>0</v>
      </c>
      <c r="BX143" s="166">
        <f t="shared" ca="1" si="78"/>
        <v>0</v>
      </c>
      <c r="BY143" s="180" t="str">
        <f t="shared" si="79"/>
        <v/>
      </c>
      <c r="BZ143" s="180" t="str">
        <f t="shared" si="80"/>
        <v/>
      </c>
      <c r="CA143" s="81" t="str">
        <f>IF(scriv!E105&lt;&gt;"",scriv!E105,"")</f>
        <v/>
      </c>
      <c r="CB143" s="82">
        <f t="shared" si="49"/>
        <v>0</v>
      </c>
      <c r="CC143" s="82" t="str">
        <f t="shared" si="81"/>
        <v>2.11.42</v>
      </c>
      <c r="CD143" s="82" t="str">
        <f t="shared" si="82"/>
        <v>11.42</v>
      </c>
      <c r="CE143" s="82" t="str">
        <f t="shared" si="83"/>
        <v>42</v>
      </c>
      <c r="CF143" s="82" t="str">
        <f t="shared" si="84"/>
        <v>-</v>
      </c>
      <c r="CG143" s="82" t="str">
        <f t="shared" si="85"/>
        <v>-</v>
      </c>
      <c r="CH143" s="82" t="str">
        <f t="shared" si="86"/>
        <v>-</v>
      </c>
      <c r="CI143" s="82" t="str">
        <f t="shared" si="87"/>
        <v>-</v>
      </c>
      <c r="CJ143" s="82" t="str">
        <f t="shared" si="88"/>
        <v>-</v>
      </c>
      <c r="CK143" s="82" t="str">
        <f t="shared" si="89"/>
        <v>-</v>
      </c>
    </row>
    <row r="144" spans="1:89" s="82" customFormat="1" ht="18" customHeight="1">
      <c r="A144" s="81" t="str">
        <f>scriv!AL106</f>
        <v>xoffset</v>
      </c>
      <c r="B144" s="81" t="str">
        <f>IF(scriv!D106&lt;&gt;"",scriv!D106,"")</f>
        <v>xoffset</v>
      </c>
      <c r="C144" s="81" t="str">
        <f>IF( scriv!AP106&lt;&gt;"", IF(D144&lt;&gt;"","connection ","")&amp;scriv!AP106,IF(D144&lt;&gt;"","connection",""))</f>
        <v/>
      </c>
      <c r="D144" s="82" t="str">
        <f>scriv!AN106</f>
        <v/>
      </c>
      <c r="E144" s="82" t="str">
        <f>scriv!AO106</f>
        <v/>
      </c>
      <c r="F144" s="156">
        <f>ROW()</f>
        <v>144</v>
      </c>
      <c r="G144" s="288">
        <f>scriv!AC106</f>
        <v>0</v>
      </c>
      <c r="H144" s="288">
        <f>scriv!AD106</f>
        <v>0</v>
      </c>
      <c r="I144" s="81" t="str">
        <f>IF(scriv!AE106&lt;&gt;"",scriv!AE106,J144)</f>
        <v>Horizontal distance between siblings - in points.</v>
      </c>
      <c r="J144" s="81" t="str">
        <f>IF(scriv!AF106&lt;&gt;"",scriv!AF106,"")</f>
        <v>Horizontal distance between siblings - in points.</v>
      </c>
      <c r="K144" s="82" t="str">
        <f>IF(scriv!Y106&lt;&gt;"",scriv!Y106,$K$36)</f>
        <v>none</v>
      </c>
      <c r="L144" s="82">
        <f>IF(scriv!Z106&lt;&gt;"",scriv!Z106,$L$36)</f>
        <v>0</v>
      </c>
      <c r="M144" s="82" t="str">
        <f>IF(scriv!AA106&lt;&gt;"",scriv!AA106,$M$36)</f>
        <v>OpenClose</v>
      </c>
      <c r="N144" s="82">
        <f>IF(scriv!AB106&lt;&gt;"",scriv!AB106,$N$36)</f>
        <v>0</v>
      </c>
      <c r="O144" s="119" t="str">
        <f t="shared" si="48"/>
        <v/>
      </c>
      <c r="P144" s="81" t="str">
        <f>IF(scriv!I106&lt;&gt;"",scriv!I106,"")</f>
        <v/>
      </c>
      <c r="Q144" s="81" t="str">
        <f>IF(scriv!J106&lt;&gt;"",scriv!J106,"")</f>
        <v/>
      </c>
      <c r="R144" s="81">
        <f>IF(scriv!K106&lt;&gt;"",scriv!K106,
IF(I144&lt;&gt;"",1,$R$36))</f>
        <v>1</v>
      </c>
      <c r="S144" s="81" t="str">
        <f>IF(scriv!L106&lt;&gt;"",scriv!L106,
IF(scriv!AF106&lt;&gt;"",$S$36,"none"))</f>
        <v>hover</v>
      </c>
      <c r="T144" s="81" t="str">
        <f>IF(scriv!Q106&lt;&gt;"",scriv!Q106,"")</f>
        <v/>
      </c>
      <c r="U144" s="81" t="str">
        <f>IF(scriv!R106&lt;&gt;"",scriv!R106,"")</f>
        <v/>
      </c>
      <c r="V144" s="81" t="str">
        <f>IF(scriv!S106&lt;&gt;"",scriv!S106,"")</f>
        <v/>
      </c>
      <c r="W144" s="81" t="str">
        <f>IF(scriv!T106&lt;&gt;"",scriv!T106,"")</f>
        <v/>
      </c>
      <c r="X144" s="81" t="str">
        <f>IF($E144="",
( IF(scriv!AH106&lt;&gt;"", LEFT( scriv!AH106, FIND(",",scriv!AH106)-1) &amp; "=" &amp; $AH144 &amp; RIGHT( scriv!AH106, LEN(scriv!AH106) + 1 - FIND(",",scriv!AH106)),
  IF($X$36&lt;&gt;"",LEFT( X$36, FIND(",",X$36)-1) &amp; "=" &amp; $AH144 &amp; RIGHT( X$36, LEN(X$36) + 1 - FIND(",",X$36)),""))),
IF(scriv!M106&lt;&gt;"", LEFT( scriv!M106, FIND(",",scriv!M106)-1) &amp; "=" &amp; $AH144 &amp; RIGHT( scriv!M106, LEN(scriv!M106) + 1 - FIND(",",scriv!M106)),
LEFT( X$37, FIND(",",X$37)-1) &amp; "=" &amp; $AH144 &amp; RIGHT( X$37, LEN(X$37) + 1 - FIND(",",X$37))))</f>
        <v>fadeOn=xoffset,0.6</v>
      </c>
      <c r="Y144" s="81" t="str">
        <f>IF($E144="",
( IF(scriv!AI106&lt;&gt;"", LEFT( scriv!AI106, FIND(",",scriv!AI106)-1) &amp; "=" &amp; $AH144 &amp; RIGHT( scriv!AI106, LEN(scriv!AI106) + 1 - FIND(",",scriv!AI106)),
  IF($Y$36&lt;&gt;"",LEFT( Y$36, FIND(",",Y$36)-1) &amp; "=" &amp; $AH144 &amp; RIGHT( Y$36, LEN(Y$36) + 1 - FIND(",",Y$36)),""))),
IF(scriv!N106&lt;&gt;"", LEFT( scriv!N106, FIND(",",scriv!N106)-1) &amp; "=" &amp; $AH144 &amp; RIGHT( scriv!N106, LEN(scriv!N106) + 1 - FIND(",",scriv!N106)),
LEFT( Y$37, FIND(",",Y$37)-1) &amp; "=" &amp; $AH144 &amp; RIGHT( Y$37, LEN(Y$37) + 1 - FIND(",",Y$37))))</f>
        <v>fadeOff=xoffset,0.6</v>
      </c>
      <c r="Z144" s="81" t="str">
        <f>IF($E144="",
( IF(scriv!AJ106&lt;&gt;"", LEFT( scriv!AJ106, FIND(",",scriv!AJ106)-1) &amp; "=" &amp; $AH144 &amp; RIGHT( scriv!AJ106, LEN(scriv!AJ106) + 1 - FIND(",",scriv!AJ106)),
  IF($Z$36&lt;&gt;"",LEFT( Z$36, FIND(",",Z$36)-1) &amp; "=" &amp; $AH144 &amp; RIGHT( Z$36, LEN(Z$36) + 1 - FIND(",",Z$36)),""))),
IF(scriv!O106&lt;&gt;"", LEFT( scriv!O106, FIND(",",scriv!O106)-1) &amp; "=" &amp; $AH144 &amp; RIGHT( scriv!O106, LEN(scriv!O106) + 1 - FIND(",",scriv!O106)),
LEFT( Z$37, FIND(",",Z$37)-1) &amp; "=" &amp; $AH144 &amp; RIGHT( Z$37, LEN(Z$37) + 1 - FIND(",",Z$37))))</f>
        <v>drawOpen=xoffset,1.2</v>
      </c>
      <c r="AA144" s="81" t="str">
        <f>IF($E144="",
( IF(scriv!AK106&lt;&gt;"", LEFT( scriv!AK106, FIND(",",scriv!AK106)-1) &amp; "=" &amp; $AH144 &amp; RIGHT( scriv!AK106, LEN(scriv!AK106) + 1 - FIND(",",scriv!AK106)),
  IF($AA$36&lt;&gt;"",LEFT( AA$36, FIND(",",AA$36)-1) &amp; "=" &amp; $AH144 &amp; RIGHT( AA$36, LEN(AA$36) + 1 - FIND(",",AA$36)),""))),
IF(scriv!P106&lt;&gt;"", LEFT( scriv!P106, FIND(",",scriv!P106)-1) &amp; "=" &amp; $AH144 &amp; RIGHT( scriv!P106, LEN(scriv!P106) + 1 - FIND(",",scriv!P106)),
LEFT( AA$37, FIND(",",AA$37)-1) &amp; "=" &amp; $AH144 &amp; RIGHT( AA$37, LEN(AA$37) + 1 - FIND(",",AA$37))))</f>
        <v>drawClose=xoffset,1.2</v>
      </c>
      <c r="AB144" s="167" t="str">
        <f t="shared" si="47"/>
        <v>noTitle</v>
      </c>
      <c r="AC144" s="167"/>
      <c r="AD144" s="45"/>
      <c r="AE144" s="168"/>
      <c r="AF144" s="169" t="str">
        <f>IF(D144="",scriv!B106,"")</f>
        <v>2.11.43</v>
      </c>
      <c r="AG144" s="170" t="str">
        <f t="shared" si="50"/>
        <v/>
      </c>
      <c r="AH144" s="169" t="str">
        <f t="shared" si="51"/>
        <v>xoffset</v>
      </c>
      <c r="AI144" s="169" t="str">
        <f t="shared" si="52"/>
        <v>xoffset</v>
      </c>
      <c r="AJ144" s="86">
        <f>ROUNDDOWN( (LEN(scriv!B106)+1) / 2, 0 )</f>
        <v>4</v>
      </c>
      <c r="AK144" s="82">
        <f t="shared" si="53"/>
        <v>2</v>
      </c>
      <c r="AL144" s="82">
        <f t="shared" si="54"/>
        <v>11</v>
      </c>
      <c r="AM144" s="82">
        <f t="shared" si="55"/>
        <v>43</v>
      </c>
      <c r="AN144" s="82" t="str">
        <f t="shared" si="56"/>
        <v>-</v>
      </c>
      <c r="AO144" s="82" t="str">
        <f t="shared" si="57"/>
        <v>-</v>
      </c>
      <c r="AP144" s="82" t="str">
        <f t="shared" si="58"/>
        <v>-</v>
      </c>
      <c r="AQ144" s="82" t="str">
        <f t="shared" si="59"/>
        <v>-</v>
      </c>
      <c r="AR144" s="82" t="str">
        <f t="shared" si="60"/>
        <v>-</v>
      </c>
      <c r="AT144" s="82">
        <f t="shared" si="61"/>
        <v>2</v>
      </c>
      <c r="AU144" s="82">
        <f ca="1">IF(    MAX(OFFSET(AL144,0,0,MATCH("-",AL144:AL$638,0))) = 0,"",
IFERROR(MAX(OFFSET(AL144,0,0,MATCH("-",AL144:AL$638,0))),""))</f>
        <v>11</v>
      </c>
      <c r="AV144" s="82">
        <f ca="1">IF(    MAX(OFFSET(AM144,0,0,MATCH("-",AM144:AM$638,0))) = 0,"",
IFERROR(MAX(OFFSET(AM144,0,0,MATCH("-",AM144:AM$638,0))),""))</f>
        <v>43</v>
      </c>
      <c r="AW144" s="82" t="str">
        <f ca="1">IF(    MAX(OFFSET(AN144,0,0,MATCH("-",AN144:AN$638,0))) = 0,"",
IFERROR(MAX(OFFSET(AN144,0,0,MATCH("-",AN144:AN$638,0))),""))</f>
        <v/>
      </c>
      <c r="AX144" s="82" t="str">
        <f ca="1">IF(    MAX(OFFSET(AO144,0,0,MATCH("-",AO144:AO$638,0))) = 0,"",
IFERROR(MAX(OFFSET(AO144,0,0,MATCH("-",AO144:AO$638,0))),""))</f>
        <v/>
      </c>
      <c r="AY144" s="82" t="str">
        <f ca="1">IF(    MAX(OFFSET(AP144,0,0,MATCH("-",AP144:AP$638,0))) = 0,"",
IFERROR(MAX(OFFSET(AP144,0,0,MATCH("-",AP144:AP$638,0))),""))</f>
        <v/>
      </c>
      <c r="AZ144" s="82" t="str">
        <f ca="1">IF(    MAX(OFFSET(AQ144,0,0,MATCH("-",AQ144:AQ$638,0))) = 0,"",
IFERROR(MAX(OFFSET(AQ144,0,0,MATCH("-",AQ144:AQ$638,0))),""))</f>
        <v/>
      </c>
      <c r="BA144" s="82" t="str">
        <f ca="1">IF(    MAX(OFFSET(AR144,0,0,MATCH("-",AR144:AR$638,0))) = 0,"",
IFERROR(MAX(OFFSET(AR144,0,0,MATCH("-",AR144:AR$638,0))),""))</f>
        <v/>
      </c>
      <c r="BB144" s="112">
        <f t="shared" ca="1" si="62"/>
        <v>179.80972515856237</v>
      </c>
      <c r="BC144" s="111">
        <f t="shared" ca="1" si="63"/>
        <v>0</v>
      </c>
      <c r="BD144" s="112">
        <f t="shared" ca="1" si="64"/>
        <v>0</v>
      </c>
      <c r="BE144" s="111">
        <f t="shared" ca="1" si="65"/>
        <v>238.58350951374211</v>
      </c>
      <c r="BF144" s="113">
        <f t="shared" ca="1" si="66"/>
        <v>2000</v>
      </c>
      <c r="BG144" s="113">
        <f t="shared" ca="1" si="67"/>
        <v>0</v>
      </c>
      <c r="BH144" s="112">
        <f t="shared" ca="1" si="68"/>
        <v>2000</v>
      </c>
      <c r="BI144" s="112">
        <f t="shared" ca="1" si="69"/>
        <v>238.58350951374211</v>
      </c>
      <c r="BJ144" s="157"/>
      <c r="BK144" s="157"/>
      <c r="BL144" s="158" t="str">
        <f>scriv!AM106</f>
        <v>UNOData</v>
      </c>
      <c r="BM144" s="157"/>
      <c r="BN144" s="157" t="str">
        <f t="shared" si="70"/>
        <v>node</v>
      </c>
      <c r="BO144" s="157"/>
      <c r="BP144" s="159">
        <f t="shared" ca="1" si="71"/>
        <v>1</v>
      </c>
      <c r="BQ144" s="159">
        <f t="shared" ca="1" si="72"/>
        <v>1</v>
      </c>
      <c r="BR144" s="159">
        <f t="shared" si="73"/>
        <v>1</v>
      </c>
      <c r="BS144" s="159" t="str">
        <f t="shared" si="74"/>
        <v>symbol</v>
      </c>
      <c r="BT144" s="157" t="str">
        <f>IF(scriv!V106&lt;&gt;"",scriv!V106,
IF(E144="",IFERROR(VLOOKUP(BL144,$AH$40:$BT$638,39,FALSE),$BT$36),
$BT$37))</f>
        <v>NodeSquare</v>
      </c>
      <c r="BU144" s="166">
        <f t="shared" ca="1" si="75"/>
        <v>2000</v>
      </c>
      <c r="BV144" s="166">
        <f t="shared" ca="1" si="76"/>
        <v>238.58</v>
      </c>
      <c r="BW144" s="166">
        <f t="shared" ca="1" si="77"/>
        <v>0</v>
      </c>
      <c r="BX144" s="166">
        <f t="shared" ca="1" si="78"/>
        <v>0</v>
      </c>
      <c r="BY144" s="180" t="str">
        <f t="shared" si="79"/>
        <v/>
      </c>
      <c r="BZ144" s="180" t="str">
        <f t="shared" si="80"/>
        <v/>
      </c>
      <c r="CA144" s="81" t="str">
        <f>IF(scriv!E106&lt;&gt;"",scriv!E106,"")</f>
        <v/>
      </c>
      <c r="CB144" s="82">
        <f t="shared" si="49"/>
        <v>0</v>
      </c>
      <c r="CC144" s="82" t="str">
        <f t="shared" si="81"/>
        <v>2.11.43</v>
      </c>
      <c r="CD144" s="82" t="str">
        <f t="shared" si="82"/>
        <v>11.43</v>
      </c>
      <c r="CE144" s="82" t="str">
        <f t="shared" si="83"/>
        <v>43</v>
      </c>
      <c r="CF144" s="82" t="str">
        <f t="shared" si="84"/>
        <v>-</v>
      </c>
      <c r="CG144" s="82" t="str">
        <f t="shared" si="85"/>
        <v>-</v>
      </c>
      <c r="CH144" s="82" t="str">
        <f t="shared" si="86"/>
        <v>-</v>
      </c>
      <c r="CI144" s="82" t="str">
        <f t="shared" si="87"/>
        <v>-</v>
      </c>
      <c r="CJ144" s="82" t="str">
        <f t="shared" si="88"/>
        <v>-</v>
      </c>
      <c r="CK144" s="82" t="str">
        <f t="shared" si="89"/>
        <v>-</v>
      </c>
    </row>
    <row r="145" spans="1:89" s="82" customFormat="1" ht="18" customHeight="1">
      <c r="A145" s="81" t="str">
        <f>scriv!AL107</f>
        <v/>
      </c>
      <c r="B145" s="81" t="str">
        <f>IF(scriv!D107&lt;&gt;"",scriv!D107,"")</f>
        <v/>
      </c>
      <c r="C145" s="81" t="str">
        <f>IF( scriv!AP107&lt;&gt;"", IF(D145&lt;&gt;"","connection ","")&amp;scriv!AP107,IF(D145&lt;&gt;"","connection",""))</f>
        <v/>
      </c>
      <c r="D145" s="82" t="str">
        <f>scriv!AN107</f>
        <v/>
      </c>
      <c r="E145" s="82" t="str">
        <f>scriv!AO107</f>
        <v/>
      </c>
      <c r="F145" s="156">
        <f>ROW()</f>
        <v>145</v>
      </c>
      <c r="G145" s="288">
        <f>scriv!AC107</f>
        <v>0</v>
      </c>
      <c r="H145" s="288">
        <f>scriv!AD107</f>
        <v>0</v>
      </c>
      <c r="I145" s="81" t="str">
        <f>IF(scriv!AE107&lt;&gt;"",scriv!AE107,J145)</f>
        <v/>
      </c>
      <c r="J145" s="81" t="str">
        <f>IF(scriv!AF107&lt;&gt;"",scriv!AF107,"")</f>
        <v/>
      </c>
      <c r="K145" s="82" t="str">
        <f>IF(scriv!Y107&lt;&gt;"",scriv!Y107,$K$36)</f>
        <v>none</v>
      </c>
      <c r="L145" s="82">
        <f>IF(scriv!Z107&lt;&gt;"",scriv!Z107,$L$36)</f>
        <v>0</v>
      </c>
      <c r="M145" s="82" t="str">
        <f>IF(scriv!AA107&lt;&gt;"",scriv!AA107,$M$36)</f>
        <v>OpenClose</v>
      </c>
      <c r="N145" s="82">
        <f>IF(scriv!AB107&lt;&gt;"",scriv!AB107,$N$36)</f>
        <v>0</v>
      </c>
      <c r="O145" s="119" t="str">
        <f t="shared" si="48"/>
        <v/>
      </c>
      <c r="P145" s="81" t="str">
        <f>IF(scriv!I107&lt;&gt;"",scriv!I107,"")</f>
        <v/>
      </c>
      <c r="Q145" s="81" t="str">
        <f>IF(scriv!J107&lt;&gt;"",scriv!J107,"")</f>
        <v/>
      </c>
      <c r="R145" s="81">
        <f>IF(scriv!K107&lt;&gt;"",scriv!K107,
IF(I145&lt;&gt;"",1,$R$36))</f>
        <v>1</v>
      </c>
      <c r="S145" s="81" t="str">
        <f>IF(scriv!L107&lt;&gt;"",scriv!L107,
IF(scriv!AF107&lt;&gt;"",$S$36,"none"))</f>
        <v>none</v>
      </c>
      <c r="T145" s="81" t="str">
        <f>IF(scriv!Q107&lt;&gt;"",scriv!Q107,"")</f>
        <v/>
      </c>
      <c r="U145" s="81" t="str">
        <f>IF(scriv!R107&lt;&gt;"",scriv!R107,"")</f>
        <v/>
      </c>
      <c r="V145" s="81" t="str">
        <f>IF(scriv!S107&lt;&gt;"",scriv!S107,"")</f>
        <v/>
      </c>
      <c r="W145" s="81" t="str">
        <f>IF(scriv!T107&lt;&gt;"",scriv!T107,"")</f>
        <v/>
      </c>
      <c r="X145" s="81" t="str">
        <f>IF($E145="",
( IF(scriv!AH107&lt;&gt;"", LEFT( scriv!AH107, FIND(",",scriv!AH107)-1) &amp; "=" &amp; $AH145 &amp; RIGHT( scriv!AH107, LEN(scriv!AH107) + 1 - FIND(",",scriv!AH107)),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IF(scriv!AI107&lt;&gt;"", LEFT( scriv!AI107, FIND(",",scriv!AI107)-1) &amp; "=" &amp; $AH145 &amp; RIGHT( scriv!AI107, LEN(scriv!AI107) + 1 - FIND(",",scriv!AI107)),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IF(scriv!AJ107&lt;&gt;"", LEFT( scriv!AJ107, FIND(",",scriv!AJ107)-1) &amp; "=" &amp; $AH145 &amp; RIGHT( scriv!AJ107, LEN(scriv!AJ107) + 1 - FIND(",",scriv!AJ107)),
  IF($Z$36&lt;&gt;"",LEFT( Z$36, FIND(",",Z$36)-1) &amp; "=" &amp; $AH145 &amp; RIGHT( Z$36, LEN(Z$36) + 1 - FIND(",",Z$36)),""))),
IF(scriv!O107&lt;&gt;"", LEFT( scriv!O107, FIND(",",scriv!O107)-1) &amp; "=" &amp; $AH145 &amp; RIGHT( scriv!O107, LEN(scriv!O107) + 1 - FIND(",",scriv!O107)),
LEFT( Z$37, FIND(",",Z$37)-1) &amp; "=" &amp; $AH145 &amp; RIGHT( Z$37, LEN(Z$37) + 1 - FIND(",",Z$37))))</f>
        <v>drawOpen=,1.2</v>
      </c>
      <c r="AA145" s="81" t="str">
        <f>IF($E145="",
( IF(scriv!AK107&lt;&gt;"", LEFT( scriv!AK107, FIND(",",scriv!AK107)-1) &amp; "=" &amp; $AH145 &amp; RIGHT( scriv!AK107, LEN(scriv!AK107) + 1 - FIND(",",scriv!AK107)),
  IF($AA$36&lt;&gt;"",LEFT( AA$36, FIND(",",AA$36)-1) &amp; "=" &amp; $AH145 &amp; RIGHT( AA$36, LEN(AA$36) + 1 - FIND(",",AA$36)),""))),
IF(scriv!P107&lt;&gt;"", LEFT( scriv!P107, FIND(",",scriv!P107)-1) &amp; "=" &amp; $AH145 &amp; RIGHT( scriv!P107, LEN(scriv!P107) + 1 - FIND(",",scriv!P107)),
LEFT( AA$37, FIND(",",AA$37)-1) &amp; "=" &amp; $AH145 &amp; RIGHT( AA$37, LEN(AA$37) + 1 - FIND(",",AA$37))))</f>
        <v>drawClose=,1.2</v>
      </c>
      <c r="AB145" s="167" t="str">
        <f t="shared" si="47"/>
        <v>noTitle</v>
      </c>
      <c r="AC145" s="167"/>
      <c r="AD145" s="45"/>
      <c r="AE145" s="168"/>
      <c r="AF145" s="169">
        <f>IF(D145="",scriv!B107,"")</f>
        <v>0</v>
      </c>
      <c r="AG145" s="170" t="str">
        <f t="shared" si="50"/>
        <v/>
      </c>
      <c r="AH145" s="169" t="str">
        <f t="shared" si="51"/>
        <v/>
      </c>
      <c r="AI145" s="169" t="str">
        <f t="shared" si="52"/>
        <v/>
      </c>
      <c r="AJ145" s="86">
        <f>ROUNDDOWN( (LEN(scriv!B107)+1) / 2, 0 )</f>
        <v>0</v>
      </c>
      <c r="AK145" s="82">
        <f t="shared" si="53"/>
        <v>0</v>
      </c>
      <c r="AL145" s="82" t="str">
        <f t="shared" si="54"/>
        <v>-</v>
      </c>
      <c r="AM145" s="82" t="str">
        <f t="shared" si="55"/>
        <v>-</v>
      </c>
      <c r="AN145" s="82" t="str">
        <f t="shared" si="56"/>
        <v>-</v>
      </c>
      <c r="AO145" s="82" t="str">
        <f t="shared" si="57"/>
        <v>-</v>
      </c>
      <c r="AP145" s="82" t="str">
        <f t="shared" si="58"/>
        <v>-</v>
      </c>
      <c r="AQ145" s="82" t="str">
        <f t="shared" si="59"/>
        <v>-</v>
      </c>
      <c r="AR145" s="82" t="str">
        <f t="shared" si="60"/>
        <v>-</v>
      </c>
      <c r="AT145" s="82">
        <f t="shared" si="61"/>
        <v>2</v>
      </c>
      <c r="AU145" s="82" t="str">
        <f ca="1">IF(    MAX(OFFSET(AL145,0,0,MATCH("-",AL145:AL$638,0))) = 0,"",
IFERROR(MAX(OFFSET(AL145,0,0,MATCH("-",AL145:AL$638,0))),""))</f>
        <v/>
      </c>
      <c r="AV145" s="82" t="str">
        <f ca="1">IF(    MAX(OFFSET(AM145,0,0,MATCH("-",AM145:AM$638,0))) = 0,"",
IFERROR(MAX(OFFSET(AM145,0,0,MATCH("-",AM145:AM$638,0))),""))</f>
        <v/>
      </c>
      <c r="AW145" s="82" t="str">
        <f ca="1">IF(    MAX(OFFSET(AN145,0,0,MATCH("-",AN145:AN$638,0))) = 0,"",
IFERROR(MAX(OFFSET(AN145,0,0,MATCH("-",AN145:AN$638,0))),""))</f>
        <v/>
      </c>
      <c r="AX145" s="82" t="str">
        <f ca="1">IF(    MAX(OFFSET(AO145,0,0,MATCH("-",AO145:AO$638,0))) = 0,"",
IFERROR(MAX(OFFSET(AO145,0,0,MATCH("-",AO145:AO$638,0))),""))</f>
        <v/>
      </c>
      <c r="AY145" s="82" t="str">
        <f ca="1">IF(    MAX(OFFSET(AP145,0,0,MATCH("-",AP145:AP$638,0))) = 0,"",
IFERROR(MAX(OFFSET(AP145,0,0,MATCH("-",AP145:AP$638,0))),""))</f>
        <v/>
      </c>
      <c r="AZ145" s="82" t="str">
        <f ca="1">IF(    MAX(OFFSET(AQ145,0,0,MATCH("-",AQ145:AQ$638,0))) = 0,"",
IFERROR(MAX(OFFSET(AQ145,0,0,MATCH("-",AQ145:AQ$638,0))),""))</f>
        <v/>
      </c>
      <c r="BA145" s="82" t="str">
        <f ca="1">IF(    MAX(OFFSET(AR145,0,0,MATCH("-",AR145:AR$638,0))) = 0,"",
IFERROR(MAX(OFFSET(AR145,0,0,MATCH("-",AR145:AR$638,0))),""))</f>
        <v/>
      </c>
      <c r="BB145" s="112">
        <f t="shared" ca="1" si="62"/>
        <v>-270</v>
      </c>
      <c r="BC145" s="111" t="str">
        <f t="shared" ca="1" si="63"/>
        <v>Radius</v>
      </c>
      <c r="BD145" s="112">
        <f t="shared" ca="1" si="64"/>
        <v>0</v>
      </c>
      <c r="BE145" s="111">
        <f t="shared" ca="1" si="65"/>
        <v>-150</v>
      </c>
      <c r="BF145" s="113" t="e">
        <f t="shared" ca="1" si="66"/>
        <v>#VALUE!</v>
      </c>
      <c r="BG145" s="113" t="e">
        <f t="shared" ca="1" si="67"/>
        <v>#VALUE!</v>
      </c>
      <c r="BH145" s="112">
        <f t="shared" ca="1" si="68"/>
        <v>2000</v>
      </c>
      <c r="BI145" s="112">
        <f t="shared" ca="1" si="69"/>
        <v>-150</v>
      </c>
      <c r="BJ145" s="157"/>
      <c r="BK145" s="157"/>
      <c r="BL145" s="158" t="str">
        <f>scriv!AM107</f>
        <v/>
      </c>
      <c r="BM145" s="157"/>
      <c r="BN145" s="157" t="str">
        <f t="shared" si="70"/>
        <v>node</v>
      </c>
      <c r="BO145" s="157"/>
      <c r="BP145" s="159">
        <f t="shared" ca="1" si="71"/>
        <v>0</v>
      </c>
      <c r="BQ145" s="159">
        <f t="shared" ca="1" si="72"/>
        <v>0</v>
      </c>
      <c r="BR145" s="159">
        <f t="shared" si="73"/>
        <v>1</v>
      </c>
      <c r="BS145" s="159" t="str">
        <f t="shared" si="74"/>
        <v>symbol</v>
      </c>
      <c r="BT145" s="157" t="str">
        <f ca="1">IF(scriv!V107&lt;&gt;"",scriv!V107,
IF(E145="",IFERROR(VLOOKUP(BL145,$AH$40:$BT$638,39,FALSE),$BT$36),
$BT$37))</f>
        <v>NodeSquare</v>
      </c>
      <c r="BU145" s="166">
        <f t="shared" ca="1" si="75"/>
        <v>2000</v>
      </c>
      <c r="BV145" s="166">
        <f t="shared" ca="1" si="76"/>
        <v>-150</v>
      </c>
      <c r="BW145" s="166">
        <f t="shared" ca="1" si="77"/>
        <v>0</v>
      </c>
      <c r="BX145" s="166">
        <f t="shared" ca="1" si="78"/>
        <v>0</v>
      </c>
      <c r="BY145" s="180" t="str">
        <f t="shared" si="79"/>
        <v/>
      </c>
      <c r="BZ145" s="180" t="str">
        <f t="shared" si="80"/>
        <v/>
      </c>
      <c r="CA145" s="81" t="str">
        <f>IF(scriv!E107&lt;&gt;"",scriv!E107,"")</f>
        <v/>
      </c>
      <c r="CB145" s="82">
        <f t="shared" si="49"/>
        <v>0</v>
      </c>
      <c r="CC145" s="82">
        <f t="shared" si="81"/>
        <v>0</v>
      </c>
      <c r="CD145" s="82" t="str">
        <f t="shared" si="82"/>
        <v>-</v>
      </c>
      <c r="CE145" s="82" t="str">
        <f t="shared" si="83"/>
        <v>-</v>
      </c>
      <c r="CF145" s="82" t="str">
        <f t="shared" si="84"/>
        <v>-</v>
      </c>
      <c r="CG145" s="82" t="str">
        <f t="shared" si="85"/>
        <v>-</v>
      </c>
      <c r="CH145" s="82" t="str">
        <f t="shared" si="86"/>
        <v>-</v>
      </c>
      <c r="CI145" s="82" t="str">
        <f t="shared" si="87"/>
        <v>-</v>
      </c>
      <c r="CJ145" s="82" t="str">
        <f t="shared" si="88"/>
        <v>-</v>
      </c>
      <c r="CK145" s="82" t="str">
        <f t="shared" si="89"/>
        <v>-</v>
      </c>
    </row>
    <row r="146" spans="1:89" s="82" customFormat="1" ht="18" customHeight="1">
      <c r="A146" s="81" t="str">
        <f>scriv!AL108</f>
        <v/>
      </c>
      <c r="B146" s="81" t="str">
        <f>IF(scriv!D108&lt;&gt;"",scriv!D108,"")</f>
        <v/>
      </c>
      <c r="C146" s="81" t="str">
        <f>IF( scriv!AP108&lt;&gt;"", IF(D146&lt;&gt;"","connection ","")&amp;scriv!AP108,IF(D146&lt;&gt;"","connection",""))</f>
        <v/>
      </c>
      <c r="D146" s="82" t="str">
        <f>scriv!AN108</f>
        <v/>
      </c>
      <c r="E146" s="82" t="str">
        <f>scriv!AO108</f>
        <v/>
      </c>
      <c r="F146" s="156">
        <f>ROW()</f>
        <v>146</v>
      </c>
      <c r="G146" s="288">
        <f>scriv!AC108</f>
        <v>0</v>
      </c>
      <c r="H146" s="288">
        <f>scriv!AD108</f>
        <v>0</v>
      </c>
      <c r="I146" s="81" t="str">
        <f>IF(scriv!AE108&lt;&gt;"",scriv!AE108,J146)</f>
        <v/>
      </c>
      <c r="J146" s="81" t="str">
        <f>IF(scriv!AF108&lt;&gt;"",scriv!AF108,"")</f>
        <v/>
      </c>
      <c r="K146" s="82" t="str">
        <f>IF(scriv!Y108&lt;&gt;"",scriv!Y108,$K$36)</f>
        <v>none</v>
      </c>
      <c r="L146" s="82">
        <f>IF(scriv!Z108&lt;&gt;"",scriv!Z108,$L$36)</f>
        <v>0</v>
      </c>
      <c r="M146" s="82" t="str">
        <f>IF(scriv!AA108&lt;&gt;"",scriv!AA108,$M$36)</f>
        <v>OpenClose</v>
      </c>
      <c r="N146" s="82">
        <f>IF(scriv!AB108&lt;&gt;"",scriv!AB108,$N$36)</f>
        <v>0</v>
      </c>
      <c r="O146" s="119" t="str">
        <f t="shared" si="48"/>
        <v/>
      </c>
      <c r="P146" s="81" t="str">
        <f>IF(scriv!I108&lt;&gt;"",scriv!I108,"")</f>
        <v/>
      </c>
      <c r="Q146" s="81" t="str">
        <f>IF(scriv!J108&lt;&gt;"",scriv!J108,"")</f>
        <v/>
      </c>
      <c r="R146" s="81">
        <f>IF(scriv!K108&lt;&gt;"",scriv!K108,
IF(I146&lt;&gt;"",1,$R$36))</f>
        <v>1</v>
      </c>
      <c r="S146" s="81" t="str">
        <f>IF(scriv!L108&lt;&gt;"",scriv!L108,
IF(scriv!AF108&lt;&gt;"",$S$36,"none"))</f>
        <v>none</v>
      </c>
      <c r="T146" s="81" t="str">
        <f>IF(scriv!Q108&lt;&gt;"",scriv!Q108,"")</f>
        <v/>
      </c>
      <c r="U146" s="81" t="str">
        <f>IF(scriv!R108&lt;&gt;"",scriv!R108,"")</f>
        <v/>
      </c>
      <c r="V146" s="81" t="str">
        <f>IF(scriv!S108&lt;&gt;"",scriv!S108,"")</f>
        <v/>
      </c>
      <c r="W146" s="81" t="str">
        <f>IF(scriv!T108&lt;&gt;"",scriv!T108,"")</f>
        <v/>
      </c>
      <c r="X146" s="81" t="str">
        <f>IF($E146="",
( IF(scriv!AH108&lt;&gt;"", LEFT( scriv!AH108, FIND(",",scriv!AH108)-1) &amp; "=" &amp; $AH146 &amp; RIGHT( scriv!AH108, LEN(scriv!AH108) + 1 - FIND(",",scriv!AH108)),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IF(scriv!AI108&lt;&gt;"", LEFT( scriv!AI108, FIND(",",scriv!AI108)-1) &amp; "=" &amp; $AH146 &amp; RIGHT( scriv!AI108, LEN(scriv!AI108) + 1 - FIND(",",scriv!AI108)),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IF(scriv!AJ108&lt;&gt;"", LEFT( scriv!AJ108, FIND(",",scriv!AJ108)-1) &amp; "=" &amp; $AH146 &amp; RIGHT( scriv!AJ108, LEN(scriv!AJ108) + 1 - FIND(",",scriv!AJ108)),
  IF($Z$36&lt;&gt;"",LEFT( Z$36, FIND(",",Z$36)-1) &amp; "=" &amp; $AH146 &amp; RIGHT( Z$36, LEN(Z$36) + 1 - FIND(",",Z$36)),""))),
IF(scriv!O108&lt;&gt;"", LEFT( scriv!O108, FIND(",",scriv!O108)-1) &amp; "=" &amp; $AH146 &amp; RIGHT( scriv!O108, LEN(scriv!O108) + 1 - FIND(",",scriv!O108)),
LEFT( Z$37, FIND(",",Z$37)-1) &amp; "=" &amp; $AH146 &amp; RIGHT( Z$37, LEN(Z$37) + 1 - FIND(",",Z$37))))</f>
        <v>drawOpen=,1.2</v>
      </c>
      <c r="AA146" s="81" t="str">
        <f>IF($E146="",
( IF(scriv!AK108&lt;&gt;"", LEFT( scriv!AK108, FIND(",",scriv!AK108)-1) &amp; "=" &amp; $AH146 &amp; RIGHT( scriv!AK108, LEN(scriv!AK108) + 1 - FIND(",",scriv!AK108)),
  IF($AA$36&lt;&gt;"",LEFT( AA$36, FIND(",",AA$36)-1) &amp; "=" &amp; $AH146 &amp; RIGHT( AA$36, LEN(AA$36) + 1 - FIND(",",AA$36)),""))),
IF(scriv!P108&lt;&gt;"", LEFT( scriv!P108, FIND(",",scriv!P108)-1) &amp; "=" &amp; $AH146 &amp; RIGHT( scriv!P108, LEN(scriv!P108) + 1 - FIND(",",scriv!P108)),
LEFT( AA$37, FIND(",",AA$37)-1) &amp; "=" &amp; $AH146 &amp; RIGHT( AA$37, LEN(AA$37) + 1 - FIND(",",AA$37))))</f>
        <v>drawClose=,1.2</v>
      </c>
      <c r="AB146" s="167" t="str">
        <f t="shared" si="47"/>
        <v>noTitle</v>
      </c>
      <c r="AC146" s="167"/>
      <c r="AD146" s="45"/>
      <c r="AE146" s="168"/>
      <c r="AF146" s="169">
        <f>IF(D146="",scriv!B108,"")</f>
        <v>0</v>
      </c>
      <c r="AG146" s="170" t="str">
        <f t="shared" si="50"/>
        <v/>
      </c>
      <c r="AH146" s="169" t="str">
        <f t="shared" si="51"/>
        <v/>
      </c>
      <c r="AI146" s="169" t="str">
        <f t="shared" si="52"/>
        <v/>
      </c>
      <c r="AJ146" s="86">
        <f>ROUNDDOWN( (LEN(scriv!B108)+1) / 2, 0 )</f>
        <v>0</v>
      </c>
      <c r="AK146" s="82">
        <f t="shared" si="53"/>
        <v>0</v>
      </c>
      <c r="AL146" s="82" t="str">
        <f t="shared" si="54"/>
        <v>-</v>
      </c>
      <c r="AM146" s="82" t="str">
        <f t="shared" si="55"/>
        <v>-</v>
      </c>
      <c r="AN146" s="82" t="str">
        <f t="shared" si="56"/>
        <v>-</v>
      </c>
      <c r="AO146" s="82" t="str">
        <f t="shared" si="57"/>
        <v>-</v>
      </c>
      <c r="AP146" s="82" t="str">
        <f t="shared" si="58"/>
        <v>-</v>
      </c>
      <c r="AQ146" s="82" t="str">
        <f t="shared" si="59"/>
        <v>-</v>
      </c>
      <c r="AR146" s="82" t="str">
        <f t="shared" si="60"/>
        <v>-</v>
      </c>
      <c r="AT146" s="82">
        <f t="shared" si="61"/>
        <v>2</v>
      </c>
      <c r="AU146" s="82" t="str">
        <f ca="1">IF(    MAX(OFFSET(AL146,0,0,MATCH("-",AL146:AL$638,0))) = 0,"",
IFERROR(MAX(OFFSET(AL146,0,0,MATCH("-",AL146:AL$638,0))),""))</f>
        <v/>
      </c>
      <c r="AV146" s="82" t="str">
        <f ca="1">IF(    MAX(OFFSET(AM146,0,0,MATCH("-",AM146:AM$638,0))) = 0,"",
IFERROR(MAX(OFFSET(AM146,0,0,MATCH("-",AM146:AM$638,0))),""))</f>
        <v/>
      </c>
      <c r="AW146" s="82" t="str">
        <f ca="1">IF(    MAX(OFFSET(AN146,0,0,MATCH("-",AN146:AN$638,0))) = 0,"",
IFERROR(MAX(OFFSET(AN146,0,0,MATCH("-",AN146:AN$638,0))),""))</f>
        <v/>
      </c>
      <c r="AX146" s="82" t="str">
        <f ca="1">IF(    MAX(OFFSET(AO146,0,0,MATCH("-",AO146:AO$638,0))) = 0,"",
IFERROR(MAX(OFFSET(AO146,0,0,MATCH("-",AO146:AO$638,0))),""))</f>
        <v/>
      </c>
      <c r="AY146" s="82" t="str">
        <f ca="1">IF(    MAX(OFFSET(AP146,0,0,MATCH("-",AP146:AP$638,0))) = 0,"",
IFERROR(MAX(OFFSET(AP146,0,0,MATCH("-",AP146:AP$638,0))),""))</f>
        <v/>
      </c>
      <c r="AZ146" s="82" t="str">
        <f ca="1">IF(    MAX(OFFSET(AQ146,0,0,MATCH("-",AQ146:AQ$638,0))) = 0,"",
IFERROR(MAX(OFFSET(AQ146,0,0,MATCH("-",AQ146:AQ$638,0))),""))</f>
        <v/>
      </c>
      <c r="BA146" s="82" t="str">
        <f ca="1">IF(    MAX(OFFSET(AR146,0,0,MATCH("-",AR146:AR$638,0))) = 0,"",
IFERROR(MAX(OFFSET(AR146,0,0,MATCH("-",AR146:AR$638,0))),""))</f>
        <v/>
      </c>
      <c r="BB146" s="112">
        <f t="shared" ca="1" si="62"/>
        <v>-270</v>
      </c>
      <c r="BC146" s="111" t="str">
        <f t="shared" ca="1" si="63"/>
        <v>Radius</v>
      </c>
      <c r="BD146" s="112">
        <f t="shared" ca="1" si="64"/>
        <v>0</v>
      </c>
      <c r="BE146" s="111">
        <f t="shared" ca="1" si="65"/>
        <v>-150</v>
      </c>
      <c r="BF146" s="113" t="e">
        <f t="shared" ca="1" si="66"/>
        <v>#VALUE!</v>
      </c>
      <c r="BG146" s="113" t="e">
        <f t="shared" ca="1" si="67"/>
        <v>#VALUE!</v>
      </c>
      <c r="BH146" s="112">
        <f t="shared" ca="1" si="68"/>
        <v>2000</v>
      </c>
      <c r="BI146" s="112">
        <f t="shared" ca="1" si="69"/>
        <v>-150</v>
      </c>
      <c r="BJ146" s="157"/>
      <c r="BK146" s="157"/>
      <c r="BL146" s="158" t="str">
        <f>scriv!AM108</f>
        <v/>
      </c>
      <c r="BM146" s="157"/>
      <c r="BN146" s="157" t="str">
        <f t="shared" si="70"/>
        <v>node</v>
      </c>
      <c r="BO146" s="157"/>
      <c r="BP146" s="159">
        <f t="shared" ca="1" si="71"/>
        <v>0</v>
      </c>
      <c r="BQ146" s="159">
        <f t="shared" ca="1" si="72"/>
        <v>0</v>
      </c>
      <c r="BR146" s="159">
        <f t="shared" si="73"/>
        <v>1</v>
      </c>
      <c r="BS146" s="159" t="str">
        <f t="shared" si="74"/>
        <v>symbol</v>
      </c>
      <c r="BT146" s="157" t="str">
        <f ca="1">IF(scriv!V108&lt;&gt;"",scriv!V108,
IF(E146="",IFERROR(VLOOKUP(BL146,$AH$40:$BT$638,39,FALSE),$BT$36),
$BT$37))</f>
        <v>NodeSquare</v>
      </c>
      <c r="BU146" s="166">
        <f t="shared" ca="1" si="75"/>
        <v>2000</v>
      </c>
      <c r="BV146" s="166">
        <f t="shared" ca="1" si="76"/>
        <v>-150</v>
      </c>
      <c r="BW146" s="166">
        <f t="shared" ca="1" si="77"/>
        <v>0</v>
      </c>
      <c r="BX146" s="166">
        <f t="shared" ca="1" si="78"/>
        <v>0</v>
      </c>
      <c r="BY146" s="180" t="str">
        <f t="shared" si="79"/>
        <v/>
      </c>
      <c r="BZ146" s="180" t="str">
        <f t="shared" si="80"/>
        <v/>
      </c>
      <c r="CA146" s="81" t="str">
        <f>IF(scriv!E108&lt;&gt;"",scriv!E108,"")</f>
        <v/>
      </c>
      <c r="CB146" s="82">
        <f t="shared" si="49"/>
        <v>0</v>
      </c>
      <c r="CC146" s="82">
        <f t="shared" si="81"/>
        <v>0</v>
      </c>
      <c r="CD146" s="82" t="str">
        <f t="shared" si="82"/>
        <v>-</v>
      </c>
      <c r="CE146" s="82" t="str">
        <f t="shared" si="83"/>
        <v>-</v>
      </c>
      <c r="CF146" s="82" t="str">
        <f t="shared" si="84"/>
        <v>-</v>
      </c>
      <c r="CG146" s="82" t="str">
        <f t="shared" si="85"/>
        <v>-</v>
      </c>
      <c r="CH146" s="82" t="str">
        <f t="shared" si="86"/>
        <v>-</v>
      </c>
      <c r="CI146" s="82" t="str">
        <f t="shared" si="87"/>
        <v>-</v>
      </c>
      <c r="CJ146" s="82" t="str">
        <f t="shared" si="88"/>
        <v>-</v>
      </c>
      <c r="CK146" s="82" t="str">
        <f t="shared" si="89"/>
        <v>-</v>
      </c>
    </row>
    <row r="147" spans="1:89" s="82" customFormat="1" ht="18" customHeight="1">
      <c r="A147" s="81" t="str">
        <f>scriv!AL109</f>
        <v/>
      </c>
      <c r="B147" s="81" t="str">
        <f>IF(scriv!D109&lt;&gt;"",scriv!D109,"")</f>
        <v/>
      </c>
      <c r="C147" s="81" t="str">
        <f>IF( scriv!AP109&lt;&gt;"", IF(D147&lt;&gt;"","connection ","")&amp;scriv!AP109,IF(D147&lt;&gt;"","connection",""))</f>
        <v/>
      </c>
      <c r="D147" s="82" t="str">
        <f>scriv!AN109</f>
        <v/>
      </c>
      <c r="E147" s="82" t="str">
        <f>scriv!AO109</f>
        <v/>
      </c>
      <c r="F147" s="156">
        <f>ROW()</f>
        <v>147</v>
      </c>
      <c r="G147" s="288">
        <f>scriv!AC109</f>
        <v>0</v>
      </c>
      <c r="H147" s="288">
        <f>scriv!AD109</f>
        <v>0</v>
      </c>
      <c r="I147" s="81" t="str">
        <f>IF(scriv!AE109&lt;&gt;"",scriv!AE109,J147)</f>
        <v/>
      </c>
      <c r="J147" s="81" t="str">
        <f>IF(scriv!AF109&lt;&gt;"",scriv!AF109,"")</f>
        <v/>
      </c>
      <c r="K147" s="82" t="str">
        <f>IF(scriv!Y109&lt;&gt;"",scriv!Y109,$K$36)</f>
        <v>none</v>
      </c>
      <c r="L147" s="82">
        <f>IF(scriv!Z109&lt;&gt;"",scriv!Z109,$L$36)</f>
        <v>0</v>
      </c>
      <c r="M147" s="82" t="str">
        <f>IF(scriv!AA109&lt;&gt;"",scriv!AA109,$M$36)</f>
        <v>OpenClose</v>
      </c>
      <c r="N147" s="82">
        <f>IF(scriv!AB109&lt;&gt;"",scriv!AB109,$N$36)</f>
        <v>0</v>
      </c>
      <c r="O147" s="119" t="str">
        <f t="shared" si="48"/>
        <v/>
      </c>
      <c r="P147" s="81" t="str">
        <f>IF(scriv!I109&lt;&gt;"",scriv!I109,"")</f>
        <v/>
      </c>
      <c r="Q147" s="81" t="str">
        <f>IF(scriv!J109&lt;&gt;"",scriv!J109,"")</f>
        <v/>
      </c>
      <c r="R147" s="81">
        <f>IF(scriv!K109&lt;&gt;"",scriv!K109,
IF(I147&lt;&gt;"",1,$R$36))</f>
        <v>1</v>
      </c>
      <c r="S147" s="81" t="str">
        <f>IF(scriv!L109&lt;&gt;"",scriv!L109,
IF(scriv!AF109&lt;&gt;"",$S$36,"none"))</f>
        <v>none</v>
      </c>
      <c r="T147" s="81" t="str">
        <f>IF(scriv!Q109&lt;&gt;"",scriv!Q109,"")</f>
        <v/>
      </c>
      <c r="U147" s="81" t="str">
        <f>IF(scriv!R109&lt;&gt;"",scriv!R109,"")</f>
        <v/>
      </c>
      <c r="V147" s="81" t="str">
        <f>IF(scriv!S109&lt;&gt;"",scriv!S109,"")</f>
        <v/>
      </c>
      <c r="W147" s="81" t="str">
        <f>IF(scriv!T109&lt;&gt;"",scriv!T109,"")</f>
        <v/>
      </c>
      <c r="X147" s="81" t="str">
        <f>IF($E147="",
( IF(scriv!AH109&lt;&gt;"", LEFT( scriv!AH109, FIND(",",scriv!AH109)-1) &amp; "=" &amp; $AH147 &amp; RIGHT( scriv!AH109, LEN(scriv!AH109) + 1 - FIND(",",scriv!AH109)),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IF(scriv!AI109&lt;&gt;"", LEFT( scriv!AI109, FIND(",",scriv!AI109)-1) &amp; "=" &amp; $AH147 &amp; RIGHT( scriv!AI109, LEN(scriv!AI109) + 1 - FIND(",",scriv!AI109)),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IF(scriv!AJ109&lt;&gt;"", LEFT( scriv!AJ109, FIND(",",scriv!AJ109)-1) &amp; "=" &amp; $AH147 &amp; RIGHT( scriv!AJ109, LEN(scriv!AJ109) + 1 - FIND(",",scriv!AJ109)),
  IF($Z$36&lt;&gt;"",LEFT( Z$36, FIND(",",Z$36)-1) &amp; "=" &amp; $AH147 &amp; RIGHT( Z$36, LEN(Z$36) + 1 - FIND(",",Z$36)),""))),
IF(scriv!O109&lt;&gt;"", LEFT( scriv!O109, FIND(",",scriv!O109)-1) &amp; "=" &amp; $AH147 &amp; RIGHT( scriv!O109, LEN(scriv!O109) + 1 - FIND(",",scriv!O109)),
LEFT( Z$37, FIND(",",Z$37)-1) &amp; "=" &amp; $AH147 &amp; RIGHT( Z$37, LEN(Z$37) + 1 - FIND(",",Z$37))))</f>
        <v>drawOpen=,1.2</v>
      </c>
      <c r="AA147" s="81" t="str">
        <f>IF($E147="",
( IF(scriv!AK109&lt;&gt;"", LEFT( scriv!AK109, FIND(",",scriv!AK109)-1) &amp; "=" &amp; $AH147 &amp; RIGHT( scriv!AK109, LEN(scriv!AK109) + 1 - FIND(",",scriv!AK109)),
  IF($AA$36&lt;&gt;"",LEFT( AA$36, FIND(",",AA$36)-1) &amp; "=" &amp; $AH147 &amp; RIGHT( AA$36, LEN(AA$36) + 1 - FIND(",",AA$36)),""))),
IF(scriv!P109&lt;&gt;"", LEFT( scriv!P109, FIND(",",scriv!P109)-1) &amp; "=" &amp; $AH147 &amp; RIGHT( scriv!P109, LEN(scriv!P109) + 1 - FIND(",",scriv!P109)),
LEFT( AA$37, FIND(",",AA$37)-1) &amp; "=" &amp; $AH147 &amp; RIGHT( AA$37, LEN(AA$37) + 1 - FIND(",",AA$37))))</f>
        <v>drawClose=,1.2</v>
      </c>
      <c r="AB147" s="167" t="str">
        <f t="shared" si="47"/>
        <v>noTitle</v>
      </c>
      <c r="AC147" s="167"/>
      <c r="AD147" s="45"/>
      <c r="AE147" s="168"/>
      <c r="AF147" s="169">
        <f>IF(D147="",scriv!B109,"")</f>
        <v>0</v>
      </c>
      <c r="AG147" s="170" t="str">
        <f t="shared" si="50"/>
        <v/>
      </c>
      <c r="AH147" s="169" t="str">
        <f t="shared" si="51"/>
        <v/>
      </c>
      <c r="AI147" s="169" t="str">
        <f t="shared" si="52"/>
        <v/>
      </c>
      <c r="AJ147" s="86">
        <f>ROUNDDOWN( (LEN(scriv!B109)+1) / 2, 0 )</f>
        <v>0</v>
      </c>
      <c r="AK147" s="82">
        <f t="shared" si="53"/>
        <v>0</v>
      </c>
      <c r="AL147" s="82" t="str">
        <f t="shared" si="54"/>
        <v>-</v>
      </c>
      <c r="AM147" s="82" t="str">
        <f t="shared" si="55"/>
        <v>-</v>
      </c>
      <c r="AN147" s="82" t="str">
        <f t="shared" si="56"/>
        <v>-</v>
      </c>
      <c r="AO147" s="82" t="str">
        <f t="shared" si="57"/>
        <v>-</v>
      </c>
      <c r="AP147" s="82" t="str">
        <f t="shared" si="58"/>
        <v>-</v>
      </c>
      <c r="AQ147" s="82" t="str">
        <f t="shared" si="59"/>
        <v>-</v>
      </c>
      <c r="AR147" s="82" t="str">
        <f t="shared" si="60"/>
        <v>-</v>
      </c>
      <c r="AT147" s="82">
        <f t="shared" si="61"/>
        <v>2</v>
      </c>
      <c r="AU147" s="82" t="str">
        <f ca="1">IF(    MAX(OFFSET(AL147,0,0,MATCH("-",AL147:AL$638,0))) = 0,"",
IFERROR(MAX(OFFSET(AL147,0,0,MATCH("-",AL147:AL$638,0))),""))</f>
        <v/>
      </c>
      <c r="AV147" s="82" t="str">
        <f ca="1">IF(    MAX(OFFSET(AM147,0,0,MATCH("-",AM147:AM$638,0))) = 0,"",
IFERROR(MAX(OFFSET(AM147,0,0,MATCH("-",AM147:AM$638,0))),""))</f>
        <v/>
      </c>
      <c r="AW147" s="82" t="str">
        <f ca="1">IF(    MAX(OFFSET(AN147,0,0,MATCH("-",AN147:AN$638,0))) = 0,"",
IFERROR(MAX(OFFSET(AN147,0,0,MATCH("-",AN147:AN$638,0))),""))</f>
        <v/>
      </c>
      <c r="AX147" s="82" t="str">
        <f ca="1">IF(    MAX(OFFSET(AO147,0,0,MATCH("-",AO147:AO$638,0))) = 0,"",
IFERROR(MAX(OFFSET(AO147,0,0,MATCH("-",AO147:AO$638,0))),""))</f>
        <v/>
      </c>
      <c r="AY147" s="82" t="str">
        <f ca="1">IF(    MAX(OFFSET(AP147,0,0,MATCH("-",AP147:AP$638,0))) = 0,"",
IFERROR(MAX(OFFSET(AP147,0,0,MATCH("-",AP147:AP$638,0))),""))</f>
        <v/>
      </c>
      <c r="AZ147" s="82" t="str">
        <f ca="1">IF(    MAX(OFFSET(AQ147,0,0,MATCH("-",AQ147:AQ$638,0))) = 0,"",
IFERROR(MAX(OFFSET(AQ147,0,0,MATCH("-",AQ147:AQ$638,0))),""))</f>
        <v/>
      </c>
      <c r="BA147" s="82" t="str">
        <f ca="1">IF(    MAX(OFFSET(AR147,0,0,MATCH("-",AR147:AR$638,0))) = 0,"",
IFERROR(MAX(OFFSET(AR147,0,0,MATCH("-",AR147:AR$638,0))),""))</f>
        <v/>
      </c>
      <c r="BB147" s="112">
        <f t="shared" ca="1" si="62"/>
        <v>-270</v>
      </c>
      <c r="BC147" s="111" t="str">
        <f t="shared" ca="1" si="63"/>
        <v>Radius</v>
      </c>
      <c r="BD147" s="112">
        <f t="shared" ca="1" si="64"/>
        <v>0</v>
      </c>
      <c r="BE147" s="111">
        <f t="shared" ca="1" si="65"/>
        <v>-150</v>
      </c>
      <c r="BF147" s="113" t="e">
        <f t="shared" ca="1" si="66"/>
        <v>#VALUE!</v>
      </c>
      <c r="BG147" s="113" t="e">
        <f t="shared" ca="1" si="67"/>
        <v>#VALUE!</v>
      </c>
      <c r="BH147" s="112">
        <f t="shared" ca="1" si="68"/>
        <v>2000</v>
      </c>
      <c r="BI147" s="112">
        <f t="shared" ca="1" si="69"/>
        <v>-150</v>
      </c>
      <c r="BJ147" s="157"/>
      <c r="BK147" s="157"/>
      <c r="BL147" s="158" t="str">
        <f>scriv!AM109</f>
        <v/>
      </c>
      <c r="BM147" s="157"/>
      <c r="BN147" s="157" t="str">
        <f t="shared" si="70"/>
        <v>node</v>
      </c>
      <c r="BO147" s="157"/>
      <c r="BP147" s="159">
        <f t="shared" ca="1" si="71"/>
        <v>0</v>
      </c>
      <c r="BQ147" s="159">
        <f t="shared" ca="1" si="72"/>
        <v>0</v>
      </c>
      <c r="BR147" s="159">
        <f t="shared" si="73"/>
        <v>1</v>
      </c>
      <c r="BS147" s="159" t="str">
        <f t="shared" si="74"/>
        <v>symbol</v>
      </c>
      <c r="BT147" s="157" t="str">
        <f ca="1">IF(scriv!V109&lt;&gt;"",scriv!V109,
IF(E147="",IFERROR(VLOOKUP(BL147,$AH$40:$BT$638,39,FALSE),$BT$36),
$BT$37))</f>
        <v>NodeSquare</v>
      </c>
      <c r="BU147" s="166">
        <f t="shared" ca="1" si="75"/>
        <v>2000</v>
      </c>
      <c r="BV147" s="166">
        <f t="shared" ca="1" si="76"/>
        <v>-150</v>
      </c>
      <c r="BW147" s="166">
        <f t="shared" ca="1" si="77"/>
        <v>0</v>
      </c>
      <c r="BX147" s="166">
        <f t="shared" ca="1" si="78"/>
        <v>0</v>
      </c>
      <c r="BY147" s="180" t="str">
        <f t="shared" si="79"/>
        <v/>
      </c>
      <c r="BZ147" s="180" t="str">
        <f t="shared" si="80"/>
        <v/>
      </c>
      <c r="CA147" s="81" t="str">
        <f>IF(scriv!E109&lt;&gt;"",scriv!E109,"")</f>
        <v/>
      </c>
      <c r="CB147" s="82">
        <f t="shared" si="49"/>
        <v>0</v>
      </c>
      <c r="CC147" s="82">
        <f t="shared" si="81"/>
        <v>0</v>
      </c>
      <c r="CD147" s="82" t="str">
        <f t="shared" si="82"/>
        <v>-</v>
      </c>
      <c r="CE147" s="82" t="str">
        <f t="shared" si="83"/>
        <v>-</v>
      </c>
      <c r="CF147" s="82" t="str">
        <f t="shared" si="84"/>
        <v>-</v>
      </c>
      <c r="CG147" s="82" t="str">
        <f t="shared" si="85"/>
        <v>-</v>
      </c>
      <c r="CH147" s="82" t="str">
        <f t="shared" si="86"/>
        <v>-</v>
      </c>
      <c r="CI147" s="82" t="str">
        <f t="shared" si="87"/>
        <v>-</v>
      </c>
      <c r="CJ147" s="82" t="str">
        <f t="shared" si="88"/>
        <v>-</v>
      </c>
      <c r="CK147" s="82" t="str">
        <f t="shared" si="89"/>
        <v>-</v>
      </c>
    </row>
    <row r="148" spans="1:89" s="82" customFormat="1" ht="18" customHeight="1">
      <c r="A148" s="81" t="str">
        <f>scriv!AL110</f>
        <v/>
      </c>
      <c r="B148" s="81" t="str">
        <f>IF(scriv!D110&lt;&gt;"",scriv!D110,"")</f>
        <v/>
      </c>
      <c r="C148" s="81" t="str">
        <f>IF( scriv!AP110&lt;&gt;"", IF(D148&lt;&gt;"","connection ","")&amp;scriv!AP110,IF(D148&lt;&gt;"","connection",""))</f>
        <v/>
      </c>
      <c r="D148" s="82" t="str">
        <f>scriv!AN110</f>
        <v/>
      </c>
      <c r="E148" s="82" t="str">
        <f>scriv!AO110</f>
        <v/>
      </c>
      <c r="F148" s="156">
        <f>ROW()</f>
        <v>148</v>
      </c>
      <c r="G148" s="288">
        <f>scriv!AC110</f>
        <v>0</v>
      </c>
      <c r="H148" s="288">
        <f>scriv!AD110</f>
        <v>0</v>
      </c>
      <c r="I148" s="81" t="str">
        <f>IF(scriv!AE110&lt;&gt;"",scriv!AE110,J148)</f>
        <v/>
      </c>
      <c r="J148" s="81" t="str">
        <f>IF(scriv!AF110&lt;&gt;"",scriv!AF110,"")</f>
        <v/>
      </c>
      <c r="K148" s="82" t="str">
        <f>IF(scriv!Y110&lt;&gt;"",scriv!Y110,$K$36)</f>
        <v>none</v>
      </c>
      <c r="L148" s="82">
        <f>IF(scriv!Z110&lt;&gt;"",scriv!Z110,$L$36)</f>
        <v>0</v>
      </c>
      <c r="M148" s="82" t="str">
        <f>IF(scriv!AA110&lt;&gt;"",scriv!AA110,$M$36)</f>
        <v>OpenClose</v>
      </c>
      <c r="N148" s="82">
        <f>IF(scriv!AB110&lt;&gt;"",scriv!AB110,$N$36)</f>
        <v>0</v>
      </c>
      <c r="O148" s="119" t="str">
        <f t="shared" si="48"/>
        <v/>
      </c>
      <c r="P148" s="81" t="str">
        <f>IF(scriv!I110&lt;&gt;"",scriv!I110,"")</f>
        <v/>
      </c>
      <c r="Q148" s="81" t="str">
        <f>IF(scriv!J110&lt;&gt;"",scriv!J110,"")</f>
        <v/>
      </c>
      <c r="R148" s="81">
        <f>IF(scriv!K110&lt;&gt;"",scriv!K110,
IF(I148&lt;&gt;"",1,$R$36))</f>
        <v>1</v>
      </c>
      <c r="S148" s="81" t="str">
        <f>IF(scriv!L110&lt;&gt;"",scriv!L110,
IF(scriv!AF110&lt;&gt;"",$S$36,"none"))</f>
        <v>none</v>
      </c>
      <c r="T148" s="81" t="str">
        <f>IF(scriv!Q110&lt;&gt;"",scriv!Q110,"")</f>
        <v/>
      </c>
      <c r="U148" s="81" t="str">
        <f>IF(scriv!R110&lt;&gt;"",scriv!R110,"")</f>
        <v/>
      </c>
      <c r="V148" s="81" t="str">
        <f>IF(scriv!S110&lt;&gt;"",scriv!S110,"")</f>
        <v/>
      </c>
      <c r="W148" s="81" t="str">
        <f>IF(scriv!T110&lt;&gt;"",scriv!T110,"")</f>
        <v/>
      </c>
      <c r="X148" s="81" t="str">
        <f>IF($E148="",
( IF(scriv!AH110&lt;&gt;"", LEFT( scriv!AH110, FIND(",",scriv!AH110)-1) &amp; "=" &amp; $AH148 &amp; RIGHT( scriv!AH110, LEN(scriv!AH110) + 1 - FIND(",",scriv!AH110)),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IF(scriv!AI110&lt;&gt;"", LEFT( scriv!AI110, FIND(",",scriv!AI110)-1) &amp; "=" &amp; $AH148 &amp; RIGHT( scriv!AI110, LEN(scriv!AI110) + 1 - FIND(",",scriv!AI110)),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IF(scriv!AJ110&lt;&gt;"", LEFT( scriv!AJ110, FIND(",",scriv!AJ110)-1) &amp; "=" &amp; $AH148 &amp; RIGHT( scriv!AJ110, LEN(scriv!AJ110) + 1 - FIND(",",scriv!AJ110)),
  IF($Z$36&lt;&gt;"",LEFT( Z$36, FIND(",",Z$36)-1) &amp; "=" &amp; $AH148 &amp; RIGHT( Z$36, LEN(Z$36) + 1 - FIND(",",Z$36)),""))),
IF(scriv!O110&lt;&gt;"", LEFT( scriv!O110, FIND(",",scriv!O110)-1) &amp; "=" &amp; $AH148 &amp; RIGHT( scriv!O110, LEN(scriv!O110) + 1 - FIND(",",scriv!O110)),
LEFT( Z$37, FIND(",",Z$37)-1) &amp; "=" &amp; $AH148 &amp; RIGHT( Z$37, LEN(Z$37) + 1 - FIND(",",Z$37))))</f>
        <v>drawOpen=,1.2</v>
      </c>
      <c r="AA148" s="81" t="str">
        <f>IF($E148="",
( IF(scriv!AK110&lt;&gt;"", LEFT( scriv!AK110, FIND(",",scriv!AK110)-1) &amp; "=" &amp; $AH148 &amp; RIGHT( scriv!AK110, LEN(scriv!AK110) + 1 - FIND(",",scriv!AK110)),
  IF($AA$36&lt;&gt;"",LEFT( AA$36, FIND(",",AA$36)-1) &amp; "=" &amp; $AH148 &amp; RIGHT( AA$36, LEN(AA$36) + 1 - FIND(",",AA$36)),""))),
IF(scriv!P110&lt;&gt;"", LEFT( scriv!P110, FIND(",",scriv!P110)-1) &amp; "=" &amp; $AH148 &amp; RIGHT( scriv!P110, LEN(scriv!P110) + 1 - FIND(",",scriv!P110)),
LEFT( AA$37, FIND(",",AA$37)-1) &amp; "=" &amp; $AH148 &amp; RIGHT( AA$37, LEN(AA$37) + 1 - FIND(",",AA$37))))</f>
        <v>drawClose=,1.2</v>
      </c>
      <c r="AB148" s="167" t="str">
        <f t="shared" si="47"/>
        <v>noTitle</v>
      </c>
      <c r="AC148" s="167"/>
      <c r="AD148" s="45"/>
      <c r="AE148" s="168"/>
      <c r="AF148" s="169">
        <f>IF(D148="",scriv!B110,"")</f>
        <v>0</v>
      </c>
      <c r="AG148" s="170" t="str">
        <f t="shared" si="50"/>
        <v/>
      </c>
      <c r="AH148" s="169" t="str">
        <f t="shared" si="51"/>
        <v/>
      </c>
      <c r="AI148" s="169" t="str">
        <f t="shared" si="52"/>
        <v/>
      </c>
      <c r="AJ148" s="86">
        <f>ROUNDDOWN( (LEN(scriv!B110)+1) / 2, 0 )</f>
        <v>0</v>
      </c>
      <c r="AK148" s="82">
        <f t="shared" si="53"/>
        <v>0</v>
      </c>
      <c r="AL148" s="82" t="str">
        <f t="shared" si="54"/>
        <v>-</v>
      </c>
      <c r="AM148" s="82" t="str">
        <f t="shared" si="55"/>
        <v>-</v>
      </c>
      <c r="AN148" s="82" t="str">
        <f t="shared" si="56"/>
        <v>-</v>
      </c>
      <c r="AO148" s="82" t="str">
        <f t="shared" si="57"/>
        <v>-</v>
      </c>
      <c r="AP148" s="82" t="str">
        <f t="shared" si="58"/>
        <v>-</v>
      </c>
      <c r="AQ148" s="82" t="str">
        <f t="shared" si="59"/>
        <v>-</v>
      </c>
      <c r="AR148" s="82" t="str">
        <f t="shared" si="60"/>
        <v>-</v>
      </c>
      <c r="AT148" s="82">
        <f t="shared" si="61"/>
        <v>2</v>
      </c>
      <c r="AU148" s="82" t="str">
        <f ca="1">IF(    MAX(OFFSET(AL148,0,0,MATCH("-",AL148:AL$638,0))) = 0,"",
IFERROR(MAX(OFFSET(AL148,0,0,MATCH("-",AL148:AL$638,0))),""))</f>
        <v/>
      </c>
      <c r="AV148" s="82" t="str">
        <f ca="1">IF(    MAX(OFFSET(AM148,0,0,MATCH("-",AM148:AM$638,0))) = 0,"",
IFERROR(MAX(OFFSET(AM148,0,0,MATCH("-",AM148:AM$638,0))),""))</f>
        <v/>
      </c>
      <c r="AW148" s="82" t="str">
        <f ca="1">IF(    MAX(OFFSET(AN148,0,0,MATCH("-",AN148:AN$638,0))) = 0,"",
IFERROR(MAX(OFFSET(AN148,0,0,MATCH("-",AN148:AN$638,0))),""))</f>
        <v/>
      </c>
      <c r="AX148" s="82" t="str">
        <f ca="1">IF(    MAX(OFFSET(AO148,0,0,MATCH("-",AO148:AO$638,0))) = 0,"",
IFERROR(MAX(OFFSET(AO148,0,0,MATCH("-",AO148:AO$638,0))),""))</f>
        <v/>
      </c>
      <c r="AY148" s="82" t="str">
        <f ca="1">IF(    MAX(OFFSET(AP148,0,0,MATCH("-",AP148:AP$638,0))) = 0,"",
IFERROR(MAX(OFFSET(AP148,0,0,MATCH("-",AP148:AP$638,0))),""))</f>
        <v/>
      </c>
      <c r="AZ148" s="82" t="str">
        <f ca="1">IF(    MAX(OFFSET(AQ148,0,0,MATCH("-",AQ148:AQ$638,0))) = 0,"",
IFERROR(MAX(OFFSET(AQ148,0,0,MATCH("-",AQ148:AQ$638,0))),""))</f>
        <v/>
      </c>
      <c r="BA148" s="82" t="str">
        <f ca="1">IF(    MAX(OFFSET(AR148,0,0,MATCH("-",AR148:AR$638,0))) = 0,"",
IFERROR(MAX(OFFSET(AR148,0,0,MATCH("-",AR148:AR$638,0))),""))</f>
        <v/>
      </c>
      <c r="BB148" s="112">
        <f t="shared" ca="1" si="62"/>
        <v>-270</v>
      </c>
      <c r="BC148" s="111" t="str">
        <f t="shared" ca="1" si="63"/>
        <v>Radius</v>
      </c>
      <c r="BD148" s="112">
        <f t="shared" ca="1" si="64"/>
        <v>0</v>
      </c>
      <c r="BE148" s="111">
        <f t="shared" ca="1" si="65"/>
        <v>-150</v>
      </c>
      <c r="BF148" s="113" t="e">
        <f t="shared" ca="1" si="66"/>
        <v>#VALUE!</v>
      </c>
      <c r="BG148" s="113" t="e">
        <f t="shared" ca="1" si="67"/>
        <v>#VALUE!</v>
      </c>
      <c r="BH148" s="112">
        <f t="shared" ca="1" si="68"/>
        <v>2000</v>
      </c>
      <c r="BI148" s="112">
        <f t="shared" ca="1" si="69"/>
        <v>-150</v>
      </c>
      <c r="BJ148" s="157"/>
      <c r="BK148" s="157"/>
      <c r="BL148" s="158" t="str">
        <f>scriv!AM110</f>
        <v/>
      </c>
      <c r="BM148" s="157"/>
      <c r="BN148" s="157" t="str">
        <f t="shared" si="70"/>
        <v>node</v>
      </c>
      <c r="BO148" s="157"/>
      <c r="BP148" s="159">
        <f t="shared" ca="1" si="71"/>
        <v>0</v>
      </c>
      <c r="BQ148" s="159">
        <f t="shared" ca="1" si="72"/>
        <v>0</v>
      </c>
      <c r="BR148" s="159">
        <f t="shared" si="73"/>
        <v>1</v>
      </c>
      <c r="BS148" s="159" t="str">
        <f t="shared" si="74"/>
        <v>symbol</v>
      </c>
      <c r="BT148" s="157" t="str">
        <f ca="1">IF(scriv!V110&lt;&gt;"",scriv!V110,
IF(E148="",IFERROR(VLOOKUP(BL148,$AH$40:$BT$638,39,FALSE),$BT$36),
$BT$37))</f>
        <v>NodeSquare</v>
      </c>
      <c r="BU148" s="166">
        <f t="shared" ca="1" si="75"/>
        <v>2000</v>
      </c>
      <c r="BV148" s="166">
        <f t="shared" ca="1" si="76"/>
        <v>-150</v>
      </c>
      <c r="BW148" s="166">
        <f t="shared" ca="1" si="77"/>
        <v>0</v>
      </c>
      <c r="BX148" s="166">
        <f t="shared" ca="1" si="78"/>
        <v>0</v>
      </c>
      <c r="BY148" s="180" t="str">
        <f t="shared" si="79"/>
        <v/>
      </c>
      <c r="BZ148" s="180" t="str">
        <f t="shared" si="80"/>
        <v/>
      </c>
      <c r="CA148" s="81" t="str">
        <f>IF(scriv!E110&lt;&gt;"",scriv!E110,"")</f>
        <v/>
      </c>
      <c r="CB148" s="82">
        <f t="shared" si="49"/>
        <v>0</v>
      </c>
      <c r="CC148" s="82">
        <f t="shared" si="81"/>
        <v>0</v>
      </c>
      <c r="CD148" s="82" t="str">
        <f t="shared" si="82"/>
        <v>-</v>
      </c>
      <c r="CE148" s="82" t="str">
        <f t="shared" si="83"/>
        <v>-</v>
      </c>
      <c r="CF148" s="82" t="str">
        <f t="shared" si="84"/>
        <v>-</v>
      </c>
      <c r="CG148" s="82" t="str">
        <f t="shared" si="85"/>
        <v>-</v>
      </c>
      <c r="CH148" s="82" t="str">
        <f t="shared" si="86"/>
        <v>-</v>
      </c>
      <c r="CI148" s="82" t="str">
        <f t="shared" si="87"/>
        <v>-</v>
      </c>
      <c r="CJ148" s="82" t="str">
        <f t="shared" si="88"/>
        <v>-</v>
      </c>
      <c r="CK148" s="82" t="str">
        <f t="shared" si="89"/>
        <v>-</v>
      </c>
    </row>
    <row r="149" spans="1:89" s="82" customFormat="1" ht="18" customHeight="1">
      <c r="A149" s="81" t="str">
        <f>scriv!AL111</f>
        <v/>
      </c>
      <c r="B149" s="81" t="str">
        <f>IF(scriv!D111&lt;&gt;"",scriv!D111,"")</f>
        <v/>
      </c>
      <c r="C149" s="81" t="str">
        <f>IF( scriv!AP111&lt;&gt;"", IF(D149&lt;&gt;"","connection ","")&amp;scriv!AP111,IF(D149&lt;&gt;"","connection",""))</f>
        <v/>
      </c>
      <c r="D149" s="82" t="str">
        <f>scriv!AN111</f>
        <v/>
      </c>
      <c r="E149" s="82" t="str">
        <f>scriv!AO111</f>
        <v/>
      </c>
      <c r="F149" s="156">
        <f>ROW()</f>
        <v>149</v>
      </c>
      <c r="G149" s="288">
        <f>scriv!AC111</f>
        <v>0</v>
      </c>
      <c r="H149" s="288">
        <f>scriv!AD111</f>
        <v>0</v>
      </c>
      <c r="I149" s="81" t="str">
        <f>IF(scriv!AE111&lt;&gt;"",scriv!AE111,J149)</f>
        <v/>
      </c>
      <c r="J149" s="81" t="str">
        <f>IF(scriv!AF111&lt;&gt;"",scriv!AF111,"")</f>
        <v/>
      </c>
      <c r="K149" s="82" t="str">
        <f>IF(scriv!Y111&lt;&gt;"",scriv!Y111,$K$36)</f>
        <v>none</v>
      </c>
      <c r="L149" s="82">
        <f>IF(scriv!Z111&lt;&gt;"",scriv!Z111,$L$36)</f>
        <v>0</v>
      </c>
      <c r="M149" s="82" t="str">
        <f>IF(scriv!AA111&lt;&gt;"",scriv!AA111,$M$36)</f>
        <v>OpenClose</v>
      </c>
      <c r="N149" s="82">
        <f>IF(scriv!AB111&lt;&gt;"",scriv!AB111,$N$36)</f>
        <v>0</v>
      </c>
      <c r="O149" s="119" t="str">
        <f t="shared" si="48"/>
        <v/>
      </c>
      <c r="P149" s="81" t="str">
        <f>IF(scriv!I111&lt;&gt;"",scriv!I111,"")</f>
        <v/>
      </c>
      <c r="Q149" s="81" t="str">
        <f>IF(scriv!J111&lt;&gt;"",scriv!J111,"")</f>
        <v/>
      </c>
      <c r="R149" s="81">
        <f>IF(scriv!K111&lt;&gt;"",scriv!K111,
IF(I149&lt;&gt;"",1,$R$36))</f>
        <v>1</v>
      </c>
      <c r="S149" s="81" t="str">
        <f>IF(scriv!L111&lt;&gt;"",scriv!L111,
IF(scriv!AF111&lt;&gt;"",$S$36,"none"))</f>
        <v>none</v>
      </c>
      <c r="T149" s="81" t="str">
        <f>IF(scriv!Q111&lt;&gt;"",scriv!Q111,"")</f>
        <v/>
      </c>
      <c r="U149" s="81" t="str">
        <f>IF(scriv!R111&lt;&gt;"",scriv!R111,"")</f>
        <v/>
      </c>
      <c r="V149" s="81" t="str">
        <f>IF(scriv!S111&lt;&gt;"",scriv!S111,"")</f>
        <v/>
      </c>
      <c r="W149" s="81" t="str">
        <f>IF(scriv!T111&lt;&gt;"",scriv!T111,"")</f>
        <v/>
      </c>
      <c r="X149" s="81" t="str">
        <f>IF($E149="",
( IF(scriv!AH111&lt;&gt;"", LEFT( scriv!AH111, FIND(",",scriv!AH111)-1) &amp; "=" &amp; $AH149 &amp; RIGHT( scriv!AH111, LEN(scriv!AH111) + 1 - FIND(",",scriv!AH111)),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IF(scriv!AI111&lt;&gt;"", LEFT( scriv!AI111, FIND(",",scriv!AI111)-1) &amp; "=" &amp; $AH149 &amp; RIGHT( scriv!AI111, LEN(scriv!AI111) + 1 - FIND(",",scriv!AI111)),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IF(scriv!AJ111&lt;&gt;"", LEFT( scriv!AJ111, FIND(",",scriv!AJ111)-1) &amp; "=" &amp; $AH149 &amp; RIGHT( scriv!AJ111, LEN(scriv!AJ111) + 1 - FIND(",",scriv!AJ111)),
  IF($Z$36&lt;&gt;"",LEFT( Z$36, FIND(",",Z$36)-1) &amp; "=" &amp; $AH149 &amp; RIGHT( Z$36, LEN(Z$36) + 1 - FIND(",",Z$36)),""))),
IF(scriv!O111&lt;&gt;"", LEFT( scriv!O111, FIND(",",scriv!O111)-1) &amp; "=" &amp; $AH149 &amp; RIGHT( scriv!O111, LEN(scriv!O111) + 1 - FIND(",",scriv!O111)),
LEFT( Z$37, FIND(",",Z$37)-1) &amp; "=" &amp; $AH149 &amp; RIGHT( Z$37, LEN(Z$37) + 1 - FIND(",",Z$37))))</f>
        <v>drawOpen=,1.2</v>
      </c>
      <c r="AA149" s="81" t="str">
        <f>IF($E149="",
( IF(scriv!AK111&lt;&gt;"", LEFT( scriv!AK111, FIND(",",scriv!AK111)-1) &amp; "=" &amp; $AH149 &amp; RIGHT( scriv!AK111, LEN(scriv!AK111) + 1 - FIND(",",scriv!AK111)),
  IF($AA$36&lt;&gt;"",LEFT( AA$36, FIND(",",AA$36)-1) &amp; "=" &amp; $AH149 &amp; RIGHT( AA$36, LEN(AA$36) + 1 - FIND(",",AA$36)),""))),
IF(scriv!P111&lt;&gt;"", LEFT( scriv!P111, FIND(",",scriv!P111)-1) &amp; "=" &amp; $AH149 &amp; RIGHT( scriv!P111, LEN(scriv!P111) + 1 - FIND(",",scriv!P111)),
LEFT( AA$37, FIND(",",AA$37)-1) &amp; "=" &amp; $AH149 &amp; RIGHT( AA$37, LEN(AA$37) + 1 - FIND(",",AA$37))))</f>
        <v>drawClose=,1.2</v>
      </c>
      <c r="AB149" s="167" t="str">
        <f t="shared" si="47"/>
        <v>noTitle</v>
      </c>
      <c r="AC149" s="167"/>
      <c r="AD149" s="45"/>
      <c r="AE149" s="168"/>
      <c r="AF149" s="169">
        <f>IF(D149="",scriv!B111,"")</f>
        <v>0</v>
      </c>
      <c r="AG149" s="170" t="str">
        <f t="shared" si="50"/>
        <v/>
      </c>
      <c r="AH149" s="169" t="str">
        <f t="shared" si="51"/>
        <v/>
      </c>
      <c r="AI149" s="169" t="str">
        <f t="shared" si="52"/>
        <v/>
      </c>
      <c r="AJ149" s="86">
        <f>ROUNDDOWN( (LEN(scriv!B111)+1) / 2, 0 )</f>
        <v>0</v>
      </c>
      <c r="AK149" s="82">
        <f t="shared" si="53"/>
        <v>0</v>
      </c>
      <c r="AL149" s="82" t="str">
        <f t="shared" si="54"/>
        <v>-</v>
      </c>
      <c r="AM149" s="82" t="str">
        <f t="shared" si="55"/>
        <v>-</v>
      </c>
      <c r="AN149" s="82" t="str">
        <f t="shared" si="56"/>
        <v>-</v>
      </c>
      <c r="AO149" s="82" t="str">
        <f t="shared" si="57"/>
        <v>-</v>
      </c>
      <c r="AP149" s="82" t="str">
        <f t="shared" si="58"/>
        <v>-</v>
      </c>
      <c r="AQ149" s="82" t="str">
        <f t="shared" si="59"/>
        <v>-</v>
      </c>
      <c r="AR149" s="82" t="str">
        <f t="shared" si="60"/>
        <v>-</v>
      </c>
      <c r="AT149" s="82">
        <f t="shared" si="61"/>
        <v>2</v>
      </c>
      <c r="AU149" s="82" t="str">
        <f ca="1">IF(    MAX(OFFSET(AL149,0,0,MATCH("-",AL149:AL$638,0))) = 0,"",
IFERROR(MAX(OFFSET(AL149,0,0,MATCH("-",AL149:AL$638,0))),""))</f>
        <v/>
      </c>
      <c r="AV149" s="82" t="str">
        <f ca="1">IF(    MAX(OFFSET(AM149,0,0,MATCH("-",AM149:AM$638,0))) = 0,"",
IFERROR(MAX(OFFSET(AM149,0,0,MATCH("-",AM149:AM$638,0))),""))</f>
        <v/>
      </c>
      <c r="AW149" s="82" t="str">
        <f ca="1">IF(    MAX(OFFSET(AN149,0,0,MATCH("-",AN149:AN$638,0))) = 0,"",
IFERROR(MAX(OFFSET(AN149,0,0,MATCH("-",AN149:AN$638,0))),""))</f>
        <v/>
      </c>
      <c r="AX149" s="82" t="str">
        <f ca="1">IF(    MAX(OFFSET(AO149,0,0,MATCH("-",AO149:AO$638,0))) = 0,"",
IFERROR(MAX(OFFSET(AO149,0,0,MATCH("-",AO149:AO$638,0))),""))</f>
        <v/>
      </c>
      <c r="AY149" s="82" t="str">
        <f ca="1">IF(    MAX(OFFSET(AP149,0,0,MATCH("-",AP149:AP$638,0))) = 0,"",
IFERROR(MAX(OFFSET(AP149,0,0,MATCH("-",AP149:AP$638,0))),""))</f>
        <v/>
      </c>
      <c r="AZ149" s="82" t="str">
        <f ca="1">IF(    MAX(OFFSET(AQ149,0,0,MATCH("-",AQ149:AQ$638,0))) = 0,"",
IFERROR(MAX(OFFSET(AQ149,0,0,MATCH("-",AQ149:AQ$638,0))),""))</f>
        <v/>
      </c>
      <c r="BA149" s="82" t="str">
        <f ca="1">IF(    MAX(OFFSET(AR149,0,0,MATCH("-",AR149:AR$638,0))) = 0,"",
IFERROR(MAX(OFFSET(AR149,0,0,MATCH("-",AR149:AR$638,0))),""))</f>
        <v/>
      </c>
      <c r="BB149" s="112">
        <f t="shared" ca="1" si="62"/>
        <v>-270</v>
      </c>
      <c r="BC149" s="111" t="str">
        <f t="shared" ca="1" si="63"/>
        <v>Radius</v>
      </c>
      <c r="BD149" s="112">
        <f t="shared" ca="1" si="64"/>
        <v>0</v>
      </c>
      <c r="BE149" s="111">
        <f t="shared" ca="1" si="65"/>
        <v>-150</v>
      </c>
      <c r="BF149" s="113" t="e">
        <f t="shared" ca="1" si="66"/>
        <v>#VALUE!</v>
      </c>
      <c r="BG149" s="113" t="e">
        <f t="shared" ca="1" si="67"/>
        <v>#VALUE!</v>
      </c>
      <c r="BH149" s="112">
        <f t="shared" ca="1" si="68"/>
        <v>2000</v>
      </c>
      <c r="BI149" s="112">
        <f t="shared" ca="1" si="69"/>
        <v>-150</v>
      </c>
      <c r="BJ149" s="157"/>
      <c r="BK149" s="157"/>
      <c r="BL149" s="158" t="str">
        <f>scriv!AM111</f>
        <v/>
      </c>
      <c r="BM149" s="157"/>
      <c r="BN149" s="157" t="str">
        <f t="shared" si="70"/>
        <v>node</v>
      </c>
      <c r="BO149" s="157"/>
      <c r="BP149" s="159">
        <f t="shared" ca="1" si="71"/>
        <v>0</v>
      </c>
      <c r="BQ149" s="159">
        <f t="shared" ca="1" si="72"/>
        <v>0</v>
      </c>
      <c r="BR149" s="159">
        <f t="shared" si="73"/>
        <v>1</v>
      </c>
      <c r="BS149" s="159" t="str">
        <f t="shared" si="74"/>
        <v>symbol</v>
      </c>
      <c r="BT149" s="157" t="str">
        <f ca="1">IF(scriv!V111&lt;&gt;"",scriv!V111,
IF(E149="",IFERROR(VLOOKUP(BL149,$AH$40:$BT$638,39,FALSE),$BT$36),
$BT$37))</f>
        <v>NodeSquare</v>
      </c>
      <c r="BU149" s="166">
        <f t="shared" ca="1" si="75"/>
        <v>2000</v>
      </c>
      <c r="BV149" s="166">
        <f t="shared" ca="1" si="76"/>
        <v>-150</v>
      </c>
      <c r="BW149" s="166">
        <f t="shared" ca="1" si="77"/>
        <v>0</v>
      </c>
      <c r="BX149" s="166">
        <f t="shared" ca="1" si="78"/>
        <v>0</v>
      </c>
      <c r="BY149" s="180" t="str">
        <f t="shared" si="79"/>
        <v/>
      </c>
      <c r="BZ149" s="180" t="str">
        <f t="shared" si="80"/>
        <v/>
      </c>
      <c r="CA149" s="81" t="str">
        <f>IF(scriv!E111&lt;&gt;"",scriv!E111,"")</f>
        <v/>
      </c>
      <c r="CB149" s="82">
        <f t="shared" si="49"/>
        <v>0</v>
      </c>
      <c r="CC149" s="82">
        <f t="shared" si="81"/>
        <v>0</v>
      </c>
      <c r="CD149" s="82" t="str">
        <f t="shared" si="82"/>
        <v>-</v>
      </c>
      <c r="CE149" s="82" t="str">
        <f t="shared" si="83"/>
        <v>-</v>
      </c>
      <c r="CF149" s="82" t="str">
        <f t="shared" si="84"/>
        <v>-</v>
      </c>
      <c r="CG149" s="82" t="str">
        <f t="shared" si="85"/>
        <v>-</v>
      </c>
      <c r="CH149" s="82" t="str">
        <f t="shared" si="86"/>
        <v>-</v>
      </c>
      <c r="CI149" s="82" t="str">
        <f t="shared" si="87"/>
        <v>-</v>
      </c>
      <c r="CJ149" s="82" t="str">
        <f t="shared" si="88"/>
        <v>-</v>
      </c>
      <c r="CK149" s="82" t="str">
        <f t="shared" si="89"/>
        <v>-</v>
      </c>
    </row>
    <row r="150" spans="1:89" s="82" customFormat="1" ht="18" customHeight="1">
      <c r="A150" s="81" t="str">
        <f>scriv!AL112</f>
        <v/>
      </c>
      <c r="B150" s="81" t="str">
        <f>IF(scriv!D112&lt;&gt;"",scriv!D112,"")</f>
        <v/>
      </c>
      <c r="C150" s="81" t="str">
        <f>IF( scriv!AP112&lt;&gt;"", IF(D150&lt;&gt;"","connection ","")&amp;scriv!AP112,IF(D150&lt;&gt;"","connection",""))</f>
        <v/>
      </c>
      <c r="D150" s="82" t="str">
        <f>scriv!AN112</f>
        <v/>
      </c>
      <c r="E150" s="82" t="str">
        <f>scriv!AO112</f>
        <v/>
      </c>
      <c r="F150" s="156">
        <f>ROW()</f>
        <v>150</v>
      </c>
      <c r="G150" s="288">
        <f>scriv!AC112</f>
        <v>0</v>
      </c>
      <c r="H150" s="288">
        <f>scriv!AD112</f>
        <v>0</v>
      </c>
      <c r="I150" s="81" t="str">
        <f>IF(scriv!AE112&lt;&gt;"",scriv!AE112,J150)</f>
        <v/>
      </c>
      <c r="J150" s="81" t="str">
        <f>IF(scriv!AF112&lt;&gt;"",scriv!AF112,"")</f>
        <v/>
      </c>
      <c r="K150" s="82" t="str">
        <f>IF(scriv!Y112&lt;&gt;"",scriv!Y112,$K$36)</f>
        <v>none</v>
      </c>
      <c r="L150" s="82">
        <f>IF(scriv!Z112&lt;&gt;"",scriv!Z112,$L$36)</f>
        <v>0</v>
      </c>
      <c r="M150" s="82" t="str">
        <f>IF(scriv!AA112&lt;&gt;"",scriv!AA112,$M$36)</f>
        <v>OpenClose</v>
      </c>
      <c r="N150" s="82">
        <f>IF(scriv!AB112&lt;&gt;"",scriv!AB112,$N$36)</f>
        <v>0</v>
      </c>
      <c r="O150" s="119" t="str">
        <f t="shared" si="48"/>
        <v/>
      </c>
      <c r="P150" s="81" t="str">
        <f>IF(scriv!I112&lt;&gt;"",scriv!I112,"")</f>
        <v/>
      </c>
      <c r="Q150" s="81" t="str">
        <f>IF(scriv!J112&lt;&gt;"",scriv!J112,"")</f>
        <v/>
      </c>
      <c r="R150" s="81">
        <f>IF(scriv!K112&lt;&gt;"",scriv!K112,
IF(I150&lt;&gt;"",1,$R$36))</f>
        <v>1</v>
      </c>
      <c r="S150" s="81" t="str">
        <f>IF(scriv!L112&lt;&gt;"",scriv!L112,
IF(scriv!AF112&lt;&gt;"",$S$36,"none"))</f>
        <v>none</v>
      </c>
      <c r="T150" s="81" t="str">
        <f>IF(scriv!Q112&lt;&gt;"",scriv!Q112,"")</f>
        <v/>
      </c>
      <c r="U150" s="81" t="str">
        <f>IF(scriv!R112&lt;&gt;"",scriv!R112,"")</f>
        <v/>
      </c>
      <c r="V150" s="81" t="str">
        <f>IF(scriv!S112&lt;&gt;"",scriv!S112,"")</f>
        <v/>
      </c>
      <c r="W150" s="81" t="str">
        <f>IF(scriv!T112&lt;&gt;"",scriv!T112,"")</f>
        <v/>
      </c>
      <c r="X150" s="81" t="str">
        <f>IF($E150="",
( IF(scriv!AH112&lt;&gt;"", LEFT( scriv!AH112, FIND(",",scriv!AH112)-1) &amp; "=" &amp; $AH150 &amp; RIGHT( scriv!AH112, LEN(scriv!AH112) + 1 - FIND(",",scriv!AH112)),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IF(scriv!AI112&lt;&gt;"", LEFT( scriv!AI112, FIND(",",scriv!AI112)-1) &amp; "=" &amp; $AH150 &amp; RIGHT( scriv!AI112, LEN(scriv!AI112) + 1 - FIND(",",scriv!AI112)),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IF(scriv!AJ112&lt;&gt;"", LEFT( scriv!AJ112, FIND(",",scriv!AJ112)-1) &amp; "=" &amp; $AH150 &amp; RIGHT( scriv!AJ112, LEN(scriv!AJ112) + 1 - FIND(",",scriv!AJ112)),
  IF($Z$36&lt;&gt;"",LEFT( Z$36, FIND(",",Z$36)-1) &amp; "=" &amp; $AH150 &amp; RIGHT( Z$36, LEN(Z$36) + 1 - FIND(",",Z$36)),""))),
IF(scriv!O112&lt;&gt;"", LEFT( scriv!O112, FIND(",",scriv!O112)-1) &amp; "=" &amp; $AH150 &amp; RIGHT( scriv!O112, LEN(scriv!O112) + 1 - FIND(",",scriv!O112)),
LEFT( Z$37, FIND(",",Z$37)-1) &amp; "=" &amp; $AH150 &amp; RIGHT( Z$37, LEN(Z$37) + 1 - FIND(",",Z$37))))</f>
        <v>drawOpen=,1.2</v>
      </c>
      <c r="AA150" s="81" t="str">
        <f>IF($E150="",
( IF(scriv!AK112&lt;&gt;"", LEFT( scriv!AK112, FIND(",",scriv!AK112)-1) &amp; "=" &amp; $AH150 &amp; RIGHT( scriv!AK112, LEN(scriv!AK112) + 1 - FIND(",",scriv!AK112)),
  IF($AA$36&lt;&gt;"",LEFT( AA$36, FIND(",",AA$36)-1) &amp; "=" &amp; $AH150 &amp; RIGHT( AA$36, LEN(AA$36) + 1 - FIND(",",AA$36)),""))),
IF(scriv!P112&lt;&gt;"", LEFT( scriv!P112, FIND(",",scriv!P112)-1) &amp; "=" &amp; $AH150 &amp; RIGHT( scriv!P112, LEN(scriv!P112) + 1 - FIND(",",scriv!P112)),
LEFT( AA$37, FIND(",",AA$37)-1) &amp; "=" &amp; $AH150 &amp; RIGHT( AA$37, LEN(AA$37) + 1 - FIND(",",AA$37))))</f>
        <v>drawClose=,1.2</v>
      </c>
      <c r="AB150" s="167" t="str">
        <f t="shared" si="47"/>
        <v>noTitle</v>
      </c>
      <c r="AC150" s="167"/>
      <c r="AD150" s="45"/>
      <c r="AE150" s="168"/>
      <c r="AF150" s="169">
        <f>IF(D150="",scriv!B112,"")</f>
        <v>0</v>
      </c>
      <c r="AG150" s="170" t="str">
        <f t="shared" si="50"/>
        <v/>
      </c>
      <c r="AH150" s="169" t="str">
        <f t="shared" si="51"/>
        <v/>
      </c>
      <c r="AI150" s="169" t="str">
        <f t="shared" si="52"/>
        <v/>
      </c>
      <c r="AJ150" s="86">
        <f>ROUNDDOWN( (LEN(scriv!B112)+1) / 2, 0 )</f>
        <v>0</v>
      </c>
      <c r="AK150" s="82">
        <f t="shared" si="53"/>
        <v>0</v>
      </c>
      <c r="AL150" s="82" t="str">
        <f t="shared" si="54"/>
        <v>-</v>
      </c>
      <c r="AM150" s="82" t="str">
        <f t="shared" si="55"/>
        <v>-</v>
      </c>
      <c r="AN150" s="82" t="str">
        <f t="shared" si="56"/>
        <v>-</v>
      </c>
      <c r="AO150" s="82" t="str">
        <f t="shared" si="57"/>
        <v>-</v>
      </c>
      <c r="AP150" s="82" t="str">
        <f t="shared" si="58"/>
        <v>-</v>
      </c>
      <c r="AQ150" s="82" t="str">
        <f t="shared" si="59"/>
        <v>-</v>
      </c>
      <c r="AR150" s="82" t="str">
        <f t="shared" si="60"/>
        <v>-</v>
      </c>
      <c r="AT150" s="82">
        <f t="shared" si="61"/>
        <v>2</v>
      </c>
      <c r="AU150" s="82" t="str">
        <f ca="1">IF(    MAX(OFFSET(AL150,0,0,MATCH("-",AL150:AL$638,0))) = 0,"",
IFERROR(MAX(OFFSET(AL150,0,0,MATCH("-",AL150:AL$638,0))),""))</f>
        <v/>
      </c>
      <c r="AV150" s="82" t="str">
        <f ca="1">IF(    MAX(OFFSET(AM150,0,0,MATCH("-",AM150:AM$638,0))) = 0,"",
IFERROR(MAX(OFFSET(AM150,0,0,MATCH("-",AM150:AM$638,0))),""))</f>
        <v/>
      </c>
      <c r="AW150" s="82" t="str">
        <f ca="1">IF(    MAX(OFFSET(AN150,0,0,MATCH("-",AN150:AN$638,0))) = 0,"",
IFERROR(MAX(OFFSET(AN150,0,0,MATCH("-",AN150:AN$638,0))),""))</f>
        <v/>
      </c>
      <c r="AX150" s="82" t="str">
        <f ca="1">IF(    MAX(OFFSET(AO150,0,0,MATCH("-",AO150:AO$638,0))) = 0,"",
IFERROR(MAX(OFFSET(AO150,0,0,MATCH("-",AO150:AO$638,0))),""))</f>
        <v/>
      </c>
      <c r="AY150" s="82" t="str">
        <f ca="1">IF(    MAX(OFFSET(AP150,0,0,MATCH("-",AP150:AP$638,0))) = 0,"",
IFERROR(MAX(OFFSET(AP150,0,0,MATCH("-",AP150:AP$638,0))),""))</f>
        <v/>
      </c>
      <c r="AZ150" s="82" t="str">
        <f ca="1">IF(    MAX(OFFSET(AQ150,0,0,MATCH("-",AQ150:AQ$638,0))) = 0,"",
IFERROR(MAX(OFFSET(AQ150,0,0,MATCH("-",AQ150:AQ$638,0))),""))</f>
        <v/>
      </c>
      <c r="BA150" s="82" t="str">
        <f ca="1">IF(    MAX(OFFSET(AR150,0,0,MATCH("-",AR150:AR$638,0))) = 0,"",
IFERROR(MAX(OFFSET(AR150,0,0,MATCH("-",AR150:AR$638,0))),""))</f>
        <v/>
      </c>
      <c r="BB150" s="112">
        <f t="shared" ca="1" si="62"/>
        <v>-270</v>
      </c>
      <c r="BC150" s="111" t="str">
        <f t="shared" ca="1" si="63"/>
        <v>Radius</v>
      </c>
      <c r="BD150" s="112">
        <f t="shared" ca="1" si="64"/>
        <v>0</v>
      </c>
      <c r="BE150" s="111">
        <f t="shared" ca="1" si="65"/>
        <v>-150</v>
      </c>
      <c r="BF150" s="113" t="e">
        <f t="shared" ca="1" si="66"/>
        <v>#VALUE!</v>
      </c>
      <c r="BG150" s="113" t="e">
        <f t="shared" ca="1" si="67"/>
        <v>#VALUE!</v>
      </c>
      <c r="BH150" s="112">
        <f t="shared" ca="1" si="68"/>
        <v>2000</v>
      </c>
      <c r="BI150" s="112">
        <f t="shared" ca="1" si="69"/>
        <v>-150</v>
      </c>
      <c r="BJ150" s="157"/>
      <c r="BK150" s="157"/>
      <c r="BL150" s="158" t="str">
        <f>scriv!AM112</f>
        <v/>
      </c>
      <c r="BM150" s="157"/>
      <c r="BN150" s="157" t="str">
        <f t="shared" si="70"/>
        <v>node</v>
      </c>
      <c r="BO150" s="157"/>
      <c r="BP150" s="159">
        <f t="shared" ca="1" si="71"/>
        <v>0</v>
      </c>
      <c r="BQ150" s="159">
        <f t="shared" ca="1" si="72"/>
        <v>0</v>
      </c>
      <c r="BR150" s="159">
        <f t="shared" si="73"/>
        <v>1</v>
      </c>
      <c r="BS150" s="159" t="str">
        <f t="shared" si="74"/>
        <v>symbol</v>
      </c>
      <c r="BT150" s="157" t="str">
        <f ca="1">IF(scriv!V112&lt;&gt;"",scriv!V112,
IF(E150="",IFERROR(VLOOKUP(BL150,$AH$40:$BT$638,39,FALSE),$BT$36),
$BT$37))</f>
        <v>NodeSquare</v>
      </c>
      <c r="BU150" s="166">
        <f t="shared" ca="1" si="75"/>
        <v>2000</v>
      </c>
      <c r="BV150" s="166">
        <f t="shared" ca="1" si="76"/>
        <v>-150</v>
      </c>
      <c r="BW150" s="166">
        <f t="shared" ca="1" si="77"/>
        <v>0</v>
      </c>
      <c r="BX150" s="166">
        <f t="shared" ca="1" si="78"/>
        <v>0</v>
      </c>
      <c r="BY150" s="180" t="str">
        <f t="shared" si="79"/>
        <v/>
      </c>
      <c r="BZ150" s="180" t="str">
        <f t="shared" si="80"/>
        <v/>
      </c>
      <c r="CA150" s="81" t="str">
        <f>IF(scriv!E112&lt;&gt;"",scriv!E112,"")</f>
        <v/>
      </c>
      <c r="CB150" s="82">
        <f t="shared" si="49"/>
        <v>0</v>
      </c>
      <c r="CC150" s="82">
        <f t="shared" si="81"/>
        <v>0</v>
      </c>
      <c r="CD150" s="82" t="str">
        <f t="shared" si="82"/>
        <v>-</v>
      </c>
      <c r="CE150" s="82" t="str">
        <f t="shared" si="83"/>
        <v>-</v>
      </c>
      <c r="CF150" s="82" t="str">
        <f t="shared" si="84"/>
        <v>-</v>
      </c>
      <c r="CG150" s="82" t="str">
        <f t="shared" si="85"/>
        <v>-</v>
      </c>
      <c r="CH150" s="82" t="str">
        <f t="shared" si="86"/>
        <v>-</v>
      </c>
      <c r="CI150" s="82" t="str">
        <f t="shared" si="87"/>
        <v>-</v>
      </c>
      <c r="CJ150" s="82" t="str">
        <f t="shared" si="88"/>
        <v>-</v>
      </c>
      <c r="CK150" s="82" t="str">
        <f t="shared" si="89"/>
        <v>-</v>
      </c>
    </row>
    <row r="151" spans="1:89" s="82" customFormat="1" ht="18" customHeight="1">
      <c r="A151" s="81" t="str">
        <f>scriv!AL113</f>
        <v/>
      </c>
      <c r="B151" s="81" t="str">
        <f>IF(scriv!D113&lt;&gt;"",scriv!D113,"")</f>
        <v/>
      </c>
      <c r="C151" s="81" t="str">
        <f>IF( scriv!AP113&lt;&gt;"", IF(D151&lt;&gt;"","connection ","")&amp;scriv!AP113,IF(D151&lt;&gt;"","connection",""))</f>
        <v/>
      </c>
      <c r="D151" s="82" t="str">
        <f>scriv!AN113</f>
        <v/>
      </c>
      <c r="E151" s="82" t="str">
        <f>scriv!AO113</f>
        <v/>
      </c>
      <c r="F151" s="156">
        <f>ROW()</f>
        <v>151</v>
      </c>
      <c r="G151" s="288">
        <f>scriv!AC113</f>
        <v>0</v>
      </c>
      <c r="H151" s="288">
        <f>scriv!AD113</f>
        <v>0</v>
      </c>
      <c r="I151" s="81" t="str">
        <f>IF(scriv!AE113&lt;&gt;"",scriv!AE113,J151)</f>
        <v/>
      </c>
      <c r="J151" s="81" t="str">
        <f>IF(scriv!AF113&lt;&gt;"",scriv!AF113,"")</f>
        <v/>
      </c>
      <c r="K151" s="82" t="str">
        <f>IF(scriv!Y113&lt;&gt;"",scriv!Y113,$K$36)</f>
        <v>none</v>
      </c>
      <c r="L151" s="82">
        <f>IF(scriv!Z113&lt;&gt;"",scriv!Z113,$L$36)</f>
        <v>0</v>
      </c>
      <c r="M151" s="82" t="str">
        <f>IF(scriv!AA113&lt;&gt;"",scriv!AA113,$M$36)</f>
        <v>OpenClose</v>
      </c>
      <c r="N151" s="82">
        <f>IF(scriv!AB113&lt;&gt;"",scriv!AB113,$N$36)</f>
        <v>0</v>
      </c>
      <c r="O151" s="119" t="str">
        <f t="shared" si="48"/>
        <v/>
      </c>
      <c r="P151" s="81" t="str">
        <f>IF(scriv!I113&lt;&gt;"",scriv!I113,"")</f>
        <v/>
      </c>
      <c r="Q151" s="81" t="str">
        <f>IF(scriv!J113&lt;&gt;"",scriv!J113,"")</f>
        <v/>
      </c>
      <c r="R151" s="81">
        <f>IF(scriv!K113&lt;&gt;"",scriv!K113,
IF(I151&lt;&gt;"",1,$R$36))</f>
        <v>1</v>
      </c>
      <c r="S151" s="81" t="str">
        <f>IF(scriv!L113&lt;&gt;"",scriv!L113,
IF(scriv!AF113&lt;&gt;"",$S$36,"none"))</f>
        <v>none</v>
      </c>
      <c r="T151" s="81" t="str">
        <f>IF(scriv!Q113&lt;&gt;"",scriv!Q113,"")</f>
        <v/>
      </c>
      <c r="U151" s="81" t="str">
        <f>IF(scriv!R113&lt;&gt;"",scriv!R113,"")</f>
        <v/>
      </c>
      <c r="V151" s="81" t="str">
        <f>IF(scriv!S113&lt;&gt;"",scriv!S113,"")</f>
        <v/>
      </c>
      <c r="W151" s="81" t="str">
        <f>IF(scriv!T113&lt;&gt;"",scriv!T113,"")</f>
        <v/>
      </c>
      <c r="X151" s="81" t="str">
        <f>IF($E151="",
( IF(scriv!AH113&lt;&gt;"", LEFT( scriv!AH113, FIND(",",scriv!AH113)-1) &amp; "=" &amp; $AH151 &amp; RIGHT( scriv!AH113, LEN(scriv!AH113) + 1 - FIND(",",scriv!AH113)),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IF(scriv!AI113&lt;&gt;"", LEFT( scriv!AI113, FIND(",",scriv!AI113)-1) &amp; "=" &amp; $AH151 &amp; RIGHT( scriv!AI113, LEN(scriv!AI113) + 1 - FIND(",",scriv!AI113)),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IF(scriv!AJ113&lt;&gt;"", LEFT( scriv!AJ113, FIND(",",scriv!AJ113)-1) &amp; "=" &amp; $AH151 &amp; RIGHT( scriv!AJ113, LEN(scriv!AJ113) + 1 - FIND(",",scriv!AJ113)),
  IF($Z$36&lt;&gt;"",LEFT( Z$36, FIND(",",Z$36)-1) &amp; "=" &amp; $AH151 &amp; RIGHT( Z$36, LEN(Z$36) + 1 - FIND(",",Z$36)),""))),
IF(scriv!O113&lt;&gt;"", LEFT( scriv!O113, FIND(",",scriv!O113)-1) &amp; "=" &amp; $AH151 &amp; RIGHT( scriv!O113, LEN(scriv!O113) + 1 - FIND(",",scriv!O113)),
LEFT( Z$37, FIND(",",Z$37)-1) &amp; "=" &amp; $AH151 &amp; RIGHT( Z$37, LEN(Z$37) + 1 - FIND(",",Z$37))))</f>
        <v>drawOpen=,1.2</v>
      </c>
      <c r="AA151" s="81" t="str">
        <f>IF($E151="",
( IF(scriv!AK113&lt;&gt;"", LEFT( scriv!AK113, FIND(",",scriv!AK113)-1) &amp; "=" &amp; $AH151 &amp; RIGHT( scriv!AK113, LEN(scriv!AK113) + 1 - FIND(",",scriv!AK113)),
  IF($AA$36&lt;&gt;"",LEFT( AA$36, FIND(",",AA$36)-1) &amp; "=" &amp; $AH151 &amp; RIGHT( AA$36, LEN(AA$36) + 1 - FIND(",",AA$36)),""))),
IF(scriv!P113&lt;&gt;"", LEFT( scriv!P113, FIND(",",scriv!P113)-1) &amp; "=" &amp; $AH151 &amp; RIGHT( scriv!P113, LEN(scriv!P113) + 1 - FIND(",",scriv!P113)),
LEFT( AA$37, FIND(",",AA$37)-1) &amp; "=" &amp; $AH151 &amp; RIGHT( AA$37, LEN(AA$37) + 1 - FIND(",",AA$37))))</f>
        <v>drawClose=,1.2</v>
      </c>
      <c r="AB151" s="167" t="str">
        <f t="shared" si="47"/>
        <v>noTitle</v>
      </c>
      <c r="AC151" s="167"/>
      <c r="AD151" s="45"/>
      <c r="AE151" s="168"/>
      <c r="AF151" s="169">
        <f>IF(D151="",scriv!B113,"")</f>
        <v>0</v>
      </c>
      <c r="AG151" s="170" t="str">
        <f t="shared" si="50"/>
        <v/>
      </c>
      <c r="AH151" s="169" t="str">
        <f t="shared" si="51"/>
        <v/>
      </c>
      <c r="AI151" s="169" t="str">
        <f t="shared" si="52"/>
        <v/>
      </c>
      <c r="AJ151" s="86">
        <f>ROUNDDOWN( (LEN(scriv!B113)+1) / 2, 0 )</f>
        <v>0</v>
      </c>
      <c r="AK151" s="82">
        <f t="shared" si="53"/>
        <v>0</v>
      </c>
      <c r="AL151" s="82" t="str">
        <f t="shared" si="54"/>
        <v>-</v>
      </c>
      <c r="AM151" s="82" t="str">
        <f t="shared" si="55"/>
        <v>-</v>
      </c>
      <c r="AN151" s="82" t="str">
        <f t="shared" si="56"/>
        <v>-</v>
      </c>
      <c r="AO151" s="82" t="str">
        <f t="shared" si="57"/>
        <v>-</v>
      </c>
      <c r="AP151" s="82" t="str">
        <f t="shared" si="58"/>
        <v>-</v>
      </c>
      <c r="AQ151" s="82" t="str">
        <f t="shared" si="59"/>
        <v>-</v>
      </c>
      <c r="AR151" s="82" t="str">
        <f t="shared" si="60"/>
        <v>-</v>
      </c>
      <c r="AT151" s="82">
        <f t="shared" si="61"/>
        <v>2</v>
      </c>
      <c r="AU151" s="82" t="str">
        <f ca="1">IF(    MAX(OFFSET(AL151,0,0,MATCH("-",AL151:AL$638,0))) = 0,"",
IFERROR(MAX(OFFSET(AL151,0,0,MATCH("-",AL151:AL$638,0))),""))</f>
        <v/>
      </c>
      <c r="AV151" s="82" t="str">
        <f ca="1">IF(    MAX(OFFSET(AM151,0,0,MATCH("-",AM151:AM$638,0))) = 0,"",
IFERROR(MAX(OFFSET(AM151,0,0,MATCH("-",AM151:AM$638,0))),""))</f>
        <v/>
      </c>
      <c r="AW151" s="82" t="str">
        <f ca="1">IF(    MAX(OFFSET(AN151,0,0,MATCH("-",AN151:AN$638,0))) = 0,"",
IFERROR(MAX(OFFSET(AN151,0,0,MATCH("-",AN151:AN$638,0))),""))</f>
        <v/>
      </c>
      <c r="AX151" s="82" t="str">
        <f ca="1">IF(    MAX(OFFSET(AO151,0,0,MATCH("-",AO151:AO$638,0))) = 0,"",
IFERROR(MAX(OFFSET(AO151,0,0,MATCH("-",AO151:AO$638,0))),""))</f>
        <v/>
      </c>
      <c r="AY151" s="82" t="str">
        <f ca="1">IF(    MAX(OFFSET(AP151,0,0,MATCH("-",AP151:AP$638,0))) = 0,"",
IFERROR(MAX(OFFSET(AP151,0,0,MATCH("-",AP151:AP$638,0))),""))</f>
        <v/>
      </c>
      <c r="AZ151" s="82" t="str">
        <f ca="1">IF(    MAX(OFFSET(AQ151,0,0,MATCH("-",AQ151:AQ$638,0))) = 0,"",
IFERROR(MAX(OFFSET(AQ151,0,0,MATCH("-",AQ151:AQ$638,0))),""))</f>
        <v/>
      </c>
      <c r="BA151" s="82" t="str">
        <f ca="1">IF(    MAX(OFFSET(AR151,0,0,MATCH("-",AR151:AR$638,0))) = 0,"",
IFERROR(MAX(OFFSET(AR151,0,0,MATCH("-",AR151:AR$638,0))),""))</f>
        <v/>
      </c>
      <c r="BB151" s="112">
        <f t="shared" ca="1" si="62"/>
        <v>-270</v>
      </c>
      <c r="BC151" s="111" t="str">
        <f t="shared" ca="1" si="63"/>
        <v>Radius</v>
      </c>
      <c r="BD151" s="112">
        <f t="shared" ca="1" si="64"/>
        <v>0</v>
      </c>
      <c r="BE151" s="111">
        <f t="shared" ca="1" si="65"/>
        <v>-150</v>
      </c>
      <c r="BF151" s="113" t="e">
        <f t="shared" ca="1" si="66"/>
        <v>#VALUE!</v>
      </c>
      <c r="BG151" s="113" t="e">
        <f t="shared" ca="1" si="67"/>
        <v>#VALUE!</v>
      </c>
      <c r="BH151" s="112">
        <f t="shared" ca="1" si="68"/>
        <v>2000</v>
      </c>
      <c r="BI151" s="112">
        <f t="shared" ca="1" si="69"/>
        <v>-150</v>
      </c>
      <c r="BJ151" s="157"/>
      <c r="BK151" s="157"/>
      <c r="BL151" s="158" t="str">
        <f>scriv!AM113</f>
        <v/>
      </c>
      <c r="BM151" s="157"/>
      <c r="BN151" s="157" t="str">
        <f t="shared" si="70"/>
        <v>node</v>
      </c>
      <c r="BO151" s="157"/>
      <c r="BP151" s="159">
        <f t="shared" ca="1" si="71"/>
        <v>0</v>
      </c>
      <c r="BQ151" s="159">
        <f t="shared" ca="1" si="72"/>
        <v>0</v>
      </c>
      <c r="BR151" s="159">
        <f t="shared" si="73"/>
        <v>1</v>
      </c>
      <c r="BS151" s="159" t="str">
        <f t="shared" si="74"/>
        <v>symbol</v>
      </c>
      <c r="BT151" s="157" t="str">
        <f ca="1">IF(scriv!V113&lt;&gt;"",scriv!V113,
IF(E151="",IFERROR(VLOOKUP(BL151,$AH$40:$BT$638,39,FALSE),$BT$36),
$BT$37))</f>
        <v>NodeSquare</v>
      </c>
      <c r="BU151" s="166">
        <f t="shared" ca="1" si="75"/>
        <v>2000</v>
      </c>
      <c r="BV151" s="166">
        <f t="shared" ca="1" si="76"/>
        <v>-150</v>
      </c>
      <c r="BW151" s="166">
        <f t="shared" ca="1" si="77"/>
        <v>0</v>
      </c>
      <c r="BX151" s="166">
        <f t="shared" ca="1" si="78"/>
        <v>0</v>
      </c>
      <c r="BY151" s="180" t="str">
        <f t="shared" si="79"/>
        <v/>
      </c>
      <c r="BZ151" s="180" t="str">
        <f t="shared" si="80"/>
        <v/>
      </c>
      <c r="CA151" s="81" t="str">
        <f>IF(scriv!E113&lt;&gt;"",scriv!E113,"")</f>
        <v/>
      </c>
      <c r="CB151" s="82">
        <f t="shared" si="49"/>
        <v>0</v>
      </c>
      <c r="CC151" s="82">
        <f t="shared" si="81"/>
        <v>0</v>
      </c>
      <c r="CD151" s="82" t="str">
        <f t="shared" si="82"/>
        <v>-</v>
      </c>
      <c r="CE151" s="82" t="str">
        <f t="shared" si="83"/>
        <v>-</v>
      </c>
      <c r="CF151" s="82" t="str">
        <f t="shared" si="84"/>
        <v>-</v>
      </c>
      <c r="CG151" s="82" t="str">
        <f t="shared" si="85"/>
        <v>-</v>
      </c>
      <c r="CH151" s="82" t="str">
        <f t="shared" si="86"/>
        <v>-</v>
      </c>
      <c r="CI151" s="82" t="str">
        <f t="shared" si="87"/>
        <v>-</v>
      </c>
      <c r="CJ151" s="82" t="str">
        <f t="shared" si="88"/>
        <v>-</v>
      </c>
      <c r="CK151" s="82" t="str">
        <f t="shared" si="89"/>
        <v>-</v>
      </c>
    </row>
    <row r="152" spans="1:89" s="82" customFormat="1" ht="18" customHeight="1">
      <c r="A152" s="81" t="str">
        <f>scriv!AL114</f>
        <v/>
      </c>
      <c r="B152" s="81" t="str">
        <f>IF(scriv!D114&lt;&gt;"",scriv!D114,"")</f>
        <v/>
      </c>
      <c r="C152" s="81" t="str">
        <f>IF( scriv!AP114&lt;&gt;"", IF(D152&lt;&gt;"","connection ","")&amp;scriv!AP114,IF(D152&lt;&gt;"","connection",""))</f>
        <v/>
      </c>
      <c r="D152" s="82" t="str">
        <f>scriv!AN114</f>
        <v/>
      </c>
      <c r="E152" s="82" t="str">
        <f>scriv!AO114</f>
        <v/>
      </c>
      <c r="F152" s="156">
        <f>ROW()</f>
        <v>152</v>
      </c>
      <c r="G152" s="288">
        <f>scriv!AC114</f>
        <v>0</v>
      </c>
      <c r="H152" s="288">
        <f>scriv!AD114</f>
        <v>0</v>
      </c>
      <c r="I152" s="81" t="str">
        <f>IF(scriv!AE114&lt;&gt;"",scriv!AE114,J152)</f>
        <v/>
      </c>
      <c r="J152" s="81" t="str">
        <f>IF(scriv!AF114&lt;&gt;"",scriv!AF114,"")</f>
        <v/>
      </c>
      <c r="K152" s="82" t="str">
        <f>IF(scriv!Y114&lt;&gt;"",scriv!Y114,$K$36)</f>
        <v>none</v>
      </c>
      <c r="L152" s="82">
        <f>IF(scriv!Z114&lt;&gt;"",scriv!Z114,$L$36)</f>
        <v>0</v>
      </c>
      <c r="M152" s="82" t="str">
        <f>IF(scriv!AA114&lt;&gt;"",scriv!AA114,$M$36)</f>
        <v>OpenClose</v>
      </c>
      <c r="N152" s="82">
        <f>IF(scriv!AB114&lt;&gt;"",scriv!AB114,$N$36)</f>
        <v>0</v>
      </c>
      <c r="O152" s="119" t="str">
        <f t="shared" si="48"/>
        <v/>
      </c>
      <c r="P152" s="81" t="str">
        <f>IF(scriv!I114&lt;&gt;"",scriv!I114,"")</f>
        <v/>
      </c>
      <c r="Q152" s="81" t="str">
        <f>IF(scriv!J114&lt;&gt;"",scriv!J114,"")</f>
        <v/>
      </c>
      <c r="R152" s="81">
        <f>IF(scriv!K114&lt;&gt;"",scriv!K114,
IF(I152&lt;&gt;"",1,$R$36))</f>
        <v>1</v>
      </c>
      <c r="S152" s="81" t="str">
        <f>IF(scriv!L114&lt;&gt;"",scriv!L114,
IF(scriv!AF114&lt;&gt;"",$S$36,"none"))</f>
        <v>none</v>
      </c>
      <c r="T152" s="81" t="str">
        <f>IF(scriv!Q114&lt;&gt;"",scriv!Q114,"")</f>
        <v/>
      </c>
      <c r="U152" s="81" t="str">
        <f>IF(scriv!R114&lt;&gt;"",scriv!R114,"")</f>
        <v/>
      </c>
      <c r="V152" s="81" t="str">
        <f>IF(scriv!S114&lt;&gt;"",scriv!S114,"")</f>
        <v/>
      </c>
      <c r="W152" s="81" t="str">
        <f>IF(scriv!T114&lt;&gt;"",scriv!T114,"")</f>
        <v/>
      </c>
      <c r="X152" s="81" t="str">
        <f>IF($E152="",
( IF(scriv!AH114&lt;&gt;"", LEFT( scriv!AH114, FIND(",",scriv!AH114)-1) &amp; "=" &amp; $AH152 &amp; RIGHT( scriv!AH114, LEN(scriv!AH114) + 1 - FIND(",",scriv!AH114)),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IF(scriv!AI114&lt;&gt;"", LEFT( scriv!AI114, FIND(",",scriv!AI114)-1) &amp; "=" &amp; $AH152 &amp; RIGHT( scriv!AI114, LEN(scriv!AI114) + 1 - FIND(",",scriv!AI114)),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IF(scriv!AJ114&lt;&gt;"", LEFT( scriv!AJ114, FIND(",",scriv!AJ114)-1) &amp; "=" &amp; $AH152 &amp; RIGHT( scriv!AJ114, LEN(scriv!AJ114) + 1 - FIND(",",scriv!AJ114)),
  IF($Z$36&lt;&gt;"",LEFT( Z$36, FIND(",",Z$36)-1) &amp; "=" &amp; $AH152 &amp; RIGHT( Z$36, LEN(Z$36) + 1 - FIND(",",Z$36)),""))),
IF(scriv!O114&lt;&gt;"", LEFT( scriv!O114, FIND(",",scriv!O114)-1) &amp; "=" &amp; $AH152 &amp; RIGHT( scriv!O114, LEN(scriv!O114) + 1 - FIND(",",scriv!O114)),
LEFT( Z$37, FIND(",",Z$37)-1) &amp; "=" &amp; $AH152 &amp; RIGHT( Z$37, LEN(Z$37) + 1 - FIND(",",Z$37))))</f>
        <v>drawOpen=,1.2</v>
      </c>
      <c r="AA152" s="81" t="str">
        <f>IF($E152="",
( IF(scriv!AK114&lt;&gt;"", LEFT( scriv!AK114, FIND(",",scriv!AK114)-1) &amp; "=" &amp; $AH152 &amp; RIGHT( scriv!AK114, LEN(scriv!AK114) + 1 - FIND(",",scriv!AK114)),
  IF($AA$36&lt;&gt;"",LEFT( AA$36, FIND(",",AA$36)-1) &amp; "=" &amp; $AH152 &amp; RIGHT( AA$36, LEN(AA$36) + 1 - FIND(",",AA$36)),""))),
IF(scriv!P114&lt;&gt;"", LEFT( scriv!P114, FIND(",",scriv!P114)-1) &amp; "=" &amp; $AH152 &amp; RIGHT( scriv!P114, LEN(scriv!P114) + 1 - FIND(",",scriv!P114)),
LEFT( AA$37, FIND(",",AA$37)-1) &amp; "=" &amp; $AH152 &amp; RIGHT( AA$37, LEN(AA$37) + 1 - FIND(",",AA$37))))</f>
        <v>drawClose=,1.2</v>
      </c>
      <c r="AB152" s="167" t="str">
        <f t="shared" si="47"/>
        <v>noTitle</v>
      </c>
      <c r="AC152" s="167"/>
      <c r="AD152" s="45"/>
      <c r="AE152" s="168"/>
      <c r="AF152" s="169">
        <f>IF(D152="",scriv!B114,"")</f>
        <v>0</v>
      </c>
      <c r="AG152" s="170" t="str">
        <f t="shared" si="50"/>
        <v/>
      </c>
      <c r="AH152" s="169" t="str">
        <f t="shared" si="51"/>
        <v/>
      </c>
      <c r="AI152" s="169" t="str">
        <f t="shared" si="52"/>
        <v/>
      </c>
      <c r="AJ152" s="86">
        <f>ROUNDDOWN( (LEN(scriv!B114)+1) / 2, 0 )</f>
        <v>0</v>
      </c>
      <c r="AK152" s="82">
        <f t="shared" si="53"/>
        <v>0</v>
      </c>
      <c r="AL152" s="82" t="str">
        <f t="shared" si="54"/>
        <v>-</v>
      </c>
      <c r="AM152" s="82" t="str">
        <f t="shared" si="55"/>
        <v>-</v>
      </c>
      <c r="AN152" s="82" t="str">
        <f t="shared" si="56"/>
        <v>-</v>
      </c>
      <c r="AO152" s="82" t="str">
        <f t="shared" si="57"/>
        <v>-</v>
      </c>
      <c r="AP152" s="82" t="str">
        <f t="shared" si="58"/>
        <v>-</v>
      </c>
      <c r="AQ152" s="82" t="str">
        <f t="shared" si="59"/>
        <v>-</v>
      </c>
      <c r="AR152" s="82" t="str">
        <f t="shared" si="60"/>
        <v>-</v>
      </c>
      <c r="AT152" s="82">
        <f t="shared" si="61"/>
        <v>2</v>
      </c>
      <c r="AU152" s="82" t="str">
        <f ca="1">IF(    MAX(OFFSET(AL152,0,0,MATCH("-",AL152:AL$638,0))) = 0,"",
IFERROR(MAX(OFFSET(AL152,0,0,MATCH("-",AL152:AL$638,0))),""))</f>
        <v/>
      </c>
      <c r="AV152" s="82" t="str">
        <f ca="1">IF(    MAX(OFFSET(AM152,0,0,MATCH("-",AM152:AM$638,0))) = 0,"",
IFERROR(MAX(OFFSET(AM152,0,0,MATCH("-",AM152:AM$638,0))),""))</f>
        <v/>
      </c>
      <c r="AW152" s="82" t="str">
        <f ca="1">IF(    MAX(OFFSET(AN152,0,0,MATCH("-",AN152:AN$638,0))) = 0,"",
IFERROR(MAX(OFFSET(AN152,0,0,MATCH("-",AN152:AN$638,0))),""))</f>
        <v/>
      </c>
      <c r="AX152" s="82" t="str">
        <f ca="1">IF(    MAX(OFFSET(AO152,0,0,MATCH("-",AO152:AO$638,0))) = 0,"",
IFERROR(MAX(OFFSET(AO152,0,0,MATCH("-",AO152:AO$638,0))),""))</f>
        <v/>
      </c>
      <c r="AY152" s="82" t="str">
        <f ca="1">IF(    MAX(OFFSET(AP152,0,0,MATCH("-",AP152:AP$638,0))) = 0,"",
IFERROR(MAX(OFFSET(AP152,0,0,MATCH("-",AP152:AP$638,0))),""))</f>
        <v/>
      </c>
      <c r="AZ152" s="82" t="str">
        <f ca="1">IF(    MAX(OFFSET(AQ152,0,0,MATCH("-",AQ152:AQ$638,0))) = 0,"",
IFERROR(MAX(OFFSET(AQ152,0,0,MATCH("-",AQ152:AQ$638,0))),""))</f>
        <v/>
      </c>
      <c r="BA152" s="82" t="str">
        <f ca="1">IF(    MAX(OFFSET(AR152,0,0,MATCH("-",AR152:AR$638,0))) = 0,"",
IFERROR(MAX(OFFSET(AR152,0,0,MATCH("-",AR152:AR$638,0))),""))</f>
        <v/>
      </c>
      <c r="BB152" s="112">
        <f t="shared" ca="1" si="62"/>
        <v>-270</v>
      </c>
      <c r="BC152" s="111" t="str">
        <f t="shared" ca="1" si="63"/>
        <v>Radius</v>
      </c>
      <c r="BD152" s="112">
        <f t="shared" ca="1" si="64"/>
        <v>0</v>
      </c>
      <c r="BE152" s="111">
        <f t="shared" ca="1" si="65"/>
        <v>-150</v>
      </c>
      <c r="BF152" s="113" t="e">
        <f t="shared" ca="1" si="66"/>
        <v>#VALUE!</v>
      </c>
      <c r="BG152" s="113" t="e">
        <f t="shared" ca="1" si="67"/>
        <v>#VALUE!</v>
      </c>
      <c r="BH152" s="112">
        <f t="shared" ca="1" si="68"/>
        <v>2000</v>
      </c>
      <c r="BI152" s="112">
        <f t="shared" ca="1" si="69"/>
        <v>-150</v>
      </c>
      <c r="BJ152" s="157"/>
      <c r="BK152" s="157"/>
      <c r="BL152" s="158" t="str">
        <f>scriv!AM114</f>
        <v/>
      </c>
      <c r="BM152" s="157"/>
      <c r="BN152" s="157" t="str">
        <f t="shared" si="70"/>
        <v>node</v>
      </c>
      <c r="BO152" s="157"/>
      <c r="BP152" s="159">
        <f t="shared" ca="1" si="71"/>
        <v>0</v>
      </c>
      <c r="BQ152" s="159">
        <f t="shared" ca="1" si="72"/>
        <v>0</v>
      </c>
      <c r="BR152" s="159">
        <f t="shared" si="73"/>
        <v>1</v>
      </c>
      <c r="BS152" s="159" t="str">
        <f t="shared" si="74"/>
        <v>symbol</v>
      </c>
      <c r="BT152" s="157" t="str">
        <f ca="1">IF(scriv!V114&lt;&gt;"",scriv!V114,
IF(E152="",IFERROR(VLOOKUP(BL152,$AH$40:$BT$638,39,FALSE),$BT$36),
$BT$37))</f>
        <v>NodeSquare</v>
      </c>
      <c r="BU152" s="166">
        <f t="shared" ca="1" si="75"/>
        <v>2000</v>
      </c>
      <c r="BV152" s="166">
        <f t="shared" ca="1" si="76"/>
        <v>-150</v>
      </c>
      <c r="BW152" s="166">
        <f t="shared" ca="1" si="77"/>
        <v>0</v>
      </c>
      <c r="BX152" s="166">
        <f t="shared" ca="1" si="78"/>
        <v>0</v>
      </c>
      <c r="BY152" s="180" t="str">
        <f t="shared" si="79"/>
        <v/>
      </c>
      <c r="BZ152" s="180" t="str">
        <f t="shared" si="80"/>
        <v/>
      </c>
      <c r="CA152" s="81" t="str">
        <f>IF(scriv!E114&lt;&gt;"",scriv!E114,"")</f>
        <v/>
      </c>
      <c r="CB152" s="82">
        <f t="shared" si="49"/>
        <v>0</v>
      </c>
      <c r="CC152" s="82">
        <f t="shared" si="81"/>
        <v>0</v>
      </c>
      <c r="CD152" s="82" t="str">
        <f t="shared" si="82"/>
        <v>-</v>
      </c>
      <c r="CE152" s="82" t="str">
        <f t="shared" si="83"/>
        <v>-</v>
      </c>
      <c r="CF152" s="82" t="str">
        <f t="shared" si="84"/>
        <v>-</v>
      </c>
      <c r="CG152" s="82" t="str">
        <f t="shared" si="85"/>
        <v>-</v>
      </c>
      <c r="CH152" s="82" t="str">
        <f t="shared" si="86"/>
        <v>-</v>
      </c>
      <c r="CI152" s="82" t="str">
        <f t="shared" si="87"/>
        <v>-</v>
      </c>
      <c r="CJ152" s="82" t="str">
        <f t="shared" si="88"/>
        <v>-</v>
      </c>
      <c r="CK152" s="82" t="str">
        <f t="shared" si="89"/>
        <v>-</v>
      </c>
    </row>
    <row r="153" spans="1:89" s="82" customFormat="1" ht="18" customHeight="1">
      <c r="A153" s="81" t="str">
        <f>scriv!AL115</f>
        <v/>
      </c>
      <c r="B153" s="81" t="str">
        <f>IF(scriv!D115&lt;&gt;"",scriv!D115,"")</f>
        <v/>
      </c>
      <c r="C153" s="81" t="str">
        <f>IF( scriv!AP115&lt;&gt;"", IF(D153&lt;&gt;"","connection ","")&amp;scriv!AP115,IF(D153&lt;&gt;"","connection",""))</f>
        <v/>
      </c>
      <c r="D153" s="82" t="str">
        <f>scriv!AN115</f>
        <v/>
      </c>
      <c r="E153" s="82" t="str">
        <f>scriv!AO115</f>
        <v/>
      </c>
      <c r="F153" s="156">
        <f>ROW()</f>
        <v>153</v>
      </c>
      <c r="G153" s="288">
        <f>scriv!AC115</f>
        <v>0</v>
      </c>
      <c r="H153" s="288">
        <f>scriv!AD115</f>
        <v>0</v>
      </c>
      <c r="I153" s="81" t="str">
        <f>IF(scriv!AE115&lt;&gt;"",scriv!AE115,J153)</f>
        <v/>
      </c>
      <c r="J153" s="81" t="str">
        <f>IF(scriv!AF115&lt;&gt;"",scriv!AF115,"")</f>
        <v/>
      </c>
      <c r="K153" s="82" t="str">
        <f>IF(scriv!Y115&lt;&gt;"",scriv!Y115,$K$36)</f>
        <v>none</v>
      </c>
      <c r="L153" s="82">
        <f>IF(scriv!Z115&lt;&gt;"",scriv!Z115,$L$36)</f>
        <v>0</v>
      </c>
      <c r="M153" s="82" t="str">
        <f>IF(scriv!AA115&lt;&gt;"",scriv!AA115,$M$36)</f>
        <v>OpenClose</v>
      </c>
      <c r="N153" s="82">
        <f>IF(scriv!AB115&lt;&gt;"",scriv!AB115,$N$36)</f>
        <v>0</v>
      </c>
      <c r="O153" s="119" t="str">
        <f t="shared" si="48"/>
        <v/>
      </c>
      <c r="P153" s="81" t="str">
        <f>IF(scriv!I115&lt;&gt;"",scriv!I115,"")</f>
        <v/>
      </c>
      <c r="Q153" s="81" t="str">
        <f>IF(scriv!J115&lt;&gt;"",scriv!J115,"")</f>
        <v/>
      </c>
      <c r="R153" s="81">
        <f>IF(scriv!K115&lt;&gt;"",scriv!K115,
IF(I153&lt;&gt;"",1,$R$36))</f>
        <v>1</v>
      </c>
      <c r="S153" s="81" t="str">
        <f>IF(scriv!L115&lt;&gt;"",scriv!L115,
IF(scriv!AF115&lt;&gt;"",$S$36,"none"))</f>
        <v>none</v>
      </c>
      <c r="T153" s="81" t="str">
        <f>IF(scriv!Q115&lt;&gt;"",scriv!Q115,"")</f>
        <v/>
      </c>
      <c r="U153" s="81" t="str">
        <f>IF(scriv!R115&lt;&gt;"",scriv!R115,"")</f>
        <v/>
      </c>
      <c r="V153" s="81" t="str">
        <f>IF(scriv!S115&lt;&gt;"",scriv!S115,"")</f>
        <v/>
      </c>
      <c r="W153" s="81" t="str">
        <f>IF(scriv!T115&lt;&gt;"",scriv!T115,"")</f>
        <v/>
      </c>
      <c r="X153" s="81" t="str">
        <f>IF($E153="",
( IF(scriv!AH115&lt;&gt;"", LEFT( scriv!AH115, FIND(",",scriv!AH115)-1) &amp; "=" &amp; $AH153 &amp; RIGHT( scriv!AH115, LEN(scriv!AH115) + 1 - FIND(",",scriv!AH115)),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IF(scriv!AI115&lt;&gt;"", LEFT( scriv!AI115, FIND(",",scriv!AI115)-1) &amp; "=" &amp; $AH153 &amp; RIGHT( scriv!AI115, LEN(scriv!AI115) + 1 - FIND(",",scriv!AI115)),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IF(scriv!AJ115&lt;&gt;"", LEFT( scriv!AJ115, FIND(",",scriv!AJ115)-1) &amp; "=" &amp; $AH153 &amp; RIGHT( scriv!AJ115, LEN(scriv!AJ115) + 1 - FIND(",",scriv!AJ115)),
  IF($Z$36&lt;&gt;"",LEFT( Z$36, FIND(",",Z$36)-1) &amp; "=" &amp; $AH153 &amp; RIGHT( Z$36, LEN(Z$36) + 1 - FIND(",",Z$36)),""))),
IF(scriv!O115&lt;&gt;"", LEFT( scriv!O115, FIND(",",scriv!O115)-1) &amp; "=" &amp; $AH153 &amp; RIGHT( scriv!O115, LEN(scriv!O115) + 1 - FIND(",",scriv!O115)),
LEFT( Z$37, FIND(",",Z$37)-1) &amp; "=" &amp; $AH153 &amp; RIGHT( Z$37, LEN(Z$37) + 1 - FIND(",",Z$37))))</f>
        <v>drawOpen=,1.2</v>
      </c>
      <c r="AA153" s="81" t="str">
        <f>IF($E153="",
( IF(scriv!AK115&lt;&gt;"", LEFT( scriv!AK115, FIND(",",scriv!AK115)-1) &amp; "=" &amp; $AH153 &amp; RIGHT( scriv!AK115, LEN(scriv!AK115) + 1 - FIND(",",scriv!AK115)),
  IF($AA$36&lt;&gt;"",LEFT( AA$36, FIND(",",AA$36)-1) &amp; "=" &amp; $AH153 &amp; RIGHT( AA$36, LEN(AA$36) + 1 - FIND(",",AA$36)),""))),
IF(scriv!P115&lt;&gt;"", LEFT( scriv!P115, FIND(",",scriv!P115)-1) &amp; "=" &amp; $AH153 &amp; RIGHT( scriv!P115, LEN(scriv!P115) + 1 - FIND(",",scriv!P115)),
LEFT( AA$37, FIND(",",AA$37)-1) &amp; "=" &amp; $AH153 &amp; RIGHT( AA$37, LEN(AA$37) + 1 - FIND(",",AA$37))))</f>
        <v>drawClose=,1.2</v>
      </c>
      <c r="AB153" s="167" t="str">
        <f t="shared" si="47"/>
        <v>noTitle</v>
      </c>
      <c r="AC153" s="167"/>
      <c r="AD153" s="45"/>
      <c r="AE153" s="168"/>
      <c r="AF153" s="169">
        <f>IF(D153="",scriv!B115,"")</f>
        <v>0</v>
      </c>
      <c r="AG153" s="170" t="str">
        <f t="shared" si="50"/>
        <v/>
      </c>
      <c r="AH153" s="169" t="str">
        <f t="shared" si="51"/>
        <v/>
      </c>
      <c r="AI153" s="169" t="str">
        <f t="shared" si="52"/>
        <v/>
      </c>
      <c r="AJ153" s="86">
        <f>ROUNDDOWN( (LEN(scriv!B115)+1) / 2, 0 )</f>
        <v>0</v>
      </c>
      <c r="AK153" s="82">
        <f t="shared" si="53"/>
        <v>0</v>
      </c>
      <c r="AL153" s="82" t="str">
        <f t="shared" si="54"/>
        <v>-</v>
      </c>
      <c r="AM153" s="82" t="str">
        <f t="shared" si="55"/>
        <v>-</v>
      </c>
      <c r="AN153" s="82" t="str">
        <f t="shared" si="56"/>
        <v>-</v>
      </c>
      <c r="AO153" s="82" t="str">
        <f t="shared" si="57"/>
        <v>-</v>
      </c>
      <c r="AP153" s="82" t="str">
        <f t="shared" si="58"/>
        <v>-</v>
      </c>
      <c r="AQ153" s="82" t="str">
        <f t="shared" si="59"/>
        <v>-</v>
      </c>
      <c r="AR153" s="82" t="str">
        <f t="shared" si="60"/>
        <v>-</v>
      </c>
      <c r="AT153" s="82">
        <f t="shared" si="61"/>
        <v>2</v>
      </c>
      <c r="AU153" s="82" t="str">
        <f ca="1">IF(    MAX(OFFSET(AL153,0,0,MATCH("-",AL153:AL$638,0))) = 0,"",
IFERROR(MAX(OFFSET(AL153,0,0,MATCH("-",AL153:AL$638,0))),""))</f>
        <v/>
      </c>
      <c r="AV153" s="82" t="str">
        <f ca="1">IF(    MAX(OFFSET(AM153,0,0,MATCH("-",AM153:AM$638,0))) = 0,"",
IFERROR(MAX(OFFSET(AM153,0,0,MATCH("-",AM153:AM$638,0))),""))</f>
        <v/>
      </c>
      <c r="AW153" s="82" t="str">
        <f ca="1">IF(    MAX(OFFSET(AN153,0,0,MATCH("-",AN153:AN$638,0))) = 0,"",
IFERROR(MAX(OFFSET(AN153,0,0,MATCH("-",AN153:AN$638,0))),""))</f>
        <v/>
      </c>
      <c r="AX153" s="82" t="str">
        <f ca="1">IF(    MAX(OFFSET(AO153,0,0,MATCH("-",AO153:AO$638,0))) = 0,"",
IFERROR(MAX(OFFSET(AO153,0,0,MATCH("-",AO153:AO$638,0))),""))</f>
        <v/>
      </c>
      <c r="AY153" s="82" t="str">
        <f ca="1">IF(    MAX(OFFSET(AP153,0,0,MATCH("-",AP153:AP$638,0))) = 0,"",
IFERROR(MAX(OFFSET(AP153,0,0,MATCH("-",AP153:AP$638,0))),""))</f>
        <v/>
      </c>
      <c r="AZ153" s="82" t="str">
        <f ca="1">IF(    MAX(OFFSET(AQ153,0,0,MATCH("-",AQ153:AQ$638,0))) = 0,"",
IFERROR(MAX(OFFSET(AQ153,0,0,MATCH("-",AQ153:AQ$638,0))),""))</f>
        <v/>
      </c>
      <c r="BA153" s="82" t="str">
        <f ca="1">IF(    MAX(OFFSET(AR153,0,0,MATCH("-",AR153:AR$638,0))) = 0,"",
IFERROR(MAX(OFFSET(AR153,0,0,MATCH("-",AR153:AR$638,0))),""))</f>
        <v/>
      </c>
      <c r="BB153" s="112">
        <f t="shared" ca="1" si="62"/>
        <v>-270</v>
      </c>
      <c r="BC153" s="111" t="str">
        <f t="shared" ca="1" si="63"/>
        <v>Radius</v>
      </c>
      <c r="BD153" s="112">
        <f t="shared" ca="1" si="64"/>
        <v>0</v>
      </c>
      <c r="BE153" s="111">
        <f t="shared" ca="1" si="65"/>
        <v>-150</v>
      </c>
      <c r="BF153" s="113" t="e">
        <f t="shared" ca="1" si="66"/>
        <v>#VALUE!</v>
      </c>
      <c r="BG153" s="113" t="e">
        <f t="shared" ca="1" si="67"/>
        <v>#VALUE!</v>
      </c>
      <c r="BH153" s="112">
        <f t="shared" ca="1" si="68"/>
        <v>2000</v>
      </c>
      <c r="BI153" s="112">
        <f t="shared" ca="1" si="69"/>
        <v>-150</v>
      </c>
      <c r="BJ153" s="157"/>
      <c r="BK153" s="157"/>
      <c r="BL153" s="158" t="str">
        <f>scriv!AM115</f>
        <v/>
      </c>
      <c r="BM153" s="157"/>
      <c r="BN153" s="157" t="str">
        <f t="shared" si="70"/>
        <v>node</v>
      </c>
      <c r="BO153" s="157"/>
      <c r="BP153" s="159">
        <f t="shared" ca="1" si="71"/>
        <v>0</v>
      </c>
      <c r="BQ153" s="159">
        <f t="shared" ca="1" si="72"/>
        <v>0</v>
      </c>
      <c r="BR153" s="159">
        <f t="shared" si="73"/>
        <v>1</v>
      </c>
      <c r="BS153" s="159" t="str">
        <f t="shared" si="74"/>
        <v>symbol</v>
      </c>
      <c r="BT153" s="157" t="str">
        <f ca="1">IF(scriv!V115&lt;&gt;"",scriv!V115,
IF(E153="",IFERROR(VLOOKUP(BL153,$AH$40:$BT$638,39,FALSE),$BT$36),
$BT$37))</f>
        <v>NodeSquare</v>
      </c>
      <c r="BU153" s="166">
        <f t="shared" ca="1" si="75"/>
        <v>2000</v>
      </c>
      <c r="BV153" s="166">
        <f t="shared" ca="1" si="76"/>
        <v>-150</v>
      </c>
      <c r="BW153" s="166">
        <f t="shared" ca="1" si="77"/>
        <v>0</v>
      </c>
      <c r="BX153" s="166">
        <f t="shared" ca="1" si="78"/>
        <v>0</v>
      </c>
      <c r="BY153" s="180" t="str">
        <f t="shared" si="79"/>
        <v/>
      </c>
      <c r="BZ153" s="180" t="str">
        <f t="shared" si="80"/>
        <v/>
      </c>
      <c r="CA153" s="81" t="str">
        <f>IF(scriv!E115&lt;&gt;"",scriv!E115,"")</f>
        <v/>
      </c>
      <c r="CB153" s="82">
        <f t="shared" si="49"/>
        <v>0</v>
      </c>
      <c r="CC153" s="82">
        <f t="shared" si="81"/>
        <v>0</v>
      </c>
      <c r="CD153" s="82" t="str">
        <f t="shared" si="82"/>
        <v>-</v>
      </c>
      <c r="CE153" s="82" t="str">
        <f t="shared" si="83"/>
        <v>-</v>
      </c>
      <c r="CF153" s="82" t="str">
        <f t="shared" si="84"/>
        <v>-</v>
      </c>
      <c r="CG153" s="82" t="str">
        <f t="shared" si="85"/>
        <v>-</v>
      </c>
      <c r="CH153" s="82" t="str">
        <f t="shared" si="86"/>
        <v>-</v>
      </c>
      <c r="CI153" s="82" t="str">
        <f t="shared" si="87"/>
        <v>-</v>
      </c>
      <c r="CJ153" s="82" t="str">
        <f t="shared" si="88"/>
        <v>-</v>
      </c>
      <c r="CK153" s="82" t="str">
        <f t="shared" si="89"/>
        <v>-</v>
      </c>
    </row>
    <row r="154" spans="1:89" s="82" customFormat="1" ht="18" customHeight="1">
      <c r="A154" s="81" t="str">
        <f>scriv!AL116</f>
        <v/>
      </c>
      <c r="B154" s="81" t="str">
        <f>IF(scriv!D116&lt;&gt;"",scriv!D116,"")</f>
        <v/>
      </c>
      <c r="C154" s="81" t="str">
        <f>IF( scriv!AP116&lt;&gt;"", IF(D154&lt;&gt;"","connection ","")&amp;scriv!AP116,IF(D154&lt;&gt;"","connection",""))</f>
        <v/>
      </c>
      <c r="D154" s="82" t="str">
        <f>scriv!AN116</f>
        <v/>
      </c>
      <c r="E154" s="82" t="str">
        <f>scriv!AO116</f>
        <v/>
      </c>
      <c r="F154" s="156">
        <f>ROW()</f>
        <v>154</v>
      </c>
      <c r="G154" s="288">
        <f>scriv!AC116</f>
        <v>0</v>
      </c>
      <c r="H154" s="288">
        <f>scriv!AD116</f>
        <v>0</v>
      </c>
      <c r="I154" s="81" t="str">
        <f>IF(scriv!AE116&lt;&gt;"",scriv!AE116,J154)</f>
        <v/>
      </c>
      <c r="J154" s="81" t="str">
        <f>IF(scriv!AF116&lt;&gt;"",scriv!AF116,"")</f>
        <v/>
      </c>
      <c r="K154" s="82" t="str">
        <f>IF(scriv!Y116&lt;&gt;"",scriv!Y116,$K$36)</f>
        <v>none</v>
      </c>
      <c r="L154" s="82">
        <f>IF(scriv!Z116&lt;&gt;"",scriv!Z116,$L$36)</f>
        <v>0</v>
      </c>
      <c r="M154" s="82" t="str">
        <f>IF(scriv!AA116&lt;&gt;"",scriv!AA116,$M$36)</f>
        <v>OpenClose</v>
      </c>
      <c r="N154" s="82">
        <f>IF(scriv!AB116&lt;&gt;"",scriv!AB116,$N$36)</f>
        <v>0</v>
      </c>
      <c r="O154" s="119" t="str">
        <f t="shared" si="48"/>
        <v/>
      </c>
      <c r="P154" s="81" t="str">
        <f>IF(scriv!I116&lt;&gt;"",scriv!I116,"")</f>
        <v/>
      </c>
      <c r="Q154" s="81" t="str">
        <f>IF(scriv!J116&lt;&gt;"",scriv!J116,"")</f>
        <v/>
      </c>
      <c r="R154" s="81">
        <f>IF(scriv!K116&lt;&gt;"",scriv!K116,
IF(I154&lt;&gt;"",1,$R$36))</f>
        <v>1</v>
      </c>
      <c r="S154" s="81" t="str">
        <f>IF(scriv!L116&lt;&gt;"",scriv!L116,
IF(scriv!AF116&lt;&gt;"",$S$36,"none"))</f>
        <v>none</v>
      </c>
      <c r="T154" s="81" t="str">
        <f>IF(scriv!Q116&lt;&gt;"",scriv!Q116,"")</f>
        <v/>
      </c>
      <c r="U154" s="81" t="str">
        <f>IF(scriv!R116&lt;&gt;"",scriv!R116,"")</f>
        <v/>
      </c>
      <c r="V154" s="81" t="str">
        <f>IF(scriv!S116&lt;&gt;"",scriv!S116,"")</f>
        <v/>
      </c>
      <c r="W154" s="81" t="str">
        <f>IF(scriv!T116&lt;&gt;"",scriv!T116,"")</f>
        <v/>
      </c>
      <c r="X154" s="81" t="str">
        <f>IF($E154="",
( IF(scriv!AH116&lt;&gt;"", LEFT( scriv!AH116, FIND(",",scriv!AH116)-1) &amp; "=" &amp; $AH154 &amp; RIGHT( scriv!AH116, LEN(scriv!AH116) + 1 - FIND(",",scriv!AH116)),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IF(scriv!AI116&lt;&gt;"", LEFT( scriv!AI116, FIND(",",scriv!AI116)-1) &amp; "=" &amp; $AH154 &amp; RIGHT( scriv!AI116, LEN(scriv!AI116) + 1 - FIND(",",scriv!AI116)),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IF(scriv!AJ116&lt;&gt;"", LEFT( scriv!AJ116, FIND(",",scriv!AJ116)-1) &amp; "=" &amp; $AH154 &amp; RIGHT( scriv!AJ116, LEN(scriv!AJ116) + 1 - FIND(",",scriv!AJ116)),
  IF($Z$36&lt;&gt;"",LEFT( Z$36, FIND(",",Z$36)-1) &amp; "=" &amp; $AH154 &amp; RIGHT( Z$36, LEN(Z$36) + 1 - FIND(",",Z$36)),""))),
IF(scriv!O116&lt;&gt;"", LEFT( scriv!O116, FIND(",",scriv!O116)-1) &amp; "=" &amp; $AH154 &amp; RIGHT( scriv!O116, LEN(scriv!O116) + 1 - FIND(",",scriv!O116)),
LEFT( Z$37, FIND(",",Z$37)-1) &amp; "=" &amp; $AH154 &amp; RIGHT( Z$37, LEN(Z$37) + 1 - FIND(",",Z$37))))</f>
        <v>drawOpen=,1.2</v>
      </c>
      <c r="AA154" s="81" t="str">
        <f>IF($E154="",
( IF(scriv!AK116&lt;&gt;"", LEFT( scriv!AK116, FIND(",",scriv!AK116)-1) &amp; "=" &amp; $AH154 &amp; RIGHT( scriv!AK116, LEN(scriv!AK116) + 1 - FIND(",",scriv!AK116)),
  IF($AA$36&lt;&gt;"",LEFT( AA$36, FIND(",",AA$36)-1) &amp; "=" &amp; $AH154 &amp; RIGHT( AA$36, LEN(AA$36) + 1 - FIND(",",AA$36)),""))),
IF(scriv!P116&lt;&gt;"", LEFT( scriv!P116, FIND(",",scriv!P116)-1) &amp; "=" &amp; $AH154 &amp; RIGHT( scriv!P116, LEN(scriv!P116) + 1 - FIND(",",scriv!P116)),
LEFT( AA$37, FIND(",",AA$37)-1) &amp; "=" &amp; $AH154 &amp; RIGHT( AA$37, LEN(AA$37) + 1 - FIND(",",AA$37))))</f>
        <v>drawClose=,1.2</v>
      </c>
      <c r="AB154" s="167" t="str">
        <f t="shared" si="47"/>
        <v>noTitle</v>
      </c>
      <c r="AC154" s="167"/>
      <c r="AD154" s="45"/>
      <c r="AE154" s="168"/>
      <c r="AF154" s="169">
        <f>IF(D154="",scriv!B116,"")</f>
        <v>0</v>
      </c>
      <c r="AG154" s="170" t="str">
        <f t="shared" si="50"/>
        <v/>
      </c>
      <c r="AH154" s="169" t="str">
        <f t="shared" si="51"/>
        <v/>
      </c>
      <c r="AI154" s="169" t="str">
        <f t="shared" si="52"/>
        <v/>
      </c>
      <c r="AJ154" s="86">
        <f>ROUNDDOWN( (LEN(scriv!B116)+1) / 2, 0 )</f>
        <v>0</v>
      </c>
      <c r="AK154" s="82">
        <f t="shared" si="53"/>
        <v>0</v>
      </c>
      <c r="AL154" s="82" t="str">
        <f t="shared" si="54"/>
        <v>-</v>
      </c>
      <c r="AM154" s="82" t="str">
        <f t="shared" si="55"/>
        <v>-</v>
      </c>
      <c r="AN154" s="82" t="str">
        <f t="shared" si="56"/>
        <v>-</v>
      </c>
      <c r="AO154" s="82" t="str">
        <f t="shared" si="57"/>
        <v>-</v>
      </c>
      <c r="AP154" s="82" t="str">
        <f t="shared" si="58"/>
        <v>-</v>
      </c>
      <c r="AQ154" s="82" t="str">
        <f t="shared" si="59"/>
        <v>-</v>
      </c>
      <c r="AR154" s="82" t="str">
        <f t="shared" si="60"/>
        <v>-</v>
      </c>
      <c r="AT154" s="82">
        <f t="shared" si="61"/>
        <v>2</v>
      </c>
      <c r="AU154" s="82" t="str">
        <f ca="1">IF(    MAX(OFFSET(AL154,0,0,MATCH("-",AL154:AL$638,0))) = 0,"",
IFERROR(MAX(OFFSET(AL154,0,0,MATCH("-",AL154:AL$638,0))),""))</f>
        <v/>
      </c>
      <c r="AV154" s="82" t="str">
        <f ca="1">IF(    MAX(OFFSET(AM154,0,0,MATCH("-",AM154:AM$638,0))) = 0,"",
IFERROR(MAX(OFFSET(AM154,0,0,MATCH("-",AM154:AM$638,0))),""))</f>
        <v/>
      </c>
      <c r="AW154" s="82" t="str">
        <f ca="1">IF(    MAX(OFFSET(AN154,0,0,MATCH("-",AN154:AN$638,0))) = 0,"",
IFERROR(MAX(OFFSET(AN154,0,0,MATCH("-",AN154:AN$638,0))),""))</f>
        <v/>
      </c>
      <c r="AX154" s="82" t="str">
        <f ca="1">IF(    MAX(OFFSET(AO154,0,0,MATCH("-",AO154:AO$638,0))) = 0,"",
IFERROR(MAX(OFFSET(AO154,0,0,MATCH("-",AO154:AO$638,0))),""))</f>
        <v/>
      </c>
      <c r="AY154" s="82" t="str">
        <f ca="1">IF(    MAX(OFFSET(AP154,0,0,MATCH("-",AP154:AP$638,0))) = 0,"",
IFERROR(MAX(OFFSET(AP154,0,0,MATCH("-",AP154:AP$638,0))),""))</f>
        <v/>
      </c>
      <c r="AZ154" s="82" t="str">
        <f ca="1">IF(    MAX(OFFSET(AQ154,0,0,MATCH("-",AQ154:AQ$638,0))) = 0,"",
IFERROR(MAX(OFFSET(AQ154,0,0,MATCH("-",AQ154:AQ$638,0))),""))</f>
        <v/>
      </c>
      <c r="BA154" s="82" t="str">
        <f ca="1">IF(    MAX(OFFSET(AR154,0,0,MATCH("-",AR154:AR$638,0))) = 0,"",
IFERROR(MAX(OFFSET(AR154,0,0,MATCH("-",AR154:AR$638,0))),""))</f>
        <v/>
      </c>
      <c r="BB154" s="112">
        <f t="shared" ca="1" si="62"/>
        <v>-270</v>
      </c>
      <c r="BC154" s="111" t="str">
        <f t="shared" ca="1" si="63"/>
        <v>Radius</v>
      </c>
      <c r="BD154" s="112">
        <f t="shared" ca="1" si="64"/>
        <v>0</v>
      </c>
      <c r="BE154" s="111">
        <f t="shared" ca="1" si="65"/>
        <v>-150</v>
      </c>
      <c r="BF154" s="113" t="e">
        <f t="shared" ca="1" si="66"/>
        <v>#VALUE!</v>
      </c>
      <c r="BG154" s="113" t="e">
        <f t="shared" ca="1" si="67"/>
        <v>#VALUE!</v>
      </c>
      <c r="BH154" s="112">
        <f t="shared" ca="1" si="68"/>
        <v>2000</v>
      </c>
      <c r="BI154" s="112">
        <f t="shared" ca="1" si="69"/>
        <v>-150</v>
      </c>
      <c r="BJ154" s="157"/>
      <c r="BK154" s="157"/>
      <c r="BL154" s="158" t="str">
        <f>scriv!AM116</f>
        <v/>
      </c>
      <c r="BM154" s="157"/>
      <c r="BN154" s="157" t="str">
        <f t="shared" si="70"/>
        <v>node</v>
      </c>
      <c r="BO154" s="157"/>
      <c r="BP154" s="159">
        <f t="shared" ca="1" si="71"/>
        <v>0</v>
      </c>
      <c r="BQ154" s="159">
        <f t="shared" ca="1" si="72"/>
        <v>0</v>
      </c>
      <c r="BR154" s="159">
        <f t="shared" si="73"/>
        <v>1</v>
      </c>
      <c r="BS154" s="159" t="str">
        <f t="shared" si="74"/>
        <v>symbol</v>
      </c>
      <c r="BT154" s="157" t="str">
        <f ca="1">IF(scriv!V116&lt;&gt;"",scriv!V116,
IF(E154="",IFERROR(VLOOKUP(BL154,$AH$40:$BT$638,39,FALSE),$BT$36),
$BT$37))</f>
        <v>NodeSquare</v>
      </c>
      <c r="BU154" s="166">
        <f t="shared" ca="1" si="75"/>
        <v>2000</v>
      </c>
      <c r="BV154" s="166">
        <f t="shared" ca="1" si="76"/>
        <v>-150</v>
      </c>
      <c r="BW154" s="166">
        <f t="shared" ca="1" si="77"/>
        <v>0</v>
      </c>
      <c r="BX154" s="166">
        <f t="shared" ca="1" si="78"/>
        <v>0</v>
      </c>
      <c r="BY154" s="180" t="str">
        <f t="shared" si="79"/>
        <v/>
      </c>
      <c r="BZ154" s="180" t="str">
        <f t="shared" si="80"/>
        <v/>
      </c>
      <c r="CA154" s="81" t="str">
        <f>IF(scriv!E116&lt;&gt;"",scriv!E116,"")</f>
        <v/>
      </c>
      <c r="CB154" s="82">
        <f t="shared" si="49"/>
        <v>0</v>
      </c>
      <c r="CC154" s="82">
        <f t="shared" si="81"/>
        <v>0</v>
      </c>
      <c r="CD154" s="82" t="str">
        <f t="shared" si="82"/>
        <v>-</v>
      </c>
      <c r="CE154" s="82" t="str">
        <f t="shared" si="83"/>
        <v>-</v>
      </c>
      <c r="CF154" s="82" t="str">
        <f t="shared" si="84"/>
        <v>-</v>
      </c>
      <c r="CG154" s="82" t="str">
        <f t="shared" si="85"/>
        <v>-</v>
      </c>
      <c r="CH154" s="82" t="str">
        <f t="shared" si="86"/>
        <v>-</v>
      </c>
      <c r="CI154" s="82" t="str">
        <f t="shared" si="87"/>
        <v>-</v>
      </c>
      <c r="CJ154" s="82" t="str">
        <f t="shared" si="88"/>
        <v>-</v>
      </c>
      <c r="CK154" s="82" t="str">
        <f t="shared" si="89"/>
        <v>-</v>
      </c>
    </row>
    <row r="155" spans="1:89" s="82" customFormat="1" ht="18" customHeight="1">
      <c r="A155" s="81" t="str">
        <f>scriv!AL117</f>
        <v/>
      </c>
      <c r="B155" s="81" t="str">
        <f>IF(scriv!D117&lt;&gt;"",scriv!D117,"")</f>
        <v/>
      </c>
      <c r="C155" s="81" t="str">
        <f>IF( scriv!AP117&lt;&gt;"", IF(D155&lt;&gt;"","connection ","")&amp;scriv!AP117,IF(D155&lt;&gt;"","connection",""))</f>
        <v/>
      </c>
      <c r="D155" s="82" t="str">
        <f>scriv!AN117</f>
        <v/>
      </c>
      <c r="E155" s="82" t="str">
        <f>scriv!AO117</f>
        <v/>
      </c>
      <c r="F155" s="156">
        <f>ROW()</f>
        <v>155</v>
      </c>
      <c r="G155" s="288">
        <f>scriv!AC117</f>
        <v>0</v>
      </c>
      <c r="H155" s="288">
        <f>scriv!AD117</f>
        <v>0</v>
      </c>
      <c r="I155" s="81" t="str">
        <f>IF(scriv!AE117&lt;&gt;"",scriv!AE117,J155)</f>
        <v/>
      </c>
      <c r="J155" s="81" t="str">
        <f>IF(scriv!AF117&lt;&gt;"",scriv!AF117,"")</f>
        <v/>
      </c>
      <c r="K155" s="82" t="str">
        <f>IF(scriv!Y117&lt;&gt;"",scriv!Y117,$K$36)</f>
        <v>none</v>
      </c>
      <c r="L155" s="82">
        <f>IF(scriv!Z117&lt;&gt;"",scriv!Z117,$L$36)</f>
        <v>0</v>
      </c>
      <c r="M155" s="82" t="str">
        <f>IF(scriv!AA117&lt;&gt;"",scriv!AA117,$M$36)</f>
        <v>OpenClose</v>
      </c>
      <c r="N155" s="82">
        <f>IF(scriv!AB117&lt;&gt;"",scriv!AB117,$N$36)</f>
        <v>0</v>
      </c>
      <c r="O155" s="119" t="str">
        <f t="shared" si="48"/>
        <v/>
      </c>
      <c r="P155" s="81" t="str">
        <f>IF(scriv!I117&lt;&gt;"",scriv!I117,"")</f>
        <v/>
      </c>
      <c r="Q155" s="81" t="str">
        <f>IF(scriv!J117&lt;&gt;"",scriv!J117,"")</f>
        <v/>
      </c>
      <c r="R155" s="81">
        <f>IF(scriv!K117&lt;&gt;"",scriv!K117,
IF(I155&lt;&gt;"",1,$R$36))</f>
        <v>1</v>
      </c>
      <c r="S155" s="81" t="str">
        <f>IF(scriv!L117&lt;&gt;"",scriv!L117,
IF(scriv!AF117&lt;&gt;"",$S$36,"none"))</f>
        <v>none</v>
      </c>
      <c r="T155" s="81" t="str">
        <f>IF(scriv!Q117&lt;&gt;"",scriv!Q117,"")</f>
        <v/>
      </c>
      <c r="U155" s="81" t="str">
        <f>IF(scriv!R117&lt;&gt;"",scriv!R117,"")</f>
        <v/>
      </c>
      <c r="V155" s="81" t="str">
        <f>IF(scriv!S117&lt;&gt;"",scriv!S117,"")</f>
        <v/>
      </c>
      <c r="W155" s="81" t="str">
        <f>IF(scriv!T117&lt;&gt;"",scriv!T117,"")</f>
        <v/>
      </c>
      <c r="X155" s="81" t="str">
        <f>IF($E155="",
( IF(scriv!AH117&lt;&gt;"", LEFT( scriv!AH117, FIND(",",scriv!AH117)-1) &amp; "=" &amp; $AH155 &amp; RIGHT( scriv!AH117, LEN(scriv!AH117) + 1 - FIND(",",scriv!AH117)),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IF(scriv!AI117&lt;&gt;"", LEFT( scriv!AI117, FIND(",",scriv!AI117)-1) &amp; "=" &amp; $AH155 &amp; RIGHT( scriv!AI117, LEN(scriv!AI117) + 1 - FIND(",",scriv!AI117)),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IF(scriv!AJ117&lt;&gt;"", LEFT( scriv!AJ117, FIND(",",scriv!AJ117)-1) &amp; "=" &amp; $AH155 &amp; RIGHT( scriv!AJ117, LEN(scriv!AJ117) + 1 - FIND(",",scriv!AJ117)),
  IF($Z$36&lt;&gt;"",LEFT( Z$36, FIND(",",Z$36)-1) &amp; "=" &amp; $AH155 &amp; RIGHT( Z$36, LEN(Z$36) + 1 - FIND(",",Z$36)),""))),
IF(scriv!O117&lt;&gt;"", LEFT( scriv!O117, FIND(",",scriv!O117)-1) &amp; "=" &amp; $AH155 &amp; RIGHT( scriv!O117, LEN(scriv!O117) + 1 - FIND(",",scriv!O117)),
LEFT( Z$37, FIND(",",Z$37)-1) &amp; "=" &amp; $AH155 &amp; RIGHT( Z$37, LEN(Z$37) + 1 - FIND(",",Z$37))))</f>
        <v>drawOpen=,1.2</v>
      </c>
      <c r="AA155" s="81" t="str">
        <f>IF($E155="",
( IF(scriv!AK117&lt;&gt;"", LEFT( scriv!AK117, FIND(",",scriv!AK117)-1) &amp; "=" &amp; $AH155 &amp; RIGHT( scriv!AK117, LEN(scriv!AK117) + 1 - FIND(",",scriv!AK117)),
  IF($AA$36&lt;&gt;"",LEFT( AA$36, FIND(",",AA$36)-1) &amp; "=" &amp; $AH155 &amp; RIGHT( AA$36, LEN(AA$36) + 1 - FIND(",",AA$36)),""))),
IF(scriv!P117&lt;&gt;"", LEFT( scriv!P117, FIND(",",scriv!P117)-1) &amp; "=" &amp; $AH155 &amp; RIGHT( scriv!P117, LEN(scriv!P117) + 1 - FIND(",",scriv!P117)),
LEFT( AA$37, FIND(",",AA$37)-1) &amp; "=" &amp; $AH155 &amp; RIGHT( AA$37, LEN(AA$37) + 1 - FIND(",",AA$37))))</f>
        <v>drawClose=,1.2</v>
      </c>
      <c r="AB155" s="167" t="str">
        <f t="shared" si="47"/>
        <v>noTitle</v>
      </c>
      <c r="AC155" s="167"/>
      <c r="AD155" s="45"/>
      <c r="AE155" s="168"/>
      <c r="AF155" s="169">
        <f>IF(D155="",scriv!B117,"")</f>
        <v>0</v>
      </c>
      <c r="AG155" s="170" t="str">
        <f t="shared" si="50"/>
        <v/>
      </c>
      <c r="AH155" s="169" t="str">
        <f t="shared" si="51"/>
        <v/>
      </c>
      <c r="AI155" s="169" t="str">
        <f t="shared" si="52"/>
        <v/>
      </c>
      <c r="AJ155" s="86">
        <f>ROUNDDOWN( (LEN(scriv!B117)+1) / 2, 0 )</f>
        <v>0</v>
      </c>
      <c r="AK155" s="82">
        <f t="shared" si="53"/>
        <v>0</v>
      </c>
      <c r="AL155" s="82" t="str">
        <f t="shared" si="54"/>
        <v>-</v>
      </c>
      <c r="AM155" s="82" t="str">
        <f t="shared" si="55"/>
        <v>-</v>
      </c>
      <c r="AN155" s="82" t="str">
        <f t="shared" si="56"/>
        <v>-</v>
      </c>
      <c r="AO155" s="82" t="str">
        <f t="shared" si="57"/>
        <v>-</v>
      </c>
      <c r="AP155" s="82" t="str">
        <f t="shared" si="58"/>
        <v>-</v>
      </c>
      <c r="AQ155" s="82" t="str">
        <f t="shared" si="59"/>
        <v>-</v>
      </c>
      <c r="AR155" s="82" t="str">
        <f t="shared" si="60"/>
        <v>-</v>
      </c>
      <c r="AT155" s="82">
        <f t="shared" si="61"/>
        <v>2</v>
      </c>
      <c r="AU155" s="82" t="str">
        <f ca="1">IF(    MAX(OFFSET(AL155,0,0,MATCH("-",AL155:AL$638,0))) = 0,"",
IFERROR(MAX(OFFSET(AL155,0,0,MATCH("-",AL155:AL$638,0))),""))</f>
        <v/>
      </c>
      <c r="AV155" s="82" t="str">
        <f ca="1">IF(    MAX(OFFSET(AM155,0,0,MATCH("-",AM155:AM$638,0))) = 0,"",
IFERROR(MAX(OFFSET(AM155,0,0,MATCH("-",AM155:AM$638,0))),""))</f>
        <v/>
      </c>
      <c r="AW155" s="82" t="str">
        <f ca="1">IF(    MAX(OFFSET(AN155,0,0,MATCH("-",AN155:AN$638,0))) = 0,"",
IFERROR(MAX(OFFSET(AN155,0,0,MATCH("-",AN155:AN$638,0))),""))</f>
        <v/>
      </c>
      <c r="AX155" s="82" t="str">
        <f ca="1">IF(    MAX(OFFSET(AO155,0,0,MATCH("-",AO155:AO$638,0))) = 0,"",
IFERROR(MAX(OFFSET(AO155,0,0,MATCH("-",AO155:AO$638,0))),""))</f>
        <v/>
      </c>
      <c r="AY155" s="82" t="str">
        <f ca="1">IF(    MAX(OFFSET(AP155,0,0,MATCH("-",AP155:AP$638,0))) = 0,"",
IFERROR(MAX(OFFSET(AP155,0,0,MATCH("-",AP155:AP$638,0))),""))</f>
        <v/>
      </c>
      <c r="AZ155" s="82" t="str">
        <f ca="1">IF(    MAX(OFFSET(AQ155,0,0,MATCH("-",AQ155:AQ$638,0))) = 0,"",
IFERROR(MAX(OFFSET(AQ155,0,0,MATCH("-",AQ155:AQ$638,0))),""))</f>
        <v/>
      </c>
      <c r="BA155" s="82" t="str">
        <f ca="1">IF(    MAX(OFFSET(AR155,0,0,MATCH("-",AR155:AR$638,0))) = 0,"",
IFERROR(MAX(OFFSET(AR155,0,0,MATCH("-",AR155:AR$638,0))),""))</f>
        <v/>
      </c>
      <c r="BB155" s="112">
        <f t="shared" ca="1" si="62"/>
        <v>-270</v>
      </c>
      <c r="BC155" s="111" t="str">
        <f t="shared" ca="1" si="63"/>
        <v>Radius</v>
      </c>
      <c r="BD155" s="112">
        <f t="shared" ca="1" si="64"/>
        <v>0</v>
      </c>
      <c r="BE155" s="111">
        <f t="shared" ca="1" si="65"/>
        <v>-150</v>
      </c>
      <c r="BF155" s="113" t="e">
        <f t="shared" ca="1" si="66"/>
        <v>#VALUE!</v>
      </c>
      <c r="BG155" s="113" t="e">
        <f t="shared" ca="1" si="67"/>
        <v>#VALUE!</v>
      </c>
      <c r="BH155" s="112">
        <f t="shared" ca="1" si="68"/>
        <v>2000</v>
      </c>
      <c r="BI155" s="112">
        <f t="shared" ca="1" si="69"/>
        <v>-150</v>
      </c>
      <c r="BJ155" s="157"/>
      <c r="BK155" s="157"/>
      <c r="BL155" s="158" t="str">
        <f>scriv!AM117</f>
        <v/>
      </c>
      <c r="BM155" s="157"/>
      <c r="BN155" s="157" t="str">
        <f t="shared" si="70"/>
        <v>node</v>
      </c>
      <c r="BO155" s="157"/>
      <c r="BP155" s="159">
        <f t="shared" ca="1" si="71"/>
        <v>0</v>
      </c>
      <c r="BQ155" s="159">
        <f t="shared" ca="1" si="72"/>
        <v>0</v>
      </c>
      <c r="BR155" s="159">
        <f t="shared" si="73"/>
        <v>1</v>
      </c>
      <c r="BS155" s="159" t="str">
        <f t="shared" si="74"/>
        <v>symbol</v>
      </c>
      <c r="BT155" s="157" t="str">
        <f ca="1">IF(scriv!V117&lt;&gt;"",scriv!V117,
IF(E155="",IFERROR(VLOOKUP(BL155,$AH$40:$BT$638,39,FALSE),$BT$36),
$BT$37))</f>
        <v>NodeSquare</v>
      </c>
      <c r="BU155" s="166">
        <f t="shared" ca="1" si="75"/>
        <v>2000</v>
      </c>
      <c r="BV155" s="166">
        <f t="shared" ca="1" si="76"/>
        <v>-150</v>
      </c>
      <c r="BW155" s="166">
        <f t="shared" ca="1" si="77"/>
        <v>0</v>
      </c>
      <c r="BX155" s="166">
        <f t="shared" ca="1" si="78"/>
        <v>0</v>
      </c>
      <c r="BY155" s="180" t="str">
        <f t="shared" si="79"/>
        <v/>
      </c>
      <c r="BZ155" s="180" t="str">
        <f t="shared" si="80"/>
        <v/>
      </c>
      <c r="CA155" s="81" t="str">
        <f>IF(scriv!E117&lt;&gt;"",scriv!E117,"")</f>
        <v/>
      </c>
      <c r="CB155" s="82">
        <f t="shared" si="49"/>
        <v>0</v>
      </c>
      <c r="CC155" s="82">
        <f t="shared" si="81"/>
        <v>0</v>
      </c>
      <c r="CD155" s="82" t="str">
        <f t="shared" si="82"/>
        <v>-</v>
      </c>
      <c r="CE155" s="82" t="str">
        <f t="shared" si="83"/>
        <v>-</v>
      </c>
      <c r="CF155" s="82" t="str">
        <f t="shared" si="84"/>
        <v>-</v>
      </c>
      <c r="CG155" s="82" t="str">
        <f t="shared" si="85"/>
        <v>-</v>
      </c>
      <c r="CH155" s="82" t="str">
        <f t="shared" si="86"/>
        <v>-</v>
      </c>
      <c r="CI155" s="82" t="str">
        <f t="shared" si="87"/>
        <v>-</v>
      </c>
      <c r="CJ155" s="82" t="str">
        <f t="shared" si="88"/>
        <v>-</v>
      </c>
      <c r="CK155" s="82" t="str">
        <f t="shared" si="89"/>
        <v>-</v>
      </c>
    </row>
    <row r="156" spans="1:89" s="82" customFormat="1" ht="18" customHeight="1">
      <c r="A156" s="81" t="str">
        <f>scriv!AL118</f>
        <v/>
      </c>
      <c r="B156" s="81" t="str">
        <f>IF(scriv!D118&lt;&gt;"",scriv!D118,"")</f>
        <v/>
      </c>
      <c r="C156" s="81" t="str">
        <f>IF( scriv!AP118&lt;&gt;"", IF(D156&lt;&gt;"","connection ","")&amp;scriv!AP118,IF(D156&lt;&gt;"","connection",""))</f>
        <v/>
      </c>
      <c r="D156" s="82" t="str">
        <f>scriv!AN118</f>
        <v/>
      </c>
      <c r="E156" s="82" t="str">
        <f>scriv!AO118</f>
        <v/>
      </c>
      <c r="F156" s="156">
        <f>ROW()</f>
        <v>156</v>
      </c>
      <c r="G156" s="288">
        <f>scriv!AC118</f>
        <v>0</v>
      </c>
      <c r="H156" s="288">
        <f>scriv!AD118</f>
        <v>0</v>
      </c>
      <c r="I156" s="81" t="str">
        <f>IF(scriv!AE118&lt;&gt;"",scriv!AE118,J156)</f>
        <v/>
      </c>
      <c r="J156" s="81" t="str">
        <f>IF(scriv!AF118&lt;&gt;"",scriv!AF118,"")</f>
        <v/>
      </c>
      <c r="K156" s="82" t="str">
        <f>IF(scriv!Y118&lt;&gt;"",scriv!Y118,$K$36)</f>
        <v>none</v>
      </c>
      <c r="L156" s="82">
        <f>IF(scriv!Z118&lt;&gt;"",scriv!Z118,$L$36)</f>
        <v>0</v>
      </c>
      <c r="M156" s="82" t="str">
        <f>IF(scriv!AA118&lt;&gt;"",scriv!AA118,$M$36)</f>
        <v>OpenClose</v>
      </c>
      <c r="N156" s="82">
        <f>IF(scriv!AB118&lt;&gt;"",scriv!AB118,$N$36)</f>
        <v>0</v>
      </c>
      <c r="O156" s="119" t="str">
        <f t="shared" si="48"/>
        <v/>
      </c>
      <c r="P156" s="81" t="str">
        <f>IF(scriv!I118&lt;&gt;"",scriv!I118,"")</f>
        <v/>
      </c>
      <c r="Q156" s="81" t="str">
        <f>IF(scriv!J118&lt;&gt;"",scriv!J118,"")</f>
        <v/>
      </c>
      <c r="R156" s="81">
        <f>IF(scriv!K118&lt;&gt;"",scriv!K118,
IF(I156&lt;&gt;"",1,$R$36))</f>
        <v>1</v>
      </c>
      <c r="S156" s="81" t="str">
        <f>IF(scriv!L118&lt;&gt;"",scriv!L118,
IF(scriv!AF118&lt;&gt;"",$S$36,"none"))</f>
        <v>none</v>
      </c>
      <c r="T156" s="81" t="str">
        <f>IF(scriv!Q118&lt;&gt;"",scriv!Q118,"")</f>
        <v/>
      </c>
      <c r="U156" s="81" t="str">
        <f>IF(scriv!R118&lt;&gt;"",scriv!R118,"")</f>
        <v/>
      </c>
      <c r="V156" s="81" t="str">
        <f>IF(scriv!S118&lt;&gt;"",scriv!S118,"")</f>
        <v/>
      </c>
      <c r="W156" s="81" t="str">
        <f>IF(scriv!T118&lt;&gt;"",scriv!T118,"")</f>
        <v/>
      </c>
      <c r="X156" s="81" t="str">
        <f>IF($E156="",
( IF(scriv!AH118&lt;&gt;"", LEFT( scriv!AH118, FIND(",",scriv!AH118)-1) &amp; "=" &amp; $AH156 &amp; RIGHT( scriv!AH118, LEN(scriv!AH118) + 1 - FIND(",",scriv!AH118)),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IF(scriv!AI118&lt;&gt;"", LEFT( scriv!AI118, FIND(",",scriv!AI118)-1) &amp; "=" &amp; $AH156 &amp; RIGHT( scriv!AI118, LEN(scriv!AI118) + 1 - FIND(",",scriv!AI118)),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IF(scriv!AJ118&lt;&gt;"", LEFT( scriv!AJ118, FIND(",",scriv!AJ118)-1) &amp; "=" &amp; $AH156 &amp; RIGHT( scriv!AJ118, LEN(scriv!AJ118) + 1 - FIND(",",scriv!AJ118)),
  IF($Z$36&lt;&gt;"",LEFT( Z$36, FIND(",",Z$36)-1) &amp; "=" &amp; $AH156 &amp; RIGHT( Z$36, LEN(Z$36) + 1 - FIND(",",Z$36)),""))),
IF(scriv!O118&lt;&gt;"", LEFT( scriv!O118, FIND(",",scriv!O118)-1) &amp; "=" &amp; $AH156 &amp; RIGHT( scriv!O118, LEN(scriv!O118) + 1 - FIND(",",scriv!O118)),
LEFT( Z$37, FIND(",",Z$37)-1) &amp; "=" &amp; $AH156 &amp; RIGHT( Z$37, LEN(Z$37) + 1 - FIND(",",Z$37))))</f>
        <v>drawOpen=,1.2</v>
      </c>
      <c r="AA156" s="81" t="str">
        <f>IF($E156="",
( IF(scriv!AK118&lt;&gt;"", LEFT( scriv!AK118, FIND(",",scriv!AK118)-1) &amp; "=" &amp; $AH156 &amp; RIGHT( scriv!AK118, LEN(scriv!AK118) + 1 - FIND(",",scriv!AK118)),
  IF($AA$36&lt;&gt;"",LEFT( AA$36, FIND(",",AA$36)-1) &amp; "=" &amp; $AH156 &amp; RIGHT( AA$36, LEN(AA$36) + 1 - FIND(",",AA$36)),""))),
IF(scriv!P118&lt;&gt;"", LEFT( scriv!P118, FIND(",",scriv!P118)-1) &amp; "=" &amp; $AH156 &amp; RIGHT( scriv!P118, LEN(scriv!P118) + 1 - FIND(",",scriv!P118)),
LEFT( AA$37, FIND(",",AA$37)-1) &amp; "=" &amp; $AH156 &amp; RIGHT( AA$37, LEN(AA$37) + 1 - FIND(",",AA$37))))</f>
        <v>drawClose=,1.2</v>
      </c>
      <c r="AB156" s="167" t="str">
        <f t="shared" si="47"/>
        <v>noTitle</v>
      </c>
      <c r="AC156" s="167"/>
      <c r="AD156" s="45"/>
      <c r="AE156" s="168"/>
      <c r="AF156" s="169">
        <f>IF(D156="",scriv!B118,"")</f>
        <v>0</v>
      </c>
      <c r="AG156" s="170" t="str">
        <f t="shared" si="50"/>
        <v/>
      </c>
      <c r="AH156" s="169" t="str">
        <f t="shared" si="51"/>
        <v/>
      </c>
      <c r="AI156" s="169" t="str">
        <f t="shared" si="52"/>
        <v/>
      </c>
      <c r="AJ156" s="86">
        <f>ROUNDDOWN( (LEN(scriv!B118)+1) / 2, 0 )</f>
        <v>0</v>
      </c>
      <c r="AK156" s="82">
        <f t="shared" si="53"/>
        <v>0</v>
      </c>
      <c r="AL156" s="82" t="str">
        <f t="shared" si="54"/>
        <v>-</v>
      </c>
      <c r="AM156" s="82" t="str">
        <f t="shared" si="55"/>
        <v>-</v>
      </c>
      <c r="AN156" s="82" t="str">
        <f t="shared" si="56"/>
        <v>-</v>
      </c>
      <c r="AO156" s="82" t="str">
        <f t="shared" si="57"/>
        <v>-</v>
      </c>
      <c r="AP156" s="82" t="str">
        <f t="shared" si="58"/>
        <v>-</v>
      </c>
      <c r="AQ156" s="82" t="str">
        <f t="shared" si="59"/>
        <v>-</v>
      </c>
      <c r="AR156" s="82" t="str">
        <f t="shared" si="60"/>
        <v>-</v>
      </c>
      <c r="AT156" s="82">
        <f t="shared" si="61"/>
        <v>2</v>
      </c>
      <c r="AU156" s="82" t="str">
        <f ca="1">IF(    MAX(OFFSET(AL156,0,0,MATCH("-",AL156:AL$638,0))) = 0,"",
IFERROR(MAX(OFFSET(AL156,0,0,MATCH("-",AL156:AL$638,0))),""))</f>
        <v/>
      </c>
      <c r="AV156" s="82" t="str">
        <f ca="1">IF(    MAX(OFFSET(AM156,0,0,MATCH("-",AM156:AM$638,0))) = 0,"",
IFERROR(MAX(OFFSET(AM156,0,0,MATCH("-",AM156:AM$638,0))),""))</f>
        <v/>
      </c>
      <c r="AW156" s="82" t="str">
        <f ca="1">IF(    MAX(OFFSET(AN156,0,0,MATCH("-",AN156:AN$638,0))) = 0,"",
IFERROR(MAX(OFFSET(AN156,0,0,MATCH("-",AN156:AN$638,0))),""))</f>
        <v/>
      </c>
      <c r="AX156" s="82" t="str">
        <f ca="1">IF(    MAX(OFFSET(AO156,0,0,MATCH("-",AO156:AO$638,0))) = 0,"",
IFERROR(MAX(OFFSET(AO156,0,0,MATCH("-",AO156:AO$638,0))),""))</f>
        <v/>
      </c>
      <c r="AY156" s="82" t="str">
        <f ca="1">IF(    MAX(OFFSET(AP156,0,0,MATCH("-",AP156:AP$638,0))) = 0,"",
IFERROR(MAX(OFFSET(AP156,0,0,MATCH("-",AP156:AP$638,0))),""))</f>
        <v/>
      </c>
      <c r="AZ156" s="82" t="str">
        <f ca="1">IF(    MAX(OFFSET(AQ156,0,0,MATCH("-",AQ156:AQ$638,0))) = 0,"",
IFERROR(MAX(OFFSET(AQ156,0,0,MATCH("-",AQ156:AQ$638,0))),""))</f>
        <v/>
      </c>
      <c r="BA156" s="82" t="str">
        <f ca="1">IF(    MAX(OFFSET(AR156,0,0,MATCH("-",AR156:AR$638,0))) = 0,"",
IFERROR(MAX(OFFSET(AR156,0,0,MATCH("-",AR156:AR$638,0))),""))</f>
        <v/>
      </c>
      <c r="BB156" s="112">
        <f t="shared" ca="1" si="62"/>
        <v>-270</v>
      </c>
      <c r="BC156" s="111" t="str">
        <f t="shared" ca="1" si="63"/>
        <v>Radius</v>
      </c>
      <c r="BD156" s="112">
        <f t="shared" ca="1" si="64"/>
        <v>0</v>
      </c>
      <c r="BE156" s="111">
        <f t="shared" ca="1" si="65"/>
        <v>-150</v>
      </c>
      <c r="BF156" s="113" t="e">
        <f t="shared" ca="1" si="66"/>
        <v>#VALUE!</v>
      </c>
      <c r="BG156" s="113" t="e">
        <f t="shared" ca="1" si="67"/>
        <v>#VALUE!</v>
      </c>
      <c r="BH156" s="112">
        <f t="shared" ca="1" si="68"/>
        <v>2000</v>
      </c>
      <c r="BI156" s="112">
        <f t="shared" ca="1" si="69"/>
        <v>-150</v>
      </c>
      <c r="BJ156" s="157"/>
      <c r="BK156" s="157"/>
      <c r="BL156" s="158" t="str">
        <f>scriv!AM118</f>
        <v/>
      </c>
      <c r="BM156" s="157"/>
      <c r="BN156" s="157" t="str">
        <f t="shared" si="70"/>
        <v>node</v>
      </c>
      <c r="BO156" s="157"/>
      <c r="BP156" s="159">
        <f t="shared" ca="1" si="71"/>
        <v>0</v>
      </c>
      <c r="BQ156" s="159">
        <f t="shared" ca="1" si="72"/>
        <v>0</v>
      </c>
      <c r="BR156" s="159">
        <f t="shared" si="73"/>
        <v>1</v>
      </c>
      <c r="BS156" s="159" t="str">
        <f t="shared" si="74"/>
        <v>symbol</v>
      </c>
      <c r="BT156" s="157" t="str">
        <f ca="1">IF(scriv!V118&lt;&gt;"",scriv!V118,
IF(E156="",IFERROR(VLOOKUP(BL156,$AH$40:$BT$638,39,FALSE),$BT$36),
$BT$37))</f>
        <v>NodeSquare</v>
      </c>
      <c r="BU156" s="166">
        <f t="shared" ca="1" si="75"/>
        <v>2000</v>
      </c>
      <c r="BV156" s="166">
        <f t="shared" ca="1" si="76"/>
        <v>-150</v>
      </c>
      <c r="BW156" s="166">
        <f t="shared" ca="1" si="77"/>
        <v>0</v>
      </c>
      <c r="BX156" s="166">
        <f t="shared" ca="1" si="78"/>
        <v>0</v>
      </c>
      <c r="BY156" s="180" t="str">
        <f t="shared" si="79"/>
        <v/>
      </c>
      <c r="BZ156" s="180" t="str">
        <f t="shared" si="80"/>
        <v/>
      </c>
      <c r="CA156" s="81" t="str">
        <f>IF(scriv!E118&lt;&gt;"",scriv!E118,"")</f>
        <v/>
      </c>
      <c r="CB156" s="82">
        <f t="shared" si="49"/>
        <v>0</v>
      </c>
      <c r="CC156" s="82">
        <f t="shared" si="81"/>
        <v>0</v>
      </c>
      <c r="CD156" s="82" t="str">
        <f t="shared" si="82"/>
        <v>-</v>
      </c>
      <c r="CE156" s="82" t="str">
        <f t="shared" si="83"/>
        <v>-</v>
      </c>
      <c r="CF156" s="82" t="str">
        <f t="shared" si="84"/>
        <v>-</v>
      </c>
      <c r="CG156" s="82" t="str">
        <f t="shared" si="85"/>
        <v>-</v>
      </c>
      <c r="CH156" s="82" t="str">
        <f t="shared" si="86"/>
        <v>-</v>
      </c>
      <c r="CI156" s="82" t="str">
        <f t="shared" si="87"/>
        <v>-</v>
      </c>
      <c r="CJ156" s="82" t="str">
        <f t="shared" si="88"/>
        <v>-</v>
      </c>
      <c r="CK156" s="82" t="str">
        <f t="shared" si="89"/>
        <v>-</v>
      </c>
    </row>
    <row r="157" spans="1:89" s="82" customFormat="1" ht="18" customHeight="1">
      <c r="A157" s="81" t="str">
        <f>scriv!AL119</f>
        <v/>
      </c>
      <c r="B157" s="81" t="str">
        <f>IF(scriv!D119&lt;&gt;"",scriv!D119,"")</f>
        <v/>
      </c>
      <c r="C157" s="81" t="str">
        <f>IF( scriv!AP119&lt;&gt;"", IF(D157&lt;&gt;"","connection ","")&amp;scriv!AP119,IF(D157&lt;&gt;"","connection",""))</f>
        <v/>
      </c>
      <c r="D157" s="82" t="str">
        <f>scriv!AN119</f>
        <v/>
      </c>
      <c r="E157" s="82" t="str">
        <f>scriv!AO119</f>
        <v/>
      </c>
      <c r="F157" s="156">
        <f>ROW()</f>
        <v>157</v>
      </c>
      <c r="G157" s="288">
        <f>scriv!AC119</f>
        <v>0</v>
      </c>
      <c r="H157" s="288">
        <f>scriv!AD119</f>
        <v>0</v>
      </c>
      <c r="I157" s="81" t="str">
        <f>IF(scriv!AE119&lt;&gt;"",scriv!AE119,J157)</f>
        <v/>
      </c>
      <c r="J157" s="81" t="str">
        <f>IF(scriv!AF119&lt;&gt;"",scriv!AF119,"")</f>
        <v/>
      </c>
      <c r="K157" s="82" t="str">
        <f>IF(scriv!Y119&lt;&gt;"",scriv!Y119,$K$36)</f>
        <v>none</v>
      </c>
      <c r="L157" s="82">
        <f>IF(scriv!Z119&lt;&gt;"",scriv!Z119,$L$36)</f>
        <v>0</v>
      </c>
      <c r="M157" s="82" t="str">
        <f>IF(scriv!AA119&lt;&gt;"",scriv!AA119,$M$36)</f>
        <v>OpenClose</v>
      </c>
      <c r="N157" s="82">
        <f>IF(scriv!AB119&lt;&gt;"",scriv!AB119,$N$36)</f>
        <v>0</v>
      </c>
      <c r="O157" s="119" t="str">
        <f t="shared" si="48"/>
        <v/>
      </c>
      <c r="P157" s="81" t="str">
        <f>IF(scriv!I119&lt;&gt;"",scriv!I119,"")</f>
        <v/>
      </c>
      <c r="Q157" s="81" t="str">
        <f>IF(scriv!J119&lt;&gt;"",scriv!J119,"")</f>
        <v/>
      </c>
      <c r="R157" s="81">
        <f>IF(scriv!K119&lt;&gt;"",scriv!K119,
IF(I157&lt;&gt;"",1,$R$36))</f>
        <v>1</v>
      </c>
      <c r="S157" s="81" t="str">
        <f>IF(scriv!L119&lt;&gt;"",scriv!L119,
IF(scriv!AF119&lt;&gt;"",$S$36,"none"))</f>
        <v>none</v>
      </c>
      <c r="T157" s="81" t="str">
        <f>IF(scriv!Q119&lt;&gt;"",scriv!Q119,"")</f>
        <v/>
      </c>
      <c r="U157" s="81" t="str">
        <f>IF(scriv!R119&lt;&gt;"",scriv!R119,"")</f>
        <v/>
      </c>
      <c r="V157" s="81" t="str">
        <f>IF(scriv!S119&lt;&gt;"",scriv!S119,"")</f>
        <v/>
      </c>
      <c r="W157" s="81" t="str">
        <f>IF(scriv!T119&lt;&gt;"",scriv!T119,"")</f>
        <v/>
      </c>
      <c r="X157" s="81" t="str">
        <f>IF($E157="",
( IF(scriv!AH119&lt;&gt;"", LEFT( scriv!AH119, FIND(",",scriv!AH119)-1) &amp; "=" &amp; $AH157 &amp; RIGHT( scriv!AH119, LEN(scriv!AH119) + 1 - FIND(",",scriv!AH119)),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IF(scriv!AI119&lt;&gt;"", LEFT( scriv!AI119, FIND(",",scriv!AI119)-1) &amp; "=" &amp; $AH157 &amp; RIGHT( scriv!AI119, LEN(scriv!AI119) + 1 - FIND(",",scriv!AI119)),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IF(scriv!AJ119&lt;&gt;"", LEFT( scriv!AJ119, FIND(",",scriv!AJ119)-1) &amp; "=" &amp; $AH157 &amp; RIGHT( scriv!AJ119, LEN(scriv!AJ119) + 1 - FIND(",",scriv!AJ119)),
  IF($Z$36&lt;&gt;"",LEFT( Z$36, FIND(",",Z$36)-1) &amp; "=" &amp; $AH157 &amp; RIGHT( Z$36, LEN(Z$36) + 1 - FIND(",",Z$36)),""))),
IF(scriv!O119&lt;&gt;"", LEFT( scriv!O119, FIND(",",scriv!O119)-1) &amp; "=" &amp; $AH157 &amp; RIGHT( scriv!O119, LEN(scriv!O119) + 1 - FIND(",",scriv!O119)),
LEFT( Z$37, FIND(",",Z$37)-1) &amp; "=" &amp; $AH157 &amp; RIGHT( Z$37, LEN(Z$37) + 1 - FIND(",",Z$37))))</f>
        <v>drawOpen=,1.2</v>
      </c>
      <c r="AA157" s="81" t="str">
        <f>IF($E157="",
( IF(scriv!AK119&lt;&gt;"", LEFT( scriv!AK119, FIND(",",scriv!AK119)-1) &amp; "=" &amp; $AH157 &amp; RIGHT( scriv!AK119, LEN(scriv!AK119) + 1 - FIND(",",scriv!AK119)),
  IF($AA$36&lt;&gt;"",LEFT( AA$36, FIND(",",AA$36)-1) &amp; "=" &amp; $AH157 &amp; RIGHT( AA$36, LEN(AA$36) + 1 - FIND(",",AA$36)),""))),
IF(scriv!P119&lt;&gt;"", LEFT( scriv!P119, FIND(",",scriv!P119)-1) &amp; "=" &amp; $AH157 &amp; RIGHT( scriv!P119, LEN(scriv!P119) + 1 - FIND(",",scriv!P119)),
LEFT( AA$37, FIND(",",AA$37)-1) &amp; "=" &amp; $AH157 &amp; RIGHT( AA$37, LEN(AA$37) + 1 - FIND(",",AA$37))))</f>
        <v>drawClose=,1.2</v>
      </c>
      <c r="AB157" s="167" t="str">
        <f t="shared" si="47"/>
        <v>noTitle</v>
      </c>
      <c r="AC157" s="167"/>
      <c r="AD157" s="45"/>
      <c r="AE157" s="168"/>
      <c r="AF157" s="169">
        <f>IF(D157="",scriv!B119,"")</f>
        <v>0</v>
      </c>
      <c r="AG157" s="170" t="str">
        <f t="shared" si="50"/>
        <v/>
      </c>
      <c r="AH157" s="169" t="str">
        <f t="shared" si="51"/>
        <v/>
      </c>
      <c r="AI157" s="169" t="str">
        <f t="shared" si="52"/>
        <v/>
      </c>
      <c r="AJ157" s="86">
        <f>ROUNDDOWN( (LEN(scriv!B119)+1) / 2, 0 )</f>
        <v>0</v>
      </c>
      <c r="AK157" s="82">
        <f t="shared" si="53"/>
        <v>0</v>
      </c>
      <c r="AL157" s="82" t="str">
        <f t="shared" si="54"/>
        <v>-</v>
      </c>
      <c r="AM157" s="82" t="str">
        <f t="shared" si="55"/>
        <v>-</v>
      </c>
      <c r="AN157" s="82" t="str">
        <f t="shared" si="56"/>
        <v>-</v>
      </c>
      <c r="AO157" s="82" t="str">
        <f t="shared" si="57"/>
        <v>-</v>
      </c>
      <c r="AP157" s="82" t="str">
        <f t="shared" si="58"/>
        <v>-</v>
      </c>
      <c r="AQ157" s="82" t="str">
        <f t="shared" si="59"/>
        <v>-</v>
      </c>
      <c r="AR157" s="82" t="str">
        <f t="shared" si="60"/>
        <v>-</v>
      </c>
      <c r="AT157" s="82">
        <f t="shared" si="61"/>
        <v>2</v>
      </c>
      <c r="AU157" s="82" t="str">
        <f ca="1">IF(    MAX(OFFSET(AL157,0,0,MATCH("-",AL157:AL$638,0))) = 0,"",
IFERROR(MAX(OFFSET(AL157,0,0,MATCH("-",AL157:AL$638,0))),""))</f>
        <v/>
      </c>
      <c r="AV157" s="82" t="str">
        <f ca="1">IF(    MAX(OFFSET(AM157,0,0,MATCH("-",AM157:AM$638,0))) = 0,"",
IFERROR(MAX(OFFSET(AM157,0,0,MATCH("-",AM157:AM$638,0))),""))</f>
        <v/>
      </c>
      <c r="AW157" s="82" t="str">
        <f ca="1">IF(    MAX(OFFSET(AN157,0,0,MATCH("-",AN157:AN$638,0))) = 0,"",
IFERROR(MAX(OFFSET(AN157,0,0,MATCH("-",AN157:AN$638,0))),""))</f>
        <v/>
      </c>
      <c r="AX157" s="82" t="str">
        <f ca="1">IF(    MAX(OFFSET(AO157,0,0,MATCH("-",AO157:AO$638,0))) = 0,"",
IFERROR(MAX(OFFSET(AO157,0,0,MATCH("-",AO157:AO$638,0))),""))</f>
        <v/>
      </c>
      <c r="AY157" s="82" t="str">
        <f ca="1">IF(    MAX(OFFSET(AP157,0,0,MATCH("-",AP157:AP$638,0))) = 0,"",
IFERROR(MAX(OFFSET(AP157,0,0,MATCH("-",AP157:AP$638,0))),""))</f>
        <v/>
      </c>
      <c r="AZ157" s="82" t="str">
        <f ca="1">IF(    MAX(OFFSET(AQ157,0,0,MATCH("-",AQ157:AQ$638,0))) = 0,"",
IFERROR(MAX(OFFSET(AQ157,0,0,MATCH("-",AQ157:AQ$638,0))),""))</f>
        <v/>
      </c>
      <c r="BA157" s="82" t="str">
        <f ca="1">IF(    MAX(OFFSET(AR157,0,0,MATCH("-",AR157:AR$638,0))) = 0,"",
IFERROR(MAX(OFFSET(AR157,0,0,MATCH("-",AR157:AR$638,0))),""))</f>
        <v/>
      </c>
      <c r="BB157" s="112">
        <f t="shared" ca="1" si="62"/>
        <v>-270</v>
      </c>
      <c r="BC157" s="111" t="str">
        <f t="shared" ca="1" si="63"/>
        <v>Radius</v>
      </c>
      <c r="BD157" s="112">
        <f t="shared" ca="1" si="64"/>
        <v>0</v>
      </c>
      <c r="BE157" s="111">
        <f t="shared" ca="1" si="65"/>
        <v>-150</v>
      </c>
      <c r="BF157" s="113" t="e">
        <f t="shared" ca="1" si="66"/>
        <v>#VALUE!</v>
      </c>
      <c r="BG157" s="113" t="e">
        <f t="shared" ca="1" si="67"/>
        <v>#VALUE!</v>
      </c>
      <c r="BH157" s="112">
        <f t="shared" ca="1" si="68"/>
        <v>2000</v>
      </c>
      <c r="BI157" s="112">
        <f t="shared" ca="1" si="69"/>
        <v>-150</v>
      </c>
      <c r="BJ157" s="157"/>
      <c r="BK157" s="157"/>
      <c r="BL157" s="158" t="str">
        <f>scriv!AM119</f>
        <v/>
      </c>
      <c r="BM157" s="157"/>
      <c r="BN157" s="157" t="str">
        <f t="shared" si="70"/>
        <v>node</v>
      </c>
      <c r="BO157" s="157"/>
      <c r="BP157" s="159">
        <f t="shared" ca="1" si="71"/>
        <v>0</v>
      </c>
      <c r="BQ157" s="159">
        <f t="shared" ca="1" si="72"/>
        <v>0</v>
      </c>
      <c r="BR157" s="159">
        <f t="shared" si="73"/>
        <v>1</v>
      </c>
      <c r="BS157" s="159" t="str">
        <f t="shared" si="74"/>
        <v>symbol</v>
      </c>
      <c r="BT157" s="157" t="str">
        <f ca="1">IF(scriv!V119&lt;&gt;"",scriv!V119,
IF(E157="",IFERROR(VLOOKUP(BL157,$AH$40:$BT$638,39,FALSE),$BT$36),
$BT$37))</f>
        <v>NodeSquare</v>
      </c>
      <c r="BU157" s="166">
        <f t="shared" ca="1" si="75"/>
        <v>2000</v>
      </c>
      <c r="BV157" s="166">
        <f t="shared" ca="1" si="76"/>
        <v>-150</v>
      </c>
      <c r="BW157" s="166">
        <f t="shared" ca="1" si="77"/>
        <v>0</v>
      </c>
      <c r="BX157" s="166">
        <f t="shared" ca="1" si="78"/>
        <v>0</v>
      </c>
      <c r="BY157" s="180" t="str">
        <f t="shared" si="79"/>
        <v/>
      </c>
      <c r="BZ157" s="180" t="str">
        <f t="shared" si="80"/>
        <v/>
      </c>
      <c r="CA157" s="81" t="str">
        <f>IF(scriv!E119&lt;&gt;"",scriv!E119,"")</f>
        <v/>
      </c>
      <c r="CB157" s="82">
        <f t="shared" si="49"/>
        <v>0</v>
      </c>
      <c r="CC157" s="82">
        <f t="shared" si="81"/>
        <v>0</v>
      </c>
      <c r="CD157" s="82" t="str">
        <f t="shared" si="82"/>
        <v>-</v>
      </c>
      <c r="CE157" s="82" t="str">
        <f t="shared" si="83"/>
        <v>-</v>
      </c>
      <c r="CF157" s="82" t="str">
        <f t="shared" si="84"/>
        <v>-</v>
      </c>
      <c r="CG157" s="82" t="str">
        <f t="shared" si="85"/>
        <v>-</v>
      </c>
      <c r="CH157" s="82" t="str">
        <f t="shared" si="86"/>
        <v>-</v>
      </c>
      <c r="CI157" s="82" t="str">
        <f t="shared" si="87"/>
        <v>-</v>
      </c>
      <c r="CJ157" s="82" t="str">
        <f t="shared" si="88"/>
        <v>-</v>
      </c>
      <c r="CK157" s="82" t="str">
        <f t="shared" si="89"/>
        <v>-</v>
      </c>
    </row>
    <row r="158" spans="1:89" s="82" customFormat="1" ht="18" customHeight="1">
      <c r="A158" s="81" t="str">
        <f>scriv!AL120</f>
        <v/>
      </c>
      <c r="B158" s="81" t="str">
        <f>IF(scriv!D120&lt;&gt;"",scriv!D120,"")</f>
        <v/>
      </c>
      <c r="C158" s="81" t="str">
        <f>IF( scriv!AP120&lt;&gt;"", IF(D158&lt;&gt;"","connection ","")&amp;scriv!AP120,IF(D158&lt;&gt;"","connection",""))</f>
        <v/>
      </c>
      <c r="D158" s="82" t="str">
        <f>scriv!AN120</f>
        <v/>
      </c>
      <c r="E158" s="82" t="str">
        <f>scriv!AO120</f>
        <v/>
      </c>
      <c r="F158" s="156">
        <f>ROW()</f>
        <v>158</v>
      </c>
      <c r="G158" s="288">
        <f>scriv!AC120</f>
        <v>0</v>
      </c>
      <c r="H158" s="288">
        <f>scriv!AD120</f>
        <v>0</v>
      </c>
      <c r="I158" s="81" t="str">
        <f>IF(scriv!AE120&lt;&gt;"",scriv!AE120,J158)</f>
        <v/>
      </c>
      <c r="J158" s="81" t="str">
        <f>IF(scriv!AF120&lt;&gt;"",scriv!AF120,"")</f>
        <v/>
      </c>
      <c r="K158" s="82" t="str">
        <f>IF(scriv!Y120&lt;&gt;"",scriv!Y120,$K$36)</f>
        <v>none</v>
      </c>
      <c r="L158" s="82">
        <f>IF(scriv!Z120&lt;&gt;"",scriv!Z120,$L$36)</f>
        <v>0</v>
      </c>
      <c r="M158" s="82" t="str">
        <f>IF(scriv!AA120&lt;&gt;"",scriv!AA120,$M$36)</f>
        <v>OpenClose</v>
      </c>
      <c r="N158" s="82">
        <f>IF(scriv!AB120&lt;&gt;"",scriv!AB120,$N$36)</f>
        <v>0</v>
      </c>
      <c r="O158" s="119" t="str">
        <f t="shared" si="48"/>
        <v/>
      </c>
      <c r="P158" s="81" t="str">
        <f>IF(scriv!I120&lt;&gt;"",scriv!I120,"")</f>
        <v/>
      </c>
      <c r="Q158" s="81" t="str">
        <f>IF(scriv!J120&lt;&gt;"",scriv!J120,"")</f>
        <v/>
      </c>
      <c r="R158" s="81">
        <f>IF(scriv!K120&lt;&gt;"",scriv!K120,
IF(I158&lt;&gt;"",1,$R$36))</f>
        <v>1</v>
      </c>
      <c r="S158" s="81" t="str">
        <f>IF(scriv!L120&lt;&gt;"",scriv!L120,
IF(scriv!AF120&lt;&gt;"",$S$36,"none"))</f>
        <v>none</v>
      </c>
      <c r="T158" s="81" t="str">
        <f>IF(scriv!Q120&lt;&gt;"",scriv!Q120,"")</f>
        <v/>
      </c>
      <c r="U158" s="81" t="str">
        <f>IF(scriv!R120&lt;&gt;"",scriv!R120,"")</f>
        <v/>
      </c>
      <c r="V158" s="81" t="str">
        <f>IF(scriv!S120&lt;&gt;"",scriv!S120,"")</f>
        <v/>
      </c>
      <c r="W158" s="81" t="str">
        <f>IF(scriv!T120&lt;&gt;"",scriv!T120,"")</f>
        <v/>
      </c>
      <c r="X158" s="81" t="str">
        <f>IF($E158="",
( IF(scriv!AH120&lt;&gt;"", LEFT( scriv!AH120, FIND(",",scriv!AH120)-1) &amp; "=" &amp; $AH158 &amp; RIGHT( scriv!AH120, LEN(scriv!AH120) + 1 - FIND(",",scriv!AH120)),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IF(scriv!AI120&lt;&gt;"", LEFT( scriv!AI120, FIND(",",scriv!AI120)-1) &amp; "=" &amp; $AH158 &amp; RIGHT( scriv!AI120, LEN(scriv!AI120) + 1 - FIND(",",scriv!AI120)),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IF(scriv!AJ120&lt;&gt;"", LEFT( scriv!AJ120, FIND(",",scriv!AJ120)-1) &amp; "=" &amp; $AH158 &amp; RIGHT( scriv!AJ120, LEN(scriv!AJ120) + 1 - FIND(",",scriv!AJ120)),
  IF($Z$36&lt;&gt;"",LEFT( Z$36, FIND(",",Z$36)-1) &amp; "=" &amp; $AH158 &amp; RIGHT( Z$36, LEN(Z$36) + 1 - FIND(",",Z$36)),""))),
IF(scriv!O120&lt;&gt;"", LEFT( scriv!O120, FIND(",",scriv!O120)-1) &amp; "=" &amp; $AH158 &amp; RIGHT( scriv!O120, LEN(scriv!O120) + 1 - FIND(",",scriv!O120)),
LEFT( Z$37, FIND(",",Z$37)-1) &amp; "=" &amp; $AH158 &amp; RIGHT( Z$37, LEN(Z$37) + 1 - FIND(",",Z$37))))</f>
        <v>drawOpen=,1.2</v>
      </c>
      <c r="AA158" s="81" t="str">
        <f>IF($E158="",
( IF(scriv!AK120&lt;&gt;"", LEFT( scriv!AK120, FIND(",",scriv!AK120)-1) &amp; "=" &amp; $AH158 &amp; RIGHT( scriv!AK120, LEN(scriv!AK120) + 1 - FIND(",",scriv!AK120)),
  IF($AA$36&lt;&gt;"",LEFT( AA$36, FIND(",",AA$36)-1) &amp; "=" &amp; $AH158 &amp; RIGHT( AA$36, LEN(AA$36) + 1 - FIND(",",AA$36)),""))),
IF(scriv!P120&lt;&gt;"", LEFT( scriv!P120, FIND(",",scriv!P120)-1) &amp; "=" &amp; $AH158 &amp; RIGHT( scriv!P120, LEN(scriv!P120) + 1 - FIND(",",scriv!P120)),
LEFT( AA$37, FIND(",",AA$37)-1) &amp; "=" &amp; $AH158 &amp; RIGHT( AA$37, LEN(AA$37) + 1 - FIND(",",AA$37))))</f>
        <v>drawClose=,1.2</v>
      </c>
      <c r="AB158" s="167" t="str">
        <f t="shared" si="47"/>
        <v>noTitle</v>
      </c>
      <c r="AC158" s="167"/>
      <c r="AD158" s="45"/>
      <c r="AE158" s="168"/>
      <c r="AF158" s="169">
        <f>IF(D158="",scriv!B120,"")</f>
        <v>0</v>
      </c>
      <c r="AG158" s="170" t="str">
        <f t="shared" si="50"/>
        <v/>
      </c>
      <c r="AH158" s="169" t="str">
        <f t="shared" si="51"/>
        <v/>
      </c>
      <c r="AI158" s="169" t="str">
        <f t="shared" si="52"/>
        <v/>
      </c>
      <c r="AJ158" s="86">
        <f>ROUNDDOWN( (LEN(scriv!B120)+1) / 2, 0 )</f>
        <v>0</v>
      </c>
      <c r="AK158" s="82">
        <f t="shared" si="53"/>
        <v>0</v>
      </c>
      <c r="AL158" s="82" t="str">
        <f t="shared" si="54"/>
        <v>-</v>
      </c>
      <c r="AM158" s="82" t="str">
        <f t="shared" si="55"/>
        <v>-</v>
      </c>
      <c r="AN158" s="82" t="str">
        <f t="shared" si="56"/>
        <v>-</v>
      </c>
      <c r="AO158" s="82" t="str">
        <f t="shared" si="57"/>
        <v>-</v>
      </c>
      <c r="AP158" s="82" t="str">
        <f t="shared" si="58"/>
        <v>-</v>
      </c>
      <c r="AQ158" s="82" t="str">
        <f t="shared" si="59"/>
        <v>-</v>
      </c>
      <c r="AR158" s="82" t="str">
        <f t="shared" si="60"/>
        <v>-</v>
      </c>
      <c r="AT158" s="82">
        <f t="shared" si="61"/>
        <v>2</v>
      </c>
      <c r="AU158" s="82" t="str">
        <f ca="1">IF(    MAX(OFFSET(AL158,0,0,MATCH("-",AL158:AL$638,0))) = 0,"",
IFERROR(MAX(OFFSET(AL158,0,0,MATCH("-",AL158:AL$638,0))),""))</f>
        <v/>
      </c>
      <c r="AV158" s="82" t="str">
        <f ca="1">IF(    MAX(OFFSET(AM158,0,0,MATCH("-",AM158:AM$638,0))) = 0,"",
IFERROR(MAX(OFFSET(AM158,0,0,MATCH("-",AM158:AM$638,0))),""))</f>
        <v/>
      </c>
      <c r="AW158" s="82" t="str">
        <f ca="1">IF(    MAX(OFFSET(AN158,0,0,MATCH("-",AN158:AN$638,0))) = 0,"",
IFERROR(MAX(OFFSET(AN158,0,0,MATCH("-",AN158:AN$638,0))),""))</f>
        <v/>
      </c>
      <c r="AX158" s="82" t="str">
        <f ca="1">IF(    MAX(OFFSET(AO158,0,0,MATCH("-",AO158:AO$638,0))) = 0,"",
IFERROR(MAX(OFFSET(AO158,0,0,MATCH("-",AO158:AO$638,0))),""))</f>
        <v/>
      </c>
      <c r="AY158" s="82" t="str">
        <f ca="1">IF(    MAX(OFFSET(AP158,0,0,MATCH("-",AP158:AP$638,0))) = 0,"",
IFERROR(MAX(OFFSET(AP158,0,0,MATCH("-",AP158:AP$638,0))),""))</f>
        <v/>
      </c>
      <c r="AZ158" s="82" t="str">
        <f ca="1">IF(    MAX(OFFSET(AQ158,0,0,MATCH("-",AQ158:AQ$638,0))) = 0,"",
IFERROR(MAX(OFFSET(AQ158,0,0,MATCH("-",AQ158:AQ$638,0))),""))</f>
        <v/>
      </c>
      <c r="BA158" s="82" t="str">
        <f ca="1">IF(    MAX(OFFSET(AR158,0,0,MATCH("-",AR158:AR$638,0))) = 0,"",
IFERROR(MAX(OFFSET(AR158,0,0,MATCH("-",AR158:AR$638,0))),""))</f>
        <v/>
      </c>
      <c r="BB158" s="112">
        <f t="shared" ca="1" si="62"/>
        <v>-270</v>
      </c>
      <c r="BC158" s="111" t="str">
        <f t="shared" ca="1" si="63"/>
        <v>Radius</v>
      </c>
      <c r="BD158" s="112">
        <f t="shared" ca="1" si="64"/>
        <v>0</v>
      </c>
      <c r="BE158" s="111">
        <f t="shared" ca="1" si="65"/>
        <v>-150</v>
      </c>
      <c r="BF158" s="113" t="e">
        <f t="shared" ca="1" si="66"/>
        <v>#VALUE!</v>
      </c>
      <c r="BG158" s="113" t="e">
        <f t="shared" ca="1" si="67"/>
        <v>#VALUE!</v>
      </c>
      <c r="BH158" s="112">
        <f t="shared" ca="1" si="68"/>
        <v>2000</v>
      </c>
      <c r="BI158" s="112">
        <f t="shared" ca="1" si="69"/>
        <v>-150</v>
      </c>
      <c r="BJ158" s="157"/>
      <c r="BK158" s="157"/>
      <c r="BL158" s="158" t="str">
        <f>scriv!AM120</f>
        <v/>
      </c>
      <c r="BM158" s="157"/>
      <c r="BN158" s="157" t="str">
        <f t="shared" si="70"/>
        <v>node</v>
      </c>
      <c r="BO158" s="157"/>
      <c r="BP158" s="159">
        <f t="shared" ca="1" si="71"/>
        <v>0</v>
      </c>
      <c r="BQ158" s="159">
        <f t="shared" ca="1" si="72"/>
        <v>0</v>
      </c>
      <c r="BR158" s="159">
        <f t="shared" si="73"/>
        <v>1</v>
      </c>
      <c r="BS158" s="159" t="str">
        <f t="shared" si="74"/>
        <v>symbol</v>
      </c>
      <c r="BT158" s="157" t="str">
        <f ca="1">IF(scriv!V120&lt;&gt;"",scriv!V120,
IF(E158="",IFERROR(VLOOKUP(BL158,$AH$40:$BT$638,39,FALSE),$BT$36),
$BT$37))</f>
        <v>NodeSquare</v>
      </c>
      <c r="BU158" s="166">
        <f t="shared" ca="1" si="75"/>
        <v>2000</v>
      </c>
      <c r="BV158" s="166">
        <f t="shared" ca="1" si="76"/>
        <v>-150</v>
      </c>
      <c r="BW158" s="166">
        <f t="shared" ca="1" si="77"/>
        <v>0</v>
      </c>
      <c r="BX158" s="166">
        <f t="shared" ca="1" si="78"/>
        <v>0</v>
      </c>
      <c r="BY158" s="180" t="str">
        <f t="shared" si="79"/>
        <v/>
      </c>
      <c r="BZ158" s="180" t="str">
        <f t="shared" si="80"/>
        <v/>
      </c>
      <c r="CA158" s="81" t="str">
        <f>IF(scriv!E120&lt;&gt;"",scriv!E120,"")</f>
        <v/>
      </c>
      <c r="CB158" s="82">
        <f t="shared" si="49"/>
        <v>0</v>
      </c>
      <c r="CC158" s="82">
        <f t="shared" si="81"/>
        <v>0</v>
      </c>
      <c r="CD158" s="82" t="str">
        <f t="shared" si="82"/>
        <v>-</v>
      </c>
      <c r="CE158" s="82" t="str">
        <f t="shared" si="83"/>
        <v>-</v>
      </c>
      <c r="CF158" s="82" t="str">
        <f t="shared" si="84"/>
        <v>-</v>
      </c>
      <c r="CG158" s="82" t="str">
        <f t="shared" si="85"/>
        <v>-</v>
      </c>
      <c r="CH158" s="82" t="str">
        <f t="shared" si="86"/>
        <v>-</v>
      </c>
      <c r="CI158" s="82" t="str">
        <f t="shared" si="87"/>
        <v>-</v>
      </c>
      <c r="CJ158" s="82" t="str">
        <f t="shared" si="88"/>
        <v>-</v>
      </c>
      <c r="CK158" s="82" t="str">
        <f t="shared" si="89"/>
        <v>-</v>
      </c>
    </row>
    <row r="159" spans="1:89" s="82" customFormat="1" ht="18" customHeight="1">
      <c r="A159" s="81" t="str">
        <f>scriv!AL121</f>
        <v/>
      </c>
      <c r="B159" s="81" t="str">
        <f>IF(scriv!D121&lt;&gt;"",scriv!D121,"")</f>
        <v/>
      </c>
      <c r="C159" s="81" t="str">
        <f>IF( scriv!AP121&lt;&gt;"", IF(D159&lt;&gt;"","connection ","")&amp;scriv!AP121,IF(D159&lt;&gt;"","connection",""))</f>
        <v/>
      </c>
      <c r="D159" s="82" t="str">
        <f>scriv!AN121</f>
        <v/>
      </c>
      <c r="E159" s="82" t="str">
        <f>scriv!AO121</f>
        <v/>
      </c>
      <c r="F159" s="156">
        <f>ROW()</f>
        <v>159</v>
      </c>
      <c r="G159" s="288">
        <f>scriv!AC121</f>
        <v>0</v>
      </c>
      <c r="H159" s="288">
        <f>scriv!AD121</f>
        <v>0</v>
      </c>
      <c r="I159" s="81" t="str">
        <f>IF(scriv!AE121&lt;&gt;"",scriv!AE121,J159)</f>
        <v/>
      </c>
      <c r="J159" s="81" t="str">
        <f>IF(scriv!AF121&lt;&gt;"",scriv!AF121,"")</f>
        <v/>
      </c>
      <c r="K159" s="82" t="str">
        <f>IF(scriv!Y121&lt;&gt;"",scriv!Y121,$K$36)</f>
        <v>none</v>
      </c>
      <c r="L159" s="82">
        <f>IF(scriv!Z121&lt;&gt;"",scriv!Z121,$L$36)</f>
        <v>0</v>
      </c>
      <c r="M159" s="82" t="str">
        <f>IF(scriv!AA121&lt;&gt;"",scriv!AA121,$M$36)</f>
        <v>OpenClose</v>
      </c>
      <c r="N159" s="82">
        <f>IF(scriv!AB121&lt;&gt;"",scriv!AB121,$N$36)</f>
        <v>0</v>
      </c>
      <c r="O159" s="119" t="str">
        <f t="shared" si="48"/>
        <v/>
      </c>
      <c r="P159" s="81" t="str">
        <f>IF(scriv!I121&lt;&gt;"",scriv!I121,"")</f>
        <v/>
      </c>
      <c r="Q159" s="81" t="str">
        <f>IF(scriv!J121&lt;&gt;"",scriv!J121,"")</f>
        <v/>
      </c>
      <c r="R159" s="81">
        <f>IF(scriv!K121&lt;&gt;"",scriv!K121,
IF(I159&lt;&gt;"",1,$R$36))</f>
        <v>1</v>
      </c>
      <c r="S159" s="81" t="str">
        <f>IF(scriv!L121&lt;&gt;"",scriv!L121,
IF(scriv!AF121&lt;&gt;"",$S$36,"none"))</f>
        <v>none</v>
      </c>
      <c r="T159" s="81" t="str">
        <f>IF(scriv!Q121&lt;&gt;"",scriv!Q121,"")</f>
        <v/>
      </c>
      <c r="U159" s="81" t="str">
        <f>IF(scriv!R121&lt;&gt;"",scriv!R121,"")</f>
        <v/>
      </c>
      <c r="V159" s="81" t="str">
        <f>IF(scriv!S121&lt;&gt;"",scriv!S121,"")</f>
        <v/>
      </c>
      <c r="W159" s="81" t="str">
        <f>IF(scriv!T121&lt;&gt;"",scriv!T121,"")</f>
        <v/>
      </c>
      <c r="X159" s="81" t="str">
        <f>IF($E159="",
( IF(scriv!AH121&lt;&gt;"", LEFT( scriv!AH121, FIND(",",scriv!AH121)-1) &amp; "=" &amp; $AH159 &amp; RIGHT( scriv!AH121, LEN(scriv!AH121) + 1 - FIND(",",scriv!AH121)),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IF(scriv!AI121&lt;&gt;"", LEFT( scriv!AI121, FIND(",",scriv!AI121)-1) &amp; "=" &amp; $AH159 &amp; RIGHT( scriv!AI121, LEN(scriv!AI121) + 1 - FIND(",",scriv!AI121)),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IF(scriv!AJ121&lt;&gt;"", LEFT( scriv!AJ121, FIND(",",scriv!AJ121)-1) &amp; "=" &amp; $AH159 &amp; RIGHT( scriv!AJ121, LEN(scriv!AJ121) + 1 - FIND(",",scriv!AJ121)),
  IF($Z$36&lt;&gt;"",LEFT( Z$36, FIND(",",Z$36)-1) &amp; "=" &amp; $AH159 &amp; RIGHT( Z$36, LEN(Z$36) + 1 - FIND(",",Z$36)),""))),
IF(scriv!O121&lt;&gt;"", LEFT( scriv!O121, FIND(",",scriv!O121)-1) &amp; "=" &amp; $AH159 &amp; RIGHT( scriv!O121, LEN(scriv!O121) + 1 - FIND(",",scriv!O121)),
LEFT( Z$37, FIND(",",Z$37)-1) &amp; "=" &amp; $AH159 &amp; RIGHT( Z$37, LEN(Z$37) + 1 - FIND(",",Z$37))))</f>
        <v>drawOpen=,1.2</v>
      </c>
      <c r="AA159" s="81" t="str">
        <f>IF($E159="",
( IF(scriv!AK121&lt;&gt;"", LEFT( scriv!AK121, FIND(",",scriv!AK121)-1) &amp; "=" &amp; $AH159 &amp; RIGHT( scriv!AK121, LEN(scriv!AK121) + 1 - FIND(",",scriv!AK121)),
  IF($AA$36&lt;&gt;"",LEFT( AA$36, FIND(",",AA$36)-1) &amp; "=" &amp; $AH159 &amp; RIGHT( AA$36, LEN(AA$36) + 1 - FIND(",",AA$36)),""))),
IF(scriv!P121&lt;&gt;"", LEFT( scriv!P121, FIND(",",scriv!P121)-1) &amp; "=" &amp; $AH159 &amp; RIGHT( scriv!P121, LEN(scriv!P121) + 1 - FIND(",",scriv!P121)),
LEFT( AA$37, FIND(",",AA$37)-1) &amp; "=" &amp; $AH159 &amp; RIGHT( AA$37, LEN(AA$37) + 1 - FIND(",",AA$37))))</f>
        <v>drawClose=,1.2</v>
      </c>
      <c r="AB159" s="167" t="str">
        <f t="shared" si="47"/>
        <v>noTitle</v>
      </c>
      <c r="AC159" s="167"/>
      <c r="AD159" s="45"/>
      <c r="AE159" s="168"/>
      <c r="AF159" s="169">
        <f>IF(D159="",scriv!B121,"")</f>
        <v>0</v>
      </c>
      <c r="AG159" s="170" t="str">
        <f t="shared" si="50"/>
        <v/>
      </c>
      <c r="AH159" s="169" t="str">
        <f t="shared" si="51"/>
        <v/>
      </c>
      <c r="AI159" s="169" t="str">
        <f t="shared" si="52"/>
        <v/>
      </c>
      <c r="AJ159" s="86">
        <f>ROUNDDOWN( (LEN(scriv!B121)+1) / 2, 0 )</f>
        <v>0</v>
      </c>
      <c r="AK159" s="82">
        <f t="shared" si="53"/>
        <v>0</v>
      </c>
      <c r="AL159" s="82" t="str">
        <f t="shared" si="54"/>
        <v>-</v>
      </c>
      <c r="AM159" s="82" t="str">
        <f t="shared" si="55"/>
        <v>-</v>
      </c>
      <c r="AN159" s="82" t="str">
        <f t="shared" si="56"/>
        <v>-</v>
      </c>
      <c r="AO159" s="82" t="str">
        <f t="shared" si="57"/>
        <v>-</v>
      </c>
      <c r="AP159" s="82" t="str">
        <f t="shared" si="58"/>
        <v>-</v>
      </c>
      <c r="AQ159" s="82" t="str">
        <f t="shared" si="59"/>
        <v>-</v>
      </c>
      <c r="AR159" s="82" t="str">
        <f t="shared" si="60"/>
        <v>-</v>
      </c>
      <c r="AT159" s="82">
        <f t="shared" si="61"/>
        <v>2</v>
      </c>
      <c r="AU159" s="82" t="str">
        <f ca="1">IF(    MAX(OFFSET(AL159,0,0,MATCH("-",AL159:AL$638,0))) = 0,"",
IFERROR(MAX(OFFSET(AL159,0,0,MATCH("-",AL159:AL$638,0))),""))</f>
        <v/>
      </c>
      <c r="AV159" s="82" t="str">
        <f ca="1">IF(    MAX(OFFSET(AM159,0,0,MATCH("-",AM159:AM$638,0))) = 0,"",
IFERROR(MAX(OFFSET(AM159,0,0,MATCH("-",AM159:AM$638,0))),""))</f>
        <v/>
      </c>
      <c r="AW159" s="82" t="str">
        <f ca="1">IF(    MAX(OFFSET(AN159,0,0,MATCH("-",AN159:AN$638,0))) = 0,"",
IFERROR(MAX(OFFSET(AN159,0,0,MATCH("-",AN159:AN$638,0))),""))</f>
        <v/>
      </c>
      <c r="AX159" s="82" t="str">
        <f ca="1">IF(    MAX(OFFSET(AO159,0,0,MATCH("-",AO159:AO$638,0))) = 0,"",
IFERROR(MAX(OFFSET(AO159,0,0,MATCH("-",AO159:AO$638,0))),""))</f>
        <v/>
      </c>
      <c r="AY159" s="82" t="str">
        <f ca="1">IF(    MAX(OFFSET(AP159,0,0,MATCH("-",AP159:AP$638,0))) = 0,"",
IFERROR(MAX(OFFSET(AP159,0,0,MATCH("-",AP159:AP$638,0))),""))</f>
        <v/>
      </c>
      <c r="AZ159" s="82" t="str">
        <f ca="1">IF(    MAX(OFFSET(AQ159,0,0,MATCH("-",AQ159:AQ$638,0))) = 0,"",
IFERROR(MAX(OFFSET(AQ159,0,0,MATCH("-",AQ159:AQ$638,0))),""))</f>
        <v/>
      </c>
      <c r="BA159" s="82" t="str">
        <f ca="1">IF(    MAX(OFFSET(AR159,0,0,MATCH("-",AR159:AR$638,0))) = 0,"",
IFERROR(MAX(OFFSET(AR159,0,0,MATCH("-",AR159:AR$638,0))),""))</f>
        <v/>
      </c>
      <c r="BB159" s="112">
        <f t="shared" ca="1" si="62"/>
        <v>-270</v>
      </c>
      <c r="BC159" s="111" t="str">
        <f t="shared" ca="1" si="63"/>
        <v>Radius</v>
      </c>
      <c r="BD159" s="112">
        <f t="shared" ca="1" si="64"/>
        <v>0</v>
      </c>
      <c r="BE159" s="111">
        <f t="shared" ca="1" si="65"/>
        <v>-150</v>
      </c>
      <c r="BF159" s="113" t="e">
        <f t="shared" ca="1" si="66"/>
        <v>#VALUE!</v>
      </c>
      <c r="BG159" s="113" t="e">
        <f t="shared" ca="1" si="67"/>
        <v>#VALUE!</v>
      </c>
      <c r="BH159" s="112">
        <f t="shared" ca="1" si="68"/>
        <v>2000</v>
      </c>
      <c r="BI159" s="112">
        <f t="shared" ca="1" si="69"/>
        <v>-150</v>
      </c>
      <c r="BJ159" s="157"/>
      <c r="BK159" s="157"/>
      <c r="BL159" s="158" t="str">
        <f>scriv!AM121</f>
        <v/>
      </c>
      <c r="BM159" s="157"/>
      <c r="BN159" s="157" t="str">
        <f t="shared" si="70"/>
        <v>node</v>
      </c>
      <c r="BO159" s="157"/>
      <c r="BP159" s="159">
        <f t="shared" ca="1" si="71"/>
        <v>0</v>
      </c>
      <c r="BQ159" s="159">
        <f t="shared" ca="1" si="72"/>
        <v>0</v>
      </c>
      <c r="BR159" s="159">
        <f t="shared" si="73"/>
        <v>1</v>
      </c>
      <c r="BS159" s="159" t="str">
        <f t="shared" si="74"/>
        <v>symbol</v>
      </c>
      <c r="BT159" s="157" t="str">
        <f ca="1">IF(scriv!V121&lt;&gt;"",scriv!V121,
IF(E159="",IFERROR(VLOOKUP(BL159,$AH$40:$BT$638,39,FALSE),$BT$36),
$BT$37))</f>
        <v>NodeSquare</v>
      </c>
      <c r="BU159" s="166">
        <f t="shared" ca="1" si="75"/>
        <v>2000</v>
      </c>
      <c r="BV159" s="166">
        <f t="shared" ca="1" si="76"/>
        <v>-150</v>
      </c>
      <c r="BW159" s="166">
        <f t="shared" ca="1" si="77"/>
        <v>0</v>
      </c>
      <c r="BX159" s="166">
        <f t="shared" ca="1" si="78"/>
        <v>0</v>
      </c>
      <c r="BY159" s="180" t="str">
        <f t="shared" si="79"/>
        <v/>
      </c>
      <c r="BZ159" s="180" t="str">
        <f t="shared" si="80"/>
        <v/>
      </c>
      <c r="CA159" s="81" t="str">
        <f>IF(scriv!E121&lt;&gt;"",scriv!E121,"")</f>
        <v/>
      </c>
      <c r="CB159" s="82">
        <f t="shared" si="49"/>
        <v>0</v>
      </c>
      <c r="CC159" s="82">
        <f t="shared" si="81"/>
        <v>0</v>
      </c>
      <c r="CD159" s="82" t="str">
        <f t="shared" si="82"/>
        <v>-</v>
      </c>
      <c r="CE159" s="82" t="str">
        <f t="shared" si="83"/>
        <v>-</v>
      </c>
      <c r="CF159" s="82" t="str">
        <f t="shared" si="84"/>
        <v>-</v>
      </c>
      <c r="CG159" s="82" t="str">
        <f t="shared" si="85"/>
        <v>-</v>
      </c>
      <c r="CH159" s="82" t="str">
        <f t="shared" si="86"/>
        <v>-</v>
      </c>
      <c r="CI159" s="82" t="str">
        <f t="shared" si="87"/>
        <v>-</v>
      </c>
      <c r="CJ159" s="82" t="str">
        <f t="shared" si="88"/>
        <v>-</v>
      </c>
      <c r="CK159" s="82" t="str">
        <f t="shared" si="89"/>
        <v>-</v>
      </c>
    </row>
    <row r="160" spans="1:89" s="82" customFormat="1" ht="18" customHeight="1">
      <c r="A160" s="81" t="str">
        <f>scriv!AL122</f>
        <v/>
      </c>
      <c r="B160" s="81" t="str">
        <f>IF(scriv!D122&lt;&gt;"",scriv!D122,"")</f>
        <v/>
      </c>
      <c r="C160" s="81" t="str">
        <f>IF( scriv!AP122&lt;&gt;"", IF(D160&lt;&gt;"","connection ","")&amp;scriv!AP122,IF(D160&lt;&gt;"","connection",""))</f>
        <v/>
      </c>
      <c r="D160" s="82" t="str">
        <f>scriv!AN122</f>
        <v/>
      </c>
      <c r="E160" s="82" t="str">
        <f>scriv!AO122</f>
        <v/>
      </c>
      <c r="F160" s="156">
        <f>ROW()</f>
        <v>160</v>
      </c>
      <c r="G160" s="288">
        <f>scriv!AC122</f>
        <v>0</v>
      </c>
      <c r="H160" s="288">
        <f>scriv!AD122</f>
        <v>0</v>
      </c>
      <c r="I160" s="81" t="str">
        <f>IF(scriv!AE122&lt;&gt;"",scriv!AE122,J160)</f>
        <v/>
      </c>
      <c r="J160" s="81" t="str">
        <f>IF(scriv!AF122&lt;&gt;"",scriv!AF122,"")</f>
        <v/>
      </c>
      <c r="K160" s="82" t="str">
        <f>IF(scriv!Y122&lt;&gt;"",scriv!Y122,$K$36)</f>
        <v>none</v>
      </c>
      <c r="L160" s="82">
        <f>IF(scriv!Z122&lt;&gt;"",scriv!Z122,$L$36)</f>
        <v>0</v>
      </c>
      <c r="M160" s="82" t="str">
        <f>IF(scriv!AA122&lt;&gt;"",scriv!AA122,$M$36)</f>
        <v>OpenClose</v>
      </c>
      <c r="N160" s="82">
        <f>IF(scriv!AB122&lt;&gt;"",scriv!AB122,$N$36)</f>
        <v>0</v>
      </c>
      <c r="O160" s="119" t="str">
        <f t="shared" si="48"/>
        <v/>
      </c>
      <c r="P160" s="81" t="str">
        <f>IF(scriv!I122&lt;&gt;"",scriv!I122,"")</f>
        <v/>
      </c>
      <c r="Q160" s="81" t="str">
        <f>IF(scriv!J122&lt;&gt;"",scriv!J122,"")</f>
        <v/>
      </c>
      <c r="R160" s="81">
        <f>IF(scriv!K122&lt;&gt;"",scriv!K122,
IF(I160&lt;&gt;"",1,$R$36))</f>
        <v>1</v>
      </c>
      <c r="S160" s="81" t="str">
        <f>IF(scriv!L122&lt;&gt;"",scriv!L122,
IF(scriv!AF122&lt;&gt;"",$S$36,"none"))</f>
        <v>none</v>
      </c>
      <c r="T160" s="81" t="str">
        <f>IF(scriv!Q122&lt;&gt;"",scriv!Q122,"")</f>
        <v/>
      </c>
      <c r="U160" s="81" t="str">
        <f>IF(scriv!R122&lt;&gt;"",scriv!R122,"")</f>
        <v/>
      </c>
      <c r="V160" s="81" t="str">
        <f>IF(scriv!S122&lt;&gt;"",scriv!S122,"")</f>
        <v/>
      </c>
      <c r="W160" s="81" t="str">
        <f>IF(scriv!T122&lt;&gt;"",scriv!T122,"")</f>
        <v/>
      </c>
      <c r="X160" s="81" t="str">
        <f>IF($E160="",
( IF(scriv!AH122&lt;&gt;"", LEFT( scriv!AH122, FIND(",",scriv!AH122)-1) &amp; "=" &amp; $AH160 &amp; RIGHT( scriv!AH122, LEN(scriv!AH122) + 1 - FIND(",",scriv!AH122)),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IF(scriv!AI122&lt;&gt;"", LEFT( scriv!AI122, FIND(",",scriv!AI122)-1) &amp; "=" &amp; $AH160 &amp; RIGHT( scriv!AI122, LEN(scriv!AI122) + 1 - FIND(",",scriv!AI122)),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IF(scriv!AJ122&lt;&gt;"", LEFT( scriv!AJ122, FIND(",",scriv!AJ122)-1) &amp; "=" &amp; $AH160 &amp; RIGHT( scriv!AJ122, LEN(scriv!AJ122) + 1 - FIND(",",scriv!AJ122)),
  IF($Z$36&lt;&gt;"",LEFT( Z$36, FIND(",",Z$36)-1) &amp; "=" &amp; $AH160 &amp; RIGHT( Z$36, LEN(Z$36) + 1 - FIND(",",Z$36)),""))),
IF(scriv!O122&lt;&gt;"", LEFT( scriv!O122, FIND(",",scriv!O122)-1) &amp; "=" &amp; $AH160 &amp; RIGHT( scriv!O122, LEN(scriv!O122) + 1 - FIND(",",scriv!O122)),
LEFT( Z$37, FIND(",",Z$37)-1) &amp; "=" &amp; $AH160 &amp; RIGHT( Z$37, LEN(Z$37) + 1 - FIND(",",Z$37))))</f>
        <v>drawOpen=,1.2</v>
      </c>
      <c r="AA160" s="81" t="str">
        <f>IF($E160="",
( IF(scriv!AK122&lt;&gt;"", LEFT( scriv!AK122, FIND(",",scriv!AK122)-1) &amp; "=" &amp; $AH160 &amp; RIGHT( scriv!AK122, LEN(scriv!AK122) + 1 - FIND(",",scriv!AK122)),
  IF($AA$36&lt;&gt;"",LEFT( AA$36, FIND(",",AA$36)-1) &amp; "=" &amp; $AH160 &amp; RIGHT( AA$36, LEN(AA$36) + 1 - FIND(",",AA$36)),""))),
IF(scriv!P122&lt;&gt;"", LEFT( scriv!P122, FIND(",",scriv!P122)-1) &amp; "=" &amp; $AH160 &amp; RIGHT( scriv!P122, LEN(scriv!P122) + 1 - FIND(",",scriv!P122)),
LEFT( AA$37, FIND(",",AA$37)-1) &amp; "=" &amp; $AH160 &amp; RIGHT( AA$37, LEN(AA$37) + 1 - FIND(",",AA$37))))</f>
        <v>drawClose=,1.2</v>
      </c>
      <c r="AB160" s="167" t="str">
        <f t="shared" si="47"/>
        <v>noTitle</v>
      </c>
      <c r="AC160" s="167"/>
      <c r="AD160" s="45"/>
      <c r="AE160" s="168"/>
      <c r="AF160" s="169">
        <f>IF(D160="",scriv!B122,"")</f>
        <v>0</v>
      </c>
      <c r="AG160" s="170" t="str">
        <f t="shared" si="50"/>
        <v/>
      </c>
      <c r="AH160" s="169" t="str">
        <f t="shared" si="51"/>
        <v/>
      </c>
      <c r="AI160" s="169" t="str">
        <f t="shared" si="52"/>
        <v/>
      </c>
      <c r="AJ160" s="86">
        <f>ROUNDDOWN( (LEN(scriv!B122)+1) / 2, 0 )</f>
        <v>0</v>
      </c>
      <c r="AK160" s="82">
        <f t="shared" si="53"/>
        <v>0</v>
      </c>
      <c r="AL160" s="82" t="str">
        <f t="shared" si="54"/>
        <v>-</v>
      </c>
      <c r="AM160" s="82" t="str">
        <f t="shared" si="55"/>
        <v>-</v>
      </c>
      <c r="AN160" s="82" t="str">
        <f t="shared" si="56"/>
        <v>-</v>
      </c>
      <c r="AO160" s="82" t="str">
        <f t="shared" si="57"/>
        <v>-</v>
      </c>
      <c r="AP160" s="82" t="str">
        <f t="shared" si="58"/>
        <v>-</v>
      </c>
      <c r="AQ160" s="82" t="str">
        <f t="shared" si="59"/>
        <v>-</v>
      </c>
      <c r="AR160" s="82" t="str">
        <f t="shared" si="60"/>
        <v>-</v>
      </c>
      <c r="AT160" s="82">
        <f t="shared" si="61"/>
        <v>2</v>
      </c>
      <c r="AU160" s="82" t="str">
        <f ca="1">IF(    MAX(OFFSET(AL160,0,0,MATCH("-",AL160:AL$638,0))) = 0,"",
IFERROR(MAX(OFFSET(AL160,0,0,MATCH("-",AL160:AL$638,0))),""))</f>
        <v/>
      </c>
      <c r="AV160" s="82" t="str">
        <f ca="1">IF(    MAX(OFFSET(AM160,0,0,MATCH("-",AM160:AM$638,0))) = 0,"",
IFERROR(MAX(OFFSET(AM160,0,0,MATCH("-",AM160:AM$638,0))),""))</f>
        <v/>
      </c>
      <c r="AW160" s="82" t="str">
        <f ca="1">IF(    MAX(OFFSET(AN160,0,0,MATCH("-",AN160:AN$638,0))) = 0,"",
IFERROR(MAX(OFFSET(AN160,0,0,MATCH("-",AN160:AN$638,0))),""))</f>
        <v/>
      </c>
      <c r="AX160" s="82" t="str">
        <f ca="1">IF(    MAX(OFFSET(AO160,0,0,MATCH("-",AO160:AO$638,0))) = 0,"",
IFERROR(MAX(OFFSET(AO160,0,0,MATCH("-",AO160:AO$638,0))),""))</f>
        <v/>
      </c>
      <c r="AY160" s="82" t="str">
        <f ca="1">IF(    MAX(OFFSET(AP160,0,0,MATCH("-",AP160:AP$638,0))) = 0,"",
IFERROR(MAX(OFFSET(AP160,0,0,MATCH("-",AP160:AP$638,0))),""))</f>
        <v/>
      </c>
      <c r="AZ160" s="82" t="str">
        <f ca="1">IF(    MAX(OFFSET(AQ160,0,0,MATCH("-",AQ160:AQ$638,0))) = 0,"",
IFERROR(MAX(OFFSET(AQ160,0,0,MATCH("-",AQ160:AQ$638,0))),""))</f>
        <v/>
      </c>
      <c r="BA160" s="82" t="str">
        <f ca="1">IF(    MAX(OFFSET(AR160,0,0,MATCH("-",AR160:AR$638,0))) = 0,"",
IFERROR(MAX(OFFSET(AR160,0,0,MATCH("-",AR160:AR$638,0))),""))</f>
        <v/>
      </c>
      <c r="BB160" s="112">
        <f t="shared" ca="1" si="62"/>
        <v>-270</v>
      </c>
      <c r="BC160" s="111" t="str">
        <f t="shared" ca="1" si="63"/>
        <v>Radius</v>
      </c>
      <c r="BD160" s="112">
        <f t="shared" ca="1" si="64"/>
        <v>0</v>
      </c>
      <c r="BE160" s="111">
        <f t="shared" ca="1" si="65"/>
        <v>-150</v>
      </c>
      <c r="BF160" s="113" t="e">
        <f t="shared" ca="1" si="66"/>
        <v>#VALUE!</v>
      </c>
      <c r="BG160" s="113" t="e">
        <f t="shared" ca="1" si="67"/>
        <v>#VALUE!</v>
      </c>
      <c r="BH160" s="112">
        <f t="shared" ca="1" si="68"/>
        <v>2000</v>
      </c>
      <c r="BI160" s="112">
        <f t="shared" ca="1" si="69"/>
        <v>-150</v>
      </c>
      <c r="BJ160" s="157"/>
      <c r="BK160" s="157"/>
      <c r="BL160" s="158" t="str">
        <f>scriv!AM122</f>
        <v/>
      </c>
      <c r="BM160" s="157"/>
      <c r="BN160" s="157" t="str">
        <f t="shared" si="70"/>
        <v>node</v>
      </c>
      <c r="BO160" s="157"/>
      <c r="BP160" s="159">
        <f t="shared" ca="1" si="71"/>
        <v>0</v>
      </c>
      <c r="BQ160" s="159">
        <f t="shared" ca="1" si="72"/>
        <v>0</v>
      </c>
      <c r="BR160" s="159">
        <f t="shared" si="73"/>
        <v>1</v>
      </c>
      <c r="BS160" s="159" t="str">
        <f t="shared" si="74"/>
        <v>symbol</v>
      </c>
      <c r="BT160" s="157" t="str">
        <f ca="1">IF(scriv!V122&lt;&gt;"",scriv!V122,
IF(E160="",IFERROR(VLOOKUP(BL160,$AH$40:$BT$638,39,FALSE),$BT$36),
$BT$37))</f>
        <v>NodeSquare</v>
      </c>
      <c r="BU160" s="166">
        <f t="shared" ca="1" si="75"/>
        <v>2000</v>
      </c>
      <c r="BV160" s="166">
        <f t="shared" ca="1" si="76"/>
        <v>-150</v>
      </c>
      <c r="BW160" s="166">
        <f t="shared" ca="1" si="77"/>
        <v>0</v>
      </c>
      <c r="BX160" s="166">
        <f t="shared" ca="1" si="78"/>
        <v>0</v>
      </c>
      <c r="BY160" s="180" t="str">
        <f t="shared" si="79"/>
        <v/>
      </c>
      <c r="BZ160" s="180" t="str">
        <f t="shared" si="80"/>
        <v/>
      </c>
      <c r="CA160" s="81" t="str">
        <f>IF(scriv!E122&lt;&gt;"",scriv!E122,"")</f>
        <v/>
      </c>
      <c r="CB160" s="82">
        <f t="shared" si="49"/>
        <v>0</v>
      </c>
      <c r="CC160" s="82">
        <f t="shared" si="81"/>
        <v>0</v>
      </c>
      <c r="CD160" s="82" t="str">
        <f t="shared" si="82"/>
        <v>-</v>
      </c>
      <c r="CE160" s="82" t="str">
        <f t="shared" si="83"/>
        <v>-</v>
      </c>
      <c r="CF160" s="82" t="str">
        <f t="shared" si="84"/>
        <v>-</v>
      </c>
      <c r="CG160" s="82" t="str">
        <f t="shared" si="85"/>
        <v>-</v>
      </c>
      <c r="CH160" s="82" t="str">
        <f t="shared" si="86"/>
        <v>-</v>
      </c>
      <c r="CI160" s="82" t="str">
        <f t="shared" si="87"/>
        <v>-</v>
      </c>
      <c r="CJ160" s="82" t="str">
        <f t="shared" si="88"/>
        <v>-</v>
      </c>
      <c r="CK160" s="82" t="str">
        <f t="shared" si="89"/>
        <v>-</v>
      </c>
    </row>
    <row r="161" spans="1:89" s="82" customFormat="1" ht="18" customHeight="1">
      <c r="A161" s="81" t="str">
        <f>scriv!AL123</f>
        <v/>
      </c>
      <c r="B161" s="81" t="str">
        <f>IF(scriv!D123&lt;&gt;"",scriv!D123,"")</f>
        <v/>
      </c>
      <c r="C161" s="81" t="str">
        <f>IF( scriv!AP123&lt;&gt;"", IF(D161&lt;&gt;"","connection ","")&amp;scriv!AP123,IF(D161&lt;&gt;"","connection",""))</f>
        <v/>
      </c>
      <c r="D161" s="82" t="str">
        <f>scriv!AN123</f>
        <v/>
      </c>
      <c r="E161" s="82" t="str">
        <f>scriv!AO123</f>
        <v/>
      </c>
      <c r="F161" s="156">
        <f>ROW()</f>
        <v>161</v>
      </c>
      <c r="G161" s="288">
        <f>scriv!AC123</f>
        <v>0</v>
      </c>
      <c r="H161" s="288">
        <f>scriv!AD123</f>
        <v>0</v>
      </c>
      <c r="I161" s="81" t="str">
        <f>IF(scriv!AE123&lt;&gt;"",scriv!AE123,J161)</f>
        <v/>
      </c>
      <c r="J161" s="81" t="str">
        <f>IF(scriv!AF123&lt;&gt;"",scriv!AF123,"")</f>
        <v/>
      </c>
      <c r="K161" s="82" t="str">
        <f>IF(scriv!Y123&lt;&gt;"",scriv!Y123,$K$36)</f>
        <v>none</v>
      </c>
      <c r="L161" s="82">
        <f>IF(scriv!Z123&lt;&gt;"",scriv!Z123,$L$36)</f>
        <v>0</v>
      </c>
      <c r="M161" s="82" t="str">
        <f>IF(scriv!AA123&lt;&gt;"",scriv!AA123,$M$36)</f>
        <v>OpenClose</v>
      </c>
      <c r="N161" s="82">
        <f>IF(scriv!AB123&lt;&gt;"",scriv!AB123,$N$36)</f>
        <v>0</v>
      </c>
      <c r="O161" s="119" t="str">
        <f t="shared" si="48"/>
        <v/>
      </c>
      <c r="P161" s="81" t="str">
        <f>IF(scriv!I123&lt;&gt;"",scriv!I123,"")</f>
        <v/>
      </c>
      <c r="Q161" s="81" t="str">
        <f>IF(scriv!J123&lt;&gt;"",scriv!J123,"")</f>
        <v/>
      </c>
      <c r="R161" s="81">
        <f>IF(scriv!K123&lt;&gt;"",scriv!K123,
IF(I161&lt;&gt;"",1,$R$36))</f>
        <v>1</v>
      </c>
      <c r="S161" s="81" t="str">
        <f>IF(scriv!L123&lt;&gt;"",scriv!L123,
IF(scriv!AF123&lt;&gt;"",$S$36,"none"))</f>
        <v>none</v>
      </c>
      <c r="T161" s="81" t="str">
        <f>IF(scriv!Q123&lt;&gt;"",scriv!Q123,"")</f>
        <v/>
      </c>
      <c r="U161" s="81" t="str">
        <f>IF(scriv!R123&lt;&gt;"",scriv!R123,"")</f>
        <v/>
      </c>
      <c r="V161" s="81" t="str">
        <f>IF(scriv!S123&lt;&gt;"",scriv!S123,"")</f>
        <v/>
      </c>
      <c r="W161" s="81" t="str">
        <f>IF(scriv!T123&lt;&gt;"",scriv!T123,"")</f>
        <v/>
      </c>
      <c r="X161" s="81" t="str">
        <f>IF($E161="",
( IF(scriv!AH123&lt;&gt;"", LEFT( scriv!AH123, FIND(",",scriv!AH123)-1) &amp; "=" &amp; $AH161 &amp; RIGHT( scriv!AH123, LEN(scriv!AH123) + 1 - FIND(",",scriv!AH123)),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IF(scriv!AI123&lt;&gt;"", LEFT( scriv!AI123, FIND(",",scriv!AI123)-1) &amp; "=" &amp; $AH161 &amp; RIGHT( scriv!AI123, LEN(scriv!AI123) + 1 - FIND(",",scriv!AI123)),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IF(scriv!AJ123&lt;&gt;"", LEFT( scriv!AJ123, FIND(",",scriv!AJ123)-1) &amp; "=" &amp; $AH161 &amp; RIGHT( scriv!AJ123, LEN(scriv!AJ123) + 1 - FIND(",",scriv!AJ123)),
  IF($Z$36&lt;&gt;"",LEFT( Z$36, FIND(",",Z$36)-1) &amp; "=" &amp; $AH161 &amp; RIGHT( Z$36, LEN(Z$36) + 1 - FIND(",",Z$36)),""))),
IF(scriv!O123&lt;&gt;"", LEFT( scriv!O123, FIND(",",scriv!O123)-1) &amp; "=" &amp; $AH161 &amp; RIGHT( scriv!O123, LEN(scriv!O123) + 1 - FIND(",",scriv!O123)),
LEFT( Z$37, FIND(",",Z$37)-1) &amp; "=" &amp; $AH161 &amp; RIGHT( Z$37, LEN(Z$37) + 1 - FIND(",",Z$37))))</f>
        <v>drawOpen=,1.2</v>
      </c>
      <c r="AA161" s="81" t="str">
        <f>IF($E161="",
( IF(scriv!AK123&lt;&gt;"", LEFT( scriv!AK123, FIND(",",scriv!AK123)-1) &amp; "=" &amp; $AH161 &amp; RIGHT( scriv!AK123, LEN(scriv!AK123) + 1 - FIND(",",scriv!AK123)),
  IF($AA$36&lt;&gt;"",LEFT( AA$36, FIND(",",AA$36)-1) &amp; "=" &amp; $AH161 &amp; RIGHT( AA$36, LEN(AA$36) + 1 - FIND(",",AA$36)),""))),
IF(scriv!P123&lt;&gt;"", LEFT( scriv!P123, FIND(",",scriv!P123)-1) &amp; "=" &amp; $AH161 &amp; RIGHT( scriv!P123, LEN(scriv!P123) + 1 - FIND(",",scriv!P123)),
LEFT( AA$37, FIND(",",AA$37)-1) &amp; "=" &amp; $AH161 &amp; RIGHT( AA$37, LEN(AA$37) + 1 - FIND(",",AA$37))))</f>
        <v>drawClose=,1.2</v>
      </c>
      <c r="AB161" s="167" t="str">
        <f t="shared" si="47"/>
        <v>noTitle</v>
      </c>
      <c r="AC161" s="167"/>
      <c r="AD161" s="45"/>
      <c r="AE161" s="168"/>
      <c r="AF161" s="169">
        <f>IF(D161="",scriv!B123,"")</f>
        <v>0</v>
      </c>
      <c r="AG161" s="170" t="str">
        <f t="shared" si="50"/>
        <v/>
      </c>
      <c r="AH161" s="169" t="str">
        <f t="shared" si="51"/>
        <v/>
      </c>
      <c r="AI161" s="169" t="str">
        <f t="shared" si="52"/>
        <v/>
      </c>
      <c r="AJ161" s="86">
        <f>ROUNDDOWN( (LEN(scriv!B123)+1) / 2, 0 )</f>
        <v>0</v>
      </c>
      <c r="AK161" s="82">
        <f t="shared" si="53"/>
        <v>0</v>
      </c>
      <c r="AL161" s="82" t="str">
        <f t="shared" si="54"/>
        <v>-</v>
      </c>
      <c r="AM161" s="82" t="str">
        <f t="shared" si="55"/>
        <v>-</v>
      </c>
      <c r="AN161" s="82" t="str">
        <f t="shared" si="56"/>
        <v>-</v>
      </c>
      <c r="AO161" s="82" t="str">
        <f t="shared" si="57"/>
        <v>-</v>
      </c>
      <c r="AP161" s="82" t="str">
        <f t="shared" si="58"/>
        <v>-</v>
      </c>
      <c r="AQ161" s="82" t="str">
        <f t="shared" si="59"/>
        <v>-</v>
      </c>
      <c r="AR161" s="82" t="str">
        <f t="shared" si="60"/>
        <v>-</v>
      </c>
      <c r="AT161" s="82">
        <f t="shared" si="61"/>
        <v>2</v>
      </c>
      <c r="AU161" s="82" t="str">
        <f ca="1">IF(    MAX(OFFSET(AL161,0,0,MATCH("-",AL161:AL$638,0))) = 0,"",
IFERROR(MAX(OFFSET(AL161,0,0,MATCH("-",AL161:AL$638,0))),""))</f>
        <v/>
      </c>
      <c r="AV161" s="82" t="str">
        <f ca="1">IF(    MAX(OFFSET(AM161,0,0,MATCH("-",AM161:AM$638,0))) = 0,"",
IFERROR(MAX(OFFSET(AM161,0,0,MATCH("-",AM161:AM$638,0))),""))</f>
        <v/>
      </c>
      <c r="AW161" s="82" t="str">
        <f ca="1">IF(    MAX(OFFSET(AN161,0,0,MATCH("-",AN161:AN$638,0))) = 0,"",
IFERROR(MAX(OFFSET(AN161,0,0,MATCH("-",AN161:AN$638,0))),""))</f>
        <v/>
      </c>
      <c r="AX161" s="82" t="str">
        <f ca="1">IF(    MAX(OFFSET(AO161,0,0,MATCH("-",AO161:AO$638,0))) = 0,"",
IFERROR(MAX(OFFSET(AO161,0,0,MATCH("-",AO161:AO$638,0))),""))</f>
        <v/>
      </c>
      <c r="AY161" s="82" t="str">
        <f ca="1">IF(    MAX(OFFSET(AP161,0,0,MATCH("-",AP161:AP$638,0))) = 0,"",
IFERROR(MAX(OFFSET(AP161,0,0,MATCH("-",AP161:AP$638,0))),""))</f>
        <v/>
      </c>
      <c r="AZ161" s="82" t="str">
        <f ca="1">IF(    MAX(OFFSET(AQ161,0,0,MATCH("-",AQ161:AQ$638,0))) = 0,"",
IFERROR(MAX(OFFSET(AQ161,0,0,MATCH("-",AQ161:AQ$638,0))),""))</f>
        <v/>
      </c>
      <c r="BA161" s="82" t="str">
        <f ca="1">IF(    MAX(OFFSET(AR161,0,0,MATCH("-",AR161:AR$638,0))) = 0,"",
IFERROR(MAX(OFFSET(AR161,0,0,MATCH("-",AR161:AR$638,0))),""))</f>
        <v/>
      </c>
      <c r="BB161" s="112">
        <f t="shared" ca="1" si="62"/>
        <v>-270</v>
      </c>
      <c r="BC161" s="111" t="str">
        <f t="shared" ca="1" si="63"/>
        <v>Radius</v>
      </c>
      <c r="BD161" s="112">
        <f t="shared" ca="1" si="64"/>
        <v>0</v>
      </c>
      <c r="BE161" s="111">
        <f t="shared" ca="1" si="65"/>
        <v>-150</v>
      </c>
      <c r="BF161" s="113" t="e">
        <f t="shared" ca="1" si="66"/>
        <v>#VALUE!</v>
      </c>
      <c r="BG161" s="113" t="e">
        <f t="shared" ca="1" si="67"/>
        <v>#VALUE!</v>
      </c>
      <c r="BH161" s="112">
        <f t="shared" ca="1" si="68"/>
        <v>2000</v>
      </c>
      <c r="BI161" s="112">
        <f t="shared" ca="1" si="69"/>
        <v>-150</v>
      </c>
      <c r="BJ161" s="157"/>
      <c r="BK161" s="157"/>
      <c r="BL161" s="158" t="str">
        <f>scriv!AM123</f>
        <v/>
      </c>
      <c r="BM161" s="157"/>
      <c r="BN161" s="157" t="str">
        <f t="shared" si="70"/>
        <v>node</v>
      </c>
      <c r="BO161" s="157"/>
      <c r="BP161" s="159">
        <f t="shared" ca="1" si="71"/>
        <v>0</v>
      </c>
      <c r="BQ161" s="159">
        <f t="shared" ca="1" si="72"/>
        <v>0</v>
      </c>
      <c r="BR161" s="159">
        <f t="shared" si="73"/>
        <v>1</v>
      </c>
      <c r="BS161" s="159" t="str">
        <f t="shared" si="74"/>
        <v>symbol</v>
      </c>
      <c r="BT161" s="157" t="str">
        <f ca="1">IF(scriv!V123&lt;&gt;"",scriv!V123,
IF(E161="",IFERROR(VLOOKUP(BL161,$AH$40:$BT$638,39,FALSE),$BT$36),
$BT$37))</f>
        <v>NodeSquare</v>
      </c>
      <c r="BU161" s="166">
        <f t="shared" ca="1" si="75"/>
        <v>2000</v>
      </c>
      <c r="BV161" s="166">
        <f t="shared" ca="1" si="76"/>
        <v>-150</v>
      </c>
      <c r="BW161" s="166">
        <f t="shared" ca="1" si="77"/>
        <v>0</v>
      </c>
      <c r="BX161" s="166">
        <f t="shared" ca="1" si="78"/>
        <v>0</v>
      </c>
      <c r="BY161" s="180" t="str">
        <f t="shared" si="79"/>
        <v/>
      </c>
      <c r="BZ161" s="180" t="str">
        <f t="shared" si="80"/>
        <v/>
      </c>
      <c r="CA161" s="81" t="str">
        <f>IF(scriv!E123&lt;&gt;"",scriv!E123,"")</f>
        <v/>
      </c>
      <c r="CB161" s="82">
        <f t="shared" si="49"/>
        <v>0</v>
      </c>
      <c r="CC161" s="82">
        <f t="shared" si="81"/>
        <v>0</v>
      </c>
      <c r="CD161" s="82" t="str">
        <f t="shared" si="82"/>
        <v>-</v>
      </c>
      <c r="CE161" s="82" t="str">
        <f t="shared" si="83"/>
        <v>-</v>
      </c>
      <c r="CF161" s="82" t="str">
        <f t="shared" si="84"/>
        <v>-</v>
      </c>
      <c r="CG161" s="82" t="str">
        <f t="shared" si="85"/>
        <v>-</v>
      </c>
      <c r="CH161" s="82" t="str">
        <f t="shared" si="86"/>
        <v>-</v>
      </c>
      <c r="CI161" s="82" t="str">
        <f t="shared" si="87"/>
        <v>-</v>
      </c>
      <c r="CJ161" s="82" t="str">
        <f t="shared" si="88"/>
        <v>-</v>
      </c>
      <c r="CK161" s="82" t="str">
        <f t="shared" si="89"/>
        <v>-</v>
      </c>
    </row>
    <row r="162" spans="1:89" s="82" customFormat="1" ht="18" customHeight="1">
      <c r="A162" s="81" t="str">
        <f>scriv!AL124</f>
        <v/>
      </c>
      <c r="B162" s="81" t="str">
        <f>IF(scriv!D124&lt;&gt;"",scriv!D124,"")</f>
        <v/>
      </c>
      <c r="C162" s="81" t="str">
        <f>IF( scriv!AP124&lt;&gt;"", IF(D162&lt;&gt;"","connection ","")&amp;scriv!AP124,IF(D162&lt;&gt;"","connection",""))</f>
        <v/>
      </c>
      <c r="D162" s="82" t="str">
        <f>scriv!AN124</f>
        <v/>
      </c>
      <c r="E162" s="82" t="str">
        <f>scriv!AO124</f>
        <v/>
      </c>
      <c r="F162" s="156">
        <f>ROW()</f>
        <v>162</v>
      </c>
      <c r="G162" s="288">
        <f>scriv!AC124</f>
        <v>0</v>
      </c>
      <c r="H162" s="288">
        <f>scriv!AD124</f>
        <v>0</v>
      </c>
      <c r="I162" s="81" t="str">
        <f>IF(scriv!AE124&lt;&gt;"",scriv!AE124,J162)</f>
        <v/>
      </c>
      <c r="J162" s="81" t="str">
        <f>IF(scriv!AF124&lt;&gt;"",scriv!AF124,"")</f>
        <v/>
      </c>
      <c r="K162" s="82" t="str">
        <f>IF(scriv!Y124&lt;&gt;"",scriv!Y124,$K$36)</f>
        <v>none</v>
      </c>
      <c r="L162" s="82">
        <f>IF(scriv!Z124&lt;&gt;"",scriv!Z124,$L$36)</f>
        <v>0</v>
      </c>
      <c r="M162" s="82" t="str">
        <f>IF(scriv!AA124&lt;&gt;"",scriv!AA124,$M$36)</f>
        <v>OpenClose</v>
      </c>
      <c r="N162" s="82">
        <f>IF(scriv!AB124&lt;&gt;"",scriv!AB124,$N$36)</f>
        <v>0</v>
      </c>
      <c r="O162" s="119" t="str">
        <f t="shared" si="48"/>
        <v/>
      </c>
      <c r="P162" s="81" t="str">
        <f>IF(scriv!I124&lt;&gt;"",scriv!I124,"")</f>
        <v/>
      </c>
      <c r="Q162" s="81" t="str">
        <f>IF(scriv!J124&lt;&gt;"",scriv!J124,"")</f>
        <v/>
      </c>
      <c r="R162" s="81">
        <f>IF(scriv!K124&lt;&gt;"",scriv!K124,
IF(I162&lt;&gt;"",1,$R$36))</f>
        <v>1</v>
      </c>
      <c r="S162" s="81" t="str">
        <f>IF(scriv!L124&lt;&gt;"",scriv!L124,
IF(scriv!AF124&lt;&gt;"",$S$36,"none"))</f>
        <v>none</v>
      </c>
      <c r="T162" s="81" t="str">
        <f>IF(scriv!Q124&lt;&gt;"",scriv!Q124,"")</f>
        <v/>
      </c>
      <c r="U162" s="81" t="str">
        <f>IF(scriv!R124&lt;&gt;"",scriv!R124,"")</f>
        <v/>
      </c>
      <c r="V162" s="81" t="str">
        <f>IF(scriv!S124&lt;&gt;"",scriv!S124,"")</f>
        <v/>
      </c>
      <c r="W162" s="81" t="str">
        <f>IF(scriv!T124&lt;&gt;"",scriv!T124,"")</f>
        <v/>
      </c>
      <c r="X162" s="81" t="str">
        <f>IF($E162="",
( IF(scriv!AH124&lt;&gt;"", LEFT( scriv!AH124, FIND(",",scriv!AH124)-1) &amp; "=" &amp; $AH162 &amp; RIGHT( scriv!AH124, LEN(scriv!AH124) + 1 - FIND(",",scriv!AH124)),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IF(scriv!AI124&lt;&gt;"", LEFT( scriv!AI124, FIND(",",scriv!AI124)-1) &amp; "=" &amp; $AH162 &amp; RIGHT( scriv!AI124, LEN(scriv!AI124) + 1 - FIND(",",scriv!AI124)),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IF(scriv!AJ124&lt;&gt;"", LEFT( scriv!AJ124, FIND(",",scriv!AJ124)-1) &amp; "=" &amp; $AH162 &amp; RIGHT( scriv!AJ124, LEN(scriv!AJ124) + 1 - FIND(",",scriv!AJ124)),
  IF($Z$36&lt;&gt;"",LEFT( Z$36, FIND(",",Z$36)-1) &amp; "=" &amp; $AH162 &amp; RIGHT( Z$36, LEN(Z$36) + 1 - FIND(",",Z$36)),""))),
IF(scriv!O124&lt;&gt;"", LEFT( scriv!O124, FIND(",",scriv!O124)-1) &amp; "=" &amp; $AH162 &amp; RIGHT( scriv!O124, LEN(scriv!O124) + 1 - FIND(",",scriv!O124)),
LEFT( Z$37, FIND(",",Z$37)-1) &amp; "=" &amp; $AH162 &amp; RIGHT( Z$37, LEN(Z$37) + 1 - FIND(",",Z$37))))</f>
        <v>drawOpen=,1.2</v>
      </c>
      <c r="AA162" s="81" t="str">
        <f>IF($E162="",
( IF(scriv!AK124&lt;&gt;"", LEFT( scriv!AK124, FIND(",",scriv!AK124)-1) &amp; "=" &amp; $AH162 &amp; RIGHT( scriv!AK124, LEN(scriv!AK124) + 1 - FIND(",",scriv!AK124)),
  IF($AA$36&lt;&gt;"",LEFT( AA$36, FIND(",",AA$36)-1) &amp; "=" &amp; $AH162 &amp; RIGHT( AA$36, LEN(AA$36) + 1 - FIND(",",AA$36)),""))),
IF(scriv!P124&lt;&gt;"", LEFT( scriv!P124, FIND(",",scriv!P124)-1) &amp; "=" &amp; $AH162 &amp; RIGHT( scriv!P124, LEN(scriv!P124) + 1 - FIND(",",scriv!P124)),
LEFT( AA$37, FIND(",",AA$37)-1) &amp; "=" &amp; $AH162 &amp; RIGHT( AA$37, LEN(AA$37) + 1 - FIND(",",AA$37))))</f>
        <v>drawClose=,1.2</v>
      </c>
      <c r="AB162" s="167" t="str">
        <f t="shared" si="47"/>
        <v>noTitle</v>
      </c>
      <c r="AC162" s="167"/>
      <c r="AD162" s="45"/>
      <c r="AE162" s="168"/>
      <c r="AF162" s="169">
        <f>IF(D162="",scriv!B124,"")</f>
        <v>0</v>
      </c>
      <c r="AG162" s="170" t="str">
        <f t="shared" si="50"/>
        <v/>
      </c>
      <c r="AH162" s="169" t="str">
        <f t="shared" si="51"/>
        <v/>
      </c>
      <c r="AI162" s="169" t="str">
        <f t="shared" si="52"/>
        <v/>
      </c>
      <c r="AJ162" s="86">
        <f>ROUNDDOWN( (LEN(scriv!B124)+1) / 2, 0 )</f>
        <v>0</v>
      </c>
      <c r="AK162" s="82">
        <f t="shared" si="53"/>
        <v>0</v>
      </c>
      <c r="AL162" s="82" t="str">
        <f t="shared" si="54"/>
        <v>-</v>
      </c>
      <c r="AM162" s="82" t="str">
        <f t="shared" si="55"/>
        <v>-</v>
      </c>
      <c r="AN162" s="82" t="str">
        <f t="shared" si="56"/>
        <v>-</v>
      </c>
      <c r="AO162" s="82" t="str">
        <f t="shared" si="57"/>
        <v>-</v>
      </c>
      <c r="AP162" s="82" t="str">
        <f t="shared" si="58"/>
        <v>-</v>
      </c>
      <c r="AQ162" s="82" t="str">
        <f t="shared" si="59"/>
        <v>-</v>
      </c>
      <c r="AR162" s="82" t="str">
        <f t="shared" si="60"/>
        <v>-</v>
      </c>
      <c r="AT162" s="82">
        <f t="shared" si="61"/>
        <v>2</v>
      </c>
      <c r="AU162" s="82" t="str">
        <f ca="1">IF(    MAX(OFFSET(AL162,0,0,MATCH("-",AL162:AL$638,0))) = 0,"",
IFERROR(MAX(OFFSET(AL162,0,0,MATCH("-",AL162:AL$638,0))),""))</f>
        <v/>
      </c>
      <c r="AV162" s="82" t="str">
        <f ca="1">IF(    MAX(OFFSET(AM162,0,0,MATCH("-",AM162:AM$638,0))) = 0,"",
IFERROR(MAX(OFFSET(AM162,0,0,MATCH("-",AM162:AM$638,0))),""))</f>
        <v/>
      </c>
      <c r="AW162" s="82" t="str">
        <f ca="1">IF(    MAX(OFFSET(AN162,0,0,MATCH("-",AN162:AN$638,0))) = 0,"",
IFERROR(MAX(OFFSET(AN162,0,0,MATCH("-",AN162:AN$638,0))),""))</f>
        <v/>
      </c>
      <c r="AX162" s="82" t="str">
        <f ca="1">IF(    MAX(OFFSET(AO162,0,0,MATCH("-",AO162:AO$638,0))) = 0,"",
IFERROR(MAX(OFFSET(AO162,0,0,MATCH("-",AO162:AO$638,0))),""))</f>
        <v/>
      </c>
      <c r="AY162" s="82" t="str">
        <f ca="1">IF(    MAX(OFFSET(AP162,0,0,MATCH("-",AP162:AP$638,0))) = 0,"",
IFERROR(MAX(OFFSET(AP162,0,0,MATCH("-",AP162:AP$638,0))),""))</f>
        <v/>
      </c>
      <c r="AZ162" s="82" t="str">
        <f ca="1">IF(    MAX(OFFSET(AQ162,0,0,MATCH("-",AQ162:AQ$638,0))) = 0,"",
IFERROR(MAX(OFFSET(AQ162,0,0,MATCH("-",AQ162:AQ$638,0))),""))</f>
        <v/>
      </c>
      <c r="BA162" s="82" t="str">
        <f ca="1">IF(    MAX(OFFSET(AR162,0,0,MATCH("-",AR162:AR$638,0))) = 0,"",
IFERROR(MAX(OFFSET(AR162,0,0,MATCH("-",AR162:AR$638,0))),""))</f>
        <v/>
      </c>
      <c r="BB162" s="112">
        <f t="shared" ca="1" si="62"/>
        <v>-270</v>
      </c>
      <c r="BC162" s="111" t="str">
        <f t="shared" ca="1" si="63"/>
        <v>Radius</v>
      </c>
      <c r="BD162" s="112">
        <f t="shared" ca="1" si="64"/>
        <v>0</v>
      </c>
      <c r="BE162" s="111">
        <f t="shared" ca="1" si="65"/>
        <v>-150</v>
      </c>
      <c r="BF162" s="113" t="e">
        <f t="shared" ca="1" si="66"/>
        <v>#VALUE!</v>
      </c>
      <c r="BG162" s="113" t="e">
        <f t="shared" ca="1" si="67"/>
        <v>#VALUE!</v>
      </c>
      <c r="BH162" s="112">
        <f t="shared" ca="1" si="68"/>
        <v>2000</v>
      </c>
      <c r="BI162" s="112">
        <f t="shared" ca="1" si="69"/>
        <v>-150</v>
      </c>
      <c r="BJ162" s="157"/>
      <c r="BK162" s="157"/>
      <c r="BL162" s="158" t="str">
        <f>scriv!AM124</f>
        <v/>
      </c>
      <c r="BM162" s="157"/>
      <c r="BN162" s="157" t="str">
        <f t="shared" si="70"/>
        <v>node</v>
      </c>
      <c r="BO162" s="157"/>
      <c r="BP162" s="159">
        <f t="shared" ca="1" si="71"/>
        <v>0</v>
      </c>
      <c r="BQ162" s="159">
        <f t="shared" ca="1" si="72"/>
        <v>0</v>
      </c>
      <c r="BR162" s="159">
        <f t="shared" si="73"/>
        <v>1</v>
      </c>
      <c r="BS162" s="159" t="str">
        <f t="shared" si="74"/>
        <v>symbol</v>
      </c>
      <c r="BT162" s="157" t="str">
        <f ca="1">IF(scriv!V124&lt;&gt;"",scriv!V124,
IF(E162="",IFERROR(VLOOKUP(BL162,$AH$40:$BT$638,39,FALSE),$BT$36),
$BT$37))</f>
        <v>NodeSquare</v>
      </c>
      <c r="BU162" s="166">
        <f t="shared" ca="1" si="75"/>
        <v>2000</v>
      </c>
      <c r="BV162" s="166">
        <f t="shared" ca="1" si="76"/>
        <v>-150</v>
      </c>
      <c r="BW162" s="166">
        <f t="shared" ca="1" si="77"/>
        <v>0</v>
      </c>
      <c r="BX162" s="166">
        <f t="shared" ca="1" si="78"/>
        <v>0</v>
      </c>
      <c r="BY162" s="180" t="str">
        <f t="shared" si="79"/>
        <v/>
      </c>
      <c r="BZ162" s="180" t="str">
        <f t="shared" si="80"/>
        <v/>
      </c>
      <c r="CA162" s="81" t="str">
        <f>IF(scriv!E124&lt;&gt;"",scriv!E124,"")</f>
        <v/>
      </c>
      <c r="CB162" s="82">
        <f t="shared" si="49"/>
        <v>0</v>
      </c>
      <c r="CC162" s="82">
        <f t="shared" si="81"/>
        <v>0</v>
      </c>
      <c r="CD162" s="82" t="str">
        <f t="shared" si="82"/>
        <v>-</v>
      </c>
      <c r="CE162" s="82" t="str">
        <f t="shared" si="83"/>
        <v>-</v>
      </c>
      <c r="CF162" s="82" t="str">
        <f t="shared" si="84"/>
        <v>-</v>
      </c>
      <c r="CG162" s="82" t="str">
        <f t="shared" si="85"/>
        <v>-</v>
      </c>
      <c r="CH162" s="82" t="str">
        <f t="shared" si="86"/>
        <v>-</v>
      </c>
      <c r="CI162" s="82" t="str">
        <f t="shared" si="87"/>
        <v>-</v>
      </c>
      <c r="CJ162" s="82" t="str">
        <f t="shared" si="88"/>
        <v>-</v>
      </c>
      <c r="CK162" s="82" t="str">
        <f t="shared" si="89"/>
        <v>-</v>
      </c>
    </row>
    <row r="163" spans="1:89" s="82" customFormat="1" ht="18" customHeight="1">
      <c r="A163" s="81" t="str">
        <f>scriv!AL125</f>
        <v/>
      </c>
      <c r="B163" s="81" t="str">
        <f>IF(scriv!D125&lt;&gt;"",scriv!D125,"")</f>
        <v/>
      </c>
      <c r="C163" s="81" t="str">
        <f>IF( scriv!AP125&lt;&gt;"", IF(D163&lt;&gt;"","connection ","")&amp;scriv!AP125,IF(D163&lt;&gt;"","connection",""))</f>
        <v/>
      </c>
      <c r="D163" s="82" t="str">
        <f>scriv!AN125</f>
        <v/>
      </c>
      <c r="E163" s="82" t="str">
        <f>scriv!AO125</f>
        <v/>
      </c>
      <c r="F163" s="156">
        <f>ROW()</f>
        <v>163</v>
      </c>
      <c r="G163" s="288">
        <f>scriv!AC125</f>
        <v>0</v>
      </c>
      <c r="H163" s="288">
        <f>scriv!AD125</f>
        <v>0</v>
      </c>
      <c r="I163" s="81" t="str">
        <f>IF(scriv!AE125&lt;&gt;"",scriv!AE125,J163)</f>
        <v/>
      </c>
      <c r="J163" s="81" t="str">
        <f>IF(scriv!AF125&lt;&gt;"",scriv!AF125,"")</f>
        <v/>
      </c>
      <c r="K163" s="82" t="str">
        <f>IF(scriv!Y125&lt;&gt;"",scriv!Y125,$K$36)</f>
        <v>none</v>
      </c>
      <c r="L163" s="82">
        <f>IF(scriv!Z125&lt;&gt;"",scriv!Z125,$L$36)</f>
        <v>0</v>
      </c>
      <c r="M163" s="82" t="str">
        <f>IF(scriv!AA125&lt;&gt;"",scriv!AA125,$M$36)</f>
        <v>OpenClose</v>
      </c>
      <c r="N163" s="82">
        <f>IF(scriv!AB125&lt;&gt;"",scriv!AB125,$N$36)</f>
        <v>0</v>
      </c>
      <c r="O163" s="119" t="str">
        <f t="shared" si="48"/>
        <v/>
      </c>
      <c r="P163" s="81" t="str">
        <f>IF(scriv!I125&lt;&gt;"",scriv!I125,"")</f>
        <v/>
      </c>
      <c r="Q163" s="81" t="str">
        <f>IF(scriv!J125&lt;&gt;"",scriv!J125,"")</f>
        <v/>
      </c>
      <c r="R163" s="81">
        <f>IF(scriv!K125&lt;&gt;"",scriv!K125,
IF(I163&lt;&gt;"",1,$R$36))</f>
        <v>1</v>
      </c>
      <c r="S163" s="81" t="str">
        <f>IF(scriv!L125&lt;&gt;"",scriv!L125,
IF(scriv!AF125&lt;&gt;"",$S$36,"none"))</f>
        <v>none</v>
      </c>
      <c r="T163" s="81" t="str">
        <f>IF(scriv!Q125&lt;&gt;"",scriv!Q125,"")</f>
        <v/>
      </c>
      <c r="U163" s="81" t="str">
        <f>IF(scriv!R125&lt;&gt;"",scriv!R125,"")</f>
        <v/>
      </c>
      <c r="V163" s="81" t="str">
        <f>IF(scriv!S125&lt;&gt;"",scriv!S125,"")</f>
        <v/>
      </c>
      <c r="W163" s="81" t="str">
        <f>IF(scriv!T125&lt;&gt;"",scriv!T125,"")</f>
        <v/>
      </c>
      <c r="X163" s="81" t="str">
        <f>IF($E163="",
( IF(scriv!AH125&lt;&gt;"", LEFT( scriv!AH125, FIND(",",scriv!AH125)-1) &amp; "=" &amp; $AH163 &amp; RIGHT( scriv!AH125, LEN(scriv!AH125) + 1 - FIND(",",scriv!AH125)),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IF(scriv!AI125&lt;&gt;"", LEFT( scriv!AI125, FIND(",",scriv!AI125)-1) &amp; "=" &amp; $AH163 &amp; RIGHT( scriv!AI125, LEN(scriv!AI125) + 1 - FIND(",",scriv!AI125)),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IF(scriv!AJ125&lt;&gt;"", LEFT( scriv!AJ125, FIND(",",scriv!AJ125)-1) &amp; "=" &amp; $AH163 &amp; RIGHT( scriv!AJ125, LEN(scriv!AJ125) + 1 - FIND(",",scriv!AJ125)),
  IF($Z$36&lt;&gt;"",LEFT( Z$36, FIND(",",Z$36)-1) &amp; "=" &amp; $AH163 &amp; RIGHT( Z$36, LEN(Z$36) + 1 - FIND(",",Z$36)),""))),
IF(scriv!O125&lt;&gt;"", LEFT( scriv!O125, FIND(",",scriv!O125)-1) &amp; "=" &amp; $AH163 &amp; RIGHT( scriv!O125, LEN(scriv!O125) + 1 - FIND(",",scriv!O125)),
LEFT( Z$37, FIND(",",Z$37)-1) &amp; "=" &amp; $AH163 &amp; RIGHT( Z$37, LEN(Z$37) + 1 - FIND(",",Z$37))))</f>
        <v>drawOpen=,1.2</v>
      </c>
      <c r="AA163" s="81" t="str">
        <f>IF($E163="",
( IF(scriv!AK125&lt;&gt;"", LEFT( scriv!AK125, FIND(",",scriv!AK125)-1) &amp; "=" &amp; $AH163 &amp; RIGHT( scriv!AK125, LEN(scriv!AK125) + 1 - FIND(",",scriv!AK125)),
  IF($AA$36&lt;&gt;"",LEFT( AA$36, FIND(",",AA$36)-1) &amp; "=" &amp; $AH163 &amp; RIGHT( AA$36, LEN(AA$36) + 1 - FIND(",",AA$36)),""))),
IF(scriv!P125&lt;&gt;"", LEFT( scriv!P125, FIND(",",scriv!P125)-1) &amp; "=" &amp; $AH163 &amp; RIGHT( scriv!P125, LEN(scriv!P125) + 1 - FIND(",",scriv!P125)),
LEFT( AA$37, FIND(",",AA$37)-1) &amp; "=" &amp; $AH163 &amp; RIGHT( AA$37, LEN(AA$37) + 1 - FIND(",",AA$37))))</f>
        <v>drawClose=,1.2</v>
      </c>
      <c r="AB163" s="167" t="str">
        <f t="shared" si="47"/>
        <v>noTitle</v>
      </c>
      <c r="AC163" s="167"/>
      <c r="AD163" s="45"/>
      <c r="AE163" s="168"/>
      <c r="AF163" s="169">
        <f>IF(D163="",scriv!B125,"")</f>
        <v>0</v>
      </c>
      <c r="AG163" s="170" t="str">
        <f t="shared" si="50"/>
        <v/>
      </c>
      <c r="AH163" s="169" t="str">
        <f t="shared" si="51"/>
        <v/>
      </c>
      <c r="AI163" s="169" t="str">
        <f t="shared" si="52"/>
        <v/>
      </c>
      <c r="AJ163" s="86">
        <f>ROUNDDOWN( (LEN(scriv!B125)+1) / 2, 0 )</f>
        <v>0</v>
      </c>
      <c r="AK163" s="82">
        <f t="shared" si="53"/>
        <v>0</v>
      </c>
      <c r="AL163" s="82" t="str">
        <f t="shared" si="54"/>
        <v>-</v>
      </c>
      <c r="AM163" s="82" t="str">
        <f t="shared" si="55"/>
        <v>-</v>
      </c>
      <c r="AN163" s="82" t="str">
        <f t="shared" si="56"/>
        <v>-</v>
      </c>
      <c r="AO163" s="82" t="str">
        <f t="shared" si="57"/>
        <v>-</v>
      </c>
      <c r="AP163" s="82" t="str">
        <f t="shared" si="58"/>
        <v>-</v>
      </c>
      <c r="AQ163" s="82" t="str">
        <f t="shared" si="59"/>
        <v>-</v>
      </c>
      <c r="AR163" s="82" t="str">
        <f t="shared" si="60"/>
        <v>-</v>
      </c>
      <c r="AT163" s="82">
        <f t="shared" si="61"/>
        <v>2</v>
      </c>
      <c r="AU163" s="82" t="str">
        <f ca="1">IF(    MAX(OFFSET(AL163,0,0,MATCH("-",AL163:AL$638,0))) = 0,"",
IFERROR(MAX(OFFSET(AL163,0,0,MATCH("-",AL163:AL$638,0))),""))</f>
        <v/>
      </c>
      <c r="AV163" s="82" t="str">
        <f ca="1">IF(    MAX(OFFSET(AM163,0,0,MATCH("-",AM163:AM$638,0))) = 0,"",
IFERROR(MAX(OFFSET(AM163,0,0,MATCH("-",AM163:AM$638,0))),""))</f>
        <v/>
      </c>
      <c r="AW163" s="82" t="str">
        <f ca="1">IF(    MAX(OFFSET(AN163,0,0,MATCH("-",AN163:AN$638,0))) = 0,"",
IFERROR(MAX(OFFSET(AN163,0,0,MATCH("-",AN163:AN$638,0))),""))</f>
        <v/>
      </c>
      <c r="AX163" s="82" t="str">
        <f ca="1">IF(    MAX(OFFSET(AO163,0,0,MATCH("-",AO163:AO$638,0))) = 0,"",
IFERROR(MAX(OFFSET(AO163,0,0,MATCH("-",AO163:AO$638,0))),""))</f>
        <v/>
      </c>
      <c r="AY163" s="82" t="str">
        <f ca="1">IF(    MAX(OFFSET(AP163,0,0,MATCH("-",AP163:AP$638,0))) = 0,"",
IFERROR(MAX(OFFSET(AP163,0,0,MATCH("-",AP163:AP$638,0))),""))</f>
        <v/>
      </c>
      <c r="AZ163" s="82" t="str">
        <f ca="1">IF(    MAX(OFFSET(AQ163,0,0,MATCH("-",AQ163:AQ$638,0))) = 0,"",
IFERROR(MAX(OFFSET(AQ163,0,0,MATCH("-",AQ163:AQ$638,0))),""))</f>
        <v/>
      </c>
      <c r="BA163" s="82" t="str">
        <f ca="1">IF(    MAX(OFFSET(AR163,0,0,MATCH("-",AR163:AR$638,0))) = 0,"",
IFERROR(MAX(OFFSET(AR163,0,0,MATCH("-",AR163:AR$638,0))),""))</f>
        <v/>
      </c>
      <c r="BB163" s="112">
        <f t="shared" ca="1" si="62"/>
        <v>-270</v>
      </c>
      <c r="BC163" s="111" t="str">
        <f t="shared" ca="1" si="63"/>
        <v>Radius</v>
      </c>
      <c r="BD163" s="112">
        <f t="shared" ca="1" si="64"/>
        <v>0</v>
      </c>
      <c r="BE163" s="111">
        <f t="shared" ca="1" si="65"/>
        <v>-150</v>
      </c>
      <c r="BF163" s="113" t="e">
        <f t="shared" ca="1" si="66"/>
        <v>#VALUE!</v>
      </c>
      <c r="BG163" s="113" t="e">
        <f t="shared" ca="1" si="67"/>
        <v>#VALUE!</v>
      </c>
      <c r="BH163" s="112">
        <f t="shared" ca="1" si="68"/>
        <v>2000</v>
      </c>
      <c r="BI163" s="112">
        <f t="shared" ca="1" si="69"/>
        <v>-150</v>
      </c>
      <c r="BJ163" s="157"/>
      <c r="BK163" s="157"/>
      <c r="BL163" s="158" t="str">
        <f>scriv!AM125</f>
        <v/>
      </c>
      <c r="BM163" s="157"/>
      <c r="BN163" s="157" t="str">
        <f t="shared" si="70"/>
        <v>node</v>
      </c>
      <c r="BO163" s="157"/>
      <c r="BP163" s="159">
        <f t="shared" ca="1" si="71"/>
        <v>0</v>
      </c>
      <c r="BQ163" s="159">
        <f t="shared" ca="1" si="72"/>
        <v>0</v>
      </c>
      <c r="BR163" s="159">
        <f t="shared" si="73"/>
        <v>1</v>
      </c>
      <c r="BS163" s="159" t="str">
        <f t="shared" si="74"/>
        <v>symbol</v>
      </c>
      <c r="BT163" s="157" t="str">
        <f ca="1">IF(scriv!V125&lt;&gt;"",scriv!V125,
IF(E163="",IFERROR(VLOOKUP(BL163,$AH$40:$BT$638,39,FALSE),$BT$36),
$BT$37))</f>
        <v>NodeSquare</v>
      </c>
      <c r="BU163" s="166">
        <f t="shared" ca="1" si="75"/>
        <v>2000</v>
      </c>
      <c r="BV163" s="166">
        <f t="shared" ca="1" si="76"/>
        <v>-150</v>
      </c>
      <c r="BW163" s="166">
        <f t="shared" ca="1" si="77"/>
        <v>0</v>
      </c>
      <c r="BX163" s="166">
        <f t="shared" ca="1" si="78"/>
        <v>0</v>
      </c>
      <c r="BY163" s="180" t="str">
        <f t="shared" si="79"/>
        <v/>
      </c>
      <c r="BZ163" s="180" t="str">
        <f t="shared" si="80"/>
        <v/>
      </c>
      <c r="CA163" s="81" t="str">
        <f>IF(scriv!E125&lt;&gt;"",scriv!E125,"")</f>
        <v/>
      </c>
      <c r="CB163" s="82">
        <f t="shared" si="49"/>
        <v>0</v>
      </c>
      <c r="CC163" s="82">
        <f t="shared" si="81"/>
        <v>0</v>
      </c>
      <c r="CD163" s="82" t="str">
        <f t="shared" si="82"/>
        <v>-</v>
      </c>
      <c r="CE163" s="82" t="str">
        <f t="shared" si="83"/>
        <v>-</v>
      </c>
      <c r="CF163" s="82" t="str">
        <f t="shared" si="84"/>
        <v>-</v>
      </c>
      <c r="CG163" s="82" t="str">
        <f t="shared" si="85"/>
        <v>-</v>
      </c>
      <c r="CH163" s="82" t="str">
        <f t="shared" si="86"/>
        <v>-</v>
      </c>
      <c r="CI163" s="82" t="str">
        <f t="shared" si="87"/>
        <v>-</v>
      </c>
      <c r="CJ163" s="82" t="str">
        <f t="shared" si="88"/>
        <v>-</v>
      </c>
      <c r="CK163" s="82" t="str">
        <f t="shared" si="89"/>
        <v>-</v>
      </c>
    </row>
    <row r="164" spans="1:89" s="82" customFormat="1" ht="18" customHeight="1">
      <c r="A164" s="81" t="str">
        <f>scriv!AL126</f>
        <v/>
      </c>
      <c r="B164" s="81" t="str">
        <f>IF(scriv!D126&lt;&gt;"",scriv!D126,"")</f>
        <v/>
      </c>
      <c r="C164" s="81" t="str">
        <f>IF( scriv!AP126&lt;&gt;"", IF(D164&lt;&gt;"","connection ","")&amp;scriv!AP126,IF(D164&lt;&gt;"","connection",""))</f>
        <v/>
      </c>
      <c r="D164" s="82" t="str">
        <f>scriv!AN126</f>
        <v/>
      </c>
      <c r="E164" s="82" t="str">
        <f>scriv!AO126</f>
        <v/>
      </c>
      <c r="F164" s="156">
        <f>ROW()</f>
        <v>164</v>
      </c>
      <c r="G164" s="288">
        <f>scriv!AC126</f>
        <v>0</v>
      </c>
      <c r="H164" s="288">
        <f>scriv!AD126</f>
        <v>0</v>
      </c>
      <c r="I164" s="81" t="str">
        <f>IF(scriv!AE126&lt;&gt;"",scriv!AE126,J164)</f>
        <v/>
      </c>
      <c r="J164" s="81" t="str">
        <f>IF(scriv!AF126&lt;&gt;"",scriv!AF126,"")</f>
        <v/>
      </c>
      <c r="K164" s="82" t="str">
        <f>IF(scriv!Y126&lt;&gt;"",scriv!Y126,$K$36)</f>
        <v>none</v>
      </c>
      <c r="L164" s="82">
        <f>IF(scriv!Z126&lt;&gt;"",scriv!Z126,$L$36)</f>
        <v>0</v>
      </c>
      <c r="M164" s="82" t="str">
        <f>IF(scriv!AA126&lt;&gt;"",scriv!AA126,$M$36)</f>
        <v>OpenClose</v>
      </c>
      <c r="N164" s="82">
        <f>IF(scriv!AB126&lt;&gt;"",scriv!AB126,$N$36)</f>
        <v>0</v>
      </c>
      <c r="O164" s="119" t="str">
        <f t="shared" si="48"/>
        <v/>
      </c>
      <c r="P164" s="81" t="str">
        <f>IF(scriv!I126&lt;&gt;"",scriv!I126,"")</f>
        <v/>
      </c>
      <c r="Q164" s="81" t="str">
        <f>IF(scriv!J126&lt;&gt;"",scriv!J126,"")</f>
        <v/>
      </c>
      <c r="R164" s="81">
        <f>IF(scriv!K126&lt;&gt;"",scriv!K126,
IF(I164&lt;&gt;"",1,$R$36))</f>
        <v>1</v>
      </c>
      <c r="S164" s="81" t="str">
        <f>IF(scriv!L126&lt;&gt;"",scriv!L126,
IF(scriv!AF126&lt;&gt;"",$S$36,"none"))</f>
        <v>none</v>
      </c>
      <c r="T164" s="81" t="str">
        <f>IF(scriv!Q126&lt;&gt;"",scriv!Q126,"")</f>
        <v/>
      </c>
      <c r="U164" s="81" t="str">
        <f>IF(scriv!R126&lt;&gt;"",scriv!R126,"")</f>
        <v/>
      </c>
      <c r="V164" s="81" t="str">
        <f>IF(scriv!S126&lt;&gt;"",scriv!S126,"")</f>
        <v/>
      </c>
      <c r="W164" s="81" t="str">
        <f>IF(scriv!T126&lt;&gt;"",scriv!T126,"")</f>
        <v/>
      </c>
      <c r="X164" s="81" t="str">
        <f>IF($E164="",
( IF(scriv!AH126&lt;&gt;"", LEFT( scriv!AH126, FIND(",",scriv!AH126)-1) &amp; "=" &amp; $AH164 &amp; RIGHT( scriv!AH126, LEN(scriv!AH126) + 1 - FIND(",",scriv!AH126)),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IF(scriv!AI126&lt;&gt;"", LEFT( scriv!AI126, FIND(",",scriv!AI126)-1) &amp; "=" &amp; $AH164 &amp; RIGHT( scriv!AI126, LEN(scriv!AI126) + 1 - FIND(",",scriv!AI126)),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IF(scriv!AJ126&lt;&gt;"", LEFT( scriv!AJ126, FIND(",",scriv!AJ126)-1) &amp; "=" &amp; $AH164 &amp; RIGHT( scriv!AJ126, LEN(scriv!AJ126) + 1 - FIND(",",scriv!AJ126)),
  IF($Z$36&lt;&gt;"",LEFT( Z$36, FIND(",",Z$36)-1) &amp; "=" &amp; $AH164 &amp; RIGHT( Z$36, LEN(Z$36) + 1 - FIND(",",Z$36)),""))),
IF(scriv!O126&lt;&gt;"", LEFT( scriv!O126, FIND(",",scriv!O126)-1) &amp; "=" &amp; $AH164 &amp; RIGHT( scriv!O126, LEN(scriv!O126) + 1 - FIND(",",scriv!O126)),
LEFT( Z$37, FIND(",",Z$37)-1) &amp; "=" &amp; $AH164 &amp; RIGHT( Z$37, LEN(Z$37) + 1 - FIND(",",Z$37))))</f>
        <v>drawOpen=,1.2</v>
      </c>
      <c r="AA164" s="81" t="str">
        <f>IF($E164="",
( IF(scriv!AK126&lt;&gt;"", LEFT( scriv!AK126, FIND(",",scriv!AK126)-1) &amp; "=" &amp; $AH164 &amp; RIGHT( scriv!AK126, LEN(scriv!AK126) + 1 - FIND(",",scriv!AK126)),
  IF($AA$36&lt;&gt;"",LEFT( AA$36, FIND(",",AA$36)-1) &amp; "=" &amp; $AH164 &amp; RIGHT( AA$36, LEN(AA$36) + 1 - FIND(",",AA$36)),""))),
IF(scriv!P126&lt;&gt;"", LEFT( scriv!P126, FIND(",",scriv!P126)-1) &amp; "=" &amp; $AH164 &amp; RIGHT( scriv!P126, LEN(scriv!P126) + 1 - FIND(",",scriv!P126)),
LEFT( AA$37, FIND(",",AA$37)-1) &amp; "=" &amp; $AH164 &amp; RIGHT( AA$37, LEN(AA$37) + 1 - FIND(",",AA$37))))</f>
        <v>drawClose=,1.2</v>
      </c>
      <c r="AB164" s="167" t="str">
        <f t="shared" si="47"/>
        <v>noTitle</v>
      </c>
      <c r="AC164" s="167"/>
      <c r="AD164" s="45"/>
      <c r="AE164" s="168"/>
      <c r="AF164" s="169">
        <f>IF(D164="",scriv!B126,"")</f>
        <v>0</v>
      </c>
      <c r="AG164" s="170" t="str">
        <f t="shared" si="50"/>
        <v/>
      </c>
      <c r="AH164" s="169" t="str">
        <f t="shared" si="51"/>
        <v/>
      </c>
      <c r="AI164" s="169" t="str">
        <f t="shared" si="52"/>
        <v/>
      </c>
      <c r="AJ164" s="86">
        <f>ROUNDDOWN( (LEN(scriv!B126)+1) / 2, 0 )</f>
        <v>0</v>
      </c>
      <c r="AK164" s="82">
        <f t="shared" si="53"/>
        <v>0</v>
      </c>
      <c r="AL164" s="82" t="str">
        <f t="shared" si="54"/>
        <v>-</v>
      </c>
      <c r="AM164" s="82" t="str">
        <f t="shared" si="55"/>
        <v>-</v>
      </c>
      <c r="AN164" s="82" t="str">
        <f t="shared" si="56"/>
        <v>-</v>
      </c>
      <c r="AO164" s="82" t="str">
        <f t="shared" si="57"/>
        <v>-</v>
      </c>
      <c r="AP164" s="82" t="str">
        <f t="shared" si="58"/>
        <v>-</v>
      </c>
      <c r="AQ164" s="82" t="str">
        <f t="shared" si="59"/>
        <v>-</v>
      </c>
      <c r="AR164" s="82" t="str">
        <f t="shared" si="60"/>
        <v>-</v>
      </c>
      <c r="AT164" s="82">
        <f t="shared" si="61"/>
        <v>2</v>
      </c>
      <c r="AU164" s="82" t="str">
        <f ca="1">IF(    MAX(OFFSET(AL164,0,0,MATCH("-",AL164:AL$638,0))) = 0,"",
IFERROR(MAX(OFFSET(AL164,0,0,MATCH("-",AL164:AL$638,0))),""))</f>
        <v/>
      </c>
      <c r="AV164" s="82" t="str">
        <f ca="1">IF(    MAX(OFFSET(AM164,0,0,MATCH("-",AM164:AM$638,0))) = 0,"",
IFERROR(MAX(OFFSET(AM164,0,0,MATCH("-",AM164:AM$638,0))),""))</f>
        <v/>
      </c>
      <c r="AW164" s="82" t="str">
        <f ca="1">IF(    MAX(OFFSET(AN164,0,0,MATCH("-",AN164:AN$638,0))) = 0,"",
IFERROR(MAX(OFFSET(AN164,0,0,MATCH("-",AN164:AN$638,0))),""))</f>
        <v/>
      </c>
      <c r="AX164" s="82" t="str">
        <f ca="1">IF(    MAX(OFFSET(AO164,0,0,MATCH("-",AO164:AO$638,0))) = 0,"",
IFERROR(MAX(OFFSET(AO164,0,0,MATCH("-",AO164:AO$638,0))),""))</f>
        <v/>
      </c>
      <c r="AY164" s="82" t="str">
        <f ca="1">IF(    MAX(OFFSET(AP164,0,0,MATCH("-",AP164:AP$638,0))) = 0,"",
IFERROR(MAX(OFFSET(AP164,0,0,MATCH("-",AP164:AP$638,0))),""))</f>
        <v/>
      </c>
      <c r="AZ164" s="82" t="str">
        <f ca="1">IF(    MAX(OFFSET(AQ164,0,0,MATCH("-",AQ164:AQ$638,0))) = 0,"",
IFERROR(MAX(OFFSET(AQ164,0,0,MATCH("-",AQ164:AQ$638,0))),""))</f>
        <v/>
      </c>
      <c r="BA164" s="82" t="str">
        <f ca="1">IF(    MAX(OFFSET(AR164,0,0,MATCH("-",AR164:AR$638,0))) = 0,"",
IFERROR(MAX(OFFSET(AR164,0,0,MATCH("-",AR164:AR$638,0))),""))</f>
        <v/>
      </c>
      <c r="BB164" s="112">
        <f t="shared" ca="1" si="62"/>
        <v>-270</v>
      </c>
      <c r="BC164" s="111" t="str">
        <f t="shared" ca="1" si="63"/>
        <v>Radius</v>
      </c>
      <c r="BD164" s="112">
        <f t="shared" ca="1" si="64"/>
        <v>0</v>
      </c>
      <c r="BE164" s="111">
        <f t="shared" ca="1" si="65"/>
        <v>-150</v>
      </c>
      <c r="BF164" s="113" t="e">
        <f t="shared" ca="1" si="66"/>
        <v>#VALUE!</v>
      </c>
      <c r="BG164" s="113" t="e">
        <f t="shared" ca="1" si="67"/>
        <v>#VALUE!</v>
      </c>
      <c r="BH164" s="112">
        <f t="shared" ca="1" si="68"/>
        <v>2000</v>
      </c>
      <c r="BI164" s="112">
        <f t="shared" ca="1" si="69"/>
        <v>-150</v>
      </c>
      <c r="BJ164" s="157"/>
      <c r="BK164" s="157"/>
      <c r="BL164" s="158" t="str">
        <f>scriv!AM126</f>
        <v/>
      </c>
      <c r="BM164" s="157"/>
      <c r="BN164" s="157" t="str">
        <f t="shared" si="70"/>
        <v>node</v>
      </c>
      <c r="BO164" s="157"/>
      <c r="BP164" s="159">
        <f t="shared" ca="1" si="71"/>
        <v>0</v>
      </c>
      <c r="BQ164" s="159">
        <f t="shared" ca="1" si="72"/>
        <v>0</v>
      </c>
      <c r="BR164" s="159">
        <f t="shared" si="73"/>
        <v>1</v>
      </c>
      <c r="BS164" s="159" t="str">
        <f t="shared" si="74"/>
        <v>symbol</v>
      </c>
      <c r="BT164" s="157" t="str">
        <f ca="1">IF(scriv!V126&lt;&gt;"",scriv!V126,
IF(E164="",IFERROR(VLOOKUP(BL164,$AH$40:$BT$638,39,FALSE),$BT$36),
$BT$37))</f>
        <v>NodeSquare</v>
      </c>
      <c r="BU164" s="166">
        <f t="shared" ca="1" si="75"/>
        <v>2000</v>
      </c>
      <c r="BV164" s="166">
        <f t="shared" ca="1" si="76"/>
        <v>-150</v>
      </c>
      <c r="BW164" s="166">
        <f t="shared" ca="1" si="77"/>
        <v>0</v>
      </c>
      <c r="BX164" s="166">
        <f t="shared" ca="1" si="78"/>
        <v>0</v>
      </c>
      <c r="BY164" s="180" t="str">
        <f t="shared" si="79"/>
        <v/>
      </c>
      <c r="BZ164" s="180" t="str">
        <f t="shared" si="80"/>
        <v/>
      </c>
      <c r="CA164" s="81" t="str">
        <f>IF(scriv!E126&lt;&gt;"",scriv!E126,"")</f>
        <v/>
      </c>
      <c r="CB164" s="82">
        <f t="shared" si="49"/>
        <v>0</v>
      </c>
      <c r="CC164" s="82">
        <f t="shared" si="81"/>
        <v>0</v>
      </c>
      <c r="CD164" s="82" t="str">
        <f t="shared" si="82"/>
        <v>-</v>
      </c>
      <c r="CE164" s="82" t="str">
        <f t="shared" si="83"/>
        <v>-</v>
      </c>
      <c r="CF164" s="82" t="str">
        <f t="shared" si="84"/>
        <v>-</v>
      </c>
      <c r="CG164" s="82" t="str">
        <f t="shared" si="85"/>
        <v>-</v>
      </c>
      <c r="CH164" s="82" t="str">
        <f t="shared" si="86"/>
        <v>-</v>
      </c>
      <c r="CI164" s="82" t="str">
        <f t="shared" si="87"/>
        <v>-</v>
      </c>
      <c r="CJ164" s="82" t="str">
        <f t="shared" si="88"/>
        <v>-</v>
      </c>
      <c r="CK164" s="82" t="str">
        <f t="shared" si="89"/>
        <v>-</v>
      </c>
    </row>
    <row r="165" spans="1:89" s="82" customFormat="1" ht="18" customHeight="1">
      <c r="A165" s="81" t="str">
        <f>scriv!AL127</f>
        <v/>
      </c>
      <c r="B165" s="81" t="str">
        <f>IF(scriv!D127&lt;&gt;"",scriv!D127,"")</f>
        <v/>
      </c>
      <c r="C165" s="81" t="str">
        <f>IF( scriv!AP127&lt;&gt;"", IF(D165&lt;&gt;"","connection ","")&amp;scriv!AP127,IF(D165&lt;&gt;"","connection",""))</f>
        <v/>
      </c>
      <c r="D165" s="82" t="str">
        <f>scriv!AN127</f>
        <v/>
      </c>
      <c r="E165" s="82" t="str">
        <f>scriv!AO127</f>
        <v/>
      </c>
      <c r="F165" s="156">
        <f>ROW()</f>
        <v>165</v>
      </c>
      <c r="G165" s="288">
        <f>scriv!AC127</f>
        <v>0</v>
      </c>
      <c r="H165" s="288">
        <f>scriv!AD127</f>
        <v>0</v>
      </c>
      <c r="I165" s="81" t="str">
        <f>IF(scriv!AE127&lt;&gt;"",scriv!AE127,J165)</f>
        <v/>
      </c>
      <c r="J165" s="81" t="str">
        <f>IF(scriv!AF127&lt;&gt;"",scriv!AF127,"")</f>
        <v/>
      </c>
      <c r="K165" s="82" t="str">
        <f>IF(scriv!Y127&lt;&gt;"",scriv!Y127,$K$36)</f>
        <v>none</v>
      </c>
      <c r="L165" s="82">
        <f>IF(scriv!Z127&lt;&gt;"",scriv!Z127,$L$36)</f>
        <v>0</v>
      </c>
      <c r="M165" s="82" t="str">
        <f>IF(scriv!AA127&lt;&gt;"",scriv!AA127,$M$36)</f>
        <v>OpenClose</v>
      </c>
      <c r="N165" s="82">
        <f>IF(scriv!AB127&lt;&gt;"",scriv!AB127,$N$36)</f>
        <v>0</v>
      </c>
      <c r="O165" s="119" t="str">
        <f t="shared" si="48"/>
        <v/>
      </c>
      <c r="P165" s="81" t="str">
        <f>IF(scriv!I127&lt;&gt;"",scriv!I127,"")</f>
        <v/>
      </c>
      <c r="Q165" s="81" t="str">
        <f>IF(scriv!J127&lt;&gt;"",scriv!J127,"")</f>
        <v/>
      </c>
      <c r="R165" s="81">
        <f>IF(scriv!K127&lt;&gt;"",scriv!K127,
IF(I165&lt;&gt;"",1,$R$36))</f>
        <v>1</v>
      </c>
      <c r="S165" s="81" t="str">
        <f>IF(scriv!L127&lt;&gt;"",scriv!L127,
IF(scriv!AF127&lt;&gt;"",$S$36,"none"))</f>
        <v>none</v>
      </c>
      <c r="T165" s="81" t="str">
        <f>IF(scriv!Q127&lt;&gt;"",scriv!Q127,"")</f>
        <v/>
      </c>
      <c r="U165" s="81" t="str">
        <f>IF(scriv!R127&lt;&gt;"",scriv!R127,"")</f>
        <v/>
      </c>
      <c r="V165" s="81" t="str">
        <f>IF(scriv!S127&lt;&gt;"",scriv!S127,"")</f>
        <v/>
      </c>
      <c r="W165" s="81" t="str">
        <f>IF(scriv!T127&lt;&gt;"",scriv!T127,"")</f>
        <v/>
      </c>
      <c r="X165" s="81" t="str">
        <f>IF($E165="",
( IF(scriv!AH127&lt;&gt;"", LEFT( scriv!AH127, FIND(",",scriv!AH127)-1) &amp; "=" &amp; $AH165 &amp; RIGHT( scriv!AH127, LEN(scriv!AH127) + 1 - FIND(",",scriv!AH127)),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IF(scriv!AI127&lt;&gt;"", LEFT( scriv!AI127, FIND(",",scriv!AI127)-1) &amp; "=" &amp; $AH165 &amp; RIGHT( scriv!AI127, LEN(scriv!AI127) + 1 - FIND(",",scriv!AI127)),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IF(scriv!AJ127&lt;&gt;"", LEFT( scriv!AJ127, FIND(",",scriv!AJ127)-1) &amp; "=" &amp; $AH165 &amp; RIGHT( scriv!AJ127, LEN(scriv!AJ127) + 1 - FIND(",",scriv!AJ127)),
  IF($Z$36&lt;&gt;"",LEFT( Z$36, FIND(",",Z$36)-1) &amp; "=" &amp; $AH165 &amp; RIGHT( Z$36, LEN(Z$36) + 1 - FIND(",",Z$36)),""))),
IF(scriv!O127&lt;&gt;"", LEFT( scriv!O127, FIND(",",scriv!O127)-1) &amp; "=" &amp; $AH165 &amp; RIGHT( scriv!O127, LEN(scriv!O127) + 1 - FIND(",",scriv!O127)),
LEFT( Z$37, FIND(",",Z$37)-1) &amp; "=" &amp; $AH165 &amp; RIGHT( Z$37, LEN(Z$37) + 1 - FIND(",",Z$37))))</f>
        <v>drawOpen=,1.2</v>
      </c>
      <c r="AA165" s="81" t="str">
        <f>IF($E165="",
( IF(scriv!AK127&lt;&gt;"", LEFT( scriv!AK127, FIND(",",scriv!AK127)-1) &amp; "=" &amp; $AH165 &amp; RIGHT( scriv!AK127, LEN(scriv!AK127) + 1 - FIND(",",scriv!AK127)),
  IF($AA$36&lt;&gt;"",LEFT( AA$36, FIND(",",AA$36)-1) &amp; "=" &amp; $AH165 &amp; RIGHT( AA$36, LEN(AA$36) + 1 - FIND(",",AA$36)),""))),
IF(scriv!P127&lt;&gt;"", LEFT( scriv!P127, FIND(",",scriv!P127)-1) &amp; "=" &amp; $AH165 &amp; RIGHT( scriv!P127, LEN(scriv!P127) + 1 - FIND(",",scriv!P127)),
LEFT( AA$37, FIND(",",AA$37)-1) &amp; "=" &amp; $AH165 &amp; RIGHT( AA$37, LEN(AA$37) + 1 - FIND(",",AA$37))))</f>
        <v>drawClose=,1.2</v>
      </c>
      <c r="AB165" s="167" t="str">
        <f t="shared" si="47"/>
        <v>noTitle</v>
      </c>
      <c r="AC165" s="167"/>
      <c r="AD165" s="45"/>
      <c r="AE165" s="168"/>
      <c r="AF165" s="169">
        <f>IF(D165="",scriv!B127,"")</f>
        <v>0</v>
      </c>
      <c r="AG165" s="170" t="str">
        <f t="shared" si="50"/>
        <v/>
      </c>
      <c r="AH165" s="169" t="str">
        <f t="shared" si="51"/>
        <v/>
      </c>
      <c r="AI165" s="169" t="str">
        <f t="shared" si="52"/>
        <v/>
      </c>
      <c r="AJ165" s="86">
        <f>ROUNDDOWN( (LEN(scriv!B127)+1) / 2, 0 )</f>
        <v>0</v>
      </c>
      <c r="AK165" s="82">
        <f t="shared" si="53"/>
        <v>0</v>
      </c>
      <c r="AL165" s="82" t="str">
        <f t="shared" si="54"/>
        <v>-</v>
      </c>
      <c r="AM165" s="82" t="str">
        <f t="shared" si="55"/>
        <v>-</v>
      </c>
      <c r="AN165" s="82" t="str">
        <f t="shared" si="56"/>
        <v>-</v>
      </c>
      <c r="AO165" s="82" t="str">
        <f t="shared" si="57"/>
        <v>-</v>
      </c>
      <c r="AP165" s="82" t="str">
        <f t="shared" si="58"/>
        <v>-</v>
      </c>
      <c r="AQ165" s="82" t="str">
        <f t="shared" si="59"/>
        <v>-</v>
      </c>
      <c r="AR165" s="82" t="str">
        <f t="shared" si="60"/>
        <v>-</v>
      </c>
      <c r="AT165" s="82">
        <f t="shared" si="61"/>
        <v>2</v>
      </c>
      <c r="AU165" s="82" t="str">
        <f ca="1">IF(    MAX(OFFSET(AL165,0,0,MATCH("-",AL165:AL$638,0))) = 0,"",
IFERROR(MAX(OFFSET(AL165,0,0,MATCH("-",AL165:AL$638,0))),""))</f>
        <v/>
      </c>
      <c r="AV165" s="82" t="str">
        <f ca="1">IF(    MAX(OFFSET(AM165,0,0,MATCH("-",AM165:AM$638,0))) = 0,"",
IFERROR(MAX(OFFSET(AM165,0,0,MATCH("-",AM165:AM$638,0))),""))</f>
        <v/>
      </c>
      <c r="AW165" s="82" t="str">
        <f ca="1">IF(    MAX(OFFSET(AN165,0,0,MATCH("-",AN165:AN$638,0))) = 0,"",
IFERROR(MAX(OFFSET(AN165,0,0,MATCH("-",AN165:AN$638,0))),""))</f>
        <v/>
      </c>
      <c r="AX165" s="82" t="str">
        <f ca="1">IF(    MAX(OFFSET(AO165,0,0,MATCH("-",AO165:AO$638,0))) = 0,"",
IFERROR(MAX(OFFSET(AO165,0,0,MATCH("-",AO165:AO$638,0))),""))</f>
        <v/>
      </c>
      <c r="AY165" s="82" t="str">
        <f ca="1">IF(    MAX(OFFSET(AP165,0,0,MATCH("-",AP165:AP$638,0))) = 0,"",
IFERROR(MAX(OFFSET(AP165,0,0,MATCH("-",AP165:AP$638,0))),""))</f>
        <v/>
      </c>
      <c r="AZ165" s="82" t="str">
        <f ca="1">IF(    MAX(OFFSET(AQ165,0,0,MATCH("-",AQ165:AQ$638,0))) = 0,"",
IFERROR(MAX(OFFSET(AQ165,0,0,MATCH("-",AQ165:AQ$638,0))),""))</f>
        <v/>
      </c>
      <c r="BA165" s="82" t="str">
        <f ca="1">IF(    MAX(OFFSET(AR165,0,0,MATCH("-",AR165:AR$638,0))) = 0,"",
IFERROR(MAX(OFFSET(AR165,0,0,MATCH("-",AR165:AR$638,0))),""))</f>
        <v/>
      </c>
      <c r="BB165" s="112">
        <f t="shared" ca="1" si="62"/>
        <v>-270</v>
      </c>
      <c r="BC165" s="111" t="str">
        <f t="shared" ca="1" si="63"/>
        <v>Radius</v>
      </c>
      <c r="BD165" s="112">
        <f t="shared" ca="1" si="64"/>
        <v>0</v>
      </c>
      <c r="BE165" s="111">
        <f t="shared" ca="1" si="65"/>
        <v>-150</v>
      </c>
      <c r="BF165" s="113" t="e">
        <f t="shared" ca="1" si="66"/>
        <v>#VALUE!</v>
      </c>
      <c r="BG165" s="113" t="e">
        <f t="shared" ca="1" si="67"/>
        <v>#VALUE!</v>
      </c>
      <c r="BH165" s="112">
        <f t="shared" ca="1" si="68"/>
        <v>2000</v>
      </c>
      <c r="BI165" s="112">
        <f t="shared" ca="1" si="69"/>
        <v>-150</v>
      </c>
      <c r="BJ165" s="157"/>
      <c r="BK165" s="157"/>
      <c r="BL165" s="158" t="str">
        <f>scriv!AM127</f>
        <v/>
      </c>
      <c r="BM165" s="157"/>
      <c r="BN165" s="157" t="str">
        <f t="shared" si="70"/>
        <v>node</v>
      </c>
      <c r="BO165" s="157"/>
      <c r="BP165" s="159">
        <f t="shared" ca="1" si="71"/>
        <v>0</v>
      </c>
      <c r="BQ165" s="159">
        <f t="shared" ca="1" si="72"/>
        <v>0</v>
      </c>
      <c r="BR165" s="159">
        <f t="shared" si="73"/>
        <v>1</v>
      </c>
      <c r="BS165" s="159" t="str">
        <f t="shared" si="74"/>
        <v>symbol</v>
      </c>
      <c r="BT165" s="157" t="str">
        <f ca="1">IF(scriv!V127&lt;&gt;"",scriv!V127,
IF(E165="",IFERROR(VLOOKUP(BL165,$AH$40:$BT$638,39,FALSE),$BT$36),
$BT$37))</f>
        <v>NodeSquare</v>
      </c>
      <c r="BU165" s="166">
        <f t="shared" ca="1" si="75"/>
        <v>2000</v>
      </c>
      <c r="BV165" s="166">
        <f t="shared" ca="1" si="76"/>
        <v>-150</v>
      </c>
      <c r="BW165" s="166">
        <f t="shared" ca="1" si="77"/>
        <v>0</v>
      </c>
      <c r="BX165" s="166">
        <f t="shared" ca="1" si="78"/>
        <v>0</v>
      </c>
      <c r="BY165" s="180" t="str">
        <f t="shared" si="79"/>
        <v/>
      </c>
      <c r="BZ165" s="180" t="str">
        <f t="shared" si="80"/>
        <v/>
      </c>
      <c r="CA165" s="81" t="str">
        <f>IF(scriv!E127&lt;&gt;"",scriv!E127,"")</f>
        <v/>
      </c>
      <c r="CB165" s="82">
        <f t="shared" si="49"/>
        <v>0</v>
      </c>
      <c r="CC165" s="82">
        <f t="shared" si="81"/>
        <v>0</v>
      </c>
      <c r="CD165" s="82" t="str">
        <f t="shared" si="82"/>
        <v>-</v>
      </c>
      <c r="CE165" s="82" t="str">
        <f t="shared" si="83"/>
        <v>-</v>
      </c>
      <c r="CF165" s="82" t="str">
        <f t="shared" si="84"/>
        <v>-</v>
      </c>
      <c r="CG165" s="82" t="str">
        <f t="shared" si="85"/>
        <v>-</v>
      </c>
      <c r="CH165" s="82" t="str">
        <f t="shared" si="86"/>
        <v>-</v>
      </c>
      <c r="CI165" s="82" t="str">
        <f t="shared" si="87"/>
        <v>-</v>
      </c>
      <c r="CJ165" s="82" t="str">
        <f t="shared" si="88"/>
        <v>-</v>
      </c>
      <c r="CK165" s="82" t="str">
        <f t="shared" si="89"/>
        <v>-</v>
      </c>
    </row>
    <row r="166" spans="1:89" s="82" customFormat="1" ht="18" customHeight="1">
      <c r="A166" s="81" t="str">
        <f>scriv!AL128</f>
        <v/>
      </c>
      <c r="B166" s="81" t="str">
        <f>IF(scriv!D128&lt;&gt;"",scriv!D128,"")</f>
        <v/>
      </c>
      <c r="C166" s="81" t="str">
        <f>IF( scriv!AP128&lt;&gt;"", IF(D166&lt;&gt;"","connection ","")&amp;scriv!AP128,IF(D166&lt;&gt;"","connection",""))</f>
        <v/>
      </c>
      <c r="D166" s="82" t="str">
        <f>scriv!AN128</f>
        <v/>
      </c>
      <c r="E166" s="82" t="str">
        <f>scriv!AO128</f>
        <v/>
      </c>
      <c r="F166" s="156">
        <f>ROW()</f>
        <v>166</v>
      </c>
      <c r="G166" s="288">
        <f>scriv!AC128</f>
        <v>0</v>
      </c>
      <c r="H166" s="288">
        <f>scriv!AD128</f>
        <v>0</v>
      </c>
      <c r="I166" s="81" t="str">
        <f>IF(scriv!AE128&lt;&gt;"",scriv!AE128,J166)</f>
        <v/>
      </c>
      <c r="J166" s="81" t="str">
        <f>IF(scriv!AF128&lt;&gt;"",scriv!AF128,"")</f>
        <v/>
      </c>
      <c r="K166" s="82" t="str">
        <f>IF(scriv!Y128&lt;&gt;"",scriv!Y128,$K$36)</f>
        <v>none</v>
      </c>
      <c r="L166" s="82">
        <f>IF(scriv!Z128&lt;&gt;"",scriv!Z128,$L$36)</f>
        <v>0</v>
      </c>
      <c r="M166" s="82" t="str">
        <f>IF(scriv!AA128&lt;&gt;"",scriv!AA128,$M$36)</f>
        <v>OpenClose</v>
      </c>
      <c r="N166" s="82">
        <f>IF(scriv!AB128&lt;&gt;"",scriv!AB128,$N$36)</f>
        <v>0</v>
      </c>
      <c r="O166" s="119" t="str">
        <f t="shared" si="48"/>
        <v/>
      </c>
      <c r="P166" s="81" t="str">
        <f>IF(scriv!I128&lt;&gt;"",scriv!I128,"")</f>
        <v/>
      </c>
      <c r="Q166" s="81" t="str">
        <f>IF(scriv!J128&lt;&gt;"",scriv!J128,"")</f>
        <v/>
      </c>
      <c r="R166" s="81">
        <f>IF(scriv!K128&lt;&gt;"",scriv!K128,
IF(I166&lt;&gt;"",1,$R$36))</f>
        <v>1</v>
      </c>
      <c r="S166" s="81" t="str">
        <f>IF(scriv!L128&lt;&gt;"",scriv!L128,
IF(scriv!AF128&lt;&gt;"",$S$36,"none"))</f>
        <v>none</v>
      </c>
      <c r="T166" s="81" t="str">
        <f>IF(scriv!Q128&lt;&gt;"",scriv!Q128,"")</f>
        <v/>
      </c>
      <c r="U166" s="81" t="str">
        <f>IF(scriv!R128&lt;&gt;"",scriv!R128,"")</f>
        <v/>
      </c>
      <c r="V166" s="81" t="str">
        <f>IF(scriv!S128&lt;&gt;"",scriv!S128,"")</f>
        <v/>
      </c>
      <c r="W166" s="81" t="str">
        <f>IF(scriv!T128&lt;&gt;"",scriv!T128,"")</f>
        <v/>
      </c>
      <c r="X166" s="81" t="str">
        <f>IF($E166="",
( IF(scriv!AH128&lt;&gt;"", LEFT( scriv!AH128, FIND(",",scriv!AH128)-1) &amp; "=" &amp; $AH166 &amp; RIGHT( scriv!AH128, LEN(scriv!AH128) + 1 - FIND(",",scriv!AH128)),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IF(scriv!AI128&lt;&gt;"", LEFT( scriv!AI128, FIND(",",scriv!AI128)-1) &amp; "=" &amp; $AH166 &amp; RIGHT( scriv!AI128, LEN(scriv!AI128) + 1 - FIND(",",scriv!AI128)),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IF(scriv!AJ128&lt;&gt;"", LEFT( scriv!AJ128, FIND(",",scriv!AJ128)-1) &amp; "=" &amp; $AH166 &amp; RIGHT( scriv!AJ128, LEN(scriv!AJ128) + 1 - FIND(",",scriv!AJ128)),
  IF($Z$36&lt;&gt;"",LEFT( Z$36, FIND(",",Z$36)-1) &amp; "=" &amp; $AH166 &amp; RIGHT( Z$36, LEN(Z$36) + 1 - FIND(",",Z$36)),""))),
IF(scriv!O128&lt;&gt;"", LEFT( scriv!O128, FIND(",",scriv!O128)-1) &amp; "=" &amp; $AH166 &amp; RIGHT( scriv!O128, LEN(scriv!O128) + 1 - FIND(",",scriv!O128)),
LEFT( Z$37, FIND(",",Z$37)-1) &amp; "=" &amp; $AH166 &amp; RIGHT( Z$37, LEN(Z$37) + 1 - FIND(",",Z$37))))</f>
        <v>drawOpen=,1.2</v>
      </c>
      <c r="AA166" s="81" t="str">
        <f>IF($E166="",
( IF(scriv!AK128&lt;&gt;"", LEFT( scriv!AK128, FIND(",",scriv!AK128)-1) &amp; "=" &amp; $AH166 &amp; RIGHT( scriv!AK128, LEN(scriv!AK128) + 1 - FIND(",",scriv!AK128)),
  IF($AA$36&lt;&gt;"",LEFT( AA$36, FIND(",",AA$36)-1) &amp; "=" &amp; $AH166 &amp; RIGHT( AA$36, LEN(AA$36) + 1 - FIND(",",AA$36)),""))),
IF(scriv!P128&lt;&gt;"", LEFT( scriv!P128, FIND(",",scriv!P128)-1) &amp; "=" &amp; $AH166 &amp; RIGHT( scriv!P128, LEN(scriv!P128) + 1 - FIND(",",scriv!P128)),
LEFT( AA$37, FIND(",",AA$37)-1) &amp; "=" &amp; $AH166 &amp; RIGHT( AA$37, LEN(AA$37) + 1 - FIND(",",AA$37))))</f>
        <v>drawClose=,1.2</v>
      </c>
      <c r="AB166" s="167" t="str">
        <f t="shared" si="47"/>
        <v>noTitle</v>
      </c>
      <c r="AC166" s="167"/>
      <c r="AD166" s="45"/>
      <c r="AE166" s="168"/>
      <c r="AF166" s="169">
        <f>IF(D166="",scriv!B128,"")</f>
        <v>0</v>
      </c>
      <c r="AG166" s="170" t="str">
        <f t="shared" si="50"/>
        <v/>
      </c>
      <c r="AH166" s="169" t="str">
        <f t="shared" si="51"/>
        <v/>
      </c>
      <c r="AI166" s="169" t="str">
        <f t="shared" si="52"/>
        <v/>
      </c>
      <c r="AJ166" s="86">
        <f>ROUNDDOWN( (LEN(scriv!B128)+1) / 2, 0 )</f>
        <v>0</v>
      </c>
      <c r="AK166" s="82">
        <f t="shared" si="53"/>
        <v>0</v>
      </c>
      <c r="AL166" s="82" t="str">
        <f t="shared" si="54"/>
        <v>-</v>
      </c>
      <c r="AM166" s="82" t="str">
        <f t="shared" si="55"/>
        <v>-</v>
      </c>
      <c r="AN166" s="82" t="str">
        <f t="shared" si="56"/>
        <v>-</v>
      </c>
      <c r="AO166" s="82" t="str">
        <f t="shared" si="57"/>
        <v>-</v>
      </c>
      <c r="AP166" s="82" t="str">
        <f t="shared" si="58"/>
        <v>-</v>
      </c>
      <c r="AQ166" s="82" t="str">
        <f t="shared" si="59"/>
        <v>-</v>
      </c>
      <c r="AR166" s="82" t="str">
        <f t="shared" si="60"/>
        <v>-</v>
      </c>
      <c r="AT166" s="82">
        <f t="shared" si="61"/>
        <v>2</v>
      </c>
      <c r="AU166" s="82" t="str">
        <f ca="1">IF(    MAX(OFFSET(AL166,0,0,MATCH("-",AL166:AL$638,0))) = 0,"",
IFERROR(MAX(OFFSET(AL166,0,0,MATCH("-",AL166:AL$638,0))),""))</f>
        <v/>
      </c>
      <c r="AV166" s="82" t="str">
        <f ca="1">IF(    MAX(OFFSET(AM166,0,0,MATCH("-",AM166:AM$638,0))) = 0,"",
IFERROR(MAX(OFFSET(AM166,0,0,MATCH("-",AM166:AM$638,0))),""))</f>
        <v/>
      </c>
      <c r="AW166" s="82" t="str">
        <f ca="1">IF(    MAX(OFFSET(AN166,0,0,MATCH("-",AN166:AN$638,0))) = 0,"",
IFERROR(MAX(OFFSET(AN166,0,0,MATCH("-",AN166:AN$638,0))),""))</f>
        <v/>
      </c>
      <c r="AX166" s="82" t="str">
        <f ca="1">IF(    MAX(OFFSET(AO166,0,0,MATCH("-",AO166:AO$638,0))) = 0,"",
IFERROR(MAX(OFFSET(AO166,0,0,MATCH("-",AO166:AO$638,0))),""))</f>
        <v/>
      </c>
      <c r="AY166" s="82" t="str">
        <f ca="1">IF(    MAX(OFFSET(AP166,0,0,MATCH("-",AP166:AP$638,0))) = 0,"",
IFERROR(MAX(OFFSET(AP166,0,0,MATCH("-",AP166:AP$638,0))),""))</f>
        <v/>
      </c>
      <c r="AZ166" s="82" t="str">
        <f ca="1">IF(    MAX(OFFSET(AQ166,0,0,MATCH("-",AQ166:AQ$638,0))) = 0,"",
IFERROR(MAX(OFFSET(AQ166,0,0,MATCH("-",AQ166:AQ$638,0))),""))</f>
        <v/>
      </c>
      <c r="BA166" s="82" t="str">
        <f ca="1">IF(    MAX(OFFSET(AR166,0,0,MATCH("-",AR166:AR$638,0))) = 0,"",
IFERROR(MAX(OFFSET(AR166,0,0,MATCH("-",AR166:AR$638,0))),""))</f>
        <v/>
      </c>
      <c r="BB166" s="112">
        <f t="shared" ca="1" si="62"/>
        <v>-270</v>
      </c>
      <c r="BC166" s="111" t="str">
        <f t="shared" ca="1" si="63"/>
        <v>Radius</v>
      </c>
      <c r="BD166" s="112">
        <f t="shared" ca="1" si="64"/>
        <v>0</v>
      </c>
      <c r="BE166" s="111">
        <f t="shared" ca="1" si="65"/>
        <v>-150</v>
      </c>
      <c r="BF166" s="113" t="e">
        <f t="shared" ca="1" si="66"/>
        <v>#VALUE!</v>
      </c>
      <c r="BG166" s="113" t="e">
        <f t="shared" ca="1" si="67"/>
        <v>#VALUE!</v>
      </c>
      <c r="BH166" s="112">
        <f t="shared" ca="1" si="68"/>
        <v>2000</v>
      </c>
      <c r="BI166" s="112">
        <f t="shared" ca="1" si="69"/>
        <v>-150</v>
      </c>
      <c r="BJ166" s="157"/>
      <c r="BK166" s="157"/>
      <c r="BL166" s="158" t="str">
        <f>scriv!AM128</f>
        <v/>
      </c>
      <c r="BM166" s="157"/>
      <c r="BN166" s="157" t="str">
        <f t="shared" si="70"/>
        <v>node</v>
      </c>
      <c r="BO166" s="157"/>
      <c r="BP166" s="159">
        <f t="shared" ca="1" si="71"/>
        <v>0</v>
      </c>
      <c r="BQ166" s="159">
        <f t="shared" ca="1" si="72"/>
        <v>0</v>
      </c>
      <c r="BR166" s="159">
        <f t="shared" si="73"/>
        <v>1</v>
      </c>
      <c r="BS166" s="159" t="str">
        <f t="shared" si="74"/>
        <v>symbol</v>
      </c>
      <c r="BT166" s="157" t="str">
        <f ca="1">IF(scriv!V128&lt;&gt;"",scriv!V128,
IF(E166="",IFERROR(VLOOKUP(BL166,$AH$40:$BT$638,39,FALSE),$BT$36),
$BT$37))</f>
        <v>NodeSquare</v>
      </c>
      <c r="BU166" s="166">
        <f t="shared" ca="1" si="75"/>
        <v>2000</v>
      </c>
      <c r="BV166" s="166">
        <f t="shared" ca="1" si="76"/>
        <v>-150</v>
      </c>
      <c r="BW166" s="166">
        <f t="shared" ca="1" si="77"/>
        <v>0</v>
      </c>
      <c r="BX166" s="166">
        <f t="shared" ca="1" si="78"/>
        <v>0</v>
      </c>
      <c r="BY166" s="180" t="str">
        <f t="shared" si="79"/>
        <v/>
      </c>
      <c r="BZ166" s="180" t="str">
        <f t="shared" si="80"/>
        <v/>
      </c>
      <c r="CA166" s="81" t="str">
        <f>IF(scriv!E128&lt;&gt;"",scriv!E128,"")</f>
        <v/>
      </c>
      <c r="CB166" s="82">
        <f t="shared" si="49"/>
        <v>0</v>
      </c>
      <c r="CC166" s="82">
        <f t="shared" si="81"/>
        <v>0</v>
      </c>
      <c r="CD166" s="82" t="str">
        <f t="shared" si="82"/>
        <v>-</v>
      </c>
      <c r="CE166" s="82" t="str">
        <f t="shared" si="83"/>
        <v>-</v>
      </c>
      <c r="CF166" s="82" t="str">
        <f t="shared" si="84"/>
        <v>-</v>
      </c>
      <c r="CG166" s="82" t="str">
        <f t="shared" si="85"/>
        <v>-</v>
      </c>
      <c r="CH166" s="82" t="str">
        <f t="shared" si="86"/>
        <v>-</v>
      </c>
      <c r="CI166" s="82" t="str">
        <f t="shared" si="87"/>
        <v>-</v>
      </c>
      <c r="CJ166" s="82" t="str">
        <f t="shared" si="88"/>
        <v>-</v>
      </c>
      <c r="CK166" s="82" t="str">
        <f t="shared" si="89"/>
        <v>-</v>
      </c>
    </row>
    <row r="167" spans="1:89" s="82" customFormat="1" ht="18" customHeight="1">
      <c r="A167" s="81" t="str">
        <f>scriv!AL129</f>
        <v/>
      </c>
      <c r="B167" s="81" t="str">
        <f>IF(scriv!D129&lt;&gt;"",scriv!D129,"")</f>
        <v/>
      </c>
      <c r="C167" s="81" t="str">
        <f>IF( scriv!AP129&lt;&gt;"", IF(D167&lt;&gt;"","connection ","")&amp;scriv!AP129,IF(D167&lt;&gt;"","connection",""))</f>
        <v/>
      </c>
      <c r="D167" s="82" t="str">
        <f>scriv!AN129</f>
        <v/>
      </c>
      <c r="E167" s="82" t="str">
        <f>scriv!AO129</f>
        <v/>
      </c>
      <c r="F167" s="156">
        <f>ROW()</f>
        <v>167</v>
      </c>
      <c r="G167" s="288">
        <f>scriv!AC129</f>
        <v>0</v>
      </c>
      <c r="H167" s="288">
        <f>scriv!AD129</f>
        <v>0</v>
      </c>
      <c r="I167" s="81" t="str">
        <f>IF(scriv!AE129&lt;&gt;"",scriv!AE129,J167)</f>
        <v/>
      </c>
      <c r="J167" s="81" t="str">
        <f>IF(scriv!AF129&lt;&gt;"",scriv!AF129,"")</f>
        <v/>
      </c>
      <c r="K167" s="82" t="str">
        <f>IF(scriv!Y129&lt;&gt;"",scriv!Y129,$K$36)</f>
        <v>none</v>
      </c>
      <c r="L167" s="82">
        <f>IF(scriv!Z129&lt;&gt;"",scriv!Z129,$L$36)</f>
        <v>0</v>
      </c>
      <c r="M167" s="82" t="str">
        <f>IF(scriv!AA129&lt;&gt;"",scriv!AA129,$M$36)</f>
        <v>OpenClose</v>
      </c>
      <c r="N167" s="82">
        <f>IF(scriv!AB129&lt;&gt;"",scriv!AB129,$N$36)</f>
        <v>0</v>
      </c>
      <c r="O167" s="119" t="str">
        <f t="shared" si="48"/>
        <v/>
      </c>
      <c r="P167" s="81" t="str">
        <f>IF(scriv!I129&lt;&gt;"",scriv!I129,"")</f>
        <v/>
      </c>
      <c r="Q167" s="81" t="str">
        <f>IF(scriv!J129&lt;&gt;"",scriv!J129,"")</f>
        <v/>
      </c>
      <c r="R167" s="81">
        <f>IF(scriv!K129&lt;&gt;"",scriv!K129,
IF(I167&lt;&gt;"",1,$R$36))</f>
        <v>1</v>
      </c>
      <c r="S167" s="81" t="str">
        <f>IF(scriv!L129&lt;&gt;"",scriv!L129,
IF(scriv!AF129&lt;&gt;"",$S$36,"none"))</f>
        <v>none</v>
      </c>
      <c r="T167" s="81" t="str">
        <f>IF(scriv!Q129&lt;&gt;"",scriv!Q129,"")</f>
        <v/>
      </c>
      <c r="U167" s="81" t="str">
        <f>IF(scriv!R129&lt;&gt;"",scriv!R129,"")</f>
        <v/>
      </c>
      <c r="V167" s="81" t="str">
        <f>IF(scriv!S129&lt;&gt;"",scriv!S129,"")</f>
        <v/>
      </c>
      <c r="W167" s="81" t="str">
        <f>IF(scriv!T129&lt;&gt;"",scriv!T129,"")</f>
        <v/>
      </c>
      <c r="X167" s="81" t="str">
        <f>IF($E167="",
( IF(scriv!AH129&lt;&gt;"", LEFT( scriv!AH129, FIND(",",scriv!AH129)-1) &amp; "=" &amp; $AH167 &amp; RIGHT( scriv!AH129, LEN(scriv!AH129) + 1 - FIND(",",scriv!AH129)),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IF(scriv!AI129&lt;&gt;"", LEFT( scriv!AI129, FIND(",",scriv!AI129)-1) &amp; "=" &amp; $AH167 &amp; RIGHT( scriv!AI129, LEN(scriv!AI129) + 1 - FIND(",",scriv!AI129)),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IF(scriv!AJ129&lt;&gt;"", LEFT( scriv!AJ129, FIND(",",scriv!AJ129)-1) &amp; "=" &amp; $AH167 &amp; RIGHT( scriv!AJ129, LEN(scriv!AJ129) + 1 - FIND(",",scriv!AJ129)),
  IF($Z$36&lt;&gt;"",LEFT( Z$36, FIND(",",Z$36)-1) &amp; "=" &amp; $AH167 &amp; RIGHT( Z$36, LEN(Z$36) + 1 - FIND(",",Z$36)),""))),
IF(scriv!O129&lt;&gt;"", LEFT( scriv!O129, FIND(",",scriv!O129)-1) &amp; "=" &amp; $AH167 &amp; RIGHT( scriv!O129, LEN(scriv!O129) + 1 - FIND(",",scriv!O129)),
LEFT( Z$37, FIND(",",Z$37)-1) &amp; "=" &amp; $AH167 &amp; RIGHT( Z$37, LEN(Z$37) + 1 - FIND(",",Z$37))))</f>
        <v>drawOpen=,1.2</v>
      </c>
      <c r="AA167" s="81" t="str">
        <f>IF($E167="",
( IF(scriv!AK129&lt;&gt;"", LEFT( scriv!AK129, FIND(",",scriv!AK129)-1) &amp; "=" &amp; $AH167 &amp; RIGHT( scriv!AK129, LEN(scriv!AK129) + 1 - FIND(",",scriv!AK129)),
  IF($AA$36&lt;&gt;"",LEFT( AA$36, FIND(",",AA$36)-1) &amp; "=" &amp; $AH167 &amp; RIGHT( AA$36, LEN(AA$36) + 1 - FIND(",",AA$36)),""))),
IF(scriv!P129&lt;&gt;"", LEFT( scriv!P129, FIND(",",scriv!P129)-1) &amp; "=" &amp; $AH167 &amp; RIGHT( scriv!P129, LEN(scriv!P129) + 1 - FIND(",",scriv!P129)),
LEFT( AA$37, FIND(",",AA$37)-1) &amp; "=" &amp; $AH167 &amp; RIGHT( AA$37, LEN(AA$37) + 1 - FIND(",",AA$37))))</f>
        <v>drawClose=,1.2</v>
      </c>
      <c r="AB167" s="167" t="str">
        <f t="shared" ref="AB167:AB230" si="90">$AB$36</f>
        <v>noTitle</v>
      </c>
      <c r="AC167" s="167"/>
      <c r="AD167" s="45"/>
      <c r="AE167" s="168"/>
      <c r="AF167" s="169">
        <f>IF(D167="",scriv!B129,"")</f>
        <v>0</v>
      </c>
      <c r="AG167" s="170" t="str">
        <f t="shared" si="50"/>
        <v/>
      </c>
      <c r="AH167" s="169" t="str">
        <f t="shared" si="51"/>
        <v/>
      </c>
      <c r="AI167" s="169" t="str">
        <f t="shared" si="52"/>
        <v/>
      </c>
      <c r="AJ167" s="86">
        <f>ROUNDDOWN( (LEN(scriv!B129)+1) / 2, 0 )</f>
        <v>0</v>
      </c>
      <c r="AK167" s="82">
        <f t="shared" si="53"/>
        <v>0</v>
      </c>
      <c r="AL167" s="82" t="str">
        <f t="shared" si="54"/>
        <v>-</v>
      </c>
      <c r="AM167" s="82" t="str">
        <f t="shared" si="55"/>
        <v>-</v>
      </c>
      <c r="AN167" s="82" t="str">
        <f t="shared" si="56"/>
        <v>-</v>
      </c>
      <c r="AO167" s="82" t="str">
        <f t="shared" si="57"/>
        <v>-</v>
      </c>
      <c r="AP167" s="82" t="str">
        <f t="shared" si="58"/>
        <v>-</v>
      </c>
      <c r="AQ167" s="82" t="str">
        <f t="shared" si="59"/>
        <v>-</v>
      </c>
      <c r="AR167" s="82" t="str">
        <f t="shared" si="60"/>
        <v>-</v>
      </c>
      <c r="AT167" s="82">
        <f t="shared" si="61"/>
        <v>2</v>
      </c>
      <c r="AU167" s="82" t="str">
        <f ca="1">IF(    MAX(OFFSET(AL167,0,0,MATCH("-",AL167:AL$638,0))) = 0,"",
IFERROR(MAX(OFFSET(AL167,0,0,MATCH("-",AL167:AL$638,0))),""))</f>
        <v/>
      </c>
      <c r="AV167" s="82" t="str">
        <f ca="1">IF(    MAX(OFFSET(AM167,0,0,MATCH("-",AM167:AM$638,0))) = 0,"",
IFERROR(MAX(OFFSET(AM167,0,0,MATCH("-",AM167:AM$638,0))),""))</f>
        <v/>
      </c>
      <c r="AW167" s="82" t="str">
        <f ca="1">IF(    MAX(OFFSET(AN167,0,0,MATCH("-",AN167:AN$638,0))) = 0,"",
IFERROR(MAX(OFFSET(AN167,0,0,MATCH("-",AN167:AN$638,0))),""))</f>
        <v/>
      </c>
      <c r="AX167" s="82" t="str">
        <f ca="1">IF(    MAX(OFFSET(AO167,0,0,MATCH("-",AO167:AO$638,0))) = 0,"",
IFERROR(MAX(OFFSET(AO167,0,0,MATCH("-",AO167:AO$638,0))),""))</f>
        <v/>
      </c>
      <c r="AY167" s="82" t="str">
        <f ca="1">IF(    MAX(OFFSET(AP167,0,0,MATCH("-",AP167:AP$638,0))) = 0,"",
IFERROR(MAX(OFFSET(AP167,0,0,MATCH("-",AP167:AP$638,0))),""))</f>
        <v/>
      </c>
      <c r="AZ167" s="82" t="str">
        <f ca="1">IF(    MAX(OFFSET(AQ167,0,0,MATCH("-",AQ167:AQ$638,0))) = 0,"",
IFERROR(MAX(OFFSET(AQ167,0,0,MATCH("-",AQ167:AQ$638,0))),""))</f>
        <v/>
      </c>
      <c r="BA167" s="82" t="str">
        <f ca="1">IF(    MAX(OFFSET(AR167,0,0,MATCH("-",AR167:AR$638,0))) = 0,"",
IFERROR(MAX(OFFSET(AR167,0,0,MATCH("-",AR167:AR$638,0))),""))</f>
        <v/>
      </c>
      <c r="BB167" s="112">
        <f t="shared" ca="1" si="62"/>
        <v>-270</v>
      </c>
      <c r="BC167" s="111" t="str">
        <f t="shared" ca="1" si="63"/>
        <v>Radius</v>
      </c>
      <c r="BD167" s="112">
        <f t="shared" ca="1" si="64"/>
        <v>0</v>
      </c>
      <c r="BE167" s="111">
        <f t="shared" ca="1" si="65"/>
        <v>-150</v>
      </c>
      <c r="BF167" s="113" t="e">
        <f t="shared" ca="1" si="66"/>
        <v>#VALUE!</v>
      </c>
      <c r="BG167" s="113" t="e">
        <f t="shared" ca="1" si="67"/>
        <v>#VALUE!</v>
      </c>
      <c r="BH167" s="112">
        <f t="shared" ca="1" si="68"/>
        <v>2000</v>
      </c>
      <c r="BI167" s="112">
        <f t="shared" ca="1" si="69"/>
        <v>-150</v>
      </c>
      <c r="BJ167" s="157"/>
      <c r="BK167" s="157"/>
      <c r="BL167" s="158" t="str">
        <f>scriv!AM129</f>
        <v/>
      </c>
      <c r="BM167" s="157"/>
      <c r="BN167" s="157" t="str">
        <f t="shared" si="70"/>
        <v>node</v>
      </c>
      <c r="BO167" s="157"/>
      <c r="BP167" s="159">
        <f t="shared" ca="1" si="71"/>
        <v>0</v>
      </c>
      <c r="BQ167" s="159">
        <f t="shared" ca="1" si="72"/>
        <v>0</v>
      </c>
      <c r="BR167" s="159">
        <f t="shared" si="73"/>
        <v>1</v>
      </c>
      <c r="BS167" s="159" t="str">
        <f t="shared" si="74"/>
        <v>symbol</v>
      </c>
      <c r="BT167" s="157" t="str">
        <f ca="1">IF(scriv!V129&lt;&gt;"",scriv!V129,
IF(E167="",IFERROR(VLOOKUP(BL167,$AH$40:$BT$638,39,FALSE),$BT$36),
$BT$37))</f>
        <v>NodeSquare</v>
      </c>
      <c r="BU167" s="166">
        <f t="shared" ca="1" si="75"/>
        <v>2000</v>
      </c>
      <c r="BV167" s="166">
        <f t="shared" ca="1" si="76"/>
        <v>-150</v>
      </c>
      <c r="BW167" s="166">
        <f t="shared" ca="1" si="77"/>
        <v>0</v>
      </c>
      <c r="BX167" s="166">
        <f t="shared" ca="1" si="78"/>
        <v>0</v>
      </c>
      <c r="BY167" s="180" t="str">
        <f t="shared" si="79"/>
        <v/>
      </c>
      <c r="BZ167" s="180" t="str">
        <f t="shared" si="80"/>
        <v/>
      </c>
      <c r="CA167" s="81" t="str">
        <f>IF(scriv!E129&lt;&gt;"",scriv!E129,"")</f>
        <v/>
      </c>
      <c r="CB167" s="82">
        <f t="shared" si="49"/>
        <v>0</v>
      </c>
      <c r="CC167" s="82">
        <f t="shared" si="81"/>
        <v>0</v>
      </c>
      <c r="CD167" s="82" t="str">
        <f t="shared" si="82"/>
        <v>-</v>
      </c>
      <c r="CE167" s="82" t="str">
        <f t="shared" si="83"/>
        <v>-</v>
      </c>
      <c r="CF167" s="82" t="str">
        <f t="shared" si="84"/>
        <v>-</v>
      </c>
      <c r="CG167" s="82" t="str">
        <f t="shared" si="85"/>
        <v>-</v>
      </c>
      <c r="CH167" s="82" t="str">
        <f t="shared" si="86"/>
        <v>-</v>
      </c>
      <c r="CI167" s="82" t="str">
        <f t="shared" si="87"/>
        <v>-</v>
      </c>
      <c r="CJ167" s="82" t="str">
        <f t="shared" si="88"/>
        <v>-</v>
      </c>
      <c r="CK167" s="82" t="str">
        <f t="shared" si="89"/>
        <v>-</v>
      </c>
    </row>
    <row r="168" spans="1:89" s="82" customFormat="1" ht="18" customHeight="1">
      <c r="A168" s="81" t="str">
        <f>scriv!AL130</f>
        <v/>
      </c>
      <c r="B168" s="81" t="str">
        <f>IF(scriv!D130&lt;&gt;"",scriv!D130,"")</f>
        <v/>
      </c>
      <c r="C168" s="81" t="str">
        <f>IF( scriv!AP130&lt;&gt;"", IF(D168&lt;&gt;"","connection ","")&amp;scriv!AP130,IF(D168&lt;&gt;"","connection",""))</f>
        <v/>
      </c>
      <c r="D168" s="82" t="str">
        <f>scriv!AN130</f>
        <v/>
      </c>
      <c r="E168" s="82" t="str">
        <f>scriv!AO130</f>
        <v/>
      </c>
      <c r="F168" s="156">
        <f>ROW()</f>
        <v>168</v>
      </c>
      <c r="G168" s="288">
        <f>scriv!AC130</f>
        <v>0</v>
      </c>
      <c r="H168" s="288">
        <f>scriv!AD130</f>
        <v>0</v>
      </c>
      <c r="I168" s="81" t="str">
        <f>IF(scriv!AE130&lt;&gt;"",scriv!AE130,J168)</f>
        <v/>
      </c>
      <c r="J168" s="81" t="str">
        <f>IF(scriv!AF130&lt;&gt;"",scriv!AF130,"")</f>
        <v/>
      </c>
      <c r="K168" s="82" t="str">
        <f>IF(scriv!Y130&lt;&gt;"",scriv!Y130,$K$36)</f>
        <v>none</v>
      </c>
      <c r="L168" s="82">
        <f>IF(scriv!Z130&lt;&gt;"",scriv!Z130,$L$36)</f>
        <v>0</v>
      </c>
      <c r="M168" s="82" t="str">
        <f>IF(scriv!AA130&lt;&gt;"",scriv!AA130,$M$36)</f>
        <v>OpenClose</v>
      </c>
      <c r="N168" s="82">
        <f>IF(scriv!AB130&lt;&gt;"",scriv!AB130,$N$36)</f>
        <v>0</v>
      </c>
      <c r="O168" s="119" t="str">
        <f t="shared" si="48"/>
        <v/>
      </c>
      <c r="P168" s="81" t="str">
        <f>IF(scriv!I130&lt;&gt;"",scriv!I130,"")</f>
        <v/>
      </c>
      <c r="Q168" s="81" t="str">
        <f>IF(scriv!J130&lt;&gt;"",scriv!J130,"")</f>
        <v/>
      </c>
      <c r="R168" s="81">
        <f>IF(scriv!K130&lt;&gt;"",scriv!K130,
IF(I168&lt;&gt;"",1,$R$36))</f>
        <v>1</v>
      </c>
      <c r="S168" s="81" t="str">
        <f>IF(scriv!L130&lt;&gt;"",scriv!L130,
IF(scriv!AF130&lt;&gt;"",$S$36,"none"))</f>
        <v>none</v>
      </c>
      <c r="T168" s="81" t="str">
        <f>IF(scriv!Q130&lt;&gt;"",scriv!Q130,"")</f>
        <v/>
      </c>
      <c r="U168" s="81" t="str">
        <f>IF(scriv!R130&lt;&gt;"",scriv!R130,"")</f>
        <v/>
      </c>
      <c r="V168" s="81" t="str">
        <f>IF(scriv!S130&lt;&gt;"",scriv!S130,"")</f>
        <v/>
      </c>
      <c r="W168" s="81" t="str">
        <f>IF(scriv!T130&lt;&gt;"",scriv!T130,"")</f>
        <v/>
      </c>
      <c r="X168" s="81" t="str">
        <f>IF($E168="",
( IF(scriv!AH130&lt;&gt;"", LEFT( scriv!AH130, FIND(",",scriv!AH130)-1) &amp; "=" &amp; $AH168 &amp; RIGHT( scriv!AH130, LEN(scriv!AH130) + 1 - FIND(",",scriv!AH130)),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IF(scriv!AI130&lt;&gt;"", LEFT( scriv!AI130, FIND(",",scriv!AI130)-1) &amp; "=" &amp; $AH168 &amp; RIGHT( scriv!AI130, LEN(scriv!AI130) + 1 - FIND(",",scriv!AI130)),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IF(scriv!AJ130&lt;&gt;"", LEFT( scriv!AJ130, FIND(",",scriv!AJ130)-1) &amp; "=" &amp; $AH168 &amp; RIGHT( scriv!AJ130, LEN(scriv!AJ130) + 1 - FIND(",",scriv!AJ130)),
  IF($Z$36&lt;&gt;"",LEFT( Z$36, FIND(",",Z$36)-1) &amp; "=" &amp; $AH168 &amp; RIGHT( Z$36, LEN(Z$36) + 1 - FIND(",",Z$36)),""))),
IF(scriv!O130&lt;&gt;"", LEFT( scriv!O130, FIND(",",scriv!O130)-1) &amp; "=" &amp; $AH168 &amp; RIGHT( scriv!O130, LEN(scriv!O130) + 1 - FIND(",",scriv!O130)),
LEFT( Z$37, FIND(",",Z$37)-1) &amp; "=" &amp; $AH168 &amp; RIGHT( Z$37, LEN(Z$37) + 1 - FIND(",",Z$37))))</f>
        <v>drawOpen=,1.2</v>
      </c>
      <c r="AA168" s="81" t="str">
        <f>IF($E168="",
( IF(scriv!AK130&lt;&gt;"", LEFT( scriv!AK130, FIND(",",scriv!AK130)-1) &amp; "=" &amp; $AH168 &amp; RIGHT( scriv!AK130, LEN(scriv!AK130) + 1 - FIND(",",scriv!AK130)),
  IF($AA$36&lt;&gt;"",LEFT( AA$36, FIND(",",AA$36)-1) &amp; "=" &amp; $AH168 &amp; RIGHT( AA$36, LEN(AA$36) + 1 - FIND(",",AA$36)),""))),
IF(scriv!P130&lt;&gt;"", LEFT( scriv!P130, FIND(",",scriv!P130)-1) &amp; "=" &amp; $AH168 &amp; RIGHT( scriv!P130, LEN(scriv!P130) + 1 - FIND(",",scriv!P130)),
LEFT( AA$37, FIND(",",AA$37)-1) &amp; "=" &amp; $AH168 &amp; RIGHT( AA$37, LEN(AA$37) + 1 - FIND(",",AA$37))))</f>
        <v>drawClose=,1.2</v>
      </c>
      <c r="AB168" s="167" t="str">
        <f t="shared" si="90"/>
        <v>noTitle</v>
      </c>
      <c r="AC168" s="167"/>
      <c r="AD168" s="45"/>
      <c r="AE168" s="168"/>
      <c r="AF168" s="169">
        <f>IF(D168="",scriv!B130,"")</f>
        <v>0</v>
      </c>
      <c r="AG168" s="170" t="str">
        <f t="shared" si="50"/>
        <v/>
      </c>
      <c r="AH168" s="169" t="str">
        <f t="shared" si="51"/>
        <v/>
      </c>
      <c r="AI168" s="169" t="str">
        <f t="shared" si="52"/>
        <v/>
      </c>
      <c r="AJ168" s="86">
        <f>ROUNDDOWN( (LEN(scriv!B130)+1) / 2, 0 )</f>
        <v>0</v>
      </c>
      <c r="AK168" s="82">
        <f t="shared" si="53"/>
        <v>0</v>
      </c>
      <c r="AL168" s="82" t="str">
        <f t="shared" si="54"/>
        <v>-</v>
      </c>
      <c r="AM168" s="82" t="str">
        <f t="shared" si="55"/>
        <v>-</v>
      </c>
      <c r="AN168" s="82" t="str">
        <f t="shared" si="56"/>
        <v>-</v>
      </c>
      <c r="AO168" s="82" t="str">
        <f t="shared" si="57"/>
        <v>-</v>
      </c>
      <c r="AP168" s="82" t="str">
        <f t="shared" si="58"/>
        <v>-</v>
      </c>
      <c r="AQ168" s="82" t="str">
        <f t="shared" si="59"/>
        <v>-</v>
      </c>
      <c r="AR168" s="82" t="str">
        <f t="shared" si="60"/>
        <v>-</v>
      </c>
      <c r="AT168" s="82">
        <f t="shared" si="61"/>
        <v>2</v>
      </c>
      <c r="AU168" s="82" t="str">
        <f ca="1">IF(    MAX(OFFSET(AL168,0,0,MATCH("-",AL168:AL$638,0))) = 0,"",
IFERROR(MAX(OFFSET(AL168,0,0,MATCH("-",AL168:AL$638,0))),""))</f>
        <v/>
      </c>
      <c r="AV168" s="82" t="str">
        <f ca="1">IF(    MAX(OFFSET(AM168,0,0,MATCH("-",AM168:AM$638,0))) = 0,"",
IFERROR(MAX(OFFSET(AM168,0,0,MATCH("-",AM168:AM$638,0))),""))</f>
        <v/>
      </c>
      <c r="AW168" s="82" t="str">
        <f ca="1">IF(    MAX(OFFSET(AN168,0,0,MATCH("-",AN168:AN$638,0))) = 0,"",
IFERROR(MAX(OFFSET(AN168,0,0,MATCH("-",AN168:AN$638,0))),""))</f>
        <v/>
      </c>
      <c r="AX168" s="82" t="str">
        <f ca="1">IF(    MAX(OFFSET(AO168,0,0,MATCH("-",AO168:AO$638,0))) = 0,"",
IFERROR(MAX(OFFSET(AO168,0,0,MATCH("-",AO168:AO$638,0))),""))</f>
        <v/>
      </c>
      <c r="AY168" s="82" t="str">
        <f ca="1">IF(    MAX(OFFSET(AP168,0,0,MATCH("-",AP168:AP$638,0))) = 0,"",
IFERROR(MAX(OFFSET(AP168,0,0,MATCH("-",AP168:AP$638,0))),""))</f>
        <v/>
      </c>
      <c r="AZ168" s="82" t="str">
        <f ca="1">IF(    MAX(OFFSET(AQ168,0,0,MATCH("-",AQ168:AQ$638,0))) = 0,"",
IFERROR(MAX(OFFSET(AQ168,0,0,MATCH("-",AQ168:AQ$638,0))),""))</f>
        <v/>
      </c>
      <c r="BA168" s="82" t="str">
        <f ca="1">IF(    MAX(OFFSET(AR168,0,0,MATCH("-",AR168:AR$638,0))) = 0,"",
IFERROR(MAX(OFFSET(AR168,0,0,MATCH("-",AR168:AR$638,0))),""))</f>
        <v/>
      </c>
      <c r="BB168" s="112">
        <f t="shared" ca="1" si="62"/>
        <v>-270</v>
      </c>
      <c r="BC168" s="111" t="str">
        <f t="shared" ca="1" si="63"/>
        <v>Radius</v>
      </c>
      <c r="BD168" s="112">
        <f t="shared" ca="1" si="64"/>
        <v>0</v>
      </c>
      <c r="BE168" s="111">
        <f t="shared" ca="1" si="65"/>
        <v>-150</v>
      </c>
      <c r="BF168" s="113" t="e">
        <f t="shared" ca="1" si="66"/>
        <v>#VALUE!</v>
      </c>
      <c r="BG168" s="113" t="e">
        <f t="shared" ca="1" si="67"/>
        <v>#VALUE!</v>
      </c>
      <c r="BH168" s="112">
        <f t="shared" ca="1" si="68"/>
        <v>2000</v>
      </c>
      <c r="BI168" s="112">
        <f t="shared" ca="1" si="69"/>
        <v>-150</v>
      </c>
      <c r="BJ168" s="157"/>
      <c r="BK168" s="157"/>
      <c r="BL168" s="158" t="str">
        <f>scriv!AM130</f>
        <v/>
      </c>
      <c r="BM168" s="157"/>
      <c r="BN168" s="157" t="str">
        <f t="shared" si="70"/>
        <v>node</v>
      </c>
      <c r="BO168" s="157"/>
      <c r="BP168" s="159">
        <f t="shared" ca="1" si="71"/>
        <v>0</v>
      </c>
      <c r="BQ168" s="159">
        <f t="shared" ca="1" si="72"/>
        <v>0</v>
      </c>
      <c r="BR168" s="159">
        <f t="shared" si="73"/>
        <v>1</v>
      </c>
      <c r="BS168" s="159" t="str">
        <f t="shared" si="74"/>
        <v>symbol</v>
      </c>
      <c r="BT168" s="157" t="str">
        <f ca="1">IF(scriv!V130&lt;&gt;"",scriv!V130,
IF(E168="",IFERROR(VLOOKUP(BL168,$AH$40:$BT$638,39,FALSE),$BT$36),
$BT$37))</f>
        <v>NodeSquare</v>
      </c>
      <c r="BU168" s="166">
        <f t="shared" ca="1" si="75"/>
        <v>2000</v>
      </c>
      <c r="BV168" s="166">
        <f t="shared" ca="1" si="76"/>
        <v>-150</v>
      </c>
      <c r="BW168" s="166">
        <f t="shared" ca="1" si="77"/>
        <v>0</v>
      </c>
      <c r="BX168" s="166">
        <f t="shared" ca="1" si="78"/>
        <v>0</v>
      </c>
      <c r="BY168" s="180" t="str">
        <f t="shared" si="79"/>
        <v/>
      </c>
      <c r="BZ168" s="180" t="str">
        <f t="shared" si="80"/>
        <v/>
      </c>
      <c r="CA168" s="81" t="str">
        <f>IF(scriv!E130&lt;&gt;"",scriv!E130,"")</f>
        <v/>
      </c>
      <c r="CB168" s="82">
        <f t="shared" si="49"/>
        <v>0</v>
      </c>
      <c r="CC168" s="82">
        <f t="shared" si="81"/>
        <v>0</v>
      </c>
      <c r="CD168" s="82" t="str">
        <f t="shared" si="82"/>
        <v>-</v>
      </c>
      <c r="CE168" s="82" t="str">
        <f t="shared" si="83"/>
        <v>-</v>
      </c>
      <c r="CF168" s="82" t="str">
        <f t="shared" si="84"/>
        <v>-</v>
      </c>
      <c r="CG168" s="82" t="str">
        <f t="shared" si="85"/>
        <v>-</v>
      </c>
      <c r="CH168" s="82" t="str">
        <f t="shared" si="86"/>
        <v>-</v>
      </c>
      <c r="CI168" s="82" t="str">
        <f t="shared" si="87"/>
        <v>-</v>
      </c>
      <c r="CJ168" s="82" t="str">
        <f t="shared" si="88"/>
        <v>-</v>
      </c>
      <c r="CK168" s="82" t="str">
        <f t="shared" si="89"/>
        <v>-</v>
      </c>
    </row>
    <row r="169" spans="1:89" s="82" customFormat="1" ht="18" customHeight="1">
      <c r="A169" s="81" t="str">
        <f>scriv!AL131</f>
        <v/>
      </c>
      <c r="B169" s="81" t="str">
        <f>IF(scriv!D131&lt;&gt;"",scriv!D131,"")</f>
        <v/>
      </c>
      <c r="C169" s="81" t="str">
        <f>IF( scriv!AP131&lt;&gt;"", IF(D169&lt;&gt;"","connection ","")&amp;scriv!AP131,IF(D169&lt;&gt;"","connection",""))</f>
        <v/>
      </c>
      <c r="D169" s="82" t="str">
        <f>scriv!AN131</f>
        <v/>
      </c>
      <c r="E169" s="82" t="str">
        <f>scriv!AO131</f>
        <v/>
      </c>
      <c r="F169" s="156">
        <f>ROW()</f>
        <v>169</v>
      </c>
      <c r="G169" s="288">
        <f>scriv!AC131</f>
        <v>0</v>
      </c>
      <c r="H169" s="288">
        <f>scriv!AD131</f>
        <v>0</v>
      </c>
      <c r="I169" s="81" t="str">
        <f>IF(scriv!AE131&lt;&gt;"",scriv!AE131,J169)</f>
        <v/>
      </c>
      <c r="J169" s="81" t="str">
        <f>IF(scriv!AF131&lt;&gt;"",scriv!AF131,"")</f>
        <v/>
      </c>
      <c r="K169" s="82" t="str">
        <f>IF(scriv!Y131&lt;&gt;"",scriv!Y131,$K$36)</f>
        <v>none</v>
      </c>
      <c r="L169" s="82">
        <f>IF(scriv!Z131&lt;&gt;"",scriv!Z131,$L$36)</f>
        <v>0</v>
      </c>
      <c r="M169" s="82" t="str">
        <f>IF(scriv!AA131&lt;&gt;"",scriv!AA131,$M$36)</f>
        <v>OpenClose</v>
      </c>
      <c r="N169" s="82">
        <f>IF(scriv!AB131&lt;&gt;"",scriv!AB131,$N$36)</f>
        <v>0</v>
      </c>
      <c r="O169" s="119" t="str">
        <f t="shared" ref="O169:O232" si="91">IF(P169&lt;&gt;"","+++&amp;openLink="&amp;P169,"")</f>
        <v/>
      </c>
      <c r="P169" s="81" t="str">
        <f>IF(scriv!I131&lt;&gt;"",scriv!I131,"")</f>
        <v/>
      </c>
      <c r="Q169" s="81" t="str">
        <f>IF(scriv!J131&lt;&gt;"",scriv!J131,"")</f>
        <v/>
      </c>
      <c r="R169" s="81">
        <f>IF(scriv!K131&lt;&gt;"",scriv!K131,
IF(I169&lt;&gt;"",1,$R$36))</f>
        <v>1</v>
      </c>
      <c r="S169" s="81" t="str">
        <f>IF(scriv!L131&lt;&gt;"",scriv!L131,
IF(scriv!AF131&lt;&gt;"",$S$36,"none"))</f>
        <v>none</v>
      </c>
      <c r="T169" s="81" t="str">
        <f>IF(scriv!Q131&lt;&gt;"",scriv!Q131,"")</f>
        <v/>
      </c>
      <c r="U169" s="81" t="str">
        <f>IF(scriv!R131&lt;&gt;"",scriv!R131,"")</f>
        <v/>
      </c>
      <c r="V169" s="81" t="str">
        <f>IF(scriv!S131&lt;&gt;"",scriv!S131,"")</f>
        <v/>
      </c>
      <c r="W169" s="81" t="str">
        <f>IF(scriv!T131&lt;&gt;"",scriv!T131,"")</f>
        <v/>
      </c>
      <c r="X169" s="81" t="str">
        <f>IF($E169="",
( IF(scriv!AH131&lt;&gt;"", LEFT( scriv!AH131, FIND(",",scriv!AH131)-1) &amp; "=" &amp; $AH169 &amp; RIGHT( scriv!AH131, LEN(scriv!AH131) + 1 - FIND(",",scriv!AH131)),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IF(scriv!AI131&lt;&gt;"", LEFT( scriv!AI131, FIND(",",scriv!AI131)-1) &amp; "=" &amp; $AH169 &amp; RIGHT( scriv!AI131, LEN(scriv!AI131) + 1 - FIND(",",scriv!AI131)),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IF(scriv!AJ131&lt;&gt;"", LEFT( scriv!AJ131, FIND(",",scriv!AJ131)-1) &amp; "=" &amp; $AH169 &amp; RIGHT( scriv!AJ131, LEN(scriv!AJ131) + 1 - FIND(",",scriv!AJ131)),
  IF($Z$36&lt;&gt;"",LEFT( Z$36, FIND(",",Z$36)-1) &amp; "=" &amp; $AH169 &amp; RIGHT( Z$36, LEN(Z$36) + 1 - FIND(",",Z$36)),""))),
IF(scriv!O131&lt;&gt;"", LEFT( scriv!O131, FIND(",",scriv!O131)-1) &amp; "=" &amp; $AH169 &amp; RIGHT( scriv!O131, LEN(scriv!O131) + 1 - FIND(",",scriv!O131)),
LEFT( Z$37, FIND(",",Z$37)-1) &amp; "=" &amp; $AH169 &amp; RIGHT( Z$37, LEN(Z$37) + 1 - FIND(",",Z$37))))</f>
        <v>drawOpen=,1.2</v>
      </c>
      <c r="AA169" s="81" t="str">
        <f>IF($E169="",
( IF(scriv!AK131&lt;&gt;"", LEFT( scriv!AK131, FIND(",",scriv!AK131)-1) &amp; "=" &amp; $AH169 &amp; RIGHT( scriv!AK131, LEN(scriv!AK131) + 1 - FIND(",",scriv!AK131)),
  IF($AA$36&lt;&gt;"",LEFT( AA$36, FIND(",",AA$36)-1) &amp; "=" &amp; $AH169 &amp; RIGHT( AA$36, LEN(AA$36) + 1 - FIND(",",AA$36)),""))),
IF(scriv!P131&lt;&gt;"", LEFT( scriv!P131, FIND(",",scriv!P131)-1) &amp; "=" &amp; $AH169 &amp; RIGHT( scriv!P131, LEN(scriv!P131) + 1 - FIND(",",scriv!P131)),
LEFT( AA$37, FIND(",",AA$37)-1) &amp; "=" &amp; $AH169 &amp; RIGHT( AA$37, LEN(AA$37) + 1 - FIND(",",AA$37))))</f>
        <v>drawClose=,1.2</v>
      </c>
      <c r="AB169" s="167" t="str">
        <f t="shared" si="90"/>
        <v>noTitle</v>
      </c>
      <c r="AC169" s="167"/>
      <c r="AD169" s="45"/>
      <c r="AE169" s="168"/>
      <c r="AF169" s="169">
        <f>IF(D169="",scriv!B131,"")</f>
        <v>0</v>
      </c>
      <c r="AG169" s="170" t="str">
        <f t="shared" si="50"/>
        <v/>
      </c>
      <c r="AH169" s="169" t="str">
        <f t="shared" si="51"/>
        <v/>
      </c>
      <c r="AI169" s="169" t="str">
        <f t="shared" si="52"/>
        <v/>
      </c>
      <c r="AJ169" s="86">
        <f>ROUNDDOWN( (LEN(scriv!B131)+1) / 2, 0 )</f>
        <v>0</v>
      </c>
      <c r="AK169" s="82">
        <f t="shared" si="53"/>
        <v>0</v>
      </c>
      <c r="AL169" s="82" t="str">
        <f t="shared" si="54"/>
        <v>-</v>
      </c>
      <c r="AM169" s="82" t="str">
        <f t="shared" si="55"/>
        <v>-</v>
      </c>
      <c r="AN169" s="82" t="str">
        <f t="shared" si="56"/>
        <v>-</v>
      </c>
      <c r="AO169" s="82" t="str">
        <f t="shared" si="57"/>
        <v>-</v>
      </c>
      <c r="AP169" s="82" t="str">
        <f t="shared" si="58"/>
        <v>-</v>
      </c>
      <c r="AQ169" s="82" t="str">
        <f t="shared" si="59"/>
        <v>-</v>
      </c>
      <c r="AR169" s="82" t="str">
        <f t="shared" si="60"/>
        <v>-</v>
      </c>
      <c r="AT169" s="82">
        <f t="shared" si="61"/>
        <v>2</v>
      </c>
      <c r="AU169" s="82" t="str">
        <f ca="1">IF(    MAX(OFFSET(AL169,0,0,MATCH("-",AL169:AL$638,0))) = 0,"",
IFERROR(MAX(OFFSET(AL169,0,0,MATCH("-",AL169:AL$638,0))),""))</f>
        <v/>
      </c>
      <c r="AV169" s="82" t="str">
        <f ca="1">IF(    MAX(OFFSET(AM169,0,0,MATCH("-",AM169:AM$638,0))) = 0,"",
IFERROR(MAX(OFFSET(AM169,0,0,MATCH("-",AM169:AM$638,0))),""))</f>
        <v/>
      </c>
      <c r="AW169" s="82" t="str">
        <f ca="1">IF(    MAX(OFFSET(AN169,0,0,MATCH("-",AN169:AN$638,0))) = 0,"",
IFERROR(MAX(OFFSET(AN169,0,0,MATCH("-",AN169:AN$638,0))),""))</f>
        <v/>
      </c>
      <c r="AX169" s="82" t="str">
        <f ca="1">IF(    MAX(OFFSET(AO169,0,0,MATCH("-",AO169:AO$638,0))) = 0,"",
IFERROR(MAX(OFFSET(AO169,0,0,MATCH("-",AO169:AO$638,0))),""))</f>
        <v/>
      </c>
      <c r="AY169" s="82" t="str">
        <f ca="1">IF(    MAX(OFFSET(AP169,0,0,MATCH("-",AP169:AP$638,0))) = 0,"",
IFERROR(MAX(OFFSET(AP169,0,0,MATCH("-",AP169:AP$638,0))),""))</f>
        <v/>
      </c>
      <c r="AZ169" s="82" t="str">
        <f ca="1">IF(    MAX(OFFSET(AQ169,0,0,MATCH("-",AQ169:AQ$638,0))) = 0,"",
IFERROR(MAX(OFFSET(AQ169,0,0,MATCH("-",AQ169:AQ$638,0))),""))</f>
        <v/>
      </c>
      <c r="BA169" s="82" t="str">
        <f ca="1">IF(    MAX(OFFSET(AR169,0,0,MATCH("-",AR169:AR$638,0))) = 0,"",
IFERROR(MAX(OFFSET(AR169,0,0,MATCH("-",AR169:AR$638,0))),""))</f>
        <v/>
      </c>
      <c r="BB169" s="112">
        <f t="shared" ca="1" si="62"/>
        <v>-270</v>
      </c>
      <c r="BC169" s="111" t="str">
        <f t="shared" ca="1" si="63"/>
        <v>Radius</v>
      </c>
      <c r="BD169" s="112">
        <f t="shared" ca="1" si="64"/>
        <v>0</v>
      </c>
      <c r="BE169" s="111">
        <f t="shared" ca="1" si="65"/>
        <v>-150</v>
      </c>
      <c r="BF169" s="113" t="e">
        <f t="shared" ca="1" si="66"/>
        <v>#VALUE!</v>
      </c>
      <c r="BG169" s="113" t="e">
        <f t="shared" ca="1" si="67"/>
        <v>#VALUE!</v>
      </c>
      <c r="BH169" s="112">
        <f t="shared" ca="1" si="68"/>
        <v>2000</v>
      </c>
      <c r="BI169" s="112">
        <f t="shared" ca="1" si="69"/>
        <v>-150</v>
      </c>
      <c r="BJ169" s="157"/>
      <c r="BK169" s="157"/>
      <c r="BL169" s="158" t="str">
        <f>scriv!AM131</f>
        <v/>
      </c>
      <c r="BM169" s="157"/>
      <c r="BN169" s="157" t="str">
        <f t="shared" si="70"/>
        <v>node</v>
      </c>
      <c r="BO169" s="157"/>
      <c r="BP169" s="159">
        <f t="shared" ca="1" si="71"/>
        <v>0</v>
      </c>
      <c r="BQ169" s="159">
        <f t="shared" ca="1" si="72"/>
        <v>0</v>
      </c>
      <c r="BR169" s="159">
        <f t="shared" si="73"/>
        <v>1</v>
      </c>
      <c r="BS169" s="159" t="str">
        <f t="shared" si="74"/>
        <v>symbol</v>
      </c>
      <c r="BT169" s="157" t="str">
        <f ca="1">IF(scriv!V131&lt;&gt;"",scriv!V131,
IF(E169="",IFERROR(VLOOKUP(BL169,$AH$40:$BT$638,39,FALSE),$BT$36),
$BT$37))</f>
        <v>NodeSquare</v>
      </c>
      <c r="BU169" s="166">
        <f t="shared" ca="1" si="75"/>
        <v>2000</v>
      </c>
      <c r="BV169" s="166">
        <f t="shared" ca="1" si="76"/>
        <v>-150</v>
      </c>
      <c r="BW169" s="166">
        <f t="shared" ca="1" si="77"/>
        <v>0</v>
      </c>
      <c r="BX169" s="166">
        <f t="shared" ca="1" si="78"/>
        <v>0</v>
      </c>
      <c r="BY169" s="180" t="str">
        <f t="shared" si="79"/>
        <v/>
      </c>
      <c r="BZ169" s="180" t="str">
        <f t="shared" si="80"/>
        <v/>
      </c>
      <c r="CA169" s="81" t="str">
        <f>IF(scriv!E131&lt;&gt;"",scriv!E131,"")</f>
        <v/>
      </c>
      <c r="CB169" s="82">
        <f t="shared" ref="CB169:CB232" si="92">$CB$36</f>
        <v>0</v>
      </c>
      <c r="CC169" s="82">
        <f t="shared" si="81"/>
        <v>0</v>
      </c>
      <c r="CD169" s="82" t="str">
        <f t="shared" si="82"/>
        <v>-</v>
      </c>
      <c r="CE169" s="82" t="str">
        <f t="shared" si="83"/>
        <v>-</v>
      </c>
      <c r="CF169" s="82" t="str">
        <f t="shared" si="84"/>
        <v>-</v>
      </c>
      <c r="CG169" s="82" t="str">
        <f t="shared" si="85"/>
        <v>-</v>
      </c>
      <c r="CH169" s="82" t="str">
        <f t="shared" si="86"/>
        <v>-</v>
      </c>
      <c r="CI169" s="82" t="str">
        <f t="shared" si="87"/>
        <v>-</v>
      </c>
      <c r="CJ169" s="82" t="str">
        <f t="shared" si="88"/>
        <v>-</v>
      </c>
      <c r="CK169" s="82" t="str">
        <f t="shared" si="89"/>
        <v>-</v>
      </c>
    </row>
    <row r="170" spans="1:89" s="82" customFormat="1" ht="18" customHeight="1">
      <c r="A170" s="81" t="str">
        <f>scriv!AL132</f>
        <v/>
      </c>
      <c r="B170" s="81" t="str">
        <f>IF(scriv!D132&lt;&gt;"",scriv!D132,"")</f>
        <v/>
      </c>
      <c r="C170" s="81" t="str">
        <f>IF( scriv!AP132&lt;&gt;"", IF(D170&lt;&gt;"","connection ","")&amp;scriv!AP132,IF(D170&lt;&gt;"","connection",""))</f>
        <v/>
      </c>
      <c r="D170" s="82" t="str">
        <f>scriv!AN132</f>
        <v/>
      </c>
      <c r="E170" s="82" t="str">
        <f>scriv!AO132</f>
        <v/>
      </c>
      <c r="F170" s="156">
        <f>ROW()</f>
        <v>170</v>
      </c>
      <c r="G170" s="288">
        <f>scriv!AC132</f>
        <v>0</v>
      </c>
      <c r="H170" s="288">
        <f>scriv!AD132</f>
        <v>0</v>
      </c>
      <c r="I170" s="81" t="str">
        <f>IF(scriv!AE132&lt;&gt;"",scriv!AE132,J170)</f>
        <v/>
      </c>
      <c r="J170" s="81" t="str">
        <f>IF(scriv!AF132&lt;&gt;"",scriv!AF132,"")</f>
        <v/>
      </c>
      <c r="K170" s="82" t="str">
        <f>IF(scriv!Y132&lt;&gt;"",scriv!Y132,$K$36)</f>
        <v>none</v>
      </c>
      <c r="L170" s="82">
        <f>IF(scriv!Z132&lt;&gt;"",scriv!Z132,$L$36)</f>
        <v>0</v>
      </c>
      <c r="M170" s="82" t="str">
        <f>IF(scriv!AA132&lt;&gt;"",scriv!AA132,$M$36)</f>
        <v>OpenClose</v>
      </c>
      <c r="N170" s="82">
        <f>IF(scriv!AB132&lt;&gt;"",scriv!AB132,$N$36)</f>
        <v>0</v>
      </c>
      <c r="O170" s="119" t="str">
        <f t="shared" si="91"/>
        <v/>
      </c>
      <c r="P170" s="81" t="str">
        <f>IF(scriv!I132&lt;&gt;"",scriv!I132,"")</f>
        <v/>
      </c>
      <c r="Q170" s="81" t="str">
        <f>IF(scriv!J132&lt;&gt;"",scriv!J132,"")</f>
        <v/>
      </c>
      <c r="R170" s="81">
        <f>IF(scriv!K132&lt;&gt;"",scriv!K132,
IF(I170&lt;&gt;"",1,$R$36))</f>
        <v>1</v>
      </c>
      <c r="S170" s="81" t="str">
        <f>IF(scriv!L132&lt;&gt;"",scriv!L132,
IF(scriv!AF132&lt;&gt;"",$S$36,"none"))</f>
        <v>none</v>
      </c>
      <c r="T170" s="81" t="str">
        <f>IF(scriv!Q132&lt;&gt;"",scriv!Q132,"")</f>
        <v/>
      </c>
      <c r="U170" s="81" t="str">
        <f>IF(scriv!R132&lt;&gt;"",scriv!R132,"")</f>
        <v/>
      </c>
      <c r="V170" s="81" t="str">
        <f>IF(scriv!S132&lt;&gt;"",scriv!S132,"")</f>
        <v/>
      </c>
      <c r="W170" s="81" t="str">
        <f>IF(scriv!T132&lt;&gt;"",scriv!T132,"")</f>
        <v/>
      </c>
      <c r="X170" s="81" t="str">
        <f>IF($E170="",
( IF(scriv!AH132&lt;&gt;"", LEFT( scriv!AH132, FIND(",",scriv!AH132)-1) &amp; "=" &amp; $AH170 &amp; RIGHT( scriv!AH132, LEN(scriv!AH132) + 1 - FIND(",",scriv!AH132)),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IF(scriv!AI132&lt;&gt;"", LEFT( scriv!AI132, FIND(",",scriv!AI132)-1) &amp; "=" &amp; $AH170 &amp; RIGHT( scriv!AI132, LEN(scriv!AI132) + 1 - FIND(",",scriv!AI132)),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IF(scriv!AJ132&lt;&gt;"", LEFT( scriv!AJ132, FIND(",",scriv!AJ132)-1) &amp; "=" &amp; $AH170 &amp; RIGHT( scriv!AJ132, LEN(scriv!AJ132) + 1 - FIND(",",scriv!AJ132)),
  IF($Z$36&lt;&gt;"",LEFT( Z$36, FIND(",",Z$36)-1) &amp; "=" &amp; $AH170 &amp; RIGHT( Z$36, LEN(Z$36) + 1 - FIND(",",Z$36)),""))),
IF(scriv!O132&lt;&gt;"", LEFT( scriv!O132, FIND(",",scriv!O132)-1) &amp; "=" &amp; $AH170 &amp; RIGHT( scriv!O132, LEN(scriv!O132) + 1 - FIND(",",scriv!O132)),
LEFT( Z$37, FIND(",",Z$37)-1) &amp; "=" &amp; $AH170 &amp; RIGHT( Z$37, LEN(Z$37) + 1 - FIND(",",Z$37))))</f>
        <v>drawOpen=,1.2</v>
      </c>
      <c r="AA170" s="81" t="str">
        <f>IF($E170="",
( IF(scriv!AK132&lt;&gt;"", LEFT( scriv!AK132, FIND(",",scriv!AK132)-1) &amp; "=" &amp; $AH170 &amp; RIGHT( scriv!AK132, LEN(scriv!AK132) + 1 - FIND(",",scriv!AK132)),
  IF($AA$36&lt;&gt;"",LEFT( AA$36, FIND(",",AA$36)-1) &amp; "=" &amp; $AH170 &amp; RIGHT( AA$36, LEN(AA$36) + 1 - FIND(",",AA$36)),""))),
IF(scriv!P132&lt;&gt;"", LEFT( scriv!P132, FIND(",",scriv!P132)-1) &amp; "=" &amp; $AH170 &amp; RIGHT( scriv!P132, LEN(scriv!P132) + 1 - FIND(",",scriv!P132)),
LEFT( AA$37, FIND(",",AA$37)-1) &amp; "=" &amp; $AH170 &amp; RIGHT( AA$37, LEN(AA$37) + 1 - FIND(",",AA$37))))</f>
        <v>drawClose=,1.2</v>
      </c>
      <c r="AB170" s="167" t="str">
        <f t="shared" si="90"/>
        <v>noTitle</v>
      </c>
      <c r="AC170" s="167"/>
      <c r="AD170" s="45"/>
      <c r="AE170" s="168"/>
      <c r="AF170" s="169">
        <f>IF(D170="",scriv!B132,"")</f>
        <v>0</v>
      </c>
      <c r="AG170" s="170" t="str">
        <f t="shared" ref="AG170:AG233" si="93">IF(AH170&lt;&gt;"",$AG$36,"")</f>
        <v/>
      </c>
      <c r="AH170" s="169" t="str">
        <f t="shared" ref="AH170:AH233" si="94">A170</f>
        <v/>
      </c>
      <c r="AI170" s="169" t="str">
        <f t="shared" ref="AI170:AI233" si="95">B170</f>
        <v/>
      </c>
      <c r="AJ170" s="86">
        <f>ROUNDDOWN( (LEN(scriv!B132)+1) / 2, 0 )</f>
        <v>0</v>
      </c>
      <c r="AK170" s="82">
        <f t="shared" ref="AK170:AK233" si="96">IF(CC170="","",
IF(CC170="-","-",
IF(ISERROR(LEFT(CC170,FIND(".",CC170)-1)),VALUE(CC170),
(VALUE(LEFT(CC170,FIND(".",CC170)-1))))))</f>
        <v>0</v>
      </c>
      <c r="AL170" s="82" t="str">
        <f t="shared" ref="AL170:AL233" si="97">IF(CD170="","",
IF(CD170="-","-",
IF(ISERROR(LEFT(CD170,FIND(".",CD170)-1)),VALUE(CD170),
(VALUE(LEFT(CD170,FIND(".",CD170)-1))))))</f>
        <v>-</v>
      </c>
      <c r="AM170" s="82" t="str">
        <f t="shared" ref="AM170:AM233" si="98">IF(CE170="","",
IF(CE170="-","-",
IF(ISERROR(LEFT(CE170,FIND(".",CE170)-1)),VALUE(CE170),
(VALUE(LEFT(CE170,FIND(".",CE170)-1))))))</f>
        <v>-</v>
      </c>
      <c r="AN170" s="82" t="str">
        <f t="shared" ref="AN170:AN233" si="99">IF(CF170="","",
IF(CF170="-","-",
IF(ISERROR(LEFT(CF170,FIND(".",CF170)-1)),VALUE(CF170),
(VALUE(LEFT(CF170,FIND(".",CF170)-1))))))</f>
        <v>-</v>
      </c>
      <c r="AO170" s="82" t="str">
        <f t="shared" ref="AO170:AO233" si="100">IF(CG170="","",
IF(CG170="-","-",
IF(ISERROR(LEFT(CG170,FIND(".",CG170)-1)),VALUE(CG170),
(VALUE(LEFT(CG170,FIND(".",CG170)-1))))))</f>
        <v>-</v>
      </c>
      <c r="AP170" s="82" t="str">
        <f t="shared" ref="AP170:AP233" si="101">IF(CH170="","",
IF(CH170="-","-",
IF(ISERROR(LEFT(CH170,FIND(".",CH170)-1)),VALUE(CH170),
(VALUE(LEFT(CH170,FIND(".",CH170)-1))))))</f>
        <v>-</v>
      </c>
      <c r="AQ170" s="82" t="str">
        <f t="shared" ref="AQ170:AQ233" si="102">IF(CI170="","",
IF(CI170="-","-",
IF(ISERROR(LEFT(CI170,FIND(".",CI170)-1)),VALUE(CI170),
(VALUE(LEFT(CI170,FIND(".",CI170)-1))))))</f>
        <v>-</v>
      </c>
      <c r="AR170" s="82" t="str">
        <f t="shared" ref="AR170:AR233" si="103">IF(CJ170="","",
IF(CJ170="-","-",
IF(ISERROR(LEFT(CJ170,FIND(".",CJ170)-1)),VALUE(CJ170),
(VALUE(LEFT(CJ170,FIND(".",CJ170)-1))))))</f>
        <v>-</v>
      </c>
      <c r="AT170" s="82">
        <f t="shared" ref="AT170:AT233" si="104">MAX($AK$40:$AK$140)</f>
        <v>2</v>
      </c>
      <c r="AU170" s="82" t="str">
        <f ca="1">IF(    MAX(OFFSET(AL170,0,0,MATCH("-",AL170:AL$638,0))) = 0,"",
IFERROR(MAX(OFFSET(AL170,0,0,MATCH("-",AL170:AL$638,0))),""))</f>
        <v/>
      </c>
      <c r="AV170" s="82" t="str">
        <f ca="1">IF(    MAX(OFFSET(AM170,0,0,MATCH("-",AM170:AM$638,0))) = 0,"",
IFERROR(MAX(OFFSET(AM170,0,0,MATCH("-",AM170:AM$638,0))),""))</f>
        <v/>
      </c>
      <c r="AW170" s="82" t="str">
        <f ca="1">IF(    MAX(OFFSET(AN170,0,0,MATCH("-",AN170:AN$638,0))) = 0,"",
IFERROR(MAX(OFFSET(AN170,0,0,MATCH("-",AN170:AN$638,0))),""))</f>
        <v/>
      </c>
      <c r="AX170" s="82" t="str">
        <f ca="1">IF(    MAX(OFFSET(AO170,0,0,MATCH("-",AO170:AO$638,0))) = 0,"",
IFERROR(MAX(OFFSET(AO170,0,0,MATCH("-",AO170:AO$638,0))),""))</f>
        <v/>
      </c>
      <c r="AY170" s="82" t="str">
        <f ca="1">IF(    MAX(OFFSET(AP170,0,0,MATCH("-",AP170:AP$638,0))) = 0,"",
IFERROR(MAX(OFFSET(AP170,0,0,MATCH("-",AP170:AP$638,0))),""))</f>
        <v/>
      </c>
      <c r="AZ170" s="82" t="str">
        <f ca="1">IF(    MAX(OFFSET(AQ170,0,0,MATCH("-",AQ170:AQ$638,0))) = 0,"",
IFERROR(MAX(OFFSET(AQ170,0,0,MATCH("-",AQ170:AQ$638,0))),""))</f>
        <v/>
      </c>
      <c r="BA170" s="82" t="str">
        <f ca="1">IF(    MAX(OFFSET(AR170,0,0,MATCH("-",AR170:AR$638,0))) = 0,"",
IFERROR(MAX(OFFSET(AR170,0,0,MATCH("-",AR170:AR$638,0))),""))</f>
        <v/>
      </c>
      <c r="BB170" s="112">
        <f t="shared" ref="BB170:BB233" ca="1" si="105">IF(AT170&lt;&gt;"",$BC$14/AT170*(AK170-1)-($BC$14)/2 + ($BC$14/AT170/2),0) +
IF(AU170&lt;&gt;"",$BC$14/AT170/AU170*(AL170-1)-($BC$14/AT170)/2 + ($BC$14/AT170/AU170/2),0) +
IF(AV170&lt;&gt;"",$BC$14/AT170/AU170/AV170*(AM170-1)-($BC$14/AT170/AU170)/2 + ($BC$14/AT170/AU170/AV170/2),0) +
IF(AW170&lt;&gt;"",$BC$14/AT170/AU170/AV170/AW170*(AN170-1)-($BC$14/AT170/AU170/AV170)/2 + ($BC$14/AT170/AU170/AV170/AW170/2),0) +
IF(AX170&lt;&gt;"",$BC$14/AT170/AU170/AV170/AW170/AX170*(AO170-1)-($BC$14/AT170/AU170/AV170/AW170)/2 + ($BC$14/AT170/AU170/AV170/AW170/AX170/2),0) +
IF(AY170&lt;&gt;"",$BC$14/AT170/AU170/AV170/AW170/AX170/AY170*(AP170-1)-($BC$14/AT170/AU170/AV170/AW170/AX170)/2 + ($BC$14/AT170/AU170/AV170/AW170/AX170/AY170/2),0)</f>
        <v>-270</v>
      </c>
      <c r="BC170" s="111" t="str">
        <f t="shared" ref="BC170:BC233" ca="1" si="106">INDIRECT("BC"&amp;19+AJ170)</f>
        <v>Radius</v>
      </c>
      <c r="BD170" s="112">
        <f t="shared" ref="BD170:BD233" ca="1" si="107">IF(AT170&lt;&gt;"", $BD$20 + (($BF$20/AT170) * (AK170 - 1)) - IF($BH$20=1,(($BF$20 / 2) - ($BF$20/AT170) / 2),0),0)
+IF(AU170&lt;&gt;"", $BD$21 + (($BF$21/AU170) * (AL170 - 1)) - IF($BH$21=1,(($BF$21 / 2) - ($BF$21/AU170) / 2),0),0)
+IF(AV170&lt;&gt;"", $BD$22 + (($BF$22/AV170) * (AM170 - 1)) - IF($BH$22=1,(($BF$22 / 2) - ($BF$22/AV170) / 2),0),0)
+IF(AW170&lt;&gt;"", $BD$23 + (($BF$23/AW170) * (AN170 - 1)) - IF($BH$23=1,(($BF$23 / 2) - ($BF$23/AW170) / 2),0),0)
+IF(AX170&lt;&gt;"", $BD$24 + (($BF$24/AX170) * (AO170 - 1)) - IF($BH$24=1,(($BF$24 / 2) - ($BF$24/AX170) / 2),0),0)
+IF(AY170&lt;&gt;"", $BD$25 + (($BF$25/AY170) * (AP170 - 1)) - IF($BH$25=1,(($BF$25 / 2) - ($BF$25/AY170) / 2),0),0)
+IF(AZ170&lt;&gt;"", $BD$26 + (($BF$26/AZ170) * (AQ170 - 1)) - IF($BH$26=1,(($BF$26 / 2) - ($BF$26/AZ170) / 2),0),0)
+IF(BA170&lt;&gt;"", $BD$27 + (($BF$27/BA170) * (AR170 - 1)) - IF($BH$27=1,(($BF$27 / 2) - ($BF$27/BA170) / 2),0),0)</f>
        <v>0</v>
      </c>
      <c r="BE170" s="111">
        <f t="shared" ref="BE170:BE233" ca="1" si="108">IF(AT170&lt;&gt;"", $BE$20 + (($BG$20/AT170) * (AK170 - 1)) - IF($BI$20=1,(($BG$20 / 2) - ($BG$20/AT170) / 2),0),0)
+IF(AU170&lt;&gt;"", $BE$21 + (($BG$21/AU170) * (AL170 - 1)) - IF($BI$21=1,(($BG$21 / 2) - ($BG$21/AU170) / 2),0),0)
+IF(AV170&lt;&gt;"", $BE$22 + (($BG$22/AV170) * (AM170 - 1)) - IF($BI$22=1,(($BG$22 / 2) - ($BG$22/AV170) / 2),0),0)
+IF(AW170&lt;&gt;"", $BE$23 + (($BG$23/AW170) * (AN170 - 1)) - IF($BI$23=1,(($BG$23 / 2) - ($BG$23/AW170) / 2),0),0)
+IF(AX170&lt;&gt;"", $BE$24 + (($BG$24/AX170) * (AO170 - 1)) - IF($BI$24=1,(($BG$24 / 2) - ($BG$24/AX170) / 2),0),0)
+IF(AY170&lt;&gt;"", $BE$25 + (($BG$25/AY170) * (AP170 - 1)) - IF($BI$25=1,(($BG$25 / 2) - ($BG$25/AY170) / 2),0),0)
+IF(AZ170&lt;&gt;"", $BE$26 + (($BG$26/AZ170) * (AQ170 - 1)) - IF($BI$26=1,(($BG$26 / 2) - ($BG$26/AZ170) / 2),0),0)
+IF(BA170&lt;&gt;"", $BE$27 + (($BG$27/BA170) * (AR170 - 1)) - IF($BI$27=1,(($BG$27 / 2) - ($BG$27/BA170) / 2),0),0)</f>
        <v>-150</v>
      </c>
      <c r="BF170" s="113" t="e">
        <f t="shared" ref="BF170:BF233" ca="1" si="109">ROUND(BC170*COS(RADIANS(BB170+$BC$13)),2)+$BD$12</f>
        <v>#VALUE!</v>
      </c>
      <c r="BG170" s="113" t="e">
        <f t="shared" ref="BG170:BG233" ca="1" si="110">ROUND(BC170*SIN(RADIANS(BB170+$BC$13)),2)+$BE$12</f>
        <v>#VALUE!</v>
      </c>
      <c r="BH170" s="112">
        <f t="shared" ref="BH170:BH233" ca="1" si="111">BD170+$BD$12</f>
        <v>2000</v>
      </c>
      <c r="BI170" s="112">
        <f t="shared" ref="BI170:BI233" ca="1" si="112">BE170+$BE$12</f>
        <v>-150</v>
      </c>
      <c r="BJ170" s="157"/>
      <c r="BK170" s="157"/>
      <c r="BL170" s="158" t="str">
        <f>scriv!AM132</f>
        <v/>
      </c>
      <c r="BM170" s="157"/>
      <c r="BN170" s="157" t="str">
        <f t="shared" ref="BN170:BN233" si="113">IF(D170="",$BN$36,"link")</f>
        <v>node</v>
      </c>
      <c r="BO170" s="157"/>
      <c r="BP170" s="159">
        <f t="shared" ref="BP170:BP233" ca="1" si="114">IF(AJ170&gt;0,INDIRECT("BP"&amp;19+AJ170),0)</f>
        <v>0</v>
      </c>
      <c r="BQ170" s="159">
        <f t="shared" ref="BQ170:BQ233" ca="1" si="115">IF(AJ170&gt;0,INDIRECT("BQ"&amp;19+AJ170),0)</f>
        <v>0</v>
      </c>
      <c r="BR170" s="159">
        <f t="shared" ref="BR170:BR233" si="116">$BR$36</f>
        <v>1</v>
      </c>
      <c r="BS170" s="159" t="str">
        <f t="shared" ref="BS170:BS233" si="117">$BS$36</f>
        <v>symbol</v>
      </c>
      <c r="BT170" s="157" t="str">
        <f ca="1">IF(scriv!V132&lt;&gt;"",scriv!V132,
IF(E170="",IFERROR(VLOOKUP(BL170,$AH$40:$BT$638,39,FALSE),$BT$36),
$BT$37))</f>
        <v>NodeSquare</v>
      </c>
      <c r="BU170" s="166">
        <f t="shared" ref="BU170:BU233" ca="1" si="118">IF(BN170&lt;&gt;"link",
IF($BE$10=0, ROUND(BF170,2),ROUND(BH170,2)),
IFERROR(VLOOKUP(BY170,$AH$40:$BQ$638,35,FALSE),1) )</f>
        <v>2000</v>
      </c>
      <c r="BV170" s="166">
        <f t="shared" ref="BV170:BV233" ca="1" si="119">IF(BN170&lt;&gt;"link",
IF($BE$10=0, ROUND(BG170,2),ROUND(BI170,2)),
IFERROR(VLOOKUP(BY170,$AH$40:$BQ$638,36,FALSE),1) )</f>
        <v>-150</v>
      </c>
      <c r="BW170" s="166">
        <f t="shared" ref="BW170:BW233" ca="1" si="120">IFERROR(VLOOKUP(BZ170,$AH$40:$BQ$638,35,FALSE),0)</f>
        <v>0</v>
      </c>
      <c r="BX170" s="166">
        <f t="shared" ref="BX170:BX233" ca="1" si="121">IFERROR(VLOOKUP(BZ170,$AH$40:$BQ$638,36,FALSE),0)</f>
        <v>0</v>
      </c>
      <c r="BY170" s="180" t="str">
        <f t="shared" ref="BY170:BY233" si="122">D170</f>
        <v/>
      </c>
      <c r="BZ170" s="180" t="str">
        <f t="shared" ref="BZ170:BZ233" si="123">E170</f>
        <v/>
      </c>
      <c r="CA170" s="81" t="str">
        <f>IF(scriv!E132&lt;&gt;"",scriv!E132,"")</f>
        <v/>
      </c>
      <c r="CB170" s="82">
        <f t="shared" si="92"/>
        <v>0</v>
      </c>
      <c r="CC170" s="82">
        <f t="shared" ref="CC170:CC233" si="124">AF170</f>
        <v>0</v>
      </c>
      <c r="CD170" s="82" t="str">
        <f t="shared" ref="CD170:CD233" si="125">IF(CC170="","",
IF(ISERROR(RIGHT(CC170,LEN(CC170)-FIND(".",CC170))),"-",
RIGHT(CC170,LEN(CC170)-FIND(".",CC170))))</f>
        <v>-</v>
      </c>
      <c r="CE170" s="82" t="str">
        <f t="shared" ref="CE170:CE233" si="126">IF(CD170="","",
IF(ISERROR(RIGHT(CD170,LEN(CD170)-FIND(".",CD170))),"-",
RIGHT(CD170,LEN(CD170)-FIND(".",CD170))))</f>
        <v>-</v>
      </c>
      <c r="CF170" s="82" t="str">
        <f t="shared" ref="CF170:CF233" si="127">IF(CE170="","",
IF(ISERROR(RIGHT(CE170,LEN(CE170)-FIND(".",CE170))),"-",
RIGHT(CE170,LEN(CE170)-FIND(".",CE170))))</f>
        <v>-</v>
      </c>
      <c r="CG170" s="82" t="str">
        <f t="shared" ref="CG170:CG233" si="128">IF(CF170="","",
IF(ISERROR(RIGHT(CF170,LEN(CF170)-FIND(".",CF170))),"-",
RIGHT(CF170,LEN(CF170)-FIND(".",CF170))))</f>
        <v>-</v>
      </c>
      <c r="CH170" s="82" t="str">
        <f t="shared" ref="CH170:CH233" si="129">IF(CG170="","",
IF(ISERROR(RIGHT(CG170,LEN(CG170)-FIND(".",CG170))),"-",
RIGHT(CG170,LEN(CG170)-FIND(".",CG170))))</f>
        <v>-</v>
      </c>
      <c r="CI170" s="82" t="str">
        <f t="shared" ref="CI170:CI233" si="130">IF(CH170="","",
IF(ISERROR(RIGHT(CH170,LEN(CH170)-FIND(".",CH170))),"-",
RIGHT(CH170,LEN(CH170)-FIND(".",CH170))))</f>
        <v>-</v>
      </c>
      <c r="CJ170" s="82" t="str">
        <f t="shared" ref="CJ170:CJ233" si="131">IF(CI170="","",
IF(ISERROR(RIGHT(CI170,LEN(CI170)-FIND(".",CI170))),"-",
RIGHT(CI170,LEN(CI170)-FIND(".",CI170))))</f>
        <v>-</v>
      </c>
      <c r="CK170" s="82" t="str">
        <f t="shared" ref="CK170:CK233" si="132">IF(CJ170="","",
IF(ISERROR(RIGHT(CJ170,LEN(CJ170)-FIND(".",CJ170))),"-",
RIGHT(CJ170,LEN(CJ170)-FIND(".",CJ170))))</f>
        <v>-</v>
      </c>
    </row>
    <row r="171" spans="1:89" s="82" customFormat="1" ht="18" customHeight="1">
      <c r="A171" s="81" t="str">
        <f>scriv!AL133</f>
        <v/>
      </c>
      <c r="B171" s="81" t="str">
        <f>IF(scriv!D133&lt;&gt;"",scriv!D133,"")</f>
        <v/>
      </c>
      <c r="C171" s="81" t="str">
        <f>IF( scriv!AP133&lt;&gt;"", IF(D171&lt;&gt;"","connection ","")&amp;scriv!AP133,IF(D171&lt;&gt;"","connection",""))</f>
        <v/>
      </c>
      <c r="D171" s="82" t="str">
        <f>scriv!AN133</f>
        <v/>
      </c>
      <c r="E171" s="82" t="str">
        <f>scriv!AO133</f>
        <v/>
      </c>
      <c r="F171" s="156">
        <f>ROW()</f>
        <v>171</v>
      </c>
      <c r="G171" s="288">
        <f>scriv!AC133</f>
        <v>0</v>
      </c>
      <c r="H171" s="288">
        <f>scriv!AD133</f>
        <v>0</v>
      </c>
      <c r="I171" s="81" t="str">
        <f>IF(scriv!AE133&lt;&gt;"",scriv!AE133,J171)</f>
        <v/>
      </c>
      <c r="J171" s="81" t="str">
        <f>IF(scriv!AF133&lt;&gt;"",scriv!AF133,"")</f>
        <v/>
      </c>
      <c r="K171" s="82" t="str">
        <f>IF(scriv!Y133&lt;&gt;"",scriv!Y133,$K$36)</f>
        <v>none</v>
      </c>
      <c r="L171" s="82">
        <f>IF(scriv!Z133&lt;&gt;"",scriv!Z133,$L$36)</f>
        <v>0</v>
      </c>
      <c r="M171" s="82" t="str">
        <f>IF(scriv!AA133&lt;&gt;"",scriv!AA133,$M$36)</f>
        <v>OpenClose</v>
      </c>
      <c r="N171" s="82">
        <f>IF(scriv!AB133&lt;&gt;"",scriv!AB133,$N$36)</f>
        <v>0</v>
      </c>
      <c r="O171" s="119" t="str">
        <f t="shared" si="91"/>
        <v/>
      </c>
      <c r="P171" s="81" t="str">
        <f>IF(scriv!I133&lt;&gt;"",scriv!I133,"")</f>
        <v/>
      </c>
      <c r="Q171" s="81" t="str">
        <f>IF(scriv!J133&lt;&gt;"",scriv!J133,"")</f>
        <v/>
      </c>
      <c r="R171" s="81">
        <f>IF(scriv!K133&lt;&gt;"",scriv!K133,
IF(I171&lt;&gt;"",1,$R$36))</f>
        <v>1</v>
      </c>
      <c r="S171" s="81" t="str">
        <f>IF(scriv!L133&lt;&gt;"",scriv!L133,
IF(scriv!AF133&lt;&gt;"",$S$36,"none"))</f>
        <v>none</v>
      </c>
      <c r="T171" s="81" t="str">
        <f>IF(scriv!Q133&lt;&gt;"",scriv!Q133,"")</f>
        <v/>
      </c>
      <c r="U171" s="81" t="str">
        <f>IF(scriv!R133&lt;&gt;"",scriv!R133,"")</f>
        <v/>
      </c>
      <c r="V171" s="81" t="str">
        <f>IF(scriv!S133&lt;&gt;"",scriv!S133,"")</f>
        <v/>
      </c>
      <c r="W171" s="81" t="str">
        <f>IF(scriv!T133&lt;&gt;"",scriv!T133,"")</f>
        <v/>
      </c>
      <c r="X171" s="81" t="str">
        <f>IF($E171="",
( IF(scriv!AH133&lt;&gt;"", LEFT( scriv!AH133, FIND(",",scriv!AH133)-1) &amp; "=" &amp; $AH171 &amp; RIGHT( scriv!AH133, LEN(scriv!AH133) + 1 - FIND(",",scriv!AH133)),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IF(scriv!AI133&lt;&gt;"", LEFT( scriv!AI133, FIND(",",scriv!AI133)-1) &amp; "=" &amp; $AH171 &amp; RIGHT( scriv!AI133, LEN(scriv!AI133) + 1 - FIND(",",scriv!AI133)),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IF(scriv!AJ133&lt;&gt;"", LEFT( scriv!AJ133, FIND(",",scriv!AJ133)-1) &amp; "=" &amp; $AH171 &amp; RIGHT( scriv!AJ133, LEN(scriv!AJ133) + 1 - FIND(",",scriv!AJ133)),
  IF($Z$36&lt;&gt;"",LEFT( Z$36, FIND(",",Z$36)-1) &amp; "=" &amp; $AH171 &amp; RIGHT( Z$36, LEN(Z$36) + 1 - FIND(",",Z$36)),""))),
IF(scriv!O133&lt;&gt;"", LEFT( scriv!O133, FIND(",",scriv!O133)-1) &amp; "=" &amp; $AH171 &amp; RIGHT( scriv!O133, LEN(scriv!O133) + 1 - FIND(",",scriv!O133)),
LEFT( Z$37, FIND(",",Z$37)-1) &amp; "=" &amp; $AH171 &amp; RIGHT( Z$37, LEN(Z$37) + 1 - FIND(",",Z$37))))</f>
        <v>drawOpen=,1.2</v>
      </c>
      <c r="AA171" s="81" t="str">
        <f>IF($E171="",
( IF(scriv!AK133&lt;&gt;"", LEFT( scriv!AK133, FIND(",",scriv!AK133)-1) &amp; "=" &amp; $AH171 &amp; RIGHT( scriv!AK133, LEN(scriv!AK133) + 1 - FIND(",",scriv!AK133)),
  IF($AA$36&lt;&gt;"",LEFT( AA$36, FIND(",",AA$36)-1) &amp; "=" &amp; $AH171 &amp; RIGHT( AA$36, LEN(AA$36) + 1 - FIND(",",AA$36)),""))),
IF(scriv!P133&lt;&gt;"", LEFT( scriv!P133, FIND(",",scriv!P133)-1) &amp; "=" &amp; $AH171 &amp; RIGHT( scriv!P133, LEN(scriv!P133) + 1 - FIND(",",scriv!P133)),
LEFT( AA$37, FIND(",",AA$37)-1) &amp; "=" &amp; $AH171 &amp; RIGHT( AA$37, LEN(AA$37) + 1 - FIND(",",AA$37))))</f>
        <v>drawClose=,1.2</v>
      </c>
      <c r="AB171" s="167" t="str">
        <f t="shared" si="90"/>
        <v>noTitle</v>
      </c>
      <c r="AC171" s="167"/>
      <c r="AD171" s="45"/>
      <c r="AE171" s="168"/>
      <c r="AF171" s="169">
        <f>IF(D171="",scriv!B133,"")</f>
        <v>0</v>
      </c>
      <c r="AG171" s="170" t="str">
        <f t="shared" si="93"/>
        <v/>
      </c>
      <c r="AH171" s="169" t="str">
        <f t="shared" si="94"/>
        <v/>
      </c>
      <c r="AI171" s="169" t="str">
        <f t="shared" si="95"/>
        <v/>
      </c>
      <c r="AJ171" s="86">
        <f>ROUNDDOWN( (LEN(scriv!B133)+1) / 2, 0 )</f>
        <v>0</v>
      </c>
      <c r="AK171" s="82">
        <f t="shared" si="96"/>
        <v>0</v>
      </c>
      <c r="AL171" s="82" t="str">
        <f t="shared" si="97"/>
        <v>-</v>
      </c>
      <c r="AM171" s="82" t="str">
        <f t="shared" si="98"/>
        <v>-</v>
      </c>
      <c r="AN171" s="82" t="str">
        <f t="shared" si="99"/>
        <v>-</v>
      </c>
      <c r="AO171" s="82" t="str">
        <f t="shared" si="100"/>
        <v>-</v>
      </c>
      <c r="AP171" s="82" t="str">
        <f t="shared" si="101"/>
        <v>-</v>
      </c>
      <c r="AQ171" s="82" t="str">
        <f t="shared" si="102"/>
        <v>-</v>
      </c>
      <c r="AR171" s="82" t="str">
        <f t="shared" si="103"/>
        <v>-</v>
      </c>
      <c r="AT171" s="82">
        <f t="shared" si="104"/>
        <v>2</v>
      </c>
      <c r="AU171" s="82" t="str">
        <f ca="1">IF(    MAX(OFFSET(AL171,0,0,MATCH("-",AL171:AL$638,0))) = 0,"",
IFERROR(MAX(OFFSET(AL171,0,0,MATCH("-",AL171:AL$638,0))),""))</f>
        <v/>
      </c>
      <c r="AV171" s="82" t="str">
        <f ca="1">IF(    MAX(OFFSET(AM171,0,0,MATCH("-",AM171:AM$638,0))) = 0,"",
IFERROR(MAX(OFFSET(AM171,0,0,MATCH("-",AM171:AM$638,0))),""))</f>
        <v/>
      </c>
      <c r="AW171" s="82" t="str">
        <f ca="1">IF(    MAX(OFFSET(AN171,0,0,MATCH("-",AN171:AN$638,0))) = 0,"",
IFERROR(MAX(OFFSET(AN171,0,0,MATCH("-",AN171:AN$638,0))),""))</f>
        <v/>
      </c>
      <c r="AX171" s="82" t="str">
        <f ca="1">IF(    MAX(OFFSET(AO171,0,0,MATCH("-",AO171:AO$638,0))) = 0,"",
IFERROR(MAX(OFFSET(AO171,0,0,MATCH("-",AO171:AO$638,0))),""))</f>
        <v/>
      </c>
      <c r="AY171" s="82" t="str">
        <f ca="1">IF(    MAX(OFFSET(AP171,0,0,MATCH("-",AP171:AP$638,0))) = 0,"",
IFERROR(MAX(OFFSET(AP171,0,0,MATCH("-",AP171:AP$638,0))),""))</f>
        <v/>
      </c>
      <c r="AZ171" s="82" t="str">
        <f ca="1">IF(    MAX(OFFSET(AQ171,0,0,MATCH("-",AQ171:AQ$638,0))) = 0,"",
IFERROR(MAX(OFFSET(AQ171,0,0,MATCH("-",AQ171:AQ$638,0))),""))</f>
        <v/>
      </c>
      <c r="BA171" s="82" t="str">
        <f ca="1">IF(    MAX(OFFSET(AR171,0,0,MATCH("-",AR171:AR$638,0))) = 0,"",
IFERROR(MAX(OFFSET(AR171,0,0,MATCH("-",AR171:AR$638,0))),""))</f>
        <v/>
      </c>
      <c r="BB171" s="112">
        <f t="shared" ca="1" si="105"/>
        <v>-270</v>
      </c>
      <c r="BC171" s="111" t="str">
        <f t="shared" ca="1" si="106"/>
        <v>Radius</v>
      </c>
      <c r="BD171" s="112">
        <f t="shared" ca="1" si="107"/>
        <v>0</v>
      </c>
      <c r="BE171" s="111">
        <f t="shared" ca="1" si="108"/>
        <v>-150</v>
      </c>
      <c r="BF171" s="113" t="e">
        <f t="shared" ca="1" si="109"/>
        <v>#VALUE!</v>
      </c>
      <c r="BG171" s="113" t="e">
        <f t="shared" ca="1" si="110"/>
        <v>#VALUE!</v>
      </c>
      <c r="BH171" s="112">
        <f t="shared" ca="1" si="111"/>
        <v>2000</v>
      </c>
      <c r="BI171" s="112">
        <f t="shared" ca="1" si="112"/>
        <v>-150</v>
      </c>
      <c r="BJ171" s="157"/>
      <c r="BK171" s="157"/>
      <c r="BL171" s="158" t="str">
        <f>scriv!AM133</f>
        <v/>
      </c>
      <c r="BM171" s="157"/>
      <c r="BN171" s="157" t="str">
        <f t="shared" si="113"/>
        <v>node</v>
      </c>
      <c r="BO171" s="157"/>
      <c r="BP171" s="159">
        <f t="shared" ca="1" si="114"/>
        <v>0</v>
      </c>
      <c r="BQ171" s="159">
        <f t="shared" ca="1" si="115"/>
        <v>0</v>
      </c>
      <c r="BR171" s="159">
        <f t="shared" si="116"/>
        <v>1</v>
      </c>
      <c r="BS171" s="159" t="str">
        <f t="shared" si="117"/>
        <v>symbol</v>
      </c>
      <c r="BT171" s="157" t="str">
        <f ca="1">IF(scriv!V133&lt;&gt;"",scriv!V133,
IF(E171="",IFERROR(VLOOKUP(BL171,$AH$40:$BT$638,39,FALSE),$BT$36),
$BT$37))</f>
        <v>NodeSquare</v>
      </c>
      <c r="BU171" s="166">
        <f t="shared" ca="1" si="118"/>
        <v>2000</v>
      </c>
      <c r="BV171" s="166">
        <f t="shared" ca="1" si="119"/>
        <v>-150</v>
      </c>
      <c r="BW171" s="166">
        <f t="shared" ca="1" si="120"/>
        <v>0</v>
      </c>
      <c r="BX171" s="166">
        <f t="shared" ca="1" si="121"/>
        <v>0</v>
      </c>
      <c r="BY171" s="180" t="str">
        <f t="shared" si="122"/>
        <v/>
      </c>
      <c r="BZ171" s="180" t="str">
        <f t="shared" si="123"/>
        <v/>
      </c>
      <c r="CA171" s="81" t="str">
        <f>IF(scriv!E133&lt;&gt;"",scriv!E133,"")</f>
        <v/>
      </c>
      <c r="CB171" s="82">
        <f t="shared" si="92"/>
        <v>0</v>
      </c>
      <c r="CC171" s="82">
        <f t="shared" si="124"/>
        <v>0</v>
      </c>
      <c r="CD171" s="82" t="str">
        <f t="shared" si="125"/>
        <v>-</v>
      </c>
      <c r="CE171" s="82" t="str">
        <f t="shared" si="126"/>
        <v>-</v>
      </c>
      <c r="CF171" s="82" t="str">
        <f t="shared" si="127"/>
        <v>-</v>
      </c>
      <c r="CG171" s="82" t="str">
        <f t="shared" si="128"/>
        <v>-</v>
      </c>
      <c r="CH171" s="82" t="str">
        <f t="shared" si="129"/>
        <v>-</v>
      </c>
      <c r="CI171" s="82" t="str">
        <f t="shared" si="130"/>
        <v>-</v>
      </c>
      <c r="CJ171" s="82" t="str">
        <f t="shared" si="131"/>
        <v>-</v>
      </c>
      <c r="CK171" s="82" t="str">
        <f t="shared" si="132"/>
        <v>-</v>
      </c>
    </row>
    <row r="172" spans="1:89" s="82" customFormat="1" ht="18" customHeight="1">
      <c r="A172" s="81" t="str">
        <f>scriv!AL134</f>
        <v/>
      </c>
      <c r="B172" s="81" t="str">
        <f>IF(scriv!D134&lt;&gt;"",scriv!D134,"")</f>
        <v/>
      </c>
      <c r="C172" s="81" t="str">
        <f>IF( scriv!AP134&lt;&gt;"", IF(D172&lt;&gt;"","connection ","")&amp;scriv!AP134,IF(D172&lt;&gt;"","connection",""))</f>
        <v/>
      </c>
      <c r="D172" s="82" t="str">
        <f>scriv!AN134</f>
        <v/>
      </c>
      <c r="E172" s="82" t="str">
        <f>scriv!AO134</f>
        <v/>
      </c>
      <c r="F172" s="156">
        <f>ROW()</f>
        <v>172</v>
      </c>
      <c r="G172" s="288">
        <f>scriv!AC134</f>
        <v>0</v>
      </c>
      <c r="H172" s="288">
        <f>scriv!AD134</f>
        <v>0</v>
      </c>
      <c r="I172" s="81" t="str">
        <f>IF(scriv!AE134&lt;&gt;"",scriv!AE134,J172)</f>
        <v/>
      </c>
      <c r="J172" s="81" t="str">
        <f>IF(scriv!AF134&lt;&gt;"",scriv!AF134,"")</f>
        <v/>
      </c>
      <c r="K172" s="82" t="str">
        <f>IF(scriv!Y134&lt;&gt;"",scriv!Y134,$K$36)</f>
        <v>none</v>
      </c>
      <c r="L172" s="82">
        <f>IF(scriv!Z134&lt;&gt;"",scriv!Z134,$L$36)</f>
        <v>0</v>
      </c>
      <c r="M172" s="82" t="str">
        <f>IF(scriv!AA134&lt;&gt;"",scriv!AA134,$M$36)</f>
        <v>OpenClose</v>
      </c>
      <c r="N172" s="82">
        <f>IF(scriv!AB134&lt;&gt;"",scriv!AB134,$N$36)</f>
        <v>0</v>
      </c>
      <c r="O172" s="119" t="str">
        <f t="shared" si="91"/>
        <v/>
      </c>
      <c r="P172" s="81" t="str">
        <f>IF(scriv!I134&lt;&gt;"",scriv!I134,"")</f>
        <v/>
      </c>
      <c r="Q172" s="81" t="str">
        <f>IF(scriv!J134&lt;&gt;"",scriv!J134,"")</f>
        <v/>
      </c>
      <c r="R172" s="81">
        <f>IF(scriv!K134&lt;&gt;"",scriv!K134,
IF(I172&lt;&gt;"",1,$R$36))</f>
        <v>1</v>
      </c>
      <c r="S172" s="81" t="str">
        <f>IF(scriv!L134&lt;&gt;"",scriv!L134,
IF(scriv!AF134&lt;&gt;"",$S$36,"none"))</f>
        <v>none</v>
      </c>
      <c r="T172" s="81" t="str">
        <f>IF(scriv!Q134&lt;&gt;"",scriv!Q134,"")</f>
        <v/>
      </c>
      <c r="U172" s="81" t="str">
        <f>IF(scriv!R134&lt;&gt;"",scriv!R134,"")</f>
        <v/>
      </c>
      <c r="V172" s="81" t="str">
        <f>IF(scriv!S134&lt;&gt;"",scriv!S134,"")</f>
        <v/>
      </c>
      <c r="W172" s="81" t="str">
        <f>IF(scriv!T134&lt;&gt;"",scriv!T134,"")</f>
        <v/>
      </c>
      <c r="X172" s="81" t="str">
        <f>IF($E172="",
( IF(scriv!AH134&lt;&gt;"", LEFT( scriv!AH134, FIND(",",scriv!AH134)-1) &amp; "=" &amp; $AH172 &amp; RIGHT( scriv!AH134, LEN(scriv!AH134) + 1 - FIND(",",scriv!AH134)),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IF(scriv!AI134&lt;&gt;"", LEFT( scriv!AI134, FIND(",",scriv!AI134)-1) &amp; "=" &amp; $AH172 &amp; RIGHT( scriv!AI134, LEN(scriv!AI134) + 1 - FIND(",",scriv!AI134)),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IF(scriv!AJ134&lt;&gt;"", LEFT( scriv!AJ134, FIND(",",scriv!AJ134)-1) &amp; "=" &amp; $AH172 &amp; RIGHT( scriv!AJ134, LEN(scriv!AJ134) + 1 - FIND(",",scriv!AJ134)),
  IF($Z$36&lt;&gt;"",LEFT( Z$36, FIND(",",Z$36)-1) &amp; "=" &amp; $AH172 &amp; RIGHT( Z$36, LEN(Z$36) + 1 - FIND(",",Z$36)),""))),
IF(scriv!O134&lt;&gt;"", LEFT( scriv!O134, FIND(",",scriv!O134)-1) &amp; "=" &amp; $AH172 &amp; RIGHT( scriv!O134, LEN(scriv!O134) + 1 - FIND(",",scriv!O134)),
LEFT( Z$37, FIND(",",Z$37)-1) &amp; "=" &amp; $AH172 &amp; RIGHT( Z$37, LEN(Z$37) + 1 - FIND(",",Z$37))))</f>
        <v>drawOpen=,1.2</v>
      </c>
      <c r="AA172" s="81" t="str">
        <f>IF($E172="",
( IF(scriv!AK134&lt;&gt;"", LEFT( scriv!AK134, FIND(",",scriv!AK134)-1) &amp; "=" &amp; $AH172 &amp; RIGHT( scriv!AK134, LEN(scriv!AK134) + 1 - FIND(",",scriv!AK134)),
  IF($AA$36&lt;&gt;"",LEFT( AA$36, FIND(",",AA$36)-1) &amp; "=" &amp; $AH172 &amp; RIGHT( AA$36, LEN(AA$36) + 1 - FIND(",",AA$36)),""))),
IF(scriv!P134&lt;&gt;"", LEFT( scriv!P134, FIND(",",scriv!P134)-1) &amp; "=" &amp; $AH172 &amp; RIGHT( scriv!P134, LEN(scriv!P134) + 1 - FIND(",",scriv!P134)),
LEFT( AA$37, FIND(",",AA$37)-1) &amp; "=" &amp; $AH172 &amp; RIGHT( AA$37, LEN(AA$37) + 1 - FIND(",",AA$37))))</f>
        <v>drawClose=,1.2</v>
      </c>
      <c r="AB172" s="167" t="str">
        <f t="shared" si="90"/>
        <v>noTitle</v>
      </c>
      <c r="AC172" s="167"/>
      <c r="AD172" s="45"/>
      <c r="AE172" s="168"/>
      <c r="AF172" s="169">
        <f>IF(D172="",scriv!B134,"")</f>
        <v>0</v>
      </c>
      <c r="AG172" s="170" t="str">
        <f t="shared" si="93"/>
        <v/>
      </c>
      <c r="AH172" s="169" t="str">
        <f t="shared" si="94"/>
        <v/>
      </c>
      <c r="AI172" s="169" t="str">
        <f t="shared" si="95"/>
        <v/>
      </c>
      <c r="AJ172" s="86">
        <f>ROUNDDOWN( (LEN(scriv!B134)+1) / 2, 0 )</f>
        <v>0</v>
      </c>
      <c r="AK172" s="82">
        <f t="shared" si="96"/>
        <v>0</v>
      </c>
      <c r="AL172" s="82" t="str">
        <f t="shared" si="97"/>
        <v>-</v>
      </c>
      <c r="AM172" s="82" t="str">
        <f t="shared" si="98"/>
        <v>-</v>
      </c>
      <c r="AN172" s="82" t="str">
        <f t="shared" si="99"/>
        <v>-</v>
      </c>
      <c r="AO172" s="82" t="str">
        <f t="shared" si="100"/>
        <v>-</v>
      </c>
      <c r="AP172" s="82" t="str">
        <f t="shared" si="101"/>
        <v>-</v>
      </c>
      <c r="AQ172" s="82" t="str">
        <f t="shared" si="102"/>
        <v>-</v>
      </c>
      <c r="AR172" s="82" t="str">
        <f t="shared" si="103"/>
        <v>-</v>
      </c>
      <c r="AT172" s="82">
        <f t="shared" si="104"/>
        <v>2</v>
      </c>
      <c r="AU172" s="82" t="str">
        <f ca="1">IF(    MAX(OFFSET(AL172,0,0,MATCH("-",AL172:AL$638,0))) = 0,"",
IFERROR(MAX(OFFSET(AL172,0,0,MATCH("-",AL172:AL$638,0))),""))</f>
        <v/>
      </c>
      <c r="AV172" s="82" t="str">
        <f ca="1">IF(    MAX(OFFSET(AM172,0,0,MATCH("-",AM172:AM$638,0))) = 0,"",
IFERROR(MAX(OFFSET(AM172,0,0,MATCH("-",AM172:AM$638,0))),""))</f>
        <v/>
      </c>
      <c r="AW172" s="82" t="str">
        <f ca="1">IF(    MAX(OFFSET(AN172,0,0,MATCH("-",AN172:AN$638,0))) = 0,"",
IFERROR(MAX(OFFSET(AN172,0,0,MATCH("-",AN172:AN$638,0))),""))</f>
        <v/>
      </c>
      <c r="AX172" s="82" t="str">
        <f ca="1">IF(    MAX(OFFSET(AO172,0,0,MATCH("-",AO172:AO$638,0))) = 0,"",
IFERROR(MAX(OFFSET(AO172,0,0,MATCH("-",AO172:AO$638,0))),""))</f>
        <v/>
      </c>
      <c r="AY172" s="82" t="str">
        <f ca="1">IF(    MAX(OFFSET(AP172,0,0,MATCH("-",AP172:AP$638,0))) = 0,"",
IFERROR(MAX(OFFSET(AP172,0,0,MATCH("-",AP172:AP$638,0))),""))</f>
        <v/>
      </c>
      <c r="AZ172" s="82" t="str">
        <f ca="1">IF(    MAX(OFFSET(AQ172,0,0,MATCH("-",AQ172:AQ$638,0))) = 0,"",
IFERROR(MAX(OFFSET(AQ172,0,0,MATCH("-",AQ172:AQ$638,0))),""))</f>
        <v/>
      </c>
      <c r="BA172" s="82" t="str">
        <f ca="1">IF(    MAX(OFFSET(AR172,0,0,MATCH("-",AR172:AR$638,0))) = 0,"",
IFERROR(MAX(OFFSET(AR172,0,0,MATCH("-",AR172:AR$638,0))),""))</f>
        <v/>
      </c>
      <c r="BB172" s="112">
        <f t="shared" ca="1" si="105"/>
        <v>-270</v>
      </c>
      <c r="BC172" s="111" t="str">
        <f t="shared" ca="1" si="106"/>
        <v>Radius</v>
      </c>
      <c r="BD172" s="112">
        <f t="shared" ca="1" si="107"/>
        <v>0</v>
      </c>
      <c r="BE172" s="111">
        <f t="shared" ca="1" si="108"/>
        <v>-150</v>
      </c>
      <c r="BF172" s="113" t="e">
        <f t="shared" ca="1" si="109"/>
        <v>#VALUE!</v>
      </c>
      <c r="BG172" s="113" t="e">
        <f t="shared" ca="1" si="110"/>
        <v>#VALUE!</v>
      </c>
      <c r="BH172" s="112">
        <f t="shared" ca="1" si="111"/>
        <v>2000</v>
      </c>
      <c r="BI172" s="112">
        <f t="shared" ca="1" si="112"/>
        <v>-150</v>
      </c>
      <c r="BJ172" s="157"/>
      <c r="BK172" s="157"/>
      <c r="BL172" s="158" t="str">
        <f>scriv!AM134</f>
        <v/>
      </c>
      <c r="BM172" s="157"/>
      <c r="BN172" s="157" t="str">
        <f t="shared" si="113"/>
        <v>node</v>
      </c>
      <c r="BO172" s="157"/>
      <c r="BP172" s="159">
        <f t="shared" ca="1" si="114"/>
        <v>0</v>
      </c>
      <c r="BQ172" s="159">
        <f t="shared" ca="1" si="115"/>
        <v>0</v>
      </c>
      <c r="BR172" s="159">
        <f t="shared" si="116"/>
        <v>1</v>
      </c>
      <c r="BS172" s="159" t="str">
        <f t="shared" si="117"/>
        <v>symbol</v>
      </c>
      <c r="BT172" s="157" t="str">
        <f ca="1">IF(scriv!V134&lt;&gt;"",scriv!V134,
IF(E172="",IFERROR(VLOOKUP(BL172,$AH$40:$BT$638,39,FALSE),$BT$36),
$BT$37))</f>
        <v>NodeSquare</v>
      </c>
      <c r="BU172" s="166">
        <f t="shared" ca="1" si="118"/>
        <v>2000</v>
      </c>
      <c r="BV172" s="166">
        <f t="shared" ca="1" si="119"/>
        <v>-150</v>
      </c>
      <c r="BW172" s="166">
        <f t="shared" ca="1" si="120"/>
        <v>0</v>
      </c>
      <c r="BX172" s="166">
        <f t="shared" ca="1" si="121"/>
        <v>0</v>
      </c>
      <c r="BY172" s="180" t="str">
        <f t="shared" si="122"/>
        <v/>
      </c>
      <c r="BZ172" s="180" t="str">
        <f t="shared" si="123"/>
        <v/>
      </c>
      <c r="CA172" s="81" t="str">
        <f>IF(scriv!E134&lt;&gt;"",scriv!E134,"")</f>
        <v/>
      </c>
      <c r="CB172" s="82">
        <f t="shared" si="92"/>
        <v>0</v>
      </c>
      <c r="CC172" s="82">
        <f t="shared" si="124"/>
        <v>0</v>
      </c>
      <c r="CD172" s="82" t="str">
        <f t="shared" si="125"/>
        <v>-</v>
      </c>
      <c r="CE172" s="82" t="str">
        <f t="shared" si="126"/>
        <v>-</v>
      </c>
      <c r="CF172" s="82" t="str">
        <f t="shared" si="127"/>
        <v>-</v>
      </c>
      <c r="CG172" s="82" t="str">
        <f t="shared" si="128"/>
        <v>-</v>
      </c>
      <c r="CH172" s="82" t="str">
        <f t="shared" si="129"/>
        <v>-</v>
      </c>
      <c r="CI172" s="82" t="str">
        <f t="shared" si="130"/>
        <v>-</v>
      </c>
      <c r="CJ172" s="82" t="str">
        <f t="shared" si="131"/>
        <v>-</v>
      </c>
      <c r="CK172" s="82" t="str">
        <f t="shared" si="132"/>
        <v>-</v>
      </c>
    </row>
    <row r="173" spans="1:89" s="82" customFormat="1" ht="18" customHeight="1">
      <c r="A173" s="81" t="str">
        <f>scriv!AL135</f>
        <v/>
      </c>
      <c r="B173" s="81" t="str">
        <f>IF(scriv!D135&lt;&gt;"",scriv!D135,"")</f>
        <v/>
      </c>
      <c r="C173" s="81" t="str">
        <f>IF( scriv!AP135&lt;&gt;"", IF(D173&lt;&gt;"","connection ","")&amp;scriv!AP135,IF(D173&lt;&gt;"","connection",""))</f>
        <v/>
      </c>
      <c r="D173" s="82" t="str">
        <f>scriv!AN135</f>
        <v/>
      </c>
      <c r="E173" s="82" t="str">
        <f>scriv!AO135</f>
        <v/>
      </c>
      <c r="F173" s="156">
        <f>ROW()</f>
        <v>173</v>
      </c>
      <c r="G173" s="288">
        <f>scriv!AC135</f>
        <v>0</v>
      </c>
      <c r="H173" s="288">
        <f>scriv!AD135</f>
        <v>0</v>
      </c>
      <c r="I173" s="81" t="str">
        <f>IF(scriv!AE135&lt;&gt;"",scriv!AE135,J173)</f>
        <v/>
      </c>
      <c r="J173" s="81" t="str">
        <f>IF(scriv!AF135&lt;&gt;"",scriv!AF135,"")</f>
        <v/>
      </c>
      <c r="K173" s="82" t="str">
        <f>IF(scriv!Y135&lt;&gt;"",scriv!Y135,$K$36)</f>
        <v>none</v>
      </c>
      <c r="L173" s="82">
        <f>IF(scriv!Z135&lt;&gt;"",scriv!Z135,$L$36)</f>
        <v>0</v>
      </c>
      <c r="M173" s="82" t="str">
        <f>IF(scriv!AA135&lt;&gt;"",scriv!AA135,$M$36)</f>
        <v>OpenClose</v>
      </c>
      <c r="N173" s="82">
        <f>IF(scriv!AB135&lt;&gt;"",scriv!AB135,$N$36)</f>
        <v>0</v>
      </c>
      <c r="O173" s="119" t="str">
        <f t="shared" si="91"/>
        <v/>
      </c>
      <c r="P173" s="81" t="str">
        <f>IF(scriv!I135&lt;&gt;"",scriv!I135,"")</f>
        <v/>
      </c>
      <c r="Q173" s="81" t="str">
        <f>IF(scriv!J135&lt;&gt;"",scriv!J135,"")</f>
        <v/>
      </c>
      <c r="R173" s="81">
        <f>IF(scriv!K135&lt;&gt;"",scriv!K135,
IF(I173&lt;&gt;"",1,$R$36))</f>
        <v>1</v>
      </c>
      <c r="S173" s="81" t="str">
        <f>IF(scriv!L135&lt;&gt;"",scriv!L135,
IF(scriv!AF135&lt;&gt;"",$S$36,"none"))</f>
        <v>none</v>
      </c>
      <c r="T173" s="81" t="str">
        <f>IF(scriv!Q135&lt;&gt;"",scriv!Q135,"")</f>
        <v/>
      </c>
      <c r="U173" s="81" t="str">
        <f>IF(scriv!R135&lt;&gt;"",scriv!R135,"")</f>
        <v/>
      </c>
      <c r="V173" s="81" t="str">
        <f>IF(scriv!S135&lt;&gt;"",scriv!S135,"")</f>
        <v/>
      </c>
      <c r="W173" s="81" t="str">
        <f>IF(scriv!T135&lt;&gt;"",scriv!T135,"")</f>
        <v/>
      </c>
      <c r="X173" s="81" t="str">
        <f>IF($E173="",
( IF(scriv!AH135&lt;&gt;"", LEFT( scriv!AH135, FIND(",",scriv!AH135)-1) &amp; "=" &amp; $AH173 &amp; RIGHT( scriv!AH135, LEN(scriv!AH135) + 1 - FIND(",",scriv!AH135)),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IF(scriv!AI135&lt;&gt;"", LEFT( scriv!AI135, FIND(",",scriv!AI135)-1) &amp; "=" &amp; $AH173 &amp; RIGHT( scriv!AI135, LEN(scriv!AI135) + 1 - FIND(",",scriv!AI135)),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IF(scriv!AJ135&lt;&gt;"", LEFT( scriv!AJ135, FIND(",",scriv!AJ135)-1) &amp; "=" &amp; $AH173 &amp; RIGHT( scriv!AJ135, LEN(scriv!AJ135) + 1 - FIND(",",scriv!AJ135)),
  IF($Z$36&lt;&gt;"",LEFT( Z$36, FIND(",",Z$36)-1) &amp; "=" &amp; $AH173 &amp; RIGHT( Z$36, LEN(Z$36) + 1 - FIND(",",Z$36)),""))),
IF(scriv!O135&lt;&gt;"", LEFT( scriv!O135, FIND(",",scriv!O135)-1) &amp; "=" &amp; $AH173 &amp; RIGHT( scriv!O135, LEN(scriv!O135) + 1 - FIND(",",scriv!O135)),
LEFT( Z$37, FIND(",",Z$37)-1) &amp; "=" &amp; $AH173 &amp; RIGHT( Z$37, LEN(Z$37) + 1 - FIND(",",Z$37))))</f>
        <v>drawOpen=,1.2</v>
      </c>
      <c r="AA173" s="81" t="str">
        <f>IF($E173="",
( IF(scriv!AK135&lt;&gt;"", LEFT( scriv!AK135, FIND(",",scriv!AK135)-1) &amp; "=" &amp; $AH173 &amp; RIGHT( scriv!AK135, LEN(scriv!AK135) + 1 - FIND(",",scriv!AK135)),
  IF($AA$36&lt;&gt;"",LEFT( AA$36, FIND(",",AA$36)-1) &amp; "=" &amp; $AH173 &amp; RIGHT( AA$36, LEN(AA$36) + 1 - FIND(",",AA$36)),""))),
IF(scriv!P135&lt;&gt;"", LEFT( scriv!P135, FIND(",",scriv!P135)-1) &amp; "=" &amp; $AH173 &amp; RIGHT( scriv!P135, LEN(scriv!P135) + 1 - FIND(",",scriv!P135)),
LEFT( AA$37, FIND(",",AA$37)-1) &amp; "=" &amp; $AH173 &amp; RIGHT( AA$37, LEN(AA$37) + 1 - FIND(",",AA$37))))</f>
        <v>drawClose=,1.2</v>
      </c>
      <c r="AB173" s="167" t="str">
        <f t="shared" si="90"/>
        <v>noTitle</v>
      </c>
      <c r="AC173" s="167"/>
      <c r="AD173" s="45"/>
      <c r="AE173" s="168"/>
      <c r="AF173" s="169">
        <f>IF(D173="",scriv!B135,"")</f>
        <v>0</v>
      </c>
      <c r="AG173" s="170" t="str">
        <f t="shared" si="93"/>
        <v/>
      </c>
      <c r="AH173" s="169" t="str">
        <f t="shared" si="94"/>
        <v/>
      </c>
      <c r="AI173" s="169" t="str">
        <f t="shared" si="95"/>
        <v/>
      </c>
      <c r="AJ173" s="86">
        <f>ROUNDDOWN( (LEN(scriv!B135)+1) / 2, 0 )</f>
        <v>0</v>
      </c>
      <c r="AK173" s="82">
        <f t="shared" si="96"/>
        <v>0</v>
      </c>
      <c r="AL173" s="82" t="str">
        <f t="shared" si="97"/>
        <v>-</v>
      </c>
      <c r="AM173" s="82" t="str">
        <f t="shared" si="98"/>
        <v>-</v>
      </c>
      <c r="AN173" s="82" t="str">
        <f t="shared" si="99"/>
        <v>-</v>
      </c>
      <c r="AO173" s="82" t="str">
        <f t="shared" si="100"/>
        <v>-</v>
      </c>
      <c r="AP173" s="82" t="str">
        <f t="shared" si="101"/>
        <v>-</v>
      </c>
      <c r="AQ173" s="82" t="str">
        <f t="shared" si="102"/>
        <v>-</v>
      </c>
      <c r="AR173" s="82" t="str">
        <f t="shared" si="103"/>
        <v>-</v>
      </c>
      <c r="AT173" s="82">
        <f t="shared" si="104"/>
        <v>2</v>
      </c>
      <c r="AU173" s="82" t="str">
        <f ca="1">IF(    MAX(OFFSET(AL173,0,0,MATCH("-",AL173:AL$638,0))) = 0,"",
IFERROR(MAX(OFFSET(AL173,0,0,MATCH("-",AL173:AL$638,0))),""))</f>
        <v/>
      </c>
      <c r="AV173" s="82" t="str">
        <f ca="1">IF(    MAX(OFFSET(AM173,0,0,MATCH("-",AM173:AM$638,0))) = 0,"",
IFERROR(MAX(OFFSET(AM173,0,0,MATCH("-",AM173:AM$638,0))),""))</f>
        <v/>
      </c>
      <c r="AW173" s="82" t="str">
        <f ca="1">IF(    MAX(OFFSET(AN173,0,0,MATCH("-",AN173:AN$638,0))) = 0,"",
IFERROR(MAX(OFFSET(AN173,0,0,MATCH("-",AN173:AN$638,0))),""))</f>
        <v/>
      </c>
      <c r="AX173" s="82" t="str">
        <f ca="1">IF(    MAX(OFFSET(AO173,0,0,MATCH("-",AO173:AO$638,0))) = 0,"",
IFERROR(MAX(OFFSET(AO173,0,0,MATCH("-",AO173:AO$638,0))),""))</f>
        <v/>
      </c>
      <c r="AY173" s="82" t="str">
        <f ca="1">IF(    MAX(OFFSET(AP173,0,0,MATCH("-",AP173:AP$638,0))) = 0,"",
IFERROR(MAX(OFFSET(AP173,0,0,MATCH("-",AP173:AP$638,0))),""))</f>
        <v/>
      </c>
      <c r="AZ173" s="82" t="str">
        <f ca="1">IF(    MAX(OFFSET(AQ173,0,0,MATCH("-",AQ173:AQ$638,0))) = 0,"",
IFERROR(MAX(OFFSET(AQ173,0,0,MATCH("-",AQ173:AQ$638,0))),""))</f>
        <v/>
      </c>
      <c r="BA173" s="82" t="str">
        <f ca="1">IF(    MAX(OFFSET(AR173,0,0,MATCH("-",AR173:AR$638,0))) = 0,"",
IFERROR(MAX(OFFSET(AR173,0,0,MATCH("-",AR173:AR$638,0))),""))</f>
        <v/>
      </c>
      <c r="BB173" s="112">
        <f t="shared" ca="1" si="105"/>
        <v>-270</v>
      </c>
      <c r="BC173" s="111" t="str">
        <f t="shared" ca="1" si="106"/>
        <v>Radius</v>
      </c>
      <c r="BD173" s="112">
        <f t="shared" ca="1" si="107"/>
        <v>0</v>
      </c>
      <c r="BE173" s="111">
        <f t="shared" ca="1" si="108"/>
        <v>-150</v>
      </c>
      <c r="BF173" s="113" t="e">
        <f t="shared" ca="1" si="109"/>
        <v>#VALUE!</v>
      </c>
      <c r="BG173" s="113" t="e">
        <f t="shared" ca="1" si="110"/>
        <v>#VALUE!</v>
      </c>
      <c r="BH173" s="112">
        <f t="shared" ca="1" si="111"/>
        <v>2000</v>
      </c>
      <c r="BI173" s="112">
        <f t="shared" ca="1" si="112"/>
        <v>-150</v>
      </c>
      <c r="BJ173" s="157"/>
      <c r="BK173" s="157"/>
      <c r="BL173" s="158" t="str">
        <f>scriv!AM135</f>
        <v/>
      </c>
      <c r="BM173" s="157"/>
      <c r="BN173" s="157" t="str">
        <f t="shared" si="113"/>
        <v>node</v>
      </c>
      <c r="BO173" s="157"/>
      <c r="BP173" s="159">
        <f t="shared" ca="1" si="114"/>
        <v>0</v>
      </c>
      <c r="BQ173" s="159">
        <f t="shared" ca="1" si="115"/>
        <v>0</v>
      </c>
      <c r="BR173" s="159">
        <f t="shared" si="116"/>
        <v>1</v>
      </c>
      <c r="BS173" s="159" t="str">
        <f t="shared" si="117"/>
        <v>symbol</v>
      </c>
      <c r="BT173" s="157" t="str">
        <f ca="1">IF(scriv!V135&lt;&gt;"",scriv!V135,
IF(E173="",IFERROR(VLOOKUP(BL173,$AH$40:$BT$638,39,FALSE),$BT$36),
$BT$37))</f>
        <v>NodeSquare</v>
      </c>
      <c r="BU173" s="166">
        <f t="shared" ca="1" si="118"/>
        <v>2000</v>
      </c>
      <c r="BV173" s="166">
        <f t="shared" ca="1" si="119"/>
        <v>-150</v>
      </c>
      <c r="BW173" s="166">
        <f t="shared" ca="1" si="120"/>
        <v>0</v>
      </c>
      <c r="BX173" s="166">
        <f t="shared" ca="1" si="121"/>
        <v>0</v>
      </c>
      <c r="BY173" s="180" t="str">
        <f t="shared" si="122"/>
        <v/>
      </c>
      <c r="BZ173" s="180" t="str">
        <f t="shared" si="123"/>
        <v/>
      </c>
      <c r="CA173" s="81" t="str">
        <f>IF(scriv!E135&lt;&gt;"",scriv!E135,"")</f>
        <v/>
      </c>
      <c r="CB173" s="82">
        <f t="shared" si="92"/>
        <v>0</v>
      </c>
      <c r="CC173" s="82">
        <f t="shared" si="124"/>
        <v>0</v>
      </c>
      <c r="CD173" s="82" t="str">
        <f t="shared" si="125"/>
        <v>-</v>
      </c>
      <c r="CE173" s="82" t="str">
        <f t="shared" si="126"/>
        <v>-</v>
      </c>
      <c r="CF173" s="82" t="str">
        <f t="shared" si="127"/>
        <v>-</v>
      </c>
      <c r="CG173" s="82" t="str">
        <f t="shared" si="128"/>
        <v>-</v>
      </c>
      <c r="CH173" s="82" t="str">
        <f t="shared" si="129"/>
        <v>-</v>
      </c>
      <c r="CI173" s="82" t="str">
        <f t="shared" si="130"/>
        <v>-</v>
      </c>
      <c r="CJ173" s="82" t="str">
        <f t="shared" si="131"/>
        <v>-</v>
      </c>
      <c r="CK173" s="82" t="str">
        <f t="shared" si="132"/>
        <v>-</v>
      </c>
    </row>
    <row r="174" spans="1:89" s="82" customFormat="1" ht="18" customHeight="1">
      <c r="A174" s="81" t="str">
        <f>scriv!AL136</f>
        <v/>
      </c>
      <c r="B174" s="81" t="str">
        <f>IF(scriv!D136&lt;&gt;"",scriv!D136,"")</f>
        <v/>
      </c>
      <c r="C174" s="81" t="str">
        <f>IF( scriv!AP136&lt;&gt;"", IF(D174&lt;&gt;"","connection ","")&amp;scriv!AP136,IF(D174&lt;&gt;"","connection",""))</f>
        <v/>
      </c>
      <c r="D174" s="82" t="str">
        <f>scriv!AN136</f>
        <v/>
      </c>
      <c r="E174" s="82" t="str">
        <f>scriv!AO136</f>
        <v/>
      </c>
      <c r="F174" s="156">
        <f>ROW()</f>
        <v>174</v>
      </c>
      <c r="G174" s="288">
        <f>scriv!AC136</f>
        <v>0</v>
      </c>
      <c r="H174" s="288">
        <f>scriv!AD136</f>
        <v>0</v>
      </c>
      <c r="I174" s="81" t="str">
        <f>IF(scriv!AE136&lt;&gt;"",scriv!AE136,J174)</f>
        <v/>
      </c>
      <c r="J174" s="81" t="str">
        <f>IF(scriv!AF136&lt;&gt;"",scriv!AF136,"")</f>
        <v/>
      </c>
      <c r="K174" s="82" t="str">
        <f>IF(scriv!Y136&lt;&gt;"",scriv!Y136,$K$36)</f>
        <v>none</v>
      </c>
      <c r="L174" s="82">
        <f>IF(scriv!Z136&lt;&gt;"",scriv!Z136,$L$36)</f>
        <v>0</v>
      </c>
      <c r="M174" s="82" t="str">
        <f>IF(scriv!AA136&lt;&gt;"",scriv!AA136,$M$36)</f>
        <v>OpenClose</v>
      </c>
      <c r="N174" s="82">
        <f>IF(scriv!AB136&lt;&gt;"",scriv!AB136,$N$36)</f>
        <v>0</v>
      </c>
      <c r="O174" s="119" t="str">
        <f t="shared" si="91"/>
        <v/>
      </c>
      <c r="P174" s="81" t="str">
        <f>IF(scriv!I136&lt;&gt;"",scriv!I136,"")</f>
        <v/>
      </c>
      <c r="Q174" s="81" t="str">
        <f>IF(scriv!J136&lt;&gt;"",scriv!J136,"")</f>
        <v/>
      </c>
      <c r="R174" s="81">
        <f>IF(scriv!K136&lt;&gt;"",scriv!K136,
IF(I174&lt;&gt;"",1,$R$36))</f>
        <v>1</v>
      </c>
      <c r="S174" s="81" t="str">
        <f>IF(scriv!L136&lt;&gt;"",scriv!L136,
IF(scriv!AF136&lt;&gt;"",$S$36,"none"))</f>
        <v>none</v>
      </c>
      <c r="T174" s="81" t="str">
        <f>IF(scriv!Q136&lt;&gt;"",scriv!Q136,"")</f>
        <v/>
      </c>
      <c r="U174" s="81" t="str">
        <f>IF(scriv!R136&lt;&gt;"",scriv!R136,"")</f>
        <v/>
      </c>
      <c r="V174" s="81" t="str">
        <f>IF(scriv!S136&lt;&gt;"",scriv!S136,"")</f>
        <v/>
      </c>
      <c r="W174" s="81" t="str">
        <f>IF(scriv!T136&lt;&gt;"",scriv!T136,"")</f>
        <v/>
      </c>
      <c r="X174" s="81" t="str">
        <f>IF($E174="",
( IF(scriv!AH136&lt;&gt;"", LEFT( scriv!AH136, FIND(",",scriv!AH136)-1) &amp; "=" &amp; $AH174 &amp; RIGHT( scriv!AH136, LEN(scriv!AH136) + 1 - FIND(",",scriv!AH136)),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IF(scriv!AI136&lt;&gt;"", LEFT( scriv!AI136, FIND(",",scriv!AI136)-1) &amp; "=" &amp; $AH174 &amp; RIGHT( scriv!AI136, LEN(scriv!AI136) + 1 - FIND(",",scriv!AI136)),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IF(scriv!AJ136&lt;&gt;"", LEFT( scriv!AJ136, FIND(",",scriv!AJ136)-1) &amp; "=" &amp; $AH174 &amp; RIGHT( scriv!AJ136, LEN(scriv!AJ136) + 1 - FIND(",",scriv!AJ136)),
  IF($Z$36&lt;&gt;"",LEFT( Z$36, FIND(",",Z$36)-1) &amp; "=" &amp; $AH174 &amp; RIGHT( Z$36, LEN(Z$36) + 1 - FIND(",",Z$36)),""))),
IF(scriv!O136&lt;&gt;"", LEFT( scriv!O136, FIND(",",scriv!O136)-1) &amp; "=" &amp; $AH174 &amp; RIGHT( scriv!O136, LEN(scriv!O136) + 1 - FIND(",",scriv!O136)),
LEFT( Z$37, FIND(",",Z$37)-1) &amp; "=" &amp; $AH174 &amp; RIGHT( Z$37, LEN(Z$37) + 1 - FIND(",",Z$37))))</f>
        <v>drawOpen=,1.2</v>
      </c>
      <c r="AA174" s="81" t="str">
        <f>IF($E174="",
( IF(scriv!AK136&lt;&gt;"", LEFT( scriv!AK136, FIND(",",scriv!AK136)-1) &amp; "=" &amp; $AH174 &amp; RIGHT( scriv!AK136, LEN(scriv!AK136) + 1 - FIND(",",scriv!AK136)),
  IF($AA$36&lt;&gt;"",LEFT( AA$36, FIND(",",AA$36)-1) &amp; "=" &amp; $AH174 &amp; RIGHT( AA$36, LEN(AA$36) + 1 - FIND(",",AA$36)),""))),
IF(scriv!P136&lt;&gt;"", LEFT( scriv!P136, FIND(",",scriv!P136)-1) &amp; "=" &amp; $AH174 &amp; RIGHT( scriv!P136, LEN(scriv!P136) + 1 - FIND(",",scriv!P136)),
LEFT( AA$37, FIND(",",AA$37)-1) &amp; "=" &amp; $AH174 &amp; RIGHT( AA$37, LEN(AA$37) + 1 - FIND(",",AA$37))))</f>
        <v>drawClose=,1.2</v>
      </c>
      <c r="AB174" s="167" t="str">
        <f t="shared" si="90"/>
        <v>noTitle</v>
      </c>
      <c r="AC174" s="167"/>
      <c r="AD174" s="45"/>
      <c r="AE174" s="168"/>
      <c r="AF174" s="169">
        <f>IF(D174="",scriv!B136,"")</f>
        <v>0</v>
      </c>
      <c r="AG174" s="170" t="str">
        <f t="shared" si="93"/>
        <v/>
      </c>
      <c r="AH174" s="169" t="str">
        <f t="shared" si="94"/>
        <v/>
      </c>
      <c r="AI174" s="169" t="str">
        <f t="shared" si="95"/>
        <v/>
      </c>
      <c r="AJ174" s="86">
        <f>ROUNDDOWN( (LEN(scriv!B136)+1) / 2, 0 )</f>
        <v>0</v>
      </c>
      <c r="AK174" s="82">
        <f t="shared" si="96"/>
        <v>0</v>
      </c>
      <c r="AL174" s="82" t="str">
        <f t="shared" si="97"/>
        <v>-</v>
      </c>
      <c r="AM174" s="82" t="str">
        <f t="shared" si="98"/>
        <v>-</v>
      </c>
      <c r="AN174" s="82" t="str">
        <f t="shared" si="99"/>
        <v>-</v>
      </c>
      <c r="AO174" s="82" t="str">
        <f t="shared" si="100"/>
        <v>-</v>
      </c>
      <c r="AP174" s="82" t="str">
        <f t="shared" si="101"/>
        <v>-</v>
      </c>
      <c r="AQ174" s="82" t="str">
        <f t="shared" si="102"/>
        <v>-</v>
      </c>
      <c r="AR174" s="82" t="str">
        <f t="shared" si="103"/>
        <v>-</v>
      </c>
      <c r="AT174" s="82">
        <f t="shared" si="104"/>
        <v>2</v>
      </c>
      <c r="AU174" s="82" t="str">
        <f ca="1">IF(    MAX(OFFSET(AL174,0,0,MATCH("-",AL174:AL$638,0))) = 0,"",
IFERROR(MAX(OFFSET(AL174,0,0,MATCH("-",AL174:AL$638,0))),""))</f>
        <v/>
      </c>
      <c r="AV174" s="82" t="str">
        <f ca="1">IF(    MAX(OFFSET(AM174,0,0,MATCH("-",AM174:AM$638,0))) = 0,"",
IFERROR(MAX(OFFSET(AM174,0,0,MATCH("-",AM174:AM$638,0))),""))</f>
        <v/>
      </c>
      <c r="AW174" s="82" t="str">
        <f ca="1">IF(    MAX(OFFSET(AN174,0,0,MATCH("-",AN174:AN$638,0))) = 0,"",
IFERROR(MAX(OFFSET(AN174,0,0,MATCH("-",AN174:AN$638,0))),""))</f>
        <v/>
      </c>
      <c r="AX174" s="82" t="str">
        <f ca="1">IF(    MAX(OFFSET(AO174,0,0,MATCH("-",AO174:AO$638,0))) = 0,"",
IFERROR(MAX(OFFSET(AO174,0,0,MATCH("-",AO174:AO$638,0))),""))</f>
        <v/>
      </c>
      <c r="AY174" s="82" t="str">
        <f ca="1">IF(    MAX(OFFSET(AP174,0,0,MATCH("-",AP174:AP$638,0))) = 0,"",
IFERROR(MAX(OFFSET(AP174,0,0,MATCH("-",AP174:AP$638,0))),""))</f>
        <v/>
      </c>
      <c r="AZ174" s="82" t="str">
        <f ca="1">IF(    MAX(OFFSET(AQ174,0,0,MATCH("-",AQ174:AQ$638,0))) = 0,"",
IFERROR(MAX(OFFSET(AQ174,0,0,MATCH("-",AQ174:AQ$638,0))),""))</f>
        <v/>
      </c>
      <c r="BA174" s="82" t="str">
        <f ca="1">IF(    MAX(OFFSET(AR174,0,0,MATCH("-",AR174:AR$638,0))) = 0,"",
IFERROR(MAX(OFFSET(AR174,0,0,MATCH("-",AR174:AR$638,0))),""))</f>
        <v/>
      </c>
      <c r="BB174" s="112">
        <f t="shared" ca="1" si="105"/>
        <v>-270</v>
      </c>
      <c r="BC174" s="111" t="str">
        <f t="shared" ca="1" si="106"/>
        <v>Radius</v>
      </c>
      <c r="BD174" s="112">
        <f t="shared" ca="1" si="107"/>
        <v>0</v>
      </c>
      <c r="BE174" s="111">
        <f t="shared" ca="1" si="108"/>
        <v>-150</v>
      </c>
      <c r="BF174" s="113" t="e">
        <f t="shared" ca="1" si="109"/>
        <v>#VALUE!</v>
      </c>
      <c r="BG174" s="113" t="e">
        <f t="shared" ca="1" si="110"/>
        <v>#VALUE!</v>
      </c>
      <c r="BH174" s="112">
        <f t="shared" ca="1" si="111"/>
        <v>2000</v>
      </c>
      <c r="BI174" s="112">
        <f t="shared" ca="1" si="112"/>
        <v>-150</v>
      </c>
      <c r="BJ174" s="157"/>
      <c r="BK174" s="157"/>
      <c r="BL174" s="158" t="str">
        <f>scriv!AM136</f>
        <v/>
      </c>
      <c r="BM174" s="157"/>
      <c r="BN174" s="157" t="str">
        <f t="shared" si="113"/>
        <v>node</v>
      </c>
      <c r="BO174" s="157"/>
      <c r="BP174" s="159">
        <f t="shared" ca="1" si="114"/>
        <v>0</v>
      </c>
      <c r="BQ174" s="159">
        <f t="shared" ca="1" si="115"/>
        <v>0</v>
      </c>
      <c r="BR174" s="159">
        <f t="shared" si="116"/>
        <v>1</v>
      </c>
      <c r="BS174" s="159" t="str">
        <f t="shared" si="117"/>
        <v>symbol</v>
      </c>
      <c r="BT174" s="157" t="str">
        <f ca="1">IF(scriv!V136&lt;&gt;"",scriv!V136,
IF(E174="",IFERROR(VLOOKUP(BL174,$AH$40:$BT$638,39,FALSE),$BT$36),
$BT$37))</f>
        <v>NodeSquare</v>
      </c>
      <c r="BU174" s="166">
        <f t="shared" ca="1" si="118"/>
        <v>2000</v>
      </c>
      <c r="BV174" s="166">
        <f t="shared" ca="1" si="119"/>
        <v>-150</v>
      </c>
      <c r="BW174" s="166">
        <f t="shared" ca="1" si="120"/>
        <v>0</v>
      </c>
      <c r="BX174" s="166">
        <f t="shared" ca="1" si="121"/>
        <v>0</v>
      </c>
      <c r="BY174" s="180" t="str">
        <f t="shared" si="122"/>
        <v/>
      </c>
      <c r="BZ174" s="180" t="str">
        <f t="shared" si="123"/>
        <v/>
      </c>
      <c r="CA174" s="81" t="str">
        <f>IF(scriv!E136&lt;&gt;"",scriv!E136,"")</f>
        <v/>
      </c>
      <c r="CB174" s="82">
        <f t="shared" si="92"/>
        <v>0</v>
      </c>
      <c r="CC174" s="82">
        <f t="shared" si="124"/>
        <v>0</v>
      </c>
      <c r="CD174" s="82" t="str">
        <f t="shared" si="125"/>
        <v>-</v>
      </c>
      <c r="CE174" s="82" t="str">
        <f t="shared" si="126"/>
        <v>-</v>
      </c>
      <c r="CF174" s="82" t="str">
        <f t="shared" si="127"/>
        <v>-</v>
      </c>
      <c r="CG174" s="82" t="str">
        <f t="shared" si="128"/>
        <v>-</v>
      </c>
      <c r="CH174" s="82" t="str">
        <f t="shared" si="129"/>
        <v>-</v>
      </c>
      <c r="CI174" s="82" t="str">
        <f t="shared" si="130"/>
        <v>-</v>
      </c>
      <c r="CJ174" s="82" t="str">
        <f t="shared" si="131"/>
        <v>-</v>
      </c>
      <c r="CK174" s="82" t="str">
        <f t="shared" si="132"/>
        <v>-</v>
      </c>
    </row>
    <row r="175" spans="1:89" s="82" customFormat="1" ht="18" customHeight="1">
      <c r="A175" s="81" t="str">
        <f>scriv!AL137</f>
        <v/>
      </c>
      <c r="B175" s="81" t="str">
        <f>IF(scriv!D137&lt;&gt;"",scriv!D137,"")</f>
        <v/>
      </c>
      <c r="C175" s="81" t="str">
        <f>IF( scriv!AP137&lt;&gt;"", IF(D175&lt;&gt;"","connection ","")&amp;scriv!AP137,IF(D175&lt;&gt;"","connection",""))</f>
        <v/>
      </c>
      <c r="D175" s="82" t="str">
        <f>scriv!AN137</f>
        <v/>
      </c>
      <c r="E175" s="82" t="str">
        <f>scriv!AO137</f>
        <v/>
      </c>
      <c r="F175" s="156">
        <f>ROW()</f>
        <v>175</v>
      </c>
      <c r="G175" s="288">
        <f>scriv!AC137</f>
        <v>0</v>
      </c>
      <c r="H175" s="288">
        <f>scriv!AD137</f>
        <v>0</v>
      </c>
      <c r="I175" s="81" t="str">
        <f>IF(scriv!AE137&lt;&gt;"",scriv!AE137,J175)</f>
        <v/>
      </c>
      <c r="J175" s="81" t="str">
        <f>IF(scriv!AF137&lt;&gt;"",scriv!AF137,"")</f>
        <v/>
      </c>
      <c r="K175" s="82" t="str">
        <f>IF(scriv!Y137&lt;&gt;"",scriv!Y137,$K$36)</f>
        <v>none</v>
      </c>
      <c r="L175" s="82">
        <f>IF(scriv!Z137&lt;&gt;"",scriv!Z137,$L$36)</f>
        <v>0</v>
      </c>
      <c r="M175" s="82" t="str">
        <f>IF(scriv!AA137&lt;&gt;"",scriv!AA137,$M$36)</f>
        <v>OpenClose</v>
      </c>
      <c r="N175" s="82">
        <f>IF(scriv!AB137&lt;&gt;"",scriv!AB137,$N$36)</f>
        <v>0</v>
      </c>
      <c r="O175" s="119" t="str">
        <f t="shared" si="91"/>
        <v/>
      </c>
      <c r="P175" s="81" t="str">
        <f>IF(scriv!I137&lt;&gt;"",scriv!I137,"")</f>
        <v/>
      </c>
      <c r="Q175" s="81" t="str">
        <f>IF(scriv!J137&lt;&gt;"",scriv!J137,"")</f>
        <v/>
      </c>
      <c r="R175" s="81">
        <f>IF(scriv!K137&lt;&gt;"",scriv!K137,
IF(I175&lt;&gt;"",1,$R$36))</f>
        <v>1</v>
      </c>
      <c r="S175" s="81" t="str">
        <f>IF(scriv!L137&lt;&gt;"",scriv!L137,
IF(scriv!AF137&lt;&gt;"",$S$36,"none"))</f>
        <v>none</v>
      </c>
      <c r="T175" s="81" t="str">
        <f>IF(scriv!Q137&lt;&gt;"",scriv!Q137,"")</f>
        <v/>
      </c>
      <c r="U175" s="81" t="str">
        <f>IF(scriv!R137&lt;&gt;"",scriv!R137,"")</f>
        <v/>
      </c>
      <c r="V175" s="81" t="str">
        <f>IF(scriv!S137&lt;&gt;"",scriv!S137,"")</f>
        <v/>
      </c>
      <c r="W175" s="81" t="str">
        <f>IF(scriv!T137&lt;&gt;"",scriv!T137,"")</f>
        <v/>
      </c>
      <c r="X175" s="81" t="str">
        <f>IF($E175="",
( IF(scriv!AH137&lt;&gt;"", LEFT( scriv!AH137, FIND(",",scriv!AH137)-1) &amp; "=" &amp; $AH175 &amp; RIGHT( scriv!AH137, LEN(scriv!AH137) + 1 - FIND(",",scriv!AH137)),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IF(scriv!AI137&lt;&gt;"", LEFT( scriv!AI137, FIND(",",scriv!AI137)-1) &amp; "=" &amp; $AH175 &amp; RIGHT( scriv!AI137, LEN(scriv!AI137) + 1 - FIND(",",scriv!AI137)),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IF(scriv!AJ137&lt;&gt;"", LEFT( scriv!AJ137, FIND(",",scriv!AJ137)-1) &amp; "=" &amp; $AH175 &amp; RIGHT( scriv!AJ137, LEN(scriv!AJ137) + 1 - FIND(",",scriv!AJ137)),
  IF($Z$36&lt;&gt;"",LEFT( Z$36, FIND(",",Z$36)-1) &amp; "=" &amp; $AH175 &amp; RIGHT( Z$36, LEN(Z$36) + 1 - FIND(",",Z$36)),""))),
IF(scriv!O137&lt;&gt;"", LEFT( scriv!O137, FIND(",",scriv!O137)-1) &amp; "=" &amp; $AH175 &amp; RIGHT( scriv!O137, LEN(scriv!O137) + 1 - FIND(",",scriv!O137)),
LEFT( Z$37, FIND(",",Z$37)-1) &amp; "=" &amp; $AH175 &amp; RIGHT( Z$37, LEN(Z$37) + 1 - FIND(",",Z$37))))</f>
        <v>drawOpen=,1.2</v>
      </c>
      <c r="AA175" s="81" t="str">
        <f>IF($E175="",
( IF(scriv!AK137&lt;&gt;"", LEFT( scriv!AK137, FIND(",",scriv!AK137)-1) &amp; "=" &amp; $AH175 &amp; RIGHT( scriv!AK137, LEN(scriv!AK137) + 1 - FIND(",",scriv!AK137)),
  IF($AA$36&lt;&gt;"",LEFT( AA$36, FIND(",",AA$36)-1) &amp; "=" &amp; $AH175 &amp; RIGHT( AA$36, LEN(AA$36) + 1 - FIND(",",AA$36)),""))),
IF(scriv!P137&lt;&gt;"", LEFT( scriv!P137, FIND(",",scriv!P137)-1) &amp; "=" &amp; $AH175 &amp; RIGHT( scriv!P137, LEN(scriv!P137) + 1 - FIND(",",scriv!P137)),
LEFT( AA$37, FIND(",",AA$37)-1) &amp; "=" &amp; $AH175 &amp; RIGHT( AA$37, LEN(AA$37) + 1 - FIND(",",AA$37))))</f>
        <v>drawClose=,1.2</v>
      </c>
      <c r="AB175" s="167" t="str">
        <f t="shared" si="90"/>
        <v>noTitle</v>
      </c>
      <c r="AC175" s="167"/>
      <c r="AD175" s="45"/>
      <c r="AE175" s="168"/>
      <c r="AF175" s="169">
        <f>IF(D175="",scriv!B137,"")</f>
        <v>0</v>
      </c>
      <c r="AG175" s="170" t="str">
        <f t="shared" si="93"/>
        <v/>
      </c>
      <c r="AH175" s="169" t="str">
        <f t="shared" si="94"/>
        <v/>
      </c>
      <c r="AI175" s="169" t="str">
        <f t="shared" si="95"/>
        <v/>
      </c>
      <c r="AJ175" s="86">
        <f>ROUNDDOWN( (LEN(scriv!B137)+1) / 2, 0 )</f>
        <v>0</v>
      </c>
      <c r="AK175" s="82">
        <f t="shared" si="96"/>
        <v>0</v>
      </c>
      <c r="AL175" s="82" t="str">
        <f t="shared" si="97"/>
        <v>-</v>
      </c>
      <c r="AM175" s="82" t="str">
        <f t="shared" si="98"/>
        <v>-</v>
      </c>
      <c r="AN175" s="82" t="str">
        <f t="shared" si="99"/>
        <v>-</v>
      </c>
      <c r="AO175" s="82" t="str">
        <f t="shared" si="100"/>
        <v>-</v>
      </c>
      <c r="AP175" s="82" t="str">
        <f t="shared" si="101"/>
        <v>-</v>
      </c>
      <c r="AQ175" s="82" t="str">
        <f t="shared" si="102"/>
        <v>-</v>
      </c>
      <c r="AR175" s="82" t="str">
        <f t="shared" si="103"/>
        <v>-</v>
      </c>
      <c r="AT175" s="82">
        <f t="shared" si="104"/>
        <v>2</v>
      </c>
      <c r="AU175" s="82" t="str">
        <f ca="1">IF(    MAX(OFFSET(AL175,0,0,MATCH("-",AL175:AL$638,0))) = 0,"",
IFERROR(MAX(OFFSET(AL175,0,0,MATCH("-",AL175:AL$638,0))),""))</f>
        <v/>
      </c>
      <c r="AV175" s="82" t="str">
        <f ca="1">IF(    MAX(OFFSET(AM175,0,0,MATCH("-",AM175:AM$638,0))) = 0,"",
IFERROR(MAX(OFFSET(AM175,0,0,MATCH("-",AM175:AM$638,0))),""))</f>
        <v/>
      </c>
      <c r="AW175" s="82" t="str">
        <f ca="1">IF(    MAX(OFFSET(AN175,0,0,MATCH("-",AN175:AN$638,0))) = 0,"",
IFERROR(MAX(OFFSET(AN175,0,0,MATCH("-",AN175:AN$638,0))),""))</f>
        <v/>
      </c>
      <c r="AX175" s="82" t="str">
        <f ca="1">IF(    MAX(OFFSET(AO175,0,0,MATCH("-",AO175:AO$638,0))) = 0,"",
IFERROR(MAX(OFFSET(AO175,0,0,MATCH("-",AO175:AO$638,0))),""))</f>
        <v/>
      </c>
      <c r="AY175" s="82" t="str">
        <f ca="1">IF(    MAX(OFFSET(AP175,0,0,MATCH("-",AP175:AP$638,0))) = 0,"",
IFERROR(MAX(OFFSET(AP175,0,0,MATCH("-",AP175:AP$638,0))),""))</f>
        <v/>
      </c>
      <c r="AZ175" s="82" t="str">
        <f ca="1">IF(    MAX(OFFSET(AQ175,0,0,MATCH("-",AQ175:AQ$638,0))) = 0,"",
IFERROR(MAX(OFFSET(AQ175,0,0,MATCH("-",AQ175:AQ$638,0))),""))</f>
        <v/>
      </c>
      <c r="BA175" s="82" t="str">
        <f ca="1">IF(    MAX(OFFSET(AR175,0,0,MATCH("-",AR175:AR$638,0))) = 0,"",
IFERROR(MAX(OFFSET(AR175,0,0,MATCH("-",AR175:AR$638,0))),""))</f>
        <v/>
      </c>
      <c r="BB175" s="112">
        <f t="shared" ca="1" si="105"/>
        <v>-270</v>
      </c>
      <c r="BC175" s="111" t="str">
        <f t="shared" ca="1" si="106"/>
        <v>Radius</v>
      </c>
      <c r="BD175" s="112">
        <f t="shared" ca="1" si="107"/>
        <v>0</v>
      </c>
      <c r="BE175" s="111">
        <f t="shared" ca="1" si="108"/>
        <v>-150</v>
      </c>
      <c r="BF175" s="113" t="e">
        <f t="shared" ca="1" si="109"/>
        <v>#VALUE!</v>
      </c>
      <c r="BG175" s="113" t="e">
        <f t="shared" ca="1" si="110"/>
        <v>#VALUE!</v>
      </c>
      <c r="BH175" s="112">
        <f t="shared" ca="1" si="111"/>
        <v>2000</v>
      </c>
      <c r="BI175" s="112">
        <f t="shared" ca="1" si="112"/>
        <v>-150</v>
      </c>
      <c r="BJ175" s="157"/>
      <c r="BK175" s="157"/>
      <c r="BL175" s="158" t="str">
        <f>scriv!AM137</f>
        <v/>
      </c>
      <c r="BM175" s="157"/>
      <c r="BN175" s="157" t="str">
        <f t="shared" si="113"/>
        <v>node</v>
      </c>
      <c r="BO175" s="157"/>
      <c r="BP175" s="159">
        <f t="shared" ca="1" si="114"/>
        <v>0</v>
      </c>
      <c r="BQ175" s="159">
        <f t="shared" ca="1" si="115"/>
        <v>0</v>
      </c>
      <c r="BR175" s="159">
        <f t="shared" si="116"/>
        <v>1</v>
      </c>
      <c r="BS175" s="159" t="str">
        <f t="shared" si="117"/>
        <v>symbol</v>
      </c>
      <c r="BT175" s="157" t="str">
        <f ca="1">IF(scriv!V137&lt;&gt;"",scriv!V137,
IF(E175="",IFERROR(VLOOKUP(BL175,$AH$40:$BT$638,39,FALSE),$BT$36),
$BT$37))</f>
        <v>NodeSquare</v>
      </c>
      <c r="BU175" s="166">
        <f t="shared" ca="1" si="118"/>
        <v>2000</v>
      </c>
      <c r="BV175" s="166">
        <f t="shared" ca="1" si="119"/>
        <v>-150</v>
      </c>
      <c r="BW175" s="166">
        <f t="shared" ca="1" si="120"/>
        <v>0</v>
      </c>
      <c r="BX175" s="166">
        <f t="shared" ca="1" si="121"/>
        <v>0</v>
      </c>
      <c r="BY175" s="180" t="str">
        <f t="shared" si="122"/>
        <v/>
      </c>
      <c r="BZ175" s="180" t="str">
        <f t="shared" si="123"/>
        <v/>
      </c>
      <c r="CA175" s="81" t="str">
        <f>IF(scriv!E137&lt;&gt;"",scriv!E137,"")</f>
        <v/>
      </c>
      <c r="CB175" s="82">
        <f t="shared" si="92"/>
        <v>0</v>
      </c>
      <c r="CC175" s="82">
        <f t="shared" si="124"/>
        <v>0</v>
      </c>
      <c r="CD175" s="82" t="str">
        <f t="shared" si="125"/>
        <v>-</v>
      </c>
      <c r="CE175" s="82" t="str">
        <f t="shared" si="126"/>
        <v>-</v>
      </c>
      <c r="CF175" s="82" t="str">
        <f t="shared" si="127"/>
        <v>-</v>
      </c>
      <c r="CG175" s="82" t="str">
        <f t="shared" si="128"/>
        <v>-</v>
      </c>
      <c r="CH175" s="82" t="str">
        <f t="shared" si="129"/>
        <v>-</v>
      </c>
      <c r="CI175" s="82" t="str">
        <f t="shared" si="130"/>
        <v>-</v>
      </c>
      <c r="CJ175" s="82" t="str">
        <f t="shared" si="131"/>
        <v>-</v>
      </c>
      <c r="CK175" s="82" t="str">
        <f t="shared" si="132"/>
        <v>-</v>
      </c>
    </row>
    <row r="176" spans="1:89" s="82" customFormat="1" ht="18" customHeight="1">
      <c r="A176" s="81" t="str">
        <f>scriv!AL138</f>
        <v/>
      </c>
      <c r="B176" s="81" t="str">
        <f>IF(scriv!D138&lt;&gt;"",scriv!D138,"")</f>
        <v/>
      </c>
      <c r="C176" s="81" t="str">
        <f>IF( scriv!AP138&lt;&gt;"", IF(D176&lt;&gt;"","connection ","")&amp;scriv!AP138,IF(D176&lt;&gt;"","connection",""))</f>
        <v/>
      </c>
      <c r="D176" s="82" t="str">
        <f>scriv!AN138</f>
        <v/>
      </c>
      <c r="E176" s="82" t="str">
        <f>scriv!AO138</f>
        <v/>
      </c>
      <c r="F176" s="156">
        <f>ROW()</f>
        <v>176</v>
      </c>
      <c r="G176" s="288">
        <f>scriv!AC138</f>
        <v>0</v>
      </c>
      <c r="H176" s="288">
        <f>scriv!AD138</f>
        <v>0</v>
      </c>
      <c r="I176" s="81" t="str">
        <f>IF(scriv!AE138&lt;&gt;"",scriv!AE138,J176)</f>
        <v/>
      </c>
      <c r="J176" s="81" t="str">
        <f>IF(scriv!AF138&lt;&gt;"",scriv!AF138,"")</f>
        <v/>
      </c>
      <c r="K176" s="82" t="str">
        <f>IF(scriv!Y138&lt;&gt;"",scriv!Y138,$K$36)</f>
        <v>none</v>
      </c>
      <c r="L176" s="82">
        <f>IF(scriv!Z138&lt;&gt;"",scriv!Z138,$L$36)</f>
        <v>0</v>
      </c>
      <c r="M176" s="82" t="str">
        <f>IF(scriv!AA138&lt;&gt;"",scriv!AA138,$M$36)</f>
        <v>OpenClose</v>
      </c>
      <c r="N176" s="82">
        <f>IF(scriv!AB138&lt;&gt;"",scriv!AB138,$N$36)</f>
        <v>0</v>
      </c>
      <c r="O176" s="119" t="str">
        <f t="shared" si="91"/>
        <v/>
      </c>
      <c r="P176" s="81" t="str">
        <f>IF(scriv!I138&lt;&gt;"",scriv!I138,"")</f>
        <v/>
      </c>
      <c r="Q176" s="81" t="str">
        <f>IF(scriv!J138&lt;&gt;"",scriv!J138,"")</f>
        <v/>
      </c>
      <c r="R176" s="81">
        <f>IF(scriv!K138&lt;&gt;"",scriv!K138,
IF(I176&lt;&gt;"",1,$R$36))</f>
        <v>1</v>
      </c>
      <c r="S176" s="81" t="str">
        <f>IF(scriv!L138&lt;&gt;"",scriv!L138,
IF(scriv!AF138&lt;&gt;"",$S$36,"none"))</f>
        <v>none</v>
      </c>
      <c r="T176" s="81" t="str">
        <f>IF(scriv!Q138&lt;&gt;"",scriv!Q138,"")</f>
        <v/>
      </c>
      <c r="U176" s="81" t="str">
        <f>IF(scriv!R138&lt;&gt;"",scriv!R138,"")</f>
        <v/>
      </c>
      <c r="V176" s="81" t="str">
        <f>IF(scriv!S138&lt;&gt;"",scriv!S138,"")</f>
        <v/>
      </c>
      <c r="W176" s="81" t="str">
        <f>IF(scriv!T138&lt;&gt;"",scriv!T138,"")</f>
        <v/>
      </c>
      <c r="X176" s="81" t="str">
        <f>IF($E176="",
( IF(scriv!AH138&lt;&gt;"", LEFT( scriv!AH138, FIND(",",scriv!AH138)-1) &amp; "=" &amp; $AH176 &amp; RIGHT( scriv!AH138, LEN(scriv!AH138) + 1 - FIND(",",scriv!AH138)),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IF(scriv!AI138&lt;&gt;"", LEFT( scriv!AI138, FIND(",",scriv!AI138)-1) &amp; "=" &amp; $AH176 &amp; RIGHT( scriv!AI138, LEN(scriv!AI138) + 1 - FIND(",",scriv!AI138)),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IF(scriv!AJ138&lt;&gt;"", LEFT( scriv!AJ138, FIND(",",scriv!AJ138)-1) &amp; "=" &amp; $AH176 &amp; RIGHT( scriv!AJ138, LEN(scriv!AJ138) + 1 - FIND(",",scriv!AJ138)),
  IF($Z$36&lt;&gt;"",LEFT( Z$36, FIND(",",Z$36)-1) &amp; "=" &amp; $AH176 &amp; RIGHT( Z$36, LEN(Z$36) + 1 - FIND(",",Z$36)),""))),
IF(scriv!O138&lt;&gt;"", LEFT( scriv!O138, FIND(",",scriv!O138)-1) &amp; "=" &amp; $AH176 &amp; RIGHT( scriv!O138, LEN(scriv!O138) + 1 - FIND(",",scriv!O138)),
LEFT( Z$37, FIND(",",Z$37)-1) &amp; "=" &amp; $AH176 &amp; RIGHT( Z$37, LEN(Z$37) + 1 - FIND(",",Z$37))))</f>
        <v>drawOpen=,1.2</v>
      </c>
      <c r="AA176" s="81" t="str">
        <f>IF($E176="",
( IF(scriv!AK138&lt;&gt;"", LEFT( scriv!AK138, FIND(",",scriv!AK138)-1) &amp; "=" &amp; $AH176 &amp; RIGHT( scriv!AK138, LEN(scriv!AK138) + 1 - FIND(",",scriv!AK138)),
  IF($AA$36&lt;&gt;"",LEFT( AA$36, FIND(",",AA$36)-1) &amp; "=" &amp; $AH176 &amp; RIGHT( AA$36, LEN(AA$36) + 1 - FIND(",",AA$36)),""))),
IF(scriv!P138&lt;&gt;"", LEFT( scriv!P138, FIND(",",scriv!P138)-1) &amp; "=" &amp; $AH176 &amp; RIGHT( scriv!P138, LEN(scriv!P138) + 1 - FIND(",",scriv!P138)),
LEFT( AA$37, FIND(",",AA$37)-1) &amp; "=" &amp; $AH176 &amp; RIGHT( AA$37, LEN(AA$37) + 1 - FIND(",",AA$37))))</f>
        <v>drawClose=,1.2</v>
      </c>
      <c r="AB176" s="167" t="str">
        <f t="shared" si="90"/>
        <v>noTitle</v>
      </c>
      <c r="AC176" s="167"/>
      <c r="AD176" s="45"/>
      <c r="AE176" s="168"/>
      <c r="AF176" s="169">
        <f>IF(D176="",scriv!B138,"")</f>
        <v>0</v>
      </c>
      <c r="AG176" s="170" t="str">
        <f t="shared" si="93"/>
        <v/>
      </c>
      <c r="AH176" s="169" t="str">
        <f t="shared" si="94"/>
        <v/>
      </c>
      <c r="AI176" s="169" t="str">
        <f t="shared" si="95"/>
        <v/>
      </c>
      <c r="AJ176" s="86">
        <f>ROUNDDOWN( (LEN(scriv!B138)+1) / 2, 0 )</f>
        <v>0</v>
      </c>
      <c r="AK176" s="82">
        <f t="shared" si="96"/>
        <v>0</v>
      </c>
      <c r="AL176" s="82" t="str">
        <f t="shared" si="97"/>
        <v>-</v>
      </c>
      <c r="AM176" s="82" t="str">
        <f t="shared" si="98"/>
        <v>-</v>
      </c>
      <c r="AN176" s="82" t="str">
        <f t="shared" si="99"/>
        <v>-</v>
      </c>
      <c r="AO176" s="82" t="str">
        <f t="shared" si="100"/>
        <v>-</v>
      </c>
      <c r="AP176" s="82" t="str">
        <f t="shared" si="101"/>
        <v>-</v>
      </c>
      <c r="AQ176" s="82" t="str">
        <f t="shared" si="102"/>
        <v>-</v>
      </c>
      <c r="AR176" s="82" t="str">
        <f t="shared" si="103"/>
        <v>-</v>
      </c>
      <c r="AT176" s="82">
        <f t="shared" si="104"/>
        <v>2</v>
      </c>
      <c r="AU176" s="82" t="str">
        <f ca="1">IF(    MAX(OFFSET(AL176,0,0,MATCH("-",AL176:AL$638,0))) = 0,"",
IFERROR(MAX(OFFSET(AL176,0,0,MATCH("-",AL176:AL$638,0))),""))</f>
        <v/>
      </c>
      <c r="AV176" s="82" t="str">
        <f ca="1">IF(    MAX(OFFSET(AM176,0,0,MATCH("-",AM176:AM$638,0))) = 0,"",
IFERROR(MAX(OFFSET(AM176,0,0,MATCH("-",AM176:AM$638,0))),""))</f>
        <v/>
      </c>
      <c r="AW176" s="82" t="str">
        <f ca="1">IF(    MAX(OFFSET(AN176,0,0,MATCH("-",AN176:AN$638,0))) = 0,"",
IFERROR(MAX(OFFSET(AN176,0,0,MATCH("-",AN176:AN$638,0))),""))</f>
        <v/>
      </c>
      <c r="AX176" s="82" t="str">
        <f ca="1">IF(    MAX(OFFSET(AO176,0,0,MATCH("-",AO176:AO$638,0))) = 0,"",
IFERROR(MAX(OFFSET(AO176,0,0,MATCH("-",AO176:AO$638,0))),""))</f>
        <v/>
      </c>
      <c r="AY176" s="82" t="str">
        <f ca="1">IF(    MAX(OFFSET(AP176,0,0,MATCH("-",AP176:AP$638,0))) = 0,"",
IFERROR(MAX(OFFSET(AP176,0,0,MATCH("-",AP176:AP$638,0))),""))</f>
        <v/>
      </c>
      <c r="AZ176" s="82" t="str">
        <f ca="1">IF(    MAX(OFFSET(AQ176,0,0,MATCH("-",AQ176:AQ$638,0))) = 0,"",
IFERROR(MAX(OFFSET(AQ176,0,0,MATCH("-",AQ176:AQ$638,0))),""))</f>
        <v/>
      </c>
      <c r="BA176" s="82" t="str">
        <f ca="1">IF(    MAX(OFFSET(AR176,0,0,MATCH("-",AR176:AR$638,0))) = 0,"",
IFERROR(MAX(OFFSET(AR176,0,0,MATCH("-",AR176:AR$638,0))),""))</f>
        <v/>
      </c>
      <c r="BB176" s="112">
        <f t="shared" ca="1" si="105"/>
        <v>-270</v>
      </c>
      <c r="BC176" s="111" t="str">
        <f t="shared" ca="1" si="106"/>
        <v>Radius</v>
      </c>
      <c r="BD176" s="112">
        <f t="shared" ca="1" si="107"/>
        <v>0</v>
      </c>
      <c r="BE176" s="111">
        <f t="shared" ca="1" si="108"/>
        <v>-150</v>
      </c>
      <c r="BF176" s="113" t="e">
        <f t="shared" ca="1" si="109"/>
        <v>#VALUE!</v>
      </c>
      <c r="BG176" s="113" t="e">
        <f t="shared" ca="1" si="110"/>
        <v>#VALUE!</v>
      </c>
      <c r="BH176" s="112">
        <f t="shared" ca="1" si="111"/>
        <v>2000</v>
      </c>
      <c r="BI176" s="112">
        <f t="shared" ca="1" si="112"/>
        <v>-150</v>
      </c>
      <c r="BJ176" s="157"/>
      <c r="BK176" s="157"/>
      <c r="BL176" s="158" t="str">
        <f>scriv!AM138</f>
        <v/>
      </c>
      <c r="BM176" s="157"/>
      <c r="BN176" s="157" t="str">
        <f t="shared" si="113"/>
        <v>node</v>
      </c>
      <c r="BO176" s="157"/>
      <c r="BP176" s="159">
        <f t="shared" ca="1" si="114"/>
        <v>0</v>
      </c>
      <c r="BQ176" s="159">
        <f t="shared" ca="1" si="115"/>
        <v>0</v>
      </c>
      <c r="BR176" s="159">
        <f t="shared" si="116"/>
        <v>1</v>
      </c>
      <c r="BS176" s="159" t="str">
        <f t="shared" si="117"/>
        <v>symbol</v>
      </c>
      <c r="BT176" s="157" t="str">
        <f ca="1">IF(scriv!V138&lt;&gt;"",scriv!V138,
IF(E176="",IFERROR(VLOOKUP(BL176,$AH$40:$BT$638,39,FALSE),$BT$36),
$BT$37))</f>
        <v>NodeSquare</v>
      </c>
      <c r="BU176" s="166">
        <f t="shared" ca="1" si="118"/>
        <v>2000</v>
      </c>
      <c r="BV176" s="166">
        <f t="shared" ca="1" si="119"/>
        <v>-150</v>
      </c>
      <c r="BW176" s="166">
        <f t="shared" ca="1" si="120"/>
        <v>0</v>
      </c>
      <c r="BX176" s="166">
        <f t="shared" ca="1" si="121"/>
        <v>0</v>
      </c>
      <c r="BY176" s="180" t="str">
        <f t="shared" si="122"/>
        <v/>
      </c>
      <c r="BZ176" s="180" t="str">
        <f t="shared" si="123"/>
        <v/>
      </c>
      <c r="CA176" s="81" t="str">
        <f>IF(scriv!E138&lt;&gt;"",scriv!E138,"")</f>
        <v/>
      </c>
      <c r="CB176" s="82">
        <f t="shared" si="92"/>
        <v>0</v>
      </c>
      <c r="CC176" s="82">
        <f t="shared" si="124"/>
        <v>0</v>
      </c>
      <c r="CD176" s="82" t="str">
        <f t="shared" si="125"/>
        <v>-</v>
      </c>
      <c r="CE176" s="82" t="str">
        <f t="shared" si="126"/>
        <v>-</v>
      </c>
      <c r="CF176" s="82" t="str">
        <f t="shared" si="127"/>
        <v>-</v>
      </c>
      <c r="CG176" s="82" t="str">
        <f t="shared" si="128"/>
        <v>-</v>
      </c>
      <c r="CH176" s="82" t="str">
        <f t="shared" si="129"/>
        <v>-</v>
      </c>
      <c r="CI176" s="82" t="str">
        <f t="shared" si="130"/>
        <v>-</v>
      </c>
      <c r="CJ176" s="82" t="str">
        <f t="shared" si="131"/>
        <v>-</v>
      </c>
      <c r="CK176" s="82" t="str">
        <f t="shared" si="132"/>
        <v>-</v>
      </c>
    </row>
    <row r="177" spans="1:89" s="82" customFormat="1" ht="18" customHeight="1">
      <c r="A177" s="81" t="str">
        <f>scriv!AL139</f>
        <v/>
      </c>
      <c r="B177" s="81" t="str">
        <f>IF(scriv!D139&lt;&gt;"",scriv!D139,"")</f>
        <v/>
      </c>
      <c r="C177" s="81" t="str">
        <f>IF( scriv!AP139&lt;&gt;"", IF(D177&lt;&gt;"","connection ","")&amp;scriv!AP139,IF(D177&lt;&gt;"","connection",""))</f>
        <v/>
      </c>
      <c r="D177" s="82" t="str">
        <f>scriv!AN139</f>
        <v/>
      </c>
      <c r="E177" s="82" t="str">
        <f>scriv!AO139</f>
        <v/>
      </c>
      <c r="F177" s="156">
        <f>ROW()</f>
        <v>177</v>
      </c>
      <c r="G177" s="288">
        <f>scriv!AC139</f>
        <v>0</v>
      </c>
      <c r="H177" s="288">
        <f>scriv!AD139</f>
        <v>0</v>
      </c>
      <c r="I177" s="81" t="str">
        <f>IF(scriv!AE139&lt;&gt;"",scriv!AE139,J177)</f>
        <v/>
      </c>
      <c r="J177" s="81" t="str">
        <f>IF(scriv!AF139&lt;&gt;"",scriv!AF139,"")</f>
        <v/>
      </c>
      <c r="K177" s="82" t="str">
        <f>IF(scriv!Y139&lt;&gt;"",scriv!Y139,$K$36)</f>
        <v>none</v>
      </c>
      <c r="L177" s="82">
        <f>IF(scriv!Z139&lt;&gt;"",scriv!Z139,$L$36)</f>
        <v>0</v>
      </c>
      <c r="M177" s="82" t="str">
        <f>IF(scriv!AA139&lt;&gt;"",scriv!AA139,$M$36)</f>
        <v>OpenClose</v>
      </c>
      <c r="N177" s="82">
        <f>IF(scriv!AB139&lt;&gt;"",scriv!AB139,$N$36)</f>
        <v>0</v>
      </c>
      <c r="O177" s="119" t="str">
        <f t="shared" si="91"/>
        <v/>
      </c>
      <c r="P177" s="81" t="str">
        <f>IF(scriv!I139&lt;&gt;"",scriv!I139,"")</f>
        <v/>
      </c>
      <c r="Q177" s="81" t="str">
        <f>IF(scriv!J139&lt;&gt;"",scriv!J139,"")</f>
        <v/>
      </c>
      <c r="R177" s="81">
        <f>IF(scriv!K139&lt;&gt;"",scriv!K139,
IF(I177&lt;&gt;"",1,$R$36))</f>
        <v>1</v>
      </c>
      <c r="S177" s="81" t="str">
        <f>IF(scriv!L139&lt;&gt;"",scriv!L139,
IF(scriv!AF139&lt;&gt;"",$S$36,"none"))</f>
        <v>none</v>
      </c>
      <c r="T177" s="81" t="str">
        <f>IF(scriv!Q139&lt;&gt;"",scriv!Q139,"")</f>
        <v/>
      </c>
      <c r="U177" s="81" t="str">
        <f>IF(scriv!R139&lt;&gt;"",scriv!R139,"")</f>
        <v/>
      </c>
      <c r="V177" s="81" t="str">
        <f>IF(scriv!S139&lt;&gt;"",scriv!S139,"")</f>
        <v/>
      </c>
      <c r="W177" s="81" t="str">
        <f>IF(scriv!T139&lt;&gt;"",scriv!T139,"")</f>
        <v/>
      </c>
      <c r="X177" s="81" t="str">
        <f>IF($E177="",
( IF(scriv!AH139&lt;&gt;"", LEFT( scriv!AH139, FIND(",",scriv!AH139)-1) &amp; "=" &amp; $AH177 &amp; RIGHT( scriv!AH139, LEN(scriv!AH139) + 1 - FIND(",",scriv!AH139)),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IF(scriv!AI139&lt;&gt;"", LEFT( scriv!AI139, FIND(",",scriv!AI139)-1) &amp; "=" &amp; $AH177 &amp; RIGHT( scriv!AI139, LEN(scriv!AI139) + 1 - FIND(",",scriv!AI139)),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IF(scriv!AJ139&lt;&gt;"", LEFT( scriv!AJ139, FIND(",",scriv!AJ139)-1) &amp; "=" &amp; $AH177 &amp; RIGHT( scriv!AJ139, LEN(scriv!AJ139) + 1 - FIND(",",scriv!AJ139)),
  IF($Z$36&lt;&gt;"",LEFT( Z$36, FIND(",",Z$36)-1) &amp; "=" &amp; $AH177 &amp; RIGHT( Z$36, LEN(Z$36) + 1 - FIND(",",Z$36)),""))),
IF(scriv!O139&lt;&gt;"", LEFT( scriv!O139, FIND(",",scriv!O139)-1) &amp; "=" &amp; $AH177 &amp; RIGHT( scriv!O139, LEN(scriv!O139) + 1 - FIND(",",scriv!O139)),
LEFT( Z$37, FIND(",",Z$37)-1) &amp; "=" &amp; $AH177 &amp; RIGHT( Z$37, LEN(Z$37) + 1 - FIND(",",Z$37))))</f>
        <v>drawOpen=,1.2</v>
      </c>
      <c r="AA177" s="81" t="str">
        <f>IF($E177="",
( IF(scriv!AK139&lt;&gt;"", LEFT( scriv!AK139, FIND(",",scriv!AK139)-1) &amp; "=" &amp; $AH177 &amp; RIGHT( scriv!AK139, LEN(scriv!AK139) + 1 - FIND(",",scriv!AK139)),
  IF($AA$36&lt;&gt;"",LEFT( AA$36, FIND(",",AA$36)-1) &amp; "=" &amp; $AH177 &amp; RIGHT( AA$36, LEN(AA$36) + 1 - FIND(",",AA$36)),""))),
IF(scriv!P139&lt;&gt;"", LEFT( scriv!P139, FIND(",",scriv!P139)-1) &amp; "=" &amp; $AH177 &amp; RIGHT( scriv!P139, LEN(scriv!P139) + 1 - FIND(",",scriv!P139)),
LEFT( AA$37, FIND(",",AA$37)-1) &amp; "=" &amp; $AH177 &amp; RIGHT( AA$37, LEN(AA$37) + 1 - FIND(",",AA$37))))</f>
        <v>drawClose=,1.2</v>
      </c>
      <c r="AB177" s="167" t="str">
        <f t="shared" si="90"/>
        <v>noTitle</v>
      </c>
      <c r="AC177" s="167"/>
      <c r="AD177" s="45"/>
      <c r="AE177" s="168"/>
      <c r="AF177" s="169">
        <f>IF(D177="",scriv!B139,"")</f>
        <v>0</v>
      </c>
      <c r="AG177" s="170" t="str">
        <f t="shared" si="93"/>
        <v/>
      </c>
      <c r="AH177" s="169" t="str">
        <f t="shared" si="94"/>
        <v/>
      </c>
      <c r="AI177" s="169" t="str">
        <f t="shared" si="95"/>
        <v/>
      </c>
      <c r="AJ177" s="86">
        <f>ROUNDDOWN( (LEN(scriv!B139)+1) / 2, 0 )</f>
        <v>0</v>
      </c>
      <c r="AK177" s="82">
        <f t="shared" si="96"/>
        <v>0</v>
      </c>
      <c r="AL177" s="82" t="str">
        <f t="shared" si="97"/>
        <v>-</v>
      </c>
      <c r="AM177" s="82" t="str">
        <f t="shared" si="98"/>
        <v>-</v>
      </c>
      <c r="AN177" s="82" t="str">
        <f t="shared" si="99"/>
        <v>-</v>
      </c>
      <c r="AO177" s="82" t="str">
        <f t="shared" si="100"/>
        <v>-</v>
      </c>
      <c r="AP177" s="82" t="str">
        <f t="shared" si="101"/>
        <v>-</v>
      </c>
      <c r="AQ177" s="82" t="str">
        <f t="shared" si="102"/>
        <v>-</v>
      </c>
      <c r="AR177" s="82" t="str">
        <f t="shared" si="103"/>
        <v>-</v>
      </c>
      <c r="AT177" s="82">
        <f t="shared" si="104"/>
        <v>2</v>
      </c>
      <c r="AU177" s="82" t="str">
        <f ca="1">IF(    MAX(OFFSET(AL177,0,0,MATCH("-",AL177:AL$638,0))) = 0,"",
IFERROR(MAX(OFFSET(AL177,0,0,MATCH("-",AL177:AL$638,0))),""))</f>
        <v/>
      </c>
      <c r="AV177" s="82" t="str">
        <f ca="1">IF(    MAX(OFFSET(AM177,0,0,MATCH("-",AM177:AM$638,0))) = 0,"",
IFERROR(MAX(OFFSET(AM177,0,0,MATCH("-",AM177:AM$638,0))),""))</f>
        <v/>
      </c>
      <c r="AW177" s="82" t="str">
        <f ca="1">IF(    MAX(OFFSET(AN177,0,0,MATCH("-",AN177:AN$638,0))) = 0,"",
IFERROR(MAX(OFFSET(AN177,0,0,MATCH("-",AN177:AN$638,0))),""))</f>
        <v/>
      </c>
      <c r="AX177" s="82" t="str">
        <f ca="1">IF(    MAX(OFFSET(AO177,0,0,MATCH("-",AO177:AO$638,0))) = 0,"",
IFERROR(MAX(OFFSET(AO177,0,0,MATCH("-",AO177:AO$638,0))),""))</f>
        <v/>
      </c>
      <c r="AY177" s="82" t="str">
        <f ca="1">IF(    MAX(OFFSET(AP177,0,0,MATCH("-",AP177:AP$638,0))) = 0,"",
IFERROR(MAX(OFFSET(AP177,0,0,MATCH("-",AP177:AP$638,0))),""))</f>
        <v/>
      </c>
      <c r="AZ177" s="82" t="str">
        <f ca="1">IF(    MAX(OFFSET(AQ177,0,0,MATCH("-",AQ177:AQ$638,0))) = 0,"",
IFERROR(MAX(OFFSET(AQ177,0,0,MATCH("-",AQ177:AQ$638,0))),""))</f>
        <v/>
      </c>
      <c r="BA177" s="82" t="str">
        <f ca="1">IF(    MAX(OFFSET(AR177,0,0,MATCH("-",AR177:AR$638,0))) = 0,"",
IFERROR(MAX(OFFSET(AR177,0,0,MATCH("-",AR177:AR$638,0))),""))</f>
        <v/>
      </c>
      <c r="BB177" s="112">
        <f t="shared" ca="1" si="105"/>
        <v>-270</v>
      </c>
      <c r="BC177" s="111" t="str">
        <f t="shared" ca="1" si="106"/>
        <v>Radius</v>
      </c>
      <c r="BD177" s="112">
        <f t="shared" ca="1" si="107"/>
        <v>0</v>
      </c>
      <c r="BE177" s="111">
        <f t="shared" ca="1" si="108"/>
        <v>-150</v>
      </c>
      <c r="BF177" s="113" t="e">
        <f t="shared" ca="1" si="109"/>
        <v>#VALUE!</v>
      </c>
      <c r="BG177" s="113" t="e">
        <f t="shared" ca="1" si="110"/>
        <v>#VALUE!</v>
      </c>
      <c r="BH177" s="112">
        <f t="shared" ca="1" si="111"/>
        <v>2000</v>
      </c>
      <c r="BI177" s="112">
        <f t="shared" ca="1" si="112"/>
        <v>-150</v>
      </c>
      <c r="BJ177" s="157"/>
      <c r="BK177" s="157"/>
      <c r="BL177" s="158" t="str">
        <f>scriv!AM139</f>
        <v/>
      </c>
      <c r="BM177" s="157"/>
      <c r="BN177" s="157" t="str">
        <f t="shared" si="113"/>
        <v>node</v>
      </c>
      <c r="BO177" s="157"/>
      <c r="BP177" s="159">
        <f t="shared" ca="1" si="114"/>
        <v>0</v>
      </c>
      <c r="BQ177" s="159">
        <f t="shared" ca="1" si="115"/>
        <v>0</v>
      </c>
      <c r="BR177" s="159">
        <f t="shared" si="116"/>
        <v>1</v>
      </c>
      <c r="BS177" s="159" t="str">
        <f t="shared" si="117"/>
        <v>symbol</v>
      </c>
      <c r="BT177" s="157" t="str">
        <f ca="1">IF(scriv!V139&lt;&gt;"",scriv!V139,
IF(E177="",IFERROR(VLOOKUP(BL177,$AH$40:$BT$638,39,FALSE),$BT$36),
$BT$37))</f>
        <v>NodeSquare</v>
      </c>
      <c r="BU177" s="166">
        <f t="shared" ca="1" si="118"/>
        <v>2000</v>
      </c>
      <c r="BV177" s="166">
        <f t="shared" ca="1" si="119"/>
        <v>-150</v>
      </c>
      <c r="BW177" s="166">
        <f t="shared" ca="1" si="120"/>
        <v>0</v>
      </c>
      <c r="BX177" s="166">
        <f t="shared" ca="1" si="121"/>
        <v>0</v>
      </c>
      <c r="BY177" s="180" t="str">
        <f t="shared" si="122"/>
        <v/>
      </c>
      <c r="BZ177" s="180" t="str">
        <f t="shared" si="123"/>
        <v/>
      </c>
      <c r="CA177" s="81" t="str">
        <f>IF(scriv!E139&lt;&gt;"",scriv!E139,"")</f>
        <v/>
      </c>
      <c r="CB177" s="82">
        <f t="shared" si="92"/>
        <v>0</v>
      </c>
      <c r="CC177" s="82">
        <f t="shared" si="124"/>
        <v>0</v>
      </c>
      <c r="CD177" s="82" t="str">
        <f t="shared" si="125"/>
        <v>-</v>
      </c>
      <c r="CE177" s="82" t="str">
        <f t="shared" si="126"/>
        <v>-</v>
      </c>
      <c r="CF177" s="82" t="str">
        <f t="shared" si="127"/>
        <v>-</v>
      </c>
      <c r="CG177" s="82" t="str">
        <f t="shared" si="128"/>
        <v>-</v>
      </c>
      <c r="CH177" s="82" t="str">
        <f t="shared" si="129"/>
        <v>-</v>
      </c>
      <c r="CI177" s="82" t="str">
        <f t="shared" si="130"/>
        <v>-</v>
      </c>
      <c r="CJ177" s="82" t="str">
        <f t="shared" si="131"/>
        <v>-</v>
      </c>
      <c r="CK177" s="82" t="str">
        <f t="shared" si="132"/>
        <v>-</v>
      </c>
    </row>
    <row r="178" spans="1:89" s="82" customFormat="1" ht="18" customHeight="1">
      <c r="A178" s="81" t="str">
        <f>scriv!AL140</f>
        <v/>
      </c>
      <c r="B178" s="81" t="str">
        <f>IF(scriv!D140&lt;&gt;"",scriv!D140,"")</f>
        <v/>
      </c>
      <c r="C178" s="81" t="str">
        <f>IF( scriv!AP140&lt;&gt;"", IF(D178&lt;&gt;"","connection ","")&amp;scriv!AP140,IF(D178&lt;&gt;"","connection",""))</f>
        <v/>
      </c>
      <c r="D178" s="82" t="str">
        <f>scriv!AN140</f>
        <v/>
      </c>
      <c r="E178" s="82" t="str">
        <f>scriv!AO140</f>
        <v/>
      </c>
      <c r="F178" s="156">
        <f>ROW()</f>
        <v>178</v>
      </c>
      <c r="G178" s="288">
        <f>scriv!AC140</f>
        <v>0</v>
      </c>
      <c r="H178" s="288">
        <f>scriv!AD140</f>
        <v>0</v>
      </c>
      <c r="I178" s="81" t="str">
        <f>IF(scriv!AE140&lt;&gt;"",scriv!AE140,J178)</f>
        <v/>
      </c>
      <c r="J178" s="81" t="str">
        <f>IF(scriv!AF140&lt;&gt;"",scriv!AF140,"")</f>
        <v/>
      </c>
      <c r="K178" s="82" t="str">
        <f>IF(scriv!Y140&lt;&gt;"",scriv!Y140,$K$36)</f>
        <v>none</v>
      </c>
      <c r="L178" s="82">
        <f>IF(scriv!Z140&lt;&gt;"",scriv!Z140,$L$36)</f>
        <v>0</v>
      </c>
      <c r="M178" s="82" t="str">
        <f>IF(scriv!AA140&lt;&gt;"",scriv!AA140,$M$36)</f>
        <v>OpenClose</v>
      </c>
      <c r="N178" s="82">
        <f>IF(scriv!AB140&lt;&gt;"",scriv!AB140,$N$36)</f>
        <v>0</v>
      </c>
      <c r="O178" s="119" t="str">
        <f t="shared" si="91"/>
        <v/>
      </c>
      <c r="P178" s="81" t="str">
        <f>IF(scriv!I140&lt;&gt;"",scriv!I140,"")</f>
        <v/>
      </c>
      <c r="Q178" s="81" t="str">
        <f>IF(scriv!J140&lt;&gt;"",scriv!J140,"")</f>
        <v/>
      </c>
      <c r="R178" s="81">
        <f>IF(scriv!K140&lt;&gt;"",scriv!K140,
IF(I178&lt;&gt;"",1,$R$36))</f>
        <v>1</v>
      </c>
      <c r="S178" s="81" t="str">
        <f>IF(scriv!L140&lt;&gt;"",scriv!L140,
IF(scriv!AF140&lt;&gt;"",$S$36,"none"))</f>
        <v>none</v>
      </c>
      <c r="T178" s="81" t="str">
        <f>IF(scriv!Q140&lt;&gt;"",scriv!Q140,"")</f>
        <v/>
      </c>
      <c r="U178" s="81" t="str">
        <f>IF(scriv!R140&lt;&gt;"",scriv!R140,"")</f>
        <v/>
      </c>
      <c r="V178" s="81" t="str">
        <f>IF(scriv!S140&lt;&gt;"",scriv!S140,"")</f>
        <v/>
      </c>
      <c r="W178" s="81" t="str">
        <f>IF(scriv!T140&lt;&gt;"",scriv!T140,"")</f>
        <v/>
      </c>
      <c r="X178" s="81" t="str">
        <f>IF($E178="",
( IF(scriv!AH140&lt;&gt;"", LEFT( scriv!AH140, FIND(",",scriv!AH140)-1) &amp; "=" &amp; $AH178 &amp; RIGHT( scriv!AH140, LEN(scriv!AH140) + 1 - FIND(",",scriv!AH140)),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IF(scriv!AI140&lt;&gt;"", LEFT( scriv!AI140, FIND(",",scriv!AI140)-1) &amp; "=" &amp; $AH178 &amp; RIGHT( scriv!AI140, LEN(scriv!AI140) + 1 - FIND(",",scriv!AI140)),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IF(scriv!AJ140&lt;&gt;"", LEFT( scriv!AJ140, FIND(",",scriv!AJ140)-1) &amp; "=" &amp; $AH178 &amp; RIGHT( scriv!AJ140, LEN(scriv!AJ140) + 1 - FIND(",",scriv!AJ140)),
  IF($Z$36&lt;&gt;"",LEFT( Z$36, FIND(",",Z$36)-1) &amp; "=" &amp; $AH178 &amp; RIGHT( Z$36, LEN(Z$36) + 1 - FIND(",",Z$36)),""))),
IF(scriv!O140&lt;&gt;"", LEFT( scriv!O140, FIND(",",scriv!O140)-1) &amp; "=" &amp; $AH178 &amp; RIGHT( scriv!O140, LEN(scriv!O140) + 1 - FIND(",",scriv!O140)),
LEFT( Z$37, FIND(",",Z$37)-1) &amp; "=" &amp; $AH178 &amp; RIGHT( Z$37, LEN(Z$37) + 1 - FIND(",",Z$37))))</f>
        <v>drawOpen=,1.2</v>
      </c>
      <c r="AA178" s="81" t="str">
        <f>IF($E178="",
( IF(scriv!AK140&lt;&gt;"", LEFT( scriv!AK140, FIND(",",scriv!AK140)-1) &amp; "=" &amp; $AH178 &amp; RIGHT( scriv!AK140, LEN(scriv!AK140) + 1 - FIND(",",scriv!AK140)),
  IF($AA$36&lt;&gt;"",LEFT( AA$36, FIND(",",AA$36)-1) &amp; "=" &amp; $AH178 &amp; RIGHT( AA$36, LEN(AA$36) + 1 - FIND(",",AA$36)),""))),
IF(scriv!P140&lt;&gt;"", LEFT( scriv!P140, FIND(",",scriv!P140)-1) &amp; "=" &amp; $AH178 &amp; RIGHT( scriv!P140, LEN(scriv!P140) + 1 - FIND(",",scriv!P140)),
LEFT( AA$37, FIND(",",AA$37)-1) &amp; "=" &amp; $AH178 &amp; RIGHT( AA$37, LEN(AA$37) + 1 - FIND(",",AA$37))))</f>
        <v>drawClose=,1.2</v>
      </c>
      <c r="AB178" s="167" t="str">
        <f t="shared" si="90"/>
        <v>noTitle</v>
      </c>
      <c r="AC178" s="167"/>
      <c r="AD178" s="45"/>
      <c r="AE178" s="168"/>
      <c r="AF178" s="169">
        <f>IF(D178="",scriv!B140,"")</f>
        <v>0</v>
      </c>
      <c r="AG178" s="170" t="str">
        <f t="shared" si="93"/>
        <v/>
      </c>
      <c r="AH178" s="169" t="str">
        <f t="shared" si="94"/>
        <v/>
      </c>
      <c r="AI178" s="169" t="str">
        <f t="shared" si="95"/>
        <v/>
      </c>
      <c r="AJ178" s="86">
        <f>ROUNDDOWN( (LEN(scriv!B140)+1) / 2, 0 )</f>
        <v>0</v>
      </c>
      <c r="AK178" s="82">
        <f t="shared" si="96"/>
        <v>0</v>
      </c>
      <c r="AL178" s="82" t="str">
        <f t="shared" si="97"/>
        <v>-</v>
      </c>
      <c r="AM178" s="82" t="str">
        <f t="shared" si="98"/>
        <v>-</v>
      </c>
      <c r="AN178" s="82" t="str">
        <f t="shared" si="99"/>
        <v>-</v>
      </c>
      <c r="AO178" s="82" t="str">
        <f t="shared" si="100"/>
        <v>-</v>
      </c>
      <c r="AP178" s="82" t="str">
        <f t="shared" si="101"/>
        <v>-</v>
      </c>
      <c r="AQ178" s="82" t="str">
        <f t="shared" si="102"/>
        <v>-</v>
      </c>
      <c r="AR178" s="82" t="str">
        <f t="shared" si="103"/>
        <v>-</v>
      </c>
      <c r="AT178" s="82">
        <f t="shared" si="104"/>
        <v>2</v>
      </c>
      <c r="AU178" s="82" t="str">
        <f ca="1">IF(    MAX(OFFSET(AL178,0,0,MATCH("-",AL178:AL$638,0))) = 0,"",
IFERROR(MAX(OFFSET(AL178,0,0,MATCH("-",AL178:AL$638,0))),""))</f>
        <v/>
      </c>
      <c r="AV178" s="82" t="str">
        <f ca="1">IF(    MAX(OFFSET(AM178,0,0,MATCH("-",AM178:AM$638,0))) = 0,"",
IFERROR(MAX(OFFSET(AM178,0,0,MATCH("-",AM178:AM$638,0))),""))</f>
        <v/>
      </c>
      <c r="AW178" s="82" t="str">
        <f ca="1">IF(    MAX(OFFSET(AN178,0,0,MATCH("-",AN178:AN$638,0))) = 0,"",
IFERROR(MAX(OFFSET(AN178,0,0,MATCH("-",AN178:AN$638,0))),""))</f>
        <v/>
      </c>
      <c r="AX178" s="82" t="str">
        <f ca="1">IF(    MAX(OFFSET(AO178,0,0,MATCH("-",AO178:AO$638,0))) = 0,"",
IFERROR(MAX(OFFSET(AO178,0,0,MATCH("-",AO178:AO$638,0))),""))</f>
        <v/>
      </c>
      <c r="AY178" s="82" t="str">
        <f ca="1">IF(    MAX(OFFSET(AP178,0,0,MATCH("-",AP178:AP$638,0))) = 0,"",
IFERROR(MAX(OFFSET(AP178,0,0,MATCH("-",AP178:AP$638,0))),""))</f>
        <v/>
      </c>
      <c r="AZ178" s="82" t="str">
        <f ca="1">IF(    MAX(OFFSET(AQ178,0,0,MATCH("-",AQ178:AQ$638,0))) = 0,"",
IFERROR(MAX(OFFSET(AQ178,0,0,MATCH("-",AQ178:AQ$638,0))),""))</f>
        <v/>
      </c>
      <c r="BA178" s="82" t="str">
        <f ca="1">IF(    MAX(OFFSET(AR178,0,0,MATCH("-",AR178:AR$638,0))) = 0,"",
IFERROR(MAX(OFFSET(AR178,0,0,MATCH("-",AR178:AR$638,0))),""))</f>
        <v/>
      </c>
      <c r="BB178" s="112">
        <f t="shared" ca="1" si="105"/>
        <v>-270</v>
      </c>
      <c r="BC178" s="111" t="str">
        <f t="shared" ca="1" si="106"/>
        <v>Radius</v>
      </c>
      <c r="BD178" s="112">
        <f t="shared" ca="1" si="107"/>
        <v>0</v>
      </c>
      <c r="BE178" s="111">
        <f t="shared" ca="1" si="108"/>
        <v>-150</v>
      </c>
      <c r="BF178" s="113" t="e">
        <f t="shared" ca="1" si="109"/>
        <v>#VALUE!</v>
      </c>
      <c r="BG178" s="113" t="e">
        <f t="shared" ca="1" si="110"/>
        <v>#VALUE!</v>
      </c>
      <c r="BH178" s="112">
        <f t="shared" ca="1" si="111"/>
        <v>2000</v>
      </c>
      <c r="BI178" s="112">
        <f t="shared" ca="1" si="112"/>
        <v>-150</v>
      </c>
      <c r="BJ178" s="157"/>
      <c r="BK178" s="157"/>
      <c r="BL178" s="158" t="str">
        <f>scriv!AM140</f>
        <v/>
      </c>
      <c r="BM178" s="157"/>
      <c r="BN178" s="157" t="str">
        <f t="shared" si="113"/>
        <v>node</v>
      </c>
      <c r="BO178" s="157"/>
      <c r="BP178" s="159">
        <f t="shared" ca="1" si="114"/>
        <v>0</v>
      </c>
      <c r="BQ178" s="159">
        <f t="shared" ca="1" si="115"/>
        <v>0</v>
      </c>
      <c r="BR178" s="159">
        <f t="shared" si="116"/>
        <v>1</v>
      </c>
      <c r="BS178" s="159" t="str">
        <f t="shared" si="117"/>
        <v>symbol</v>
      </c>
      <c r="BT178" s="157" t="str">
        <f ca="1">IF(scriv!V140&lt;&gt;"",scriv!V140,
IF(E178="",IFERROR(VLOOKUP(BL178,$AH$40:$BT$638,39,FALSE),$BT$36),
$BT$37))</f>
        <v>NodeSquare</v>
      </c>
      <c r="BU178" s="166">
        <f t="shared" ca="1" si="118"/>
        <v>2000</v>
      </c>
      <c r="BV178" s="166">
        <f t="shared" ca="1" si="119"/>
        <v>-150</v>
      </c>
      <c r="BW178" s="166">
        <f t="shared" ca="1" si="120"/>
        <v>0</v>
      </c>
      <c r="BX178" s="166">
        <f t="shared" ca="1" si="121"/>
        <v>0</v>
      </c>
      <c r="BY178" s="180" t="str">
        <f t="shared" si="122"/>
        <v/>
      </c>
      <c r="BZ178" s="180" t="str">
        <f t="shared" si="123"/>
        <v/>
      </c>
      <c r="CA178" s="81" t="str">
        <f>IF(scriv!E140&lt;&gt;"",scriv!E140,"")</f>
        <v/>
      </c>
      <c r="CB178" s="82">
        <f t="shared" si="92"/>
        <v>0</v>
      </c>
      <c r="CC178" s="82">
        <f t="shared" si="124"/>
        <v>0</v>
      </c>
      <c r="CD178" s="82" t="str">
        <f t="shared" si="125"/>
        <v>-</v>
      </c>
      <c r="CE178" s="82" t="str">
        <f t="shared" si="126"/>
        <v>-</v>
      </c>
      <c r="CF178" s="82" t="str">
        <f t="shared" si="127"/>
        <v>-</v>
      </c>
      <c r="CG178" s="82" t="str">
        <f t="shared" si="128"/>
        <v>-</v>
      </c>
      <c r="CH178" s="82" t="str">
        <f t="shared" si="129"/>
        <v>-</v>
      </c>
      <c r="CI178" s="82" t="str">
        <f t="shared" si="130"/>
        <v>-</v>
      </c>
      <c r="CJ178" s="82" t="str">
        <f t="shared" si="131"/>
        <v>-</v>
      </c>
      <c r="CK178" s="82" t="str">
        <f t="shared" si="132"/>
        <v>-</v>
      </c>
    </row>
    <row r="179" spans="1:89" s="82" customFormat="1" ht="18" customHeight="1">
      <c r="A179" s="81" t="str">
        <f>scriv!AL141</f>
        <v/>
      </c>
      <c r="B179" s="81" t="str">
        <f>IF(scriv!D141&lt;&gt;"",scriv!D141,"")</f>
        <v/>
      </c>
      <c r="C179" s="81" t="str">
        <f>IF( scriv!AP141&lt;&gt;"", IF(D179&lt;&gt;"","connection ","")&amp;scriv!AP141,IF(D179&lt;&gt;"","connection",""))</f>
        <v/>
      </c>
      <c r="D179" s="82" t="str">
        <f>scriv!AN141</f>
        <v/>
      </c>
      <c r="E179" s="82" t="str">
        <f>scriv!AO141</f>
        <v/>
      </c>
      <c r="F179" s="156">
        <f>ROW()</f>
        <v>179</v>
      </c>
      <c r="G179" s="288">
        <f>scriv!AC141</f>
        <v>0</v>
      </c>
      <c r="H179" s="288">
        <f>scriv!AD141</f>
        <v>0</v>
      </c>
      <c r="I179" s="81" t="str">
        <f>IF(scriv!AE141&lt;&gt;"",scriv!AE141,J179)</f>
        <v/>
      </c>
      <c r="J179" s="81" t="str">
        <f>IF(scriv!AF141&lt;&gt;"",scriv!AF141,"")</f>
        <v/>
      </c>
      <c r="K179" s="82" t="str">
        <f>IF(scriv!Y141&lt;&gt;"",scriv!Y141,$K$36)</f>
        <v>none</v>
      </c>
      <c r="L179" s="82">
        <f>IF(scriv!Z141&lt;&gt;"",scriv!Z141,$L$36)</f>
        <v>0</v>
      </c>
      <c r="M179" s="82" t="str">
        <f>IF(scriv!AA141&lt;&gt;"",scriv!AA141,$M$36)</f>
        <v>OpenClose</v>
      </c>
      <c r="N179" s="82">
        <f>IF(scriv!AB141&lt;&gt;"",scriv!AB141,$N$36)</f>
        <v>0</v>
      </c>
      <c r="O179" s="119" t="str">
        <f t="shared" si="91"/>
        <v/>
      </c>
      <c r="P179" s="81" t="str">
        <f>IF(scriv!I141&lt;&gt;"",scriv!I141,"")</f>
        <v/>
      </c>
      <c r="Q179" s="81" t="str">
        <f>IF(scriv!J141&lt;&gt;"",scriv!J141,"")</f>
        <v/>
      </c>
      <c r="R179" s="81">
        <f>IF(scriv!K141&lt;&gt;"",scriv!K141,
IF(I179&lt;&gt;"",1,$R$36))</f>
        <v>1</v>
      </c>
      <c r="S179" s="81" t="str">
        <f>IF(scriv!L141&lt;&gt;"",scriv!L141,
IF(scriv!AF141&lt;&gt;"",$S$36,"none"))</f>
        <v>none</v>
      </c>
      <c r="T179" s="81" t="str">
        <f>IF(scriv!Q141&lt;&gt;"",scriv!Q141,"")</f>
        <v/>
      </c>
      <c r="U179" s="81" t="str">
        <f>IF(scriv!R141&lt;&gt;"",scriv!R141,"")</f>
        <v/>
      </c>
      <c r="V179" s="81" t="str">
        <f>IF(scriv!S141&lt;&gt;"",scriv!S141,"")</f>
        <v/>
      </c>
      <c r="W179" s="81" t="str">
        <f>IF(scriv!T141&lt;&gt;"",scriv!T141,"")</f>
        <v/>
      </c>
      <c r="X179" s="81" t="str">
        <f>IF($E179="",
( IF(scriv!AH141&lt;&gt;"", LEFT( scriv!AH141, FIND(",",scriv!AH141)-1) &amp; "=" &amp; $AH179 &amp; RIGHT( scriv!AH141, LEN(scriv!AH141) + 1 - FIND(",",scriv!AH141)),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IF(scriv!AI141&lt;&gt;"", LEFT( scriv!AI141, FIND(",",scriv!AI141)-1) &amp; "=" &amp; $AH179 &amp; RIGHT( scriv!AI141, LEN(scriv!AI141) + 1 - FIND(",",scriv!AI141)),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IF(scriv!AJ141&lt;&gt;"", LEFT( scriv!AJ141, FIND(",",scriv!AJ141)-1) &amp; "=" &amp; $AH179 &amp; RIGHT( scriv!AJ141, LEN(scriv!AJ141) + 1 - FIND(",",scriv!AJ141)),
  IF($Z$36&lt;&gt;"",LEFT( Z$36, FIND(",",Z$36)-1) &amp; "=" &amp; $AH179 &amp; RIGHT( Z$36, LEN(Z$36) + 1 - FIND(",",Z$36)),""))),
IF(scriv!O141&lt;&gt;"", LEFT( scriv!O141, FIND(",",scriv!O141)-1) &amp; "=" &amp; $AH179 &amp; RIGHT( scriv!O141, LEN(scriv!O141) + 1 - FIND(",",scriv!O141)),
LEFT( Z$37, FIND(",",Z$37)-1) &amp; "=" &amp; $AH179 &amp; RIGHT( Z$37, LEN(Z$37) + 1 - FIND(",",Z$37))))</f>
        <v>drawOpen=,1.2</v>
      </c>
      <c r="AA179" s="81" t="str">
        <f>IF($E179="",
( IF(scriv!AK141&lt;&gt;"", LEFT( scriv!AK141, FIND(",",scriv!AK141)-1) &amp; "=" &amp; $AH179 &amp; RIGHT( scriv!AK141, LEN(scriv!AK141) + 1 - FIND(",",scriv!AK141)),
  IF($AA$36&lt;&gt;"",LEFT( AA$36, FIND(",",AA$36)-1) &amp; "=" &amp; $AH179 &amp; RIGHT( AA$36, LEN(AA$36) + 1 - FIND(",",AA$36)),""))),
IF(scriv!P141&lt;&gt;"", LEFT( scriv!P141, FIND(",",scriv!P141)-1) &amp; "=" &amp; $AH179 &amp; RIGHT( scriv!P141, LEN(scriv!P141) + 1 - FIND(",",scriv!P141)),
LEFT( AA$37, FIND(",",AA$37)-1) &amp; "=" &amp; $AH179 &amp; RIGHT( AA$37, LEN(AA$37) + 1 - FIND(",",AA$37))))</f>
        <v>drawClose=,1.2</v>
      </c>
      <c r="AB179" s="167" t="str">
        <f t="shared" si="90"/>
        <v>noTitle</v>
      </c>
      <c r="AC179" s="167"/>
      <c r="AD179" s="45"/>
      <c r="AE179" s="168"/>
      <c r="AF179" s="169">
        <f>IF(D179="",scriv!B141,"")</f>
        <v>0</v>
      </c>
      <c r="AG179" s="170" t="str">
        <f t="shared" si="93"/>
        <v/>
      </c>
      <c r="AH179" s="169" t="str">
        <f t="shared" si="94"/>
        <v/>
      </c>
      <c r="AI179" s="169" t="str">
        <f t="shared" si="95"/>
        <v/>
      </c>
      <c r="AJ179" s="86">
        <f>ROUNDDOWN( (LEN(scriv!B141)+1) / 2, 0 )</f>
        <v>0</v>
      </c>
      <c r="AK179" s="82">
        <f t="shared" si="96"/>
        <v>0</v>
      </c>
      <c r="AL179" s="82" t="str">
        <f t="shared" si="97"/>
        <v>-</v>
      </c>
      <c r="AM179" s="82" t="str">
        <f t="shared" si="98"/>
        <v>-</v>
      </c>
      <c r="AN179" s="82" t="str">
        <f t="shared" si="99"/>
        <v>-</v>
      </c>
      <c r="AO179" s="82" t="str">
        <f t="shared" si="100"/>
        <v>-</v>
      </c>
      <c r="AP179" s="82" t="str">
        <f t="shared" si="101"/>
        <v>-</v>
      </c>
      <c r="AQ179" s="82" t="str">
        <f t="shared" si="102"/>
        <v>-</v>
      </c>
      <c r="AR179" s="82" t="str">
        <f t="shared" si="103"/>
        <v>-</v>
      </c>
      <c r="AT179" s="82">
        <f t="shared" si="104"/>
        <v>2</v>
      </c>
      <c r="AU179" s="82" t="str">
        <f ca="1">IF(    MAX(OFFSET(AL179,0,0,MATCH("-",AL179:AL$638,0))) = 0,"",
IFERROR(MAX(OFFSET(AL179,0,0,MATCH("-",AL179:AL$638,0))),""))</f>
        <v/>
      </c>
      <c r="AV179" s="82" t="str">
        <f ca="1">IF(    MAX(OFFSET(AM179,0,0,MATCH("-",AM179:AM$638,0))) = 0,"",
IFERROR(MAX(OFFSET(AM179,0,0,MATCH("-",AM179:AM$638,0))),""))</f>
        <v/>
      </c>
      <c r="AW179" s="82" t="str">
        <f ca="1">IF(    MAX(OFFSET(AN179,0,0,MATCH("-",AN179:AN$638,0))) = 0,"",
IFERROR(MAX(OFFSET(AN179,0,0,MATCH("-",AN179:AN$638,0))),""))</f>
        <v/>
      </c>
      <c r="AX179" s="82" t="str">
        <f ca="1">IF(    MAX(OFFSET(AO179,0,0,MATCH("-",AO179:AO$638,0))) = 0,"",
IFERROR(MAX(OFFSET(AO179,0,0,MATCH("-",AO179:AO$638,0))),""))</f>
        <v/>
      </c>
      <c r="AY179" s="82" t="str">
        <f ca="1">IF(    MAX(OFFSET(AP179,0,0,MATCH("-",AP179:AP$638,0))) = 0,"",
IFERROR(MAX(OFFSET(AP179,0,0,MATCH("-",AP179:AP$638,0))),""))</f>
        <v/>
      </c>
      <c r="AZ179" s="82" t="str">
        <f ca="1">IF(    MAX(OFFSET(AQ179,0,0,MATCH("-",AQ179:AQ$638,0))) = 0,"",
IFERROR(MAX(OFFSET(AQ179,0,0,MATCH("-",AQ179:AQ$638,0))),""))</f>
        <v/>
      </c>
      <c r="BA179" s="82" t="str">
        <f ca="1">IF(    MAX(OFFSET(AR179,0,0,MATCH("-",AR179:AR$638,0))) = 0,"",
IFERROR(MAX(OFFSET(AR179,0,0,MATCH("-",AR179:AR$638,0))),""))</f>
        <v/>
      </c>
      <c r="BB179" s="112">
        <f t="shared" ca="1" si="105"/>
        <v>-270</v>
      </c>
      <c r="BC179" s="111" t="str">
        <f t="shared" ca="1" si="106"/>
        <v>Radius</v>
      </c>
      <c r="BD179" s="112">
        <f t="shared" ca="1" si="107"/>
        <v>0</v>
      </c>
      <c r="BE179" s="111">
        <f t="shared" ca="1" si="108"/>
        <v>-150</v>
      </c>
      <c r="BF179" s="113" t="e">
        <f t="shared" ca="1" si="109"/>
        <v>#VALUE!</v>
      </c>
      <c r="BG179" s="113" t="e">
        <f t="shared" ca="1" si="110"/>
        <v>#VALUE!</v>
      </c>
      <c r="BH179" s="112">
        <f t="shared" ca="1" si="111"/>
        <v>2000</v>
      </c>
      <c r="BI179" s="112">
        <f t="shared" ca="1" si="112"/>
        <v>-150</v>
      </c>
      <c r="BJ179" s="157"/>
      <c r="BK179" s="157"/>
      <c r="BL179" s="158" t="str">
        <f>scriv!AM141</f>
        <v/>
      </c>
      <c r="BM179" s="157"/>
      <c r="BN179" s="157" t="str">
        <f t="shared" si="113"/>
        <v>node</v>
      </c>
      <c r="BO179" s="157"/>
      <c r="BP179" s="159">
        <f t="shared" ca="1" si="114"/>
        <v>0</v>
      </c>
      <c r="BQ179" s="159">
        <f t="shared" ca="1" si="115"/>
        <v>0</v>
      </c>
      <c r="BR179" s="159">
        <f t="shared" si="116"/>
        <v>1</v>
      </c>
      <c r="BS179" s="159" t="str">
        <f t="shared" si="117"/>
        <v>symbol</v>
      </c>
      <c r="BT179" s="157" t="str">
        <f ca="1">IF(scriv!V141&lt;&gt;"",scriv!V141,
IF(E179="",IFERROR(VLOOKUP(BL179,$AH$40:$BT$638,39,FALSE),$BT$36),
$BT$37))</f>
        <v>NodeSquare</v>
      </c>
      <c r="BU179" s="166">
        <f t="shared" ca="1" si="118"/>
        <v>2000</v>
      </c>
      <c r="BV179" s="166">
        <f t="shared" ca="1" si="119"/>
        <v>-150</v>
      </c>
      <c r="BW179" s="166">
        <f t="shared" ca="1" si="120"/>
        <v>0</v>
      </c>
      <c r="BX179" s="166">
        <f t="shared" ca="1" si="121"/>
        <v>0</v>
      </c>
      <c r="BY179" s="180" t="str">
        <f t="shared" si="122"/>
        <v/>
      </c>
      <c r="BZ179" s="180" t="str">
        <f t="shared" si="123"/>
        <v/>
      </c>
      <c r="CA179" s="81" t="str">
        <f>IF(scriv!E141&lt;&gt;"",scriv!E141,"")</f>
        <v/>
      </c>
      <c r="CB179" s="82">
        <f t="shared" si="92"/>
        <v>0</v>
      </c>
      <c r="CC179" s="82">
        <f t="shared" si="124"/>
        <v>0</v>
      </c>
      <c r="CD179" s="82" t="str">
        <f t="shared" si="125"/>
        <v>-</v>
      </c>
      <c r="CE179" s="82" t="str">
        <f t="shared" si="126"/>
        <v>-</v>
      </c>
      <c r="CF179" s="82" t="str">
        <f t="shared" si="127"/>
        <v>-</v>
      </c>
      <c r="CG179" s="82" t="str">
        <f t="shared" si="128"/>
        <v>-</v>
      </c>
      <c r="CH179" s="82" t="str">
        <f t="shared" si="129"/>
        <v>-</v>
      </c>
      <c r="CI179" s="82" t="str">
        <f t="shared" si="130"/>
        <v>-</v>
      </c>
      <c r="CJ179" s="82" t="str">
        <f t="shared" si="131"/>
        <v>-</v>
      </c>
      <c r="CK179" s="82" t="str">
        <f t="shared" si="132"/>
        <v>-</v>
      </c>
    </row>
    <row r="180" spans="1:89" s="82" customFormat="1" ht="18" customHeight="1">
      <c r="A180" s="81" t="str">
        <f>scriv!AL142</f>
        <v/>
      </c>
      <c r="B180" s="81" t="str">
        <f>IF(scriv!D142&lt;&gt;"",scriv!D142,"")</f>
        <v/>
      </c>
      <c r="C180" s="81" t="str">
        <f>IF( scriv!AP142&lt;&gt;"", IF(D180&lt;&gt;"","connection ","")&amp;scriv!AP142,IF(D180&lt;&gt;"","connection",""))</f>
        <v/>
      </c>
      <c r="D180" s="82" t="str">
        <f>scriv!AN142</f>
        <v/>
      </c>
      <c r="E180" s="82" t="str">
        <f>scriv!AO142</f>
        <v/>
      </c>
      <c r="F180" s="156">
        <f>ROW()</f>
        <v>180</v>
      </c>
      <c r="G180" s="288">
        <f>scriv!AC142</f>
        <v>0</v>
      </c>
      <c r="H180" s="288">
        <f>scriv!AD142</f>
        <v>0</v>
      </c>
      <c r="I180" s="81" t="str">
        <f>IF(scriv!AE142&lt;&gt;"",scriv!AE142,J180)</f>
        <v/>
      </c>
      <c r="J180" s="81" t="str">
        <f>IF(scriv!AF142&lt;&gt;"",scriv!AF142,"")</f>
        <v/>
      </c>
      <c r="K180" s="82" t="str">
        <f>IF(scriv!Y142&lt;&gt;"",scriv!Y142,$K$36)</f>
        <v>none</v>
      </c>
      <c r="L180" s="82">
        <f>IF(scriv!Z142&lt;&gt;"",scriv!Z142,$L$36)</f>
        <v>0</v>
      </c>
      <c r="M180" s="82" t="str">
        <f>IF(scriv!AA142&lt;&gt;"",scriv!AA142,$M$36)</f>
        <v>OpenClose</v>
      </c>
      <c r="N180" s="82">
        <f>IF(scriv!AB142&lt;&gt;"",scriv!AB142,$N$36)</f>
        <v>0</v>
      </c>
      <c r="O180" s="119" t="str">
        <f t="shared" si="91"/>
        <v/>
      </c>
      <c r="P180" s="81" t="str">
        <f>IF(scriv!I142&lt;&gt;"",scriv!I142,"")</f>
        <v/>
      </c>
      <c r="Q180" s="81" t="str">
        <f>IF(scriv!J142&lt;&gt;"",scriv!J142,"")</f>
        <v/>
      </c>
      <c r="R180" s="81">
        <f>IF(scriv!K142&lt;&gt;"",scriv!K142,
IF(I180&lt;&gt;"",1,$R$36))</f>
        <v>1</v>
      </c>
      <c r="S180" s="81" t="str">
        <f>IF(scriv!L142&lt;&gt;"",scriv!L142,
IF(scriv!AF142&lt;&gt;"",$S$36,"none"))</f>
        <v>none</v>
      </c>
      <c r="T180" s="81" t="str">
        <f>IF(scriv!Q142&lt;&gt;"",scriv!Q142,"")</f>
        <v/>
      </c>
      <c r="U180" s="81" t="str">
        <f>IF(scriv!R142&lt;&gt;"",scriv!R142,"")</f>
        <v/>
      </c>
      <c r="V180" s="81" t="str">
        <f>IF(scriv!S142&lt;&gt;"",scriv!S142,"")</f>
        <v/>
      </c>
      <c r="W180" s="81" t="str">
        <f>IF(scriv!T142&lt;&gt;"",scriv!T142,"")</f>
        <v/>
      </c>
      <c r="X180" s="81" t="str">
        <f>IF($E180="",
( IF(scriv!AH142&lt;&gt;"", LEFT( scriv!AH142, FIND(",",scriv!AH142)-1) &amp; "=" &amp; $AH180 &amp; RIGHT( scriv!AH142, LEN(scriv!AH142) + 1 - FIND(",",scriv!AH142)),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IF(scriv!AI142&lt;&gt;"", LEFT( scriv!AI142, FIND(",",scriv!AI142)-1) &amp; "=" &amp; $AH180 &amp; RIGHT( scriv!AI142, LEN(scriv!AI142) + 1 - FIND(",",scriv!AI142)),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IF(scriv!AJ142&lt;&gt;"", LEFT( scriv!AJ142, FIND(",",scriv!AJ142)-1) &amp; "=" &amp; $AH180 &amp; RIGHT( scriv!AJ142, LEN(scriv!AJ142) + 1 - FIND(",",scriv!AJ142)),
  IF($Z$36&lt;&gt;"",LEFT( Z$36, FIND(",",Z$36)-1) &amp; "=" &amp; $AH180 &amp; RIGHT( Z$36, LEN(Z$36) + 1 - FIND(",",Z$36)),""))),
IF(scriv!O142&lt;&gt;"", LEFT( scriv!O142, FIND(",",scriv!O142)-1) &amp; "=" &amp; $AH180 &amp; RIGHT( scriv!O142, LEN(scriv!O142) + 1 - FIND(",",scriv!O142)),
LEFT( Z$37, FIND(",",Z$37)-1) &amp; "=" &amp; $AH180 &amp; RIGHT( Z$37, LEN(Z$37) + 1 - FIND(",",Z$37))))</f>
        <v>drawOpen=,1.2</v>
      </c>
      <c r="AA180" s="81" t="str">
        <f>IF($E180="",
( IF(scriv!AK142&lt;&gt;"", LEFT( scriv!AK142, FIND(",",scriv!AK142)-1) &amp; "=" &amp; $AH180 &amp; RIGHT( scriv!AK142, LEN(scriv!AK142) + 1 - FIND(",",scriv!AK142)),
  IF($AA$36&lt;&gt;"",LEFT( AA$36, FIND(",",AA$36)-1) &amp; "=" &amp; $AH180 &amp; RIGHT( AA$36, LEN(AA$36) + 1 - FIND(",",AA$36)),""))),
IF(scriv!P142&lt;&gt;"", LEFT( scriv!P142, FIND(",",scriv!P142)-1) &amp; "=" &amp; $AH180 &amp; RIGHT( scriv!P142, LEN(scriv!P142) + 1 - FIND(",",scriv!P142)),
LEFT( AA$37, FIND(",",AA$37)-1) &amp; "=" &amp; $AH180 &amp; RIGHT( AA$37, LEN(AA$37) + 1 - FIND(",",AA$37))))</f>
        <v>drawClose=,1.2</v>
      </c>
      <c r="AB180" s="167" t="str">
        <f t="shared" si="90"/>
        <v>noTitle</v>
      </c>
      <c r="AC180" s="167"/>
      <c r="AD180" s="45"/>
      <c r="AE180" s="168"/>
      <c r="AF180" s="169">
        <f>IF(D180="",scriv!B142,"")</f>
        <v>0</v>
      </c>
      <c r="AG180" s="170" t="str">
        <f t="shared" si="93"/>
        <v/>
      </c>
      <c r="AH180" s="169" t="str">
        <f t="shared" si="94"/>
        <v/>
      </c>
      <c r="AI180" s="169" t="str">
        <f t="shared" si="95"/>
        <v/>
      </c>
      <c r="AJ180" s="86">
        <f>ROUNDDOWN( (LEN(scriv!B142)+1) / 2, 0 )</f>
        <v>0</v>
      </c>
      <c r="AK180" s="82">
        <f t="shared" si="96"/>
        <v>0</v>
      </c>
      <c r="AL180" s="82" t="str">
        <f t="shared" si="97"/>
        <v>-</v>
      </c>
      <c r="AM180" s="82" t="str">
        <f t="shared" si="98"/>
        <v>-</v>
      </c>
      <c r="AN180" s="82" t="str">
        <f t="shared" si="99"/>
        <v>-</v>
      </c>
      <c r="AO180" s="82" t="str">
        <f t="shared" si="100"/>
        <v>-</v>
      </c>
      <c r="AP180" s="82" t="str">
        <f t="shared" si="101"/>
        <v>-</v>
      </c>
      <c r="AQ180" s="82" t="str">
        <f t="shared" si="102"/>
        <v>-</v>
      </c>
      <c r="AR180" s="82" t="str">
        <f t="shared" si="103"/>
        <v>-</v>
      </c>
      <c r="AT180" s="82">
        <f t="shared" si="104"/>
        <v>2</v>
      </c>
      <c r="AU180" s="82" t="str">
        <f ca="1">IF(    MAX(OFFSET(AL180,0,0,MATCH("-",AL180:AL$638,0))) = 0,"",
IFERROR(MAX(OFFSET(AL180,0,0,MATCH("-",AL180:AL$638,0))),""))</f>
        <v/>
      </c>
      <c r="AV180" s="82" t="str">
        <f ca="1">IF(    MAX(OFFSET(AM180,0,0,MATCH("-",AM180:AM$638,0))) = 0,"",
IFERROR(MAX(OFFSET(AM180,0,0,MATCH("-",AM180:AM$638,0))),""))</f>
        <v/>
      </c>
      <c r="AW180" s="82" t="str">
        <f ca="1">IF(    MAX(OFFSET(AN180,0,0,MATCH("-",AN180:AN$638,0))) = 0,"",
IFERROR(MAX(OFFSET(AN180,0,0,MATCH("-",AN180:AN$638,0))),""))</f>
        <v/>
      </c>
      <c r="AX180" s="82" t="str">
        <f ca="1">IF(    MAX(OFFSET(AO180,0,0,MATCH("-",AO180:AO$638,0))) = 0,"",
IFERROR(MAX(OFFSET(AO180,0,0,MATCH("-",AO180:AO$638,0))),""))</f>
        <v/>
      </c>
      <c r="AY180" s="82" t="str">
        <f ca="1">IF(    MAX(OFFSET(AP180,0,0,MATCH("-",AP180:AP$638,0))) = 0,"",
IFERROR(MAX(OFFSET(AP180,0,0,MATCH("-",AP180:AP$638,0))),""))</f>
        <v/>
      </c>
      <c r="AZ180" s="82" t="str">
        <f ca="1">IF(    MAX(OFFSET(AQ180,0,0,MATCH("-",AQ180:AQ$638,0))) = 0,"",
IFERROR(MAX(OFFSET(AQ180,0,0,MATCH("-",AQ180:AQ$638,0))),""))</f>
        <v/>
      </c>
      <c r="BA180" s="82" t="str">
        <f ca="1">IF(    MAX(OFFSET(AR180,0,0,MATCH("-",AR180:AR$638,0))) = 0,"",
IFERROR(MAX(OFFSET(AR180,0,0,MATCH("-",AR180:AR$638,0))),""))</f>
        <v/>
      </c>
      <c r="BB180" s="112">
        <f t="shared" ca="1" si="105"/>
        <v>-270</v>
      </c>
      <c r="BC180" s="111" t="str">
        <f t="shared" ca="1" si="106"/>
        <v>Radius</v>
      </c>
      <c r="BD180" s="112">
        <f t="shared" ca="1" si="107"/>
        <v>0</v>
      </c>
      <c r="BE180" s="111">
        <f t="shared" ca="1" si="108"/>
        <v>-150</v>
      </c>
      <c r="BF180" s="113" t="e">
        <f t="shared" ca="1" si="109"/>
        <v>#VALUE!</v>
      </c>
      <c r="BG180" s="113" t="e">
        <f t="shared" ca="1" si="110"/>
        <v>#VALUE!</v>
      </c>
      <c r="BH180" s="112">
        <f t="shared" ca="1" si="111"/>
        <v>2000</v>
      </c>
      <c r="BI180" s="112">
        <f t="shared" ca="1" si="112"/>
        <v>-150</v>
      </c>
      <c r="BJ180" s="157"/>
      <c r="BK180" s="157"/>
      <c r="BL180" s="158" t="str">
        <f>scriv!AM142</f>
        <v/>
      </c>
      <c r="BM180" s="157"/>
      <c r="BN180" s="157" t="str">
        <f t="shared" si="113"/>
        <v>node</v>
      </c>
      <c r="BO180" s="157"/>
      <c r="BP180" s="159">
        <f t="shared" ca="1" si="114"/>
        <v>0</v>
      </c>
      <c r="BQ180" s="159">
        <f t="shared" ca="1" si="115"/>
        <v>0</v>
      </c>
      <c r="BR180" s="159">
        <f t="shared" si="116"/>
        <v>1</v>
      </c>
      <c r="BS180" s="159" t="str">
        <f t="shared" si="117"/>
        <v>symbol</v>
      </c>
      <c r="BT180" s="157" t="str">
        <f ca="1">IF(scriv!V142&lt;&gt;"",scriv!V142,
IF(E180="",IFERROR(VLOOKUP(BL180,$AH$40:$BT$638,39,FALSE),$BT$36),
$BT$37))</f>
        <v>NodeSquare</v>
      </c>
      <c r="BU180" s="166">
        <f t="shared" ca="1" si="118"/>
        <v>2000</v>
      </c>
      <c r="BV180" s="166">
        <f t="shared" ca="1" si="119"/>
        <v>-150</v>
      </c>
      <c r="BW180" s="166">
        <f t="shared" ca="1" si="120"/>
        <v>0</v>
      </c>
      <c r="BX180" s="166">
        <f t="shared" ca="1" si="121"/>
        <v>0</v>
      </c>
      <c r="BY180" s="180" t="str">
        <f t="shared" si="122"/>
        <v/>
      </c>
      <c r="BZ180" s="180" t="str">
        <f t="shared" si="123"/>
        <v/>
      </c>
      <c r="CA180" s="81" t="str">
        <f>IF(scriv!E142&lt;&gt;"",scriv!E142,"")</f>
        <v/>
      </c>
      <c r="CB180" s="82">
        <f t="shared" si="92"/>
        <v>0</v>
      </c>
      <c r="CC180" s="82">
        <f t="shared" si="124"/>
        <v>0</v>
      </c>
      <c r="CD180" s="82" t="str">
        <f t="shared" si="125"/>
        <v>-</v>
      </c>
      <c r="CE180" s="82" t="str">
        <f t="shared" si="126"/>
        <v>-</v>
      </c>
      <c r="CF180" s="82" t="str">
        <f t="shared" si="127"/>
        <v>-</v>
      </c>
      <c r="CG180" s="82" t="str">
        <f t="shared" si="128"/>
        <v>-</v>
      </c>
      <c r="CH180" s="82" t="str">
        <f t="shared" si="129"/>
        <v>-</v>
      </c>
      <c r="CI180" s="82" t="str">
        <f t="shared" si="130"/>
        <v>-</v>
      </c>
      <c r="CJ180" s="82" t="str">
        <f t="shared" si="131"/>
        <v>-</v>
      </c>
      <c r="CK180" s="82" t="str">
        <f t="shared" si="132"/>
        <v>-</v>
      </c>
    </row>
    <row r="181" spans="1:89" s="82" customFormat="1" ht="18" customHeight="1">
      <c r="A181" s="81" t="str">
        <f>scriv!AL143</f>
        <v/>
      </c>
      <c r="B181" s="81" t="str">
        <f>IF(scriv!D143&lt;&gt;"",scriv!D143,"")</f>
        <v/>
      </c>
      <c r="C181" s="81" t="str">
        <f>IF( scriv!AP143&lt;&gt;"", IF(D181&lt;&gt;"","connection ","")&amp;scriv!AP143,IF(D181&lt;&gt;"","connection",""))</f>
        <v/>
      </c>
      <c r="D181" s="82" t="str">
        <f>scriv!AN143</f>
        <v/>
      </c>
      <c r="E181" s="82" t="str">
        <f>scriv!AO143</f>
        <v/>
      </c>
      <c r="F181" s="156">
        <f>ROW()</f>
        <v>181</v>
      </c>
      <c r="G181" s="288">
        <f>scriv!AC143</f>
        <v>0</v>
      </c>
      <c r="H181" s="288">
        <f>scriv!AD143</f>
        <v>0</v>
      </c>
      <c r="I181" s="81" t="str">
        <f>IF(scriv!AE143&lt;&gt;"",scriv!AE143,J181)</f>
        <v/>
      </c>
      <c r="J181" s="81" t="str">
        <f>IF(scriv!AF143&lt;&gt;"",scriv!AF143,"")</f>
        <v/>
      </c>
      <c r="K181" s="82" t="str">
        <f>IF(scriv!Y143&lt;&gt;"",scriv!Y143,$K$36)</f>
        <v>none</v>
      </c>
      <c r="L181" s="82">
        <f>IF(scriv!Z143&lt;&gt;"",scriv!Z143,$L$36)</f>
        <v>0</v>
      </c>
      <c r="M181" s="82" t="str">
        <f>IF(scriv!AA143&lt;&gt;"",scriv!AA143,$M$36)</f>
        <v>OpenClose</v>
      </c>
      <c r="N181" s="82">
        <f>IF(scriv!AB143&lt;&gt;"",scriv!AB143,$N$36)</f>
        <v>0</v>
      </c>
      <c r="O181" s="119" t="str">
        <f t="shared" si="91"/>
        <v/>
      </c>
      <c r="P181" s="81" t="str">
        <f>IF(scriv!I143&lt;&gt;"",scriv!I143,"")</f>
        <v/>
      </c>
      <c r="Q181" s="81" t="str">
        <f>IF(scriv!J143&lt;&gt;"",scriv!J143,"")</f>
        <v/>
      </c>
      <c r="R181" s="81">
        <f>IF(scriv!K143&lt;&gt;"",scriv!K143,
IF(I181&lt;&gt;"",1,$R$36))</f>
        <v>1</v>
      </c>
      <c r="S181" s="81" t="str">
        <f>IF(scriv!L143&lt;&gt;"",scriv!L143,
IF(scriv!AF143&lt;&gt;"",$S$36,"none"))</f>
        <v>none</v>
      </c>
      <c r="T181" s="81" t="str">
        <f>IF(scriv!Q143&lt;&gt;"",scriv!Q143,"")</f>
        <v/>
      </c>
      <c r="U181" s="81" t="str">
        <f>IF(scriv!R143&lt;&gt;"",scriv!R143,"")</f>
        <v/>
      </c>
      <c r="V181" s="81" t="str">
        <f>IF(scriv!S143&lt;&gt;"",scriv!S143,"")</f>
        <v/>
      </c>
      <c r="W181" s="81" t="str">
        <f>IF(scriv!T143&lt;&gt;"",scriv!T143,"")</f>
        <v/>
      </c>
      <c r="X181" s="81" t="str">
        <f>IF($E181="",
( IF(scriv!AH143&lt;&gt;"", LEFT( scriv!AH143, FIND(",",scriv!AH143)-1) &amp; "=" &amp; $AH181 &amp; RIGHT( scriv!AH143, LEN(scriv!AH143) + 1 - FIND(",",scriv!AH143)),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IF(scriv!AI143&lt;&gt;"", LEFT( scriv!AI143, FIND(",",scriv!AI143)-1) &amp; "=" &amp; $AH181 &amp; RIGHT( scriv!AI143, LEN(scriv!AI143) + 1 - FIND(",",scriv!AI143)),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IF(scriv!AJ143&lt;&gt;"", LEFT( scriv!AJ143, FIND(",",scriv!AJ143)-1) &amp; "=" &amp; $AH181 &amp; RIGHT( scriv!AJ143, LEN(scriv!AJ143) + 1 - FIND(",",scriv!AJ143)),
  IF($Z$36&lt;&gt;"",LEFT( Z$36, FIND(",",Z$36)-1) &amp; "=" &amp; $AH181 &amp; RIGHT( Z$36, LEN(Z$36) + 1 - FIND(",",Z$36)),""))),
IF(scriv!O143&lt;&gt;"", LEFT( scriv!O143, FIND(",",scriv!O143)-1) &amp; "=" &amp; $AH181 &amp; RIGHT( scriv!O143, LEN(scriv!O143) + 1 - FIND(",",scriv!O143)),
LEFT( Z$37, FIND(",",Z$37)-1) &amp; "=" &amp; $AH181 &amp; RIGHT( Z$37, LEN(Z$37) + 1 - FIND(",",Z$37))))</f>
        <v>drawOpen=,1.2</v>
      </c>
      <c r="AA181" s="81" t="str">
        <f>IF($E181="",
( IF(scriv!AK143&lt;&gt;"", LEFT( scriv!AK143, FIND(",",scriv!AK143)-1) &amp; "=" &amp; $AH181 &amp; RIGHT( scriv!AK143, LEN(scriv!AK143) + 1 - FIND(",",scriv!AK143)),
  IF($AA$36&lt;&gt;"",LEFT( AA$36, FIND(",",AA$36)-1) &amp; "=" &amp; $AH181 &amp; RIGHT( AA$36, LEN(AA$36) + 1 - FIND(",",AA$36)),""))),
IF(scriv!P143&lt;&gt;"", LEFT( scriv!P143, FIND(",",scriv!P143)-1) &amp; "=" &amp; $AH181 &amp; RIGHT( scriv!P143, LEN(scriv!P143) + 1 - FIND(",",scriv!P143)),
LEFT( AA$37, FIND(",",AA$37)-1) &amp; "=" &amp; $AH181 &amp; RIGHT( AA$37, LEN(AA$37) + 1 - FIND(",",AA$37))))</f>
        <v>drawClose=,1.2</v>
      </c>
      <c r="AB181" s="167" t="str">
        <f t="shared" si="90"/>
        <v>noTitle</v>
      </c>
      <c r="AC181" s="167"/>
      <c r="AD181" s="45"/>
      <c r="AE181" s="168"/>
      <c r="AF181" s="169">
        <f>IF(D181="",scriv!B143,"")</f>
        <v>0</v>
      </c>
      <c r="AG181" s="170" t="str">
        <f t="shared" si="93"/>
        <v/>
      </c>
      <c r="AH181" s="169" t="str">
        <f t="shared" si="94"/>
        <v/>
      </c>
      <c r="AI181" s="169" t="str">
        <f t="shared" si="95"/>
        <v/>
      </c>
      <c r="AJ181" s="86">
        <f>ROUNDDOWN( (LEN(scriv!B143)+1) / 2, 0 )</f>
        <v>0</v>
      </c>
      <c r="AK181" s="82">
        <f t="shared" si="96"/>
        <v>0</v>
      </c>
      <c r="AL181" s="82" t="str">
        <f t="shared" si="97"/>
        <v>-</v>
      </c>
      <c r="AM181" s="82" t="str">
        <f t="shared" si="98"/>
        <v>-</v>
      </c>
      <c r="AN181" s="82" t="str">
        <f t="shared" si="99"/>
        <v>-</v>
      </c>
      <c r="AO181" s="82" t="str">
        <f t="shared" si="100"/>
        <v>-</v>
      </c>
      <c r="AP181" s="82" t="str">
        <f t="shared" si="101"/>
        <v>-</v>
      </c>
      <c r="AQ181" s="82" t="str">
        <f t="shared" si="102"/>
        <v>-</v>
      </c>
      <c r="AR181" s="82" t="str">
        <f t="shared" si="103"/>
        <v>-</v>
      </c>
      <c r="AT181" s="82">
        <f t="shared" si="104"/>
        <v>2</v>
      </c>
      <c r="AU181" s="82" t="str">
        <f ca="1">IF(    MAX(OFFSET(AL181,0,0,MATCH("-",AL181:AL$638,0))) = 0,"",
IFERROR(MAX(OFFSET(AL181,0,0,MATCH("-",AL181:AL$638,0))),""))</f>
        <v/>
      </c>
      <c r="AV181" s="82" t="str">
        <f ca="1">IF(    MAX(OFFSET(AM181,0,0,MATCH("-",AM181:AM$638,0))) = 0,"",
IFERROR(MAX(OFFSET(AM181,0,0,MATCH("-",AM181:AM$638,0))),""))</f>
        <v/>
      </c>
      <c r="AW181" s="82" t="str">
        <f ca="1">IF(    MAX(OFFSET(AN181,0,0,MATCH("-",AN181:AN$638,0))) = 0,"",
IFERROR(MAX(OFFSET(AN181,0,0,MATCH("-",AN181:AN$638,0))),""))</f>
        <v/>
      </c>
      <c r="AX181" s="82" t="str">
        <f ca="1">IF(    MAX(OFFSET(AO181,0,0,MATCH("-",AO181:AO$638,0))) = 0,"",
IFERROR(MAX(OFFSET(AO181,0,0,MATCH("-",AO181:AO$638,0))),""))</f>
        <v/>
      </c>
      <c r="AY181" s="82" t="str">
        <f ca="1">IF(    MAX(OFFSET(AP181,0,0,MATCH("-",AP181:AP$638,0))) = 0,"",
IFERROR(MAX(OFFSET(AP181,0,0,MATCH("-",AP181:AP$638,0))),""))</f>
        <v/>
      </c>
      <c r="AZ181" s="82" t="str">
        <f ca="1">IF(    MAX(OFFSET(AQ181,0,0,MATCH("-",AQ181:AQ$638,0))) = 0,"",
IFERROR(MAX(OFFSET(AQ181,0,0,MATCH("-",AQ181:AQ$638,0))),""))</f>
        <v/>
      </c>
      <c r="BA181" s="82" t="str">
        <f ca="1">IF(    MAX(OFFSET(AR181,0,0,MATCH("-",AR181:AR$638,0))) = 0,"",
IFERROR(MAX(OFFSET(AR181,0,0,MATCH("-",AR181:AR$638,0))),""))</f>
        <v/>
      </c>
      <c r="BB181" s="112">
        <f t="shared" ca="1" si="105"/>
        <v>-270</v>
      </c>
      <c r="BC181" s="111" t="str">
        <f t="shared" ca="1" si="106"/>
        <v>Radius</v>
      </c>
      <c r="BD181" s="112">
        <f t="shared" ca="1" si="107"/>
        <v>0</v>
      </c>
      <c r="BE181" s="111">
        <f t="shared" ca="1" si="108"/>
        <v>-150</v>
      </c>
      <c r="BF181" s="113" t="e">
        <f t="shared" ca="1" si="109"/>
        <v>#VALUE!</v>
      </c>
      <c r="BG181" s="113" t="e">
        <f t="shared" ca="1" si="110"/>
        <v>#VALUE!</v>
      </c>
      <c r="BH181" s="112">
        <f t="shared" ca="1" si="111"/>
        <v>2000</v>
      </c>
      <c r="BI181" s="112">
        <f t="shared" ca="1" si="112"/>
        <v>-150</v>
      </c>
      <c r="BJ181" s="157"/>
      <c r="BK181" s="157"/>
      <c r="BL181" s="158" t="str">
        <f>scriv!AM143</f>
        <v/>
      </c>
      <c r="BM181" s="157"/>
      <c r="BN181" s="157" t="str">
        <f t="shared" si="113"/>
        <v>node</v>
      </c>
      <c r="BO181" s="157"/>
      <c r="BP181" s="159">
        <f t="shared" ca="1" si="114"/>
        <v>0</v>
      </c>
      <c r="BQ181" s="159">
        <f t="shared" ca="1" si="115"/>
        <v>0</v>
      </c>
      <c r="BR181" s="159">
        <f t="shared" si="116"/>
        <v>1</v>
      </c>
      <c r="BS181" s="159" t="str">
        <f t="shared" si="117"/>
        <v>symbol</v>
      </c>
      <c r="BT181" s="157" t="str">
        <f ca="1">IF(scriv!V143&lt;&gt;"",scriv!V143,
IF(E181="",IFERROR(VLOOKUP(BL181,$AH$40:$BT$638,39,FALSE),$BT$36),
$BT$37))</f>
        <v>NodeSquare</v>
      </c>
      <c r="BU181" s="166">
        <f t="shared" ca="1" si="118"/>
        <v>2000</v>
      </c>
      <c r="BV181" s="166">
        <f t="shared" ca="1" si="119"/>
        <v>-150</v>
      </c>
      <c r="BW181" s="166">
        <f t="shared" ca="1" si="120"/>
        <v>0</v>
      </c>
      <c r="BX181" s="166">
        <f t="shared" ca="1" si="121"/>
        <v>0</v>
      </c>
      <c r="BY181" s="180" t="str">
        <f t="shared" si="122"/>
        <v/>
      </c>
      <c r="BZ181" s="180" t="str">
        <f t="shared" si="123"/>
        <v/>
      </c>
      <c r="CA181" s="81" t="str">
        <f>IF(scriv!E143&lt;&gt;"",scriv!E143,"")</f>
        <v/>
      </c>
      <c r="CB181" s="82">
        <f t="shared" si="92"/>
        <v>0</v>
      </c>
      <c r="CC181" s="82">
        <f t="shared" si="124"/>
        <v>0</v>
      </c>
      <c r="CD181" s="82" t="str">
        <f t="shared" si="125"/>
        <v>-</v>
      </c>
      <c r="CE181" s="82" t="str">
        <f t="shared" si="126"/>
        <v>-</v>
      </c>
      <c r="CF181" s="82" t="str">
        <f t="shared" si="127"/>
        <v>-</v>
      </c>
      <c r="CG181" s="82" t="str">
        <f t="shared" si="128"/>
        <v>-</v>
      </c>
      <c r="CH181" s="82" t="str">
        <f t="shared" si="129"/>
        <v>-</v>
      </c>
      <c r="CI181" s="82" t="str">
        <f t="shared" si="130"/>
        <v>-</v>
      </c>
      <c r="CJ181" s="82" t="str">
        <f t="shared" si="131"/>
        <v>-</v>
      </c>
      <c r="CK181" s="82" t="str">
        <f t="shared" si="132"/>
        <v>-</v>
      </c>
    </row>
    <row r="182" spans="1:89" s="82" customFormat="1" ht="18" customHeight="1">
      <c r="A182" s="81" t="str">
        <f>scriv!AL144</f>
        <v/>
      </c>
      <c r="B182" s="81" t="str">
        <f>IF(scriv!D144&lt;&gt;"",scriv!D144,"")</f>
        <v/>
      </c>
      <c r="C182" s="81" t="str">
        <f>IF( scriv!AP144&lt;&gt;"", IF(D182&lt;&gt;"","connection ","")&amp;scriv!AP144,IF(D182&lt;&gt;"","connection",""))</f>
        <v/>
      </c>
      <c r="D182" s="82" t="str">
        <f>scriv!AN144</f>
        <v/>
      </c>
      <c r="E182" s="82" t="str">
        <f>scriv!AO144</f>
        <v/>
      </c>
      <c r="F182" s="156">
        <f>ROW()</f>
        <v>182</v>
      </c>
      <c r="G182" s="288">
        <f>scriv!AC144</f>
        <v>0</v>
      </c>
      <c r="H182" s="288">
        <f>scriv!AD144</f>
        <v>0</v>
      </c>
      <c r="I182" s="81" t="str">
        <f>IF(scriv!AE144&lt;&gt;"",scriv!AE144,J182)</f>
        <v/>
      </c>
      <c r="J182" s="81" t="str">
        <f>IF(scriv!AF144&lt;&gt;"",scriv!AF144,"")</f>
        <v/>
      </c>
      <c r="K182" s="82" t="str">
        <f>IF(scriv!Y144&lt;&gt;"",scriv!Y144,$K$36)</f>
        <v>none</v>
      </c>
      <c r="L182" s="82">
        <f>IF(scriv!Z144&lt;&gt;"",scriv!Z144,$L$36)</f>
        <v>0</v>
      </c>
      <c r="M182" s="82" t="str">
        <f>IF(scriv!AA144&lt;&gt;"",scriv!AA144,$M$36)</f>
        <v>OpenClose</v>
      </c>
      <c r="N182" s="82">
        <f>IF(scriv!AB144&lt;&gt;"",scriv!AB144,$N$36)</f>
        <v>0</v>
      </c>
      <c r="O182" s="119" t="str">
        <f t="shared" si="91"/>
        <v/>
      </c>
      <c r="P182" s="81" t="str">
        <f>IF(scriv!I144&lt;&gt;"",scriv!I144,"")</f>
        <v/>
      </c>
      <c r="Q182" s="81" t="str">
        <f>IF(scriv!J144&lt;&gt;"",scriv!J144,"")</f>
        <v/>
      </c>
      <c r="R182" s="81">
        <f>IF(scriv!K144&lt;&gt;"",scriv!K144,
IF(I182&lt;&gt;"",1,$R$36))</f>
        <v>1</v>
      </c>
      <c r="S182" s="81" t="str">
        <f>IF(scriv!L144&lt;&gt;"",scriv!L144,
IF(scriv!AF144&lt;&gt;"",$S$36,"none"))</f>
        <v>none</v>
      </c>
      <c r="T182" s="81" t="str">
        <f>IF(scriv!Q144&lt;&gt;"",scriv!Q144,"")</f>
        <v/>
      </c>
      <c r="U182" s="81" t="str">
        <f>IF(scriv!R144&lt;&gt;"",scriv!R144,"")</f>
        <v/>
      </c>
      <c r="V182" s="81" t="str">
        <f>IF(scriv!S144&lt;&gt;"",scriv!S144,"")</f>
        <v/>
      </c>
      <c r="W182" s="81" t="str">
        <f>IF(scriv!T144&lt;&gt;"",scriv!T144,"")</f>
        <v/>
      </c>
      <c r="X182" s="81" t="str">
        <f>IF($E182="",
( IF(scriv!AH144&lt;&gt;"", LEFT( scriv!AH144, FIND(",",scriv!AH144)-1) &amp; "=" &amp; $AH182 &amp; RIGHT( scriv!AH144, LEN(scriv!AH144) + 1 - FIND(",",scriv!AH144)),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IF(scriv!AI144&lt;&gt;"", LEFT( scriv!AI144, FIND(",",scriv!AI144)-1) &amp; "=" &amp; $AH182 &amp; RIGHT( scriv!AI144, LEN(scriv!AI144) + 1 - FIND(",",scriv!AI144)),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IF(scriv!AJ144&lt;&gt;"", LEFT( scriv!AJ144, FIND(",",scriv!AJ144)-1) &amp; "=" &amp; $AH182 &amp; RIGHT( scriv!AJ144, LEN(scriv!AJ144) + 1 - FIND(",",scriv!AJ144)),
  IF($Z$36&lt;&gt;"",LEFT( Z$36, FIND(",",Z$36)-1) &amp; "=" &amp; $AH182 &amp; RIGHT( Z$36, LEN(Z$36) + 1 - FIND(",",Z$36)),""))),
IF(scriv!O144&lt;&gt;"", LEFT( scriv!O144, FIND(",",scriv!O144)-1) &amp; "=" &amp; $AH182 &amp; RIGHT( scriv!O144, LEN(scriv!O144) + 1 - FIND(",",scriv!O144)),
LEFT( Z$37, FIND(",",Z$37)-1) &amp; "=" &amp; $AH182 &amp; RIGHT( Z$37, LEN(Z$37) + 1 - FIND(",",Z$37))))</f>
        <v>drawOpen=,1.2</v>
      </c>
      <c r="AA182" s="81" t="str">
        <f>IF($E182="",
( IF(scriv!AK144&lt;&gt;"", LEFT( scriv!AK144, FIND(",",scriv!AK144)-1) &amp; "=" &amp; $AH182 &amp; RIGHT( scriv!AK144, LEN(scriv!AK144) + 1 - FIND(",",scriv!AK144)),
  IF($AA$36&lt;&gt;"",LEFT( AA$36, FIND(",",AA$36)-1) &amp; "=" &amp; $AH182 &amp; RIGHT( AA$36, LEN(AA$36) + 1 - FIND(",",AA$36)),""))),
IF(scriv!P144&lt;&gt;"", LEFT( scriv!P144, FIND(",",scriv!P144)-1) &amp; "=" &amp; $AH182 &amp; RIGHT( scriv!P144, LEN(scriv!P144) + 1 - FIND(",",scriv!P144)),
LEFT( AA$37, FIND(",",AA$37)-1) &amp; "=" &amp; $AH182 &amp; RIGHT( AA$37, LEN(AA$37) + 1 - FIND(",",AA$37))))</f>
        <v>drawClose=,1.2</v>
      </c>
      <c r="AB182" s="167" t="str">
        <f t="shared" si="90"/>
        <v>noTitle</v>
      </c>
      <c r="AC182" s="167"/>
      <c r="AD182" s="45"/>
      <c r="AE182" s="168"/>
      <c r="AF182" s="169">
        <f>IF(D182="",scriv!B144,"")</f>
        <v>0</v>
      </c>
      <c r="AG182" s="170" t="str">
        <f t="shared" si="93"/>
        <v/>
      </c>
      <c r="AH182" s="169" t="str">
        <f t="shared" si="94"/>
        <v/>
      </c>
      <c r="AI182" s="169" t="str">
        <f t="shared" si="95"/>
        <v/>
      </c>
      <c r="AJ182" s="86">
        <f>ROUNDDOWN( (LEN(scriv!B144)+1) / 2, 0 )</f>
        <v>0</v>
      </c>
      <c r="AK182" s="82">
        <f t="shared" si="96"/>
        <v>0</v>
      </c>
      <c r="AL182" s="82" t="str">
        <f t="shared" si="97"/>
        <v>-</v>
      </c>
      <c r="AM182" s="82" t="str">
        <f t="shared" si="98"/>
        <v>-</v>
      </c>
      <c r="AN182" s="82" t="str">
        <f t="shared" si="99"/>
        <v>-</v>
      </c>
      <c r="AO182" s="82" t="str">
        <f t="shared" si="100"/>
        <v>-</v>
      </c>
      <c r="AP182" s="82" t="str">
        <f t="shared" si="101"/>
        <v>-</v>
      </c>
      <c r="AQ182" s="82" t="str">
        <f t="shared" si="102"/>
        <v>-</v>
      </c>
      <c r="AR182" s="82" t="str">
        <f t="shared" si="103"/>
        <v>-</v>
      </c>
      <c r="AT182" s="82">
        <f t="shared" si="104"/>
        <v>2</v>
      </c>
      <c r="AU182" s="82" t="str">
        <f ca="1">IF(    MAX(OFFSET(AL182,0,0,MATCH("-",AL182:AL$638,0))) = 0,"",
IFERROR(MAX(OFFSET(AL182,0,0,MATCH("-",AL182:AL$638,0))),""))</f>
        <v/>
      </c>
      <c r="AV182" s="82" t="str">
        <f ca="1">IF(    MAX(OFFSET(AM182,0,0,MATCH("-",AM182:AM$638,0))) = 0,"",
IFERROR(MAX(OFFSET(AM182,0,0,MATCH("-",AM182:AM$638,0))),""))</f>
        <v/>
      </c>
      <c r="AW182" s="82" t="str">
        <f ca="1">IF(    MAX(OFFSET(AN182,0,0,MATCH("-",AN182:AN$638,0))) = 0,"",
IFERROR(MAX(OFFSET(AN182,0,0,MATCH("-",AN182:AN$638,0))),""))</f>
        <v/>
      </c>
      <c r="AX182" s="82" t="str">
        <f ca="1">IF(    MAX(OFFSET(AO182,0,0,MATCH("-",AO182:AO$638,0))) = 0,"",
IFERROR(MAX(OFFSET(AO182,0,0,MATCH("-",AO182:AO$638,0))),""))</f>
        <v/>
      </c>
      <c r="AY182" s="82" t="str">
        <f ca="1">IF(    MAX(OFFSET(AP182,0,0,MATCH("-",AP182:AP$638,0))) = 0,"",
IFERROR(MAX(OFFSET(AP182,0,0,MATCH("-",AP182:AP$638,0))),""))</f>
        <v/>
      </c>
      <c r="AZ182" s="82" t="str">
        <f ca="1">IF(    MAX(OFFSET(AQ182,0,0,MATCH("-",AQ182:AQ$638,0))) = 0,"",
IFERROR(MAX(OFFSET(AQ182,0,0,MATCH("-",AQ182:AQ$638,0))),""))</f>
        <v/>
      </c>
      <c r="BA182" s="82" t="str">
        <f ca="1">IF(    MAX(OFFSET(AR182,0,0,MATCH("-",AR182:AR$638,0))) = 0,"",
IFERROR(MAX(OFFSET(AR182,0,0,MATCH("-",AR182:AR$638,0))),""))</f>
        <v/>
      </c>
      <c r="BB182" s="112">
        <f t="shared" ca="1" si="105"/>
        <v>-270</v>
      </c>
      <c r="BC182" s="111" t="str">
        <f t="shared" ca="1" si="106"/>
        <v>Radius</v>
      </c>
      <c r="BD182" s="112">
        <f t="shared" ca="1" si="107"/>
        <v>0</v>
      </c>
      <c r="BE182" s="111">
        <f t="shared" ca="1" si="108"/>
        <v>-150</v>
      </c>
      <c r="BF182" s="113" t="e">
        <f t="shared" ca="1" si="109"/>
        <v>#VALUE!</v>
      </c>
      <c r="BG182" s="113" t="e">
        <f t="shared" ca="1" si="110"/>
        <v>#VALUE!</v>
      </c>
      <c r="BH182" s="112">
        <f t="shared" ca="1" si="111"/>
        <v>2000</v>
      </c>
      <c r="BI182" s="112">
        <f t="shared" ca="1" si="112"/>
        <v>-150</v>
      </c>
      <c r="BJ182" s="157"/>
      <c r="BK182" s="157"/>
      <c r="BL182" s="158" t="str">
        <f>scriv!AM144</f>
        <v/>
      </c>
      <c r="BM182" s="157"/>
      <c r="BN182" s="157" t="str">
        <f t="shared" si="113"/>
        <v>node</v>
      </c>
      <c r="BO182" s="157"/>
      <c r="BP182" s="159">
        <f t="shared" ca="1" si="114"/>
        <v>0</v>
      </c>
      <c r="BQ182" s="159">
        <f t="shared" ca="1" si="115"/>
        <v>0</v>
      </c>
      <c r="BR182" s="159">
        <f t="shared" si="116"/>
        <v>1</v>
      </c>
      <c r="BS182" s="159" t="str">
        <f t="shared" si="117"/>
        <v>symbol</v>
      </c>
      <c r="BT182" s="157" t="str">
        <f ca="1">IF(scriv!V144&lt;&gt;"",scriv!V144,
IF(E182="",IFERROR(VLOOKUP(BL182,$AH$40:$BT$638,39,FALSE),$BT$36),
$BT$37))</f>
        <v>NodeSquare</v>
      </c>
      <c r="BU182" s="166">
        <f t="shared" ca="1" si="118"/>
        <v>2000</v>
      </c>
      <c r="BV182" s="166">
        <f t="shared" ca="1" si="119"/>
        <v>-150</v>
      </c>
      <c r="BW182" s="166">
        <f t="shared" ca="1" si="120"/>
        <v>0</v>
      </c>
      <c r="BX182" s="166">
        <f t="shared" ca="1" si="121"/>
        <v>0</v>
      </c>
      <c r="BY182" s="180" t="str">
        <f t="shared" si="122"/>
        <v/>
      </c>
      <c r="BZ182" s="180" t="str">
        <f t="shared" si="123"/>
        <v/>
      </c>
      <c r="CA182" s="81" t="str">
        <f>IF(scriv!E144&lt;&gt;"",scriv!E144,"")</f>
        <v/>
      </c>
      <c r="CB182" s="82">
        <f t="shared" si="92"/>
        <v>0</v>
      </c>
      <c r="CC182" s="82">
        <f t="shared" si="124"/>
        <v>0</v>
      </c>
      <c r="CD182" s="82" t="str">
        <f t="shared" si="125"/>
        <v>-</v>
      </c>
      <c r="CE182" s="82" t="str">
        <f t="shared" si="126"/>
        <v>-</v>
      </c>
      <c r="CF182" s="82" t="str">
        <f t="shared" si="127"/>
        <v>-</v>
      </c>
      <c r="CG182" s="82" t="str">
        <f t="shared" si="128"/>
        <v>-</v>
      </c>
      <c r="CH182" s="82" t="str">
        <f t="shared" si="129"/>
        <v>-</v>
      </c>
      <c r="CI182" s="82" t="str">
        <f t="shared" si="130"/>
        <v>-</v>
      </c>
      <c r="CJ182" s="82" t="str">
        <f t="shared" si="131"/>
        <v>-</v>
      </c>
      <c r="CK182" s="82" t="str">
        <f t="shared" si="132"/>
        <v>-</v>
      </c>
    </row>
    <row r="183" spans="1:89" s="82" customFormat="1" ht="18" customHeight="1">
      <c r="A183" s="81" t="str">
        <f>scriv!AL145</f>
        <v/>
      </c>
      <c r="B183" s="81" t="str">
        <f>IF(scriv!D145&lt;&gt;"",scriv!D145,"")</f>
        <v/>
      </c>
      <c r="C183" s="81" t="str">
        <f>IF( scriv!AP145&lt;&gt;"", IF(D183&lt;&gt;"","connection ","")&amp;scriv!AP145,IF(D183&lt;&gt;"","connection",""))</f>
        <v/>
      </c>
      <c r="D183" s="82" t="str">
        <f>scriv!AN145</f>
        <v/>
      </c>
      <c r="E183" s="82" t="str">
        <f>scriv!AO145</f>
        <v/>
      </c>
      <c r="F183" s="156">
        <f>ROW()</f>
        <v>183</v>
      </c>
      <c r="G183" s="288">
        <f>scriv!AC145</f>
        <v>0</v>
      </c>
      <c r="H183" s="288">
        <f>scriv!AD145</f>
        <v>0</v>
      </c>
      <c r="I183" s="81" t="str">
        <f>IF(scriv!AE145&lt;&gt;"",scriv!AE145,J183)</f>
        <v/>
      </c>
      <c r="J183" s="81" t="str">
        <f>IF(scriv!AF145&lt;&gt;"",scriv!AF145,"")</f>
        <v/>
      </c>
      <c r="K183" s="82" t="str">
        <f>IF(scriv!Y145&lt;&gt;"",scriv!Y145,$K$36)</f>
        <v>none</v>
      </c>
      <c r="L183" s="82">
        <f>IF(scriv!Z145&lt;&gt;"",scriv!Z145,$L$36)</f>
        <v>0</v>
      </c>
      <c r="M183" s="82" t="str">
        <f>IF(scriv!AA145&lt;&gt;"",scriv!AA145,$M$36)</f>
        <v>OpenClose</v>
      </c>
      <c r="N183" s="82">
        <f>IF(scriv!AB145&lt;&gt;"",scriv!AB145,$N$36)</f>
        <v>0</v>
      </c>
      <c r="O183" s="119" t="str">
        <f t="shared" si="91"/>
        <v/>
      </c>
      <c r="P183" s="81" t="str">
        <f>IF(scriv!I145&lt;&gt;"",scriv!I145,"")</f>
        <v/>
      </c>
      <c r="Q183" s="81" t="str">
        <f>IF(scriv!J145&lt;&gt;"",scriv!J145,"")</f>
        <v/>
      </c>
      <c r="R183" s="81">
        <f>IF(scriv!K145&lt;&gt;"",scriv!K145,
IF(I183&lt;&gt;"",1,$R$36))</f>
        <v>1</v>
      </c>
      <c r="S183" s="81" t="str">
        <f>IF(scriv!L145&lt;&gt;"",scriv!L145,
IF(scriv!AF145&lt;&gt;"",$S$36,"none"))</f>
        <v>none</v>
      </c>
      <c r="T183" s="81" t="str">
        <f>IF(scriv!Q145&lt;&gt;"",scriv!Q145,"")</f>
        <v/>
      </c>
      <c r="U183" s="81" t="str">
        <f>IF(scriv!R145&lt;&gt;"",scriv!R145,"")</f>
        <v/>
      </c>
      <c r="V183" s="81" t="str">
        <f>IF(scriv!S145&lt;&gt;"",scriv!S145,"")</f>
        <v/>
      </c>
      <c r="W183" s="81" t="str">
        <f>IF(scriv!T145&lt;&gt;"",scriv!T145,"")</f>
        <v/>
      </c>
      <c r="X183" s="81" t="str">
        <f>IF($E183="",
( IF(scriv!AH145&lt;&gt;"", LEFT( scriv!AH145, FIND(",",scriv!AH145)-1) &amp; "=" &amp; $AH183 &amp; RIGHT( scriv!AH145, LEN(scriv!AH145) + 1 - FIND(",",scriv!AH145)),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IF(scriv!AI145&lt;&gt;"", LEFT( scriv!AI145, FIND(",",scriv!AI145)-1) &amp; "=" &amp; $AH183 &amp; RIGHT( scriv!AI145, LEN(scriv!AI145) + 1 - FIND(",",scriv!AI145)),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IF(scriv!AJ145&lt;&gt;"", LEFT( scriv!AJ145, FIND(",",scriv!AJ145)-1) &amp; "=" &amp; $AH183 &amp; RIGHT( scriv!AJ145, LEN(scriv!AJ145) + 1 - FIND(",",scriv!AJ145)),
  IF($Z$36&lt;&gt;"",LEFT( Z$36, FIND(",",Z$36)-1) &amp; "=" &amp; $AH183 &amp; RIGHT( Z$36, LEN(Z$36) + 1 - FIND(",",Z$36)),""))),
IF(scriv!O145&lt;&gt;"", LEFT( scriv!O145, FIND(",",scriv!O145)-1) &amp; "=" &amp; $AH183 &amp; RIGHT( scriv!O145, LEN(scriv!O145) + 1 - FIND(",",scriv!O145)),
LEFT( Z$37, FIND(",",Z$37)-1) &amp; "=" &amp; $AH183 &amp; RIGHT( Z$37, LEN(Z$37) + 1 - FIND(",",Z$37))))</f>
        <v>drawOpen=,1.2</v>
      </c>
      <c r="AA183" s="81" t="str">
        <f>IF($E183="",
( IF(scriv!AK145&lt;&gt;"", LEFT( scriv!AK145, FIND(",",scriv!AK145)-1) &amp; "=" &amp; $AH183 &amp; RIGHT( scriv!AK145, LEN(scriv!AK145) + 1 - FIND(",",scriv!AK145)),
  IF($AA$36&lt;&gt;"",LEFT( AA$36, FIND(",",AA$36)-1) &amp; "=" &amp; $AH183 &amp; RIGHT( AA$36, LEN(AA$36) + 1 - FIND(",",AA$36)),""))),
IF(scriv!P145&lt;&gt;"", LEFT( scriv!P145, FIND(",",scriv!P145)-1) &amp; "=" &amp; $AH183 &amp; RIGHT( scriv!P145, LEN(scriv!P145) + 1 - FIND(",",scriv!P145)),
LEFT( AA$37, FIND(",",AA$37)-1) &amp; "=" &amp; $AH183 &amp; RIGHT( AA$37, LEN(AA$37) + 1 - FIND(",",AA$37))))</f>
        <v>drawClose=,1.2</v>
      </c>
      <c r="AB183" s="167" t="str">
        <f t="shared" si="90"/>
        <v>noTitle</v>
      </c>
      <c r="AC183" s="167"/>
      <c r="AD183" s="45"/>
      <c r="AE183" s="168"/>
      <c r="AF183" s="169">
        <f>IF(D183="",scriv!B145,"")</f>
        <v>0</v>
      </c>
      <c r="AG183" s="170" t="str">
        <f t="shared" si="93"/>
        <v/>
      </c>
      <c r="AH183" s="169" t="str">
        <f t="shared" si="94"/>
        <v/>
      </c>
      <c r="AI183" s="169" t="str">
        <f t="shared" si="95"/>
        <v/>
      </c>
      <c r="AJ183" s="86">
        <f>ROUNDDOWN( (LEN(scriv!B145)+1) / 2, 0 )</f>
        <v>0</v>
      </c>
      <c r="AK183" s="82">
        <f t="shared" si="96"/>
        <v>0</v>
      </c>
      <c r="AL183" s="82" t="str">
        <f t="shared" si="97"/>
        <v>-</v>
      </c>
      <c r="AM183" s="82" t="str">
        <f t="shared" si="98"/>
        <v>-</v>
      </c>
      <c r="AN183" s="82" t="str">
        <f t="shared" si="99"/>
        <v>-</v>
      </c>
      <c r="AO183" s="82" t="str">
        <f t="shared" si="100"/>
        <v>-</v>
      </c>
      <c r="AP183" s="82" t="str">
        <f t="shared" si="101"/>
        <v>-</v>
      </c>
      <c r="AQ183" s="82" t="str">
        <f t="shared" si="102"/>
        <v>-</v>
      </c>
      <c r="AR183" s="82" t="str">
        <f t="shared" si="103"/>
        <v>-</v>
      </c>
      <c r="AT183" s="82">
        <f t="shared" si="104"/>
        <v>2</v>
      </c>
      <c r="AU183" s="82" t="str">
        <f ca="1">IF(    MAX(OFFSET(AL183,0,0,MATCH("-",AL183:AL$638,0))) = 0,"",
IFERROR(MAX(OFFSET(AL183,0,0,MATCH("-",AL183:AL$638,0))),""))</f>
        <v/>
      </c>
      <c r="AV183" s="82" t="str">
        <f ca="1">IF(    MAX(OFFSET(AM183,0,0,MATCH("-",AM183:AM$638,0))) = 0,"",
IFERROR(MAX(OFFSET(AM183,0,0,MATCH("-",AM183:AM$638,0))),""))</f>
        <v/>
      </c>
      <c r="AW183" s="82" t="str">
        <f ca="1">IF(    MAX(OFFSET(AN183,0,0,MATCH("-",AN183:AN$638,0))) = 0,"",
IFERROR(MAX(OFFSET(AN183,0,0,MATCH("-",AN183:AN$638,0))),""))</f>
        <v/>
      </c>
      <c r="AX183" s="82" t="str">
        <f ca="1">IF(    MAX(OFFSET(AO183,0,0,MATCH("-",AO183:AO$638,0))) = 0,"",
IFERROR(MAX(OFFSET(AO183,0,0,MATCH("-",AO183:AO$638,0))),""))</f>
        <v/>
      </c>
      <c r="AY183" s="82" t="str">
        <f ca="1">IF(    MAX(OFFSET(AP183,0,0,MATCH("-",AP183:AP$638,0))) = 0,"",
IFERROR(MAX(OFFSET(AP183,0,0,MATCH("-",AP183:AP$638,0))),""))</f>
        <v/>
      </c>
      <c r="AZ183" s="82" t="str">
        <f ca="1">IF(    MAX(OFFSET(AQ183,0,0,MATCH("-",AQ183:AQ$638,0))) = 0,"",
IFERROR(MAX(OFFSET(AQ183,0,0,MATCH("-",AQ183:AQ$638,0))),""))</f>
        <v/>
      </c>
      <c r="BA183" s="82" t="str">
        <f ca="1">IF(    MAX(OFFSET(AR183,0,0,MATCH("-",AR183:AR$638,0))) = 0,"",
IFERROR(MAX(OFFSET(AR183,0,0,MATCH("-",AR183:AR$638,0))),""))</f>
        <v/>
      </c>
      <c r="BB183" s="112">
        <f t="shared" ca="1" si="105"/>
        <v>-270</v>
      </c>
      <c r="BC183" s="111" t="str">
        <f t="shared" ca="1" si="106"/>
        <v>Radius</v>
      </c>
      <c r="BD183" s="112">
        <f t="shared" ca="1" si="107"/>
        <v>0</v>
      </c>
      <c r="BE183" s="111">
        <f t="shared" ca="1" si="108"/>
        <v>-150</v>
      </c>
      <c r="BF183" s="113" t="e">
        <f t="shared" ca="1" si="109"/>
        <v>#VALUE!</v>
      </c>
      <c r="BG183" s="113" t="e">
        <f t="shared" ca="1" si="110"/>
        <v>#VALUE!</v>
      </c>
      <c r="BH183" s="112">
        <f t="shared" ca="1" si="111"/>
        <v>2000</v>
      </c>
      <c r="BI183" s="112">
        <f t="shared" ca="1" si="112"/>
        <v>-150</v>
      </c>
      <c r="BJ183" s="157"/>
      <c r="BK183" s="157"/>
      <c r="BL183" s="158" t="str">
        <f>scriv!AM145</f>
        <v/>
      </c>
      <c r="BM183" s="157"/>
      <c r="BN183" s="157" t="str">
        <f t="shared" si="113"/>
        <v>node</v>
      </c>
      <c r="BO183" s="157"/>
      <c r="BP183" s="159">
        <f t="shared" ca="1" si="114"/>
        <v>0</v>
      </c>
      <c r="BQ183" s="159">
        <f t="shared" ca="1" si="115"/>
        <v>0</v>
      </c>
      <c r="BR183" s="159">
        <f t="shared" si="116"/>
        <v>1</v>
      </c>
      <c r="BS183" s="159" t="str">
        <f t="shared" si="117"/>
        <v>symbol</v>
      </c>
      <c r="BT183" s="157" t="str">
        <f ca="1">IF(scriv!V145&lt;&gt;"",scriv!V145,
IF(E183="",IFERROR(VLOOKUP(BL183,$AH$40:$BT$638,39,FALSE),$BT$36),
$BT$37))</f>
        <v>NodeSquare</v>
      </c>
      <c r="BU183" s="166">
        <f t="shared" ca="1" si="118"/>
        <v>2000</v>
      </c>
      <c r="BV183" s="166">
        <f t="shared" ca="1" si="119"/>
        <v>-150</v>
      </c>
      <c r="BW183" s="166">
        <f t="shared" ca="1" si="120"/>
        <v>0</v>
      </c>
      <c r="BX183" s="166">
        <f t="shared" ca="1" si="121"/>
        <v>0</v>
      </c>
      <c r="BY183" s="180" t="str">
        <f t="shared" si="122"/>
        <v/>
      </c>
      <c r="BZ183" s="180" t="str">
        <f t="shared" si="123"/>
        <v/>
      </c>
      <c r="CA183" s="81" t="str">
        <f>IF(scriv!E145&lt;&gt;"",scriv!E145,"")</f>
        <v/>
      </c>
      <c r="CB183" s="82">
        <f t="shared" si="92"/>
        <v>0</v>
      </c>
      <c r="CC183" s="82">
        <f t="shared" si="124"/>
        <v>0</v>
      </c>
      <c r="CD183" s="82" t="str">
        <f t="shared" si="125"/>
        <v>-</v>
      </c>
      <c r="CE183" s="82" t="str">
        <f t="shared" si="126"/>
        <v>-</v>
      </c>
      <c r="CF183" s="82" t="str">
        <f t="shared" si="127"/>
        <v>-</v>
      </c>
      <c r="CG183" s="82" t="str">
        <f t="shared" si="128"/>
        <v>-</v>
      </c>
      <c r="CH183" s="82" t="str">
        <f t="shared" si="129"/>
        <v>-</v>
      </c>
      <c r="CI183" s="82" t="str">
        <f t="shared" si="130"/>
        <v>-</v>
      </c>
      <c r="CJ183" s="82" t="str">
        <f t="shared" si="131"/>
        <v>-</v>
      </c>
      <c r="CK183" s="82" t="str">
        <f t="shared" si="132"/>
        <v>-</v>
      </c>
    </row>
    <row r="184" spans="1:89" s="82" customFormat="1" ht="18" customHeight="1">
      <c r="A184" s="81" t="str">
        <f>scriv!AL146</f>
        <v/>
      </c>
      <c r="B184" s="81" t="str">
        <f>IF(scriv!D146&lt;&gt;"",scriv!D146,"")</f>
        <v/>
      </c>
      <c r="C184" s="81" t="str">
        <f>IF( scriv!AP146&lt;&gt;"", IF(D184&lt;&gt;"","connection ","")&amp;scriv!AP146,IF(D184&lt;&gt;"","connection",""))</f>
        <v/>
      </c>
      <c r="D184" s="82" t="str">
        <f>scriv!AN146</f>
        <v/>
      </c>
      <c r="E184" s="82" t="str">
        <f>scriv!AO146</f>
        <v/>
      </c>
      <c r="F184" s="156">
        <f>ROW()</f>
        <v>184</v>
      </c>
      <c r="G184" s="288">
        <f>scriv!AC146</f>
        <v>0</v>
      </c>
      <c r="H184" s="288">
        <f>scriv!AD146</f>
        <v>0</v>
      </c>
      <c r="I184" s="81" t="str">
        <f>IF(scriv!AE146&lt;&gt;"",scriv!AE146,J184)</f>
        <v/>
      </c>
      <c r="J184" s="81" t="str">
        <f>IF(scriv!AF146&lt;&gt;"",scriv!AF146,"")</f>
        <v/>
      </c>
      <c r="K184" s="82" t="str">
        <f>IF(scriv!Y146&lt;&gt;"",scriv!Y146,$K$36)</f>
        <v>none</v>
      </c>
      <c r="L184" s="82">
        <f>IF(scriv!Z146&lt;&gt;"",scriv!Z146,$L$36)</f>
        <v>0</v>
      </c>
      <c r="M184" s="82" t="str">
        <f>IF(scriv!AA146&lt;&gt;"",scriv!AA146,$M$36)</f>
        <v>OpenClose</v>
      </c>
      <c r="N184" s="82">
        <f>IF(scriv!AB146&lt;&gt;"",scriv!AB146,$N$36)</f>
        <v>0</v>
      </c>
      <c r="O184" s="119" t="str">
        <f t="shared" si="91"/>
        <v/>
      </c>
      <c r="P184" s="81" t="str">
        <f>IF(scriv!I146&lt;&gt;"",scriv!I146,"")</f>
        <v/>
      </c>
      <c r="Q184" s="81" t="str">
        <f>IF(scriv!J146&lt;&gt;"",scriv!J146,"")</f>
        <v/>
      </c>
      <c r="R184" s="81">
        <f>IF(scriv!K146&lt;&gt;"",scriv!K146,
IF(I184&lt;&gt;"",1,$R$36))</f>
        <v>1</v>
      </c>
      <c r="S184" s="81" t="str">
        <f>IF(scriv!L146&lt;&gt;"",scriv!L146,
IF(scriv!AF146&lt;&gt;"",$S$36,"none"))</f>
        <v>none</v>
      </c>
      <c r="T184" s="81" t="str">
        <f>IF(scriv!Q146&lt;&gt;"",scriv!Q146,"")</f>
        <v/>
      </c>
      <c r="U184" s="81" t="str">
        <f>IF(scriv!R146&lt;&gt;"",scriv!R146,"")</f>
        <v/>
      </c>
      <c r="V184" s="81" t="str">
        <f>IF(scriv!S146&lt;&gt;"",scriv!S146,"")</f>
        <v/>
      </c>
      <c r="W184" s="81" t="str">
        <f>IF(scriv!T146&lt;&gt;"",scriv!T146,"")</f>
        <v/>
      </c>
      <c r="X184" s="81" t="str">
        <f>IF($E184="",
( IF(scriv!AH146&lt;&gt;"", LEFT( scriv!AH146, FIND(",",scriv!AH146)-1) &amp; "=" &amp; $AH184 &amp; RIGHT( scriv!AH146, LEN(scriv!AH146) + 1 - FIND(",",scriv!AH146)),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IF(scriv!AI146&lt;&gt;"", LEFT( scriv!AI146, FIND(",",scriv!AI146)-1) &amp; "=" &amp; $AH184 &amp; RIGHT( scriv!AI146, LEN(scriv!AI146) + 1 - FIND(",",scriv!AI146)),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IF(scriv!AJ146&lt;&gt;"", LEFT( scriv!AJ146, FIND(",",scriv!AJ146)-1) &amp; "=" &amp; $AH184 &amp; RIGHT( scriv!AJ146, LEN(scriv!AJ146) + 1 - FIND(",",scriv!AJ146)),
  IF($Z$36&lt;&gt;"",LEFT( Z$36, FIND(",",Z$36)-1) &amp; "=" &amp; $AH184 &amp; RIGHT( Z$36, LEN(Z$36) + 1 - FIND(",",Z$36)),""))),
IF(scriv!O146&lt;&gt;"", LEFT( scriv!O146, FIND(",",scriv!O146)-1) &amp; "=" &amp; $AH184 &amp; RIGHT( scriv!O146, LEN(scriv!O146) + 1 - FIND(",",scriv!O146)),
LEFT( Z$37, FIND(",",Z$37)-1) &amp; "=" &amp; $AH184 &amp; RIGHT( Z$37, LEN(Z$37) + 1 - FIND(",",Z$37))))</f>
        <v>drawOpen=,1.2</v>
      </c>
      <c r="AA184" s="81" t="str">
        <f>IF($E184="",
( IF(scriv!AK146&lt;&gt;"", LEFT( scriv!AK146, FIND(",",scriv!AK146)-1) &amp; "=" &amp; $AH184 &amp; RIGHT( scriv!AK146, LEN(scriv!AK146) + 1 - FIND(",",scriv!AK146)),
  IF($AA$36&lt;&gt;"",LEFT( AA$36, FIND(",",AA$36)-1) &amp; "=" &amp; $AH184 &amp; RIGHT( AA$36, LEN(AA$36) + 1 - FIND(",",AA$36)),""))),
IF(scriv!P146&lt;&gt;"", LEFT( scriv!P146, FIND(",",scriv!P146)-1) &amp; "=" &amp; $AH184 &amp; RIGHT( scriv!P146, LEN(scriv!P146) + 1 - FIND(",",scriv!P146)),
LEFT( AA$37, FIND(",",AA$37)-1) &amp; "=" &amp; $AH184 &amp; RIGHT( AA$37, LEN(AA$37) + 1 - FIND(",",AA$37))))</f>
        <v>drawClose=,1.2</v>
      </c>
      <c r="AB184" s="167" t="str">
        <f t="shared" si="90"/>
        <v>noTitle</v>
      </c>
      <c r="AC184" s="167"/>
      <c r="AD184" s="45"/>
      <c r="AE184" s="168"/>
      <c r="AF184" s="169">
        <f>IF(D184="",scriv!B146,"")</f>
        <v>0</v>
      </c>
      <c r="AG184" s="170" t="str">
        <f t="shared" si="93"/>
        <v/>
      </c>
      <c r="AH184" s="169" t="str">
        <f t="shared" si="94"/>
        <v/>
      </c>
      <c r="AI184" s="169" t="str">
        <f t="shared" si="95"/>
        <v/>
      </c>
      <c r="AJ184" s="86">
        <f>ROUNDDOWN( (LEN(scriv!B146)+1) / 2, 0 )</f>
        <v>0</v>
      </c>
      <c r="AK184" s="82">
        <f t="shared" si="96"/>
        <v>0</v>
      </c>
      <c r="AL184" s="82" t="str">
        <f t="shared" si="97"/>
        <v>-</v>
      </c>
      <c r="AM184" s="82" t="str">
        <f t="shared" si="98"/>
        <v>-</v>
      </c>
      <c r="AN184" s="82" t="str">
        <f t="shared" si="99"/>
        <v>-</v>
      </c>
      <c r="AO184" s="82" t="str">
        <f t="shared" si="100"/>
        <v>-</v>
      </c>
      <c r="AP184" s="82" t="str">
        <f t="shared" si="101"/>
        <v>-</v>
      </c>
      <c r="AQ184" s="82" t="str">
        <f t="shared" si="102"/>
        <v>-</v>
      </c>
      <c r="AR184" s="82" t="str">
        <f t="shared" si="103"/>
        <v>-</v>
      </c>
      <c r="AT184" s="82">
        <f t="shared" si="104"/>
        <v>2</v>
      </c>
      <c r="AU184" s="82" t="str">
        <f ca="1">IF(    MAX(OFFSET(AL184,0,0,MATCH("-",AL184:AL$638,0))) = 0,"",
IFERROR(MAX(OFFSET(AL184,0,0,MATCH("-",AL184:AL$638,0))),""))</f>
        <v/>
      </c>
      <c r="AV184" s="82" t="str">
        <f ca="1">IF(    MAX(OFFSET(AM184,0,0,MATCH("-",AM184:AM$638,0))) = 0,"",
IFERROR(MAX(OFFSET(AM184,0,0,MATCH("-",AM184:AM$638,0))),""))</f>
        <v/>
      </c>
      <c r="AW184" s="82" t="str">
        <f ca="1">IF(    MAX(OFFSET(AN184,0,0,MATCH("-",AN184:AN$638,0))) = 0,"",
IFERROR(MAX(OFFSET(AN184,0,0,MATCH("-",AN184:AN$638,0))),""))</f>
        <v/>
      </c>
      <c r="AX184" s="82" t="str">
        <f ca="1">IF(    MAX(OFFSET(AO184,0,0,MATCH("-",AO184:AO$638,0))) = 0,"",
IFERROR(MAX(OFFSET(AO184,0,0,MATCH("-",AO184:AO$638,0))),""))</f>
        <v/>
      </c>
      <c r="AY184" s="82" t="str">
        <f ca="1">IF(    MAX(OFFSET(AP184,0,0,MATCH("-",AP184:AP$638,0))) = 0,"",
IFERROR(MAX(OFFSET(AP184,0,0,MATCH("-",AP184:AP$638,0))),""))</f>
        <v/>
      </c>
      <c r="AZ184" s="82" t="str">
        <f ca="1">IF(    MAX(OFFSET(AQ184,0,0,MATCH("-",AQ184:AQ$638,0))) = 0,"",
IFERROR(MAX(OFFSET(AQ184,0,0,MATCH("-",AQ184:AQ$638,0))),""))</f>
        <v/>
      </c>
      <c r="BA184" s="82" t="str">
        <f ca="1">IF(    MAX(OFFSET(AR184,0,0,MATCH("-",AR184:AR$638,0))) = 0,"",
IFERROR(MAX(OFFSET(AR184,0,0,MATCH("-",AR184:AR$638,0))),""))</f>
        <v/>
      </c>
      <c r="BB184" s="112">
        <f t="shared" ca="1" si="105"/>
        <v>-270</v>
      </c>
      <c r="BC184" s="111" t="str">
        <f t="shared" ca="1" si="106"/>
        <v>Radius</v>
      </c>
      <c r="BD184" s="112">
        <f t="shared" ca="1" si="107"/>
        <v>0</v>
      </c>
      <c r="BE184" s="111">
        <f t="shared" ca="1" si="108"/>
        <v>-150</v>
      </c>
      <c r="BF184" s="113" t="e">
        <f t="shared" ca="1" si="109"/>
        <v>#VALUE!</v>
      </c>
      <c r="BG184" s="113" t="e">
        <f t="shared" ca="1" si="110"/>
        <v>#VALUE!</v>
      </c>
      <c r="BH184" s="112">
        <f t="shared" ca="1" si="111"/>
        <v>2000</v>
      </c>
      <c r="BI184" s="112">
        <f t="shared" ca="1" si="112"/>
        <v>-150</v>
      </c>
      <c r="BJ184" s="157"/>
      <c r="BK184" s="157"/>
      <c r="BL184" s="158" t="str">
        <f>scriv!AM146</f>
        <v/>
      </c>
      <c r="BM184" s="157"/>
      <c r="BN184" s="157" t="str">
        <f t="shared" si="113"/>
        <v>node</v>
      </c>
      <c r="BO184" s="157"/>
      <c r="BP184" s="159">
        <f t="shared" ca="1" si="114"/>
        <v>0</v>
      </c>
      <c r="BQ184" s="159">
        <f t="shared" ca="1" si="115"/>
        <v>0</v>
      </c>
      <c r="BR184" s="159">
        <f t="shared" si="116"/>
        <v>1</v>
      </c>
      <c r="BS184" s="159" t="str">
        <f t="shared" si="117"/>
        <v>symbol</v>
      </c>
      <c r="BT184" s="157" t="str">
        <f ca="1">IF(scriv!V146&lt;&gt;"",scriv!V146,
IF(E184="",IFERROR(VLOOKUP(BL184,$AH$40:$BT$638,39,FALSE),$BT$36),
$BT$37))</f>
        <v>NodeSquare</v>
      </c>
      <c r="BU184" s="166">
        <f t="shared" ca="1" si="118"/>
        <v>2000</v>
      </c>
      <c r="BV184" s="166">
        <f t="shared" ca="1" si="119"/>
        <v>-150</v>
      </c>
      <c r="BW184" s="166">
        <f t="shared" ca="1" si="120"/>
        <v>0</v>
      </c>
      <c r="BX184" s="166">
        <f t="shared" ca="1" si="121"/>
        <v>0</v>
      </c>
      <c r="BY184" s="180" t="str">
        <f t="shared" si="122"/>
        <v/>
      </c>
      <c r="BZ184" s="180" t="str">
        <f t="shared" si="123"/>
        <v/>
      </c>
      <c r="CA184" s="81" t="str">
        <f>IF(scriv!E146&lt;&gt;"",scriv!E146,"")</f>
        <v/>
      </c>
      <c r="CB184" s="82">
        <f t="shared" si="92"/>
        <v>0</v>
      </c>
      <c r="CC184" s="82">
        <f t="shared" si="124"/>
        <v>0</v>
      </c>
      <c r="CD184" s="82" t="str">
        <f t="shared" si="125"/>
        <v>-</v>
      </c>
      <c r="CE184" s="82" t="str">
        <f t="shared" si="126"/>
        <v>-</v>
      </c>
      <c r="CF184" s="82" t="str">
        <f t="shared" si="127"/>
        <v>-</v>
      </c>
      <c r="CG184" s="82" t="str">
        <f t="shared" si="128"/>
        <v>-</v>
      </c>
      <c r="CH184" s="82" t="str">
        <f t="shared" si="129"/>
        <v>-</v>
      </c>
      <c r="CI184" s="82" t="str">
        <f t="shared" si="130"/>
        <v>-</v>
      </c>
      <c r="CJ184" s="82" t="str">
        <f t="shared" si="131"/>
        <v>-</v>
      </c>
      <c r="CK184" s="82" t="str">
        <f t="shared" si="132"/>
        <v>-</v>
      </c>
    </row>
    <row r="185" spans="1:89" s="82" customFormat="1" ht="18" customHeight="1">
      <c r="A185" s="81" t="str">
        <f>scriv!AL147</f>
        <v/>
      </c>
      <c r="B185" s="81" t="str">
        <f>IF(scriv!D147&lt;&gt;"",scriv!D147,"")</f>
        <v/>
      </c>
      <c r="C185" s="81" t="str">
        <f>IF( scriv!AP147&lt;&gt;"", IF(D185&lt;&gt;"","connection ","")&amp;scriv!AP147,IF(D185&lt;&gt;"","connection",""))</f>
        <v/>
      </c>
      <c r="D185" s="82" t="str">
        <f>scriv!AN147</f>
        <v/>
      </c>
      <c r="E185" s="82" t="str">
        <f>scriv!AO147</f>
        <v/>
      </c>
      <c r="F185" s="156">
        <f>ROW()</f>
        <v>185</v>
      </c>
      <c r="G185" s="288">
        <f>scriv!AC147</f>
        <v>0</v>
      </c>
      <c r="H185" s="288">
        <f>scriv!AD147</f>
        <v>0</v>
      </c>
      <c r="I185" s="81" t="str">
        <f>IF(scriv!AE147&lt;&gt;"",scriv!AE147,J185)</f>
        <v/>
      </c>
      <c r="J185" s="81" t="str">
        <f>IF(scriv!AF147&lt;&gt;"",scriv!AF147,"")</f>
        <v/>
      </c>
      <c r="K185" s="82" t="str">
        <f>IF(scriv!Y147&lt;&gt;"",scriv!Y147,$K$36)</f>
        <v>none</v>
      </c>
      <c r="L185" s="82">
        <f>IF(scriv!Z147&lt;&gt;"",scriv!Z147,$L$36)</f>
        <v>0</v>
      </c>
      <c r="M185" s="82" t="str">
        <f>IF(scriv!AA147&lt;&gt;"",scriv!AA147,$M$36)</f>
        <v>OpenClose</v>
      </c>
      <c r="N185" s="82">
        <f>IF(scriv!AB147&lt;&gt;"",scriv!AB147,$N$36)</f>
        <v>0</v>
      </c>
      <c r="O185" s="119" t="str">
        <f t="shared" si="91"/>
        <v/>
      </c>
      <c r="P185" s="81" t="str">
        <f>IF(scriv!I147&lt;&gt;"",scriv!I147,"")</f>
        <v/>
      </c>
      <c r="Q185" s="81" t="str">
        <f>IF(scriv!J147&lt;&gt;"",scriv!J147,"")</f>
        <v/>
      </c>
      <c r="R185" s="81">
        <f>IF(scriv!K147&lt;&gt;"",scriv!K147,
IF(I185&lt;&gt;"",1,$R$36))</f>
        <v>1</v>
      </c>
      <c r="S185" s="81" t="str">
        <f>IF(scriv!L147&lt;&gt;"",scriv!L147,
IF(scriv!AF147&lt;&gt;"",$S$36,"none"))</f>
        <v>none</v>
      </c>
      <c r="T185" s="81" t="str">
        <f>IF(scriv!Q147&lt;&gt;"",scriv!Q147,"")</f>
        <v/>
      </c>
      <c r="U185" s="81" t="str">
        <f>IF(scriv!R147&lt;&gt;"",scriv!R147,"")</f>
        <v/>
      </c>
      <c r="V185" s="81" t="str">
        <f>IF(scriv!S147&lt;&gt;"",scriv!S147,"")</f>
        <v/>
      </c>
      <c r="W185" s="81" t="str">
        <f>IF(scriv!T147&lt;&gt;"",scriv!T147,"")</f>
        <v/>
      </c>
      <c r="X185" s="81" t="str">
        <f>IF($E185="",
( IF(scriv!AH147&lt;&gt;"", LEFT( scriv!AH147, FIND(",",scriv!AH147)-1) &amp; "=" &amp; $AH185 &amp; RIGHT( scriv!AH147, LEN(scriv!AH147) + 1 - FIND(",",scriv!AH147)),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IF(scriv!AI147&lt;&gt;"", LEFT( scriv!AI147, FIND(",",scriv!AI147)-1) &amp; "=" &amp; $AH185 &amp; RIGHT( scriv!AI147, LEN(scriv!AI147) + 1 - FIND(",",scriv!AI147)),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IF(scriv!AJ147&lt;&gt;"", LEFT( scriv!AJ147, FIND(",",scriv!AJ147)-1) &amp; "=" &amp; $AH185 &amp; RIGHT( scriv!AJ147, LEN(scriv!AJ147) + 1 - FIND(",",scriv!AJ147)),
  IF($Z$36&lt;&gt;"",LEFT( Z$36, FIND(",",Z$36)-1) &amp; "=" &amp; $AH185 &amp; RIGHT( Z$36, LEN(Z$36) + 1 - FIND(",",Z$36)),""))),
IF(scriv!O147&lt;&gt;"", LEFT( scriv!O147, FIND(",",scriv!O147)-1) &amp; "=" &amp; $AH185 &amp; RIGHT( scriv!O147, LEN(scriv!O147) + 1 - FIND(",",scriv!O147)),
LEFT( Z$37, FIND(",",Z$37)-1) &amp; "=" &amp; $AH185 &amp; RIGHT( Z$37, LEN(Z$37) + 1 - FIND(",",Z$37))))</f>
        <v>drawOpen=,1.2</v>
      </c>
      <c r="AA185" s="81" t="str">
        <f>IF($E185="",
( IF(scriv!AK147&lt;&gt;"", LEFT( scriv!AK147, FIND(",",scriv!AK147)-1) &amp; "=" &amp; $AH185 &amp; RIGHT( scriv!AK147, LEN(scriv!AK147) + 1 - FIND(",",scriv!AK147)),
  IF($AA$36&lt;&gt;"",LEFT( AA$36, FIND(",",AA$36)-1) &amp; "=" &amp; $AH185 &amp; RIGHT( AA$36, LEN(AA$36) + 1 - FIND(",",AA$36)),""))),
IF(scriv!P147&lt;&gt;"", LEFT( scriv!P147, FIND(",",scriv!P147)-1) &amp; "=" &amp; $AH185 &amp; RIGHT( scriv!P147, LEN(scriv!P147) + 1 - FIND(",",scriv!P147)),
LEFT( AA$37, FIND(",",AA$37)-1) &amp; "=" &amp; $AH185 &amp; RIGHT( AA$37, LEN(AA$37) + 1 - FIND(",",AA$37))))</f>
        <v>drawClose=,1.2</v>
      </c>
      <c r="AB185" s="167" t="str">
        <f t="shared" si="90"/>
        <v>noTitle</v>
      </c>
      <c r="AC185" s="167"/>
      <c r="AD185" s="45"/>
      <c r="AE185" s="168"/>
      <c r="AF185" s="169">
        <f>IF(D185="",scriv!B147,"")</f>
        <v>0</v>
      </c>
      <c r="AG185" s="170" t="str">
        <f t="shared" si="93"/>
        <v/>
      </c>
      <c r="AH185" s="169" t="str">
        <f t="shared" si="94"/>
        <v/>
      </c>
      <c r="AI185" s="169" t="str">
        <f t="shared" si="95"/>
        <v/>
      </c>
      <c r="AJ185" s="86">
        <f>ROUNDDOWN( (LEN(scriv!B147)+1) / 2, 0 )</f>
        <v>0</v>
      </c>
      <c r="AK185" s="82">
        <f t="shared" si="96"/>
        <v>0</v>
      </c>
      <c r="AL185" s="82" t="str">
        <f t="shared" si="97"/>
        <v>-</v>
      </c>
      <c r="AM185" s="82" t="str">
        <f t="shared" si="98"/>
        <v>-</v>
      </c>
      <c r="AN185" s="82" t="str">
        <f t="shared" si="99"/>
        <v>-</v>
      </c>
      <c r="AO185" s="82" t="str">
        <f t="shared" si="100"/>
        <v>-</v>
      </c>
      <c r="AP185" s="82" t="str">
        <f t="shared" si="101"/>
        <v>-</v>
      </c>
      <c r="AQ185" s="82" t="str">
        <f t="shared" si="102"/>
        <v>-</v>
      </c>
      <c r="AR185" s="82" t="str">
        <f t="shared" si="103"/>
        <v>-</v>
      </c>
      <c r="AT185" s="82">
        <f t="shared" si="104"/>
        <v>2</v>
      </c>
      <c r="AU185" s="82" t="str">
        <f ca="1">IF(    MAX(OFFSET(AL185,0,0,MATCH("-",AL185:AL$638,0))) = 0,"",
IFERROR(MAX(OFFSET(AL185,0,0,MATCH("-",AL185:AL$638,0))),""))</f>
        <v/>
      </c>
      <c r="AV185" s="82" t="str">
        <f ca="1">IF(    MAX(OFFSET(AM185,0,0,MATCH("-",AM185:AM$638,0))) = 0,"",
IFERROR(MAX(OFFSET(AM185,0,0,MATCH("-",AM185:AM$638,0))),""))</f>
        <v/>
      </c>
      <c r="AW185" s="82" t="str">
        <f ca="1">IF(    MAX(OFFSET(AN185,0,0,MATCH("-",AN185:AN$638,0))) = 0,"",
IFERROR(MAX(OFFSET(AN185,0,0,MATCH("-",AN185:AN$638,0))),""))</f>
        <v/>
      </c>
      <c r="AX185" s="82" t="str">
        <f ca="1">IF(    MAX(OFFSET(AO185,0,0,MATCH("-",AO185:AO$638,0))) = 0,"",
IFERROR(MAX(OFFSET(AO185,0,0,MATCH("-",AO185:AO$638,0))),""))</f>
        <v/>
      </c>
      <c r="AY185" s="82" t="str">
        <f ca="1">IF(    MAX(OFFSET(AP185,0,0,MATCH("-",AP185:AP$638,0))) = 0,"",
IFERROR(MAX(OFFSET(AP185,0,0,MATCH("-",AP185:AP$638,0))),""))</f>
        <v/>
      </c>
      <c r="AZ185" s="82" t="str">
        <f ca="1">IF(    MAX(OFFSET(AQ185,0,0,MATCH("-",AQ185:AQ$638,0))) = 0,"",
IFERROR(MAX(OFFSET(AQ185,0,0,MATCH("-",AQ185:AQ$638,0))),""))</f>
        <v/>
      </c>
      <c r="BA185" s="82" t="str">
        <f ca="1">IF(    MAX(OFFSET(AR185,0,0,MATCH("-",AR185:AR$638,0))) = 0,"",
IFERROR(MAX(OFFSET(AR185,0,0,MATCH("-",AR185:AR$638,0))),""))</f>
        <v/>
      </c>
      <c r="BB185" s="112">
        <f t="shared" ca="1" si="105"/>
        <v>-270</v>
      </c>
      <c r="BC185" s="111" t="str">
        <f t="shared" ca="1" si="106"/>
        <v>Radius</v>
      </c>
      <c r="BD185" s="112">
        <f t="shared" ca="1" si="107"/>
        <v>0</v>
      </c>
      <c r="BE185" s="111">
        <f t="shared" ca="1" si="108"/>
        <v>-150</v>
      </c>
      <c r="BF185" s="113" t="e">
        <f t="shared" ca="1" si="109"/>
        <v>#VALUE!</v>
      </c>
      <c r="BG185" s="113" t="e">
        <f t="shared" ca="1" si="110"/>
        <v>#VALUE!</v>
      </c>
      <c r="BH185" s="112">
        <f t="shared" ca="1" si="111"/>
        <v>2000</v>
      </c>
      <c r="BI185" s="112">
        <f t="shared" ca="1" si="112"/>
        <v>-150</v>
      </c>
      <c r="BJ185" s="157"/>
      <c r="BK185" s="157"/>
      <c r="BL185" s="158" t="str">
        <f>scriv!AM147</f>
        <v/>
      </c>
      <c r="BM185" s="157"/>
      <c r="BN185" s="157" t="str">
        <f t="shared" si="113"/>
        <v>node</v>
      </c>
      <c r="BO185" s="157"/>
      <c r="BP185" s="159">
        <f t="shared" ca="1" si="114"/>
        <v>0</v>
      </c>
      <c r="BQ185" s="159">
        <f t="shared" ca="1" si="115"/>
        <v>0</v>
      </c>
      <c r="BR185" s="159">
        <f t="shared" si="116"/>
        <v>1</v>
      </c>
      <c r="BS185" s="159" t="str">
        <f t="shared" si="117"/>
        <v>symbol</v>
      </c>
      <c r="BT185" s="157" t="str">
        <f ca="1">IF(scriv!V147&lt;&gt;"",scriv!V147,
IF(E185="",IFERROR(VLOOKUP(BL185,$AH$40:$BT$638,39,FALSE),$BT$36),
$BT$37))</f>
        <v>NodeSquare</v>
      </c>
      <c r="BU185" s="166">
        <f t="shared" ca="1" si="118"/>
        <v>2000</v>
      </c>
      <c r="BV185" s="166">
        <f t="shared" ca="1" si="119"/>
        <v>-150</v>
      </c>
      <c r="BW185" s="166">
        <f t="shared" ca="1" si="120"/>
        <v>0</v>
      </c>
      <c r="BX185" s="166">
        <f t="shared" ca="1" si="121"/>
        <v>0</v>
      </c>
      <c r="BY185" s="180" t="str">
        <f t="shared" si="122"/>
        <v/>
      </c>
      <c r="BZ185" s="180" t="str">
        <f t="shared" si="123"/>
        <v/>
      </c>
      <c r="CA185" s="81" t="str">
        <f>IF(scriv!E147&lt;&gt;"",scriv!E147,"")</f>
        <v/>
      </c>
      <c r="CB185" s="82">
        <f t="shared" si="92"/>
        <v>0</v>
      </c>
      <c r="CC185" s="82">
        <f t="shared" si="124"/>
        <v>0</v>
      </c>
      <c r="CD185" s="82" t="str">
        <f t="shared" si="125"/>
        <v>-</v>
      </c>
      <c r="CE185" s="82" t="str">
        <f t="shared" si="126"/>
        <v>-</v>
      </c>
      <c r="CF185" s="82" t="str">
        <f t="shared" si="127"/>
        <v>-</v>
      </c>
      <c r="CG185" s="82" t="str">
        <f t="shared" si="128"/>
        <v>-</v>
      </c>
      <c r="CH185" s="82" t="str">
        <f t="shared" si="129"/>
        <v>-</v>
      </c>
      <c r="CI185" s="82" t="str">
        <f t="shared" si="130"/>
        <v>-</v>
      </c>
      <c r="CJ185" s="82" t="str">
        <f t="shared" si="131"/>
        <v>-</v>
      </c>
      <c r="CK185" s="82" t="str">
        <f t="shared" si="132"/>
        <v>-</v>
      </c>
    </row>
    <row r="186" spans="1:89" s="82" customFormat="1" ht="18" customHeight="1">
      <c r="A186" s="81" t="str">
        <f>scriv!AL148</f>
        <v/>
      </c>
      <c r="B186" s="81" t="str">
        <f>IF(scriv!D148&lt;&gt;"",scriv!D148,"")</f>
        <v/>
      </c>
      <c r="C186" s="81" t="str">
        <f>IF( scriv!AP148&lt;&gt;"", IF(D186&lt;&gt;"","connection ","")&amp;scriv!AP148,IF(D186&lt;&gt;"","connection",""))</f>
        <v/>
      </c>
      <c r="D186" s="82" t="str">
        <f>scriv!AN148</f>
        <v/>
      </c>
      <c r="E186" s="82" t="str">
        <f>scriv!AO148</f>
        <v/>
      </c>
      <c r="F186" s="156">
        <f>ROW()</f>
        <v>186</v>
      </c>
      <c r="G186" s="288">
        <f>scriv!AC148</f>
        <v>0</v>
      </c>
      <c r="H186" s="288">
        <f>scriv!AD148</f>
        <v>0</v>
      </c>
      <c r="I186" s="81" t="str">
        <f>IF(scriv!AE148&lt;&gt;"",scriv!AE148,J186)</f>
        <v/>
      </c>
      <c r="J186" s="81" t="str">
        <f>IF(scriv!AF148&lt;&gt;"",scriv!AF148,"")</f>
        <v/>
      </c>
      <c r="K186" s="82" t="str">
        <f>IF(scriv!Y148&lt;&gt;"",scriv!Y148,$K$36)</f>
        <v>none</v>
      </c>
      <c r="L186" s="82">
        <f>IF(scriv!Z148&lt;&gt;"",scriv!Z148,$L$36)</f>
        <v>0</v>
      </c>
      <c r="M186" s="82" t="str">
        <f>IF(scriv!AA148&lt;&gt;"",scriv!AA148,$M$36)</f>
        <v>OpenClose</v>
      </c>
      <c r="N186" s="82">
        <f>IF(scriv!AB148&lt;&gt;"",scriv!AB148,$N$36)</f>
        <v>0</v>
      </c>
      <c r="O186" s="119" t="str">
        <f t="shared" si="91"/>
        <v/>
      </c>
      <c r="P186" s="81" t="str">
        <f>IF(scriv!I148&lt;&gt;"",scriv!I148,"")</f>
        <v/>
      </c>
      <c r="Q186" s="81" t="str">
        <f>IF(scriv!J148&lt;&gt;"",scriv!J148,"")</f>
        <v/>
      </c>
      <c r="R186" s="81">
        <f>IF(scriv!K148&lt;&gt;"",scriv!K148,
IF(I186&lt;&gt;"",1,$R$36))</f>
        <v>1</v>
      </c>
      <c r="S186" s="81" t="str">
        <f>IF(scriv!L148&lt;&gt;"",scriv!L148,
IF(scriv!AF148&lt;&gt;"",$S$36,"none"))</f>
        <v>none</v>
      </c>
      <c r="T186" s="81" t="str">
        <f>IF(scriv!Q148&lt;&gt;"",scriv!Q148,"")</f>
        <v/>
      </c>
      <c r="U186" s="81" t="str">
        <f>IF(scriv!R148&lt;&gt;"",scriv!R148,"")</f>
        <v/>
      </c>
      <c r="V186" s="81" t="str">
        <f>IF(scriv!S148&lt;&gt;"",scriv!S148,"")</f>
        <v/>
      </c>
      <c r="W186" s="81" t="str">
        <f>IF(scriv!T148&lt;&gt;"",scriv!T148,"")</f>
        <v/>
      </c>
      <c r="X186" s="81" t="str">
        <f>IF($E186="",
( IF(scriv!AH148&lt;&gt;"", LEFT( scriv!AH148, FIND(",",scriv!AH148)-1) &amp; "=" &amp; $AH186 &amp; RIGHT( scriv!AH148, LEN(scriv!AH148) + 1 - FIND(",",scriv!AH148)),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IF(scriv!AI148&lt;&gt;"", LEFT( scriv!AI148, FIND(",",scriv!AI148)-1) &amp; "=" &amp; $AH186 &amp; RIGHT( scriv!AI148, LEN(scriv!AI148) + 1 - FIND(",",scriv!AI148)),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IF(scriv!AJ148&lt;&gt;"", LEFT( scriv!AJ148, FIND(",",scriv!AJ148)-1) &amp; "=" &amp; $AH186 &amp; RIGHT( scriv!AJ148, LEN(scriv!AJ148) + 1 - FIND(",",scriv!AJ148)),
  IF($Z$36&lt;&gt;"",LEFT( Z$36, FIND(",",Z$36)-1) &amp; "=" &amp; $AH186 &amp; RIGHT( Z$36, LEN(Z$36) + 1 - FIND(",",Z$36)),""))),
IF(scriv!O148&lt;&gt;"", LEFT( scriv!O148, FIND(",",scriv!O148)-1) &amp; "=" &amp; $AH186 &amp; RIGHT( scriv!O148, LEN(scriv!O148) + 1 - FIND(",",scriv!O148)),
LEFT( Z$37, FIND(",",Z$37)-1) &amp; "=" &amp; $AH186 &amp; RIGHT( Z$37, LEN(Z$37) + 1 - FIND(",",Z$37))))</f>
        <v>drawOpen=,1.2</v>
      </c>
      <c r="AA186" s="81" t="str">
        <f>IF($E186="",
( IF(scriv!AK148&lt;&gt;"", LEFT( scriv!AK148, FIND(",",scriv!AK148)-1) &amp; "=" &amp; $AH186 &amp; RIGHT( scriv!AK148, LEN(scriv!AK148) + 1 - FIND(",",scriv!AK148)),
  IF($AA$36&lt;&gt;"",LEFT( AA$36, FIND(",",AA$36)-1) &amp; "=" &amp; $AH186 &amp; RIGHT( AA$36, LEN(AA$36) + 1 - FIND(",",AA$36)),""))),
IF(scriv!P148&lt;&gt;"", LEFT( scriv!P148, FIND(",",scriv!P148)-1) &amp; "=" &amp; $AH186 &amp; RIGHT( scriv!P148, LEN(scriv!P148) + 1 - FIND(",",scriv!P148)),
LEFT( AA$37, FIND(",",AA$37)-1) &amp; "=" &amp; $AH186 &amp; RIGHT( AA$37, LEN(AA$37) + 1 - FIND(",",AA$37))))</f>
        <v>drawClose=,1.2</v>
      </c>
      <c r="AB186" s="167" t="str">
        <f t="shared" si="90"/>
        <v>noTitle</v>
      </c>
      <c r="AC186" s="167"/>
      <c r="AD186" s="45"/>
      <c r="AE186" s="168"/>
      <c r="AF186" s="169">
        <f>IF(D186="",scriv!B148,"")</f>
        <v>0</v>
      </c>
      <c r="AG186" s="170" t="str">
        <f t="shared" si="93"/>
        <v/>
      </c>
      <c r="AH186" s="169" t="str">
        <f t="shared" si="94"/>
        <v/>
      </c>
      <c r="AI186" s="169" t="str">
        <f t="shared" si="95"/>
        <v/>
      </c>
      <c r="AJ186" s="86">
        <f>ROUNDDOWN( (LEN(scriv!B148)+1) / 2, 0 )</f>
        <v>0</v>
      </c>
      <c r="AK186" s="82">
        <f t="shared" si="96"/>
        <v>0</v>
      </c>
      <c r="AL186" s="82" t="str">
        <f t="shared" si="97"/>
        <v>-</v>
      </c>
      <c r="AM186" s="82" t="str">
        <f t="shared" si="98"/>
        <v>-</v>
      </c>
      <c r="AN186" s="82" t="str">
        <f t="shared" si="99"/>
        <v>-</v>
      </c>
      <c r="AO186" s="82" t="str">
        <f t="shared" si="100"/>
        <v>-</v>
      </c>
      <c r="AP186" s="82" t="str">
        <f t="shared" si="101"/>
        <v>-</v>
      </c>
      <c r="AQ186" s="82" t="str">
        <f t="shared" si="102"/>
        <v>-</v>
      </c>
      <c r="AR186" s="82" t="str">
        <f t="shared" si="103"/>
        <v>-</v>
      </c>
      <c r="AT186" s="82">
        <f t="shared" si="104"/>
        <v>2</v>
      </c>
      <c r="AU186" s="82" t="str">
        <f ca="1">IF(    MAX(OFFSET(AL186,0,0,MATCH("-",AL186:AL$638,0))) = 0,"",
IFERROR(MAX(OFFSET(AL186,0,0,MATCH("-",AL186:AL$638,0))),""))</f>
        <v/>
      </c>
      <c r="AV186" s="82" t="str">
        <f ca="1">IF(    MAX(OFFSET(AM186,0,0,MATCH("-",AM186:AM$638,0))) = 0,"",
IFERROR(MAX(OFFSET(AM186,0,0,MATCH("-",AM186:AM$638,0))),""))</f>
        <v/>
      </c>
      <c r="AW186" s="82" t="str">
        <f ca="1">IF(    MAX(OFFSET(AN186,0,0,MATCH("-",AN186:AN$638,0))) = 0,"",
IFERROR(MAX(OFFSET(AN186,0,0,MATCH("-",AN186:AN$638,0))),""))</f>
        <v/>
      </c>
      <c r="AX186" s="82" t="str">
        <f ca="1">IF(    MAX(OFFSET(AO186,0,0,MATCH("-",AO186:AO$638,0))) = 0,"",
IFERROR(MAX(OFFSET(AO186,0,0,MATCH("-",AO186:AO$638,0))),""))</f>
        <v/>
      </c>
      <c r="AY186" s="82" t="str">
        <f ca="1">IF(    MAX(OFFSET(AP186,0,0,MATCH("-",AP186:AP$638,0))) = 0,"",
IFERROR(MAX(OFFSET(AP186,0,0,MATCH("-",AP186:AP$638,0))),""))</f>
        <v/>
      </c>
      <c r="AZ186" s="82" t="str">
        <f ca="1">IF(    MAX(OFFSET(AQ186,0,0,MATCH("-",AQ186:AQ$638,0))) = 0,"",
IFERROR(MAX(OFFSET(AQ186,0,0,MATCH("-",AQ186:AQ$638,0))),""))</f>
        <v/>
      </c>
      <c r="BA186" s="82" t="str">
        <f ca="1">IF(    MAX(OFFSET(AR186,0,0,MATCH("-",AR186:AR$638,0))) = 0,"",
IFERROR(MAX(OFFSET(AR186,0,0,MATCH("-",AR186:AR$638,0))),""))</f>
        <v/>
      </c>
      <c r="BB186" s="112">
        <f t="shared" ca="1" si="105"/>
        <v>-270</v>
      </c>
      <c r="BC186" s="111" t="str">
        <f t="shared" ca="1" si="106"/>
        <v>Radius</v>
      </c>
      <c r="BD186" s="112">
        <f t="shared" ca="1" si="107"/>
        <v>0</v>
      </c>
      <c r="BE186" s="111">
        <f t="shared" ca="1" si="108"/>
        <v>-150</v>
      </c>
      <c r="BF186" s="113" t="e">
        <f t="shared" ca="1" si="109"/>
        <v>#VALUE!</v>
      </c>
      <c r="BG186" s="113" t="e">
        <f t="shared" ca="1" si="110"/>
        <v>#VALUE!</v>
      </c>
      <c r="BH186" s="112">
        <f t="shared" ca="1" si="111"/>
        <v>2000</v>
      </c>
      <c r="BI186" s="112">
        <f t="shared" ca="1" si="112"/>
        <v>-150</v>
      </c>
      <c r="BJ186" s="157"/>
      <c r="BK186" s="157"/>
      <c r="BL186" s="158" t="str">
        <f>scriv!AM148</f>
        <v/>
      </c>
      <c r="BM186" s="157"/>
      <c r="BN186" s="157" t="str">
        <f t="shared" si="113"/>
        <v>node</v>
      </c>
      <c r="BO186" s="157"/>
      <c r="BP186" s="159">
        <f t="shared" ca="1" si="114"/>
        <v>0</v>
      </c>
      <c r="BQ186" s="159">
        <f t="shared" ca="1" si="115"/>
        <v>0</v>
      </c>
      <c r="BR186" s="159">
        <f t="shared" si="116"/>
        <v>1</v>
      </c>
      <c r="BS186" s="159" t="str">
        <f t="shared" si="117"/>
        <v>symbol</v>
      </c>
      <c r="BT186" s="157" t="str">
        <f ca="1">IF(scriv!V148&lt;&gt;"",scriv!V148,
IF(E186="",IFERROR(VLOOKUP(BL186,$AH$40:$BT$638,39,FALSE),$BT$36),
$BT$37))</f>
        <v>NodeSquare</v>
      </c>
      <c r="BU186" s="166">
        <f t="shared" ca="1" si="118"/>
        <v>2000</v>
      </c>
      <c r="BV186" s="166">
        <f t="shared" ca="1" si="119"/>
        <v>-150</v>
      </c>
      <c r="BW186" s="166">
        <f t="shared" ca="1" si="120"/>
        <v>0</v>
      </c>
      <c r="BX186" s="166">
        <f t="shared" ca="1" si="121"/>
        <v>0</v>
      </c>
      <c r="BY186" s="180" t="str">
        <f t="shared" si="122"/>
        <v/>
      </c>
      <c r="BZ186" s="180" t="str">
        <f t="shared" si="123"/>
        <v/>
      </c>
      <c r="CA186" s="81" t="str">
        <f>IF(scriv!E148&lt;&gt;"",scriv!E148,"")</f>
        <v/>
      </c>
      <c r="CB186" s="82">
        <f t="shared" si="92"/>
        <v>0</v>
      </c>
      <c r="CC186" s="82">
        <f t="shared" si="124"/>
        <v>0</v>
      </c>
      <c r="CD186" s="82" t="str">
        <f t="shared" si="125"/>
        <v>-</v>
      </c>
      <c r="CE186" s="82" t="str">
        <f t="shared" si="126"/>
        <v>-</v>
      </c>
      <c r="CF186" s="82" t="str">
        <f t="shared" si="127"/>
        <v>-</v>
      </c>
      <c r="CG186" s="82" t="str">
        <f t="shared" si="128"/>
        <v>-</v>
      </c>
      <c r="CH186" s="82" t="str">
        <f t="shared" si="129"/>
        <v>-</v>
      </c>
      <c r="CI186" s="82" t="str">
        <f t="shared" si="130"/>
        <v>-</v>
      </c>
      <c r="CJ186" s="82" t="str">
        <f t="shared" si="131"/>
        <v>-</v>
      </c>
      <c r="CK186" s="82" t="str">
        <f t="shared" si="132"/>
        <v>-</v>
      </c>
    </row>
    <row r="187" spans="1:89" s="82" customFormat="1" ht="18" customHeight="1">
      <c r="A187" s="81" t="str">
        <f>scriv!AL149</f>
        <v/>
      </c>
      <c r="B187" s="81" t="str">
        <f>IF(scriv!D149&lt;&gt;"",scriv!D149,"")</f>
        <v/>
      </c>
      <c r="C187" s="81" t="str">
        <f>IF( scriv!AP149&lt;&gt;"", IF(D187&lt;&gt;"","connection ","")&amp;scriv!AP149,IF(D187&lt;&gt;"","connection",""))</f>
        <v/>
      </c>
      <c r="D187" s="82" t="str">
        <f>scriv!AN149</f>
        <v/>
      </c>
      <c r="E187" s="82" t="str">
        <f>scriv!AO149</f>
        <v/>
      </c>
      <c r="F187" s="156">
        <f>ROW()</f>
        <v>187</v>
      </c>
      <c r="G187" s="288">
        <f>scriv!AC149</f>
        <v>0</v>
      </c>
      <c r="H187" s="288">
        <f>scriv!AD149</f>
        <v>0</v>
      </c>
      <c r="I187" s="81" t="str">
        <f>IF(scriv!AE149&lt;&gt;"",scriv!AE149,J187)</f>
        <v/>
      </c>
      <c r="J187" s="81" t="str">
        <f>IF(scriv!AF149&lt;&gt;"",scriv!AF149,"")</f>
        <v/>
      </c>
      <c r="K187" s="82" t="str">
        <f>IF(scriv!Y149&lt;&gt;"",scriv!Y149,$K$36)</f>
        <v>none</v>
      </c>
      <c r="L187" s="82">
        <f>IF(scriv!Z149&lt;&gt;"",scriv!Z149,$L$36)</f>
        <v>0</v>
      </c>
      <c r="M187" s="82" t="str">
        <f>IF(scriv!AA149&lt;&gt;"",scriv!AA149,$M$36)</f>
        <v>OpenClose</v>
      </c>
      <c r="N187" s="82">
        <f>IF(scriv!AB149&lt;&gt;"",scriv!AB149,$N$36)</f>
        <v>0</v>
      </c>
      <c r="O187" s="119" t="str">
        <f t="shared" si="91"/>
        <v/>
      </c>
      <c r="P187" s="81" t="str">
        <f>IF(scriv!I149&lt;&gt;"",scriv!I149,"")</f>
        <v/>
      </c>
      <c r="Q187" s="81" t="str">
        <f>IF(scriv!J149&lt;&gt;"",scriv!J149,"")</f>
        <v/>
      </c>
      <c r="R187" s="81">
        <f>IF(scriv!K149&lt;&gt;"",scriv!K149,
IF(I187&lt;&gt;"",1,$R$36))</f>
        <v>1</v>
      </c>
      <c r="S187" s="81" t="str">
        <f>IF(scriv!L149&lt;&gt;"",scriv!L149,
IF(scriv!AF149&lt;&gt;"",$S$36,"none"))</f>
        <v>none</v>
      </c>
      <c r="T187" s="81" t="str">
        <f>IF(scriv!Q149&lt;&gt;"",scriv!Q149,"")</f>
        <v/>
      </c>
      <c r="U187" s="81" t="str">
        <f>IF(scriv!R149&lt;&gt;"",scriv!R149,"")</f>
        <v/>
      </c>
      <c r="V187" s="81" t="str">
        <f>IF(scriv!S149&lt;&gt;"",scriv!S149,"")</f>
        <v/>
      </c>
      <c r="W187" s="81" t="str">
        <f>IF(scriv!T149&lt;&gt;"",scriv!T149,"")</f>
        <v/>
      </c>
      <c r="X187" s="81" t="str">
        <f>IF($E187="",
( IF(scriv!AH149&lt;&gt;"", LEFT( scriv!AH149, FIND(",",scriv!AH149)-1) &amp; "=" &amp; $AH187 &amp; RIGHT( scriv!AH149, LEN(scriv!AH149) + 1 - FIND(",",scriv!AH149)),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IF(scriv!AI149&lt;&gt;"", LEFT( scriv!AI149, FIND(",",scriv!AI149)-1) &amp; "=" &amp; $AH187 &amp; RIGHT( scriv!AI149, LEN(scriv!AI149) + 1 - FIND(",",scriv!AI149)),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IF(scriv!AJ149&lt;&gt;"", LEFT( scriv!AJ149, FIND(",",scriv!AJ149)-1) &amp; "=" &amp; $AH187 &amp; RIGHT( scriv!AJ149, LEN(scriv!AJ149) + 1 - FIND(",",scriv!AJ149)),
  IF($Z$36&lt;&gt;"",LEFT( Z$36, FIND(",",Z$36)-1) &amp; "=" &amp; $AH187 &amp; RIGHT( Z$36, LEN(Z$36) + 1 - FIND(",",Z$36)),""))),
IF(scriv!O149&lt;&gt;"", LEFT( scriv!O149, FIND(",",scriv!O149)-1) &amp; "=" &amp; $AH187 &amp; RIGHT( scriv!O149, LEN(scriv!O149) + 1 - FIND(",",scriv!O149)),
LEFT( Z$37, FIND(",",Z$37)-1) &amp; "=" &amp; $AH187 &amp; RIGHT( Z$37, LEN(Z$37) + 1 - FIND(",",Z$37))))</f>
        <v>drawOpen=,1.2</v>
      </c>
      <c r="AA187" s="81" t="str">
        <f>IF($E187="",
( IF(scriv!AK149&lt;&gt;"", LEFT( scriv!AK149, FIND(",",scriv!AK149)-1) &amp; "=" &amp; $AH187 &amp; RIGHT( scriv!AK149, LEN(scriv!AK149) + 1 - FIND(",",scriv!AK149)),
  IF($AA$36&lt;&gt;"",LEFT( AA$36, FIND(",",AA$36)-1) &amp; "=" &amp; $AH187 &amp; RIGHT( AA$36, LEN(AA$36) + 1 - FIND(",",AA$36)),""))),
IF(scriv!P149&lt;&gt;"", LEFT( scriv!P149, FIND(",",scriv!P149)-1) &amp; "=" &amp; $AH187 &amp; RIGHT( scriv!P149, LEN(scriv!P149) + 1 - FIND(",",scriv!P149)),
LEFT( AA$37, FIND(",",AA$37)-1) &amp; "=" &amp; $AH187 &amp; RIGHT( AA$37, LEN(AA$37) + 1 - FIND(",",AA$37))))</f>
        <v>drawClose=,1.2</v>
      </c>
      <c r="AB187" s="167" t="str">
        <f t="shared" si="90"/>
        <v>noTitle</v>
      </c>
      <c r="AC187" s="167"/>
      <c r="AD187" s="45"/>
      <c r="AE187" s="168"/>
      <c r="AF187" s="169">
        <f>IF(D187="",scriv!B149,"")</f>
        <v>0</v>
      </c>
      <c r="AG187" s="170" t="str">
        <f t="shared" si="93"/>
        <v/>
      </c>
      <c r="AH187" s="169" t="str">
        <f t="shared" si="94"/>
        <v/>
      </c>
      <c r="AI187" s="169" t="str">
        <f t="shared" si="95"/>
        <v/>
      </c>
      <c r="AJ187" s="86">
        <f>ROUNDDOWN( (LEN(scriv!B149)+1) / 2, 0 )</f>
        <v>0</v>
      </c>
      <c r="AK187" s="82">
        <f t="shared" si="96"/>
        <v>0</v>
      </c>
      <c r="AL187" s="82" t="str">
        <f t="shared" si="97"/>
        <v>-</v>
      </c>
      <c r="AM187" s="82" t="str">
        <f t="shared" si="98"/>
        <v>-</v>
      </c>
      <c r="AN187" s="82" t="str">
        <f t="shared" si="99"/>
        <v>-</v>
      </c>
      <c r="AO187" s="82" t="str">
        <f t="shared" si="100"/>
        <v>-</v>
      </c>
      <c r="AP187" s="82" t="str">
        <f t="shared" si="101"/>
        <v>-</v>
      </c>
      <c r="AQ187" s="82" t="str">
        <f t="shared" si="102"/>
        <v>-</v>
      </c>
      <c r="AR187" s="82" t="str">
        <f t="shared" si="103"/>
        <v>-</v>
      </c>
      <c r="AT187" s="82">
        <f t="shared" si="104"/>
        <v>2</v>
      </c>
      <c r="AU187" s="82" t="str">
        <f ca="1">IF(    MAX(OFFSET(AL187,0,0,MATCH("-",AL187:AL$638,0))) = 0,"",
IFERROR(MAX(OFFSET(AL187,0,0,MATCH("-",AL187:AL$638,0))),""))</f>
        <v/>
      </c>
      <c r="AV187" s="82" t="str">
        <f ca="1">IF(    MAX(OFFSET(AM187,0,0,MATCH("-",AM187:AM$638,0))) = 0,"",
IFERROR(MAX(OFFSET(AM187,0,0,MATCH("-",AM187:AM$638,0))),""))</f>
        <v/>
      </c>
      <c r="AW187" s="82" t="str">
        <f ca="1">IF(    MAX(OFFSET(AN187,0,0,MATCH("-",AN187:AN$638,0))) = 0,"",
IFERROR(MAX(OFFSET(AN187,0,0,MATCH("-",AN187:AN$638,0))),""))</f>
        <v/>
      </c>
      <c r="AX187" s="82" t="str">
        <f ca="1">IF(    MAX(OFFSET(AO187,0,0,MATCH("-",AO187:AO$638,0))) = 0,"",
IFERROR(MAX(OFFSET(AO187,0,0,MATCH("-",AO187:AO$638,0))),""))</f>
        <v/>
      </c>
      <c r="AY187" s="82" t="str">
        <f ca="1">IF(    MAX(OFFSET(AP187,0,0,MATCH("-",AP187:AP$638,0))) = 0,"",
IFERROR(MAX(OFFSET(AP187,0,0,MATCH("-",AP187:AP$638,0))),""))</f>
        <v/>
      </c>
      <c r="AZ187" s="82" t="str">
        <f ca="1">IF(    MAX(OFFSET(AQ187,0,0,MATCH("-",AQ187:AQ$638,0))) = 0,"",
IFERROR(MAX(OFFSET(AQ187,0,0,MATCH("-",AQ187:AQ$638,0))),""))</f>
        <v/>
      </c>
      <c r="BA187" s="82" t="str">
        <f ca="1">IF(    MAX(OFFSET(AR187,0,0,MATCH("-",AR187:AR$638,0))) = 0,"",
IFERROR(MAX(OFFSET(AR187,0,0,MATCH("-",AR187:AR$638,0))),""))</f>
        <v/>
      </c>
      <c r="BB187" s="112">
        <f t="shared" ca="1" si="105"/>
        <v>-270</v>
      </c>
      <c r="BC187" s="111" t="str">
        <f t="shared" ca="1" si="106"/>
        <v>Radius</v>
      </c>
      <c r="BD187" s="112">
        <f t="shared" ca="1" si="107"/>
        <v>0</v>
      </c>
      <c r="BE187" s="111">
        <f t="shared" ca="1" si="108"/>
        <v>-150</v>
      </c>
      <c r="BF187" s="113" t="e">
        <f t="shared" ca="1" si="109"/>
        <v>#VALUE!</v>
      </c>
      <c r="BG187" s="113" t="e">
        <f t="shared" ca="1" si="110"/>
        <v>#VALUE!</v>
      </c>
      <c r="BH187" s="112">
        <f t="shared" ca="1" si="111"/>
        <v>2000</v>
      </c>
      <c r="BI187" s="112">
        <f t="shared" ca="1" si="112"/>
        <v>-150</v>
      </c>
      <c r="BJ187" s="157"/>
      <c r="BK187" s="157"/>
      <c r="BL187" s="158" t="str">
        <f>scriv!AM149</f>
        <v/>
      </c>
      <c r="BM187" s="157"/>
      <c r="BN187" s="157" t="str">
        <f t="shared" si="113"/>
        <v>node</v>
      </c>
      <c r="BO187" s="157"/>
      <c r="BP187" s="159">
        <f t="shared" ca="1" si="114"/>
        <v>0</v>
      </c>
      <c r="BQ187" s="159">
        <f t="shared" ca="1" si="115"/>
        <v>0</v>
      </c>
      <c r="BR187" s="159">
        <f t="shared" si="116"/>
        <v>1</v>
      </c>
      <c r="BS187" s="159" t="str">
        <f t="shared" si="117"/>
        <v>symbol</v>
      </c>
      <c r="BT187" s="157" t="str">
        <f ca="1">IF(scriv!V149&lt;&gt;"",scriv!V149,
IF(E187="",IFERROR(VLOOKUP(BL187,$AH$40:$BT$638,39,FALSE),$BT$36),
$BT$37))</f>
        <v>NodeSquare</v>
      </c>
      <c r="BU187" s="166">
        <f t="shared" ca="1" si="118"/>
        <v>2000</v>
      </c>
      <c r="BV187" s="166">
        <f t="shared" ca="1" si="119"/>
        <v>-150</v>
      </c>
      <c r="BW187" s="166">
        <f t="shared" ca="1" si="120"/>
        <v>0</v>
      </c>
      <c r="BX187" s="166">
        <f t="shared" ca="1" si="121"/>
        <v>0</v>
      </c>
      <c r="BY187" s="180" t="str">
        <f t="shared" si="122"/>
        <v/>
      </c>
      <c r="BZ187" s="180" t="str">
        <f t="shared" si="123"/>
        <v/>
      </c>
      <c r="CA187" s="81" t="str">
        <f>IF(scriv!E149&lt;&gt;"",scriv!E149,"")</f>
        <v/>
      </c>
      <c r="CB187" s="82">
        <f t="shared" si="92"/>
        <v>0</v>
      </c>
      <c r="CC187" s="82">
        <f t="shared" si="124"/>
        <v>0</v>
      </c>
      <c r="CD187" s="82" t="str">
        <f t="shared" si="125"/>
        <v>-</v>
      </c>
      <c r="CE187" s="82" t="str">
        <f t="shared" si="126"/>
        <v>-</v>
      </c>
      <c r="CF187" s="82" t="str">
        <f t="shared" si="127"/>
        <v>-</v>
      </c>
      <c r="CG187" s="82" t="str">
        <f t="shared" si="128"/>
        <v>-</v>
      </c>
      <c r="CH187" s="82" t="str">
        <f t="shared" si="129"/>
        <v>-</v>
      </c>
      <c r="CI187" s="82" t="str">
        <f t="shared" si="130"/>
        <v>-</v>
      </c>
      <c r="CJ187" s="82" t="str">
        <f t="shared" si="131"/>
        <v>-</v>
      </c>
      <c r="CK187" s="82" t="str">
        <f t="shared" si="132"/>
        <v>-</v>
      </c>
    </row>
    <row r="188" spans="1:89" s="82" customFormat="1" ht="18" customHeight="1">
      <c r="A188" s="81" t="str">
        <f>scriv!AL150</f>
        <v/>
      </c>
      <c r="B188" s="81" t="str">
        <f>IF(scriv!D150&lt;&gt;"",scriv!D150,"")</f>
        <v/>
      </c>
      <c r="C188" s="81" t="str">
        <f>IF( scriv!AP150&lt;&gt;"", IF(D188&lt;&gt;"","connection ","")&amp;scriv!AP150,IF(D188&lt;&gt;"","connection",""))</f>
        <v/>
      </c>
      <c r="D188" s="82" t="str">
        <f>scriv!AN150</f>
        <v/>
      </c>
      <c r="E188" s="82" t="str">
        <f>scriv!AO150</f>
        <v/>
      </c>
      <c r="F188" s="156">
        <f>ROW()</f>
        <v>188</v>
      </c>
      <c r="G188" s="288">
        <f>scriv!AC150</f>
        <v>0</v>
      </c>
      <c r="H188" s="288">
        <f>scriv!AD150</f>
        <v>0</v>
      </c>
      <c r="I188" s="81" t="str">
        <f>IF(scriv!AE150&lt;&gt;"",scriv!AE150,J188)</f>
        <v/>
      </c>
      <c r="J188" s="81" t="str">
        <f>IF(scriv!AF150&lt;&gt;"",scriv!AF150,"")</f>
        <v/>
      </c>
      <c r="K188" s="82" t="str">
        <f>IF(scriv!Y150&lt;&gt;"",scriv!Y150,$K$36)</f>
        <v>none</v>
      </c>
      <c r="L188" s="82">
        <f>IF(scriv!Z150&lt;&gt;"",scriv!Z150,$L$36)</f>
        <v>0</v>
      </c>
      <c r="M188" s="82" t="str">
        <f>IF(scriv!AA150&lt;&gt;"",scriv!AA150,$M$36)</f>
        <v>OpenClose</v>
      </c>
      <c r="N188" s="82">
        <f>IF(scriv!AB150&lt;&gt;"",scriv!AB150,$N$36)</f>
        <v>0</v>
      </c>
      <c r="O188" s="119" t="str">
        <f t="shared" si="91"/>
        <v/>
      </c>
      <c r="P188" s="81" t="str">
        <f>IF(scriv!I150&lt;&gt;"",scriv!I150,"")</f>
        <v/>
      </c>
      <c r="Q188" s="81" t="str">
        <f>IF(scriv!J150&lt;&gt;"",scriv!J150,"")</f>
        <v/>
      </c>
      <c r="R188" s="81">
        <f>IF(scriv!K150&lt;&gt;"",scriv!K150,
IF(I188&lt;&gt;"",1,$R$36))</f>
        <v>1</v>
      </c>
      <c r="S188" s="81" t="str">
        <f>IF(scriv!L150&lt;&gt;"",scriv!L150,
IF(scriv!AF150&lt;&gt;"",$S$36,"none"))</f>
        <v>none</v>
      </c>
      <c r="T188" s="81" t="str">
        <f>IF(scriv!Q150&lt;&gt;"",scriv!Q150,"")</f>
        <v/>
      </c>
      <c r="U188" s="81" t="str">
        <f>IF(scriv!R150&lt;&gt;"",scriv!R150,"")</f>
        <v/>
      </c>
      <c r="V188" s="81" t="str">
        <f>IF(scriv!S150&lt;&gt;"",scriv!S150,"")</f>
        <v/>
      </c>
      <c r="W188" s="81" t="str">
        <f>IF(scriv!T150&lt;&gt;"",scriv!T150,"")</f>
        <v/>
      </c>
      <c r="X188" s="81" t="str">
        <f>IF($E188="",
( IF(scriv!AH150&lt;&gt;"", LEFT( scriv!AH150, FIND(",",scriv!AH150)-1) &amp; "=" &amp; $AH188 &amp; RIGHT( scriv!AH150, LEN(scriv!AH150) + 1 - FIND(",",scriv!AH150)),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IF(scriv!AI150&lt;&gt;"", LEFT( scriv!AI150, FIND(",",scriv!AI150)-1) &amp; "=" &amp; $AH188 &amp; RIGHT( scriv!AI150, LEN(scriv!AI150) + 1 - FIND(",",scriv!AI150)),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IF(scriv!AJ150&lt;&gt;"", LEFT( scriv!AJ150, FIND(",",scriv!AJ150)-1) &amp; "=" &amp; $AH188 &amp; RIGHT( scriv!AJ150, LEN(scriv!AJ150) + 1 - FIND(",",scriv!AJ150)),
  IF($Z$36&lt;&gt;"",LEFT( Z$36, FIND(",",Z$36)-1) &amp; "=" &amp; $AH188 &amp; RIGHT( Z$36, LEN(Z$36) + 1 - FIND(",",Z$36)),""))),
IF(scriv!O150&lt;&gt;"", LEFT( scriv!O150, FIND(",",scriv!O150)-1) &amp; "=" &amp; $AH188 &amp; RIGHT( scriv!O150, LEN(scriv!O150) + 1 - FIND(",",scriv!O150)),
LEFT( Z$37, FIND(",",Z$37)-1) &amp; "=" &amp; $AH188 &amp; RIGHT( Z$37, LEN(Z$37) + 1 - FIND(",",Z$37))))</f>
        <v>drawOpen=,1.2</v>
      </c>
      <c r="AA188" s="81" t="str">
        <f>IF($E188="",
( IF(scriv!AK150&lt;&gt;"", LEFT( scriv!AK150, FIND(",",scriv!AK150)-1) &amp; "=" &amp; $AH188 &amp; RIGHT( scriv!AK150, LEN(scriv!AK150) + 1 - FIND(",",scriv!AK150)),
  IF($AA$36&lt;&gt;"",LEFT( AA$36, FIND(",",AA$36)-1) &amp; "=" &amp; $AH188 &amp; RIGHT( AA$36, LEN(AA$36) + 1 - FIND(",",AA$36)),""))),
IF(scriv!P150&lt;&gt;"", LEFT( scriv!P150, FIND(",",scriv!P150)-1) &amp; "=" &amp; $AH188 &amp; RIGHT( scriv!P150, LEN(scriv!P150) + 1 - FIND(",",scriv!P150)),
LEFT( AA$37, FIND(",",AA$37)-1) &amp; "=" &amp; $AH188 &amp; RIGHT( AA$37, LEN(AA$37) + 1 - FIND(",",AA$37))))</f>
        <v>drawClose=,1.2</v>
      </c>
      <c r="AB188" s="167" t="str">
        <f t="shared" si="90"/>
        <v>noTitle</v>
      </c>
      <c r="AC188" s="167"/>
      <c r="AD188" s="45"/>
      <c r="AE188" s="168"/>
      <c r="AF188" s="169">
        <f>IF(D188="",scriv!B150,"")</f>
        <v>0</v>
      </c>
      <c r="AG188" s="170" t="str">
        <f t="shared" si="93"/>
        <v/>
      </c>
      <c r="AH188" s="169" t="str">
        <f t="shared" si="94"/>
        <v/>
      </c>
      <c r="AI188" s="169" t="str">
        <f t="shared" si="95"/>
        <v/>
      </c>
      <c r="AJ188" s="86">
        <f>ROUNDDOWN( (LEN(scriv!B150)+1) / 2, 0 )</f>
        <v>0</v>
      </c>
      <c r="AK188" s="82">
        <f t="shared" si="96"/>
        <v>0</v>
      </c>
      <c r="AL188" s="82" t="str">
        <f t="shared" si="97"/>
        <v>-</v>
      </c>
      <c r="AM188" s="82" t="str">
        <f t="shared" si="98"/>
        <v>-</v>
      </c>
      <c r="AN188" s="82" t="str">
        <f t="shared" si="99"/>
        <v>-</v>
      </c>
      <c r="AO188" s="82" t="str">
        <f t="shared" si="100"/>
        <v>-</v>
      </c>
      <c r="AP188" s="82" t="str">
        <f t="shared" si="101"/>
        <v>-</v>
      </c>
      <c r="AQ188" s="82" t="str">
        <f t="shared" si="102"/>
        <v>-</v>
      </c>
      <c r="AR188" s="82" t="str">
        <f t="shared" si="103"/>
        <v>-</v>
      </c>
      <c r="AT188" s="82">
        <f t="shared" si="104"/>
        <v>2</v>
      </c>
      <c r="AU188" s="82" t="str">
        <f ca="1">IF(    MAX(OFFSET(AL188,0,0,MATCH("-",AL188:AL$638,0))) = 0,"",
IFERROR(MAX(OFFSET(AL188,0,0,MATCH("-",AL188:AL$638,0))),""))</f>
        <v/>
      </c>
      <c r="AV188" s="82" t="str">
        <f ca="1">IF(    MAX(OFFSET(AM188,0,0,MATCH("-",AM188:AM$638,0))) = 0,"",
IFERROR(MAX(OFFSET(AM188,0,0,MATCH("-",AM188:AM$638,0))),""))</f>
        <v/>
      </c>
      <c r="AW188" s="82" t="str">
        <f ca="1">IF(    MAX(OFFSET(AN188,0,0,MATCH("-",AN188:AN$638,0))) = 0,"",
IFERROR(MAX(OFFSET(AN188,0,0,MATCH("-",AN188:AN$638,0))),""))</f>
        <v/>
      </c>
      <c r="AX188" s="82" t="str">
        <f ca="1">IF(    MAX(OFFSET(AO188,0,0,MATCH("-",AO188:AO$638,0))) = 0,"",
IFERROR(MAX(OFFSET(AO188,0,0,MATCH("-",AO188:AO$638,0))),""))</f>
        <v/>
      </c>
      <c r="AY188" s="82" t="str">
        <f ca="1">IF(    MAX(OFFSET(AP188,0,0,MATCH("-",AP188:AP$638,0))) = 0,"",
IFERROR(MAX(OFFSET(AP188,0,0,MATCH("-",AP188:AP$638,0))),""))</f>
        <v/>
      </c>
      <c r="AZ188" s="82" t="str">
        <f ca="1">IF(    MAX(OFFSET(AQ188,0,0,MATCH("-",AQ188:AQ$638,0))) = 0,"",
IFERROR(MAX(OFFSET(AQ188,0,0,MATCH("-",AQ188:AQ$638,0))),""))</f>
        <v/>
      </c>
      <c r="BA188" s="82" t="str">
        <f ca="1">IF(    MAX(OFFSET(AR188,0,0,MATCH("-",AR188:AR$638,0))) = 0,"",
IFERROR(MAX(OFFSET(AR188,0,0,MATCH("-",AR188:AR$638,0))),""))</f>
        <v/>
      </c>
      <c r="BB188" s="112">
        <f t="shared" ca="1" si="105"/>
        <v>-270</v>
      </c>
      <c r="BC188" s="111" t="str">
        <f t="shared" ca="1" si="106"/>
        <v>Radius</v>
      </c>
      <c r="BD188" s="112">
        <f t="shared" ca="1" si="107"/>
        <v>0</v>
      </c>
      <c r="BE188" s="111">
        <f t="shared" ca="1" si="108"/>
        <v>-150</v>
      </c>
      <c r="BF188" s="113" t="e">
        <f t="shared" ca="1" si="109"/>
        <v>#VALUE!</v>
      </c>
      <c r="BG188" s="113" t="e">
        <f t="shared" ca="1" si="110"/>
        <v>#VALUE!</v>
      </c>
      <c r="BH188" s="112">
        <f t="shared" ca="1" si="111"/>
        <v>2000</v>
      </c>
      <c r="BI188" s="112">
        <f t="shared" ca="1" si="112"/>
        <v>-150</v>
      </c>
      <c r="BJ188" s="157"/>
      <c r="BK188" s="157"/>
      <c r="BL188" s="158" t="str">
        <f>scriv!AM150</f>
        <v/>
      </c>
      <c r="BM188" s="157"/>
      <c r="BN188" s="157" t="str">
        <f t="shared" si="113"/>
        <v>node</v>
      </c>
      <c r="BO188" s="157"/>
      <c r="BP188" s="159">
        <f t="shared" ca="1" si="114"/>
        <v>0</v>
      </c>
      <c r="BQ188" s="159">
        <f t="shared" ca="1" si="115"/>
        <v>0</v>
      </c>
      <c r="BR188" s="159">
        <f t="shared" si="116"/>
        <v>1</v>
      </c>
      <c r="BS188" s="159" t="str">
        <f t="shared" si="117"/>
        <v>symbol</v>
      </c>
      <c r="BT188" s="157" t="str">
        <f ca="1">IF(scriv!V150&lt;&gt;"",scriv!V150,
IF(E188="",IFERROR(VLOOKUP(BL188,$AH$40:$BT$638,39,FALSE),$BT$36),
$BT$37))</f>
        <v>NodeSquare</v>
      </c>
      <c r="BU188" s="166">
        <f t="shared" ca="1" si="118"/>
        <v>2000</v>
      </c>
      <c r="BV188" s="166">
        <f t="shared" ca="1" si="119"/>
        <v>-150</v>
      </c>
      <c r="BW188" s="166">
        <f t="shared" ca="1" si="120"/>
        <v>0</v>
      </c>
      <c r="BX188" s="166">
        <f t="shared" ca="1" si="121"/>
        <v>0</v>
      </c>
      <c r="BY188" s="180" t="str">
        <f t="shared" si="122"/>
        <v/>
      </c>
      <c r="BZ188" s="180" t="str">
        <f t="shared" si="123"/>
        <v/>
      </c>
      <c r="CA188" s="81" t="str">
        <f>IF(scriv!E150&lt;&gt;"",scriv!E150,"")</f>
        <v/>
      </c>
      <c r="CB188" s="82">
        <f t="shared" si="92"/>
        <v>0</v>
      </c>
      <c r="CC188" s="82">
        <f t="shared" si="124"/>
        <v>0</v>
      </c>
      <c r="CD188" s="82" t="str">
        <f t="shared" si="125"/>
        <v>-</v>
      </c>
      <c r="CE188" s="82" t="str">
        <f t="shared" si="126"/>
        <v>-</v>
      </c>
      <c r="CF188" s="82" t="str">
        <f t="shared" si="127"/>
        <v>-</v>
      </c>
      <c r="CG188" s="82" t="str">
        <f t="shared" si="128"/>
        <v>-</v>
      </c>
      <c r="CH188" s="82" t="str">
        <f t="shared" si="129"/>
        <v>-</v>
      </c>
      <c r="CI188" s="82" t="str">
        <f t="shared" si="130"/>
        <v>-</v>
      </c>
      <c r="CJ188" s="82" t="str">
        <f t="shared" si="131"/>
        <v>-</v>
      </c>
      <c r="CK188" s="82" t="str">
        <f t="shared" si="132"/>
        <v>-</v>
      </c>
    </row>
    <row r="189" spans="1:89" s="82" customFormat="1" ht="18" customHeight="1">
      <c r="A189" s="81" t="str">
        <f>scriv!AL151</f>
        <v/>
      </c>
      <c r="B189" s="81" t="str">
        <f>IF(scriv!D151&lt;&gt;"",scriv!D151,"")</f>
        <v/>
      </c>
      <c r="C189" s="81" t="str">
        <f>IF( scriv!AP151&lt;&gt;"", IF(D189&lt;&gt;"","connection ","")&amp;scriv!AP151,IF(D189&lt;&gt;"","connection",""))</f>
        <v/>
      </c>
      <c r="D189" s="82" t="str">
        <f>scriv!AN151</f>
        <v/>
      </c>
      <c r="E189" s="82" t="str">
        <f>scriv!AO151</f>
        <v/>
      </c>
      <c r="F189" s="156">
        <f>ROW()</f>
        <v>189</v>
      </c>
      <c r="G189" s="288">
        <f>scriv!AC151</f>
        <v>0</v>
      </c>
      <c r="H189" s="288">
        <f>scriv!AD151</f>
        <v>0</v>
      </c>
      <c r="I189" s="81" t="str">
        <f>IF(scriv!AE151&lt;&gt;"",scriv!AE151,J189)</f>
        <v/>
      </c>
      <c r="J189" s="81" t="str">
        <f>IF(scriv!AF151&lt;&gt;"",scriv!AF151,"")</f>
        <v/>
      </c>
      <c r="K189" s="82" t="str">
        <f>IF(scriv!Y151&lt;&gt;"",scriv!Y151,$K$36)</f>
        <v>none</v>
      </c>
      <c r="L189" s="82">
        <f>IF(scriv!Z151&lt;&gt;"",scriv!Z151,$L$36)</f>
        <v>0</v>
      </c>
      <c r="M189" s="82" t="str">
        <f>IF(scriv!AA151&lt;&gt;"",scriv!AA151,$M$36)</f>
        <v>OpenClose</v>
      </c>
      <c r="N189" s="82">
        <f>IF(scriv!AB151&lt;&gt;"",scriv!AB151,$N$36)</f>
        <v>0</v>
      </c>
      <c r="O189" s="119" t="str">
        <f t="shared" si="91"/>
        <v/>
      </c>
      <c r="P189" s="81" t="str">
        <f>IF(scriv!I151&lt;&gt;"",scriv!I151,"")</f>
        <v/>
      </c>
      <c r="Q189" s="81" t="str">
        <f>IF(scriv!J151&lt;&gt;"",scriv!J151,"")</f>
        <v/>
      </c>
      <c r="R189" s="81">
        <f>IF(scriv!K151&lt;&gt;"",scriv!K151,
IF(I189&lt;&gt;"",1,$R$36))</f>
        <v>1</v>
      </c>
      <c r="S189" s="81" t="str">
        <f>IF(scriv!L151&lt;&gt;"",scriv!L151,
IF(scriv!AF151&lt;&gt;"",$S$36,"none"))</f>
        <v>none</v>
      </c>
      <c r="T189" s="81" t="str">
        <f>IF(scriv!Q151&lt;&gt;"",scriv!Q151,"")</f>
        <v/>
      </c>
      <c r="U189" s="81" t="str">
        <f>IF(scriv!R151&lt;&gt;"",scriv!R151,"")</f>
        <v/>
      </c>
      <c r="V189" s="81" t="str">
        <f>IF(scriv!S151&lt;&gt;"",scriv!S151,"")</f>
        <v/>
      </c>
      <c r="W189" s="81" t="str">
        <f>IF(scriv!T151&lt;&gt;"",scriv!T151,"")</f>
        <v/>
      </c>
      <c r="X189" s="81" t="str">
        <f>IF($E189="",
( IF(scriv!AH151&lt;&gt;"", LEFT( scriv!AH151, FIND(",",scriv!AH151)-1) &amp; "=" &amp; $AH189 &amp; RIGHT( scriv!AH151, LEN(scriv!AH151) + 1 - FIND(",",scriv!AH151)),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IF(scriv!AI151&lt;&gt;"", LEFT( scriv!AI151, FIND(",",scriv!AI151)-1) &amp; "=" &amp; $AH189 &amp; RIGHT( scriv!AI151, LEN(scriv!AI151) + 1 - FIND(",",scriv!AI151)),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IF(scriv!AJ151&lt;&gt;"", LEFT( scriv!AJ151, FIND(",",scriv!AJ151)-1) &amp; "=" &amp; $AH189 &amp; RIGHT( scriv!AJ151, LEN(scriv!AJ151) + 1 - FIND(",",scriv!AJ151)),
  IF($Z$36&lt;&gt;"",LEFT( Z$36, FIND(",",Z$36)-1) &amp; "=" &amp; $AH189 &amp; RIGHT( Z$36, LEN(Z$36) + 1 - FIND(",",Z$36)),""))),
IF(scriv!O151&lt;&gt;"", LEFT( scriv!O151, FIND(",",scriv!O151)-1) &amp; "=" &amp; $AH189 &amp; RIGHT( scriv!O151, LEN(scriv!O151) + 1 - FIND(",",scriv!O151)),
LEFT( Z$37, FIND(",",Z$37)-1) &amp; "=" &amp; $AH189 &amp; RIGHT( Z$37, LEN(Z$37) + 1 - FIND(",",Z$37))))</f>
        <v>drawOpen=,1.2</v>
      </c>
      <c r="AA189" s="81" t="str">
        <f>IF($E189="",
( IF(scriv!AK151&lt;&gt;"", LEFT( scriv!AK151, FIND(",",scriv!AK151)-1) &amp; "=" &amp; $AH189 &amp; RIGHT( scriv!AK151, LEN(scriv!AK151) + 1 - FIND(",",scriv!AK151)),
  IF($AA$36&lt;&gt;"",LEFT( AA$36, FIND(",",AA$36)-1) &amp; "=" &amp; $AH189 &amp; RIGHT( AA$36, LEN(AA$36) + 1 - FIND(",",AA$36)),""))),
IF(scriv!P151&lt;&gt;"", LEFT( scriv!P151, FIND(",",scriv!P151)-1) &amp; "=" &amp; $AH189 &amp; RIGHT( scriv!P151, LEN(scriv!P151) + 1 - FIND(",",scriv!P151)),
LEFT( AA$37, FIND(",",AA$37)-1) &amp; "=" &amp; $AH189 &amp; RIGHT( AA$37, LEN(AA$37) + 1 - FIND(",",AA$37))))</f>
        <v>drawClose=,1.2</v>
      </c>
      <c r="AB189" s="167" t="str">
        <f t="shared" si="90"/>
        <v>noTitle</v>
      </c>
      <c r="AC189" s="167"/>
      <c r="AD189" s="45"/>
      <c r="AE189" s="168"/>
      <c r="AF189" s="169">
        <f>IF(D189="",scriv!B151,"")</f>
        <v>0</v>
      </c>
      <c r="AG189" s="170" t="str">
        <f t="shared" si="93"/>
        <v/>
      </c>
      <c r="AH189" s="169" t="str">
        <f t="shared" si="94"/>
        <v/>
      </c>
      <c r="AI189" s="169" t="str">
        <f t="shared" si="95"/>
        <v/>
      </c>
      <c r="AJ189" s="86">
        <f>ROUNDDOWN( (LEN(scriv!B151)+1) / 2, 0 )</f>
        <v>0</v>
      </c>
      <c r="AK189" s="82">
        <f t="shared" si="96"/>
        <v>0</v>
      </c>
      <c r="AL189" s="82" t="str">
        <f t="shared" si="97"/>
        <v>-</v>
      </c>
      <c r="AM189" s="82" t="str">
        <f t="shared" si="98"/>
        <v>-</v>
      </c>
      <c r="AN189" s="82" t="str">
        <f t="shared" si="99"/>
        <v>-</v>
      </c>
      <c r="AO189" s="82" t="str">
        <f t="shared" si="100"/>
        <v>-</v>
      </c>
      <c r="AP189" s="82" t="str">
        <f t="shared" si="101"/>
        <v>-</v>
      </c>
      <c r="AQ189" s="82" t="str">
        <f t="shared" si="102"/>
        <v>-</v>
      </c>
      <c r="AR189" s="82" t="str">
        <f t="shared" si="103"/>
        <v>-</v>
      </c>
      <c r="AT189" s="82">
        <f t="shared" si="104"/>
        <v>2</v>
      </c>
      <c r="AU189" s="82" t="str">
        <f ca="1">IF(    MAX(OFFSET(AL189,0,0,MATCH("-",AL189:AL$638,0))) = 0,"",
IFERROR(MAX(OFFSET(AL189,0,0,MATCH("-",AL189:AL$638,0))),""))</f>
        <v/>
      </c>
      <c r="AV189" s="82" t="str">
        <f ca="1">IF(    MAX(OFFSET(AM189,0,0,MATCH("-",AM189:AM$638,0))) = 0,"",
IFERROR(MAX(OFFSET(AM189,0,0,MATCH("-",AM189:AM$638,0))),""))</f>
        <v/>
      </c>
      <c r="AW189" s="82" t="str">
        <f ca="1">IF(    MAX(OFFSET(AN189,0,0,MATCH("-",AN189:AN$638,0))) = 0,"",
IFERROR(MAX(OFFSET(AN189,0,0,MATCH("-",AN189:AN$638,0))),""))</f>
        <v/>
      </c>
      <c r="AX189" s="82" t="str">
        <f ca="1">IF(    MAX(OFFSET(AO189,0,0,MATCH("-",AO189:AO$638,0))) = 0,"",
IFERROR(MAX(OFFSET(AO189,0,0,MATCH("-",AO189:AO$638,0))),""))</f>
        <v/>
      </c>
      <c r="AY189" s="82" t="str">
        <f ca="1">IF(    MAX(OFFSET(AP189,0,0,MATCH("-",AP189:AP$638,0))) = 0,"",
IFERROR(MAX(OFFSET(AP189,0,0,MATCH("-",AP189:AP$638,0))),""))</f>
        <v/>
      </c>
      <c r="AZ189" s="82" t="str">
        <f ca="1">IF(    MAX(OFFSET(AQ189,0,0,MATCH("-",AQ189:AQ$638,0))) = 0,"",
IFERROR(MAX(OFFSET(AQ189,0,0,MATCH("-",AQ189:AQ$638,0))),""))</f>
        <v/>
      </c>
      <c r="BA189" s="82" t="str">
        <f ca="1">IF(    MAX(OFFSET(AR189,0,0,MATCH("-",AR189:AR$638,0))) = 0,"",
IFERROR(MAX(OFFSET(AR189,0,0,MATCH("-",AR189:AR$638,0))),""))</f>
        <v/>
      </c>
      <c r="BB189" s="112">
        <f t="shared" ca="1" si="105"/>
        <v>-270</v>
      </c>
      <c r="BC189" s="111" t="str">
        <f t="shared" ca="1" si="106"/>
        <v>Radius</v>
      </c>
      <c r="BD189" s="112">
        <f t="shared" ca="1" si="107"/>
        <v>0</v>
      </c>
      <c r="BE189" s="111">
        <f t="shared" ca="1" si="108"/>
        <v>-150</v>
      </c>
      <c r="BF189" s="113" t="e">
        <f t="shared" ca="1" si="109"/>
        <v>#VALUE!</v>
      </c>
      <c r="BG189" s="113" t="e">
        <f t="shared" ca="1" si="110"/>
        <v>#VALUE!</v>
      </c>
      <c r="BH189" s="112">
        <f t="shared" ca="1" si="111"/>
        <v>2000</v>
      </c>
      <c r="BI189" s="112">
        <f t="shared" ca="1" si="112"/>
        <v>-150</v>
      </c>
      <c r="BJ189" s="157"/>
      <c r="BK189" s="157"/>
      <c r="BL189" s="158" t="str">
        <f>scriv!AM151</f>
        <v/>
      </c>
      <c r="BM189" s="157"/>
      <c r="BN189" s="157" t="str">
        <f t="shared" si="113"/>
        <v>node</v>
      </c>
      <c r="BO189" s="157"/>
      <c r="BP189" s="159">
        <f t="shared" ca="1" si="114"/>
        <v>0</v>
      </c>
      <c r="BQ189" s="159">
        <f t="shared" ca="1" si="115"/>
        <v>0</v>
      </c>
      <c r="BR189" s="159">
        <f t="shared" si="116"/>
        <v>1</v>
      </c>
      <c r="BS189" s="159" t="str">
        <f t="shared" si="117"/>
        <v>symbol</v>
      </c>
      <c r="BT189" s="157" t="str">
        <f ca="1">IF(scriv!V151&lt;&gt;"",scriv!V151,
IF(E189="",IFERROR(VLOOKUP(BL189,$AH$40:$BT$638,39,FALSE),$BT$36),
$BT$37))</f>
        <v>NodeSquare</v>
      </c>
      <c r="BU189" s="166">
        <f t="shared" ca="1" si="118"/>
        <v>2000</v>
      </c>
      <c r="BV189" s="166">
        <f t="shared" ca="1" si="119"/>
        <v>-150</v>
      </c>
      <c r="BW189" s="166">
        <f t="shared" ca="1" si="120"/>
        <v>0</v>
      </c>
      <c r="BX189" s="166">
        <f t="shared" ca="1" si="121"/>
        <v>0</v>
      </c>
      <c r="BY189" s="180" t="str">
        <f t="shared" si="122"/>
        <v/>
      </c>
      <c r="BZ189" s="180" t="str">
        <f t="shared" si="123"/>
        <v/>
      </c>
      <c r="CA189" s="81" t="str">
        <f>IF(scriv!E151&lt;&gt;"",scriv!E151,"")</f>
        <v/>
      </c>
      <c r="CB189" s="82">
        <f t="shared" si="92"/>
        <v>0</v>
      </c>
      <c r="CC189" s="82">
        <f t="shared" si="124"/>
        <v>0</v>
      </c>
      <c r="CD189" s="82" t="str">
        <f t="shared" si="125"/>
        <v>-</v>
      </c>
      <c r="CE189" s="82" t="str">
        <f t="shared" si="126"/>
        <v>-</v>
      </c>
      <c r="CF189" s="82" t="str">
        <f t="shared" si="127"/>
        <v>-</v>
      </c>
      <c r="CG189" s="82" t="str">
        <f t="shared" si="128"/>
        <v>-</v>
      </c>
      <c r="CH189" s="82" t="str">
        <f t="shared" si="129"/>
        <v>-</v>
      </c>
      <c r="CI189" s="82" t="str">
        <f t="shared" si="130"/>
        <v>-</v>
      </c>
      <c r="CJ189" s="82" t="str">
        <f t="shared" si="131"/>
        <v>-</v>
      </c>
      <c r="CK189" s="82" t="str">
        <f t="shared" si="132"/>
        <v>-</v>
      </c>
    </row>
    <row r="190" spans="1:89" s="82" customFormat="1" ht="18" customHeight="1">
      <c r="A190" s="81" t="str">
        <f>scriv!AL152</f>
        <v/>
      </c>
      <c r="B190" s="81" t="str">
        <f>IF(scriv!D152&lt;&gt;"",scriv!D152,"")</f>
        <v/>
      </c>
      <c r="C190" s="81" t="str">
        <f>IF( scriv!AP152&lt;&gt;"", IF(D190&lt;&gt;"","connection ","")&amp;scriv!AP152,IF(D190&lt;&gt;"","connection",""))</f>
        <v/>
      </c>
      <c r="D190" s="82" t="str">
        <f>scriv!AN152</f>
        <v/>
      </c>
      <c r="E190" s="82" t="str">
        <f>scriv!AO152</f>
        <v/>
      </c>
      <c r="F190" s="156">
        <f>ROW()</f>
        <v>190</v>
      </c>
      <c r="G190" s="288">
        <f>scriv!AC152</f>
        <v>0</v>
      </c>
      <c r="H190" s="288">
        <f>scriv!AD152</f>
        <v>0</v>
      </c>
      <c r="I190" s="81" t="str">
        <f>IF(scriv!AE152&lt;&gt;"",scriv!AE152,J190)</f>
        <v/>
      </c>
      <c r="J190" s="81" t="str">
        <f>IF(scriv!AF152&lt;&gt;"",scriv!AF152,"")</f>
        <v/>
      </c>
      <c r="K190" s="82" t="str">
        <f>IF(scriv!Y152&lt;&gt;"",scriv!Y152,$K$36)</f>
        <v>none</v>
      </c>
      <c r="L190" s="82">
        <f>IF(scriv!Z152&lt;&gt;"",scriv!Z152,$L$36)</f>
        <v>0</v>
      </c>
      <c r="M190" s="82" t="str">
        <f>IF(scriv!AA152&lt;&gt;"",scriv!AA152,$M$36)</f>
        <v>OpenClose</v>
      </c>
      <c r="N190" s="82">
        <f>IF(scriv!AB152&lt;&gt;"",scriv!AB152,$N$36)</f>
        <v>0</v>
      </c>
      <c r="O190" s="119" t="str">
        <f t="shared" si="91"/>
        <v/>
      </c>
      <c r="P190" s="81" t="str">
        <f>IF(scriv!I152&lt;&gt;"",scriv!I152,"")</f>
        <v/>
      </c>
      <c r="Q190" s="81" t="str">
        <f>IF(scriv!J152&lt;&gt;"",scriv!J152,"")</f>
        <v/>
      </c>
      <c r="R190" s="81">
        <f>IF(scriv!K152&lt;&gt;"",scriv!K152,
IF(I190&lt;&gt;"",1,$R$36))</f>
        <v>1</v>
      </c>
      <c r="S190" s="81" t="str">
        <f>IF(scriv!L152&lt;&gt;"",scriv!L152,
IF(scriv!AF152&lt;&gt;"",$S$36,"none"))</f>
        <v>none</v>
      </c>
      <c r="T190" s="81" t="str">
        <f>IF(scriv!Q152&lt;&gt;"",scriv!Q152,"")</f>
        <v/>
      </c>
      <c r="U190" s="81" t="str">
        <f>IF(scriv!R152&lt;&gt;"",scriv!R152,"")</f>
        <v/>
      </c>
      <c r="V190" s="81" t="str">
        <f>IF(scriv!S152&lt;&gt;"",scriv!S152,"")</f>
        <v/>
      </c>
      <c r="W190" s="81" t="str">
        <f>IF(scriv!T152&lt;&gt;"",scriv!T152,"")</f>
        <v/>
      </c>
      <c r="X190" s="81" t="str">
        <f>IF($E190="",
( IF(scriv!AH152&lt;&gt;"", LEFT( scriv!AH152, FIND(",",scriv!AH152)-1) &amp; "=" &amp; $AH190 &amp; RIGHT( scriv!AH152, LEN(scriv!AH152) + 1 - FIND(",",scriv!AH152)),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IF(scriv!AI152&lt;&gt;"", LEFT( scriv!AI152, FIND(",",scriv!AI152)-1) &amp; "=" &amp; $AH190 &amp; RIGHT( scriv!AI152, LEN(scriv!AI152) + 1 - FIND(",",scriv!AI152)),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IF(scriv!AJ152&lt;&gt;"", LEFT( scriv!AJ152, FIND(",",scriv!AJ152)-1) &amp; "=" &amp; $AH190 &amp; RIGHT( scriv!AJ152, LEN(scriv!AJ152) + 1 - FIND(",",scriv!AJ152)),
  IF($Z$36&lt;&gt;"",LEFT( Z$36, FIND(",",Z$36)-1) &amp; "=" &amp; $AH190 &amp; RIGHT( Z$36, LEN(Z$36) + 1 - FIND(",",Z$36)),""))),
IF(scriv!O152&lt;&gt;"", LEFT( scriv!O152, FIND(",",scriv!O152)-1) &amp; "=" &amp; $AH190 &amp; RIGHT( scriv!O152, LEN(scriv!O152) + 1 - FIND(",",scriv!O152)),
LEFT( Z$37, FIND(",",Z$37)-1) &amp; "=" &amp; $AH190 &amp; RIGHT( Z$37, LEN(Z$37) + 1 - FIND(",",Z$37))))</f>
        <v>drawOpen=,1.2</v>
      </c>
      <c r="AA190" s="81" t="str">
        <f>IF($E190="",
( IF(scriv!AK152&lt;&gt;"", LEFT( scriv!AK152, FIND(",",scriv!AK152)-1) &amp; "=" &amp; $AH190 &amp; RIGHT( scriv!AK152, LEN(scriv!AK152) + 1 - FIND(",",scriv!AK152)),
  IF($AA$36&lt;&gt;"",LEFT( AA$36, FIND(",",AA$36)-1) &amp; "=" &amp; $AH190 &amp; RIGHT( AA$36, LEN(AA$36) + 1 - FIND(",",AA$36)),""))),
IF(scriv!P152&lt;&gt;"", LEFT( scriv!P152, FIND(",",scriv!P152)-1) &amp; "=" &amp; $AH190 &amp; RIGHT( scriv!P152, LEN(scriv!P152) + 1 - FIND(",",scriv!P152)),
LEFT( AA$37, FIND(",",AA$37)-1) &amp; "=" &amp; $AH190 &amp; RIGHT( AA$37, LEN(AA$37) + 1 - FIND(",",AA$37))))</f>
        <v>drawClose=,1.2</v>
      </c>
      <c r="AB190" s="167" t="str">
        <f t="shared" si="90"/>
        <v>noTitle</v>
      </c>
      <c r="AC190" s="167"/>
      <c r="AD190" s="45"/>
      <c r="AE190" s="168"/>
      <c r="AF190" s="169">
        <f>IF(D190="",scriv!B152,"")</f>
        <v>0</v>
      </c>
      <c r="AG190" s="170" t="str">
        <f t="shared" si="93"/>
        <v/>
      </c>
      <c r="AH190" s="169" t="str">
        <f t="shared" si="94"/>
        <v/>
      </c>
      <c r="AI190" s="169" t="str">
        <f t="shared" si="95"/>
        <v/>
      </c>
      <c r="AJ190" s="86">
        <f>ROUNDDOWN( (LEN(scriv!B152)+1) / 2, 0 )</f>
        <v>0</v>
      </c>
      <c r="AK190" s="82">
        <f t="shared" si="96"/>
        <v>0</v>
      </c>
      <c r="AL190" s="82" t="str">
        <f t="shared" si="97"/>
        <v>-</v>
      </c>
      <c r="AM190" s="82" t="str">
        <f t="shared" si="98"/>
        <v>-</v>
      </c>
      <c r="AN190" s="82" t="str">
        <f t="shared" si="99"/>
        <v>-</v>
      </c>
      <c r="AO190" s="82" t="str">
        <f t="shared" si="100"/>
        <v>-</v>
      </c>
      <c r="AP190" s="82" t="str">
        <f t="shared" si="101"/>
        <v>-</v>
      </c>
      <c r="AQ190" s="82" t="str">
        <f t="shared" si="102"/>
        <v>-</v>
      </c>
      <c r="AR190" s="82" t="str">
        <f t="shared" si="103"/>
        <v>-</v>
      </c>
      <c r="AT190" s="82">
        <f t="shared" si="104"/>
        <v>2</v>
      </c>
      <c r="AU190" s="82" t="str">
        <f ca="1">IF(    MAX(OFFSET(AL190,0,0,MATCH("-",AL190:AL$638,0))) = 0,"",
IFERROR(MAX(OFFSET(AL190,0,0,MATCH("-",AL190:AL$638,0))),""))</f>
        <v/>
      </c>
      <c r="AV190" s="82" t="str">
        <f ca="1">IF(    MAX(OFFSET(AM190,0,0,MATCH("-",AM190:AM$638,0))) = 0,"",
IFERROR(MAX(OFFSET(AM190,0,0,MATCH("-",AM190:AM$638,0))),""))</f>
        <v/>
      </c>
      <c r="AW190" s="82" t="str">
        <f ca="1">IF(    MAX(OFFSET(AN190,0,0,MATCH("-",AN190:AN$638,0))) = 0,"",
IFERROR(MAX(OFFSET(AN190,0,0,MATCH("-",AN190:AN$638,0))),""))</f>
        <v/>
      </c>
      <c r="AX190" s="82" t="str">
        <f ca="1">IF(    MAX(OFFSET(AO190,0,0,MATCH("-",AO190:AO$638,0))) = 0,"",
IFERROR(MAX(OFFSET(AO190,0,0,MATCH("-",AO190:AO$638,0))),""))</f>
        <v/>
      </c>
      <c r="AY190" s="82" t="str">
        <f ca="1">IF(    MAX(OFFSET(AP190,0,0,MATCH("-",AP190:AP$638,0))) = 0,"",
IFERROR(MAX(OFFSET(AP190,0,0,MATCH("-",AP190:AP$638,0))),""))</f>
        <v/>
      </c>
      <c r="AZ190" s="82" t="str">
        <f ca="1">IF(    MAX(OFFSET(AQ190,0,0,MATCH("-",AQ190:AQ$638,0))) = 0,"",
IFERROR(MAX(OFFSET(AQ190,0,0,MATCH("-",AQ190:AQ$638,0))),""))</f>
        <v/>
      </c>
      <c r="BA190" s="82" t="str">
        <f ca="1">IF(    MAX(OFFSET(AR190,0,0,MATCH("-",AR190:AR$638,0))) = 0,"",
IFERROR(MAX(OFFSET(AR190,0,0,MATCH("-",AR190:AR$638,0))),""))</f>
        <v/>
      </c>
      <c r="BB190" s="112">
        <f t="shared" ca="1" si="105"/>
        <v>-270</v>
      </c>
      <c r="BC190" s="111" t="str">
        <f t="shared" ca="1" si="106"/>
        <v>Radius</v>
      </c>
      <c r="BD190" s="112">
        <f t="shared" ca="1" si="107"/>
        <v>0</v>
      </c>
      <c r="BE190" s="111">
        <f t="shared" ca="1" si="108"/>
        <v>-150</v>
      </c>
      <c r="BF190" s="113" t="e">
        <f t="shared" ca="1" si="109"/>
        <v>#VALUE!</v>
      </c>
      <c r="BG190" s="113" t="e">
        <f t="shared" ca="1" si="110"/>
        <v>#VALUE!</v>
      </c>
      <c r="BH190" s="112">
        <f t="shared" ca="1" si="111"/>
        <v>2000</v>
      </c>
      <c r="BI190" s="112">
        <f t="shared" ca="1" si="112"/>
        <v>-150</v>
      </c>
      <c r="BJ190" s="157"/>
      <c r="BK190" s="157"/>
      <c r="BL190" s="158" t="str">
        <f>scriv!AM152</f>
        <v/>
      </c>
      <c r="BM190" s="157"/>
      <c r="BN190" s="157" t="str">
        <f t="shared" si="113"/>
        <v>node</v>
      </c>
      <c r="BO190" s="157"/>
      <c r="BP190" s="159">
        <f t="shared" ca="1" si="114"/>
        <v>0</v>
      </c>
      <c r="BQ190" s="159">
        <f t="shared" ca="1" si="115"/>
        <v>0</v>
      </c>
      <c r="BR190" s="159">
        <f t="shared" si="116"/>
        <v>1</v>
      </c>
      <c r="BS190" s="159" t="str">
        <f t="shared" si="117"/>
        <v>symbol</v>
      </c>
      <c r="BT190" s="157" t="str">
        <f ca="1">IF(scriv!V152&lt;&gt;"",scriv!V152,
IF(E190="",IFERROR(VLOOKUP(BL190,$AH$40:$BT$638,39,FALSE),$BT$36),
$BT$37))</f>
        <v>NodeSquare</v>
      </c>
      <c r="BU190" s="166">
        <f t="shared" ca="1" si="118"/>
        <v>2000</v>
      </c>
      <c r="BV190" s="166">
        <f t="shared" ca="1" si="119"/>
        <v>-150</v>
      </c>
      <c r="BW190" s="166">
        <f t="shared" ca="1" si="120"/>
        <v>0</v>
      </c>
      <c r="BX190" s="166">
        <f t="shared" ca="1" si="121"/>
        <v>0</v>
      </c>
      <c r="BY190" s="180" t="str">
        <f t="shared" si="122"/>
        <v/>
      </c>
      <c r="BZ190" s="180" t="str">
        <f t="shared" si="123"/>
        <v/>
      </c>
      <c r="CA190" s="81" t="str">
        <f>IF(scriv!E152&lt;&gt;"",scriv!E152,"")</f>
        <v/>
      </c>
      <c r="CB190" s="82">
        <f t="shared" si="92"/>
        <v>0</v>
      </c>
      <c r="CC190" s="82">
        <f t="shared" si="124"/>
        <v>0</v>
      </c>
      <c r="CD190" s="82" t="str">
        <f t="shared" si="125"/>
        <v>-</v>
      </c>
      <c r="CE190" s="82" t="str">
        <f t="shared" si="126"/>
        <v>-</v>
      </c>
      <c r="CF190" s="82" t="str">
        <f t="shared" si="127"/>
        <v>-</v>
      </c>
      <c r="CG190" s="82" t="str">
        <f t="shared" si="128"/>
        <v>-</v>
      </c>
      <c r="CH190" s="82" t="str">
        <f t="shared" si="129"/>
        <v>-</v>
      </c>
      <c r="CI190" s="82" t="str">
        <f t="shared" si="130"/>
        <v>-</v>
      </c>
      <c r="CJ190" s="82" t="str">
        <f t="shared" si="131"/>
        <v>-</v>
      </c>
      <c r="CK190" s="82" t="str">
        <f t="shared" si="132"/>
        <v>-</v>
      </c>
    </row>
    <row r="191" spans="1:89" s="82" customFormat="1" ht="18" customHeight="1">
      <c r="A191" s="81" t="str">
        <f>scriv!AL153</f>
        <v/>
      </c>
      <c r="B191" s="81" t="str">
        <f>IF(scriv!D153&lt;&gt;"",scriv!D153,"")</f>
        <v/>
      </c>
      <c r="C191" s="81" t="str">
        <f>IF( scriv!AP153&lt;&gt;"", IF(D191&lt;&gt;"","connection ","")&amp;scriv!AP153,IF(D191&lt;&gt;"","connection",""))</f>
        <v/>
      </c>
      <c r="D191" s="82" t="str">
        <f>scriv!AN153</f>
        <v/>
      </c>
      <c r="E191" s="82" t="str">
        <f>scriv!AO153</f>
        <v/>
      </c>
      <c r="F191" s="156">
        <f>ROW()</f>
        <v>191</v>
      </c>
      <c r="G191" s="288">
        <f>scriv!AC153</f>
        <v>0</v>
      </c>
      <c r="H191" s="288">
        <f>scriv!AD153</f>
        <v>0</v>
      </c>
      <c r="I191" s="81" t="str">
        <f>IF(scriv!AE153&lt;&gt;"",scriv!AE153,J191)</f>
        <v/>
      </c>
      <c r="J191" s="81" t="str">
        <f>IF(scriv!AF153&lt;&gt;"",scriv!AF153,"")</f>
        <v/>
      </c>
      <c r="K191" s="82" t="str">
        <f>IF(scriv!Y153&lt;&gt;"",scriv!Y153,$K$36)</f>
        <v>none</v>
      </c>
      <c r="L191" s="82">
        <f>IF(scriv!Z153&lt;&gt;"",scriv!Z153,$L$36)</f>
        <v>0</v>
      </c>
      <c r="M191" s="82" t="str">
        <f>IF(scriv!AA153&lt;&gt;"",scriv!AA153,$M$36)</f>
        <v>OpenClose</v>
      </c>
      <c r="N191" s="82">
        <f>IF(scriv!AB153&lt;&gt;"",scriv!AB153,$N$36)</f>
        <v>0</v>
      </c>
      <c r="O191" s="119" t="str">
        <f t="shared" si="91"/>
        <v/>
      </c>
      <c r="P191" s="81" t="str">
        <f>IF(scriv!I153&lt;&gt;"",scriv!I153,"")</f>
        <v/>
      </c>
      <c r="Q191" s="81" t="str">
        <f>IF(scriv!J153&lt;&gt;"",scriv!J153,"")</f>
        <v/>
      </c>
      <c r="R191" s="81">
        <f>IF(scriv!K153&lt;&gt;"",scriv!K153,
IF(I191&lt;&gt;"",1,$R$36))</f>
        <v>1</v>
      </c>
      <c r="S191" s="81" t="str">
        <f>IF(scriv!L153&lt;&gt;"",scriv!L153,
IF(scriv!AF153&lt;&gt;"",$S$36,"none"))</f>
        <v>none</v>
      </c>
      <c r="T191" s="81" t="str">
        <f>IF(scriv!Q153&lt;&gt;"",scriv!Q153,"")</f>
        <v/>
      </c>
      <c r="U191" s="81" t="str">
        <f>IF(scriv!R153&lt;&gt;"",scriv!R153,"")</f>
        <v/>
      </c>
      <c r="V191" s="81" t="str">
        <f>IF(scriv!S153&lt;&gt;"",scriv!S153,"")</f>
        <v/>
      </c>
      <c r="W191" s="81" t="str">
        <f>IF(scriv!T153&lt;&gt;"",scriv!T153,"")</f>
        <v/>
      </c>
      <c r="X191" s="81" t="str">
        <f>IF($E191="",
( IF(scriv!AH153&lt;&gt;"", LEFT( scriv!AH153, FIND(",",scriv!AH153)-1) &amp; "=" &amp; $AH191 &amp; RIGHT( scriv!AH153, LEN(scriv!AH153) + 1 - FIND(",",scriv!AH153)),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IF(scriv!AI153&lt;&gt;"", LEFT( scriv!AI153, FIND(",",scriv!AI153)-1) &amp; "=" &amp; $AH191 &amp; RIGHT( scriv!AI153, LEN(scriv!AI153) + 1 - FIND(",",scriv!AI153)),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IF(scriv!AJ153&lt;&gt;"", LEFT( scriv!AJ153, FIND(",",scriv!AJ153)-1) &amp; "=" &amp; $AH191 &amp; RIGHT( scriv!AJ153, LEN(scriv!AJ153) + 1 - FIND(",",scriv!AJ153)),
  IF($Z$36&lt;&gt;"",LEFT( Z$36, FIND(",",Z$36)-1) &amp; "=" &amp; $AH191 &amp; RIGHT( Z$36, LEN(Z$36) + 1 - FIND(",",Z$36)),""))),
IF(scriv!O153&lt;&gt;"", LEFT( scriv!O153, FIND(",",scriv!O153)-1) &amp; "=" &amp; $AH191 &amp; RIGHT( scriv!O153, LEN(scriv!O153) + 1 - FIND(",",scriv!O153)),
LEFT( Z$37, FIND(",",Z$37)-1) &amp; "=" &amp; $AH191 &amp; RIGHT( Z$37, LEN(Z$37) + 1 - FIND(",",Z$37))))</f>
        <v>drawOpen=,1.2</v>
      </c>
      <c r="AA191" s="81" t="str">
        <f>IF($E191="",
( IF(scriv!AK153&lt;&gt;"", LEFT( scriv!AK153, FIND(",",scriv!AK153)-1) &amp; "=" &amp; $AH191 &amp; RIGHT( scriv!AK153, LEN(scriv!AK153) + 1 - FIND(",",scriv!AK153)),
  IF($AA$36&lt;&gt;"",LEFT( AA$36, FIND(",",AA$36)-1) &amp; "=" &amp; $AH191 &amp; RIGHT( AA$36, LEN(AA$36) + 1 - FIND(",",AA$36)),""))),
IF(scriv!P153&lt;&gt;"", LEFT( scriv!P153, FIND(",",scriv!P153)-1) &amp; "=" &amp; $AH191 &amp; RIGHT( scriv!P153, LEN(scriv!P153) + 1 - FIND(",",scriv!P153)),
LEFT( AA$37, FIND(",",AA$37)-1) &amp; "=" &amp; $AH191 &amp; RIGHT( AA$37, LEN(AA$37) + 1 - FIND(",",AA$37))))</f>
        <v>drawClose=,1.2</v>
      </c>
      <c r="AB191" s="167" t="str">
        <f t="shared" si="90"/>
        <v>noTitle</v>
      </c>
      <c r="AC191" s="167"/>
      <c r="AD191" s="45"/>
      <c r="AE191" s="168"/>
      <c r="AF191" s="169">
        <f>IF(D191="",scriv!B153,"")</f>
        <v>0</v>
      </c>
      <c r="AG191" s="170" t="str">
        <f t="shared" si="93"/>
        <v/>
      </c>
      <c r="AH191" s="169" t="str">
        <f t="shared" si="94"/>
        <v/>
      </c>
      <c r="AI191" s="169" t="str">
        <f t="shared" si="95"/>
        <v/>
      </c>
      <c r="AJ191" s="86">
        <f>ROUNDDOWN( (LEN(scriv!B153)+1) / 2, 0 )</f>
        <v>0</v>
      </c>
      <c r="AK191" s="82">
        <f t="shared" si="96"/>
        <v>0</v>
      </c>
      <c r="AL191" s="82" t="str">
        <f t="shared" si="97"/>
        <v>-</v>
      </c>
      <c r="AM191" s="82" t="str">
        <f t="shared" si="98"/>
        <v>-</v>
      </c>
      <c r="AN191" s="82" t="str">
        <f t="shared" si="99"/>
        <v>-</v>
      </c>
      <c r="AO191" s="82" t="str">
        <f t="shared" si="100"/>
        <v>-</v>
      </c>
      <c r="AP191" s="82" t="str">
        <f t="shared" si="101"/>
        <v>-</v>
      </c>
      <c r="AQ191" s="82" t="str">
        <f t="shared" si="102"/>
        <v>-</v>
      </c>
      <c r="AR191" s="82" t="str">
        <f t="shared" si="103"/>
        <v>-</v>
      </c>
      <c r="AT191" s="82">
        <f t="shared" si="104"/>
        <v>2</v>
      </c>
      <c r="AU191" s="82" t="str">
        <f ca="1">IF(    MAX(OFFSET(AL191,0,0,MATCH("-",AL191:AL$638,0))) = 0,"",
IFERROR(MAX(OFFSET(AL191,0,0,MATCH("-",AL191:AL$638,0))),""))</f>
        <v/>
      </c>
      <c r="AV191" s="82" t="str">
        <f ca="1">IF(    MAX(OFFSET(AM191,0,0,MATCH("-",AM191:AM$638,0))) = 0,"",
IFERROR(MAX(OFFSET(AM191,0,0,MATCH("-",AM191:AM$638,0))),""))</f>
        <v/>
      </c>
      <c r="AW191" s="82" t="str">
        <f ca="1">IF(    MAX(OFFSET(AN191,0,0,MATCH("-",AN191:AN$638,0))) = 0,"",
IFERROR(MAX(OFFSET(AN191,0,0,MATCH("-",AN191:AN$638,0))),""))</f>
        <v/>
      </c>
      <c r="AX191" s="82" t="str">
        <f ca="1">IF(    MAX(OFFSET(AO191,0,0,MATCH("-",AO191:AO$638,0))) = 0,"",
IFERROR(MAX(OFFSET(AO191,0,0,MATCH("-",AO191:AO$638,0))),""))</f>
        <v/>
      </c>
      <c r="AY191" s="82" t="str">
        <f ca="1">IF(    MAX(OFFSET(AP191,0,0,MATCH("-",AP191:AP$638,0))) = 0,"",
IFERROR(MAX(OFFSET(AP191,0,0,MATCH("-",AP191:AP$638,0))),""))</f>
        <v/>
      </c>
      <c r="AZ191" s="82" t="str">
        <f ca="1">IF(    MAX(OFFSET(AQ191,0,0,MATCH("-",AQ191:AQ$638,0))) = 0,"",
IFERROR(MAX(OFFSET(AQ191,0,0,MATCH("-",AQ191:AQ$638,0))),""))</f>
        <v/>
      </c>
      <c r="BA191" s="82" t="str">
        <f ca="1">IF(    MAX(OFFSET(AR191,0,0,MATCH("-",AR191:AR$638,0))) = 0,"",
IFERROR(MAX(OFFSET(AR191,0,0,MATCH("-",AR191:AR$638,0))),""))</f>
        <v/>
      </c>
      <c r="BB191" s="112">
        <f t="shared" ca="1" si="105"/>
        <v>-270</v>
      </c>
      <c r="BC191" s="111" t="str">
        <f t="shared" ca="1" si="106"/>
        <v>Radius</v>
      </c>
      <c r="BD191" s="112">
        <f t="shared" ca="1" si="107"/>
        <v>0</v>
      </c>
      <c r="BE191" s="111">
        <f t="shared" ca="1" si="108"/>
        <v>-150</v>
      </c>
      <c r="BF191" s="113" t="e">
        <f t="shared" ca="1" si="109"/>
        <v>#VALUE!</v>
      </c>
      <c r="BG191" s="113" t="e">
        <f t="shared" ca="1" si="110"/>
        <v>#VALUE!</v>
      </c>
      <c r="BH191" s="112">
        <f t="shared" ca="1" si="111"/>
        <v>2000</v>
      </c>
      <c r="BI191" s="112">
        <f t="shared" ca="1" si="112"/>
        <v>-150</v>
      </c>
      <c r="BJ191" s="157"/>
      <c r="BK191" s="157"/>
      <c r="BL191" s="158" t="str">
        <f>scriv!AM153</f>
        <v/>
      </c>
      <c r="BM191" s="157"/>
      <c r="BN191" s="157" t="str">
        <f t="shared" si="113"/>
        <v>node</v>
      </c>
      <c r="BO191" s="157"/>
      <c r="BP191" s="159">
        <f t="shared" ca="1" si="114"/>
        <v>0</v>
      </c>
      <c r="BQ191" s="159">
        <f t="shared" ca="1" si="115"/>
        <v>0</v>
      </c>
      <c r="BR191" s="159">
        <f t="shared" si="116"/>
        <v>1</v>
      </c>
      <c r="BS191" s="159" t="str">
        <f t="shared" si="117"/>
        <v>symbol</v>
      </c>
      <c r="BT191" s="157" t="str">
        <f ca="1">IF(scriv!V153&lt;&gt;"",scriv!V153,
IF(E191="",IFERROR(VLOOKUP(BL191,$AH$40:$BT$638,39,FALSE),$BT$36),
$BT$37))</f>
        <v>NodeSquare</v>
      </c>
      <c r="BU191" s="166">
        <f t="shared" ca="1" si="118"/>
        <v>2000</v>
      </c>
      <c r="BV191" s="166">
        <f t="shared" ca="1" si="119"/>
        <v>-150</v>
      </c>
      <c r="BW191" s="166">
        <f t="shared" ca="1" si="120"/>
        <v>0</v>
      </c>
      <c r="BX191" s="166">
        <f t="shared" ca="1" si="121"/>
        <v>0</v>
      </c>
      <c r="BY191" s="180" t="str">
        <f t="shared" si="122"/>
        <v/>
      </c>
      <c r="BZ191" s="180" t="str">
        <f t="shared" si="123"/>
        <v/>
      </c>
      <c r="CA191" s="81" t="str">
        <f>IF(scriv!E153&lt;&gt;"",scriv!E153,"")</f>
        <v/>
      </c>
      <c r="CB191" s="82">
        <f t="shared" si="92"/>
        <v>0</v>
      </c>
      <c r="CC191" s="82">
        <f t="shared" si="124"/>
        <v>0</v>
      </c>
      <c r="CD191" s="82" t="str">
        <f t="shared" si="125"/>
        <v>-</v>
      </c>
      <c r="CE191" s="82" t="str">
        <f t="shared" si="126"/>
        <v>-</v>
      </c>
      <c r="CF191" s="82" t="str">
        <f t="shared" si="127"/>
        <v>-</v>
      </c>
      <c r="CG191" s="82" t="str">
        <f t="shared" si="128"/>
        <v>-</v>
      </c>
      <c r="CH191" s="82" t="str">
        <f t="shared" si="129"/>
        <v>-</v>
      </c>
      <c r="CI191" s="82" t="str">
        <f t="shared" si="130"/>
        <v>-</v>
      </c>
      <c r="CJ191" s="82" t="str">
        <f t="shared" si="131"/>
        <v>-</v>
      </c>
      <c r="CK191" s="82" t="str">
        <f t="shared" si="132"/>
        <v>-</v>
      </c>
    </row>
    <row r="192" spans="1:89" s="82" customFormat="1" ht="18" customHeight="1">
      <c r="A192" s="81" t="str">
        <f>scriv!AL154</f>
        <v/>
      </c>
      <c r="B192" s="81" t="str">
        <f>IF(scriv!D154&lt;&gt;"",scriv!D154,"")</f>
        <v/>
      </c>
      <c r="C192" s="81" t="str">
        <f>IF( scriv!AP154&lt;&gt;"", IF(D192&lt;&gt;"","connection ","")&amp;scriv!AP154,IF(D192&lt;&gt;"","connection",""))</f>
        <v/>
      </c>
      <c r="D192" s="82" t="str">
        <f>scriv!AN154</f>
        <v/>
      </c>
      <c r="E192" s="82" t="str">
        <f>scriv!AO154</f>
        <v/>
      </c>
      <c r="F192" s="156">
        <f>ROW()</f>
        <v>192</v>
      </c>
      <c r="G192" s="288">
        <f>scriv!AC154</f>
        <v>0</v>
      </c>
      <c r="H192" s="288">
        <f>scriv!AD154</f>
        <v>0</v>
      </c>
      <c r="I192" s="81" t="str">
        <f>IF(scriv!AE154&lt;&gt;"",scriv!AE154,J192)</f>
        <v/>
      </c>
      <c r="J192" s="81" t="str">
        <f>IF(scriv!AF154&lt;&gt;"",scriv!AF154,"")</f>
        <v/>
      </c>
      <c r="K192" s="82" t="str">
        <f>IF(scriv!Y154&lt;&gt;"",scriv!Y154,$K$36)</f>
        <v>none</v>
      </c>
      <c r="L192" s="82">
        <f>IF(scriv!Z154&lt;&gt;"",scriv!Z154,$L$36)</f>
        <v>0</v>
      </c>
      <c r="M192" s="82" t="str">
        <f>IF(scriv!AA154&lt;&gt;"",scriv!AA154,$M$36)</f>
        <v>OpenClose</v>
      </c>
      <c r="N192" s="82">
        <f>IF(scriv!AB154&lt;&gt;"",scriv!AB154,$N$36)</f>
        <v>0</v>
      </c>
      <c r="O192" s="119" t="str">
        <f t="shared" si="91"/>
        <v/>
      </c>
      <c r="P192" s="81" t="str">
        <f>IF(scriv!I154&lt;&gt;"",scriv!I154,"")</f>
        <v/>
      </c>
      <c r="Q192" s="81" t="str">
        <f>IF(scriv!J154&lt;&gt;"",scriv!J154,"")</f>
        <v/>
      </c>
      <c r="R192" s="81">
        <f>IF(scriv!K154&lt;&gt;"",scriv!K154,
IF(I192&lt;&gt;"",1,$R$36))</f>
        <v>1</v>
      </c>
      <c r="S192" s="81" t="str">
        <f>IF(scriv!L154&lt;&gt;"",scriv!L154,
IF(scriv!AF154&lt;&gt;"",$S$36,"none"))</f>
        <v>none</v>
      </c>
      <c r="T192" s="81" t="str">
        <f>IF(scriv!Q154&lt;&gt;"",scriv!Q154,"")</f>
        <v/>
      </c>
      <c r="U192" s="81" t="str">
        <f>IF(scriv!R154&lt;&gt;"",scriv!R154,"")</f>
        <v/>
      </c>
      <c r="V192" s="81" t="str">
        <f>IF(scriv!S154&lt;&gt;"",scriv!S154,"")</f>
        <v/>
      </c>
      <c r="W192" s="81" t="str">
        <f>IF(scriv!T154&lt;&gt;"",scriv!T154,"")</f>
        <v/>
      </c>
      <c r="X192" s="81" t="str">
        <f>IF($E192="",
( IF(scriv!AH154&lt;&gt;"", LEFT( scriv!AH154, FIND(",",scriv!AH154)-1) &amp; "=" &amp; $AH192 &amp; RIGHT( scriv!AH154, LEN(scriv!AH154) + 1 - FIND(",",scriv!AH154)),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IF(scriv!AI154&lt;&gt;"", LEFT( scriv!AI154, FIND(",",scriv!AI154)-1) &amp; "=" &amp; $AH192 &amp; RIGHT( scriv!AI154, LEN(scriv!AI154) + 1 - FIND(",",scriv!AI154)),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IF(scriv!AJ154&lt;&gt;"", LEFT( scriv!AJ154, FIND(",",scriv!AJ154)-1) &amp; "=" &amp; $AH192 &amp; RIGHT( scriv!AJ154, LEN(scriv!AJ154) + 1 - FIND(",",scriv!AJ154)),
  IF($Z$36&lt;&gt;"",LEFT( Z$36, FIND(",",Z$36)-1) &amp; "=" &amp; $AH192 &amp; RIGHT( Z$36, LEN(Z$36) + 1 - FIND(",",Z$36)),""))),
IF(scriv!O154&lt;&gt;"", LEFT( scriv!O154, FIND(",",scriv!O154)-1) &amp; "=" &amp; $AH192 &amp; RIGHT( scriv!O154, LEN(scriv!O154) + 1 - FIND(",",scriv!O154)),
LEFT( Z$37, FIND(",",Z$37)-1) &amp; "=" &amp; $AH192 &amp; RIGHT( Z$37, LEN(Z$37) + 1 - FIND(",",Z$37))))</f>
        <v>drawOpen=,1.2</v>
      </c>
      <c r="AA192" s="81" t="str">
        <f>IF($E192="",
( IF(scriv!AK154&lt;&gt;"", LEFT( scriv!AK154, FIND(",",scriv!AK154)-1) &amp; "=" &amp; $AH192 &amp; RIGHT( scriv!AK154, LEN(scriv!AK154) + 1 - FIND(",",scriv!AK154)),
  IF($AA$36&lt;&gt;"",LEFT( AA$36, FIND(",",AA$36)-1) &amp; "=" &amp; $AH192 &amp; RIGHT( AA$36, LEN(AA$36) + 1 - FIND(",",AA$36)),""))),
IF(scriv!P154&lt;&gt;"", LEFT( scriv!P154, FIND(",",scriv!P154)-1) &amp; "=" &amp; $AH192 &amp; RIGHT( scriv!P154, LEN(scriv!P154) + 1 - FIND(",",scriv!P154)),
LEFT( AA$37, FIND(",",AA$37)-1) &amp; "=" &amp; $AH192 &amp; RIGHT( AA$37, LEN(AA$37) + 1 - FIND(",",AA$37))))</f>
        <v>drawClose=,1.2</v>
      </c>
      <c r="AB192" s="167" t="str">
        <f t="shared" si="90"/>
        <v>noTitle</v>
      </c>
      <c r="AC192" s="167"/>
      <c r="AD192" s="45"/>
      <c r="AE192" s="168"/>
      <c r="AF192" s="169">
        <f>IF(D192="",scriv!B154,"")</f>
        <v>0</v>
      </c>
      <c r="AG192" s="170" t="str">
        <f t="shared" si="93"/>
        <v/>
      </c>
      <c r="AH192" s="169" t="str">
        <f t="shared" si="94"/>
        <v/>
      </c>
      <c r="AI192" s="169" t="str">
        <f t="shared" si="95"/>
        <v/>
      </c>
      <c r="AJ192" s="86">
        <f>ROUNDDOWN( (LEN(scriv!B154)+1) / 2, 0 )</f>
        <v>0</v>
      </c>
      <c r="AK192" s="82">
        <f t="shared" si="96"/>
        <v>0</v>
      </c>
      <c r="AL192" s="82" t="str">
        <f t="shared" si="97"/>
        <v>-</v>
      </c>
      <c r="AM192" s="82" t="str">
        <f t="shared" si="98"/>
        <v>-</v>
      </c>
      <c r="AN192" s="82" t="str">
        <f t="shared" si="99"/>
        <v>-</v>
      </c>
      <c r="AO192" s="82" t="str">
        <f t="shared" si="100"/>
        <v>-</v>
      </c>
      <c r="AP192" s="82" t="str">
        <f t="shared" si="101"/>
        <v>-</v>
      </c>
      <c r="AQ192" s="82" t="str">
        <f t="shared" si="102"/>
        <v>-</v>
      </c>
      <c r="AR192" s="82" t="str">
        <f t="shared" si="103"/>
        <v>-</v>
      </c>
      <c r="AT192" s="82">
        <f t="shared" si="104"/>
        <v>2</v>
      </c>
      <c r="AU192" s="82" t="str">
        <f ca="1">IF(    MAX(OFFSET(AL192,0,0,MATCH("-",AL192:AL$638,0))) = 0,"",
IFERROR(MAX(OFFSET(AL192,0,0,MATCH("-",AL192:AL$638,0))),""))</f>
        <v/>
      </c>
      <c r="AV192" s="82" t="str">
        <f ca="1">IF(    MAX(OFFSET(AM192,0,0,MATCH("-",AM192:AM$638,0))) = 0,"",
IFERROR(MAX(OFFSET(AM192,0,0,MATCH("-",AM192:AM$638,0))),""))</f>
        <v/>
      </c>
      <c r="AW192" s="82" t="str">
        <f ca="1">IF(    MAX(OFFSET(AN192,0,0,MATCH("-",AN192:AN$638,0))) = 0,"",
IFERROR(MAX(OFFSET(AN192,0,0,MATCH("-",AN192:AN$638,0))),""))</f>
        <v/>
      </c>
      <c r="AX192" s="82" t="str">
        <f ca="1">IF(    MAX(OFFSET(AO192,0,0,MATCH("-",AO192:AO$638,0))) = 0,"",
IFERROR(MAX(OFFSET(AO192,0,0,MATCH("-",AO192:AO$638,0))),""))</f>
        <v/>
      </c>
      <c r="AY192" s="82" t="str">
        <f ca="1">IF(    MAX(OFFSET(AP192,0,0,MATCH("-",AP192:AP$638,0))) = 0,"",
IFERROR(MAX(OFFSET(AP192,0,0,MATCH("-",AP192:AP$638,0))),""))</f>
        <v/>
      </c>
      <c r="AZ192" s="82" t="str">
        <f ca="1">IF(    MAX(OFFSET(AQ192,0,0,MATCH("-",AQ192:AQ$638,0))) = 0,"",
IFERROR(MAX(OFFSET(AQ192,0,0,MATCH("-",AQ192:AQ$638,0))),""))</f>
        <v/>
      </c>
      <c r="BA192" s="82" t="str">
        <f ca="1">IF(    MAX(OFFSET(AR192,0,0,MATCH("-",AR192:AR$638,0))) = 0,"",
IFERROR(MAX(OFFSET(AR192,0,0,MATCH("-",AR192:AR$638,0))),""))</f>
        <v/>
      </c>
      <c r="BB192" s="112">
        <f t="shared" ca="1" si="105"/>
        <v>-270</v>
      </c>
      <c r="BC192" s="111" t="str">
        <f t="shared" ca="1" si="106"/>
        <v>Radius</v>
      </c>
      <c r="BD192" s="112">
        <f t="shared" ca="1" si="107"/>
        <v>0</v>
      </c>
      <c r="BE192" s="111">
        <f t="shared" ca="1" si="108"/>
        <v>-150</v>
      </c>
      <c r="BF192" s="113" t="e">
        <f t="shared" ca="1" si="109"/>
        <v>#VALUE!</v>
      </c>
      <c r="BG192" s="113" t="e">
        <f t="shared" ca="1" si="110"/>
        <v>#VALUE!</v>
      </c>
      <c r="BH192" s="112">
        <f t="shared" ca="1" si="111"/>
        <v>2000</v>
      </c>
      <c r="BI192" s="112">
        <f t="shared" ca="1" si="112"/>
        <v>-150</v>
      </c>
      <c r="BJ192" s="157"/>
      <c r="BK192" s="157"/>
      <c r="BL192" s="158" t="str">
        <f>scriv!AM154</f>
        <v/>
      </c>
      <c r="BM192" s="157"/>
      <c r="BN192" s="157" t="str">
        <f t="shared" si="113"/>
        <v>node</v>
      </c>
      <c r="BO192" s="157"/>
      <c r="BP192" s="159">
        <f t="shared" ca="1" si="114"/>
        <v>0</v>
      </c>
      <c r="BQ192" s="159">
        <f t="shared" ca="1" si="115"/>
        <v>0</v>
      </c>
      <c r="BR192" s="159">
        <f t="shared" si="116"/>
        <v>1</v>
      </c>
      <c r="BS192" s="159" t="str">
        <f t="shared" si="117"/>
        <v>symbol</v>
      </c>
      <c r="BT192" s="157" t="str">
        <f ca="1">IF(scriv!V154&lt;&gt;"",scriv!V154,
IF(E192="",IFERROR(VLOOKUP(BL192,$AH$40:$BT$638,39,FALSE),$BT$36),
$BT$37))</f>
        <v>NodeSquare</v>
      </c>
      <c r="BU192" s="166">
        <f t="shared" ca="1" si="118"/>
        <v>2000</v>
      </c>
      <c r="BV192" s="166">
        <f t="shared" ca="1" si="119"/>
        <v>-150</v>
      </c>
      <c r="BW192" s="166">
        <f t="shared" ca="1" si="120"/>
        <v>0</v>
      </c>
      <c r="BX192" s="166">
        <f t="shared" ca="1" si="121"/>
        <v>0</v>
      </c>
      <c r="BY192" s="180" t="str">
        <f t="shared" si="122"/>
        <v/>
      </c>
      <c r="BZ192" s="180" t="str">
        <f t="shared" si="123"/>
        <v/>
      </c>
      <c r="CA192" s="81" t="str">
        <f>IF(scriv!E154&lt;&gt;"",scriv!E154,"")</f>
        <v/>
      </c>
      <c r="CB192" s="82">
        <f t="shared" si="92"/>
        <v>0</v>
      </c>
      <c r="CC192" s="82">
        <f t="shared" si="124"/>
        <v>0</v>
      </c>
      <c r="CD192" s="82" t="str">
        <f t="shared" si="125"/>
        <v>-</v>
      </c>
      <c r="CE192" s="82" t="str">
        <f t="shared" si="126"/>
        <v>-</v>
      </c>
      <c r="CF192" s="82" t="str">
        <f t="shared" si="127"/>
        <v>-</v>
      </c>
      <c r="CG192" s="82" t="str">
        <f t="shared" si="128"/>
        <v>-</v>
      </c>
      <c r="CH192" s="82" t="str">
        <f t="shared" si="129"/>
        <v>-</v>
      </c>
      <c r="CI192" s="82" t="str">
        <f t="shared" si="130"/>
        <v>-</v>
      </c>
      <c r="CJ192" s="82" t="str">
        <f t="shared" si="131"/>
        <v>-</v>
      </c>
      <c r="CK192" s="82" t="str">
        <f t="shared" si="132"/>
        <v>-</v>
      </c>
    </row>
    <row r="193" spans="1:89" s="82" customFormat="1" ht="18" customHeight="1">
      <c r="A193" s="81" t="str">
        <f>scriv!AL155</f>
        <v/>
      </c>
      <c r="B193" s="81" t="str">
        <f>IF(scriv!D155&lt;&gt;"",scriv!D155,"")</f>
        <v/>
      </c>
      <c r="C193" s="81" t="str">
        <f>IF( scriv!AP155&lt;&gt;"", IF(D193&lt;&gt;"","connection ","")&amp;scriv!AP155,IF(D193&lt;&gt;"","connection",""))</f>
        <v/>
      </c>
      <c r="D193" s="82" t="str">
        <f>scriv!AN155</f>
        <v/>
      </c>
      <c r="E193" s="82" t="str">
        <f>scriv!AO155</f>
        <v/>
      </c>
      <c r="F193" s="156">
        <f>ROW()</f>
        <v>193</v>
      </c>
      <c r="G193" s="288">
        <f>scriv!AC155</f>
        <v>0</v>
      </c>
      <c r="H193" s="288">
        <f>scriv!AD155</f>
        <v>0</v>
      </c>
      <c r="I193" s="81" t="str">
        <f>IF(scriv!AE155&lt;&gt;"",scriv!AE155,J193)</f>
        <v/>
      </c>
      <c r="J193" s="81" t="str">
        <f>IF(scriv!AF155&lt;&gt;"",scriv!AF155,"")</f>
        <v/>
      </c>
      <c r="K193" s="82" t="str">
        <f>IF(scriv!Y155&lt;&gt;"",scriv!Y155,$K$36)</f>
        <v>none</v>
      </c>
      <c r="L193" s="82">
        <f>IF(scriv!Z155&lt;&gt;"",scriv!Z155,$L$36)</f>
        <v>0</v>
      </c>
      <c r="M193" s="82" t="str">
        <f>IF(scriv!AA155&lt;&gt;"",scriv!AA155,$M$36)</f>
        <v>OpenClose</v>
      </c>
      <c r="N193" s="82">
        <f>IF(scriv!AB155&lt;&gt;"",scriv!AB155,$N$36)</f>
        <v>0</v>
      </c>
      <c r="O193" s="119" t="str">
        <f t="shared" si="91"/>
        <v/>
      </c>
      <c r="P193" s="81" t="str">
        <f>IF(scriv!I155&lt;&gt;"",scriv!I155,"")</f>
        <v/>
      </c>
      <c r="Q193" s="81" t="str">
        <f>IF(scriv!J155&lt;&gt;"",scriv!J155,"")</f>
        <v/>
      </c>
      <c r="R193" s="81">
        <f>IF(scriv!K155&lt;&gt;"",scriv!K155,
IF(I193&lt;&gt;"",1,$R$36))</f>
        <v>1</v>
      </c>
      <c r="S193" s="81" t="str">
        <f>IF(scriv!L155&lt;&gt;"",scriv!L155,
IF(scriv!AF155&lt;&gt;"",$S$36,"none"))</f>
        <v>none</v>
      </c>
      <c r="T193" s="81" t="str">
        <f>IF(scriv!Q155&lt;&gt;"",scriv!Q155,"")</f>
        <v/>
      </c>
      <c r="U193" s="81" t="str">
        <f>IF(scriv!R155&lt;&gt;"",scriv!R155,"")</f>
        <v/>
      </c>
      <c r="V193" s="81" t="str">
        <f>IF(scriv!S155&lt;&gt;"",scriv!S155,"")</f>
        <v/>
      </c>
      <c r="W193" s="81" t="str">
        <f>IF(scriv!T155&lt;&gt;"",scriv!T155,"")</f>
        <v/>
      </c>
      <c r="X193" s="81" t="str">
        <f>IF($E193="",
( IF(scriv!AH155&lt;&gt;"", LEFT( scriv!AH155, FIND(",",scriv!AH155)-1) &amp; "=" &amp; $AH193 &amp; RIGHT( scriv!AH155, LEN(scriv!AH155) + 1 - FIND(",",scriv!AH155)),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IF(scriv!AI155&lt;&gt;"", LEFT( scriv!AI155, FIND(",",scriv!AI155)-1) &amp; "=" &amp; $AH193 &amp; RIGHT( scriv!AI155, LEN(scriv!AI155) + 1 - FIND(",",scriv!AI155)),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IF(scriv!AJ155&lt;&gt;"", LEFT( scriv!AJ155, FIND(",",scriv!AJ155)-1) &amp; "=" &amp; $AH193 &amp; RIGHT( scriv!AJ155, LEN(scriv!AJ155) + 1 - FIND(",",scriv!AJ155)),
  IF($Z$36&lt;&gt;"",LEFT( Z$36, FIND(",",Z$36)-1) &amp; "=" &amp; $AH193 &amp; RIGHT( Z$36, LEN(Z$36) + 1 - FIND(",",Z$36)),""))),
IF(scriv!O155&lt;&gt;"", LEFT( scriv!O155, FIND(",",scriv!O155)-1) &amp; "=" &amp; $AH193 &amp; RIGHT( scriv!O155, LEN(scriv!O155) + 1 - FIND(",",scriv!O155)),
LEFT( Z$37, FIND(",",Z$37)-1) &amp; "=" &amp; $AH193 &amp; RIGHT( Z$37, LEN(Z$37) + 1 - FIND(",",Z$37))))</f>
        <v>drawOpen=,1.2</v>
      </c>
      <c r="AA193" s="81" t="str">
        <f>IF($E193="",
( IF(scriv!AK155&lt;&gt;"", LEFT( scriv!AK155, FIND(",",scriv!AK155)-1) &amp; "=" &amp; $AH193 &amp; RIGHT( scriv!AK155, LEN(scriv!AK155) + 1 - FIND(",",scriv!AK155)),
  IF($AA$36&lt;&gt;"",LEFT( AA$36, FIND(",",AA$36)-1) &amp; "=" &amp; $AH193 &amp; RIGHT( AA$36, LEN(AA$36) + 1 - FIND(",",AA$36)),""))),
IF(scriv!P155&lt;&gt;"", LEFT( scriv!P155, FIND(",",scriv!P155)-1) &amp; "=" &amp; $AH193 &amp; RIGHT( scriv!P155, LEN(scriv!P155) + 1 - FIND(",",scriv!P155)),
LEFT( AA$37, FIND(",",AA$37)-1) &amp; "=" &amp; $AH193 &amp; RIGHT( AA$37, LEN(AA$37) + 1 - FIND(",",AA$37))))</f>
        <v>drawClose=,1.2</v>
      </c>
      <c r="AB193" s="167" t="str">
        <f t="shared" si="90"/>
        <v>noTitle</v>
      </c>
      <c r="AC193" s="167"/>
      <c r="AD193" s="45"/>
      <c r="AE193" s="168"/>
      <c r="AF193" s="169">
        <f>IF(D193="",scriv!B155,"")</f>
        <v>0</v>
      </c>
      <c r="AG193" s="170" t="str">
        <f t="shared" si="93"/>
        <v/>
      </c>
      <c r="AH193" s="169" t="str">
        <f t="shared" si="94"/>
        <v/>
      </c>
      <c r="AI193" s="169" t="str">
        <f t="shared" si="95"/>
        <v/>
      </c>
      <c r="AJ193" s="86">
        <f>ROUNDDOWN( (LEN(scriv!B155)+1) / 2, 0 )</f>
        <v>0</v>
      </c>
      <c r="AK193" s="82">
        <f t="shared" si="96"/>
        <v>0</v>
      </c>
      <c r="AL193" s="82" t="str">
        <f t="shared" si="97"/>
        <v>-</v>
      </c>
      <c r="AM193" s="82" t="str">
        <f t="shared" si="98"/>
        <v>-</v>
      </c>
      <c r="AN193" s="82" t="str">
        <f t="shared" si="99"/>
        <v>-</v>
      </c>
      <c r="AO193" s="82" t="str">
        <f t="shared" si="100"/>
        <v>-</v>
      </c>
      <c r="AP193" s="82" t="str">
        <f t="shared" si="101"/>
        <v>-</v>
      </c>
      <c r="AQ193" s="82" t="str">
        <f t="shared" si="102"/>
        <v>-</v>
      </c>
      <c r="AR193" s="82" t="str">
        <f t="shared" si="103"/>
        <v>-</v>
      </c>
      <c r="AT193" s="82">
        <f t="shared" si="104"/>
        <v>2</v>
      </c>
      <c r="AU193" s="82" t="str">
        <f ca="1">IF(    MAX(OFFSET(AL193,0,0,MATCH("-",AL193:AL$638,0))) = 0,"",
IFERROR(MAX(OFFSET(AL193,0,0,MATCH("-",AL193:AL$638,0))),""))</f>
        <v/>
      </c>
      <c r="AV193" s="82" t="str">
        <f ca="1">IF(    MAX(OFFSET(AM193,0,0,MATCH("-",AM193:AM$638,0))) = 0,"",
IFERROR(MAX(OFFSET(AM193,0,0,MATCH("-",AM193:AM$638,0))),""))</f>
        <v/>
      </c>
      <c r="AW193" s="82" t="str">
        <f ca="1">IF(    MAX(OFFSET(AN193,0,0,MATCH("-",AN193:AN$638,0))) = 0,"",
IFERROR(MAX(OFFSET(AN193,0,0,MATCH("-",AN193:AN$638,0))),""))</f>
        <v/>
      </c>
      <c r="AX193" s="82" t="str">
        <f ca="1">IF(    MAX(OFFSET(AO193,0,0,MATCH("-",AO193:AO$638,0))) = 0,"",
IFERROR(MAX(OFFSET(AO193,0,0,MATCH("-",AO193:AO$638,0))),""))</f>
        <v/>
      </c>
      <c r="AY193" s="82" t="str">
        <f ca="1">IF(    MAX(OFFSET(AP193,0,0,MATCH("-",AP193:AP$638,0))) = 0,"",
IFERROR(MAX(OFFSET(AP193,0,0,MATCH("-",AP193:AP$638,0))),""))</f>
        <v/>
      </c>
      <c r="AZ193" s="82" t="str">
        <f ca="1">IF(    MAX(OFFSET(AQ193,0,0,MATCH("-",AQ193:AQ$638,0))) = 0,"",
IFERROR(MAX(OFFSET(AQ193,0,0,MATCH("-",AQ193:AQ$638,0))),""))</f>
        <v/>
      </c>
      <c r="BA193" s="82" t="str">
        <f ca="1">IF(    MAX(OFFSET(AR193,0,0,MATCH("-",AR193:AR$638,0))) = 0,"",
IFERROR(MAX(OFFSET(AR193,0,0,MATCH("-",AR193:AR$638,0))),""))</f>
        <v/>
      </c>
      <c r="BB193" s="112">
        <f t="shared" ca="1" si="105"/>
        <v>-270</v>
      </c>
      <c r="BC193" s="111" t="str">
        <f t="shared" ca="1" si="106"/>
        <v>Radius</v>
      </c>
      <c r="BD193" s="112">
        <f t="shared" ca="1" si="107"/>
        <v>0</v>
      </c>
      <c r="BE193" s="111">
        <f t="shared" ca="1" si="108"/>
        <v>-150</v>
      </c>
      <c r="BF193" s="113" t="e">
        <f t="shared" ca="1" si="109"/>
        <v>#VALUE!</v>
      </c>
      <c r="BG193" s="113" t="e">
        <f t="shared" ca="1" si="110"/>
        <v>#VALUE!</v>
      </c>
      <c r="BH193" s="112">
        <f t="shared" ca="1" si="111"/>
        <v>2000</v>
      </c>
      <c r="BI193" s="112">
        <f t="shared" ca="1" si="112"/>
        <v>-150</v>
      </c>
      <c r="BJ193" s="157"/>
      <c r="BK193" s="157"/>
      <c r="BL193" s="158" t="str">
        <f>scriv!AM155</f>
        <v/>
      </c>
      <c r="BM193" s="157"/>
      <c r="BN193" s="157" t="str">
        <f t="shared" si="113"/>
        <v>node</v>
      </c>
      <c r="BO193" s="157"/>
      <c r="BP193" s="159">
        <f t="shared" ca="1" si="114"/>
        <v>0</v>
      </c>
      <c r="BQ193" s="159">
        <f t="shared" ca="1" si="115"/>
        <v>0</v>
      </c>
      <c r="BR193" s="159">
        <f t="shared" si="116"/>
        <v>1</v>
      </c>
      <c r="BS193" s="159" t="str">
        <f t="shared" si="117"/>
        <v>symbol</v>
      </c>
      <c r="BT193" s="157" t="str">
        <f ca="1">IF(scriv!V155&lt;&gt;"",scriv!V155,
IF(E193="",IFERROR(VLOOKUP(BL193,$AH$40:$BT$638,39,FALSE),$BT$36),
$BT$37))</f>
        <v>NodeSquare</v>
      </c>
      <c r="BU193" s="166">
        <f t="shared" ca="1" si="118"/>
        <v>2000</v>
      </c>
      <c r="BV193" s="166">
        <f t="shared" ca="1" si="119"/>
        <v>-150</v>
      </c>
      <c r="BW193" s="166">
        <f t="shared" ca="1" si="120"/>
        <v>0</v>
      </c>
      <c r="BX193" s="166">
        <f t="shared" ca="1" si="121"/>
        <v>0</v>
      </c>
      <c r="BY193" s="180" t="str">
        <f t="shared" si="122"/>
        <v/>
      </c>
      <c r="BZ193" s="180" t="str">
        <f t="shared" si="123"/>
        <v/>
      </c>
      <c r="CA193" s="81" t="str">
        <f>IF(scriv!E155&lt;&gt;"",scriv!E155,"")</f>
        <v/>
      </c>
      <c r="CB193" s="82">
        <f t="shared" si="92"/>
        <v>0</v>
      </c>
      <c r="CC193" s="82">
        <f t="shared" si="124"/>
        <v>0</v>
      </c>
      <c r="CD193" s="82" t="str">
        <f t="shared" si="125"/>
        <v>-</v>
      </c>
      <c r="CE193" s="82" t="str">
        <f t="shared" si="126"/>
        <v>-</v>
      </c>
      <c r="CF193" s="82" t="str">
        <f t="shared" si="127"/>
        <v>-</v>
      </c>
      <c r="CG193" s="82" t="str">
        <f t="shared" si="128"/>
        <v>-</v>
      </c>
      <c r="CH193" s="82" t="str">
        <f t="shared" si="129"/>
        <v>-</v>
      </c>
      <c r="CI193" s="82" t="str">
        <f t="shared" si="130"/>
        <v>-</v>
      </c>
      <c r="CJ193" s="82" t="str">
        <f t="shared" si="131"/>
        <v>-</v>
      </c>
      <c r="CK193" s="82" t="str">
        <f t="shared" si="132"/>
        <v>-</v>
      </c>
    </row>
    <row r="194" spans="1:89" s="82" customFormat="1" ht="18" customHeight="1">
      <c r="A194" s="81" t="str">
        <f>scriv!AL156</f>
        <v/>
      </c>
      <c r="B194" s="81" t="str">
        <f>IF(scriv!D156&lt;&gt;"",scriv!D156,"")</f>
        <v/>
      </c>
      <c r="C194" s="81" t="str">
        <f>IF( scriv!AP156&lt;&gt;"", IF(D194&lt;&gt;"","connection ","")&amp;scriv!AP156,IF(D194&lt;&gt;"","connection",""))</f>
        <v/>
      </c>
      <c r="D194" s="82" t="str">
        <f>scriv!AN156</f>
        <v/>
      </c>
      <c r="E194" s="82" t="str">
        <f>scriv!AO156</f>
        <v/>
      </c>
      <c r="F194" s="156">
        <f>ROW()</f>
        <v>194</v>
      </c>
      <c r="G194" s="288">
        <f>scriv!AC156</f>
        <v>0</v>
      </c>
      <c r="H194" s="288">
        <f>scriv!AD156</f>
        <v>0</v>
      </c>
      <c r="I194" s="81" t="str">
        <f>IF(scriv!AE156&lt;&gt;"",scriv!AE156,J194)</f>
        <v/>
      </c>
      <c r="J194" s="81" t="str">
        <f>IF(scriv!AF156&lt;&gt;"",scriv!AF156,"")</f>
        <v/>
      </c>
      <c r="K194" s="82" t="str">
        <f>IF(scriv!Y156&lt;&gt;"",scriv!Y156,$K$36)</f>
        <v>none</v>
      </c>
      <c r="L194" s="82">
        <f>IF(scriv!Z156&lt;&gt;"",scriv!Z156,$L$36)</f>
        <v>0</v>
      </c>
      <c r="M194" s="82" t="str">
        <f>IF(scriv!AA156&lt;&gt;"",scriv!AA156,$M$36)</f>
        <v>OpenClose</v>
      </c>
      <c r="N194" s="82">
        <f>IF(scriv!AB156&lt;&gt;"",scriv!AB156,$N$36)</f>
        <v>0</v>
      </c>
      <c r="O194" s="119" t="str">
        <f t="shared" si="91"/>
        <v/>
      </c>
      <c r="P194" s="81" t="str">
        <f>IF(scriv!I156&lt;&gt;"",scriv!I156,"")</f>
        <v/>
      </c>
      <c r="Q194" s="81" t="str">
        <f>IF(scriv!J156&lt;&gt;"",scriv!J156,"")</f>
        <v/>
      </c>
      <c r="R194" s="81">
        <f>IF(scriv!K156&lt;&gt;"",scriv!K156,
IF(I194&lt;&gt;"",1,$R$36))</f>
        <v>1</v>
      </c>
      <c r="S194" s="81" t="str">
        <f>IF(scriv!L156&lt;&gt;"",scriv!L156,
IF(scriv!AF156&lt;&gt;"",$S$36,"none"))</f>
        <v>none</v>
      </c>
      <c r="T194" s="81" t="str">
        <f>IF(scriv!Q156&lt;&gt;"",scriv!Q156,"")</f>
        <v/>
      </c>
      <c r="U194" s="81" t="str">
        <f>IF(scriv!R156&lt;&gt;"",scriv!R156,"")</f>
        <v/>
      </c>
      <c r="V194" s="81" t="str">
        <f>IF(scriv!S156&lt;&gt;"",scriv!S156,"")</f>
        <v/>
      </c>
      <c r="W194" s="81" t="str">
        <f>IF(scriv!T156&lt;&gt;"",scriv!T156,"")</f>
        <v/>
      </c>
      <c r="X194" s="81" t="str">
        <f>IF($E194="",
( IF(scriv!AH156&lt;&gt;"", LEFT( scriv!AH156, FIND(",",scriv!AH156)-1) &amp; "=" &amp; $AH194 &amp; RIGHT( scriv!AH156, LEN(scriv!AH156) + 1 - FIND(",",scriv!AH156)),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IF(scriv!AI156&lt;&gt;"", LEFT( scriv!AI156, FIND(",",scriv!AI156)-1) &amp; "=" &amp; $AH194 &amp; RIGHT( scriv!AI156, LEN(scriv!AI156) + 1 - FIND(",",scriv!AI156)),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IF(scriv!AJ156&lt;&gt;"", LEFT( scriv!AJ156, FIND(",",scriv!AJ156)-1) &amp; "=" &amp; $AH194 &amp; RIGHT( scriv!AJ156, LEN(scriv!AJ156) + 1 - FIND(",",scriv!AJ156)),
  IF($Z$36&lt;&gt;"",LEFT( Z$36, FIND(",",Z$36)-1) &amp; "=" &amp; $AH194 &amp; RIGHT( Z$36, LEN(Z$36) + 1 - FIND(",",Z$36)),""))),
IF(scriv!O156&lt;&gt;"", LEFT( scriv!O156, FIND(",",scriv!O156)-1) &amp; "=" &amp; $AH194 &amp; RIGHT( scriv!O156, LEN(scriv!O156) + 1 - FIND(",",scriv!O156)),
LEFT( Z$37, FIND(",",Z$37)-1) &amp; "=" &amp; $AH194 &amp; RIGHT( Z$37, LEN(Z$37) + 1 - FIND(",",Z$37))))</f>
        <v>drawOpen=,1.2</v>
      </c>
      <c r="AA194" s="81" t="str">
        <f>IF($E194="",
( IF(scriv!AK156&lt;&gt;"", LEFT( scriv!AK156, FIND(",",scriv!AK156)-1) &amp; "=" &amp; $AH194 &amp; RIGHT( scriv!AK156, LEN(scriv!AK156) + 1 - FIND(",",scriv!AK156)),
  IF($AA$36&lt;&gt;"",LEFT( AA$36, FIND(",",AA$36)-1) &amp; "=" &amp; $AH194 &amp; RIGHT( AA$36, LEN(AA$36) + 1 - FIND(",",AA$36)),""))),
IF(scriv!P156&lt;&gt;"", LEFT( scriv!P156, FIND(",",scriv!P156)-1) &amp; "=" &amp; $AH194 &amp; RIGHT( scriv!P156, LEN(scriv!P156) + 1 - FIND(",",scriv!P156)),
LEFT( AA$37, FIND(",",AA$37)-1) &amp; "=" &amp; $AH194 &amp; RIGHT( AA$37, LEN(AA$37) + 1 - FIND(",",AA$37))))</f>
        <v>drawClose=,1.2</v>
      </c>
      <c r="AB194" s="167" t="str">
        <f t="shared" si="90"/>
        <v>noTitle</v>
      </c>
      <c r="AC194" s="167"/>
      <c r="AD194" s="45"/>
      <c r="AE194" s="168"/>
      <c r="AF194" s="169">
        <f>IF(D194="",scriv!B156,"")</f>
        <v>0</v>
      </c>
      <c r="AG194" s="170" t="str">
        <f t="shared" si="93"/>
        <v/>
      </c>
      <c r="AH194" s="169" t="str">
        <f t="shared" si="94"/>
        <v/>
      </c>
      <c r="AI194" s="169" t="str">
        <f t="shared" si="95"/>
        <v/>
      </c>
      <c r="AJ194" s="86">
        <f>ROUNDDOWN( (LEN(scriv!B156)+1) / 2, 0 )</f>
        <v>0</v>
      </c>
      <c r="AK194" s="82">
        <f t="shared" si="96"/>
        <v>0</v>
      </c>
      <c r="AL194" s="82" t="str">
        <f t="shared" si="97"/>
        <v>-</v>
      </c>
      <c r="AM194" s="82" t="str">
        <f t="shared" si="98"/>
        <v>-</v>
      </c>
      <c r="AN194" s="82" t="str">
        <f t="shared" si="99"/>
        <v>-</v>
      </c>
      <c r="AO194" s="82" t="str">
        <f t="shared" si="100"/>
        <v>-</v>
      </c>
      <c r="AP194" s="82" t="str">
        <f t="shared" si="101"/>
        <v>-</v>
      </c>
      <c r="AQ194" s="82" t="str">
        <f t="shared" si="102"/>
        <v>-</v>
      </c>
      <c r="AR194" s="82" t="str">
        <f t="shared" si="103"/>
        <v>-</v>
      </c>
      <c r="AT194" s="82">
        <f t="shared" si="104"/>
        <v>2</v>
      </c>
      <c r="AU194" s="82" t="str">
        <f ca="1">IF(    MAX(OFFSET(AL194,0,0,MATCH("-",AL194:AL$638,0))) = 0,"",
IFERROR(MAX(OFFSET(AL194,0,0,MATCH("-",AL194:AL$638,0))),""))</f>
        <v/>
      </c>
      <c r="AV194" s="82" t="str">
        <f ca="1">IF(    MAX(OFFSET(AM194,0,0,MATCH("-",AM194:AM$638,0))) = 0,"",
IFERROR(MAX(OFFSET(AM194,0,0,MATCH("-",AM194:AM$638,0))),""))</f>
        <v/>
      </c>
      <c r="AW194" s="82" t="str">
        <f ca="1">IF(    MAX(OFFSET(AN194,0,0,MATCH("-",AN194:AN$638,0))) = 0,"",
IFERROR(MAX(OFFSET(AN194,0,0,MATCH("-",AN194:AN$638,0))),""))</f>
        <v/>
      </c>
      <c r="AX194" s="82" t="str">
        <f ca="1">IF(    MAX(OFFSET(AO194,0,0,MATCH("-",AO194:AO$638,0))) = 0,"",
IFERROR(MAX(OFFSET(AO194,0,0,MATCH("-",AO194:AO$638,0))),""))</f>
        <v/>
      </c>
      <c r="AY194" s="82" t="str">
        <f ca="1">IF(    MAX(OFFSET(AP194,0,0,MATCH("-",AP194:AP$638,0))) = 0,"",
IFERROR(MAX(OFFSET(AP194,0,0,MATCH("-",AP194:AP$638,0))),""))</f>
        <v/>
      </c>
      <c r="AZ194" s="82" t="str">
        <f ca="1">IF(    MAX(OFFSET(AQ194,0,0,MATCH("-",AQ194:AQ$638,0))) = 0,"",
IFERROR(MAX(OFFSET(AQ194,0,0,MATCH("-",AQ194:AQ$638,0))),""))</f>
        <v/>
      </c>
      <c r="BA194" s="82" t="str">
        <f ca="1">IF(    MAX(OFFSET(AR194,0,0,MATCH("-",AR194:AR$638,0))) = 0,"",
IFERROR(MAX(OFFSET(AR194,0,0,MATCH("-",AR194:AR$638,0))),""))</f>
        <v/>
      </c>
      <c r="BB194" s="112">
        <f t="shared" ca="1" si="105"/>
        <v>-270</v>
      </c>
      <c r="BC194" s="111" t="str">
        <f t="shared" ca="1" si="106"/>
        <v>Radius</v>
      </c>
      <c r="BD194" s="112">
        <f t="shared" ca="1" si="107"/>
        <v>0</v>
      </c>
      <c r="BE194" s="111">
        <f t="shared" ca="1" si="108"/>
        <v>-150</v>
      </c>
      <c r="BF194" s="113" t="e">
        <f t="shared" ca="1" si="109"/>
        <v>#VALUE!</v>
      </c>
      <c r="BG194" s="113" t="e">
        <f t="shared" ca="1" si="110"/>
        <v>#VALUE!</v>
      </c>
      <c r="BH194" s="112">
        <f t="shared" ca="1" si="111"/>
        <v>2000</v>
      </c>
      <c r="BI194" s="112">
        <f t="shared" ca="1" si="112"/>
        <v>-150</v>
      </c>
      <c r="BJ194" s="157"/>
      <c r="BK194" s="157"/>
      <c r="BL194" s="158" t="str">
        <f>scriv!AM156</f>
        <v/>
      </c>
      <c r="BM194" s="157"/>
      <c r="BN194" s="157" t="str">
        <f t="shared" si="113"/>
        <v>node</v>
      </c>
      <c r="BO194" s="157"/>
      <c r="BP194" s="159">
        <f t="shared" ca="1" si="114"/>
        <v>0</v>
      </c>
      <c r="BQ194" s="159">
        <f t="shared" ca="1" si="115"/>
        <v>0</v>
      </c>
      <c r="BR194" s="159">
        <f t="shared" si="116"/>
        <v>1</v>
      </c>
      <c r="BS194" s="159" t="str">
        <f t="shared" si="117"/>
        <v>symbol</v>
      </c>
      <c r="BT194" s="157" t="str">
        <f ca="1">IF(scriv!V156&lt;&gt;"",scriv!V156,
IF(E194="",IFERROR(VLOOKUP(BL194,$AH$40:$BT$638,39,FALSE),$BT$36),
$BT$37))</f>
        <v>NodeSquare</v>
      </c>
      <c r="BU194" s="166">
        <f t="shared" ca="1" si="118"/>
        <v>2000</v>
      </c>
      <c r="BV194" s="166">
        <f t="shared" ca="1" si="119"/>
        <v>-150</v>
      </c>
      <c r="BW194" s="166">
        <f t="shared" ca="1" si="120"/>
        <v>0</v>
      </c>
      <c r="BX194" s="166">
        <f t="shared" ca="1" si="121"/>
        <v>0</v>
      </c>
      <c r="BY194" s="180" t="str">
        <f t="shared" si="122"/>
        <v/>
      </c>
      <c r="BZ194" s="180" t="str">
        <f t="shared" si="123"/>
        <v/>
      </c>
      <c r="CA194" s="81" t="str">
        <f>IF(scriv!E156&lt;&gt;"",scriv!E156,"")</f>
        <v/>
      </c>
      <c r="CB194" s="82">
        <f t="shared" si="92"/>
        <v>0</v>
      </c>
      <c r="CC194" s="82">
        <f t="shared" si="124"/>
        <v>0</v>
      </c>
      <c r="CD194" s="82" t="str">
        <f t="shared" si="125"/>
        <v>-</v>
      </c>
      <c r="CE194" s="82" t="str">
        <f t="shared" si="126"/>
        <v>-</v>
      </c>
      <c r="CF194" s="82" t="str">
        <f t="shared" si="127"/>
        <v>-</v>
      </c>
      <c r="CG194" s="82" t="str">
        <f t="shared" si="128"/>
        <v>-</v>
      </c>
      <c r="CH194" s="82" t="str">
        <f t="shared" si="129"/>
        <v>-</v>
      </c>
      <c r="CI194" s="82" t="str">
        <f t="shared" si="130"/>
        <v>-</v>
      </c>
      <c r="CJ194" s="82" t="str">
        <f t="shared" si="131"/>
        <v>-</v>
      </c>
      <c r="CK194" s="82" t="str">
        <f t="shared" si="132"/>
        <v>-</v>
      </c>
    </row>
    <row r="195" spans="1:89" s="82" customFormat="1" ht="18" customHeight="1">
      <c r="A195" s="81" t="str">
        <f>scriv!AL157</f>
        <v/>
      </c>
      <c r="B195" s="81" t="str">
        <f>IF(scriv!D157&lt;&gt;"",scriv!D157,"")</f>
        <v/>
      </c>
      <c r="C195" s="81" t="str">
        <f>IF( scriv!AP157&lt;&gt;"", IF(D195&lt;&gt;"","connection ","")&amp;scriv!AP157,IF(D195&lt;&gt;"","connection",""))</f>
        <v/>
      </c>
      <c r="D195" s="82" t="str">
        <f>scriv!AN157</f>
        <v/>
      </c>
      <c r="E195" s="82" t="str">
        <f>scriv!AO157</f>
        <v/>
      </c>
      <c r="F195" s="156">
        <f>ROW()</f>
        <v>195</v>
      </c>
      <c r="G195" s="288">
        <f>scriv!AC157</f>
        <v>0</v>
      </c>
      <c r="H195" s="288">
        <f>scriv!AD157</f>
        <v>0</v>
      </c>
      <c r="I195" s="81" t="str">
        <f>IF(scriv!AE157&lt;&gt;"",scriv!AE157,J195)</f>
        <v/>
      </c>
      <c r="J195" s="81" t="str">
        <f>IF(scriv!AF157&lt;&gt;"",scriv!AF157,"")</f>
        <v/>
      </c>
      <c r="K195" s="82" t="str">
        <f>IF(scriv!Y157&lt;&gt;"",scriv!Y157,$K$36)</f>
        <v>none</v>
      </c>
      <c r="L195" s="82">
        <f>IF(scriv!Z157&lt;&gt;"",scriv!Z157,$L$36)</f>
        <v>0</v>
      </c>
      <c r="M195" s="82" t="str">
        <f>IF(scriv!AA157&lt;&gt;"",scriv!AA157,$M$36)</f>
        <v>OpenClose</v>
      </c>
      <c r="N195" s="82">
        <f>IF(scriv!AB157&lt;&gt;"",scriv!AB157,$N$36)</f>
        <v>0</v>
      </c>
      <c r="O195" s="119" t="str">
        <f t="shared" si="91"/>
        <v/>
      </c>
      <c r="P195" s="81" t="str">
        <f>IF(scriv!I157&lt;&gt;"",scriv!I157,"")</f>
        <v/>
      </c>
      <c r="Q195" s="81" t="str">
        <f>IF(scriv!J157&lt;&gt;"",scriv!J157,"")</f>
        <v/>
      </c>
      <c r="R195" s="81">
        <f>IF(scriv!K157&lt;&gt;"",scriv!K157,
IF(I195&lt;&gt;"",1,$R$36))</f>
        <v>1</v>
      </c>
      <c r="S195" s="81" t="str">
        <f>IF(scriv!L157&lt;&gt;"",scriv!L157,
IF(scriv!AF157&lt;&gt;"",$S$36,"none"))</f>
        <v>none</v>
      </c>
      <c r="T195" s="81" t="str">
        <f>IF(scriv!Q157&lt;&gt;"",scriv!Q157,"")</f>
        <v/>
      </c>
      <c r="U195" s="81" t="str">
        <f>IF(scriv!R157&lt;&gt;"",scriv!R157,"")</f>
        <v/>
      </c>
      <c r="V195" s="81" t="str">
        <f>IF(scriv!S157&lt;&gt;"",scriv!S157,"")</f>
        <v/>
      </c>
      <c r="W195" s="81" t="str">
        <f>IF(scriv!T157&lt;&gt;"",scriv!T157,"")</f>
        <v/>
      </c>
      <c r="X195" s="81" t="str">
        <f>IF($E195="",
( IF(scriv!AH157&lt;&gt;"", LEFT( scriv!AH157, FIND(",",scriv!AH157)-1) &amp; "=" &amp; $AH195 &amp; RIGHT( scriv!AH157, LEN(scriv!AH157) + 1 - FIND(",",scriv!AH157)),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IF(scriv!AI157&lt;&gt;"", LEFT( scriv!AI157, FIND(",",scriv!AI157)-1) &amp; "=" &amp; $AH195 &amp; RIGHT( scriv!AI157, LEN(scriv!AI157) + 1 - FIND(",",scriv!AI157)),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IF(scriv!AJ157&lt;&gt;"", LEFT( scriv!AJ157, FIND(",",scriv!AJ157)-1) &amp; "=" &amp; $AH195 &amp; RIGHT( scriv!AJ157, LEN(scriv!AJ157) + 1 - FIND(",",scriv!AJ157)),
  IF($Z$36&lt;&gt;"",LEFT( Z$36, FIND(",",Z$36)-1) &amp; "=" &amp; $AH195 &amp; RIGHT( Z$36, LEN(Z$36) + 1 - FIND(",",Z$36)),""))),
IF(scriv!O157&lt;&gt;"", LEFT( scriv!O157, FIND(",",scriv!O157)-1) &amp; "=" &amp; $AH195 &amp; RIGHT( scriv!O157, LEN(scriv!O157) + 1 - FIND(",",scriv!O157)),
LEFT( Z$37, FIND(",",Z$37)-1) &amp; "=" &amp; $AH195 &amp; RIGHT( Z$37, LEN(Z$37) + 1 - FIND(",",Z$37))))</f>
        <v>drawOpen=,1.2</v>
      </c>
      <c r="AA195" s="81" t="str">
        <f>IF($E195="",
( IF(scriv!AK157&lt;&gt;"", LEFT( scriv!AK157, FIND(",",scriv!AK157)-1) &amp; "=" &amp; $AH195 &amp; RIGHT( scriv!AK157, LEN(scriv!AK157) + 1 - FIND(",",scriv!AK157)),
  IF($AA$36&lt;&gt;"",LEFT( AA$36, FIND(",",AA$36)-1) &amp; "=" &amp; $AH195 &amp; RIGHT( AA$36, LEN(AA$36) + 1 - FIND(",",AA$36)),""))),
IF(scriv!P157&lt;&gt;"", LEFT( scriv!P157, FIND(",",scriv!P157)-1) &amp; "=" &amp; $AH195 &amp; RIGHT( scriv!P157, LEN(scriv!P157) + 1 - FIND(",",scriv!P157)),
LEFT( AA$37, FIND(",",AA$37)-1) &amp; "=" &amp; $AH195 &amp; RIGHT( AA$37, LEN(AA$37) + 1 - FIND(",",AA$37))))</f>
        <v>drawClose=,1.2</v>
      </c>
      <c r="AB195" s="167" t="str">
        <f t="shared" si="90"/>
        <v>noTitle</v>
      </c>
      <c r="AC195" s="167"/>
      <c r="AD195" s="45"/>
      <c r="AE195" s="168"/>
      <c r="AF195" s="169">
        <f>IF(D195="",scriv!B157,"")</f>
        <v>0</v>
      </c>
      <c r="AG195" s="170" t="str">
        <f t="shared" si="93"/>
        <v/>
      </c>
      <c r="AH195" s="169" t="str">
        <f t="shared" si="94"/>
        <v/>
      </c>
      <c r="AI195" s="169" t="str">
        <f t="shared" si="95"/>
        <v/>
      </c>
      <c r="AJ195" s="86">
        <f>ROUNDDOWN( (LEN(scriv!B157)+1) / 2, 0 )</f>
        <v>0</v>
      </c>
      <c r="AK195" s="82">
        <f t="shared" si="96"/>
        <v>0</v>
      </c>
      <c r="AL195" s="82" t="str">
        <f t="shared" si="97"/>
        <v>-</v>
      </c>
      <c r="AM195" s="82" t="str">
        <f t="shared" si="98"/>
        <v>-</v>
      </c>
      <c r="AN195" s="82" t="str">
        <f t="shared" si="99"/>
        <v>-</v>
      </c>
      <c r="AO195" s="82" t="str">
        <f t="shared" si="100"/>
        <v>-</v>
      </c>
      <c r="AP195" s="82" t="str">
        <f t="shared" si="101"/>
        <v>-</v>
      </c>
      <c r="AQ195" s="82" t="str">
        <f t="shared" si="102"/>
        <v>-</v>
      </c>
      <c r="AR195" s="82" t="str">
        <f t="shared" si="103"/>
        <v>-</v>
      </c>
      <c r="AT195" s="82">
        <f t="shared" si="104"/>
        <v>2</v>
      </c>
      <c r="AU195" s="82" t="str">
        <f ca="1">IF(    MAX(OFFSET(AL195,0,0,MATCH("-",AL195:AL$638,0))) = 0,"",
IFERROR(MAX(OFFSET(AL195,0,0,MATCH("-",AL195:AL$638,0))),""))</f>
        <v/>
      </c>
      <c r="AV195" s="82" t="str">
        <f ca="1">IF(    MAX(OFFSET(AM195,0,0,MATCH("-",AM195:AM$638,0))) = 0,"",
IFERROR(MAX(OFFSET(AM195,0,0,MATCH("-",AM195:AM$638,0))),""))</f>
        <v/>
      </c>
      <c r="AW195" s="82" t="str">
        <f ca="1">IF(    MAX(OFFSET(AN195,0,0,MATCH("-",AN195:AN$638,0))) = 0,"",
IFERROR(MAX(OFFSET(AN195,0,0,MATCH("-",AN195:AN$638,0))),""))</f>
        <v/>
      </c>
      <c r="AX195" s="82" t="str">
        <f ca="1">IF(    MAX(OFFSET(AO195,0,0,MATCH("-",AO195:AO$638,0))) = 0,"",
IFERROR(MAX(OFFSET(AO195,0,0,MATCH("-",AO195:AO$638,0))),""))</f>
        <v/>
      </c>
      <c r="AY195" s="82" t="str">
        <f ca="1">IF(    MAX(OFFSET(AP195,0,0,MATCH("-",AP195:AP$638,0))) = 0,"",
IFERROR(MAX(OFFSET(AP195,0,0,MATCH("-",AP195:AP$638,0))),""))</f>
        <v/>
      </c>
      <c r="AZ195" s="82" t="str">
        <f ca="1">IF(    MAX(OFFSET(AQ195,0,0,MATCH("-",AQ195:AQ$638,0))) = 0,"",
IFERROR(MAX(OFFSET(AQ195,0,0,MATCH("-",AQ195:AQ$638,0))),""))</f>
        <v/>
      </c>
      <c r="BA195" s="82" t="str">
        <f ca="1">IF(    MAX(OFFSET(AR195,0,0,MATCH("-",AR195:AR$638,0))) = 0,"",
IFERROR(MAX(OFFSET(AR195,0,0,MATCH("-",AR195:AR$638,0))),""))</f>
        <v/>
      </c>
      <c r="BB195" s="112">
        <f t="shared" ca="1" si="105"/>
        <v>-270</v>
      </c>
      <c r="BC195" s="111" t="str">
        <f t="shared" ca="1" si="106"/>
        <v>Radius</v>
      </c>
      <c r="BD195" s="112">
        <f t="shared" ca="1" si="107"/>
        <v>0</v>
      </c>
      <c r="BE195" s="111">
        <f t="shared" ca="1" si="108"/>
        <v>-150</v>
      </c>
      <c r="BF195" s="113" t="e">
        <f t="shared" ca="1" si="109"/>
        <v>#VALUE!</v>
      </c>
      <c r="BG195" s="113" t="e">
        <f t="shared" ca="1" si="110"/>
        <v>#VALUE!</v>
      </c>
      <c r="BH195" s="112">
        <f t="shared" ca="1" si="111"/>
        <v>2000</v>
      </c>
      <c r="BI195" s="112">
        <f t="shared" ca="1" si="112"/>
        <v>-150</v>
      </c>
      <c r="BJ195" s="157"/>
      <c r="BK195" s="157"/>
      <c r="BL195" s="158" t="str">
        <f>scriv!AM157</f>
        <v/>
      </c>
      <c r="BM195" s="157"/>
      <c r="BN195" s="157" t="str">
        <f t="shared" si="113"/>
        <v>node</v>
      </c>
      <c r="BO195" s="157"/>
      <c r="BP195" s="159">
        <f t="shared" ca="1" si="114"/>
        <v>0</v>
      </c>
      <c r="BQ195" s="159">
        <f t="shared" ca="1" si="115"/>
        <v>0</v>
      </c>
      <c r="BR195" s="159">
        <f t="shared" si="116"/>
        <v>1</v>
      </c>
      <c r="BS195" s="159" t="str">
        <f t="shared" si="117"/>
        <v>symbol</v>
      </c>
      <c r="BT195" s="157" t="str">
        <f ca="1">IF(scriv!V157&lt;&gt;"",scriv!V157,
IF(E195="",IFERROR(VLOOKUP(BL195,$AH$40:$BT$638,39,FALSE),$BT$36),
$BT$37))</f>
        <v>NodeSquare</v>
      </c>
      <c r="BU195" s="166">
        <f t="shared" ca="1" si="118"/>
        <v>2000</v>
      </c>
      <c r="BV195" s="166">
        <f t="shared" ca="1" si="119"/>
        <v>-150</v>
      </c>
      <c r="BW195" s="166">
        <f t="shared" ca="1" si="120"/>
        <v>0</v>
      </c>
      <c r="BX195" s="166">
        <f t="shared" ca="1" si="121"/>
        <v>0</v>
      </c>
      <c r="BY195" s="180" t="str">
        <f t="shared" si="122"/>
        <v/>
      </c>
      <c r="BZ195" s="180" t="str">
        <f t="shared" si="123"/>
        <v/>
      </c>
      <c r="CA195" s="81" t="str">
        <f>IF(scriv!E157&lt;&gt;"",scriv!E157,"")</f>
        <v/>
      </c>
      <c r="CB195" s="82">
        <f t="shared" si="92"/>
        <v>0</v>
      </c>
      <c r="CC195" s="82">
        <f t="shared" si="124"/>
        <v>0</v>
      </c>
      <c r="CD195" s="82" t="str">
        <f t="shared" si="125"/>
        <v>-</v>
      </c>
      <c r="CE195" s="82" t="str">
        <f t="shared" si="126"/>
        <v>-</v>
      </c>
      <c r="CF195" s="82" t="str">
        <f t="shared" si="127"/>
        <v>-</v>
      </c>
      <c r="CG195" s="82" t="str">
        <f t="shared" si="128"/>
        <v>-</v>
      </c>
      <c r="CH195" s="82" t="str">
        <f t="shared" si="129"/>
        <v>-</v>
      </c>
      <c r="CI195" s="82" t="str">
        <f t="shared" si="130"/>
        <v>-</v>
      </c>
      <c r="CJ195" s="82" t="str">
        <f t="shared" si="131"/>
        <v>-</v>
      </c>
      <c r="CK195" s="82" t="str">
        <f t="shared" si="132"/>
        <v>-</v>
      </c>
    </row>
    <row r="196" spans="1:89" s="82" customFormat="1" ht="18" customHeight="1">
      <c r="A196" s="81" t="str">
        <f>scriv!AL158</f>
        <v/>
      </c>
      <c r="B196" s="81" t="str">
        <f>IF(scriv!D158&lt;&gt;"",scriv!D158,"")</f>
        <v/>
      </c>
      <c r="C196" s="81" t="str">
        <f>IF( scriv!AP158&lt;&gt;"", IF(D196&lt;&gt;"","connection ","")&amp;scriv!AP158,IF(D196&lt;&gt;"","connection",""))</f>
        <v/>
      </c>
      <c r="D196" s="82" t="str">
        <f>scriv!AN158</f>
        <v/>
      </c>
      <c r="E196" s="82" t="str">
        <f>scriv!AO158</f>
        <v/>
      </c>
      <c r="F196" s="156">
        <f>ROW()</f>
        <v>196</v>
      </c>
      <c r="G196" s="288">
        <f>scriv!AC158</f>
        <v>0</v>
      </c>
      <c r="H196" s="288">
        <f>scriv!AD158</f>
        <v>0</v>
      </c>
      <c r="I196" s="81" t="str">
        <f>IF(scriv!AE158&lt;&gt;"",scriv!AE158,J196)</f>
        <v/>
      </c>
      <c r="J196" s="81" t="str">
        <f>IF(scriv!AF158&lt;&gt;"",scriv!AF158,"")</f>
        <v/>
      </c>
      <c r="K196" s="82" t="str">
        <f>IF(scriv!Y158&lt;&gt;"",scriv!Y158,$K$36)</f>
        <v>none</v>
      </c>
      <c r="L196" s="82">
        <f>IF(scriv!Z158&lt;&gt;"",scriv!Z158,$L$36)</f>
        <v>0</v>
      </c>
      <c r="M196" s="82" t="str">
        <f>IF(scriv!AA158&lt;&gt;"",scriv!AA158,$M$36)</f>
        <v>OpenClose</v>
      </c>
      <c r="N196" s="82">
        <f>IF(scriv!AB158&lt;&gt;"",scriv!AB158,$N$36)</f>
        <v>0</v>
      </c>
      <c r="O196" s="119" t="str">
        <f t="shared" si="91"/>
        <v/>
      </c>
      <c r="P196" s="81" t="str">
        <f>IF(scriv!I158&lt;&gt;"",scriv!I158,"")</f>
        <v/>
      </c>
      <c r="Q196" s="81" t="str">
        <f>IF(scriv!J158&lt;&gt;"",scriv!J158,"")</f>
        <v/>
      </c>
      <c r="R196" s="81">
        <f>IF(scriv!K158&lt;&gt;"",scriv!K158,
IF(I196&lt;&gt;"",1,$R$36))</f>
        <v>1</v>
      </c>
      <c r="S196" s="81" t="str">
        <f>IF(scriv!L158&lt;&gt;"",scriv!L158,
IF(scriv!AF158&lt;&gt;"",$S$36,"none"))</f>
        <v>none</v>
      </c>
      <c r="T196" s="81" t="str">
        <f>IF(scriv!Q158&lt;&gt;"",scriv!Q158,"")</f>
        <v/>
      </c>
      <c r="U196" s="81" t="str">
        <f>IF(scriv!R158&lt;&gt;"",scriv!R158,"")</f>
        <v/>
      </c>
      <c r="V196" s="81" t="str">
        <f>IF(scriv!S158&lt;&gt;"",scriv!S158,"")</f>
        <v/>
      </c>
      <c r="W196" s="81" t="str">
        <f>IF(scriv!T158&lt;&gt;"",scriv!T158,"")</f>
        <v/>
      </c>
      <c r="X196" s="81" t="str">
        <f>IF($E196="",
( IF(scriv!AH158&lt;&gt;"", LEFT( scriv!AH158, FIND(",",scriv!AH158)-1) &amp; "=" &amp; $AH196 &amp; RIGHT( scriv!AH158, LEN(scriv!AH158) + 1 - FIND(",",scriv!AH158)),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IF(scriv!AI158&lt;&gt;"", LEFT( scriv!AI158, FIND(",",scriv!AI158)-1) &amp; "=" &amp; $AH196 &amp; RIGHT( scriv!AI158, LEN(scriv!AI158) + 1 - FIND(",",scriv!AI158)),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IF(scriv!AJ158&lt;&gt;"", LEFT( scriv!AJ158, FIND(",",scriv!AJ158)-1) &amp; "=" &amp; $AH196 &amp; RIGHT( scriv!AJ158, LEN(scriv!AJ158) + 1 - FIND(",",scriv!AJ158)),
  IF($Z$36&lt;&gt;"",LEFT( Z$36, FIND(",",Z$36)-1) &amp; "=" &amp; $AH196 &amp; RIGHT( Z$36, LEN(Z$36) + 1 - FIND(",",Z$36)),""))),
IF(scriv!O158&lt;&gt;"", LEFT( scriv!O158, FIND(",",scriv!O158)-1) &amp; "=" &amp; $AH196 &amp; RIGHT( scriv!O158, LEN(scriv!O158) + 1 - FIND(",",scriv!O158)),
LEFT( Z$37, FIND(",",Z$37)-1) &amp; "=" &amp; $AH196 &amp; RIGHT( Z$37, LEN(Z$37) + 1 - FIND(",",Z$37))))</f>
        <v>drawOpen=,1.2</v>
      </c>
      <c r="AA196" s="81" t="str">
        <f>IF($E196="",
( IF(scriv!AK158&lt;&gt;"", LEFT( scriv!AK158, FIND(",",scriv!AK158)-1) &amp; "=" &amp; $AH196 &amp; RIGHT( scriv!AK158, LEN(scriv!AK158) + 1 - FIND(",",scriv!AK158)),
  IF($AA$36&lt;&gt;"",LEFT( AA$36, FIND(",",AA$36)-1) &amp; "=" &amp; $AH196 &amp; RIGHT( AA$36, LEN(AA$36) + 1 - FIND(",",AA$36)),""))),
IF(scriv!P158&lt;&gt;"", LEFT( scriv!P158, FIND(",",scriv!P158)-1) &amp; "=" &amp; $AH196 &amp; RIGHT( scriv!P158, LEN(scriv!P158) + 1 - FIND(",",scriv!P158)),
LEFT( AA$37, FIND(",",AA$37)-1) &amp; "=" &amp; $AH196 &amp; RIGHT( AA$37, LEN(AA$37) + 1 - FIND(",",AA$37))))</f>
        <v>drawClose=,1.2</v>
      </c>
      <c r="AB196" s="167" t="str">
        <f t="shared" si="90"/>
        <v>noTitle</v>
      </c>
      <c r="AC196" s="167"/>
      <c r="AD196" s="45"/>
      <c r="AE196" s="168"/>
      <c r="AF196" s="169">
        <f>IF(D196="",scriv!B158,"")</f>
        <v>0</v>
      </c>
      <c r="AG196" s="170" t="str">
        <f t="shared" si="93"/>
        <v/>
      </c>
      <c r="AH196" s="169" t="str">
        <f t="shared" si="94"/>
        <v/>
      </c>
      <c r="AI196" s="169" t="str">
        <f t="shared" si="95"/>
        <v/>
      </c>
      <c r="AJ196" s="86">
        <f>ROUNDDOWN( (LEN(scriv!B158)+1) / 2, 0 )</f>
        <v>0</v>
      </c>
      <c r="AK196" s="82">
        <f t="shared" si="96"/>
        <v>0</v>
      </c>
      <c r="AL196" s="82" t="str">
        <f t="shared" si="97"/>
        <v>-</v>
      </c>
      <c r="AM196" s="82" t="str">
        <f t="shared" si="98"/>
        <v>-</v>
      </c>
      <c r="AN196" s="82" t="str">
        <f t="shared" si="99"/>
        <v>-</v>
      </c>
      <c r="AO196" s="82" t="str">
        <f t="shared" si="100"/>
        <v>-</v>
      </c>
      <c r="AP196" s="82" t="str">
        <f t="shared" si="101"/>
        <v>-</v>
      </c>
      <c r="AQ196" s="82" t="str">
        <f t="shared" si="102"/>
        <v>-</v>
      </c>
      <c r="AR196" s="82" t="str">
        <f t="shared" si="103"/>
        <v>-</v>
      </c>
      <c r="AT196" s="82">
        <f t="shared" si="104"/>
        <v>2</v>
      </c>
      <c r="AU196" s="82" t="str">
        <f ca="1">IF(    MAX(OFFSET(AL196,0,0,MATCH("-",AL196:AL$638,0))) = 0,"",
IFERROR(MAX(OFFSET(AL196,0,0,MATCH("-",AL196:AL$638,0))),""))</f>
        <v/>
      </c>
      <c r="AV196" s="82" t="str">
        <f ca="1">IF(    MAX(OFFSET(AM196,0,0,MATCH("-",AM196:AM$638,0))) = 0,"",
IFERROR(MAX(OFFSET(AM196,0,0,MATCH("-",AM196:AM$638,0))),""))</f>
        <v/>
      </c>
      <c r="AW196" s="82" t="str">
        <f ca="1">IF(    MAX(OFFSET(AN196,0,0,MATCH("-",AN196:AN$638,0))) = 0,"",
IFERROR(MAX(OFFSET(AN196,0,0,MATCH("-",AN196:AN$638,0))),""))</f>
        <v/>
      </c>
      <c r="AX196" s="82" t="str">
        <f ca="1">IF(    MAX(OFFSET(AO196,0,0,MATCH("-",AO196:AO$638,0))) = 0,"",
IFERROR(MAX(OFFSET(AO196,0,0,MATCH("-",AO196:AO$638,0))),""))</f>
        <v/>
      </c>
      <c r="AY196" s="82" t="str">
        <f ca="1">IF(    MAX(OFFSET(AP196,0,0,MATCH("-",AP196:AP$638,0))) = 0,"",
IFERROR(MAX(OFFSET(AP196,0,0,MATCH("-",AP196:AP$638,0))),""))</f>
        <v/>
      </c>
      <c r="AZ196" s="82" t="str">
        <f ca="1">IF(    MAX(OFFSET(AQ196,0,0,MATCH("-",AQ196:AQ$638,0))) = 0,"",
IFERROR(MAX(OFFSET(AQ196,0,0,MATCH("-",AQ196:AQ$638,0))),""))</f>
        <v/>
      </c>
      <c r="BA196" s="82" t="str">
        <f ca="1">IF(    MAX(OFFSET(AR196,0,0,MATCH("-",AR196:AR$638,0))) = 0,"",
IFERROR(MAX(OFFSET(AR196,0,0,MATCH("-",AR196:AR$638,0))),""))</f>
        <v/>
      </c>
      <c r="BB196" s="112">
        <f t="shared" ca="1" si="105"/>
        <v>-270</v>
      </c>
      <c r="BC196" s="111" t="str">
        <f t="shared" ca="1" si="106"/>
        <v>Radius</v>
      </c>
      <c r="BD196" s="112">
        <f t="shared" ca="1" si="107"/>
        <v>0</v>
      </c>
      <c r="BE196" s="111">
        <f t="shared" ca="1" si="108"/>
        <v>-150</v>
      </c>
      <c r="BF196" s="113" t="e">
        <f t="shared" ca="1" si="109"/>
        <v>#VALUE!</v>
      </c>
      <c r="BG196" s="113" t="e">
        <f t="shared" ca="1" si="110"/>
        <v>#VALUE!</v>
      </c>
      <c r="BH196" s="112">
        <f t="shared" ca="1" si="111"/>
        <v>2000</v>
      </c>
      <c r="BI196" s="112">
        <f t="shared" ca="1" si="112"/>
        <v>-150</v>
      </c>
      <c r="BJ196" s="157"/>
      <c r="BK196" s="157"/>
      <c r="BL196" s="158" t="str">
        <f>scriv!AM158</f>
        <v/>
      </c>
      <c r="BM196" s="157"/>
      <c r="BN196" s="157" t="str">
        <f t="shared" si="113"/>
        <v>node</v>
      </c>
      <c r="BO196" s="157"/>
      <c r="BP196" s="159">
        <f t="shared" ca="1" si="114"/>
        <v>0</v>
      </c>
      <c r="BQ196" s="159">
        <f t="shared" ca="1" si="115"/>
        <v>0</v>
      </c>
      <c r="BR196" s="159">
        <f t="shared" si="116"/>
        <v>1</v>
      </c>
      <c r="BS196" s="159" t="str">
        <f t="shared" si="117"/>
        <v>symbol</v>
      </c>
      <c r="BT196" s="157" t="str">
        <f ca="1">IF(scriv!V158&lt;&gt;"",scriv!V158,
IF(E196="",IFERROR(VLOOKUP(BL196,$AH$40:$BT$638,39,FALSE),$BT$36),
$BT$37))</f>
        <v>NodeSquare</v>
      </c>
      <c r="BU196" s="166">
        <f t="shared" ca="1" si="118"/>
        <v>2000</v>
      </c>
      <c r="BV196" s="166">
        <f t="shared" ca="1" si="119"/>
        <v>-150</v>
      </c>
      <c r="BW196" s="166">
        <f t="shared" ca="1" si="120"/>
        <v>0</v>
      </c>
      <c r="BX196" s="166">
        <f t="shared" ca="1" si="121"/>
        <v>0</v>
      </c>
      <c r="BY196" s="180" t="str">
        <f t="shared" si="122"/>
        <v/>
      </c>
      <c r="BZ196" s="180" t="str">
        <f t="shared" si="123"/>
        <v/>
      </c>
      <c r="CA196" s="81" t="str">
        <f>IF(scriv!E158&lt;&gt;"",scriv!E158,"")</f>
        <v/>
      </c>
      <c r="CB196" s="82">
        <f t="shared" si="92"/>
        <v>0</v>
      </c>
      <c r="CC196" s="82">
        <f t="shared" si="124"/>
        <v>0</v>
      </c>
      <c r="CD196" s="82" t="str">
        <f t="shared" si="125"/>
        <v>-</v>
      </c>
      <c r="CE196" s="82" t="str">
        <f t="shared" si="126"/>
        <v>-</v>
      </c>
      <c r="CF196" s="82" t="str">
        <f t="shared" si="127"/>
        <v>-</v>
      </c>
      <c r="CG196" s="82" t="str">
        <f t="shared" si="128"/>
        <v>-</v>
      </c>
      <c r="CH196" s="82" t="str">
        <f t="shared" si="129"/>
        <v>-</v>
      </c>
      <c r="CI196" s="82" t="str">
        <f t="shared" si="130"/>
        <v>-</v>
      </c>
      <c r="CJ196" s="82" t="str">
        <f t="shared" si="131"/>
        <v>-</v>
      </c>
      <c r="CK196" s="82" t="str">
        <f t="shared" si="132"/>
        <v>-</v>
      </c>
    </row>
    <row r="197" spans="1:89" s="82" customFormat="1" ht="18" customHeight="1">
      <c r="A197" s="81" t="str">
        <f>scriv!AL159</f>
        <v/>
      </c>
      <c r="B197" s="81" t="str">
        <f>IF(scriv!D159&lt;&gt;"",scriv!D159,"")</f>
        <v/>
      </c>
      <c r="C197" s="81" t="str">
        <f>IF( scriv!AP159&lt;&gt;"", IF(D197&lt;&gt;"","connection ","")&amp;scriv!AP159,IF(D197&lt;&gt;"","connection",""))</f>
        <v/>
      </c>
      <c r="D197" s="82" t="str">
        <f>scriv!AN159</f>
        <v/>
      </c>
      <c r="E197" s="82" t="str">
        <f>scriv!AO159</f>
        <v/>
      </c>
      <c r="F197" s="156">
        <f>ROW()</f>
        <v>197</v>
      </c>
      <c r="G197" s="288">
        <f>scriv!AC159</f>
        <v>0</v>
      </c>
      <c r="H197" s="288">
        <f>scriv!AD159</f>
        <v>0</v>
      </c>
      <c r="I197" s="81" t="str">
        <f>IF(scriv!AE159&lt;&gt;"",scriv!AE159,J197)</f>
        <v/>
      </c>
      <c r="J197" s="81" t="str">
        <f>IF(scriv!AF159&lt;&gt;"",scriv!AF159,"")</f>
        <v/>
      </c>
      <c r="K197" s="82" t="str">
        <f>IF(scriv!Y159&lt;&gt;"",scriv!Y159,$K$36)</f>
        <v>none</v>
      </c>
      <c r="L197" s="82">
        <f>IF(scriv!Z159&lt;&gt;"",scriv!Z159,$L$36)</f>
        <v>0</v>
      </c>
      <c r="M197" s="82" t="str">
        <f>IF(scriv!AA159&lt;&gt;"",scriv!AA159,$M$36)</f>
        <v>OpenClose</v>
      </c>
      <c r="N197" s="82">
        <f>IF(scriv!AB159&lt;&gt;"",scriv!AB159,$N$36)</f>
        <v>0</v>
      </c>
      <c r="O197" s="119" t="str">
        <f t="shared" si="91"/>
        <v/>
      </c>
      <c r="P197" s="81" t="str">
        <f>IF(scriv!I159&lt;&gt;"",scriv!I159,"")</f>
        <v/>
      </c>
      <c r="Q197" s="81" t="str">
        <f>IF(scriv!J159&lt;&gt;"",scriv!J159,"")</f>
        <v/>
      </c>
      <c r="R197" s="81">
        <f>IF(scriv!K159&lt;&gt;"",scriv!K159,
IF(I197&lt;&gt;"",1,$R$36))</f>
        <v>1</v>
      </c>
      <c r="S197" s="81" t="str">
        <f>IF(scriv!L159&lt;&gt;"",scriv!L159,
IF(scriv!AF159&lt;&gt;"",$S$36,"none"))</f>
        <v>none</v>
      </c>
      <c r="T197" s="81" t="str">
        <f>IF(scriv!Q159&lt;&gt;"",scriv!Q159,"")</f>
        <v/>
      </c>
      <c r="U197" s="81" t="str">
        <f>IF(scriv!R159&lt;&gt;"",scriv!R159,"")</f>
        <v/>
      </c>
      <c r="V197" s="81" t="str">
        <f>IF(scriv!S159&lt;&gt;"",scriv!S159,"")</f>
        <v/>
      </c>
      <c r="W197" s="81" t="str">
        <f>IF(scriv!T159&lt;&gt;"",scriv!T159,"")</f>
        <v/>
      </c>
      <c r="X197" s="81" t="str">
        <f>IF($E197="",
( IF(scriv!AH159&lt;&gt;"", LEFT( scriv!AH159, FIND(",",scriv!AH159)-1) &amp; "=" &amp; $AH197 &amp; RIGHT( scriv!AH159, LEN(scriv!AH159) + 1 - FIND(",",scriv!AH159)),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IF(scriv!AI159&lt;&gt;"", LEFT( scriv!AI159, FIND(",",scriv!AI159)-1) &amp; "=" &amp; $AH197 &amp; RIGHT( scriv!AI159, LEN(scriv!AI159) + 1 - FIND(",",scriv!AI159)),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IF(scriv!AJ159&lt;&gt;"", LEFT( scriv!AJ159, FIND(",",scriv!AJ159)-1) &amp; "=" &amp; $AH197 &amp; RIGHT( scriv!AJ159, LEN(scriv!AJ159) + 1 - FIND(",",scriv!AJ159)),
  IF($Z$36&lt;&gt;"",LEFT( Z$36, FIND(",",Z$36)-1) &amp; "=" &amp; $AH197 &amp; RIGHT( Z$36, LEN(Z$36) + 1 - FIND(",",Z$36)),""))),
IF(scriv!O159&lt;&gt;"", LEFT( scriv!O159, FIND(",",scriv!O159)-1) &amp; "=" &amp; $AH197 &amp; RIGHT( scriv!O159, LEN(scriv!O159) + 1 - FIND(",",scriv!O159)),
LEFT( Z$37, FIND(",",Z$37)-1) &amp; "=" &amp; $AH197 &amp; RIGHT( Z$37, LEN(Z$37) + 1 - FIND(",",Z$37))))</f>
        <v>drawOpen=,1.2</v>
      </c>
      <c r="AA197" s="81" t="str">
        <f>IF($E197="",
( IF(scriv!AK159&lt;&gt;"", LEFT( scriv!AK159, FIND(",",scriv!AK159)-1) &amp; "=" &amp; $AH197 &amp; RIGHT( scriv!AK159, LEN(scriv!AK159) + 1 - FIND(",",scriv!AK159)),
  IF($AA$36&lt;&gt;"",LEFT( AA$36, FIND(",",AA$36)-1) &amp; "=" &amp; $AH197 &amp; RIGHT( AA$36, LEN(AA$36) + 1 - FIND(",",AA$36)),""))),
IF(scriv!P159&lt;&gt;"", LEFT( scriv!P159, FIND(",",scriv!P159)-1) &amp; "=" &amp; $AH197 &amp; RIGHT( scriv!P159, LEN(scriv!P159) + 1 - FIND(",",scriv!P159)),
LEFT( AA$37, FIND(",",AA$37)-1) &amp; "=" &amp; $AH197 &amp; RIGHT( AA$37, LEN(AA$37) + 1 - FIND(",",AA$37))))</f>
        <v>drawClose=,1.2</v>
      </c>
      <c r="AB197" s="167" t="str">
        <f t="shared" si="90"/>
        <v>noTitle</v>
      </c>
      <c r="AC197" s="167"/>
      <c r="AD197" s="45"/>
      <c r="AE197" s="168"/>
      <c r="AF197" s="169">
        <f>IF(D197="",scriv!B159,"")</f>
        <v>0</v>
      </c>
      <c r="AG197" s="170" t="str">
        <f t="shared" si="93"/>
        <v/>
      </c>
      <c r="AH197" s="169" t="str">
        <f t="shared" si="94"/>
        <v/>
      </c>
      <c r="AI197" s="169" t="str">
        <f t="shared" si="95"/>
        <v/>
      </c>
      <c r="AJ197" s="86">
        <f>ROUNDDOWN( (LEN(scriv!B159)+1) / 2, 0 )</f>
        <v>0</v>
      </c>
      <c r="AK197" s="82">
        <f t="shared" si="96"/>
        <v>0</v>
      </c>
      <c r="AL197" s="82" t="str">
        <f t="shared" si="97"/>
        <v>-</v>
      </c>
      <c r="AM197" s="82" t="str">
        <f t="shared" si="98"/>
        <v>-</v>
      </c>
      <c r="AN197" s="82" t="str">
        <f t="shared" si="99"/>
        <v>-</v>
      </c>
      <c r="AO197" s="82" t="str">
        <f t="shared" si="100"/>
        <v>-</v>
      </c>
      <c r="AP197" s="82" t="str">
        <f t="shared" si="101"/>
        <v>-</v>
      </c>
      <c r="AQ197" s="82" t="str">
        <f t="shared" si="102"/>
        <v>-</v>
      </c>
      <c r="AR197" s="82" t="str">
        <f t="shared" si="103"/>
        <v>-</v>
      </c>
      <c r="AT197" s="82">
        <f t="shared" si="104"/>
        <v>2</v>
      </c>
      <c r="AU197" s="82" t="str">
        <f ca="1">IF(    MAX(OFFSET(AL197,0,0,MATCH("-",AL197:AL$638,0))) = 0,"",
IFERROR(MAX(OFFSET(AL197,0,0,MATCH("-",AL197:AL$638,0))),""))</f>
        <v/>
      </c>
      <c r="AV197" s="82" t="str">
        <f ca="1">IF(    MAX(OFFSET(AM197,0,0,MATCH("-",AM197:AM$638,0))) = 0,"",
IFERROR(MAX(OFFSET(AM197,0,0,MATCH("-",AM197:AM$638,0))),""))</f>
        <v/>
      </c>
      <c r="AW197" s="82" t="str">
        <f ca="1">IF(    MAX(OFFSET(AN197,0,0,MATCH("-",AN197:AN$638,0))) = 0,"",
IFERROR(MAX(OFFSET(AN197,0,0,MATCH("-",AN197:AN$638,0))),""))</f>
        <v/>
      </c>
      <c r="AX197" s="82" t="str">
        <f ca="1">IF(    MAX(OFFSET(AO197,0,0,MATCH("-",AO197:AO$638,0))) = 0,"",
IFERROR(MAX(OFFSET(AO197,0,0,MATCH("-",AO197:AO$638,0))),""))</f>
        <v/>
      </c>
      <c r="AY197" s="82" t="str">
        <f ca="1">IF(    MAX(OFFSET(AP197,0,0,MATCH("-",AP197:AP$638,0))) = 0,"",
IFERROR(MAX(OFFSET(AP197,0,0,MATCH("-",AP197:AP$638,0))),""))</f>
        <v/>
      </c>
      <c r="AZ197" s="82" t="str">
        <f ca="1">IF(    MAX(OFFSET(AQ197,0,0,MATCH("-",AQ197:AQ$638,0))) = 0,"",
IFERROR(MAX(OFFSET(AQ197,0,0,MATCH("-",AQ197:AQ$638,0))),""))</f>
        <v/>
      </c>
      <c r="BA197" s="82" t="str">
        <f ca="1">IF(    MAX(OFFSET(AR197,0,0,MATCH("-",AR197:AR$638,0))) = 0,"",
IFERROR(MAX(OFFSET(AR197,0,0,MATCH("-",AR197:AR$638,0))),""))</f>
        <v/>
      </c>
      <c r="BB197" s="112">
        <f t="shared" ca="1" si="105"/>
        <v>-270</v>
      </c>
      <c r="BC197" s="111" t="str">
        <f t="shared" ca="1" si="106"/>
        <v>Radius</v>
      </c>
      <c r="BD197" s="112">
        <f t="shared" ca="1" si="107"/>
        <v>0</v>
      </c>
      <c r="BE197" s="111">
        <f t="shared" ca="1" si="108"/>
        <v>-150</v>
      </c>
      <c r="BF197" s="113" t="e">
        <f t="shared" ca="1" si="109"/>
        <v>#VALUE!</v>
      </c>
      <c r="BG197" s="113" t="e">
        <f t="shared" ca="1" si="110"/>
        <v>#VALUE!</v>
      </c>
      <c r="BH197" s="112">
        <f t="shared" ca="1" si="111"/>
        <v>2000</v>
      </c>
      <c r="BI197" s="112">
        <f t="shared" ca="1" si="112"/>
        <v>-150</v>
      </c>
      <c r="BJ197" s="157"/>
      <c r="BK197" s="157"/>
      <c r="BL197" s="158" t="str">
        <f>scriv!AM159</f>
        <v/>
      </c>
      <c r="BM197" s="157"/>
      <c r="BN197" s="157" t="str">
        <f t="shared" si="113"/>
        <v>node</v>
      </c>
      <c r="BO197" s="157"/>
      <c r="BP197" s="159">
        <f t="shared" ca="1" si="114"/>
        <v>0</v>
      </c>
      <c r="BQ197" s="159">
        <f t="shared" ca="1" si="115"/>
        <v>0</v>
      </c>
      <c r="BR197" s="159">
        <f t="shared" si="116"/>
        <v>1</v>
      </c>
      <c r="BS197" s="159" t="str">
        <f t="shared" si="117"/>
        <v>symbol</v>
      </c>
      <c r="BT197" s="157" t="str">
        <f ca="1">IF(scriv!V159&lt;&gt;"",scriv!V159,
IF(E197="",IFERROR(VLOOKUP(BL197,$AH$40:$BT$638,39,FALSE),$BT$36),
$BT$37))</f>
        <v>NodeSquare</v>
      </c>
      <c r="BU197" s="166">
        <f t="shared" ca="1" si="118"/>
        <v>2000</v>
      </c>
      <c r="BV197" s="166">
        <f t="shared" ca="1" si="119"/>
        <v>-150</v>
      </c>
      <c r="BW197" s="166">
        <f t="shared" ca="1" si="120"/>
        <v>0</v>
      </c>
      <c r="BX197" s="166">
        <f t="shared" ca="1" si="121"/>
        <v>0</v>
      </c>
      <c r="BY197" s="180" t="str">
        <f t="shared" si="122"/>
        <v/>
      </c>
      <c r="BZ197" s="180" t="str">
        <f t="shared" si="123"/>
        <v/>
      </c>
      <c r="CA197" s="81" t="str">
        <f>IF(scriv!E159&lt;&gt;"",scriv!E159,"")</f>
        <v/>
      </c>
      <c r="CB197" s="82">
        <f t="shared" si="92"/>
        <v>0</v>
      </c>
      <c r="CC197" s="82">
        <f t="shared" si="124"/>
        <v>0</v>
      </c>
      <c r="CD197" s="82" t="str">
        <f t="shared" si="125"/>
        <v>-</v>
      </c>
      <c r="CE197" s="82" t="str">
        <f t="shared" si="126"/>
        <v>-</v>
      </c>
      <c r="CF197" s="82" t="str">
        <f t="shared" si="127"/>
        <v>-</v>
      </c>
      <c r="CG197" s="82" t="str">
        <f t="shared" si="128"/>
        <v>-</v>
      </c>
      <c r="CH197" s="82" t="str">
        <f t="shared" si="129"/>
        <v>-</v>
      </c>
      <c r="CI197" s="82" t="str">
        <f t="shared" si="130"/>
        <v>-</v>
      </c>
      <c r="CJ197" s="82" t="str">
        <f t="shared" si="131"/>
        <v>-</v>
      </c>
      <c r="CK197" s="82" t="str">
        <f t="shared" si="132"/>
        <v>-</v>
      </c>
    </row>
    <row r="198" spans="1:89" s="82" customFormat="1" ht="18" customHeight="1">
      <c r="A198" s="81" t="str">
        <f>scriv!AL160</f>
        <v/>
      </c>
      <c r="B198" s="81" t="str">
        <f>IF(scriv!D160&lt;&gt;"",scriv!D160,"")</f>
        <v/>
      </c>
      <c r="C198" s="81" t="str">
        <f>IF( scriv!AP160&lt;&gt;"", IF(D198&lt;&gt;"","connection ","")&amp;scriv!AP160,IF(D198&lt;&gt;"","connection",""))</f>
        <v/>
      </c>
      <c r="D198" s="82" t="str">
        <f>scriv!AN160</f>
        <v/>
      </c>
      <c r="E198" s="82" t="str">
        <f>scriv!AO160</f>
        <v/>
      </c>
      <c r="F198" s="156">
        <f>ROW()</f>
        <v>198</v>
      </c>
      <c r="G198" s="288">
        <f>scriv!AC160</f>
        <v>0</v>
      </c>
      <c r="H198" s="288">
        <f>scriv!AD160</f>
        <v>0</v>
      </c>
      <c r="I198" s="81" t="str">
        <f>IF(scriv!AE160&lt;&gt;"",scriv!AE160,J198)</f>
        <v/>
      </c>
      <c r="J198" s="81" t="str">
        <f>IF(scriv!AF160&lt;&gt;"",scriv!AF160,"")</f>
        <v/>
      </c>
      <c r="K198" s="82" t="str">
        <f>IF(scriv!Y160&lt;&gt;"",scriv!Y160,$K$36)</f>
        <v>none</v>
      </c>
      <c r="L198" s="82">
        <f>IF(scriv!Z160&lt;&gt;"",scriv!Z160,$L$36)</f>
        <v>0</v>
      </c>
      <c r="M198" s="82" t="str">
        <f>IF(scriv!AA160&lt;&gt;"",scriv!AA160,$M$36)</f>
        <v>OpenClose</v>
      </c>
      <c r="N198" s="82">
        <f>IF(scriv!AB160&lt;&gt;"",scriv!AB160,$N$36)</f>
        <v>0</v>
      </c>
      <c r="O198" s="119" t="str">
        <f t="shared" si="91"/>
        <v/>
      </c>
      <c r="P198" s="81" t="str">
        <f>IF(scriv!I160&lt;&gt;"",scriv!I160,"")</f>
        <v/>
      </c>
      <c r="Q198" s="81" t="str">
        <f>IF(scriv!J160&lt;&gt;"",scriv!J160,"")</f>
        <v/>
      </c>
      <c r="R198" s="81">
        <f>IF(scriv!K160&lt;&gt;"",scriv!K160,
IF(I198&lt;&gt;"",1,$R$36))</f>
        <v>1</v>
      </c>
      <c r="S198" s="81" t="str">
        <f>IF(scriv!L160&lt;&gt;"",scriv!L160,
IF(scriv!AF160&lt;&gt;"",$S$36,"none"))</f>
        <v>none</v>
      </c>
      <c r="T198" s="81" t="str">
        <f>IF(scriv!Q160&lt;&gt;"",scriv!Q160,"")</f>
        <v/>
      </c>
      <c r="U198" s="81" t="str">
        <f>IF(scriv!R160&lt;&gt;"",scriv!R160,"")</f>
        <v/>
      </c>
      <c r="V198" s="81" t="str">
        <f>IF(scriv!S160&lt;&gt;"",scriv!S160,"")</f>
        <v/>
      </c>
      <c r="W198" s="81" t="str">
        <f>IF(scriv!T160&lt;&gt;"",scriv!T160,"")</f>
        <v/>
      </c>
      <c r="X198" s="81" t="str">
        <f>IF($E198="",
( IF(scriv!AH160&lt;&gt;"", LEFT( scriv!AH160, FIND(",",scriv!AH160)-1) &amp; "=" &amp; $AH198 &amp; RIGHT( scriv!AH160, LEN(scriv!AH160) + 1 - FIND(",",scriv!AH160)),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IF(scriv!AI160&lt;&gt;"", LEFT( scriv!AI160, FIND(",",scriv!AI160)-1) &amp; "=" &amp; $AH198 &amp; RIGHT( scriv!AI160, LEN(scriv!AI160) + 1 - FIND(",",scriv!AI160)),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IF(scriv!AJ160&lt;&gt;"", LEFT( scriv!AJ160, FIND(",",scriv!AJ160)-1) &amp; "=" &amp; $AH198 &amp; RIGHT( scriv!AJ160, LEN(scriv!AJ160) + 1 - FIND(",",scriv!AJ160)),
  IF($Z$36&lt;&gt;"",LEFT( Z$36, FIND(",",Z$36)-1) &amp; "=" &amp; $AH198 &amp; RIGHT( Z$36, LEN(Z$36) + 1 - FIND(",",Z$36)),""))),
IF(scriv!O160&lt;&gt;"", LEFT( scriv!O160, FIND(",",scriv!O160)-1) &amp; "=" &amp; $AH198 &amp; RIGHT( scriv!O160, LEN(scriv!O160) + 1 - FIND(",",scriv!O160)),
LEFT( Z$37, FIND(",",Z$37)-1) &amp; "=" &amp; $AH198 &amp; RIGHT( Z$37, LEN(Z$37) + 1 - FIND(",",Z$37))))</f>
        <v>drawOpen=,1.2</v>
      </c>
      <c r="AA198" s="81" t="str">
        <f>IF($E198="",
( IF(scriv!AK160&lt;&gt;"", LEFT( scriv!AK160, FIND(",",scriv!AK160)-1) &amp; "=" &amp; $AH198 &amp; RIGHT( scriv!AK160, LEN(scriv!AK160) + 1 - FIND(",",scriv!AK160)),
  IF($AA$36&lt;&gt;"",LEFT( AA$36, FIND(",",AA$36)-1) &amp; "=" &amp; $AH198 &amp; RIGHT( AA$36, LEN(AA$36) + 1 - FIND(",",AA$36)),""))),
IF(scriv!P160&lt;&gt;"", LEFT( scriv!P160, FIND(",",scriv!P160)-1) &amp; "=" &amp; $AH198 &amp; RIGHT( scriv!P160, LEN(scriv!P160) + 1 - FIND(",",scriv!P160)),
LEFT( AA$37, FIND(",",AA$37)-1) &amp; "=" &amp; $AH198 &amp; RIGHT( AA$37, LEN(AA$37) + 1 - FIND(",",AA$37))))</f>
        <v>drawClose=,1.2</v>
      </c>
      <c r="AB198" s="167" t="str">
        <f t="shared" si="90"/>
        <v>noTitle</v>
      </c>
      <c r="AC198" s="167"/>
      <c r="AD198" s="45"/>
      <c r="AE198" s="168"/>
      <c r="AF198" s="169">
        <f>IF(D198="",scriv!B160,"")</f>
        <v>0</v>
      </c>
      <c r="AG198" s="170" t="str">
        <f t="shared" si="93"/>
        <v/>
      </c>
      <c r="AH198" s="169" t="str">
        <f t="shared" si="94"/>
        <v/>
      </c>
      <c r="AI198" s="169" t="str">
        <f t="shared" si="95"/>
        <v/>
      </c>
      <c r="AJ198" s="86">
        <f>ROUNDDOWN( (LEN(scriv!B160)+1) / 2, 0 )</f>
        <v>0</v>
      </c>
      <c r="AK198" s="82">
        <f t="shared" si="96"/>
        <v>0</v>
      </c>
      <c r="AL198" s="82" t="str">
        <f t="shared" si="97"/>
        <v>-</v>
      </c>
      <c r="AM198" s="82" t="str">
        <f t="shared" si="98"/>
        <v>-</v>
      </c>
      <c r="AN198" s="82" t="str">
        <f t="shared" si="99"/>
        <v>-</v>
      </c>
      <c r="AO198" s="82" t="str">
        <f t="shared" si="100"/>
        <v>-</v>
      </c>
      <c r="AP198" s="82" t="str">
        <f t="shared" si="101"/>
        <v>-</v>
      </c>
      <c r="AQ198" s="82" t="str">
        <f t="shared" si="102"/>
        <v>-</v>
      </c>
      <c r="AR198" s="82" t="str">
        <f t="shared" si="103"/>
        <v>-</v>
      </c>
      <c r="AT198" s="82">
        <f t="shared" si="104"/>
        <v>2</v>
      </c>
      <c r="AU198" s="82" t="str">
        <f ca="1">IF(    MAX(OFFSET(AL198,0,0,MATCH("-",AL198:AL$638,0))) = 0,"",
IFERROR(MAX(OFFSET(AL198,0,0,MATCH("-",AL198:AL$638,0))),""))</f>
        <v/>
      </c>
      <c r="AV198" s="82" t="str">
        <f ca="1">IF(    MAX(OFFSET(AM198,0,0,MATCH("-",AM198:AM$638,0))) = 0,"",
IFERROR(MAX(OFFSET(AM198,0,0,MATCH("-",AM198:AM$638,0))),""))</f>
        <v/>
      </c>
      <c r="AW198" s="82" t="str">
        <f ca="1">IF(    MAX(OFFSET(AN198,0,0,MATCH("-",AN198:AN$638,0))) = 0,"",
IFERROR(MAX(OFFSET(AN198,0,0,MATCH("-",AN198:AN$638,0))),""))</f>
        <v/>
      </c>
      <c r="AX198" s="82" t="str">
        <f ca="1">IF(    MAX(OFFSET(AO198,0,0,MATCH("-",AO198:AO$638,0))) = 0,"",
IFERROR(MAX(OFFSET(AO198,0,0,MATCH("-",AO198:AO$638,0))),""))</f>
        <v/>
      </c>
      <c r="AY198" s="82" t="str">
        <f ca="1">IF(    MAX(OFFSET(AP198,0,0,MATCH("-",AP198:AP$638,0))) = 0,"",
IFERROR(MAX(OFFSET(AP198,0,0,MATCH("-",AP198:AP$638,0))),""))</f>
        <v/>
      </c>
      <c r="AZ198" s="82" t="str">
        <f ca="1">IF(    MAX(OFFSET(AQ198,0,0,MATCH("-",AQ198:AQ$638,0))) = 0,"",
IFERROR(MAX(OFFSET(AQ198,0,0,MATCH("-",AQ198:AQ$638,0))),""))</f>
        <v/>
      </c>
      <c r="BA198" s="82" t="str">
        <f ca="1">IF(    MAX(OFFSET(AR198,0,0,MATCH("-",AR198:AR$638,0))) = 0,"",
IFERROR(MAX(OFFSET(AR198,0,0,MATCH("-",AR198:AR$638,0))),""))</f>
        <v/>
      </c>
      <c r="BB198" s="112">
        <f t="shared" ca="1" si="105"/>
        <v>-270</v>
      </c>
      <c r="BC198" s="111" t="str">
        <f t="shared" ca="1" si="106"/>
        <v>Radius</v>
      </c>
      <c r="BD198" s="112">
        <f t="shared" ca="1" si="107"/>
        <v>0</v>
      </c>
      <c r="BE198" s="111">
        <f t="shared" ca="1" si="108"/>
        <v>-150</v>
      </c>
      <c r="BF198" s="113" t="e">
        <f t="shared" ca="1" si="109"/>
        <v>#VALUE!</v>
      </c>
      <c r="BG198" s="113" t="e">
        <f t="shared" ca="1" si="110"/>
        <v>#VALUE!</v>
      </c>
      <c r="BH198" s="112">
        <f t="shared" ca="1" si="111"/>
        <v>2000</v>
      </c>
      <c r="BI198" s="112">
        <f t="shared" ca="1" si="112"/>
        <v>-150</v>
      </c>
      <c r="BJ198" s="157"/>
      <c r="BK198" s="157"/>
      <c r="BL198" s="158" t="str">
        <f>scriv!AM160</f>
        <v/>
      </c>
      <c r="BM198" s="157"/>
      <c r="BN198" s="157" t="str">
        <f t="shared" si="113"/>
        <v>node</v>
      </c>
      <c r="BO198" s="157"/>
      <c r="BP198" s="159">
        <f t="shared" ca="1" si="114"/>
        <v>0</v>
      </c>
      <c r="BQ198" s="159">
        <f t="shared" ca="1" si="115"/>
        <v>0</v>
      </c>
      <c r="BR198" s="159">
        <f t="shared" si="116"/>
        <v>1</v>
      </c>
      <c r="BS198" s="159" t="str">
        <f t="shared" si="117"/>
        <v>symbol</v>
      </c>
      <c r="BT198" s="157" t="str">
        <f ca="1">IF(scriv!V160&lt;&gt;"",scriv!V160,
IF(E198="",IFERROR(VLOOKUP(BL198,$AH$40:$BT$638,39,FALSE),$BT$36),
$BT$37))</f>
        <v>NodeSquare</v>
      </c>
      <c r="BU198" s="166">
        <f t="shared" ca="1" si="118"/>
        <v>2000</v>
      </c>
      <c r="BV198" s="166">
        <f t="shared" ca="1" si="119"/>
        <v>-150</v>
      </c>
      <c r="BW198" s="166">
        <f t="shared" ca="1" si="120"/>
        <v>0</v>
      </c>
      <c r="BX198" s="166">
        <f t="shared" ca="1" si="121"/>
        <v>0</v>
      </c>
      <c r="BY198" s="180" t="str">
        <f t="shared" si="122"/>
        <v/>
      </c>
      <c r="BZ198" s="180" t="str">
        <f t="shared" si="123"/>
        <v/>
      </c>
      <c r="CA198" s="81" t="str">
        <f>IF(scriv!E160&lt;&gt;"",scriv!E160,"")</f>
        <v/>
      </c>
      <c r="CB198" s="82">
        <f t="shared" si="92"/>
        <v>0</v>
      </c>
      <c r="CC198" s="82">
        <f t="shared" si="124"/>
        <v>0</v>
      </c>
      <c r="CD198" s="82" t="str">
        <f t="shared" si="125"/>
        <v>-</v>
      </c>
      <c r="CE198" s="82" t="str">
        <f t="shared" si="126"/>
        <v>-</v>
      </c>
      <c r="CF198" s="82" t="str">
        <f t="shared" si="127"/>
        <v>-</v>
      </c>
      <c r="CG198" s="82" t="str">
        <f t="shared" si="128"/>
        <v>-</v>
      </c>
      <c r="CH198" s="82" t="str">
        <f t="shared" si="129"/>
        <v>-</v>
      </c>
      <c r="CI198" s="82" t="str">
        <f t="shared" si="130"/>
        <v>-</v>
      </c>
      <c r="CJ198" s="82" t="str">
        <f t="shared" si="131"/>
        <v>-</v>
      </c>
      <c r="CK198" s="82" t="str">
        <f t="shared" si="132"/>
        <v>-</v>
      </c>
    </row>
    <row r="199" spans="1:89" s="82" customFormat="1" ht="18" customHeight="1">
      <c r="A199" s="81" t="str">
        <f>scriv!AL161</f>
        <v/>
      </c>
      <c r="B199" s="81" t="str">
        <f>IF(scriv!D161&lt;&gt;"",scriv!D161,"")</f>
        <v/>
      </c>
      <c r="C199" s="81" t="str">
        <f>IF( scriv!AP161&lt;&gt;"", IF(D199&lt;&gt;"","connection ","")&amp;scriv!AP161,IF(D199&lt;&gt;"","connection",""))</f>
        <v/>
      </c>
      <c r="D199" s="82" t="str">
        <f>scriv!AN161</f>
        <v/>
      </c>
      <c r="E199" s="82" t="str">
        <f>scriv!AO161</f>
        <v/>
      </c>
      <c r="F199" s="156">
        <f>ROW()</f>
        <v>199</v>
      </c>
      <c r="G199" s="288">
        <f>scriv!AC161</f>
        <v>0</v>
      </c>
      <c r="H199" s="288">
        <f>scriv!AD161</f>
        <v>0</v>
      </c>
      <c r="I199" s="81" t="str">
        <f>IF(scriv!AE161&lt;&gt;"",scriv!AE161,J199)</f>
        <v/>
      </c>
      <c r="J199" s="81" t="str">
        <f>IF(scriv!AF161&lt;&gt;"",scriv!AF161,"")</f>
        <v/>
      </c>
      <c r="K199" s="82" t="str">
        <f>IF(scriv!Y161&lt;&gt;"",scriv!Y161,$K$36)</f>
        <v>none</v>
      </c>
      <c r="L199" s="82">
        <f>IF(scriv!Z161&lt;&gt;"",scriv!Z161,$L$36)</f>
        <v>0</v>
      </c>
      <c r="M199" s="82" t="str">
        <f>IF(scriv!AA161&lt;&gt;"",scriv!AA161,$M$36)</f>
        <v>OpenClose</v>
      </c>
      <c r="N199" s="82">
        <f>IF(scriv!AB161&lt;&gt;"",scriv!AB161,$N$36)</f>
        <v>0</v>
      </c>
      <c r="O199" s="119" t="str">
        <f t="shared" si="91"/>
        <v/>
      </c>
      <c r="P199" s="81" t="str">
        <f>IF(scriv!I161&lt;&gt;"",scriv!I161,"")</f>
        <v/>
      </c>
      <c r="Q199" s="81" t="str">
        <f>IF(scriv!J161&lt;&gt;"",scriv!J161,"")</f>
        <v/>
      </c>
      <c r="R199" s="81">
        <f>IF(scriv!K161&lt;&gt;"",scriv!K161,
IF(I199&lt;&gt;"",1,$R$36))</f>
        <v>1</v>
      </c>
      <c r="S199" s="81" t="str">
        <f>IF(scriv!L161&lt;&gt;"",scriv!L161,
IF(scriv!AF161&lt;&gt;"",$S$36,"none"))</f>
        <v>none</v>
      </c>
      <c r="T199" s="81" t="str">
        <f>IF(scriv!Q161&lt;&gt;"",scriv!Q161,"")</f>
        <v/>
      </c>
      <c r="U199" s="81" t="str">
        <f>IF(scriv!R161&lt;&gt;"",scriv!R161,"")</f>
        <v/>
      </c>
      <c r="V199" s="81" t="str">
        <f>IF(scriv!S161&lt;&gt;"",scriv!S161,"")</f>
        <v/>
      </c>
      <c r="W199" s="81" t="str">
        <f>IF(scriv!T161&lt;&gt;"",scriv!T161,"")</f>
        <v/>
      </c>
      <c r="X199" s="81" t="str">
        <f>IF($E199="",
( IF(scriv!AH161&lt;&gt;"", LEFT( scriv!AH161, FIND(",",scriv!AH161)-1) &amp; "=" &amp; $AH199 &amp; RIGHT( scriv!AH161, LEN(scriv!AH161) + 1 - FIND(",",scriv!AH161)),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IF(scriv!AI161&lt;&gt;"", LEFT( scriv!AI161, FIND(",",scriv!AI161)-1) &amp; "=" &amp; $AH199 &amp; RIGHT( scriv!AI161, LEN(scriv!AI161) + 1 - FIND(",",scriv!AI161)),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IF(scriv!AJ161&lt;&gt;"", LEFT( scriv!AJ161, FIND(",",scriv!AJ161)-1) &amp; "=" &amp; $AH199 &amp; RIGHT( scriv!AJ161, LEN(scriv!AJ161) + 1 - FIND(",",scriv!AJ161)),
  IF($Z$36&lt;&gt;"",LEFT( Z$36, FIND(",",Z$36)-1) &amp; "=" &amp; $AH199 &amp; RIGHT( Z$36, LEN(Z$36) + 1 - FIND(",",Z$36)),""))),
IF(scriv!O161&lt;&gt;"", LEFT( scriv!O161, FIND(",",scriv!O161)-1) &amp; "=" &amp; $AH199 &amp; RIGHT( scriv!O161, LEN(scriv!O161) + 1 - FIND(",",scriv!O161)),
LEFT( Z$37, FIND(",",Z$37)-1) &amp; "=" &amp; $AH199 &amp; RIGHT( Z$37, LEN(Z$37) + 1 - FIND(",",Z$37))))</f>
        <v>drawOpen=,1.2</v>
      </c>
      <c r="AA199" s="81" t="str">
        <f>IF($E199="",
( IF(scriv!AK161&lt;&gt;"", LEFT( scriv!AK161, FIND(",",scriv!AK161)-1) &amp; "=" &amp; $AH199 &amp; RIGHT( scriv!AK161, LEN(scriv!AK161) + 1 - FIND(",",scriv!AK161)),
  IF($AA$36&lt;&gt;"",LEFT( AA$36, FIND(",",AA$36)-1) &amp; "=" &amp; $AH199 &amp; RIGHT( AA$36, LEN(AA$36) + 1 - FIND(",",AA$36)),""))),
IF(scriv!P161&lt;&gt;"", LEFT( scriv!P161, FIND(",",scriv!P161)-1) &amp; "=" &amp; $AH199 &amp; RIGHT( scriv!P161, LEN(scriv!P161) + 1 - FIND(",",scriv!P161)),
LEFT( AA$37, FIND(",",AA$37)-1) &amp; "=" &amp; $AH199 &amp; RIGHT( AA$37, LEN(AA$37) + 1 - FIND(",",AA$37))))</f>
        <v>drawClose=,1.2</v>
      </c>
      <c r="AB199" s="167" t="str">
        <f t="shared" si="90"/>
        <v>noTitle</v>
      </c>
      <c r="AC199" s="167"/>
      <c r="AD199" s="45"/>
      <c r="AE199" s="168"/>
      <c r="AF199" s="169">
        <f>IF(D199="",scriv!B161,"")</f>
        <v>0</v>
      </c>
      <c r="AG199" s="170" t="str">
        <f t="shared" si="93"/>
        <v/>
      </c>
      <c r="AH199" s="169" t="str">
        <f t="shared" si="94"/>
        <v/>
      </c>
      <c r="AI199" s="169" t="str">
        <f t="shared" si="95"/>
        <v/>
      </c>
      <c r="AJ199" s="86">
        <f>ROUNDDOWN( (LEN(scriv!B161)+1) / 2, 0 )</f>
        <v>0</v>
      </c>
      <c r="AK199" s="82">
        <f t="shared" si="96"/>
        <v>0</v>
      </c>
      <c r="AL199" s="82" t="str">
        <f t="shared" si="97"/>
        <v>-</v>
      </c>
      <c r="AM199" s="82" t="str">
        <f t="shared" si="98"/>
        <v>-</v>
      </c>
      <c r="AN199" s="82" t="str">
        <f t="shared" si="99"/>
        <v>-</v>
      </c>
      <c r="AO199" s="82" t="str">
        <f t="shared" si="100"/>
        <v>-</v>
      </c>
      <c r="AP199" s="82" t="str">
        <f t="shared" si="101"/>
        <v>-</v>
      </c>
      <c r="AQ199" s="82" t="str">
        <f t="shared" si="102"/>
        <v>-</v>
      </c>
      <c r="AR199" s="82" t="str">
        <f t="shared" si="103"/>
        <v>-</v>
      </c>
      <c r="AT199" s="82">
        <f t="shared" si="104"/>
        <v>2</v>
      </c>
      <c r="AU199" s="82" t="str">
        <f ca="1">IF(    MAX(OFFSET(AL199,0,0,MATCH("-",AL199:AL$638,0))) = 0,"",
IFERROR(MAX(OFFSET(AL199,0,0,MATCH("-",AL199:AL$638,0))),""))</f>
        <v/>
      </c>
      <c r="AV199" s="82" t="str">
        <f ca="1">IF(    MAX(OFFSET(AM199,0,0,MATCH("-",AM199:AM$638,0))) = 0,"",
IFERROR(MAX(OFFSET(AM199,0,0,MATCH("-",AM199:AM$638,0))),""))</f>
        <v/>
      </c>
      <c r="AW199" s="82" t="str">
        <f ca="1">IF(    MAX(OFFSET(AN199,0,0,MATCH("-",AN199:AN$638,0))) = 0,"",
IFERROR(MAX(OFFSET(AN199,0,0,MATCH("-",AN199:AN$638,0))),""))</f>
        <v/>
      </c>
      <c r="AX199" s="82" t="str">
        <f ca="1">IF(    MAX(OFFSET(AO199,0,0,MATCH("-",AO199:AO$638,0))) = 0,"",
IFERROR(MAX(OFFSET(AO199,0,0,MATCH("-",AO199:AO$638,0))),""))</f>
        <v/>
      </c>
      <c r="AY199" s="82" t="str">
        <f ca="1">IF(    MAX(OFFSET(AP199,0,0,MATCH("-",AP199:AP$638,0))) = 0,"",
IFERROR(MAX(OFFSET(AP199,0,0,MATCH("-",AP199:AP$638,0))),""))</f>
        <v/>
      </c>
      <c r="AZ199" s="82" t="str">
        <f ca="1">IF(    MAX(OFFSET(AQ199,0,0,MATCH("-",AQ199:AQ$638,0))) = 0,"",
IFERROR(MAX(OFFSET(AQ199,0,0,MATCH("-",AQ199:AQ$638,0))),""))</f>
        <v/>
      </c>
      <c r="BA199" s="82" t="str">
        <f ca="1">IF(    MAX(OFFSET(AR199,0,0,MATCH("-",AR199:AR$638,0))) = 0,"",
IFERROR(MAX(OFFSET(AR199,0,0,MATCH("-",AR199:AR$638,0))),""))</f>
        <v/>
      </c>
      <c r="BB199" s="112">
        <f t="shared" ca="1" si="105"/>
        <v>-270</v>
      </c>
      <c r="BC199" s="111" t="str">
        <f t="shared" ca="1" si="106"/>
        <v>Radius</v>
      </c>
      <c r="BD199" s="112">
        <f t="shared" ca="1" si="107"/>
        <v>0</v>
      </c>
      <c r="BE199" s="111">
        <f t="shared" ca="1" si="108"/>
        <v>-150</v>
      </c>
      <c r="BF199" s="113" t="e">
        <f t="shared" ca="1" si="109"/>
        <v>#VALUE!</v>
      </c>
      <c r="BG199" s="113" t="e">
        <f t="shared" ca="1" si="110"/>
        <v>#VALUE!</v>
      </c>
      <c r="BH199" s="112">
        <f t="shared" ca="1" si="111"/>
        <v>2000</v>
      </c>
      <c r="BI199" s="112">
        <f t="shared" ca="1" si="112"/>
        <v>-150</v>
      </c>
      <c r="BJ199" s="157"/>
      <c r="BK199" s="157"/>
      <c r="BL199" s="158" t="str">
        <f>scriv!AM161</f>
        <v/>
      </c>
      <c r="BM199" s="157"/>
      <c r="BN199" s="157" t="str">
        <f t="shared" si="113"/>
        <v>node</v>
      </c>
      <c r="BO199" s="157"/>
      <c r="BP199" s="159">
        <f t="shared" ca="1" si="114"/>
        <v>0</v>
      </c>
      <c r="BQ199" s="159">
        <f t="shared" ca="1" si="115"/>
        <v>0</v>
      </c>
      <c r="BR199" s="159">
        <f t="shared" si="116"/>
        <v>1</v>
      </c>
      <c r="BS199" s="159" t="str">
        <f t="shared" si="117"/>
        <v>symbol</v>
      </c>
      <c r="BT199" s="157" t="str">
        <f ca="1">IF(scriv!V161&lt;&gt;"",scriv!V161,
IF(E199="",IFERROR(VLOOKUP(BL199,$AH$40:$BT$638,39,FALSE),$BT$36),
$BT$37))</f>
        <v>NodeSquare</v>
      </c>
      <c r="BU199" s="166">
        <f t="shared" ca="1" si="118"/>
        <v>2000</v>
      </c>
      <c r="BV199" s="166">
        <f t="shared" ca="1" si="119"/>
        <v>-150</v>
      </c>
      <c r="BW199" s="166">
        <f t="shared" ca="1" si="120"/>
        <v>0</v>
      </c>
      <c r="BX199" s="166">
        <f t="shared" ca="1" si="121"/>
        <v>0</v>
      </c>
      <c r="BY199" s="180" t="str">
        <f t="shared" si="122"/>
        <v/>
      </c>
      <c r="BZ199" s="180" t="str">
        <f t="shared" si="123"/>
        <v/>
      </c>
      <c r="CA199" s="81" t="str">
        <f>IF(scriv!E161&lt;&gt;"",scriv!E161,"")</f>
        <v/>
      </c>
      <c r="CB199" s="82">
        <f t="shared" si="92"/>
        <v>0</v>
      </c>
      <c r="CC199" s="82">
        <f t="shared" si="124"/>
        <v>0</v>
      </c>
      <c r="CD199" s="82" t="str">
        <f t="shared" si="125"/>
        <v>-</v>
      </c>
      <c r="CE199" s="82" t="str">
        <f t="shared" si="126"/>
        <v>-</v>
      </c>
      <c r="CF199" s="82" t="str">
        <f t="shared" si="127"/>
        <v>-</v>
      </c>
      <c r="CG199" s="82" t="str">
        <f t="shared" si="128"/>
        <v>-</v>
      </c>
      <c r="CH199" s="82" t="str">
        <f t="shared" si="129"/>
        <v>-</v>
      </c>
      <c r="CI199" s="82" t="str">
        <f t="shared" si="130"/>
        <v>-</v>
      </c>
      <c r="CJ199" s="82" t="str">
        <f t="shared" si="131"/>
        <v>-</v>
      </c>
      <c r="CK199" s="82" t="str">
        <f t="shared" si="132"/>
        <v>-</v>
      </c>
    </row>
    <row r="200" spans="1:89" s="82" customFormat="1" ht="18" customHeight="1">
      <c r="A200" s="81" t="str">
        <f>scriv!AL162</f>
        <v/>
      </c>
      <c r="B200" s="81" t="str">
        <f>IF(scriv!D162&lt;&gt;"",scriv!D162,"")</f>
        <v/>
      </c>
      <c r="C200" s="81" t="str">
        <f>IF( scriv!AP162&lt;&gt;"", IF(D200&lt;&gt;"","connection ","")&amp;scriv!AP162,IF(D200&lt;&gt;"","connection",""))</f>
        <v/>
      </c>
      <c r="D200" s="82" t="str">
        <f>scriv!AN162</f>
        <v/>
      </c>
      <c r="E200" s="82" t="str">
        <f>scriv!AO162</f>
        <v/>
      </c>
      <c r="F200" s="156">
        <f>ROW()</f>
        <v>200</v>
      </c>
      <c r="G200" s="288">
        <f>scriv!AC162</f>
        <v>0</v>
      </c>
      <c r="H200" s="288">
        <f>scriv!AD162</f>
        <v>0</v>
      </c>
      <c r="I200" s="81" t="str">
        <f>IF(scriv!AE162&lt;&gt;"",scriv!AE162,J200)</f>
        <v/>
      </c>
      <c r="J200" s="81" t="str">
        <f>IF(scriv!AF162&lt;&gt;"",scriv!AF162,"")</f>
        <v/>
      </c>
      <c r="K200" s="82" t="str">
        <f>IF(scriv!Y162&lt;&gt;"",scriv!Y162,$K$36)</f>
        <v>none</v>
      </c>
      <c r="L200" s="82">
        <f>IF(scriv!Z162&lt;&gt;"",scriv!Z162,$L$36)</f>
        <v>0</v>
      </c>
      <c r="M200" s="82" t="str">
        <f>IF(scriv!AA162&lt;&gt;"",scriv!AA162,$M$36)</f>
        <v>OpenClose</v>
      </c>
      <c r="N200" s="82">
        <f>IF(scriv!AB162&lt;&gt;"",scriv!AB162,$N$36)</f>
        <v>0</v>
      </c>
      <c r="O200" s="119" t="str">
        <f t="shared" si="91"/>
        <v/>
      </c>
      <c r="P200" s="81" t="str">
        <f>IF(scriv!I162&lt;&gt;"",scriv!I162,"")</f>
        <v/>
      </c>
      <c r="Q200" s="81" t="str">
        <f>IF(scriv!J162&lt;&gt;"",scriv!J162,"")</f>
        <v/>
      </c>
      <c r="R200" s="81">
        <f>IF(scriv!K162&lt;&gt;"",scriv!K162,
IF(I200&lt;&gt;"",1,$R$36))</f>
        <v>1</v>
      </c>
      <c r="S200" s="81" t="str">
        <f>IF(scriv!L162&lt;&gt;"",scriv!L162,
IF(scriv!AF162&lt;&gt;"",$S$36,"none"))</f>
        <v>none</v>
      </c>
      <c r="T200" s="81" t="str">
        <f>IF(scriv!Q162&lt;&gt;"",scriv!Q162,"")</f>
        <v/>
      </c>
      <c r="U200" s="81" t="str">
        <f>IF(scriv!R162&lt;&gt;"",scriv!R162,"")</f>
        <v/>
      </c>
      <c r="V200" s="81" t="str">
        <f>IF(scriv!S162&lt;&gt;"",scriv!S162,"")</f>
        <v/>
      </c>
      <c r="W200" s="81" t="str">
        <f>IF(scriv!T162&lt;&gt;"",scriv!T162,"")</f>
        <v/>
      </c>
      <c r="X200" s="81" t="str">
        <f>IF($E200="",
( IF(scriv!AH162&lt;&gt;"", LEFT( scriv!AH162, FIND(",",scriv!AH162)-1) &amp; "=" &amp; $AH200 &amp; RIGHT( scriv!AH162, LEN(scriv!AH162) + 1 - FIND(",",scriv!AH162)),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IF(scriv!AI162&lt;&gt;"", LEFT( scriv!AI162, FIND(",",scriv!AI162)-1) &amp; "=" &amp; $AH200 &amp; RIGHT( scriv!AI162, LEN(scriv!AI162) + 1 - FIND(",",scriv!AI162)),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IF(scriv!AJ162&lt;&gt;"", LEFT( scriv!AJ162, FIND(",",scriv!AJ162)-1) &amp; "=" &amp; $AH200 &amp; RIGHT( scriv!AJ162, LEN(scriv!AJ162) + 1 - FIND(",",scriv!AJ162)),
  IF($Z$36&lt;&gt;"",LEFT( Z$36, FIND(",",Z$36)-1) &amp; "=" &amp; $AH200 &amp; RIGHT( Z$36, LEN(Z$36) + 1 - FIND(",",Z$36)),""))),
IF(scriv!O162&lt;&gt;"", LEFT( scriv!O162, FIND(",",scriv!O162)-1) &amp; "=" &amp; $AH200 &amp; RIGHT( scriv!O162, LEN(scriv!O162) + 1 - FIND(",",scriv!O162)),
LEFT( Z$37, FIND(",",Z$37)-1) &amp; "=" &amp; $AH200 &amp; RIGHT( Z$37, LEN(Z$37) + 1 - FIND(",",Z$37))))</f>
        <v>drawOpen=,1.2</v>
      </c>
      <c r="AA200" s="81" t="str">
        <f>IF($E200="",
( IF(scriv!AK162&lt;&gt;"", LEFT( scriv!AK162, FIND(",",scriv!AK162)-1) &amp; "=" &amp; $AH200 &amp; RIGHT( scriv!AK162, LEN(scriv!AK162) + 1 - FIND(",",scriv!AK162)),
  IF($AA$36&lt;&gt;"",LEFT( AA$36, FIND(",",AA$36)-1) &amp; "=" &amp; $AH200 &amp; RIGHT( AA$36, LEN(AA$36) + 1 - FIND(",",AA$36)),""))),
IF(scriv!P162&lt;&gt;"", LEFT( scriv!P162, FIND(",",scriv!P162)-1) &amp; "=" &amp; $AH200 &amp; RIGHT( scriv!P162, LEN(scriv!P162) + 1 - FIND(",",scriv!P162)),
LEFT( AA$37, FIND(",",AA$37)-1) &amp; "=" &amp; $AH200 &amp; RIGHT( AA$37, LEN(AA$37) + 1 - FIND(",",AA$37))))</f>
        <v>drawClose=,1.2</v>
      </c>
      <c r="AB200" s="167" t="str">
        <f t="shared" si="90"/>
        <v>noTitle</v>
      </c>
      <c r="AC200" s="167"/>
      <c r="AD200" s="45"/>
      <c r="AE200" s="168"/>
      <c r="AF200" s="169">
        <f>IF(D200="",scriv!B162,"")</f>
        <v>0</v>
      </c>
      <c r="AG200" s="170" t="str">
        <f t="shared" si="93"/>
        <v/>
      </c>
      <c r="AH200" s="169" t="str">
        <f t="shared" si="94"/>
        <v/>
      </c>
      <c r="AI200" s="169" t="str">
        <f t="shared" si="95"/>
        <v/>
      </c>
      <c r="AJ200" s="86">
        <f>ROUNDDOWN( (LEN(scriv!B162)+1) / 2, 0 )</f>
        <v>0</v>
      </c>
      <c r="AK200" s="82">
        <f t="shared" si="96"/>
        <v>0</v>
      </c>
      <c r="AL200" s="82" t="str">
        <f t="shared" si="97"/>
        <v>-</v>
      </c>
      <c r="AM200" s="82" t="str">
        <f t="shared" si="98"/>
        <v>-</v>
      </c>
      <c r="AN200" s="82" t="str">
        <f t="shared" si="99"/>
        <v>-</v>
      </c>
      <c r="AO200" s="82" t="str">
        <f t="shared" si="100"/>
        <v>-</v>
      </c>
      <c r="AP200" s="82" t="str">
        <f t="shared" si="101"/>
        <v>-</v>
      </c>
      <c r="AQ200" s="82" t="str">
        <f t="shared" si="102"/>
        <v>-</v>
      </c>
      <c r="AR200" s="82" t="str">
        <f t="shared" si="103"/>
        <v>-</v>
      </c>
      <c r="AT200" s="82">
        <f t="shared" si="104"/>
        <v>2</v>
      </c>
      <c r="AU200" s="82" t="str">
        <f ca="1">IF(    MAX(OFFSET(AL200,0,0,MATCH("-",AL200:AL$638,0))) = 0,"",
IFERROR(MAX(OFFSET(AL200,0,0,MATCH("-",AL200:AL$638,0))),""))</f>
        <v/>
      </c>
      <c r="AV200" s="82" t="str">
        <f ca="1">IF(    MAX(OFFSET(AM200,0,0,MATCH("-",AM200:AM$638,0))) = 0,"",
IFERROR(MAX(OFFSET(AM200,0,0,MATCH("-",AM200:AM$638,0))),""))</f>
        <v/>
      </c>
      <c r="AW200" s="82" t="str">
        <f ca="1">IF(    MAX(OFFSET(AN200,0,0,MATCH("-",AN200:AN$638,0))) = 0,"",
IFERROR(MAX(OFFSET(AN200,0,0,MATCH("-",AN200:AN$638,0))),""))</f>
        <v/>
      </c>
      <c r="AX200" s="82" t="str">
        <f ca="1">IF(    MAX(OFFSET(AO200,0,0,MATCH("-",AO200:AO$638,0))) = 0,"",
IFERROR(MAX(OFFSET(AO200,0,0,MATCH("-",AO200:AO$638,0))),""))</f>
        <v/>
      </c>
      <c r="AY200" s="82" t="str">
        <f ca="1">IF(    MAX(OFFSET(AP200,0,0,MATCH("-",AP200:AP$638,0))) = 0,"",
IFERROR(MAX(OFFSET(AP200,0,0,MATCH("-",AP200:AP$638,0))),""))</f>
        <v/>
      </c>
      <c r="AZ200" s="82" t="str">
        <f ca="1">IF(    MAX(OFFSET(AQ200,0,0,MATCH("-",AQ200:AQ$638,0))) = 0,"",
IFERROR(MAX(OFFSET(AQ200,0,0,MATCH("-",AQ200:AQ$638,0))),""))</f>
        <v/>
      </c>
      <c r="BA200" s="82" t="str">
        <f ca="1">IF(    MAX(OFFSET(AR200,0,0,MATCH("-",AR200:AR$638,0))) = 0,"",
IFERROR(MAX(OFFSET(AR200,0,0,MATCH("-",AR200:AR$638,0))),""))</f>
        <v/>
      </c>
      <c r="BB200" s="112">
        <f t="shared" ca="1" si="105"/>
        <v>-270</v>
      </c>
      <c r="BC200" s="111" t="str">
        <f t="shared" ca="1" si="106"/>
        <v>Radius</v>
      </c>
      <c r="BD200" s="112">
        <f t="shared" ca="1" si="107"/>
        <v>0</v>
      </c>
      <c r="BE200" s="111">
        <f t="shared" ca="1" si="108"/>
        <v>-150</v>
      </c>
      <c r="BF200" s="113" t="e">
        <f t="shared" ca="1" si="109"/>
        <v>#VALUE!</v>
      </c>
      <c r="BG200" s="113" t="e">
        <f t="shared" ca="1" si="110"/>
        <v>#VALUE!</v>
      </c>
      <c r="BH200" s="112">
        <f t="shared" ca="1" si="111"/>
        <v>2000</v>
      </c>
      <c r="BI200" s="112">
        <f t="shared" ca="1" si="112"/>
        <v>-150</v>
      </c>
      <c r="BJ200" s="157"/>
      <c r="BK200" s="157"/>
      <c r="BL200" s="158" t="str">
        <f>scriv!AM162</f>
        <v/>
      </c>
      <c r="BM200" s="157"/>
      <c r="BN200" s="157" t="str">
        <f t="shared" si="113"/>
        <v>node</v>
      </c>
      <c r="BO200" s="157"/>
      <c r="BP200" s="159">
        <f t="shared" ca="1" si="114"/>
        <v>0</v>
      </c>
      <c r="BQ200" s="159">
        <f t="shared" ca="1" si="115"/>
        <v>0</v>
      </c>
      <c r="BR200" s="159">
        <f t="shared" si="116"/>
        <v>1</v>
      </c>
      <c r="BS200" s="159" t="str">
        <f t="shared" si="117"/>
        <v>symbol</v>
      </c>
      <c r="BT200" s="157" t="str">
        <f ca="1">IF(scriv!V162&lt;&gt;"",scriv!V162,
IF(E200="",IFERROR(VLOOKUP(BL200,$AH$40:$BT$638,39,FALSE),$BT$36),
$BT$37))</f>
        <v>NodeSquare</v>
      </c>
      <c r="BU200" s="166">
        <f t="shared" ca="1" si="118"/>
        <v>2000</v>
      </c>
      <c r="BV200" s="166">
        <f t="shared" ca="1" si="119"/>
        <v>-150</v>
      </c>
      <c r="BW200" s="166">
        <f t="shared" ca="1" si="120"/>
        <v>0</v>
      </c>
      <c r="BX200" s="166">
        <f t="shared" ca="1" si="121"/>
        <v>0</v>
      </c>
      <c r="BY200" s="180" t="str">
        <f t="shared" si="122"/>
        <v/>
      </c>
      <c r="BZ200" s="180" t="str">
        <f t="shared" si="123"/>
        <v/>
      </c>
      <c r="CA200" s="81" t="str">
        <f>IF(scriv!E162&lt;&gt;"",scriv!E162,"")</f>
        <v/>
      </c>
      <c r="CB200" s="82">
        <f t="shared" si="92"/>
        <v>0</v>
      </c>
      <c r="CC200" s="82">
        <f t="shared" si="124"/>
        <v>0</v>
      </c>
      <c r="CD200" s="82" t="str">
        <f t="shared" si="125"/>
        <v>-</v>
      </c>
      <c r="CE200" s="82" t="str">
        <f t="shared" si="126"/>
        <v>-</v>
      </c>
      <c r="CF200" s="82" t="str">
        <f t="shared" si="127"/>
        <v>-</v>
      </c>
      <c r="CG200" s="82" t="str">
        <f t="shared" si="128"/>
        <v>-</v>
      </c>
      <c r="CH200" s="82" t="str">
        <f t="shared" si="129"/>
        <v>-</v>
      </c>
      <c r="CI200" s="82" t="str">
        <f t="shared" si="130"/>
        <v>-</v>
      </c>
      <c r="CJ200" s="82" t="str">
        <f t="shared" si="131"/>
        <v>-</v>
      </c>
      <c r="CK200" s="82" t="str">
        <f t="shared" si="132"/>
        <v>-</v>
      </c>
    </row>
    <row r="201" spans="1:89" s="82" customFormat="1" ht="18" customHeight="1">
      <c r="A201" s="81" t="str">
        <f>scriv!AL163</f>
        <v/>
      </c>
      <c r="B201" s="81" t="str">
        <f>IF(scriv!D163&lt;&gt;"",scriv!D163,"")</f>
        <v/>
      </c>
      <c r="C201" s="81" t="str">
        <f>IF( scriv!AP163&lt;&gt;"", IF(D201&lt;&gt;"","connection ","")&amp;scriv!AP163,IF(D201&lt;&gt;"","connection",""))</f>
        <v/>
      </c>
      <c r="D201" s="82" t="str">
        <f>scriv!AN163</f>
        <v/>
      </c>
      <c r="E201" s="82" t="str">
        <f>scriv!AO163</f>
        <v/>
      </c>
      <c r="F201" s="156">
        <f>ROW()</f>
        <v>201</v>
      </c>
      <c r="G201" s="288">
        <f>scriv!AC163</f>
        <v>0</v>
      </c>
      <c r="H201" s="288">
        <f>scriv!AD163</f>
        <v>0</v>
      </c>
      <c r="I201" s="81" t="str">
        <f>IF(scriv!AE163&lt;&gt;"",scriv!AE163,J201)</f>
        <v/>
      </c>
      <c r="J201" s="81" t="str">
        <f>IF(scriv!AF163&lt;&gt;"",scriv!AF163,"")</f>
        <v/>
      </c>
      <c r="K201" s="82" t="str">
        <f>IF(scriv!Y163&lt;&gt;"",scriv!Y163,$K$36)</f>
        <v>none</v>
      </c>
      <c r="L201" s="82">
        <f>IF(scriv!Z163&lt;&gt;"",scriv!Z163,$L$36)</f>
        <v>0</v>
      </c>
      <c r="M201" s="82" t="str">
        <f>IF(scriv!AA163&lt;&gt;"",scriv!AA163,$M$36)</f>
        <v>OpenClose</v>
      </c>
      <c r="N201" s="82">
        <f>IF(scriv!AB163&lt;&gt;"",scriv!AB163,$N$36)</f>
        <v>0</v>
      </c>
      <c r="O201" s="119" t="str">
        <f t="shared" si="91"/>
        <v/>
      </c>
      <c r="P201" s="81" t="str">
        <f>IF(scriv!I163&lt;&gt;"",scriv!I163,"")</f>
        <v/>
      </c>
      <c r="Q201" s="81" t="str">
        <f>IF(scriv!J163&lt;&gt;"",scriv!J163,"")</f>
        <v/>
      </c>
      <c r="R201" s="81">
        <f>IF(scriv!K163&lt;&gt;"",scriv!K163,
IF(I201&lt;&gt;"",1,$R$36))</f>
        <v>1</v>
      </c>
      <c r="S201" s="81" t="str">
        <f>IF(scriv!L163&lt;&gt;"",scriv!L163,
IF(scriv!AF163&lt;&gt;"",$S$36,"none"))</f>
        <v>none</v>
      </c>
      <c r="T201" s="81" t="str">
        <f>IF(scriv!Q163&lt;&gt;"",scriv!Q163,"")</f>
        <v/>
      </c>
      <c r="U201" s="81" t="str">
        <f>IF(scriv!R163&lt;&gt;"",scriv!R163,"")</f>
        <v/>
      </c>
      <c r="V201" s="81" t="str">
        <f>IF(scriv!S163&lt;&gt;"",scriv!S163,"")</f>
        <v/>
      </c>
      <c r="W201" s="81" t="str">
        <f>IF(scriv!T163&lt;&gt;"",scriv!T163,"")</f>
        <v/>
      </c>
      <c r="X201" s="81" t="str">
        <f>IF($E201="",
( IF(scriv!AH163&lt;&gt;"", LEFT( scriv!AH163, FIND(",",scriv!AH163)-1) &amp; "=" &amp; $AH201 &amp; RIGHT( scriv!AH163, LEN(scriv!AH163) + 1 - FIND(",",scriv!AH163)),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IF(scriv!AI163&lt;&gt;"", LEFT( scriv!AI163, FIND(",",scriv!AI163)-1) &amp; "=" &amp; $AH201 &amp; RIGHT( scriv!AI163, LEN(scriv!AI163) + 1 - FIND(",",scriv!AI163)),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IF(scriv!AJ163&lt;&gt;"", LEFT( scriv!AJ163, FIND(",",scriv!AJ163)-1) &amp; "=" &amp; $AH201 &amp; RIGHT( scriv!AJ163, LEN(scriv!AJ163) + 1 - FIND(",",scriv!AJ163)),
  IF($Z$36&lt;&gt;"",LEFT( Z$36, FIND(",",Z$36)-1) &amp; "=" &amp; $AH201 &amp; RIGHT( Z$36, LEN(Z$36) + 1 - FIND(",",Z$36)),""))),
IF(scriv!O163&lt;&gt;"", LEFT( scriv!O163, FIND(",",scriv!O163)-1) &amp; "=" &amp; $AH201 &amp; RIGHT( scriv!O163, LEN(scriv!O163) + 1 - FIND(",",scriv!O163)),
LEFT( Z$37, FIND(",",Z$37)-1) &amp; "=" &amp; $AH201 &amp; RIGHT( Z$37, LEN(Z$37) + 1 - FIND(",",Z$37))))</f>
        <v>drawOpen=,1.2</v>
      </c>
      <c r="AA201" s="81" t="str">
        <f>IF($E201="",
( IF(scriv!AK163&lt;&gt;"", LEFT( scriv!AK163, FIND(",",scriv!AK163)-1) &amp; "=" &amp; $AH201 &amp; RIGHT( scriv!AK163, LEN(scriv!AK163) + 1 - FIND(",",scriv!AK163)),
  IF($AA$36&lt;&gt;"",LEFT( AA$36, FIND(",",AA$36)-1) &amp; "=" &amp; $AH201 &amp; RIGHT( AA$36, LEN(AA$36) + 1 - FIND(",",AA$36)),""))),
IF(scriv!P163&lt;&gt;"", LEFT( scriv!P163, FIND(",",scriv!P163)-1) &amp; "=" &amp; $AH201 &amp; RIGHT( scriv!P163, LEN(scriv!P163) + 1 - FIND(",",scriv!P163)),
LEFT( AA$37, FIND(",",AA$37)-1) &amp; "=" &amp; $AH201 &amp; RIGHT( AA$37, LEN(AA$37) + 1 - FIND(",",AA$37))))</f>
        <v>drawClose=,1.2</v>
      </c>
      <c r="AB201" s="167" t="str">
        <f t="shared" si="90"/>
        <v>noTitle</v>
      </c>
      <c r="AC201" s="167"/>
      <c r="AD201" s="45"/>
      <c r="AE201" s="168"/>
      <c r="AF201" s="169">
        <f>IF(D201="",scriv!B163,"")</f>
        <v>0</v>
      </c>
      <c r="AG201" s="170" t="str">
        <f t="shared" si="93"/>
        <v/>
      </c>
      <c r="AH201" s="169" t="str">
        <f t="shared" si="94"/>
        <v/>
      </c>
      <c r="AI201" s="169" t="str">
        <f t="shared" si="95"/>
        <v/>
      </c>
      <c r="AJ201" s="86">
        <f>ROUNDDOWN( (LEN(scriv!B163)+1) / 2, 0 )</f>
        <v>0</v>
      </c>
      <c r="AK201" s="82">
        <f t="shared" si="96"/>
        <v>0</v>
      </c>
      <c r="AL201" s="82" t="str">
        <f t="shared" si="97"/>
        <v>-</v>
      </c>
      <c r="AM201" s="82" t="str">
        <f t="shared" si="98"/>
        <v>-</v>
      </c>
      <c r="AN201" s="82" t="str">
        <f t="shared" si="99"/>
        <v>-</v>
      </c>
      <c r="AO201" s="82" t="str">
        <f t="shared" si="100"/>
        <v>-</v>
      </c>
      <c r="AP201" s="82" t="str">
        <f t="shared" si="101"/>
        <v>-</v>
      </c>
      <c r="AQ201" s="82" t="str">
        <f t="shared" si="102"/>
        <v>-</v>
      </c>
      <c r="AR201" s="82" t="str">
        <f t="shared" si="103"/>
        <v>-</v>
      </c>
      <c r="AT201" s="82">
        <f t="shared" si="104"/>
        <v>2</v>
      </c>
      <c r="AU201" s="82" t="str">
        <f ca="1">IF(    MAX(OFFSET(AL201,0,0,MATCH("-",AL201:AL$638,0))) = 0,"",
IFERROR(MAX(OFFSET(AL201,0,0,MATCH("-",AL201:AL$638,0))),""))</f>
        <v/>
      </c>
      <c r="AV201" s="82" t="str">
        <f ca="1">IF(    MAX(OFFSET(AM201,0,0,MATCH("-",AM201:AM$638,0))) = 0,"",
IFERROR(MAX(OFFSET(AM201,0,0,MATCH("-",AM201:AM$638,0))),""))</f>
        <v/>
      </c>
      <c r="AW201" s="82" t="str">
        <f ca="1">IF(    MAX(OFFSET(AN201,0,0,MATCH("-",AN201:AN$638,0))) = 0,"",
IFERROR(MAX(OFFSET(AN201,0,0,MATCH("-",AN201:AN$638,0))),""))</f>
        <v/>
      </c>
      <c r="AX201" s="82" t="str">
        <f ca="1">IF(    MAX(OFFSET(AO201,0,0,MATCH("-",AO201:AO$638,0))) = 0,"",
IFERROR(MAX(OFFSET(AO201,0,0,MATCH("-",AO201:AO$638,0))),""))</f>
        <v/>
      </c>
      <c r="AY201" s="82" t="str">
        <f ca="1">IF(    MAX(OFFSET(AP201,0,0,MATCH("-",AP201:AP$638,0))) = 0,"",
IFERROR(MAX(OFFSET(AP201,0,0,MATCH("-",AP201:AP$638,0))),""))</f>
        <v/>
      </c>
      <c r="AZ201" s="82" t="str">
        <f ca="1">IF(    MAX(OFFSET(AQ201,0,0,MATCH("-",AQ201:AQ$638,0))) = 0,"",
IFERROR(MAX(OFFSET(AQ201,0,0,MATCH("-",AQ201:AQ$638,0))),""))</f>
        <v/>
      </c>
      <c r="BA201" s="82" t="str">
        <f ca="1">IF(    MAX(OFFSET(AR201,0,0,MATCH("-",AR201:AR$638,0))) = 0,"",
IFERROR(MAX(OFFSET(AR201,0,0,MATCH("-",AR201:AR$638,0))),""))</f>
        <v/>
      </c>
      <c r="BB201" s="112">
        <f t="shared" ca="1" si="105"/>
        <v>-270</v>
      </c>
      <c r="BC201" s="111" t="str">
        <f t="shared" ca="1" si="106"/>
        <v>Radius</v>
      </c>
      <c r="BD201" s="112">
        <f t="shared" ca="1" si="107"/>
        <v>0</v>
      </c>
      <c r="BE201" s="111">
        <f t="shared" ca="1" si="108"/>
        <v>-150</v>
      </c>
      <c r="BF201" s="113" t="e">
        <f t="shared" ca="1" si="109"/>
        <v>#VALUE!</v>
      </c>
      <c r="BG201" s="113" t="e">
        <f t="shared" ca="1" si="110"/>
        <v>#VALUE!</v>
      </c>
      <c r="BH201" s="112">
        <f t="shared" ca="1" si="111"/>
        <v>2000</v>
      </c>
      <c r="BI201" s="112">
        <f t="shared" ca="1" si="112"/>
        <v>-150</v>
      </c>
      <c r="BJ201" s="157"/>
      <c r="BK201" s="157"/>
      <c r="BL201" s="158" t="str">
        <f>scriv!AM163</f>
        <v/>
      </c>
      <c r="BM201" s="157"/>
      <c r="BN201" s="157" t="str">
        <f t="shared" si="113"/>
        <v>node</v>
      </c>
      <c r="BO201" s="157"/>
      <c r="BP201" s="159">
        <f t="shared" ca="1" si="114"/>
        <v>0</v>
      </c>
      <c r="BQ201" s="159">
        <f t="shared" ca="1" si="115"/>
        <v>0</v>
      </c>
      <c r="BR201" s="159">
        <f t="shared" si="116"/>
        <v>1</v>
      </c>
      <c r="BS201" s="159" t="str">
        <f t="shared" si="117"/>
        <v>symbol</v>
      </c>
      <c r="BT201" s="157" t="str">
        <f ca="1">IF(scriv!V163&lt;&gt;"",scriv!V163,
IF(E201="",IFERROR(VLOOKUP(BL201,$AH$40:$BT$638,39,FALSE),$BT$36),
$BT$37))</f>
        <v>NodeSquare</v>
      </c>
      <c r="BU201" s="166">
        <f t="shared" ca="1" si="118"/>
        <v>2000</v>
      </c>
      <c r="BV201" s="166">
        <f t="shared" ca="1" si="119"/>
        <v>-150</v>
      </c>
      <c r="BW201" s="166">
        <f t="shared" ca="1" si="120"/>
        <v>0</v>
      </c>
      <c r="BX201" s="166">
        <f t="shared" ca="1" si="121"/>
        <v>0</v>
      </c>
      <c r="BY201" s="180" t="str">
        <f t="shared" si="122"/>
        <v/>
      </c>
      <c r="BZ201" s="180" t="str">
        <f t="shared" si="123"/>
        <v/>
      </c>
      <c r="CA201" s="81" t="str">
        <f>IF(scriv!E163&lt;&gt;"",scriv!E163,"")</f>
        <v/>
      </c>
      <c r="CB201" s="82">
        <f t="shared" si="92"/>
        <v>0</v>
      </c>
      <c r="CC201" s="82">
        <f t="shared" si="124"/>
        <v>0</v>
      </c>
      <c r="CD201" s="82" t="str">
        <f t="shared" si="125"/>
        <v>-</v>
      </c>
      <c r="CE201" s="82" t="str">
        <f t="shared" si="126"/>
        <v>-</v>
      </c>
      <c r="CF201" s="82" t="str">
        <f t="shared" si="127"/>
        <v>-</v>
      </c>
      <c r="CG201" s="82" t="str">
        <f t="shared" si="128"/>
        <v>-</v>
      </c>
      <c r="CH201" s="82" t="str">
        <f t="shared" si="129"/>
        <v>-</v>
      </c>
      <c r="CI201" s="82" t="str">
        <f t="shared" si="130"/>
        <v>-</v>
      </c>
      <c r="CJ201" s="82" t="str">
        <f t="shared" si="131"/>
        <v>-</v>
      </c>
      <c r="CK201" s="82" t="str">
        <f t="shared" si="132"/>
        <v>-</v>
      </c>
    </row>
    <row r="202" spans="1:89" s="82" customFormat="1" ht="18" customHeight="1">
      <c r="A202" s="81" t="str">
        <f>scriv!AL164</f>
        <v/>
      </c>
      <c r="B202" s="81" t="str">
        <f>IF(scriv!D164&lt;&gt;"",scriv!D164,"")</f>
        <v/>
      </c>
      <c r="C202" s="81" t="str">
        <f>IF( scriv!AP164&lt;&gt;"", IF(D202&lt;&gt;"","connection ","")&amp;scriv!AP164,IF(D202&lt;&gt;"","connection",""))</f>
        <v/>
      </c>
      <c r="D202" s="82" t="str">
        <f>scriv!AN164</f>
        <v/>
      </c>
      <c r="E202" s="82" t="str">
        <f>scriv!AO164</f>
        <v/>
      </c>
      <c r="F202" s="156">
        <f>ROW()</f>
        <v>202</v>
      </c>
      <c r="G202" s="288">
        <f>scriv!AC164</f>
        <v>0</v>
      </c>
      <c r="H202" s="288">
        <f>scriv!AD164</f>
        <v>0</v>
      </c>
      <c r="I202" s="81" t="str">
        <f>IF(scriv!AE164&lt;&gt;"",scriv!AE164,J202)</f>
        <v/>
      </c>
      <c r="J202" s="81" t="str">
        <f>IF(scriv!AF164&lt;&gt;"",scriv!AF164,"")</f>
        <v/>
      </c>
      <c r="K202" s="82" t="str">
        <f>IF(scriv!Y164&lt;&gt;"",scriv!Y164,$K$36)</f>
        <v>none</v>
      </c>
      <c r="L202" s="82">
        <f>IF(scriv!Z164&lt;&gt;"",scriv!Z164,$L$36)</f>
        <v>0</v>
      </c>
      <c r="M202" s="82" t="str">
        <f>IF(scriv!AA164&lt;&gt;"",scriv!AA164,$M$36)</f>
        <v>OpenClose</v>
      </c>
      <c r="N202" s="82">
        <f>IF(scriv!AB164&lt;&gt;"",scriv!AB164,$N$36)</f>
        <v>0</v>
      </c>
      <c r="O202" s="119" t="str">
        <f t="shared" si="91"/>
        <v/>
      </c>
      <c r="P202" s="81" t="str">
        <f>IF(scriv!I164&lt;&gt;"",scriv!I164,"")</f>
        <v/>
      </c>
      <c r="Q202" s="81" t="str">
        <f>IF(scriv!J164&lt;&gt;"",scriv!J164,"")</f>
        <v/>
      </c>
      <c r="R202" s="81">
        <f>IF(scriv!K164&lt;&gt;"",scriv!K164,
IF(I202&lt;&gt;"",1,$R$36))</f>
        <v>1</v>
      </c>
      <c r="S202" s="81" t="str">
        <f>IF(scriv!L164&lt;&gt;"",scriv!L164,
IF(scriv!AF164&lt;&gt;"",$S$36,"none"))</f>
        <v>none</v>
      </c>
      <c r="T202" s="81" t="str">
        <f>IF(scriv!Q164&lt;&gt;"",scriv!Q164,"")</f>
        <v/>
      </c>
      <c r="U202" s="81" t="str">
        <f>IF(scriv!R164&lt;&gt;"",scriv!R164,"")</f>
        <v/>
      </c>
      <c r="V202" s="81" t="str">
        <f>IF(scriv!S164&lt;&gt;"",scriv!S164,"")</f>
        <v/>
      </c>
      <c r="W202" s="81" t="str">
        <f>IF(scriv!T164&lt;&gt;"",scriv!T164,"")</f>
        <v/>
      </c>
      <c r="X202" s="81" t="str">
        <f>IF($E202="",
( IF(scriv!AH164&lt;&gt;"", LEFT( scriv!AH164, FIND(",",scriv!AH164)-1) &amp; "=" &amp; $AH202 &amp; RIGHT( scriv!AH164, LEN(scriv!AH164) + 1 - FIND(",",scriv!AH164)),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IF(scriv!AI164&lt;&gt;"", LEFT( scriv!AI164, FIND(",",scriv!AI164)-1) &amp; "=" &amp; $AH202 &amp; RIGHT( scriv!AI164, LEN(scriv!AI164) + 1 - FIND(",",scriv!AI164)),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IF(scriv!AJ164&lt;&gt;"", LEFT( scriv!AJ164, FIND(",",scriv!AJ164)-1) &amp; "=" &amp; $AH202 &amp; RIGHT( scriv!AJ164, LEN(scriv!AJ164) + 1 - FIND(",",scriv!AJ164)),
  IF($Z$36&lt;&gt;"",LEFT( Z$36, FIND(",",Z$36)-1) &amp; "=" &amp; $AH202 &amp; RIGHT( Z$36, LEN(Z$36) + 1 - FIND(",",Z$36)),""))),
IF(scriv!O164&lt;&gt;"", LEFT( scriv!O164, FIND(",",scriv!O164)-1) &amp; "=" &amp; $AH202 &amp; RIGHT( scriv!O164, LEN(scriv!O164) + 1 - FIND(",",scriv!O164)),
LEFT( Z$37, FIND(",",Z$37)-1) &amp; "=" &amp; $AH202 &amp; RIGHT( Z$37, LEN(Z$37) + 1 - FIND(",",Z$37))))</f>
        <v>drawOpen=,1.2</v>
      </c>
      <c r="AA202" s="81" t="str">
        <f>IF($E202="",
( IF(scriv!AK164&lt;&gt;"", LEFT( scriv!AK164, FIND(",",scriv!AK164)-1) &amp; "=" &amp; $AH202 &amp; RIGHT( scriv!AK164, LEN(scriv!AK164) + 1 - FIND(",",scriv!AK164)),
  IF($AA$36&lt;&gt;"",LEFT( AA$36, FIND(",",AA$36)-1) &amp; "=" &amp; $AH202 &amp; RIGHT( AA$36, LEN(AA$36) + 1 - FIND(",",AA$36)),""))),
IF(scriv!P164&lt;&gt;"", LEFT( scriv!P164, FIND(",",scriv!P164)-1) &amp; "=" &amp; $AH202 &amp; RIGHT( scriv!P164, LEN(scriv!P164) + 1 - FIND(",",scriv!P164)),
LEFT( AA$37, FIND(",",AA$37)-1) &amp; "=" &amp; $AH202 &amp; RIGHT( AA$37, LEN(AA$37) + 1 - FIND(",",AA$37))))</f>
        <v>drawClose=,1.2</v>
      </c>
      <c r="AB202" s="167" t="str">
        <f t="shared" si="90"/>
        <v>noTitle</v>
      </c>
      <c r="AC202" s="167"/>
      <c r="AD202" s="45"/>
      <c r="AE202" s="168"/>
      <c r="AF202" s="169">
        <f>IF(D202="",scriv!B164,"")</f>
        <v>0</v>
      </c>
      <c r="AG202" s="170" t="str">
        <f t="shared" si="93"/>
        <v/>
      </c>
      <c r="AH202" s="169" t="str">
        <f t="shared" si="94"/>
        <v/>
      </c>
      <c r="AI202" s="169" t="str">
        <f t="shared" si="95"/>
        <v/>
      </c>
      <c r="AJ202" s="86">
        <f>ROUNDDOWN( (LEN(scriv!B164)+1) / 2, 0 )</f>
        <v>0</v>
      </c>
      <c r="AK202" s="82">
        <f t="shared" si="96"/>
        <v>0</v>
      </c>
      <c r="AL202" s="82" t="str">
        <f t="shared" si="97"/>
        <v>-</v>
      </c>
      <c r="AM202" s="82" t="str">
        <f t="shared" si="98"/>
        <v>-</v>
      </c>
      <c r="AN202" s="82" t="str">
        <f t="shared" si="99"/>
        <v>-</v>
      </c>
      <c r="AO202" s="82" t="str">
        <f t="shared" si="100"/>
        <v>-</v>
      </c>
      <c r="AP202" s="82" t="str">
        <f t="shared" si="101"/>
        <v>-</v>
      </c>
      <c r="AQ202" s="82" t="str">
        <f t="shared" si="102"/>
        <v>-</v>
      </c>
      <c r="AR202" s="82" t="str">
        <f t="shared" si="103"/>
        <v>-</v>
      </c>
      <c r="AT202" s="82">
        <f t="shared" si="104"/>
        <v>2</v>
      </c>
      <c r="AU202" s="82" t="str">
        <f ca="1">IF(    MAX(OFFSET(AL202,0,0,MATCH("-",AL202:AL$638,0))) = 0,"",
IFERROR(MAX(OFFSET(AL202,0,0,MATCH("-",AL202:AL$638,0))),""))</f>
        <v/>
      </c>
      <c r="AV202" s="82" t="str">
        <f ca="1">IF(    MAX(OFFSET(AM202,0,0,MATCH("-",AM202:AM$638,0))) = 0,"",
IFERROR(MAX(OFFSET(AM202,0,0,MATCH("-",AM202:AM$638,0))),""))</f>
        <v/>
      </c>
      <c r="AW202" s="82" t="str">
        <f ca="1">IF(    MAX(OFFSET(AN202,0,0,MATCH("-",AN202:AN$638,0))) = 0,"",
IFERROR(MAX(OFFSET(AN202,0,0,MATCH("-",AN202:AN$638,0))),""))</f>
        <v/>
      </c>
      <c r="AX202" s="82" t="str">
        <f ca="1">IF(    MAX(OFFSET(AO202,0,0,MATCH("-",AO202:AO$638,0))) = 0,"",
IFERROR(MAX(OFFSET(AO202,0,0,MATCH("-",AO202:AO$638,0))),""))</f>
        <v/>
      </c>
      <c r="AY202" s="82" t="str">
        <f ca="1">IF(    MAX(OFFSET(AP202,0,0,MATCH("-",AP202:AP$638,0))) = 0,"",
IFERROR(MAX(OFFSET(AP202,0,0,MATCH("-",AP202:AP$638,0))),""))</f>
        <v/>
      </c>
      <c r="AZ202" s="82" t="str">
        <f ca="1">IF(    MAX(OFFSET(AQ202,0,0,MATCH("-",AQ202:AQ$638,0))) = 0,"",
IFERROR(MAX(OFFSET(AQ202,0,0,MATCH("-",AQ202:AQ$638,0))),""))</f>
        <v/>
      </c>
      <c r="BA202" s="82" t="str">
        <f ca="1">IF(    MAX(OFFSET(AR202,0,0,MATCH("-",AR202:AR$638,0))) = 0,"",
IFERROR(MAX(OFFSET(AR202,0,0,MATCH("-",AR202:AR$638,0))),""))</f>
        <v/>
      </c>
      <c r="BB202" s="112">
        <f t="shared" ca="1" si="105"/>
        <v>-270</v>
      </c>
      <c r="BC202" s="111" t="str">
        <f t="shared" ca="1" si="106"/>
        <v>Radius</v>
      </c>
      <c r="BD202" s="112">
        <f t="shared" ca="1" si="107"/>
        <v>0</v>
      </c>
      <c r="BE202" s="111">
        <f t="shared" ca="1" si="108"/>
        <v>-150</v>
      </c>
      <c r="BF202" s="113" t="e">
        <f t="shared" ca="1" si="109"/>
        <v>#VALUE!</v>
      </c>
      <c r="BG202" s="113" t="e">
        <f t="shared" ca="1" si="110"/>
        <v>#VALUE!</v>
      </c>
      <c r="BH202" s="112">
        <f t="shared" ca="1" si="111"/>
        <v>2000</v>
      </c>
      <c r="BI202" s="112">
        <f t="shared" ca="1" si="112"/>
        <v>-150</v>
      </c>
      <c r="BJ202" s="157"/>
      <c r="BK202" s="157"/>
      <c r="BL202" s="158" t="str">
        <f>scriv!AM164</f>
        <v/>
      </c>
      <c r="BM202" s="157"/>
      <c r="BN202" s="157" t="str">
        <f t="shared" si="113"/>
        <v>node</v>
      </c>
      <c r="BO202" s="157"/>
      <c r="BP202" s="159">
        <f t="shared" ca="1" si="114"/>
        <v>0</v>
      </c>
      <c r="BQ202" s="159">
        <f t="shared" ca="1" si="115"/>
        <v>0</v>
      </c>
      <c r="BR202" s="159">
        <f t="shared" si="116"/>
        <v>1</v>
      </c>
      <c r="BS202" s="159" t="str">
        <f t="shared" si="117"/>
        <v>symbol</v>
      </c>
      <c r="BT202" s="157" t="str">
        <f ca="1">IF(scriv!V164&lt;&gt;"",scriv!V164,
IF(E202="",IFERROR(VLOOKUP(BL202,$AH$40:$BT$638,39,FALSE),$BT$36),
$BT$37))</f>
        <v>NodeSquare</v>
      </c>
      <c r="BU202" s="166">
        <f t="shared" ca="1" si="118"/>
        <v>2000</v>
      </c>
      <c r="BV202" s="166">
        <f t="shared" ca="1" si="119"/>
        <v>-150</v>
      </c>
      <c r="BW202" s="166">
        <f t="shared" ca="1" si="120"/>
        <v>0</v>
      </c>
      <c r="BX202" s="166">
        <f t="shared" ca="1" si="121"/>
        <v>0</v>
      </c>
      <c r="BY202" s="180" t="str">
        <f t="shared" si="122"/>
        <v/>
      </c>
      <c r="BZ202" s="180" t="str">
        <f t="shared" si="123"/>
        <v/>
      </c>
      <c r="CA202" s="81" t="str">
        <f>IF(scriv!E164&lt;&gt;"",scriv!E164,"")</f>
        <v/>
      </c>
      <c r="CB202" s="82">
        <f t="shared" si="92"/>
        <v>0</v>
      </c>
      <c r="CC202" s="82">
        <f t="shared" si="124"/>
        <v>0</v>
      </c>
      <c r="CD202" s="82" t="str">
        <f t="shared" si="125"/>
        <v>-</v>
      </c>
      <c r="CE202" s="82" t="str">
        <f t="shared" si="126"/>
        <v>-</v>
      </c>
      <c r="CF202" s="82" t="str">
        <f t="shared" si="127"/>
        <v>-</v>
      </c>
      <c r="CG202" s="82" t="str">
        <f t="shared" si="128"/>
        <v>-</v>
      </c>
      <c r="CH202" s="82" t="str">
        <f t="shared" si="129"/>
        <v>-</v>
      </c>
      <c r="CI202" s="82" t="str">
        <f t="shared" si="130"/>
        <v>-</v>
      </c>
      <c r="CJ202" s="82" t="str">
        <f t="shared" si="131"/>
        <v>-</v>
      </c>
      <c r="CK202" s="82" t="str">
        <f t="shared" si="132"/>
        <v>-</v>
      </c>
    </row>
    <row r="203" spans="1:89" s="82" customFormat="1" ht="18" customHeight="1">
      <c r="A203" s="81" t="str">
        <f>scriv!AL165</f>
        <v/>
      </c>
      <c r="B203" s="81" t="str">
        <f>IF(scriv!D165&lt;&gt;"",scriv!D165,"")</f>
        <v/>
      </c>
      <c r="C203" s="81" t="str">
        <f>IF( scriv!AP165&lt;&gt;"", IF(D203&lt;&gt;"","connection ","")&amp;scriv!AP165,IF(D203&lt;&gt;"","connection",""))</f>
        <v/>
      </c>
      <c r="D203" s="82" t="str">
        <f>scriv!AN165</f>
        <v/>
      </c>
      <c r="E203" s="82" t="str">
        <f>scriv!AO165</f>
        <v/>
      </c>
      <c r="F203" s="156">
        <f>ROW()</f>
        <v>203</v>
      </c>
      <c r="G203" s="288">
        <f>scriv!AC165</f>
        <v>0</v>
      </c>
      <c r="H203" s="288">
        <f>scriv!AD165</f>
        <v>0</v>
      </c>
      <c r="I203" s="81" t="str">
        <f>IF(scriv!AE165&lt;&gt;"",scriv!AE165,J203)</f>
        <v/>
      </c>
      <c r="J203" s="81" t="str">
        <f>IF(scriv!AF165&lt;&gt;"",scriv!AF165,"")</f>
        <v/>
      </c>
      <c r="K203" s="82" t="str">
        <f>IF(scriv!Y165&lt;&gt;"",scriv!Y165,$K$36)</f>
        <v>none</v>
      </c>
      <c r="L203" s="82">
        <f>IF(scriv!Z165&lt;&gt;"",scriv!Z165,$L$36)</f>
        <v>0</v>
      </c>
      <c r="M203" s="82" t="str">
        <f>IF(scriv!AA165&lt;&gt;"",scriv!AA165,$M$36)</f>
        <v>OpenClose</v>
      </c>
      <c r="N203" s="82">
        <f>IF(scriv!AB165&lt;&gt;"",scriv!AB165,$N$36)</f>
        <v>0</v>
      </c>
      <c r="O203" s="119" t="str">
        <f t="shared" si="91"/>
        <v/>
      </c>
      <c r="P203" s="81" t="str">
        <f>IF(scriv!I165&lt;&gt;"",scriv!I165,"")</f>
        <v/>
      </c>
      <c r="Q203" s="81" t="str">
        <f>IF(scriv!J165&lt;&gt;"",scriv!J165,"")</f>
        <v/>
      </c>
      <c r="R203" s="81">
        <f>IF(scriv!K165&lt;&gt;"",scriv!K165,
IF(I203&lt;&gt;"",1,$R$36))</f>
        <v>1</v>
      </c>
      <c r="S203" s="81" t="str">
        <f>IF(scriv!L165&lt;&gt;"",scriv!L165,
IF(scriv!AF165&lt;&gt;"",$S$36,"none"))</f>
        <v>none</v>
      </c>
      <c r="T203" s="81" t="str">
        <f>IF(scriv!Q165&lt;&gt;"",scriv!Q165,"")</f>
        <v/>
      </c>
      <c r="U203" s="81" t="str">
        <f>IF(scriv!R165&lt;&gt;"",scriv!R165,"")</f>
        <v/>
      </c>
      <c r="V203" s="81" t="str">
        <f>IF(scriv!S165&lt;&gt;"",scriv!S165,"")</f>
        <v/>
      </c>
      <c r="W203" s="81" t="str">
        <f>IF(scriv!T165&lt;&gt;"",scriv!T165,"")</f>
        <v/>
      </c>
      <c r="X203" s="81" t="str">
        <f>IF($E203="",
( IF(scriv!AH165&lt;&gt;"", LEFT( scriv!AH165, FIND(",",scriv!AH165)-1) &amp; "=" &amp; $AH203 &amp; RIGHT( scriv!AH165, LEN(scriv!AH165) + 1 - FIND(",",scriv!AH165)),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IF(scriv!AI165&lt;&gt;"", LEFT( scriv!AI165, FIND(",",scriv!AI165)-1) &amp; "=" &amp; $AH203 &amp; RIGHT( scriv!AI165, LEN(scriv!AI165) + 1 - FIND(",",scriv!AI165)),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IF(scriv!AJ165&lt;&gt;"", LEFT( scriv!AJ165, FIND(",",scriv!AJ165)-1) &amp; "=" &amp; $AH203 &amp; RIGHT( scriv!AJ165, LEN(scriv!AJ165) + 1 - FIND(",",scriv!AJ165)),
  IF($Z$36&lt;&gt;"",LEFT( Z$36, FIND(",",Z$36)-1) &amp; "=" &amp; $AH203 &amp; RIGHT( Z$36, LEN(Z$36) + 1 - FIND(",",Z$36)),""))),
IF(scriv!O165&lt;&gt;"", LEFT( scriv!O165, FIND(",",scriv!O165)-1) &amp; "=" &amp; $AH203 &amp; RIGHT( scriv!O165, LEN(scriv!O165) + 1 - FIND(",",scriv!O165)),
LEFT( Z$37, FIND(",",Z$37)-1) &amp; "=" &amp; $AH203 &amp; RIGHT( Z$37, LEN(Z$37) + 1 - FIND(",",Z$37))))</f>
        <v>drawOpen=,1.2</v>
      </c>
      <c r="AA203" s="81" t="str">
        <f>IF($E203="",
( IF(scriv!AK165&lt;&gt;"", LEFT( scriv!AK165, FIND(",",scriv!AK165)-1) &amp; "=" &amp; $AH203 &amp; RIGHT( scriv!AK165, LEN(scriv!AK165) + 1 - FIND(",",scriv!AK165)),
  IF($AA$36&lt;&gt;"",LEFT( AA$36, FIND(",",AA$36)-1) &amp; "=" &amp; $AH203 &amp; RIGHT( AA$36, LEN(AA$36) + 1 - FIND(",",AA$36)),""))),
IF(scriv!P165&lt;&gt;"", LEFT( scriv!P165, FIND(",",scriv!P165)-1) &amp; "=" &amp; $AH203 &amp; RIGHT( scriv!P165, LEN(scriv!P165) + 1 - FIND(",",scriv!P165)),
LEFT( AA$37, FIND(",",AA$37)-1) &amp; "=" &amp; $AH203 &amp; RIGHT( AA$37, LEN(AA$37) + 1 - FIND(",",AA$37))))</f>
        <v>drawClose=,1.2</v>
      </c>
      <c r="AB203" s="167" t="str">
        <f t="shared" si="90"/>
        <v>noTitle</v>
      </c>
      <c r="AC203" s="167"/>
      <c r="AD203" s="45"/>
      <c r="AE203" s="168"/>
      <c r="AF203" s="169">
        <f>IF(D203="",scriv!B165,"")</f>
        <v>0</v>
      </c>
      <c r="AG203" s="170" t="str">
        <f t="shared" si="93"/>
        <v/>
      </c>
      <c r="AH203" s="169" t="str">
        <f t="shared" si="94"/>
        <v/>
      </c>
      <c r="AI203" s="169" t="str">
        <f t="shared" si="95"/>
        <v/>
      </c>
      <c r="AJ203" s="86">
        <f>ROUNDDOWN( (LEN(scriv!B165)+1) / 2, 0 )</f>
        <v>0</v>
      </c>
      <c r="AK203" s="82">
        <f t="shared" si="96"/>
        <v>0</v>
      </c>
      <c r="AL203" s="82" t="str">
        <f t="shared" si="97"/>
        <v>-</v>
      </c>
      <c r="AM203" s="82" t="str">
        <f t="shared" si="98"/>
        <v>-</v>
      </c>
      <c r="AN203" s="82" t="str">
        <f t="shared" si="99"/>
        <v>-</v>
      </c>
      <c r="AO203" s="82" t="str">
        <f t="shared" si="100"/>
        <v>-</v>
      </c>
      <c r="AP203" s="82" t="str">
        <f t="shared" si="101"/>
        <v>-</v>
      </c>
      <c r="AQ203" s="82" t="str">
        <f t="shared" si="102"/>
        <v>-</v>
      </c>
      <c r="AR203" s="82" t="str">
        <f t="shared" si="103"/>
        <v>-</v>
      </c>
      <c r="AT203" s="82">
        <f t="shared" si="104"/>
        <v>2</v>
      </c>
      <c r="AU203" s="82" t="str">
        <f ca="1">IF(    MAX(OFFSET(AL203,0,0,MATCH("-",AL203:AL$638,0))) = 0,"",
IFERROR(MAX(OFFSET(AL203,0,0,MATCH("-",AL203:AL$638,0))),""))</f>
        <v/>
      </c>
      <c r="AV203" s="82" t="str">
        <f ca="1">IF(    MAX(OFFSET(AM203,0,0,MATCH("-",AM203:AM$638,0))) = 0,"",
IFERROR(MAX(OFFSET(AM203,0,0,MATCH("-",AM203:AM$638,0))),""))</f>
        <v/>
      </c>
      <c r="AW203" s="82" t="str">
        <f ca="1">IF(    MAX(OFFSET(AN203,0,0,MATCH("-",AN203:AN$638,0))) = 0,"",
IFERROR(MAX(OFFSET(AN203,0,0,MATCH("-",AN203:AN$638,0))),""))</f>
        <v/>
      </c>
      <c r="AX203" s="82" t="str">
        <f ca="1">IF(    MAX(OFFSET(AO203,0,0,MATCH("-",AO203:AO$638,0))) = 0,"",
IFERROR(MAX(OFFSET(AO203,0,0,MATCH("-",AO203:AO$638,0))),""))</f>
        <v/>
      </c>
      <c r="AY203" s="82" t="str">
        <f ca="1">IF(    MAX(OFFSET(AP203,0,0,MATCH("-",AP203:AP$638,0))) = 0,"",
IFERROR(MAX(OFFSET(AP203,0,0,MATCH("-",AP203:AP$638,0))),""))</f>
        <v/>
      </c>
      <c r="AZ203" s="82" t="str">
        <f ca="1">IF(    MAX(OFFSET(AQ203,0,0,MATCH("-",AQ203:AQ$638,0))) = 0,"",
IFERROR(MAX(OFFSET(AQ203,0,0,MATCH("-",AQ203:AQ$638,0))),""))</f>
        <v/>
      </c>
      <c r="BA203" s="82" t="str">
        <f ca="1">IF(    MAX(OFFSET(AR203,0,0,MATCH("-",AR203:AR$638,0))) = 0,"",
IFERROR(MAX(OFFSET(AR203,0,0,MATCH("-",AR203:AR$638,0))),""))</f>
        <v/>
      </c>
      <c r="BB203" s="112">
        <f t="shared" ca="1" si="105"/>
        <v>-270</v>
      </c>
      <c r="BC203" s="111" t="str">
        <f t="shared" ca="1" si="106"/>
        <v>Radius</v>
      </c>
      <c r="BD203" s="112">
        <f t="shared" ca="1" si="107"/>
        <v>0</v>
      </c>
      <c r="BE203" s="111">
        <f t="shared" ca="1" si="108"/>
        <v>-150</v>
      </c>
      <c r="BF203" s="113" t="e">
        <f t="shared" ca="1" si="109"/>
        <v>#VALUE!</v>
      </c>
      <c r="BG203" s="113" t="e">
        <f t="shared" ca="1" si="110"/>
        <v>#VALUE!</v>
      </c>
      <c r="BH203" s="112">
        <f t="shared" ca="1" si="111"/>
        <v>2000</v>
      </c>
      <c r="BI203" s="112">
        <f t="shared" ca="1" si="112"/>
        <v>-150</v>
      </c>
      <c r="BJ203" s="157"/>
      <c r="BK203" s="157"/>
      <c r="BL203" s="158" t="str">
        <f>scriv!AM165</f>
        <v/>
      </c>
      <c r="BM203" s="157"/>
      <c r="BN203" s="157" t="str">
        <f t="shared" si="113"/>
        <v>node</v>
      </c>
      <c r="BO203" s="157"/>
      <c r="BP203" s="159">
        <f t="shared" ca="1" si="114"/>
        <v>0</v>
      </c>
      <c r="BQ203" s="159">
        <f t="shared" ca="1" si="115"/>
        <v>0</v>
      </c>
      <c r="BR203" s="159">
        <f t="shared" si="116"/>
        <v>1</v>
      </c>
      <c r="BS203" s="159" t="str">
        <f t="shared" si="117"/>
        <v>symbol</v>
      </c>
      <c r="BT203" s="157" t="str">
        <f ca="1">IF(scriv!V165&lt;&gt;"",scriv!V165,
IF(E203="",IFERROR(VLOOKUP(BL203,$AH$40:$BT$638,39,FALSE),$BT$36),
$BT$37))</f>
        <v>NodeSquare</v>
      </c>
      <c r="BU203" s="166">
        <f t="shared" ca="1" si="118"/>
        <v>2000</v>
      </c>
      <c r="BV203" s="166">
        <f t="shared" ca="1" si="119"/>
        <v>-150</v>
      </c>
      <c r="BW203" s="166">
        <f t="shared" ca="1" si="120"/>
        <v>0</v>
      </c>
      <c r="BX203" s="166">
        <f t="shared" ca="1" si="121"/>
        <v>0</v>
      </c>
      <c r="BY203" s="180" t="str">
        <f t="shared" si="122"/>
        <v/>
      </c>
      <c r="BZ203" s="180" t="str">
        <f t="shared" si="123"/>
        <v/>
      </c>
      <c r="CA203" s="81" t="str">
        <f>IF(scriv!E165&lt;&gt;"",scriv!E165,"")</f>
        <v/>
      </c>
      <c r="CB203" s="82">
        <f t="shared" si="92"/>
        <v>0</v>
      </c>
      <c r="CC203" s="82">
        <f t="shared" si="124"/>
        <v>0</v>
      </c>
      <c r="CD203" s="82" t="str">
        <f t="shared" si="125"/>
        <v>-</v>
      </c>
      <c r="CE203" s="82" t="str">
        <f t="shared" si="126"/>
        <v>-</v>
      </c>
      <c r="CF203" s="82" t="str">
        <f t="shared" si="127"/>
        <v>-</v>
      </c>
      <c r="CG203" s="82" t="str">
        <f t="shared" si="128"/>
        <v>-</v>
      </c>
      <c r="CH203" s="82" t="str">
        <f t="shared" si="129"/>
        <v>-</v>
      </c>
      <c r="CI203" s="82" t="str">
        <f t="shared" si="130"/>
        <v>-</v>
      </c>
      <c r="CJ203" s="82" t="str">
        <f t="shared" si="131"/>
        <v>-</v>
      </c>
      <c r="CK203" s="82" t="str">
        <f t="shared" si="132"/>
        <v>-</v>
      </c>
    </row>
    <row r="204" spans="1:89" s="82" customFormat="1" ht="18" customHeight="1">
      <c r="A204" s="81" t="str">
        <f>scriv!AL166</f>
        <v/>
      </c>
      <c r="B204" s="81" t="str">
        <f>IF(scriv!D166&lt;&gt;"",scriv!D166,"")</f>
        <v/>
      </c>
      <c r="C204" s="81" t="str">
        <f>IF( scriv!AP166&lt;&gt;"", IF(D204&lt;&gt;"","connection ","")&amp;scriv!AP166,IF(D204&lt;&gt;"","connection",""))</f>
        <v/>
      </c>
      <c r="D204" s="82" t="str">
        <f>scriv!AN166</f>
        <v/>
      </c>
      <c r="E204" s="82" t="str">
        <f>scriv!AO166</f>
        <v/>
      </c>
      <c r="F204" s="156">
        <f>ROW()</f>
        <v>204</v>
      </c>
      <c r="G204" s="288">
        <f>scriv!AC166</f>
        <v>0</v>
      </c>
      <c r="H204" s="288">
        <f>scriv!AD166</f>
        <v>0</v>
      </c>
      <c r="I204" s="81" t="str">
        <f>IF(scriv!AE166&lt;&gt;"",scriv!AE166,J204)</f>
        <v/>
      </c>
      <c r="J204" s="81" t="str">
        <f>IF(scriv!AF166&lt;&gt;"",scriv!AF166,"")</f>
        <v/>
      </c>
      <c r="K204" s="82" t="str">
        <f>IF(scriv!Y166&lt;&gt;"",scriv!Y166,$K$36)</f>
        <v>none</v>
      </c>
      <c r="L204" s="82">
        <f>IF(scriv!Z166&lt;&gt;"",scriv!Z166,$L$36)</f>
        <v>0</v>
      </c>
      <c r="M204" s="82" t="str">
        <f>IF(scriv!AA166&lt;&gt;"",scriv!AA166,$M$36)</f>
        <v>OpenClose</v>
      </c>
      <c r="N204" s="82">
        <f>IF(scriv!AB166&lt;&gt;"",scriv!AB166,$N$36)</f>
        <v>0</v>
      </c>
      <c r="O204" s="119" t="str">
        <f t="shared" si="91"/>
        <v/>
      </c>
      <c r="P204" s="81" t="str">
        <f>IF(scriv!I166&lt;&gt;"",scriv!I166,"")</f>
        <v/>
      </c>
      <c r="Q204" s="81" t="str">
        <f>IF(scriv!J166&lt;&gt;"",scriv!J166,"")</f>
        <v/>
      </c>
      <c r="R204" s="81">
        <f>IF(scriv!K166&lt;&gt;"",scriv!K166,
IF(I204&lt;&gt;"",1,$R$36))</f>
        <v>1</v>
      </c>
      <c r="S204" s="81" t="str">
        <f>IF(scriv!L166&lt;&gt;"",scriv!L166,
IF(scriv!AF166&lt;&gt;"",$S$36,"none"))</f>
        <v>none</v>
      </c>
      <c r="T204" s="81" t="str">
        <f>IF(scriv!Q166&lt;&gt;"",scriv!Q166,"")</f>
        <v/>
      </c>
      <c r="U204" s="81" t="str">
        <f>IF(scriv!R166&lt;&gt;"",scriv!R166,"")</f>
        <v/>
      </c>
      <c r="V204" s="81" t="str">
        <f>IF(scriv!S166&lt;&gt;"",scriv!S166,"")</f>
        <v/>
      </c>
      <c r="W204" s="81" t="str">
        <f>IF(scriv!T166&lt;&gt;"",scriv!T166,"")</f>
        <v/>
      </c>
      <c r="X204" s="81" t="str">
        <f>IF($E204="",
( IF(scriv!AH166&lt;&gt;"", LEFT( scriv!AH166, FIND(",",scriv!AH166)-1) &amp; "=" &amp; $AH204 &amp; RIGHT( scriv!AH166, LEN(scriv!AH166) + 1 - FIND(",",scriv!AH166)),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IF(scriv!AI166&lt;&gt;"", LEFT( scriv!AI166, FIND(",",scriv!AI166)-1) &amp; "=" &amp; $AH204 &amp; RIGHT( scriv!AI166, LEN(scriv!AI166) + 1 - FIND(",",scriv!AI166)),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IF(scriv!AJ166&lt;&gt;"", LEFT( scriv!AJ166, FIND(",",scriv!AJ166)-1) &amp; "=" &amp; $AH204 &amp; RIGHT( scriv!AJ166, LEN(scriv!AJ166) + 1 - FIND(",",scriv!AJ166)),
  IF($Z$36&lt;&gt;"",LEFT( Z$36, FIND(",",Z$36)-1) &amp; "=" &amp; $AH204 &amp; RIGHT( Z$36, LEN(Z$36) + 1 - FIND(",",Z$36)),""))),
IF(scriv!O166&lt;&gt;"", LEFT( scriv!O166, FIND(",",scriv!O166)-1) &amp; "=" &amp; $AH204 &amp; RIGHT( scriv!O166, LEN(scriv!O166) + 1 - FIND(",",scriv!O166)),
LEFT( Z$37, FIND(",",Z$37)-1) &amp; "=" &amp; $AH204 &amp; RIGHT( Z$37, LEN(Z$37) + 1 - FIND(",",Z$37))))</f>
        <v>drawOpen=,1.2</v>
      </c>
      <c r="AA204" s="81" t="str">
        <f>IF($E204="",
( IF(scriv!AK166&lt;&gt;"", LEFT( scriv!AK166, FIND(",",scriv!AK166)-1) &amp; "=" &amp; $AH204 &amp; RIGHT( scriv!AK166, LEN(scriv!AK166) + 1 - FIND(",",scriv!AK166)),
  IF($AA$36&lt;&gt;"",LEFT( AA$36, FIND(",",AA$36)-1) &amp; "=" &amp; $AH204 &amp; RIGHT( AA$36, LEN(AA$36) + 1 - FIND(",",AA$36)),""))),
IF(scriv!P166&lt;&gt;"", LEFT( scriv!P166, FIND(",",scriv!P166)-1) &amp; "=" &amp; $AH204 &amp; RIGHT( scriv!P166, LEN(scriv!P166) + 1 - FIND(",",scriv!P166)),
LEFT( AA$37, FIND(",",AA$37)-1) &amp; "=" &amp; $AH204 &amp; RIGHT( AA$37, LEN(AA$37) + 1 - FIND(",",AA$37))))</f>
        <v>drawClose=,1.2</v>
      </c>
      <c r="AB204" s="167" t="str">
        <f t="shared" si="90"/>
        <v>noTitle</v>
      </c>
      <c r="AC204" s="167"/>
      <c r="AD204" s="45"/>
      <c r="AE204" s="168"/>
      <c r="AF204" s="169">
        <f>IF(D204="",scriv!B166,"")</f>
        <v>0</v>
      </c>
      <c r="AG204" s="170" t="str">
        <f t="shared" si="93"/>
        <v/>
      </c>
      <c r="AH204" s="169" t="str">
        <f t="shared" si="94"/>
        <v/>
      </c>
      <c r="AI204" s="169" t="str">
        <f t="shared" si="95"/>
        <v/>
      </c>
      <c r="AJ204" s="86">
        <f>ROUNDDOWN( (LEN(scriv!B166)+1) / 2, 0 )</f>
        <v>0</v>
      </c>
      <c r="AK204" s="82">
        <f t="shared" si="96"/>
        <v>0</v>
      </c>
      <c r="AL204" s="82" t="str">
        <f t="shared" si="97"/>
        <v>-</v>
      </c>
      <c r="AM204" s="82" t="str">
        <f t="shared" si="98"/>
        <v>-</v>
      </c>
      <c r="AN204" s="82" t="str">
        <f t="shared" si="99"/>
        <v>-</v>
      </c>
      <c r="AO204" s="82" t="str">
        <f t="shared" si="100"/>
        <v>-</v>
      </c>
      <c r="AP204" s="82" t="str">
        <f t="shared" si="101"/>
        <v>-</v>
      </c>
      <c r="AQ204" s="82" t="str">
        <f t="shared" si="102"/>
        <v>-</v>
      </c>
      <c r="AR204" s="82" t="str">
        <f t="shared" si="103"/>
        <v>-</v>
      </c>
      <c r="AT204" s="82">
        <f t="shared" si="104"/>
        <v>2</v>
      </c>
      <c r="AU204" s="82" t="str">
        <f ca="1">IF(    MAX(OFFSET(AL204,0,0,MATCH("-",AL204:AL$638,0))) = 0,"",
IFERROR(MAX(OFFSET(AL204,0,0,MATCH("-",AL204:AL$638,0))),""))</f>
        <v/>
      </c>
      <c r="AV204" s="82" t="str">
        <f ca="1">IF(    MAX(OFFSET(AM204,0,0,MATCH("-",AM204:AM$638,0))) = 0,"",
IFERROR(MAX(OFFSET(AM204,0,0,MATCH("-",AM204:AM$638,0))),""))</f>
        <v/>
      </c>
      <c r="AW204" s="82" t="str">
        <f ca="1">IF(    MAX(OFFSET(AN204,0,0,MATCH("-",AN204:AN$638,0))) = 0,"",
IFERROR(MAX(OFFSET(AN204,0,0,MATCH("-",AN204:AN$638,0))),""))</f>
        <v/>
      </c>
      <c r="AX204" s="82" t="str">
        <f ca="1">IF(    MAX(OFFSET(AO204,0,0,MATCH("-",AO204:AO$638,0))) = 0,"",
IFERROR(MAX(OFFSET(AO204,0,0,MATCH("-",AO204:AO$638,0))),""))</f>
        <v/>
      </c>
      <c r="AY204" s="82" t="str">
        <f ca="1">IF(    MAX(OFFSET(AP204,0,0,MATCH("-",AP204:AP$638,0))) = 0,"",
IFERROR(MAX(OFFSET(AP204,0,0,MATCH("-",AP204:AP$638,0))),""))</f>
        <v/>
      </c>
      <c r="AZ204" s="82" t="str">
        <f ca="1">IF(    MAX(OFFSET(AQ204,0,0,MATCH("-",AQ204:AQ$638,0))) = 0,"",
IFERROR(MAX(OFFSET(AQ204,0,0,MATCH("-",AQ204:AQ$638,0))),""))</f>
        <v/>
      </c>
      <c r="BA204" s="82" t="str">
        <f ca="1">IF(    MAX(OFFSET(AR204,0,0,MATCH("-",AR204:AR$638,0))) = 0,"",
IFERROR(MAX(OFFSET(AR204,0,0,MATCH("-",AR204:AR$638,0))),""))</f>
        <v/>
      </c>
      <c r="BB204" s="112">
        <f t="shared" ca="1" si="105"/>
        <v>-270</v>
      </c>
      <c r="BC204" s="111" t="str">
        <f t="shared" ca="1" si="106"/>
        <v>Radius</v>
      </c>
      <c r="BD204" s="112">
        <f t="shared" ca="1" si="107"/>
        <v>0</v>
      </c>
      <c r="BE204" s="111">
        <f t="shared" ca="1" si="108"/>
        <v>-150</v>
      </c>
      <c r="BF204" s="113" t="e">
        <f t="shared" ca="1" si="109"/>
        <v>#VALUE!</v>
      </c>
      <c r="BG204" s="113" t="e">
        <f t="shared" ca="1" si="110"/>
        <v>#VALUE!</v>
      </c>
      <c r="BH204" s="112">
        <f t="shared" ca="1" si="111"/>
        <v>2000</v>
      </c>
      <c r="BI204" s="112">
        <f t="shared" ca="1" si="112"/>
        <v>-150</v>
      </c>
      <c r="BJ204" s="157"/>
      <c r="BK204" s="157"/>
      <c r="BL204" s="158" t="str">
        <f>scriv!AM166</f>
        <v/>
      </c>
      <c r="BM204" s="157"/>
      <c r="BN204" s="157" t="str">
        <f t="shared" si="113"/>
        <v>node</v>
      </c>
      <c r="BO204" s="157"/>
      <c r="BP204" s="159">
        <f t="shared" ca="1" si="114"/>
        <v>0</v>
      </c>
      <c r="BQ204" s="159">
        <f t="shared" ca="1" si="115"/>
        <v>0</v>
      </c>
      <c r="BR204" s="159">
        <f t="shared" si="116"/>
        <v>1</v>
      </c>
      <c r="BS204" s="159" t="str">
        <f t="shared" si="117"/>
        <v>symbol</v>
      </c>
      <c r="BT204" s="157" t="str">
        <f ca="1">IF(scriv!V166&lt;&gt;"",scriv!V166,
IF(E204="",IFERROR(VLOOKUP(BL204,$AH$40:$BT$638,39,FALSE),$BT$36),
$BT$37))</f>
        <v>NodeSquare</v>
      </c>
      <c r="BU204" s="166">
        <f t="shared" ca="1" si="118"/>
        <v>2000</v>
      </c>
      <c r="BV204" s="166">
        <f t="shared" ca="1" si="119"/>
        <v>-150</v>
      </c>
      <c r="BW204" s="166">
        <f t="shared" ca="1" si="120"/>
        <v>0</v>
      </c>
      <c r="BX204" s="166">
        <f t="shared" ca="1" si="121"/>
        <v>0</v>
      </c>
      <c r="BY204" s="180" t="str">
        <f t="shared" si="122"/>
        <v/>
      </c>
      <c r="BZ204" s="180" t="str">
        <f t="shared" si="123"/>
        <v/>
      </c>
      <c r="CA204" s="81" t="str">
        <f>IF(scriv!E166&lt;&gt;"",scriv!E166,"")</f>
        <v/>
      </c>
      <c r="CB204" s="82">
        <f t="shared" si="92"/>
        <v>0</v>
      </c>
      <c r="CC204" s="82">
        <f t="shared" si="124"/>
        <v>0</v>
      </c>
      <c r="CD204" s="82" t="str">
        <f t="shared" si="125"/>
        <v>-</v>
      </c>
      <c r="CE204" s="82" t="str">
        <f t="shared" si="126"/>
        <v>-</v>
      </c>
      <c r="CF204" s="82" t="str">
        <f t="shared" si="127"/>
        <v>-</v>
      </c>
      <c r="CG204" s="82" t="str">
        <f t="shared" si="128"/>
        <v>-</v>
      </c>
      <c r="CH204" s="82" t="str">
        <f t="shared" si="129"/>
        <v>-</v>
      </c>
      <c r="CI204" s="82" t="str">
        <f t="shared" si="130"/>
        <v>-</v>
      </c>
      <c r="CJ204" s="82" t="str">
        <f t="shared" si="131"/>
        <v>-</v>
      </c>
      <c r="CK204" s="82" t="str">
        <f t="shared" si="132"/>
        <v>-</v>
      </c>
    </row>
    <row r="205" spans="1:89" s="82" customFormat="1" ht="18" customHeight="1">
      <c r="A205" s="81" t="str">
        <f>scriv!AL167</f>
        <v/>
      </c>
      <c r="B205" s="81" t="str">
        <f>IF(scriv!D167&lt;&gt;"",scriv!D167,"")</f>
        <v/>
      </c>
      <c r="C205" s="81" t="str">
        <f>IF( scriv!AP167&lt;&gt;"", IF(D205&lt;&gt;"","connection ","")&amp;scriv!AP167,IF(D205&lt;&gt;"","connection",""))</f>
        <v/>
      </c>
      <c r="D205" s="82" t="str">
        <f>scriv!AN167</f>
        <v/>
      </c>
      <c r="E205" s="82" t="str">
        <f>scriv!AO167</f>
        <v/>
      </c>
      <c r="F205" s="156">
        <f>ROW()</f>
        <v>205</v>
      </c>
      <c r="G205" s="288">
        <f>scriv!AC167</f>
        <v>0</v>
      </c>
      <c r="H205" s="288">
        <f>scriv!AD167</f>
        <v>0</v>
      </c>
      <c r="I205" s="81" t="str">
        <f>IF(scriv!AE167&lt;&gt;"",scriv!AE167,J205)</f>
        <v/>
      </c>
      <c r="J205" s="81" t="str">
        <f>IF(scriv!AF167&lt;&gt;"",scriv!AF167,"")</f>
        <v/>
      </c>
      <c r="K205" s="82" t="str">
        <f>IF(scriv!Y167&lt;&gt;"",scriv!Y167,$K$36)</f>
        <v>none</v>
      </c>
      <c r="L205" s="82">
        <f>IF(scriv!Z167&lt;&gt;"",scriv!Z167,$L$36)</f>
        <v>0</v>
      </c>
      <c r="M205" s="82" t="str">
        <f>IF(scriv!AA167&lt;&gt;"",scriv!AA167,$M$36)</f>
        <v>OpenClose</v>
      </c>
      <c r="N205" s="82">
        <f>IF(scriv!AB167&lt;&gt;"",scriv!AB167,$N$36)</f>
        <v>0</v>
      </c>
      <c r="O205" s="119" t="str">
        <f t="shared" si="91"/>
        <v/>
      </c>
      <c r="P205" s="81" t="str">
        <f>IF(scriv!I167&lt;&gt;"",scriv!I167,"")</f>
        <v/>
      </c>
      <c r="Q205" s="81" t="str">
        <f>IF(scriv!J167&lt;&gt;"",scriv!J167,"")</f>
        <v/>
      </c>
      <c r="R205" s="81">
        <f>IF(scriv!K167&lt;&gt;"",scriv!K167,
IF(I205&lt;&gt;"",1,$R$36))</f>
        <v>1</v>
      </c>
      <c r="S205" s="81" t="str">
        <f>IF(scriv!L167&lt;&gt;"",scriv!L167,
IF(scriv!AF167&lt;&gt;"",$S$36,"none"))</f>
        <v>none</v>
      </c>
      <c r="T205" s="81" t="str">
        <f>IF(scriv!Q167&lt;&gt;"",scriv!Q167,"")</f>
        <v/>
      </c>
      <c r="U205" s="81" t="str">
        <f>IF(scriv!R167&lt;&gt;"",scriv!R167,"")</f>
        <v/>
      </c>
      <c r="V205" s="81" t="str">
        <f>IF(scriv!S167&lt;&gt;"",scriv!S167,"")</f>
        <v/>
      </c>
      <c r="W205" s="81" t="str">
        <f>IF(scriv!T167&lt;&gt;"",scriv!T167,"")</f>
        <v/>
      </c>
      <c r="X205" s="81" t="str">
        <f>IF($E205="",
( IF(scriv!AH167&lt;&gt;"", LEFT( scriv!AH167, FIND(",",scriv!AH167)-1) &amp; "=" &amp; $AH205 &amp; RIGHT( scriv!AH167, LEN(scriv!AH167) + 1 - FIND(",",scriv!AH167)),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IF(scriv!AI167&lt;&gt;"", LEFT( scriv!AI167, FIND(",",scriv!AI167)-1) &amp; "=" &amp; $AH205 &amp; RIGHT( scriv!AI167, LEN(scriv!AI167) + 1 - FIND(",",scriv!AI167)),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IF(scriv!AJ167&lt;&gt;"", LEFT( scriv!AJ167, FIND(",",scriv!AJ167)-1) &amp; "=" &amp; $AH205 &amp; RIGHT( scriv!AJ167, LEN(scriv!AJ167) + 1 - FIND(",",scriv!AJ167)),
  IF($Z$36&lt;&gt;"",LEFT( Z$36, FIND(",",Z$36)-1) &amp; "=" &amp; $AH205 &amp; RIGHT( Z$36, LEN(Z$36) + 1 - FIND(",",Z$36)),""))),
IF(scriv!O167&lt;&gt;"", LEFT( scriv!O167, FIND(",",scriv!O167)-1) &amp; "=" &amp; $AH205 &amp; RIGHT( scriv!O167, LEN(scriv!O167) + 1 - FIND(",",scriv!O167)),
LEFT( Z$37, FIND(",",Z$37)-1) &amp; "=" &amp; $AH205 &amp; RIGHT( Z$37, LEN(Z$37) + 1 - FIND(",",Z$37))))</f>
        <v>drawOpen=,1.2</v>
      </c>
      <c r="AA205" s="81" t="str">
        <f>IF($E205="",
( IF(scriv!AK167&lt;&gt;"", LEFT( scriv!AK167, FIND(",",scriv!AK167)-1) &amp; "=" &amp; $AH205 &amp; RIGHT( scriv!AK167, LEN(scriv!AK167) + 1 - FIND(",",scriv!AK167)),
  IF($AA$36&lt;&gt;"",LEFT( AA$36, FIND(",",AA$36)-1) &amp; "=" &amp; $AH205 &amp; RIGHT( AA$36, LEN(AA$36) + 1 - FIND(",",AA$36)),""))),
IF(scriv!P167&lt;&gt;"", LEFT( scriv!P167, FIND(",",scriv!P167)-1) &amp; "=" &amp; $AH205 &amp; RIGHT( scriv!P167, LEN(scriv!P167) + 1 - FIND(",",scriv!P167)),
LEFT( AA$37, FIND(",",AA$37)-1) &amp; "=" &amp; $AH205 &amp; RIGHT( AA$37, LEN(AA$37) + 1 - FIND(",",AA$37))))</f>
        <v>drawClose=,1.2</v>
      </c>
      <c r="AB205" s="167" t="str">
        <f t="shared" si="90"/>
        <v>noTitle</v>
      </c>
      <c r="AC205" s="167"/>
      <c r="AD205" s="45"/>
      <c r="AE205" s="168"/>
      <c r="AF205" s="169">
        <f>IF(D205="",scriv!B167,"")</f>
        <v>0</v>
      </c>
      <c r="AG205" s="170" t="str">
        <f t="shared" si="93"/>
        <v/>
      </c>
      <c r="AH205" s="169" t="str">
        <f t="shared" si="94"/>
        <v/>
      </c>
      <c r="AI205" s="169" t="str">
        <f t="shared" si="95"/>
        <v/>
      </c>
      <c r="AJ205" s="86">
        <f>ROUNDDOWN( (LEN(scriv!B167)+1) / 2, 0 )</f>
        <v>0</v>
      </c>
      <c r="AK205" s="82">
        <f t="shared" si="96"/>
        <v>0</v>
      </c>
      <c r="AL205" s="82" t="str">
        <f t="shared" si="97"/>
        <v>-</v>
      </c>
      <c r="AM205" s="82" t="str">
        <f t="shared" si="98"/>
        <v>-</v>
      </c>
      <c r="AN205" s="82" t="str">
        <f t="shared" si="99"/>
        <v>-</v>
      </c>
      <c r="AO205" s="82" t="str">
        <f t="shared" si="100"/>
        <v>-</v>
      </c>
      <c r="AP205" s="82" t="str">
        <f t="shared" si="101"/>
        <v>-</v>
      </c>
      <c r="AQ205" s="82" t="str">
        <f t="shared" si="102"/>
        <v>-</v>
      </c>
      <c r="AR205" s="82" t="str">
        <f t="shared" si="103"/>
        <v>-</v>
      </c>
      <c r="AT205" s="82">
        <f t="shared" si="104"/>
        <v>2</v>
      </c>
      <c r="AU205" s="82" t="str">
        <f ca="1">IF(    MAX(OFFSET(AL205,0,0,MATCH("-",AL205:AL$638,0))) = 0,"",
IFERROR(MAX(OFFSET(AL205,0,0,MATCH("-",AL205:AL$638,0))),""))</f>
        <v/>
      </c>
      <c r="AV205" s="82" t="str">
        <f ca="1">IF(    MAX(OFFSET(AM205,0,0,MATCH("-",AM205:AM$638,0))) = 0,"",
IFERROR(MAX(OFFSET(AM205,0,0,MATCH("-",AM205:AM$638,0))),""))</f>
        <v/>
      </c>
      <c r="AW205" s="82" t="str">
        <f ca="1">IF(    MAX(OFFSET(AN205,0,0,MATCH("-",AN205:AN$638,0))) = 0,"",
IFERROR(MAX(OFFSET(AN205,0,0,MATCH("-",AN205:AN$638,0))),""))</f>
        <v/>
      </c>
      <c r="AX205" s="82" t="str">
        <f ca="1">IF(    MAX(OFFSET(AO205,0,0,MATCH("-",AO205:AO$638,0))) = 0,"",
IFERROR(MAX(OFFSET(AO205,0,0,MATCH("-",AO205:AO$638,0))),""))</f>
        <v/>
      </c>
      <c r="AY205" s="82" t="str">
        <f ca="1">IF(    MAX(OFFSET(AP205,0,0,MATCH("-",AP205:AP$638,0))) = 0,"",
IFERROR(MAX(OFFSET(AP205,0,0,MATCH("-",AP205:AP$638,0))),""))</f>
        <v/>
      </c>
      <c r="AZ205" s="82" t="str">
        <f ca="1">IF(    MAX(OFFSET(AQ205,0,0,MATCH("-",AQ205:AQ$638,0))) = 0,"",
IFERROR(MAX(OFFSET(AQ205,0,0,MATCH("-",AQ205:AQ$638,0))),""))</f>
        <v/>
      </c>
      <c r="BA205" s="82" t="str">
        <f ca="1">IF(    MAX(OFFSET(AR205,0,0,MATCH("-",AR205:AR$638,0))) = 0,"",
IFERROR(MAX(OFFSET(AR205,0,0,MATCH("-",AR205:AR$638,0))),""))</f>
        <v/>
      </c>
      <c r="BB205" s="112">
        <f t="shared" ca="1" si="105"/>
        <v>-270</v>
      </c>
      <c r="BC205" s="111" t="str">
        <f t="shared" ca="1" si="106"/>
        <v>Radius</v>
      </c>
      <c r="BD205" s="112">
        <f t="shared" ca="1" si="107"/>
        <v>0</v>
      </c>
      <c r="BE205" s="111">
        <f t="shared" ca="1" si="108"/>
        <v>-150</v>
      </c>
      <c r="BF205" s="113" t="e">
        <f t="shared" ca="1" si="109"/>
        <v>#VALUE!</v>
      </c>
      <c r="BG205" s="113" t="e">
        <f t="shared" ca="1" si="110"/>
        <v>#VALUE!</v>
      </c>
      <c r="BH205" s="112">
        <f t="shared" ca="1" si="111"/>
        <v>2000</v>
      </c>
      <c r="BI205" s="112">
        <f t="shared" ca="1" si="112"/>
        <v>-150</v>
      </c>
      <c r="BJ205" s="157"/>
      <c r="BK205" s="157"/>
      <c r="BL205" s="158" t="str">
        <f>scriv!AM167</f>
        <v/>
      </c>
      <c r="BM205" s="157"/>
      <c r="BN205" s="157" t="str">
        <f t="shared" si="113"/>
        <v>node</v>
      </c>
      <c r="BO205" s="157"/>
      <c r="BP205" s="159">
        <f t="shared" ca="1" si="114"/>
        <v>0</v>
      </c>
      <c r="BQ205" s="159">
        <f t="shared" ca="1" si="115"/>
        <v>0</v>
      </c>
      <c r="BR205" s="159">
        <f t="shared" si="116"/>
        <v>1</v>
      </c>
      <c r="BS205" s="159" t="str">
        <f t="shared" si="117"/>
        <v>symbol</v>
      </c>
      <c r="BT205" s="157" t="str">
        <f ca="1">IF(scriv!V167&lt;&gt;"",scriv!V167,
IF(E205="",IFERROR(VLOOKUP(BL205,$AH$40:$BT$638,39,FALSE),$BT$36),
$BT$37))</f>
        <v>NodeSquare</v>
      </c>
      <c r="BU205" s="166">
        <f t="shared" ca="1" si="118"/>
        <v>2000</v>
      </c>
      <c r="BV205" s="166">
        <f t="shared" ca="1" si="119"/>
        <v>-150</v>
      </c>
      <c r="BW205" s="166">
        <f t="shared" ca="1" si="120"/>
        <v>0</v>
      </c>
      <c r="BX205" s="166">
        <f t="shared" ca="1" si="121"/>
        <v>0</v>
      </c>
      <c r="BY205" s="180" t="str">
        <f t="shared" si="122"/>
        <v/>
      </c>
      <c r="BZ205" s="180" t="str">
        <f t="shared" si="123"/>
        <v/>
      </c>
      <c r="CA205" s="81" t="str">
        <f>IF(scriv!E167&lt;&gt;"",scriv!E167,"")</f>
        <v/>
      </c>
      <c r="CB205" s="82">
        <f t="shared" si="92"/>
        <v>0</v>
      </c>
      <c r="CC205" s="82">
        <f t="shared" si="124"/>
        <v>0</v>
      </c>
      <c r="CD205" s="82" t="str">
        <f t="shared" si="125"/>
        <v>-</v>
      </c>
      <c r="CE205" s="82" t="str">
        <f t="shared" si="126"/>
        <v>-</v>
      </c>
      <c r="CF205" s="82" t="str">
        <f t="shared" si="127"/>
        <v>-</v>
      </c>
      <c r="CG205" s="82" t="str">
        <f t="shared" si="128"/>
        <v>-</v>
      </c>
      <c r="CH205" s="82" t="str">
        <f t="shared" si="129"/>
        <v>-</v>
      </c>
      <c r="CI205" s="82" t="str">
        <f t="shared" si="130"/>
        <v>-</v>
      </c>
      <c r="CJ205" s="82" t="str">
        <f t="shared" si="131"/>
        <v>-</v>
      </c>
      <c r="CK205" s="82" t="str">
        <f t="shared" si="132"/>
        <v>-</v>
      </c>
    </row>
    <row r="206" spans="1:89" s="82" customFormat="1" ht="18" customHeight="1">
      <c r="A206" s="81" t="str">
        <f>scriv!AL168</f>
        <v/>
      </c>
      <c r="B206" s="81" t="str">
        <f>IF(scriv!D168&lt;&gt;"",scriv!D168,"")</f>
        <v/>
      </c>
      <c r="C206" s="81" t="str">
        <f>IF( scriv!AP168&lt;&gt;"", IF(D206&lt;&gt;"","connection ","")&amp;scriv!AP168,IF(D206&lt;&gt;"","connection",""))</f>
        <v/>
      </c>
      <c r="D206" s="82" t="str">
        <f>scriv!AN168</f>
        <v/>
      </c>
      <c r="E206" s="82" t="str">
        <f>scriv!AO168</f>
        <v/>
      </c>
      <c r="F206" s="156">
        <f>ROW()</f>
        <v>206</v>
      </c>
      <c r="G206" s="288">
        <f>scriv!AC168</f>
        <v>0</v>
      </c>
      <c r="H206" s="288">
        <f>scriv!AD168</f>
        <v>0</v>
      </c>
      <c r="I206" s="81" t="str">
        <f>IF(scriv!AE168&lt;&gt;"",scriv!AE168,J206)</f>
        <v/>
      </c>
      <c r="J206" s="81" t="str">
        <f>IF(scriv!AF168&lt;&gt;"",scriv!AF168,"")</f>
        <v/>
      </c>
      <c r="K206" s="82" t="str">
        <f>IF(scriv!Y168&lt;&gt;"",scriv!Y168,$K$36)</f>
        <v>none</v>
      </c>
      <c r="L206" s="82">
        <f>IF(scriv!Z168&lt;&gt;"",scriv!Z168,$L$36)</f>
        <v>0</v>
      </c>
      <c r="M206" s="82" t="str">
        <f>IF(scriv!AA168&lt;&gt;"",scriv!AA168,$M$36)</f>
        <v>OpenClose</v>
      </c>
      <c r="N206" s="82">
        <f>IF(scriv!AB168&lt;&gt;"",scriv!AB168,$N$36)</f>
        <v>0</v>
      </c>
      <c r="O206" s="119" t="str">
        <f t="shared" si="91"/>
        <v/>
      </c>
      <c r="P206" s="81" t="str">
        <f>IF(scriv!I168&lt;&gt;"",scriv!I168,"")</f>
        <v/>
      </c>
      <c r="Q206" s="81" t="str">
        <f>IF(scriv!J168&lt;&gt;"",scriv!J168,"")</f>
        <v/>
      </c>
      <c r="R206" s="81">
        <f>IF(scriv!K168&lt;&gt;"",scriv!K168,
IF(I206&lt;&gt;"",1,$R$36))</f>
        <v>1</v>
      </c>
      <c r="S206" s="81" t="str">
        <f>IF(scriv!L168&lt;&gt;"",scriv!L168,
IF(scriv!AF168&lt;&gt;"",$S$36,"none"))</f>
        <v>none</v>
      </c>
      <c r="T206" s="81" t="str">
        <f>IF(scriv!Q168&lt;&gt;"",scriv!Q168,"")</f>
        <v/>
      </c>
      <c r="U206" s="81" t="str">
        <f>IF(scriv!R168&lt;&gt;"",scriv!R168,"")</f>
        <v/>
      </c>
      <c r="V206" s="81" t="str">
        <f>IF(scriv!S168&lt;&gt;"",scriv!S168,"")</f>
        <v/>
      </c>
      <c r="W206" s="81" t="str">
        <f>IF(scriv!T168&lt;&gt;"",scriv!T168,"")</f>
        <v/>
      </c>
      <c r="X206" s="81" t="str">
        <f>IF($E206="",
( IF(scriv!AH168&lt;&gt;"", LEFT( scriv!AH168, FIND(",",scriv!AH168)-1) &amp; "=" &amp; $AH206 &amp; RIGHT( scriv!AH168, LEN(scriv!AH168) + 1 - FIND(",",scriv!AH168)),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IF(scriv!AI168&lt;&gt;"", LEFT( scriv!AI168, FIND(",",scriv!AI168)-1) &amp; "=" &amp; $AH206 &amp; RIGHT( scriv!AI168, LEN(scriv!AI168) + 1 - FIND(",",scriv!AI168)),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IF(scriv!AJ168&lt;&gt;"", LEFT( scriv!AJ168, FIND(",",scriv!AJ168)-1) &amp; "=" &amp; $AH206 &amp; RIGHT( scriv!AJ168, LEN(scriv!AJ168) + 1 - FIND(",",scriv!AJ168)),
  IF($Z$36&lt;&gt;"",LEFT( Z$36, FIND(",",Z$36)-1) &amp; "=" &amp; $AH206 &amp; RIGHT( Z$36, LEN(Z$36) + 1 - FIND(",",Z$36)),""))),
IF(scriv!O168&lt;&gt;"", LEFT( scriv!O168, FIND(",",scriv!O168)-1) &amp; "=" &amp; $AH206 &amp; RIGHT( scriv!O168, LEN(scriv!O168) + 1 - FIND(",",scriv!O168)),
LEFT( Z$37, FIND(",",Z$37)-1) &amp; "=" &amp; $AH206 &amp; RIGHT( Z$37, LEN(Z$37) + 1 - FIND(",",Z$37))))</f>
        <v>drawOpen=,1.2</v>
      </c>
      <c r="AA206" s="81" t="str">
        <f>IF($E206="",
( IF(scriv!AK168&lt;&gt;"", LEFT( scriv!AK168, FIND(",",scriv!AK168)-1) &amp; "=" &amp; $AH206 &amp; RIGHT( scriv!AK168, LEN(scriv!AK168) + 1 - FIND(",",scriv!AK168)),
  IF($AA$36&lt;&gt;"",LEFT( AA$36, FIND(",",AA$36)-1) &amp; "=" &amp; $AH206 &amp; RIGHT( AA$36, LEN(AA$36) + 1 - FIND(",",AA$36)),""))),
IF(scriv!P168&lt;&gt;"", LEFT( scriv!P168, FIND(",",scriv!P168)-1) &amp; "=" &amp; $AH206 &amp; RIGHT( scriv!P168, LEN(scriv!P168) + 1 - FIND(",",scriv!P168)),
LEFT( AA$37, FIND(",",AA$37)-1) &amp; "=" &amp; $AH206 &amp; RIGHT( AA$37, LEN(AA$37) + 1 - FIND(",",AA$37))))</f>
        <v>drawClose=,1.2</v>
      </c>
      <c r="AB206" s="167" t="str">
        <f t="shared" si="90"/>
        <v>noTitle</v>
      </c>
      <c r="AC206" s="167"/>
      <c r="AD206" s="45"/>
      <c r="AE206" s="168"/>
      <c r="AF206" s="169">
        <f>IF(D206="",scriv!B168,"")</f>
        <v>0</v>
      </c>
      <c r="AG206" s="170" t="str">
        <f t="shared" si="93"/>
        <v/>
      </c>
      <c r="AH206" s="169" t="str">
        <f t="shared" si="94"/>
        <v/>
      </c>
      <c r="AI206" s="169" t="str">
        <f t="shared" si="95"/>
        <v/>
      </c>
      <c r="AJ206" s="86">
        <f>ROUNDDOWN( (LEN(scriv!B168)+1) / 2, 0 )</f>
        <v>0</v>
      </c>
      <c r="AK206" s="82">
        <f t="shared" si="96"/>
        <v>0</v>
      </c>
      <c r="AL206" s="82" t="str">
        <f t="shared" si="97"/>
        <v>-</v>
      </c>
      <c r="AM206" s="82" t="str">
        <f t="shared" si="98"/>
        <v>-</v>
      </c>
      <c r="AN206" s="82" t="str">
        <f t="shared" si="99"/>
        <v>-</v>
      </c>
      <c r="AO206" s="82" t="str">
        <f t="shared" si="100"/>
        <v>-</v>
      </c>
      <c r="AP206" s="82" t="str">
        <f t="shared" si="101"/>
        <v>-</v>
      </c>
      <c r="AQ206" s="82" t="str">
        <f t="shared" si="102"/>
        <v>-</v>
      </c>
      <c r="AR206" s="82" t="str">
        <f t="shared" si="103"/>
        <v>-</v>
      </c>
      <c r="AT206" s="82">
        <f t="shared" si="104"/>
        <v>2</v>
      </c>
      <c r="AU206" s="82" t="str">
        <f ca="1">IF(    MAX(OFFSET(AL206,0,0,MATCH("-",AL206:AL$638,0))) = 0,"",
IFERROR(MAX(OFFSET(AL206,0,0,MATCH("-",AL206:AL$638,0))),""))</f>
        <v/>
      </c>
      <c r="AV206" s="82" t="str">
        <f ca="1">IF(    MAX(OFFSET(AM206,0,0,MATCH("-",AM206:AM$638,0))) = 0,"",
IFERROR(MAX(OFFSET(AM206,0,0,MATCH("-",AM206:AM$638,0))),""))</f>
        <v/>
      </c>
      <c r="AW206" s="82" t="str">
        <f ca="1">IF(    MAX(OFFSET(AN206,0,0,MATCH("-",AN206:AN$638,0))) = 0,"",
IFERROR(MAX(OFFSET(AN206,0,0,MATCH("-",AN206:AN$638,0))),""))</f>
        <v/>
      </c>
      <c r="AX206" s="82" t="str">
        <f ca="1">IF(    MAX(OFFSET(AO206,0,0,MATCH("-",AO206:AO$638,0))) = 0,"",
IFERROR(MAX(OFFSET(AO206,0,0,MATCH("-",AO206:AO$638,0))),""))</f>
        <v/>
      </c>
      <c r="AY206" s="82" t="str">
        <f ca="1">IF(    MAX(OFFSET(AP206,0,0,MATCH("-",AP206:AP$638,0))) = 0,"",
IFERROR(MAX(OFFSET(AP206,0,0,MATCH("-",AP206:AP$638,0))),""))</f>
        <v/>
      </c>
      <c r="AZ206" s="82" t="str">
        <f ca="1">IF(    MAX(OFFSET(AQ206,0,0,MATCH("-",AQ206:AQ$638,0))) = 0,"",
IFERROR(MAX(OFFSET(AQ206,0,0,MATCH("-",AQ206:AQ$638,0))),""))</f>
        <v/>
      </c>
      <c r="BA206" s="82" t="str">
        <f ca="1">IF(    MAX(OFFSET(AR206,0,0,MATCH("-",AR206:AR$638,0))) = 0,"",
IFERROR(MAX(OFFSET(AR206,0,0,MATCH("-",AR206:AR$638,0))),""))</f>
        <v/>
      </c>
      <c r="BB206" s="112">
        <f t="shared" ca="1" si="105"/>
        <v>-270</v>
      </c>
      <c r="BC206" s="111" t="str">
        <f t="shared" ca="1" si="106"/>
        <v>Radius</v>
      </c>
      <c r="BD206" s="112">
        <f t="shared" ca="1" si="107"/>
        <v>0</v>
      </c>
      <c r="BE206" s="111">
        <f t="shared" ca="1" si="108"/>
        <v>-150</v>
      </c>
      <c r="BF206" s="113" t="e">
        <f t="shared" ca="1" si="109"/>
        <v>#VALUE!</v>
      </c>
      <c r="BG206" s="113" t="e">
        <f t="shared" ca="1" si="110"/>
        <v>#VALUE!</v>
      </c>
      <c r="BH206" s="112">
        <f t="shared" ca="1" si="111"/>
        <v>2000</v>
      </c>
      <c r="BI206" s="112">
        <f t="shared" ca="1" si="112"/>
        <v>-150</v>
      </c>
      <c r="BJ206" s="157"/>
      <c r="BK206" s="157"/>
      <c r="BL206" s="158" t="str">
        <f>scriv!AM168</f>
        <v/>
      </c>
      <c r="BM206" s="157"/>
      <c r="BN206" s="157" t="str">
        <f t="shared" si="113"/>
        <v>node</v>
      </c>
      <c r="BO206" s="157"/>
      <c r="BP206" s="159">
        <f t="shared" ca="1" si="114"/>
        <v>0</v>
      </c>
      <c r="BQ206" s="159">
        <f t="shared" ca="1" si="115"/>
        <v>0</v>
      </c>
      <c r="BR206" s="159">
        <f t="shared" si="116"/>
        <v>1</v>
      </c>
      <c r="BS206" s="159" t="str">
        <f t="shared" si="117"/>
        <v>symbol</v>
      </c>
      <c r="BT206" s="157" t="str">
        <f ca="1">IF(scriv!V168&lt;&gt;"",scriv!V168,
IF(E206="",IFERROR(VLOOKUP(BL206,$AH$40:$BT$638,39,FALSE),$BT$36),
$BT$37))</f>
        <v>NodeSquare</v>
      </c>
      <c r="BU206" s="166">
        <f t="shared" ca="1" si="118"/>
        <v>2000</v>
      </c>
      <c r="BV206" s="166">
        <f t="shared" ca="1" si="119"/>
        <v>-150</v>
      </c>
      <c r="BW206" s="166">
        <f t="shared" ca="1" si="120"/>
        <v>0</v>
      </c>
      <c r="BX206" s="166">
        <f t="shared" ca="1" si="121"/>
        <v>0</v>
      </c>
      <c r="BY206" s="180" t="str">
        <f t="shared" si="122"/>
        <v/>
      </c>
      <c r="BZ206" s="180" t="str">
        <f t="shared" si="123"/>
        <v/>
      </c>
      <c r="CA206" s="81" t="str">
        <f>IF(scriv!E168&lt;&gt;"",scriv!E168,"")</f>
        <v/>
      </c>
      <c r="CB206" s="82">
        <f t="shared" si="92"/>
        <v>0</v>
      </c>
      <c r="CC206" s="82">
        <f t="shared" si="124"/>
        <v>0</v>
      </c>
      <c r="CD206" s="82" t="str">
        <f t="shared" si="125"/>
        <v>-</v>
      </c>
      <c r="CE206" s="82" t="str">
        <f t="shared" si="126"/>
        <v>-</v>
      </c>
      <c r="CF206" s="82" t="str">
        <f t="shared" si="127"/>
        <v>-</v>
      </c>
      <c r="CG206" s="82" t="str">
        <f t="shared" si="128"/>
        <v>-</v>
      </c>
      <c r="CH206" s="82" t="str">
        <f t="shared" si="129"/>
        <v>-</v>
      </c>
      <c r="CI206" s="82" t="str">
        <f t="shared" si="130"/>
        <v>-</v>
      </c>
      <c r="CJ206" s="82" t="str">
        <f t="shared" si="131"/>
        <v>-</v>
      </c>
      <c r="CK206" s="82" t="str">
        <f t="shared" si="132"/>
        <v>-</v>
      </c>
    </row>
    <row r="207" spans="1:89" s="82" customFormat="1" ht="18" customHeight="1">
      <c r="A207" s="81" t="str">
        <f>scriv!AL169</f>
        <v/>
      </c>
      <c r="B207" s="81" t="str">
        <f>IF(scriv!D169&lt;&gt;"",scriv!D169,"")</f>
        <v/>
      </c>
      <c r="C207" s="81" t="str">
        <f>IF( scriv!AP169&lt;&gt;"", IF(D207&lt;&gt;"","connection ","")&amp;scriv!AP169,IF(D207&lt;&gt;"","connection",""))</f>
        <v/>
      </c>
      <c r="D207" s="82" t="str">
        <f>scriv!AN169</f>
        <v/>
      </c>
      <c r="E207" s="82" t="str">
        <f>scriv!AO169</f>
        <v/>
      </c>
      <c r="F207" s="156">
        <f>ROW()</f>
        <v>207</v>
      </c>
      <c r="G207" s="288">
        <f>scriv!AC169</f>
        <v>0</v>
      </c>
      <c r="H207" s="288">
        <f>scriv!AD169</f>
        <v>0</v>
      </c>
      <c r="I207" s="81" t="str">
        <f>IF(scriv!AE169&lt;&gt;"",scriv!AE169,J207)</f>
        <v/>
      </c>
      <c r="J207" s="81" t="str">
        <f>IF(scriv!AF169&lt;&gt;"",scriv!AF169,"")</f>
        <v/>
      </c>
      <c r="K207" s="82" t="str">
        <f>IF(scriv!Y169&lt;&gt;"",scriv!Y169,$K$36)</f>
        <v>none</v>
      </c>
      <c r="L207" s="82">
        <f>IF(scriv!Z169&lt;&gt;"",scriv!Z169,$L$36)</f>
        <v>0</v>
      </c>
      <c r="M207" s="82" t="str">
        <f>IF(scriv!AA169&lt;&gt;"",scriv!AA169,$M$36)</f>
        <v>OpenClose</v>
      </c>
      <c r="N207" s="82">
        <f>IF(scriv!AB169&lt;&gt;"",scriv!AB169,$N$36)</f>
        <v>0</v>
      </c>
      <c r="O207" s="119" t="str">
        <f t="shared" si="91"/>
        <v/>
      </c>
      <c r="P207" s="81" t="str">
        <f>IF(scriv!I169&lt;&gt;"",scriv!I169,"")</f>
        <v/>
      </c>
      <c r="Q207" s="81" t="str">
        <f>IF(scriv!J169&lt;&gt;"",scriv!J169,"")</f>
        <v/>
      </c>
      <c r="R207" s="81">
        <f>IF(scriv!K169&lt;&gt;"",scriv!K169,
IF(I207&lt;&gt;"",1,$R$36))</f>
        <v>1</v>
      </c>
      <c r="S207" s="81" t="str">
        <f>IF(scriv!L169&lt;&gt;"",scriv!L169,
IF(scriv!AF169&lt;&gt;"",$S$36,"none"))</f>
        <v>none</v>
      </c>
      <c r="T207" s="81" t="str">
        <f>IF(scriv!Q169&lt;&gt;"",scriv!Q169,"")</f>
        <v/>
      </c>
      <c r="U207" s="81" t="str">
        <f>IF(scriv!R169&lt;&gt;"",scriv!R169,"")</f>
        <v/>
      </c>
      <c r="V207" s="81" t="str">
        <f>IF(scriv!S169&lt;&gt;"",scriv!S169,"")</f>
        <v/>
      </c>
      <c r="W207" s="81" t="str">
        <f>IF(scriv!T169&lt;&gt;"",scriv!T169,"")</f>
        <v/>
      </c>
      <c r="X207" s="81" t="str">
        <f>IF($E207="",
( IF(scriv!AH169&lt;&gt;"", LEFT( scriv!AH169, FIND(",",scriv!AH169)-1) &amp; "=" &amp; $AH207 &amp; RIGHT( scriv!AH169, LEN(scriv!AH169) + 1 - FIND(",",scriv!AH169)),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IF(scriv!AI169&lt;&gt;"", LEFT( scriv!AI169, FIND(",",scriv!AI169)-1) &amp; "=" &amp; $AH207 &amp; RIGHT( scriv!AI169, LEN(scriv!AI169) + 1 - FIND(",",scriv!AI169)),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IF(scriv!AJ169&lt;&gt;"", LEFT( scriv!AJ169, FIND(",",scriv!AJ169)-1) &amp; "=" &amp; $AH207 &amp; RIGHT( scriv!AJ169, LEN(scriv!AJ169) + 1 - FIND(",",scriv!AJ169)),
  IF($Z$36&lt;&gt;"",LEFT( Z$36, FIND(",",Z$36)-1) &amp; "=" &amp; $AH207 &amp; RIGHT( Z$36, LEN(Z$36) + 1 - FIND(",",Z$36)),""))),
IF(scriv!O169&lt;&gt;"", LEFT( scriv!O169, FIND(",",scriv!O169)-1) &amp; "=" &amp; $AH207 &amp; RIGHT( scriv!O169, LEN(scriv!O169) + 1 - FIND(",",scriv!O169)),
LEFT( Z$37, FIND(",",Z$37)-1) &amp; "=" &amp; $AH207 &amp; RIGHT( Z$37, LEN(Z$37) + 1 - FIND(",",Z$37))))</f>
        <v>drawOpen=,1.2</v>
      </c>
      <c r="AA207" s="81" t="str">
        <f>IF($E207="",
( IF(scriv!AK169&lt;&gt;"", LEFT( scriv!AK169, FIND(",",scriv!AK169)-1) &amp; "=" &amp; $AH207 &amp; RIGHT( scriv!AK169, LEN(scriv!AK169) + 1 - FIND(",",scriv!AK169)),
  IF($AA$36&lt;&gt;"",LEFT( AA$36, FIND(",",AA$36)-1) &amp; "=" &amp; $AH207 &amp; RIGHT( AA$36, LEN(AA$36) + 1 - FIND(",",AA$36)),""))),
IF(scriv!P169&lt;&gt;"", LEFT( scriv!P169, FIND(",",scriv!P169)-1) &amp; "=" &amp; $AH207 &amp; RIGHT( scriv!P169, LEN(scriv!P169) + 1 - FIND(",",scriv!P169)),
LEFT( AA$37, FIND(",",AA$37)-1) &amp; "=" &amp; $AH207 &amp; RIGHT( AA$37, LEN(AA$37) + 1 - FIND(",",AA$37))))</f>
        <v>drawClose=,1.2</v>
      </c>
      <c r="AB207" s="167" t="str">
        <f t="shared" si="90"/>
        <v>noTitle</v>
      </c>
      <c r="AC207" s="167"/>
      <c r="AD207" s="45"/>
      <c r="AE207" s="168"/>
      <c r="AF207" s="169">
        <f>IF(D207="",scriv!B169,"")</f>
        <v>0</v>
      </c>
      <c r="AG207" s="170" t="str">
        <f t="shared" si="93"/>
        <v/>
      </c>
      <c r="AH207" s="169" t="str">
        <f t="shared" si="94"/>
        <v/>
      </c>
      <c r="AI207" s="169" t="str">
        <f t="shared" si="95"/>
        <v/>
      </c>
      <c r="AJ207" s="86">
        <f>ROUNDDOWN( (LEN(scriv!B169)+1) / 2, 0 )</f>
        <v>0</v>
      </c>
      <c r="AK207" s="82">
        <f t="shared" si="96"/>
        <v>0</v>
      </c>
      <c r="AL207" s="82" t="str">
        <f t="shared" si="97"/>
        <v>-</v>
      </c>
      <c r="AM207" s="82" t="str">
        <f t="shared" si="98"/>
        <v>-</v>
      </c>
      <c r="AN207" s="82" t="str">
        <f t="shared" si="99"/>
        <v>-</v>
      </c>
      <c r="AO207" s="82" t="str">
        <f t="shared" si="100"/>
        <v>-</v>
      </c>
      <c r="AP207" s="82" t="str">
        <f t="shared" si="101"/>
        <v>-</v>
      </c>
      <c r="AQ207" s="82" t="str">
        <f t="shared" si="102"/>
        <v>-</v>
      </c>
      <c r="AR207" s="82" t="str">
        <f t="shared" si="103"/>
        <v>-</v>
      </c>
      <c r="AT207" s="82">
        <f t="shared" si="104"/>
        <v>2</v>
      </c>
      <c r="AU207" s="82" t="str">
        <f ca="1">IF(    MAX(OFFSET(AL207,0,0,MATCH("-",AL207:AL$638,0))) = 0,"",
IFERROR(MAX(OFFSET(AL207,0,0,MATCH("-",AL207:AL$638,0))),""))</f>
        <v/>
      </c>
      <c r="AV207" s="82" t="str">
        <f ca="1">IF(    MAX(OFFSET(AM207,0,0,MATCH("-",AM207:AM$638,0))) = 0,"",
IFERROR(MAX(OFFSET(AM207,0,0,MATCH("-",AM207:AM$638,0))),""))</f>
        <v/>
      </c>
      <c r="AW207" s="82" t="str">
        <f ca="1">IF(    MAX(OFFSET(AN207,0,0,MATCH("-",AN207:AN$638,0))) = 0,"",
IFERROR(MAX(OFFSET(AN207,0,0,MATCH("-",AN207:AN$638,0))),""))</f>
        <v/>
      </c>
      <c r="AX207" s="82" t="str">
        <f ca="1">IF(    MAX(OFFSET(AO207,0,0,MATCH("-",AO207:AO$638,0))) = 0,"",
IFERROR(MAX(OFFSET(AO207,0,0,MATCH("-",AO207:AO$638,0))),""))</f>
        <v/>
      </c>
      <c r="AY207" s="82" t="str">
        <f ca="1">IF(    MAX(OFFSET(AP207,0,0,MATCH("-",AP207:AP$638,0))) = 0,"",
IFERROR(MAX(OFFSET(AP207,0,0,MATCH("-",AP207:AP$638,0))),""))</f>
        <v/>
      </c>
      <c r="AZ207" s="82" t="str">
        <f ca="1">IF(    MAX(OFFSET(AQ207,0,0,MATCH("-",AQ207:AQ$638,0))) = 0,"",
IFERROR(MAX(OFFSET(AQ207,0,0,MATCH("-",AQ207:AQ$638,0))),""))</f>
        <v/>
      </c>
      <c r="BA207" s="82" t="str">
        <f ca="1">IF(    MAX(OFFSET(AR207,0,0,MATCH("-",AR207:AR$638,0))) = 0,"",
IFERROR(MAX(OFFSET(AR207,0,0,MATCH("-",AR207:AR$638,0))),""))</f>
        <v/>
      </c>
      <c r="BB207" s="112">
        <f t="shared" ca="1" si="105"/>
        <v>-270</v>
      </c>
      <c r="BC207" s="111" t="str">
        <f t="shared" ca="1" si="106"/>
        <v>Radius</v>
      </c>
      <c r="BD207" s="112">
        <f t="shared" ca="1" si="107"/>
        <v>0</v>
      </c>
      <c r="BE207" s="111">
        <f t="shared" ca="1" si="108"/>
        <v>-150</v>
      </c>
      <c r="BF207" s="113" t="e">
        <f t="shared" ca="1" si="109"/>
        <v>#VALUE!</v>
      </c>
      <c r="BG207" s="113" t="e">
        <f t="shared" ca="1" si="110"/>
        <v>#VALUE!</v>
      </c>
      <c r="BH207" s="112">
        <f t="shared" ca="1" si="111"/>
        <v>2000</v>
      </c>
      <c r="BI207" s="112">
        <f t="shared" ca="1" si="112"/>
        <v>-150</v>
      </c>
      <c r="BJ207" s="157"/>
      <c r="BK207" s="157"/>
      <c r="BL207" s="158" t="str">
        <f>scriv!AM169</f>
        <v/>
      </c>
      <c r="BM207" s="157"/>
      <c r="BN207" s="157" t="str">
        <f t="shared" si="113"/>
        <v>node</v>
      </c>
      <c r="BO207" s="157"/>
      <c r="BP207" s="159">
        <f t="shared" ca="1" si="114"/>
        <v>0</v>
      </c>
      <c r="BQ207" s="159">
        <f t="shared" ca="1" si="115"/>
        <v>0</v>
      </c>
      <c r="BR207" s="159">
        <f t="shared" si="116"/>
        <v>1</v>
      </c>
      <c r="BS207" s="159" t="str">
        <f t="shared" si="117"/>
        <v>symbol</v>
      </c>
      <c r="BT207" s="157" t="str">
        <f ca="1">IF(scriv!V169&lt;&gt;"",scriv!V169,
IF(E207="",IFERROR(VLOOKUP(BL207,$AH$40:$BT$638,39,FALSE),$BT$36),
$BT$37))</f>
        <v>NodeSquare</v>
      </c>
      <c r="BU207" s="166">
        <f t="shared" ca="1" si="118"/>
        <v>2000</v>
      </c>
      <c r="BV207" s="166">
        <f t="shared" ca="1" si="119"/>
        <v>-150</v>
      </c>
      <c r="BW207" s="166">
        <f t="shared" ca="1" si="120"/>
        <v>0</v>
      </c>
      <c r="BX207" s="166">
        <f t="shared" ca="1" si="121"/>
        <v>0</v>
      </c>
      <c r="BY207" s="180" t="str">
        <f t="shared" si="122"/>
        <v/>
      </c>
      <c r="BZ207" s="180" t="str">
        <f t="shared" si="123"/>
        <v/>
      </c>
      <c r="CA207" s="81" t="str">
        <f>IF(scriv!E169&lt;&gt;"",scriv!E169,"")</f>
        <v/>
      </c>
      <c r="CB207" s="82">
        <f t="shared" si="92"/>
        <v>0</v>
      </c>
      <c r="CC207" s="82">
        <f t="shared" si="124"/>
        <v>0</v>
      </c>
      <c r="CD207" s="82" t="str">
        <f t="shared" si="125"/>
        <v>-</v>
      </c>
      <c r="CE207" s="82" t="str">
        <f t="shared" si="126"/>
        <v>-</v>
      </c>
      <c r="CF207" s="82" t="str">
        <f t="shared" si="127"/>
        <v>-</v>
      </c>
      <c r="CG207" s="82" t="str">
        <f t="shared" si="128"/>
        <v>-</v>
      </c>
      <c r="CH207" s="82" t="str">
        <f t="shared" si="129"/>
        <v>-</v>
      </c>
      <c r="CI207" s="82" t="str">
        <f t="shared" si="130"/>
        <v>-</v>
      </c>
      <c r="CJ207" s="82" t="str">
        <f t="shared" si="131"/>
        <v>-</v>
      </c>
      <c r="CK207" s="82" t="str">
        <f t="shared" si="132"/>
        <v>-</v>
      </c>
    </row>
    <row r="208" spans="1:89" s="82" customFormat="1" ht="18" customHeight="1">
      <c r="A208" s="81" t="str">
        <f>scriv!AL170</f>
        <v/>
      </c>
      <c r="B208" s="81" t="str">
        <f>IF(scriv!D170&lt;&gt;"",scriv!D170,"")</f>
        <v/>
      </c>
      <c r="C208" s="81" t="str">
        <f>IF( scriv!AP170&lt;&gt;"", IF(D208&lt;&gt;"","connection ","")&amp;scriv!AP170,IF(D208&lt;&gt;"","connection",""))</f>
        <v/>
      </c>
      <c r="D208" s="82" t="str">
        <f>scriv!AN170</f>
        <v/>
      </c>
      <c r="E208" s="82" t="str">
        <f>scriv!AO170</f>
        <v/>
      </c>
      <c r="F208" s="156">
        <f>ROW()</f>
        <v>208</v>
      </c>
      <c r="G208" s="288">
        <f>scriv!AC170</f>
        <v>0</v>
      </c>
      <c r="H208" s="288">
        <f>scriv!AD170</f>
        <v>0</v>
      </c>
      <c r="I208" s="81" t="str">
        <f>IF(scriv!AE170&lt;&gt;"",scriv!AE170,J208)</f>
        <v/>
      </c>
      <c r="J208" s="81" t="str">
        <f>IF(scriv!AF170&lt;&gt;"",scriv!AF170,"")</f>
        <v/>
      </c>
      <c r="K208" s="82" t="str">
        <f>IF(scriv!Y170&lt;&gt;"",scriv!Y170,$K$36)</f>
        <v>none</v>
      </c>
      <c r="L208" s="82">
        <f>IF(scriv!Z170&lt;&gt;"",scriv!Z170,$L$36)</f>
        <v>0</v>
      </c>
      <c r="M208" s="82" t="str">
        <f>IF(scriv!AA170&lt;&gt;"",scriv!AA170,$M$36)</f>
        <v>OpenClose</v>
      </c>
      <c r="N208" s="82">
        <f>IF(scriv!AB170&lt;&gt;"",scriv!AB170,$N$36)</f>
        <v>0</v>
      </c>
      <c r="O208" s="119" t="str">
        <f t="shared" si="91"/>
        <v/>
      </c>
      <c r="P208" s="81" t="str">
        <f>IF(scriv!I170&lt;&gt;"",scriv!I170,"")</f>
        <v/>
      </c>
      <c r="Q208" s="81" t="str">
        <f>IF(scriv!J170&lt;&gt;"",scriv!J170,"")</f>
        <v/>
      </c>
      <c r="R208" s="81">
        <f>IF(scriv!K170&lt;&gt;"",scriv!K170,
IF(I208&lt;&gt;"",1,$R$36))</f>
        <v>1</v>
      </c>
      <c r="S208" s="81" t="str">
        <f>IF(scriv!L170&lt;&gt;"",scriv!L170,
IF(scriv!AF170&lt;&gt;"",$S$36,"none"))</f>
        <v>none</v>
      </c>
      <c r="T208" s="81" t="str">
        <f>IF(scriv!Q170&lt;&gt;"",scriv!Q170,"")</f>
        <v/>
      </c>
      <c r="U208" s="81" t="str">
        <f>IF(scriv!R170&lt;&gt;"",scriv!R170,"")</f>
        <v/>
      </c>
      <c r="V208" s="81" t="str">
        <f>IF(scriv!S170&lt;&gt;"",scriv!S170,"")</f>
        <v/>
      </c>
      <c r="W208" s="81" t="str">
        <f>IF(scriv!T170&lt;&gt;"",scriv!T170,"")</f>
        <v/>
      </c>
      <c r="X208" s="81" t="str">
        <f>IF($E208="",
( IF(scriv!AH170&lt;&gt;"", LEFT( scriv!AH170, FIND(",",scriv!AH170)-1) &amp; "=" &amp; $AH208 &amp; RIGHT( scriv!AH170, LEN(scriv!AH170) + 1 - FIND(",",scriv!AH170)),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IF(scriv!AI170&lt;&gt;"", LEFT( scriv!AI170, FIND(",",scriv!AI170)-1) &amp; "=" &amp; $AH208 &amp; RIGHT( scriv!AI170, LEN(scriv!AI170) + 1 - FIND(",",scriv!AI170)),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IF(scriv!AJ170&lt;&gt;"", LEFT( scriv!AJ170, FIND(",",scriv!AJ170)-1) &amp; "=" &amp; $AH208 &amp; RIGHT( scriv!AJ170, LEN(scriv!AJ170) + 1 - FIND(",",scriv!AJ170)),
  IF($Z$36&lt;&gt;"",LEFT( Z$36, FIND(",",Z$36)-1) &amp; "=" &amp; $AH208 &amp; RIGHT( Z$36, LEN(Z$36) + 1 - FIND(",",Z$36)),""))),
IF(scriv!O170&lt;&gt;"", LEFT( scriv!O170, FIND(",",scriv!O170)-1) &amp; "=" &amp; $AH208 &amp; RIGHT( scriv!O170, LEN(scriv!O170) + 1 - FIND(",",scriv!O170)),
LEFT( Z$37, FIND(",",Z$37)-1) &amp; "=" &amp; $AH208 &amp; RIGHT( Z$37, LEN(Z$37) + 1 - FIND(",",Z$37))))</f>
        <v>drawOpen=,1.2</v>
      </c>
      <c r="AA208" s="81" t="str">
        <f>IF($E208="",
( IF(scriv!AK170&lt;&gt;"", LEFT( scriv!AK170, FIND(",",scriv!AK170)-1) &amp; "=" &amp; $AH208 &amp; RIGHT( scriv!AK170, LEN(scriv!AK170) + 1 - FIND(",",scriv!AK170)),
  IF($AA$36&lt;&gt;"",LEFT( AA$36, FIND(",",AA$36)-1) &amp; "=" &amp; $AH208 &amp; RIGHT( AA$36, LEN(AA$36) + 1 - FIND(",",AA$36)),""))),
IF(scriv!P170&lt;&gt;"", LEFT( scriv!P170, FIND(",",scriv!P170)-1) &amp; "=" &amp; $AH208 &amp; RIGHT( scriv!P170, LEN(scriv!P170) + 1 - FIND(",",scriv!P170)),
LEFT( AA$37, FIND(",",AA$37)-1) &amp; "=" &amp; $AH208 &amp; RIGHT( AA$37, LEN(AA$37) + 1 - FIND(",",AA$37))))</f>
        <v>drawClose=,1.2</v>
      </c>
      <c r="AB208" s="167" t="str">
        <f t="shared" si="90"/>
        <v>noTitle</v>
      </c>
      <c r="AC208" s="167"/>
      <c r="AD208" s="45"/>
      <c r="AE208" s="168"/>
      <c r="AF208" s="169">
        <f>IF(D208="",scriv!B170,"")</f>
        <v>0</v>
      </c>
      <c r="AG208" s="170" t="str">
        <f t="shared" si="93"/>
        <v/>
      </c>
      <c r="AH208" s="169" t="str">
        <f t="shared" si="94"/>
        <v/>
      </c>
      <c r="AI208" s="169" t="str">
        <f t="shared" si="95"/>
        <v/>
      </c>
      <c r="AJ208" s="86">
        <f>ROUNDDOWN( (LEN(scriv!B170)+1) / 2, 0 )</f>
        <v>0</v>
      </c>
      <c r="AK208" s="82">
        <f t="shared" si="96"/>
        <v>0</v>
      </c>
      <c r="AL208" s="82" t="str">
        <f t="shared" si="97"/>
        <v>-</v>
      </c>
      <c r="AM208" s="82" t="str">
        <f t="shared" si="98"/>
        <v>-</v>
      </c>
      <c r="AN208" s="82" t="str">
        <f t="shared" si="99"/>
        <v>-</v>
      </c>
      <c r="AO208" s="82" t="str">
        <f t="shared" si="100"/>
        <v>-</v>
      </c>
      <c r="AP208" s="82" t="str">
        <f t="shared" si="101"/>
        <v>-</v>
      </c>
      <c r="AQ208" s="82" t="str">
        <f t="shared" si="102"/>
        <v>-</v>
      </c>
      <c r="AR208" s="82" t="str">
        <f t="shared" si="103"/>
        <v>-</v>
      </c>
      <c r="AT208" s="82">
        <f t="shared" si="104"/>
        <v>2</v>
      </c>
      <c r="AU208" s="82" t="str">
        <f ca="1">IF(    MAX(OFFSET(AL208,0,0,MATCH("-",AL208:AL$638,0))) = 0,"",
IFERROR(MAX(OFFSET(AL208,0,0,MATCH("-",AL208:AL$638,0))),""))</f>
        <v/>
      </c>
      <c r="AV208" s="82" t="str">
        <f ca="1">IF(    MAX(OFFSET(AM208,0,0,MATCH("-",AM208:AM$638,0))) = 0,"",
IFERROR(MAX(OFFSET(AM208,0,0,MATCH("-",AM208:AM$638,0))),""))</f>
        <v/>
      </c>
      <c r="AW208" s="82" t="str">
        <f ca="1">IF(    MAX(OFFSET(AN208,0,0,MATCH("-",AN208:AN$638,0))) = 0,"",
IFERROR(MAX(OFFSET(AN208,0,0,MATCH("-",AN208:AN$638,0))),""))</f>
        <v/>
      </c>
      <c r="AX208" s="82" t="str">
        <f ca="1">IF(    MAX(OFFSET(AO208,0,0,MATCH("-",AO208:AO$638,0))) = 0,"",
IFERROR(MAX(OFFSET(AO208,0,0,MATCH("-",AO208:AO$638,0))),""))</f>
        <v/>
      </c>
      <c r="AY208" s="82" t="str">
        <f ca="1">IF(    MAX(OFFSET(AP208,0,0,MATCH("-",AP208:AP$638,0))) = 0,"",
IFERROR(MAX(OFFSET(AP208,0,0,MATCH("-",AP208:AP$638,0))),""))</f>
        <v/>
      </c>
      <c r="AZ208" s="82" t="str">
        <f ca="1">IF(    MAX(OFFSET(AQ208,0,0,MATCH("-",AQ208:AQ$638,0))) = 0,"",
IFERROR(MAX(OFFSET(AQ208,0,0,MATCH("-",AQ208:AQ$638,0))),""))</f>
        <v/>
      </c>
      <c r="BA208" s="82" t="str">
        <f ca="1">IF(    MAX(OFFSET(AR208,0,0,MATCH("-",AR208:AR$638,0))) = 0,"",
IFERROR(MAX(OFFSET(AR208,0,0,MATCH("-",AR208:AR$638,0))),""))</f>
        <v/>
      </c>
      <c r="BB208" s="112">
        <f t="shared" ca="1" si="105"/>
        <v>-270</v>
      </c>
      <c r="BC208" s="111" t="str">
        <f t="shared" ca="1" si="106"/>
        <v>Radius</v>
      </c>
      <c r="BD208" s="112">
        <f t="shared" ca="1" si="107"/>
        <v>0</v>
      </c>
      <c r="BE208" s="111">
        <f t="shared" ca="1" si="108"/>
        <v>-150</v>
      </c>
      <c r="BF208" s="113" t="e">
        <f t="shared" ca="1" si="109"/>
        <v>#VALUE!</v>
      </c>
      <c r="BG208" s="113" t="e">
        <f t="shared" ca="1" si="110"/>
        <v>#VALUE!</v>
      </c>
      <c r="BH208" s="112">
        <f t="shared" ca="1" si="111"/>
        <v>2000</v>
      </c>
      <c r="BI208" s="112">
        <f t="shared" ca="1" si="112"/>
        <v>-150</v>
      </c>
      <c r="BJ208" s="157"/>
      <c r="BK208" s="157"/>
      <c r="BL208" s="158" t="str">
        <f>scriv!AM170</f>
        <v/>
      </c>
      <c r="BM208" s="157"/>
      <c r="BN208" s="157" t="str">
        <f t="shared" si="113"/>
        <v>node</v>
      </c>
      <c r="BO208" s="157"/>
      <c r="BP208" s="159">
        <f t="shared" ca="1" si="114"/>
        <v>0</v>
      </c>
      <c r="BQ208" s="159">
        <f t="shared" ca="1" si="115"/>
        <v>0</v>
      </c>
      <c r="BR208" s="159">
        <f t="shared" si="116"/>
        <v>1</v>
      </c>
      <c r="BS208" s="159" t="str">
        <f t="shared" si="117"/>
        <v>symbol</v>
      </c>
      <c r="BT208" s="157" t="str">
        <f ca="1">IF(scriv!V170&lt;&gt;"",scriv!V170,
IF(E208="",IFERROR(VLOOKUP(BL208,$AH$40:$BT$638,39,FALSE),$BT$36),
$BT$37))</f>
        <v>NodeSquare</v>
      </c>
      <c r="BU208" s="166">
        <f t="shared" ca="1" si="118"/>
        <v>2000</v>
      </c>
      <c r="BV208" s="166">
        <f t="shared" ca="1" si="119"/>
        <v>-150</v>
      </c>
      <c r="BW208" s="166">
        <f t="shared" ca="1" si="120"/>
        <v>0</v>
      </c>
      <c r="BX208" s="166">
        <f t="shared" ca="1" si="121"/>
        <v>0</v>
      </c>
      <c r="BY208" s="180" t="str">
        <f t="shared" si="122"/>
        <v/>
      </c>
      <c r="BZ208" s="180" t="str">
        <f t="shared" si="123"/>
        <v/>
      </c>
      <c r="CA208" s="81" t="str">
        <f>IF(scriv!E170&lt;&gt;"",scriv!E170,"")</f>
        <v/>
      </c>
      <c r="CB208" s="82">
        <f t="shared" si="92"/>
        <v>0</v>
      </c>
      <c r="CC208" s="82">
        <f t="shared" si="124"/>
        <v>0</v>
      </c>
      <c r="CD208" s="82" t="str">
        <f t="shared" si="125"/>
        <v>-</v>
      </c>
      <c r="CE208" s="82" t="str">
        <f t="shared" si="126"/>
        <v>-</v>
      </c>
      <c r="CF208" s="82" t="str">
        <f t="shared" si="127"/>
        <v>-</v>
      </c>
      <c r="CG208" s="82" t="str">
        <f t="shared" si="128"/>
        <v>-</v>
      </c>
      <c r="CH208" s="82" t="str">
        <f t="shared" si="129"/>
        <v>-</v>
      </c>
      <c r="CI208" s="82" t="str">
        <f t="shared" si="130"/>
        <v>-</v>
      </c>
      <c r="CJ208" s="82" t="str">
        <f t="shared" si="131"/>
        <v>-</v>
      </c>
      <c r="CK208" s="82" t="str">
        <f t="shared" si="132"/>
        <v>-</v>
      </c>
    </row>
    <row r="209" spans="1:89" s="82" customFormat="1" ht="18" customHeight="1">
      <c r="A209" s="81" t="str">
        <f>scriv!AL171</f>
        <v/>
      </c>
      <c r="B209" s="81" t="str">
        <f>IF(scriv!D171&lt;&gt;"",scriv!D171,"")</f>
        <v/>
      </c>
      <c r="C209" s="81" t="str">
        <f>IF( scriv!AP171&lt;&gt;"", IF(D209&lt;&gt;"","connection ","")&amp;scriv!AP171,IF(D209&lt;&gt;"","connection",""))</f>
        <v/>
      </c>
      <c r="D209" s="82" t="str">
        <f>scriv!AN171</f>
        <v/>
      </c>
      <c r="E209" s="82" t="str">
        <f>scriv!AO171</f>
        <v/>
      </c>
      <c r="F209" s="156">
        <f>ROW()</f>
        <v>209</v>
      </c>
      <c r="G209" s="288">
        <f>scriv!AC171</f>
        <v>0</v>
      </c>
      <c r="H209" s="288">
        <f>scriv!AD171</f>
        <v>0</v>
      </c>
      <c r="I209" s="81" t="str">
        <f>IF(scriv!AE171&lt;&gt;"",scriv!AE171,J209)</f>
        <v/>
      </c>
      <c r="J209" s="81" t="str">
        <f>IF(scriv!AF171&lt;&gt;"",scriv!AF171,"")</f>
        <v/>
      </c>
      <c r="K209" s="82" t="str">
        <f>IF(scriv!Y171&lt;&gt;"",scriv!Y171,$K$36)</f>
        <v>none</v>
      </c>
      <c r="L209" s="82">
        <f>IF(scriv!Z171&lt;&gt;"",scriv!Z171,$L$36)</f>
        <v>0</v>
      </c>
      <c r="M209" s="82" t="str">
        <f>IF(scriv!AA171&lt;&gt;"",scriv!AA171,$M$36)</f>
        <v>OpenClose</v>
      </c>
      <c r="N209" s="82">
        <f>IF(scriv!AB171&lt;&gt;"",scriv!AB171,$N$36)</f>
        <v>0</v>
      </c>
      <c r="O209" s="119" t="str">
        <f t="shared" si="91"/>
        <v/>
      </c>
      <c r="P209" s="81" t="str">
        <f>IF(scriv!I171&lt;&gt;"",scriv!I171,"")</f>
        <v/>
      </c>
      <c r="Q209" s="81" t="str">
        <f>IF(scriv!J171&lt;&gt;"",scriv!J171,"")</f>
        <v/>
      </c>
      <c r="R209" s="81">
        <f>IF(scriv!K171&lt;&gt;"",scriv!K171,
IF(I209&lt;&gt;"",1,$R$36))</f>
        <v>1</v>
      </c>
      <c r="S209" s="81" t="str">
        <f>IF(scriv!L171&lt;&gt;"",scriv!L171,
IF(scriv!AF171&lt;&gt;"",$S$36,"none"))</f>
        <v>none</v>
      </c>
      <c r="T209" s="81" t="str">
        <f>IF(scriv!Q171&lt;&gt;"",scriv!Q171,"")</f>
        <v/>
      </c>
      <c r="U209" s="81" t="str">
        <f>IF(scriv!R171&lt;&gt;"",scriv!R171,"")</f>
        <v/>
      </c>
      <c r="V209" s="81" t="str">
        <f>IF(scriv!S171&lt;&gt;"",scriv!S171,"")</f>
        <v/>
      </c>
      <c r="W209" s="81" t="str">
        <f>IF(scriv!T171&lt;&gt;"",scriv!T171,"")</f>
        <v/>
      </c>
      <c r="X209" s="81" t="str">
        <f>IF($E209="",
( IF(scriv!AH171&lt;&gt;"", LEFT( scriv!AH171, FIND(",",scriv!AH171)-1) &amp; "=" &amp; $AH209 &amp; RIGHT( scriv!AH171, LEN(scriv!AH171) + 1 - FIND(",",scriv!AH171)),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IF(scriv!AI171&lt;&gt;"", LEFT( scriv!AI171, FIND(",",scriv!AI171)-1) &amp; "=" &amp; $AH209 &amp; RIGHT( scriv!AI171, LEN(scriv!AI171) + 1 - FIND(",",scriv!AI171)),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IF(scriv!AJ171&lt;&gt;"", LEFT( scriv!AJ171, FIND(",",scriv!AJ171)-1) &amp; "=" &amp; $AH209 &amp; RIGHT( scriv!AJ171, LEN(scriv!AJ171) + 1 - FIND(",",scriv!AJ171)),
  IF($Z$36&lt;&gt;"",LEFT( Z$36, FIND(",",Z$36)-1) &amp; "=" &amp; $AH209 &amp; RIGHT( Z$36, LEN(Z$36) + 1 - FIND(",",Z$36)),""))),
IF(scriv!O171&lt;&gt;"", LEFT( scriv!O171, FIND(",",scriv!O171)-1) &amp; "=" &amp; $AH209 &amp; RIGHT( scriv!O171, LEN(scriv!O171) + 1 - FIND(",",scriv!O171)),
LEFT( Z$37, FIND(",",Z$37)-1) &amp; "=" &amp; $AH209 &amp; RIGHT( Z$37, LEN(Z$37) + 1 - FIND(",",Z$37))))</f>
        <v>drawOpen=,1.2</v>
      </c>
      <c r="AA209" s="81" t="str">
        <f>IF($E209="",
( IF(scriv!AK171&lt;&gt;"", LEFT( scriv!AK171, FIND(",",scriv!AK171)-1) &amp; "=" &amp; $AH209 &amp; RIGHT( scriv!AK171, LEN(scriv!AK171) + 1 - FIND(",",scriv!AK171)),
  IF($AA$36&lt;&gt;"",LEFT( AA$36, FIND(",",AA$36)-1) &amp; "=" &amp; $AH209 &amp; RIGHT( AA$36, LEN(AA$36) + 1 - FIND(",",AA$36)),""))),
IF(scriv!P171&lt;&gt;"", LEFT( scriv!P171, FIND(",",scriv!P171)-1) &amp; "=" &amp; $AH209 &amp; RIGHT( scriv!P171, LEN(scriv!P171) + 1 - FIND(",",scriv!P171)),
LEFT( AA$37, FIND(",",AA$37)-1) &amp; "=" &amp; $AH209 &amp; RIGHT( AA$37, LEN(AA$37) + 1 - FIND(",",AA$37))))</f>
        <v>drawClose=,1.2</v>
      </c>
      <c r="AB209" s="167" t="str">
        <f t="shared" si="90"/>
        <v>noTitle</v>
      </c>
      <c r="AC209" s="167"/>
      <c r="AD209" s="45"/>
      <c r="AE209" s="168"/>
      <c r="AF209" s="169">
        <f>IF(D209="",scriv!B171,"")</f>
        <v>0</v>
      </c>
      <c r="AG209" s="170" t="str">
        <f t="shared" si="93"/>
        <v/>
      </c>
      <c r="AH209" s="169" t="str">
        <f t="shared" si="94"/>
        <v/>
      </c>
      <c r="AI209" s="169" t="str">
        <f t="shared" si="95"/>
        <v/>
      </c>
      <c r="AJ209" s="86">
        <f>ROUNDDOWN( (LEN(scriv!B171)+1) / 2, 0 )</f>
        <v>0</v>
      </c>
      <c r="AK209" s="82">
        <f t="shared" si="96"/>
        <v>0</v>
      </c>
      <c r="AL209" s="82" t="str">
        <f t="shared" si="97"/>
        <v>-</v>
      </c>
      <c r="AM209" s="82" t="str">
        <f t="shared" si="98"/>
        <v>-</v>
      </c>
      <c r="AN209" s="82" t="str">
        <f t="shared" si="99"/>
        <v>-</v>
      </c>
      <c r="AO209" s="82" t="str">
        <f t="shared" si="100"/>
        <v>-</v>
      </c>
      <c r="AP209" s="82" t="str">
        <f t="shared" si="101"/>
        <v>-</v>
      </c>
      <c r="AQ209" s="82" t="str">
        <f t="shared" si="102"/>
        <v>-</v>
      </c>
      <c r="AR209" s="82" t="str">
        <f t="shared" si="103"/>
        <v>-</v>
      </c>
      <c r="AT209" s="82">
        <f t="shared" si="104"/>
        <v>2</v>
      </c>
      <c r="AU209" s="82" t="str">
        <f ca="1">IF(    MAX(OFFSET(AL209,0,0,MATCH("-",AL209:AL$638,0))) = 0,"",
IFERROR(MAX(OFFSET(AL209,0,0,MATCH("-",AL209:AL$638,0))),""))</f>
        <v/>
      </c>
      <c r="AV209" s="82" t="str">
        <f ca="1">IF(    MAX(OFFSET(AM209,0,0,MATCH("-",AM209:AM$638,0))) = 0,"",
IFERROR(MAX(OFFSET(AM209,0,0,MATCH("-",AM209:AM$638,0))),""))</f>
        <v/>
      </c>
      <c r="AW209" s="82" t="str">
        <f ca="1">IF(    MAX(OFFSET(AN209,0,0,MATCH("-",AN209:AN$638,0))) = 0,"",
IFERROR(MAX(OFFSET(AN209,0,0,MATCH("-",AN209:AN$638,0))),""))</f>
        <v/>
      </c>
      <c r="AX209" s="82" t="str">
        <f ca="1">IF(    MAX(OFFSET(AO209,0,0,MATCH("-",AO209:AO$638,0))) = 0,"",
IFERROR(MAX(OFFSET(AO209,0,0,MATCH("-",AO209:AO$638,0))),""))</f>
        <v/>
      </c>
      <c r="AY209" s="82" t="str">
        <f ca="1">IF(    MAX(OFFSET(AP209,0,0,MATCH("-",AP209:AP$638,0))) = 0,"",
IFERROR(MAX(OFFSET(AP209,0,0,MATCH("-",AP209:AP$638,0))),""))</f>
        <v/>
      </c>
      <c r="AZ209" s="82" t="str">
        <f ca="1">IF(    MAX(OFFSET(AQ209,0,0,MATCH("-",AQ209:AQ$638,0))) = 0,"",
IFERROR(MAX(OFFSET(AQ209,0,0,MATCH("-",AQ209:AQ$638,0))),""))</f>
        <v/>
      </c>
      <c r="BA209" s="82" t="str">
        <f ca="1">IF(    MAX(OFFSET(AR209,0,0,MATCH("-",AR209:AR$638,0))) = 0,"",
IFERROR(MAX(OFFSET(AR209,0,0,MATCH("-",AR209:AR$638,0))),""))</f>
        <v/>
      </c>
      <c r="BB209" s="112">
        <f t="shared" ca="1" si="105"/>
        <v>-270</v>
      </c>
      <c r="BC209" s="111" t="str">
        <f t="shared" ca="1" si="106"/>
        <v>Radius</v>
      </c>
      <c r="BD209" s="112">
        <f t="shared" ca="1" si="107"/>
        <v>0</v>
      </c>
      <c r="BE209" s="111">
        <f t="shared" ca="1" si="108"/>
        <v>-150</v>
      </c>
      <c r="BF209" s="113" t="e">
        <f t="shared" ca="1" si="109"/>
        <v>#VALUE!</v>
      </c>
      <c r="BG209" s="113" t="e">
        <f t="shared" ca="1" si="110"/>
        <v>#VALUE!</v>
      </c>
      <c r="BH209" s="112">
        <f t="shared" ca="1" si="111"/>
        <v>2000</v>
      </c>
      <c r="BI209" s="112">
        <f t="shared" ca="1" si="112"/>
        <v>-150</v>
      </c>
      <c r="BJ209" s="157"/>
      <c r="BK209" s="157"/>
      <c r="BL209" s="158" t="str">
        <f>scriv!AM171</f>
        <v/>
      </c>
      <c r="BM209" s="157"/>
      <c r="BN209" s="157" t="str">
        <f t="shared" si="113"/>
        <v>node</v>
      </c>
      <c r="BO209" s="157"/>
      <c r="BP209" s="159">
        <f t="shared" ca="1" si="114"/>
        <v>0</v>
      </c>
      <c r="BQ209" s="159">
        <f t="shared" ca="1" si="115"/>
        <v>0</v>
      </c>
      <c r="BR209" s="159">
        <f t="shared" si="116"/>
        <v>1</v>
      </c>
      <c r="BS209" s="159" t="str">
        <f t="shared" si="117"/>
        <v>symbol</v>
      </c>
      <c r="BT209" s="157" t="str">
        <f ca="1">IF(scriv!V171&lt;&gt;"",scriv!V171,
IF(E209="",IFERROR(VLOOKUP(BL209,$AH$40:$BT$638,39,FALSE),$BT$36),
$BT$37))</f>
        <v>NodeSquare</v>
      </c>
      <c r="BU209" s="166">
        <f t="shared" ca="1" si="118"/>
        <v>2000</v>
      </c>
      <c r="BV209" s="166">
        <f t="shared" ca="1" si="119"/>
        <v>-150</v>
      </c>
      <c r="BW209" s="166">
        <f t="shared" ca="1" si="120"/>
        <v>0</v>
      </c>
      <c r="BX209" s="166">
        <f t="shared" ca="1" si="121"/>
        <v>0</v>
      </c>
      <c r="BY209" s="180" t="str">
        <f t="shared" si="122"/>
        <v/>
      </c>
      <c r="BZ209" s="180" t="str">
        <f t="shared" si="123"/>
        <v/>
      </c>
      <c r="CA209" s="81" t="str">
        <f>IF(scriv!E171&lt;&gt;"",scriv!E171,"")</f>
        <v/>
      </c>
      <c r="CB209" s="82">
        <f t="shared" si="92"/>
        <v>0</v>
      </c>
      <c r="CC209" s="82">
        <f t="shared" si="124"/>
        <v>0</v>
      </c>
      <c r="CD209" s="82" t="str">
        <f t="shared" si="125"/>
        <v>-</v>
      </c>
      <c r="CE209" s="82" t="str">
        <f t="shared" si="126"/>
        <v>-</v>
      </c>
      <c r="CF209" s="82" t="str">
        <f t="shared" si="127"/>
        <v>-</v>
      </c>
      <c r="CG209" s="82" t="str">
        <f t="shared" si="128"/>
        <v>-</v>
      </c>
      <c r="CH209" s="82" t="str">
        <f t="shared" si="129"/>
        <v>-</v>
      </c>
      <c r="CI209" s="82" t="str">
        <f t="shared" si="130"/>
        <v>-</v>
      </c>
      <c r="CJ209" s="82" t="str">
        <f t="shared" si="131"/>
        <v>-</v>
      </c>
      <c r="CK209" s="82" t="str">
        <f t="shared" si="132"/>
        <v>-</v>
      </c>
    </row>
    <row r="210" spans="1:89" s="82" customFormat="1" ht="18" customHeight="1">
      <c r="A210" s="81" t="str">
        <f>scriv!AL172</f>
        <v/>
      </c>
      <c r="B210" s="81" t="str">
        <f>IF(scriv!D172&lt;&gt;"",scriv!D172,"")</f>
        <v/>
      </c>
      <c r="C210" s="81" t="str">
        <f>IF( scriv!AP172&lt;&gt;"", IF(D210&lt;&gt;"","connection ","")&amp;scriv!AP172,IF(D210&lt;&gt;"","connection",""))</f>
        <v/>
      </c>
      <c r="D210" s="82" t="str">
        <f>scriv!AN172</f>
        <v/>
      </c>
      <c r="E210" s="82" t="str">
        <f>scriv!AO172</f>
        <v/>
      </c>
      <c r="F210" s="156">
        <f>ROW()</f>
        <v>210</v>
      </c>
      <c r="G210" s="288">
        <f>scriv!AC172</f>
        <v>0</v>
      </c>
      <c r="H210" s="288">
        <f>scriv!AD172</f>
        <v>0</v>
      </c>
      <c r="I210" s="81" t="str">
        <f>IF(scriv!AE172&lt;&gt;"",scriv!AE172,J210)</f>
        <v/>
      </c>
      <c r="J210" s="81" t="str">
        <f>IF(scriv!AF172&lt;&gt;"",scriv!AF172,"")</f>
        <v/>
      </c>
      <c r="K210" s="82" t="str">
        <f>IF(scriv!Y172&lt;&gt;"",scriv!Y172,$K$36)</f>
        <v>none</v>
      </c>
      <c r="L210" s="82">
        <f>IF(scriv!Z172&lt;&gt;"",scriv!Z172,$L$36)</f>
        <v>0</v>
      </c>
      <c r="M210" s="82" t="str">
        <f>IF(scriv!AA172&lt;&gt;"",scriv!AA172,$M$36)</f>
        <v>OpenClose</v>
      </c>
      <c r="N210" s="82">
        <f>IF(scriv!AB172&lt;&gt;"",scriv!AB172,$N$36)</f>
        <v>0</v>
      </c>
      <c r="O210" s="119" t="str">
        <f t="shared" si="91"/>
        <v/>
      </c>
      <c r="P210" s="81" t="str">
        <f>IF(scriv!I172&lt;&gt;"",scriv!I172,"")</f>
        <v/>
      </c>
      <c r="Q210" s="81" t="str">
        <f>IF(scriv!J172&lt;&gt;"",scriv!J172,"")</f>
        <v/>
      </c>
      <c r="R210" s="81">
        <f>IF(scriv!K172&lt;&gt;"",scriv!K172,
IF(I210&lt;&gt;"",1,$R$36))</f>
        <v>1</v>
      </c>
      <c r="S210" s="81" t="str">
        <f>IF(scriv!L172&lt;&gt;"",scriv!L172,
IF(scriv!AF172&lt;&gt;"",$S$36,"none"))</f>
        <v>none</v>
      </c>
      <c r="T210" s="81" t="str">
        <f>IF(scriv!Q172&lt;&gt;"",scriv!Q172,"")</f>
        <v/>
      </c>
      <c r="U210" s="81" t="str">
        <f>IF(scriv!R172&lt;&gt;"",scriv!R172,"")</f>
        <v/>
      </c>
      <c r="V210" s="81" t="str">
        <f>IF(scriv!S172&lt;&gt;"",scriv!S172,"")</f>
        <v/>
      </c>
      <c r="W210" s="81" t="str">
        <f>IF(scriv!T172&lt;&gt;"",scriv!T172,"")</f>
        <v/>
      </c>
      <c r="X210" s="81" t="str">
        <f>IF($E210="",
( IF(scriv!AH172&lt;&gt;"", LEFT( scriv!AH172, FIND(",",scriv!AH172)-1) &amp; "=" &amp; $AH210 &amp; RIGHT( scriv!AH172, LEN(scriv!AH172) + 1 - FIND(",",scriv!AH172)),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IF(scriv!AI172&lt;&gt;"", LEFT( scriv!AI172, FIND(",",scriv!AI172)-1) &amp; "=" &amp; $AH210 &amp; RIGHT( scriv!AI172, LEN(scriv!AI172) + 1 - FIND(",",scriv!AI172)),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IF(scriv!AJ172&lt;&gt;"", LEFT( scriv!AJ172, FIND(",",scriv!AJ172)-1) &amp; "=" &amp; $AH210 &amp; RIGHT( scriv!AJ172, LEN(scriv!AJ172) + 1 - FIND(",",scriv!AJ172)),
  IF($Z$36&lt;&gt;"",LEFT( Z$36, FIND(",",Z$36)-1) &amp; "=" &amp; $AH210 &amp; RIGHT( Z$36, LEN(Z$36) + 1 - FIND(",",Z$36)),""))),
IF(scriv!O172&lt;&gt;"", LEFT( scriv!O172, FIND(",",scriv!O172)-1) &amp; "=" &amp; $AH210 &amp; RIGHT( scriv!O172, LEN(scriv!O172) + 1 - FIND(",",scriv!O172)),
LEFT( Z$37, FIND(",",Z$37)-1) &amp; "=" &amp; $AH210 &amp; RIGHT( Z$37, LEN(Z$37) + 1 - FIND(",",Z$37))))</f>
        <v>drawOpen=,1.2</v>
      </c>
      <c r="AA210" s="81" t="str">
        <f>IF($E210="",
( IF(scriv!AK172&lt;&gt;"", LEFT( scriv!AK172, FIND(",",scriv!AK172)-1) &amp; "=" &amp; $AH210 &amp; RIGHT( scriv!AK172, LEN(scriv!AK172) + 1 - FIND(",",scriv!AK172)),
  IF($AA$36&lt;&gt;"",LEFT( AA$36, FIND(",",AA$36)-1) &amp; "=" &amp; $AH210 &amp; RIGHT( AA$36, LEN(AA$36) + 1 - FIND(",",AA$36)),""))),
IF(scriv!P172&lt;&gt;"", LEFT( scriv!P172, FIND(",",scriv!P172)-1) &amp; "=" &amp; $AH210 &amp; RIGHT( scriv!P172, LEN(scriv!P172) + 1 - FIND(",",scriv!P172)),
LEFT( AA$37, FIND(",",AA$37)-1) &amp; "=" &amp; $AH210 &amp; RIGHT( AA$37, LEN(AA$37) + 1 - FIND(",",AA$37))))</f>
        <v>drawClose=,1.2</v>
      </c>
      <c r="AB210" s="167" t="str">
        <f t="shared" si="90"/>
        <v>noTitle</v>
      </c>
      <c r="AC210" s="167"/>
      <c r="AD210" s="45"/>
      <c r="AE210" s="168"/>
      <c r="AF210" s="169">
        <f>IF(D210="",scriv!B172,"")</f>
        <v>0</v>
      </c>
      <c r="AG210" s="170" t="str">
        <f t="shared" si="93"/>
        <v/>
      </c>
      <c r="AH210" s="169" t="str">
        <f t="shared" si="94"/>
        <v/>
      </c>
      <c r="AI210" s="169" t="str">
        <f t="shared" si="95"/>
        <v/>
      </c>
      <c r="AJ210" s="86">
        <f>ROUNDDOWN( (LEN(scriv!B172)+1) / 2, 0 )</f>
        <v>0</v>
      </c>
      <c r="AK210" s="82">
        <f t="shared" si="96"/>
        <v>0</v>
      </c>
      <c r="AL210" s="82" t="str">
        <f t="shared" si="97"/>
        <v>-</v>
      </c>
      <c r="AM210" s="82" t="str">
        <f t="shared" si="98"/>
        <v>-</v>
      </c>
      <c r="AN210" s="82" t="str">
        <f t="shared" si="99"/>
        <v>-</v>
      </c>
      <c r="AO210" s="82" t="str">
        <f t="shared" si="100"/>
        <v>-</v>
      </c>
      <c r="AP210" s="82" t="str">
        <f t="shared" si="101"/>
        <v>-</v>
      </c>
      <c r="AQ210" s="82" t="str">
        <f t="shared" si="102"/>
        <v>-</v>
      </c>
      <c r="AR210" s="82" t="str">
        <f t="shared" si="103"/>
        <v>-</v>
      </c>
      <c r="AT210" s="82">
        <f t="shared" si="104"/>
        <v>2</v>
      </c>
      <c r="AU210" s="82" t="str">
        <f ca="1">IF(    MAX(OFFSET(AL210,0,0,MATCH("-",AL210:AL$638,0))) = 0,"",
IFERROR(MAX(OFFSET(AL210,0,0,MATCH("-",AL210:AL$638,0))),""))</f>
        <v/>
      </c>
      <c r="AV210" s="82" t="str">
        <f ca="1">IF(    MAX(OFFSET(AM210,0,0,MATCH("-",AM210:AM$638,0))) = 0,"",
IFERROR(MAX(OFFSET(AM210,0,0,MATCH("-",AM210:AM$638,0))),""))</f>
        <v/>
      </c>
      <c r="AW210" s="82" t="str">
        <f ca="1">IF(    MAX(OFFSET(AN210,0,0,MATCH("-",AN210:AN$638,0))) = 0,"",
IFERROR(MAX(OFFSET(AN210,0,0,MATCH("-",AN210:AN$638,0))),""))</f>
        <v/>
      </c>
      <c r="AX210" s="82" t="str">
        <f ca="1">IF(    MAX(OFFSET(AO210,0,0,MATCH("-",AO210:AO$638,0))) = 0,"",
IFERROR(MAX(OFFSET(AO210,0,0,MATCH("-",AO210:AO$638,0))),""))</f>
        <v/>
      </c>
      <c r="AY210" s="82" t="str">
        <f ca="1">IF(    MAX(OFFSET(AP210,0,0,MATCH("-",AP210:AP$638,0))) = 0,"",
IFERROR(MAX(OFFSET(AP210,0,0,MATCH("-",AP210:AP$638,0))),""))</f>
        <v/>
      </c>
      <c r="AZ210" s="82" t="str">
        <f ca="1">IF(    MAX(OFFSET(AQ210,0,0,MATCH("-",AQ210:AQ$638,0))) = 0,"",
IFERROR(MAX(OFFSET(AQ210,0,0,MATCH("-",AQ210:AQ$638,0))),""))</f>
        <v/>
      </c>
      <c r="BA210" s="82" t="str">
        <f ca="1">IF(    MAX(OFFSET(AR210,0,0,MATCH("-",AR210:AR$638,0))) = 0,"",
IFERROR(MAX(OFFSET(AR210,0,0,MATCH("-",AR210:AR$638,0))),""))</f>
        <v/>
      </c>
      <c r="BB210" s="112">
        <f t="shared" ca="1" si="105"/>
        <v>-270</v>
      </c>
      <c r="BC210" s="111" t="str">
        <f t="shared" ca="1" si="106"/>
        <v>Radius</v>
      </c>
      <c r="BD210" s="112">
        <f t="shared" ca="1" si="107"/>
        <v>0</v>
      </c>
      <c r="BE210" s="111">
        <f t="shared" ca="1" si="108"/>
        <v>-150</v>
      </c>
      <c r="BF210" s="113" t="e">
        <f t="shared" ca="1" si="109"/>
        <v>#VALUE!</v>
      </c>
      <c r="BG210" s="113" t="e">
        <f t="shared" ca="1" si="110"/>
        <v>#VALUE!</v>
      </c>
      <c r="BH210" s="112">
        <f t="shared" ca="1" si="111"/>
        <v>2000</v>
      </c>
      <c r="BI210" s="112">
        <f t="shared" ca="1" si="112"/>
        <v>-150</v>
      </c>
      <c r="BJ210" s="157"/>
      <c r="BK210" s="157"/>
      <c r="BL210" s="158" t="str">
        <f>scriv!AM172</f>
        <v/>
      </c>
      <c r="BM210" s="157"/>
      <c r="BN210" s="157" t="str">
        <f t="shared" si="113"/>
        <v>node</v>
      </c>
      <c r="BO210" s="157"/>
      <c r="BP210" s="159">
        <f t="shared" ca="1" si="114"/>
        <v>0</v>
      </c>
      <c r="BQ210" s="159">
        <f t="shared" ca="1" si="115"/>
        <v>0</v>
      </c>
      <c r="BR210" s="159">
        <f t="shared" si="116"/>
        <v>1</v>
      </c>
      <c r="BS210" s="159" t="str">
        <f t="shared" si="117"/>
        <v>symbol</v>
      </c>
      <c r="BT210" s="157" t="str">
        <f ca="1">IF(scriv!V172&lt;&gt;"",scriv!V172,
IF(E210="",IFERROR(VLOOKUP(BL210,$AH$40:$BT$638,39,FALSE),$BT$36),
$BT$37))</f>
        <v>NodeSquare</v>
      </c>
      <c r="BU210" s="166">
        <f t="shared" ca="1" si="118"/>
        <v>2000</v>
      </c>
      <c r="BV210" s="166">
        <f t="shared" ca="1" si="119"/>
        <v>-150</v>
      </c>
      <c r="BW210" s="166">
        <f t="shared" ca="1" si="120"/>
        <v>0</v>
      </c>
      <c r="BX210" s="166">
        <f t="shared" ca="1" si="121"/>
        <v>0</v>
      </c>
      <c r="BY210" s="180" t="str">
        <f t="shared" si="122"/>
        <v/>
      </c>
      <c r="BZ210" s="180" t="str">
        <f t="shared" si="123"/>
        <v/>
      </c>
      <c r="CA210" s="81" t="str">
        <f>IF(scriv!E172&lt;&gt;"",scriv!E172,"")</f>
        <v/>
      </c>
      <c r="CB210" s="82">
        <f t="shared" si="92"/>
        <v>0</v>
      </c>
      <c r="CC210" s="82">
        <f t="shared" si="124"/>
        <v>0</v>
      </c>
      <c r="CD210" s="82" t="str">
        <f t="shared" si="125"/>
        <v>-</v>
      </c>
      <c r="CE210" s="82" t="str">
        <f t="shared" si="126"/>
        <v>-</v>
      </c>
      <c r="CF210" s="82" t="str">
        <f t="shared" si="127"/>
        <v>-</v>
      </c>
      <c r="CG210" s="82" t="str">
        <f t="shared" si="128"/>
        <v>-</v>
      </c>
      <c r="CH210" s="82" t="str">
        <f t="shared" si="129"/>
        <v>-</v>
      </c>
      <c r="CI210" s="82" t="str">
        <f t="shared" si="130"/>
        <v>-</v>
      </c>
      <c r="CJ210" s="82" t="str">
        <f t="shared" si="131"/>
        <v>-</v>
      </c>
      <c r="CK210" s="82" t="str">
        <f t="shared" si="132"/>
        <v>-</v>
      </c>
    </row>
    <row r="211" spans="1:89" s="82" customFormat="1" ht="18" customHeight="1">
      <c r="A211" s="81" t="str">
        <f>scriv!AL173</f>
        <v/>
      </c>
      <c r="B211" s="81" t="str">
        <f>IF(scriv!D173&lt;&gt;"",scriv!D173,"")</f>
        <v/>
      </c>
      <c r="C211" s="81" t="str">
        <f>IF( scriv!AP173&lt;&gt;"", IF(D211&lt;&gt;"","connection ","")&amp;scriv!AP173,IF(D211&lt;&gt;"","connection",""))</f>
        <v/>
      </c>
      <c r="D211" s="82" t="str">
        <f>scriv!AN173</f>
        <v/>
      </c>
      <c r="E211" s="82" t="str">
        <f>scriv!AO173</f>
        <v/>
      </c>
      <c r="F211" s="156">
        <f>ROW()</f>
        <v>211</v>
      </c>
      <c r="G211" s="288">
        <f>scriv!AC173</f>
        <v>0</v>
      </c>
      <c r="H211" s="288">
        <f>scriv!AD173</f>
        <v>0</v>
      </c>
      <c r="I211" s="81" t="str">
        <f>IF(scriv!AE173&lt;&gt;"",scriv!AE173,J211)</f>
        <v/>
      </c>
      <c r="J211" s="81" t="str">
        <f>IF(scriv!AF173&lt;&gt;"",scriv!AF173,"")</f>
        <v/>
      </c>
      <c r="K211" s="82" t="str">
        <f>IF(scriv!Y173&lt;&gt;"",scriv!Y173,$K$36)</f>
        <v>none</v>
      </c>
      <c r="L211" s="82">
        <f>IF(scriv!Z173&lt;&gt;"",scriv!Z173,$L$36)</f>
        <v>0</v>
      </c>
      <c r="M211" s="82" t="str">
        <f>IF(scriv!AA173&lt;&gt;"",scriv!AA173,$M$36)</f>
        <v>OpenClose</v>
      </c>
      <c r="N211" s="82">
        <f>IF(scriv!AB173&lt;&gt;"",scriv!AB173,$N$36)</f>
        <v>0</v>
      </c>
      <c r="O211" s="119" t="str">
        <f t="shared" si="91"/>
        <v/>
      </c>
      <c r="P211" s="81" t="str">
        <f>IF(scriv!I173&lt;&gt;"",scriv!I173,"")</f>
        <v/>
      </c>
      <c r="Q211" s="81" t="str">
        <f>IF(scriv!J173&lt;&gt;"",scriv!J173,"")</f>
        <v/>
      </c>
      <c r="R211" s="81">
        <f>IF(scriv!K173&lt;&gt;"",scriv!K173,
IF(I211&lt;&gt;"",1,$R$36))</f>
        <v>1</v>
      </c>
      <c r="S211" s="81" t="str">
        <f>IF(scriv!L173&lt;&gt;"",scriv!L173,
IF(scriv!AF173&lt;&gt;"",$S$36,"none"))</f>
        <v>none</v>
      </c>
      <c r="T211" s="81" t="str">
        <f>IF(scriv!Q173&lt;&gt;"",scriv!Q173,"")</f>
        <v/>
      </c>
      <c r="U211" s="81" t="str">
        <f>IF(scriv!R173&lt;&gt;"",scriv!R173,"")</f>
        <v/>
      </c>
      <c r="V211" s="81" t="str">
        <f>IF(scriv!S173&lt;&gt;"",scriv!S173,"")</f>
        <v/>
      </c>
      <c r="W211" s="81" t="str">
        <f>IF(scriv!T173&lt;&gt;"",scriv!T173,"")</f>
        <v/>
      </c>
      <c r="X211" s="81" t="str">
        <f>IF($E211="",
( IF(scriv!AH173&lt;&gt;"", LEFT( scriv!AH173, FIND(",",scriv!AH173)-1) &amp; "=" &amp; $AH211 &amp; RIGHT( scriv!AH173, LEN(scriv!AH173) + 1 - FIND(",",scriv!AH173)),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IF(scriv!AI173&lt;&gt;"", LEFT( scriv!AI173, FIND(",",scriv!AI173)-1) &amp; "=" &amp; $AH211 &amp; RIGHT( scriv!AI173, LEN(scriv!AI173) + 1 - FIND(",",scriv!AI173)),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IF(scriv!AJ173&lt;&gt;"", LEFT( scriv!AJ173, FIND(",",scriv!AJ173)-1) &amp; "=" &amp; $AH211 &amp; RIGHT( scriv!AJ173, LEN(scriv!AJ173) + 1 - FIND(",",scriv!AJ173)),
  IF($Z$36&lt;&gt;"",LEFT( Z$36, FIND(",",Z$36)-1) &amp; "=" &amp; $AH211 &amp; RIGHT( Z$36, LEN(Z$36) + 1 - FIND(",",Z$36)),""))),
IF(scriv!O173&lt;&gt;"", LEFT( scriv!O173, FIND(",",scriv!O173)-1) &amp; "=" &amp; $AH211 &amp; RIGHT( scriv!O173, LEN(scriv!O173) + 1 - FIND(",",scriv!O173)),
LEFT( Z$37, FIND(",",Z$37)-1) &amp; "=" &amp; $AH211 &amp; RIGHT( Z$37, LEN(Z$37) + 1 - FIND(",",Z$37))))</f>
        <v>drawOpen=,1.2</v>
      </c>
      <c r="AA211" s="81" t="str">
        <f>IF($E211="",
( IF(scriv!AK173&lt;&gt;"", LEFT( scriv!AK173, FIND(",",scriv!AK173)-1) &amp; "=" &amp; $AH211 &amp; RIGHT( scriv!AK173, LEN(scriv!AK173) + 1 - FIND(",",scriv!AK173)),
  IF($AA$36&lt;&gt;"",LEFT( AA$36, FIND(",",AA$36)-1) &amp; "=" &amp; $AH211 &amp; RIGHT( AA$36, LEN(AA$36) + 1 - FIND(",",AA$36)),""))),
IF(scriv!P173&lt;&gt;"", LEFT( scriv!P173, FIND(",",scriv!P173)-1) &amp; "=" &amp; $AH211 &amp; RIGHT( scriv!P173, LEN(scriv!P173) + 1 - FIND(",",scriv!P173)),
LEFT( AA$37, FIND(",",AA$37)-1) &amp; "=" &amp; $AH211 &amp; RIGHT( AA$37, LEN(AA$37) + 1 - FIND(",",AA$37))))</f>
        <v>drawClose=,1.2</v>
      </c>
      <c r="AB211" s="167" t="str">
        <f t="shared" si="90"/>
        <v>noTitle</v>
      </c>
      <c r="AC211" s="167"/>
      <c r="AD211" s="45"/>
      <c r="AE211" s="168"/>
      <c r="AF211" s="169">
        <f>IF(D211="",scriv!B173,"")</f>
        <v>0</v>
      </c>
      <c r="AG211" s="170" t="str">
        <f t="shared" si="93"/>
        <v/>
      </c>
      <c r="AH211" s="169" t="str">
        <f t="shared" si="94"/>
        <v/>
      </c>
      <c r="AI211" s="169" t="str">
        <f t="shared" si="95"/>
        <v/>
      </c>
      <c r="AJ211" s="86">
        <f>ROUNDDOWN( (LEN(scriv!B173)+1) / 2, 0 )</f>
        <v>0</v>
      </c>
      <c r="AK211" s="82">
        <f t="shared" si="96"/>
        <v>0</v>
      </c>
      <c r="AL211" s="82" t="str">
        <f t="shared" si="97"/>
        <v>-</v>
      </c>
      <c r="AM211" s="82" t="str">
        <f t="shared" si="98"/>
        <v>-</v>
      </c>
      <c r="AN211" s="82" t="str">
        <f t="shared" si="99"/>
        <v>-</v>
      </c>
      <c r="AO211" s="82" t="str">
        <f t="shared" si="100"/>
        <v>-</v>
      </c>
      <c r="AP211" s="82" t="str">
        <f t="shared" si="101"/>
        <v>-</v>
      </c>
      <c r="AQ211" s="82" t="str">
        <f t="shared" si="102"/>
        <v>-</v>
      </c>
      <c r="AR211" s="82" t="str">
        <f t="shared" si="103"/>
        <v>-</v>
      </c>
      <c r="AT211" s="82">
        <f t="shared" si="104"/>
        <v>2</v>
      </c>
      <c r="AU211" s="82" t="str">
        <f ca="1">IF(    MAX(OFFSET(AL211,0,0,MATCH("-",AL211:AL$638,0))) = 0,"",
IFERROR(MAX(OFFSET(AL211,0,0,MATCH("-",AL211:AL$638,0))),""))</f>
        <v/>
      </c>
      <c r="AV211" s="82" t="str">
        <f ca="1">IF(    MAX(OFFSET(AM211,0,0,MATCH("-",AM211:AM$638,0))) = 0,"",
IFERROR(MAX(OFFSET(AM211,0,0,MATCH("-",AM211:AM$638,0))),""))</f>
        <v/>
      </c>
      <c r="AW211" s="82" t="str">
        <f ca="1">IF(    MAX(OFFSET(AN211,0,0,MATCH("-",AN211:AN$638,0))) = 0,"",
IFERROR(MAX(OFFSET(AN211,0,0,MATCH("-",AN211:AN$638,0))),""))</f>
        <v/>
      </c>
      <c r="AX211" s="82" t="str">
        <f ca="1">IF(    MAX(OFFSET(AO211,0,0,MATCH("-",AO211:AO$638,0))) = 0,"",
IFERROR(MAX(OFFSET(AO211,0,0,MATCH("-",AO211:AO$638,0))),""))</f>
        <v/>
      </c>
      <c r="AY211" s="82" t="str">
        <f ca="1">IF(    MAX(OFFSET(AP211,0,0,MATCH("-",AP211:AP$638,0))) = 0,"",
IFERROR(MAX(OFFSET(AP211,0,0,MATCH("-",AP211:AP$638,0))),""))</f>
        <v/>
      </c>
      <c r="AZ211" s="82" t="str">
        <f ca="1">IF(    MAX(OFFSET(AQ211,0,0,MATCH("-",AQ211:AQ$638,0))) = 0,"",
IFERROR(MAX(OFFSET(AQ211,0,0,MATCH("-",AQ211:AQ$638,0))),""))</f>
        <v/>
      </c>
      <c r="BA211" s="82" t="str">
        <f ca="1">IF(    MAX(OFFSET(AR211,0,0,MATCH("-",AR211:AR$638,0))) = 0,"",
IFERROR(MAX(OFFSET(AR211,0,0,MATCH("-",AR211:AR$638,0))),""))</f>
        <v/>
      </c>
      <c r="BB211" s="112">
        <f t="shared" ca="1" si="105"/>
        <v>-270</v>
      </c>
      <c r="BC211" s="111" t="str">
        <f t="shared" ca="1" si="106"/>
        <v>Radius</v>
      </c>
      <c r="BD211" s="112">
        <f t="shared" ca="1" si="107"/>
        <v>0</v>
      </c>
      <c r="BE211" s="111">
        <f t="shared" ca="1" si="108"/>
        <v>-150</v>
      </c>
      <c r="BF211" s="113" t="e">
        <f t="shared" ca="1" si="109"/>
        <v>#VALUE!</v>
      </c>
      <c r="BG211" s="113" t="e">
        <f t="shared" ca="1" si="110"/>
        <v>#VALUE!</v>
      </c>
      <c r="BH211" s="112">
        <f t="shared" ca="1" si="111"/>
        <v>2000</v>
      </c>
      <c r="BI211" s="112">
        <f t="shared" ca="1" si="112"/>
        <v>-150</v>
      </c>
      <c r="BJ211" s="157"/>
      <c r="BK211" s="157"/>
      <c r="BL211" s="158" t="str">
        <f>scriv!AM173</f>
        <v/>
      </c>
      <c r="BM211" s="157"/>
      <c r="BN211" s="157" t="str">
        <f t="shared" si="113"/>
        <v>node</v>
      </c>
      <c r="BO211" s="157"/>
      <c r="BP211" s="159">
        <f t="shared" ca="1" si="114"/>
        <v>0</v>
      </c>
      <c r="BQ211" s="159">
        <f t="shared" ca="1" si="115"/>
        <v>0</v>
      </c>
      <c r="BR211" s="159">
        <f t="shared" si="116"/>
        <v>1</v>
      </c>
      <c r="BS211" s="159" t="str">
        <f t="shared" si="117"/>
        <v>symbol</v>
      </c>
      <c r="BT211" s="157" t="str">
        <f ca="1">IF(scriv!V173&lt;&gt;"",scriv!V173,
IF(E211="",IFERROR(VLOOKUP(BL211,$AH$40:$BT$638,39,FALSE),$BT$36),
$BT$37))</f>
        <v>NodeSquare</v>
      </c>
      <c r="BU211" s="166">
        <f t="shared" ca="1" si="118"/>
        <v>2000</v>
      </c>
      <c r="BV211" s="166">
        <f t="shared" ca="1" si="119"/>
        <v>-150</v>
      </c>
      <c r="BW211" s="166">
        <f t="shared" ca="1" si="120"/>
        <v>0</v>
      </c>
      <c r="BX211" s="166">
        <f t="shared" ca="1" si="121"/>
        <v>0</v>
      </c>
      <c r="BY211" s="180" t="str">
        <f t="shared" si="122"/>
        <v/>
      </c>
      <c r="BZ211" s="180" t="str">
        <f t="shared" si="123"/>
        <v/>
      </c>
      <c r="CA211" s="81" t="str">
        <f>IF(scriv!E173&lt;&gt;"",scriv!E173,"")</f>
        <v/>
      </c>
      <c r="CB211" s="82">
        <f t="shared" si="92"/>
        <v>0</v>
      </c>
      <c r="CC211" s="82">
        <f t="shared" si="124"/>
        <v>0</v>
      </c>
      <c r="CD211" s="82" t="str">
        <f t="shared" si="125"/>
        <v>-</v>
      </c>
      <c r="CE211" s="82" t="str">
        <f t="shared" si="126"/>
        <v>-</v>
      </c>
      <c r="CF211" s="82" t="str">
        <f t="shared" si="127"/>
        <v>-</v>
      </c>
      <c r="CG211" s="82" t="str">
        <f t="shared" si="128"/>
        <v>-</v>
      </c>
      <c r="CH211" s="82" t="str">
        <f t="shared" si="129"/>
        <v>-</v>
      </c>
      <c r="CI211" s="82" t="str">
        <f t="shared" si="130"/>
        <v>-</v>
      </c>
      <c r="CJ211" s="82" t="str">
        <f t="shared" si="131"/>
        <v>-</v>
      </c>
      <c r="CK211" s="82" t="str">
        <f t="shared" si="132"/>
        <v>-</v>
      </c>
    </row>
    <row r="212" spans="1:89" s="82" customFormat="1" ht="18" customHeight="1">
      <c r="A212" s="81" t="str">
        <f>scriv!AL174</f>
        <v/>
      </c>
      <c r="B212" s="81" t="str">
        <f>IF(scriv!D174&lt;&gt;"",scriv!D174,"")</f>
        <v/>
      </c>
      <c r="C212" s="81" t="str">
        <f>IF( scriv!AP174&lt;&gt;"", IF(D212&lt;&gt;"","connection ","")&amp;scriv!AP174,IF(D212&lt;&gt;"","connection",""))</f>
        <v/>
      </c>
      <c r="D212" s="82" t="str">
        <f>scriv!AN174</f>
        <v/>
      </c>
      <c r="E212" s="82" t="str">
        <f>scriv!AO174</f>
        <v/>
      </c>
      <c r="F212" s="156">
        <f>ROW()</f>
        <v>212</v>
      </c>
      <c r="G212" s="288">
        <f>scriv!AC174</f>
        <v>0</v>
      </c>
      <c r="H212" s="288">
        <f>scriv!AD174</f>
        <v>0</v>
      </c>
      <c r="I212" s="81" t="str">
        <f>IF(scriv!AE174&lt;&gt;"",scriv!AE174,J212)</f>
        <v/>
      </c>
      <c r="J212" s="81" t="str">
        <f>IF(scriv!AF174&lt;&gt;"",scriv!AF174,"")</f>
        <v/>
      </c>
      <c r="K212" s="82" t="str">
        <f>IF(scriv!Y174&lt;&gt;"",scriv!Y174,$K$36)</f>
        <v>none</v>
      </c>
      <c r="L212" s="82">
        <f>IF(scriv!Z174&lt;&gt;"",scriv!Z174,$L$36)</f>
        <v>0</v>
      </c>
      <c r="M212" s="82" t="str">
        <f>IF(scriv!AA174&lt;&gt;"",scriv!AA174,$M$36)</f>
        <v>OpenClose</v>
      </c>
      <c r="N212" s="82">
        <f>IF(scriv!AB174&lt;&gt;"",scriv!AB174,$N$36)</f>
        <v>0</v>
      </c>
      <c r="O212" s="119" t="str">
        <f t="shared" si="91"/>
        <v/>
      </c>
      <c r="P212" s="81" t="str">
        <f>IF(scriv!I174&lt;&gt;"",scriv!I174,"")</f>
        <v/>
      </c>
      <c r="Q212" s="81" t="str">
        <f>IF(scriv!J174&lt;&gt;"",scriv!J174,"")</f>
        <v/>
      </c>
      <c r="R212" s="81">
        <f>IF(scriv!K174&lt;&gt;"",scriv!K174,
IF(I212&lt;&gt;"",1,$R$36))</f>
        <v>1</v>
      </c>
      <c r="S212" s="81" t="str">
        <f>IF(scriv!L174&lt;&gt;"",scriv!L174,
IF(scriv!AF174&lt;&gt;"",$S$36,"none"))</f>
        <v>none</v>
      </c>
      <c r="T212" s="81" t="str">
        <f>IF(scriv!Q174&lt;&gt;"",scriv!Q174,"")</f>
        <v/>
      </c>
      <c r="U212" s="81" t="str">
        <f>IF(scriv!R174&lt;&gt;"",scriv!R174,"")</f>
        <v/>
      </c>
      <c r="V212" s="81" t="str">
        <f>IF(scriv!S174&lt;&gt;"",scriv!S174,"")</f>
        <v/>
      </c>
      <c r="W212" s="81" t="str">
        <f>IF(scriv!T174&lt;&gt;"",scriv!T174,"")</f>
        <v/>
      </c>
      <c r="X212" s="81" t="str">
        <f>IF($E212="",
( IF(scriv!AH174&lt;&gt;"", LEFT( scriv!AH174, FIND(",",scriv!AH174)-1) &amp; "=" &amp; $AH212 &amp; RIGHT( scriv!AH174, LEN(scriv!AH174) + 1 - FIND(",",scriv!AH174)),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IF(scriv!AI174&lt;&gt;"", LEFT( scriv!AI174, FIND(",",scriv!AI174)-1) &amp; "=" &amp; $AH212 &amp; RIGHT( scriv!AI174, LEN(scriv!AI174) + 1 - FIND(",",scriv!AI174)),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IF(scriv!AJ174&lt;&gt;"", LEFT( scriv!AJ174, FIND(",",scriv!AJ174)-1) &amp; "=" &amp; $AH212 &amp; RIGHT( scriv!AJ174, LEN(scriv!AJ174) + 1 - FIND(",",scriv!AJ174)),
  IF($Z$36&lt;&gt;"",LEFT( Z$36, FIND(",",Z$36)-1) &amp; "=" &amp; $AH212 &amp; RIGHT( Z$36, LEN(Z$36) + 1 - FIND(",",Z$36)),""))),
IF(scriv!O174&lt;&gt;"", LEFT( scriv!O174, FIND(",",scriv!O174)-1) &amp; "=" &amp; $AH212 &amp; RIGHT( scriv!O174, LEN(scriv!O174) + 1 - FIND(",",scriv!O174)),
LEFT( Z$37, FIND(",",Z$37)-1) &amp; "=" &amp; $AH212 &amp; RIGHT( Z$37, LEN(Z$37) + 1 - FIND(",",Z$37))))</f>
        <v>drawOpen=,1.2</v>
      </c>
      <c r="AA212" s="81" t="str">
        <f>IF($E212="",
( IF(scriv!AK174&lt;&gt;"", LEFT( scriv!AK174, FIND(",",scriv!AK174)-1) &amp; "=" &amp; $AH212 &amp; RIGHT( scriv!AK174, LEN(scriv!AK174) + 1 - FIND(",",scriv!AK174)),
  IF($AA$36&lt;&gt;"",LEFT( AA$36, FIND(",",AA$36)-1) &amp; "=" &amp; $AH212 &amp; RIGHT( AA$36, LEN(AA$36) + 1 - FIND(",",AA$36)),""))),
IF(scriv!P174&lt;&gt;"", LEFT( scriv!P174, FIND(",",scriv!P174)-1) &amp; "=" &amp; $AH212 &amp; RIGHT( scriv!P174, LEN(scriv!P174) + 1 - FIND(",",scriv!P174)),
LEFT( AA$37, FIND(",",AA$37)-1) &amp; "=" &amp; $AH212 &amp; RIGHT( AA$37, LEN(AA$37) + 1 - FIND(",",AA$37))))</f>
        <v>drawClose=,1.2</v>
      </c>
      <c r="AB212" s="167" t="str">
        <f t="shared" si="90"/>
        <v>noTitle</v>
      </c>
      <c r="AC212" s="167"/>
      <c r="AD212" s="45"/>
      <c r="AE212" s="168"/>
      <c r="AF212" s="169">
        <f>IF(D212="",scriv!B174,"")</f>
        <v>0</v>
      </c>
      <c r="AG212" s="170" t="str">
        <f t="shared" si="93"/>
        <v/>
      </c>
      <c r="AH212" s="169" t="str">
        <f t="shared" si="94"/>
        <v/>
      </c>
      <c r="AI212" s="169" t="str">
        <f t="shared" si="95"/>
        <v/>
      </c>
      <c r="AJ212" s="86">
        <f>ROUNDDOWN( (LEN(scriv!B174)+1) / 2, 0 )</f>
        <v>0</v>
      </c>
      <c r="AK212" s="82">
        <f t="shared" si="96"/>
        <v>0</v>
      </c>
      <c r="AL212" s="82" t="str">
        <f t="shared" si="97"/>
        <v>-</v>
      </c>
      <c r="AM212" s="82" t="str">
        <f t="shared" si="98"/>
        <v>-</v>
      </c>
      <c r="AN212" s="82" t="str">
        <f t="shared" si="99"/>
        <v>-</v>
      </c>
      <c r="AO212" s="82" t="str">
        <f t="shared" si="100"/>
        <v>-</v>
      </c>
      <c r="AP212" s="82" t="str">
        <f t="shared" si="101"/>
        <v>-</v>
      </c>
      <c r="AQ212" s="82" t="str">
        <f t="shared" si="102"/>
        <v>-</v>
      </c>
      <c r="AR212" s="82" t="str">
        <f t="shared" si="103"/>
        <v>-</v>
      </c>
      <c r="AT212" s="82">
        <f t="shared" si="104"/>
        <v>2</v>
      </c>
      <c r="AU212" s="82" t="str">
        <f ca="1">IF(    MAX(OFFSET(AL212,0,0,MATCH("-",AL212:AL$638,0))) = 0,"",
IFERROR(MAX(OFFSET(AL212,0,0,MATCH("-",AL212:AL$638,0))),""))</f>
        <v/>
      </c>
      <c r="AV212" s="82" t="str">
        <f ca="1">IF(    MAX(OFFSET(AM212,0,0,MATCH("-",AM212:AM$638,0))) = 0,"",
IFERROR(MAX(OFFSET(AM212,0,0,MATCH("-",AM212:AM$638,0))),""))</f>
        <v/>
      </c>
      <c r="AW212" s="82" t="str">
        <f ca="1">IF(    MAX(OFFSET(AN212,0,0,MATCH("-",AN212:AN$638,0))) = 0,"",
IFERROR(MAX(OFFSET(AN212,0,0,MATCH("-",AN212:AN$638,0))),""))</f>
        <v/>
      </c>
      <c r="AX212" s="82" t="str">
        <f ca="1">IF(    MAX(OFFSET(AO212,0,0,MATCH("-",AO212:AO$638,0))) = 0,"",
IFERROR(MAX(OFFSET(AO212,0,0,MATCH("-",AO212:AO$638,0))),""))</f>
        <v/>
      </c>
      <c r="AY212" s="82" t="str">
        <f ca="1">IF(    MAX(OFFSET(AP212,0,0,MATCH("-",AP212:AP$638,0))) = 0,"",
IFERROR(MAX(OFFSET(AP212,0,0,MATCH("-",AP212:AP$638,0))),""))</f>
        <v/>
      </c>
      <c r="AZ212" s="82" t="str">
        <f ca="1">IF(    MAX(OFFSET(AQ212,0,0,MATCH("-",AQ212:AQ$638,0))) = 0,"",
IFERROR(MAX(OFFSET(AQ212,0,0,MATCH("-",AQ212:AQ$638,0))),""))</f>
        <v/>
      </c>
      <c r="BA212" s="82" t="str">
        <f ca="1">IF(    MAX(OFFSET(AR212,0,0,MATCH("-",AR212:AR$638,0))) = 0,"",
IFERROR(MAX(OFFSET(AR212,0,0,MATCH("-",AR212:AR$638,0))),""))</f>
        <v/>
      </c>
      <c r="BB212" s="112">
        <f t="shared" ca="1" si="105"/>
        <v>-270</v>
      </c>
      <c r="BC212" s="111" t="str">
        <f t="shared" ca="1" si="106"/>
        <v>Radius</v>
      </c>
      <c r="BD212" s="112">
        <f t="shared" ca="1" si="107"/>
        <v>0</v>
      </c>
      <c r="BE212" s="111">
        <f t="shared" ca="1" si="108"/>
        <v>-150</v>
      </c>
      <c r="BF212" s="113" t="e">
        <f t="shared" ca="1" si="109"/>
        <v>#VALUE!</v>
      </c>
      <c r="BG212" s="113" t="e">
        <f t="shared" ca="1" si="110"/>
        <v>#VALUE!</v>
      </c>
      <c r="BH212" s="112">
        <f t="shared" ca="1" si="111"/>
        <v>2000</v>
      </c>
      <c r="BI212" s="112">
        <f t="shared" ca="1" si="112"/>
        <v>-150</v>
      </c>
      <c r="BJ212" s="157"/>
      <c r="BK212" s="157"/>
      <c r="BL212" s="158" t="str">
        <f>scriv!AM174</f>
        <v/>
      </c>
      <c r="BM212" s="157"/>
      <c r="BN212" s="157" t="str">
        <f t="shared" si="113"/>
        <v>node</v>
      </c>
      <c r="BO212" s="157"/>
      <c r="BP212" s="159">
        <f t="shared" ca="1" si="114"/>
        <v>0</v>
      </c>
      <c r="BQ212" s="159">
        <f t="shared" ca="1" si="115"/>
        <v>0</v>
      </c>
      <c r="BR212" s="159">
        <f t="shared" si="116"/>
        <v>1</v>
      </c>
      <c r="BS212" s="159" t="str">
        <f t="shared" si="117"/>
        <v>symbol</v>
      </c>
      <c r="BT212" s="157" t="str">
        <f ca="1">IF(scriv!V174&lt;&gt;"",scriv!V174,
IF(E212="",IFERROR(VLOOKUP(BL212,$AH$40:$BT$638,39,FALSE),$BT$36),
$BT$37))</f>
        <v>NodeSquare</v>
      </c>
      <c r="BU212" s="166">
        <f t="shared" ca="1" si="118"/>
        <v>2000</v>
      </c>
      <c r="BV212" s="166">
        <f t="shared" ca="1" si="119"/>
        <v>-150</v>
      </c>
      <c r="BW212" s="166">
        <f t="shared" ca="1" si="120"/>
        <v>0</v>
      </c>
      <c r="BX212" s="166">
        <f t="shared" ca="1" si="121"/>
        <v>0</v>
      </c>
      <c r="BY212" s="180" t="str">
        <f t="shared" si="122"/>
        <v/>
      </c>
      <c r="BZ212" s="180" t="str">
        <f t="shared" si="123"/>
        <v/>
      </c>
      <c r="CA212" s="81" t="str">
        <f>IF(scriv!E174&lt;&gt;"",scriv!E174,"")</f>
        <v/>
      </c>
      <c r="CB212" s="82">
        <f t="shared" si="92"/>
        <v>0</v>
      </c>
      <c r="CC212" s="82">
        <f t="shared" si="124"/>
        <v>0</v>
      </c>
      <c r="CD212" s="82" t="str">
        <f t="shared" si="125"/>
        <v>-</v>
      </c>
      <c r="CE212" s="82" t="str">
        <f t="shared" si="126"/>
        <v>-</v>
      </c>
      <c r="CF212" s="82" t="str">
        <f t="shared" si="127"/>
        <v>-</v>
      </c>
      <c r="CG212" s="82" t="str">
        <f t="shared" si="128"/>
        <v>-</v>
      </c>
      <c r="CH212" s="82" t="str">
        <f t="shared" si="129"/>
        <v>-</v>
      </c>
      <c r="CI212" s="82" t="str">
        <f t="shared" si="130"/>
        <v>-</v>
      </c>
      <c r="CJ212" s="82" t="str">
        <f t="shared" si="131"/>
        <v>-</v>
      </c>
      <c r="CK212" s="82" t="str">
        <f t="shared" si="132"/>
        <v>-</v>
      </c>
    </row>
    <row r="213" spans="1:89" s="82" customFormat="1" ht="18" customHeight="1">
      <c r="A213" s="81" t="str">
        <f>scriv!AL175</f>
        <v/>
      </c>
      <c r="B213" s="81" t="str">
        <f>IF(scriv!D175&lt;&gt;"",scriv!D175,"")</f>
        <v/>
      </c>
      <c r="C213" s="81" t="str">
        <f>IF( scriv!AP175&lt;&gt;"", IF(D213&lt;&gt;"","connection ","")&amp;scriv!AP175,IF(D213&lt;&gt;"","connection",""))</f>
        <v/>
      </c>
      <c r="D213" s="82" t="str">
        <f>scriv!AN175</f>
        <v/>
      </c>
      <c r="E213" s="82" t="str">
        <f>scriv!AO175</f>
        <v/>
      </c>
      <c r="F213" s="156">
        <f>ROW()</f>
        <v>213</v>
      </c>
      <c r="G213" s="288">
        <f>scriv!AC175</f>
        <v>0</v>
      </c>
      <c r="H213" s="288">
        <f>scriv!AD175</f>
        <v>0</v>
      </c>
      <c r="I213" s="81" t="str">
        <f>IF(scriv!AE175&lt;&gt;"",scriv!AE175,J213)</f>
        <v/>
      </c>
      <c r="J213" s="81" t="str">
        <f>IF(scriv!AF175&lt;&gt;"",scriv!AF175,"")</f>
        <v/>
      </c>
      <c r="K213" s="82" t="str">
        <f>IF(scriv!Y175&lt;&gt;"",scriv!Y175,$K$36)</f>
        <v>none</v>
      </c>
      <c r="L213" s="82">
        <f>IF(scriv!Z175&lt;&gt;"",scriv!Z175,$L$36)</f>
        <v>0</v>
      </c>
      <c r="M213" s="82" t="str">
        <f>IF(scriv!AA175&lt;&gt;"",scriv!AA175,$M$36)</f>
        <v>OpenClose</v>
      </c>
      <c r="N213" s="82">
        <f>IF(scriv!AB175&lt;&gt;"",scriv!AB175,$N$36)</f>
        <v>0</v>
      </c>
      <c r="O213" s="119" t="str">
        <f t="shared" si="91"/>
        <v/>
      </c>
      <c r="P213" s="81" t="str">
        <f>IF(scriv!I175&lt;&gt;"",scriv!I175,"")</f>
        <v/>
      </c>
      <c r="Q213" s="81" t="str">
        <f>IF(scriv!J175&lt;&gt;"",scriv!J175,"")</f>
        <v/>
      </c>
      <c r="R213" s="81">
        <f>IF(scriv!K175&lt;&gt;"",scriv!K175,
IF(I213&lt;&gt;"",1,$R$36))</f>
        <v>1</v>
      </c>
      <c r="S213" s="81" t="str">
        <f>IF(scriv!L175&lt;&gt;"",scriv!L175,
IF(scriv!AF175&lt;&gt;"",$S$36,"none"))</f>
        <v>none</v>
      </c>
      <c r="T213" s="81" t="str">
        <f>IF(scriv!Q175&lt;&gt;"",scriv!Q175,"")</f>
        <v/>
      </c>
      <c r="U213" s="81" t="str">
        <f>IF(scriv!R175&lt;&gt;"",scriv!R175,"")</f>
        <v/>
      </c>
      <c r="V213" s="81" t="str">
        <f>IF(scriv!S175&lt;&gt;"",scriv!S175,"")</f>
        <v/>
      </c>
      <c r="W213" s="81" t="str">
        <f>IF(scriv!T175&lt;&gt;"",scriv!T175,"")</f>
        <v/>
      </c>
      <c r="X213" s="81" t="str">
        <f>IF($E213="",
( IF(scriv!AH175&lt;&gt;"", LEFT( scriv!AH175, FIND(",",scriv!AH175)-1) &amp; "=" &amp; $AH213 &amp; RIGHT( scriv!AH175, LEN(scriv!AH175) + 1 - FIND(",",scriv!AH175)),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IF(scriv!AI175&lt;&gt;"", LEFT( scriv!AI175, FIND(",",scriv!AI175)-1) &amp; "=" &amp; $AH213 &amp; RIGHT( scriv!AI175, LEN(scriv!AI175) + 1 - FIND(",",scriv!AI175)),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IF(scriv!AJ175&lt;&gt;"", LEFT( scriv!AJ175, FIND(",",scriv!AJ175)-1) &amp; "=" &amp; $AH213 &amp; RIGHT( scriv!AJ175, LEN(scriv!AJ175) + 1 - FIND(",",scriv!AJ175)),
  IF($Z$36&lt;&gt;"",LEFT( Z$36, FIND(",",Z$36)-1) &amp; "=" &amp; $AH213 &amp; RIGHT( Z$36, LEN(Z$36) + 1 - FIND(",",Z$36)),""))),
IF(scriv!O175&lt;&gt;"", LEFT( scriv!O175, FIND(",",scriv!O175)-1) &amp; "=" &amp; $AH213 &amp; RIGHT( scriv!O175, LEN(scriv!O175) + 1 - FIND(",",scriv!O175)),
LEFT( Z$37, FIND(",",Z$37)-1) &amp; "=" &amp; $AH213 &amp; RIGHT( Z$37, LEN(Z$37) + 1 - FIND(",",Z$37))))</f>
        <v>drawOpen=,1.2</v>
      </c>
      <c r="AA213" s="81" t="str">
        <f>IF($E213="",
( IF(scriv!AK175&lt;&gt;"", LEFT( scriv!AK175, FIND(",",scriv!AK175)-1) &amp; "=" &amp; $AH213 &amp; RIGHT( scriv!AK175, LEN(scriv!AK175) + 1 - FIND(",",scriv!AK175)),
  IF($AA$36&lt;&gt;"",LEFT( AA$36, FIND(",",AA$36)-1) &amp; "=" &amp; $AH213 &amp; RIGHT( AA$36, LEN(AA$36) + 1 - FIND(",",AA$36)),""))),
IF(scriv!P175&lt;&gt;"", LEFT( scriv!P175, FIND(",",scriv!P175)-1) &amp; "=" &amp; $AH213 &amp; RIGHT( scriv!P175, LEN(scriv!P175) + 1 - FIND(",",scriv!P175)),
LEFT( AA$37, FIND(",",AA$37)-1) &amp; "=" &amp; $AH213 &amp; RIGHT( AA$37, LEN(AA$37) + 1 - FIND(",",AA$37))))</f>
        <v>drawClose=,1.2</v>
      </c>
      <c r="AB213" s="167" t="str">
        <f t="shared" si="90"/>
        <v>noTitle</v>
      </c>
      <c r="AC213" s="167"/>
      <c r="AD213" s="45"/>
      <c r="AE213" s="168"/>
      <c r="AF213" s="169">
        <f>IF(D213="",scriv!B175,"")</f>
        <v>0</v>
      </c>
      <c r="AG213" s="170" t="str">
        <f t="shared" si="93"/>
        <v/>
      </c>
      <c r="AH213" s="169" t="str">
        <f t="shared" si="94"/>
        <v/>
      </c>
      <c r="AI213" s="169" t="str">
        <f t="shared" si="95"/>
        <v/>
      </c>
      <c r="AJ213" s="86">
        <f>ROUNDDOWN( (LEN(scriv!B175)+1) / 2, 0 )</f>
        <v>0</v>
      </c>
      <c r="AK213" s="82">
        <f t="shared" si="96"/>
        <v>0</v>
      </c>
      <c r="AL213" s="82" t="str">
        <f t="shared" si="97"/>
        <v>-</v>
      </c>
      <c r="AM213" s="82" t="str">
        <f t="shared" si="98"/>
        <v>-</v>
      </c>
      <c r="AN213" s="82" t="str">
        <f t="shared" si="99"/>
        <v>-</v>
      </c>
      <c r="AO213" s="82" t="str">
        <f t="shared" si="100"/>
        <v>-</v>
      </c>
      <c r="AP213" s="82" t="str">
        <f t="shared" si="101"/>
        <v>-</v>
      </c>
      <c r="AQ213" s="82" t="str">
        <f t="shared" si="102"/>
        <v>-</v>
      </c>
      <c r="AR213" s="82" t="str">
        <f t="shared" si="103"/>
        <v>-</v>
      </c>
      <c r="AT213" s="82">
        <f t="shared" si="104"/>
        <v>2</v>
      </c>
      <c r="AU213" s="82" t="str">
        <f ca="1">IF(    MAX(OFFSET(AL213,0,0,MATCH("-",AL213:AL$638,0))) = 0,"",
IFERROR(MAX(OFFSET(AL213,0,0,MATCH("-",AL213:AL$638,0))),""))</f>
        <v/>
      </c>
      <c r="AV213" s="82" t="str">
        <f ca="1">IF(    MAX(OFFSET(AM213,0,0,MATCH("-",AM213:AM$638,0))) = 0,"",
IFERROR(MAX(OFFSET(AM213,0,0,MATCH("-",AM213:AM$638,0))),""))</f>
        <v/>
      </c>
      <c r="AW213" s="82" t="str">
        <f ca="1">IF(    MAX(OFFSET(AN213,0,0,MATCH("-",AN213:AN$638,0))) = 0,"",
IFERROR(MAX(OFFSET(AN213,0,0,MATCH("-",AN213:AN$638,0))),""))</f>
        <v/>
      </c>
      <c r="AX213" s="82" t="str">
        <f ca="1">IF(    MAX(OFFSET(AO213,0,0,MATCH("-",AO213:AO$638,0))) = 0,"",
IFERROR(MAX(OFFSET(AO213,0,0,MATCH("-",AO213:AO$638,0))),""))</f>
        <v/>
      </c>
      <c r="AY213" s="82" t="str">
        <f ca="1">IF(    MAX(OFFSET(AP213,0,0,MATCH("-",AP213:AP$638,0))) = 0,"",
IFERROR(MAX(OFFSET(AP213,0,0,MATCH("-",AP213:AP$638,0))),""))</f>
        <v/>
      </c>
      <c r="AZ213" s="82" t="str">
        <f ca="1">IF(    MAX(OFFSET(AQ213,0,0,MATCH("-",AQ213:AQ$638,0))) = 0,"",
IFERROR(MAX(OFFSET(AQ213,0,0,MATCH("-",AQ213:AQ$638,0))),""))</f>
        <v/>
      </c>
      <c r="BA213" s="82" t="str">
        <f ca="1">IF(    MAX(OFFSET(AR213,0,0,MATCH("-",AR213:AR$638,0))) = 0,"",
IFERROR(MAX(OFFSET(AR213,0,0,MATCH("-",AR213:AR$638,0))),""))</f>
        <v/>
      </c>
      <c r="BB213" s="112">
        <f t="shared" ca="1" si="105"/>
        <v>-270</v>
      </c>
      <c r="BC213" s="111" t="str">
        <f t="shared" ca="1" si="106"/>
        <v>Radius</v>
      </c>
      <c r="BD213" s="112">
        <f t="shared" ca="1" si="107"/>
        <v>0</v>
      </c>
      <c r="BE213" s="111">
        <f t="shared" ca="1" si="108"/>
        <v>-150</v>
      </c>
      <c r="BF213" s="113" t="e">
        <f t="shared" ca="1" si="109"/>
        <v>#VALUE!</v>
      </c>
      <c r="BG213" s="113" t="e">
        <f t="shared" ca="1" si="110"/>
        <v>#VALUE!</v>
      </c>
      <c r="BH213" s="112">
        <f t="shared" ca="1" si="111"/>
        <v>2000</v>
      </c>
      <c r="BI213" s="112">
        <f t="shared" ca="1" si="112"/>
        <v>-150</v>
      </c>
      <c r="BJ213" s="157"/>
      <c r="BK213" s="157"/>
      <c r="BL213" s="158" t="str">
        <f>scriv!AM175</f>
        <v/>
      </c>
      <c r="BM213" s="157"/>
      <c r="BN213" s="157" t="str">
        <f t="shared" si="113"/>
        <v>node</v>
      </c>
      <c r="BO213" s="157"/>
      <c r="BP213" s="159">
        <f t="shared" ca="1" si="114"/>
        <v>0</v>
      </c>
      <c r="BQ213" s="159">
        <f t="shared" ca="1" si="115"/>
        <v>0</v>
      </c>
      <c r="BR213" s="159">
        <f t="shared" si="116"/>
        <v>1</v>
      </c>
      <c r="BS213" s="159" t="str">
        <f t="shared" si="117"/>
        <v>symbol</v>
      </c>
      <c r="BT213" s="157" t="str">
        <f ca="1">IF(scriv!V175&lt;&gt;"",scriv!V175,
IF(E213="",IFERROR(VLOOKUP(BL213,$AH$40:$BT$638,39,FALSE),$BT$36),
$BT$37))</f>
        <v>NodeSquare</v>
      </c>
      <c r="BU213" s="166">
        <f t="shared" ca="1" si="118"/>
        <v>2000</v>
      </c>
      <c r="BV213" s="166">
        <f t="shared" ca="1" si="119"/>
        <v>-150</v>
      </c>
      <c r="BW213" s="166">
        <f t="shared" ca="1" si="120"/>
        <v>0</v>
      </c>
      <c r="BX213" s="166">
        <f t="shared" ca="1" si="121"/>
        <v>0</v>
      </c>
      <c r="BY213" s="180" t="str">
        <f t="shared" si="122"/>
        <v/>
      </c>
      <c r="BZ213" s="180" t="str">
        <f t="shared" si="123"/>
        <v/>
      </c>
      <c r="CA213" s="81" t="str">
        <f>IF(scriv!E175&lt;&gt;"",scriv!E175,"")</f>
        <v/>
      </c>
      <c r="CB213" s="82">
        <f t="shared" si="92"/>
        <v>0</v>
      </c>
      <c r="CC213" s="82">
        <f t="shared" si="124"/>
        <v>0</v>
      </c>
      <c r="CD213" s="82" t="str">
        <f t="shared" si="125"/>
        <v>-</v>
      </c>
      <c r="CE213" s="82" t="str">
        <f t="shared" si="126"/>
        <v>-</v>
      </c>
      <c r="CF213" s="82" t="str">
        <f t="shared" si="127"/>
        <v>-</v>
      </c>
      <c r="CG213" s="82" t="str">
        <f t="shared" si="128"/>
        <v>-</v>
      </c>
      <c r="CH213" s="82" t="str">
        <f t="shared" si="129"/>
        <v>-</v>
      </c>
      <c r="CI213" s="82" t="str">
        <f t="shared" si="130"/>
        <v>-</v>
      </c>
      <c r="CJ213" s="82" t="str">
        <f t="shared" si="131"/>
        <v>-</v>
      </c>
      <c r="CK213" s="82" t="str">
        <f t="shared" si="132"/>
        <v>-</v>
      </c>
    </row>
    <row r="214" spans="1:89" s="82" customFormat="1" ht="18" customHeight="1">
      <c r="A214" s="81" t="str">
        <f>scriv!AL176</f>
        <v/>
      </c>
      <c r="B214" s="81" t="str">
        <f>IF(scriv!D176&lt;&gt;"",scriv!D176,"")</f>
        <v/>
      </c>
      <c r="C214" s="81" t="str">
        <f>IF( scriv!AP176&lt;&gt;"", IF(D214&lt;&gt;"","connection ","")&amp;scriv!AP176,IF(D214&lt;&gt;"","connection",""))</f>
        <v/>
      </c>
      <c r="D214" s="82" t="str">
        <f>scriv!AN176</f>
        <v/>
      </c>
      <c r="E214" s="82" t="str">
        <f>scriv!AO176</f>
        <v/>
      </c>
      <c r="F214" s="156">
        <f>ROW()</f>
        <v>214</v>
      </c>
      <c r="G214" s="288">
        <f>scriv!AC176</f>
        <v>0</v>
      </c>
      <c r="H214" s="288">
        <f>scriv!AD176</f>
        <v>0</v>
      </c>
      <c r="I214" s="81" t="str">
        <f>IF(scriv!AE176&lt;&gt;"",scriv!AE176,J214)</f>
        <v/>
      </c>
      <c r="J214" s="81" t="str">
        <f>IF(scriv!AF176&lt;&gt;"",scriv!AF176,"")</f>
        <v/>
      </c>
      <c r="K214" s="82" t="str">
        <f>IF(scriv!Y176&lt;&gt;"",scriv!Y176,$K$36)</f>
        <v>none</v>
      </c>
      <c r="L214" s="82">
        <f>IF(scriv!Z176&lt;&gt;"",scriv!Z176,$L$36)</f>
        <v>0</v>
      </c>
      <c r="M214" s="82" t="str">
        <f>IF(scriv!AA176&lt;&gt;"",scriv!AA176,$M$36)</f>
        <v>OpenClose</v>
      </c>
      <c r="N214" s="82">
        <f>IF(scriv!AB176&lt;&gt;"",scriv!AB176,$N$36)</f>
        <v>0</v>
      </c>
      <c r="O214" s="119" t="str">
        <f t="shared" si="91"/>
        <v/>
      </c>
      <c r="P214" s="81" t="str">
        <f>IF(scriv!I176&lt;&gt;"",scriv!I176,"")</f>
        <v/>
      </c>
      <c r="Q214" s="81" t="str">
        <f>IF(scriv!J176&lt;&gt;"",scriv!J176,"")</f>
        <v/>
      </c>
      <c r="R214" s="81">
        <f>IF(scriv!K176&lt;&gt;"",scriv!K176,
IF(I214&lt;&gt;"",1,$R$36))</f>
        <v>1</v>
      </c>
      <c r="S214" s="81" t="str">
        <f>IF(scriv!L176&lt;&gt;"",scriv!L176,
IF(scriv!AF176&lt;&gt;"",$S$36,"none"))</f>
        <v>none</v>
      </c>
      <c r="T214" s="81" t="str">
        <f>IF(scriv!Q176&lt;&gt;"",scriv!Q176,"")</f>
        <v/>
      </c>
      <c r="U214" s="81" t="str">
        <f>IF(scriv!R176&lt;&gt;"",scriv!R176,"")</f>
        <v/>
      </c>
      <c r="V214" s="81" t="str">
        <f>IF(scriv!S176&lt;&gt;"",scriv!S176,"")</f>
        <v/>
      </c>
      <c r="W214" s="81" t="str">
        <f>IF(scriv!T176&lt;&gt;"",scriv!T176,"")</f>
        <v/>
      </c>
      <c r="X214" s="81" t="str">
        <f>IF($E214="",
( IF(scriv!AH176&lt;&gt;"", LEFT( scriv!AH176, FIND(",",scriv!AH176)-1) &amp; "=" &amp; $AH214 &amp; RIGHT( scriv!AH176, LEN(scriv!AH176) + 1 - FIND(",",scriv!AH176)),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IF(scriv!AI176&lt;&gt;"", LEFT( scriv!AI176, FIND(",",scriv!AI176)-1) &amp; "=" &amp; $AH214 &amp; RIGHT( scriv!AI176, LEN(scriv!AI176) + 1 - FIND(",",scriv!AI176)),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IF(scriv!AJ176&lt;&gt;"", LEFT( scriv!AJ176, FIND(",",scriv!AJ176)-1) &amp; "=" &amp; $AH214 &amp; RIGHT( scriv!AJ176, LEN(scriv!AJ176) + 1 - FIND(",",scriv!AJ176)),
  IF($Z$36&lt;&gt;"",LEFT( Z$36, FIND(",",Z$36)-1) &amp; "=" &amp; $AH214 &amp; RIGHT( Z$36, LEN(Z$36) + 1 - FIND(",",Z$36)),""))),
IF(scriv!O176&lt;&gt;"", LEFT( scriv!O176, FIND(",",scriv!O176)-1) &amp; "=" &amp; $AH214 &amp; RIGHT( scriv!O176, LEN(scriv!O176) + 1 - FIND(",",scriv!O176)),
LEFT( Z$37, FIND(",",Z$37)-1) &amp; "=" &amp; $AH214 &amp; RIGHT( Z$37, LEN(Z$37) + 1 - FIND(",",Z$37))))</f>
        <v>drawOpen=,1.2</v>
      </c>
      <c r="AA214" s="81" t="str">
        <f>IF($E214="",
( IF(scriv!AK176&lt;&gt;"", LEFT( scriv!AK176, FIND(",",scriv!AK176)-1) &amp; "=" &amp; $AH214 &amp; RIGHT( scriv!AK176, LEN(scriv!AK176) + 1 - FIND(",",scriv!AK176)),
  IF($AA$36&lt;&gt;"",LEFT( AA$36, FIND(",",AA$36)-1) &amp; "=" &amp; $AH214 &amp; RIGHT( AA$36, LEN(AA$36) + 1 - FIND(",",AA$36)),""))),
IF(scriv!P176&lt;&gt;"", LEFT( scriv!P176, FIND(",",scriv!P176)-1) &amp; "=" &amp; $AH214 &amp; RIGHT( scriv!P176, LEN(scriv!P176) + 1 - FIND(",",scriv!P176)),
LEFT( AA$37, FIND(",",AA$37)-1) &amp; "=" &amp; $AH214 &amp; RIGHT( AA$37, LEN(AA$37) + 1 - FIND(",",AA$37))))</f>
        <v>drawClose=,1.2</v>
      </c>
      <c r="AB214" s="167" t="str">
        <f t="shared" si="90"/>
        <v>noTitle</v>
      </c>
      <c r="AC214" s="167"/>
      <c r="AD214" s="45"/>
      <c r="AE214" s="168"/>
      <c r="AF214" s="169">
        <f>IF(D214="",scriv!B176,"")</f>
        <v>0</v>
      </c>
      <c r="AG214" s="170" t="str">
        <f t="shared" si="93"/>
        <v/>
      </c>
      <c r="AH214" s="169" t="str">
        <f t="shared" si="94"/>
        <v/>
      </c>
      <c r="AI214" s="169" t="str">
        <f t="shared" si="95"/>
        <v/>
      </c>
      <c r="AJ214" s="86">
        <f>ROUNDDOWN( (LEN(scriv!B176)+1) / 2, 0 )</f>
        <v>0</v>
      </c>
      <c r="AK214" s="82">
        <f t="shared" si="96"/>
        <v>0</v>
      </c>
      <c r="AL214" s="82" t="str">
        <f t="shared" si="97"/>
        <v>-</v>
      </c>
      <c r="AM214" s="82" t="str">
        <f t="shared" si="98"/>
        <v>-</v>
      </c>
      <c r="AN214" s="82" t="str">
        <f t="shared" si="99"/>
        <v>-</v>
      </c>
      <c r="AO214" s="82" t="str">
        <f t="shared" si="100"/>
        <v>-</v>
      </c>
      <c r="AP214" s="82" t="str">
        <f t="shared" si="101"/>
        <v>-</v>
      </c>
      <c r="AQ214" s="82" t="str">
        <f t="shared" si="102"/>
        <v>-</v>
      </c>
      <c r="AR214" s="82" t="str">
        <f t="shared" si="103"/>
        <v>-</v>
      </c>
      <c r="AT214" s="82">
        <f t="shared" si="104"/>
        <v>2</v>
      </c>
      <c r="AU214" s="82" t="str">
        <f ca="1">IF(    MAX(OFFSET(AL214,0,0,MATCH("-",AL214:AL$638,0))) = 0,"",
IFERROR(MAX(OFFSET(AL214,0,0,MATCH("-",AL214:AL$638,0))),""))</f>
        <v/>
      </c>
      <c r="AV214" s="82" t="str">
        <f ca="1">IF(    MAX(OFFSET(AM214,0,0,MATCH("-",AM214:AM$638,0))) = 0,"",
IFERROR(MAX(OFFSET(AM214,0,0,MATCH("-",AM214:AM$638,0))),""))</f>
        <v/>
      </c>
      <c r="AW214" s="82" t="str">
        <f ca="1">IF(    MAX(OFFSET(AN214,0,0,MATCH("-",AN214:AN$638,0))) = 0,"",
IFERROR(MAX(OFFSET(AN214,0,0,MATCH("-",AN214:AN$638,0))),""))</f>
        <v/>
      </c>
      <c r="AX214" s="82" t="str">
        <f ca="1">IF(    MAX(OFFSET(AO214,0,0,MATCH("-",AO214:AO$638,0))) = 0,"",
IFERROR(MAX(OFFSET(AO214,0,0,MATCH("-",AO214:AO$638,0))),""))</f>
        <v/>
      </c>
      <c r="AY214" s="82" t="str">
        <f ca="1">IF(    MAX(OFFSET(AP214,0,0,MATCH("-",AP214:AP$638,0))) = 0,"",
IFERROR(MAX(OFFSET(AP214,0,0,MATCH("-",AP214:AP$638,0))),""))</f>
        <v/>
      </c>
      <c r="AZ214" s="82" t="str">
        <f ca="1">IF(    MAX(OFFSET(AQ214,0,0,MATCH("-",AQ214:AQ$638,0))) = 0,"",
IFERROR(MAX(OFFSET(AQ214,0,0,MATCH("-",AQ214:AQ$638,0))),""))</f>
        <v/>
      </c>
      <c r="BA214" s="82" t="str">
        <f ca="1">IF(    MAX(OFFSET(AR214,0,0,MATCH("-",AR214:AR$638,0))) = 0,"",
IFERROR(MAX(OFFSET(AR214,0,0,MATCH("-",AR214:AR$638,0))),""))</f>
        <v/>
      </c>
      <c r="BB214" s="112">
        <f t="shared" ca="1" si="105"/>
        <v>-270</v>
      </c>
      <c r="BC214" s="111" t="str">
        <f t="shared" ca="1" si="106"/>
        <v>Radius</v>
      </c>
      <c r="BD214" s="112">
        <f t="shared" ca="1" si="107"/>
        <v>0</v>
      </c>
      <c r="BE214" s="111">
        <f t="shared" ca="1" si="108"/>
        <v>-150</v>
      </c>
      <c r="BF214" s="113" t="e">
        <f t="shared" ca="1" si="109"/>
        <v>#VALUE!</v>
      </c>
      <c r="BG214" s="113" t="e">
        <f t="shared" ca="1" si="110"/>
        <v>#VALUE!</v>
      </c>
      <c r="BH214" s="112">
        <f t="shared" ca="1" si="111"/>
        <v>2000</v>
      </c>
      <c r="BI214" s="112">
        <f t="shared" ca="1" si="112"/>
        <v>-150</v>
      </c>
      <c r="BJ214" s="157"/>
      <c r="BK214" s="157"/>
      <c r="BL214" s="158" t="str">
        <f>scriv!AM176</f>
        <v/>
      </c>
      <c r="BM214" s="157"/>
      <c r="BN214" s="157" t="str">
        <f t="shared" si="113"/>
        <v>node</v>
      </c>
      <c r="BO214" s="157"/>
      <c r="BP214" s="159">
        <f t="shared" ca="1" si="114"/>
        <v>0</v>
      </c>
      <c r="BQ214" s="159">
        <f t="shared" ca="1" si="115"/>
        <v>0</v>
      </c>
      <c r="BR214" s="159">
        <f t="shared" si="116"/>
        <v>1</v>
      </c>
      <c r="BS214" s="159" t="str">
        <f t="shared" si="117"/>
        <v>symbol</v>
      </c>
      <c r="BT214" s="157" t="str">
        <f ca="1">IF(scriv!V176&lt;&gt;"",scriv!V176,
IF(E214="",IFERROR(VLOOKUP(BL214,$AH$40:$BT$638,39,FALSE),$BT$36),
$BT$37))</f>
        <v>NodeSquare</v>
      </c>
      <c r="BU214" s="166">
        <f t="shared" ca="1" si="118"/>
        <v>2000</v>
      </c>
      <c r="BV214" s="166">
        <f t="shared" ca="1" si="119"/>
        <v>-150</v>
      </c>
      <c r="BW214" s="166">
        <f t="shared" ca="1" si="120"/>
        <v>0</v>
      </c>
      <c r="BX214" s="166">
        <f t="shared" ca="1" si="121"/>
        <v>0</v>
      </c>
      <c r="BY214" s="180" t="str">
        <f t="shared" si="122"/>
        <v/>
      </c>
      <c r="BZ214" s="180" t="str">
        <f t="shared" si="123"/>
        <v/>
      </c>
      <c r="CA214" s="81" t="str">
        <f>IF(scriv!E176&lt;&gt;"",scriv!E176,"")</f>
        <v/>
      </c>
      <c r="CB214" s="82">
        <f t="shared" si="92"/>
        <v>0</v>
      </c>
      <c r="CC214" s="82">
        <f t="shared" si="124"/>
        <v>0</v>
      </c>
      <c r="CD214" s="82" t="str">
        <f t="shared" si="125"/>
        <v>-</v>
      </c>
      <c r="CE214" s="82" t="str">
        <f t="shared" si="126"/>
        <v>-</v>
      </c>
      <c r="CF214" s="82" t="str">
        <f t="shared" si="127"/>
        <v>-</v>
      </c>
      <c r="CG214" s="82" t="str">
        <f t="shared" si="128"/>
        <v>-</v>
      </c>
      <c r="CH214" s="82" t="str">
        <f t="shared" si="129"/>
        <v>-</v>
      </c>
      <c r="CI214" s="82" t="str">
        <f t="shared" si="130"/>
        <v>-</v>
      </c>
      <c r="CJ214" s="82" t="str">
        <f t="shared" si="131"/>
        <v>-</v>
      </c>
      <c r="CK214" s="82" t="str">
        <f t="shared" si="132"/>
        <v>-</v>
      </c>
    </row>
    <row r="215" spans="1:89" s="82" customFormat="1" ht="18" customHeight="1">
      <c r="A215" s="81" t="str">
        <f>scriv!AL177</f>
        <v/>
      </c>
      <c r="B215" s="81" t="str">
        <f>IF(scriv!D177&lt;&gt;"",scriv!D177,"")</f>
        <v/>
      </c>
      <c r="C215" s="81" t="str">
        <f>IF( scriv!AP177&lt;&gt;"", IF(D215&lt;&gt;"","connection ","")&amp;scriv!AP177,IF(D215&lt;&gt;"","connection",""))</f>
        <v/>
      </c>
      <c r="D215" s="82" t="str">
        <f>scriv!AN177</f>
        <v/>
      </c>
      <c r="E215" s="82" t="str">
        <f>scriv!AO177</f>
        <v/>
      </c>
      <c r="F215" s="156">
        <f>ROW()</f>
        <v>215</v>
      </c>
      <c r="G215" s="288">
        <f>scriv!AC177</f>
        <v>0</v>
      </c>
      <c r="H215" s="288">
        <f>scriv!AD177</f>
        <v>0</v>
      </c>
      <c r="I215" s="81" t="str">
        <f>IF(scriv!AE177&lt;&gt;"",scriv!AE177,J215)</f>
        <v/>
      </c>
      <c r="J215" s="81" t="str">
        <f>IF(scriv!AF177&lt;&gt;"",scriv!AF177,"")</f>
        <v/>
      </c>
      <c r="K215" s="82" t="str">
        <f>IF(scriv!Y177&lt;&gt;"",scriv!Y177,$K$36)</f>
        <v>none</v>
      </c>
      <c r="L215" s="82">
        <f>IF(scriv!Z177&lt;&gt;"",scriv!Z177,$L$36)</f>
        <v>0</v>
      </c>
      <c r="M215" s="82" t="str">
        <f>IF(scriv!AA177&lt;&gt;"",scriv!AA177,$M$36)</f>
        <v>OpenClose</v>
      </c>
      <c r="N215" s="82">
        <f>IF(scriv!AB177&lt;&gt;"",scriv!AB177,$N$36)</f>
        <v>0</v>
      </c>
      <c r="O215" s="119" t="str">
        <f t="shared" si="91"/>
        <v/>
      </c>
      <c r="P215" s="81" t="str">
        <f>IF(scriv!I177&lt;&gt;"",scriv!I177,"")</f>
        <v/>
      </c>
      <c r="Q215" s="81" t="str">
        <f>IF(scriv!J177&lt;&gt;"",scriv!J177,"")</f>
        <v/>
      </c>
      <c r="R215" s="81">
        <f>IF(scriv!K177&lt;&gt;"",scriv!K177,
IF(I215&lt;&gt;"",1,$R$36))</f>
        <v>1</v>
      </c>
      <c r="S215" s="81" t="str">
        <f>IF(scriv!L177&lt;&gt;"",scriv!L177,
IF(scriv!AF177&lt;&gt;"",$S$36,"none"))</f>
        <v>none</v>
      </c>
      <c r="T215" s="81" t="str">
        <f>IF(scriv!Q177&lt;&gt;"",scriv!Q177,"")</f>
        <v/>
      </c>
      <c r="U215" s="81" t="str">
        <f>IF(scriv!R177&lt;&gt;"",scriv!R177,"")</f>
        <v/>
      </c>
      <c r="V215" s="81" t="str">
        <f>IF(scriv!S177&lt;&gt;"",scriv!S177,"")</f>
        <v/>
      </c>
      <c r="W215" s="81" t="str">
        <f>IF(scriv!T177&lt;&gt;"",scriv!T177,"")</f>
        <v/>
      </c>
      <c r="X215" s="81" t="str">
        <f>IF($E215="",
( IF(scriv!AH177&lt;&gt;"", LEFT( scriv!AH177, FIND(",",scriv!AH177)-1) &amp; "=" &amp; $AH215 &amp; RIGHT( scriv!AH177, LEN(scriv!AH177) + 1 - FIND(",",scriv!AH177)),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IF(scriv!AI177&lt;&gt;"", LEFT( scriv!AI177, FIND(",",scriv!AI177)-1) &amp; "=" &amp; $AH215 &amp; RIGHT( scriv!AI177, LEN(scriv!AI177) + 1 - FIND(",",scriv!AI177)),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IF(scriv!AJ177&lt;&gt;"", LEFT( scriv!AJ177, FIND(",",scriv!AJ177)-1) &amp; "=" &amp; $AH215 &amp; RIGHT( scriv!AJ177, LEN(scriv!AJ177) + 1 - FIND(",",scriv!AJ177)),
  IF($Z$36&lt;&gt;"",LEFT( Z$36, FIND(",",Z$36)-1) &amp; "=" &amp; $AH215 &amp; RIGHT( Z$36, LEN(Z$36) + 1 - FIND(",",Z$36)),""))),
IF(scriv!O177&lt;&gt;"", LEFT( scriv!O177, FIND(",",scriv!O177)-1) &amp; "=" &amp; $AH215 &amp; RIGHT( scriv!O177, LEN(scriv!O177) + 1 - FIND(",",scriv!O177)),
LEFT( Z$37, FIND(",",Z$37)-1) &amp; "=" &amp; $AH215 &amp; RIGHT( Z$37, LEN(Z$37) + 1 - FIND(",",Z$37))))</f>
        <v>drawOpen=,1.2</v>
      </c>
      <c r="AA215" s="81" t="str">
        <f>IF($E215="",
( IF(scriv!AK177&lt;&gt;"", LEFT( scriv!AK177, FIND(",",scriv!AK177)-1) &amp; "=" &amp; $AH215 &amp; RIGHT( scriv!AK177, LEN(scriv!AK177) + 1 - FIND(",",scriv!AK177)),
  IF($AA$36&lt;&gt;"",LEFT( AA$36, FIND(",",AA$36)-1) &amp; "=" &amp; $AH215 &amp; RIGHT( AA$36, LEN(AA$36) + 1 - FIND(",",AA$36)),""))),
IF(scriv!P177&lt;&gt;"", LEFT( scriv!P177, FIND(",",scriv!P177)-1) &amp; "=" &amp; $AH215 &amp; RIGHT( scriv!P177, LEN(scriv!P177) + 1 - FIND(",",scriv!P177)),
LEFT( AA$37, FIND(",",AA$37)-1) &amp; "=" &amp; $AH215 &amp; RIGHT( AA$37, LEN(AA$37) + 1 - FIND(",",AA$37))))</f>
        <v>drawClose=,1.2</v>
      </c>
      <c r="AB215" s="167" t="str">
        <f t="shared" si="90"/>
        <v>noTitle</v>
      </c>
      <c r="AC215" s="167"/>
      <c r="AD215" s="45"/>
      <c r="AE215" s="168"/>
      <c r="AF215" s="169">
        <f>IF(D215="",scriv!B177,"")</f>
        <v>0</v>
      </c>
      <c r="AG215" s="170" t="str">
        <f t="shared" si="93"/>
        <v/>
      </c>
      <c r="AH215" s="169" t="str">
        <f t="shared" si="94"/>
        <v/>
      </c>
      <c r="AI215" s="169" t="str">
        <f t="shared" si="95"/>
        <v/>
      </c>
      <c r="AJ215" s="86">
        <f>ROUNDDOWN( (LEN(scriv!B177)+1) / 2, 0 )</f>
        <v>0</v>
      </c>
      <c r="AK215" s="82">
        <f t="shared" si="96"/>
        <v>0</v>
      </c>
      <c r="AL215" s="82" t="str">
        <f t="shared" si="97"/>
        <v>-</v>
      </c>
      <c r="AM215" s="82" t="str">
        <f t="shared" si="98"/>
        <v>-</v>
      </c>
      <c r="AN215" s="82" t="str">
        <f t="shared" si="99"/>
        <v>-</v>
      </c>
      <c r="AO215" s="82" t="str">
        <f t="shared" si="100"/>
        <v>-</v>
      </c>
      <c r="AP215" s="82" t="str">
        <f t="shared" si="101"/>
        <v>-</v>
      </c>
      <c r="AQ215" s="82" t="str">
        <f t="shared" si="102"/>
        <v>-</v>
      </c>
      <c r="AR215" s="82" t="str">
        <f t="shared" si="103"/>
        <v>-</v>
      </c>
      <c r="AT215" s="82">
        <f t="shared" si="104"/>
        <v>2</v>
      </c>
      <c r="AU215" s="82" t="str">
        <f ca="1">IF(    MAX(OFFSET(AL215,0,0,MATCH("-",AL215:AL$638,0))) = 0,"",
IFERROR(MAX(OFFSET(AL215,0,0,MATCH("-",AL215:AL$638,0))),""))</f>
        <v/>
      </c>
      <c r="AV215" s="82" t="str">
        <f ca="1">IF(    MAX(OFFSET(AM215,0,0,MATCH("-",AM215:AM$638,0))) = 0,"",
IFERROR(MAX(OFFSET(AM215,0,0,MATCH("-",AM215:AM$638,0))),""))</f>
        <v/>
      </c>
      <c r="AW215" s="82" t="str">
        <f ca="1">IF(    MAX(OFFSET(AN215,0,0,MATCH("-",AN215:AN$638,0))) = 0,"",
IFERROR(MAX(OFFSET(AN215,0,0,MATCH("-",AN215:AN$638,0))),""))</f>
        <v/>
      </c>
      <c r="AX215" s="82" t="str">
        <f ca="1">IF(    MAX(OFFSET(AO215,0,0,MATCH("-",AO215:AO$638,0))) = 0,"",
IFERROR(MAX(OFFSET(AO215,0,0,MATCH("-",AO215:AO$638,0))),""))</f>
        <v/>
      </c>
      <c r="AY215" s="82" t="str">
        <f ca="1">IF(    MAX(OFFSET(AP215,0,0,MATCH("-",AP215:AP$638,0))) = 0,"",
IFERROR(MAX(OFFSET(AP215,0,0,MATCH("-",AP215:AP$638,0))),""))</f>
        <v/>
      </c>
      <c r="AZ215" s="82" t="str">
        <f ca="1">IF(    MAX(OFFSET(AQ215,0,0,MATCH("-",AQ215:AQ$638,0))) = 0,"",
IFERROR(MAX(OFFSET(AQ215,0,0,MATCH("-",AQ215:AQ$638,0))),""))</f>
        <v/>
      </c>
      <c r="BA215" s="82" t="str">
        <f ca="1">IF(    MAX(OFFSET(AR215,0,0,MATCH("-",AR215:AR$638,0))) = 0,"",
IFERROR(MAX(OFFSET(AR215,0,0,MATCH("-",AR215:AR$638,0))),""))</f>
        <v/>
      </c>
      <c r="BB215" s="112">
        <f t="shared" ca="1" si="105"/>
        <v>-270</v>
      </c>
      <c r="BC215" s="111" t="str">
        <f t="shared" ca="1" si="106"/>
        <v>Radius</v>
      </c>
      <c r="BD215" s="112">
        <f t="shared" ca="1" si="107"/>
        <v>0</v>
      </c>
      <c r="BE215" s="111">
        <f t="shared" ca="1" si="108"/>
        <v>-150</v>
      </c>
      <c r="BF215" s="113" t="e">
        <f t="shared" ca="1" si="109"/>
        <v>#VALUE!</v>
      </c>
      <c r="BG215" s="113" t="e">
        <f t="shared" ca="1" si="110"/>
        <v>#VALUE!</v>
      </c>
      <c r="BH215" s="112">
        <f t="shared" ca="1" si="111"/>
        <v>2000</v>
      </c>
      <c r="BI215" s="112">
        <f t="shared" ca="1" si="112"/>
        <v>-150</v>
      </c>
      <c r="BJ215" s="157"/>
      <c r="BK215" s="157"/>
      <c r="BL215" s="158" t="str">
        <f>scriv!AM177</f>
        <v/>
      </c>
      <c r="BM215" s="157"/>
      <c r="BN215" s="157" t="str">
        <f t="shared" si="113"/>
        <v>node</v>
      </c>
      <c r="BO215" s="157"/>
      <c r="BP215" s="159">
        <f t="shared" ca="1" si="114"/>
        <v>0</v>
      </c>
      <c r="BQ215" s="159">
        <f t="shared" ca="1" si="115"/>
        <v>0</v>
      </c>
      <c r="BR215" s="159">
        <f t="shared" si="116"/>
        <v>1</v>
      </c>
      <c r="BS215" s="159" t="str">
        <f t="shared" si="117"/>
        <v>symbol</v>
      </c>
      <c r="BT215" s="157" t="str">
        <f ca="1">IF(scriv!V177&lt;&gt;"",scriv!V177,
IF(E215="",IFERROR(VLOOKUP(BL215,$AH$40:$BT$638,39,FALSE),$BT$36),
$BT$37))</f>
        <v>NodeSquare</v>
      </c>
      <c r="BU215" s="166">
        <f t="shared" ca="1" si="118"/>
        <v>2000</v>
      </c>
      <c r="BV215" s="166">
        <f t="shared" ca="1" si="119"/>
        <v>-150</v>
      </c>
      <c r="BW215" s="166">
        <f t="shared" ca="1" si="120"/>
        <v>0</v>
      </c>
      <c r="BX215" s="166">
        <f t="shared" ca="1" si="121"/>
        <v>0</v>
      </c>
      <c r="BY215" s="180" t="str">
        <f t="shared" si="122"/>
        <v/>
      </c>
      <c r="BZ215" s="180" t="str">
        <f t="shared" si="123"/>
        <v/>
      </c>
      <c r="CA215" s="81" t="str">
        <f>IF(scriv!E177&lt;&gt;"",scriv!E177,"")</f>
        <v/>
      </c>
      <c r="CB215" s="82">
        <f t="shared" si="92"/>
        <v>0</v>
      </c>
      <c r="CC215" s="82">
        <f t="shared" si="124"/>
        <v>0</v>
      </c>
      <c r="CD215" s="82" t="str">
        <f t="shared" si="125"/>
        <v>-</v>
      </c>
      <c r="CE215" s="82" t="str">
        <f t="shared" si="126"/>
        <v>-</v>
      </c>
      <c r="CF215" s="82" t="str">
        <f t="shared" si="127"/>
        <v>-</v>
      </c>
      <c r="CG215" s="82" t="str">
        <f t="shared" si="128"/>
        <v>-</v>
      </c>
      <c r="CH215" s="82" t="str">
        <f t="shared" si="129"/>
        <v>-</v>
      </c>
      <c r="CI215" s="82" t="str">
        <f t="shared" si="130"/>
        <v>-</v>
      </c>
      <c r="CJ215" s="82" t="str">
        <f t="shared" si="131"/>
        <v>-</v>
      </c>
      <c r="CK215" s="82" t="str">
        <f t="shared" si="132"/>
        <v>-</v>
      </c>
    </row>
    <row r="216" spans="1:89" s="82" customFormat="1" ht="18" customHeight="1">
      <c r="A216" s="81" t="str">
        <f>scriv!AL178</f>
        <v/>
      </c>
      <c r="B216" s="81" t="str">
        <f>IF(scriv!D178&lt;&gt;"",scriv!D178,"")</f>
        <v/>
      </c>
      <c r="C216" s="81" t="str">
        <f>IF( scriv!AP178&lt;&gt;"", IF(D216&lt;&gt;"","connection ","")&amp;scriv!AP178,IF(D216&lt;&gt;"","connection",""))</f>
        <v/>
      </c>
      <c r="D216" s="82" t="str">
        <f>scriv!AN178</f>
        <v/>
      </c>
      <c r="E216" s="82" t="str">
        <f>scriv!AO178</f>
        <v/>
      </c>
      <c r="F216" s="156">
        <f>ROW()</f>
        <v>216</v>
      </c>
      <c r="G216" s="288">
        <f>scriv!AC178</f>
        <v>0</v>
      </c>
      <c r="H216" s="288">
        <f>scriv!AD178</f>
        <v>0</v>
      </c>
      <c r="I216" s="81" t="str">
        <f>IF(scriv!AE178&lt;&gt;"",scriv!AE178,J216)</f>
        <v/>
      </c>
      <c r="J216" s="81" t="str">
        <f>IF(scriv!AF178&lt;&gt;"",scriv!AF178,"")</f>
        <v/>
      </c>
      <c r="K216" s="82" t="str">
        <f>IF(scriv!Y178&lt;&gt;"",scriv!Y178,$K$36)</f>
        <v>none</v>
      </c>
      <c r="L216" s="82">
        <f>IF(scriv!Z178&lt;&gt;"",scriv!Z178,$L$36)</f>
        <v>0</v>
      </c>
      <c r="M216" s="82" t="str">
        <f>IF(scriv!AA178&lt;&gt;"",scriv!AA178,$M$36)</f>
        <v>OpenClose</v>
      </c>
      <c r="N216" s="82">
        <f>IF(scriv!AB178&lt;&gt;"",scriv!AB178,$N$36)</f>
        <v>0</v>
      </c>
      <c r="O216" s="119" t="str">
        <f t="shared" si="91"/>
        <v/>
      </c>
      <c r="P216" s="81" t="str">
        <f>IF(scriv!I178&lt;&gt;"",scriv!I178,"")</f>
        <v/>
      </c>
      <c r="Q216" s="81" t="str">
        <f>IF(scriv!J178&lt;&gt;"",scriv!J178,"")</f>
        <v/>
      </c>
      <c r="R216" s="81">
        <f>IF(scriv!K178&lt;&gt;"",scriv!K178,
IF(I216&lt;&gt;"",1,$R$36))</f>
        <v>1</v>
      </c>
      <c r="S216" s="81" t="str">
        <f>IF(scriv!L178&lt;&gt;"",scriv!L178,
IF(scriv!AF178&lt;&gt;"",$S$36,"none"))</f>
        <v>none</v>
      </c>
      <c r="T216" s="81" t="str">
        <f>IF(scriv!Q178&lt;&gt;"",scriv!Q178,"")</f>
        <v/>
      </c>
      <c r="U216" s="81" t="str">
        <f>IF(scriv!R178&lt;&gt;"",scriv!R178,"")</f>
        <v/>
      </c>
      <c r="V216" s="81" t="str">
        <f>IF(scriv!S178&lt;&gt;"",scriv!S178,"")</f>
        <v/>
      </c>
      <c r="W216" s="81" t="str">
        <f>IF(scriv!T178&lt;&gt;"",scriv!T178,"")</f>
        <v/>
      </c>
      <c r="X216" s="81" t="str">
        <f>IF($E216="",
( IF(scriv!AH178&lt;&gt;"", LEFT( scriv!AH178, FIND(",",scriv!AH178)-1) &amp; "=" &amp; $AH216 &amp; RIGHT( scriv!AH178, LEN(scriv!AH178) + 1 - FIND(",",scriv!AH178)),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IF(scriv!AI178&lt;&gt;"", LEFT( scriv!AI178, FIND(",",scriv!AI178)-1) &amp; "=" &amp; $AH216 &amp; RIGHT( scriv!AI178, LEN(scriv!AI178) + 1 - FIND(",",scriv!AI178)),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IF(scriv!AJ178&lt;&gt;"", LEFT( scriv!AJ178, FIND(",",scriv!AJ178)-1) &amp; "=" &amp; $AH216 &amp; RIGHT( scriv!AJ178, LEN(scriv!AJ178) + 1 - FIND(",",scriv!AJ178)),
  IF($Z$36&lt;&gt;"",LEFT( Z$36, FIND(",",Z$36)-1) &amp; "=" &amp; $AH216 &amp; RIGHT( Z$36, LEN(Z$36) + 1 - FIND(",",Z$36)),""))),
IF(scriv!O178&lt;&gt;"", LEFT( scriv!O178, FIND(",",scriv!O178)-1) &amp; "=" &amp; $AH216 &amp; RIGHT( scriv!O178, LEN(scriv!O178) + 1 - FIND(",",scriv!O178)),
LEFT( Z$37, FIND(",",Z$37)-1) &amp; "=" &amp; $AH216 &amp; RIGHT( Z$37, LEN(Z$37) + 1 - FIND(",",Z$37))))</f>
        <v>drawOpen=,1.2</v>
      </c>
      <c r="AA216" s="81" t="str">
        <f>IF($E216="",
( IF(scriv!AK178&lt;&gt;"", LEFT( scriv!AK178, FIND(",",scriv!AK178)-1) &amp; "=" &amp; $AH216 &amp; RIGHT( scriv!AK178, LEN(scriv!AK178) + 1 - FIND(",",scriv!AK178)),
  IF($AA$36&lt;&gt;"",LEFT( AA$36, FIND(",",AA$36)-1) &amp; "=" &amp; $AH216 &amp; RIGHT( AA$36, LEN(AA$36) + 1 - FIND(",",AA$36)),""))),
IF(scriv!P178&lt;&gt;"", LEFT( scriv!P178, FIND(",",scriv!P178)-1) &amp; "=" &amp; $AH216 &amp; RIGHT( scriv!P178, LEN(scriv!P178) + 1 - FIND(",",scriv!P178)),
LEFT( AA$37, FIND(",",AA$37)-1) &amp; "=" &amp; $AH216 &amp; RIGHT( AA$37, LEN(AA$37) + 1 - FIND(",",AA$37))))</f>
        <v>drawClose=,1.2</v>
      </c>
      <c r="AB216" s="167" t="str">
        <f t="shared" si="90"/>
        <v>noTitle</v>
      </c>
      <c r="AC216" s="167"/>
      <c r="AD216" s="45"/>
      <c r="AE216" s="168"/>
      <c r="AF216" s="169">
        <f>IF(D216="",scriv!B178,"")</f>
        <v>0</v>
      </c>
      <c r="AG216" s="170" t="str">
        <f t="shared" si="93"/>
        <v/>
      </c>
      <c r="AH216" s="169" t="str">
        <f t="shared" si="94"/>
        <v/>
      </c>
      <c r="AI216" s="169" t="str">
        <f t="shared" si="95"/>
        <v/>
      </c>
      <c r="AJ216" s="86">
        <f>ROUNDDOWN( (LEN(scriv!B178)+1) / 2, 0 )</f>
        <v>0</v>
      </c>
      <c r="AK216" s="82">
        <f t="shared" si="96"/>
        <v>0</v>
      </c>
      <c r="AL216" s="82" t="str">
        <f t="shared" si="97"/>
        <v>-</v>
      </c>
      <c r="AM216" s="82" t="str">
        <f t="shared" si="98"/>
        <v>-</v>
      </c>
      <c r="AN216" s="82" t="str">
        <f t="shared" si="99"/>
        <v>-</v>
      </c>
      <c r="AO216" s="82" t="str">
        <f t="shared" si="100"/>
        <v>-</v>
      </c>
      <c r="AP216" s="82" t="str">
        <f t="shared" si="101"/>
        <v>-</v>
      </c>
      <c r="AQ216" s="82" t="str">
        <f t="shared" si="102"/>
        <v>-</v>
      </c>
      <c r="AR216" s="82" t="str">
        <f t="shared" si="103"/>
        <v>-</v>
      </c>
      <c r="AT216" s="82">
        <f t="shared" si="104"/>
        <v>2</v>
      </c>
      <c r="AU216" s="82" t="str">
        <f ca="1">IF(    MAX(OFFSET(AL216,0,0,MATCH("-",AL216:AL$638,0))) = 0,"",
IFERROR(MAX(OFFSET(AL216,0,0,MATCH("-",AL216:AL$638,0))),""))</f>
        <v/>
      </c>
      <c r="AV216" s="82" t="str">
        <f ca="1">IF(    MAX(OFFSET(AM216,0,0,MATCH("-",AM216:AM$638,0))) = 0,"",
IFERROR(MAX(OFFSET(AM216,0,0,MATCH("-",AM216:AM$638,0))),""))</f>
        <v/>
      </c>
      <c r="AW216" s="82" t="str">
        <f ca="1">IF(    MAX(OFFSET(AN216,0,0,MATCH("-",AN216:AN$638,0))) = 0,"",
IFERROR(MAX(OFFSET(AN216,0,0,MATCH("-",AN216:AN$638,0))),""))</f>
        <v/>
      </c>
      <c r="AX216" s="82" t="str">
        <f ca="1">IF(    MAX(OFFSET(AO216,0,0,MATCH("-",AO216:AO$638,0))) = 0,"",
IFERROR(MAX(OFFSET(AO216,0,0,MATCH("-",AO216:AO$638,0))),""))</f>
        <v/>
      </c>
      <c r="AY216" s="82" t="str">
        <f ca="1">IF(    MAX(OFFSET(AP216,0,0,MATCH("-",AP216:AP$638,0))) = 0,"",
IFERROR(MAX(OFFSET(AP216,0,0,MATCH("-",AP216:AP$638,0))),""))</f>
        <v/>
      </c>
      <c r="AZ216" s="82" t="str">
        <f ca="1">IF(    MAX(OFFSET(AQ216,0,0,MATCH("-",AQ216:AQ$638,0))) = 0,"",
IFERROR(MAX(OFFSET(AQ216,0,0,MATCH("-",AQ216:AQ$638,0))),""))</f>
        <v/>
      </c>
      <c r="BA216" s="82" t="str">
        <f ca="1">IF(    MAX(OFFSET(AR216,0,0,MATCH("-",AR216:AR$638,0))) = 0,"",
IFERROR(MAX(OFFSET(AR216,0,0,MATCH("-",AR216:AR$638,0))),""))</f>
        <v/>
      </c>
      <c r="BB216" s="112">
        <f t="shared" ca="1" si="105"/>
        <v>-270</v>
      </c>
      <c r="BC216" s="111" t="str">
        <f t="shared" ca="1" si="106"/>
        <v>Radius</v>
      </c>
      <c r="BD216" s="112">
        <f t="shared" ca="1" si="107"/>
        <v>0</v>
      </c>
      <c r="BE216" s="111">
        <f t="shared" ca="1" si="108"/>
        <v>-150</v>
      </c>
      <c r="BF216" s="113" t="e">
        <f t="shared" ca="1" si="109"/>
        <v>#VALUE!</v>
      </c>
      <c r="BG216" s="113" t="e">
        <f t="shared" ca="1" si="110"/>
        <v>#VALUE!</v>
      </c>
      <c r="BH216" s="112">
        <f t="shared" ca="1" si="111"/>
        <v>2000</v>
      </c>
      <c r="BI216" s="112">
        <f t="shared" ca="1" si="112"/>
        <v>-150</v>
      </c>
      <c r="BJ216" s="157"/>
      <c r="BK216" s="157"/>
      <c r="BL216" s="158" t="str">
        <f>scriv!AM178</f>
        <v/>
      </c>
      <c r="BM216" s="157"/>
      <c r="BN216" s="157" t="str">
        <f t="shared" si="113"/>
        <v>node</v>
      </c>
      <c r="BO216" s="157"/>
      <c r="BP216" s="159">
        <f t="shared" ca="1" si="114"/>
        <v>0</v>
      </c>
      <c r="BQ216" s="159">
        <f t="shared" ca="1" si="115"/>
        <v>0</v>
      </c>
      <c r="BR216" s="159">
        <f t="shared" si="116"/>
        <v>1</v>
      </c>
      <c r="BS216" s="159" t="str">
        <f t="shared" si="117"/>
        <v>symbol</v>
      </c>
      <c r="BT216" s="157" t="str">
        <f ca="1">IF(scriv!V178&lt;&gt;"",scriv!V178,
IF(E216="",IFERROR(VLOOKUP(BL216,$AH$40:$BT$638,39,FALSE),$BT$36),
$BT$37))</f>
        <v>NodeSquare</v>
      </c>
      <c r="BU216" s="166">
        <f t="shared" ca="1" si="118"/>
        <v>2000</v>
      </c>
      <c r="BV216" s="166">
        <f t="shared" ca="1" si="119"/>
        <v>-150</v>
      </c>
      <c r="BW216" s="166">
        <f t="shared" ca="1" si="120"/>
        <v>0</v>
      </c>
      <c r="BX216" s="166">
        <f t="shared" ca="1" si="121"/>
        <v>0</v>
      </c>
      <c r="BY216" s="180" t="str">
        <f t="shared" si="122"/>
        <v/>
      </c>
      <c r="BZ216" s="180" t="str">
        <f t="shared" si="123"/>
        <v/>
      </c>
      <c r="CA216" s="81" t="str">
        <f>IF(scriv!E178&lt;&gt;"",scriv!E178,"")</f>
        <v/>
      </c>
      <c r="CB216" s="82">
        <f t="shared" si="92"/>
        <v>0</v>
      </c>
      <c r="CC216" s="82">
        <f t="shared" si="124"/>
        <v>0</v>
      </c>
      <c r="CD216" s="82" t="str">
        <f t="shared" si="125"/>
        <v>-</v>
      </c>
      <c r="CE216" s="82" t="str">
        <f t="shared" si="126"/>
        <v>-</v>
      </c>
      <c r="CF216" s="82" t="str">
        <f t="shared" si="127"/>
        <v>-</v>
      </c>
      <c r="CG216" s="82" t="str">
        <f t="shared" si="128"/>
        <v>-</v>
      </c>
      <c r="CH216" s="82" t="str">
        <f t="shared" si="129"/>
        <v>-</v>
      </c>
      <c r="CI216" s="82" t="str">
        <f t="shared" si="130"/>
        <v>-</v>
      </c>
      <c r="CJ216" s="82" t="str">
        <f t="shared" si="131"/>
        <v>-</v>
      </c>
      <c r="CK216" s="82" t="str">
        <f t="shared" si="132"/>
        <v>-</v>
      </c>
    </row>
    <row r="217" spans="1:89" s="82" customFormat="1" ht="18" customHeight="1">
      <c r="A217" s="81" t="str">
        <f>scriv!AL179</f>
        <v/>
      </c>
      <c r="B217" s="81" t="str">
        <f>IF(scriv!D179&lt;&gt;"",scriv!D179,"")</f>
        <v/>
      </c>
      <c r="C217" s="81" t="str">
        <f>IF( scriv!AP179&lt;&gt;"", IF(D217&lt;&gt;"","connection ","")&amp;scriv!AP179,IF(D217&lt;&gt;"","connection",""))</f>
        <v/>
      </c>
      <c r="D217" s="82" t="str">
        <f>scriv!AN179</f>
        <v/>
      </c>
      <c r="E217" s="82" t="str">
        <f>scriv!AO179</f>
        <v/>
      </c>
      <c r="F217" s="156">
        <f>ROW()</f>
        <v>217</v>
      </c>
      <c r="G217" s="288">
        <f>scriv!AC179</f>
        <v>0</v>
      </c>
      <c r="H217" s="288">
        <f>scriv!AD179</f>
        <v>0</v>
      </c>
      <c r="I217" s="81" t="str">
        <f>IF(scriv!AE179&lt;&gt;"",scriv!AE179,J217)</f>
        <v/>
      </c>
      <c r="J217" s="81" t="str">
        <f>IF(scriv!AF179&lt;&gt;"",scriv!AF179,"")</f>
        <v/>
      </c>
      <c r="K217" s="82" t="str">
        <f>IF(scriv!Y179&lt;&gt;"",scriv!Y179,$K$36)</f>
        <v>none</v>
      </c>
      <c r="L217" s="82">
        <f>IF(scriv!Z179&lt;&gt;"",scriv!Z179,$L$36)</f>
        <v>0</v>
      </c>
      <c r="M217" s="82" t="str">
        <f>IF(scriv!AA179&lt;&gt;"",scriv!AA179,$M$36)</f>
        <v>OpenClose</v>
      </c>
      <c r="N217" s="82">
        <f>IF(scriv!AB179&lt;&gt;"",scriv!AB179,$N$36)</f>
        <v>0</v>
      </c>
      <c r="O217" s="119" t="str">
        <f t="shared" si="91"/>
        <v/>
      </c>
      <c r="P217" s="81" t="str">
        <f>IF(scriv!I179&lt;&gt;"",scriv!I179,"")</f>
        <v/>
      </c>
      <c r="Q217" s="81" t="str">
        <f>IF(scriv!J179&lt;&gt;"",scriv!J179,"")</f>
        <v/>
      </c>
      <c r="R217" s="81">
        <f>IF(scriv!K179&lt;&gt;"",scriv!K179,
IF(I217&lt;&gt;"",1,$R$36))</f>
        <v>1</v>
      </c>
      <c r="S217" s="81" t="str">
        <f>IF(scriv!L179&lt;&gt;"",scriv!L179,
IF(scriv!AF179&lt;&gt;"",$S$36,"none"))</f>
        <v>none</v>
      </c>
      <c r="T217" s="81" t="str">
        <f>IF(scriv!Q179&lt;&gt;"",scriv!Q179,"")</f>
        <v/>
      </c>
      <c r="U217" s="81" t="str">
        <f>IF(scriv!R179&lt;&gt;"",scriv!R179,"")</f>
        <v/>
      </c>
      <c r="V217" s="81" t="str">
        <f>IF(scriv!S179&lt;&gt;"",scriv!S179,"")</f>
        <v/>
      </c>
      <c r="W217" s="81" t="str">
        <f>IF(scriv!T179&lt;&gt;"",scriv!T179,"")</f>
        <v/>
      </c>
      <c r="X217" s="81" t="str">
        <f>IF($E217="",
( IF(scriv!AH179&lt;&gt;"", LEFT( scriv!AH179, FIND(",",scriv!AH179)-1) &amp; "=" &amp; $AH217 &amp; RIGHT( scriv!AH179, LEN(scriv!AH179) + 1 - FIND(",",scriv!AH179)),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IF(scriv!AI179&lt;&gt;"", LEFT( scriv!AI179, FIND(",",scriv!AI179)-1) &amp; "=" &amp; $AH217 &amp; RIGHT( scriv!AI179, LEN(scriv!AI179) + 1 - FIND(",",scriv!AI179)),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IF(scriv!AJ179&lt;&gt;"", LEFT( scriv!AJ179, FIND(",",scriv!AJ179)-1) &amp; "=" &amp; $AH217 &amp; RIGHT( scriv!AJ179, LEN(scriv!AJ179) + 1 - FIND(",",scriv!AJ179)),
  IF($Z$36&lt;&gt;"",LEFT( Z$36, FIND(",",Z$36)-1) &amp; "=" &amp; $AH217 &amp; RIGHT( Z$36, LEN(Z$36) + 1 - FIND(",",Z$36)),""))),
IF(scriv!O179&lt;&gt;"", LEFT( scriv!O179, FIND(",",scriv!O179)-1) &amp; "=" &amp; $AH217 &amp; RIGHT( scriv!O179, LEN(scriv!O179) + 1 - FIND(",",scriv!O179)),
LEFT( Z$37, FIND(",",Z$37)-1) &amp; "=" &amp; $AH217 &amp; RIGHT( Z$37, LEN(Z$37) + 1 - FIND(",",Z$37))))</f>
        <v>drawOpen=,1.2</v>
      </c>
      <c r="AA217" s="81" t="str">
        <f>IF($E217="",
( IF(scriv!AK179&lt;&gt;"", LEFT( scriv!AK179, FIND(",",scriv!AK179)-1) &amp; "=" &amp; $AH217 &amp; RIGHT( scriv!AK179, LEN(scriv!AK179) + 1 - FIND(",",scriv!AK179)),
  IF($AA$36&lt;&gt;"",LEFT( AA$36, FIND(",",AA$36)-1) &amp; "=" &amp; $AH217 &amp; RIGHT( AA$36, LEN(AA$36) + 1 - FIND(",",AA$36)),""))),
IF(scriv!P179&lt;&gt;"", LEFT( scriv!P179, FIND(",",scriv!P179)-1) &amp; "=" &amp; $AH217 &amp; RIGHT( scriv!P179, LEN(scriv!P179) + 1 - FIND(",",scriv!P179)),
LEFT( AA$37, FIND(",",AA$37)-1) &amp; "=" &amp; $AH217 &amp; RIGHT( AA$37, LEN(AA$37) + 1 - FIND(",",AA$37))))</f>
        <v>drawClose=,1.2</v>
      </c>
      <c r="AB217" s="167" t="str">
        <f t="shared" si="90"/>
        <v>noTitle</v>
      </c>
      <c r="AC217" s="167"/>
      <c r="AD217" s="45"/>
      <c r="AE217" s="168"/>
      <c r="AF217" s="169">
        <f>IF(D217="",scriv!B179,"")</f>
        <v>0</v>
      </c>
      <c r="AG217" s="170" t="str">
        <f t="shared" si="93"/>
        <v/>
      </c>
      <c r="AH217" s="169" t="str">
        <f t="shared" si="94"/>
        <v/>
      </c>
      <c r="AI217" s="169" t="str">
        <f t="shared" si="95"/>
        <v/>
      </c>
      <c r="AJ217" s="86">
        <f>ROUNDDOWN( (LEN(scriv!B179)+1) / 2, 0 )</f>
        <v>0</v>
      </c>
      <c r="AK217" s="82">
        <f t="shared" si="96"/>
        <v>0</v>
      </c>
      <c r="AL217" s="82" t="str">
        <f t="shared" si="97"/>
        <v>-</v>
      </c>
      <c r="AM217" s="82" t="str">
        <f t="shared" si="98"/>
        <v>-</v>
      </c>
      <c r="AN217" s="82" t="str">
        <f t="shared" si="99"/>
        <v>-</v>
      </c>
      <c r="AO217" s="82" t="str">
        <f t="shared" si="100"/>
        <v>-</v>
      </c>
      <c r="AP217" s="82" t="str">
        <f t="shared" si="101"/>
        <v>-</v>
      </c>
      <c r="AQ217" s="82" t="str">
        <f t="shared" si="102"/>
        <v>-</v>
      </c>
      <c r="AR217" s="82" t="str">
        <f t="shared" si="103"/>
        <v>-</v>
      </c>
      <c r="AT217" s="82">
        <f t="shared" si="104"/>
        <v>2</v>
      </c>
      <c r="AU217" s="82" t="str">
        <f ca="1">IF(    MAX(OFFSET(AL217,0,0,MATCH("-",AL217:AL$638,0))) = 0,"",
IFERROR(MAX(OFFSET(AL217,0,0,MATCH("-",AL217:AL$638,0))),""))</f>
        <v/>
      </c>
      <c r="AV217" s="82" t="str">
        <f ca="1">IF(    MAX(OFFSET(AM217,0,0,MATCH("-",AM217:AM$638,0))) = 0,"",
IFERROR(MAX(OFFSET(AM217,0,0,MATCH("-",AM217:AM$638,0))),""))</f>
        <v/>
      </c>
      <c r="AW217" s="82" t="str">
        <f ca="1">IF(    MAX(OFFSET(AN217,0,0,MATCH("-",AN217:AN$638,0))) = 0,"",
IFERROR(MAX(OFFSET(AN217,0,0,MATCH("-",AN217:AN$638,0))),""))</f>
        <v/>
      </c>
      <c r="AX217" s="82" t="str">
        <f ca="1">IF(    MAX(OFFSET(AO217,0,0,MATCH("-",AO217:AO$638,0))) = 0,"",
IFERROR(MAX(OFFSET(AO217,0,0,MATCH("-",AO217:AO$638,0))),""))</f>
        <v/>
      </c>
      <c r="AY217" s="82" t="str">
        <f ca="1">IF(    MAX(OFFSET(AP217,0,0,MATCH("-",AP217:AP$638,0))) = 0,"",
IFERROR(MAX(OFFSET(AP217,0,0,MATCH("-",AP217:AP$638,0))),""))</f>
        <v/>
      </c>
      <c r="AZ217" s="82" t="str">
        <f ca="1">IF(    MAX(OFFSET(AQ217,0,0,MATCH("-",AQ217:AQ$638,0))) = 0,"",
IFERROR(MAX(OFFSET(AQ217,0,0,MATCH("-",AQ217:AQ$638,0))),""))</f>
        <v/>
      </c>
      <c r="BA217" s="82" t="str">
        <f ca="1">IF(    MAX(OFFSET(AR217,0,0,MATCH("-",AR217:AR$638,0))) = 0,"",
IFERROR(MAX(OFFSET(AR217,0,0,MATCH("-",AR217:AR$638,0))),""))</f>
        <v/>
      </c>
      <c r="BB217" s="112">
        <f t="shared" ca="1" si="105"/>
        <v>-270</v>
      </c>
      <c r="BC217" s="111" t="str">
        <f t="shared" ca="1" si="106"/>
        <v>Radius</v>
      </c>
      <c r="BD217" s="112">
        <f t="shared" ca="1" si="107"/>
        <v>0</v>
      </c>
      <c r="BE217" s="111">
        <f t="shared" ca="1" si="108"/>
        <v>-150</v>
      </c>
      <c r="BF217" s="113" t="e">
        <f t="shared" ca="1" si="109"/>
        <v>#VALUE!</v>
      </c>
      <c r="BG217" s="113" t="e">
        <f t="shared" ca="1" si="110"/>
        <v>#VALUE!</v>
      </c>
      <c r="BH217" s="112">
        <f t="shared" ca="1" si="111"/>
        <v>2000</v>
      </c>
      <c r="BI217" s="112">
        <f t="shared" ca="1" si="112"/>
        <v>-150</v>
      </c>
      <c r="BJ217" s="157"/>
      <c r="BK217" s="157"/>
      <c r="BL217" s="158" t="str">
        <f>scriv!AM179</f>
        <v/>
      </c>
      <c r="BM217" s="157"/>
      <c r="BN217" s="157" t="str">
        <f t="shared" si="113"/>
        <v>node</v>
      </c>
      <c r="BO217" s="157"/>
      <c r="BP217" s="159">
        <f t="shared" ca="1" si="114"/>
        <v>0</v>
      </c>
      <c r="BQ217" s="159">
        <f t="shared" ca="1" si="115"/>
        <v>0</v>
      </c>
      <c r="BR217" s="159">
        <f t="shared" si="116"/>
        <v>1</v>
      </c>
      <c r="BS217" s="159" t="str">
        <f t="shared" si="117"/>
        <v>symbol</v>
      </c>
      <c r="BT217" s="157" t="str">
        <f ca="1">IF(scriv!V179&lt;&gt;"",scriv!V179,
IF(E217="",IFERROR(VLOOKUP(BL217,$AH$40:$BT$638,39,FALSE),$BT$36),
$BT$37))</f>
        <v>NodeSquare</v>
      </c>
      <c r="BU217" s="166">
        <f t="shared" ca="1" si="118"/>
        <v>2000</v>
      </c>
      <c r="BV217" s="166">
        <f t="shared" ca="1" si="119"/>
        <v>-150</v>
      </c>
      <c r="BW217" s="166">
        <f t="shared" ca="1" si="120"/>
        <v>0</v>
      </c>
      <c r="BX217" s="166">
        <f t="shared" ca="1" si="121"/>
        <v>0</v>
      </c>
      <c r="BY217" s="180" t="str">
        <f t="shared" si="122"/>
        <v/>
      </c>
      <c r="BZ217" s="180" t="str">
        <f t="shared" si="123"/>
        <v/>
      </c>
      <c r="CA217" s="81" t="str">
        <f>IF(scriv!E179&lt;&gt;"",scriv!E179,"")</f>
        <v/>
      </c>
      <c r="CB217" s="82">
        <f t="shared" si="92"/>
        <v>0</v>
      </c>
      <c r="CC217" s="82">
        <f t="shared" si="124"/>
        <v>0</v>
      </c>
      <c r="CD217" s="82" t="str">
        <f t="shared" si="125"/>
        <v>-</v>
      </c>
      <c r="CE217" s="82" t="str">
        <f t="shared" si="126"/>
        <v>-</v>
      </c>
      <c r="CF217" s="82" t="str">
        <f t="shared" si="127"/>
        <v>-</v>
      </c>
      <c r="CG217" s="82" t="str">
        <f t="shared" si="128"/>
        <v>-</v>
      </c>
      <c r="CH217" s="82" t="str">
        <f t="shared" si="129"/>
        <v>-</v>
      </c>
      <c r="CI217" s="82" t="str">
        <f t="shared" si="130"/>
        <v>-</v>
      </c>
      <c r="CJ217" s="82" t="str">
        <f t="shared" si="131"/>
        <v>-</v>
      </c>
      <c r="CK217" s="82" t="str">
        <f t="shared" si="132"/>
        <v>-</v>
      </c>
    </row>
    <row r="218" spans="1:89" s="82" customFormat="1" ht="18" customHeight="1">
      <c r="A218" s="81" t="str">
        <f>scriv!AL180</f>
        <v/>
      </c>
      <c r="B218" s="81" t="str">
        <f>IF(scriv!D180&lt;&gt;"",scriv!D180,"")</f>
        <v/>
      </c>
      <c r="C218" s="81" t="str">
        <f>IF( scriv!AP180&lt;&gt;"", IF(D218&lt;&gt;"","connection ","")&amp;scriv!AP180,IF(D218&lt;&gt;"","connection",""))</f>
        <v/>
      </c>
      <c r="D218" s="82" t="str">
        <f>scriv!AN180</f>
        <v/>
      </c>
      <c r="E218" s="82" t="str">
        <f>scriv!AO180</f>
        <v/>
      </c>
      <c r="F218" s="156">
        <f>ROW()</f>
        <v>218</v>
      </c>
      <c r="G218" s="288">
        <f>scriv!AC180</f>
        <v>0</v>
      </c>
      <c r="H218" s="288">
        <f>scriv!AD180</f>
        <v>0</v>
      </c>
      <c r="I218" s="81" t="str">
        <f>IF(scriv!AE180&lt;&gt;"",scriv!AE180,J218)</f>
        <v/>
      </c>
      <c r="J218" s="81" t="str">
        <f>IF(scriv!AF180&lt;&gt;"",scriv!AF180,"")</f>
        <v/>
      </c>
      <c r="K218" s="82" t="str">
        <f>IF(scriv!Y180&lt;&gt;"",scriv!Y180,$K$36)</f>
        <v>none</v>
      </c>
      <c r="L218" s="82">
        <f>IF(scriv!Z180&lt;&gt;"",scriv!Z180,$L$36)</f>
        <v>0</v>
      </c>
      <c r="M218" s="82" t="str">
        <f>IF(scriv!AA180&lt;&gt;"",scriv!AA180,$M$36)</f>
        <v>OpenClose</v>
      </c>
      <c r="N218" s="82">
        <f>IF(scriv!AB180&lt;&gt;"",scriv!AB180,$N$36)</f>
        <v>0</v>
      </c>
      <c r="O218" s="119" t="str">
        <f t="shared" si="91"/>
        <v/>
      </c>
      <c r="P218" s="81" t="str">
        <f>IF(scriv!I180&lt;&gt;"",scriv!I180,"")</f>
        <v/>
      </c>
      <c r="Q218" s="81" t="str">
        <f>IF(scriv!J180&lt;&gt;"",scriv!J180,"")</f>
        <v/>
      </c>
      <c r="R218" s="81">
        <f>IF(scriv!K180&lt;&gt;"",scriv!K180,
IF(I218&lt;&gt;"",1,$R$36))</f>
        <v>1</v>
      </c>
      <c r="S218" s="81" t="str">
        <f>IF(scriv!L180&lt;&gt;"",scriv!L180,
IF(scriv!AF180&lt;&gt;"",$S$36,"none"))</f>
        <v>none</v>
      </c>
      <c r="T218" s="81" t="str">
        <f>IF(scriv!Q180&lt;&gt;"",scriv!Q180,"")</f>
        <v/>
      </c>
      <c r="U218" s="81" t="str">
        <f>IF(scriv!R180&lt;&gt;"",scriv!R180,"")</f>
        <v/>
      </c>
      <c r="V218" s="81" t="str">
        <f>IF(scriv!S180&lt;&gt;"",scriv!S180,"")</f>
        <v/>
      </c>
      <c r="W218" s="81" t="str">
        <f>IF(scriv!T180&lt;&gt;"",scriv!T180,"")</f>
        <v/>
      </c>
      <c r="X218" s="81" t="str">
        <f>IF($E218="",
( IF(scriv!AH180&lt;&gt;"", LEFT( scriv!AH180, FIND(",",scriv!AH180)-1) &amp; "=" &amp; $AH218 &amp; RIGHT( scriv!AH180, LEN(scriv!AH180) + 1 - FIND(",",scriv!AH180)),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IF(scriv!AI180&lt;&gt;"", LEFT( scriv!AI180, FIND(",",scriv!AI180)-1) &amp; "=" &amp; $AH218 &amp; RIGHT( scriv!AI180, LEN(scriv!AI180) + 1 - FIND(",",scriv!AI180)),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IF(scriv!AJ180&lt;&gt;"", LEFT( scriv!AJ180, FIND(",",scriv!AJ180)-1) &amp; "=" &amp; $AH218 &amp; RIGHT( scriv!AJ180, LEN(scriv!AJ180) + 1 - FIND(",",scriv!AJ180)),
  IF($Z$36&lt;&gt;"",LEFT( Z$36, FIND(",",Z$36)-1) &amp; "=" &amp; $AH218 &amp; RIGHT( Z$36, LEN(Z$36) + 1 - FIND(",",Z$36)),""))),
IF(scriv!O180&lt;&gt;"", LEFT( scriv!O180, FIND(",",scriv!O180)-1) &amp; "=" &amp; $AH218 &amp; RIGHT( scriv!O180, LEN(scriv!O180) + 1 - FIND(",",scriv!O180)),
LEFT( Z$37, FIND(",",Z$37)-1) &amp; "=" &amp; $AH218 &amp; RIGHT( Z$37, LEN(Z$37) + 1 - FIND(",",Z$37))))</f>
        <v>drawOpen=,1.2</v>
      </c>
      <c r="AA218" s="81" t="str">
        <f>IF($E218="",
( IF(scriv!AK180&lt;&gt;"", LEFT( scriv!AK180, FIND(",",scriv!AK180)-1) &amp; "=" &amp; $AH218 &amp; RIGHT( scriv!AK180, LEN(scriv!AK180) + 1 - FIND(",",scriv!AK180)),
  IF($AA$36&lt;&gt;"",LEFT( AA$36, FIND(",",AA$36)-1) &amp; "=" &amp; $AH218 &amp; RIGHT( AA$36, LEN(AA$36) + 1 - FIND(",",AA$36)),""))),
IF(scriv!P180&lt;&gt;"", LEFT( scriv!P180, FIND(",",scriv!P180)-1) &amp; "=" &amp; $AH218 &amp; RIGHT( scriv!P180, LEN(scriv!P180) + 1 - FIND(",",scriv!P180)),
LEFT( AA$37, FIND(",",AA$37)-1) &amp; "=" &amp; $AH218 &amp; RIGHT( AA$37, LEN(AA$37) + 1 - FIND(",",AA$37))))</f>
        <v>drawClose=,1.2</v>
      </c>
      <c r="AB218" s="167" t="str">
        <f t="shared" si="90"/>
        <v>noTitle</v>
      </c>
      <c r="AC218" s="167"/>
      <c r="AD218" s="45"/>
      <c r="AE218" s="168"/>
      <c r="AF218" s="169">
        <f>IF(D218="",scriv!B180,"")</f>
        <v>0</v>
      </c>
      <c r="AG218" s="170" t="str">
        <f t="shared" si="93"/>
        <v/>
      </c>
      <c r="AH218" s="169" t="str">
        <f t="shared" si="94"/>
        <v/>
      </c>
      <c r="AI218" s="169" t="str">
        <f t="shared" si="95"/>
        <v/>
      </c>
      <c r="AJ218" s="86">
        <f>ROUNDDOWN( (LEN(scriv!B180)+1) / 2, 0 )</f>
        <v>0</v>
      </c>
      <c r="AK218" s="82">
        <f t="shared" si="96"/>
        <v>0</v>
      </c>
      <c r="AL218" s="82" t="str">
        <f t="shared" si="97"/>
        <v>-</v>
      </c>
      <c r="AM218" s="82" t="str">
        <f t="shared" si="98"/>
        <v>-</v>
      </c>
      <c r="AN218" s="82" t="str">
        <f t="shared" si="99"/>
        <v>-</v>
      </c>
      <c r="AO218" s="82" t="str">
        <f t="shared" si="100"/>
        <v>-</v>
      </c>
      <c r="AP218" s="82" t="str">
        <f t="shared" si="101"/>
        <v>-</v>
      </c>
      <c r="AQ218" s="82" t="str">
        <f t="shared" si="102"/>
        <v>-</v>
      </c>
      <c r="AR218" s="82" t="str">
        <f t="shared" si="103"/>
        <v>-</v>
      </c>
      <c r="AT218" s="82">
        <f t="shared" si="104"/>
        <v>2</v>
      </c>
      <c r="AU218" s="82" t="str">
        <f ca="1">IF(    MAX(OFFSET(AL218,0,0,MATCH("-",AL218:AL$638,0))) = 0,"",
IFERROR(MAX(OFFSET(AL218,0,0,MATCH("-",AL218:AL$638,0))),""))</f>
        <v/>
      </c>
      <c r="AV218" s="82" t="str">
        <f ca="1">IF(    MAX(OFFSET(AM218,0,0,MATCH("-",AM218:AM$638,0))) = 0,"",
IFERROR(MAX(OFFSET(AM218,0,0,MATCH("-",AM218:AM$638,0))),""))</f>
        <v/>
      </c>
      <c r="AW218" s="82" t="str">
        <f ca="1">IF(    MAX(OFFSET(AN218,0,0,MATCH("-",AN218:AN$638,0))) = 0,"",
IFERROR(MAX(OFFSET(AN218,0,0,MATCH("-",AN218:AN$638,0))),""))</f>
        <v/>
      </c>
      <c r="AX218" s="82" t="str">
        <f ca="1">IF(    MAX(OFFSET(AO218,0,0,MATCH("-",AO218:AO$638,0))) = 0,"",
IFERROR(MAX(OFFSET(AO218,0,0,MATCH("-",AO218:AO$638,0))),""))</f>
        <v/>
      </c>
      <c r="AY218" s="82" t="str">
        <f ca="1">IF(    MAX(OFFSET(AP218,0,0,MATCH("-",AP218:AP$638,0))) = 0,"",
IFERROR(MAX(OFFSET(AP218,0,0,MATCH("-",AP218:AP$638,0))),""))</f>
        <v/>
      </c>
      <c r="AZ218" s="82" t="str">
        <f ca="1">IF(    MAX(OFFSET(AQ218,0,0,MATCH("-",AQ218:AQ$638,0))) = 0,"",
IFERROR(MAX(OFFSET(AQ218,0,0,MATCH("-",AQ218:AQ$638,0))),""))</f>
        <v/>
      </c>
      <c r="BA218" s="82" t="str">
        <f ca="1">IF(    MAX(OFFSET(AR218,0,0,MATCH("-",AR218:AR$638,0))) = 0,"",
IFERROR(MAX(OFFSET(AR218,0,0,MATCH("-",AR218:AR$638,0))),""))</f>
        <v/>
      </c>
      <c r="BB218" s="112">
        <f t="shared" ca="1" si="105"/>
        <v>-270</v>
      </c>
      <c r="BC218" s="111" t="str">
        <f t="shared" ca="1" si="106"/>
        <v>Radius</v>
      </c>
      <c r="BD218" s="112">
        <f t="shared" ca="1" si="107"/>
        <v>0</v>
      </c>
      <c r="BE218" s="111">
        <f t="shared" ca="1" si="108"/>
        <v>-150</v>
      </c>
      <c r="BF218" s="113" t="e">
        <f t="shared" ca="1" si="109"/>
        <v>#VALUE!</v>
      </c>
      <c r="BG218" s="113" t="e">
        <f t="shared" ca="1" si="110"/>
        <v>#VALUE!</v>
      </c>
      <c r="BH218" s="112">
        <f t="shared" ca="1" si="111"/>
        <v>2000</v>
      </c>
      <c r="BI218" s="112">
        <f t="shared" ca="1" si="112"/>
        <v>-150</v>
      </c>
      <c r="BJ218" s="157"/>
      <c r="BK218" s="157"/>
      <c r="BL218" s="158" t="str">
        <f>scriv!AM180</f>
        <v/>
      </c>
      <c r="BM218" s="157"/>
      <c r="BN218" s="157" t="str">
        <f t="shared" si="113"/>
        <v>node</v>
      </c>
      <c r="BO218" s="157"/>
      <c r="BP218" s="159">
        <f t="shared" ca="1" si="114"/>
        <v>0</v>
      </c>
      <c r="BQ218" s="159">
        <f t="shared" ca="1" si="115"/>
        <v>0</v>
      </c>
      <c r="BR218" s="159">
        <f t="shared" si="116"/>
        <v>1</v>
      </c>
      <c r="BS218" s="159" t="str">
        <f t="shared" si="117"/>
        <v>symbol</v>
      </c>
      <c r="BT218" s="157" t="str">
        <f ca="1">IF(scriv!V180&lt;&gt;"",scriv!V180,
IF(E218="",IFERROR(VLOOKUP(BL218,$AH$40:$BT$638,39,FALSE),$BT$36),
$BT$37))</f>
        <v>NodeSquare</v>
      </c>
      <c r="BU218" s="166">
        <f t="shared" ca="1" si="118"/>
        <v>2000</v>
      </c>
      <c r="BV218" s="166">
        <f t="shared" ca="1" si="119"/>
        <v>-150</v>
      </c>
      <c r="BW218" s="166">
        <f t="shared" ca="1" si="120"/>
        <v>0</v>
      </c>
      <c r="BX218" s="166">
        <f t="shared" ca="1" si="121"/>
        <v>0</v>
      </c>
      <c r="BY218" s="180" t="str">
        <f t="shared" si="122"/>
        <v/>
      </c>
      <c r="BZ218" s="180" t="str">
        <f t="shared" si="123"/>
        <v/>
      </c>
      <c r="CA218" s="81" t="str">
        <f>IF(scriv!E180&lt;&gt;"",scriv!E180,"")</f>
        <v/>
      </c>
      <c r="CB218" s="82">
        <f t="shared" si="92"/>
        <v>0</v>
      </c>
      <c r="CC218" s="82">
        <f t="shared" si="124"/>
        <v>0</v>
      </c>
      <c r="CD218" s="82" t="str">
        <f t="shared" si="125"/>
        <v>-</v>
      </c>
      <c r="CE218" s="82" t="str">
        <f t="shared" si="126"/>
        <v>-</v>
      </c>
      <c r="CF218" s="82" t="str">
        <f t="shared" si="127"/>
        <v>-</v>
      </c>
      <c r="CG218" s="82" t="str">
        <f t="shared" si="128"/>
        <v>-</v>
      </c>
      <c r="CH218" s="82" t="str">
        <f t="shared" si="129"/>
        <v>-</v>
      </c>
      <c r="CI218" s="82" t="str">
        <f t="shared" si="130"/>
        <v>-</v>
      </c>
      <c r="CJ218" s="82" t="str">
        <f t="shared" si="131"/>
        <v>-</v>
      </c>
      <c r="CK218" s="82" t="str">
        <f t="shared" si="132"/>
        <v>-</v>
      </c>
    </row>
    <row r="219" spans="1:89" s="82" customFormat="1" ht="18" customHeight="1">
      <c r="A219" s="81" t="str">
        <f>scriv!AL181</f>
        <v/>
      </c>
      <c r="B219" s="81" t="str">
        <f>IF(scriv!D181&lt;&gt;"",scriv!D181,"")</f>
        <v/>
      </c>
      <c r="C219" s="81" t="str">
        <f>IF( scriv!AP181&lt;&gt;"", IF(D219&lt;&gt;"","connection ","")&amp;scriv!AP181,IF(D219&lt;&gt;"","connection",""))</f>
        <v/>
      </c>
      <c r="D219" s="82" t="str">
        <f>scriv!AN181</f>
        <v/>
      </c>
      <c r="E219" s="82" t="str">
        <f>scriv!AO181</f>
        <v/>
      </c>
      <c r="F219" s="156">
        <f>ROW()</f>
        <v>219</v>
      </c>
      <c r="G219" s="288">
        <f>scriv!AC181</f>
        <v>0</v>
      </c>
      <c r="H219" s="288">
        <f>scriv!AD181</f>
        <v>0</v>
      </c>
      <c r="I219" s="81" t="str">
        <f>IF(scriv!AE181&lt;&gt;"",scriv!AE181,J219)</f>
        <v/>
      </c>
      <c r="J219" s="81" t="str">
        <f>IF(scriv!AF181&lt;&gt;"",scriv!AF181,"")</f>
        <v/>
      </c>
      <c r="K219" s="82" t="str">
        <f>IF(scriv!Y181&lt;&gt;"",scriv!Y181,$K$36)</f>
        <v>none</v>
      </c>
      <c r="L219" s="82">
        <f>IF(scriv!Z181&lt;&gt;"",scriv!Z181,$L$36)</f>
        <v>0</v>
      </c>
      <c r="M219" s="82" t="str">
        <f>IF(scriv!AA181&lt;&gt;"",scriv!AA181,$M$36)</f>
        <v>OpenClose</v>
      </c>
      <c r="N219" s="82">
        <f>IF(scriv!AB181&lt;&gt;"",scriv!AB181,$N$36)</f>
        <v>0</v>
      </c>
      <c r="O219" s="119" t="str">
        <f t="shared" si="91"/>
        <v/>
      </c>
      <c r="P219" s="81" t="str">
        <f>IF(scriv!I181&lt;&gt;"",scriv!I181,"")</f>
        <v/>
      </c>
      <c r="Q219" s="81" t="str">
        <f>IF(scriv!J181&lt;&gt;"",scriv!J181,"")</f>
        <v/>
      </c>
      <c r="R219" s="81">
        <f>IF(scriv!K181&lt;&gt;"",scriv!K181,
IF(I219&lt;&gt;"",1,$R$36))</f>
        <v>1</v>
      </c>
      <c r="S219" s="81" t="str">
        <f>IF(scriv!L181&lt;&gt;"",scriv!L181,
IF(scriv!AF181&lt;&gt;"",$S$36,"none"))</f>
        <v>none</v>
      </c>
      <c r="T219" s="81" t="str">
        <f>IF(scriv!Q181&lt;&gt;"",scriv!Q181,"")</f>
        <v/>
      </c>
      <c r="U219" s="81" t="str">
        <f>IF(scriv!R181&lt;&gt;"",scriv!R181,"")</f>
        <v/>
      </c>
      <c r="V219" s="81" t="str">
        <f>IF(scriv!S181&lt;&gt;"",scriv!S181,"")</f>
        <v/>
      </c>
      <c r="W219" s="81" t="str">
        <f>IF(scriv!T181&lt;&gt;"",scriv!T181,"")</f>
        <v/>
      </c>
      <c r="X219" s="81" t="str">
        <f>IF($E219="",
( IF(scriv!AH181&lt;&gt;"", LEFT( scriv!AH181, FIND(",",scriv!AH181)-1) &amp; "=" &amp; $AH219 &amp; RIGHT( scriv!AH181, LEN(scriv!AH181) + 1 - FIND(",",scriv!AH181)),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IF(scriv!AI181&lt;&gt;"", LEFT( scriv!AI181, FIND(",",scriv!AI181)-1) &amp; "=" &amp; $AH219 &amp; RIGHT( scriv!AI181, LEN(scriv!AI181) + 1 - FIND(",",scriv!AI181)),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IF(scriv!AJ181&lt;&gt;"", LEFT( scriv!AJ181, FIND(",",scriv!AJ181)-1) &amp; "=" &amp; $AH219 &amp; RIGHT( scriv!AJ181, LEN(scriv!AJ181) + 1 - FIND(",",scriv!AJ181)),
  IF($Z$36&lt;&gt;"",LEFT( Z$36, FIND(",",Z$36)-1) &amp; "=" &amp; $AH219 &amp; RIGHT( Z$36, LEN(Z$36) + 1 - FIND(",",Z$36)),""))),
IF(scriv!O181&lt;&gt;"", LEFT( scriv!O181, FIND(",",scriv!O181)-1) &amp; "=" &amp; $AH219 &amp; RIGHT( scriv!O181, LEN(scriv!O181) + 1 - FIND(",",scriv!O181)),
LEFT( Z$37, FIND(",",Z$37)-1) &amp; "=" &amp; $AH219 &amp; RIGHT( Z$37, LEN(Z$37) + 1 - FIND(",",Z$37))))</f>
        <v>drawOpen=,1.2</v>
      </c>
      <c r="AA219" s="81" t="str">
        <f>IF($E219="",
( IF(scriv!AK181&lt;&gt;"", LEFT( scriv!AK181, FIND(",",scriv!AK181)-1) &amp; "=" &amp; $AH219 &amp; RIGHT( scriv!AK181, LEN(scriv!AK181) + 1 - FIND(",",scriv!AK181)),
  IF($AA$36&lt;&gt;"",LEFT( AA$36, FIND(",",AA$36)-1) &amp; "=" &amp; $AH219 &amp; RIGHT( AA$36, LEN(AA$36) + 1 - FIND(",",AA$36)),""))),
IF(scriv!P181&lt;&gt;"", LEFT( scriv!P181, FIND(",",scriv!P181)-1) &amp; "=" &amp; $AH219 &amp; RIGHT( scriv!P181, LEN(scriv!P181) + 1 - FIND(",",scriv!P181)),
LEFT( AA$37, FIND(",",AA$37)-1) &amp; "=" &amp; $AH219 &amp; RIGHT( AA$37, LEN(AA$37) + 1 - FIND(",",AA$37))))</f>
        <v>drawClose=,1.2</v>
      </c>
      <c r="AB219" s="167" t="str">
        <f t="shared" si="90"/>
        <v>noTitle</v>
      </c>
      <c r="AC219" s="167"/>
      <c r="AD219" s="45"/>
      <c r="AE219" s="168"/>
      <c r="AF219" s="169">
        <f>IF(D219="",scriv!B181,"")</f>
        <v>0</v>
      </c>
      <c r="AG219" s="170" t="str">
        <f t="shared" si="93"/>
        <v/>
      </c>
      <c r="AH219" s="169" t="str">
        <f t="shared" si="94"/>
        <v/>
      </c>
      <c r="AI219" s="169" t="str">
        <f t="shared" si="95"/>
        <v/>
      </c>
      <c r="AJ219" s="86">
        <f>ROUNDDOWN( (LEN(scriv!B181)+1) / 2, 0 )</f>
        <v>0</v>
      </c>
      <c r="AK219" s="82">
        <f t="shared" si="96"/>
        <v>0</v>
      </c>
      <c r="AL219" s="82" t="str">
        <f t="shared" si="97"/>
        <v>-</v>
      </c>
      <c r="AM219" s="82" t="str">
        <f t="shared" si="98"/>
        <v>-</v>
      </c>
      <c r="AN219" s="82" t="str">
        <f t="shared" si="99"/>
        <v>-</v>
      </c>
      <c r="AO219" s="82" t="str">
        <f t="shared" si="100"/>
        <v>-</v>
      </c>
      <c r="AP219" s="82" t="str">
        <f t="shared" si="101"/>
        <v>-</v>
      </c>
      <c r="AQ219" s="82" t="str">
        <f t="shared" si="102"/>
        <v>-</v>
      </c>
      <c r="AR219" s="82" t="str">
        <f t="shared" si="103"/>
        <v>-</v>
      </c>
      <c r="AT219" s="82">
        <f t="shared" si="104"/>
        <v>2</v>
      </c>
      <c r="AU219" s="82" t="str">
        <f ca="1">IF(    MAX(OFFSET(AL219,0,0,MATCH("-",AL219:AL$638,0))) = 0,"",
IFERROR(MAX(OFFSET(AL219,0,0,MATCH("-",AL219:AL$638,0))),""))</f>
        <v/>
      </c>
      <c r="AV219" s="82" t="str">
        <f ca="1">IF(    MAX(OFFSET(AM219,0,0,MATCH("-",AM219:AM$638,0))) = 0,"",
IFERROR(MAX(OFFSET(AM219,0,0,MATCH("-",AM219:AM$638,0))),""))</f>
        <v/>
      </c>
      <c r="AW219" s="82" t="str">
        <f ca="1">IF(    MAX(OFFSET(AN219,0,0,MATCH("-",AN219:AN$638,0))) = 0,"",
IFERROR(MAX(OFFSET(AN219,0,0,MATCH("-",AN219:AN$638,0))),""))</f>
        <v/>
      </c>
      <c r="AX219" s="82" t="str">
        <f ca="1">IF(    MAX(OFFSET(AO219,0,0,MATCH("-",AO219:AO$638,0))) = 0,"",
IFERROR(MAX(OFFSET(AO219,0,0,MATCH("-",AO219:AO$638,0))),""))</f>
        <v/>
      </c>
      <c r="AY219" s="82" t="str">
        <f ca="1">IF(    MAX(OFFSET(AP219,0,0,MATCH("-",AP219:AP$638,0))) = 0,"",
IFERROR(MAX(OFFSET(AP219,0,0,MATCH("-",AP219:AP$638,0))),""))</f>
        <v/>
      </c>
      <c r="AZ219" s="82" t="str">
        <f ca="1">IF(    MAX(OFFSET(AQ219,0,0,MATCH("-",AQ219:AQ$638,0))) = 0,"",
IFERROR(MAX(OFFSET(AQ219,0,0,MATCH("-",AQ219:AQ$638,0))),""))</f>
        <v/>
      </c>
      <c r="BA219" s="82" t="str">
        <f ca="1">IF(    MAX(OFFSET(AR219,0,0,MATCH("-",AR219:AR$638,0))) = 0,"",
IFERROR(MAX(OFFSET(AR219,0,0,MATCH("-",AR219:AR$638,0))),""))</f>
        <v/>
      </c>
      <c r="BB219" s="112">
        <f t="shared" ca="1" si="105"/>
        <v>-270</v>
      </c>
      <c r="BC219" s="111" t="str">
        <f t="shared" ca="1" si="106"/>
        <v>Radius</v>
      </c>
      <c r="BD219" s="112">
        <f t="shared" ca="1" si="107"/>
        <v>0</v>
      </c>
      <c r="BE219" s="111">
        <f t="shared" ca="1" si="108"/>
        <v>-150</v>
      </c>
      <c r="BF219" s="113" t="e">
        <f t="shared" ca="1" si="109"/>
        <v>#VALUE!</v>
      </c>
      <c r="BG219" s="113" t="e">
        <f t="shared" ca="1" si="110"/>
        <v>#VALUE!</v>
      </c>
      <c r="BH219" s="112">
        <f t="shared" ca="1" si="111"/>
        <v>2000</v>
      </c>
      <c r="BI219" s="112">
        <f t="shared" ca="1" si="112"/>
        <v>-150</v>
      </c>
      <c r="BJ219" s="157"/>
      <c r="BK219" s="157"/>
      <c r="BL219" s="158" t="str">
        <f>scriv!AM181</f>
        <v/>
      </c>
      <c r="BM219" s="157"/>
      <c r="BN219" s="157" t="str">
        <f t="shared" si="113"/>
        <v>node</v>
      </c>
      <c r="BO219" s="157"/>
      <c r="BP219" s="159">
        <f t="shared" ca="1" si="114"/>
        <v>0</v>
      </c>
      <c r="BQ219" s="159">
        <f t="shared" ca="1" si="115"/>
        <v>0</v>
      </c>
      <c r="BR219" s="159">
        <f t="shared" si="116"/>
        <v>1</v>
      </c>
      <c r="BS219" s="159" t="str">
        <f t="shared" si="117"/>
        <v>symbol</v>
      </c>
      <c r="BT219" s="157" t="str">
        <f ca="1">IF(scriv!V181&lt;&gt;"",scriv!V181,
IF(E219="",IFERROR(VLOOKUP(BL219,$AH$40:$BT$638,39,FALSE),$BT$36),
$BT$37))</f>
        <v>NodeSquare</v>
      </c>
      <c r="BU219" s="166">
        <f t="shared" ca="1" si="118"/>
        <v>2000</v>
      </c>
      <c r="BV219" s="166">
        <f t="shared" ca="1" si="119"/>
        <v>-150</v>
      </c>
      <c r="BW219" s="166">
        <f t="shared" ca="1" si="120"/>
        <v>0</v>
      </c>
      <c r="BX219" s="166">
        <f t="shared" ca="1" si="121"/>
        <v>0</v>
      </c>
      <c r="BY219" s="180" t="str">
        <f t="shared" si="122"/>
        <v/>
      </c>
      <c r="BZ219" s="180" t="str">
        <f t="shared" si="123"/>
        <v/>
      </c>
      <c r="CA219" s="81" t="str">
        <f>IF(scriv!E181&lt;&gt;"",scriv!E181,"")</f>
        <v/>
      </c>
      <c r="CB219" s="82">
        <f t="shared" si="92"/>
        <v>0</v>
      </c>
      <c r="CC219" s="82">
        <f t="shared" si="124"/>
        <v>0</v>
      </c>
      <c r="CD219" s="82" t="str">
        <f t="shared" si="125"/>
        <v>-</v>
      </c>
      <c r="CE219" s="82" t="str">
        <f t="shared" si="126"/>
        <v>-</v>
      </c>
      <c r="CF219" s="82" t="str">
        <f t="shared" si="127"/>
        <v>-</v>
      </c>
      <c r="CG219" s="82" t="str">
        <f t="shared" si="128"/>
        <v>-</v>
      </c>
      <c r="CH219" s="82" t="str">
        <f t="shared" si="129"/>
        <v>-</v>
      </c>
      <c r="CI219" s="82" t="str">
        <f t="shared" si="130"/>
        <v>-</v>
      </c>
      <c r="CJ219" s="82" t="str">
        <f t="shared" si="131"/>
        <v>-</v>
      </c>
      <c r="CK219" s="82" t="str">
        <f t="shared" si="132"/>
        <v>-</v>
      </c>
    </row>
    <row r="220" spans="1:89" s="82" customFormat="1" ht="18" customHeight="1">
      <c r="A220" s="81" t="str">
        <f>scriv!AL182</f>
        <v/>
      </c>
      <c r="B220" s="81" t="str">
        <f>IF(scriv!D182&lt;&gt;"",scriv!D182,"")</f>
        <v/>
      </c>
      <c r="C220" s="81" t="str">
        <f>IF( scriv!AP182&lt;&gt;"", IF(D220&lt;&gt;"","connection ","")&amp;scriv!AP182,IF(D220&lt;&gt;"","connection",""))</f>
        <v/>
      </c>
      <c r="D220" s="82" t="str">
        <f>scriv!AN182</f>
        <v/>
      </c>
      <c r="E220" s="82" t="str">
        <f>scriv!AO182</f>
        <v/>
      </c>
      <c r="F220" s="156">
        <f>ROW()</f>
        <v>220</v>
      </c>
      <c r="G220" s="288">
        <f>scriv!AC182</f>
        <v>0</v>
      </c>
      <c r="H220" s="288">
        <f>scriv!AD182</f>
        <v>0</v>
      </c>
      <c r="I220" s="81" t="str">
        <f>IF(scriv!AE182&lt;&gt;"",scriv!AE182,J220)</f>
        <v/>
      </c>
      <c r="J220" s="81" t="str">
        <f>IF(scriv!AF182&lt;&gt;"",scriv!AF182,"")</f>
        <v/>
      </c>
      <c r="K220" s="82" t="str">
        <f>IF(scriv!Y182&lt;&gt;"",scriv!Y182,$K$36)</f>
        <v>none</v>
      </c>
      <c r="L220" s="82">
        <f>IF(scriv!Z182&lt;&gt;"",scriv!Z182,$L$36)</f>
        <v>0</v>
      </c>
      <c r="M220" s="82" t="str">
        <f>IF(scriv!AA182&lt;&gt;"",scriv!AA182,$M$36)</f>
        <v>OpenClose</v>
      </c>
      <c r="N220" s="82">
        <f>IF(scriv!AB182&lt;&gt;"",scriv!AB182,$N$36)</f>
        <v>0</v>
      </c>
      <c r="O220" s="119" t="str">
        <f t="shared" si="91"/>
        <v/>
      </c>
      <c r="P220" s="81" t="str">
        <f>IF(scriv!I182&lt;&gt;"",scriv!I182,"")</f>
        <v/>
      </c>
      <c r="Q220" s="81" t="str">
        <f>IF(scriv!J182&lt;&gt;"",scriv!J182,"")</f>
        <v/>
      </c>
      <c r="R220" s="81">
        <f>IF(scriv!K182&lt;&gt;"",scriv!K182,
IF(I220&lt;&gt;"",1,$R$36))</f>
        <v>1</v>
      </c>
      <c r="S220" s="81" t="str">
        <f>IF(scriv!L182&lt;&gt;"",scriv!L182,
IF(scriv!AF182&lt;&gt;"",$S$36,"none"))</f>
        <v>none</v>
      </c>
      <c r="T220" s="81" t="str">
        <f>IF(scriv!Q182&lt;&gt;"",scriv!Q182,"")</f>
        <v/>
      </c>
      <c r="U220" s="81" t="str">
        <f>IF(scriv!R182&lt;&gt;"",scriv!R182,"")</f>
        <v/>
      </c>
      <c r="V220" s="81" t="str">
        <f>IF(scriv!S182&lt;&gt;"",scriv!S182,"")</f>
        <v/>
      </c>
      <c r="W220" s="81" t="str">
        <f>IF(scriv!T182&lt;&gt;"",scriv!T182,"")</f>
        <v/>
      </c>
      <c r="X220" s="81" t="str">
        <f>IF($E220="",
( IF(scriv!AH182&lt;&gt;"", LEFT( scriv!AH182, FIND(",",scriv!AH182)-1) &amp; "=" &amp; $AH220 &amp; RIGHT( scriv!AH182, LEN(scriv!AH182) + 1 - FIND(",",scriv!AH182)),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IF(scriv!AI182&lt;&gt;"", LEFT( scriv!AI182, FIND(",",scriv!AI182)-1) &amp; "=" &amp; $AH220 &amp; RIGHT( scriv!AI182, LEN(scriv!AI182) + 1 - FIND(",",scriv!AI182)),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IF(scriv!AJ182&lt;&gt;"", LEFT( scriv!AJ182, FIND(",",scriv!AJ182)-1) &amp; "=" &amp; $AH220 &amp; RIGHT( scriv!AJ182, LEN(scriv!AJ182) + 1 - FIND(",",scriv!AJ182)),
  IF($Z$36&lt;&gt;"",LEFT( Z$36, FIND(",",Z$36)-1) &amp; "=" &amp; $AH220 &amp; RIGHT( Z$36, LEN(Z$36) + 1 - FIND(",",Z$36)),""))),
IF(scriv!O182&lt;&gt;"", LEFT( scriv!O182, FIND(",",scriv!O182)-1) &amp; "=" &amp; $AH220 &amp; RIGHT( scriv!O182, LEN(scriv!O182) + 1 - FIND(",",scriv!O182)),
LEFT( Z$37, FIND(",",Z$37)-1) &amp; "=" &amp; $AH220 &amp; RIGHT( Z$37, LEN(Z$37) + 1 - FIND(",",Z$37))))</f>
        <v>drawOpen=,1.2</v>
      </c>
      <c r="AA220" s="81" t="str">
        <f>IF($E220="",
( IF(scriv!AK182&lt;&gt;"", LEFT( scriv!AK182, FIND(",",scriv!AK182)-1) &amp; "=" &amp; $AH220 &amp; RIGHT( scriv!AK182, LEN(scriv!AK182) + 1 - FIND(",",scriv!AK182)),
  IF($AA$36&lt;&gt;"",LEFT( AA$36, FIND(",",AA$36)-1) &amp; "=" &amp; $AH220 &amp; RIGHT( AA$36, LEN(AA$36) + 1 - FIND(",",AA$36)),""))),
IF(scriv!P182&lt;&gt;"", LEFT( scriv!P182, FIND(",",scriv!P182)-1) &amp; "=" &amp; $AH220 &amp; RIGHT( scriv!P182, LEN(scriv!P182) + 1 - FIND(",",scriv!P182)),
LEFT( AA$37, FIND(",",AA$37)-1) &amp; "=" &amp; $AH220 &amp; RIGHT( AA$37, LEN(AA$37) + 1 - FIND(",",AA$37))))</f>
        <v>drawClose=,1.2</v>
      </c>
      <c r="AB220" s="167" t="str">
        <f t="shared" si="90"/>
        <v>noTitle</v>
      </c>
      <c r="AC220" s="167"/>
      <c r="AD220" s="45"/>
      <c r="AE220" s="168"/>
      <c r="AF220" s="169">
        <f>IF(D220="",scriv!B182,"")</f>
        <v>0</v>
      </c>
      <c r="AG220" s="170" t="str">
        <f t="shared" si="93"/>
        <v/>
      </c>
      <c r="AH220" s="169" t="str">
        <f t="shared" si="94"/>
        <v/>
      </c>
      <c r="AI220" s="169" t="str">
        <f t="shared" si="95"/>
        <v/>
      </c>
      <c r="AJ220" s="86">
        <f>ROUNDDOWN( (LEN(scriv!B182)+1) / 2, 0 )</f>
        <v>0</v>
      </c>
      <c r="AK220" s="82">
        <f t="shared" si="96"/>
        <v>0</v>
      </c>
      <c r="AL220" s="82" t="str">
        <f t="shared" si="97"/>
        <v>-</v>
      </c>
      <c r="AM220" s="82" t="str">
        <f t="shared" si="98"/>
        <v>-</v>
      </c>
      <c r="AN220" s="82" t="str">
        <f t="shared" si="99"/>
        <v>-</v>
      </c>
      <c r="AO220" s="82" t="str">
        <f t="shared" si="100"/>
        <v>-</v>
      </c>
      <c r="AP220" s="82" t="str">
        <f t="shared" si="101"/>
        <v>-</v>
      </c>
      <c r="AQ220" s="82" t="str">
        <f t="shared" si="102"/>
        <v>-</v>
      </c>
      <c r="AR220" s="82" t="str">
        <f t="shared" si="103"/>
        <v>-</v>
      </c>
      <c r="AT220" s="82">
        <f t="shared" si="104"/>
        <v>2</v>
      </c>
      <c r="AU220" s="82" t="str">
        <f ca="1">IF(    MAX(OFFSET(AL220,0,0,MATCH("-",AL220:AL$638,0))) = 0,"",
IFERROR(MAX(OFFSET(AL220,0,0,MATCH("-",AL220:AL$638,0))),""))</f>
        <v/>
      </c>
      <c r="AV220" s="82" t="str">
        <f ca="1">IF(    MAX(OFFSET(AM220,0,0,MATCH("-",AM220:AM$638,0))) = 0,"",
IFERROR(MAX(OFFSET(AM220,0,0,MATCH("-",AM220:AM$638,0))),""))</f>
        <v/>
      </c>
      <c r="AW220" s="82" t="str">
        <f ca="1">IF(    MAX(OFFSET(AN220,0,0,MATCH("-",AN220:AN$638,0))) = 0,"",
IFERROR(MAX(OFFSET(AN220,0,0,MATCH("-",AN220:AN$638,0))),""))</f>
        <v/>
      </c>
      <c r="AX220" s="82" t="str">
        <f ca="1">IF(    MAX(OFFSET(AO220,0,0,MATCH("-",AO220:AO$638,0))) = 0,"",
IFERROR(MAX(OFFSET(AO220,0,0,MATCH("-",AO220:AO$638,0))),""))</f>
        <v/>
      </c>
      <c r="AY220" s="82" t="str">
        <f ca="1">IF(    MAX(OFFSET(AP220,0,0,MATCH("-",AP220:AP$638,0))) = 0,"",
IFERROR(MAX(OFFSET(AP220,0,0,MATCH("-",AP220:AP$638,0))),""))</f>
        <v/>
      </c>
      <c r="AZ220" s="82" t="str">
        <f ca="1">IF(    MAX(OFFSET(AQ220,0,0,MATCH("-",AQ220:AQ$638,0))) = 0,"",
IFERROR(MAX(OFFSET(AQ220,0,0,MATCH("-",AQ220:AQ$638,0))),""))</f>
        <v/>
      </c>
      <c r="BA220" s="82" t="str">
        <f ca="1">IF(    MAX(OFFSET(AR220,0,0,MATCH("-",AR220:AR$638,0))) = 0,"",
IFERROR(MAX(OFFSET(AR220,0,0,MATCH("-",AR220:AR$638,0))),""))</f>
        <v/>
      </c>
      <c r="BB220" s="112">
        <f t="shared" ca="1" si="105"/>
        <v>-270</v>
      </c>
      <c r="BC220" s="111" t="str">
        <f t="shared" ca="1" si="106"/>
        <v>Radius</v>
      </c>
      <c r="BD220" s="112">
        <f t="shared" ca="1" si="107"/>
        <v>0</v>
      </c>
      <c r="BE220" s="111">
        <f t="shared" ca="1" si="108"/>
        <v>-150</v>
      </c>
      <c r="BF220" s="113" t="e">
        <f t="shared" ca="1" si="109"/>
        <v>#VALUE!</v>
      </c>
      <c r="BG220" s="113" t="e">
        <f t="shared" ca="1" si="110"/>
        <v>#VALUE!</v>
      </c>
      <c r="BH220" s="112">
        <f t="shared" ca="1" si="111"/>
        <v>2000</v>
      </c>
      <c r="BI220" s="112">
        <f t="shared" ca="1" si="112"/>
        <v>-150</v>
      </c>
      <c r="BJ220" s="157"/>
      <c r="BK220" s="157"/>
      <c r="BL220" s="158" t="str">
        <f>scriv!AM182</f>
        <v/>
      </c>
      <c r="BM220" s="157"/>
      <c r="BN220" s="157" t="str">
        <f t="shared" si="113"/>
        <v>node</v>
      </c>
      <c r="BO220" s="157"/>
      <c r="BP220" s="159">
        <f t="shared" ca="1" si="114"/>
        <v>0</v>
      </c>
      <c r="BQ220" s="159">
        <f t="shared" ca="1" si="115"/>
        <v>0</v>
      </c>
      <c r="BR220" s="159">
        <f t="shared" si="116"/>
        <v>1</v>
      </c>
      <c r="BS220" s="159" t="str">
        <f t="shared" si="117"/>
        <v>symbol</v>
      </c>
      <c r="BT220" s="157" t="str">
        <f ca="1">IF(scriv!V182&lt;&gt;"",scriv!V182,
IF(E220="",IFERROR(VLOOKUP(BL220,$AH$40:$BT$638,39,FALSE),$BT$36),
$BT$37))</f>
        <v>NodeSquare</v>
      </c>
      <c r="BU220" s="166">
        <f t="shared" ca="1" si="118"/>
        <v>2000</v>
      </c>
      <c r="BV220" s="166">
        <f t="shared" ca="1" si="119"/>
        <v>-150</v>
      </c>
      <c r="BW220" s="166">
        <f t="shared" ca="1" si="120"/>
        <v>0</v>
      </c>
      <c r="BX220" s="166">
        <f t="shared" ca="1" si="121"/>
        <v>0</v>
      </c>
      <c r="BY220" s="180" t="str">
        <f t="shared" si="122"/>
        <v/>
      </c>
      <c r="BZ220" s="180" t="str">
        <f t="shared" si="123"/>
        <v/>
      </c>
      <c r="CA220" s="81" t="str">
        <f>IF(scriv!E182&lt;&gt;"",scriv!E182,"")</f>
        <v/>
      </c>
      <c r="CB220" s="82">
        <f t="shared" si="92"/>
        <v>0</v>
      </c>
      <c r="CC220" s="82">
        <f t="shared" si="124"/>
        <v>0</v>
      </c>
      <c r="CD220" s="82" t="str">
        <f t="shared" si="125"/>
        <v>-</v>
      </c>
      <c r="CE220" s="82" t="str">
        <f t="shared" si="126"/>
        <v>-</v>
      </c>
      <c r="CF220" s="82" t="str">
        <f t="shared" si="127"/>
        <v>-</v>
      </c>
      <c r="CG220" s="82" t="str">
        <f t="shared" si="128"/>
        <v>-</v>
      </c>
      <c r="CH220" s="82" t="str">
        <f t="shared" si="129"/>
        <v>-</v>
      </c>
      <c r="CI220" s="82" t="str">
        <f t="shared" si="130"/>
        <v>-</v>
      </c>
      <c r="CJ220" s="82" t="str">
        <f t="shared" si="131"/>
        <v>-</v>
      </c>
      <c r="CK220" s="82" t="str">
        <f t="shared" si="132"/>
        <v>-</v>
      </c>
    </row>
    <row r="221" spans="1:89" s="82" customFormat="1" ht="18" customHeight="1">
      <c r="A221" s="81" t="str">
        <f>scriv!AL183</f>
        <v/>
      </c>
      <c r="B221" s="81" t="str">
        <f>IF(scriv!D183&lt;&gt;"",scriv!D183,"")</f>
        <v/>
      </c>
      <c r="C221" s="81" t="str">
        <f>IF( scriv!AP183&lt;&gt;"", IF(D221&lt;&gt;"","connection ","")&amp;scriv!AP183,IF(D221&lt;&gt;"","connection",""))</f>
        <v/>
      </c>
      <c r="D221" s="82" t="str">
        <f>scriv!AN183</f>
        <v/>
      </c>
      <c r="E221" s="82" t="str">
        <f>scriv!AO183</f>
        <v/>
      </c>
      <c r="F221" s="156">
        <f>ROW()</f>
        <v>221</v>
      </c>
      <c r="G221" s="288">
        <f>scriv!AC183</f>
        <v>0</v>
      </c>
      <c r="H221" s="288">
        <f>scriv!AD183</f>
        <v>0</v>
      </c>
      <c r="I221" s="81" t="str">
        <f>IF(scriv!AE183&lt;&gt;"",scriv!AE183,J221)</f>
        <v/>
      </c>
      <c r="J221" s="81" t="str">
        <f>IF(scriv!AF183&lt;&gt;"",scriv!AF183,"")</f>
        <v/>
      </c>
      <c r="K221" s="82" t="str">
        <f>IF(scriv!Y183&lt;&gt;"",scriv!Y183,$K$36)</f>
        <v>none</v>
      </c>
      <c r="L221" s="82">
        <f>IF(scriv!Z183&lt;&gt;"",scriv!Z183,$L$36)</f>
        <v>0</v>
      </c>
      <c r="M221" s="82" t="str">
        <f>IF(scriv!AA183&lt;&gt;"",scriv!AA183,$M$36)</f>
        <v>OpenClose</v>
      </c>
      <c r="N221" s="82">
        <f>IF(scriv!AB183&lt;&gt;"",scriv!AB183,$N$36)</f>
        <v>0</v>
      </c>
      <c r="O221" s="119" t="str">
        <f t="shared" si="91"/>
        <v/>
      </c>
      <c r="P221" s="81" t="str">
        <f>IF(scriv!I183&lt;&gt;"",scriv!I183,"")</f>
        <v/>
      </c>
      <c r="Q221" s="81" t="str">
        <f>IF(scriv!J183&lt;&gt;"",scriv!J183,"")</f>
        <v/>
      </c>
      <c r="R221" s="81">
        <f>IF(scriv!K183&lt;&gt;"",scriv!K183,
IF(I221&lt;&gt;"",1,$R$36))</f>
        <v>1</v>
      </c>
      <c r="S221" s="81" t="str">
        <f>IF(scriv!L183&lt;&gt;"",scriv!L183,
IF(scriv!AF183&lt;&gt;"",$S$36,"none"))</f>
        <v>none</v>
      </c>
      <c r="T221" s="81" t="str">
        <f>IF(scriv!Q183&lt;&gt;"",scriv!Q183,"")</f>
        <v/>
      </c>
      <c r="U221" s="81" t="str">
        <f>IF(scriv!R183&lt;&gt;"",scriv!R183,"")</f>
        <v/>
      </c>
      <c r="V221" s="81" t="str">
        <f>IF(scriv!S183&lt;&gt;"",scriv!S183,"")</f>
        <v/>
      </c>
      <c r="W221" s="81" t="str">
        <f>IF(scriv!T183&lt;&gt;"",scriv!T183,"")</f>
        <v/>
      </c>
      <c r="X221" s="81" t="str">
        <f>IF($E221="",
( IF(scriv!AH183&lt;&gt;"", LEFT( scriv!AH183, FIND(",",scriv!AH183)-1) &amp; "=" &amp; $AH221 &amp; RIGHT( scriv!AH183, LEN(scriv!AH183) + 1 - FIND(",",scriv!AH183)),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IF(scriv!AI183&lt;&gt;"", LEFT( scriv!AI183, FIND(",",scriv!AI183)-1) &amp; "=" &amp; $AH221 &amp; RIGHT( scriv!AI183, LEN(scriv!AI183) + 1 - FIND(",",scriv!AI183)),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IF(scriv!AJ183&lt;&gt;"", LEFT( scriv!AJ183, FIND(",",scriv!AJ183)-1) &amp; "=" &amp; $AH221 &amp; RIGHT( scriv!AJ183, LEN(scriv!AJ183) + 1 - FIND(",",scriv!AJ183)),
  IF($Z$36&lt;&gt;"",LEFT( Z$36, FIND(",",Z$36)-1) &amp; "=" &amp; $AH221 &amp; RIGHT( Z$36, LEN(Z$36) + 1 - FIND(",",Z$36)),""))),
IF(scriv!O183&lt;&gt;"", LEFT( scriv!O183, FIND(",",scriv!O183)-1) &amp; "=" &amp; $AH221 &amp; RIGHT( scriv!O183, LEN(scriv!O183) + 1 - FIND(",",scriv!O183)),
LEFT( Z$37, FIND(",",Z$37)-1) &amp; "=" &amp; $AH221 &amp; RIGHT( Z$37, LEN(Z$37) + 1 - FIND(",",Z$37))))</f>
        <v>drawOpen=,1.2</v>
      </c>
      <c r="AA221" s="81" t="str">
        <f>IF($E221="",
( IF(scriv!AK183&lt;&gt;"", LEFT( scriv!AK183, FIND(",",scriv!AK183)-1) &amp; "=" &amp; $AH221 &amp; RIGHT( scriv!AK183, LEN(scriv!AK183) + 1 - FIND(",",scriv!AK183)),
  IF($AA$36&lt;&gt;"",LEFT( AA$36, FIND(",",AA$36)-1) &amp; "=" &amp; $AH221 &amp; RIGHT( AA$36, LEN(AA$36) + 1 - FIND(",",AA$36)),""))),
IF(scriv!P183&lt;&gt;"", LEFT( scriv!P183, FIND(",",scriv!P183)-1) &amp; "=" &amp; $AH221 &amp; RIGHT( scriv!P183, LEN(scriv!P183) + 1 - FIND(",",scriv!P183)),
LEFT( AA$37, FIND(",",AA$37)-1) &amp; "=" &amp; $AH221 &amp; RIGHT( AA$37, LEN(AA$37) + 1 - FIND(",",AA$37))))</f>
        <v>drawClose=,1.2</v>
      </c>
      <c r="AB221" s="167" t="str">
        <f t="shared" si="90"/>
        <v>noTitle</v>
      </c>
      <c r="AC221" s="167"/>
      <c r="AD221" s="45"/>
      <c r="AE221" s="168"/>
      <c r="AF221" s="169">
        <f>IF(D221="",scriv!B183,"")</f>
        <v>0</v>
      </c>
      <c r="AG221" s="170" t="str">
        <f t="shared" si="93"/>
        <v/>
      </c>
      <c r="AH221" s="169" t="str">
        <f t="shared" si="94"/>
        <v/>
      </c>
      <c r="AI221" s="169" t="str">
        <f t="shared" si="95"/>
        <v/>
      </c>
      <c r="AJ221" s="86">
        <f>ROUNDDOWN( (LEN(scriv!B183)+1) / 2, 0 )</f>
        <v>0</v>
      </c>
      <c r="AK221" s="82">
        <f t="shared" si="96"/>
        <v>0</v>
      </c>
      <c r="AL221" s="82" t="str">
        <f t="shared" si="97"/>
        <v>-</v>
      </c>
      <c r="AM221" s="82" t="str">
        <f t="shared" si="98"/>
        <v>-</v>
      </c>
      <c r="AN221" s="82" t="str">
        <f t="shared" si="99"/>
        <v>-</v>
      </c>
      <c r="AO221" s="82" t="str">
        <f t="shared" si="100"/>
        <v>-</v>
      </c>
      <c r="AP221" s="82" t="str">
        <f t="shared" si="101"/>
        <v>-</v>
      </c>
      <c r="AQ221" s="82" t="str">
        <f t="shared" si="102"/>
        <v>-</v>
      </c>
      <c r="AR221" s="82" t="str">
        <f t="shared" si="103"/>
        <v>-</v>
      </c>
      <c r="AT221" s="82">
        <f t="shared" si="104"/>
        <v>2</v>
      </c>
      <c r="AU221" s="82" t="str">
        <f ca="1">IF(    MAX(OFFSET(AL221,0,0,MATCH("-",AL221:AL$638,0))) = 0,"",
IFERROR(MAX(OFFSET(AL221,0,0,MATCH("-",AL221:AL$638,0))),""))</f>
        <v/>
      </c>
      <c r="AV221" s="82" t="str">
        <f ca="1">IF(    MAX(OFFSET(AM221,0,0,MATCH("-",AM221:AM$638,0))) = 0,"",
IFERROR(MAX(OFFSET(AM221,0,0,MATCH("-",AM221:AM$638,0))),""))</f>
        <v/>
      </c>
      <c r="AW221" s="82" t="str">
        <f ca="1">IF(    MAX(OFFSET(AN221,0,0,MATCH("-",AN221:AN$638,0))) = 0,"",
IFERROR(MAX(OFFSET(AN221,0,0,MATCH("-",AN221:AN$638,0))),""))</f>
        <v/>
      </c>
      <c r="AX221" s="82" t="str">
        <f ca="1">IF(    MAX(OFFSET(AO221,0,0,MATCH("-",AO221:AO$638,0))) = 0,"",
IFERROR(MAX(OFFSET(AO221,0,0,MATCH("-",AO221:AO$638,0))),""))</f>
        <v/>
      </c>
      <c r="AY221" s="82" t="str">
        <f ca="1">IF(    MAX(OFFSET(AP221,0,0,MATCH("-",AP221:AP$638,0))) = 0,"",
IFERROR(MAX(OFFSET(AP221,0,0,MATCH("-",AP221:AP$638,0))),""))</f>
        <v/>
      </c>
      <c r="AZ221" s="82" t="str">
        <f ca="1">IF(    MAX(OFFSET(AQ221,0,0,MATCH("-",AQ221:AQ$638,0))) = 0,"",
IFERROR(MAX(OFFSET(AQ221,0,0,MATCH("-",AQ221:AQ$638,0))),""))</f>
        <v/>
      </c>
      <c r="BA221" s="82" t="str">
        <f ca="1">IF(    MAX(OFFSET(AR221,0,0,MATCH("-",AR221:AR$638,0))) = 0,"",
IFERROR(MAX(OFFSET(AR221,0,0,MATCH("-",AR221:AR$638,0))),""))</f>
        <v/>
      </c>
      <c r="BB221" s="112">
        <f t="shared" ca="1" si="105"/>
        <v>-270</v>
      </c>
      <c r="BC221" s="111" t="str">
        <f t="shared" ca="1" si="106"/>
        <v>Radius</v>
      </c>
      <c r="BD221" s="112">
        <f t="shared" ca="1" si="107"/>
        <v>0</v>
      </c>
      <c r="BE221" s="111">
        <f t="shared" ca="1" si="108"/>
        <v>-150</v>
      </c>
      <c r="BF221" s="113" t="e">
        <f t="shared" ca="1" si="109"/>
        <v>#VALUE!</v>
      </c>
      <c r="BG221" s="113" t="e">
        <f t="shared" ca="1" si="110"/>
        <v>#VALUE!</v>
      </c>
      <c r="BH221" s="112">
        <f t="shared" ca="1" si="111"/>
        <v>2000</v>
      </c>
      <c r="BI221" s="112">
        <f t="shared" ca="1" si="112"/>
        <v>-150</v>
      </c>
      <c r="BJ221" s="157"/>
      <c r="BK221" s="157"/>
      <c r="BL221" s="158" t="str">
        <f>scriv!AM183</f>
        <v/>
      </c>
      <c r="BM221" s="157"/>
      <c r="BN221" s="157" t="str">
        <f t="shared" si="113"/>
        <v>node</v>
      </c>
      <c r="BO221" s="157"/>
      <c r="BP221" s="159">
        <f t="shared" ca="1" si="114"/>
        <v>0</v>
      </c>
      <c r="BQ221" s="159">
        <f t="shared" ca="1" si="115"/>
        <v>0</v>
      </c>
      <c r="BR221" s="159">
        <f t="shared" si="116"/>
        <v>1</v>
      </c>
      <c r="BS221" s="159" t="str">
        <f t="shared" si="117"/>
        <v>symbol</v>
      </c>
      <c r="BT221" s="157" t="str">
        <f ca="1">IF(scriv!V183&lt;&gt;"",scriv!V183,
IF(E221="",IFERROR(VLOOKUP(BL221,$AH$40:$BT$638,39,FALSE),$BT$36),
$BT$37))</f>
        <v>NodeSquare</v>
      </c>
      <c r="BU221" s="166">
        <f t="shared" ca="1" si="118"/>
        <v>2000</v>
      </c>
      <c r="BV221" s="166">
        <f t="shared" ca="1" si="119"/>
        <v>-150</v>
      </c>
      <c r="BW221" s="166">
        <f t="shared" ca="1" si="120"/>
        <v>0</v>
      </c>
      <c r="BX221" s="166">
        <f t="shared" ca="1" si="121"/>
        <v>0</v>
      </c>
      <c r="BY221" s="180" t="str">
        <f t="shared" si="122"/>
        <v/>
      </c>
      <c r="BZ221" s="180" t="str">
        <f t="shared" si="123"/>
        <v/>
      </c>
      <c r="CA221" s="81" t="str">
        <f>IF(scriv!E183&lt;&gt;"",scriv!E183,"")</f>
        <v/>
      </c>
      <c r="CB221" s="82">
        <f t="shared" si="92"/>
        <v>0</v>
      </c>
      <c r="CC221" s="82">
        <f t="shared" si="124"/>
        <v>0</v>
      </c>
      <c r="CD221" s="82" t="str">
        <f t="shared" si="125"/>
        <v>-</v>
      </c>
      <c r="CE221" s="82" t="str">
        <f t="shared" si="126"/>
        <v>-</v>
      </c>
      <c r="CF221" s="82" t="str">
        <f t="shared" si="127"/>
        <v>-</v>
      </c>
      <c r="CG221" s="82" t="str">
        <f t="shared" si="128"/>
        <v>-</v>
      </c>
      <c r="CH221" s="82" t="str">
        <f t="shared" si="129"/>
        <v>-</v>
      </c>
      <c r="CI221" s="82" t="str">
        <f t="shared" si="130"/>
        <v>-</v>
      </c>
      <c r="CJ221" s="82" t="str">
        <f t="shared" si="131"/>
        <v>-</v>
      </c>
      <c r="CK221" s="82" t="str">
        <f t="shared" si="132"/>
        <v>-</v>
      </c>
    </row>
    <row r="222" spans="1:89" s="82" customFormat="1" ht="18" customHeight="1">
      <c r="A222" s="81" t="str">
        <f>scriv!AL184</f>
        <v/>
      </c>
      <c r="B222" s="81" t="str">
        <f>IF(scriv!D184&lt;&gt;"",scriv!D184,"")</f>
        <v/>
      </c>
      <c r="C222" s="81" t="str">
        <f>IF( scriv!AP184&lt;&gt;"", IF(D222&lt;&gt;"","connection ","")&amp;scriv!AP184,IF(D222&lt;&gt;"","connection",""))</f>
        <v/>
      </c>
      <c r="D222" s="82" t="str">
        <f>scriv!AN184</f>
        <v/>
      </c>
      <c r="E222" s="82" t="str">
        <f>scriv!AO184</f>
        <v/>
      </c>
      <c r="F222" s="156">
        <f>ROW()</f>
        <v>222</v>
      </c>
      <c r="G222" s="288">
        <f>scriv!AC184</f>
        <v>0</v>
      </c>
      <c r="H222" s="288">
        <f>scriv!AD184</f>
        <v>0</v>
      </c>
      <c r="I222" s="81" t="str">
        <f>IF(scriv!AE184&lt;&gt;"",scriv!AE184,J222)</f>
        <v/>
      </c>
      <c r="J222" s="81" t="str">
        <f>IF(scriv!AF184&lt;&gt;"",scriv!AF184,"")</f>
        <v/>
      </c>
      <c r="K222" s="82" t="str">
        <f>IF(scriv!Y184&lt;&gt;"",scriv!Y184,$K$36)</f>
        <v>none</v>
      </c>
      <c r="L222" s="82">
        <f>IF(scriv!Z184&lt;&gt;"",scriv!Z184,$L$36)</f>
        <v>0</v>
      </c>
      <c r="M222" s="82" t="str">
        <f>IF(scriv!AA184&lt;&gt;"",scriv!AA184,$M$36)</f>
        <v>OpenClose</v>
      </c>
      <c r="N222" s="82">
        <f>IF(scriv!AB184&lt;&gt;"",scriv!AB184,$N$36)</f>
        <v>0</v>
      </c>
      <c r="O222" s="119" t="str">
        <f t="shared" si="91"/>
        <v/>
      </c>
      <c r="P222" s="81" t="str">
        <f>IF(scriv!I184&lt;&gt;"",scriv!I184,"")</f>
        <v/>
      </c>
      <c r="Q222" s="81" t="str">
        <f>IF(scriv!J184&lt;&gt;"",scriv!J184,"")</f>
        <v/>
      </c>
      <c r="R222" s="81">
        <f>IF(scriv!K184&lt;&gt;"",scriv!K184,
IF(I222&lt;&gt;"",1,$R$36))</f>
        <v>1</v>
      </c>
      <c r="S222" s="81" t="str">
        <f>IF(scriv!L184&lt;&gt;"",scriv!L184,
IF(scriv!AF184&lt;&gt;"",$S$36,"none"))</f>
        <v>none</v>
      </c>
      <c r="T222" s="81" t="str">
        <f>IF(scriv!Q184&lt;&gt;"",scriv!Q184,"")</f>
        <v/>
      </c>
      <c r="U222" s="81" t="str">
        <f>IF(scriv!R184&lt;&gt;"",scriv!R184,"")</f>
        <v/>
      </c>
      <c r="V222" s="81" t="str">
        <f>IF(scriv!S184&lt;&gt;"",scriv!S184,"")</f>
        <v/>
      </c>
      <c r="W222" s="81" t="str">
        <f>IF(scriv!T184&lt;&gt;"",scriv!T184,"")</f>
        <v/>
      </c>
      <c r="X222" s="81" t="str">
        <f>IF($E222="",
( IF(scriv!AH184&lt;&gt;"", LEFT( scriv!AH184, FIND(",",scriv!AH184)-1) &amp; "=" &amp; $AH222 &amp; RIGHT( scriv!AH184, LEN(scriv!AH184) + 1 - FIND(",",scriv!AH184)),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IF(scriv!AI184&lt;&gt;"", LEFT( scriv!AI184, FIND(",",scriv!AI184)-1) &amp; "=" &amp; $AH222 &amp; RIGHT( scriv!AI184, LEN(scriv!AI184) + 1 - FIND(",",scriv!AI184)),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IF(scriv!AJ184&lt;&gt;"", LEFT( scriv!AJ184, FIND(",",scriv!AJ184)-1) &amp; "=" &amp; $AH222 &amp; RIGHT( scriv!AJ184, LEN(scriv!AJ184) + 1 - FIND(",",scriv!AJ184)),
  IF($Z$36&lt;&gt;"",LEFT( Z$36, FIND(",",Z$36)-1) &amp; "=" &amp; $AH222 &amp; RIGHT( Z$36, LEN(Z$36) + 1 - FIND(",",Z$36)),""))),
IF(scriv!O184&lt;&gt;"", LEFT( scriv!O184, FIND(",",scriv!O184)-1) &amp; "=" &amp; $AH222 &amp; RIGHT( scriv!O184, LEN(scriv!O184) + 1 - FIND(",",scriv!O184)),
LEFT( Z$37, FIND(",",Z$37)-1) &amp; "=" &amp; $AH222 &amp; RIGHT( Z$37, LEN(Z$37) + 1 - FIND(",",Z$37))))</f>
        <v>drawOpen=,1.2</v>
      </c>
      <c r="AA222" s="81" t="str">
        <f>IF($E222="",
( IF(scriv!AK184&lt;&gt;"", LEFT( scriv!AK184, FIND(",",scriv!AK184)-1) &amp; "=" &amp; $AH222 &amp; RIGHT( scriv!AK184, LEN(scriv!AK184) + 1 - FIND(",",scriv!AK184)),
  IF($AA$36&lt;&gt;"",LEFT( AA$36, FIND(",",AA$36)-1) &amp; "=" &amp; $AH222 &amp; RIGHT( AA$36, LEN(AA$36) + 1 - FIND(",",AA$36)),""))),
IF(scriv!P184&lt;&gt;"", LEFT( scriv!P184, FIND(",",scriv!P184)-1) &amp; "=" &amp; $AH222 &amp; RIGHT( scriv!P184, LEN(scriv!P184) + 1 - FIND(",",scriv!P184)),
LEFT( AA$37, FIND(",",AA$37)-1) &amp; "=" &amp; $AH222 &amp; RIGHT( AA$37, LEN(AA$37) + 1 - FIND(",",AA$37))))</f>
        <v>drawClose=,1.2</v>
      </c>
      <c r="AB222" s="167" t="str">
        <f t="shared" si="90"/>
        <v>noTitle</v>
      </c>
      <c r="AC222" s="167"/>
      <c r="AD222" s="45"/>
      <c r="AE222" s="168"/>
      <c r="AF222" s="169">
        <f>IF(D222="",scriv!B184,"")</f>
        <v>0</v>
      </c>
      <c r="AG222" s="170" t="str">
        <f t="shared" si="93"/>
        <v/>
      </c>
      <c r="AH222" s="169" t="str">
        <f t="shared" si="94"/>
        <v/>
      </c>
      <c r="AI222" s="169" t="str">
        <f t="shared" si="95"/>
        <v/>
      </c>
      <c r="AJ222" s="86">
        <f>ROUNDDOWN( (LEN(scriv!B184)+1) / 2, 0 )</f>
        <v>0</v>
      </c>
      <c r="AK222" s="82">
        <f t="shared" si="96"/>
        <v>0</v>
      </c>
      <c r="AL222" s="82" t="str">
        <f t="shared" si="97"/>
        <v>-</v>
      </c>
      <c r="AM222" s="82" t="str">
        <f t="shared" si="98"/>
        <v>-</v>
      </c>
      <c r="AN222" s="82" t="str">
        <f t="shared" si="99"/>
        <v>-</v>
      </c>
      <c r="AO222" s="82" t="str">
        <f t="shared" si="100"/>
        <v>-</v>
      </c>
      <c r="AP222" s="82" t="str">
        <f t="shared" si="101"/>
        <v>-</v>
      </c>
      <c r="AQ222" s="82" t="str">
        <f t="shared" si="102"/>
        <v>-</v>
      </c>
      <c r="AR222" s="82" t="str">
        <f t="shared" si="103"/>
        <v>-</v>
      </c>
      <c r="AT222" s="82">
        <f t="shared" si="104"/>
        <v>2</v>
      </c>
      <c r="AU222" s="82" t="str">
        <f ca="1">IF(    MAX(OFFSET(AL222,0,0,MATCH("-",AL222:AL$638,0))) = 0,"",
IFERROR(MAX(OFFSET(AL222,0,0,MATCH("-",AL222:AL$638,0))),""))</f>
        <v/>
      </c>
      <c r="AV222" s="82" t="str">
        <f ca="1">IF(    MAX(OFFSET(AM222,0,0,MATCH("-",AM222:AM$638,0))) = 0,"",
IFERROR(MAX(OFFSET(AM222,0,0,MATCH("-",AM222:AM$638,0))),""))</f>
        <v/>
      </c>
      <c r="AW222" s="82" t="str">
        <f ca="1">IF(    MAX(OFFSET(AN222,0,0,MATCH("-",AN222:AN$638,0))) = 0,"",
IFERROR(MAX(OFFSET(AN222,0,0,MATCH("-",AN222:AN$638,0))),""))</f>
        <v/>
      </c>
      <c r="AX222" s="82" t="str">
        <f ca="1">IF(    MAX(OFFSET(AO222,0,0,MATCH("-",AO222:AO$638,0))) = 0,"",
IFERROR(MAX(OFFSET(AO222,0,0,MATCH("-",AO222:AO$638,0))),""))</f>
        <v/>
      </c>
      <c r="AY222" s="82" t="str">
        <f ca="1">IF(    MAX(OFFSET(AP222,0,0,MATCH("-",AP222:AP$638,0))) = 0,"",
IFERROR(MAX(OFFSET(AP222,0,0,MATCH("-",AP222:AP$638,0))),""))</f>
        <v/>
      </c>
      <c r="AZ222" s="82" t="str">
        <f ca="1">IF(    MAX(OFFSET(AQ222,0,0,MATCH("-",AQ222:AQ$638,0))) = 0,"",
IFERROR(MAX(OFFSET(AQ222,0,0,MATCH("-",AQ222:AQ$638,0))),""))</f>
        <v/>
      </c>
      <c r="BA222" s="82" t="str">
        <f ca="1">IF(    MAX(OFFSET(AR222,0,0,MATCH("-",AR222:AR$638,0))) = 0,"",
IFERROR(MAX(OFFSET(AR222,0,0,MATCH("-",AR222:AR$638,0))),""))</f>
        <v/>
      </c>
      <c r="BB222" s="112">
        <f t="shared" ca="1" si="105"/>
        <v>-270</v>
      </c>
      <c r="BC222" s="111" t="str">
        <f t="shared" ca="1" si="106"/>
        <v>Radius</v>
      </c>
      <c r="BD222" s="112">
        <f t="shared" ca="1" si="107"/>
        <v>0</v>
      </c>
      <c r="BE222" s="111">
        <f t="shared" ca="1" si="108"/>
        <v>-150</v>
      </c>
      <c r="BF222" s="113" t="e">
        <f t="shared" ca="1" si="109"/>
        <v>#VALUE!</v>
      </c>
      <c r="BG222" s="113" t="e">
        <f t="shared" ca="1" si="110"/>
        <v>#VALUE!</v>
      </c>
      <c r="BH222" s="112">
        <f t="shared" ca="1" si="111"/>
        <v>2000</v>
      </c>
      <c r="BI222" s="112">
        <f t="shared" ca="1" si="112"/>
        <v>-150</v>
      </c>
      <c r="BJ222" s="157"/>
      <c r="BK222" s="157"/>
      <c r="BL222" s="158" t="str">
        <f>scriv!AM184</f>
        <v/>
      </c>
      <c r="BM222" s="157"/>
      <c r="BN222" s="157" t="str">
        <f t="shared" si="113"/>
        <v>node</v>
      </c>
      <c r="BO222" s="157"/>
      <c r="BP222" s="159">
        <f t="shared" ca="1" si="114"/>
        <v>0</v>
      </c>
      <c r="BQ222" s="159">
        <f t="shared" ca="1" si="115"/>
        <v>0</v>
      </c>
      <c r="BR222" s="159">
        <f t="shared" si="116"/>
        <v>1</v>
      </c>
      <c r="BS222" s="159" t="str">
        <f t="shared" si="117"/>
        <v>symbol</v>
      </c>
      <c r="BT222" s="157" t="str">
        <f ca="1">IF(scriv!V184&lt;&gt;"",scriv!V184,
IF(E222="",IFERROR(VLOOKUP(BL222,$AH$40:$BT$638,39,FALSE),$BT$36),
$BT$37))</f>
        <v>NodeSquare</v>
      </c>
      <c r="BU222" s="166">
        <f t="shared" ca="1" si="118"/>
        <v>2000</v>
      </c>
      <c r="BV222" s="166">
        <f t="shared" ca="1" si="119"/>
        <v>-150</v>
      </c>
      <c r="BW222" s="166">
        <f t="shared" ca="1" si="120"/>
        <v>0</v>
      </c>
      <c r="BX222" s="166">
        <f t="shared" ca="1" si="121"/>
        <v>0</v>
      </c>
      <c r="BY222" s="180" t="str">
        <f t="shared" si="122"/>
        <v/>
      </c>
      <c r="BZ222" s="180" t="str">
        <f t="shared" si="123"/>
        <v/>
      </c>
      <c r="CA222" s="81" t="str">
        <f>IF(scriv!E184&lt;&gt;"",scriv!E184,"")</f>
        <v/>
      </c>
      <c r="CB222" s="82">
        <f t="shared" si="92"/>
        <v>0</v>
      </c>
      <c r="CC222" s="82">
        <f t="shared" si="124"/>
        <v>0</v>
      </c>
      <c r="CD222" s="82" t="str">
        <f t="shared" si="125"/>
        <v>-</v>
      </c>
      <c r="CE222" s="82" t="str">
        <f t="shared" si="126"/>
        <v>-</v>
      </c>
      <c r="CF222" s="82" t="str">
        <f t="shared" si="127"/>
        <v>-</v>
      </c>
      <c r="CG222" s="82" t="str">
        <f t="shared" si="128"/>
        <v>-</v>
      </c>
      <c r="CH222" s="82" t="str">
        <f t="shared" si="129"/>
        <v>-</v>
      </c>
      <c r="CI222" s="82" t="str">
        <f t="shared" si="130"/>
        <v>-</v>
      </c>
      <c r="CJ222" s="82" t="str">
        <f t="shared" si="131"/>
        <v>-</v>
      </c>
      <c r="CK222" s="82" t="str">
        <f t="shared" si="132"/>
        <v>-</v>
      </c>
    </row>
    <row r="223" spans="1:89" s="82" customFormat="1" ht="18" customHeight="1">
      <c r="A223" s="81" t="str">
        <f>scriv!AL185</f>
        <v/>
      </c>
      <c r="B223" s="81" t="str">
        <f>IF(scriv!D185&lt;&gt;"",scriv!D185,"")</f>
        <v/>
      </c>
      <c r="C223" s="81" t="str">
        <f>IF( scriv!AP185&lt;&gt;"", IF(D223&lt;&gt;"","connection ","")&amp;scriv!AP185,IF(D223&lt;&gt;"","connection",""))</f>
        <v/>
      </c>
      <c r="D223" s="82" t="str">
        <f>scriv!AN185</f>
        <v/>
      </c>
      <c r="E223" s="82" t="str">
        <f>scriv!AO185</f>
        <v/>
      </c>
      <c r="F223" s="156">
        <f>ROW()</f>
        <v>223</v>
      </c>
      <c r="G223" s="288">
        <f>scriv!AC185</f>
        <v>0</v>
      </c>
      <c r="H223" s="288">
        <f>scriv!AD185</f>
        <v>0</v>
      </c>
      <c r="I223" s="81" t="str">
        <f>IF(scriv!AE185&lt;&gt;"",scriv!AE185,J223)</f>
        <v/>
      </c>
      <c r="J223" s="81" t="str">
        <f>IF(scriv!AF185&lt;&gt;"",scriv!AF185,"")</f>
        <v/>
      </c>
      <c r="K223" s="82" t="str">
        <f>IF(scriv!Y185&lt;&gt;"",scriv!Y185,$K$36)</f>
        <v>none</v>
      </c>
      <c r="L223" s="82">
        <f>IF(scriv!Z185&lt;&gt;"",scriv!Z185,$L$36)</f>
        <v>0</v>
      </c>
      <c r="M223" s="82" t="str">
        <f>IF(scriv!AA185&lt;&gt;"",scriv!AA185,$M$36)</f>
        <v>OpenClose</v>
      </c>
      <c r="N223" s="82">
        <f>IF(scriv!AB185&lt;&gt;"",scriv!AB185,$N$36)</f>
        <v>0</v>
      </c>
      <c r="O223" s="119" t="str">
        <f t="shared" si="91"/>
        <v/>
      </c>
      <c r="P223" s="81" t="str">
        <f>IF(scriv!I185&lt;&gt;"",scriv!I185,"")</f>
        <v/>
      </c>
      <c r="Q223" s="81" t="str">
        <f>IF(scriv!J185&lt;&gt;"",scriv!J185,"")</f>
        <v/>
      </c>
      <c r="R223" s="81">
        <f>IF(scriv!K185&lt;&gt;"",scriv!K185,
IF(I223&lt;&gt;"",1,$R$36))</f>
        <v>1</v>
      </c>
      <c r="S223" s="81" t="str">
        <f>IF(scriv!L185&lt;&gt;"",scriv!L185,
IF(scriv!AF185&lt;&gt;"",$S$36,"none"))</f>
        <v>none</v>
      </c>
      <c r="T223" s="81" t="str">
        <f>IF(scriv!Q185&lt;&gt;"",scriv!Q185,"")</f>
        <v/>
      </c>
      <c r="U223" s="81" t="str">
        <f>IF(scriv!R185&lt;&gt;"",scriv!R185,"")</f>
        <v/>
      </c>
      <c r="V223" s="81" t="str">
        <f>IF(scriv!S185&lt;&gt;"",scriv!S185,"")</f>
        <v/>
      </c>
      <c r="W223" s="81" t="str">
        <f>IF(scriv!T185&lt;&gt;"",scriv!T185,"")</f>
        <v/>
      </c>
      <c r="X223" s="81" t="str">
        <f>IF($E223="",
( IF(scriv!AH185&lt;&gt;"", LEFT( scriv!AH185, FIND(",",scriv!AH185)-1) &amp; "=" &amp; $AH223 &amp; RIGHT( scriv!AH185, LEN(scriv!AH185) + 1 - FIND(",",scriv!AH185)),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IF(scriv!AI185&lt;&gt;"", LEFT( scriv!AI185, FIND(",",scriv!AI185)-1) &amp; "=" &amp; $AH223 &amp; RIGHT( scriv!AI185, LEN(scriv!AI185) + 1 - FIND(",",scriv!AI185)),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IF(scriv!AJ185&lt;&gt;"", LEFT( scriv!AJ185, FIND(",",scriv!AJ185)-1) &amp; "=" &amp; $AH223 &amp; RIGHT( scriv!AJ185, LEN(scriv!AJ185) + 1 - FIND(",",scriv!AJ185)),
  IF($Z$36&lt;&gt;"",LEFT( Z$36, FIND(",",Z$36)-1) &amp; "=" &amp; $AH223 &amp; RIGHT( Z$36, LEN(Z$36) + 1 - FIND(",",Z$36)),""))),
IF(scriv!O185&lt;&gt;"", LEFT( scriv!O185, FIND(",",scriv!O185)-1) &amp; "=" &amp; $AH223 &amp; RIGHT( scriv!O185, LEN(scriv!O185) + 1 - FIND(",",scriv!O185)),
LEFT( Z$37, FIND(",",Z$37)-1) &amp; "=" &amp; $AH223 &amp; RIGHT( Z$37, LEN(Z$37) + 1 - FIND(",",Z$37))))</f>
        <v>drawOpen=,1.2</v>
      </c>
      <c r="AA223" s="81" t="str">
        <f>IF($E223="",
( IF(scriv!AK185&lt;&gt;"", LEFT( scriv!AK185, FIND(",",scriv!AK185)-1) &amp; "=" &amp; $AH223 &amp; RIGHT( scriv!AK185, LEN(scriv!AK185) + 1 - FIND(",",scriv!AK185)),
  IF($AA$36&lt;&gt;"",LEFT( AA$36, FIND(",",AA$36)-1) &amp; "=" &amp; $AH223 &amp; RIGHT( AA$36, LEN(AA$36) + 1 - FIND(",",AA$36)),""))),
IF(scriv!P185&lt;&gt;"", LEFT( scriv!P185, FIND(",",scriv!P185)-1) &amp; "=" &amp; $AH223 &amp; RIGHT( scriv!P185, LEN(scriv!P185) + 1 - FIND(",",scriv!P185)),
LEFT( AA$37, FIND(",",AA$37)-1) &amp; "=" &amp; $AH223 &amp; RIGHT( AA$37, LEN(AA$37) + 1 - FIND(",",AA$37))))</f>
        <v>drawClose=,1.2</v>
      </c>
      <c r="AB223" s="167" t="str">
        <f t="shared" si="90"/>
        <v>noTitle</v>
      </c>
      <c r="AC223" s="167"/>
      <c r="AD223" s="45"/>
      <c r="AE223" s="168"/>
      <c r="AF223" s="169">
        <f>IF(D223="",scriv!B185,"")</f>
        <v>0</v>
      </c>
      <c r="AG223" s="170" t="str">
        <f t="shared" si="93"/>
        <v/>
      </c>
      <c r="AH223" s="169" t="str">
        <f t="shared" si="94"/>
        <v/>
      </c>
      <c r="AI223" s="169" t="str">
        <f t="shared" si="95"/>
        <v/>
      </c>
      <c r="AJ223" s="86">
        <f>ROUNDDOWN( (LEN(scriv!B185)+1) / 2, 0 )</f>
        <v>0</v>
      </c>
      <c r="AK223" s="82">
        <f t="shared" si="96"/>
        <v>0</v>
      </c>
      <c r="AL223" s="82" t="str">
        <f t="shared" si="97"/>
        <v>-</v>
      </c>
      <c r="AM223" s="82" t="str">
        <f t="shared" si="98"/>
        <v>-</v>
      </c>
      <c r="AN223" s="82" t="str">
        <f t="shared" si="99"/>
        <v>-</v>
      </c>
      <c r="AO223" s="82" t="str">
        <f t="shared" si="100"/>
        <v>-</v>
      </c>
      <c r="AP223" s="82" t="str">
        <f t="shared" si="101"/>
        <v>-</v>
      </c>
      <c r="AQ223" s="82" t="str">
        <f t="shared" si="102"/>
        <v>-</v>
      </c>
      <c r="AR223" s="82" t="str">
        <f t="shared" si="103"/>
        <v>-</v>
      </c>
      <c r="AT223" s="82">
        <f t="shared" si="104"/>
        <v>2</v>
      </c>
      <c r="AU223" s="82" t="str">
        <f ca="1">IF(    MAX(OFFSET(AL223,0,0,MATCH("-",AL223:AL$638,0))) = 0,"",
IFERROR(MAX(OFFSET(AL223,0,0,MATCH("-",AL223:AL$638,0))),""))</f>
        <v/>
      </c>
      <c r="AV223" s="82" t="str">
        <f ca="1">IF(    MAX(OFFSET(AM223,0,0,MATCH("-",AM223:AM$638,0))) = 0,"",
IFERROR(MAX(OFFSET(AM223,0,0,MATCH("-",AM223:AM$638,0))),""))</f>
        <v/>
      </c>
      <c r="AW223" s="82" t="str">
        <f ca="1">IF(    MAX(OFFSET(AN223,0,0,MATCH("-",AN223:AN$638,0))) = 0,"",
IFERROR(MAX(OFFSET(AN223,0,0,MATCH("-",AN223:AN$638,0))),""))</f>
        <v/>
      </c>
      <c r="AX223" s="82" t="str">
        <f ca="1">IF(    MAX(OFFSET(AO223,0,0,MATCH("-",AO223:AO$638,0))) = 0,"",
IFERROR(MAX(OFFSET(AO223,0,0,MATCH("-",AO223:AO$638,0))),""))</f>
        <v/>
      </c>
      <c r="AY223" s="82" t="str">
        <f ca="1">IF(    MAX(OFFSET(AP223,0,0,MATCH("-",AP223:AP$638,0))) = 0,"",
IFERROR(MAX(OFFSET(AP223,0,0,MATCH("-",AP223:AP$638,0))),""))</f>
        <v/>
      </c>
      <c r="AZ223" s="82" t="str">
        <f ca="1">IF(    MAX(OFFSET(AQ223,0,0,MATCH("-",AQ223:AQ$638,0))) = 0,"",
IFERROR(MAX(OFFSET(AQ223,0,0,MATCH("-",AQ223:AQ$638,0))),""))</f>
        <v/>
      </c>
      <c r="BA223" s="82" t="str">
        <f ca="1">IF(    MAX(OFFSET(AR223,0,0,MATCH("-",AR223:AR$638,0))) = 0,"",
IFERROR(MAX(OFFSET(AR223,0,0,MATCH("-",AR223:AR$638,0))),""))</f>
        <v/>
      </c>
      <c r="BB223" s="112">
        <f t="shared" ca="1" si="105"/>
        <v>-270</v>
      </c>
      <c r="BC223" s="111" t="str">
        <f t="shared" ca="1" si="106"/>
        <v>Radius</v>
      </c>
      <c r="BD223" s="112">
        <f t="shared" ca="1" si="107"/>
        <v>0</v>
      </c>
      <c r="BE223" s="111">
        <f t="shared" ca="1" si="108"/>
        <v>-150</v>
      </c>
      <c r="BF223" s="113" t="e">
        <f t="shared" ca="1" si="109"/>
        <v>#VALUE!</v>
      </c>
      <c r="BG223" s="113" t="e">
        <f t="shared" ca="1" si="110"/>
        <v>#VALUE!</v>
      </c>
      <c r="BH223" s="112">
        <f t="shared" ca="1" si="111"/>
        <v>2000</v>
      </c>
      <c r="BI223" s="112">
        <f t="shared" ca="1" si="112"/>
        <v>-150</v>
      </c>
      <c r="BJ223" s="157"/>
      <c r="BK223" s="157"/>
      <c r="BL223" s="158" t="str">
        <f>scriv!AM185</f>
        <v/>
      </c>
      <c r="BM223" s="157"/>
      <c r="BN223" s="157" t="str">
        <f t="shared" si="113"/>
        <v>node</v>
      </c>
      <c r="BO223" s="157"/>
      <c r="BP223" s="159">
        <f t="shared" ca="1" si="114"/>
        <v>0</v>
      </c>
      <c r="BQ223" s="159">
        <f t="shared" ca="1" si="115"/>
        <v>0</v>
      </c>
      <c r="BR223" s="159">
        <f t="shared" si="116"/>
        <v>1</v>
      </c>
      <c r="BS223" s="159" t="str">
        <f t="shared" si="117"/>
        <v>symbol</v>
      </c>
      <c r="BT223" s="157" t="str">
        <f ca="1">IF(scriv!V185&lt;&gt;"",scriv!V185,
IF(E223="",IFERROR(VLOOKUP(BL223,$AH$40:$BT$638,39,FALSE),$BT$36),
$BT$37))</f>
        <v>NodeSquare</v>
      </c>
      <c r="BU223" s="166">
        <f t="shared" ca="1" si="118"/>
        <v>2000</v>
      </c>
      <c r="BV223" s="166">
        <f t="shared" ca="1" si="119"/>
        <v>-150</v>
      </c>
      <c r="BW223" s="166">
        <f t="shared" ca="1" si="120"/>
        <v>0</v>
      </c>
      <c r="BX223" s="166">
        <f t="shared" ca="1" si="121"/>
        <v>0</v>
      </c>
      <c r="BY223" s="180" t="str">
        <f t="shared" si="122"/>
        <v/>
      </c>
      <c r="BZ223" s="180" t="str">
        <f t="shared" si="123"/>
        <v/>
      </c>
      <c r="CA223" s="81" t="str">
        <f>IF(scriv!E185&lt;&gt;"",scriv!E185,"")</f>
        <v/>
      </c>
      <c r="CB223" s="82">
        <f t="shared" si="92"/>
        <v>0</v>
      </c>
      <c r="CC223" s="82">
        <f t="shared" si="124"/>
        <v>0</v>
      </c>
      <c r="CD223" s="82" t="str">
        <f t="shared" si="125"/>
        <v>-</v>
      </c>
      <c r="CE223" s="82" t="str">
        <f t="shared" si="126"/>
        <v>-</v>
      </c>
      <c r="CF223" s="82" t="str">
        <f t="shared" si="127"/>
        <v>-</v>
      </c>
      <c r="CG223" s="82" t="str">
        <f t="shared" si="128"/>
        <v>-</v>
      </c>
      <c r="CH223" s="82" t="str">
        <f t="shared" si="129"/>
        <v>-</v>
      </c>
      <c r="CI223" s="82" t="str">
        <f t="shared" si="130"/>
        <v>-</v>
      </c>
      <c r="CJ223" s="82" t="str">
        <f t="shared" si="131"/>
        <v>-</v>
      </c>
      <c r="CK223" s="82" t="str">
        <f t="shared" si="132"/>
        <v>-</v>
      </c>
    </row>
    <row r="224" spans="1:89" s="82" customFormat="1" ht="18" customHeight="1">
      <c r="A224" s="81" t="str">
        <f>scriv!AL186</f>
        <v/>
      </c>
      <c r="B224" s="81" t="str">
        <f>IF(scriv!D186&lt;&gt;"",scriv!D186,"")</f>
        <v/>
      </c>
      <c r="C224" s="81" t="str">
        <f>IF( scriv!AP186&lt;&gt;"", IF(D224&lt;&gt;"","connection ","")&amp;scriv!AP186,IF(D224&lt;&gt;"","connection",""))</f>
        <v/>
      </c>
      <c r="D224" s="82" t="str">
        <f>scriv!AN186</f>
        <v/>
      </c>
      <c r="E224" s="82" t="str">
        <f>scriv!AO186</f>
        <v/>
      </c>
      <c r="F224" s="156">
        <f>ROW()</f>
        <v>224</v>
      </c>
      <c r="G224" s="288">
        <f>scriv!AC186</f>
        <v>0</v>
      </c>
      <c r="H224" s="288">
        <f>scriv!AD186</f>
        <v>0</v>
      </c>
      <c r="I224" s="81" t="str">
        <f>IF(scriv!AE186&lt;&gt;"",scriv!AE186,J224)</f>
        <v/>
      </c>
      <c r="J224" s="81" t="str">
        <f>IF(scriv!AF186&lt;&gt;"",scriv!AF186,"")</f>
        <v/>
      </c>
      <c r="K224" s="82" t="str">
        <f>IF(scriv!Y186&lt;&gt;"",scriv!Y186,$K$36)</f>
        <v>none</v>
      </c>
      <c r="L224" s="82">
        <f>IF(scriv!Z186&lt;&gt;"",scriv!Z186,$L$36)</f>
        <v>0</v>
      </c>
      <c r="M224" s="82" t="str">
        <f>IF(scriv!AA186&lt;&gt;"",scriv!AA186,$M$36)</f>
        <v>OpenClose</v>
      </c>
      <c r="N224" s="82">
        <f>IF(scriv!AB186&lt;&gt;"",scriv!AB186,$N$36)</f>
        <v>0</v>
      </c>
      <c r="O224" s="119" t="str">
        <f t="shared" si="91"/>
        <v/>
      </c>
      <c r="P224" s="81" t="str">
        <f>IF(scriv!I186&lt;&gt;"",scriv!I186,"")</f>
        <v/>
      </c>
      <c r="Q224" s="81" t="str">
        <f>IF(scriv!J186&lt;&gt;"",scriv!J186,"")</f>
        <v/>
      </c>
      <c r="R224" s="81">
        <f>IF(scriv!K186&lt;&gt;"",scriv!K186,
IF(I224&lt;&gt;"",1,$R$36))</f>
        <v>1</v>
      </c>
      <c r="S224" s="81" t="str">
        <f>IF(scriv!L186&lt;&gt;"",scriv!L186,
IF(scriv!AF186&lt;&gt;"",$S$36,"none"))</f>
        <v>none</v>
      </c>
      <c r="T224" s="81" t="str">
        <f>IF(scriv!Q186&lt;&gt;"",scriv!Q186,"")</f>
        <v/>
      </c>
      <c r="U224" s="81" t="str">
        <f>IF(scriv!R186&lt;&gt;"",scriv!R186,"")</f>
        <v/>
      </c>
      <c r="V224" s="81" t="str">
        <f>IF(scriv!S186&lt;&gt;"",scriv!S186,"")</f>
        <v/>
      </c>
      <c r="W224" s="81" t="str">
        <f>IF(scriv!T186&lt;&gt;"",scriv!T186,"")</f>
        <v/>
      </c>
      <c r="X224" s="81" t="str">
        <f>IF($E224="",
( IF(scriv!AH186&lt;&gt;"", LEFT( scriv!AH186, FIND(",",scriv!AH186)-1) &amp; "=" &amp; $AH224 &amp; RIGHT( scriv!AH186, LEN(scriv!AH186) + 1 - FIND(",",scriv!AH186)),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IF(scriv!AI186&lt;&gt;"", LEFT( scriv!AI186, FIND(",",scriv!AI186)-1) &amp; "=" &amp; $AH224 &amp; RIGHT( scriv!AI186, LEN(scriv!AI186) + 1 - FIND(",",scriv!AI186)),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IF(scriv!AJ186&lt;&gt;"", LEFT( scriv!AJ186, FIND(",",scriv!AJ186)-1) &amp; "=" &amp; $AH224 &amp; RIGHT( scriv!AJ186, LEN(scriv!AJ186) + 1 - FIND(",",scriv!AJ186)),
  IF($Z$36&lt;&gt;"",LEFT( Z$36, FIND(",",Z$36)-1) &amp; "=" &amp; $AH224 &amp; RIGHT( Z$36, LEN(Z$36) + 1 - FIND(",",Z$36)),""))),
IF(scriv!O186&lt;&gt;"", LEFT( scriv!O186, FIND(",",scriv!O186)-1) &amp; "=" &amp; $AH224 &amp; RIGHT( scriv!O186, LEN(scriv!O186) + 1 - FIND(",",scriv!O186)),
LEFT( Z$37, FIND(",",Z$37)-1) &amp; "=" &amp; $AH224 &amp; RIGHT( Z$37, LEN(Z$37) + 1 - FIND(",",Z$37))))</f>
        <v>drawOpen=,1.2</v>
      </c>
      <c r="AA224" s="81" t="str">
        <f>IF($E224="",
( IF(scriv!AK186&lt;&gt;"", LEFT( scriv!AK186, FIND(",",scriv!AK186)-1) &amp; "=" &amp; $AH224 &amp; RIGHT( scriv!AK186, LEN(scriv!AK186) + 1 - FIND(",",scriv!AK186)),
  IF($AA$36&lt;&gt;"",LEFT( AA$36, FIND(",",AA$36)-1) &amp; "=" &amp; $AH224 &amp; RIGHT( AA$36, LEN(AA$36) + 1 - FIND(",",AA$36)),""))),
IF(scriv!P186&lt;&gt;"", LEFT( scriv!P186, FIND(",",scriv!P186)-1) &amp; "=" &amp; $AH224 &amp; RIGHT( scriv!P186, LEN(scriv!P186) + 1 - FIND(",",scriv!P186)),
LEFT( AA$37, FIND(",",AA$37)-1) &amp; "=" &amp; $AH224 &amp; RIGHT( AA$37, LEN(AA$37) + 1 - FIND(",",AA$37))))</f>
        <v>drawClose=,1.2</v>
      </c>
      <c r="AB224" s="167" t="str">
        <f t="shared" si="90"/>
        <v>noTitle</v>
      </c>
      <c r="AC224" s="167"/>
      <c r="AD224" s="45"/>
      <c r="AE224" s="168"/>
      <c r="AF224" s="169">
        <f>IF(D224="",scriv!B186,"")</f>
        <v>0</v>
      </c>
      <c r="AG224" s="170" t="str">
        <f t="shared" si="93"/>
        <v/>
      </c>
      <c r="AH224" s="169" t="str">
        <f t="shared" si="94"/>
        <v/>
      </c>
      <c r="AI224" s="169" t="str">
        <f t="shared" si="95"/>
        <v/>
      </c>
      <c r="AJ224" s="86">
        <f>ROUNDDOWN( (LEN(scriv!B186)+1) / 2, 0 )</f>
        <v>0</v>
      </c>
      <c r="AK224" s="82">
        <f t="shared" si="96"/>
        <v>0</v>
      </c>
      <c r="AL224" s="82" t="str">
        <f t="shared" si="97"/>
        <v>-</v>
      </c>
      <c r="AM224" s="82" t="str">
        <f t="shared" si="98"/>
        <v>-</v>
      </c>
      <c r="AN224" s="82" t="str">
        <f t="shared" si="99"/>
        <v>-</v>
      </c>
      <c r="AO224" s="82" t="str">
        <f t="shared" si="100"/>
        <v>-</v>
      </c>
      <c r="AP224" s="82" t="str">
        <f t="shared" si="101"/>
        <v>-</v>
      </c>
      <c r="AQ224" s="82" t="str">
        <f t="shared" si="102"/>
        <v>-</v>
      </c>
      <c r="AR224" s="82" t="str">
        <f t="shared" si="103"/>
        <v>-</v>
      </c>
      <c r="AT224" s="82">
        <f t="shared" si="104"/>
        <v>2</v>
      </c>
      <c r="AU224" s="82" t="str">
        <f ca="1">IF(    MAX(OFFSET(AL224,0,0,MATCH("-",AL224:AL$638,0))) = 0,"",
IFERROR(MAX(OFFSET(AL224,0,0,MATCH("-",AL224:AL$638,0))),""))</f>
        <v/>
      </c>
      <c r="AV224" s="82" t="str">
        <f ca="1">IF(    MAX(OFFSET(AM224,0,0,MATCH("-",AM224:AM$638,0))) = 0,"",
IFERROR(MAX(OFFSET(AM224,0,0,MATCH("-",AM224:AM$638,0))),""))</f>
        <v/>
      </c>
      <c r="AW224" s="82" t="str">
        <f ca="1">IF(    MAX(OFFSET(AN224,0,0,MATCH("-",AN224:AN$638,0))) = 0,"",
IFERROR(MAX(OFFSET(AN224,0,0,MATCH("-",AN224:AN$638,0))),""))</f>
        <v/>
      </c>
      <c r="AX224" s="82" t="str">
        <f ca="1">IF(    MAX(OFFSET(AO224,0,0,MATCH("-",AO224:AO$638,0))) = 0,"",
IFERROR(MAX(OFFSET(AO224,0,0,MATCH("-",AO224:AO$638,0))),""))</f>
        <v/>
      </c>
      <c r="AY224" s="82" t="str">
        <f ca="1">IF(    MAX(OFFSET(AP224,0,0,MATCH("-",AP224:AP$638,0))) = 0,"",
IFERROR(MAX(OFFSET(AP224,0,0,MATCH("-",AP224:AP$638,0))),""))</f>
        <v/>
      </c>
      <c r="AZ224" s="82" t="str">
        <f ca="1">IF(    MAX(OFFSET(AQ224,0,0,MATCH("-",AQ224:AQ$638,0))) = 0,"",
IFERROR(MAX(OFFSET(AQ224,0,0,MATCH("-",AQ224:AQ$638,0))),""))</f>
        <v/>
      </c>
      <c r="BA224" s="82" t="str">
        <f ca="1">IF(    MAX(OFFSET(AR224,0,0,MATCH("-",AR224:AR$638,0))) = 0,"",
IFERROR(MAX(OFFSET(AR224,0,0,MATCH("-",AR224:AR$638,0))),""))</f>
        <v/>
      </c>
      <c r="BB224" s="112">
        <f t="shared" ca="1" si="105"/>
        <v>-270</v>
      </c>
      <c r="BC224" s="111" t="str">
        <f t="shared" ca="1" si="106"/>
        <v>Radius</v>
      </c>
      <c r="BD224" s="112">
        <f t="shared" ca="1" si="107"/>
        <v>0</v>
      </c>
      <c r="BE224" s="111">
        <f t="shared" ca="1" si="108"/>
        <v>-150</v>
      </c>
      <c r="BF224" s="113" t="e">
        <f t="shared" ca="1" si="109"/>
        <v>#VALUE!</v>
      </c>
      <c r="BG224" s="113" t="e">
        <f t="shared" ca="1" si="110"/>
        <v>#VALUE!</v>
      </c>
      <c r="BH224" s="112">
        <f t="shared" ca="1" si="111"/>
        <v>2000</v>
      </c>
      <c r="BI224" s="112">
        <f t="shared" ca="1" si="112"/>
        <v>-150</v>
      </c>
      <c r="BJ224" s="157"/>
      <c r="BK224" s="157"/>
      <c r="BL224" s="158" t="str">
        <f>scriv!AM186</f>
        <v/>
      </c>
      <c r="BM224" s="157"/>
      <c r="BN224" s="157" t="str">
        <f t="shared" si="113"/>
        <v>node</v>
      </c>
      <c r="BO224" s="157"/>
      <c r="BP224" s="159">
        <f t="shared" ca="1" si="114"/>
        <v>0</v>
      </c>
      <c r="BQ224" s="159">
        <f t="shared" ca="1" si="115"/>
        <v>0</v>
      </c>
      <c r="BR224" s="159">
        <f t="shared" si="116"/>
        <v>1</v>
      </c>
      <c r="BS224" s="159" t="str">
        <f t="shared" si="117"/>
        <v>symbol</v>
      </c>
      <c r="BT224" s="157" t="str">
        <f ca="1">IF(scriv!V186&lt;&gt;"",scriv!V186,
IF(E224="",IFERROR(VLOOKUP(BL224,$AH$40:$BT$638,39,FALSE),$BT$36),
$BT$37))</f>
        <v>NodeSquare</v>
      </c>
      <c r="BU224" s="166">
        <f t="shared" ca="1" si="118"/>
        <v>2000</v>
      </c>
      <c r="BV224" s="166">
        <f t="shared" ca="1" si="119"/>
        <v>-150</v>
      </c>
      <c r="BW224" s="166">
        <f t="shared" ca="1" si="120"/>
        <v>0</v>
      </c>
      <c r="BX224" s="166">
        <f t="shared" ca="1" si="121"/>
        <v>0</v>
      </c>
      <c r="BY224" s="180" t="str">
        <f t="shared" si="122"/>
        <v/>
      </c>
      <c r="BZ224" s="180" t="str">
        <f t="shared" si="123"/>
        <v/>
      </c>
      <c r="CA224" s="81" t="str">
        <f>IF(scriv!E186&lt;&gt;"",scriv!E186,"")</f>
        <v/>
      </c>
      <c r="CB224" s="82">
        <f t="shared" si="92"/>
        <v>0</v>
      </c>
      <c r="CC224" s="82">
        <f t="shared" si="124"/>
        <v>0</v>
      </c>
      <c r="CD224" s="82" t="str">
        <f t="shared" si="125"/>
        <v>-</v>
      </c>
      <c r="CE224" s="82" t="str">
        <f t="shared" si="126"/>
        <v>-</v>
      </c>
      <c r="CF224" s="82" t="str">
        <f t="shared" si="127"/>
        <v>-</v>
      </c>
      <c r="CG224" s="82" t="str">
        <f t="shared" si="128"/>
        <v>-</v>
      </c>
      <c r="CH224" s="82" t="str">
        <f t="shared" si="129"/>
        <v>-</v>
      </c>
      <c r="CI224" s="82" t="str">
        <f t="shared" si="130"/>
        <v>-</v>
      </c>
      <c r="CJ224" s="82" t="str">
        <f t="shared" si="131"/>
        <v>-</v>
      </c>
      <c r="CK224" s="82" t="str">
        <f t="shared" si="132"/>
        <v>-</v>
      </c>
    </row>
    <row r="225" spans="1:89" s="82" customFormat="1" ht="18" customHeight="1">
      <c r="A225" s="81" t="str">
        <f>scriv!AL187</f>
        <v/>
      </c>
      <c r="B225" s="81" t="str">
        <f>IF(scriv!D187&lt;&gt;"",scriv!D187,"")</f>
        <v/>
      </c>
      <c r="C225" s="81" t="str">
        <f>IF( scriv!AP187&lt;&gt;"", IF(D225&lt;&gt;"","connection ","")&amp;scriv!AP187,IF(D225&lt;&gt;"","connection",""))</f>
        <v/>
      </c>
      <c r="D225" s="82" t="str">
        <f>scriv!AN187</f>
        <v/>
      </c>
      <c r="E225" s="82" t="str">
        <f>scriv!AO187</f>
        <v/>
      </c>
      <c r="F225" s="156">
        <f>ROW()</f>
        <v>225</v>
      </c>
      <c r="G225" s="288">
        <f>scriv!AC187</f>
        <v>0</v>
      </c>
      <c r="H225" s="288">
        <f>scriv!AD187</f>
        <v>0</v>
      </c>
      <c r="I225" s="81" t="str">
        <f>IF(scriv!AE187&lt;&gt;"",scriv!AE187,J225)</f>
        <v/>
      </c>
      <c r="J225" s="81" t="str">
        <f>IF(scriv!AF187&lt;&gt;"",scriv!AF187,"")</f>
        <v/>
      </c>
      <c r="K225" s="82" t="str">
        <f>IF(scriv!Y187&lt;&gt;"",scriv!Y187,$K$36)</f>
        <v>none</v>
      </c>
      <c r="L225" s="82">
        <f>IF(scriv!Z187&lt;&gt;"",scriv!Z187,$L$36)</f>
        <v>0</v>
      </c>
      <c r="M225" s="82" t="str">
        <f>IF(scriv!AA187&lt;&gt;"",scriv!AA187,$M$36)</f>
        <v>OpenClose</v>
      </c>
      <c r="N225" s="82">
        <f>IF(scriv!AB187&lt;&gt;"",scriv!AB187,$N$36)</f>
        <v>0</v>
      </c>
      <c r="O225" s="119" t="str">
        <f t="shared" si="91"/>
        <v/>
      </c>
      <c r="P225" s="81" t="str">
        <f>IF(scriv!I187&lt;&gt;"",scriv!I187,"")</f>
        <v/>
      </c>
      <c r="Q225" s="81" t="str">
        <f>IF(scriv!J187&lt;&gt;"",scriv!J187,"")</f>
        <v/>
      </c>
      <c r="R225" s="81">
        <f>IF(scriv!K187&lt;&gt;"",scriv!K187,
IF(I225&lt;&gt;"",1,$R$36))</f>
        <v>1</v>
      </c>
      <c r="S225" s="81" t="str">
        <f>IF(scriv!L187&lt;&gt;"",scriv!L187,
IF(scriv!AF187&lt;&gt;"",$S$36,"none"))</f>
        <v>none</v>
      </c>
      <c r="T225" s="81" t="str">
        <f>IF(scriv!Q187&lt;&gt;"",scriv!Q187,"")</f>
        <v/>
      </c>
      <c r="U225" s="81" t="str">
        <f>IF(scriv!R187&lt;&gt;"",scriv!R187,"")</f>
        <v/>
      </c>
      <c r="V225" s="81" t="str">
        <f>IF(scriv!S187&lt;&gt;"",scriv!S187,"")</f>
        <v/>
      </c>
      <c r="W225" s="81" t="str">
        <f>IF(scriv!T187&lt;&gt;"",scriv!T187,"")</f>
        <v/>
      </c>
      <c r="X225" s="81" t="str">
        <f>IF($E225="",
( IF(scriv!AH187&lt;&gt;"", LEFT( scriv!AH187, FIND(",",scriv!AH187)-1) &amp; "=" &amp; $AH225 &amp; RIGHT( scriv!AH187, LEN(scriv!AH187) + 1 - FIND(",",scriv!AH187)),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IF(scriv!AI187&lt;&gt;"", LEFT( scriv!AI187, FIND(",",scriv!AI187)-1) &amp; "=" &amp; $AH225 &amp; RIGHT( scriv!AI187, LEN(scriv!AI187) + 1 - FIND(",",scriv!AI187)),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IF(scriv!AJ187&lt;&gt;"", LEFT( scriv!AJ187, FIND(",",scriv!AJ187)-1) &amp; "=" &amp; $AH225 &amp; RIGHT( scriv!AJ187, LEN(scriv!AJ187) + 1 - FIND(",",scriv!AJ187)),
  IF($Z$36&lt;&gt;"",LEFT( Z$36, FIND(",",Z$36)-1) &amp; "=" &amp; $AH225 &amp; RIGHT( Z$36, LEN(Z$36) + 1 - FIND(",",Z$36)),""))),
IF(scriv!O187&lt;&gt;"", LEFT( scriv!O187, FIND(",",scriv!O187)-1) &amp; "=" &amp; $AH225 &amp; RIGHT( scriv!O187, LEN(scriv!O187) + 1 - FIND(",",scriv!O187)),
LEFT( Z$37, FIND(",",Z$37)-1) &amp; "=" &amp; $AH225 &amp; RIGHT( Z$37, LEN(Z$37) + 1 - FIND(",",Z$37))))</f>
        <v>drawOpen=,1.2</v>
      </c>
      <c r="AA225" s="81" t="str">
        <f>IF($E225="",
( IF(scriv!AK187&lt;&gt;"", LEFT( scriv!AK187, FIND(",",scriv!AK187)-1) &amp; "=" &amp; $AH225 &amp; RIGHT( scriv!AK187, LEN(scriv!AK187) + 1 - FIND(",",scriv!AK187)),
  IF($AA$36&lt;&gt;"",LEFT( AA$36, FIND(",",AA$36)-1) &amp; "=" &amp; $AH225 &amp; RIGHT( AA$36, LEN(AA$36) + 1 - FIND(",",AA$36)),""))),
IF(scriv!P187&lt;&gt;"", LEFT( scriv!P187, FIND(",",scriv!P187)-1) &amp; "=" &amp; $AH225 &amp; RIGHT( scriv!P187, LEN(scriv!P187) + 1 - FIND(",",scriv!P187)),
LEFT( AA$37, FIND(",",AA$37)-1) &amp; "=" &amp; $AH225 &amp; RIGHT( AA$37, LEN(AA$37) + 1 - FIND(",",AA$37))))</f>
        <v>drawClose=,1.2</v>
      </c>
      <c r="AB225" s="167" t="str">
        <f t="shared" si="90"/>
        <v>noTitle</v>
      </c>
      <c r="AC225" s="167"/>
      <c r="AD225" s="45"/>
      <c r="AE225" s="168"/>
      <c r="AF225" s="169">
        <f>IF(D225="",scriv!B187,"")</f>
        <v>0</v>
      </c>
      <c r="AG225" s="170" t="str">
        <f t="shared" si="93"/>
        <v/>
      </c>
      <c r="AH225" s="169" t="str">
        <f t="shared" si="94"/>
        <v/>
      </c>
      <c r="AI225" s="169" t="str">
        <f t="shared" si="95"/>
        <v/>
      </c>
      <c r="AJ225" s="86">
        <f>ROUNDDOWN( (LEN(scriv!B187)+1) / 2, 0 )</f>
        <v>0</v>
      </c>
      <c r="AK225" s="82">
        <f t="shared" si="96"/>
        <v>0</v>
      </c>
      <c r="AL225" s="82" t="str">
        <f t="shared" si="97"/>
        <v>-</v>
      </c>
      <c r="AM225" s="82" t="str">
        <f t="shared" si="98"/>
        <v>-</v>
      </c>
      <c r="AN225" s="82" t="str">
        <f t="shared" si="99"/>
        <v>-</v>
      </c>
      <c r="AO225" s="82" t="str">
        <f t="shared" si="100"/>
        <v>-</v>
      </c>
      <c r="AP225" s="82" t="str">
        <f t="shared" si="101"/>
        <v>-</v>
      </c>
      <c r="AQ225" s="82" t="str">
        <f t="shared" si="102"/>
        <v>-</v>
      </c>
      <c r="AR225" s="82" t="str">
        <f t="shared" si="103"/>
        <v>-</v>
      </c>
      <c r="AT225" s="82">
        <f t="shared" si="104"/>
        <v>2</v>
      </c>
      <c r="AU225" s="82" t="str">
        <f ca="1">IF(    MAX(OFFSET(AL225,0,0,MATCH("-",AL225:AL$638,0))) = 0,"",
IFERROR(MAX(OFFSET(AL225,0,0,MATCH("-",AL225:AL$638,0))),""))</f>
        <v/>
      </c>
      <c r="AV225" s="82" t="str">
        <f ca="1">IF(    MAX(OFFSET(AM225,0,0,MATCH("-",AM225:AM$638,0))) = 0,"",
IFERROR(MAX(OFFSET(AM225,0,0,MATCH("-",AM225:AM$638,0))),""))</f>
        <v/>
      </c>
      <c r="AW225" s="82" t="str">
        <f ca="1">IF(    MAX(OFFSET(AN225,0,0,MATCH("-",AN225:AN$638,0))) = 0,"",
IFERROR(MAX(OFFSET(AN225,0,0,MATCH("-",AN225:AN$638,0))),""))</f>
        <v/>
      </c>
      <c r="AX225" s="82" t="str">
        <f ca="1">IF(    MAX(OFFSET(AO225,0,0,MATCH("-",AO225:AO$638,0))) = 0,"",
IFERROR(MAX(OFFSET(AO225,0,0,MATCH("-",AO225:AO$638,0))),""))</f>
        <v/>
      </c>
      <c r="AY225" s="82" t="str">
        <f ca="1">IF(    MAX(OFFSET(AP225,0,0,MATCH("-",AP225:AP$638,0))) = 0,"",
IFERROR(MAX(OFFSET(AP225,0,0,MATCH("-",AP225:AP$638,0))),""))</f>
        <v/>
      </c>
      <c r="AZ225" s="82" t="str">
        <f ca="1">IF(    MAX(OFFSET(AQ225,0,0,MATCH("-",AQ225:AQ$638,0))) = 0,"",
IFERROR(MAX(OFFSET(AQ225,0,0,MATCH("-",AQ225:AQ$638,0))),""))</f>
        <v/>
      </c>
      <c r="BA225" s="82" t="str">
        <f ca="1">IF(    MAX(OFFSET(AR225,0,0,MATCH("-",AR225:AR$638,0))) = 0,"",
IFERROR(MAX(OFFSET(AR225,0,0,MATCH("-",AR225:AR$638,0))),""))</f>
        <v/>
      </c>
      <c r="BB225" s="112">
        <f t="shared" ca="1" si="105"/>
        <v>-270</v>
      </c>
      <c r="BC225" s="111" t="str">
        <f t="shared" ca="1" si="106"/>
        <v>Radius</v>
      </c>
      <c r="BD225" s="112">
        <f t="shared" ca="1" si="107"/>
        <v>0</v>
      </c>
      <c r="BE225" s="111">
        <f t="shared" ca="1" si="108"/>
        <v>-150</v>
      </c>
      <c r="BF225" s="113" t="e">
        <f t="shared" ca="1" si="109"/>
        <v>#VALUE!</v>
      </c>
      <c r="BG225" s="113" t="e">
        <f t="shared" ca="1" si="110"/>
        <v>#VALUE!</v>
      </c>
      <c r="BH225" s="112">
        <f t="shared" ca="1" si="111"/>
        <v>2000</v>
      </c>
      <c r="BI225" s="112">
        <f t="shared" ca="1" si="112"/>
        <v>-150</v>
      </c>
      <c r="BJ225" s="157"/>
      <c r="BK225" s="157"/>
      <c r="BL225" s="158" t="str">
        <f>scriv!AM187</f>
        <v/>
      </c>
      <c r="BM225" s="157"/>
      <c r="BN225" s="157" t="str">
        <f t="shared" si="113"/>
        <v>node</v>
      </c>
      <c r="BO225" s="157"/>
      <c r="BP225" s="159">
        <f t="shared" ca="1" si="114"/>
        <v>0</v>
      </c>
      <c r="BQ225" s="159">
        <f t="shared" ca="1" si="115"/>
        <v>0</v>
      </c>
      <c r="BR225" s="159">
        <f t="shared" si="116"/>
        <v>1</v>
      </c>
      <c r="BS225" s="159" t="str">
        <f t="shared" si="117"/>
        <v>symbol</v>
      </c>
      <c r="BT225" s="157" t="str">
        <f ca="1">IF(scriv!V187&lt;&gt;"",scriv!V187,
IF(E225="",IFERROR(VLOOKUP(BL225,$AH$40:$BT$638,39,FALSE),$BT$36),
$BT$37))</f>
        <v>NodeSquare</v>
      </c>
      <c r="BU225" s="166">
        <f t="shared" ca="1" si="118"/>
        <v>2000</v>
      </c>
      <c r="BV225" s="166">
        <f t="shared" ca="1" si="119"/>
        <v>-150</v>
      </c>
      <c r="BW225" s="166">
        <f t="shared" ca="1" si="120"/>
        <v>0</v>
      </c>
      <c r="BX225" s="166">
        <f t="shared" ca="1" si="121"/>
        <v>0</v>
      </c>
      <c r="BY225" s="180" t="str">
        <f t="shared" si="122"/>
        <v/>
      </c>
      <c r="BZ225" s="180" t="str">
        <f t="shared" si="123"/>
        <v/>
      </c>
      <c r="CA225" s="81" t="str">
        <f>IF(scriv!E187&lt;&gt;"",scriv!E187,"")</f>
        <v/>
      </c>
      <c r="CB225" s="82">
        <f t="shared" si="92"/>
        <v>0</v>
      </c>
      <c r="CC225" s="82">
        <f t="shared" si="124"/>
        <v>0</v>
      </c>
      <c r="CD225" s="82" t="str">
        <f t="shared" si="125"/>
        <v>-</v>
      </c>
      <c r="CE225" s="82" t="str">
        <f t="shared" si="126"/>
        <v>-</v>
      </c>
      <c r="CF225" s="82" t="str">
        <f t="shared" si="127"/>
        <v>-</v>
      </c>
      <c r="CG225" s="82" t="str">
        <f t="shared" si="128"/>
        <v>-</v>
      </c>
      <c r="CH225" s="82" t="str">
        <f t="shared" si="129"/>
        <v>-</v>
      </c>
      <c r="CI225" s="82" t="str">
        <f t="shared" si="130"/>
        <v>-</v>
      </c>
      <c r="CJ225" s="82" t="str">
        <f t="shared" si="131"/>
        <v>-</v>
      </c>
      <c r="CK225" s="82" t="str">
        <f t="shared" si="132"/>
        <v>-</v>
      </c>
    </row>
    <row r="226" spans="1:89" s="82" customFormat="1" ht="18" customHeight="1">
      <c r="A226" s="81" t="str">
        <f>scriv!AL188</f>
        <v/>
      </c>
      <c r="B226" s="81" t="str">
        <f>IF(scriv!D188&lt;&gt;"",scriv!D188,"")</f>
        <v/>
      </c>
      <c r="C226" s="81" t="str">
        <f>IF( scriv!AP188&lt;&gt;"", IF(D226&lt;&gt;"","connection ","")&amp;scriv!AP188,IF(D226&lt;&gt;"","connection",""))</f>
        <v/>
      </c>
      <c r="D226" s="82" t="str">
        <f>scriv!AN188</f>
        <v/>
      </c>
      <c r="E226" s="82" t="str">
        <f>scriv!AO188</f>
        <v/>
      </c>
      <c r="F226" s="156">
        <f>ROW()</f>
        <v>226</v>
      </c>
      <c r="G226" s="288">
        <f>scriv!AC188</f>
        <v>0</v>
      </c>
      <c r="H226" s="288">
        <f>scriv!AD188</f>
        <v>0</v>
      </c>
      <c r="I226" s="81" t="str">
        <f>IF(scriv!AE188&lt;&gt;"",scriv!AE188,J226)</f>
        <v/>
      </c>
      <c r="J226" s="81" t="str">
        <f>IF(scriv!AF188&lt;&gt;"",scriv!AF188,"")</f>
        <v/>
      </c>
      <c r="K226" s="82" t="str">
        <f>IF(scriv!Y188&lt;&gt;"",scriv!Y188,$K$36)</f>
        <v>none</v>
      </c>
      <c r="L226" s="82">
        <f>IF(scriv!Z188&lt;&gt;"",scriv!Z188,$L$36)</f>
        <v>0</v>
      </c>
      <c r="M226" s="82" t="str">
        <f>IF(scriv!AA188&lt;&gt;"",scriv!AA188,$M$36)</f>
        <v>OpenClose</v>
      </c>
      <c r="N226" s="82">
        <f>IF(scriv!AB188&lt;&gt;"",scriv!AB188,$N$36)</f>
        <v>0</v>
      </c>
      <c r="O226" s="119" t="str">
        <f t="shared" si="91"/>
        <v/>
      </c>
      <c r="P226" s="81" t="str">
        <f>IF(scriv!I188&lt;&gt;"",scriv!I188,"")</f>
        <v/>
      </c>
      <c r="Q226" s="81" t="str">
        <f>IF(scriv!J188&lt;&gt;"",scriv!J188,"")</f>
        <v/>
      </c>
      <c r="R226" s="81">
        <f>IF(scriv!K188&lt;&gt;"",scriv!K188,
IF(I226&lt;&gt;"",1,$R$36))</f>
        <v>1</v>
      </c>
      <c r="S226" s="81" t="str">
        <f>IF(scriv!L188&lt;&gt;"",scriv!L188,
IF(scriv!AF188&lt;&gt;"",$S$36,"none"))</f>
        <v>none</v>
      </c>
      <c r="T226" s="81" t="str">
        <f>IF(scriv!Q188&lt;&gt;"",scriv!Q188,"")</f>
        <v/>
      </c>
      <c r="U226" s="81" t="str">
        <f>IF(scriv!R188&lt;&gt;"",scriv!R188,"")</f>
        <v/>
      </c>
      <c r="V226" s="81" t="str">
        <f>IF(scriv!S188&lt;&gt;"",scriv!S188,"")</f>
        <v/>
      </c>
      <c r="W226" s="81" t="str">
        <f>IF(scriv!T188&lt;&gt;"",scriv!T188,"")</f>
        <v/>
      </c>
      <c r="X226" s="81" t="str">
        <f>IF($E226="",
( IF(scriv!AH188&lt;&gt;"", LEFT( scriv!AH188, FIND(",",scriv!AH188)-1) &amp; "=" &amp; $AH226 &amp; RIGHT( scriv!AH188, LEN(scriv!AH188) + 1 - FIND(",",scriv!AH188)),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IF(scriv!AI188&lt;&gt;"", LEFT( scriv!AI188, FIND(",",scriv!AI188)-1) &amp; "=" &amp; $AH226 &amp; RIGHT( scriv!AI188, LEN(scriv!AI188) + 1 - FIND(",",scriv!AI188)),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IF(scriv!AJ188&lt;&gt;"", LEFT( scriv!AJ188, FIND(",",scriv!AJ188)-1) &amp; "=" &amp; $AH226 &amp; RIGHT( scriv!AJ188, LEN(scriv!AJ188) + 1 - FIND(",",scriv!AJ188)),
  IF($Z$36&lt;&gt;"",LEFT( Z$36, FIND(",",Z$36)-1) &amp; "=" &amp; $AH226 &amp; RIGHT( Z$36, LEN(Z$36) + 1 - FIND(",",Z$36)),""))),
IF(scriv!O188&lt;&gt;"", LEFT( scriv!O188, FIND(",",scriv!O188)-1) &amp; "=" &amp; $AH226 &amp; RIGHT( scriv!O188, LEN(scriv!O188) + 1 - FIND(",",scriv!O188)),
LEFT( Z$37, FIND(",",Z$37)-1) &amp; "=" &amp; $AH226 &amp; RIGHT( Z$37, LEN(Z$37) + 1 - FIND(",",Z$37))))</f>
        <v>drawOpen=,1.2</v>
      </c>
      <c r="AA226" s="81" t="str">
        <f>IF($E226="",
( IF(scriv!AK188&lt;&gt;"", LEFT( scriv!AK188, FIND(",",scriv!AK188)-1) &amp; "=" &amp; $AH226 &amp; RIGHT( scriv!AK188, LEN(scriv!AK188) + 1 - FIND(",",scriv!AK188)),
  IF($AA$36&lt;&gt;"",LEFT( AA$36, FIND(",",AA$36)-1) &amp; "=" &amp; $AH226 &amp; RIGHT( AA$36, LEN(AA$36) + 1 - FIND(",",AA$36)),""))),
IF(scriv!P188&lt;&gt;"", LEFT( scriv!P188, FIND(",",scriv!P188)-1) &amp; "=" &amp; $AH226 &amp; RIGHT( scriv!P188, LEN(scriv!P188) + 1 - FIND(",",scriv!P188)),
LEFT( AA$37, FIND(",",AA$37)-1) &amp; "=" &amp; $AH226 &amp; RIGHT( AA$37, LEN(AA$37) + 1 - FIND(",",AA$37))))</f>
        <v>drawClose=,1.2</v>
      </c>
      <c r="AB226" s="167" t="str">
        <f t="shared" si="90"/>
        <v>noTitle</v>
      </c>
      <c r="AC226" s="167"/>
      <c r="AD226" s="45"/>
      <c r="AE226" s="168"/>
      <c r="AF226" s="169">
        <f>IF(D226="",scriv!B188,"")</f>
        <v>0</v>
      </c>
      <c r="AG226" s="170" t="str">
        <f t="shared" si="93"/>
        <v/>
      </c>
      <c r="AH226" s="169" t="str">
        <f t="shared" si="94"/>
        <v/>
      </c>
      <c r="AI226" s="169" t="str">
        <f t="shared" si="95"/>
        <v/>
      </c>
      <c r="AJ226" s="86">
        <f>ROUNDDOWN( (LEN(scriv!B188)+1) / 2, 0 )</f>
        <v>0</v>
      </c>
      <c r="AK226" s="82">
        <f t="shared" si="96"/>
        <v>0</v>
      </c>
      <c r="AL226" s="82" t="str">
        <f t="shared" si="97"/>
        <v>-</v>
      </c>
      <c r="AM226" s="82" t="str">
        <f t="shared" si="98"/>
        <v>-</v>
      </c>
      <c r="AN226" s="82" t="str">
        <f t="shared" si="99"/>
        <v>-</v>
      </c>
      <c r="AO226" s="82" t="str">
        <f t="shared" si="100"/>
        <v>-</v>
      </c>
      <c r="AP226" s="82" t="str">
        <f t="shared" si="101"/>
        <v>-</v>
      </c>
      <c r="AQ226" s="82" t="str">
        <f t="shared" si="102"/>
        <v>-</v>
      </c>
      <c r="AR226" s="82" t="str">
        <f t="shared" si="103"/>
        <v>-</v>
      </c>
      <c r="AT226" s="82">
        <f t="shared" si="104"/>
        <v>2</v>
      </c>
      <c r="AU226" s="82" t="str">
        <f ca="1">IF(    MAX(OFFSET(AL226,0,0,MATCH("-",AL226:AL$638,0))) = 0,"",
IFERROR(MAX(OFFSET(AL226,0,0,MATCH("-",AL226:AL$638,0))),""))</f>
        <v/>
      </c>
      <c r="AV226" s="82" t="str">
        <f ca="1">IF(    MAX(OFFSET(AM226,0,0,MATCH("-",AM226:AM$638,0))) = 0,"",
IFERROR(MAX(OFFSET(AM226,0,0,MATCH("-",AM226:AM$638,0))),""))</f>
        <v/>
      </c>
      <c r="AW226" s="82" t="str">
        <f ca="1">IF(    MAX(OFFSET(AN226,0,0,MATCH("-",AN226:AN$638,0))) = 0,"",
IFERROR(MAX(OFFSET(AN226,0,0,MATCH("-",AN226:AN$638,0))),""))</f>
        <v/>
      </c>
      <c r="AX226" s="82" t="str">
        <f ca="1">IF(    MAX(OFFSET(AO226,0,0,MATCH("-",AO226:AO$638,0))) = 0,"",
IFERROR(MAX(OFFSET(AO226,0,0,MATCH("-",AO226:AO$638,0))),""))</f>
        <v/>
      </c>
      <c r="AY226" s="82" t="str">
        <f ca="1">IF(    MAX(OFFSET(AP226,0,0,MATCH("-",AP226:AP$638,0))) = 0,"",
IFERROR(MAX(OFFSET(AP226,0,0,MATCH("-",AP226:AP$638,0))),""))</f>
        <v/>
      </c>
      <c r="AZ226" s="82" t="str">
        <f ca="1">IF(    MAX(OFFSET(AQ226,0,0,MATCH("-",AQ226:AQ$638,0))) = 0,"",
IFERROR(MAX(OFFSET(AQ226,0,0,MATCH("-",AQ226:AQ$638,0))),""))</f>
        <v/>
      </c>
      <c r="BA226" s="82" t="str">
        <f ca="1">IF(    MAX(OFFSET(AR226,0,0,MATCH("-",AR226:AR$638,0))) = 0,"",
IFERROR(MAX(OFFSET(AR226,0,0,MATCH("-",AR226:AR$638,0))),""))</f>
        <v/>
      </c>
      <c r="BB226" s="112">
        <f t="shared" ca="1" si="105"/>
        <v>-270</v>
      </c>
      <c r="BC226" s="111" t="str">
        <f t="shared" ca="1" si="106"/>
        <v>Radius</v>
      </c>
      <c r="BD226" s="112">
        <f t="shared" ca="1" si="107"/>
        <v>0</v>
      </c>
      <c r="BE226" s="111">
        <f t="shared" ca="1" si="108"/>
        <v>-150</v>
      </c>
      <c r="BF226" s="113" t="e">
        <f t="shared" ca="1" si="109"/>
        <v>#VALUE!</v>
      </c>
      <c r="BG226" s="113" t="e">
        <f t="shared" ca="1" si="110"/>
        <v>#VALUE!</v>
      </c>
      <c r="BH226" s="112">
        <f t="shared" ca="1" si="111"/>
        <v>2000</v>
      </c>
      <c r="BI226" s="112">
        <f t="shared" ca="1" si="112"/>
        <v>-150</v>
      </c>
      <c r="BJ226" s="157"/>
      <c r="BK226" s="157"/>
      <c r="BL226" s="158" t="str">
        <f>scriv!AM188</f>
        <v/>
      </c>
      <c r="BM226" s="157"/>
      <c r="BN226" s="157" t="str">
        <f t="shared" si="113"/>
        <v>node</v>
      </c>
      <c r="BO226" s="157"/>
      <c r="BP226" s="159">
        <f t="shared" ca="1" si="114"/>
        <v>0</v>
      </c>
      <c r="BQ226" s="159">
        <f t="shared" ca="1" si="115"/>
        <v>0</v>
      </c>
      <c r="BR226" s="159">
        <f t="shared" si="116"/>
        <v>1</v>
      </c>
      <c r="BS226" s="159" t="str">
        <f t="shared" si="117"/>
        <v>symbol</v>
      </c>
      <c r="BT226" s="157" t="str">
        <f ca="1">IF(scriv!V188&lt;&gt;"",scriv!V188,
IF(E226="",IFERROR(VLOOKUP(BL226,$AH$40:$BT$638,39,FALSE),$BT$36),
$BT$37))</f>
        <v>NodeSquare</v>
      </c>
      <c r="BU226" s="166">
        <f t="shared" ca="1" si="118"/>
        <v>2000</v>
      </c>
      <c r="BV226" s="166">
        <f t="shared" ca="1" si="119"/>
        <v>-150</v>
      </c>
      <c r="BW226" s="166">
        <f t="shared" ca="1" si="120"/>
        <v>0</v>
      </c>
      <c r="BX226" s="166">
        <f t="shared" ca="1" si="121"/>
        <v>0</v>
      </c>
      <c r="BY226" s="180" t="str">
        <f t="shared" si="122"/>
        <v/>
      </c>
      <c r="BZ226" s="180" t="str">
        <f t="shared" si="123"/>
        <v/>
      </c>
      <c r="CA226" s="81" t="str">
        <f>IF(scriv!E188&lt;&gt;"",scriv!E188,"")</f>
        <v/>
      </c>
      <c r="CB226" s="82">
        <f t="shared" si="92"/>
        <v>0</v>
      </c>
      <c r="CC226" s="82">
        <f t="shared" si="124"/>
        <v>0</v>
      </c>
      <c r="CD226" s="82" t="str">
        <f t="shared" si="125"/>
        <v>-</v>
      </c>
      <c r="CE226" s="82" t="str">
        <f t="shared" si="126"/>
        <v>-</v>
      </c>
      <c r="CF226" s="82" t="str">
        <f t="shared" si="127"/>
        <v>-</v>
      </c>
      <c r="CG226" s="82" t="str">
        <f t="shared" si="128"/>
        <v>-</v>
      </c>
      <c r="CH226" s="82" t="str">
        <f t="shared" si="129"/>
        <v>-</v>
      </c>
      <c r="CI226" s="82" t="str">
        <f t="shared" si="130"/>
        <v>-</v>
      </c>
      <c r="CJ226" s="82" t="str">
        <f t="shared" si="131"/>
        <v>-</v>
      </c>
      <c r="CK226" s="82" t="str">
        <f t="shared" si="132"/>
        <v>-</v>
      </c>
    </row>
    <row r="227" spans="1:89" s="82" customFormat="1" ht="18" customHeight="1">
      <c r="A227" s="81" t="str">
        <f>scriv!AL189</f>
        <v/>
      </c>
      <c r="B227" s="81" t="str">
        <f>IF(scriv!D189&lt;&gt;"",scriv!D189,"")</f>
        <v/>
      </c>
      <c r="C227" s="81" t="str">
        <f>IF( scriv!AP189&lt;&gt;"", IF(D227&lt;&gt;"","connection ","")&amp;scriv!AP189,IF(D227&lt;&gt;"","connection",""))</f>
        <v/>
      </c>
      <c r="D227" s="82" t="str">
        <f>scriv!AN189</f>
        <v/>
      </c>
      <c r="E227" s="82" t="str">
        <f>scriv!AO189</f>
        <v/>
      </c>
      <c r="F227" s="156">
        <f>ROW()</f>
        <v>227</v>
      </c>
      <c r="G227" s="288">
        <f>scriv!AC189</f>
        <v>0</v>
      </c>
      <c r="H227" s="288">
        <f>scriv!AD189</f>
        <v>0</v>
      </c>
      <c r="I227" s="81" t="str">
        <f>IF(scriv!AE189&lt;&gt;"",scriv!AE189,J227)</f>
        <v/>
      </c>
      <c r="J227" s="81" t="str">
        <f>IF(scriv!AF189&lt;&gt;"",scriv!AF189,"")</f>
        <v/>
      </c>
      <c r="K227" s="82" t="str">
        <f>IF(scriv!Y189&lt;&gt;"",scriv!Y189,$K$36)</f>
        <v>none</v>
      </c>
      <c r="L227" s="82">
        <f>IF(scriv!Z189&lt;&gt;"",scriv!Z189,$L$36)</f>
        <v>0</v>
      </c>
      <c r="M227" s="82" t="str">
        <f>IF(scriv!AA189&lt;&gt;"",scriv!AA189,$M$36)</f>
        <v>OpenClose</v>
      </c>
      <c r="N227" s="82">
        <f>IF(scriv!AB189&lt;&gt;"",scriv!AB189,$N$36)</f>
        <v>0</v>
      </c>
      <c r="O227" s="119" t="str">
        <f t="shared" si="91"/>
        <v/>
      </c>
      <c r="P227" s="81" t="str">
        <f>IF(scriv!I189&lt;&gt;"",scriv!I189,"")</f>
        <v/>
      </c>
      <c r="Q227" s="81" t="str">
        <f>IF(scriv!J189&lt;&gt;"",scriv!J189,"")</f>
        <v/>
      </c>
      <c r="R227" s="81">
        <f>IF(scriv!K189&lt;&gt;"",scriv!K189,
IF(I227&lt;&gt;"",1,$R$36))</f>
        <v>1</v>
      </c>
      <c r="S227" s="81" t="str">
        <f>IF(scriv!L189&lt;&gt;"",scriv!L189,
IF(scriv!AF189&lt;&gt;"",$S$36,"none"))</f>
        <v>none</v>
      </c>
      <c r="T227" s="81" t="str">
        <f>IF(scriv!Q189&lt;&gt;"",scriv!Q189,"")</f>
        <v/>
      </c>
      <c r="U227" s="81" t="str">
        <f>IF(scriv!R189&lt;&gt;"",scriv!R189,"")</f>
        <v/>
      </c>
      <c r="V227" s="81" t="str">
        <f>IF(scriv!S189&lt;&gt;"",scriv!S189,"")</f>
        <v/>
      </c>
      <c r="W227" s="81" t="str">
        <f>IF(scriv!T189&lt;&gt;"",scriv!T189,"")</f>
        <v/>
      </c>
      <c r="X227" s="81" t="str">
        <f>IF($E227="",
( IF(scriv!AH189&lt;&gt;"", LEFT( scriv!AH189, FIND(",",scriv!AH189)-1) &amp; "=" &amp; $AH227 &amp; RIGHT( scriv!AH189, LEN(scriv!AH189) + 1 - FIND(",",scriv!AH189)),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IF(scriv!AI189&lt;&gt;"", LEFT( scriv!AI189, FIND(",",scriv!AI189)-1) &amp; "=" &amp; $AH227 &amp; RIGHT( scriv!AI189, LEN(scriv!AI189) + 1 - FIND(",",scriv!AI189)),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IF(scriv!AJ189&lt;&gt;"", LEFT( scriv!AJ189, FIND(",",scriv!AJ189)-1) &amp; "=" &amp; $AH227 &amp; RIGHT( scriv!AJ189, LEN(scriv!AJ189) + 1 - FIND(",",scriv!AJ189)),
  IF($Z$36&lt;&gt;"",LEFT( Z$36, FIND(",",Z$36)-1) &amp; "=" &amp; $AH227 &amp; RIGHT( Z$36, LEN(Z$36) + 1 - FIND(",",Z$36)),""))),
IF(scriv!O189&lt;&gt;"", LEFT( scriv!O189, FIND(",",scriv!O189)-1) &amp; "=" &amp; $AH227 &amp; RIGHT( scriv!O189, LEN(scriv!O189) + 1 - FIND(",",scriv!O189)),
LEFT( Z$37, FIND(",",Z$37)-1) &amp; "=" &amp; $AH227 &amp; RIGHT( Z$37, LEN(Z$37) + 1 - FIND(",",Z$37))))</f>
        <v>drawOpen=,1.2</v>
      </c>
      <c r="AA227" s="81" t="str">
        <f>IF($E227="",
( IF(scriv!AK189&lt;&gt;"", LEFT( scriv!AK189, FIND(",",scriv!AK189)-1) &amp; "=" &amp; $AH227 &amp; RIGHT( scriv!AK189, LEN(scriv!AK189) + 1 - FIND(",",scriv!AK189)),
  IF($AA$36&lt;&gt;"",LEFT( AA$36, FIND(",",AA$36)-1) &amp; "=" &amp; $AH227 &amp; RIGHT( AA$36, LEN(AA$36) + 1 - FIND(",",AA$36)),""))),
IF(scriv!P189&lt;&gt;"", LEFT( scriv!P189, FIND(",",scriv!P189)-1) &amp; "=" &amp; $AH227 &amp; RIGHT( scriv!P189, LEN(scriv!P189) + 1 - FIND(",",scriv!P189)),
LEFT( AA$37, FIND(",",AA$37)-1) &amp; "=" &amp; $AH227 &amp; RIGHT( AA$37, LEN(AA$37) + 1 - FIND(",",AA$37))))</f>
        <v>drawClose=,1.2</v>
      </c>
      <c r="AB227" s="167" t="str">
        <f t="shared" si="90"/>
        <v>noTitle</v>
      </c>
      <c r="AC227" s="167"/>
      <c r="AD227" s="45"/>
      <c r="AE227" s="168"/>
      <c r="AF227" s="169">
        <f>IF(D227="",scriv!B189,"")</f>
        <v>0</v>
      </c>
      <c r="AG227" s="170" t="str">
        <f t="shared" si="93"/>
        <v/>
      </c>
      <c r="AH227" s="169" t="str">
        <f t="shared" si="94"/>
        <v/>
      </c>
      <c r="AI227" s="169" t="str">
        <f t="shared" si="95"/>
        <v/>
      </c>
      <c r="AJ227" s="86">
        <f>ROUNDDOWN( (LEN(scriv!B189)+1) / 2, 0 )</f>
        <v>0</v>
      </c>
      <c r="AK227" s="82">
        <f t="shared" si="96"/>
        <v>0</v>
      </c>
      <c r="AL227" s="82" t="str">
        <f t="shared" si="97"/>
        <v>-</v>
      </c>
      <c r="AM227" s="82" t="str">
        <f t="shared" si="98"/>
        <v>-</v>
      </c>
      <c r="AN227" s="82" t="str">
        <f t="shared" si="99"/>
        <v>-</v>
      </c>
      <c r="AO227" s="82" t="str">
        <f t="shared" si="100"/>
        <v>-</v>
      </c>
      <c r="AP227" s="82" t="str">
        <f t="shared" si="101"/>
        <v>-</v>
      </c>
      <c r="AQ227" s="82" t="str">
        <f t="shared" si="102"/>
        <v>-</v>
      </c>
      <c r="AR227" s="82" t="str">
        <f t="shared" si="103"/>
        <v>-</v>
      </c>
      <c r="AT227" s="82">
        <f t="shared" si="104"/>
        <v>2</v>
      </c>
      <c r="AU227" s="82" t="str">
        <f ca="1">IF(    MAX(OFFSET(AL227,0,0,MATCH("-",AL227:AL$638,0))) = 0,"",
IFERROR(MAX(OFFSET(AL227,0,0,MATCH("-",AL227:AL$638,0))),""))</f>
        <v/>
      </c>
      <c r="AV227" s="82" t="str">
        <f ca="1">IF(    MAX(OFFSET(AM227,0,0,MATCH("-",AM227:AM$638,0))) = 0,"",
IFERROR(MAX(OFFSET(AM227,0,0,MATCH("-",AM227:AM$638,0))),""))</f>
        <v/>
      </c>
      <c r="AW227" s="82" t="str">
        <f ca="1">IF(    MAX(OFFSET(AN227,0,0,MATCH("-",AN227:AN$638,0))) = 0,"",
IFERROR(MAX(OFFSET(AN227,0,0,MATCH("-",AN227:AN$638,0))),""))</f>
        <v/>
      </c>
      <c r="AX227" s="82" t="str">
        <f ca="1">IF(    MAX(OFFSET(AO227,0,0,MATCH("-",AO227:AO$638,0))) = 0,"",
IFERROR(MAX(OFFSET(AO227,0,0,MATCH("-",AO227:AO$638,0))),""))</f>
        <v/>
      </c>
      <c r="AY227" s="82" t="str">
        <f ca="1">IF(    MAX(OFFSET(AP227,0,0,MATCH("-",AP227:AP$638,0))) = 0,"",
IFERROR(MAX(OFFSET(AP227,0,0,MATCH("-",AP227:AP$638,0))),""))</f>
        <v/>
      </c>
      <c r="AZ227" s="82" t="str">
        <f ca="1">IF(    MAX(OFFSET(AQ227,0,0,MATCH("-",AQ227:AQ$638,0))) = 0,"",
IFERROR(MAX(OFFSET(AQ227,0,0,MATCH("-",AQ227:AQ$638,0))),""))</f>
        <v/>
      </c>
      <c r="BA227" s="82" t="str">
        <f ca="1">IF(    MAX(OFFSET(AR227,0,0,MATCH("-",AR227:AR$638,0))) = 0,"",
IFERROR(MAX(OFFSET(AR227,0,0,MATCH("-",AR227:AR$638,0))),""))</f>
        <v/>
      </c>
      <c r="BB227" s="112">
        <f t="shared" ca="1" si="105"/>
        <v>-270</v>
      </c>
      <c r="BC227" s="111" t="str">
        <f t="shared" ca="1" si="106"/>
        <v>Radius</v>
      </c>
      <c r="BD227" s="112">
        <f t="shared" ca="1" si="107"/>
        <v>0</v>
      </c>
      <c r="BE227" s="111">
        <f t="shared" ca="1" si="108"/>
        <v>-150</v>
      </c>
      <c r="BF227" s="113" t="e">
        <f t="shared" ca="1" si="109"/>
        <v>#VALUE!</v>
      </c>
      <c r="BG227" s="113" t="e">
        <f t="shared" ca="1" si="110"/>
        <v>#VALUE!</v>
      </c>
      <c r="BH227" s="112">
        <f t="shared" ca="1" si="111"/>
        <v>2000</v>
      </c>
      <c r="BI227" s="112">
        <f t="shared" ca="1" si="112"/>
        <v>-150</v>
      </c>
      <c r="BJ227" s="157"/>
      <c r="BK227" s="157"/>
      <c r="BL227" s="158" t="str">
        <f>scriv!AM189</f>
        <v/>
      </c>
      <c r="BM227" s="157"/>
      <c r="BN227" s="157" t="str">
        <f t="shared" si="113"/>
        <v>node</v>
      </c>
      <c r="BO227" s="157"/>
      <c r="BP227" s="159">
        <f t="shared" ca="1" si="114"/>
        <v>0</v>
      </c>
      <c r="BQ227" s="159">
        <f t="shared" ca="1" si="115"/>
        <v>0</v>
      </c>
      <c r="BR227" s="159">
        <f t="shared" si="116"/>
        <v>1</v>
      </c>
      <c r="BS227" s="159" t="str">
        <f t="shared" si="117"/>
        <v>symbol</v>
      </c>
      <c r="BT227" s="157" t="str">
        <f ca="1">IF(scriv!V189&lt;&gt;"",scriv!V189,
IF(E227="",IFERROR(VLOOKUP(BL227,$AH$40:$BT$638,39,FALSE),$BT$36),
$BT$37))</f>
        <v>NodeSquare</v>
      </c>
      <c r="BU227" s="166">
        <f t="shared" ca="1" si="118"/>
        <v>2000</v>
      </c>
      <c r="BV227" s="166">
        <f t="shared" ca="1" si="119"/>
        <v>-150</v>
      </c>
      <c r="BW227" s="166">
        <f t="shared" ca="1" si="120"/>
        <v>0</v>
      </c>
      <c r="BX227" s="166">
        <f t="shared" ca="1" si="121"/>
        <v>0</v>
      </c>
      <c r="BY227" s="180" t="str">
        <f t="shared" si="122"/>
        <v/>
      </c>
      <c r="BZ227" s="180" t="str">
        <f t="shared" si="123"/>
        <v/>
      </c>
      <c r="CA227" s="81" t="str">
        <f>IF(scriv!E189&lt;&gt;"",scriv!E189,"")</f>
        <v/>
      </c>
      <c r="CB227" s="82">
        <f t="shared" si="92"/>
        <v>0</v>
      </c>
      <c r="CC227" s="82">
        <f t="shared" si="124"/>
        <v>0</v>
      </c>
      <c r="CD227" s="82" t="str">
        <f t="shared" si="125"/>
        <v>-</v>
      </c>
      <c r="CE227" s="82" t="str">
        <f t="shared" si="126"/>
        <v>-</v>
      </c>
      <c r="CF227" s="82" t="str">
        <f t="shared" si="127"/>
        <v>-</v>
      </c>
      <c r="CG227" s="82" t="str">
        <f t="shared" si="128"/>
        <v>-</v>
      </c>
      <c r="CH227" s="82" t="str">
        <f t="shared" si="129"/>
        <v>-</v>
      </c>
      <c r="CI227" s="82" t="str">
        <f t="shared" si="130"/>
        <v>-</v>
      </c>
      <c r="CJ227" s="82" t="str">
        <f t="shared" si="131"/>
        <v>-</v>
      </c>
      <c r="CK227" s="82" t="str">
        <f t="shared" si="132"/>
        <v>-</v>
      </c>
    </row>
    <row r="228" spans="1:89" s="82" customFormat="1" ht="18" customHeight="1">
      <c r="A228" s="81" t="str">
        <f>scriv!AL190</f>
        <v/>
      </c>
      <c r="B228" s="81" t="str">
        <f>IF(scriv!D190&lt;&gt;"",scriv!D190,"")</f>
        <v/>
      </c>
      <c r="C228" s="81" t="str">
        <f>IF( scriv!AP190&lt;&gt;"", IF(D228&lt;&gt;"","connection ","")&amp;scriv!AP190,IF(D228&lt;&gt;"","connection",""))</f>
        <v/>
      </c>
      <c r="D228" s="82" t="str">
        <f>scriv!AN190</f>
        <v/>
      </c>
      <c r="E228" s="82" t="str">
        <f>scriv!AO190</f>
        <v/>
      </c>
      <c r="F228" s="156">
        <f>ROW()</f>
        <v>228</v>
      </c>
      <c r="G228" s="288">
        <f>scriv!AC190</f>
        <v>0</v>
      </c>
      <c r="H228" s="288">
        <f>scriv!AD190</f>
        <v>0</v>
      </c>
      <c r="I228" s="81" t="str">
        <f>IF(scriv!AE190&lt;&gt;"",scriv!AE190,J228)</f>
        <v/>
      </c>
      <c r="J228" s="81" t="str">
        <f>IF(scriv!AF190&lt;&gt;"",scriv!AF190,"")</f>
        <v/>
      </c>
      <c r="K228" s="82" t="str">
        <f>IF(scriv!Y190&lt;&gt;"",scriv!Y190,$K$36)</f>
        <v>none</v>
      </c>
      <c r="L228" s="82">
        <f>IF(scriv!Z190&lt;&gt;"",scriv!Z190,$L$36)</f>
        <v>0</v>
      </c>
      <c r="M228" s="82" t="str">
        <f>IF(scriv!AA190&lt;&gt;"",scriv!AA190,$M$36)</f>
        <v>OpenClose</v>
      </c>
      <c r="N228" s="82">
        <f>IF(scriv!AB190&lt;&gt;"",scriv!AB190,$N$36)</f>
        <v>0</v>
      </c>
      <c r="O228" s="119" t="str">
        <f t="shared" si="91"/>
        <v/>
      </c>
      <c r="P228" s="81" t="str">
        <f>IF(scriv!I190&lt;&gt;"",scriv!I190,"")</f>
        <v/>
      </c>
      <c r="Q228" s="81" t="str">
        <f>IF(scriv!J190&lt;&gt;"",scriv!J190,"")</f>
        <v/>
      </c>
      <c r="R228" s="81">
        <f>IF(scriv!K190&lt;&gt;"",scriv!K190,
IF(I228&lt;&gt;"",1,$R$36))</f>
        <v>1</v>
      </c>
      <c r="S228" s="81" t="str">
        <f>IF(scriv!L190&lt;&gt;"",scriv!L190,
IF(scriv!AF190&lt;&gt;"",$S$36,"none"))</f>
        <v>none</v>
      </c>
      <c r="T228" s="81" t="str">
        <f>IF(scriv!Q190&lt;&gt;"",scriv!Q190,"")</f>
        <v/>
      </c>
      <c r="U228" s="81" t="str">
        <f>IF(scriv!R190&lt;&gt;"",scriv!R190,"")</f>
        <v/>
      </c>
      <c r="V228" s="81" t="str">
        <f>IF(scriv!S190&lt;&gt;"",scriv!S190,"")</f>
        <v/>
      </c>
      <c r="W228" s="81" t="str">
        <f>IF(scriv!T190&lt;&gt;"",scriv!T190,"")</f>
        <v/>
      </c>
      <c r="X228" s="81" t="str">
        <f>IF($E228="",
( IF(scriv!AH190&lt;&gt;"", LEFT( scriv!AH190, FIND(",",scriv!AH190)-1) &amp; "=" &amp; $AH228 &amp; RIGHT( scriv!AH190, LEN(scriv!AH190) + 1 - FIND(",",scriv!AH190)),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IF(scriv!AI190&lt;&gt;"", LEFT( scriv!AI190, FIND(",",scriv!AI190)-1) &amp; "=" &amp; $AH228 &amp; RIGHT( scriv!AI190, LEN(scriv!AI190) + 1 - FIND(",",scriv!AI190)),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IF(scriv!AJ190&lt;&gt;"", LEFT( scriv!AJ190, FIND(",",scriv!AJ190)-1) &amp; "=" &amp; $AH228 &amp; RIGHT( scriv!AJ190, LEN(scriv!AJ190) + 1 - FIND(",",scriv!AJ190)),
  IF($Z$36&lt;&gt;"",LEFT( Z$36, FIND(",",Z$36)-1) &amp; "=" &amp; $AH228 &amp; RIGHT( Z$36, LEN(Z$36) + 1 - FIND(",",Z$36)),""))),
IF(scriv!O190&lt;&gt;"", LEFT( scriv!O190, FIND(",",scriv!O190)-1) &amp; "=" &amp; $AH228 &amp; RIGHT( scriv!O190, LEN(scriv!O190) + 1 - FIND(",",scriv!O190)),
LEFT( Z$37, FIND(",",Z$37)-1) &amp; "=" &amp; $AH228 &amp; RIGHT( Z$37, LEN(Z$37) + 1 - FIND(",",Z$37))))</f>
        <v>drawOpen=,1.2</v>
      </c>
      <c r="AA228" s="81" t="str">
        <f>IF($E228="",
( IF(scriv!AK190&lt;&gt;"", LEFT( scriv!AK190, FIND(",",scriv!AK190)-1) &amp; "=" &amp; $AH228 &amp; RIGHT( scriv!AK190, LEN(scriv!AK190) + 1 - FIND(",",scriv!AK190)),
  IF($AA$36&lt;&gt;"",LEFT( AA$36, FIND(",",AA$36)-1) &amp; "=" &amp; $AH228 &amp; RIGHT( AA$36, LEN(AA$36) + 1 - FIND(",",AA$36)),""))),
IF(scriv!P190&lt;&gt;"", LEFT( scriv!P190, FIND(",",scriv!P190)-1) &amp; "=" &amp; $AH228 &amp; RIGHT( scriv!P190, LEN(scriv!P190) + 1 - FIND(",",scriv!P190)),
LEFT( AA$37, FIND(",",AA$37)-1) &amp; "=" &amp; $AH228 &amp; RIGHT( AA$37, LEN(AA$37) + 1 - FIND(",",AA$37))))</f>
        <v>drawClose=,1.2</v>
      </c>
      <c r="AB228" s="167" t="str">
        <f t="shared" si="90"/>
        <v>noTitle</v>
      </c>
      <c r="AC228" s="167"/>
      <c r="AD228" s="45"/>
      <c r="AE228" s="168"/>
      <c r="AF228" s="169">
        <f>IF(D228="",scriv!B190,"")</f>
        <v>0</v>
      </c>
      <c r="AG228" s="170" t="str">
        <f t="shared" si="93"/>
        <v/>
      </c>
      <c r="AH228" s="169" t="str">
        <f t="shared" si="94"/>
        <v/>
      </c>
      <c r="AI228" s="169" t="str">
        <f t="shared" si="95"/>
        <v/>
      </c>
      <c r="AJ228" s="86">
        <f>ROUNDDOWN( (LEN(scriv!B190)+1) / 2, 0 )</f>
        <v>0</v>
      </c>
      <c r="AK228" s="82">
        <f t="shared" si="96"/>
        <v>0</v>
      </c>
      <c r="AL228" s="82" t="str">
        <f t="shared" si="97"/>
        <v>-</v>
      </c>
      <c r="AM228" s="82" t="str">
        <f t="shared" si="98"/>
        <v>-</v>
      </c>
      <c r="AN228" s="82" t="str">
        <f t="shared" si="99"/>
        <v>-</v>
      </c>
      <c r="AO228" s="82" t="str">
        <f t="shared" si="100"/>
        <v>-</v>
      </c>
      <c r="AP228" s="82" t="str">
        <f t="shared" si="101"/>
        <v>-</v>
      </c>
      <c r="AQ228" s="82" t="str">
        <f t="shared" si="102"/>
        <v>-</v>
      </c>
      <c r="AR228" s="82" t="str">
        <f t="shared" si="103"/>
        <v>-</v>
      </c>
      <c r="AT228" s="82">
        <f t="shared" si="104"/>
        <v>2</v>
      </c>
      <c r="AU228" s="82" t="str">
        <f ca="1">IF(    MAX(OFFSET(AL228,0,0,MATCH("-",AL228:AL$638,0))) = 0,"",
IFERROR(MAX(OFFSET(AL228,0,0,MATCH("-",AL228:AL$638,0))),""))</f>
        <v/>
      </c>
      <c r="AV228" s="82" t="str">
        <f ca="1">IF(    MAX(OFFSET(AM228,0,0,MATCH("-",AM228:AM$638,0))) = 0,"",
IFERROR(MAX(OFFSET(AM228,0,0,MATCH("-",AM228:AM$638,0))),""))</f>
        <v/>
      </c>
      <c r="AW228" s="82" t="str">
        <f ca="1">IF(    MAX(OFFSET(AN228,0,0,MATCH("-",AN228:AN$638,0))) = 0,"",
IFERROR(MAX(OFFSET(AN228,0,0,MATCH("-",AN228:AN$638,0))),""))</f>
        <v/>
      </c>
      <c r="AX228" s="82" t="str">
        <f ca="1">IF(    MAX(OFFSET(AO228,0,0,MATCH("-",AO228:AO$638,0))) = 0,"",
IFERROR(MAX(OFFSET(AO228,0,0,MATCH("-",AO228:AO$638,0))),""))</f>
        <v/>
      </c>
      <c r="AY228" s="82" t="str">
        <f ca="1">IF(    MAX(OFFSET(AP228,0,0,MATCH("-",AP228:AP$638,0))) = 0,"",
IFERROR(MAX(OFFSET(AP228,0,0,MATCH("-",AP228:AP$638,0))),""))</f>
        <v/>
      </c>
      <c r="AZ228" s="82" t="str">
        <f ca="1">IF(    MAX(OFFSET(AQ228,0,0,MATCH("-",AQ228:AQ$638,0))) = 0,"",
IFERROR(MAX(OFFSET(AQ228,0,0,MATCH("-",AQ228:AQ$638,0))),""))</f>
        <v/>
      </c>
      <c r="BA228" s="82" t="str">
        <f ca="1">IF(    MAX(OFFSET(AR228,0,0,MATCH("-",AR228:AR$638,0))) = 0,"",
IFERROR(MAX(OFFSET(AR228,0,0,MATCH("-",AR228:AR$638,0))),""))</f>
        <v/>
      </c>
      <c r="BB228" s="112">
        <f t="shared" ca="1" si="105"/>
        <v>-270</v>
      </c>
      <c r="BC228" s="111" t="str">
        <f t="shared" ca="1" si="106"/>
        <v>Radius</v>
      </c>
      <c r="BD228" s="112">
        <f t="shared" ca="1" si="107"/>
        <v>0</v>
      </c>
      <c r="BE228" s="111">
        <f t="shared" ca="1" si="108"/>
        <v>-150</v>
      </c>
      <c r="BF228" s="113" t="e">
        <f t="shared" ca="1" si="109"/>
        <v>#VALUE!</v>
      </c>
      <c r="BG228" s="113" t="e">
        <f t="shared" ca="1" si="110"/>
        <v>#VALUE!</v>
      </c>
      <c r="BH228" s="112">
        <f t="shared" ca="1" si="111"/>
        <v>2000</v>
      </c>
      <c r="BI228" s="112">
        <f t="shared" ca="1" si="112"/>
        <v>-150</v>
      </c>
      <c r="BJ228" s="157"/>
      <c r="BK228" s="157"/>
      <c r="BL228" s="158" t="str">
        <f>scriv!AM190</f>
        <v/>
      </c>
      <c r="BM228" s="157"/>
      <c r="BN228" s="157" t="str">
        <f t="shared" si="113"/>
        <v>node</v>
      </c>
      <c r="BO228" s="157"/>
      <c r="BP228" s="159">
        <f t="shared" ca="1" si="114"/>
        <v>0</v>
      </c>
      <c r="BQ228" s="159">
        <f t="shared" ca="1" si="115"/>
        <v>0</v>
      </c>
      <c r="BR228" s="159">
        <f t="shared" si="116"/>
        <v>1</v>
      </c>
      <c r="BS228" s="159" t="str">
        <f t="shared" si="117"/>
        <v>symbol</v>
      </c>
      <c r="BT228" s="157" t="str">
        <f ca="1">IF(scriv!V190&lt;&gt;"",scriv!V190,
IF(E228="",IFERROR(VLOOKUP(BL228,$AH$40:$BT$638,39,FALSE),$BT$36),
$BT$37))</f>
        <v>NodeSquare</v>
      </c>
      <c r="BU228" s="166">
        <f t="shared" ca="1" si="118"/>
        <v>2000</v>
      </c>
      <c r="BV228" s="166">
        <f t="shared" ca="1" si="119"/>
        <v>-150</v>
      </c>
      <c r="BW228" s="166">
        <f t="shared" ca="1" si="120"/>
        <v>0</v>
      </c>
      <c r="BX228" s="166">
        <f t="shared" ca="1" si="121"/>
        <v>0</v>
      </c>
      <c r="BY228" s="180" t="str">
        <f t="shared" si="122"/>
        <v/>
      </c>
      <c r="BZ228" s="180" t="str">
        <f t="shared" si="123"/>
        <v/>
      </c>
      <c r="CA228" s="81" t="str">
        <f>IF(scriv!E190&lt;&gt;"",scriv!E190,"")</f>
        <v/>
      </c>
      <c r="CB228" s="82">
        <f t="shared" si="92"/>
        <v>0</v>
      </c>
      <c r="CC228" s="82">
        <f t="shared" si="124"/>
        <v>0</v>
      </c>
      <c r="CD228" s="82" t="str">
        <f t="shared" si="125"/>
        <v>-</v>
      </c>
      <c r="CE228" s="82" t="str">
        <f t="shared" si="126"/>
        <v>-</v>
      </c>
      <c r="CF228" s="82" t="str">
        <f t="shared" si="127"/>
        <v>-</v>
      </c>
      <c r="CG228" s="82" t="str">
        <f t="shared" si="128"/>
        <v>-</v>
      </c>
      <c r="CH228" s="82" t="str">
        <f t="shared" si="129"/>
        <v>-</v>
      </c>
      <c r="CI228" s="82" t="str">
        <f t="shared" si="130"/>
        <v>-</v>
      </c>
      <c r="CJ228" s="82" t="str">
        <f t="shared" si="131"/>
        <v>-</v>
      </c>
      <c r="CK228" s="82" t="str">
        <f t="shared" si="132"/>
        <v>-</v>
      </c>
    </row>
    <row r="229" spans="1:89" s="82" customFormat="1" ht="18" customHeight="1">
      <c r="A229" s="81" t="str">
        <f>scriv!AL191</f>
        <v/>
      </c>
      <c r="B229" s="81" t="str">
        <f>IF(scriv!D191&lt;&gt;"",scriv!D191,"")</f>
        <v/>
      </c>
      <c r="C229" s="81" t="str">
        <f>IF( scriv!AP191&lt;&gt;"", IF(D229&lt;&gt;"","connection ","")&amp;scriv!AP191,IF(D229&lt;&gt;"","connection",""))</f>
        <v/>
      </c>
      <c r="D229" s="82" t="str">
        <f>scriv!AN191</f>
        <v/>
      </c>
      <c r="E229" s="82" t="str">
        <f>scriv!AO191</f>
        <v/>
      </c>
      <c r="F229" s="156">
        <f>ROW()</f>
        <v>229</v>
      </c>
      <c r="G229" s="288">
        <f>scriv!AC191</f>
        <v>0</v>
      </c>
      <c r="H229" s="288">
        <f>scriv!AD191</f>
        <v>0</v>
      </c>
      <c r="I229" s="81" t="str">
        <f>IF(scriv!AE191&lt;&gt;"",scriv!AE191,J229)</f>
        <v/>
      </c>
      <c r="J229" s="81" t="str">
        <f>IF(scriv!AF191&lt;&gt;"",scriv!AF191,"")</f>
        <v/>
      </c>
      <c r="K229" s="82" t="str">
        <f>IF(scriv!Y191&lt;&gt;"",scriv!Y191,$K$36)</f>
        <v>none</v>
      </c>
      <c r="L229" s="82">
        <f>IF(scriv!Z191&lt;&gt;"",scriv!Z191,$L$36)</f>
        <v>0</v>
      </c>
      <c r="M229" s="82" t="str">
        <f>IF(scriv!AA191&lt;&gt;"",scriv!AA191,$M$36)</f>
        <v>OpenClose</v>
      </c>
      <c r="N229" s="82">
        <f>IF(scriv!AB191&lt;&gt;"",scriv!AB191,$N$36)</f>
        <v>0</v>
      </c>
      <c r="O229" s="119" t="str">
        <f t="shared" si="91"/>
        <v/>
      </c>
      <c r="P229" s="81" t="str">
        <f>IF(scriv!I191&lt;&gt;"",scriv!I191,"")</f>
        <v/>
      </c>
      <c r="Q229" s="81" t="str">
        <f>IF(scriv!J191&lt;&gt;"",scriv!J191,"")</f>
        <v/>
      </c>
      <c r="R229" s="81">
        <f>IF(scriv!K191&lt;&gt;"",scriv!K191,
IF(I229&lt;&gt;"",1,$R$36))</f>
        <v>1</v>
      </c>
      <c r="S229" s="81" t="str">
        <f>IF(scriv!L191&lt;&gt;"",scriv!L191,
IF(scriv!AF191&lt;&gt;"",$S$36,"none"))</f>
        <v>none</v>
      </c>
      <c r="T229" s="81" t="str">
        <f>IF(scriv!Q191&lt;&gt;"",scriv!Q191,"")</f>
        <v/>
      </c>
      <c r="U229" s="81" t="str">
        <f>IF(scriv!R191&lt;&gt;"",scriv!R191,"")</f>
        <v/>
      </c>
      <c r="V229" s="81" t="str">
        <f>IF(scriv!S191&lt;&gt;"",scriv!S191,"")</f>
        <v/>
      </c>
      <c r="W229" s="81" t="str">
        <f>IF(scriv!T191&lt;&gt;"",scriv!T191,"")</f>
        <v/>
      </c>
      <c r="X229" s="81" t="str">
        <f>IF($E229="",
( IF(scriv!AH191&lt;&gt;"", LEFT( scriv!AH191, FIND(",",scriv!AH191)-1) &amp; "=" &amp; $AH229 &amp; RIGHT( scriv!AH191, LEN(scriv!AH191) + 1 - FIND(",",scriv!AH191)),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IF(scriv!AI191&lt;&gt;"", LEFT( scriv!AI191, FIND(",",scriv!AI191)-1) &amp; "=" &amp; $AH229 &amp; RIGHT( scriv!AI191, LEN(scriv!AI191) + 1 - FIND(",",scriv!AI191)),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IF(scriv!AJ191&lt;&gt;"", LEFT( scriv!AJ191, FIND(",",scriv!AJ191)-1) &amp; "=" &amp; $AH229 &amp; RIGHT( scriv!AJ191, LEN(scriv!AJ191) + 1 - FIND(",",scriv!AJ191)),
  IF($Z$36&lt;&gt;"",LEFT( Z$36, FIND(",",Z$36)-1) &amp; "=" &amp; $AH229 &amp; RIGHT( Z$36, LEN(Z$36) + 1 - FIND(",",Z$36)),""))),
IF(scriv!O191&lt;&gt;"", LEFT( scriv!O191, FIND(",",scriv!O191)-1) &amp; "=" &amp; $AH229 &amp; RIGHT( scriv!O191, LEN(scriv!O191) + 1 - FIND(",",scriv!O191)),
LEFT( Z$37, FIND(",",Z$37)-1) &amp; "=" &amp; $AH229 &amp; RIGHT( Z$37, LEN(Z$37) + 1 - FIND(",",Z$37))))</f>
        <v>drawOpen=,1.2</v>
      </c>
      <c r="AA229" s="81" t="str">
        <f>IF($E229="",
( IF(scriv!AK191&lt;&gt;"", LEFT( scriv!AK191, FIND(",",scriv!AK191)-1) &amp; "=" &amp; $AH229 &amp; RIGHT( scriv!AK191, LEN(scriv!AK191) + 1 - FIND(",",scriv!AK191)),
  IF($AA$36&lt;&gt;"",LEFT( AA$36, FIND(",",AA$36)-1) &amp; "=" &amp; $AH229 &amp; RIGHT( AA$36, LEN(AA$36) + 1 - FIND(",",AA$36)),""))),
IF(scriv!P191&lt;&gt;"", LEFT( scriv!P191, FIND(",",scriv!P191)-1) &amp; "=" &amp; $AH229 &amp; RIGHT( scriv!P191, LEN(scriv!P191) + 1 - FIND(",",scriv!P191)),
LEFT( AA$37, FIND(",",AA$37)-1) &amp; "=" &amp; $AH229 &amp; RIGHT( AA$37, LEN(AA$37) + 1 - FIND(",",AA$37))))</f>
        <v>drawClose=,1.2</v>
      </c>
      <c r="AB229" s="167" t="str">
        <f t="shared" si="90"/>
        <v>noTitle</v>
      </c>
      <c r="AC229" s="167"/>
      <c r="AD229" s="45"/>
      <c r="AE229" s="168"/>
      <c r="AF229" s="169">
        <f>IF(D229="",scriv!B191,"")</f>
        <v>0</v>
      </c>
      <c r="AG229" s="170" t="str">
        <f t="shared" si="93"/>
        <v/>
      </c>
      <c r="AH229" s="169" t="str">
        <f t="shared" si="94"/>
        <v/>
      </c>
      <c r="AI229" s="169" t="str">
        <f t="shared" si="95"/>
        <v/>
      </c>
      <c r="AJ229" s="86">
        <f>ROUNDDOWN( (LEN(scriv!B191)+1) / 2, 0 )</f>
        <v>0</v>
      </c>
      <c r="AK229" s="82">
        <f t="shared" si="96"/>
        <v>0</v>
      </c>
      <c r="AL229" s="82" t="str">
        <f t="shared" si="97"/>
        <v>-</v>
      </c>
      <c r="AM229" s="82" t="str">
        <f t="shared" si="98"/>
        <v>-</v>
      </c>
      <c r="AN229" s="82" t="str">
        <f t="shared" si="99"/>
        <v>-</v>
      </c>
      <c r="AO229" s="82" t="str">
        <f t="shared" si="100"/>
        <v>-</v>
      </c>
      <c r="AP229" s="82" t="str">
        <f t="shared" si="101"/>
        <v>-</v>
      </c>
      <c r="AQ229" s="82" t="str">
        <f t="shared" si="102"/>
        <v>-</v>
      </c>
      <c r="AR229" s="82" t="str">
        <f t="shared" si="103"/>
        <v>-</v>
      </c>
      <c r="AT229" s="82">
        <f t="shared" si="104"/>
        <v>2</v>
      </c>
      <c r="AU229" s="82" t="str">
        <f ca="1">IF(    MAX(OFFSET(AL229,0,0,MATCH("-",AL229:AL$638,0))) = 0,"",
IFERROR(MAX(OFFSET(AL229,0,0,MATCH("-",AL229:AL$638,0))),""))</f>
        <v/>
      </c>
      <c r="AV229" s="82" t="str">
        <f ca="1">IF(    MAX(OFFSET(AM229,0,0,MATCH("-",AM229:AM$638,0))) = 0,"",
IFERROR(MAX(OFFSET(AM229,0,0,MATCH("-",AM229:AM$638,0))),""))</f>
        <v/>
      </c>
      <c r="AW229" s="82" t="str">
        <f ca="1">IF(    MAX(OFFSET(AN229,0,0,MATCH("-",AN229:AN$638,0))) = 0,"",
IFERROR(MAX(OFFSET(AN229,0,0,MATCH("-",AN229:AN$638,0))),""))</f>
        <v/>
      </c>
      <c r="AX229" s="82" t="str">
        <f ca="1">IF(    MAX(OFFSET(AO229,0,0,MATCH("-",AO229:AO$638,0))) = 0,"",
IFERROR(MAX(OFFSET(AO229,0,0,MATCH("-",AO229:AO$638,0))),""))</f>
        <v/>
      </c>
      <c r="AY229" s="82" t="str">
        <f ca="1">IF(    MAX(OFFSET(AP229,0,0,MATCH("-",AP229:AP$638,0))) = 0,"",
IFERROR(MAX(OFFSET(AP229,0,0,MATCH("-",AP229:AP$638,0))),""))</f>
        <v/>
      </c>
      <c r="AZ229" s="82" t="str">
        <f ca="1">IF(    MAX(OFFSET(AQ229,0,0,MATCH("-",AQ229:AQ$638,0))) = 0,"",
IFERROR(MAX(OFFSET(AQ229,0,0,MATCH("-",AQ229:AQ$638,0))),""))</f>
        <v/>
      </c>
      <c r="BA229" s="82" t="str">
        <f ca="1">IF(    MAX(OFFSET(AR229,0,0,MATCH("-",AR229:AR$638,0))) = 0,"",
IFERROR(MAX(OFFSET(AR229,0,0,MATCH("-",AR229:AR$638,0))),""))</f>
        <v/>
      </c>
      <c r="BB229" s="112">
        <f t="shared" ca="1" si="105"/>
        <v>-270</v>
      </c>
      <c r="BC229" s="111" t="str">
        <f t="shared" ca="1" si="106"/>
        <v>Radius</v>
      </c>
      <c r="BD229" s="112">
        <f t="shared" ca="1" si="107"/>
        <v>0</v>
      </c>
      <c r="BE229" s="111">
        <f t="shared" ca="1" si="108"/>
        <v>-150</v>
      </c>
      <c r="BF229" s="113" t="e">
        <f t="shared" ca="1" si="109"/>
        <v>#VALUE!</v>
      </c>
      <c r="BG229" s="113" t="e">
        <f t="shared" ca="1" si="110"/>
        <v>#VALUE!</v>
      </c>
      <c r="BH229" s="112">
        <f t="shared" ca="1" si="111"/>
        <v>2000</v>
      </c>
      <c r="BI229" s="112">
        <f t="shared" ca="1" si="112"/>
        <v>-150</v>
      </c>
      <c r="BJ229" s="157"/>
      <c r="BK229" s="157"/>
      <c r="BL229" s="158" t="str">
        <f>scriv!AM191</f>
        <v/>
      </c>
      <c r="BM229" s="157"/>
      <c r="BN229" s="157" t="str">
        <f t="shared" si="113"/>
        <v>node</v>
      </c>
      <c r="BO229" s="157"/>
      <c r="BP229" s="159">
        <f t="shared" ca="1" si="114"/>
        <v>0</v>
      </c>
      <c r="BQ229" s="159">
        <f t="shared" ca="1" si="115"/>
        <v>0</v>
      </c>
      <c r="BR229" s="159">
        <f t="shared" si="116"/>
        <v>1</v>
      </c>
      <c r="BS229" s="159" t="str">
        <f t="shared" si="117"/>
        <v>symbol</v>
      </c>
      <c r="BT229" s="157" t="str">
        <f ca="1">IF(scriv!V191&lt;&gt;"",scriv!V191,
IF(E229="",IFERROR(VLOOKUP(BL229,$AH$40:$BT$638,39,FALSE),$BT$36),
$BT$37))</f>
        <v>NodeSquare</v>
      </c>
      <c r="BU229" s="166">
        <f t="shared" ca="1" si="118"/>
        <v>2000</v>
      </c>
      <c r="BV229" s="166">
        <f t="shared" ca="1" si="119"/>
        <v>-150</v>
      </c>
      <c r="BW229" s="166">
        <f t="shared" ca="1" si="120"/>
        <v>0</v>
      </c>
      <c r="BX229" s="166">
        <f t="shared" ca="1" si="121"/>
        <v>0</v>
      </c>
      <c r="BY229" s="180" t="str">
        <f t="shared" si="122"/>
        <v/>
      </c>
      <c r="BZ229" s="180" t="str">
        <f t="shared" si="123"/>
        <v/>
      </c>
      <c r="CA229" s="81" t="str">
        <f>IF(scriv!E191&lt;&gt;"",scriv!E191,"")</f>
        <v/>
      </c>
      <c r="CB229" s="82">
        <f t="shared" si="92"/>
        <v>0</v>
      </c>
      <c r="CC229" s="82">
        <f t="shared" si="124"/>
        <v>0</v>
      </c>
      <c r="CD229" s="82" t="str">
        <f t="shared" si="125"/>
        <v>-</v>
      </c>
      <c r="CE229" s="82" t="str">
        <f t="shared" si="126"/>
        <v>-</v>
      </c>
      <c r="CF229" s="82" t="str">
        <f t="shared" si="127"/>
        <v>-</v>
      </c>
      <c r="CG229" s="82" t="str">
        <f t="shared" si="128"/>
        <v>-</v>
      </c>
      <c r="CH229" s="82" t="str">
        <f t="shared" si="129"/>
        <v>-</v>
      </c>
      <c r="CI229" s="82" t="str">
        <f t="shared" si="130"/>
        <v>-</v>
      </c>
      <c r="CJ229" s="82" t="str">
        <f t="shared" si="131"/>
        <v>-</v>
      </c>
      <c r="CK229" s="82" t="str">
        <f t="shared" si="132"/>
        <v>-</v>
      </c>
    </row>
    <row r="230" spans="1:89" s="82" customFormat="1" ht="18" customHeight="1">
      <c r="A230" s="81" t="str">
        <f>scriv!AL192</f>
        <v/>
      </c>
      <c r="B230" s="81" t="str">
        <f>IF(scriv!D192&lt;&gt;"",scriv!D192,"")</f>
        <v/>
      </c>
      <c r="C230" s="81" t="str">
        <f>IF( scriv!AP192&lt;&gt;"", IF(D230&lt;&gt;"","connection ","")&amp;scriv!AP192,IF(D230&lt;&gt;"","connection",""))</f>
        <v/>
      </c>
      <c r="D230" s="82" t="str">
        <f>scriv!AN192</f>
        <v/>
      </c>
      <c r="E230" s="82" t="str">
        <f>scriv!AO192</f>
        <v/>
      </c>
      <c r="F230" s="156">
        <f>ROW()</f>
        <v>230</v>
      </c>
      <c r="G230" s="288">
        <f>scriv!AC192</f>
        <v>0</v>
      </c>
      <c r="H230" s="288">
        <f>scriv!AD192</f>
        <v>0</v>
      </c>
      <c r="I230" s="81" t="str">
        <f>IF(scriv!AE192&lt;&gt;"",scriv!AE192,J230)</f>
        <v/>
      </c>
      <c r="J230" s="81" t="str">
        <f>IF(scriv!AF192&lt;&gt;"",scriv!AF192,"")</f>
        <v/>
      </c>
      <c r="K230" s="82" t="str">
        <f>IF(scriv!Y192&lt;&gt;"",scriv!Y192,$K$36)</f>
        <v>none</v>
      </c>
      <c r="L230" s="82">
        <f>IF(scriv!Z192&lt;&gt;"",scriv!Z192,$L$36)</f>
        <v>0</v>
      </c>
      <c r="M230" s="82" t="str">
        <f>IF(scriv!AA192&lt;&gt;"",scriv!AA192,$M$36)</f>
        <v>OpenClose</v>
      </c>
      <c r="N230" s="82">
        <f>IF(scriv!AB192&lt;&gt;"",scriv!AB192,$N$36)</f>
        <v>0</v>
      </c>
      <c r="O230" s="119" t="str">
        <f t="shared" si="91"/>
        <v/>
      </c>
      <c r="P230" s="81" t="str">
        <f>IF(scriv!I192&lt;&gt;"",scriv!I192,"")</f>
        <v/>
      </c>
      <c r="Q230" s="81" t="str">
        <f>IF(scriv!J192&lt;&gt;"",scriv!J192,"")</f>
        <v/>
      </c>
      <c r="R230" s="81">
        <f>IF(scriv!K192&lt;&gt;"",scriv!K192,
IF(I230&lt;&gt;"",1,$R$36))</f>
        <v>1</v>
      </c>
      <c r="S230" s="81" t="str">
        <f>IF(scriv!L192&lt;&gt;"",scriv!L192,
IF(scriv!AF192&lt;&gt;"",$S$36,"none"))</f>
        <v>none</v>
      </c>
      <c r="T230" s="81" t="str">
        <f>IF(scriv!Q192&lt;&gt;"",scriv!Q192,"")</f>
        <v/>
      </c>
      <c r="U230" s="81" t="str">
        <f>IF(scriv!R192&lt;&gt;"",scriv!R192,"")</f>
        <v/>
      </c>
      <c r="V230" s="81" t="str">
        <f>IF(scriv!S192&lt;&gt;"",scriv!S192,"")</f>
        <v/>
      </c>
      <c r="W230" s="81" t="str">
        <f>IF(scriv!T192&lt;&gt;"",scriv!T192,"")</f>
        <v/>
      </c>
      <c r="X230" s="81" t="str">
        <f>IF($E230="",
( IF(scriv!AH192&lt;&gt;"", LEFT( scriv!AH192, FIND(",",scriv!AH192)-1) &amp; "=" &amp; $AH230 &amp; RIGHT( scriv!AH192, LEN(scriv!AH192) + 1 - FIND(",",scriv!AH192)),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IF(scriv!AI192&lt;&gt;"", LEFT( scriv!AI192, FIND(",",scriv!AI192)-1) &amp; "=" &amp; $AH230 &amp; RIGHT( scriv!AI192, LEN(scriv!AI192) + 1 - FIND(",",scriv!AI192)),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IF(scriv!AJ192&lt;&gt;"", LEFT( scriv!AJ192, FIND(",",scriv!AJ192)-1) &amp; "=" &amp; $AH230 &amp; RIGHT( scriv!AJ192, LEN(scriv!AJ192) + 1 - FIND(",",scriv!AJ192)),
  IF($Z$36&lt;&gt;"",LEFT( Z$36, FIND(",",Z$36)-1) &amp; "=" &amp; $AH230 &amp; RIGHT( Z$36, LEN(Z$36) + 1 - FIND(",",Z$36)),""))),
IF(scriv!O192&lt;&gt;"", LEFT( scriv!O192, FIND(",",scriv!O192)-1) &amp; "=" &amp; $AH230 &amp; RIGHT( scriv!O192, LEN(scriv!O192) + 1 - FIND(",",scriv!O192)),
LEFT( Z$37, FIND(",",Z$37)-1) &amp; "=" &amp; $AH230 &amp; RIGHT( Z$37, LEN(Z$37) + 1 - FIND(",",Z$37))))</f>
        <v>drawOpen=,1.2</v>
      </c>
      <c r="AA230" s="81" t="str">
        <f>IF($E230="",
( IF(scriv!AK192&lt;&gt;"", LEFT( scriv!AK192, FIND(",",scriv!AK192)-1) &amp; "=" &amp; $AH230 &amp; RIGHT( scriv!AK192, LEN(scriv!AK192) + 1 - FIND(",",scriv!AK192)),
  IF($AA$36&lt;&gt;"",LEFT( AA$36, FIND(",",AA$36)-1) &amp; "=" &amp; $AH230 &amp; RIGHT( AA$36, LEN(AA$36) + 1 - FIND(",",AA$36)),""))),
IF(scriv!P192&lt;&gt;"", LEFT( scriv!P192, FIND(",",scriv!P192)-1) &amp; "=" &amp; $AH230 &amp; RIGHT( scriv!P192, LEN(scriv!P192) + 1 - FIND(",",scriv!P192)),
LEFT( AA$37, FIND(",",AA$37)-1) &amp; "=" &amp; $AH230 &amp; RIGHT( AA$37, LEN(AA$37) + 1 - FIND(",",AA$37))))</f>
        <v>drawClose=,1.2</v>
      </c>
      <c r="AB230" s="167" t="str">
        <f t="shared" si="90"/>
        <v>noTitle</v>
      </c>
      <c r="AC230" s="167"/>
      <c r="AD230" s="45"/>
      <c r="AE230" s="168"/>
      <c r="AF230" s="169">
        <f>IF(D230="",scriv!B192,"")</f>
        <v>0</v>
      </c>
      <c r="AG230" s="170" t="str">
        <f t="shared" si="93"/>
        <v/>
      </c>
      <c r="AH230" s="169" t="str">
        <f t="shared" si="94"/>
        <v/>
      </c>
      <c r="AI230" s="169" t="str">
        <f t="shared" si="95"/>
        <v/>
      </c>
      <c r="AJ230" s="86">
        <f>ROUNDDOWN( (LEN(scriv!B192)+1) / 2, 0 )</f>
        <v>0</v>
      </c>
      <c r="AK230" s="82">
        <f t="shared" si="96"/>
        <v>0</v>
      </c>
      <c r="AL230" s="82" t="str">
        <f t="shared" si="97"/>
        <v>-</v>
      </c>
      <c r="AM230" s="82" t="str">
        <f t="shared" si="98"/>
        <v>-</v>
      </c>
      <c r="AN230" s="82" t="str">
        <f t="shared" si="99"/>
        <v>-</v>
      </c>
      <c r="AO230" s="82" t="str">
        <f t="shared" si="100"/>
        <v>-</v>
      </c>
      <c r="AP230" s="82" t="str">
        <f t="shared" si="101"/>
        <v>-</v>
      </c>
      <c r="AQ230" s="82" t="str">
        <f t="shared" si="102"/>
        <v>-</v>
      </c>
      <c r="AR230" s="82" t="str">
        <f t="shared" si="103"/>
        <v>-</v>
      </c>
      <c r="AT230" s="82">
        <f t="shared" si="104"/>
        <v>2</v>
      </c>
      <c r="AU230" s="82" t="str">
        <f ca="1">IF(    MAX(OFFSET(AL230,0,0,MATCH("-",AL230:AL$638,0))) = 0,"",
IFERROR(MAX(OFFSET(AL230,0,0,MATCH("-",AL230:AL$638,0))),""))</f>
        <v/>
      </c>
      <c r="AV230" s="82" t="str">
        <f ca="1">IF(    MAX(OFFSET(AM230,0,0,MATCH("-",AM230:AM$638,0))) = 0,"",
IFERROR(MAX(OFFSET(AM230,0,0,MATCH("-",AM230:AM$638,0))),""))</f>
        <v/>
      </c>
      <c r="AW230" s="82" t="str">
        <f ca="1">IF(    MAX(OFFSET(AN230,0,0,MATCH("-",AN230:AN$638,0))) = 0,"",
IFERROR(MAX(OFFSET(AN230,0,0,MATCH("-",AN230:AN$638,0))),""))</f>
        <v/>
      </c>
      <c r="AX230" s="82" t="str">
        <f ca="1">IF(    MAX(OFFSET(AO230,0,0,MATCH("-",AO230:AO$638,0))) = 0,"",
IFERROR(MAX(OFFSET(AO230,0,0,MATCH("-",AO230:AO$638,0))),""))</f>
        <v/>
      </c>
      <c r="AY230" s="82" t="str">
        <f ca="1">IF(    MAX(OFFSET(AP230,0,0,MATCH("-",AP230:AP$638,0))) = 0,"",
IFERROR(MAX(OFFSET(AP230,0,0,MATCH("-",AP230:AP$638,0))),""))</f>
        <v/>
      </c>
      <c r="AZ230" s="82" t="str">
        <f ca="1">IF(    MAX(OFFSET(AQ230,0,0,MATCH("-",AQ230:AQ$638,0))) = 0,"",
IFERROR(MAX(OFFSET(AQ230,0,0,MATCH("-",AQ230:AQ$638,0))),""))</f>
        <v/>
      </c>
      <c r="BA230" s="82" t="str">
        <f ca="1">IF(    MAX(OFFSET(AR230,0,0,MATCH("-",AR230:AR$638,0))) = 0,"",
IFERROR(MAX(OFFSET(AR230,0,0,MATCH("-",AR230:AR$638,0))),""))</f>
        <v/>
      </c>
      <c r="BB230" s="112">
        <f t="shared" ca="1" si="105"/>
        <v>-270</v>
      </c>
      <c r="BC230" s="111" t="str">
        <f t="shared" ca="1" si="106"/>
        <v>Radius</v>
      </c>
      <c r="BD230" s="112">
        <f t="shared" ca="1" si="107"/>
        <v>0</v>
      </c>
      <c r="BE230" s="111">
        <f t="shared" ca="1" si="108"/>
        <v>-150</v>
      </c>
      <c r="BF230" s="113" t="e">
        <f t="shared" ca="1" si="109"/>
        <v>#VALUE!</v>
      </c>
      <c r="BG230" s="113" t="e">
        <f t="shared" ca="1" si="110"/>
        <v>#VALUE!</v>
      </c>
      <c r="BH230" s="112">
        <f t="shared" ca="1" si="111"/>
        <v>2000</v>
      </c>
      <c r="BI230" s="112">
        <f t="shared" ca="1" si="112"/>
        <v>-150</v>
      </c>
      <c r="BJ230" s="157"/>
      <c r="BK230" s="157"/>
      <c r="BL230" s="158" t="str">
        <f>scriv!AM192</f>
        <v/>
      </c>
      <c r="BM230" s="157"/>
      <c r="BN230" s="157" t="str">
        <f t="shared" si="113"/>
        <v>node</v>
      </c>
      <c r="BO230" s="157"/>
      <c r="BP230" s="159">
        <f t="shared" ca="1" si="114"/>
        <v>0</v>
      </c>
      <c r="BQ230" s="159">
        <f t="shared" ca="1" si="115"/>
        <v>0</v>
      </c>
      <c r="BR230" s="159">
        <f t="shared" si="116"/>
        <v>1</v>
      </c>
      <c r="BS230" s="159" t="str">
        <f t="shared" si="117"/>
        <v>symbol</v>
      </c>
      <c r="BT230" s="157" t="str">
        <f ca="1">IF(scriv!V192&lt;&gt;"",scriv!V192,
IF(E230="",IFERROR(VLOOKUP(BL230,$AH$40:$BT$638,39,FALSE),$BT$36),
$BT$37))</f>
        <v>NodeSquare</v>
      </c>
      <c r="BU230" s="166">
        <f t="shared" ca="1" si="118"/>
        <v>2000</v>
      </c>
      <c r="BV230" s="166">
        <f t="shared" ca="1" si="119"/>
        <v>-150</v>
      </c>
      <c r="BW230" s="166">
        <f t="shared" ca="1" si="120"/>
        <v>0</v>
      </c>
      <c r="BX230" s="166">
        <f t="shared" ca="1" si="121"/>
        <v>0</v>
      </c>
      <c r="BY230" s="180" t="str">
        <f t="shared" si="122"/>
        <v/>
      </c>
      <c r="BZ230" s="180" t="str">
        <f t="shared" si="123"/>
        <v/>
      </c>
      <c r="CA230" s="81" t="str">
        <f>IF(scriv!E192&lt;&gt;"",scriv!E192,"")</f>
        <v/>
      </c>
      <c r="CB230" s="82">
        <f t="shared" si="92"/>
        <v>0</v>
      </c>
      <c r="CC230" s="82">
        <f t="shared" si="124"/>
        <v>0</v>
      </c>
      <c r="CD230" s="82" t="str">
        <f t="shared" si="125"/>
        <v>-</v>
      </c>
      <c r="CE230" s="82" t="str">
        <f t="shared" si="126"/>
        <v>-</v>
      </c>
      <c r="CF230" s="82" t="str">
        <f t="shared" si="127"/>
        <v>-</v>
      </c>
      <c r="CG230" s="82" t="str">
        <f t="shared" si="128"/>
        <v>-</v>
      </c>
      <c r="CH230" s="82" t="str">
        <f t="shared" si="129"/>
        <v>-</v>
      </c>
      <c r="CI230" s="82" t="str">
        <f t="shared" si="130"/>
        <v>-</v>
      </c>
      <c r="CJ230" s="82" t="str">
        <f t="shared" si="131"/>
        <v>-</v>
      </c>
      <c r="CK230" s="82" t="str">
        <f t="shared" si="132"/>
        <v>-</v>
      </c>
    </row>
    <row r="231" spans="1:89" s="82" customFormat="1" ht="18" customHeight="1">
      <c r="A231" s="81" t="str">
        <f>scriv!AL193</f>
        <v/>
      </c>
      <c r="B231" s="81" t="str">
        <f>IF(scriv!D193&lt;&gt;"",scriv!D193,"")</f>
        <v/>
      </c>
      <c r="C231" s="81" t="str">
        <f>IF( scriv!AP193&lt;&gt;"", IF(D231&lt;&gt;"","connection ","")&amp;scriv!AP193,IF(D231&lt;&gt;"","connection",""))</f>
        <v/>
      </c>
      <c r="D231" s="82" t="str">
        <f>scriv!AN193</f>
        <v/>
      </c>
      <c r="E231" s="82" t="str">
        <f>scriv!AO193</f>
        <v/>
      </c>
      <c r="F231" s="156">
        <f>ROW()</f>
        <v>231</v>
      </c>
      <c r="G231" s="288">
        <f>scriv!AC193</f>
        <v>0</v>
      </c>
      <c r="H231" s="288">
        <f>scriv!AD193</f>
        <v>0</v>
      </c>
      <c r="I231" s="81" t="str">
        <f>IF(scriv!AE193&lt;&gt;"",scriv!AE193,J231)</f>
        <v/>
      </c>
      <c r="J231" s="81" t="str">
        <f>IF(scriv!AF193&lt;&gt;"",scriv!AF193,"")</f>
        <v/>
      </c>
      <c r="K231" s="82" t="str">
        <f>IF(scriv!Y193&lt;&gt;"",scriv!Y193,$K$36)</f>
        <v>none</v>
      </c>
      <c r="L231" s="82">
        <f>IF(scriv!Z193&lt;&gt;"",scriv!Z193,$L$36)</f>
        <v>0</v>
      </c>
      <c r="M231" s="82" t="str">
        <f>IF(scriv!AA193&lt;&gt;"",scriv!AA193,$M$36)</f>
        <v>OpenClose</v>
      </c>
      <c r="N231" s="82">
        <f>IF(scriv!AB193&lt;&gt;"",scriv!AB193,$N$36)</f>
        <v>0</v>
      </c>
      <c r="O231" s="119" t="str">
        <f t="shared" si="91"/>
        <v/>
      </c>
      <c r="P231" s="81" t="str">
        <f>IF(scriv!I193&lt;&gt;"",scriv!I193,"")</f>
        <v/>
      </c>
      <c r="Q231" s="81" t="str">
        <f>IF(scriv!J193&lt;&gt;"",scriv!J193,"")</f>
        <v/>
      </c>
      <c r="R231" s="81">
        <f>IF(scriv!K193&lt;&gt;"",scriv!K193,
IF(I231&lt;&gt;"",1,$R$36))</f>
        <v>1</v>
      </c>
      <c r="S231" s="81" t="str">
        <f>IF(scriv!L193&lt;&gt;"",scriv!L193,
IF(scriv!AF193&lt;&gt;"",$S$36,"none"))</f>
        <v>none</v>
      </c>
      <c r="T231" s="81" t="str">
        <f>IF(scriv!Q193&lt;&gt;"",scriv!Q193,"")</f>
        <v/>
      </c>
      <c r="U231" s="81" t="str">
        <f>IF(scriv!R193&lt;&gt;"",scriv!R193,"")</f>
        <v/>
      </c>
      <c r="V231" s="81" t="str">
        <f>IF(scriv!S193&lt;&gt;"",scriv!S193,"")</f>
        <v/>
      </c>
      <c r="W231" s="81" t="str">
        <f>IF(scriv!T193&lt;&gt;"",scriv!T193,"")</f>
        <v/>
      </c>
      <c r="X231" s="81" t="str">
        <f>IF($E231="",
( IF(scriv!AH193&lt;&gt;"", LEFT( scriv!AH193, FIND(",",scriv!AH193)-1) &amp; "=" &amp; $AH231 &amp; RIGHT( scriv!AH193, LEN(scriv!AH193) + 1 - FIND(",",scriv!AH193)),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IF(scriv!AI193&lt;&gt;"", LEFT( scriv!AI193, FIND(",",scriv!AI193)-1) &amp; "=" &amp; $AH231 &amp; RIGHT( scriv!AI193, LEN(scriv!AI193) + 1 - FIND(",",scriv!AI193)),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IF(scriv!AJ193&lt;&gt;"", LEFT( scriv!AJ193, FIND(",",scriv!AJ193)-1) &amp; "=" &amp; $AH231 &amp; RIGHT( scriv!AJ193, LEN(scriv!AJ193) + 1 - FIND(",",scriv!AJ193)),
  IF($Z$36&lt;&gt;"",LEFT( Z$36, FIND(",",Z$36)-1) &amp; "=" &amp; $AH231 &amp; RIGHT( Z$36, LEN(Z$36) + 1 - FIND(",",Z$36)),""))),
IF(scriv!O193&lt;&gt;"", LEFT( scriv!O193, FIND(",",scriv!O193)-1) &amp; "=" &amp; $AH231 &amp; RIGHT( scriv!O193, LEN(scriv!O193) + 1 - FIND(",",scriv!O193)),
LEFT( Z$37, FIND(",",Z$37)-1) &amp; "=" &amp; $AH231 &amp; RIGHT( Z$37, LEN(Z$37) + 1 - FIND(",",Z$37))))</f>
        <v>drawOpen=,1.2</v>
      </c>
      <c r="AA231" s="81" t="str">
        <f>IF($E231="",
( IF(scriv!AK193&lt;&gt;"", LEFT( scriv!AK193, FIND(",",scriv!AK193)-1) &amp; "=" &amp; $AH231 &amp; RIGHT( scriv!AK193, LEN(scriv!AK193) + 1 - FIND(",",scriv!AK193)),
  IF($AA$36&lt;&gt;"",LEFT( AA$36, FIND(",",AA$36)-1) &amp; "=" &amp; $AH231 &amp; RIGHT( AA$36, LEN(AA$36) + 1 - FIND(",",AA$36)),""))),
IF(scriv!P193&lt;&gt;"", LEFT( scriv!P193, FIND(",",scriv!P193)-1) &amp; "=" &amp; $AH231 &amp; RIGHT( scriv!P193, LEN(scriv!P193) + 1 - FIND(",",scriv!P193)),
LEFT( AA$37, FIND(",",AA$37)-1) &amp; "=" &amp; $AH231 &amp; RIGHT( AA$37, LEN(AA$37) + 1 - FIND(",",AA$37))))</f>
        <v>drawClose=,1.2</v>
      </c>
      <c r="AB231" s="167" t="str">
        <f t="shared" ref="AB231:AB294" si="133">$AB$36</f>
        <v>noTitle</v>
      </c>
      <c r="AC231" s="167"/>
      <c r="AD231" s="45"/>
      <c r="AE231" s="168"/>
      <c r="AF231" s="169">
        <f>IF(D231="",scriv!B193,"")</f>
        <v>0</v>
      </c>
      <c r="AG231" s="170" t="str">
        <f t="shared" si="93"/>
        <v/>
      </c>
      <c r="AH231" s="169" t="str">
        <f t="shared" si="94"/>
        <v/>
      </c>
      <c r="AI231" s="169" t="str">
        <f t="shared" si="95"/>
        <v/>
      </c>
      <c r="AJ231" s="86">
        <f>ROUNDDOWN( (LEN(scriv!B193)+1) / 2, 0 )</f>
        <v>0</v>
      </c>
      <c r="AK231" s="82">
        <f t="shared" si="96"/>
        <v>0</v>
      </c>
      <c r="AL231" s="82" t="str">
        <f t="shared" si="97"/>
        <v>-</v>
      </c>
      <c r="AM231" s="82" t="str">
        <f t="shared" si="98"/>
        <v>-</v>
      </c>
      <c r="AN231" s="82" t="str">
        <f t="shared" si="99"/>
        <v>-</v>
      </c>
      <c r="AO231" s="82" t="str">
        <f t="shared" si="100"/>
        <v>-</v>
      </c>
      <c r="AP231" s="82" t="str">
        <f t="shared" si="101"/>
        <v>-</v>
      </c>
      <c r="AQ231" s="82" t="str">
        <f t="shared" si="102"/>
        <v>-</v>
      </c>
      <c r="AR231" s="82" t="str">
        <f t="shared" si="103"/>
        <v>-</v>
      </c>
      <c r="AT231" s="82">
        <f t="shared" si="104"/>
        <v>2</v>
      </c>
      <c r="AU231" s="82" t="str">
        <f ca="1">IF(    MAX(OFFSET(AL231,0,0,MATCH("-",AL231:AL$638,0))) = 0,"",
IFERROR(MAX(OFFSET(AL231,0,0,MATCH("-",AL231:AL$638,0))),""))</f>
        <v/>
      </c>
      <c r="AV231" s="82" t="str">
        <f ca="1">IF(    MAX(OFFSET(AM231,0,0,MATCH("-",AM231:AM$638,0))) = 0,"",
IFERROR(MAX(OFFSET(AM231,0,0,MATCH("-",AM231:AM$638,0))),""))</f>
        <v/>
      </c>
      <c r="AW231" s="82" t="str">
        <f ca="1">IF(    MAX(OFFSET(AN231,0,0,MATCH("-",AN231:AN$638,0))) = 0,"",
IFERROR(MAX(OFFSET(AN231,0,0,MATCH("-",AN231:AN$638,0))),""))</f>
        <v/>
      </c>
      <c r="AX231" s="82" t="str">
        <f ca="1">IF(    MAX(OFFSET(AO231,0,0,MATCH("-",AO231:AO$638,0))) = 0,"",
IFERROR(MAX(OFFSET(AO231,0,0,MATCH("-",AO231:AO$638,0))),""))</f>
        <v/>
      </c>
      <c r="AY231" s="82" t="str">
        <f ca="1">IF(    MAX(OFFSET(AP231,0,0,MATCH("-",AP231:AP$638,0))) = 0,"",
IFERROR(MAX(OFFSET(AP231,0,0,MATCH("-",AP231:AP$638,0))),""))</f>
        <v/>
      </c>
      <c r="AZ231" s="82" t="str">
        <f ca="1">IF(    MAX(OFFSET(AQ231,0,0,MATCH("-",AQ231:AQ$638,0))) = 0,"",
IFERROR(MAX(OFFSET(AQ231,0,0,MATCH("-",AQ231:AQ$638,0))),""))</f>
        <v/>
      </c>
      <c r="BA231" s="82" t="str">
        <f ca="1">IF(    MAX(OFFSET(AR231,0,0,MATCH("-",AR231:AR$638,0))) = 0,"",
IFERROR(MAX(OFFSET(AR231,0,0,MATCH("-",AR231:AR$638,0))),""))</f>
        <v/>
      </c>
      <c r="BB231" s="112">
        <f t="shared" ca="1" si="105"/>
        <v>-270</v>
      </c>
      <c r="BC231" s="111" t="str">
        <f t="shared" ca="1" si="106"/>
        <v>Radius</v>
      </c>
      <c r="BD231" s="112">
        <f t="shared" ca="1" si="107"/>
        <v>0</v>
      </c>
      <c r="BE231" s="111">
        <f t="shared" ca="1" si="108"/>
        <v>-150</v>
      </c>
      <c r="BF231" s="113" t="e">
        <f t="shared" ca="1" si="109"/>
        <v>#VALUE!</v>
      </c>
      <c r="BG231" s="113" t="e">
        <f t="shared" ca="1" si="110"/>
        <v>#VALUE!</v>
      </c>
      <c r="BH231" s="112">
        <f t="shared" ca="1" si="111"/>
        <v>2000</v>
      </c>
      <c r="BI231" s="112">
        <f t="shared" ca="1" si="112"/>
        <v>-150</v>
      </c>
      <c r="BJ231" s="157"/>
      <c r="BK231" s="157"/>
      <c r="BL231" s="158" t="str">
        <f>scriv!AM193</f>
        <v/>
      </c>
      <c r="BM231" s="157"/>
      <c r="BN231" s="157" t="str">
        <f t="shared" si="113"/>
        <v>node</v>
      </c>
      <c r="BO231" s="157"/>
      <c r="BP231" s="159">
        <f t="shared" ca="1" si="114"/>
        <v>0</v>
      </c>
      <c r="BQ231" s="159">
        <f t="shared" ca="1" si="115"/>
        <v>0</v>
      </c>
      <c r="BR231" s="159">
        <f t="shared" si="116"/>
        <v>1</v>
      </c>
      <c r="BS231" s="159" t="str">
        <f t="shared" si="117"/>
        <v>symbol</v>
      </c>
      <c r="BT231" s="157" t="str">
        <f ca="1">IF(scriv!V193&lt;&gt;"",scriv!V193,
IF(E231="",IFERROR(VLOOKUP(BL231,$AH$40:$BT$638,39,FALSE),$BT$36),
$BT$37))</f>
        <v>NodeSquare</v>
      </c>
      <c r="BU231" s="166">
        <f t="shared" ca="1" si="118"/>
        <v>2000</v>
      </c>
      <c r="BV231" s="166">
        <f t="shared" ca="1" si="119"/>
        <v>-150</v>
      </c>
      <c r="BW231" s="166">
        <f t="shared" ca="1" si="120"/>
        <v>0</v>
      </c>
      <c r="BX231" s="166">
        <f t="shared" ca="1" si="121"/>
        <v>0</v>
      </c>
      <c r="BY231" s="180" t="str">
        <f t="shared" si="122"/>
        <v/>
      </c>
      <c r="BZ231" s="180" t="str">
        <f t="shared" si="123"/>
        <v/>
      </c>
      <c r="CA231" s="81" t="str">
        <f>IF(scriv!E193&lt;&gt;"",scriv!E193,"")</f>
        <v/>
      </c>
      <c r="CB231" s="82">
        <f t="shared" si="92"/>
        <v>0</v>
      </c>
      <c r="CC231" s="82">
        <f t="shared" si="124"/>
        <v>0</v>
      </c>
      <c r="CD231" s="82" t="str">
        <f t="shared" si="125"/>
        <v>-</v>
      </c>
      <c r="CE231" s="82" t="str">
        <f t="shared" si="126"/>
        <v>-</v>
      </c>
      <c r="CF231" s="82" t="str">
        <f t="shared" si="127"/>
        <v>-</v>
      </c>
      <c r="CG231" s="82" t="str">
        <f t="shared" si="128"/>
        <v>-</v>
      </c>
      <c r="CH231" s="82" t="str">
        <f t="shared" si="129"/>
        <v>-</v>
      </c>
      <c r="CI231" s="82" t="str">
        <f t="shared" si="130"/>
        <v>-</v>
      </c>
      <c r="CJ231" s="82" t="str">
        <f t="shared" si="131"/>
        <v>-</v>
      </c>
      <c r="CK231" s="82" t="str">
        <f t="shared" si="132"/>
        <v>-</v>
      </c>
    </row>
    <row r="232" spans="1:89" s="82" customFormat="1" ht="18" customHeight="1">
      <c r="A232" s="81" t="str">
        <f>scriv!AL194</f>
        <v/>
      </c>
      <c r="B232" s="81" t="str">
        <f>IF(scriv!D194&lt;&gt;"",scriv!D194,"")</f>
        <v/>
      </c>
      <c r="C232" s="81" t="str">
        <f>IF( scriv!AP194&lt;&gt;"", IF(D232&lt;&gt;"","connection ","")&amp;scriv!AP194,IF(D232&lt;&gt;"","connection",""))</f>
        <v/>
      </c>
      <c r="D232" s="82" t="str">
        <f>scriv!AN194</f>
        <v/>
      </c>
      <c r="E232" s="82" t="str">
        <f>scriv!AO194</f>
        <v/>
      </c>
      <c r="F232" s="156">
        <f>ROW()</f>
        <v>232</v>
      </c>
      <c r="G232" s="288">
        <f>scriv!AC194</f>
        <v>0</v>
      </c>
      <c r="H232" s="288">
        <f>scriv!AD194</f>
        <v>0</v>
      </c>
      <c r="I232" s="81" t="str">
        <f>IF(scriv!AE194&lt;&gt;"",scriv!AE194,J232)</f>
        <v/>
      </c>
      <c r="J232" s="81" t="str">
        <f>IF(scriv!AF194&lt;&gt;"",scriv!AF194,"")</f>
        <v/>
      </c>
      <c r="K232" s="82" t="str">
        <f>IF(scriv!Y194&lt;&gt;"",scriv!Y194,$K$36)</f>
        <v>none</v>
      </c>
      <c r="L232" s="82">
        <f>IF(scriv!Z194&lt;&gt;"",scriv!Z194,$L$36)</f>
        <v>0</v>
      </c>
      <c r="M232" s="82" t="str">
        <f>IF(scriv!AA194&lt;&gt;"",scriv!AA194,$M$36)</f>
        <v>OpenClose</v>
      </c>
      <c r="N232" s="82">
        <f>IF(scriv!AB194&lt;&gt;"",scriv!AB194,$N$36)</f>
        <v>0</v>
      </c>
      <c r="O232" s="119" t="str">
        <f t="shared" si="91"/>
        <v/>
      </c>
      <c r="P232" s="81" t="str">
        <f>IF(scriv!I194&lt;&gt;"",scriv!I194,"")</f>
        <v/>
      </c>
      <c r="Q232" s="81" t="str">
        <f>IF(scriv!J194&lt;&gt;"",scriv!J194,"")</f>
        <v/>
      </c>
      <c r="R232" s="81">
        <f>IF(scriv!K194&lt;&gt;"",scriv!K194,
IF(I232&lt;&gt;"",1,$R$36))</f>
        <v>1</v>
      </c>
      <c r="S232" s="81" t="str">
        <f>IF(scriv!L194&lt;&gt;"",scriv!L194,
IF(scriv!AF194&lt;&gt;"",$S$36,"none"))</f>
        <v>none</v>
      </c>
      <c r="T232" s="81" t="str">
        <f>IF(scriv!Q194&lt;&gt;"",scriv!Q194,"")</f>
        <v/>
      </c>
      <c r="U232" s="81" t="str">
        <f>IF(scriv!R194&lt;&gt;"",scriv!R194,"")</f>
        <v/>
      </c>
      <c r="V232" s="81" t="str">
        <f>IF(scriv!S194&lt;&gt;"",scriv!S194,"")</f>
        <v/>
      </c>
      <c r="W232" s="81" t="str">
        <f>IF(scriv!T194&lt;&gt;"",scriv!T194,"")</f>
        <v/>
      </c>
      <c r="X232" s="81" t="str">
        <f>IF($E232="",
( IF(scriv!AH194&lt;&gt;"", LEFT( scriv!AH194, FIND(",",scriv!AH194)-1) &amp; "=" &amp; $AH232 &amp; RIGHT( scriv!AH194, LEN(scriv!AH194) + 1 - FIND(",",scriv!AH194)),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IF(scriv!AI194&lt;&gt;"", LEFT( scriv!AI194, FIND(",",scriv!AI194)-1) &amp; "=" &amp; $AH232 &amp; RIGHT( scriv!AI194, LEN(scriv!AI194) + 1 - FIND(",",scriv!AI194)),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IF(scriv!AJ194&lt;&gt;"", LEFT( scriv!AJ194, FIND(",",scriv!AJ194)-1) &amp; "=" &amp; $AH232 &amp; RIGHT( scriv!AJ194, LEN(scriv!AJ194) + 1 - FIND(",",scriv!AJ194)),
  IF($Z$36&lt;&gt;"",LEFT( Z$36, FIND(",",Z$36)-1) &amp; "=" &amp; $AH232 &amp; RIGHT( Z$36, LEN(Z$36) + 1 - FIND(",",Z$36)),""))),
IF(scriv!O194&lt;&gt;"", LEFT( scriv!O194, FIND(",",scriv!O194)-1) &amp; "=" &amp; $AH232 &amp; RIGHT( scriv!O194, LEN(scriv!O194) + 1 - FIND(",",scriv!O194)),
LEFT( Z$37, FIND(",",Z$37)-1) &amp; "=" &amp; $AH232 &amp; RIGHT( Z$37, LEN(Z$37) + 1 - FIND(",",Z$37))))</f>
        <v>drawOpen=,1.2</v>
      </c>
      <c r="AA232" s="81" t="str">
        <f>IF($E232="",
( IF(scriv!AK194&lt;&gt;"", LEFT( scriv!AK194, FIND(",",scriv!AK194)-1) &amp; "=" &amp; $AH232 &amp; RIGHT( scriv!AK194, LEN(scriv!AK194) + 1 - FIND(",",scriv!AK194)),
  IF($AA$36&lt;&gt;"",LEFT( AA$36, FIND(",",AA$36)-1) &amp; "=" &amp; $AH232 &amp; RIGHT( AA$36, LEN(AA$36) + 1 - FIND(",",AA$36)),""))),
IF(scriv!P194&lt;&gt;"", LEFT( scriv!P194, FIND(",",scriv!P194)-1) &amp; "=" &amp; $AH232 &amp; RIGHT( scriv!P194, LEN(scriv!P194) + 1 - FIND(",",scriv!P194)),
LEFT( AA$37, FIND(",",AA$37)-1) &amp; "=" &amp; $AH232 &amp; RIGHT( AA$37, LEN(AA$37) + 1 - FIND(",",AA$37))))</f>
        <v>drawClose=,1.2</v>
      </c>
      <c r="AB232" s="167" t="str">
        <f t="shared" si="133"/>
        <v>noTitle</v>
      </c>
      <c r="AC232" s="167"/>
      <c r="AD232" s="45"/>
      <c r="AE232" s="168"/>
      <c r="AF232" s="169">
        <f>IF(D232="",scriv!B194,"")</f>
        <v>0</v>
      </c>
      <c r="AG232" s="170" t="str">
        <f t="shared" si="93"/>
        <v/>
      </c>
      <c r="AH232" s="169" t="str">
        <f t="shared" si="94"/>
        <v/>
      </c>
      <c r="AI232" s="169" t="str">
        <f t="shared" si="95"/>
        <v/>
      </c>
      <c r="AJ232" s="86">
        <f>ROUNDDOWN( (LEN(scriv!B194)+1) / 2, 0 )</f>
        <v>0</v>
      </c>
      <c r="AK232" s="82">
        <f t="shared" si="96"/>
        <v>0</v>
      </c>
      <c r="AL232" s="82" t="str">
        <f t="shared" si="97"/>
        <v>-</v>
      </c>
      <c r="AM232" s="82" t="str">
        <f t="shared" si="98"/>
        <v>-</v>
      </c>
      <c r="AN232" s="82" t="str">
        <f t="shared" si="99"/>
        <v>-</v>
      </c>
      <c r="AO232" s="82" t="str">
        <f t="shared" si="100"/>
        <v>-</v>
      </c>
      <c r="AP232" s="82" t="str">
        <f t="shared" si="101"/>
        <v>-</v>
      </c>
      <c r="AQ232" s="82" t="str">
        <f t="shared" si="102"/>
        <v>-</v>
      </c>
      <c r="AR232" s="82" t="str">
        <f t="shared" si="103"/>
        <v>-</v>
      </c>
      <c r="AT232" s="82">
        <f t="shared" si="104"/>
        <v>2</v>
      </c>
      <c r="AU232" s="82" t="str">
        <f ca="1">IF(    MAX(OFFSET(AL232,0,0,MATCH("-",AL232:AL$638,0))) = 0,"",
IFERROR(MAX(OFFSET(AL232,0,0,MATCH("-",AL232:AL$638,0))),""))</f>
        <v/>
      </c>
      <c r="AV232" s="82" t="str">
        <f ca="1">IF(    MAX(OFFSET(AM232,0,0,MATCH("-",AM232:AM$638,0))) = 0,"",
IFERROR(MAX(OFFSET(AM232,0,0,MATCH("-",AM232:AM$638,0))),""))</f>
        <v/>
      </c>
      <c r="AW232" s="82" t="str">
        <f ca="1">IF(    MAX(OFFSET(AN232,0,0,MATCH("-",AN232:AN$638,0))) = 0,"",
IFERROR(MAX(OFFSET(AN232,0,0,MATCH("-",AN232:AN$638,0))),""))</f>
        <v/>
      </c>
      <c r="AX232" s="82" t="str">
        <f ca="1">IF(    MAX(OFFSET(AO232,0,0,MATCH("-",AO232:AO$638,0))) = 0,"",
IFERROR(MAX(OFFSET(AO232,0,0,MATCH("-",AO232:AO$638,0))),""))</f>
        <v/>
      </c>
      <c r="AY232" s="82" t="str">
        <f ca="1">IF(    MAX(OFFSET(AP232,0,0,MATCH("-",AP232:AP$638,0))) = 0,"",
IFERROR(MAX(OFFSET(AP232,0,0,MATCH("-",AP232:AP$638,0))),""))</f>
        <v/>
      </c>
      <c r="AZ232" s="82" t="str">
        <f ca="1">IF(    MAX(OFFSET(AQ232,0,0,MATCH("-",AQ232:AQ$638,0))) = 0,"",
IFERROR(MAX(OFFSET(AQ232,0,0,MATCH("-",AQ232:AQ$638,0))),""))</f>
        <v/>
      </c>
      <c r="BA232" s="82" t="str">
        <f ca="1">IF(    MAX(OFFSET(AR232,0,0,MATCH("-",AR232:AR$638,0))) = 0,"",
IFERROR(MAX(OFFSET(AR232,0,0,MATCH("-",AR232:AR$638,0))),""))</f>
        <v/>
      </c>
      <c r="BB232" s="112">
        <f t="shared" ca="1" si="105"/>
        <v>-270</v>
      </c>
      <c r="BC232" s="111" t="str">
        <f t="shared" ca="1" si="106"/>
        <v>Radius</v>
      </c>
      <c r="BD232" s="112">
        <f t="shared" ca="1" si="107"/>
        <v>0</v>
      </c>
      <c r="BE232" s="111">
        <f t="shared" ca="1" si="108"/>
        <v>-150</v>
      </c>
      <c r="BF232" s="113" t="e">
        <f t="shared" ca="1" si="109"/>
        <v>#VALUE!</v>
      </c>
      <c r="BG232" s="113" t="e">
        <f t="shared" ca="1" si="110"/>
        <v>#VALUE!</v>
      </c>
      <c r="BH232" s="112">
        <f t="shared" ca="1" si="111"/>
        <v>2000</v>
      </c>
      <c r="BI232" s="112">
        <f t="shared" ca="1" si="112"/>
        <v>-150</v>
      </c>
      <c r="BJ232" s="157"/>
      <c r="BK232" s="157"/>
      <c r="BL232" s="158" t="str">
        <f>scriv!AM194</f>
        <v/>
      </c>
      <c r="BM232" s="157"/>
      <c r="BN232" s="157" t="str">
        <f t="shared" si="113"/>
        <v>node</v>
      </c>
      <c r="BO232" s="157"/>
      <c r="BP232" s="159">
        <f t="shared" ca="1" si="114"/>
        <v>0</v>
      </c>
      <c r="BQ232" s="159">
        <f t="shared" ca="1" si="115"/>
        <v>0</v>
      </c>
      <c r="BR232" s="159">
        <f t="shared" si="116"/>
        <v>1</v>
      </c>
      <c r="BS232" s="159" t="str">
        <f t="shared" si="117"/>
        <v>symbol</v>
      </c>
      <c r="BT232" s="157" t="str">
        <f ca="1">IF(scriv!V194&lt;&gt;"",scriv!V194,
IF(E232="",IFERROR(VLOOKUP(BL232,$AH$40:$BT$638,39,FALSE),$BT$36),
$BT$37))</f>
        <v>NodeSquare</v>
      </c>
      <c r="BU232" s="166">
        <f t="shared" ca="1" si="118"/>
        <v>2000</v>
      </c>
      <c r="BV232" s="166">
        <f t="shared" ca="1" si="119"/>
        <v>-150</v>
      </c>
      <c r="BW232" s="166">
        <f t="shared" ca="1" si="120"/>
        <v>0</v>
      </c>
      <c r="BX232" s="166">
        <f t="shared" ca="1" si="121"/>
        <v>0</v>
      </c>
      <c r="BY232" s="180" t="str">
        <f t="shared" si="122"/>
        <v/>
      </c>
      <c r="BZ232" s="180" t="str">
        <f t="shared" si="123"/>
        <v/>
      </c>
      <c r="CA232" s="81" t="str">
        <f>IF(scriv!E194&lt;&gt;"",scriv!E194,"")</f>
        <v/>
      </c>
      <c r="CB232" s="82">
        <f t="shared" si="92"/>
        <v>0</v>
      </c>
      <c r="CC232" s="82">
        <f t="shared" si="124"/>
        <v>0</v>
      </c>
      <c r="CD232" s="82" t="str">
        <f t="shared" si="125"/>
        <v>-</v>
      </c>
      <c r="CE232" s="82" t="str">
        <f t="shared" si="126"/>
        <v>-</v>
      </c>
      <c r="CF232" s="82" t="str">
        <f t="shared" si="127"/>
        <v>-</v>
      </c>
      <c r="CG232" s="82" t="str">
        <f t="shared" si="128"/>
        <v>-</v>
      </c>
      <c r="CH232" s="82" t="str">
        <f t="shared" si="129"/>
        <v>-</v>
      </c>
      <c r="CI232" s="82" t="str">
        <f t="shared" si="130"/>
        <v>-</v>
      </c>
      <c r="CJ232" s="82" t="str">
        <f t="shared" si="131"/>
        <v>-</v>
      </c>
      <c r="CK232" s="82" t="str">
        <f t="shared" si="132"/>
        <v>-</v>
      </c>
    </row>
    <row r="233" spans="1:89" s="82" customFormat="1" ht="18" customHeight="1">
      <c r="A233" s="81" t="str">
        <f>scriv!AL195</f>
        <v/>
      </c>
      <c r="B233" s="81" t="str">
        <f>IF(scriv!D195&lt;&gt;"",scriv!D195,"")</f>
        <v/>
      </c>
      <c r="C233" s="81" t="str">
        <f>IF( scriv!AP195&lt;&gt;"", IF(D233&lt;&gt;"","connection ","")&amp;scriv!AP195,IF(D233&lt;&gt;"","connection",""))</f>
        <v/>
      </c>
      <c r="D233" s="82" t="str">
        <f>scriv!AN195</f>
        <v/>
      </c>
      <c r="E233" s="82" t="str">
        <f>scriv!AO195</f>
        <v/>
      </c>
      <c r="F233" s="156">
        <f>ROW()</f>
        <v>233</v>
      </c>
      <c r="G233" s="288">
        <f>scriv!AC195</f>
        <v>0</v>
      </c>
      <c r="H233" s="288">
        <f>scriv!AD195</f>
        <v>0</v>
      </c>
      <c r="I233" s="81" t="str">
        <f>IF(scriv!AE195&lt;&gt;"",scriv!AE195,J233)</f>
        <v/>
      </c>
      <c r="J233" s="81" t="str">
        <f>IF(scriv!AF195&lt;&gt;"",scriv!AF195,"")</f>
        <v/>
      </c>
      <c r="K233" s="82" t="str">
        <f>IF(scriv!Y195&lt;&gt;"",scriv!Y195,$K$36)</f>
        <v>none</v>
      </c>
      <c r="L233" s="82">
        <f>IF(scriv!Z195&lt;&gt;"",scriv!Z195,$L$36)</f>
        <v>0</v>
      </c>
      <c r="M233" s="82" t="str">
        <f>IF(scriv!AA195&lt;&gt;"",scriv!AA195,$M$36)</f>
        <v>OpenClose</v>
      </c>
      <c r="N233" s="82">
        <f>IF(scriv!AB195&lt;&gt;"",scriv!AB195,$N$36)</f>
        <v>0</v>
      </c>
      <c r="O233" s="119" t="str">
        <f t="shared" ref="O233:O296" si="134">IF(P233&lt;&gt;"","+++&amp;openLink="&amp;P233,"")</f>
        <v/>
      </c>
      <c r="P233" s="81" t="str">
        <f>IF(scriv!I195&lt;&gt;"",scriv!I195,"")</f>
        <v/>
      </c>
      <c r="Q233" s="81" t="str">
        <f>IF(scriv!J195&lt;&gt;"",scriv!J195,"")</f>
        <v/>
      </c>
      <c r="R233" s="81">
        <f>IF(scriv!K195&lt;&gt;"",scriv!K195,
IF(I233&lt;&gt;"",1,$R$36))</f>
        <v>1</v>
      </c>
      <c r="S233" s="81" t="str">
        <f>IF(scriv!L195&lt;&gt;"",scriv!L195,
IF(scriv!AF195&lt;&gt;"",$S$36,"none"))</f>
        <v>none</v>
      </c>
      <c r="T233" s="81" t="str">
        <f>IF(scriv!Q195&lt;&gt;"",scriv!Q195,"")</f>
        <v/>
      </c>
      <c r="U233" s="81" t="str">
        <f>IF(scriv!R195&lt;&gt;"",scriv!R195,"")</f>
        <v/>
      </c>
      <c r="V233" s="81" t="str">
        <f>IF(scriv!S195&lt;&gt;"",scriv!S195,"")</f>
        <v/>
      </c>
      <c r="W233" s="81" t="str">
        <f>IF(scriv!T195&lt;&gt;"",scriv!T195,"")</f>
        <v/>
      </c>
      <c r="X233" s="81" t="str">
        <f>IF($E233="",
( IF(scriv!AH195&lt;&gt;"", LEFT( scriv!AH195, FIND(",",scriv!AH195)-1) &amp; "=" &amp; $AH233 &amp; RIGHT( scriv!AH195, LEN(scriv!AH195) + 1 - FIND(",",scriv!AH195)),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IF(scriv!AI195&lt;&gt;"", LEFT( scriv!AI195, FIND(",",scriv!AI195)-1) &amp; "=" &amp; $AH233 &amp; RIGHT( scriv!AI195, LEN(scriv!AI195) + 1 - FIND(",",scriv!AI195)),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IF(scriv!AJ195&lt;&gt;"", LEFT( scriv!AJ195, FIND(",",scriv!AJ195)-1) &amp; "=" &amp; $AH233 &amp; RIGHT( scriv!AJ195, LEN(scriv!AJ195) + 1 - FIND(",",scriv!AJ195)),
  IF($Z$36&lt;&gt;"",LEFT( Z$36, FIND(",",Z$36)-1) &amp; "=" &amp; $AH233 &amp; RIGHT( Z$36, LEN(Z$36) + 1 - FIND(",",Z$36)),""))),
IF(scriv!O195&lt;&gt;"", LEFT( scriv!O195, FIND(",",scriv!O195)-1) &amp; "=" &amp; $AH233 &amp; RIGHT( scriv!O195, LEN(scriv!O195) + 1 - FIND(",",scriv!O195)),
LEFT( Z$37, FIND(",",Z$37)-1) &amp; "=" &amp; $AH233 &amp; RIGHT( Z$37, LEN(Z$37) + 1 - FIND(",",Z$37))))</f>
        <v>drawOpen=,1.2</v>
      </c>
      <c r="AA233" s="81" t="str">
        <f>IF($E233="",
( IF(scriv!AK195&lt;&gt;"", LEFT( scriv!AK195, FIND(",",scriv!AK195)-1) &amp; "=" &amp; $AH233 &amp; RIGHT( scriv!AK195, LEN(scriv!AK195) + 1 - FIND(",",scriv!AK195)),
  IF($AA$36&lt;&gt;"",LEFT( AA$36, FIND(",",AA$36)-1) &amp; "=" &amp; $AH233 &amp; RIGHT( AA$36, LEN(AA$36) + 1 - FIND(",",AA$36)),""))),
IF(scriv!P195&lt;&gt;"", LEFT( scriv!P195, FIND(",",scriv!P195)-1) &amp; "=" &amp; $AH233 &amp; RIGHT( scriv!P195, LEN(scriv!P195) + 1 - FIND(",",scriv!P195)),
LEFT( AA$37, FIND(",",AA$37)-1) &amp; "=" &amp; $AH233 &amp; RIGHT( AA$37, LEN(AA$37) + 1 - FIND(",",AA$37))))</f>
        <v>drawClose=,1.2</v>
      </c>
      <c r="AB233" s="167" t="str">
        <f t="shared" si="133"/>
        <v>noTitle</v>
      </c>
      <c r="AC233" s="167"/>
      <c r="AD233" s="45"/>
      <c r="AE233" s="168"/>
      <c r="AF233" s="169">
        <f>IF(D233="",scriv!B195,"")</f>
        <v>0</v>
      </c>
      <c r="AG233" s="170" t="str">
        <f t="shared" si="93"/>
        <v/>
      </c>
      <c r="AH233" s="169" t="str">
        <f t="shared" si="94"/>
        <v/>
      </c>
      <c r="AI233" s="169" t="str">
        <f t="shared" si="95"/>
        <v/>
      </c>
      <c r="AJ233" s="86">
        <f>ROUNDDOWN( (LEN(scriv!B195)+1) / 2, 0 )</f>
        <v>0</v>
      </c>
      <c r="AK233" s="82">
        <f t="shared" si="96"/>
        <v>0</v>
      </c>
      <c r="AL233" s="82" t="str">
        <f t="shared" si="97"/>
        <v>-</v>
      </c>
      <c r="AM233" s="82" t="str">
        <f t="shared" si="98"/>
        <v>-</v>
      </c>
      <c r="AN233" s="82" t="str">
        <f t="shared" si="99"/>
        <v>-</v>
      </c>
      <c r="AO233" s="82" t="str">
        <f t="shared" si="100"/>
        <v>-</v>
      </c>
      <c r="AP233" s="82" t="str">
        <f t="shared" si="101"/>
        <v>-</v>
      </c>
      <c r="AQ233" s="82" t="str">
        <f t="shared" si="102"/>
        <v>-</v>
      </c>
      <c r="AR233" s="82" t="str">
        <f t="shared" si="103"/>
        <v>-</v>
      </c>
      <c r="AT233" s="82">
        <f t="shared" si="104"/>
        <v>2</v>
      </c>
      <c r="AU233" s="82" t="str">
        <f ca="1">IF(    MAX(OFFSET(AL233,0,0,MATCH("-",AL233:AL$638,0))) = 0,"",
IFERROR(MAX(OFFSET(AL233,0,0,MATCH("-",AL233:AL$638,0))),""))</f>
        <v/>
      </c>
      <c r="AV233" s="82" t="str">
        <f ca="1">IF(    MAX(OFFSET(AM233,0,0,MATCH("-",AM233:AM$638,0))) = 0,"",
IFERROR(MAX(OFFSET(AM233,0,0,MATCH("-",AM233:AM$638,0))),""))</f>
        <v/>
      </c>
      <c r="AW233" s="82" t="str">
        <f ca="1">IF(    MAX(OFFSET(AN233,0,0,MATCH("-",AN233:AN$638,0))) = 0,"",
IFERROR(MAX(OFFSET(AN233,0,0,MATCH("-",AN233:AN$638,0))),""))</f>
        <v/>
      </c>
      <c r="AX233" s="82" t="str">
        <f ca="1">IF(    MAX(OFFSET(AO233,0,0,MATCH("-",AO233:AO$638,0))) = 0,"",
IFERROR(MAX(OFFSET(AO233,0,0,MATCH("-",AO233:AO$638,0))),""))</f>
        <v/>
      </c>
      <c r="AY233" s="82" t="str">
        <f ca="1">IF(    MAX(OFFSET(AP233,0,0,MATCH("-",AP233:AP$638,0))) = 0,"",
IFERROR(MAX(OFFSET(AP233,0,0,MATCH("-",AP233:AP$638,0))),""))</f>
        <v/>
      </c>
      <c r="AZ233" s="82" t="str">
        <f ca="1">IF(    MAX(OFFSET(AQ233,0,0,MATCH("-",AQ233:AQ$638,0))) = 0,"",
IFERROR(MAX(OFFSET(AQ233,0,0,MATCH("-",AQ233:AQ$638,0))),""))</f>
        <v/>
      </c>
      <c r="BA233" s="82" t="str">
        <f ca="1">IF(    MAX(OFFSET(AR233,0,0,MATCH("-",AR233:AR$638,0))) = 0,"",
IFERROR(MAX(OFFSET(AR233,0,0,MATCH("-",AR233:AR$638,0))),""))</f>
        <v/>
      </c>
      <c r="BB233" s="112">
        <f t="shared" ca="1" si="105"/>
        <v>-270</v>
      </c>
      <c r="BC233" s="111" t="str">
        <f t="shared" ca="1" si="106"/>
        <v>Radius</v>
      </c>
      <c r="BD233" s="112">
        <f t="shared" ca="1" si="107"/>
        <v>0</v>
      </c>
      <c r="BE233" s="111">
        <f t="shared" ca="1" si="108"/>
        <v>-150</v>
      </c>
      <c r="BF233" s="113" t="e">
        <f t="shared" ca="1" si="109"/>
        <v>#VALUE!</v>
      </c>
      <c r="BG233" s="113" t="e">
        <f t="shared" ca="1" si="110"/>
        <v>#VALUE!</v>
      </c>
      <c r="BH233" s="112">
        <f t="shared" ca="1" si="111"/>
        <v>2000</v>
      </c>
      <c r="BI233" s="112">
        <f t="shared" ca="1" si="112"/>
        <v>-150</v>
      </c>
      <c r="BJ233" s="157"/>
      <c r="BK233" s="157"/>
      <c r="BL233" s="158" t="str">
        <f>scriv!AM195</f>
        <v/>
      </c>
      <c r="BM233" s="157"/>
      <c r="BN233" s="157" t="str">
        <f t="shared" si="113"/>
        <v>node</v>
      </c>
      <c r="BO233" s="157"/>
      <c r="BP233" s="159">
        <f t="shared" ca="1" si="114"/>
        <v>0</v>
      </c>
      <c r="BQ233" s="159">
        <f t="shared" ca="1" si="115"/>
        <v>0</v>
      </c>
      <c r="BR233" s="159">
        <f t="shared" si="116"/>
        <v>1</v>
      </c>
      <c r="BS233" s="159" t="str">
        <f t="shared" si="117"/>
        <v>symbol</v>
      </c>
      <c r="BT233" s="157" t="str">
        <f ca="1">IF(scriv!V195&lt;&gt;"",scriv!V195,
IF(E233="",IFERROR(VLOOKUP(BL233,$AH$40:$BT$638,39,FALSE),$BT$36),
$BT$37))</f>
        <v>NodeSquare</v>
      </c>
      <c r="BU233" s="166">
        <f t="shared" ca="1" si="118"/>
        <v>2000</v>
      </c>
      <c r="BV233" s="166">
        <f t="shared" ca="1" si="119"/>
        <v>-150</v>
      </c>
      <c r="BW233" s="166">
        <f t="shared" ca="1" si="120"/>
        <v>0</v>
      </c>
      <c r="BX233" s="166">
        <f t="shared" ca="1" si="121"/>
        <v>0</v>
      </c>
      <c r="BY233" s="180" t="str">
        <f t="shared" si="122"/>
        <v/>
      </c>
      <c r="BZ233" s="180" t="str">
        <f t="shared" si="123"/>
        <v/>
      </c>
      <c r="CA233" s="81" t="str">
        <f>IF(scriv!E195&lt;&gt;"",scriv!E195,"")</f>
        <v/>
      </c>
      <c r="CB233" s="82">
        <f t="shared" ref="CB233:CB296" si="135">$CB$36</f>
        <v>0</v>
      </c>
      <c r="CC233" s="82">
        <f t="shared" si="124"/>
        <v>0</v>
      </c>
      <c r="CD233" s="82" t="str">
        <f t="shared" si="125"/>
        <v>-</v>
      </c>
      <c r="CE233" s="82" t="str">
        <f t="shared" si="126"/>
        <v>-</v>
      </c>
      <c r="CF233" s="82" t="str">
        <f t="shared" si="127"/>
        <v>-</v>
      </c>
      <c r="CG233" s="82" t="str">
        <f t="shared" si="128"/>
        <v>-</v>
      </c>
      <c r="CH233" s="82" t="str">
        <f t="shared" si="129"/>
        <v>-</v>
      </c>
      <c r="CI233" s="82" t="str">
        <f t="shared" si="130"/>
        <v>-</v>
      </c>
      <c r="CJ233" s="82" t="str">
        <f t="shared" si="131"/>
        <v>-</v>
      </c>
      <c r="CK233" s="82" t="str">
        <f t="shared" si="132"/>
        <v>-</v>
      </c>
    </row>
    <row r="234" spans="1:89" s="82" customFormat="1" ht="18" customHeight="1">
      <c r="A234" s="81" t="str">
        <f>scriv!AL196</f>
        <v/>
      </c>
      <c r="B234" s="81" t="str">
        <f>IF(scriv!D196&lt;&gt;"",scriv!D196,"")</f>
        <v/>
      </c>
      <c r="C234" s="81" t="str">
        <f>IF( scriv!AP196&lt;&gt;"", IF(D234&lt;&gt;"","connection ","")&amp;scriv!AP196,IF(D234&lt;&gt;"","connection",""))</f>
        <v/>
      </c>
      <c r="D234" s="82" t="str">
        <f>scriv!AN196</f>
        <v/>
      </c>
      <c r="E234" s="82" t="str">
        <f>scriv!AO196</f>
        <v/>
      </c>
      <c r="F234" s="156">
        <f>ROW()</f>
        <v>234</v>
      </c>
      <c r="G234" s="288">
        <f>scriv!AC196</f>
        <v>0</v>
      </c>
      <c r="H234" s="288">
        <f>scriv!AD196</f>
        <v>0</v>
      </c>
      <c r="I234" s="81" t="str">
        <f>IF(scriv!AE196&lt;&gt;"",scriv!AE196,J234)</f>
        <v/>
      </c>
      <c r="J234" s="81" t="str">
        <f>IF(scriv!AF196&lt;&gt;"",scriv!AF196,"")</f>
        <v/>
      </c>
      <c r="K234" s="82" t="str">
        <f>IF(scriv!Y196&lt;&gt;"",scriv!Y196,$K$36)</f>
        <v>none</v>
      </c>
      <c r="L234" s="82">
        <f>IF(scriv!Z196&lt;&gt;"",scriv!Z196,$L$36)</f>
        <v>0</v>
      </c>
      <c r="M234" s="82" t="str">
        <f>IF(scriv!AA196&lt;&gt;"",scriv!AA196,$M$36)</f>
        <v>OpenClose</v>
      </c>
      <c r="N234" s="82">
        <f>IF(scriv!AB196&lt;&gt;"",scriv!AB196,$N$36)</f>
        <v>0</v>
      </c>
      <c r="O234" s="119" t="str">
        <f t="shared" si="134"/>
        <v/>
      </c>
      <c r="P234" s="81" t="str">
        <f>IF(scriv!I196&lt;&gt;"",scriv!I196,"")</f>
        <v/>
      </c>
      <c r="Q234" s="81" t="str">
        <f>IF(scriv!J196&lt;&gt;"",scriv!J196,"")</f>
        <v/>
      </c>
      <c r="R234" s="81">
        <f>IF(scriv!K196&lt;&gt;"",scriv!K196,
IF(I234&lt;&gt;"",1,$R$36))</f>
        <v>1</v>
      </c>
      <c r="S234" s="81" t="str">
        <f>IF(scriv!L196&lt;&gt;"",scriv!L196,
IF(scriv!AF196&lt;&gt;"",$S$36,"none"))</f>
        <v>none</v>
      </c>
      <c r="T234" s="81" t="str">
        <f>IF(scriv!Q196&lt;&gt;"",scriv!Q196,"")</f>
        <v/>
      </c>
      <c r="U234" s="81" t="str">
        <f>IF(scriv!R196&lt;&gt;"",scriv!R196,"")</f>
        <v/>
      </c>
      <c r="V234" s="81" t="str">
        <f>IF(scriv!S196&lt;&gt;"",scriv!S196,"")</f>
        <v/>
      </c>
      <c r="W234" s="81" t="str">
        <f>IF(scriv!T196&lt;&gt;"",scriv!T196,"")</f>
        <v/>
      </c>
      <c r="X234" s="81" t="str">
        <f>IF($E234="",
( IF(scriv!AH196&lt;&gt;"", LEFT( scriv!AH196, FIND(",",scriv!AH196)-1) &amp; "=" &amp; $AH234 &amp; RIGHT( scriv!AH196, LEN(scriv!AH196) + 1 - FIND(",",scriv!AH196)),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IF(scriv!AI196&lt;&gt;"", LEFT( scriv!AI196, FIND(",",scriv!AI196)-1) &amp; "=" &amp; $AH234 &amp; RIGHT( scriv!AI196, LEN(scriv!AI196) + 1 - FIND(",",scriv!AI196)),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IF(scriv!AJ196&lt;&gt;"", LEFT( scriv!AJ196, FIND(",",scriv!AJ196)-1) &amp; "=" &amp; $AH234 &amp; RIGHT( scriv!AJ196, LEN(scriv!AJ196) + 1 - FIND(",",scriv!AJ196)),
  IF($Z$36&lt;&gt;"",LEFT( Z$36, FIND(",",Z$36)-1) &amp; "=" &amp; $AH234 &amp; RIGHT( Z$36, LEN(Z$36) + 1 - FIND(",",Z$36)),""))),
IF(scriv!O196&lt;&gt;"", LEFT( scriv!O196, FIND(",",scriv!O196)-1) &amp; "=" &amp; $AH234 &amp; RIGHT( scriv!O196, LEN(scriv!O196) + 1 - FIND(",",scriv!O196)),
LEFT( Z$37, FIND(",",Z$37)-1) &amp; "=" &amp; $AH234 &amp; RIGHT( Z$37, LEN(Z$37) + 1 - FIND(",",Z$37))))</f>
        <v>drawOpen=,1.2</v>
      </c>
      <c r="AA234" s="81" t="str">
        <f>IF($E234="",
( IF(scriv!AK196&lt;&gt;"", LEFT( scriv!AK196, FIND(",",scriv!AK196)-1) &amp; "=" &amp; $AH234 &amp; RIGHT( scriv!AK196, LEN(scriv!AK196) + 1 - FIND(",",scriv!AK196)),
  IF($AA$36&lt;&gt;"",LEFT( AA$36, FIND(",",AA$36)-1) &amp; "=" &amp; $AH234 &amp; RIGHT( AA$36, LEN(AA$36) + 1 - FIND(",",AA$36)),""))),
IF(scriv!P196&lt;&gt;"", LEFT( scriv!P196, FIND(",",scriv!P196)-1) &amp; "=" &amp; $AH234 &amp; RIGHT( scriv!P196, LEN(scriv!P196) + 1 - FIND(",",scriv!P196)),
LEFT( AA$37, FIND(",",AA$37)-1) &amp; "=" &amp; $AH234 &amp; RIGHT( AA$37, LEN(AA$37) + 1 - FIND(",",AA$37))))</f>
        <v>drawClose=,1.2</v>
      </c>
      <c r="AB234" s="167" t="str">
        <f t="shared" si="133"/>
        <v>noTitle</v>
      </c>
      <c r="AC234" s="167"/>
      <c r="AD234" s="45"/>
      <c r="AE234" s="168"/>
      <c r="AF234" s="169">
        <f>IF(D234="",scriv!B196,"")</f>
        <v>0</v>
      </c>
      <c r="AG234" s="170" t="str">
        <f t="shared" ref="AG234:AG297" si="136">IF(AH234&lt;&gt;"",$AG$36,"")</f>
        <v/>
      </c>
      <c r="AH234" s="169" t="str">
        <f t="shared" ref="AH234:AH297" si="137">A234</f>
        <v/>
      </c>
      <c r="AI234" s="169" t="str">
        <f t="shared" ref="AI234:AI297" si="138">B234</f>
        <v/>
      </c>
      <c r="AJ234" s="86">
        <f>ROUNDDOWN( (LEN(scriv!B196)+1) / 2, 0 )</f>
        <v>0</v>
      </c>
      <c r="AK234" s="82">
        <f t="shared" ref="AK234:AK297" si="139">IF(CC234="","",
IF(CC234="-","-",
IF(ISERROR(LEFT(CC234,FIND(".",CC234)-1)),VALUE(CC234),
(VALUE(LEFT(CC234,FIND(".",CC234)-1))))))</f>
        <v>0</v>
      </c>
      <c r="AL234" s="82" t="str">
        <f t="shared" ref="AL234:AL297" si="140">IF(CD234="","",
IF(CD234="-","-",
IF(ISERROR(LEFT(CD234,FIND(".",CD234)-1)),VALUE(CD234),
(VALUE(LEFT(CD234,FIND(".",CD234)-1))))))</f>
        <v>-</v>
      </c>
      <c r="AM234" s="82" t="str">
        <f t="shared" ref="AM234:AM297" si="141">IF(CE234="","",
IF(CE234="-","-",
IF(ISERROR(LEFT(CE234,FIND(".",CE234)-1)),VALUE(CE234),
(VALUE(LEFT(CE234,FIND(".",CE234)-1))))))</f>
        <v>-</v>
      </c>
      <c r="AN234" s="82" t="str">
        <f t="shared" ref="AN234:AN297" si="142">IF(CF234="","",
IF(CF234="-","-",
IF(ISERROR(LEFT(CF234,FIND(".",CF234)-1)),VALUE(CF234),
(VALUE(LEFT(CF234,FIND(".",CF234)-1))))))</f>
        <v>-</v>
      </c>
      <c r="AO234" s="82" t="str">
        <f t="shared" ref="AO234:AO297" si="143">IF(CG234="","",
IF(CG234="-","-",
IF(ISERROR(LEFT(CG234,FIND(".",CG234)-1)),VALUE(CG234),
(VALUE(LEFT(CG234,FIND(".",CG234)-1))))))</f>
        <v>-</v>
      </c>
      <c r="AP234" s="82" t="str">
        <f t="shared" ref="AP234:AP297" si="144">IF(CH234="","",
IF(CH234="-","-",
IF(ISERROR(LEFT(CH234,FIND(".",CH234)-1)),VALUE(CH234),
(VALUE(LEFT(CH234,FIND(".",CH234)-1))))))</f>
        <v>-</v>
      </c>
      <c r="AQ234" s="82" t="str">
        <f t="shared" ref="AQ234:AQ297" si="145">IF(CI234="","",
IF(CI234="-","-",
IF(ISERROR(LEFT(CI234,FIND(".",CI234)-1)),VALUE(CI234),
(VALUE(LEFT(CI234,FIND(".",CI234)-1))))))</f>
        <v>-</v>
      </c>
      <c r="AR234" s="82" t="str">
        <f t="shared" ref="AR234:AR297" si="146">IF(CJ234="","",
IF(CJ234="-","-",
IF(ISERROR(LEFT(CJ234,FIND(".",CJ234)-1)),VALUE(CJ234),
(VALUE(LEFT(CJ234,FIND(".",CJ234)-1))))))</f>
        <v>-</v>
      </c>
      <c r="AT234" s="82">
        <f t="shared" ref="AT234:AT297" si="147">MAX($AK$40:$AK$140)</f>
        <v>2</v>
      </c>
      <c r="AU234" s="82" t="str">
        <f ca="1">IF(    MAX(OFFSET(AL234,0,0,MATCH("-",AL234:AL$638,0))) = 0,"",
IFERROR(MAX(OFFSET(AL234,0,0,MATCH("-",AL234:AL$638,0))),""))</f>
        <v/>
      </c>
      <c r="AV234" s="82" t="str">
        <f ca="1">IF(    MAX(OFFSET(AM234,0,0,MATCH("-",AM234:AM$638,0))) = 0,"",
IFERROR(MAX(OFFSET(AM234,0,0,MATCH("-",AM234:AM$638,0))),""))</f>
        <v/>
      </c>
      <c r="AW234" s="82" t="str">
        <f ca="1">IF(    MAX(OFFSET(AN234,0,0,MATCH("-",AN234:AN$638,0))) = 0,"",
IFERROR(MAX(OFFSET(AN234,0,0,MATCH("-",AN234:AN$638,0))),""))</f>
        <v/>
      </c>
      <c r="AX234" s="82" t="str">
        <f ca="1">IF(    MAX(OFFSET(AO234,0,0,MATCH("-",AO234:AO$638,0))) = 0,"",
IFERROR(MAX(OFFSET(AO234,0,0,MATCH("-",AO234:AO$638,0))),""))</f>
        <v/>
      </c>
      <c r="AY234" s="82" t="str">
        <f ca="1">IF(    MAX(OFFSET(AP234,0,0,MATCH("-",AP234:AP$638,0))) = 0,"",
IFERROR(MAX(OFFSET(AP234,0,0,MATCH("-",AP234:AP$638,0))),""))</f>
        <v/>
      </c>
      <c r="AZ234" s="82" t="str">
        <f ca="1">IF(    MAX(OFFSET(AQ234,0,0,MATCH("-",AQ234:AQ$638,0))) = 0,"",
IFERROR(MAX(OFFSET(AQ234,0,0,MATCH("-",AQ234:AQ$638,0))),""))</f>
        <v/>
      </c>
      <c r="BA234" s="82" t="str">
        <f ca="1">IF(    MAX(OFFSET(AR234,0,0,MATCH("-",AR234:AR$638,0))) = 0,"",
IFERROR(MAX(OFFSET(AR234,0,0,MATCH("-",AR234:AR$638,0))),""))</f>
        <v/>
      </c>
      <c r="BB234" s="112">
        <f t="shared" ref="BB234:BB297" ca="1" si="148">IF(AT234&lt;&gt;"",$BC$14/AT234*(AK234-1)-($BC$14)/2 + ($BC$14/AT234/2),0) +
IF(AU234&lt;&gt;"",$BC$14/AT234/AU234*(AL234-1)-($BC$14/AT234)/2 + ($BC$14/AT234/AU234/2),0) +
IF(AV234&lt;&gt;"",$BC$14/AT234/AU234/AV234*(AM234-1)-($BC$14/AT234/AU234)/2 + ($BC$14/AT234/AU234/AV234/2),0) +
IF(AW234&lt;&gt;"",$BC$14/AT234/AU234/AV234/AW234*(AN234-1)-($BC$14/AT234/AU234/AV234)/2 + ($BC$14/AT234/AU234/AV234/AW234/2),0) +
IF(AX234&lt;&gt;"",$BC$14/AT234/AU234/AV234/AW234/AX234*(AO234-1)-($BC$14/AT234/AU234/AV234/AW234)/2 + ($BC$14/AT234/AU234/AV234/AW234/AX234/2),0) +
IF(AY234&lt;&gt;"",$BC$14/AT234/AU234/AV234/AW234/AX234/AY234*(AP234-1)-($BC$14/AT234/AU234/AV234/AW234/AX234)/2 + ($BC$14/AT234/AU234/AV234/AW234/AX234/AY234/2),0)</f>
        <v>-270</v>
      </c>
      <c r="BC234" s="111" t="str">
        <f t="shared" ref="BC234:BC297" ca="1" si="149">INDIRECT("BC"&amp;19+AJ234)</f>
        <v>Radius</v>
      </c>
      <c r="BD234" s="112">
        <f t="shared" ref="BD234:BD297" ca="1" si="150">IF(AT234&lt;&gt;"", $BD$20 + (($BF$20/AT234) * (AK234 - 1)) - IF($BH$20=1,(($BF$20 / 2) - ($BF$20/AT234) / 2),0),0)
+IF(AU234&lt;&gt;"", $BD$21 + (($BF$21/AU234) * (AL234 - 1)) - IF($BH$21=1,(($BF$21 / 2) - ($BF$21/AU234) / 2),0),0)
+IF(AV234&lt;&gt;"", $BD$22 + (($BF$22/AV234) * (AM234 - 1)) - IF($BH$22=1,(($BF$22 / 2) - ($BF$22/AV234) / 2),0),0)
+IF(AW234&lt;&gt;"", $BD$23 + (($BF$23/AW234) * (AN234 - 1)) - IF($BH$23=1,(($BF$23 / 2) - ($BF$23/AW234) / 2),0),0)
+IF(AX234&lt;&gt;"", $BD$24 + (($BF$24/AX234) * (AO234 - 1)) - IF($BH$24=1,(($BF$24 / 2) - ($BF$24/AX234) / 2),0),0)
+IF(AY234&lt;&gt;"", $BD$25 + (($BF$25/AY234) * (AP234 - 1)) - IF($BH$25=1,(($BF$25 / 2) - ($BF$25/AY234) / 2),0),0)
+IF(AZ234&lt;&gt;"", $BD$26 + (($BF$26/AZ234) * (AQ234 - 1)) - IF($BH$26=1,(($BF$26 / 2) - ($BF$26/AZ234) / 2),0),0)
+IF(BA234&lt;&gt;"", $BD$27 + (($BF$27/BA234) * (AR234 - 1)) - IF($BH$27=1,(($BF$27 / 2) - ($BF$27/BA234) / 2),0),0)</f>
        <v>0</v>
      </c>
      <c r="BE234" s="111">
        <f t="shared" ref="BE234:BE297" ca="1" si="151">IF(AT234&lt;&gt;"", $BE$20 + (($BG$20/AT234) * (AK234 - 1)) - IF($BI$20=1,(($BG$20 / 2) - ($BG$20/AT234) / 2),0),0)
+IF(AU234&lt;&gt;"", $BE$21 + (($BG$21/AU234) * (AL234 - 1)) - IF($BI$21=1,(($BG$21 / 2) - ($BG$21/AU234) / 2),0),0)
+IF(AV234&lt;&gt;"", $BE$22 + (($BG$22/AV234) * (AM234 - 1)) - IF($BI$22=1,(($BG$22 / 2) - ($BG$22/AV234) / 2),0),0)
+IF(AW234&lt;&gt;"", $BE$23 + (($BG$23/AW234) * (AN234 - 1)) - IF($BI$23=1,(($BG$23 / 2) - ($BG$23/AW234) / 2),0),0)
+IF(AX234&lt;&gt;"", $BE$24 + (($BG$24/AX234) * (AO234 - 1)) - IF($BI$24=1,(($BG$24 / 2) - ($BG$24/AX234) / 2),0),0)
+IF(AY234&lt;&gt;"", $BE$25 + (($BG$25/AY234) * (AP234 - 1)) - IF($BI$25=1,(($BG$25 / 2) - ($BG$25/AY234) / 2),0),0)
+IF(AZ234&lt;&gt;"", $BE$26 + (($BG$26/AZ234) * (AQ234 - 1)) - IF($BI$26=1,(($BG$26 / 2) - ($BG$26/AZ234) / 2),0),0)
+IF(BA234&lt;&gt;"", $BE$27 + (($BG$27/BA234) * (AR234 - 1)) - IF($BI$27=1,(($BG$27 / 2) - ($BG$27/BA234) / 2),0),0)</f>
        <v>-150</v>
      </c>
      <c r="BF234" s="113" t="e">
        <f t="shared" ref="BF234:BF297" ca="1" si="152">ROUND(BC234*COS(RADIANS(BB234+$BC$13)),2)+$BD$12</f>
        <v>#VALUE!</v>
      </c>
      <c r="BG234" s="113" t="e">
        <f t="shared" ref="BG234:BG297" ca="1" si="153">ROUND(BC234*SIN(RADIANS(BB234+$BC$13)),2)+$BE$12</f>
        <v>#VALUE!</v>
      </c>
      <c r="BH234" s="112">
        <f t="shared" ref="BH234:BH297" ca="1" si="154">BD234+$BD$12</f>
        <v>2000</v>
      </c>
      <c r="BI234" s="112">
        <f t="shared" ref="BI234:BI297" ca="1" si="155">BE234+$BE$12</f>
        <v>-150</v>
      </c>
      <c r="BJ234" s="157"/>
      <c r="BK234" s="157"/>
      <c r="BL234" s="158" t="str">
        <f>scriv!AM196</f>
        <v/>
      </c>
      <c r="BM234" s="157"/>
      <c r="BN234" s="157" t="str">
        <f t="shared" ref="BN234:BN297" si="156">IF(D234="",$BN$36,"link")</f>
        <v>node</v>
      </c>
      <c r="BO234" s="157"/>
      <c r="BP234" s="159">
        <f t="shared" ref="BP234:BP297" ca="1" si="157">IF(AJ234&gt;0,INDIRECT("BP"&amp;19+AJ234),0)</f>
        <v>0</v>
      </c>
      <c r="BQ234" s="159">
        <f t="shared" ref="BQ234:BQ297" ca="1" si="158">IF(AJ234&gt;0,INDIRECT("BQ"&amp;19+AJ234),0)</f>
        <v>0</v>
      </c>
      <c r="BR234" s="159">
        <f t="shared" ref="BR234:BR297" si="159">$BR$36</f>
        <v>1</v>
      </c>
      <c r="BS234" s="159" t="str">
        <f t="shared" ref="BS234:BS297" si="160">$BS$36</f>
        <v>symbol</v>
      </c>
      <c r="BT234" s="157" t="str">
        <f ca="1">IF(scriv!V196&lt;&gt;"",scriv!V196,
IF(E234="",IFERROR(VLOOKUP(BL234,$AH$40:$BT$638,39,FALSE),$BT$36),
$BT$37))</f>
        <v>NodeSquare</v>
      </c>
      <c r="BU234" s="166">
        <f t="shared" ref="BU234:BU297" ca="1" si="161">IF(BN234&lt;&gt;"link",
IF($BE$10=0, ROUND(BF234,2),ROUND(BH234,2)),
IFERROR(VLOOKUP(BY234,$AH$40:$BQ$638,35,FALSE),1) )</f>
        <v>2000</v>
      </c>
      <c r="BV234" s="166">
        <f t="shared" ref="BV234:BV297" ca="1" si="162">IF(BN234&lt;&gt;"link",
IF($BE$10=0, ROUND(BG234,2),ROUND(BI234,2)),
IFERROR(VLOOKUP(BY234,$AH$40:$BQ$638,36,FALSE),1) )</f>
        <v>-150</v>
      </c>
      <c r="BW234" s="166">
        <f t="shared" ref="BW234:BW297" ca="1" si="163">IFERROR(VLOOKUP(BZ234,$AH$40:$BQ$638,35,FALSE),0)</f>
        <v>0</v>
      </c>
      <c r="BX234" s="166">
        <f t="shared" ref="BX234:BX297" ca="1" si="164">IFERROR(VLOOKUP(BZ234,$AH$40:$BQ$638,36,FALSE),0)</f>
        <v>0</v>
      </c>
      <c r="BY234" s="180" t="str">
        <f t="shared" ref="BY234:BY297" si="165">D234</f>
        <v/>
      </c>
      <c r="BZ234" s="180" t="str">
        <f t="shared" ref="BZ234:BZ297" si="166">E234</f>
        <v/>
      </c>
      <c r="CA234" s="81" t="str">
        <f>IF(scriv!E196&lt;&gt;"",scriv!E196,"")</f>
        <v/>
      </c>
      <c r="CB234" s="82">
        <f t="shared" si="135"/>
        <v>0</v>
      </c>
      <c r="CC234" s="82">
        <f t="shared" ref="CC234:CC297" si="167">AF234</f>
        <v>0</v>
      </c>
      <c r="CD234" s="82" t="str">
        <f t="shared" ref="CD234:CD297" si="168">IF(CC234="","",
IF(ISERROR(RIGHT(CC234,LEN(CC234)-FIND(".",CC234))),"-",
RIGHT(CC234,LEN(CC234)-FIND(".",CC234))))</f>
        <v>-</v>
      </c>
      <c r="CE234" s="82" t="str">
        <f t="shared" ref="CE234:CE297" si="169">IF(CD234="","",
IF(ISERROR(RIGHT(CD234,LEN(CD234)-FIND(".",CD234))),"-",
RIGHT(CD234,LEN(CD234)-FIND(".",CD234))))</f>
        <v>-</v>
      </c>
      <c r="CF234" s="82" t="str">
        <f t="shared" ref="CF234:CF297" si="170">IF(CE234="","",
IF(ISERROR(RIGHT(CE234,LEN(CE234)-FIND(".",CE234))),"-",
RIGHT(CE234,LEN(CE234)-FIND(".",CE234))))</f>
        <v>-</v>
      </c>
      <c r="CG234" s="82" t="str">
        <f t="shared" ref="CG234:CG297" si="171">IF(CF234="","",
IF(ISERROR(RIGHT(CF234,LEN(CF234)-FIND(".",CF234))),"-",
RIGHT(CF234,LEN(CF234)-FIND(".",CF234))))</f>
        <v>-</v>
      </c>
      <c r="CH234" s="82" t="str">
        <f t="shared" ref="CH234:CH297" si="172">IF(CG234="","",
IF(ISERROR(RIGHT(CG234,LEN(CG234)-FIND(".",CG234))),"-",
RIGHT(CG234,LEN(CG234)-FIND(".",CG234))))</f>
        <v>-</v>
      </c>
      <c r="CI234" s="82" t="str">
        <f t="shared" ref="CI234:CI297" si="173">IF(CH234="","",
IF(ISERROR(RIGHT(CH234,LEN(CH234)-FIND(".",CH234))),"-",
RIGHT(CH234,LEN(CH234)-FIND(".",CH234))))</f>
        <v>-</v>
      </c>
      <c r="CJ234" s="82" t="str">
        <f t="shared" ref="CJ234:CJ297" si="174">IF(CI234="","",
IF(ISERROR(RIGHT(CI234,LEN(CI234)-FIND(".",CI234))),"-",
RIGHT(CI234,LEN(CI234)-FIND(".",CI234))))</f>
        <v>-</v>
      </c>
      <c r="CK234" s="82" t="str">
        <f t="shared" ref="CK234:CK297" si="175">IF(CJ234="","",
IF(ISERROR(RIGHT(CJ234,LEN(CJ234)-FIND(".",CJ234))),"-",
RIGHT(CJ234,LEN(CJ234)-FIND(".",CJ234))))</f>
        <v>-</v>
      </c>
    </row>
    <row r="235" spans="1:89" s="82" customFormat="1" ht="18" customHeight="1">
      <c r="A235" s="81" t="str">
        <f>scriv!AL197</f>
        <v/>
      </c>
      <c r="B235" s="81" t="str">
        <f>IF(scriv!D197&lt;&gt;"",scriv!D197,"")</f>
        <v/>
      </c>
      <c r="C235" s="81" t="str">
        <f>IF( scriv!AP197&lt;&gt;"", IF(D235&lt;&gt;"","connection ","")&amp;scriv!AP197,IF(D235&lt;&gt;"","connection",""))</f>
        <v/>
      </c>
      <c r="D235" s="82" t="str">
        <f>scriv!AN197</f>
        <v/>
      </c>
      <c r="E235" s="82" t="str">
        <f>scriv!AO197</f>
        <v/>
      </c>
      <c r="F235" s="156">
        <f>ROW()</f>
        <v>235</v>
      </c>
      <c r="G235" s="288">
        <f>scriv!AC197</f>
        <v>0</v>
      </c>
      <c r="H235" s="288">
        <f>scriv!AD197</f>
        <v>0</v>
      </c>
      <c r="I235" s="81" t="str">
        <f>IF(scriv!AE197&lt;&gt;"",scriv!AE197,J235)</f>
        <v/>
      </c>
      <c r="J235" s="81" t="str">
        <f>IF(scriv!AF197&lt;&gt;"",scriv!AF197,"")</f>
        <v/>
      </c>
      <c r="K235" s="82" t="str">
        <f>IF(scriv!Y197&lt;&gt;"",scriv!Y197,$K$36)</f>
        <v>none</v>
      </c>
      <c r="L235" s="82">
        <f>IF(scriv!Z197&lt;&gt;"",scriv!Z197,$L$36)</f>
        <v>0</v>
      </c>
      <c r="M235" s="82" t="str">
        <f>IF(scriv!AA197&lt;&gt;"",scriv!AA197,$M$36)</f>
        <v>OpenClose</v>
      </c>
      <c r="N235" s="82">
        <f>IF(scriv!AB197&lt;&gt;"",scriv!AB197,$N$36)</f>
        <v>0</v>
      </c>
      <c r="O235" s="119" t="str">
        <f t="shared" si="134"/>
        <v/>
      </c>
      <c r="P235" s="81" t="str">
        <f>IF(scriv!I197&lt;&gt;"",scriv!I197,"")</f>
        <v/>
      </c>
      <c r="Q235" s="81" t="str">
        <f>IF(scriv!J197&lt;&gt;"",scriv!J197,"")</f>
        <v/>
      </c>
      <c r="R235" s="81">
        <f>IF(scriv!K197&lt;&gt;"",scriv!K197,
IF(I235&lt;&gt;"",1,$R$36))</f>
        <v>1</v>
      </c>
      <c r="S235" s="81" t="str">
        <f>IF(scriv!L197&lt;&gt;"",scriv!L197,
IF(scriv!AF197&lt;&gt;"",$S$36,"none"))</f>
        <v>none</v>
      </c>
      <c r="T235" s="81" t="str">
        <f>IF(scriv!Q197&lt;&gt;"",scriv!Q197,"")</f>
        <v/>
      </c>
      <c r="U235" s="81" t="str">
        <f>IF(scriv!R197&lt;&gt;"",scriv!R197,"")</f>
        <v/>
      </c>
      <c r="V235" s="81" t="str">
        <f>IF(scriv!S197&lt;&gt;"",scriv!S197,"")</f>
        <v/>
      </c>
      <c r="W235" s="81" t="str">
        <f>IF(scriv!T197&lt;&gt;"",scriv!T197,"")</f>
        <v/>
      </c>
      <c r="X235" s="81" t="str">
        <f>IF($E235="",
( IF(scriv!AH197&lt;&gt;"", LEFT( scriv!AH197, FIND(",",scriv!AH197)-1) &amp; "=" &amp; $AH235 &amp; RIGHT( scriv!AH197, LEN(scriv!AH197) + 1 - FIND(",",scriv!AH197)),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IF(scriv!AI197&lt;&gt;"", LEFT( scriv!AI197, FIND(",",scriv!AI197)-1) &amp; "=" &amp; $AH235 &amp; RIGHT( scriv!AI197, LEN(scriv!AI197) + 1 - FIND(",",scriv!AI197)),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IF(scriv!AJ197&lt;&gt;"", LEFT( scriv!AJ197, FIND(",",scriv!AJ197)-1) &amp; "=" &amp; $AH235 &amp; RIGHT( scriv!AJ197, LEN(scriv!AJ197) + 1 - FIND(",",scriv!AJ197)),
  IF($Z$36&lt;&gt;"",LEFT( Z$36, FIND(",",Z$36)-1) &amp; "=" &amp; $AH235 &amp; RIGHT( Z$36, LEN(Z$36) + 1 - FIND(",",Z$36)),""))),
IF(scriv!O197&lt;&gt;"", LEFT( scriv!O197, FIND(",",scriv!O197)-1) &amp; "=" &amp; $AH235 &amp; RIGHT( scriv!O197, LEN(scriv!O197) + 1 - FIND(",",scriv!O197)),
LEFT( Z$37, FIND(",",Z$37)-1) &amp; "=" &amp; $AH235 &amp; RIGHT( Z$37, LEN(Z$37) + 1 - FIND(",",Z$37))))</f>
        <v>drawOpen=,1.2</v>
      </c>
      <c r="AA235" s="81" t="str">
        <f>IF($E235="",
( IF(scriv!AK197&lt;&gt;"", LEFT( scriv!AK197, FIND(",",scriv!AK197)-1) &amp; "=" &amp; $AH235 &amp; RIGHT( scriv!AK197, LEN(scriv!AK197) + 1 - FIND(",",scriv!AK197)),
  IF($AA$36&lt;&gt;"",LEFT( AA$36, FIND(",",AA$36)-1) &amp; "=" &amp; $AH235 &amp; RIGHT( AA$36, LEN(AA$36) + 1 - FIND(",",AA$36)),""))),
IF(scriv!P197&lt;&gt;"", LEFT( scriv!P197, FIND(",",scriv!P197)-1) &amp; "=" &amp; $AH235 &amp; RIGHT( scriv!P197, LEN(scriv!P197) + 1 - FIND(",",scriv!P197)),
LEFT( AA$37, FIND(",",AA$37)-1) &amp; "=" &amp; $AH235 &amp; RIGHT( AA$37, LEN(AA$37) + 1 - FIND(",",AA$37))))</f>
        <v>drawClose=,1.2</v>
      </c>
      <c r="AB235" s="167" t="str">
        <f t="shared" si="133"/>
        <v>noTitle</v>
      </c>
      <c r="AC235" s="167"/>
      <c r="AD235" s="45"/>
      <c r="AE235" s="168"/>
      <c r="AF235" s="169">
        <f>IF(D235="",scriv!B197,"")</f>
        <v>0</v>
      </c>
      <c r="AG235" s="170" t="str">
        <f t="shared" si="136"/>
        <v/>
      </c>
      <c r="AH235" s="169" t="str">
        <f t="shared" si="137"/>
        <v/>
      </c>
      <c r="AI235" s="169" t="str">
        <f t="shared" si="138"/>
        <v/>
      </c>
      <c r="AJ235" s="86">
        <f>ROUNDDOWN( (LEN(scriv!B197)+1) / 2, 0 )</f>
        <v>0</v>
      </c>
      <c r="AK235" s="82">
        <f t="shared" si="139"/>
        <v>0</v>
      </c>
      <c r="AL235" s="82" t="str">
        <f t="shared" si="140"/>
        <v>-</v>
      </c>
      <c r="AM235" s="82" t="str">
        <f t="shared" si="141"/>
        <v>-</v>
      </c>
      <c r="AN235" s="82" t="str">
        <f t="shared" si="142"/>
        <v>-</v>
      </c>
      <c r="AO235" s="82" t="str">
        <f t="shared" si="143"/>
        <v>-</v>
      </c>
      <c r="AP235" s="82" t="str">
        <f t="shared" si="144"/>
        <v>-</v>
      </c>
      <c r="AQ235" s="82" t="str">
        <f t="shared" si="145"/>
        <v>-</v>
      </c>
      <c r="AR235" s="82" t="str">
        <f t="shared" si="146"/>
        <v>-</v>
      </c>
      <c r="AT235" s="82">
        <f t="shared" si="147"/>
        <v>2</v>
      </c>
      <c r="AU235" s="82" t="str">
        <f ca="1">IF(    MAX(OFFSET(AL235,0,0,MATCH("-",AL235:AL$638,0))) = 0,"",
IFERROR(MAX(OFFSET(AL235,0,0,MATCH("-",AL235:AL$638,0))),""))</f>
        <v/>
      </c>
      <c r="AV235" s="82" t="str">
        <f ca="1">IF(    MAX(OFFSET(AM235,0,0,MATCH("-",AM235:AM$638,0))) = 0,"",
IFERROR(MAX(OFFSET(AM235,0,0,MATCH("-",AM235:AM$638,0))),""))</f>
        <v/>
      </c>
      <c r="AW235" s="82" t="str">
        <f ca="1">IF(    MAX(OFFSET(AN235,0,0,MATCH("-",AN235:AN$638,0))) = 0,"",
IFERROR(MAX(OFFSET(AN235,0,0,MATCH("-",AN235:AN$638,0))),""))</f>
        <v/>
      </c>
      <c r="AX235" s="82" t="str">
        <f ca="1">IF(    MAX(OFFSET(AO235,0,0,MATCH("-",AO235:AO$638,0))) = 0,"",
IFERROR(MAX(OFFSET(AO235,0,0,MATCH("-",AO235:AO$638,0))),""))</f>
        <v/>
      </c>
      <c r="AY235" s="82" t="str">
        <f ca="1">IF(    MAX(OFFSET(AP235,0,0,MATCH("-",AP235:AP$638,0))) = 0,"",
IFERROR(MAX(OFFSET(AP235,0,0,MATCH("-",AP235:AP$638,0))),""))</f>
        <v/>
      </c>
      <c r="AZ235" s="82" t="str">
        <f ca="1">IF(    MAX(OFFSET(AQ235,0,0,MATCH("-",AQ235:AQ$638,0))) = 0,"",
IFERROR(MAX(OFFSET(AQ235,0,0,MATCH("-",AQ235:AQ$638,0))),""))</f>
        <v/>
      </c>
      <c r="BA235" s="82" t="str">
        <f ca="1">IF(    MAX(OFFSET(AR235,0,0,MATCH("-",AR235:AR$638,0))) = 0,"",
IFERROR(MAX(OFFSET(AR235,0,0,MATCH("-",AR235:AR$638,0))),""))</f>
        <v/>
      </c>
      <c r="BB235" s="112">
        <f t="shared" ca="1" si="148"/>
        <v>-270</v>
      </c>
      <c r="BC235" s="111" t="str">
        <f t="shared" ca="1" si="149"/>
        <v>Radius</v>
      </c>
      <c r="BD235" s="112">
        <f t="shared" ca="1" si="150"/>
        <v>0</v>
      </c>
      <c r="BE235" s="111">
        <f t="shared" ca="1" si="151"/>
        <v>-150</v>
      </c>
      <c r="BF235" s="113" t="e">
        <f t="shared" ca="1" si="152"/>
        <v>#VALUE!</v>
      </c>
      <c r="BG235" s="113" t="e">
        <f t="shared" ca="1" si="153"/>
        <v>#VALUE!</v>
      </c>
      <c r="BH235" s="112">
        <f t="shared" ca="1" si="154"/>
        <v>2000</v>
      </c>
      <c r="BI235" s="112">
        <f t="shared" ca="1" si="155"/>
        <v>-150</v>
      </c>
      <c r="BJ235" s="157"/>
      <c r="BK235" s="157"/>
      <c r="BL235" s="158" t="str">
        <f>scriv!AM197</f>
        <v/>
      </c>
      <c r="BM235" s="157"/>
      <c r="BN235" s="157" t="str">
        <f t="shared" si="156"/>
        <v>node</v>
      </c>
      <c r="BO235" s="157"/>
      <c r="BP235" s="159">
        <f t="shared" ca="1" si="157"/>
        <v>0</v>
      </c>
      <c r="BQ235" s="159">
        <f t="shared" ca="1" si="158"/>
        <v>0</v>
      </c>
      <c r="BR235" s="159">
        <f t="shared" si="159"/>
        <v>1</v>
      </c>
      <c r="BS235" s="159" t="str">
        <f t="shared" si="160"/>
        <v>symbol</v>
      </c>
      <c r="BT235" s="157" t="str">
        <f ca="1">IF(scriv!V197&lt;&gt;"",scriv!V197,
IF(E235="",IFERROR(VLOOKUP(BL235,$AH$40:$BT$638,39,FALSE),$BT$36),
$BT$37))</f>
        <v>NodeSquare</v>
      </c>
      <c r="BU235" s="166">
        <f t="shared" ca="1" si="161"/>
        <v>2000</v>
      </c>
      <c r="BV235" s="166">
        <f t="shared" ca="1" si="162"/>
        <v>-150</v>
      </c>
      <c r="BW235" s="166">
        <f t="shared" ca="1" si="163"/>
        <v>0</v>
      </c>
      <c r="BX235" s="166">
        <f t="shared" ca="1" si="164"/>
        <v>0</v>
      </c>
      <c r="BY235" s="180" t="str">
        <f t="shared" si="165"/>
        <v/>
      </c>
      <c r="BZ235" s="180" t="str">
        <f t="shared" si="166"/>
        <v/>
      </c>
      <c r="CA235" s="81" t="str">
        <f>IF(scriv!E197&lt;&gt;"",scriv!E197,"")</f>
        <v/>
      </c>
      <c r="CB235" s="82">
        <f t="shared" si="135"/>
        <v>0</v>
      </c>
      <c r="CC235" s="82">
        <f t="shared" si="167"/>
        <v>0</v>
      </c>
      <c r="CD235" s="82" t="str">
        <f t="shared" si="168"/>
        <v>-</v>
      </c>
      <c r="CE235" s="82" t="str">
        <f t="shared" si="169"/>
        <v>-</v>
      </c>
      <c r="CF235" s="82" t="str">
        <f t="shared" si="170"/>
        <v>-</v>
      </c>
      <c r="CG235" s="82" t="str">
        <f t="shared" si="171"/>
        <v>-</v>
      </c>
      <c r="CH235" s="82" t="str">
        <f t="shared" si="172"/>
        <v>-</v>
      </c>
      <c r="CI235" s="82" t="str">
        <f t="shared" si="173"/>
        <v>-</v>
      </c>
      <c r="CJ235" s="82" t="str">
        <f t="shared" si="174"/>
        <v>-</v>
      </c>
      <c r="CK235" s="82" t="str">
        <f t="shared" si="175"/>
        <v>-</v>
      </c>
    </row>
    <row r="236" spans="1:89" s="82" customFormat="1" ht="18" customHeight="1">
      <c r="A236" s="81" t="str">
        <f>scriv!AL198</f>
        <v/>
      </c>
      <c r="B236" s="81" t="str">
        <f>IF(scriv!D198&lt;&gt;"",scriv!D198,"")</f>
        <v/>
      </c>
      <c r="C236" s="81" t="str">
        <f>IF( scriv!AP198&lt;&gt;"", IF(D236&lt;&gt;"","connection ","")&amp;scriv!AP198,IF(D236&lt;&gt;"","connection",""))</f>
        <v/>
      </c>
      <c r="D236" s="82" t="str">
        <f>scriv!AN198</f>
        <v/>
      </c>
      <c r="E236" s="82" t="str">
        <f>scriv!AO198</f>
        <v/>
      </c>
      <c r="F236" s="156">
        <f>ROW()</f>
        <v>236</v>
      </c>
      <c r="G236" s="288">
        <f>scriv!AC198</f>
        <v>0</v>
      </c>
      <c r="H236" s="288">
        <f>scriv!AD198</f>
        <v>0</v>
      </c>
      <c r="I236" s="81" t="str">
        <f>IF(scriv!AE198&lt;&gt;"",scriv!AE198,J236)</f>
        <v/>
      </c>
      <c r="J236" s="81" t="str">
        <f>IF(scriv!AF198&lt;&gt;"",scriv!AF198,"")</f>
        <v/>
      </c>
      <c r="K236" s="82" t="str">
        <f>IF(scriv!Y198&lt;&gt;"",scriv!Y198,$K$36)</f>
        <v>none</v>
      </c>
      <c r="L236" s="82">
        <f>IF(scriv!Z198&lt;&gt;"",scriv!Z198,$L$36)</f>
        <v>0</v>
      </c>
      <c r="M236" s="82" t="str">
        <f>IF(scriv!AA198&lt;&gt;"",scriv!AA198,$M$36)</f>
        <v>OpenClose</v>
      </c>
      <c r="N236" s="82">
        <f>IF(scriv!AB198&lt;&gt;"",scriv!AB198,$N$36)</f>
        <v>0</v>
      </c>
      <c r="O236" s="119" t="str">
        <f t="shared" si="134"/>
        <v/>
      </c>
      <c r="P236" s="81" t="str">
        <f>IF(scriv!I198&lt;&gt;"",scriv!I198,"")</f>
        <v/>
      </c>
      <c r="Q236" s="81" t="str">
        <f>IF(scriv!J198&lt;&gt;"",scriv!J198,"")</f>
        <v/>
      </c>
      <c r="R236" s="81">
        <f>IF(scriv!K198&lt;&gt;"",scriv!K198,
IF(I236&lt;&gt;"",1,$R$36))</f>
        <v>1</v>
      </c>
      <c r="S236" s="81" t="str">
        <f>IF(scriv!L198&lt;&gt;"",scriv!L198,
IF(scriv!AF198&lt;&gt;"",$S$36,"none"))</f>
        <v>none</v>
      </c>
      <c r="T236" s="81" t="str">
        <f>IF(scriv!Q198&lt;&gt;"",scriv!Q198,"")</f>
        <v/>
      </c>
      <c r="U236" s="81" t="str">
        <f>IF(scriv!R198&lt;&gt;"",scriv!R198,"")</f>
        <v/>
      </c>
      <c r="V236" s="81" t="str">
        <f>IF(scriv!S198&lt;&gt;"",scriv!S198,"")</f>
        <v/>
      </c>
      <c r="W236" s="81" t="str">
        <f>IF(scriv!T198&lt;&gt;"",scriv!T198,"")</f>
        <v/>
      </c>
      <c r="X236" s="81" t="str">
        <f>IF($E236="",
( IF(scriv!AH198&lt;&gt;"", LEFT( scriv!AH198, FIND(",",scriv!AH198)-1) &amp; "=" &amp; $AH236 &amp; RIGHT( scriv!AH198, LEN(scriv!AH198) + 1 - FIND(",",scriv!AH198)),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IF(scriv!AI198&lt;&gt;"", LEFT( scriv!AI198, FIND(",",scriv!AI198)-1) &amp; "=" &amp; $AH236 &amp; RIGHT( scriv!AI198, LEN(scriv!AI198) + 1 - FIND(",",scriv!AI198)),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IF(scriv!AJ198&lt;&gt;"", LEFT( scriv!AJ198, FIND(",",scriv!AJ198)-1) &amp; "=" &amp; $AH236 &amp; RIGHT( scriv!AJ198, LEN(scriv!AJ198) + 1 - FIND(",",scriv!AJ198)),
  IF($Z$36&lt;&gt;"",LEFT( Z$36, FIND(",",Z$36)-1) &amp; "=" &amp; $AH236 &amp; RIGHT( Z$36, LEN(Z$36) + 1 - FIND(",",Z$36)),""))),
IF(scriv!O198&lt;&gt;"", LEFT( scriv!O198, FIND(",",scriv!O198)-1) &amp; "=" &amp; $AH236 &amp; RIGHT( scriv!O198, LEN(scriv!O198) + 1 - FIND(",",scriv!O198)),
LEFT( Z$37, FIND(",",Z$37)-1) &amp; "=" &amp; $AH236 &amp; RIGHT( Z$37, LEN(Z$37) + 1 - FIND(",",Z$37))))</f>
        <v>drawOpen=,1.2</v>
      </c>
      <c r="AA236" s="81" t="str">
        <f>IF($E236="",
( IF(scriv!AK198&lt;&gt;"", LEFT( scriv!AK198, FIND(",",scriv!AK198)-1) &amp; "=" &amp; $AH236 &amp; RIGHT( scriv!AK198, LEN(scriv!AK198) + 1 - FIND(",",scriv!AK198)),
  IF($AA$36&lt;&gt;"",LEFT( AA$36, FIND(",",AA$36)-1) &amp; "=" &amp; $AH236 &amp; RIGHT( AA$36, LEN(AA$36) + 1 - FIND(",",AA$36)),""))),
IF(scriv!P198&lt;&gt;"", LEFT( scriv!P198, FIND(",",scriv!P198)-1) &amp; "=" &amp; $AH236 &amp; RIGHT( scriv!P198, LEN(scriv!P198) + 1 - FIND(",",scriv!P198)),
LEFT( AA$37, FIND(",",AA$37)-1) &amp; "=" &amp; $AH236 &amp; RIGHT( AA$37, LEN(AA$37) + 1 - FIND(",",AA$37))))</f>
        <v>drawClose=,1.2</v>
      </c>
      <c r="AB236" s="167" t="str">
        <f t="shared" si="133"/>
        <v>noTitle</v>
      </c>
      <c r="AC236" s="167"/>
      <c r="AD236" s="45"/>
      <c r="AE236" s="168"/>
      <c r="AF236" s="169">
        <f>IF(D236="",scriv!B198,"")</f>
        <v>0</v>
      </c>
      <c r="AG236" s="170" t="str">
        <f t="shared" si="136"/>
        <v/>
      </c>
      <c r="AH236" s="169" t="str">
        <f t="shared" si="137"/>
        <v/>
      </c>
      <c r="AI236" s="169" t="str">
        <f t="shared" si="138"/>
        <v/>
      </c>
      <c r="AJ236" s="86">
        <f>ROUNDDOWN( (LEN(scriv!B198)+1) / 2, 0 )</f>
        <v>0</v>
      </c>
      <c r="AK236" s="82">
        <f t="shared" si="139"/>
        <v>0</v>
      </c>
      <c r="AL236" s="82" t="str">
        <f t="shared" si="140"/>
        <v>-</v>
      </c>
      <c r="AM236" s="82" t="str">
        <f t="shared" si="141"/>
        <v>-</v>
      </c>
      <c r="AN236" s="82" t="str">
        <f t="shared" si="142"/>
        <v>-</v>
      </c>
      <c r="AO236" s="82" t="str">
        <f t="shared" si="143"/>
        <v>-</v>
      </c>
      <c r="AP236" s="82" t="str">
        <f t="shared" si="144"/>
        <v>-</v>
      </c>
      <c r="AQ236" s="82" t="str">
        <f t="shared" si="145"/>
        <v>-</v>
      </c>
      <c r="AR236" s="82" t="str">
        <f t="shared" si="146"/>
        <v>-</v>
      </c>
      <c r="AT236" s="82">
        <f t="shared" si="147"/>
        <v>2</v>
      </c>
      <c r="AU236" s="82" t="str">
        <f ca="1">IF(    MAX(OFFSET(AL236,0,0,MATCH("-",AL236:AL$638,0))) = 0,"",
IFERROR(MAX(OFFSET(AL236,0,0,MATCH("-",AL236:AL$638,0))),""))</f>
        <v/>
      </c>
      <c r="AV236" s="82" t="str">
        <f ca="1">IF(    MAX(OFFSET(AM236,0,0,MATCH("-",AM236:AM$638,0))) = 0,"",
IFERROR(MAX(OFFSET(AM236,0,0,MATCH("-",AM236:AM$638,0))),""))</f>
        <v/>
      </c>
      <c r="AW236" s="82" t="str">
        <f ca="1">IF(    MAX(OFFSET(AN236,0,0,MATCH("-",AN236:AN$638,0))) = 0,"",
IFERROR(MAX(OFFSET(AN236,0,0,MATCH("-",AN236:AN$638,0))),""))</f>
        <v/>
      </c>
      <c r="AX236" s="82" t="str">
        <f ca="1">IF(    MAX(OFFSET(AO236,0,0,MATCH("-",AO236:AO$638,0))) = 0,"",
IFERROR(MAX(OFFSET(AO236,0,0,MATCH("-",AO236:AO$638,0))),""))</f>
        <v/>
      </c>
      <c r="AY236" s="82" t="str">
        <f ca="1">IF(    MAX(OFFSET(AP236,0,0,MATCH("-",AP236:AP$638,0))) = 0,"",
IFERROR(MAX(OFFSET(AP236,0,0,MATCH("-",AP236:AP$638,0))),""))</f>
        <v/>
      </c>
      <c r="AZ236" s="82" t="str">
        <f ca="1">IF(    MAX(OFFSET(AQ236,0,0,MATCH("-",AQ236:AQ$638,0))) = 0,"",
IFERROR(MAX(OFFSET(AQ236,0,0,MATCH("-",AQ236:AQ$638,0))),""))</f>
        <v/>
      </c>
      <c r="BA236" s="82" t="str">
        <f ca="1">IF(    MAX(OFFSET(AR236,0,0,MATCH("-",AR236:AR$638,0))) = 0,"",
IFERROR(MAX(OFFSET(AR236,0,0,MATCH("-",AR236:AR$638,0))),""))</f>
        <v/>
      </c>
      <c r="BB236" s="112">
        <f t="shared" ca="1" si="148"/>
        <v>-270</v>
      </c>
      <c r="BC236" s="111" t="str">
        <f t="shared" ca="1" si="149"/>
        <v>Radius</v>
      </c>
      <c r="BD236" s="112">
        <f t="shared" ca="1" si="150"/>
        <v>0</v>
      </c>
      <c r="BE236" s="111">
        <f t="shared" ca="1" si="151"/>
        <v>-150</v>
      </c>
      <c r="BF236" s="113" t="e">
        <f t="shared" ca="1" si="152"/>
        <v>#VALUE!</v>
      </c>
      <c r="BG236" s="113" t="e">
        <f t="shared" ca="1" si="153"/>
        <v>#VALUE!</v>
      </c>
      <c r="BH236" s="112">
        <f t="shared" ca="1" si="154"/>
        <v>2000</v>
      </c>
      <c r="BI236" s="112">
        <f t="shared" ca="1" si="155"/>
        <v>-150</v>
      </c>
      <c r="BJ236" s="157"/>
      <c r="BK236" s="157"/>
      <c r="BL236" s="158" t="str">
        <f>scriv!AM198</f>
        <v/>
      </c>
      <c r="BM236" s="157"/>
      <c r="BN236" s="157" t="str">
        <f t="shared" si="156"/>
        <v>node</v>
      </c>
      <c r="BO236" s="157"/>
      <c r="BP236" s="159">
        <f t="shared" ca="1" si="157"/>
        <v>0</v>
      </c>
      <c r="BQ236" s="159">
        <f t="shared" ca="1" si="158"/>
        <v>0</v>
      </c>
      <c r="BR236" s="159">
        <f t="shared" si="159"/>
        <v>1</v>
      </c>
      <c r="BS236" s="159" t="str">
        <f t="shared" si="160"/>
        <v>symbol</v>
      </c>
      <c r="BT236" s="157" t="str">
        <f ca="1">IF(scriv!V198&lt;&gt;"",scriv!V198,
IF(E236="",IFERROR(VLOOKUP(BL236,$AH$40:$BT$638,39,FALSE),$BT$36),
$BT$37))</f>
        <v>NodeSquare</v>
      </c>
      <c r="BU236" s="166">
        <f t="shared" ca="1" si="161"/>
        <v>2000</v>
      </c>
      <c r="BV236" s="166">
        <f t="shared" ca="1" si="162"/>
        <v>-150</v>
      </c>
      <c r="BW236" s="166">
        <f t="shared" ca="1" si="163"/>
        <v>0</v>
      </c>
      <c r="BX236" s="166">
        <f t="shared" ca="1" si="164"/>
        <v>0</v>
      </c>
      <c r="BY236" s="180" t="str">
        <f t="shared" si="165"/>
        <v/>
      </c>
      <c r="BZ236" s="180" t="str">
        <f t="shared" si="166"/>
        <v/>
      </c>
      <c r="CA236" s="81" t="str">
        <f>IF(scriv!E198&lt;&gt;"",scriv!E198,"")</f>
        <v/>
      </c>
      <c r="CB236" s="82">
        <f t="shared" si="135"/>
        <v>0</v>
      </c>
      <c r="CC236" s="82">
        <f t="shared" si="167"/>
        <v>0</v>
      </c>
      <c r="CD236" s="82" t="str">
        <f t="shared" si="168"/>
        <v>-</v>
      </c>
      <c r="CE236" s="82" t="str">
        <f t="shared" si="169"/>
        <v>-</v>
      </c>
      <c r="CF236" s="82" t="str">
        <f t="shared" si="170"/>
        <v>-</v>
      </c>
      <c r="CG236" s="82" t="str">
        <f t="shared" si="171"/>
        <v>-</v>
      </c>
      <c r="CH236" s="82" t="str">
        <f t="shared" si="172"/>
        <v>-</v>
      </c>
      <c r="CI236" s="82" t="str">
        <f t="shared" si="173"/>
        <v>-</v>
      </c>
      <c r="CJ236" s="82" t="str">
        <f t="shared" si="174"/>
        <v>-</v>
      </c>
      <c r="CK236" s="82" t="str">
        <f t="shared" si="175"/>
        <v>-</v>
      </c>
    </row>
    <row r="237" spans="1:89" s="82" customFormat="1" ht="18" customHeight="1">
      <c r="A237" s="81" t="str">
        <f>scriv!AL199</f>
        <v/>
      </c>
      <c r="B237" s="81" t="str">
        <f>IF(scriv!D199&lt;&gt;"",scriv!D199,"")</f>
        <v/>
      </c>
      <c r="C237" s="81" t="str">
        <f>IF( scriv!AP199&lt;&gt;"", IF(D237&lt;&gt;"","connection ","")&amp;scriv!AP199,IF(D237&lt;&gt;"","connection",""))</f>
        <v/>
      </c>
      <c r="D237" s="82" t="str">
        <f>scriv!AN199</f>
        <v/>
      </c>
      <c r="E237" s="82" t="str">
        <f>scriv!AO199</f>
        <v/>
      </c>
      <c r="F237" s="156">
        <f>ROW()</f>
        <v>237</v>
      </c>
      <c r="G237" s="288">
        <f>scriv!AC199</f>
        <v>0</v>
      </c>
      <c r="H237" s="288">
        <f>scriv!AD199</f>
        <v>0</v>
      </c>
      <c r="I237" s="81" t="str">
        <f>IF(scriv!AE199&lt;&gt;"",scriv!AE199,J237)</f>
        <v/>
      </c>
      <c r="J237" s="81" t="str">
        <f>IF(scriv!AF199&lt;&gt;"",scriv!AF199,"")</f>
        <v/>
      </c>
      <c r="K237" s="82" t="str">
        <f>IF(scriv!Y199&lt;&gt;"",scriv!Y199,$K$36)</f>
        <v>none</v>
      </c>
      <c r="L237" s="82">
        <f>IF(scriv!Z199&lt;&gt;"",scriv!Z199,$L$36)</f>
        <v>0</v>
      </c>
      <c r="M237" s="82" t="str">
        <f>IF(scriv!AA199&lt;&gt;"",scriv!AA199,$M$36)</f>
        <v>OpenClose</v>
      </c>
      <c r="N237" s="82">
        <f>IF(scriv!AB199&lt;&gt;"",scriv!AB199,$N$36)</f>
        <v>0</v>
      </c>
      <c r="O237" s="119" t="str">
        <f t="shared" si="134"/>
        <v/>
      </c>
      <c r="P237" s="81" t="str">
        <f>IF(scriv!I199&lt;&gt;"",scriv!I199,"")</f>
        <v/>
      </c>
      <c r="Q237" s="81" t="str">
        <f>IF(scriv!J199&lt;&gt;"",scriv!J199,"")</f>
        <v/>
      </c>
      <c r="R237" s="81">
        <f>IF(scriv!K199&lt;&gt;"",scriv!K199,
IF(I237&lt;&gt;"",1,$R$36))</f>
        <v>1</v>
      </c>
      <c r="S237" s="81" t="str">
        <f>IF(scriv!L199&lt;&gt;"",scriv!L199,
IF(scriv!AF199&lt;&gt;"",$S$36,"none"))</f>
        <v>none</v>
      </c>
      <c r="T237" s="81" t="str">
        <f>IF(scriv!Q199&lt;&gt;"",scriv!Q199,"")</f>
        <v/>
      </c>
      <c r="U237" s="81" t="str">
        <f>IF(scriv!R199&lt;&gt;"",scriv!R199,"")</f>
        <v/>
      </c>
      <c r="V237" s="81" t="str">
        <f>IF(scriv!S199&lt;&gt;"",scriv!S199,"")</f>
        <v/>
      </c>
      <c r="W237" s="81" t="str">
        <f>IF(scriv!T199&lt;&gt;"",scriv!T199,"")</f>
        <v/>
      </c>
      <c r="X237" s="81" t="str">
        <f>IF($E237="",
( IF(scriv!AH199&lt;&gt;"", LEFT( scriv!AH199, FIND(",",scriv!AH199)-1) &amp; "=" &amp; $AH237 &amp; RIGHT( scriv!AH199, LEN(scriv!AH199) + 1 - FIND(",",scriv!AH199)),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IF(scriv!AI199&lt;&gt;"", LEFT( scriv!AI199, FIND(",",scriv!AI199)-1) &amp; "=" &amp; $AH237 &amp; RIGHT( scriv!AI199, LEN(scriv!AI199) + 1 - FIND(",",scriv!AI199)),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IF(scriv!AJ199&lt;&gt;"", LEFT( scriv!AJ199, FIND(",",scriv!AJ199)-1) &amp; "=" &amp; $AH237 &amp; RIGHT( scriv!AJ199, LEN(scriv!AJ199) + 1 - FIND(",",scriv!AJ199)),
  IF($Z$36&lt;&gt;"",LEFT( Z$36, FIND(",",Z$36)-1) &amp; "=" &amp; $AH237 &amp; RIGHT( Z$36, LEN(Z$36) + 1 - FIND(",",Z$36)),""))),
IF(scriv!O199&lt;&gt;"", LEFT( scriv!O199, FIND(",",scriv!O199)-1) &amp; "=" &amp; $AH237 &amp; RIGHT( scriv!O199, LEN(scriv!O199) + 1 - FIND(",",scriv!O199)),
LEFT( Z$37, FIND(",",Z$37)-1) &amp; "=" &amp; $AH237 &amp; RIGHT( Z$37, LEN(Z$37) + 1 - FIND(",",Z$37))))</f>
        <v>drawOpen=,1.2</v>
      </c>
      <c r="AA237" s="81" t="str">
        <f>IF($E237="",
( IF(scriv!AK199&lt;&gt;"", LEFT( scriv!AK199, FIND(",",scriv!AK199)-1) &amp; "=" &amp; $AH237 &amp; RIGHT( scriv!AK199, LEN(scriv!AK199) + 1 - FIND(",",scriv!AK199)),
  IF($AA$36&lt;&gt;"",LEFT( AA$36, FIND(",",AA$36)-1) &amp; "=" &amp; $AH237 &amp; RIGHT( AA$36, LEN(AA$36) + 1 - FIND(",",AA$36)),""))),
IF(scriv!P199&lt;&gt;"", LEFT( scriv!P199, FIND(",",scriv!P199)-1) &amp; "=" &amp; $AH237 &amp; RIGHT( scriv!P199, LEN(scriv!P199) + 1 - FIND(",",scriv!P199)),
LEFT( AA$37, FIND(",",AA$37)-1) &amp; "=" &amp; $AH237 &amp; RIGHT( AA$37, LEN(AA$37) + 1 - FIND(",",AA$37))))</f>
        <v>drawClose=,1.2</v>
      </c>
      <c r="AB237" s="167" t="str">
        <f t="shared" si="133"/>
        <v>noTitle</v>
      </c>
      <c r="AC237" s="167"/>
      <c r="AD237" s="45"/>
      <c r="AE237" s="168"/>
      <c r="AF237" s="169">
        <f>IF(D237="",scriv!B199,"")</f>
        <v>0</v>
      </c>
      <c r="AG237" s="170" t="str">
        <f t="shared" si="136"/>
        <v/>
      </c>
      <c r="AH237" s="169" t="str">
        <f t="shared" si="137"/>
        <v/>
      </c>
      <c r="AI237" s="169" t="str">
        <f t="shared" si="138"/>
        <v/>
      </c>
      <c r="AJ237" s="86">
        <f>ROUNDDOWN( (LEN(scriv!B199)+1) / 2, 0 )</f>
        <v>0</v>
      </c>
      <c r="AK237" s="82">
        <f t="shared" si="139"/>
        <v>0</v>
      </c>
      <c r="AL237" s="82" t="str">
        <f t="shared" si="140"/>
        <v>-</v>
      </c>
      <c r="AM237" s="82" t="str">
        <f t="shared" si="141"/>
        <v>-</v>
      </c>
      <c r="AN237" s="82" t="str">
        <f t="shared" si="142"/>
        <v>-</v>
      </c>
      <c r="AO237" s="82" t="str">
        <f t="shared" si="143"/>
        <v>-</v>
      </c>
      <c r="AP237" s="82" t="str">
        <f t="shared" si="144"/>
        <v>-</v>
      </c>
      <c r="AQ237" s="82" t="str">
        <f t="shared" si="145"/>
        <v>-</v>
      </c>
      <c r="AR237" s="82" t="str">
        <f t="shared" si="146"/>
        <v>-</v>
      </c>
      <c r="AT237" s="82">
        <f t="shared" si="147"/>
        <v>2</v>
      </c>
      <c r="AU237" s="82" t="str">
        <f ca="1">IF(    MAX(OFFSET(AL237,0,0,MATCH("-",AL237:AL$638,0))) = 0,"",
IFERROR(MAX(OFFSET(AL237,0,0,MATCH("-",AL237:AL$638,0))),""))</f>
        <v/>
      </c>
      <c r="AV237" s="82" t="str">
        <f ca="1">IF(    MAX(OFFSET(AM237,0,0,MATCH("-",AM237:AM$638,0))) = 0,"",
IFERROR(MAX(OFFSET(AM237,0,0,MATCH("-",AM237:AM$638,0))),""))</f>
        <v/>
      </c>
      <c r="AW237" s="82" t="str">
        <f ca="1">IF(    MAX(OFFSET(AN237,0,0,MATCH("-",AN237:AN$638,0))) = 0,"",
IFERROR(MAX(OFFSET(AN237,0,0,MATCH("-",AN237:AN$638,0))),""))</f>
        <v/>
      </c>
      <c r="AX237" s="82" t="str">
        <f ca="1">IF(    MAX(OFFSET(AO237,0,0,MATCH("-",AO237:AO$638,0))) = 0,"",
IFERROR(MAX(OFFSET(AO237,0,0,MATCH("-",AO237:AO$638,0))),""))</f>
        <v/>
      </c>
      <c r="AY237" s="82" t="str">
        <f ca="1">IF(    MAX(OFFSET(AP237,0,0,MATCH("-",AP237:AP$638,0))) = 0,"",
IFERROR(MAX(OFFSET(AP237,0,0,MATCH("-",AP237:AP$638,0))),""))</f>
        <v/>
      </c>
      <c r="AZ237" s="82" t="str">
        <f ca="1">IF(    MAX(OFFSET(AQ237,0,0,MATCH("-",AQ237:AQ$638,0))) = 0,"",
IFERROR(MAX(OFFSET(AQ237,0,0,MATCH("-",AQ237:AQ$638,0))),""))</f>
        <v/>
      </c>
      <c r="BA237" s="82" t="str">
        <f ca="1">IF(    MAX(OFFSET(AR237,0,0,MATCH("-",AR237:AR$638,0))) = 0,"",
IFERROR(MAX(OFFSET(AR237,0,0,MATCH("-",AR237:AR$638,0))),""))</f>
        <v/>
      </c>
      <c r="BB237" s="112">
        <f t="shared" ca="1" si="148"/>
        <v>-270</v>
      </c>
      <c r="BC237" s="111" t="str">
        <f t="shared" ca="1" si="149"/>
        <v>Radius</v>
      </c>
      <c r="BD237" s="112">
        <f t="shared" ca="1" si="150"/>
        <v>0</v>
      </c>
      <c r="BE237" s="111">
        <f t="shared" ca="1" si="151"/>
        <v>-150</v>
      </c>
      <c r="BF237" s="113" t="e">
        <f t="shared" ca="1" si="152"/>
        <v>#VALUE!</v>
      </c>
      <c r="BG237" s="113" t="e">
        <f t="shared" ca="1" si="153"/>
        <v>#VALUE!</v>
      </c>
      <c r="BH237" s="112">
        <f t="shared" ca="1" si="154"/>
        <v>2000</v>
      </c>
      <c r="BI237" s="112">
        <f t="shared" ca="1" si="155"/>
        <v>-150</v>
      </c>
      <c r="BJ237" s="157"/>
      <c r="BK237" s="157"/>
      <c r="BL237" s="158" t="str">
        <f>scriv!AM199</f>
        <v/>
      </c>
      <c r="BM237" s="157"/>
      <c r="BN237" s="157" t="str">
        <f t="shared" si="156"/>
        <v>node</v>
      </c>
      <c r="BO237" s="157"/>
      <c r="BP237" s="159">
        <f t="shared" ca="1" si="157"/>
        <v>0</v>
      </c>
      <c r="BQ237" s="159">
        <f t="shared" ca="1" si="158"/>
        <v>0</v>
      </c>
      <c r="BR237" s="159">
        <f t="shared" si="159"/>
        <v>1</v>
      </c>
      <c r="BS237" s="159" t="str">
        <f t="shared" si="160"/>
        <v>symbol</v>
      </c>
      <c r="BT237" s="157" t="str">
        <f ca="1">IF(scriv!V199&lt;&gt;"",scriv!V199,
IF(E237="",IFERROR(VLOOKUP(BL237,$AH$40:$BT$638,39,FALSE),$BT$36),
$BT$37))</f>
        <v>NodeSquare</v>
      </c>
      <c r="BU237" s="166">
        <f t="shared" ca="1" si="161"/>
        <v>2000</v>
      </c>
      <c r="BV237" s="166">
        <f t="shared" ca="1" si="162"/>
        <v>-150</v>
      </c>
      <c r="BW237" s="166">
        <f t="shared" ca="1" si="163"/>
        <v>0</v>
      </c>
      <c r="BX237" s="166">
        <f t="shared" ca="1" si="164"/>
        <v>0</v>
      </c>
      <c r="BY237" s="180" t="str">
        <f t="shared" si="165"/>
        <v/>
      </c>
      <c r="BZ237" s="180" t="str">
        <f t="shared" si="166"/>
        <v/>
      </c>
      <c r="CA237" s="81" t="str">
        <f>IF(scriv!E199&lt;&gt;"",scriv!E199,"")</f>
        <v/>
      </c>
      <c r="CB237" s="82">
        <f t="shared" si="135"/>
        <v>0</v>
      </c>
      <c r="CC237" s="82">
        <f t="shared" si="167"/>
        <v>0</v>
      </c>
      <c r="CD237" s="82" t="str">
        <f t="shared" si="168"/>
        <v>-</v>
      </c>
      <c r="CE237" s="82" t="str">
        <f t="shared" si="169"/>
        <v>-</v>
      </c>
      <c r="CF237" s="82" t="str">
        <f t="shared" si="170"/>
        <v>-</v>
      </c>
      <c r="CG237" s="82" t="str">
        <f t="shared" si="171"/>
        <v>-</v>
      </c>
      <c r="CH237" s="82" t="str">
        <f t="shared" si="172"/>
        <v>-</v>
      </c>
      <c r="CI237" s="82" t="str">
        <f t="shared" si="173"/>
        <v>-</v>
      </c>
      <c r="CJ237" s="82" t="str">
        <f t="shared" si="174"/>
        <v>-</v>
      </c>
      <c r="CK237" s="82" t="str">
        <f t="shared" si="175"/>
        <v>-</v>
      </c>
    </row>
    <row r="238" spans="1:89" s="82" customFormat="1" ht="18" customHeight="1">
      <c r="A238" s="81" t="str">
        <f>scriv!AL200</f>
        <v/>
      </c>
      <c r="B238" s="81" t="str">
        <f>IF(scriv!D200&lt;&gt;"",scriv!D200,"")</f>
        <v/>
      </c>
      <c r="C238" s="81" t="str">
        <f>IF( scriv!AP200&lt;&gt;"", IF(D238&lt;&gt;"","connection ","")&amp;scriv!AP200,IF(D238&lt;&gt;"","connection",""))</f>
        <v/>
      </c>
      <c r="D238" s="82" t="str">
        <f>scriv!AN200</f>
        <v/>
      </c>
      <c r="E238" s="82" t="str">
        <f>scriv!AO200</f>
        <v/>
      </c>
      <c r="F238" s="156">
        <f>ROW()</f>
        <v>238</v>
      </c>
      <c r="G238" s="288">
        <f>scriv!AC200</f>
        <v>0</v>
      </c>
      <c r="H238" s="288">
        <f>scriv!AD200</f>
        <v>0</v>
      </c>
      <c r="I238" s="81" t="str">
        <f>IF(scriv!AE200&lt;&gt;"",scriv!AE200,J238)</f>
        <v/>
      </c>
      <c r="J238" s="81" t="str">
        <f>IF(scriv!AF200&lt;&gt;"",scriv!AF200,"")</f>
        <v/>
      </c>
      <c r="K238" s="82" t="str">
        <f>IF(scriv!Y200&lt;&gt;"",scriv!Y200,$K$36)</f>
        <v>none</v>
      </c>
      <c r="L238" s="82">
        <f>IF(scriv!Z200&lt;&gt;"",scriv!Z200,$L$36)</f>
        <v>0</v>
      </c>
      <c r="M238" s="82" t="str">
        <f>IF(scriv!AA200&lt;&gt;"",scriv!AA200,$M$36)</f>
        <v>OpenClose</v>
      </c>
      <c r="N238" s="82">
        <f>IF(scriv!AB200&lt;&gt;"",scriv!AB200,$N$36)</f>
        <v>0</v>
      </c>
      <c r="O238" s="119" t="str">
        <f t="shared" si="134"/>
        <v/>
      </c>
      <c r="P238" s="81" t="str">
        <f>IF(scriv!I200&lt;&gt;"",scriv!I200,"")</f>
        <v/>
      </c>
      <c r="Q238" s="81" t="str">
        <f>IF(scriv!J200&lt;&gt;"",scriv!J200,"")</f>
        <v/>
      </c>
      <c r="R238" s="81">
        <f>IF(scriv!K200&lt;&gt;"",scriv!K200,
IF(I238&lt;&gt;"",1,$R$36))</f>
        <v>1</v>
      </c>
      <c r="S238" s="81" t="str">
        <f>IF(scriv!L200&lt;&gt;"",scriv!L200,
IF(scriv!AF200&lt;&gt;"",$S$36,"none"))</f>
        <v>none</v>
      </c>
      <c r="T238" s="81" t="str">
        <f>IF(scriv!Q200&lt;&gt;"",scriv!Q200,"")</f>
        <v/>
      </c>
      <c r="U238" s="81" t="str">
        <f>IF(scriv!R200&lt;&gt;"",scriv!R200,"")</f>
        <v/>
      </c>
      <c r="V238" s="81" t="str">
        <f>IF(scriv!S200&lt;&gt;"",scriv!S200,"")</f>
        <v/>
      </c>
      <c r="W238" s="81" t="str">
        <f>IF(scriv!T200&lt;&gt;"",scriv!T200,"")</f>
        <v/>
      </c>
      <c r="X238" s="81" t="str">
        <f>IF($E238="",
( IF(scriv!AH200&lt;&gt;"", LEFT( scriv!AH200, FIND(",",scriv!AH200)-1) &amp; "=" &amp; $AH238 &amp; RIGHT( scriv!AH200, LEN(scriv!AH200) + 1 - FIND(",",scriv!AH200)),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IF(scriv!AI200&lt;&gt;"", LEFT( scriv!AI200, FIND(",",scriv!AI200)-1) &amp; "=" &amp; $AH238 &amp; RIGHT( scriv!AI200, LEN(scriv!AI200) + 1 - FIND(",",scriv!AI200)),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IF(scriv!AJ200&lt;&gt;"", LEFT( scriv!AJ200, FIND(",",scriv!AJ200)-1) &amp; "=" &amp; $AH238 &amp; RIGHT( scriv!AJ200, LEN(scriv!AJ200) + 1 - FIND(",",scriv!AJ200)),
  IF($Z$36&lt;&gt;"",LEFT( Z$36, FIND(",",Z$36)-1) &amp; "=" &amp; $AH238 &amp; RIGHT( Z$36, LEN(Z$36) + 1 - FIND(",",Z$36)),""))),
IF(scriv!O200&lt;&gt;"", LEFT( scriv!O200, FIND(",",scriv!O200)-1) &amp; "=" &amp; $AH238 &amp; RIGHT( scriv!O200, LEN(scriv!O200) + 1 - FIND(",",scriv!O200)),
LEFT( Z$37, FIND(",",Z$37)-1) &amp; "=" &amp; $AH238 &amp; RIGHT( Z$37, LEN(Z$37) + 1 - FIND(",",Z$37))))</f>
        <v>drawOpen=,1.2</v>
      </c>
      <c r="AA238" s="81" t="str">
        <f>IF($E238="",
( IF(scriv!AK200&lt;&gt;"", LEFT( scriv!AK200, FIND(",",scriv!AK200)-1) &amp; "=" &amp; $AH238 &amp; RIGHT( scriv!AK200, LEN(scriv!AK200) + 1 - FIND(",",scriv!AK200)),
  IF($AA$36&lt;&gt;"",LEFT( AA$36, FIND(",",AA$36)-1) &amp; "=" &amp; $AH238 &amp; RIGHT( AA$36, LEN(AA$36) + 1 - FIND(",",AA$36)),""))),
IF(scriv!P200&lt;&gt;"", LEFT( scriv!P200, FIND(",",scriv!P200)-1) &amp; "=" &amp; $AH238 &amp; RIGHT( scriv!P200, LEN(scriv!P200) + 1 - FIND(",",scriv!P200)),
LEFT( AA$37, FIND(",",AA$37)-1) &amp; "=" &amp; $AH238 &amp; RIGHT( AA$37, LEN(AA$37) + 1 - FIND(",",AA$37))))</f>
        <v>drawClose=,1.2</v>
      </c>
      <c r="AB238" s="167" t="str">
        <f t="shared" si="133"/>
        <v>noTitle</v>
      </c>
      <c r="AC238" s="167"/>
      <c r="AD238" s="45"/>
      <c r="AE238" s="168"/>
      <c r="AF238" s="169">
        <f>IF(D238="",scriv!B200,"")</f>
        <v>0</v>
      </c>
      <c r="AG238" s="170" t="str">
        <f t="shared" si="136"/>
        <v/>
      </c>
      <c r="AH238" s="169" t="str">
        <f t="shared" si="137"/>
        <v/>
      </c>
      <c r="AI238" s="169" t="str">
        <f t="shared" si="138"/>
        <v/>
      </c>
      <c r="AJ238" s="86">
        <f>ROUNDDOWN( (LEN(scriv!B200)+1) / 2, 0 )</f>
        <v>0</v>
      </c>
      <c r="AK238" s="82">
        <f t="shared" si="139"/>
        <v>0</v>
      </c>
      <c r="AL238" s="82" t="str">
        <f t="shared" si="140"/>
        <v>-</v>
      </c>
      <c r="AM238" s="82" t="str">
        <f t="shared" si="141"/>
        <v>-</v>
      </c>
      <c r="AN238" s="82" t="str">
        <f t="shared" si="142"/>
        <v>-</v>
      </c>
      <c r="AO238" s="82" t="str">
        <f t="shared" si="143"/>
        <v>-</v>
      </c>
      <c r="AP238" s="82" t="str">
        <f t="shared" si="144"/>
        <v>-</v>
      </c>
      <c r="AQ238" s="82" t="str">
        <f t="shared" si="145"/>
        <v>-</v>
      </c>
      <c r="AR238" s="82" t="str">
        <f t="shared" si="146"/>
        <v>-</v>
      </c>
      <c r="AT238" s="82">
        <f t="shared" si="147"/>
        <v>2</v>
      </c>
      <c r="AU238" s="82" t="str">
        <f ca="1">IF(    MAX(OFFSET(AL238,0,0,MATCH("-",AL238:AL$638,0))) = 0,"",
IFERROR(MAX(OFFSET(AL238,0,0,MATCH("-",AL238:AL$638,0))),""))</f>
        <v/>
      </c>
      <c r="AV238" s="82" t="str">
        <f ca="1">IF(    MAX(OFFSET(AM238,0,0,MATCH("-",AM238:AM$638,0))) = 0,"",
IFERROR(MAX(OFFSET(AM238,0,0,MATCH("-",AM238:AM$638,0))),""))</f>
        <v/>
      </c>
      <c r="AW238" s="82" t="str">
        <f ca="1">IF(    MAX(OFFSET(AN238,0,0,MATCH("-",AN238:AN$638,0))) = 0,"",
IFERROR(MAX(OFFSET(AN238,0,0,MATCH("-",AN238:AN$638,0))),""))</f>
        <v/>
      </c>
      <c r="AX238" s="82" t="str">
        <f ca="1">IF(    MAX(OFFSET(AO238,0,0,MATCH("-",AO238:AO$638,0))) = 0,"",
IFERROR(MAX(OFFSET(AO238,0,0,MATCH("-",AO238:AO$638,0))),""))</f>
        <v/>
      </c>
      <c r="AY238" s="82" t="str">
        <f ca="1">IF(    MAX(OFFSET(AP238,0,0,MATCH("-",AP238:AP$638,0))) = 0,"",
IFERROR(MAX(OFFSET(AP238,0,0,MATCH("-",AP238:AP$638,0))),""))</f>
        <v/>
      </c>
      <c r="AZ238" s="82" t="str">
        <f ca="1">IF(    MAX(OFFSET(AQ238,0,0,MATCH("-",AQ238:AQ$638,0))) = 0,"",
IFERROR(MAX(OFFSET(AQ238,0,0,MATCH("-",AQ238:AQ$638,0))),""))</f>
        <v/>
      </c>
      <c r="BA238" s="82" t="str">
        <f ca="1">IF(    MAX(OFFSET(AR238,0,0,MATCH("-",AR238:AR$638,0))) = 0,"",
IFERROR(MAX(OFFSET(AR238,0,0,MATCH("-",AR238:AR$638,0))),""))</f>
        <v/>
      </c>
      <c r="BB238" s="112">
        <f t="shared" ca="1" si="148"/>
        <v>-270</v>
      </c>
      <c r="BC238" s="111" t="str">
        <f t="shared" ca="1" si="149"/>
        <v>Radius</v>
      </c>
      <c r="BD238" s="112">
        <f t="shared" ca="1" si="150"/>
        <v>0</v>
      </c>
      <c r="BE238" s="111">
        <f t="shared" ca="1" si="151"/>
        <v>-150</v>
      </c>
      <c r="BF238" s="113" t="e">
        <f t="shared" ca="1" si="152"/>
        <v>#VALUE!</v>
      </c>
      <c r="BG238" s="113" t="e">
        <f t="shared" ca="1" si="153"/>
        <v>#VALUE!</v>
      </c>
      <c r="BH238" s="112">
        <f t="shared" ca="1" si="154"/>
        <v>2000</v>
      </c>
      <c r="BI238" s="112">
        <f t="shared" ca="1" si="155"/>
        <v>-150</v>
      </c>
      <c r="BJ238" s="157"/>
      <c r="BK238" s="157"/>
      <c r="BL238" s="158" t="str">
        <f>scriv!AM200</f>
        <v/>
      </c>
      <c r="BM238" s="157"/>
      <c r="BN238" s="157" t="str">
        <f t="shared" si="156"/>
        <v>node</v>
      </c>
      <c r="BO238" s="157"/>
      <c r="BP238" s="159">
        <f t="shared" ca="1" si="157"/>
        <v>0</v>
      </c>
      <c r="BQ238" s="159">
        <f t="shared" ca="1" si="158"/>
        <v>0</v>
      </c>
      <c r="BR238" s="159">
        <f t="shared" si="159"/>
        <v>1</v>
      </c>
      <c r="BS238" s="159" t="str">
        <f t="shared" si="160"/>
        <v>symbol</v>
      </c>
      <c r="BT238" s="157" t="str">
        <f ca="1">IF(scriv!V200&lt;&gt;"",scriv!V200,
IF(E238="",IFERROR(VLOOKUP(BL238,$AH$40:$BT$638,39,FALSE),$BT$36),
$BT$37))</f>
        <v>NodeSquare</v>
      </c>
      <c r="BU238" s="166">
        <f t="shared" ca="1" si="161"/>
        <v>2000</v>
      </c>
      <c r="BV238" s="166">
        <f t="shared" ca="1" si="162"/>
        <v>-150</v>
      </c>
      <c r="BW238" s="166">
        <f t="shared" ca="1" si="163"/>
        <v>0</v>
      </c>
      <c r="BX238" s="166">
        <f t="shared" ca="1" si="164"/>
        <v>0</v>
      </c>
      <c r="BY238" s="180" t="str">
        <f t="shared" si="165"/>
        <v/>
      </c>
      <c r="BZ238" s="180" t="str">
        <f t="shared" si="166"/>
        <v/>
      </c>
      <c r="CA238" s="81" t="str">
        <f>IF(scriv!E200&lt;&gt;"",scriv!E200,"")</f>
        <v/>
      </c>
      <c r="CB238" s="82">
        <f t="shared" si="135"/>
        <v>0</v>
      </c>
      <c r="CC238" s="82">
        <f t="shared" si="167"/>
        <v>0</v>
      </c>
      <c r="CD238" s="82" t="str">
        <f t="shared" si="168"/>
        <v>-</v>
      </c>
      <c r="CE238" s="82" t="str">
        <f t="shared" si="169"/>
        <v>-</v>
      </c>
      <c r="CF238" s="82" t="str">
        <f t="shared" si="170"/>
        <v>-</v>
      </c>
      <c r="CG238" s="82" t="str">
        <f t="shared" si="171"/>
        <v>-</v>
      </c>
      <c r="CH238" s="82" t="str">
        <f t="shared" si="172"/>
        <v>-</v>
      </c>
      <c r="CI238" s="82" t="str">
        <f t="shared" si="173"/>
        <v>-</v>
      </c>
      <c r="CJ238" s="82" t="str">
        <f t="shared" si="174"/>
        <v>-</v>
      </c>
      <c r="CK238" s="82" t="str">
        <f t="shared" si="175"/>
        <v>-</v>
      </c>
    </row>
    <row r="239" spans="1:89" s="82" customFormat="1" ht="18" customHeight="1">
      <c r="A239" s="81" t="str">
        <f>scriv!AL201</f>
        <v/>
      </c>
      <c r="B239" s="81" t="str">
        <f>IF(scriv!D201&lt;&gt;"",scriv!D201,"")</f>
        <v/>
      </c>
      <c r="C239" s="81" t="str">
        <f>IF( scriv!AP201&lt;&gt;"", IF(D239&lt;&gt;"","connection ","")&amp;scriv!AP201,IF(D239&lt;&gt;"","connection",""))</f>
        <v/>
      </c>
      <c r="D239" s="82" t="str">
        <f>scriv!AN201</f>
        <v/>
      </c>
      <c r="E239" s="82" t="str">
        <f>scriv!AO201</f>
        <v/>
      </c>
      <c r="F239" s="156">
        <f>ROW()</f>
        <v>239</v>
      </c>
      <c r="G239" s="288">
        <f>scriv!AC201</f>
        <v>0</v>
      </c>
      <c r="H239" s="288">
        <f>scriv!AD201</f>
        <v>0</v>
      </c>
      <c r="I239" s="81" t="str">
        <f>IF(scriv!AE201&lt;&gt;"",scriv!AE201,J239)</f>
        <v/>
      </c>
      <c r="J239" s="81" t="str">
        <f>IF(scriv!AF201&lt;&gt;"",scriv!AF201,"")</f>
        <v/>
      </c>
      <c r="K239" s="82" t="str">
        <f>IF(scriv!Y201&lt;&gt;"",scriv!Y201,$K$36)</f>
        <v>none</v>
      </c>
      <c r="L239" s="82">
        <f>IF(scriv!Z201&lt;&gt;"",scriv!Z201,$L$36)</f>
        <v>0</v>
      </c>
      <c r="M239" s="82" t="str">
        <f>IF(scriv!AA201&lt;&gt;"",scriv!AA201,$M$36)</f>
        <v>OpenClose</v>
      </c>
      <c r="N239" s="82">
        <f>IF(scriv!AB201&lt;&gt;"",scriv!AB201,$N$36)</f>
        <v>0</v>
      </c>
      <c r="O239" s="119" t="str">
        <f t="shared" si="134"/>
        <v/>
      </c>
      <c r="P239" s="81" t="str">
        <f>IF(scriv!I201&lt;&gt;"",scriv!I201,"")</f>
        <v/>
      </c>
      <c r="Q239" s="81" t="str">
        <f>IF(scriv!J201&lt;&gt;"",scriv!J201,"")</f>
        <v/>
      </c>
      <c r="R239" s="81">
        <f>IF(scriv!K201&lt;&gt;"",scriv!K201,
IF(I239&lt;&gt;"",1,$R$36))</f>
        <v>1</v>
      </c>
      <c r="S239" s="81" t="str">
        <f>IF(scriv!L201&lt;&gt;"",scriv!L201,
IF(scriv!AF201&lt;&gt;"",$S$36,"none"))</f>
        <v>none</v>
      </c>
      <c r="T239" s="81" t="str">
        <f>IF(scriv!Q201&lt;&gt;"",scriv!Q201,"")</f>
        <v/>
      </c>
      <c r="U239" s="81" t="str">
        <f>IF(scriv!R201&lt;&gt;"",scriv!R201,"")</f>
        <v/>
      </c>
      <c r="V239" s="81" t="str">
        <f>IF(scriv!S201&lt;&gt;"",scriv!S201,"")</f>
        <v/>
      </c>
      <c r="W239" s="81" t="str">
        <f>IF(scriv!T201&lt;&gt;"",scriv!T201,"")</f>
        <v/>
      </c>
      <c r="X239" s="81" t="str">
        <f>IF($E239="",
( IF(scriv!AH201&lt;&gt;"", LEFT( scriv!AH201, FIND(",",scriv!AH201)-1) &amp; "=" &amp; $AH239 &amp; RIGHT( scriv!AH201, LEN(scriv!AH201) + 1 - FIND(",",scriv!AH201)),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IF(scriv!AI201&lt;&gt;"", LEFT( scriv!AI201, FIND(",",scriv!AI201)-1) &amp; "=" &amp; $AH239 &amp; RIGHT( scriv!AI201, LEN(scriv!AI201) + 1 - FIND(",",scriv!AI201)),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IF(scriv!AJ201&lt;&gt;"", LEFT( scriv!AJ201, FIND(",",scriv!AJ201)-1) &amp; "=" &amp; $AH239 &amp; RIGHT( scriv!AJ201, LEN(scriv!AJ201) + 1 - FIND(",",scriv!AJ201)),
  IF($Z$36&lt;&gt;"",LEFT( Z$36, FIND(",",Z$36)-1) &amp; "=" &amp; $AH239 &amp; RIGHT( Z$36, LEN(Z$36) + 1 - FIND(",",Z$36)),""))),
IF(scriv!O201&lt;&gt;"", LEFT( scriv!O201, FIND(",",scriv!O201)-1) &amp; "=" &amp; $AH239 &amp; RIGHT( scriv!O201, LEN(scriv!O201) + 1 - FIND(",",scriv!O201)),
LEFT( Z$37, FIND(",",Z$37)-1) &amp; "=" &amp; $AH239 &amp; RIGHT( Z$37, LEN(Z$37) + 1 - FIND(",",Z$37))))</f>
        <v>drawOpen=,1.2</v>
      </c>
      <c r="AA239" s="81" t="str">
        <f>IF($E239="",
( IF(scriv!AK201&lt;&gt;"", LEFT( scriv!AK201, FIND(",",scriv!AK201)-1) &amp; "=" &amp; $AH239 &amp; RIGHT( scriv!AK201, LEN(scriv!AK201) + 1 - FIND(",",scriv!AK201)),
  IF($AA$36&lt;&gt;"",LEFT( AA$36, FIND(",",AA$36)-1) &amp; "=" &amp; $AH239 &amp; RIGHT( AA$36, LEN(AA$36) + 1 - FIND(",",AA$36)),""))),
IF(scriv!P201&lt;&gt;"", LEFT( scriv!P201, FIND(",",scriv!P201)-1) &amp; "=" &amp; $AH239 &amp; RIGHT( scriv!P201, LEN(scriv!P201) + 1 - FIND(",",scriv!P201)),
LEFT( AA$37, FIND(",",AA$37)-1) &amp; "=" &amp; $AH239 &amp; RIGHT( AA$37, LEN(AA$37) + 1 - FIND(",",AA$37))))</f>
        <v>drawClose=,1.2</v>
      </c>
      <c r="AB239" s="167" t="str">
        <f t="shared" si="133"/>
        <v>noTitle</v>
      </c>
      <c r="AC239" s="167"/>
      <c r="AD239" s="45"/>
      <c r="AE239" s="168"/>
      <c r="AF239" s="169">
        <f>IF(D239="",scriv!B201,"")</f>
        <v>0</v>
      </c>
      <c r="AG239" s="170" t="str">
        <f t="shared" si="136"/>
        <v/>
      </c>
      <c r="AH239" s="169" t="str">
        <f t="shared" si="137"/>
        <v/>
      </c>
      <c r="AI239" s="169" t="str">
        <f t="shared" si="138"/>
        <v/>
      </c>
      <c r="AJ239" s="86">
        <f>ROUNDDOWN( (LEN(scriv!B201)+1) / 2, 0 )</f>
        <v>0</v>
      </c>
      <c r="AK239" s="82">
        <f t="shared" si="139"/>
        <v>0</v>
      </c>
      <c r="AL239" s="82" t="str">
        <f t="shared" si="140"/>
        <v>-</v>
      </c>
      <c r="AM239" s="82" t="str">
        <f t="shared" si="141"/>
        <v>-</v>
      </c>
      <c r="AN239" s="82" t="str">
        <f t="shared" si="142"/>
        <v>-</v>
      </c>
      <c r="AO239" s="82" t="str">
        <f t="shared" si="143"/>
        <v>-</v>
      </c>
      <c r="AP239" s="82" t="str">
        <f t="shared" si="144"/>
        <v>-</v>
      </c>
      <c r="AQ239" s="82" t="str">
        <f t="shared" si="145"/>
        <v>-</v>
      </c>
      <c r="AR239" s="82" t="str">
        <f t="shared" si="146"/>
        <v>-</v>
      </c>
      <c r="AT239" s="82">
        <f t="shared" si="147"/>
        <v>2</v>
      </c>
      <c r="AU239" s="82" t="str">
        <f ca="1">IF(    MAX(OFFSET(AL239,0,0,MATCH("-",AL239:AL$638,0))) = 0,"",
IFERROR(MAX(OFFSET(AL239,0,0,MATCH("-",AL239:AL$638,0))),""))</f>
        <v/>
      </c>
      <c r="AV239" s="82" t="str">
        <f ca="1">IF(    MAX(OFFSET(AM239,0,0,MATCH("-",AM239:AM$638,0))) = 0,"",
IFERROR(MAX(OFFSET(AM239,0,0,MATCH("-",AM239:AM$638,0))),""))</f>
        <v/>
      </c>
      <c r="AW239" s="82" t="str">
        <f ca="1">IF(    MAX(OFFSET(AN239,0,0,MATCH("-",AN239:AN$638,0))) = 0,"",
IFERROR(MAX(OFFSET(AN239,0,0,MATCH("-",AN239:AN$638,0))),""))</f>
        <v/>
      </c>
      <c r="AX239" s="82" t="str">
        <f ca="1">IF(    MAX(OFFSET(AO239,0,0,MATCH("-",AO239:AO$638,0))) = 0,"",
IFERROR(MAX(OFFSET(AO239,0,0,MATCH("-",AO239:AO$638,0))),""))</f>
        <v/>
      </c>
      <c r="AY239" s="82" t="str">
        <f ca="1">IF(    MAX(OFFSET(AP239,0,0,MATCH("-",AP239:AP$638,0))) = 0,"",
IFERROR(MAX(OFFSET(AP239,0,0,MATCH("-",AP239:AP$638,0))),""))</f>
        <v/>
      </c>
      <c r="AZ239" s="82" t="str">
        <f ca="1">IF(    MAX(OFFSET(AQ239,0,0,MATCH("-",AQ239:AQ$638,0))) = 0,"",
IFERROR(MAX(OFFSET(AQ239,0,0,MATCH("-",AQ239:AQ$638,0))),""))</f>
        <v/>
      </c>
      <c r="BA239" s="82" t="str">
        <f ca="1">IF(    MAX(OFFSET(AR239,0,0,MATCH("-",AR239:AR$638,0))) = 0,"",
IFERROR(MAX(OFFSET(AR239,0,0,MATCH("-",AR239:AR$638,0))),""))</f>
        <v/>
      </c>
      <c r="BB239" s="112">
        <f t="shared" ca="1" si="148"/>
        <v>-270</v>
      </c>
      <c r="BC239" s="111" t="str">
        <f t="shared" ca="1" si="149"/>
        <v>Radius</v>
      </c>
      <c r="BD239" s="112">
        <f t="shared" ca="1" si="150"/>
        <v>0</v>
      </c>
      <c r="BE239" s="111">
        <f t="shared" ca="1" si="151"/>
        <v>-150</v>
      </c>
      <c r="BF239" s="113" t="e">
        <f t="shared" ca="1" si="152"/>
        <v>#VALUE!</v>
      </c>
      <c r="BG239" s="113" t="e">
        <f t="shared" ca="1" si="153"/>
        <v>#VALUE!</v>
      </c>
      <c r="BH239" s="112">
        <f t="shared" ca="1" si="154"/>
        <v>2000</v>
      </c>
      <c r="BI239" s="112">
        <f t="shared" ca="1" si="155"/>
        <v>-150</v>
      </c>
      <c r="BJ239" s="157"/>
      <c r="BK239" s="157"/>
      <c r="BL239" s="158" t="str">
        <f>scriv!AM201</f>
        <v/>
      </c>
      <c r="BM239" s="157"/>
      <c r="BN239" s="157" t="str">
        <f t="shared" si="156"/>
        <v>node</v>
      </c>
      <c r="BO239" s="157"/>
      <c r="BP239" s="159">
        <f t="shared" ca="1" si="157"/>
        <v>0</v>
      </c>
      <c r="BQ239" s="159">
        <f t="shared" ca="1" si="158"/>
        <v>0</v>
      </c>
      <c r="BR239" s="159">
        <f t="shared" si="159"/>
        <v>1</v>
      </c>
      <c r="BS239" s="159" t="str">
        <f t="shared" si="160"/>
        <v>symbol</v>
      </c>
      <c r="BT239" s="157" t="str">
        <f ca="1">IF(scriv!V201&lt;&gt;"",scriv!V201,
IF(E239="",IFERROR(VLOOKUP(BL239,$AH$40:$BT$638,39,FALSE),$BT$36),
$BT$37))</f>
        <v>NodeSquare</v>
      </c>
      <c r="BU239" s="166">
        <f t="shared" ca="1" si="161"/>
        <v>2000</v>
      </c>
      <c r="BV239" s="166">
        <f t="shared" ca="1" si="162"/>
        <v>-150</v>
      </c>
      <c r="BW239" s="166">
        <f t="shared" ca="1" si="163"/>
        <v>0</v>
      </c>
      <c r="BX239" s="166">
        <f t="shared" ca="1" si="164"/>
        <v>0</v>
      </c>
      <c r="BY239" s="180" t="str">
        <f t="shared" si="165"/>
        <v/>
      </c>
      <c r="BZ239" s="180" t="str">
        <f t="shared" si="166"/>
        <v/>
      </c>
      <c r="CA239" s="81" t="str">
        <f>IF(scriv!E201&lt;&gt;"",scriv!E201,"")</f>
        <v/>
      </c>
      <c r="CB239" s="82">
        <f t="shared" si="135"/>
        <v>0</v>
      </c>
      <c r="CC239" s="82">
        <f t="shared" si="167"/>
        <v>0</v>
      </c>
      <c r="CD239" s="82" t="str">
        <f t="shared" si="168"/>
        <v>-</v>
      </c>
      <c r="CE239" s="82" t="str">
        <f t="shared" si="169"/>
        <v>-</v>
      </c>
      <c r="CF239" s="82" t="str">
        <f t="shared" si="170"/>
        <v>-</v>
      </c>
      <c r="CG239" s="82" t="str">
        <f t="shared" si="171"/>
        <v>-</v>
      </c>
      <c r="CH239" s="82" t="str">
        <f t="shared" si="172"/>
        <v>-</v>
      </c>
      <c r="CI239" s="82" t="str">
        <f t="shared" si="173"/>
        <v>-</v>
      </c>
      <c r="CJ239" s="82" t="str">
        <f t="shared" si="174"/>
        <v>-</v>
      </c>
      <c r="CK239" s="82" t="str">
        <f t="shared" si="175"/>
        <v>-</v>
      </c>
    </row>
    <row r="240" spans="1:89" s="82" customFormat="1" ht="18" customHeight="1">
      <c r="A240" s="81" t="str">
        <f>scriv!AL202</f>
        <v/>
      </c>
      <c r="B240" s="81" t="str">
        <f>IF(scriv!D202&lt;&gt;"",scriv!D202,"")</f>
        <v/>
      </c>
      <c r="C240" s="81" t="str">
        <f>IF( scriv!AP202&lt;&gt;"", IF(D240&lt;&gt;"","connection ","")&amp;scriv!AP202,IF(D240&lt;&gt;"","connection",""))</f>
        <v/>
      </c>
      <c r="D240" s="82" t="str">
        <f>scriv!AN202</f>
        <v/>
      </c>
      <c r="E240" s="82" t="str">
        <f>scriv!AO202</f>
        <v/>
      </c>
      <c r="F240" s="156">
        <f>ROW()</f>
        <v>240</v>
      </c>
      <c r="G240" s="288">
        <f>scriv!AC202</f>
        <v>0</v>
      </c>
      <c r="H240" s="288">
        <f>scriv!AD202</f>
        <v>0</v>
      </c>
      <c r="I240" s="81" t="str">
        <f>IF(scriv!AE202&lt;&gt;"",scriv!AE202,J240)</f>
        <v/>
      </c>
      <c r="J240" s="81" t="str">
        <f>IF(scriv!AF202&lt;&gt;"",scriv!AF202,"")</f>
        <v/>
      </c>
      <c r="K240" s="82" t="str">
        <f>IF(scriv!Y202&lt;&gt;"",scriv!Y202,$K$36)</f>
        <v>none</v>
      </c>
      <c r="L240" s="82">
        <f>IF(scriv!Z202&lt;&gt;"",scriv!Z202,$L$36)</f>
        <v>0</v>
      </c>
      <c r="M240" s="82" t="str">
        <f>IF(scriv!AA202&lt;&gt;"",scriv!AA202,$M$36)</f>
        <v>OpenClose</v>
      </c>
      <c r="N240" s="82">
        <f>IF(scriv!AB202&lt;&gt;"",scriv!AB202,$N$36)</f>
        <v>0</v>
      </c>
      <c r="O240" s="119" t="str">
        <f t="shared" si="134"/>
        <v/>
      </c>
      <c r="P240" s="81" t="str">
        <f>IF(scriv!I202&lt;&gt;"",scriv!I202,"")</f>
        <v/>
      </c>
      <c r="Q240" s="81" t="str">
        <f>IF(scriv!J202&lt;&gt;"",scriv!J202,"")</f>
        <v/>
      </c>
      <c r="R240" s="81">
        <f>IF(scriv!K202&lt;&gt;"",scriv!K202,
IF(I240&lt;&gt;"",1,$R$36))</f>
        <v>1</v>
      </c>
      <c r="S240" s="81" t="str">
        <f>IF(scriv!L202&lt;&gt;"",scriv!L202,
IF(scriv!AF202&lt;&gt;"",$S$36,"none"))</f>
        <v>none</v>
      </c>
      <c r="T240" s="81" t="str">
        <f>IF(scriv!Q202&lt;&gt;"",scriv!Q202,"")</f>
        <v/>
      </c>
      <c r="U240" s="81" t="str">
        <f>IF(scriv!R202&lt;&gt;"",scriv!R202,"")</f>
        <v/>
      </c>
      <c r="V240" s="81" t="str">
        <f>IF(scriv!S202&lt;&gt;"",scriv!S202,"")</f>
        <v/>
      </c>
      <c r="W240" s="81" t="str">
        <f>IF(scriv!T202&lt;&gt;"",scriv!T202,"")</f>
        <v/>
      </c>
      <c r="X240" s="81" t="str">
        <f>IF($E240="",
( IF(scriv!AH202&lt;&gt;"", LEFT( scriv!AH202, FIND(",",scriv!AH202)-1) &amp; "=" &amp; $AH240 &amp; RIGHT( scriv!AH202, LEN(scriv!AH202) + 1 - FIND(",",scriv!AH202)),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IF(scriv!AI202&lt;&gt;"", LEFT( scriv!AI202, FIND(",",scriv!AI202)-1) &amp; "=" &amp; $AH240 &amp; RIGHT( scriv!AI202, LEN(scriv!AI202) + 1 - FIND(",",scriv!AI202)),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IF(scriv!AJ202&lt;&gt;"", LEFT( scriv!AJ202, FIND(",",scriv!AJ202)-1) &amp; "=" &amp; $AH240 &amp; RIGHT( scriv!AJ202, LEN(scriv!AJ202) + 1 - FIND(",",scriv!AJ202)),
  IF($Z$36&lt;&gt;"",LEFT( Z$36, FIND(",",Z$36)-1) &amp; "=" &amp; $AH240 &amp; RIGHT( Z$36, LEN(Z$36) + 1 - FIND(",",Z$36)),""))),
IF(scriv!O202&lt;&gt;"", LEFT( scriv!O202, FIND(",",scriv!O202)-1) &amp; "=" &amp; $AH240 &amp; RIGHT( scriv!O202, LEN(scriv!O202) + 1 - FIND(",",scriv!O202)),
LEFT( Z$37, FIND(",",Z$37)-1) &amp; "=" &amp; $AH240 &amp; RIGHT( Z$37, LEN(Z$37) + 1 - FIND(",",Z$37))))</f>
        <v>drawOpen=,1.2</v>
      </c>
      <c r="AA240" s="81" t="str">
        <f>IF($E240="",
( IF(scriv!AK202&lt;&gt;"", LEFT( scriv!AK202, FIND(",",scriv!AK202)-1) &amp; "=" &amp; $AH240 &amp; RIGHT( scriv!AK202, LEN(scriv!AK202) + 1 - FIND(",",scriv!AK202)),
  IF($AA$36&lt;&gt;"",LEFT( AA$36, FIND(",",AA$36)-1) &amp; "=" &amp; $AH240 &amp; RIGHT( AA$36, LEN(AA$36) + 1 - FIND(",",AA$36)),""))),
IF(scriv!P202&lt;&gt;"", LEFT( scriv!P202, FIND(",",scriv!P202)-1) &amp; "=" &amp; $AH240 &amp; RIGHT( scriv!P202, LEN(scriv!P202) + 1 - FIND(",",scriv!P202)),
LEFT( AA$37, FIND(",",AA$37)-1) &amp; "=" &amp; $AH240 &amp; RIGHT( AA$37, LEN(AA$37) + 1 - FIND(",",AA$37))))</f>
        <v>drawClose=,1.2</v>
      </c>
      <c r="AB240" s="167" t="str">
        <f t="shared" si="133"/>
        <v>noTitle</v>
      </c>
      <c r="AC240" s="167"/>
      <c r="AD240" s="45"/>
      <c r="AE240" s="168"/>
      <c r="AF240" s="169">
        <f>IF(D240="",scriv!B202,"")</f>
        <v>0</v>
      </c>
      <c r="AG240" s="170" t="str">
        <f t="shared" si="136"/>
        <v/>
      </c>
      <c r="AH240" s="169" t="str">
        <f t="shared" si="137"/>
        <v/>
      </c>
      <c r="AI240" s="169" t="str">
        <f t="shared" si="138"/>
        <v/>
      </c>
      <c r="AJ240" s="86">
        <f>ROUNDDOWN( (LEN(scriv!B202)+1) / 2, 0 )</f>
        <v>0</v>
      </c>
      <c r="AK240" s="82">
        <f t="shared" si="139"/>
        <v>0</v>
      </c>
      <c r="AL240" s="82" t="str">
        <f t="shared" si="140"/>
        <v>-</v>
      </c>
      <c r="AM240" s="82" t="str">
        <f t="shared" si="141"/>
        <v>-</v>
      </c>
      <c r="AN240" s="82" t="str">
        <f t="shared" si="142"/>
        <v>-</v>
      </c>
      <c r="AO240" s="82" t="str">
        <f t="shared" si="143"/>
        <v>-</v>
      </c>
      <c r="AP240" s="82" t="str">
        <f t="shared" si="144"/>
        <v>-</v>
      </c>
      <c r="AQ240" s="82" t="str">
        <f t="shared" si="145"/>
        <v>-</v>
      </c>
      <c r="AR240" s="82" t="str">
        <f t="shared" si="146"/>
        <v>-</v>
      </c>
      <c r="AT240" s="82">
        <f t="shared" si="147"/>
        <v>2</v>
      </c>
      <c r="AU240" s="82" t="str">
        <f ca="1">IF(    MAX(OFFSET(AL240,0,0,MATCH("-",AL240:AL$638,0))) = 0,"",
IFERROR(MAX(OFFSET(AL240,0,0,MATCH("-",AL240:AL$638,0))),""))</f>
        <v/>
      </c>
      <c r="AV240" s="82" t="str">
        <f ca="1">IF(    MAX(OFFSET(AM240,0,0,MATCH("-",AM240:AM$638,0))) = 0,"",
IFERROR(MAX(OFFSET(AM240,0,0,MATCH("-",AM240:AM$638,0))),""))</f>
        <v/>
      </c>
      <c r="AW240" s="82" t="str">
        <f ca="1">IF(    MAX(OFFSET(AN240,0,0,MATCH("-",AN240:AN$638,0))) = 0,"",
IFERROR(MAX(OFFSET(AN240,0,0,MATCH("-",AN240:AN$638,0))),""))</f>
        <v/>
      </c>
      <c r="AX240" s="82" t="str">
        <f ca="1">IF(    MAX(OFFSET(AO240,0,0,MATCH("-",AO240:AO$638,0))) = 0,"",
IFERROR(MAX(OFFSET(AO240,0,0,MATCH("-",AO240:AO$638,0))),""))</f>
        <v/>
      </c>
      <c r="AY240" s="82" t="str">
        <f ca="1">IF(    MAX(OFFSET(AP240,0,0,MATCH("-",AP240:AP$638,0))) = 0,"",
IFERROR(MAX(OFFSET(AP240,0,0,MATCH("-",AP240:AP$638,0))),""))</f>
        <v/>
      </c>
      <c r="AZ240" s="82" t="str">
        <f ca="1">IF(    MAX(OFFSET(AQ240,0,0,MATCH("-",AQ240:AQ$638,0))) = 0,"",
IFERROR(MAX(OFFSET(AQ240,0,0,MATCH("-",AQ240:AQ$638,0))),""))</f>
        <v/>
      </c>
      <c r="BA240" s="82" t="str">
        <f ca="1">IF(    MAX(OFFSET(AR240,0,0,MATCH("-",AR240:AR$638,0))) = 0,"",
IFERROR(MAX(OFFSET(AR240,0,0,MATCH("-",AR240:AR$638,0))),""))</f>
        <v/>
      </c>
      <c r="BB240" s="112">
        <f t="shared" ca="1" si="148"/>
        <v>-270</v>
      </c>
      <c r="BC240" s="111" t="str">
        <f t="shared" ca="1" si="149"/>
        <v>Radius</v>
      </c>
      <c r="BD240" s="112">
        <f t="shared" ca="1" si="150"/>
        <v>0</v>
      </c>
      <c r="BE240" s="111">
        <f t="shared" ca="1" si="151"/>
        <v>-150</v>
      </c>
      <c r="BF240" s="113" t="e">
        <f t="shared" ca="1" si="152"/>
        <v>#VALUE!</v>
      </c>
      <c r="BG240" s="113" t="e">
        <f t="shared" ca="1" si="153"/>
        <v>#VALUE!</v>
      </c>
      <c r="BH240" s="112">
        <f t="shared" ca="1" si="154"/>
        <v>2000</v>
      </c>
      <c r="BI240" s="112">
        <f t="shared" ca="1" si="155"/>
        <v>-150</v>
      </c>
      <c r="BJ240" s="157"/>
      <c r="BK240" s="157"/>
      <c r="BL240" s="158" t="str">
        <f>scriv!AM202</f>
        <v/>
      </c>
      <c r="BM240" s="157"/>
      <c r="BN240" s="157" t="str">
        <f t="shared" si="156"/>
        <v>node</v>
      </c>
      <c r="BO240" s="157"/>
      <c r="BP240" s="159">
        <f t="shared" ca="1" si="157"/>
        <v>0</v>
      </c>
      <c r="BQ240" s="159">
        <f t="shared" ca="1" si="158"/>
        <v>0</v>
      </c>
      <c r="BR240" s="159">
        <f t="shared" si="159"/>
        <v>1</v>
      </c>
      <c r="BS240" s="159" t="str">
        <f t="shared" si="160"/>
        <v>symbol</v>
      </c>
      <c r="BT240" s="157" t="str">
        <f ca="1">IF(scriv!V202&lt;&gt;"",scriv!V202,
IF(E240="",IFERROR(VLOOKUP(BL240,$AH$40:$BT$638,39,FALSE),$BT$36),
$BT$37))</f>
        <v>NodeSquare</v>
      </c>
      <c r="BU240" s="166">
        <f t="shared" ca="1" si="161"/>
        <v>2000</v>
      </c>
      <c r="BV240" s="166">
        <f t="shared" ca="1" si="162"/>
        <v>-150</v>
      </c>
      <c r="BW240" s="166">
        <f t="shared" ca="1" si="163"/>
        <v>0</v>
      </c>
      <c r="BX240" s="166">
        <f t="shared" ca="1" si="164"/>
        <v>0</v>
      </c>
      <c r="BY240" s="180" t="str">
        <f t="shared" si="165"/>
        <v/>
      </c>
      <c r="BZ240" s="180" t="str">
        <f t="shared" si="166"/>
        <v/>
      </c>
      <c r="CA240" s="81" t="str">
        <f>IF(scriv!E202&lt;&gt;"",scriv!E202,"")</f>
        <v/>
      </c>
      <c r="CB240" s="82">
        <f t="shared" si="135"/>
        <v>0</v>
      </c>
      <c r="CC240" s="82">
        <f t="shared" si="167"/>
        <v>0</v>
      </c>
      <c r="CD240" s="82" t="str">
        <f t="shared" si="168"/>
        <v>-</v>
      </c>
      <c r="CE240" s="82" t="str">
        <f t="shared" si="169"/>
        <v>-</v>
      </c>
      <c r="CF240" s="82" t="str">
        <f t="shared" si="170"/>
        <v>-</v>
      </c>
      <c r="CG240" s="82" t="str">
        <f t="shared" si="171"/>
        <v>-</v>
      </c>
      <c r="CH240" s="82" t="str">
        <f t="shared" si="172"/>
        <v>-</v>
      </c>
      <c r="CI240" s="82" t="str">
        <f t="shared" si="173"/>
        <v>-</v>
      </c>
      <c r="CJ240" s="82" t="str">
        <f t="shared" si="174"/>
        <v>-</v>
      </c>
      <c r="CK240" s="82" t="str">
        <f t="shared" si="175"/>
        <v>-</v>
      </c>
    </row>
    <row r="241" spans="1:89" s="82" customFormat="1" ht="18" customHeight="1">
      <c r="A241" s="81" t="str">
        <f>scriv!AL203</f>
        <v/>
      </c>
      <c r="B241" s="81" t="str">
        <f>IF(scriv!D203&lt;&gt;"",scriv!D203,"")</f>
        <v/>
      </c>
      <c r="C241" s="81" t="str">
        <f>IF( scriv!AP203&lt;&gt;"", IF(D241&lt;&gt;"","connection ","")&amp;scriv!AP203,IF(D241&lt;&gt;"","connection",""))</f>
        <v/>
      </c>
      <c r="D241" s="82" t="str">
        <f>scriv!AN203</f>
        <v/>
      </c>
      <c r="E241" s="82" t="str">
        <f>scriv!AO203</f>
        <v/>
      </c>
      <c r="F241" s="156">
        <f>ROW()</f>
        <v>241</v>
      </c>
      <c r="G241" s="288">
        <f>scriv!AC203</f>
        <v>0</v>
      </c>
      <c r="H241" s="288">
        <f>scriv!AD203</f>
        <v>0</v>
      </c>
      <c r="I241" s="81" t="str">
        <f>IF(scriv!AE203&lt;&gt;"",scriv!AE203,J241)</f>
        <v/>
      </c>
      <c r="J241" s="81" t="str">
        <f>IF(scriv!AF203&lt;&gt;"",scriv!AF203,"")</f>
        <v/>
      </c>
      <c r="K241" s="82" t="str">
        <f>IF(scriv!Y203&lt;&gt;"",scriv!Y203,$K$36)</f>
        <v>none</v>
      </c>
      <c r="L241" s="82">
        <f>IF(scriv!Z203&lt;&gt;"",scriv!Z203,$L$36)</f>
        <v>0</v>
      </c>
      <c r="M241" s="82" t="str">
        <f>IF(scriv!AA203&lt;&gt;"",scriv!AA203,$M$36)</f>
        <v>OpenClose</v>
      </c>
      <c r="N241" s="82">
        <f>IF(scriv!AB203&lt;&gt;"",scriv!AB203,$N$36)</f>
        <v>0</v>
      </c>
      <c r="O241" s="119" t="str">
        <f t="shared" si="134"/>
        <v/>
      </c>
      <c r="P241" s="81" t="str">
        <f>IF(scriv!I203&lt;&gt;"",scriv!I203,"")</f>
        <v/>
      </c>
      <c r="Q241" s="81" t="str">
        <f>IF(scriv!J203&lt;&gt;"",scriv!J203,"")</f>
        <v/>
      </c>
      <c r="R241" s="81">
        <f>IF(scriv!K203&lt;&gt;"",scriv!K203,
IF(I241&lt;&gt;"",1,$R$36))</f>
        <v>1</v>
      </c>
      <c r="S241" s="81" t="str">
        <f>IF(scriv!L203&lt;&gt;"",scriv!L203,
IF(scriv!AF203&lt;&gt;"",$S$36,"none"))</f>
        <v>none</v>
      </c>
      <c r="T241" s="81" t="str">
        <f>IF(scriv!Q203&lt;&gt;"",scriv!Q203,"")</f>
        <v/>
      </c>
      <c r="U241" s="81" t="str">
        <f>IF(scriv!R203&lt;&gt;"",scriv!R203,"")</f>
        <v/>
      </c>
      <c r="V241" s="81" t="str">
        <f>IF(scriv!S203&lt;&gt;"",scriv!S203,"")</f>
        <v/>
      </c>
      <c r="W241" s="81" t="str">
        <f>IF(scriv!T203&lt;&gt;"",scriv!T203,"")</f>
        <v/>
      </c>
      <c r="X241" s="81" t="str">
        <f>IF($E241="",
( IF(scriv!AH203&lt;&gt;"", LEFT( scriv!AH203, FIND(",",scriv!AH203)-1) &amp; "=" &amp; $AH241 &amp; RIGHT( scriv!AH203, LEN(scriv!AH203) + 1 - FIND(",",scriv!AH203)),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IF(scriv!AI203&lt;&gt;"", LEFT( scriv!AI203, FIND(",",scriv!AI203)-1) &amp; "=" &amp; $AH241 &amp; RIGHT( scriv!AI203, LEN(scriv!AI203) + 1 - FIND(",",scriv!AI203)),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IF(scriv!AJ203&lt;&gt;"", LEFT( scriv!AJ203, FIND(",",scriv!AJ203)-1) &amp; "=" &amp; $AH241 &amp; RIGHT( scriv!AJ203, LEN(scriv!AJ203) + 1 - FIND(",",scriv!AJ203)),
  IF($Z$36&lt;&gt;"",LEFT( Z$36, FIND(",",Z$36)-1) &amp; "=" &amp; $AH241 &amp; RIGHT( Z$36, LEN(Z$36) + 1 - FIND(",",Z$36)),""))),
IF(scriv!O203&lt;&gt;"", LEFT( scriv!O203, FIND(",",scriv!O203)-1) &amp; "=" &amp; $AH241 &amp; RIGHT( scriv!O203, LEN(scriv!O203) + 1 - FIND(",",scriv!O203)),
LEFT( Z$37, FIND(",",Z$37)-1) &amp; "=" &amp; $AH241 &amp; RIGHT( Z$37, LEN(Z$37) + 1 - FIND(",",Z$37))))</f>
        <v>drawOpen=,1.2</v>
      </c>
      <c r="AA241" s="81" t="str">
        <f>IF($E241="",
( IF(scriv!AK203&lt;&gt;"", LEFT( scriv!AK203, FIND(",",scriv!AK203)-1) &amp; "=" &amp; $AH241 &amp; RIGHT( scriv!AK203, LEN(scriv!AK203) + 1 - FIND(",",scriv!AK203)),
  IF($AA$36&lt;&gt;"",LEFT( AA$36, FIND(",",AA$36)-1) &amp; "=" &amp; $AH241 &amp; RIGHT( AA$36, LEN(AA$36) + 1 - FIND(",",AA$36)),""))),
IF(scriv!P203&lt;&gt;"", LEFT( scriv!P203, FIND(",",scriv!P203)-1) &amp; "=" &amp; $AH241 &amp; RIGHT( scriv!P203, LEN(scriv!P203) + 1 - FIND(",",scriv!P203)),
LEFT( AA$37, FIND(",",AA$37)-1) &amp; "=" &amp; $AH241 &amp; RIGHT( AA$37, LEN(AA$37) + 1 - FIND(",",AA$37))))</f>
        <v>drawClose=,1.2</v>
      </c>
      <c r="AB241" s="167" t="str">
        <f t="shared" si="133"/>
        <v>noTitle</v>
      </c>
      <c r="AC241" s="167"/>
      <c r="AD241" s="45"/>
      <c r="AE241" s="168"/>
      <c r="AF241" s="169">
        <f>IF(D241="",scriv!B203,"")</f>
        <v>0</v>
      </c>
      <c r="AG241" s="170" t="str">
        <f t="shared" si="136"/>
        <v/>
      </c>
      <c r="AH241" s="169" t="str">
        <f t="shared" si="137"/>
        <v/>
      </c>
      <c r="AI241" s="169" t="str">
        <f t="shared" si="138"/>
        <v/>
      </c>
      <c r="AJ241" s="86">
        <f>ROUNDDOWN( (LEN(scriv!B203)+1) / 2, 0 )</f>
        <v>0</v>
      </c>
      <c r="AK241" s="82">
        <f t="shared" si="139"/>
        <v>0</v>
      </c>
      <c r="AL241" s="82" t="str">
        <f t="shared" si="140"/>
        <v>-</v>
      </c>
      <c r="AM241" s="82" t="str">
        <f t="shared" si="141"/>
        <v>-</v>
      </c>
      <c r="AN241" s="82" t="str">
        <f t="shared" si="142"/>
        <v>-</v>
      </c>
      <c r="AO241" s="82" t="str">
        <f t="shared" si="143"/>
        <v>-</v>
      </c>
      <c r="AP241" s="82" t="str">
        <f t="shared" si="144"/>
        <v>-</v>
      </c>
      <c r="AQ241" s="82" t="str">
        <f t="shared" si="145"/>
        <v>-</v>
      </c>
      <c r="AR241" s="82" t="str">
        <f t="shared" si="146"/>
        <v>-</v>
      </c>
      <c r="AT241" s="82">
        <f t="shared" si="147"/>
        <v>2</v>
      </c>
      <c r="AU241" s="82" t="str">
        <f ca="1">IF(    MAX(OFFSET(AL241,0,0,MATCH("-",AL241:AL$638,0))) = 0,"",
IFERROR(MAX(OFFSET(AL241,0,0,MATCH("-",AL241:AL$638,0))),""))</f>
        <v/>
      </c>
      <c r="AV241" s="82" t="str">
        <f ca="1">IF(    MAX(OFFSET(AM241,0,0,MATCH("-",AM241:AM$638,0))) = 0,"",
IFERROR(MAX(OFFSET(AM241,0,0,MATCH("-",AM241:AM$638,0))),""))</f>
        <v/>
      </c>
      <c r="AW241" s="82" t="str">
        <f ca="1">IF(    MAX(OFFSET(AN241,0,0,MATCH("-",AN241:AN$638,0))) = 0,"",
IFERROR(MAX(OFFSET(AN241,0,0,MATCH("-",AN241:AN$638,0))),""))</f>
        <v/>
      </c>
      <c r="AX241" s="82" t="str">
        <f ca="1">IF(    MAX(OFFSET(AO241,0,0,MATCH("-",AO241:AO$638,0))) = 0,"",
IFERROR(MAX(OFFSET(AO241,0,0,MATCH("-",AO241:AO$638,0))),""))</f>
        <v/>
      </c>
      <c r="AY241" s="82" t="str">
        <f ca="1">IF(    MAX(OFFSET(AP241,0,0,MATCH("-",AP241:AP$638,0))) = 0,"",
IFERROR(MAX(OFFSET(AP241,0,0,MATCH("-",AP241:AP$638,0))),""))</f>
        <v/>
      </c>
      <c r="AZ241" s="82" t="str">
        <f ca="1">IF(    MAX(OFFSET(AQ241,0,0,MATCH("-",AQ241:AQ$638,0))) = 0,"",
IFERROR(MAX(OFFSET(AQ241,0,0,MATCH("-",AQ241:AQ$638,0))),""))</f>
        <v/>
      </c>
      <c r="BA241" s="82" t="str">
        <f ca="1">IF(    MAX(OFFSET(AR241,0,0,MATCH("-",AR241:AR$638,0))) = 0,"",
IFERROR(MAX(OFFSET(AR241,0,0,MATCH("-",AR241:AR$638,0))),""))</f>
        <v/>
      </c>
      <c r="BB241" s="112">
        <f t="shared" ca="1" si="148"/>
        <v>-270</v>
      </c>
      <c r="BC241" s="111" t="str">
        <f t="shared" ca="1" si="149"/>
        <v>Radius</v>
      </c>
      <c r="BD241" s="112">
        <f t="shared" ca="1" si="150"/>
        <v>0</v>
      </c>
      <c r="BE241" s="111">
        <f t="shared" ca="1" si="151"/>
        <v>-150</v>
      </c>
      <c r="BF241" s="113" t="e">
        <f t="shared" ca="1" si="152"/>
        <v>#VALUE!</v>
      </c>
      <c r="BG241" s="113" t="e">
        <f t="shared" ca="1" si="153"/>
        <v>#VALUE!</v>
      </c>
      <c r="BH241" s="112">
        <f t="shared" ca="1" si="154"/>
        <v>2000</v>
      </c>
      <c r="BI241" s="112">
        <f t="shared" ca="1" si="155"/>
        <v>-150</v>
      </c>
      <c r="BJ241" s="157"/>
      <c r="BK241" s="157"/>
      <c r="BL241" s="158" t="str">
        <f>scriv!AM203</f>
        <v/>
      </c>
      <c r="BM241" s="157"/>
      <c r="BN241" s="157" t="str">
        <f t="shared" si="156"/>
        <v>node</v>
      </c>
      <c r="BO241" s="157"/>
      <c r="BP241" s="159">
        <f t="shared" ca="1" si="157"/>
        <v>0</v>
      </c>
      <c r="BQ241" s="159">
        <f t="shared" ca="1" si="158"/>
        <v>0</v>
      </c>
      <c r="BR241" s="159">
        <f t="shared" si="159"/>
        <v>1</v>
      </c>
      <c r="BS241" s="159" t="str">
        <f t="shared" si="160"/>
        <v>symbol</v>
      </c>
      <c r="BT241" s="157" t="str">
        <f ca="1">IF(scriv!V203&lt;&gt;"",scriv!V203,
IF(E241="",IFERROR(VLOOKUP(BL241,$AH$40:$BT$638,39,FALSE),$BT$36),
$BT$37))</f>
        <v>NodeSquare</v>
      </c>
      <c r="BU241" s="166">
        <f t="shared" ca="1" si="161"/>
        <v>2000</v>
      </c>
      <c r="BV241" s="166">
        <f t="shared" ca="1" si="162"/>
        <v>-150</v>
      </c>
      <c r="BW241" s="166">
        <f t="shared" ca="1" si="163"/>
        <v>0</v>
      </c>
      <c r="BX241" s="166">
        <f t="shared" ca="1" si="164"/>
        <v>0</v>
      </c>
      <c r="BY241" s="180" t="str">
        <f t="shared" si="165"/>
        <v/>
      </c>
      <c r="BZ241" s="180" t="str">
        <f t="shared" si="166"/>
        <v/>
      </c>
      <c r="CA241" s="81" t="str">
        <f>IF(scriv!E203&lt;&gt;"",scriv!E203,"")</f>
        <v/>
      </c>
      <c r="CB241" s="82">
        <f t="shared" si="135"/>
        <v>0</v>
      </c>
      <c r="CC241" s="82">
        <f t="shared" si="167"/>
        <v>0</v>
      </c>
      <c r="CD241" s="82" t="str">
        <f t="shared" si="168"/>
        <v>-</v>
      </c>
      <c r="CE241" s="82" t="str">
        <f t="shared" si="169"/>
        <v>-</v>
      </c>
      <c r="CF241" s="82" t="str">
        <f t="shared" si="170"/>
        <v>-</v>
      </c>
      <c r="CG241" s="82" t="str">
        <f t="shared" si="171"/>
        <v>-</v>
      </c>
      <c r="CH241" s="82" t="str">
        <f t="shared" si="172"/>
        <v>-</v>
      </c>
      <c r="CI241" s="82" t="str">
        <f t="shared" si="173"/>
        <v>-</v>
      </c>
      <c r="CJ241" s="82" t="str">
        <f t="shared" si="174"/>
        <v>-</v>
      </c>
      <c r="CK241" s="82" t="str">
        <f t="shared" si="175"/>
        <v>-</v>
      </c>
    </row>
    <row r="242" spans="1:89" s="82" customFormat="1" ht="18" customHeight="1">
      <c r="A242" s="81" t="str">
        <f>scriv!AL204</f>
        <v/>
      </c>
      <c r="B242" s="81" t="str">
        <f>IF(scriv!D204&lt;&gt;"",scriv!D204,"")</f>
        <v/>
      </c>
      <c r="C242" s="81" t="str">
        <f>IF( scriv!AP204&lt;&gt;"", IF(D242&lt;&gt;"","connection ","")&amp;scriv!AP204,IF(D242&lt;&gt;"","connection",""))</f>
        <v/>
      </c>
      <c r="D242" s="82" t="str">
        <f>scriv!AN204</f>
        <v/>
      </c>
      <c r="E242" s="82" t="str">
        <f>scriv!AO204</f>
        <v/>
      </c>
      <c r="F242" s="156">
        <f>ROW()</f>
        <v>242</v>
      </c>
      <c r="G242" s="288">
        <f>scriv!AC204</f>
        <v>0</v>
      </c>
      <c r="H242" s="288">
        <f>scriv!AD204</f>
        <v>0</v>
      </c>
      <c r="I242" s="81" t="str">
        <f>IF(scriv!AE204&lt;&gt;"",scriv!AE204,J242)</f>
        <v/>
      </c>
      <c r="J242" s="81" t="str">
        <f>IF(scriv!AF204&lt;&gt;"",scriv!AF204,"")</f>
        <v/>
      </c>
      <c r="K242" s="82" t="str">
        <f>IF(scriv!Y204&lt;&gt;"",scriv!Y204,$K$36)</f>
        <v>none</v>
      </c>
      <c r="L242" s="82">
        <f>IF(scriv!Z204&lt;&gt;"",scriv!Z204,$L$36)</f>
        <v>0</v>
      </c>
      <c r="M242" s="82" t="str">
        <f>IF(scriv!AA204&lt;&gt;"",scriv!AA204,$M$36)</f>
        <v>OpenClose</v>
      </c>
      <c r="N242" s="82">
        <f>IF(scriv!AB204&lt;&gt;"",scriv!AB204,$N$36)</f>
        <v>0</v>
      </c>
      <c r="O242" s="119" t="str">
        <f t="shared" si="134"/>
        <v/>
      </c>
      <c r="P242" s="81" t="str">
        <f>IF(scriv!I204&lt;&gt;"",scriv!I204,"")</f>
        <v/>
      </c>
      <c r="Q242" s="81" t="str">
        <f>IF(scriv!J204&lt;&gt;"",scriv!J204,"")</f>
        <v/>
      </c>
      <c r="R242" s="81">
        <f>IF(scriv!K204&lt;&gt;"",scriv!K204,
IF(I242&lt;&gt;"",1,$R$36))</f>
        <v>1</v>
      </c>
      <c r="S242" s="81" t="str">
        <f>IF(scriv!L204&lt;&gt;"",scriv!L204,
IF(scriv!AF204&lt;&gt;"",$S$36,"none"))</f>
        <v>none</v>
      </c>
      <c r="T242" s="81" t="str">
        <f>IF(scriv!Q204&lt;&gt;"",scriv!Q204,"")</f>
        <v/>
      </c>
      <c r="U242" s="81" t="str">
        <f>IF(scriv!R204&lt;&gt;"",scriv!R204,"")</f>
        <v/>
      </c>
      <c r="V242" s="81" t="str">
        <f>IF(scriv!S204&lt;&gt;"",scriv!S204,"")</f>
        <v/>
      </c>
      <c r="W242" s="81" t="str">
        <f>IF(scriv!T204&lt;&gt;"",scriv!T204,"")</f>
        <v/>
      </c>
      <c r="X242" s="81" t="str">
        <f>IF($E242="",
( IF(scriv!AH204&lt;&gt;"", LEFT( scriv!AH204, FIND(",",scriv!AH204)-1) &amp; "=" &amp; $AH242 &amp; RIGHT( scriv!AH204, LEN(scriv!AH204) + 1 - FIND(",",scriv!AH204)),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IF(scriv!AI204&lt;&gt;"", LEFT( scriv!AI204, FIND(",",scriv!AI204)-1) &amp; "=" &amp; $AH242 &amp; RIGHT( scriv!AI204, LEN(scriv!AI204) + 1 - FIND(",",scriv!AI204)),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IF(scriv!AJ204&lt;&gt;"", LEFT( scriv!AJ204, FIND(",",scriv!AJ204)-1) &amp; "=" &amp; $AH242 &amp; RIGHT( scriv!AJ204, LEN(scriv!AJ204) + 1 - FIND(",",scriv!AJ204)),
  IF($Z$36&lt;&gt;"",LEFT( Z$36, FIND(",",Z$36)-1) &amp; "=" &amp; $AH242 &amp; RIGHT( Z$36, LEN(Z$36) + 1 - FIND(",",Z$36)),""))),
IF(scriv!O204&lt;&gt;"", LEFT( scriv!O204, FIND(",",scriv!O204)-1) &amp; "=" &amp; $AH242 &amp; RIGHT( scriv!O204, LEN(scriv!O204) + 1 - FIND(",",scriv!O204)),
LEFT( Z$37, FIND(",",Z$37)-1) &amp; "=" &amp; $AH242 &amp; RIGHT( Z$37, LEN(Z$37) + 1 - FIND(",",Z$37))))</f>
        <v>drawOpen=,1.2</v>
      </c>
      <c r="AA242" s="81" t="str">
        <f>IF($E242="",
( IF(scriv!AK204&lt;&gt;"", LEFT( scriv!AK204, FIND(",",scriv!AK204)-1) &amp; "=" &amp; $AH242 &amp; RIGHT( scriv!AK204, LEN(scriv!AK204) + 1 - FIND(",",scriv!AK204)),
  IF($AA$36&lt;&gt;"",LEFT( AA$36, FIND(",",AA$36)-1) &amp; "=" &amp; $AH242 &amp; RIGHT( AA$36, LEN(AA$36) + 1 - FIND(",",AA$36)),""))),
IF(scriv!P204&lt;&gt;"", LEFT( scriv!P204, FIND(",",scriv!P204)-1) &amp; "=" &amp; $AH242 &amp; RIGHT( scriv!P204, LEN(scriv!P204) + 1 - FIND(",",scriv!P204)),
LEFT( AA$37, FIND(",",AA$37)-1) &amp; "=" &amp; $AH242 &amp; RIGHT( AA$37, LEN(AA$37) + 1 - FIND(",",AA$37))))</f>
        <v>drawClose=,1.2</v>
      </c>
      <c r="AB242" s="167" t="str">
        <f t="shared" si="133"/>
        <v>noTitle</v>
      </c>
      <c r="AC242" s="167"/>
      <c r="AD242" s="45"/>
      <c r="AE242" s="168"/>
      <c r="AF242" s="169">
        <f>IF(D242="",scriv!B204,"")</f>
        <v>0</v>
      </c>
      <c r="AG242" s="170" t="str">
        <f t="shared" si="136"/>
        <v/>
      </c>
      <c r="AH242" s="169" t="str">
        <f t="shared" si="137"/>
        <v/>
      </c>
      <c r="AI242" s="169" t="str">
        <f t="shared" si="138"/>
        <v/>
      </c>
      <c r="AJ242" s="86">
        <f>ROUNDDOWN( (LEN(scriv!B204)+1) / 2, 0 )</f>
        <v>0</v>
      </c>
      <c r="AK242" s="82">
        <f t="shared" si="139"/>
        <v>0</v>
      </c>
      <c r="AL242" s="82" t="str">
        <f t="shared" si="140"/>
        <v>-</v>
      </c>
      <c r="AM242" s="82" t="str">
        <f t="shared" si="141"/>
        <v>-</v>
      </c>
      <c r="AN242" s="82" t="str">
        <f t="shared" si="142"/>
        <v>-</v>
      </c>
      <c r="AO242" s="82" t="str">
        <f t="shared" si="143"/>
        <v>-</v>
      </c>
      <c r="AP242" s="82" t="str">
        <f t="shared" si="144"/>
        <v>-</v>
      </c>
      <c r="AQ242" s="82" t="str">
        <f t="shared" si="145"/>
        <v>-</v>
      </c>
      <c r="AR242" s="82" t="str">
        <f t="shared" si="146"/>
        <v>-</v>
      </c>
      <c r="AT242" s="82">
        <f t="shared" si="147"/>
        <v>2</v>
      </c>
      <c r="AU242" s="82" t="str">
        <f ca="1">IF(    MAX(OFFSET(AL242,0,0,MATCH("-",AL242:AL$638,0))) = 0,"",
IFERROR(MAX(OFFSET(AL242,0,0,MATCH("-",AL242:AL$638,0))),""))</f>
        <v/>
      </c>
      <c r="AV242" s="82" t="str">
        <f ca="1">IF(    MAX(OFFSET(AM242,0,0,MATCH("-",AM242:AM$638,0))) = 0,"",
IFERROR(MAX(OFFSET(AM242,0,0,MATCH("-",AM242:AM$638,0))),""))</f>
        <v/>
      </c>
      <c r="AW242" s="82" t="str">
        <f ca="1">IF(    MAX(OFFSET(AN242,0,0,MATCH("-",AN242:AN$638,0))) = 0,"",
IFERROR(MAX(OFFSET(AN242,0,0,MATCH("-",AN242:AN$638,0))),""))</f>
        <v/>
      </c>
      <c r="AX242" s="82" t="str">
        <f ca="1">IF(    MAX(OFFSET(AO242,0,0,MATCH("-",AO242:AO$638,0))) = 0,"",
IFERROR(MAX(OFFSET(AO242,0,0,MATCH("-",AO242:AO$638,0))),""))</f>
        <v/>
      </c>
      <c r="AY242" s="82" t="str">
        <f ca="1">IF(    MAX(OFFSET(AP242,0,0,MATCH("-",AP242:AP$638,0))) = 0,"",
IFERROR(MAX(OFFSET(AP242,0,0,MATCH("-",AP242:AP$638,0))),""))</f>
        <v/>
      </c>
      <c r="AZ242" s="82" t="str">
        <f ca="1">IF(    MAX(OFFSET(AQ242,0,0,MATCH("-",AQ242:AQ$638,0))) = 0,"",
IFERROR(MAX(OFFSET(AQ242,0,0,MATCH("-",AQ242:AQ$638,0))),""))</f>
        <v/>
      </c>
      <c r="BA242" s="82" t="str">
        <f ca="1">IF(    MAX(OFFSET(AR242,0,0,MATCH("-",AR242:AR$638,0))) = 0,"",
IFERROR(MAX(OFFSET(AR242,0,0,MATCH("-",AR242:AR$638,0))),""))</f>
        <v/>
      </c>
      <c r="BB242" s="112">
        <f t="shared" ca="1" si="148"/>
        <v>-270</v>
      </c>
      <c r="BC242" s="111" t="str">
        <f t="shared" ca="1" si="149"/>
        <v>Radius</v>
      </c>
      <c r="BD242" s="112">
        <f t="shared" ca="1" si="150"/>
        <v>0</v>
      </c>
      <c r="BE242" s="111">
        <f t="shared" ca="1" si="151"/>
        <v>-150</v>
      </c>
      <c r="BF242" s="113" t="e">
        <f t="shared" ca="1" si="152"/>
        <v>#VALUE!</v>
      </c>
      <c r="BG242" s="113" t="e">
        <f t="shared" ca="1" si="153"/>
        <v>#VALUE!</v>
      </c>
      <c r="BH242" s="112">
        <f t="shared" ca="1" si="154"/>
        <v>2000</v>
      </c>
      <c r="BI242" s="112">
        <f t="shared" ca="1" si="155"/>
        <v>-150</v>
      </c>
      <c r="BJ242" s="157"/>
      <c r="BK242" s="157"/>
      <c r="BL242" s="158" t="str">
        <f>scriv!AM204</f>
        <v/>
      </c>
      <c r="BM242" s="157"/>
      <c r="BN242" s="157" t="str">
        <f t="shared" si="156"/>
        <v>node</v>
      </c>
      <c r="BO242" s="157"/>
      <c r="BP242" s="159">
        <f t="shared" ca="1" si="157"/>
        <v>0</v>
      </c>
      <c r="BQ242" s="159">
        <f t="shared" ca="1" si="158"/>
        <v>0</v>
      </c>
      <c r="BR242" s="159">
        <f t="shared" si="159"/>
        <v>1</v>
      </c>
      <c r="BS242" s="159" t="str">
        <f t="shared" si="160"/>
        <v>symbol</v>
      </c>
      <c r="BT242" s="157" t="str">
        <f ca="1">IF(scriv!V204&lt;&gt;"",scriv!V204,
IF(E242="",IFERROR(VLOOKUP(BL242,$AH$40:$BT$638,39,FALSE),$BT$36),
$BT$37))</f>
        <v>NodeSquare</v>
      </c>
      <c r="BU242" s="166">
        <f t="shared" ca="1" si="161"/>
        <v>2000</v>
      </c>
      <c r="BV242" s="166">
        <f t="shared" ca="1" si="162"/>
        <v>-150</v>
      </c>
      <c r="BW242" s="166">
        <f t="shared" ca="1" si="163"/>
        <v>0</v>
      </c>
      <c r="BX242" s="166">
        <f t="shared" ca="1" si="164"/>
        <v>0</v>
      </c>
      <c r="BY242" s="180" t="str">
        <f t="shared" si="165"/>
        <v/>
      </c>
      <c r="BZ242" s="180" t="str">
        <f t="shared" si="166"/>
        <v/>
      </c>
      <c r="CA242" s="81" t="str">
        <f>IF(scriv!E204&lt;&gt;"",scriv!E204,"")</f>
        <v/>
      </c>
      <c r="CB242" s="82">
        <f t="shared" si="135"/>
        <v>0</v>
      </c>
      <c r="CC242" s="82">
        <f t="shared" si="167"/>
        <v>0</v>
      </c>
      <c r="CD242" s="82" t="str">
        <f t="shared" si="168"/>
        <v>-</v>
      </c>
      <c r="CE242" s="82" t="str">
        <f t="shared" si="169"/>
        <v>-</v>
      </c>
      <c r="CF242" s="82" t="str">
        <f t="shared" si="170"/>
        <v>-</v>
      </c>
      <c r="CG242" s="82" t="str">
        <f t="shared" si="171"/>
        <v>-</v>
      </c>
      <c r="CH242" s="82" t="str">
        <f t="shared" si="172"/>
        <v>-</v>
      </c>
      <c r="CI242" s="82" t="str">
        <f t="shared" si="173"/>
        <v>-</v>
      </c>
      <c r="CJ242" s="82" t="str">
        <f t="shared" si="174"/>
        <v>-</v>
      </c>
      <c r="CK242" s="82" t="str">
        <f t="shared" si="175"/>
        <v>-</v>
      </c>
    </row>
    <row r="243" spans="1:89" s="82" customFormat="1" ht="18" customHeight="1">
      <c r="A243" s="81" t="str">
        <f>scriv!AL205</f>
        <v/>
      </c>
      <c r="B243" s="81" t="str">
        <f>IF(scriv!D205&lt;&gt;"",scriv!D205,"")</f>
        <v/>
      </c>
      <c r="C243" s="81" t="str">
        <f>IF( scriv!AP205&lt;&gt;"", IF(D243&lt;&gt;"","connection ","")&amp;scriv!AP205,IF(D243&lt;&gt;"","connection",""))</f>
        <v/>
      </c>
      <c r="D243" s="82" t="str">
        <f>scriv!AN205</f>
        <v/>
      </c>
      <c r="E243" s="82" t="str">
        <f>scriv!AO205</f>
        <v/>
      </c>
      <c r="F243" s="156">
        <f>ROW()</f>
        <v>243</v>
      </c>
      <c r="G243" s="288">
        <f>scriv!AC205</f>
        <v>0</v>
      </c>
      <c r="H243" s="288">
        <f>scriv!AD205</f>
        <v>0</v>
      </c>
      <c r="I243" s="81" t="str">
        <f>IF(scriv!AE205&lt;&gt;"",scriv!AE205,J243)</f>
        <v/>
      </c>
      <c r="J243" s="81" t="str">
        <f>IF(scriv!AF205&lt;&gt;"",scriv!AF205,"")</f>
        <v/>
      </c>
      <c r="K243" s="82" t="str">
        <f>IF(scriv!Y205&lt;&gt;"",scriv!Y205,$K$36)</f>
        <v>none</v>
      </c>
      <c r="L243" s="82">
        <f>IF(scriv!Z205&lt;&gt;"",scriv!Z205,$L$36)</f>
        <v>0</v>
      </c>
      <c r="M243" s="82" t="str">
        <f>IF(scriv!AA205&lt;&gt;"",scriv!AA205,$M$36)</f>
        <v>OpenClose</v>
      </c>
      <c r="N243" s="82">
        <f>IF(scriv!AB205&lt;&gt;"",scriv!AB205,$N$36)</f>
        <v>0</v>
      </c>
      <c r="O243" s="119" t="str">
        <f t="shared" si="134"/>
        <v/>
      </c>
      <c r="P243" s="81" t="str">
        <f>IF(scriv!I205&lt;&gt;"",scriv!I205,"")</f>
        <v/>
      </c>
      <c r="Q243" s="81" t="str">
        <f>IF(scriv!J205&lt;&gt;"",scriv!J205,"")</f>
        <v/>
      </c>
      <c r="R243" s="81">
        <f>IF(scriv!K205&lt;&gt;"",scriv!K205,
IF(I243&lt;&gt;"",1,$R$36))</f>
        <v>1</v>
      </c>
      <c r="S243" s="81" t="str">
        <f>IF(scriv!L205&lt;&gt;"",scriv!L205,
IF(scriv!AF205&lt;&gt;"",$S$36,"none"))</f>
        <v>none</v>
      </c>
      <c r="T243" s="81" t="str">
        <f>IF(scriv!Q205&lt;&gt;"",scriv!Q205,"")</f>
        <v/>
      </c>
      <c r="U243" s="81" t="str">
        <f>IF(scriv!R205&lt;&gt;"",scriv!R205,"")</f>
        <v/>
      </c>
      <c r="V243" s="81" t="str">
        <f>IF(scriv!S205&lt;&gt;"",scriv!S205,"")</f>
        <v/>
      </c>
      <c r="W243" s="81" t="str">
        <f>IF(scriv!T205&lt;&gt;"",scriv!T205,"")</f>
        <v/>
      </c>
      <c r="X243" s="81" t="str">
        <f>IF($E243="",
( IF(scriv!AH205&lt;&gt;"", LEFT( scriv!AH205, FIND(",",scriv!AH205)-1) &amp; "=" &amp; $AH243 &amp; RIGHT( scriv!AH205, LEN(scriv!AH205) + 1 - FIND(",",scriv!AH205)),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IF(scriv!AI205&lt;&gt;"", LEFT( scriv!AI205, FIND(",",scriv!AI205)-1) &amp; "=" &amp; $AH243 &amp; RIGHT( scriv!AI205, LEN(scriv!AI205) + 1 - FIND(",",scriv!AI205)),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IF(scriv!AJ205&lt;&gt;"", LEFT( scriv!AJ205, FIND(",",scriv!AJ205)-1) &amp; "=" &amp; $AH243 &amp; RIGHT( scriv!AJ205, LEN(scriv!AJ205) + 1 - FIND(",",scriv!AJ205)),
  IF($Z$36&lt;&gt;"",LEFT( Z$36, FIND(",",Z$36)-1) &amp; "=" &amp; $AH243 &amp; RIGHT( Z$36, LEN(Z$36) + 1 - FIND(",",Z$36)),""))),
IF(scriv!O205&lt;&gt;"", LEFT( scriv!O205, FIND(",",scriv!O205)-1) &amp; "=" &amp; $AH243 &amp; RIGHT( scriv!O205, LEN(scriv!O205) + 1 - FIND(",",scriv!O205)),
LEFT( Z$37, FIND(",",Z$37)-1) &amp; "=" &amp; $AH243 &amp; RIGHT( Z$37, LEN(Z$37) + 1 - FIND(",",Z$37))))</f>
        <v>drawOpen=,1.2</v>
      </c>
      <c r="AA243" s="81" t="str">
        <f>IF($E243="",
( IF(scriv!AK205&lt;&gt;"", LEFT( scriv!AK205, FIND(",",scriv!AK205)-1) &amp; "=" &amp; $AH243 &amp; RIGHT( scriv!AK205, LEN(scriv!AK205) + 1 - FIND(",",scriv!AK205)),
  IF($AA$36&lt;&gt;"",LEFT( AA$36, FIND(",",AA$36)-1) &amp; "=" &amp; $AH243 &amp; RIGHT( AA$36, LEN(AA$36) + 1 - FIND(",",AA$36)),""))),
IF(scriv!P205&lt;&gt;"", LEFT( scriv!P205, FIND(",",scriv!P205)-1) &amp; "=" &amp; $AH243 &amp; RIGHT( scriv!P205, LEN(scriv!P205) + 1 - FIND(",",scriv!P205)),
LEFT( AA$37, FIND(",",AA$37)-1) &amp; "=" &amp; $AH243 &amp; RIGHT( AA$37, LEN(AA$37) + 1 - FIND(",",AA$37))))</f>
        <v>drawClose=,1.2</v>
      </c>
      <c r="AB243" s="167" t="str">
        <f t="shared" si="133"/>
        <v>noTitle</v>
      </c>
      <c r="AC243" s="167"/>
      <c r="AD243" s="45"/>
      <c r="AE243" s="168"/>
      <c r="AF243" s="169">
        <f>IF(D243="",scriv!B205,"")</f>
        <v>0</v>
      </c>
      <c r="AG243" s="170" t="str">
        <f t="shared" si="136"/>
        <v/>
      </c>
      <c r="AH243" s="169" t="str">
        <f t="shared" si="137"/>
        <v/>
      </c>
      <c r="AI243" s="169" t="str">
        <f t="shared" si="138"/>
        <v/>
      </c>
      <c r="AJ243" s="86">
        <f>ROUNDDOWN( (LEN(scriv!B205)+1) / 2, 0 )</f>
        <v>0</v>
      </c>
      <c r="AK243" s="82">
        <f t="shared" si="139"/>
        <v>0</v>
      </c>
      <c r="AL243" s="82" t="str">
        <f t="shared" si="140"/>
        <v>-</v>
      </c>
      <c r="AM243" s="82" t="str">
        <f t="shared" si="141"/>
        <v>-</v>
      </c>
      <c r="AN243" s="82" t="str">
        <f t="shared" si="142"/>
        <v>-</v>
      </c>
      <c r="AO243" s="82" t="str">
        <f t="shared" si="143"/>
        <v>-</v>
      </c>
      <c r="AP243" s="82" t="str">
        <f t="shared" si="144"/>
        <v>-</v>
      </c>
      <c r="AQ243" s="82" t="str">
        <f t="shared" si="145"/>
        <v>-</v>
      </c>
      <c r="AR243" s="82" t="str">
        <f t="shared" si="146"/>
        <v>-</v>
      </c>
      <c r="AT243" s="82">
        <f t="shared" si="147"/>
        <v>2</v>
      </c>
      <c r="AU243" s="82" t="str">
        <f ca="1">IF(    MAX(OFFSET(AL243,0,0,MATCH("-",AL243:AL$638,0))) = 0,"",
IFERROR(MAX(OFFSET(AL243,0,0,MATCH("-",AL243:AL$638,0))),""))</f>
        <v/>
      </c>
      <c r="AV243" s="82" t="str">
        <f ca="1">IF(    MAX(OFFSET(AM243,0,0,MATCH("-",AM243:AM$638,0))) = 0,"",
IFERROR(MAX(OFFSET(AM243,0,0,MATCH("-",AM243:AM$638,0))),""))</f>
        <v/>
      </c>
      <c r="AW243" s="82" t="str">
        <f ca="1">IF(    MAX(OFFSET(AN243,0,0,MATCH("-",AN243:AN$638,0))) = 0,"",
IFERROR(MAX(OFFSET(AN243,0,0,MATCH("-",AN243:AN$638,0))),""))</f>
        <v/>
      </c>
      <c r="AX243" s="82" t="str">
        <f ca="1">IF(    MAX(OFFSET(AO243,0,0,MATCH("-",AO243:AO$638,0))) = 0,"",
IFERROR(MAX(OFFSET(AO243,0,0,MATCH("-",AO243:AO$638,0))),""))</f>
        <v/>
      </c>
      <c r="AY243" s="82" t="str">
        <f ca="1">IF(    MAX(OFFSET(AP243,0,0,MATCH("-",AP243:AP$638,0))) = 0,"",
IFERROR(MAX(OFFSET(AP243,0,0,MATCH("-",AP243:AP$638,0))),""))</f>
        <v/>
      </c>
      <c r="AZ243" s="82" t="str">
        <f ca="1">IF(    MAX(OFFSET(AQ243,0,0,MATCH("-",AQ243:AQ$638,0))) = 0,"",
IFERROR(MAX(OFFSET(AQ243,0,0,MATCH("-",AQ243:AQ$638,0))),""))</f>
        <v/>
      </c>
      <c r="BA243" s="82" t="str">
        <f ca="1">IF(    MAX(OFFSET(AR243,0,0,MATCH("-",AR243:AR$638,0))) = 0,"",
IFERROR(MAX(OFFSET(AR243,0,0,MATCH("-",AR243:AR$638,0))),""))</f>
        <v/>
      </c>
      <c r="BB243" s="112">
        <f t="shared" ca="1" si="148"/>
        <v>-270</v>
      </c>
      <c r="BC243" s="111" t="str">
        <f t="shared" ca="1" si="149"/>
        <v>Radius</v>
      </c>
      <c r="BD243" s="112">
        <f t="shared" ca="1" si="150"/>
        <v>0</v>
      </c>
      <c r="BE243" s="111">
        <f t="shared" ca="1" si="151"/>
        <v>-150</v>
      </c>
      <c r="BF243" s="113" t="e">
        <f t="shared" ca="1" si="152"/>
        <v>#VALUE!</v>
      </c>
      <c r="BG243" s="113" t="e">
        <f t="shared" ca="1" si="153"/>
        <v>#VALUE!</v>
      </c>
      <c r="BH243" s="112">
        <f t="shared" ca="1" si="154"/>
        <v>2000</v>
      </c>
      <c r="BI243" s="112">
        <f t="shared" ca="1" si="155"/>
        <v>-150</v>
      </c>
      <c r="BJ243" s="157"/>
      <c r="BK243" s="157"/>
      <c r="BL243" s="158" t="str">
        <f>scriv!AM205</f>
        <v/>
      </c>
      <c r="BM243" s="157"/>
      <c r="BN243" s="157" t="str">
        <f t="shared" si="156"/>
        <v>node</v>
      </c>
      <c r="BO243" s="157"/>
      <c r="BP243" s="159">
        <f t="shared" ca="1" si="157"/>
        <v>0</v>
      </c>
      <c r="BQ243" s="159">
        <f t="shared" ca="1" si="158"/>
        <v>0</v>
      </c>
      <c r="BR243" s="159">
        <f t="shared" si="159"/>
        <v>1</v>
      </c>
      <c r="BS243" s="159" t="str">
        <f t="shared" si="160"/>
        <v>symbol</v>
      </c>
      <c r="BT243" s="157" t="str">
        <f ca="1">IF(scriv!V205&lt;&gt;"",scriv!V205,
IF(E243="",IFERROR(VLOOKUP(BL243,$AH$40:$BT$638,39,FALSE),$BT$36),
$BT$37))</f>
        <v>NodeSquare</v>
      </c>
      <c r="BU243" s="166">
        <f t="shared" ca="1" si="161"/>
        <v>2000</v>
      </c>
      <c r="BV243" s="166">
        <f t="shared" ca="1" si="162"/>
        <v>-150</v>
      </c>
      <c r="BW243" s="166">
        <f t="shared" ca="1" si="163"/>
        <v>0</v>
      </c>
      <c r="BX243" s="166">
        <f t="shared" ca="1" si="164"/>
        <v>0</v>
      </c>
      <c r="BY243" s="180" t="str">
        <f t="shared" si="165"/>
        <v/>
      </c>
      <c r="BZ243" s="180" t="str">
        <f t="shared" si="166"/>
        <v/>
      </c>
      <c r="CA243" s="81" t="str">
        <f>IF(scriv!E205&lt;&gt;"",scriv!E205,"")</f>
        <v/>
      </c>
      <c r="CB243" s="82">
        <f t="shared" si="135"/>
        <v>0</v>
      </c>
      <c r="CC243" s="82">
        <f t="shared" si="167"/>
        <v>0</v>
      </c>
      <c r="CD243" s="82" t="str">
        <f t="shared" si="168"/>
        <v>-</v>
      </c>
      <c r="CE243" s="82" t="str">
        <f t="shared" si="169"/>
        <v>-</v>
      </c>
      <c r="CF243" s="82" t="str">
        <f t="shared" si="170"/>
        <v>-</v>
      </c>
      <c r="CG243" s="82" t="str">
        <f t="shared" si="171"/>
        <v>-</v>
      </c>
      <c r="CH243" s="82" t="str">
        <f t="shared" si="172"/>
        <v>-</v>
      </c>
      <c r="CI243" s="82" t="str">
        <f t="shared" si="173"/>
        <v>-</v>
      </c>
      <c r="CJ243" s="82" t="str">
        <f t="shared" si="174"/>
        <v>-</v>
      </c>
      <c r="CK243" s="82" t="str">
        <f t="shared" si="175"/>
        <v>-</v>
      </c>
    </row>
    <row r="244" spans="1:89" s="82" customFormat="1" ht="18" customHeight="1">
      <c r="A244" s="81" t="str">
        <f>scriv!AL206</f>
        <v/>
      </c>
      <c r="B244" s="81" t="str">
        <f>IF(scriv!D206&lt;&gt;"",scriv!D206,"")</f>
        <v/>
      </c>
      <c r="C244" s="81" t="str">
        <f>IF( scriv!AP206&lt;&gt;"", IF(D244&lt;&gt;"","connection ","")&amp;scriv!AP206,IF(D244&lt;&gt;"","connection",""))</f>
        <v/>
      </c>
      <c r="D244" s="82" t="str">
        <f>scriv!AN206</f>
        <v/>
      </c>
      <c r="E244" s="82" t="str">
        <f>scriv!AO206</f>
        <v/>
      </c>
      <c r="F244" s="156">
        <f>ROW()</f>
        <v>244</v>
      </c>
      <c r="G244" s="288">
        <f>scriv!AC206</f>
        <v>0</v>
      </c>
      <c r="H244" s="288">
        <f>scriv!AD206</f>
        <v>0</v>
      </c>
      <c r="I244" s="81" t="str">
        <f>IF(scriv!AE206&lt;&gt;"",scriv!AE206,J244)</f>
        <v/>
      </c>
      <c r="J244" s="81" t="str">
        <f>IF(scriv!AF206&lt;&gt;"",scriv!AF206,"")</f>
        <v/>
      </c>
      <c r="K244" s="82" t="str">
        <f>IF(scriv!Y206&lt;&gt;"",scriv!Y206,$K$36)</f>
        <v>none</v>
      </c>
      <c r="L244" s="82">
        <f>IF(scriv!Z206&lt;&gt;"",scriv!Z206,$L$36)</f>
        <v>0</v>
      </c>
      <c r="M244" s="82" t="str">
        <f>IF(scriv!AA206&lt;&gt;"",scriv!AA206,$M$36)</f>
        <v>OpenClose</v>
      </c>
      <c r="N244" s="82">
        <f>IF(scriv!AB206&lt;&gt;"",scriv!AB206,$N$36)</f>
        <v>0</v>
      </c>
      <c r="O244" s="119" t="str">
        <f t="shared" si="134"/>
        <v/>
      </c>
      <c r="P244" s="81" t="str">
        <f>IF(scriv!I206&lt;&gt;"",scriv!I206,"")</f>
        <v/>
      </c>
      <c r="Q244" s="81" t="str">
        <f>IF(scriv!J206&lt;&gt;"",scriv!J206,"")</f>
        <v/>
      </c>
      <c r="R244" s="81">
        <f>IF(scriv!K206&lt;&gt;"",scriv!K206,
IF(I244&lt;&gt;"",1,$R$36))</f>
        <v>1</v>
      </c>
      <c r="S244" s="81" t="str">
        <f>IF(scriv!L206&lt;&gt;"",scriv!L206,
IF(scriv!AF206&lt;&gt;"",$S$36,"none"))</f>
        <v>none</v>
      </c>
      <c r="T244" s="81" t="str">
        <f>IF(scriv!Q206&lt;&gt;"",scriv!Q206,"")</f>
        <v/>
      </c>
      <c r="U244" s="81" t="str">
        <f>IF(scriv!R206&lt;&gt;"",scriv!R206,"")</f>
        <v/>
      </c>
      <c r="V244" s="81" t="str">
        <f>IF(scriv!S206&lt;&gt;"",scriv!S206,"")</f>
        <v/>
      </c>
      <c r="W244" s="81" t="str">
        <f>IF(scriv!T206&lt;&gt;"",scriv!T206,"")</f>
        <v/>
      </c>
      <c r="X244" s="81" t="str">
        <f>IF($E244="",
( IF(scriv!AH206&lt;&gt;"", LEFT( scriv!AH206, FIND(",",scriv!AH206)-1) &amp; "=" &amp; $AH244 &amp; RIGHT( scriv!AH206, LEN(scriv!AH206) + 1 - FIND(",",scriv!AH206)),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IF(scriv!AI206&lt;&gt;"", LEFT( scriv!AI206, FIND(",",scriv!AI206)-1) &amp; "=" &amp; $AH244 &amp; RIGHT( scriv!AI206, LEN(scriv!AI206) + 1 - FIND(",",scriv!AI206)),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IF(scriv!AJ206&lt;&gt;"", LEFT( scriv!AJ206, FIND(",",scriv!AJ206)-1) &amp; "=" &amp; $AH244 &amp; RIGHT( scriv!AJ206, LEN(scriv!AJ206) + 1 - FIND(",",scriv!AJ206)),
  IF($Z$36&lt;&gt;"",LEFT( Z$36, FIND(",",Z$36)-1) &amp; "=" &amp; $AH244 &amp; RIGHT( Z$36, LEN(Z$36) + 1 - FIND(",",Z$36)),""))),
IF(scriv!O206&lt;&gt;"", LEFT( scriv!O206, FIND(",",scriv!O206)-1) &amp; "=" &amp; $AH244 &amp; RIGHT( scriv!O206, LEN(scriv!O206) + 1 - FIND(",",scriv!O206)),
LEFT( Z$37, FIND(",",Z$37)-1) &amp; "=" &amp; $AH244 &amp; RIGHT( Z$37, LEN(Z$37) + 1 - FIND(",",Z$37))))</f>
        <v>drawOpen=,1.2</v>
      </c>
      <c r="AA244" s="81" t="str">
        <f>IF($E244="",
( IF(scriv!AK206&lt;&gt;"", LEFT( scriv!AK206, FIND(",",scriv!AK206)-1) &amp; "=" &amp; $AH244 &amp; RIGHT( scriv!AK206, LEN(scriv!AK206) + 1 - FIND(",",scriv!AK206)),
  IF($AA$36&lt;&gt;"",LEFT( AA$36, FIND(",",AA$36)-1) &amp; "=" &amp; $AH244 &amp; RIGHT( AA$36, LEN(AA$36) + 1 - FIND(",",AA$36)),""))),
IF(scriv!P206&lt;&gt;"", LEFT( scriv!P206, FIND(",",scriv!P206)-1) &amp; "=" &amp; $AH244 &amp; RIGHT( scriv!P206, LEN(scriv!P206) + 1 - FIND(",",scriv!P206)),
LEFT( AA$37, FIND(",",AA$37)-1) &amp; "=" &amp; $AH244 &amp; RIGHT( AA$37, LEN(AA$37) + 1 - FIND(",",AA$37))))</f>
        <v>drawClose=,1.2</v>
      </c>
      <c r="AB244" s="167" t="str">
        <f t="shared" si="133"/>
        <v>noTitle</v>
      </c>
      <c r="AC244" s="167"/>
      <c r="AD244" s="45"/>
      <c r="AE244" s="168"/>
      <c r="AF244" s="169">
        <f>IF(D244="",scriv!B206,"")</f>
        <v>0</v>
      </c>
      <c r="AG244" s="170" t="str">
        <f t="shared" si="136"/>
        <v/>
      </c>
      <c r="AH244" s="169" t="str">
        <f t="shared" si="137"/>
        <v/>
      </c>
      <c r="AI244" s="169" t="str">
        <f t="shared" si="138"/>
        <v/>
      </c>
      <c r="AJ244" s="86">
        <f>ROUNDDOWN( (LEN(scriv!B206)+1) / 2, 0 )</f>
        <v>0</v>
      </c>
      <c r="AK244" s="82">
        <f t="shared" si="139"/>
        <v>0</v>
      </c>
      <c r="AL244" s="82" t="str">
        <f t="shared" si="140"/>
        <v>-</v>
      </c>
      <c r="AM244" s="82" t="str">
        <f t="shared" si="141"/>
        <v>-</v>
      </c>
      <c r="AN244" s="82" t="str">
        <f t="shared" si="142"/>
        <v>-</v>
      </c>
      <c r="AO244" s="82" t="str">
        <f t="shared" si="143"/>
        <v>-</v>
      </c>
      <c r="AP244" s="82" t="str">
        <f t="shared" si="144"/>
        <v>-</v>
      </c>
      <c r="AQ244" s="82" t="str">
        <f t="shared" si="145"/>
        <v>-</v>
      </c>
      <c r="AR244" s="82" t="str">
        <f t="shared" si="146"/>
        <v>-</v>
      </c>
      <c r="AT244" s="82">
        <f t="shared" si="147"/>
        <v>2</v>
      </c>
      <c r="AU244" s="82" t="str">
        <f ca="1">IF(    MAX(OFFSET(AL244,0,0,MATCH("-",AL244:AL$638,0))) = 0,"",
IFERROR(MAX(OFFSET(AL244,0,0,MATCH("-",AL244:AL$638,0))),""))</f>
        <v/>
      </c>
      <c r="AV244" s="82" t="str">
        <f ca="1">IF(    MAX(OFFSET(AM244,0,0,MATCH("-",AM244:AM$638,0))) = 0,"",
IFERROR(MAX(OFFSET(AM244,0,0,MATCH("-",AM244:AM$638,0))),""))</f>
        <v/>
      </c>
      <c r="AW244" s="82" t="str">
        <f ca="1">IF(    MAX(OFFSET(AN244,0,0,MATCH("-",AN244:AN$638,0))) = 0,"",
IFERROR(MAX(OFFSET(AN244,0,0,MATCH("-",AN244:AN$638,0))),""))</f>
        <v/>
      </c>
      <c r="AX244" s="82" t="str">
        <f ca="1">IF(    MAX(OFFSET(AO244,0,0,MATCH("-",AO244:AO$638,0))) = 0,"",
IFERROR(MAX(OFFSET(AO244,0,0,MATCH("-",AO244:AO$638,0))),""))</f>
        <v/>
      </c>
      <c r="AY244" s="82" t="str">
        <f ca="1">IF(    MAX(OFFSET(AP244,0,0,MATCH("-",AP244:AP$638,0))) = 0,"",
IFERROR(MAX(OFFSET(AP244,0,0,MATCH("-",AP244:AP$638,0))),""))</f>
        <v/>
      </c>
      <c r="AZ244" s="82" t="str">
        <f ca="1">IF(    MAX(OFFSET(AQ244,0,0,MATCH("-",AQ244:AQ$638,0))) = 0,"",
IFERROR(MAX(OFFSET(AQ244,0,0,MATCH("-",AQ244:AQ$638,0))),""))</f>
        <v/>
      </c>
      <c r="BA244" s="82" t="str">
        <f ca="1">IF(    MAX(OFFSET(AR244,0,0,MATCH("-",AR244:AR$638,0))) = 0,"",
IFERROR(MAX(OFFSET(AR244,0,0,MATCH("-",AR244:AR$638,0))),""))</f>
        <v/>
      </c>
      <c r="BB244" s="112">
        <f t="shared" ca="1" si="148"/>
        <v>-270</v>
      </c>
      <c r="BC244" s="111" t="str">
        <f t="shared" ca="1" si="149"/>
        <v>Radius</v>
      </c>
      <c r="BD244" s="112">
        <f t="shared" ca="1" si="150"/>
        <v>0</v>
      </c>
      <c r="BE244" s="111">
        <f t="shared" ca="1" si="151"/>
        <v>-150</v>
      </c>
      <c r="BF244" s="113" t="e">
        <f t="shared" ca="1" si="152"/>
        <v>#VALUE!</v>
      </c>
      <c r="BG244" s="113" t="e">
        <f t="shared" ca="1" si="153"/>
        <v>#VALUE!</v>
      </c>
      <c r="BH244" s="112">
        <f t="shared" ca="1" si="154"/>
        <v>2000</v>
      </c>
      <c r="BI244" s="112">
        <f t="shared" ca="1" si="155"/>
        <v>-150</v>
      </c>
      <c r="BJ244" s="157"/>
      <c r="BK244" s="157"/>
      <c r="BL244" s="158" t="str">
        <f>scriv!AM206</f>
        <v/>
      </c>
      <c r="BM244" s="157"/>
      <c r="BN244" s="157" t="str">
        <f t="shared" si="156"/>
        <v>node</v>
      </c>
      <c r="BO244" s="157"/>
      <c r="BP244" s="159">
        <f t="shared" ca="1" si="157"/>
        <v>0</v>
      </c>
      <c r="BQ244" s="159">
        <f t="shared" ca="1" si="158"/>
        <v>0</v>
      </c>
      <c r="BR244" s="159">
        <f t="shared" si="159"/>
        <v>1</v>
      </c>
      <c r="BS244" s="159" t="str">
        <f t="shared" si="160"/>
        <v>symbol</v>
      </c>
      <c r="BT244" s="157" t="str">
        <f ca="1">IF(scriv!V206&lt;&gt;"",scriv!V206,
IF(E244="",IFERROR(VLOOKUP(BL244,$AH$40:$BT$638,39,FALSE),$BT$36),
$BT$37))</f>
        <v>NodeSquare</v>
      </c>
      <c r="BU244" s="166">
        <f t="shared" ca="1" si="161"/>
        <v>2000</v>
      </c>
      <c r="BV244" s="166">
        <f t="shared" ca="1" si="162"/>
        <v>-150</v>
      </c>
      <c r="BW244" s="166">
        <f t="shared" ca="1" si="163"/>
        <v>0</v>
      </c>
      <c r="BX244" s="166">
        <f t="shared" ca="1" si="164"/>
        <v>0</v>
      </c>
      <c r="BY244" s="180" t="str">
        <f t="shared" si="165"/>
        <v/>
      </c>
      <c r="BZ244" s="180" t="str">
        <f t="shared" si="166"/>
        <v/>
      </c>
      <c r="CA244" s="81" t="str">
        <f>IF(scriv!E206&lt;&gt;"",scriv!E206,"")</f>
        <v/>
      </c>
      <c r="CB244" s="82">
        <f t="shared" si="135"/>
        <v>0</v>
      </c>
      <c r="CC244" s="82">
        <f t="shared" si="167"/>
        <v>0</v>
      </c>
      <c r="CD244" s="82" t="str">
        <f t="shared" si="168"/>
        <v>-</v>
      </c>
      <c r="CE244" s="82" t="str">
        <f t="shared" si="169"/>
        <v>-</v>
      </c>
      <c r="CF244" s="82" t="str">
        <f t="shared" si="170"/>
        <v>-</v>
      </c>
      <c r="CG244" s="82" t="str">
        <f t="shared" si="171"/>
        <v>-</v>
      </c>
      <c r="CH244" s="82" t="str">
        <f t="shared" si="172"/>
        <v>-</v>
      </c>
      <c r="CI244" s="82" t="str">
        <f t="shared" si="173"/>
        <v>-</v>
      </c>
      <c r="CJ244" s="82" t="str">
        <f t="shared" si="174"/>
        <v>-</v>
      </c>
      <c r="CK244" s="82" t="str">
        <f t="shared" si="175"/>
        <v>-</v>
      </c>
    </row>
    <row r="245" spans="1:89" s="82" customFormat="1" ht="18" customHeight="1">
      <c r="A245" s="81" t="str">
        <f>scriv!AL207</f>
        <v/>
      </c>
      <c r="B245" s="81" t="str">
        <f>IF(scriv!D207&lt;&gt;"",scriv!D207,"")</f>
        <v/>
      </c>
      <c r="C245" s="81" t="str">
        <f>IF( scriv!AP207&lt;&gt;"", IF(D245&lt;&gt;"","connection ","")&amp;scriv!AP207,IF(D245&lt;&gt;"","connection",""))</f>
        <v/>
      </c>
      <c r="D245" s="82" t="str">
        <f>scriv!AN207</f>
        <v/>
      </c>
      <c r="E245" s="82" t="str">
        <f>scriv!AO207</f>
        <v/>
      </c>
      <c r="F245" s="156">
        <f>ROW()</f>
        <v>245</v>
      </c>
      <c r="G245" s="288">
        <f>scriv!AC207</f>
        <v>0</v>
      </c>
      <c r="H245" s="288">
        <f>scriv!AD207</f>
        <v>0</v>
      </c>
      <c r="I245" s="81" t="str">
        <f>IF(scriv!AE207&lt;&gt;"",scriv!AE207,J245)</f>
        <v/>
      </c>
      <c r="J245" s="81" t="str">
        <f>IF(scriv!AF207&lt;&gt;"",scriv!AF207,"")</f>
        <v/>
      </c>
      <c r="K245" s="82" t="str">
        <f>IF(scriv!Y207&lt;&gt;"",scriv!Y207,$K$36)</f>
        <v>none</v>
      </c>
      <c r="L245" s="82">
        <f>IF(scriv!Z207&lt;&gt;"",scriv!Z207,$L$36)</f>
        <v>0</v>
      </c>
      <c r="M245" s="82" t="str">
        <f>IF(scriv!AA207&lt;&gt;"",scriv!AA207,$M$36)</f>
        <v>OpenClose</v>
      </c>
      <c r="N245" s="82">
        <f>IF(scriv!AB207&lt;&gt;"",scriv!AB207,$N$36)</f>
        <v>0</v>
      </c>
      <c r="O245" s="119" t="str">
        <f t="shared" si="134"/>
        <v/>
      </c>
      <c r="P245" s="81" t="str">
        <f>IF(scriv!I207&lt;&gt;"",scriv!I207,"")</f>
        <v/>
      </c>
      <c r="Q245" s="81" t="str">
        <f>IF(scriv!J207&lt;&gt;"",scriv!J207,"")</f>
        <v/>
      </c>
      <c r="R245" s="81">
        <f>IF(scriv!K207&lt;&gt;"",scriv!K207,
IF(I245&lt;&gt;"",1,$R$36))</f>
        <v>1</v>
      </c>
      <c r="S245" s="81" t="str">
        <f>IF(scriv!L207&lt;&gt;"",scriv!L207,
IF(scriv!AF207&lt;&gt;"",$S$36,"none"))</f>
        <v>none</v>
      </c>
      <c r="T245" s="81" t="str">
        <f>IF(scriv!Q207&lt;&gt;"",scriv!Q207,"")</f>
        <v/>
      </c>
      <c r="U245" s="81" t="str">
        <f>IF(scriv!R207&lt;&gt;"",scriv!R207,"")</f>
        <v/>
      </c>
      <c r="V245" s="81" t="str">
        <f>IF(scriv!S207&lt;&gt;"",scriv!S207,"")</f>
        <v/>
      </c>
      <c r="W245" s="81" t="str">
        <f>IF(scriv!T207&lt;&gt;"",scriv!T207,"")</f>
        <v/>
      </c>
      <c r="X245" s="81" t="str">
        <f>IF($E245="",
( IF(scriv!AH207&lt;&gt;"", LEFT( scriv!AH207, FIND(",",scriv!AH207)-1) &amp; "=" &amp; $AH245 &amp; RIGHT( scriv!AH207, LEN(scriv!AH207) + 1 - FIND(",",scriv!AH207)),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IF(scriv!AI207&lt;&gt;"", LEFT( scriv!AI207, FIND(",",scriv!AI207)-1) &amp; "=" &amp; $AH245 &amp; RIGHT( scriv!AI207, LEN(scriv!AI207) + 1 - FIND(",",scriv!AI207)),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IF(scriv!AJ207&lt;&gt;"", LEFT( scriv!AJ207, FIND(",",scriv!AJ207)-1) &amp; "=" &amp; $AH245 &amp; RIGHT( scriv!AJ207, LEN(scriv!AJ207) + 1 - FIND(",",scriv!AJ207)),
  IF($Z$36&lt;&gt;"",LEFT( Z$36, FIND(",",Z$36)-1) &amp; "=" &amp; $AH245 &amp; RIGHT( Z$36, LEN(Z$36) + 1 - FIND(",",Z$36)),""))),
IF(scriv!O207&lt;&gt;"", LEFT( scriv!O207, FIND(",",scriv!O207)-1) &amp; "=" &amp; $AH245 &amp; RIGHT( scriv!O207, LEN(scriv!O207) + 1 - FIND(",",scriv!O207)),
LEFT( Z$37, FIND(",",Z$37)-1) &amp; "=" &amp; $AH245 &amp; RIGHT( Z$37, LEN(Z$37) + 1 - FIND(",",Z$37))))</f>
        <v>drawOpen=,1.2</v>
      </c>
      <c r="AA245" s="81" t="str">
        <f>IF($E245="",
( IF(scriv!AK207&lt;&gt;"", LEFT( scriv!AK207, FIND(",",scriv!AK207)-1) &amp; "=" &amp; $AH245 &amp; RIGHT( scriv!AK207, LEN(scriv!AK207) + 1 - FIND(",",scriv!AK207)),
  IF($AA$36&lt;&gt;"",LEFT( AA$36, FIND(",",AA$36)-1) &amp; "=" &amp; $AH245 &amp; RIGHT( AA$36, LEN(AA$36) + 1 - FIND(",",AA$36)),""))),
IF(scriv!P207&lt;&gt;"", LEFT( scriv!P207, FIND(",",scriv!P207)-1) &amp; "=" &amp; $AH245 &amp; RIGHT( scriv!P207, LEN(scriv!P207) + 1 - FIND(",",scriv!P207)),
LEFT( AA$37, FIND(",",AA$37)-1) &amp; "=" &amp; $AH245 &amp; RIGHT( AA$37, LEN(AA$37) + 1 - FIND(",",AA$37))))</f>
        <v>drawClose=,1.2</v>
      </c>
      <c r="AB245" s="167" t="str">
        <f t="shared" si="133"/>
        <v>noTitle</v>
      </c>
      <c r="AC245" s="167"/>
      <c r="AD245" s="45"/>
      <c r="AE245" s="168"/>
      <c r="AF245" s="169">
        <f>IF(D245="",scriv!B207,"")</f>
        <v>0</v>
      </c>
      <c r="AG245" s="170" t="str">
        <f t="shared" si="136"/>
        <v/>
      </c>
      <c r="AH245" s="169" t="str">
        <f t="shared" si="137"/>
        <v/>
      </c>
      <c r="AI245" s="169" t="str">
        <f t="shared" si="138"/>
        <v/>
      </c>
      <c r="AJ245" s="86">
        <f>ROUNDDOWN( (LEN(scriv!B207)+1) / 2, 0 )</f>
        <v>0</v>
      </c>
      <c r="AK245" s="82">
        <f t="shared" si="139"/>
        <v>0</v>
      </c>
      <c r="AL245" s="82" t="str">
        <f t="shared" si="140"/>
        <v>-</v>
      </c>
      <c r="AM245" s="82" t="str">
        <f t="shared" si="141"/>
        <v>-</v>
      </c>
      <c r="AN245" s="82" t="str">
        <f t="shared" si="142"/>
        <v>-</v>
      </c>
      <c r="AO245" s="82" t="str">
        <f t="shared" si="143"/>
        <v>-</v>
      </c>
      <c r="AP245" s="82" t="str">
        <f t="shared" si="144"/>
        <v>-</v>
      </c>
      <c r="AQ245" s="82" t="str">
        <f t="shared" si="145"/>
        <v>-</v>
      </c>
      <c r="AR245" s="82" t="str">
        <f t="shared" si="146"/>
        <v>-</v>
      </c>
      <c r="AT245" s="82">
        <f t="shared" si="147"/>
        <v>2</v>
      </c>
      <c r="AU245" s="82" t="str">
        <f ca="1">IF(    MAX(OFFSET(AL245,0,0,MATCH("-",AL245:AL$638,0))) = 0,"",
IFERROR(MAX(OFFSET(AL245,0,0,MATCH("-",AL245:AL$638,0))),""))</f>
        <v/>
      </c>
      <c r="AV245" s="82" t="str">
        <f ca="1">IF(    MAX(OFFSET(AM245,0,0,MATCH("-",AM245:AM$638,0))) = 0,"",
IFERROR(MAX(OFFSET(AM245,0,0,MATCH("-",AM245:AM$638,0))),""))</f>
        <v/>
      </c>
      <c r="AW245" s="82" t="str">
        <f ca="1">IF(    MAX(OFFSET(AN245,0,0,MATCH("-",AN245:AN$638,0))) = 0,"",
IFERROR(MAX(OFFSET(AN245,0,0,MATCH("-",AN245:AN$638,0))),""))</f>
        <v/>
      </c>
      <c r="AX245" s="82" t="str">
        <f ca="1">IF(    MAX(OFFSET(AO245,0,0,MATCH("-",AO245:AO$638,0))) = 0,"",
IFERROR(MAX(OFFSET(AO245,0,0,MATCH("-",AO245:AO$638,0))),""))</f>
        <v/>
      </c>
      <c r="AY245" s="82" t="str">
        <f ca="1">IF(    MAX(OFFSET(AP245,0,0,MATCH("-",AP245:AP$638,0))) = 0,"",
IFERROR(MAX(OFFSET(AP245,0,0,MATCH("-",AP245:AP$638,0))),""))</f>
        <v/>
      </c>
      <c r="AZ245" s="82" t="str">
        <f ca="1">IF(    MAX(OFFSET(AQ245,0,0,MATCH("-",AQ245:AQ$638,0))) = 0,"",
IFERROR(MAX(OFFSET(AQ245,0,0,MATCH("-",AQ245:AQ$638,0))),""))</f>
        <v/>
      </c>
      <c r="BA245" s="82" t="str">
        <f ca="1">IF(    MAX(OFFSET(AR245,0,0,MATCH("-",AR245:AR$638,0))) = 0,"",
IFERROR(MAX(OFFSET(AR245,0,0,MATCH("-",AR245:AR$638,0))),""))</f>
        <v/>
      </c>
      <c r="BB245" s="112">
        <f t="shared" ca="1" si="148"/>
        <v>-270</v>
      </c>
      <c r="BC245" s="111" t="str">
        <f t="shared" ca="1" si="149"/>
        <v>Radius</v>
      </c>
      <c r="BD245" s="112">
        <f t="shared" ca="1" si="150"/>
        <v>0</v>
      </c>
      <c r="BE245" s="111">
        <f t="shared" ca="1" si="151"/>
        <v>-150</v>
      </c>
      <c r="BF245" s="113" t="e">
        <f t="shared" ca="1" si="152"/>
        <v>#VALUE!</v>
      </c>
      <c r="BG245" s="113" t="e">
        <f t="shared" ca="1" si="153"/>
        <v>#VALUE!</v>
      </c>
      <c r="BH245" s="112">
        <f t="shared" ca="1" si="154"/>
        <v>2000</v>
      </c>
      <c r="BI245" s="112">
        <f t="shared" ca="1" si="155"/>
        <v>-150</v>
      </c>
      <c r="BJ245" s="157"/>
      <c r="BK245" s="157"/>
      <c r="BL245" s="158" t="str">
        <f>scriv!AM207</f>
        <v/>
      </c>
      <c r="BM245" s="157"/>
      <c r="BN245" s="157" t="str">
        <f t="shared" si="156"/>
        <v>node</v>
      </c>
      <c r="BO245" s="157"/>
      <c r="BP245" s="159">
        <f t="shared" ca="1" si="157"/>
        <v>0</v>
      </c>
      <c r="BQ245" s="159">
        <f t="shared" ca="1" si="158"/>
        <v>0</v>
      </c>
      <c r="BR245" s="159">
        <f t="shared" si="159"/>
        <v>1</v>
      </c>
      <c r="BS245" s="159" t="str">
        <f t="shared" si="160"/>
        <v>symbol</v>
      </c>
      <c r="BT245" s="157" t="str">
        <f ca="1">IF(scriv!V207&lt;&gt;"",scriv!V207,
IF(E245="",IFERROR(VLOOKUP(BL245,$AH$40:$BT$638,39,FALSE),$BT$36),
$BT$37))</f>
        <v>NodeSquare</v>
      </c>
      <c r="BU245" s="166">
        <f t="shared" ca="1" si="161"/>
        <v>2000</v>
      </c>
      <c r="BV245" s="166">
        <f t="shared" ca="1" si="162"/>
        <v>-150</v>
      </c>
      <c r="BW245" s="166">
        <f t="shared" ca="1" si="163"/>
        <v>0</v>
      </c>
      <c r="BX245" s="166">
        <f t="shared" ca="1" si="164"/>
        <v>0</v>
      </c>
      <c r="BY245" s="180" t="str">
        <f t="shared" si="165"/>
        <v/>
      </c>
      <c r="BZ245" s="180" t="str">
        <f t="shared" si="166"/>
        <v/>
      </c>
      <c r="CA245" s="81" t="str">
        <f>IF(scriv!E207&lt;&gt;"",scriv!E207,"")</f>
        <v/>
      </c>
      <c r="CB245" s="82">
        <f t="shared" si="135"/>
        <v>0</v>
      </c>
      <c r="CC245" s="82">
        <f t="shared" si="167"/>
        <v>0</v>
      </c>
      <c r="CD245" s="82" t="str">
        <f t="shared" si="168"/>
        <v>-</v>
      </c>
      <c r="CE245" s="82" t="str">
        <f t="shared" si="169"/>
        <v>-</v>
      </c>
      <c r="CF245" s="82" t="str">
        <f t="shared" si="170"/>
        <v>-</v>
      </c>
      <c r="CG245" s="82" t="str">
        <f t="shared" si="171"/>
        <v>-</v>
      </c>
      <c r="CH245" s="82" t="str">
        <f t="shared" si="172"/>
        <v>-</v>
      </c>
      <c r="CI245" s="82" t="str">
        <f t="shared" si="173"/>
        <v>-</v>
      </c>
      <c r="CJ245" s="82" t="str">
        <f t="shared" si="174"/>
        <v>-</v>
      </c>
      <c r="CK245" s="82" t="str">
        <f t="shared" si="175"/>
        <v>-</v>
      </c>
    </row>
    <row r="246" spans="1:89" s="82" customFormat="1" ht="18" customHeight="1">
      <c r="A246" s="81" t="str">
        <f>scriv!AL208</f>
        <v/>
      </c>
      <c r="B246" s="81" t="str">
        <f>IF(scriv!D208&lt;&gt;"",scriv!D208,"")</f>
        <v/>
      </c>
      <c r="C246" s="81" t="str">
        <f>IF( scriv!AP208&lt;&gt;"", IF(D246&lt;&gt;"","connection ","")&amp;scriv!AP208,IF(D246&lt;&gt;"","connection",""))</f>
        <v/>
      </c>
      <c r="D246" s="82" t="str">
        <f>scriv!AN208</f>
        <v/>
      </c>
      <c r="E246" s="82" t="str">
        <f>scriv!AO208</f>
        <v/>
      </c>
      <c r="F246" s="156">
        <f>ROW()</f>
        <v>246</v>
      </c>
      <c r="G246" s="288">
        <f>scriv!AC208</f>
        <v>0</v>
      </c>
      <c r="H246" s="288">
        <f>scriv!AD208</f>
        <v>0</v>
      </c>
      <c r="I246" s="81" t="str">
        <f>IF(scriv!AE208&lt;&gt;"",scriv!AE208,J246)</f>
        <v/>
      </c>
      <c r="J246" s="81" t="str">
        <f>IF(scriv!AF208&lt;&gt;"",scriv!AF208,"")</f>
        <v/>
      </c>
      <c r="K246" s="82" t="str">
        <f>IF(scriv!Y208&lt;&gt;"",scriv!Y208,$K$36)</f>
        <v>none</v>
      </c>
      <c r="L246" s="82">
        <f>IF(scriv!Z208&lt;&gt;"",scriv!Z208,$L$36)</f>
        <v>0</v>
      </c>
      <c r="M246" s="82" t="str">
        <f>IF(scriv!AA208&lt;&gt;"",scriv!AA208,$M$36)</f>
        <v>OpenClose</v>
      </c>
      <c r="N246" s="82">
        <f>IF(scriv!AB208&lt;&gt;"",scriv!AB208,$N$36)</f>
        <v>0</v>
      </c>
      <c r="O246" s="119" t="str">
        <f t="shared" si="134"/>
        <v/>
      </c>
      <c r="P246" s="81" t="str">
        <f>IF(scriv!I208&lt;&gt;"",scriv!I208,"")</f>
        <v/>
      </c>
      <c r="Q246" s="81" t="str">
        <f>IF(scriv!J208&lt;&gt;"",scriv!J208,"")</f>
        <v/>
      </c>
      <c r="R246" s="81">
        <f>IF(scriv!K208&lt;&gt;"",scriv!K208,
IF(I246&lt;&gt;"",1,$R$36))</f>
        <v>1</v>
      </c>
      <c r="S246" s="81" t="str">
        <f>IF(scriv!L208&lt;&gt;"",scriv!L208,
IF(scriv!AF208&lt;&gt;"",$S$36,"none"))</f>
        <v>none</v>
      </c>
      <c r="T246" s="81" t="str">
        <f>IF(scriv!Q208&lt;&gt;"",scriv!Q208,"")</f>
        <v/>
      </c>
      <c r="U246" s="81" t="str">
        <f>IF(scriv!R208&lt;&gt;"",scriv!R208,"")</f>
        <v/>
      </c>
      <c r="V246" s="81" t="str">
        <f>IF(scriv!S208&lt;&gt;"",scriv!S208,"")</f>
        <v/>
      </c>
      <c r="W246" s="81" t="str">
        <f>IF(scriv!T208&lt;&gt;"",scriv!T208,"")</f>
        <v/>
      </c>
      <c r="X246" s="81" t="str">
        <f>IF($E246="",
( IF(scriv!AH208&lt;&gt;"", LEFT( scriv!AH208, FIND(",",scriv!AH208)-1) &amp; "=" &amp; $AH246 &amp; RIGHT( scriv!AH208, LEN(scriv!AH208) + 1 - FIND(",",scriv!AH208)),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IF(scriv!AI208&lt;&gt;"", LEFT( scriv!AI208, FIND(",",scriv!AI208)-1) &amp; "=" &amp; $AH246 &amp; RIGHT( scriv!AI208, LEN(scriv!AI208) + 1 - FIND(",",scriv!AI208)),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IF(scriv!AJ208&lt;&gt;"", LEFT( scriv!AJ208, FIND(",",scriv!AJ208)-1) &amp; "=" &amp; $AH246 &amp; RIGHT( scriv!AJ208, LEN(scriv!AJ208) + 1 - FIND(",",scriv!AJ208)),
  IF($Z$36&lt;&gt;"",LEFT( Z$36, FIND(",",Z$36)-1) &amp; "=" &amp; $AH246 &amp; RIGHT( Z$36, LEN(Z$36) + 1 - FIND(",",Z$36)),""))),
IF(scriv!O208&lt;&gt;"", LEFT( scriv!O208, FIND(",",scriv!O208)-1) &amp; "=" &amp; $AH246 &amp; RIGHT( scriv!O208, LEN(scriv!O208) + 1 - FIND(",",scriv!O208)),
LEFT( Z$37, FIND(",",Z$37)-1) &amp; "=" &amp; $AH246 &amp; RIGHT( Z$37, LEN(Z$37) + 1 - FIND(",",Z$37))))</f>
        <v>drawOpen=,1.2</v>
      </c>
      <c r="AA246" s="81" t="str">
        <f>IF($E246="",
( IF(scriv!AK208&lt;&gt;"", LEFT( scriv!AK208, FIND(",",scriv!AK208)-1) &amp; "=" &amp; $AH246 &amp; RIGHT( scriv!AK208, LEN(scriv!AK208) + 1 - FIND(",",scriv!AK208)),
  IF($AA$36&lt;&gt;"",LEFT( AA$36, FIND(",",AA$36)-1) &amp; "=" &amp; $AH246 &amp; RIGHT( AA$36, LEN(AA$36) + 1 - FIND(",",AA$36)),""))),
IF(scriv!P208&lt;&gt;"", LEFT( scriv!P208, FIND(",",scriv!P208)-1) &amp; "=" &amp; $AH246 &amp; RIGHT( scriv!P208, LEN(scriv!P208) + 1 - FIND(",",scriv!P208)),
LEFT( AA$37, FIND(",",AA$37)-1) &amp; "=" &amp; $AH246 &amp; RIGHT( AA$37, LEN(AA$37) + 1 - FIND(",",AA$37))))</f>
        <v>drawClose=,1.2</v>
      </c>
      <c r="AB246" s="167" t="str">
        <f t="shared" si="133"/>
        <v>noTitle</v>
      </c>
      <c r="AC246" s="167"/>
      <c r="AD246" s="45"/>
      <c r="AE246" s="168"/>
      <c r="AF246" s="169">
        <f>IF(D246="",scriv!B208,"")</f>
        <v>0</v>
      </c>
      <c r="AG246" s="170" t="str">
        <f t="shared" si="136"/>
        <v/>
      </c>
      <c r="AH246" s="169" t="str">
        <f t="shared" si="137"/>
        <v/>
      </c>
      <c r="AI246" s="169" t="str">
        <f t="shared" si="138"/>
        <v/>
      </c>
      <c r="AJ246" s="86">
        <f>ROUNDDOWN( (LEN(scriv!B208)+1) / 2, 0 )</f>
        <v>0</v>
      </c>
      <c r="AK246" s="82">
        <f t="shared" si="139"/>
        <v>0</v>
      </c>
      <c r="AL246" s="82" t="str">
        <f t="shared" si="140"/>
        <v>-</v>
      </c>
      <c r="AM246" s="82" t="str">
        <f t="shared" si="141"/>
        <v>-</v>
      </c>
      <c r="AN246" s="82" t="str">
        <f t="shared" si="142"/>
        <v>-</v>
      </c>
      <c r="AO246" s="82" t="str">
        <f t="shared" si="143"/>
        <v>-</v>
      </c>
      <c r="AP246" s="82" t="str">
        <f t="shared" si="144"/>
        <v>-</v>
      </c>
      <c r="AQ246" s="82" t="str">
        <f t="shared" si="145"/>
        <v>-</v>
      </c>
      <c r="AR246" s="82" t="str">
        <f t="shared" si="146"/>
        <v>-</v>
      </c>
      <c r="AT246" s="82">
        <f t="shared" si="147"/>
        <v>2</v>
      </c>
      <c r="AU246" s="82" t="str">
        <f ca="1">IF(    MAX(OFFSET(AL246,0,0,MATCH("-",AL246:AL$638,0))) = 0,"",
IFERROR(MAX(OFFSET(AL246,0,0,MATCH("-",AL246:AL$638,0))),""))</f>
        <v/>
      </c>
      <c r="AV246" s="82" t="str">
        <f ca="1">IF(    MAX(OFFSET(AM246,0,0,MATCH("-",AM246:AM$638,0))) = 0,"",
IFERROR(MAX(OFFSET(AM246,0,0,MATCH("-",AM246:AM$638,0))),""))</f>
        <v/>
      </c>
      <c r="AW246" s="82" t="str">
        <f ca="1">IF(    MAX(OFFSET(AN246,0,0,MATCH("-",AN246:AN$638,0))) = 0,"",
IFERROR(MAX(OFFSET(AN246,0,0,MATCH("-",AN246:AN$638,0))),""))</f>
        <v/>
      </c>
      <c r="AX246" s="82" t="str">
        <f ca="1">IF(    MAX(OFFSET(AO246,0,0,MATCH("-",AO246:AO$638,0))) = 0,"",
IFERROR(MAX(OFFSET(AO246,0,0,MATCH("-",AO246:AO$638,0))),""))</f>
        <v/>
      </c>
      <c r="AY246" s="82" t="str">
        <f ca="1">IF(    MAX(OFFSET(AP246,0,0,MATCH("-",AP246:AP$638,0))) = 0,"",
IFERROR(MAX(OFFSET(AP246,0,0,MATCH("-",AP246:AP$638,0))),""))</f>
        <v/>
      </c>
      <c r="AZ246" s="82" t="str">
        <f ca="1">IF(    MAX(OFFSET(AQ246,0,0,MATCH("-",AQ246:AQ$638,0))) = 0,"",
IFERROR(MAX(OFFSET(AQ246,0,0,MATCH("-",AQ246:AQ$638,0))),""))</f>
        <v/>
      </c>
      <c r="BA246" s="82" t="str">
        <f ca="1">IF(    MAX(OFFSET(AR246,0,0,MATCH("-",AR246:AR$638,0))) = 0,"",
IFERROR(MAX(OFFSET(AR246,0,0,MATCH("-",AR246:AR$638,0))),""))</f>
        <v/>
      </c>
      <c r="BB246" s="112">
        <f t="shared" ca="1" si="148"/>
        <v>-270</v>
      </c>
      <c r="BC246" s="111" t="str">
        <f t="shared" ca="1" si="149"/>
        <v>Radius</v>
      </c>
      <c r="BD246" s="112">
        <f t="shared" ca="1" si="150"/>
        <v>0</v>
      </c>
      <c r="BE246" s="111">
        <f t="shared" ca="1" si="151"/>
        <v>-150</v>
      </c>
      <c r="BF246" s="113" t="e">
        <f t="shared" ca="1" si="152"/>
        <v>#VALUE!</v>
      </c>
      <c r="BG246" s="113" t="e">
        <f t="shared" ca="1" si="153"/>
        <v>#VALUE!</v>
      </c>
      <c r="BH246" s="112">
        <f t="shared" ca="1" si="154"/>
        <v>2000</v>
      </c>
      <c r="BI246" s="112">
        <f t="shared" ca="1" si="155"/>
        <v>-150</v>
      </c>
      <c r="BJ246" s="157"/>
      <c r="BK246" s="157"/>
      <c r="BL246" s="158" t="str">
        <f>scriv!AM208</f>
        <v/>
      </c>
      <c r="BM246" s="157"/>
      <c r="BN246" s="157" t="str">
        <f t="shared" si="156"/>
        <v>node</v>
      </c>
      <c r="BO246" s="157"/>
      <c r="BP246" s="159">
        <f t="shared" ca="1" si="157"/>
        <v>0</v>
      </c>
      <c r="BQ246" s="159">
        <f t="shared" ca="1" si="158"/>
        <v>0</v>
      </c>
      <c r="BR246" s="159">
        <f t="shared" si="159"/>
        <v>1</v>
      </c>
      <c r="BS246" s="159" t="str">
        <f t="shared" si="160"/>
        <v>symbol</v>
      </c>
      <c r="BT246" s="157" t="str">
        <f ca="1">IF(scriv!V208&lt;&gt;"",scriv!V208,
IF(E246="",IFERROR(VLOOKUP(BL246,$AH$40:$BT$638,39,FALSE),$BT$36),
$BT$37))</f>
        <v>NodeSquare</v>
      </c>
      <c r="BU246" s="166">
        <f t="shared" ca="1" si="161"/>
        <v>2000</v>
      </c>
      <c r="BV246" s="166">
        <f t="shared" ca="1" si="162"/>
        <v>-150</v>
      </c>
      <c r="BW246" s="166">
        <f t="shared" ca="1" si="163"/>
        <v>0</v>
      </c>
      <c r="BX246" s="166">
        <f t="shared" ca="1" si="164"/>
        <v>0</v>
      </c>
      <c r="BY246" s="180" t="str">
        <f t="shared" si="165"/>
        <v/>
      </c>
      <c r="BZ246" s="180" t="str">
        <f t="shared" si="166"/>
        <v/>
      </c>
      <c r="CA246" s="81" t="str">
        <f>IF(scriv!E208&lt;&gt;"",scriv!E208,"")</f>
        <v/>
      </c>
      <c r="CB246" s="82">
        <f t="shared" si="135"/>
        <v>0</v>
      </c>
      <c r="CC246" s="82">
        <f t="shared" si="167"/>
        <v>0</v>
      </c>
      <c r="CD246" s="82" t="str">
        <f t="shared" si="168"/>
        <v>-</v>
      </c>
      <c r="CE246" s="82" t="str">
        <f t="shared" si="169"/>
        <v>-</v>
      </c>
      <c r="CF246" s="82" t="str">
        <f t="shared" si="170"/>
        <v>-</v>
      </c>
      <c r="CG246" s="82" t="str">
        <f t="shared" si="171"/>
        <v>-</v>
      </c>
      <c r="CH246" s="82" t="str">
        <f t="shared" si="172"/>
        <v>-</v>
      </c>
      <c r="CI246" s="82" t="str">
        <f t="shared" si="173"/>
        <v>-</v>
      </c>
      <c r="CJ246" s="82" t="str">
        <f t="shared" si="174"/>
        <v>-</v>
      </c>
      <c r="CK246" s="82" t="str">
        <f t="shared" si="175"/>
        <v>-</v>
      </c>
    </row>
    <row r="247" spans="1:89" s="82" customFormat="1" ht="18" customHeight="1">
      <c r="A247" s="81" t="str">
        <f>scriv!AL209</f>
        <v/>
      </c>
      <c r="B247" s="81" t="str">
        <f>IF(scriv!D209&lt;&gt;"",scriv!D209,"")</f>
        <v/>
      </c>
      <c r="C247" s="81" t="str">
        <f>IF( scriv!AP209&lt;&gt;"", IF(D247&lt;&gt;"","connection ","")&amp;scriv!AP209,IF(D247&lt;&gt;"","connection",""))</f>
        <v/>
      </c>
      <c r="D247" s="82" t="str">
        <f>scriv!AN209</f>
        <v/>
      </c>
      <c r="E247" s="82" t="str">
        <f>scriv!AO209</f>
        <v/>
      </c>
      <c r="F247" s="156">
        <f>ROW()</f>
        <v>247</v>
      </c>
      <c r="G247" s="288">
        <f>scriv!AC209</f>
        <v>0</v>
      </c>
      <c r="H247" s="288">
        <f>scriv!AD209</f>
        <v>0</v>
      </c>
      <c r="I247" s="81" t="str">
        <f>IF(scriv!AE209&lt;&gt;"",scriv!AE209,J247)</f>
        <v/>
      </c>
      <c r="J247" s="81" t="str">
        <f>IF(scriv!AF209&lt;&gt;"",scriv!AF209,"")</f>
        <v/>
      </c>
      <c r="K247" s="82" t="str">
        <f>IF(scriv!Y209&lt;&gt;"",scriv!Y209,$K$36)</f>
        <v>none</v>
      </c>
      <c r="L247" s="82">
        <f>IF(scriv!Z209&lt;&gt;"",scriv!Z209,$L$36)</f>
        <v>0</v>
      </c>
      <c r="M247" s="82" t="str">
        <f>IF(scriv!AA209&lt;&gt;"",scriv!AA209,$M$36)</f>
        <v>OpenClose</v>
      </c>
      <c r="N247" s="82">
        <f>IF(scriv!AB209&lt;&gt;"",scriv!AB209,$N$36)</f>
        <v>0</v>
      </c>
      <c r="O247" s="119" t="str">
        <f t="shared" si="134"/>
        <v/>
      </c>
      <c r="P247" s="81" t="str">
        <f>IF(scriv!I209&lt;&gt;"",scriv!I209,"")</f>
        <v/>
      </c>
      <c r="Q247" s="81" t="str">
        <f>IF(scriv!J209&lt;&gt;"",scriv!J209,"")</f>
        <v/>
      </c>
      <c r="R247" s="81">
        <f>IF(scriv!K209&lt;&gt;"",scriv!K209,
IF(I247&lt;&gt;"",1,$R$36))</f>
        <v>1</v>
      </c>
      <c r="S247" s="81" t="str">
        <f>IF(scriv!L209&lt;&gt;"",scriv!L209,
IF(scriv!AF209&lt;&gt;"",$S$36,"none"))</f>
        <v>none</v>
      </c>
      <c r="T247" s="81" t="str">
        <f>IF(scriv!Q209&lt;&gt;"",scriv!Q209,"")</f>
        <v/>
      </c>
      <c r="U247" s="81" t="str">
        <f>IF(scriv!R209&lt;&gt;"",scriv!R209,"")</f>
        <v/>
      </c>
      <c r="V247" s="81" t="str">
        <f>IF(scriv!S209&lt;&gt;"",scriv!S209,"")</f>
        <v/>
      </c>
      <c r="W247" s="81" t="str">
        <f>IF(scriv!T209&lt;&gt;"",scriv!T209,"")</f>
        <v/>
      </c>
      <c r="X247" s="81" t="str">
        <f>IF($E247="",
( IF(scriv!AH209&lt;&gt;"", LEFT( scriv!AH209, FIND(",",scriv!AH209)-1) &amp; "=" &amp; $AH247 &amp; RIGHT( scriv!AH209, LEN(scriv!AH209) + 1 - FIND(",",scriv!AH209)),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IF(scriv!AI209&lt;&gt;"", LEFT( scriv!AI209, FIND(",",scriv!AI209)-1) &amp; "=" &amp; $AH247 &amp; RIGHT( scriv!AI209, LEN(scriv!AI209) + 1 - FIND(",",scriv!AI209)),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IF(scriv!AJ209&lt;&gt;"", LEFT( scriv!AJ209, FIND(",",scriv!AJ209)-1) &amp; "=" &amp; $AH247 &amp; RIGHT( scriv!AJ209, LEN(scriv!AJ209) + 1 - FIND(",",scriv!AJ209)),
  IF($Z$36&lt;&gt;"",LEFT( Z$36, FIND(",",Z$36)-1) &amp; "=" &amp; $AH247 &amp; RIGHT( Z$36, LEN(Z$36) + 1 - FIND(",",Z$36)),""))),
IF(scriv!O209&lt;&gt;"", LEFT( scriv!O209, FIND(",",scriv!O209)-1) &amp; "=" &amp; $AH247 &amp; RIGHT( scriv!O209, LEN(scriv!O209) + 1 - FIND(",",scriv!O209)),
LEFT( Z$37, FIND(",",Z$37)-1) &amp; "=" &amp; $AH247 &amp; RIGHT( Z$37, LEN(Z$37) + 1 - FIND(",",Z$37))))</f>
        <v>drawOpen=,1.2</v>
      </c>
      <c r="AA247" s="81" t="str">
        <f>IF($E247="",
( IF(scriv!AK209&lt;&gt;"", LEFT( scriv!AK209, FIND(",",scriv!AK209)-1) &amp; "=" &amp; $AH247 &amp; RIGHT( scriv!AK209, LEN(scriv!AK209) + 1 - FIND(",",scriv!AK209)),
  IF($AA$36&lt;&gt;"",LEFT( AA$36, FIND(",",AA$36)-1) &amp; "=" &amp; $AH247 &amp; RIGHT( AA$36, LEN(AA$36) + 1 - FIND(",",AA$36)),""))),
IF(scriv!P209&lt;&gt;"", LEFT( scriv!P209, FIND(",",scriv!P209)-1) &amp; "=" &amp; $AH247 &amp; RIGHT( scriv!P209, LEN(scriv!P209) + 1 - FIND(",",scriv!P209)),
LEFT( AA$37, FIND(",",AA$37)-1) &amp; "=" &amp; $AH247 &amp; RIGHT( AA$37, LEN(AA$37) + 1 - FIND(",",AA$37))))</f>
        <v>drawClose=,1.2</v>
      </c>
      <c r="AB247" s="167" t="str">
        <f t="shared" si="133"/>
        <v>noTitle</v>
      </c>
      <c r="AC247" s="167"/>
      <c r="AD247" s="45"/>
      <c r="AE247" s="168"/>
      <c r="AF247" s="169">
        <f>IF(D247="",scriv!B209,"")</f>
        <v>0</v>
      </c>
      <c r="AG247" s="170" t="str">
        <f t="shared" si="136"/>
        <v/>
      </c>
      <c r="AH247" s="169" t="str">
        <f t="shared" si="137"/>
        <v/>
      </c>
      <c r="AI247" s="169" t="str">
        <f t="shared" si="138"/>
        <v/>
      </c>
      <c r="AJ247" s="86">
        <f>ROUNDDOWN( (LEN(scriv!B209)+1) / 2, 0 )</f>
        <v>0</v>
      </c>
      <c r="AK247" s="82">
        <f t="shared" si="139"/>
        <v>0</v>
      </c>
      <c r="AL247" s="82" t="str">
        <f t="shared" si="140"/>
        <v>-</v>
      </c>
      <c r="AM247" s="82" t="str">
        <f t="shared" si="141"/>
        <v>-</v>
      </c>
      <c r="AN247" s="82" t="str">
        <f t="shared" si="142"/>
        <v>-</v>
      </c>
      <c r="AO247" s="82" t="str">
        <f t="shared" si="143"/>
        <v>-</v>
      </c>
      <c r="AP247" s="82" t="str">
        <f t="shared" si="144"/>
        <v>-</v>
      </c>
      <c r="AQ247" s="82" t="str">
        <f t="shared" si="145"/>
        <v>-</v>
      </c>
      <c r="AR247" s="82" t="str">
        <f t="shared" si="146"/>
        <v>-</v>
      </c>
      <c r="AT247" s="82">
        <f t="shared" si="147"/>
        <v>2</v>
      </c>
      <c r="AU247" s="82" t="str">
        <f ca="1">IF(    MAX(OFFSET(AL247,0,0,MATCH("-",AL247:AL$638,0))) = 0,"",
IFERROR(MAX(OFFSET(AL247,0,0,MATCH("-",AL247:AL$638,0))),""))</f>
        <v/>
      </c>
      <c r="AV247" s="82" t="str">
        <f ca="1">IF(    MAX(OFFSET(AM247,0,0,MATCH("-",AM247:AM$638,0))) = 0,"",
IFERROR(MAX(OFFSET(AM247,0,0,MATCH("-",AM247:AM$638,0))),""))</f>
        <v/>
      </c>
      <c r="AW247" s="82" t="str">
        <f ca="1">IF(    MAX(OFFSET(AN247,0,0,MATCH("-",AN247:AN$638,0))) = 0,"",
IFERROR(MAX(OFFSET(AN247,0,0,MATCH("-",AN247:AN$638,0))),""))</f>
        <v/>
      </c>
      <c r="AX247" s="82" t="str">
        <f ca="1">IF(    MAX(OFFSET(AO247,0,0,MATCH("-",AO247:AO$638,0))) = 0,"",
IFERROR(MAX(OFFSET(AO247,0,0,MATCH("-",AO247:AO$638,0))),""))</f>
        <v/>
      </c>
      <c r="AY247" s="82" t="str">
        <f ca="1">IF(    MAX(OFFSET(AP247,0,0,MATCH("-",AP247:AP$638,0))) = 0,"",
IFERROR(MAX(OFFSET(AP247,0,0,MATCH("-",AP247:AP$638,0))),""))</f>
        <v/>
      </c>
      <c r="AZ247" s="82" t="str">
        <f ca="1">IF(    MAX(OFFSET(AQ247,0,0,MATCH("-",AQ247:AQ$638,0))) = 0,"",
IFERROR(MAX(OFFSET(AQ247,0,0,MATCH("-",AQ247:AQ$638,0))),""))</f>
        <v/>
      </c>
      <c r="BA247" s="82" t="str">
        <f ca="1">IF(    MAX(OFFSET(AR247,0,0,MATCH("-",AR247:AR$638,0))) = 0,"",
IFERROR(MAX(OFFSET(AR247,0,0,MATCH("-",AR247:AR$638,0))),""))</f>
        <v/>
      </c>
      <c r="BB247" s="112">
        <f t="shared" ca="1" si="148"/>
        <v>-270</v>
      </c>
      <c r="BC247" s="111" t="str">
        <f t="shared" ca="1" si="149"/>
        <v>Radius</v>
      </c>
      <c r="BD247" s="112">
        <f t="shared" ca="1" si="150"/>
        <v>0</v>
      </c>
      <c r="BE247" s="111">
        <f t="shared" ca="1" si="151"/>
        <v>-150</v>
      </c>
      <c r="BF247" s="113" t="e">
        <f t="shared" ca="1" si="152"/>
        <v>#VALUE!</v>
      </c>
      <c r="BG247" s="113" t="e">
        <f t="shared" ca="1" si="153"/>
        <v>#VALUE!</v>
      </c>
      <c r="BH247" s="112">
        <f t="shared" ca="1" si="154"/>
        <v>2000</v>
      </c>
      <c r="BI247" s="112">
        <f t="shared" ca="1" si="155"/>
        <v>-150</v>
      </c>
      <c r="BJ247" s="157"/>
      <c r="BK247" s="157"/>
      <c r="BL247" s="158" t="str">
        <f>scriv!AM209</f>
        <v/>
      </c>
      <c r="BM247" s="157"/>
      <c r="BN247" s="157" t="str">
        <f t="shared" si="156"/>
        <v>node</v>
      </c>
      <c r="BO247" s="157"/>
      <c r="BP247" s="159">
        <f t="shared" ca="1" si="157"/>
        <v>0</v>
      </c>
      <c r="BQ247" s="159">
        <f t="shared" ca="1" si="158"/>
        <v>0</v>
      </c>
      <c r="BR247" s="159">
        <f t="shared" si="159"/>
        <v>1</v>
      </c>
      <c r="BS247" s="159" t="str">
        <f t="shared" si="160"/>
        <v>symbol</v>
      </c>
      <c r="BT247" s="157" t="str">
        <f ca="1">IF(scriv!V209&lt;&gt;"",scriv!V209,
IF(E247="",IFERROR(VLOOKUP(BL247,$AH$40:$BT$638,39,FALSE),$BT$36),
$BT$37))</f>
        <v>NodeSquare</v>
      </c>
      <c r="BU247" s="166">
        <f t="shared" ca="1" si="161"/>
        <v>2000</v>
      </c>
      <c r="BV247" s="166">
        <f t="shared" ca="1" si="162"/>
        <v>-150</v>
      </c>
      <c r="BW247" s="166">
        <f t="shared" ca="1" si="163"/>
        <v>0</v>
      </c>
      <c r="BX247" s="166">
        <f t="shared" ca="1" si="164"/>
        <v>0</v>
      </c>
      <c r="BY247" s="180" t="str">
        <f t="shared" si="165"/>
        <v/>
      </c>
      <c r="BZ247" s="180" t="str">
        <f t="shared" si="166"/>
        <v/>
      </c>
      <c r="CA247" s="81" t="str">
        <f>IF(scriv!E209&lt;&gt;"",scriv!E209,"")</f>
        <v/>
      </c>
      <c r="CB247" s="82">
        <f t="shared" si="135"/>
        <v>0</v>
      </c>
      <c r="CC247" s="82">
        <f t="shared" si="167"/>
        <v>0</v>
      </c>
      <c r="CD247" s="82" t="str">
        <f t="shared" si="168"/>
        <v>-</v>
      </c>
      <c r="CE247" s="82" t="str">
        <f t="shared" si="169"/>
        <v>-</v>
      </c>
      <c r="CF247" s="82" t="str">
        <f t="shared" si="170"/>
        <v>-</v>
      </c>
      <c r="CG247" s="82" t="str">
        <f t="shared" si="171"/>
        <v>-</v>
      </c>
      <c r="CH247" s="82" t="str">
        <f t="shared" si="172"/>
        <v>-</v>
      </c>
      <c r="CI247" s="82" t="str">
        <f t="shared" si="173"/>
        <v>-</v>
      </c>
      <c r="CJ247" s="82" t="str">
        <f t="shared" si="174"/>
        <v>-</v>
      </c>
      <c r="CK247" s="82" t="str">
        <f t="shared" si="175"/>
        <v>-</v>
      </c>
    </row>
    <row r="248" spans="1:89" s="82" customFormat="1" ht="18" customHeight="1">
      <c r="A248" s="81" t="str">
        <f>scriv!AL210</f>
        <v/>
      </c>
      <c r="B248" s="81" t="str">
        <f>IF(scriv!D210&lt;&gt;"",scriv!D210,"")</f>
        <v/>
      </c>
      <c r="C248" s="81" t="str">
        <f>IF( scriv!AP210&lt;&gt;"", IF(D248&lt;&gt;"","connection ","")&amp;scriv!AP210,IF(D248&lt;&gt;"","connection",""))</f>
        <v/>
      </c>
      <c r="D248" s="82" t="str">
        <f>scriv!AN210</f>
        <v/>
      </c>
      <c r="E248" s="82" t="str">
        <f>scriv!AO210</f>
        <v/>
      </c>
      <c r="F248" s="156">
        <f>ROW()</f>
        <v>248</v>
      </c>
      <c r="G248" s="288">
        <f>scriv!AC210</f>
        <v>0</v>
      </c>
      <c r="H248" s="288">
        <f>scriv!AD210</f>
        <v>0</v>
      </c>
      <c r="I248" s="81" t="str">
        <f>IF(scriv!AE210&lt;&gt;"",scriv!AE210,J248)</f>
        <v/>
      </c>
      <c r="J248" s="81" t="str">
        <f>IF(scriv!AF210&lt;&gt;"",scriv!AF210,"")</f>
        <v/>
      </c>
      <c r="K248" s="82" t="str">
        <f>IF(scriv!Y210&lt;&gt;"",scriv!Y210,$K$36)</f>
        <v>none</v>
      </c>
      <c r="L248" s="82">
        <f>IF(scriv!Z210&lt;&gt;"",scriv!Z210,$L$36)</f>
        <v>0</v>
      </c>
      <c r="M248" s="82" t="str">
        <f>IF(scriv!AA210&lt;&gt;"",scriv!AA210,$M$36)</f>
        <v>OpenClose</v>
      </c>
      <c r="N248" s="82">
        <f>IF(scriv!AB210&lt;&gt;"",scriv!AB210,$N$36)</f>
        <v>0</v>
      </c>
      <c r="O248" s="119" t="str">
        <f t="shared" si="134"/>
        <v/>
      </c>
      <c r="P248" s="81" t="str">
        <f>IF(scriv!I210&lt;&gt;"",scriv!I210,"")</f>
        <v/>
      </c>
      <c r="Q248" s="81" t="str">
        <f>IF(scriv!J210&lt;&gt;"",scriv!J210,"")</f>
        <v/>
      </c>
      <c r="R248" s="81">
        <f>IF(scriv!K210&lt;&gt;"",scriv!K210,
IF(I248&lt;&gt;"",1,$R$36))</f>
        <v>1</v>
      </c>
      <c r="S248" s="81" t="str">
        <f>IF(scriv!L210&lt;&gt;"",scriv!L210,
IF(scriv!AF210&lt;&gt;"",$S$36,"none"))</f>
        <v>none</v>
      </c>
      <c r="T248" s="81" t="str">
        <f>IF(scriv!Q210&lt;&gt;"",scriv!Q210,"")</f>
        <v/>
      </c>
      <c r="U248" s="81" t="str">
        <f>IF(scriv!R210&lt;&gt;"",scriv!R210,"")</f>
        <v/>
      </c>
      <c r="V248" s="81" t="str">
        <f>IF(scriv!S210&lt;&gt;"",scriv!S210,"")</f>
        <v/>
      </c>
      <c r="W248" s="81" t="str">
        <f>IF(scriv!T210&lt;&gt;"",scriv!T210,"")</f>
        <v/>
      </c>
      <c r="X248" s="81" t="str">
        <f>IF($E248="",
( IF(scriv!AH210&lt;&gt;"", LEFT( scriv!AH210, FIND(",",scriv!AH210)-1) &amp; "=" &amp; $AH248 &amp; RIGHT( scriv!AH210, LEN(scriv!AH210) + 1 - FIND(",",scriv!AH210)),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IF(scriv!AI210&lt;&gt;"", LEFT( scriv!AI210, FIND(",",scriv!AI210)-1) &amp; "=" &amp; $AH248 &amp; RIGHT( scriv!AI210, LEN(scriv!AI210) + 1 - FIND(",",scriv!AI210)),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IF(scriv!AJ210&lt;&gt;"", LEFT( scriv!AJ210, FIND(",",scriv!AJ210)-1) &amp; "=" &amp; $AH248 &amp; RIGHT( scriv!AJ210, LEN(scriv!AJ210) + 1 - FIND(",",scriv!AJ210)),
  IF($Z$36&lt;&gt;"",LEFT( Z$36, FIND(",",Z$36)-1) &amp; "=" &amp; $AH248 &amp; RIGHT( Z$36, LEN(Z$36) + 1 - FIND(",",Z$36)),""))),
IF(scriv!O210&lt;&gt;"", LEFT( scriv!O210, FIND(",",scriv!O210)-1) &amp; "=" &amp; $AH248 &amp; RIGHT( scriv!O210, LEN(scriv!O210) + 1 - FIND(",",scriv!O210)),
LEFT( Z$37, FIND(",",Z$37)-1) &amp; "=" &amp; $AH248 &amp; RIGHT( Z$37, LEN(Z$37) + 1 - FIND(",",Z$37))))</f>
        <v>drawOpen=,1.2</v>
      </c>
      <c r="AA248" s="81" t="str">
        <f>IF($E248="",
( IF(scriv!AK210&lt;&gt;"", LEFT( scriv!AK210, FIND(",",scriv!AK210)-1) &amp; "=" &amp; $AH248 &amp; RIGHT( scriv!AK210, LEN(scriv!AK210) + 1 - FIND(",",scriv!AK210)),
  IF($AA$36&lt;&gt;"",LEFT( AA$36, FIND(",",AA$36)-1) &amp; "=" &amp; $AH248 &amp; RIGHT( AA$36, LEN(AA$36) + 1 - FIND(",",AA$36)),""))),
IF(scriv!P210&lt;&gt;"", LEFT( scriv!P210, FIND(",",scriv!P210)-1) &amp; "=" &amp; $AH248 &amp; RIGHT( scriv!P210, LEN(scriv!P210) + 1 - FIND(",",scriv!P210)),
LEFT( AA$37, FIND(",",AA$37)-1) &amp; "=" &amp; $AH248 &amp; RIGHT( AA$37, LEN(AA$37) + 1 - FIND(",",AA$37))))</f>
        <v>drawClose=,1.2</v>
      </c>
      <c r="AB248" s="167" t="str">
        <f t="shared" si="133"/>
        <v>noTitle</v>
      </c>
      <c r="AC248" s="167"/>
      <c r="AD248" s="45"/>
      <c r="AE248" s="168"/>
      <c r="AF248" s="169">
        <f>IF(D248="",scriv!B210,"")</f>
        <v>0</v>
      </c>
      <c r="AG248" s="170" t="str">
        <f t="shared" si="136"/>
        <v/>
      </c>
      <c r="AH248" s="169" t="str">
        <f t="shared" si="137"/>
        <v/>
      </c>
      <c r="AI248" s="169" t="str">
        <f t="shared" si="138"/>
        <v/>
      </c>
      <c r="AJ248" s="86">
        <f>ROUNDDOWN( (LEN(scriv!B210)+1) / 2, 0 )</f>
        <v>0</v>
      </c>
      <c r="AK248" s="82">
        <f t="shared" si="139"/>
        <v>0</v>
      </c>
      <c r="AL248" s="82" t="str">
        <f t="shared" si="140"/>
        <v>-</v>
      </c>
      <c r="AM248" s="82" t="str">
        <f t="shared" si="141"/>
        <v>-</v>
      </c>
      <c r="AN248" s="82" t="str">
        <f t="shared" si="142"/>
        <v>-</v>
      </c>
      <c r="AO248" s="82" t="str">
        <f t="shared" si="143"/>
        <v>-</v>
      </c>
      <c r="AP248" s="82" t="str">
        <f t="shared" si="144"/>
        <v>-</v>
      </c>
      <c r="AQ248" s="82" t="str">
        <f t="shared" si="145"/>
        <v>-</v>
      </c>
      <c r="AR248" s="82" t="str">
        <f t="shared" si="146"/>
        <v>-</v>
      </c>
      <c r="AT248" s="82">
        <f t="shared" si="147"/>
        <v>2</v>
      </c>
      <c r="AU248" s="82" t="str">
        <f ca="1">IF(    MAX(OFFSET(AL248,0,0,MATCH("-",AL248:AL$638,0))) = 0,"",
IFERROR(MAX(OFFSET(AL248,0,0,MATCH("-",AL248:AL$638,0))),""))</f>
        <v/>
      </c>
      <c r="AV248" s="82" t="str">
        <f ca="1">IF(    MAX(OFFSET(AM248,0,0,MATCH("-",AM248:AM$638,0))) = 0,"",
IFERROR(MAX(OFFSET(AM248,0,0,MATCH("-",AM248:AM$638,0))),""))</f>
        <v/>
      </c>
      <c r="AW248" s="82" t="str">
        <f ca="1">IF(    MAX(OFFSET(AN248,0,0,MATCH("-",AN248:AN$638,0))) = 0,"",
IFERROR(MAX(OFFSET(AN248,0,0,MATCH("-",AN248:AN$638,0))),""))</f>
        <v/>
      </c>
      <c r="AX248" s="82" t="str">
        <f ca="1">IF(    MAX(OFFSET(AO248,0,0,MATCH("-",AO248:AO$638,0))) = 0,"",
IFERROR(MAX(OFFSET(AO248,0,0,MATCH("-",AO248:AO$638,0))),""))</f>
        <v/>
      </c>
      <c r="AY248" s="82" t="str">
        <f ca="1">IF(    MAX(OFFSET(AP248,0,0,MATCH("-",AP248:AP$638,0))) = 0,"",
IFERROR(MAX(OFFSET(AP248,0,0,MATCH("-",AP248:AP$638,0))),""))</f>
        <v/>
      </c>
      <c r="AZ248" s="82" t="str">
        <f ca="1">IF(    MAX(OFFSET(AQ248,0,0,MATCH("-",AQ248:AQ$638,0))) = 0,"",
IFERROR(MAX(OFFSET(AQ248,0,0,MATCH("-",AQ248:AQ$638,0))),""))</f>
        <v/>
      </c>
      <c r="BA248" s="82" t="str">
        <f ca="1">IF(    MAX(OFFSET(AR248,0,0,MATCH("-",AR248:AR$638,0))) = 0,"",
IFERROR(MAX(OFFSET(AR248,0,0,MATCH("-",AR248:AR$638,0))),""))</f>
        <v/>
      </c>
      <c r="BB248" s="112">
        <f t="shared" ca="1" si="148"/>
        <v>-270</v>
      </c>
      <c r="BC248" s="111" t="str">
        <f t="shared" ca="1" si="149"/>
        <v>Radius</v>
      </c>
      <c r="BD248" s="112">
        <f t="shared" ca="1" si="150"/>
        <v>0</v>
      </c>
      <c r="BE248" s="111">
        <f t="shared" ca="1" si="151"/>
        <v>-150</v>
      </c>
      <c r="BF248" s="113" t="e">
        <f t="shared" ca="1" si="152"/>
        <v>#VALUE!</v>
      </c>
      <c r="BG248" s="113" t="e">
        <f t="shared" ca="1" si="153"/>
        <v>#VALUE!</v>
      </c>
      <c r="BH248" s="112">
        <f t="shared" ca="1" si="154"/>
        <v>2000</v>
      </c>
      <c r="BI248" s="112">
        <f t="shared" ca="1" si="155"/>
        <v>-150</v>
      </c>
      <c r="BJ248" s="157"/>
      <c r="BK248" s="157"/>
      <c r="BL248" s="158" t="str">
        <f>scriv!AM210</f>
        <v/>
      </c>
      <c r="BM248" s="157"/>
      <c r="BN248" s="157" t="str">
        <f t="shared" si="156"/>
        <v>node</v>
      </c>
      <c r="BO248" s="157"/>
      <c r="BP248" s="159">
        <f t="shared" ca="1" si="157"/>
        <v>0</v>
      </c>
      <c r="BQ248" s="159">
        <f t="shared" ca="1" si="158"/>
        <v>0</v>
      </c>
      <c r="BR248" s="159">
        <f t="shared" si="159"/>
        <v>1</v>
      </c>
      <c r="BS248" s="159" t="str">
        <f t="shared" si="160"/>
        <v>symbol</v>
      </c>
      <c r="BT248" s="157" t="str">
        <f ca="1">IF(scriv!V210&lt;&gt;"",scriv!V210,
IF(E248="",IFERROR(VLOOKUP(BL248,$AH$40:$BT$638,39,FALSE),$BT$36),
$BT$37))</f>
        <v>NodeSquare</v>
      </c>
      <c r="BU248" s="166">
        <f t="shared" ca="1" si="161"/>
        <v>2000</v>
      </c>
      <c r="BV248" s="166">
        <f t="shared" ca="1" si="162"/>
        <v>-150</v>
      </c>
      <c r="BW248" s="166">
        <f t="shared" ca="1" si="163"/>
        <v>0</v>
      </c>
      <c r="BX248" s="166">
        <f t="shared" ca="1" si="164"/>
        <v>0</v>
      </c>
      <c r="BY248" s="180" t="str">
        <f t="shared" si="165"/>
        <v/>
      </c>
      <c r="BZ248" s="180" t="str">
        <f t="shared" si="166"/>
        <v/>
      </c>
      <c r="CA248" s="81" t="str">
        <f>IF(scriv!E210&lt;&gt;"",scriv!E210,"")</f>
        <v/>
      </c>
      <c r="CB248" s="82">
        <f t="shared" si="135"/>
        <v>0</v>
      </c>
      <c r="CC248" s="82">
        <f t="shared" si="167"/>
        <v>0</v>
      </c>
      <c r="CD248" s="82" t="str">
        <f t="shared" si="168"/>
        <v>-</v>
      </c>
      <c r="CE248" s="82" t="str">
        <f t="shared" si="169"/>
        <v>-</v>
      </c>
      <c r="CF248" s="82" t="str">
        <f t="shared" si="170"/>
        <v>-</v>
      </c>
      <c r="CG248" s="82" t="str">
        <f t="shared" si="171"/>
        <v>-</v>
      </c>
      <c r="CH248" s="82" t="str">
        <f t="shared" si="172"/>
        <v>-</v>
      </c>
      <c r="CI248" s="82" t="str">
        <f t="shared" si="173"/>
        <v>-</v>
      </c>
      <c r="CJ248" s="82" t="str">
        <f t="shared" si="174"/>
        <v>-</v>
      </c>
      <c r="CK248" s="82" t="str">
        <f t="shared" si="175"/>
        <v>-</v>
      </c>
    </row>
    <row r="249" spans="1:89" s="82" customFormat="1" ht="18" customHeight="1">
      <c r="A249" s="81" t="str">
        <f>scriv!AL211</f>
        <v/>
      </c>
      <c r="B249" s="81" t="str">
        <f>IF(scriv!D211&lt;&gt;"",scriv!D211,"")</f>
        <v/>
      </c>
      <c r="C249" s="81" t="str">
        <f>IF( scriv!AP211&lt;&gt;"", IF(D249&lt;&gt;"","connection ","")&amp;scriv!AP211,IF(D249&lt;&gt;"","connection",""))</f>
        <v/>
      </c>
      <c r="D249" s="82" t="str">
        <f>scriv!AN211</f>
        <v/>
      </c>
      <c r="E249" s="82" t="str">
        <f>scriv!AO211</f>
        <v/>
      </c>
      <c r="F249" s="156">
        <f>ROW()</f>
        <v>249</v>
      </c>
      <c r="G249" s="288">
        <f>scriv!AC211</f>
        <v>0</v>
      </c>
      <c r="H249" s="288">
        <f>scriv!AD211</f>
        <v>0</v>
      </c>
      <c r="I249" s="81" t="str">
        <f>IF(scriv!AE211&lt;&gt;"",scriv!AE211,J249)</f>
        <v/>
      </c>
      <c r="J249" s="81" t="str">
        <f>IF(scriv!AF211&lt;&gt;"",scriv!AF211,"")</f>
        <v/>
      </c>
      <c r="K249" s="82" t="str">
        <f>IF(scriv!Y211&lt;&gt;"",scriv!Y211,$K$36)</f>
        <v>none</v>
      </c>
      <c r="L249" s="82">
        <f>IF(scriv!Z211&lt;&gt;"",scriv!Z211,$L$36)</f>
        <v>0</v>
      </c>
      <c r="M249" s="82" t="str">
        <f>IF(scriv!AA211&lt;&gt;"",scriv!AA211,$M$36)</f>
        <v>OpenClose</v>
      </c>
      <c r="N249" s="82">
        <f>IF(scriv!AB211&lt;&gt;"",scriv!AB211,$N$36)</f>
        <v>0</v>
      </c>
      <c r="O249" s="119" t="str">
        <f t="shared" si="134"/>
        <v/>
      </c>
      <c r="P249" s="81" t="str">
        <f>IF(scriv!I211&lt;&gt;"",scriv!I211,"")</f>
        <v/>
      </c>
      <c r="Q249" s="81" t="str">
        <f>IF(scriv!J211&lt;&gt;"",scriv!J211,"")</f>
        <v/>
      </c>
      <c r="R249" s="81">
        <f>IF(scriv!K211&lt;&gt;"",scriv!K211,
IF(I249&lt;&gt;"",1,$R$36))</f>
        <v>1</v>
      </c>
      <c r="S249" s="81" t="str">
        <f>IF(scriv!L211&lt;&gt;"",scriv!L211,
IF(scriv!AF211&lt;&gt;"",$S$36,"none"))</f>
        <v>none</v>
      </c>
      <c r="T249" s="81" t="str">
        <f>IF(scriv!Q211&lt;&gt;"",scriv!Q211,"")</f>
        <v/>
      </c>
      <c r="U249" s="81" t="str">
        <f>IF(scriv!R211&lt;&gt;"",scriv!R211,"")</f>
        <v/>
      </c>
      <c r="V249" s="81" t="str">
        <f>IF(scriv!S211&lt;&gt;"",scriv!S211,"")</f>
        <v/>
      </c>
      <c r="W249" s="81" t="str">
        <f>IF(scriv!T211&lt;&gt;"",scriv!T211,"")</f>
        <v/>
      </c>
      <c r="X249" s="81" t="str">
        <f>IF($E249="",
( IF(scriv!AH211&lt;&gt;"", LEFT( scriv!AH211, FIND(",",scriv!AH211)-1) &amp; "=" &amp; $AH249 &amp; RIGHT( scriv!AH211, LEN(scriv!AH211) + 1 - FIND(",",scriv!AH211)),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IF(scriv!AI211&lt;&gt;"", LEFT( scriv!AI211, FIND(",",scriv!AI211)-1) &amp; "=" &amp; $AH249 &amp; RIGHT( scriv!AI211, LEN(scriv!AI211) + 1 - FIND(",",scriv!AI211)),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IF(scriv!AJ211&lt;&gt;"", LEFT( scriv!AJ211, FIND(",",scriv!AJ211)-1) &amp; "=" &amp; $AH249 &amp; RIGHT( scriv!AJ211, LEN(scriv!AJ211) + 1 - FIND(",",scriv!AJ211)),
  IF($Z$36&lt;&gt;"",LEFT( Z$36, FIND(",",Z$36)-1) &amp; "=" &amp; $AH249 &amp; RIGHT( Z$36, LEN(Z$36) + 1 - FIND(",",Z$36)),""))),
IF(scriv!O211&lt;&gt;"", LEFT( scriv!O211, FIND(",",scriv!O211)-1) &amp; "=" &amp; $AH249 &amp; RIGHT( scriv!O211, LEN(scriv!O211) + 1 - FIND(",",scriv!O211)),
LEFT( Z$37, FIND(",",Z$37)-1) &amp; "=" &amp; $AH249 &amp; RIGHT( Z$37, LEN(Z$37) + 1 - FIND(",",Z$37))))</f>
        <v>drawOpen=,1.2</v>
      </c>
      <c r="AA249" s="81" t="str">
        <f>IF($E249="",
( IF(scriv!AK211&lt;&gt;"", LEFT( scriv!AK211, FIND(",",scriv!AK211)-1) &amp; "=" &amp; $AH249 &amp; RIGHT( scriv!AK211, LEN(scriv!AK211) + 1 - FIND(",",scriv!AK211)),
  IF($AA$36&lt;&gt;"",LEFT( AA$36, FIND(",",AA$36)-1) &amp; "=" &amp; $AH249 &amp; RIGHT( AA$36, LEN(AA$36) + 1 - FIND(",",AA$36)),""))),
IF(scriv!P211&lt;&gt;"", LEFT( scriv!P211, FIND(",",scriv!P211)-1) &amp; "=" &amp; $AH249 &amp; RIGHT( scriv!P211, LEN(scriv!P211) + 1 - FIND(",",scriv!P211)),
LEFT( AA$37, FIND(",",AA$37)-1) &amp; "=" &amp; $AH249 &amp; RIGHT( AA$37, LEN(AA$37) + 1 - FIND(",",AA$37))))</f>
        <v>drawClose=,1.2</v>
      </c>
      <c r="AB249" s="167" t="str">
        <f t="shared" si="133"/>
        <v>noTitle</v>
      </c>
      <c r="AC249" s="167"/>
      <c r="AD249" s="45"/>
      <c r="AE249" s="168"/>
      <c r="AF249" s="169">
        <f>IF(D249="",scriv!B211,"")</f>
        <v>0</v>
      </c>
      <c r="AG249" s="170" t="str">
        <f t="shared" si="136"/>
        <v/>
      </c>
      <c r="AH249" s="169" t="str">
        <f t="shared" si="137"/>
        <v/>
      </c>
      <c r="AI249" s="169" t="str">
        <f t="shared" si="138"/>
        <v/>
      </c>
      <c r="AJ249" s="86">
        <f>ROUNDDOWN( (LEN(scriv!B211)+1) / 2, 0 )</f>
        <v>0</v>
      </c>
      <c r="AK249" s="82">
        <f t="shared" si="139"/>
        <v>0</v>
      </c>
      <c r="AL249" s="82" t="str">
        <f t="shared" si="140"/>
        <v>-</v>
      </c>
      <c r="AM249" s="82" t="str">
        <f t="shared" si="141"/>
        <v>-</v>
      </c>
      <c r="AN249" s="82" t="str">
        <f t="shared" si="142"/>
        <v>-</v>
      </c>
      <c r="AO249" s="82" t="str">
        <f t="shared" si="143"/>
        <v>-</v>
      </c>
      <c r="AP249" s="82" t="str">
        <f t="shared" si="144"/>
        <v>-</v>
      </c>
      <c r="AQ249" s="82" t="str">
        <f t="shared" si="145"/>
        <v>-</v>
      </c>
      <c r="AR249" s="82" t="str">
        <f t="shared" si="146"/>
        <v>-</v>
      </c>
      <c r="AT249" s="82">
        <f t="shared" si="147"/>
        <v>2</v>
      </c>
      <c r="AU249" s="82" t="str">
        <f ca="1">IF(    MAX(OFFSET(AL249,0,0,MATCH("-",AL249:AL$638,0))) = 0,"",
IFERROR(MAX(OFFSET(AL249,0,0,MATCH("-",AL249:AL$638,0))),""))</f>
        <v/>
      </c>
      <c r="AV249" s="82" t="str">
        <f ca="1">IF(    MAX(OFFSET(AM249,0,0,MATCH("-",AM249:AM$638,0))) = 0,"",
IFERROR(MAX(OFFSET(AM249,0,0,MATCH("-",AM249:AM$638,0))),""))</f>
        <v/>
      </c>
      <c r="AW249" s="82" t="str">
        <f ca="1">IF(    MAX(OFFSET(AN249,0,0,MATCH("-",AN249:AN$638,0))) = 0,"",
IFERROR(MAX(OFFSET(AN249,0,0,MATCH("-",AN249:AN$638,0))),""))</f>
        <v/>
      </c>
      <c r="AX249" s="82" t="str">
        <f ca="1">IF(    MAX(OFFSET(AO249,0,0,MATCH("-",AO249:AO$638,0))) = 0,"",
IFERROR(MAX(OFFSET(AO249,0,0,MATCH("-",AO249:AO$638,0))),""))</f>
        <v/>
      </c>
      <c r="AY249" s="82" t="str">
        <f ca="1">IF(    MAX(OFFSET(AP249,0,0,MATCH("-",AP249:AP$638,0))) = 0,"",
IFERROR(MAX(OFFSET(AP249,0,0,MATCH("-",AP249:AP$638,0))),""))</f>
        <v/>
      </c>
      <c r="AZ249" s="82" t="str">
        <f ca="1">IF(    MAX(OFFSET(AQ249,0,0,MATCH("-",AQ249:AQ$638,0))) = 0,"",
IFERROR(MAX(OFFSET(AQ249,0,0,MATCH("-",AQ249:AQ$638,0))),""))</f>
        <v/>
      </c>
      <c r="BA249" s="82" t="str">
        <f ca="1">IF(    MAX(OFFSET(AR249,0,0,MATCH("-",AR249:AR$638,0))) = 0,"",
IFERROR(MAX(OFFSET(AR249,0,0,MATCH("-",AR249:AR$638,0))),""))</f>
        <v/>
      </c>
      <c r="BB249" s="112">
        <f t="shared" ca="1" si="148"/>
        <v>-270</v>
      </c>
      <c r="BC249" s="111" t="str">
        <f t="shared" ca="1" si="149"/>
        <v>Radius</v>
      </c>
      <c r="BD249" s="112">
        <f t="shared" ca="1" si="150"/>
        <v>0</v>
      </c>
      <c r="BE249" s="111">
        <f t="shared" ca="1" si="151"/>
        <v>-150</v>
      </c>
      <c r="BF249" s="113" t="e">
        <f t="shared" ca="1" si="152"/>
        <v>#VALUE!</v>
      </c>
      <c r="BG249" s="113" t="e">
        <f t="shared" ca="1" si="153"/>
        <v>#VALUE!</v>
      </c>
      <c r="BH249" s="112">
        <f t="shared" ca="1" si="154"/>
        <v>2000</v>
      </c>
      <c r="BI249" s="112">
        <f t="shared" ca="1" si="155"/>
        <v>-150</v>
      </c>
      <c r="BJ249" s="157"/>
      <c r="BK249" s="157"/>
      <c r="BL249" s="158" t="str">
        <f>scriv!AM211</f>
        <v/>
      </c>
      <c r="BM249" s="157"/>
      <c r="BN249" s="157" t="str">
        <f t="shared" si="156"/>
        <v>node</v>
      </c>
      <c r="BO249" s="157"/>
      <c r="BP249" s="159">
        <f t="shared" ca="1" si="157"/>
        <v>0</v>
      </c>
      <c r="BQ249" s="159">
        <f t="shared" ca="1" si="158"/>
        <v>0</v>
      </c>
      <c r="BR249" s="159">
        <f t="shared" si="159"/>
        <v>1</v>
      </c>
      <c r="BS249" s="159" t="str">
        <f t="shared" si="160"/>
        <v>symbol</v>
      </c>
      <c r="BT249" s="157" t="str">
        <f ca="1">IF(scriv!V211&lt;&gt;"",scriv!V211,
IF(E249="",IFERROR(VLOOKUP(BL249,$AH$40:$BT$638,39,FALSE),$BT$36),
$BT$37))</f>
        <v>NodeSquare</v>
      </c>
      <c r="BU249" s="166">
        <f t="shared" ca="1" si="161"/>
        <v>2000</v>
      </c>
      <c r="BV249" s="166">
        <f t="shared" ca="1" si="162"/>
        <v>-150</v>
      </c>
      <c r="BW249" s="166">
        <f t="shared" ca="1" si="163"/>
        <v>0</v>
      </c>
      <c r="BX249" s="166">
        <f t="shared" ca="1" si="164"/>
        <v>0</v>
      </c>
      <c r="BY249" s="180" t="str">
        <f t="shared" si="165"/>
        <v/>
      </c>
      <c r="BZ249" s="180" t="str">
        <f t="shared" si="166"/>
        <v/>
      </c>
      <c r="CA249" s="81" t="str">
        <f>IF(scriv!E211&lt;&gt;"",scriv!E211,"")</f>
        <v/>
      </c>
      <c r="CB249" s="82">
        <f t="shared" si="135"/>
        <v>0</v>
      </c>
      <c r="CC249" s="82">
        <f t="shared" si="167"/>
        <v>0</v>
      </c>
      <c r="CD249" s="82" t="str">
        <f t="shared" si="168"/>
        <v>-</v>
      </c>
      <c r="CE249" s="82" t="str">
        <f t="shared" si="169"/>
        <v>-</v>
      </c>
      <c r="CF249" s="82" t="str">
        <f t="shared" si="170"/>
        <v>-</v>
      </c>
      <c r="CG249" s="82" t="str">
        <f t="shared" si="171"/>
        <v>-</v>
      </c>
      <c r="CH249" s="82" t="str">
        <f t="shared" si="172"/>
        <v>-</v>
      </c>
      <c r="CI249" s="82" t="str">
        <f t="shared" si="173"/>
        <v>-</v>
      </c>
      <c r="CJ249" s="82" t="str">
        <f t="shared" si="174"/>
        <v>-</v>
      </c>
      <c r="CK249" s="82" t="str">
        <f t="shared" si="175"/>
        <v>-</v>
      </c>
    </row>
    <row r="250" spans="1:89" s="82" customFormat="1" ht="18" customHeight="1">
      <c r="A250" s="81" t="str">
        <f>scriv!AL212</f>
        <v/>
      </c>
      <c r="B250" s="81" t="str">
        <f>IF(scriv!D212&lt;&gt;"",scriv!D212,"")</f>
        <v/>
      </c>
      <c r="C250" s="81" t="str">
        <f>IF( scriv!AP212&lt;&gt;"", IF(D250&lt;&gt;"","connection ","")&amp;scriv!AP212,IF(D250&lt;&gt;"","connection",""))</f>
        <v/>
      </c>
      <c r="D250" s="82" t="str">
        <f>scriv!AN212</f>
        <v/>
      </c>
      <c r="E250" s="82" t="str">
        <f>scriv!AO212</f>
        <v/>
      </c>
      <c r="F250" s="156">
        <f>ROW()</f>
        <v>250</v>
      </c>
      <c r="G250" s="288">
        <f>scriv!AC212</f>
        <v>0</v>
      </c>
      <c r="H250" s="288">
        <f>scriv!AD212</f>
        <v>0</v>
      </c>
      <c r="I250" s="81" t="str">
        <f>IF(scriv!AE212&lt;&gt;"",scriv!AE212,J250)</f>
        <v/>
      </c>
      <c r="J250" s="81" t="str">
        <f>IF(scriv!AF212&lt;&gt;"",scriv!AF212,"")</f>
        <v/>
      </c>
      <c r="K250" s="82" t="str">
        <f>IF(scriv!Y212&lt;&gt;"",scriv!Y212,$K$36)</f>
        <v>none</v>
      </c>
      <c r="L250" s="82">
        <f>IF(scriv!Z212&lt;&gt;"",scriv!Z212,$L$36)</f>
        <v>0</v>
      </c>
      <c r="M250" s="82" t="str">
        <f>IF(scriv!AA212&lt;&gt;"",scriv!AA212,$M$36)</f>
        <v>OpenClose</v>
      </c>
      <c r="N250" s="82">
        <f>IF(scriv!AB212&lt;&gt;"",scriv!AB212,$N$36)</f>
        <v>0</v>
      </c>
      <c r="O250" s="119" t="str">
        <f t="shared" si="134"/>
        <v/>
      </c>
      <c r="P250" s="81" t="str">
        <f>IF(scriv!I212&lt;&gt;"",scriv!I212,"")</f>
        <v/>
      </c>
      <c r="Q250" s="81" t="str">
        <f>IF(scriv!J212&lt;&gt;"",scriv!J212,"")</f>
        <v/>
      </c>
      <c r="R250" s="81">
        <f>IF(scriv!K212&lt;&gt;"",scriv!K212,
IF(I250&lt;&gt;"",1,$R$36))</f>
        <v>1</v>
      </c>
      <c r="S250" s="81" t="str">
        <f>IF(scriv!L212&lt;&gt;"",scriv!L212,
IF(scriv!AF212&lt;&gt;"",$S$36,"none"))</f>
        <v>none</v>
      </c>
      <c r="T250" s="81" t="str">
        <f>IF(scriv!Q212&lt;&gt;"",scriv!Q212,"")</f>
        <v/>
      </c>
      <c r="U250" s="81" t="str">
        <f>IF(scriv!R212&lt;&gt;"",scriv!R212,"")</f>
        <v/>
      </c>
      <c r="V250" s="81" t="str">
        <f>IF(scriv!S212&lt;&gt;"",scriv!S212,"")</f>
        <v/>
      </c>
      <c r="W250" s="81" t="str">
        <f>IF(scriv!T212&lt;&gt;"",scriv!T212,"")</f>
        <v/>
      </c>
      <c r="X250" s="81" t="str">
        <f>IF($E250="",
( IF(scriv!AH212&lt;&gt;"", LEFT( scriv!AH212, FIND(",",scriv!AH212)-1) &amp; "=" &amp; $AH250 &amp; RIGHT( scriv!AH212, LEN(scriv!AH212) + 1 - FIND(",",scriv!AH212)),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IF(scriv!AI212&lt;&gt;"", LEFT( scriv!AI212, FIND(",",scriv!AI212)-1) &amp; "=" &amp; $AH250 &amp; RIGHT( scriv!AI212, LEN(scriv!AI212) + 1 - FIND(",",scriv!AI212)),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IF(scriv!AJ212&lt;&gt;"", LEFT( scriv!AJ212, FIND(",",scriv!AJ212)-1) &amp; "=" &amp; $AH250 &amp; RIGHT( scriv!AJ212, LEN(scriv!AJ212) + 1 - FIND(",",scriv!AJ212)),
  IF($Z$36&lt;&gt;"",LEFT( Z$36, FIND(",",Z$36)-1) &amp; "=" &amp; $AH250 &amp; RIGHT( Z$36, LEN(Z$36) + 1 - FIND(",",Z$36)),""))),
IF(scriv!O212&lt;&gt;"", LEFT( scriv!O212, FIND(",",scriv!O212)-1) &amp; "=" &amp; $AH250 &amp; RIGHT( scriv!O212, LEN(scriv!O212) + 1 - FIND(",",scriv!O212)),
LEFT( Z$37, FIND(",",Z$37)-1) &amp; "=" &amp; $AH250 &amp; RIGHT( Z$37, LEN(Z$37) + 1 - FIND(",",Z$37))))</f>
        <v>drawOpen=,1.2</v>
      </c>
      <c r="AA250" s="81" t="str">
        <f>IF($E250="",
( IF(scriv!AK212&lt;&gt;"", LEFT( scriv!AK212, FIND(",",scriv!AK212)-1) &amp; "=" &amp; $AH250 &amp; RIGHT( scriv!AK212, LEN(scriv!AK212) + 1 - FIND(",",scriv!AK212)),
  IF($AA$36&lt;&gt;"",LEFT( AA$36, FIND(",",AA$36)-1) &amp; "=" &amp; $AH250 &amp; RIGHT( AA$36, LEN(AA$36) + 1 - FIND(",",AA$36)),""))),
IF(scriv!P212&lt;&gt;"", LEFT( scriv!P212, FIND(",",scriv!P212)-1) &amp; "=" &amp; $AH250 &amp; RIGHT( scriv!P212, LEN(scriv!P212) + 1 - FIND(",",scriv!P212)),
LEFT( AA$37, FIND(",",AA$37)-1) &amp; "=" &amp; $AH250 &amp; RIGHT( AA$37, LEN(AA$37) + 1 - FIND(",",AA$37))))</f>
        <v>drawClose=,1.2</v>
      </c>
      <c r="AB250" s="167" t="str">
        <f t="shared" si="133"/>
        <v>noTitle</v>
      </c>
      <c r="AC250" s="167"/>
      <c r="AD250" s="45"/>
      <c r="AE250" s="168"/>
      <c r="AF250" s="169">
        <f>IF(D250="",scriv!B212,"")</f>
        <v>0</v>
      </c>
      <c r="AG250" s="170" t="str">
        <f t="shared" si="136"/>
        <v/>
      </c>
      <c r="AH250" s="169" t="str">
        <f t="shared" si="137"/>
        <v/>
      </c>
      <c r="AI250" s="169" t="str">
        <f t="shared" si="138"/>
        <v/>
      </c>
      <c r="AJ250" s="86">
        <f>ROUNDDOWN( (LEN(scriv!B212)+1) / 2, 0 )</f>
        <v>0</v>
      </c>
      <c r="AK250" s="82">
        <f t="shared" si="139"/>
        <v>0</v>
      </c>
      <c r="AL250" s="82" t="str">
        <f t="shared" si="140"/>
        <v>-</v>
      </c>
      <c r="AM250" s="82" t="str">
        <f t="shared" si="141"/>
        <v>-</v>
      </c>
      <c r="AN250" s="82" t="str">
        <f t="shared" si="142"/>
        <v>-</v>
      </c>
      <c r="AO250" s="82" t="str">
        <f t="shared" si="143"/>
        <v>-</v>
      </c>
      <c r="AP250" s="82" t="str">
        <f t="shared" si="144"/>
        <v>-</v>
      </c>
      <c r="AQ250" s="82" t="str">
        <f t="shared" si="145"/>
        <v>-</v>
      </c>
      <c r="AR250" s="82" t="str">
        <f t="shared" si="146"/>
        <v>-</v>
      </c>
      <c r="AT250" s="82">
        <f t="shared" si="147"/>
        <v>2</v>
      </c>
      <c r="AU250" s="82" t="str">
        <f ca="1">IF(    MAX(OFFSET(AL250,0,0,MATCH("-",AL250:AL$638,0))) = 0,"",
IFERROR(MAX(OFFSET(AL250,0,0,MATCH("-",AL250:AL$638,0))),""))</f>
        <v/>
      </c>
      <c r="AV250" s="82" t="str">
        <f ca="1">IF(    MAX(OFFSET(AM250,0,0,MATCH("-",AM250:AM$638,0))) = 0,"",
IFERROR(MAX(OFFSET(AM250,0,0,MATCH("-",AM250:AM$638,0))),""))</f>
        <v/>
      </c>
      <c r="AW250" s="82" t="str">
        <f ca="1">IF(    MAX(OFFSET(AN250,0,0,MATCH("-",AN250:AN$638,0))) = 0,"",
IFERROR(MAX(OFFSET(AN250,0,0,MATCH("-",AN250:AN$638,0))),""))</f>
        <v/>
      </c>
      <c r="AX250" s="82" t="str">
        <f ca="1">IF(    MAX(OFFSET(AO250,0,0,MATCH("-",AO250:AO$638,0))) = 0,"",
IFERROR(MAX(OFFSET(AO250,0,0,MATCH("-",AO250:AO$638,0))),""))</f>
        <v/>
      </c>
      <c r="AY250" s="82" t="str">
        <f ca="1">IF(    MAX(OFFSET(AP250,0,0,MATCH("-",AP250:AP$638,0))) = 0,"",
IFERROR(MAX(OFFSET(AP250,0,0,MATCH("-",AP250:AP$638,0))),""))</f>
        <v/>
      </c>
      <c r="AZ250" s="82" t="str">
        <f ca="1">IF(    MAX(OFFSET(AQ250,0,0,MATCH("-",AQ250:AQ$638,0))) = 0,"",
IFERROR(MAX(OFFSET(AQ250,0,0,MATCH("-",AQ250:AQ$638,0))),""))</f>
        <v/>
      </c>
      <c r="BA250" s="82" t="str">
        <f ca="1">IF(    MAX(OFFSET(AR250,0,0,MATCH("-",AR250:AR$638,0))) = 0,"",
IFERROR(MAX(OFFSET(AR250,0,0,MATCH("-",AR250:AR$638,0))),""))</f>
        <v/>
      </c>
      <c r="BB250" s="112">
        <f t="shared" ca="1" si="148"/>
        <v>-270</v>
      </c>
      <c r="BC250" s="111" t="str">
        <f t="shared" ca="1" si="149"/>
        <v>Radius</v>
      </c>
      <c r="BD250" s="112">
        <f t="shared" ca="1" si="150"/>
        <v>0</v>
      </c>
      <c r="BE250" s="111">
        <f t="shared" ca="1" si="151"/>
        <v>-150</v>
      </c>
      <c r="BF250" s="113" t="e">
        <f t="shared" ca="1" si="152"/>
        <v>#VALUE!</v>
      </c>
      <c r="BG250" s="113" t="e">
        <f t="shared" ca="1" si="153"/>
        <v>#VALUE!</v>
      </c>
      <c r="BH250" s="112">
        <f t="shared" ca="1" si="154"/>
        <v>2000</v>
      </c>
      <c r="BI250" s="112">
        <f t="shared" ca="1" si="155"/>
        <v>-150</v>
      </c>
      <c r="BJ250" s="157"/>
      <c r="BK250" s="157"/>
      <c r="BL250" s="158" t="str">
        <f>scriv!AM212</f>
        <v/>
      </c>
      <c r="BM250" s="157"/>
      <c r="BN250" s="157" t="str">
        <f t="shared" si="156"/>
        <v>node</v>
      </c>
      <c r="BO250" s="157"/>
      <c r="BP250" s="159">
        <f t="shared" ca="1" si="157"/>
        <v>0</v>
      </c>
      <c r="BQ250" s="159">
        <f t="shared" ca="1" si="158"/>
        <v>0</v>
      </c>
      <c r="BR250" s="159">
        <f t="shared" si="159"/>
        <v>1</v>
      </c>
      <c r="BS250" s="159" t="str">
        <f t="shared" si="160"/>
        <v>symbol</v>
      </c>
      <c r="BT250" s="157" t="str">
        <f ca="1">IF(scriv!V212&lt;&gt;"",scriv!V212,
IF(E250="",IFERROR(VLOOKUP(BL250,$AH$40:$BT$638,39,FALSE),$BT$36),
$BT$37))</f>
        <v>NodeSquare</v>
      </c>
      <c r="BU250" s="166">
        <f t="shared" ca="1" si="161"/>
        <v>2000</v>
      </c>
      <c r="BV250" s="166">
        <f t="shared" ca="1" si="162"/>
        <v>-150</v>
      </c>
      <c r="BW250" s="166">
        <f t="shared" ca="1" si="163"/>
        <v>0</v>
      </c>
      <c r="BX250" s="166">
        <f t="shared" ca="1" si="164"/>
        <v>0</v>
      </c>
      <c r="BY250" s="180" t="str">
        <f t="shared" si="165"/>
        <v/>
      </c>
      <c r="BZ250" s="180" t="str">
        <f t="shared" si="166"/>
        <v/>
      </c>
      <c r="CA250" s="81" t="str">
        <f>IF(scriv!E212&lt;&gt;"",scriv!E212,"")</f>
        <v/>
      </c>
      <c r="CB250" s="82">
        <f t="shared" si="135"/>
        <v>0</v>
      </c>
      <c r="CC250" s="82">
        <f t="shared" si="167"/>
        <v>0</v>
      </c>
      <c r="CD250" s="82" t="str">
        <f t="shared" si="168"/>
        <v>-</v>
      </c>
      <c r="CE250" s="82" t="str">
        <f t="shared" si="169"/>
        <v>-</v>
      </c>
      <c r="CF250" s="82" t="str">
        <f t="shared" si="170"/>
        <v>-</v>
      </c>
      <c r="CG250" s="82" t="str">
        <f t="shared" si="171"/>
        <v>-</v>
      </c>
      <c r="CH250" s="82" t="str">
        <f t="shared" si="172"/>
        <v>-</v>
      </c>
      <c r="CI250" s="82" t="str">
        <f t="shared" si="173"/>
        <v>-</v>
      </c>
      <c r="CJ250" s="82" t="str">
        <f t="shared" si="174"/>
        <v>-</v>
      </c>
      <c r="CK250" s="82" t="str">
        <f t="shared" si="175"/>
        <v>-</v>
      </c>
    </row>
    <row r="251" spans="1:89" s="82" customFormat="1" ht="18" customHeight="1">
      <c r="A251" s="81" t="str">
        <f>scriv!AL213</f>
        <v/>
      </c>
      <c r="B251" s="81" t="str">
        <f>IF(scriv!D213&lt;&gt;"",scriv!D213,"")</f>
        <v/>
      </c>
      <c r="C251" s="81" t="str">
        <f>IF( scriv!AP213&lt;&gt;"", IF(D251&lt;&gt;"","connection ","")&amp;scriv!AP213,IF(D251&lt;&gt;"","connection",""))</f>
        <v/>
      </c>
      <c r="D251" s="82" t="str">
        <f>scriv!AN213</f>
        <v/>
      </c>
      <c r="E251" s="82" t="str">
        <f>scriv!AO213</f>
        <v/>
      </c>
      <c r="F251" s="156">
        <f>ROW()</f>
        <v>251</v>
      </c>
      <c r="G251" s="288">
        <f>scriv!AC213</f>
        <v>0</v>
      </c>
      <c r="H251" s="288">
        <f>scriv!AD213</f>
        <v>0</v>
      </c>
      <c r="I251" s="81" t="str">
        <f>IF(scriv!AE213&lt;&gt;"",scriv!AE213,J251)</f>
        <v/>
      </c>
      <c r="J251" s="81" t="str">
        <f>IF(scriv!AF213&lt;&gt;"",scriv!AF213,"")</f>
        <v/>
      </c>
      <c r="K251" s="82" t="str">
        <f>IF(scriv!Y213&lt;&gt;"",scriv!Y213,$K$36)</f>
        <v>none</v>
      </c>
      <c r="L251" s="82">
        <f>IF(scriv!Z213&lt;&gt;"",scriv!Z213,$L$36)</f>
        <v>0</v>
      </c>
      <c r="M251" s="82" t="str">
        <f>IF(scriv!AA213&lt;&gt;"",scriv!AA213,$M$36)</f>
        <v>OpenClose</v>
      </c>
      <c r="N251" s="82">
        <f>IF(scriv!AB213&lt;&gt;"",scriv!AB213,$N$36)</f>
        <v>0</v>
      </c>
      <c r="O251" s="119" t="str">
        <f t="shared" si="134"/>
        <v/>
      </c>
      <c r="P251" s="81" t="str">
        <f>IF(scriv!I213&lt;&gt;"",scriv!I213,"")</f>
        <v/>
      </c>
      <c r="Q251" s="81" t="str">
        <f>IF(scriv!J213&lt;&gt;"",scriv!J213,"")</f>
        <v/>
      </c>
      <c r="R251" s="81">
        <f>IF(scriv!K213&lt;&gt;"",scriv!K213,
IF(I251&lt;&gt;"",1,$R$36))</f>
        <v>1</v>
      </c>
      <c r="S251" s="81" t="str">
        <f>IF(scriv!L213&lt;&gt;"",scriv!L213,
IF(scriv!AF213&lt;&gt;"",$S$36,"none"))</f>
        <v>none</v>
      </c>
      <c r="T251" s="81" t="str">
        <f>IF(scriv!Q213&lt;&gt;"",scriv!Q213,"")</f>
        <v/>
      </c>
      <c r="U251" s="81" t="str">
        <f>IF(scriv!R213&lt;&gt;"",scriv!R213,"")</f>
        <v/>
      </c>
      <c r="V251" s="81" t="str">
        <f>IF(scriv!S213&lt;&gt;"",scriv!S213,"")</f>
        <v/>
      </c>
      <c r="W251" s="81" t="str">
        <f>IF(scriv!T213&lt;&gt;"",scriv!T213,"")</f>
        <v/>
      </c>
      <c r="X251" s="81" t="str">
        <f>IF($E251="",
( IF(scriv!AH213&lt;&gt;"", LEFT( scriv!AH213, FIND(",",scriv!AH213)-1) &amp; "=" &amp; $AH251 &amp; RIGHT( scriv!AH213, LEN(scriv!AH213) + 1 - FIND(",",scriv!AH213)),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IF(scriv!AI213&lt;&gt;"", LEFT( scriv!AI213, FIND(",",scriv!AI213)-1) &amp; "=" &amp; $AH251 &amp; RIGHT( scriv!AI213, LEN(scriv!AI213) + 1 - FIND(",",scriv!AI213)),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IF(scriv!AJ213&lt;&gt;"", LEFT( scriv!AJ213, FIND(",",scriv!AJ213)-1) &amp; "=" &amp; $AH251 &amp; RIGHT( scriv!AJ213, LEN(scriv!AJ213) + 1 - FIND(",",scriv!AJ213)),
  IF($Z$36&lt;&gt;"",LEFT( Z$36, FIND(",",Z$36)-1) &amp; "=" &amp; $AH251 &amp; RIGHT( Z$36, LEN(Z$36) + 1 - FIND(",",Z$36)),""))),
IF(scriv!O213&lt;&gt;"", LEFT( scriv!O213, FIND(",",scriv!O213)-1) &amp; "=" &amp; $AH251 &amp; RIGHT( scriv!O213, LEN(scriv!O213) + 1 - FIND(",",scriv!O213)),
LEFT( Z$37, FIND(",",Z$37)-1) &amp; "=" &amp; $AH251 &amp; RIGHT( Z$37, LEN(Z$37) + 1 - FIND(",",Z$37))))</f>
        <v>drawOpen=,1.2</v>
      </c>
      <c r="AA251" s="81" t="str">
        <f>IF($E251="",
( IF(scriv!AK213&lt;&gt;"", LEFT( scriv!AK213, FIND(",",scriv!AK213)-1) &amp; "=" &amp; $AH251 &amp; RIGHT( scriv!AK213, LEN(scriv!AK213) + 1 - FIND(",",scriv!AK213)),
  IF($AA$36&lt;&gt;"",LEFT( AA$36, FIND(",",AA$36)-1) &amp; "=" &amp; $AH251 &amp; RIGHT( AA$36, LEN(AA$36) + 1 - FIND(",",AA$36)),""))),
IF(scriv!P213&lt;&gt;"", LEFT( scriv!P213, FIND(",",scriv!P213)-1) &amp; "=" &amp; $AH251 &amp; RIGHT( scriv!P213, LEN(scriv!P213) + 1 - FIND(",",scriv!P213)),
LEFT( AA$37, FIND(",",AA$37)-1) &amp; "=" &amp; $AH251 &amp; RIGHT( AA$37, LEN(AA$37) + 1 - FIND(",",AA$37))))</f>
        <v>drawClose=,1.2</v>
      </c>
      <c r="AB251" s="167" t="str">
        <f t="shared" si="133"/>
        <v>noTitle</v>
      </c>
      <c r="AC251" s="167"/>
      <c r="AD251" s="45"/>
      <c r="AE251" s="168"/>
      <c r="AF251" s="169">
        <f>IF(D251="",scriv!B213,"")</f>
        <v>0</v>
      </c>
      <c r="AG251" s="170" t="str">
        <f t="shared" si="136"/>
        <v/>
      </c>
      <c r="AH251" s="169" t="str">
        <f t="shared" si="137"/>
        <v/>
      </c>
      <c r="AI251" s="169" t="str">
        <f t="shared" si="138"/>
        <v/>
      </c>
      <c r="AJ251" s="86">
        <f>ROUNDDOWN( (LEN(scriv!B213)+1) / 2, 0 )</f>
        <v>0</v>
      </c>
      <c r="AK251" s="82">
        <f t="shared" si="139"/>
        <v>0</v>
      </c>
      <c r="AL251" s="82" t="str">
        <f t="shared" si="140"/>
        <v>-</v>
      </c>
      <c r="AM251" s="82" t="str">
        <f t="shared" si="141"/>
        <v>-</v>
      </c>
      <c r="AN251" s="82" t="str">
        <f t="shared" si="142"/>
        <v>-</v>
      </c>
      <c r="AO251" s="82" t="str">
        <f t="shared" si="143"/>
        <v>-</v>
      </c>
      <c r="AP251" s="82" t="str">
        <f t="shared" si="144"/>
        <v>-</v>
      </c>
      <c r="AQ251" s="82" t="str">
        <f t="shared" si="145"/>
        <v>-</v>
      </c>
      <c r="AR251" s="82" t="str">
        <f t="shared" si="146"/>
        <v>-</v>
      </c>
      <c r="AT251" s="82">
        <f t="shared" si="147"/>
        <v>2</v>
      </c>
      <c r="AU251" s="82" t="str">
        <f ca="1">IF(    MAX(OFFSET(AL251,0,0,MATCH("-",AL251:AL$638,0))) = 0,"",
IFERROR(MAX(OFFSET(AL251,0,0,MATCH("-",AL251:AL$638,0))),""))</f>
        <v/>
      </c>
      <c r="AV251" s="82" t="str">
        <f ca="1">IF(    MAX(OFFSET(AM251,0,0,MATCH("-",AM251:AM$638,0))) = 0,"",
IFERROR(MAX(OFFSET(AM251,0,0,MATCH("-",AM251:AM$638,0))),""))</f>
        <v/>
      </c>
      <c r="AW251" s="82" t="str">
        <f ca="1">IF(    MAX(OFFSET(AN251,0,0,MATCH("-",AN251:AN$638,0))) = 0,"",
IFERROR(MAX(OFFSET(AN251,0,0,MATCH("-",AN251:AN$638,0))),""))</f>
        <v/>
      </c>
      <c r="AX251" s="82" t="str">
        <f ca="1">IF(    MAX(OFFSET(AO251,0,0,MATCH("-",AO251:AO$638,0))) = 0,"",
IFERROR(MAX(OFFSET(AO251,0,0,MATCH("-",AO251:AO$638,0))),""))</f>
        <v/>
      </c>
      <c r="AY251" s="82" t="str">
        <f ca="1">IF(    MAX(OFFSET(AP251,0,0,MATCH("-",AP251:AP$638,0))) = 0,"",
IFERROR(MAX(OFFSET(AP251,0,0,MATCH("-",AP251:AP$638,0))),""))</f>
        <v/>
      </c>
      <c r="AZ251" s="82" t="str">
        <f ca="1">IF(    MAX(OFFSET(AQ251,0,0,MATCH("-",AQ251:AQ$638,0))) = 0,"",
IFERROR(MAX(OFFSET(AQ251,0,0,MATCH("-",AQ251:AQ$638,0))),""))</f>
        <v/>
      </c>
      <c r="BA251" s="82" t="str">
        <f ca="1">IF(    MAX(OFFSET(AR251,0,0,MATCH("-",AR251:AR$638,0))) = 0,"",
IFERROR(MAX(OFFSET(AR251,0,0,MATCH("-",AR251:AR$638,0))),""))</f>
        <v/>
      </c>
      <c r="BB251" s="112">
        <f t="shared" ca="1" si="148"/>
        <v>-270</v>
      </c>
      <c r="BC251" s="111" t="str">
        <f t="shared" ca="1" si="149"/>
        <v>Radius</v>
      </c>
      <c r="BD251" s="112">
        <f t="shared" ca="1" si="150"/>
        <v>0</v>
      </c>
      <c r="BE251" s="111">
        <f t="shared" ca="1" si="151"/>
        <v>-150</v>
      </c>
      <c r="BF251" s="113" t="e">
        <f t="shared" ca="1" si="152"/>
        <v>#VALUE!</v>
      </c>
      <c r="BG251" s="113" t="e">
        <f t="shared" ca="1" si="153"/>
        <v>#VALUE!</v>
      </c>
      <c r="BH251" s="112">
        <f t="shared" ca="1" si="154"/>
        <v>2000</v>
      </c>
      <c r="BI251" s="112">
        <f t="shared" ca="1" si="155"/>
        <v>-150</v>
      </c>
      <c r="BJ251" s="157"/>
      <c r="BK251" s="157"/>
      <c r="BL251" s="158" t="str">
        <f>scriv!AM213</f>
        <v/>
      </c>
      <c r="BM251" s="157"/>
      <c r="BN251" s="157" t="str">
        <f t="shared" si="156"/>
        <v>node</v>
      </c>
      <c r="BO251" s="157"/>
      <c r="BP251" s="159">
        <f t="shared" ca="1" si="157"/>
        <v>0</v>
      </c>
      <c r="BQ251" s="159">
        <f t="shared" ca="1" si="158"/>
        <v>0</v>
      </c>
      <c r="BR251" s="159">
        <f t="shared" si="159"/>
        <v>1</v>
      </c>
      <c r="BS251" s="159" t="str">
        <f t="shared" si="160"/>
        <v>symbol</v>
      </c>
      <c r="BT251" s="157" t="str">
        <f ca="1">IF(scriv!V213&lt;&gt;"",scriv!V213,
IF(E251="",IFERROR(VLOOKUP(BL251,$AH$40:$BT$638,39,FALSE),$BT$36),
$BT$37))</f>
        <v>NodeSquare</v>
      </c>
      <c r="BU251" s="166">
        <f t="shared" ca="1" si="161"/>
        <v>2000</v>
      </c>
      <c r="BV251" s="166">
        <f t="shared" ca="1" si="162"/>
        <v>-150</v>
      </c>
      <c r="BW251" s="166">
        <f t="shared" ca="1" si="163"/>
        <v>0</v>
      </c>
      <c r="BX251" s="166">
        <f t="shared" ca="1" si="164"/>
        <v>0</v>
      </c>
      <c r="BY251" s="180" t="str">
        <f t="shared" si="165"/>
        <v/>
      </c>
      <c r="BZ251" s="180" t="str">
        <f t="shared" si="166"/>
        <v/>
      </c>
      <c r="CA251" s="81" t="str">
        <f>IF(scriv!E213&lt;&gt;"",scriv!E213,"")</f>
        <v/>
      </c>
      <c r="CB251" s="82">
        <f t="shared" si="135"/>
        <v>0</v>
      </c>
      <c r="CC251" s="82">
        <f t="shared" si="167"/>
        <v>0</v>
      </c>
      <c r="CD251" s="82" t="str">
        <f t="shared" si="168"/>
        <v>-</v>
      </c>
      <c r="CE251" s="82" t="str">
        <f t="shared" si="169"/>
        <v>-</v>
      </c>
      <c r="CF251" s="82" t="str">
        <f t="shared" si="170"/>
        <v>-</v>
      </c>
      <c r="CG251" s="82" t="str">
        <f t="shared" si="171"/>
        <v>-</v>
      </c>
      <c r="CH251" s="82" t="str">
        <f t="shared" si="172"/>
        <v>-</v>
      </c>
      <c r="CI251" s="82" t="str">
        <f t="shared" si="173"/>
        <v>-</v>
      </c>
      <c r="CJ251" s="82" t="str">
        <f t="shared" si="174"/>
        <v>-</v>
      </c>
      <c r="CK251" s="82" t="str">
        <f t="shared" si="175"/>
        <v>-</v>
      </c>
    </row>
    <row r="252" spans="1:89" s="82" customFormat="1" ht="18" customHeight="1">
      <c r="A252" s="81" t="str">
        <f>scriv!AL214</f>
        <v/>
      </c>
      <c r="B252" s="81" t="str">
        <f>IF(scriv!D214&lt;&gt;"",scriv!D214,"")</f>
        <v/>
      </c>
      <c r="C252" s="81" t="str">
        <f>IF( scriv!AP214&lt;&gt;"", IF(D252&lt;&gt;"","connection ","")&amp;scriv!AP214,IF(D252&lt;&gt;"","connection",""))</f>
        <v/>
      </c>
      <c r="D252" s="82" t="str">
        <f>scriv!AN214</f>
        <v/>
      </c>
      <c r="E252" s="82" t="str">
        <f>scriv!AO214</f>
        <v/>
      </c>
      <c r="F252" s="156">
        <f>ROW()</f>
        <v>252</v>
      </c>
      <c r="G252" s="288">
        <f>scriv!AC214</f>
        <v>0</v>
      </c>
      <c r="H252" s="288">
        <f>scriv!AD214</f>
        <v>0</v>
      </c>
      <c r="I252" s="81" t="str">
        <f>IF(scriv!AE214&lt;&gt;"",scriv!AE214,J252)</f>
        <v/>
      </c>
      <c r="J252" s="81" t="str">
        <f>IF(scriv!AF214&lt;&gt;"",scriv!AF214,"")</f>
        <v/>
      </c>
      <c r="K252" s="82" t="str">
        <f>IF(scriv!Y214&lt;&gt;"",scriv!Y214,$K$36)</f>
        <v>none</v>
      </c>
      <c r="L252" s="82">
        <f>IF(scriv!Z214&lt;&gt;"",scriv!Z214,$L$36)</f>
        <v>0</v>
      </c>
      <c r="M252" s="82" t="str">
        <f>IF(scriv!AA214&lt;&gt;"",scriv!AA214,$M$36)</f>
        <v>OpenClose</v>
      </c>
      <c r="N252" s="82">
        <f>IF(scriv!AB214&lt;&gt;"",scriv!AB214,$N$36)</f>
        <v>0</v>
      </c>
      <c r="O252" s="119" t="str">
        <f t="shared" si="134"/>
        <v/>
      </c>
      <c r="P252" s="81" t="str">
        <f>IF(scriv!I214&lt;&gt;"",scriv!I214,"")</f>
        <v/>
      </c>
      <c r="Q252" s="81" t="str">
        <f>IF(scriv!J214&lt;&gt;"",scriv!J214,"")</f>
        <v/>
      </c>
      <c r="R252" s="81">
        <f>IF(scriv!K214&lt;&gt;"",scriv!K214,
IF(I252&lt;&gt;"",1,$R$36))</f>
        <v>1</v>
      </c>
      <c r="S252" s="81" t="str">
        <f>IF(scriv!L214&lt;&gt;"",scriv!L214,
IF(scriv!AF214&lt;&gt;"",$S$36,"none"))</f>
        <v>none</v>
      </c>
      <c r="T252" s="81" t="str">
        <f>IF(scriv!Q214&lt;&gt;"",scriv!Q214,"")</f>
        <v/>
      </c>
      <c r="U252" s="81" t="str">
        <f>IF(scriv!R214&lt;&gt;"",scriv!R214,"")</f>
        <v/>
      </c>
      <c r="V252" s="81" t="str">
        <f>IF(scriv!S214&lt;&gt;"",scriv!S214,"")</f>
        <v/>
      </c>
      <c r="W252" s="81" t="str">
        <f>IF(scriv!T214&lt;&gt;"",scriv!T214,"")</f>
        <v/>
      </c>
      <c r="X252" s="81" t="str">
        <f>IF($E252="",
( IF(scriv!AH214&lt;&gt;"", LEFT( scriv!AH214, FIND(",",scriv!AH214)-1) &amp; "=" &amp; $AH252 &amp; RIGHT( scriv!AH214, LEN(scriv!AH214) + 1 - FIND(",",scriv!AH214)),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IF(scriv!AI214&lt;&gt;"", LEFT( scriv!AI214, FIND(",",scriv!AI214)-1) &amp; "=" &amp; $AH252 &amp; RIGHT( scriv!AI214, LEN(scriv!AI214) + 1 - FIND(",",scriv!AI214)),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IF(scriv!AJ214&lt;&gt;"", LEFT( scriv!AJ214, FIND(",",scriv!AJ214)-1) &amp; "=" &amp; $AH252 &amp; RIGHT( scriv!AJ214, LEN(scriv!AJ214) + 1 - FIND(",",scriv!AJ214)),
  IF($Z$36&lt;&gt;"",LEFT( Z$36, FIND(",",Z$36)-1) &amp; "=" &amp; $AH252 &amp; RIGHT( Z$36, LEN(Z$36) + 1 - FIND(",",Z$36)),""))),
IF(scriv!O214&lt;&gt;"", LEFT( scriv!O214, FIND(",",scriv!O214)-1) &amp; "=" &amp; $AH252 &amp; RIGHT( scriv!O214, LEN(scriv!O214) + 1 - FIND(",",scriv!O214)),
LEFT( Z$37, FIND(",",Z$37)-1) &amp; "=" &amp; $AH252 &amp; RIGHT( Z$37, LEN(Z$37) + 1 - FIND(",",Z$37))))</f>
        <v>drawOpen=,1.2</v>
      </c>
      <c r="AA252" s="81" t="str">
        <f>IF($E252="",
( IF(scriv!AK214&lt;&gt;"", LEFT( scriv!AK214, FIND(",",scriv!AK214)-1) &amp; "=" &amp; $AH252 &amp; RIGHT( scriv!AK214, LEN(scriv!AK214) + 1 - FIND(",",scriv!AK214)),
  IF($AA$36&lt;&gt;"",LEFT( AA$36, FIND(",",AA$36)-1) &amp; "=" &amp; $AH252 &amp; RIGHT( AA$36, LEN(AA$36) + 1 - FIND(",",AA$36)),""))),
IF(scriv!P214&lt;&gt;"", LEFT( scriv!P214, FIND(",",scriv!P214)-1) &amp; "=" &amp; $AH252 &amp; RIGHT( scriv!P214, LEN(scriv!P214) + 1 - FIND(",",scriv!P214)),
LEFT( AA$37, FIND(",",AA$37)-1) &amp; "=" &amp; $AH252 &amp; RIGHT( AA$37, LEN(AA$37) + 1 - FIND(",",AA$37))))</f>
        <v>drawClose=,1.2</v>
      </c>
      <c r="AB252" s="167" t="str">
        <f t="shared" si="133"/>
        <v>noTitle</v>
      </c>
      <c r="AC252" s="167"/>
      <c r="AD252" s="45"/>
      <c r="AE252" s="168"/>
      <c r="AF252" s="169">
        <f>IF(D252="",scriv!B214,"")</f>
        <v>0</v>
      </c>
      <c r="AG252" s="170" t="str">
        <f t="shared" si="136"/>
        <v/>
      </c>
      <c r="AH252" s="169" t="str">
        <f t="shared" si="137"/>
        <v/>
      </c>
      <c r="AI252" s="169" t="str">
        <f t="shared" si="138"/>
        <v/>
      </c>
      <c r="AJ252" s="86">
        <f>ROUNDDOWN( (LEN(scriv!B214)+1) / 2, 0 )</f>
        <v>0</v>
      </c>
      <c r="AK252" s="82">
        <f t="shared" si="139"/>
        <v>0</v>
      </c>
      <c r="AL252" s="82" t="str">
        <f t="shared" si="140"/>
        <v>-</v>
      </c>
      <c r="AM252" s="82" t="str">
        <f t="shared" si="141"/>
        <v>-</v>
      </c>
      <c r="AN252" s="82" t="str">
        <f t="shared" si="142"/>
        <v>-</v>
      </c>
      <c r="AO252" s="82" t="str">
        <f t="shared" si="143"/>
        <v>-</v>
      </c>
      <c r="AP252" s="82" t="str">
        <f t="shared" si="144"/>
        <v>-</v>
      </c>
      <c r="AQ252" s="82" t="str">
        <f t="shared" si="145"/>
        <v>-</v>
      </c>
      <c r="AR252" s="82" t="str">
        <f t="shared" si="146"/>
        <v>-</v>
      </c>
      <c r="AT252" s="82">
        <f t="shared" si="147"/>
        <v>2</v>
      </c>
      <c r="AU252" s="82" t="str">
        <f ca="1">IF(    MAX(OFFSET(AL252,0,0,MATCH("-",AL252:AL$638,0))) = 0,"",
IFERROR(MAX(OFFSET(AL252,0,0,MATCH("-",AL252:AL$638,0))),""))</f>
        <v/>
      </c>
      <c r="AV252" s="82" t="str">
        <f ca="1">IF(    MAX(OFFSET(AM252,0,0,MATCH("-",AM252:AM$638,0))) = 0,"",
IFERROR(MAX(OFFSET(AM252,0,0,MATCH("-",AM252:AM$638,0))),""))</f>
        <v/>
      </c>
      <c r="AW252" s="82" t="str">
        <f ca="1">IF(    MAX(OFFSET(AN252,0,0,MATCH("-",AN252:AN$638,0))) = 0,"",
IFERROR(MAX(OFFSET(AN252,0,0,MATCH("-",AN252:AN$638,0))),""))</f>
        <v/>
      </c>
      <c r="AX252" s="82" t="str">
        <f ca="1">IF(    MAX(OFFSET(AO252,0,0,MATCH("-",AO252:AO$638,0))) = 0,"",
IFERROR(MAX(OFFSET(AO252,0,0,MATCH("-",AO252:AO$638,0))),""))</f>
        <v/>
      </c>
      <c r="AY252" s="82" t="str">
        <f ca="1">IF(    MAX(OFFSET(AP252,0,0,MATCH("-",AP252:AP$638,0))) = 0,"",
IFERROR(MAX(OFFSET(AP252,0,0,MATCH("-",AP252:AP$638,0))),""))</f>
        <v/>
      </c>
      <c r="AZ252" s="82" t="str">
        <f ca="1">IF(    MAX(OFFSET(AQ252,0,0,MATCH("-",AQ252:AQ$638,0))) = 0,"",
IFERROR(MAX(OFFSET(AQ252,0,0,MATCH("-",AQ252:AQ$638,0))),""))</f>
        <v/>
      </c>
      <c r="BA252" s="82" t="str">
        <f ca="1">IF(    MAX(OFFSET(AR252,0,0,MATCH("-",AR252:AR$638,0))) = 0,"",
IFERROR(MAX(OFFSET(AR252,0,0,MATCH("-",AR252:AR$638,0))),""))</f>
        <v/>
      </c>
      <c r="BB252" s="112">
        <f t="shared" ca="1" si="148"/>
        <v>-270</v>
      </c>
      <c r="BC252" s="111" t="str">
        <f t="shared" ca="1" si="149"/>
        <v>Radius</v>
      </c>
      <c r="BD252" s="112">
        <f t="shared" ca="1" si="150"/>
        <v>0</v>
      </c>
      <c r="BE252" s="111">
        <f t="shared" ca="1" si="151"/>
        <v>-150</v>
      </c>
      <c r="BF252" s="113" t="e">
        <f t="shared" ca="1" si="152"/>
        <v>#VALUE!</v>
      </c>
      <c r="BG252" s="113" t="e">
        <f t="shared" ca="1" si="153"/>
        <v>#VALUE!</v>
      </c>
      <c r="BH252" s="112">
        <f t="shared" ca="1" si="154"/>
        <v>2000</v>
      </c>
      <c r="BI252" s="112">
        <f t="shared" ca="1" si="155"/>
        <v>-150</v>
      </c>
      <c r="BJ252" s="157"/>
      <c r="BK252" s="157"/>
      <c r="BL252" s="158" t="str">
        <f>scriv!AM214</f>
        <v/>
      </c>
      <c r="BM252" s="157"/>
      <c r="BN252" s="157" t="str">
        <f t="shared" si="156"/>
        <v>node</v>
      </c>
      <c r="BO252" s="157"/>
      <c r="BP252" s="159">
        <f t="shared" ca="1" si="157"/>
        <v>0</v>
      </c>
      <c r="BQ252" s="159">
        <f t="shared" ca="1" si="158"/>
        <v>0</v>
      </c>
      <c r="BR252" s="159">
        <f t="shared" si="159"/>
        <v>1</v>
      </c>
      <c r="BS252" s="159" t="str">
        <f t="shared" si="160"/>
        <v>symbol</v>
      </c>
      <c r="BT252" s="157" t="str">
        <f ca="1">IF(scriv!V214&lt;&gt;"",scriv!V214,
IF(E252="",IFERROR(VLOOKUP(BL252,$AH$40:$BT$638,39,FALSE),$BT$36),
$BT$37))</f>
        <v>NodeSquare</v>
      </c>
      <c r="BU252" s="166">
        <f t="shared" ca="1" si="161"/>
        <v>2000</v>
      </c>
      <c r="BV252" s="166">
        <f t="shared" ca="1" si="162"/>
        <v>-150</v>
      </c>
      <c r="BW252" s="166">
        <f t="shared" ca="1" si="163"/>
        <v>0</v>
      </c>
      <c r="BX252" s="166">
        <f t="shared" ca="1" si="164"/>
        <v>0</v>
      </c>
      <c r="BY252" s="180" t="str">
        <f t="shared" si="165"/>
        <v/>
      </c>
      <c r="BZ252" s="180" t="str">
        <f t="shared" si="166"/>
        <v/>
      </c>
      <c r="CA252" s="81" t="str">
        <f>IF(scriv!E214&lt;&gt;"",scriv!E214,"")</f>
        <v/>
      </c>
      <c r="CB252" s="82">
        <f t="shared" si="135"/>
        <v>0</v>
      </c>
      <c r="CC252" s="82">
        <f t="shared" si="167"/>
        <v>0</v>
      </c>
      <c r="CD252" s="82" t="str">
        <f t="shared" si="168"/>
        <v>-</v>
      </c>
      <c r="CE252" s="82" t="str">
        <f t="shared" si="169"/>
        <v>-</v>
      </c>
      <c r="CF252" s="82" t="str">
        <f t="shared" si="170"/>
        <v>-</v>
      </c>
      <c r="CG252" s="82" t="str">
        <f t="shared" si="171"/>
        <v>-</v>
      </c>
      <c r="CH252" s="82" t="str">
        <f t="shared" si="172"/>
        <v>-</v>
      </c>
      <c r="CI252" s="82" t="str">
        <f t="shared" si="173"/>
        <v>-</v>
      </c>
      <c r="CJ252" s="82" t="str">
        <f t="shared" si="174"/>
        <v>-</v>
      </c>
      <c r="CK252" s="82" t="str">
        <f t="shared" si="175"/>
        <v>-</v>
      </c>
    </row>
    <row r="253" spans="1:89" s="82" customFormat="1" ht="18" customHeight="1">
      <c r="A253" s="81" t="str">
        <f>scriv!AL215</f>
        <v/>
      </c>
      <c r="B253" s="81" t="str">
        <f>IF(scriv!D215&lt;&gt;"",scriv!D215,"")</f>
        <v/>
      </c>
      <c r="C253" s="81" t="str">
        <f>IF( scriv!AP215&lt;&gt;"", IF(D253&lt;&gt;"","connection ","")&amp;scriv!AP215,IF(D253&lt;&gt;"","connection",""))</f>
        <v/>
      </c>
      <c r="D253" s="82" t="str">
        <f>scriv!AN215</f>
        <v/>
      </c>
      <c r="E253" s="82" t="str">
        <f>scriv!AO215</f>
        <v/>
      </c>
      <c r="F253" s="156">
        <f>ROW()</f>
        <v>253</v>
      </c>
      <c r="G253" s="288">
        <f>scriv!AC215</f>
        <v>0</v>
      </c>
      <c r="H253" s="288">
        <f>scriv!AD215</f>
        <v>0</v>
      </c>
      <c r="I253" s="81" t="str">
        <f>IF(scriv!AE215&lt;&gt;"",scriv!AE215,J253)</f>
        <v/>
      </c>
      <c r="J253" s="81" t="str">
        <f>IF(scriv!AF215&lt;&gt;"",scriv!AF215,"")</f>
        <v/>
      </c>
      <c r="K253" s="82" t="str">
        <f>IF(scriv!Y215&lt;&gt;"",scriv!Y215,$K$36)</f>
        <v>none</v>
      </c>
      <c r="L253" s="82">
        <f>IF(scriv!Z215&lt;&gt;"",scriv!Z215,$L$36)</f>
        <v>0</v>
      </c>
      <c r="M253" s="82" t="str">
        <f>IF(scriv!AA215&lt;&gt;"",scriv!AA215,$M$36)</f>
        <v>OpenClose</v>
      </c>
      <c r="N253" s="82">
        <f>IF(scriv!AB215&lt;&gt;"",scriv!AB215,$N$36)</f>
        <v>0</v>
      </c>
      <c r="O253" s="119" t="str">
        <f t="shared" si="134"/>
        <v/>
      </c>
      <c r="P253" s="81" t="str">
        <f>IF(scriv!I215&lt;&gt;"",scriv!I215,"")</f>
        <v/>
      </c>
      <c r="Q253" s="81" t="str">
        <f>IF(scriv!J215&lt;&gt;"",scriv!J215,"")</f>
        <v/>
      </c>
      <c r="R253" s="81">
        <f>IF(scriv!K215&lt;&gt;"",scriv!K215,
IF(I253&lt;&gt;"",1,$R$36))</f>
        <v>1</v>
      </c>
      <c r="S253" s="81" t="str">
        <f>IF(scriv!L215&lt;&gt;"",scriv!L215,
IF(scriv!AF215&lt;&gt;"",$S$36,"none"))</f>
        <v>none</v>
      </c>
      <c r="T253" s="81" t="str">
        <f>IF(scriv!Q215&lt;&gt;"",scriv!Q215,"")</f>
        <v/>
      </c>
      <c r="U253" s="81" t="str">
        <f>IF(scriv!R215&lt;&gt;"",scriv!R215,"")</f>
        <v/>
      </c>
      <c r="V253" s="81" t="str">
        <f>IF(scriv!S215&lt;&gt;"",scriv!S215,"")</f>
        <v/>
      </c>
      <c r="W253" s="81" t="str">
        <f>IF(scriv!T215&lt;&gt;"",scriv!T215,"")</f>
        <v/>
      </c>
      <c r="X253" s="81" t="str">
        <f>IF($E253="",
( IF(scriv!AH215&lt;&gt;"", LEFT( scriv!AH215, FIND(",",scriv!AH215)-1) &amp; "=" &amp; $AH253 &amp; RIGHT( scriv!AH215, LEN(scriv!AH215) + 1 - FIND(",",scriv!AH215)),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IF(scriv!AI215&lt;&gt;"", LEFT( scriv!AI215, FIND(",",scriv!AI215)-1) &amp; "=" &amp; $AH253 &amp; RIGHT( scriv!AI215, LEN(scriv!AI215) + 1 - FIND(",",scriv!AI215)),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IF(scriv!AJ215&lt;&gt;"", LEFT( scriv!AJ215, FIND(",",scriv!AJ215)-1) &amp; "=" &amp; $AH253 &amp; RIGHT( scriv!AJ215, LEN(scriv!AJ215) + 1 - FIND(",",scriv!AJ215)),
  IF($Z$36&lt;&gt;"",LEFT( Z$36, FIND(",",Z$36)-1) &amp; "=" &amp; $AH253 &amp; RIGHT( Z$36, LEN(Z$36) + 1 - FIND(",",Z$36)),""))),
IF(scriv!O215&lt;&gt;"", LEFT( scriv!O215, FIND(",",scriv!O215)-1) &amp; "=" &amp; $AH253 &amp; RIGHT( scriv!O215, LEN(scriv!O215) + 1 - FIND(",",scriv!O215)),
LEFT( Z$37, FIND(",",Z$37)-1) &amp; "=" &amp; $AH253 &amp; RIGHT( Z$37, LEN(Z$37) + 1 - FIND(",",Z$37))))</f>
        <v>drawOpen=,1.2</v>
      </c>
      <c r="AA253" s="81" t="str">
        <f>IF($E253="",
( IF(scriv!AK215&lt;&gt;"", LEFT( scriv!AK215, FIND(",",scriv!AK215)-1) &amp; "=" &amp; $AH253 &amp; RIGHT( scriv!AK215, LEN(scriv!AK215) + 1 - FIND(",",scriv!AK215)),
  IF($AA$36&lt;&gt;"",LEFT( AA$36, FIND(",",AA$36)-1) &amp; "=" &amp; $AH253 &amp; RIGHT( AA$36, LEN(AA$36) + 1 - FIND(",",AA$36)),""))),
IF(scriv!P215&lt;&gt;"", LEFT( scriv!P215, FIND(",",scriv!P215)-1) &amp; "=" &amp; $AH253 &amp; RIGHT( scriv!P215, LEN(scriv!P215) + 1 - FIND(",",scriv!P215)),
LEFT( AA$37, FIND(",",AA$37)-1) &amp; "=" &amp; $AH253 &amp; RIGHT( AA$37, LEN(AA$37) + 1 - FIND(",",AA$37))))</f>
        <v>drawClose=,1.2</v>
      </c>
      <c r="AB253" s="167" t="str">
        <f t="shared" si="133"/>
        <v>noTitle</v>
      </c>
      <c r="AC253" s="167"/>
      <c r="AD253" s="45"/>
      <c r="AE253" s="168"/>
      <c r="AF253" s="169">
        <f>IF(D253="",scriv!B215,"")</f>
        <v>0</v>
      </c>
      <c r="AG253" s="170" t="str">
        <f t="shared" si="136"/>
        <v/>
      </c>
      <c r="AH253" s="169" t="str">
        <f t="shared" si="137"/>
        <v/>
      </c>
      <c r="AI253" s="169" t="str">
        <f t="shared" si="138"/>
        <v/>
      </c>
      <c r="AJ253" s="86">
        <f>ROUNDDOWN( (LEN(scriv!B215)+1) / 2, 0 )</f>
        <v>0</v>
      </c>
      <c r="AK253" s="82">
        <f t="shared" si="139"/>
        <v>0</v>
      </c>
      <c r="AL253" s="82" t="str">
        <f t="shared" si="140"/>
        <v>-</v>
      </c>
      <c r="AM253" s="82" t="str">
        <f t="shared" si="141"/>
        <v>-</v>
      </c>
      <c r="AN253" s="82" t="str">
        <f t="shared" si="142"/>
        <v>-</v>
      </c>
      <c r="AO253" s="82" t="str">
        <f t="shared" si="143"/>
        <v>-</v>
      </c>
      <c r="AP253" s="82" t="str">
        <f t="shared" si="144"/>
        <v>-</v>
      </c>
      <c r="AQ253" s="82" t="str">
        <f t="shared" si="145"/>
        <v>-</v>
      </c>
      <c r="AR253" s="82" t="str">
        <f t="shared" si="146"/>
        <v>-</v>
      </c>
      <c r="AT253" s="82">
        <f t="shared" si="147"/>
        <v>2</v>
      </c>
      <c r="AU253" s="82" t="str">
        <f ca="1">IF(    MAX(OFFSET(AL253,0,0,MATCH("-",AL253:AL$638,0))) = 0,"",
IFERROR(MAX(OFFSET(AL253,0,0,MATCH("-",AL253:AL$638,0))),""))</f>
        <v/>
      </c>
      <c r="AV253" s="82" t="str">
        <f ca="1">IF(    MAX(OFFSET(AM253,0,0,MATCH("-",AM253:AM$638,0))) = 0,"",
IFERROR(MAX(OFFSET(AM253,0,0,MATCH("-",AM253:AM$638,0))),""))</f>
        <v/>
      </c>
      <c r="AW253" s="82" t="str">
        <f ca="1">IF(    MAX(OFFSET(AN253,0,0,MATCH("-",AN253:AN$638,0))) = 0,"",
IFERROR(MAX(OFFSET(AN253,0,0,MATCH("-",AN253:AN$638,0))),""))</f>
        <v/>
      </c>
      <c r="AX253" s="82" t="str">
        <f ca="1">IF(    MAX(OFFSET(AO253,0,0,MATCH("-",AO253:AO$638,0))) = 0,"",
IFERROR(MAX(OFFSET(AO253,0,0,MATCH("-",AO253:AO$638,0))),""))</f>
        <v/>
      </c>
      <c r="AY253" s="82" t="str">
        <f ca="1">IF(    MAX(OFFSET(AP253,0,0,MATCH("-",AP253:AP$638,0))) = 0,"",
IFERROR(MAX(OFFSET(AP253,0,0,MATCH("-",AP253:AP$638,0))),""))</f>
        <v/>
      </c>
      <c r="AZ253" s="82" t="str">
        <f ca="1">IF(    MAX(OFFSET(AQ253,0,0,MATCH("-",AQ253:AQ$638,0))) = 0,"",
IFERROR(MAX(OFFSET(AQ253,0,0,MATCH("-",AQ253:AQ$638,0))),""))</f>
        <v/>
      </c>
      <c r="BA253" s="82" t="str">
        <f ca="1">IF(    MAX(OFFSET(AR253,0,0,MATCH("-",AR253:AR$638,0))) = 0,"",
IFERROR(MAX(OFFSET(AR253,0,0,MATCH("-",AR253:AR$638,0))),""))</f>
        <v/>
      </c>
      <c r="BB253" s="112">
        <f t="shared" ca="1" si="148"/>
        <v>-270</v>
      </c>
      <c r="BC253" s="111" t="str">
        <f t="shared" ca="1" si="149"/>
        <v>Radius</v>
      </c>
      <c r="BD253" s="112">
        <f t="shared" ca="1" si="150"/>
        <v>0</v>
      </c>
      <c r="BE253" s="111">
        <f t="shared" ca="1" si="151"/>
        <v>-150</v>
      </c>
      <c r="BF253" s="113" t="e">
        <f t="shared" ca="1" si="152"/>
        <v>#VALUE!</v>
      </c>
      <c r="BG253" s="113" t="e">
        <f t="shared" ca="1" si="153"/>
        <v>#VALUE!</v>
      </c>
      <c r="BH253" s="112">
        <f t="shared" ca="1" si="154"/>
        <v>2000</v>
      </c>
      <c r="BI253" s="112">
        <f t="shared" ca="1" si="155"/>
        <v>-150</v>
      </c>
      <c r="BJ253" s="157"/>
      <c r="BK253" s="157"/>
      <c r="BL253" s="158" t="str">
        <f>scriv!AM215</f>
        <v/>
      </c>
      <c r="BM253" s="157"/>
      <c r="BN253" s="157" t="str">
        <f t="shared" si="156"/>
        <v>node</v>
      </c>
      <c r="BO253" s="157"/>
      <c r="BP253" s="159">
        <f t="shared" ca="1" si="157"/>
        <v>0</v>
      </c>
      <c r="BQ253" s="159">
        <f t="shared" ca="1" si="158"/>
        <v>0</v>
      </c>
      <c r="BR253" s="159">
        <f t="shared" si="159"/>
        <v>1</v>
      </c>
      <c r="BS253" s="159" t="str">
        <f t="shared" si="160"/>
        <v>symbol</v>
      </c>
      <c r="BT253" s="157" t="str">
        <f ca="1">IF(scriv!V215&lt;&gt;"",scriv!V215,
IF(E253="",IFERROR(VLOOKUP(BL253,$AH$40:$BT$638,39,FALSE),$BT$36),
$BT$37))</f>
        <v>NodeSquare</v>
      </c>
      <c r="BU253" s="166">
        <f t="shared" ca="1" si="161"/>
        <v>2000</v>
      </c>
      <c r="BV253" s="166">
        <f t="shared" ca="1" si="162"/>
        <v>-150</v>
      </c>
      <c r="BW253" s="166">
        <f t="shared" ca="1" si="163"/>
        <v>0</v>
      </c>
      <c r="BX253" s="166">
        <f t="shared" ca="1" si="164"/>
        <v>0</v>
      </c>
      <c r="BY253" s="180" t="str">
        <f t="shared" si="165"/>
        <v/>
      </c>
      <c r="BZ253" s="180" t="str">
        <f t="shared" si="166"/>
        <v/>
      </c>
      <c r="CA253" s="81" t="str">
        <f>IF(scriv!E215&lt;&gt;"",scriv!E215,"")</f>
        <v/>
      </c>
      <c r="CB253" s="82">
        <f t="shared" si="135"/>
        <v>0</v>
      </c>
      <c r="CC253" s="82">
        <f t="shared" si="167"/>
        <v>0</v>
      </c>
      <c r="CD253" s="82" t="str">
        <f t="shared" si="168"/>
        <v>-</v>
      </c>
      <c r="CE253" s="82" t="str">
        <f t="shared" si="169"/>
        <v>-</v>
      </c>
      <c r="CF253" s="82" t="str">
        <f t="shared" si="170"/>
        <v>-</v>
      </c>
      <c r="CG253" s="82" t="str">
        <f t="shared" si="171"/>
        <v>-</v>
      </c>
      <c r="CH253" s="82" t="str">
        <f t="shared" si="172"/>
        <v>-</v>
      </c>
      <c r="CI253" s="82" t="str">
        <f t="shared" si="173"/>
        <v>-</v>
      </c>
      <c r="CJ253" s="82" t="str">
        <f t="shared" si="174"/>
        <v>-</v>
      </c>
      <c r="CK253" s="82" t="str">
        <f t="shared" si="175"/>
        <v>-</v>
      </c>
    </row>
    <row r="254" spans="1:89" s="82" customFormat="1" ht="18" customHeight="1">
      <c r="A254" s="81" t="str">
        <f>scriv!AL216</f>
        <v/>
      </c>
      <c r="B254" s="81" t="str">
        <f>IF(scriv!D216&lt;&gt;"",scriv!D216,"")</f>
        <v/>
      </c>
      <c r="C254" s="81" t="str">
        <f>IF( scriv!AP216&lt;&gt;"", IF(D254&lt;&gt;"","connection ","")&amp;scriv!AP216,IF(D254&lt;&gt;"","connection",""))</f>
        <v/>
      </c>
      <c r="D254" s="82" t="str">
        <f>scriv!AN216</f>
        <v/>
      </c>
      <c r="E254" s="82" t="str">
        <f>scriv!AO216</f>
        <v/>
      </c>
      <c r="F254" s="156">
        <f>ROW()</f>
        <v>254</v>
      </c>
      <c r="G254" s="288">
        <f>scriv!AC216</f>
        <v>0</v>
      </c>
      <c r="H254" s="288">
        <f>scriv!AD216</f>
        <v>0</v>
      </c>
      <c r="I254" s="81" t="str">
        <f>IF(scriv!AE216&lt;&gt;"",scriv!AE216,J254)</f>
        <v/>
      </c>
      <c r="J254" s="81" t="str">
        <f>IF(scriv!AF216&lt;&gt;"",scriv!AF216,"")</f>
        <v/>
      </c>
      <c r="K254" s="82" t="str">
        <f>IF(scriv!Y216&lt;&gt;"",scriv!Y216,$K$36)</f>
        <v>none</v>
      </c>
      <c r="L254" s="82">
        <f>IF(scriv!Z216&lt;&gt;"",scriv!Z216,$L$36)</f>
        <v>0</v>
      </c>
      <c r="M254" s="82" t="str">
        <f>IF(scriv!AA216&lt;&gt;"",scriv!AA216,$M$36)</f>
        <v>OpenClose</v>
      </c>
      <c r="N254" s="82">
        <f>IF(scriv!AB216&lt;&gt;"",scriv!AB216,$N$36)</f>
        <v>0</v>
      </c>
      <c r="O254" s="119" t="str">
        <f t="shared" si="134"/>
        <v/>
      </c>
      <c r="P254" s="81" t="str">
        <f>IF(scriv!I216&lt;&gt;"",scriv!I216,"")</f>
        <v/>
      </c>
      <c r="Q254" s="81" t="str">
        <f>IF(scriv!J216&lt;&gt;"",scriv!J216,"")</f>
        <v/>
      </c>
      <c r="R254" s="81">
        <f>IF(scriv!K216&lt;&gt;"",scriv!K216,
IF(I254&lt;&gt;"",1,$R$36))</f>
        <v>1</v>
      </c>
      <c r="S254" s="81" t="str">
        <f>IF(scriv!L216&lt;&gt;"",scriv!L216,
IF(scriv!AF216&lt;&gt;"",$S$36,"none"))</f>
        <v>none</v>
      </c>
      <c r="T254" s="81" t="str">
        <f>IF(scriv!Q216&lt;&gt;"",scriv!Q216,"")</f>
        <v/>
      </c>
      <c r="U254" s="81" t="str">
        <f>IF(scriv!R216&lt;&gt;"",scriv!R216,"")</f>
        <v/>
      </c>
      <c r="V254" s="81" t="str">
        <f>IF(scriv!S216&lt;&gt;"",scriv!S216,"")</f>
        <v/>
      </c>
      <c r="W254" s="81" t="str">
        <f>IF(scriv!T216&lt;&gt;"",scriv!T216,"")</f>
        <v/>
      </c>
      <c r="X254" s="81" t="str">
        <f>IF($E254="",
( IF(scriv!AH216&lt;&gt;"", LEFT( scriv!AH216, FIND(",",scriv!AH216)-1) &amp; "=" &amp; $AH254 &amp; RIGHT( scriv!AH216, LEN(scriv!AH216) + 1 - FIND(",",scriv!AH216)),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IF(scriv!AI216&lt;&gt;"", LEFT( scriv!AI216, FIND(",",scriv!AI216)-1) &amp; "=" &amp; $AH254 &amp; RIGHT( scriv!AI216, LEN(scriv!AI216) + 1 - FIND(",",scriv!AI216)),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IF(scriv!AJ216&lt;&gt;"", LEFT( scriv!AJ216, FIND(",",scriv!AJ216)-1) &amp; "=" &amp; $AH254 &amp; RIGHT( scriv!AJ216, LEN(scriv!AJ216) + 1 - FIND(",",scriv!AJ216)),
  IF($Z$36&lt;&gt;"",LEFT( Z$36, FIND(",",Z$36)-1) &amp; "=" &amp; $AH254 &amp; RIGHT( Z$36, LEN(Z$36) + 1 - FIND(",",Z$36)),""))),
IF(scriv!O216&lt;&gt;"", LEFT( scriv!O216, FIND(",",scriv!O216)-1) &amp; "=" &amp; $AH254 &amp; RIGHT( scriv!O216, LEN(scriv!O216) + 1 - FIND(",",scriv!O216)),
LEFT( Z$37, FIND(",",Z$37)-1) &amp; "=" &amp; $AH254 &amp; RIGHT( Z$37, LEN(Z$37) + 1 - FIND(",",Z$37))))</f>
        <v>drawOpen=,1.2</v>
      </c>
      <c r="AA254" s="81" t="str">
        <f>IF($E254="",
( IF(scriv!AK216&lt;&gt;"", LEFT( scriv!AK216, FIND(",",scriv!AK216)-1) &amp; "=" &amp; $AH254 &amp; RIGHT( scriv!AK216, LEN(scriv!AK216) + 1 - FIND(",",scriv!AK216)),
  IF($AA$36&lt;&gt;"",LEFT( AA$36, FIND(",",AA$36)-1) &amp; "=" &amp; $AH254 &amp; RIGHT( AA$36, LEN(AA$36) + 1 - FIND(",",AA$36)),""))),
IF(scriv!P216&lt;&gt;"", LEFT( scriv!P216, FIND(",",scriv!P216)-1) &amp; "=" &amp; $AH254 &amp; RIGHT( scriv!P216, LEN(scriv!P216) + 1 - FIND(",",scriv!P216)),
LEFT( AA$37, FIND(",",AA$37)-1) &amp; "=" &amp; $AH254 &amp; RIGHT( AA$37, LEN(AA$37) + 1 - FIND(",",AA$37))))</f>
        <v>drawClose=,1.2</v>
      </c>
      <c r="AB254" s="167" t="str">
        <f t="shared" si="133"/>
        <v>noTitle</v>
      </c>
      <c r="AC254" s="167"/>
      <c r="AD254" s="45"/>
      <c r="AE254" s="168"/>
      <c r="AF254" s="169">
        <f>IF(D254="",scriv!B216,"")</f>
        <v>0</v>
      </c>
      <c r="AG254" s="170" t="str">
        <f t="shared" si="136"/>
        <v/>
      </c>
      <c r="AH254" s="169" t="str">
        <f t="shared" si="137"/>
        <v/>
      </c>
      <c r="AI254" s="169" t="str">
        <f t="shared" si="138"/>
        <v/>
      </c>
      <c r="AJ254" s="86">
        <f>ROUNDDOWN( (LEN(scriv!B216)+1) / 2, 0 )</f>
        <v>0</v>
      </c>
      <c r="AK254" s="82">
        <f t="shared" si="139"/>
        <v>0</v>
      </c>
      <c r="AL254" s="82" t="str">
        <f t="shared" si="140"/>
        <v>-</v>
      </c>
      <c r="AM254" s="82" t="str">
        <f t="shared" si="141"/>
        <v>-</v>
      </c>
      <c r="AN254" s="82" t="str">
        <f t="shared" si="142"/>
        <v>-</v>
      </c>
      <c r="AO254" s="82" t="str">
        <f t="shared" si="143"/>
        <v>-</v>
      </c>
      <c r="AP254" s="82" t="str">
        <f t="shared" si="144"/>
        <v>-</v>
      </c>
      <c r="AQ254" s="82" t="str">
        <f t="shared" si="145"/>
        <v>-</v>
      </c>
      <c r="AR254" s="82" t="str">
        <f t="shared" si="146"/>
        <v>-</v>
      </c>
      <c r="AT254" s="82">
        <f t="shared" si="147"/>
        <v>2</v>
      </c>
      <c r="AU254" s="82" t="str">
        <f ca="1">IF(    MAX(OFFSET(AL254,0,0,MATCH("-",AL254:AL$638,0))) = 0,"",
IFERROR(MAX(OFFSET(AL254,0,0,MATCH("-",AL254:AL$638,0))),""))</f>
        <v/>
      </c>
      <c r="AV254" s="82" t="str">
        <f ca="1">IF(    MAX(OFFSET(AM254,0,0,MATCH("-",AM254:AM$638,0))) = 0,"",
IFERROR(MAX(OFFSET(AM254,0,0,MATCH("-",AM254:AM$638,0))),""))</f>
        <v/>
      </c>
      <c r="AW254" s="82" t="str">
        <f ca="1">IF(    MAX(OFFSET(AN254,0,0,MATCH("-",AN254:AN$638,0))) = 0,"",
IFERROR(MAX(OFFSET(AN254,0,0,MATCH("-",AN254:AN$638,0))),""))</f>
        <v/>
      </c>
      <c r="AX254" s="82" t="str">
        <f ca="1">IF(    MAX(OFFSET(AO254,0,0,MATCH("-",AO254:AO$638,0))) = 0,"",
IFERROR(MAX(OFFSET(AO254,0,0,MATCH("-",AO254:AO$638,0))),""))</f>
        <v/>
      </c>
      <c r="AY254" s="82" t="str">
        <f ca="1">IF(    MAX(OFFSET(AP254,0,0,MATCH("-",AP254:AP$638,0))) = 0,"",
IFERROR(MAX(OFFSET(AP254,0,0,MATCH("-",AP254:AP$638,0))),""))</f>
        <v/>
      </c>
      <c r="AZ254" s="82" t="str">
        <f ca="1">IF(    MAX(OFFSET(AQ254,0,0,MATCH("-",AQ254:AQ$638,0))) = 0,"",
IFERROR(MAX(OFFSET(AQ254,0,0,MATCH("-",AQ254:AQ$638,0))),""))</f>
        <v/>
      </c>
      <c r="BA254" s="82" t="str">
        <f ca="1">IF(    MAX(OFFSET(AR254,0,0,MATCH("-",AR254:AR$638,0))) = 0,"",
IFERROR(MAX(OFFSET(AR254,0,0,MATCH("-",AR254:AR$638,0))),""))</f>
        <v/>
      </c>
      <c r="BB254" s="112">
        <f t="shared" ca="1" si="148"/>
        <v>-270</v>
      </c>
      <c r="BC254" s="111" t="str">
        <f t="shared" ca="1" si="149"/>
        <v>Radius</v>
      </c>
      <c r="BD254" s="112">
        <f t="shared" ca="1" si="150"/>
        <v>0</v>
      </c>
      <c r="BE254" s="111">
        <f t="shared" ca="1" si="151"/>
        <v>-150</v>
      </c>
      <c r="BF254" s="113" t="e">
        <f t="shared" ca="1" si="152"/>
        <v>#VALUE!</v>
      </c>
      <c r="BG254" s="113" t="e">
        <f t="shared" ca="1" si="153"/>
        <v>#VALUE!</v>
      </c>
      <c r="BH254" s="112">
        <f t="shared" ca="1" si="154"/>
        <v>2000</v>
      </c>
      <c r="BI254" s="112">
        <f t="shared" ca="1" si="155"/>
        <v>-150</v>
      </c>
      <c r="BJ254" s="157"/>
      <c r="BK254" s="157"/>
      <c r="BL254" s="158" t="str">
        <f>scriv!AM216</f>
        <v/>
      </c>
      <c r="BM254" s="157"/>
      <c r="BN254" s="157" t="str">
        <f t="shared" si="156"/>
        <v>node</v>
      </c>
      <c r="BO254" s="157"/>
      <c r="BP254" s="159">
        <f t="shared" ca="1" si="157"/>
        <v>0</v>
      </c>
      <c r="BQ254" s="159">
        <f t="shared" ca="1" si="158"/>
        <v>0</v>
      </c>
      <c r="BR254" s="159">
        <f t="shared" si="159"/>
        <v>1</v>
      </c>
      <c r="BS254" s="159" t="str">
        <f t="shared" si="160"/>
        <v>symbol</v>
      </c>
      <c r="BT254" s="157" t="str">
        <f ca="1">IF(scriv!V216&lt;&gt;"",scriv!V216,
IF(E254="",IFERROR(VLOOKUP(BL254,$AH$40:$BT$638,39,FALSE),$BT$36),
$BT$37))</f>
        <v>NodeSquare</v>
      </c>
      <c r="BU254" s="166">
        <f t="shared" ca="1" si="161"/>
        <v>2000</v>
      </c>
      <c r="BV254" s="166">
        <f t="shared" ca="1" si="162"/>
        <v>-150</v>
      </c>
      <c r="BW254" s="166">
        <f t="shared" ca="1" si="163"/>
        <v>0</v>
      </c>
      <c r="BX254" s="166">
        <f t="shared" ca="1" si="164"/>
        <v>0</v>
      </c>
      <c r="BY254" s="180" t="str">
        <f t="shared" si="165"/>
        <v/>
      </c>
      <c r="BZ254" s="180" t="str">
        <f t="shared" si="166"/>
        <v/>
      </c>
      <c r="CA254" s="81" t="str">
        <f>IF(scriv!E216&lt;&gt;"",scriv!E216,"")</f>
        <v/>
      </c>
      <c r="CB254" s="82">
        <f t="shared" si="135"/>
        <v>0</v>
      </c>
      <c r="CC254" s="82">
        <f t="shared" si="167"/>
        <v>0</v>
      </c>
      <c r="CD254" s="82" t="str">
        <f t="shared" si="168"/>
        <v>-</v>
      </c>
      <c r="CE254" s="82" t="str">
        <f t="shared" si="169"/>
        <v>-</v>
      </c>
      <c r="CF254" s="82" t="str">
        <f t="shared" si="170"/>
        <v>-</v>
      </c>
      <c r="CG254" s="82" t="str">
        <f t="shared" si="171"/>
        <v>-</v>
      </c>
      <c r="CH254" s="82" t="str">
        <f t="shared" si="172"/>
        <v>-</v>
      </c>
      <c r="CI254" s="82" t="str">
        <f t="shared" si="173"/>
        <v>-</v>
      </c>
      <c r="CJ254" s="82" t="str">
        <f t="shared" si="174"/>
        <v>-</v>
      </c>
      <c r="CK254" s="82" t="str">
        <f t="shared" si="175"/>
        <v>-</v>
      </c>
    </row>
    <row r="255" spans="1:89" s="82" customFormat="1" ht="18" customHeight="1">
      <c r="A255" s="81" t="str">
        <f>scriv!AL217</f>
        <v/>
      </c>
      <c r="B255" s="81" t="str">
        <f>IF(scriv!D217&lt;&gt;"",scriv!D217,"")</f>
        <v/>
      </c>
      <c r="C255" s="81" t="str">
        <f>IF( scriv!AP217&lt;&gt;"", IF(D255&lt;&gt;"","connection ","")&amp;scriv!AP217,IF(D255&lt;&gt;"","connection",""))</f>
        <v/>
      </c>
      <c r="D255" s="82" t="str">
        <f>scriv!AN217</f>
        <v/>
      </c>
      <c r="E255" s="82" t="str">
        <f>scriv!AO217</f>
        <v/>
      </c>
      <c r="F255" s="156">
        <f>ROW()</f>
        <v>255</v>
      </c>
      <c r="G255" s="288">
        <f>scriv!AC217</f>
        <v>0</v>
      </c>
      <c r="H255" s="288">
        <f>scriv!AD217</f>
        <v>0</v>
      </c>
      <c r="I255" s="81" t="str">
        <f>IF(scriv!AE217&lt;&gt;"",scriv!AE217,J255)</f>
        <v/>
      </c>
      <c r="J255" s="81" t="str">
        <f>IF(scriv!AF217&lt;&gt;"",scriv!AF217,"")</f>
        <v/>
      </c>
      <c r="K255" s="82" t="str">
        <f>IF(scriv!Y217&lt;&gt;"",scriv!Y217,$K$36)</f>
        <v>none</v>
      </c>
      <c r="L255" s="82">
        <f>IF(scriv!Z217&lt;&gt;"",scriv!Z217,$L$36)</f>
        <v>0</v>
      </c>
      <c r="M255" s="82" t="str">
        <f>IF(scriv!AA217&lt;&gt;"",scriv!AA217,$M$36)</f>
        <v>OpenClose</v>
      </c>
      <c r="N255" s="82">
        <f>IF(scriv!AB217&lt;&gt;"",scriv!AB217,$N$36)</f>
        <v>0</v>
      </c>
      <c r="O255" s="119" t="str">
        <f t="shared" si="134"/>
        <v/>
      </c>
      <c r="P255" s="81" t="str">
        <f>IF(scriv!I217&lt;&gt;"",scriv!I217,"")</f>
        <v/>
      </c>
      <c r="Q255" s="81" t="str">
        <f>IF(scriv!J217&lt;&gt;"",scriv!J217,"")</f>
        <v/>
      </c>
      <c r="R255" s="81">
        <f>IF(scriv!K217&lt;&gt;"",scriv!K217,
IF(I255&lt;&gt;"",1,$R$36))</f>
        <v>1</v>
      </c>
      <c r="S255" s="81" t="str">
        <f>IF(scriv!L217&lt;&gt;"",scriv!L217,
IF(scriv!AF217&lt;&gt;"",$S$36,"none"))</f>
        <v>none</v>
      </c>
      <c r="T255" s="81" t="str">
        <f>IF(scriv!Q217&lt;&gt;"",scriv!Q217,"")</f>
        <v/>
      </c>
      <c r="U255" s="81" t="str">
        <f>IF(scriv!R217&lt;&gt;"",scriv!R217,"")</f>
        <v/>
      </c>
      <c r="V255" s="81" t="str">
        <f>IF(scriv!S217&lt;&gt;"",scriv!S217,"")</f>
        <v/>
      </c>
      <c r="W255" s="81" t="str">
        <f>IF(scriv!T217&lt;&gt;"",scriv!T217,"")</f>
        <v/>
      </c>
      <c r="X255" s="81" t="str">
        <f>IF($E255="",
( IF(scriv!AH217&lt;&gt;"", LEFT( scriv!AH217, FIND(",",scriv!AH217)-1) &amp; "=" &amp; $AH255 &amp; RIGHT( scriv!AH217, LEN(scriv!AH217) + 1 - FIND(",",scriv!AH217)),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IF(scriv!AI217&lt;&gt;"", LEFT( scriv!AI217, FIND(",",scriv!AI217)-1) &amp; "=" &amp; $AH255 &amp; RIGHT( scriv!AI217, LEN(scriv!AI217) + 1 - FIND(",",scriv!AI217)),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IF(scriv!AJ217&lt;&gt;"", LEFT( scriv!AJ217, FIND(",",scriv!AJ217)-1) &amp; "=" &amp; $AH255 &amp; RIGHT( scriv!AJ217, LEN(scriv!AJ217) + 1 - FIND(",",scriv!AJ217)),
  IF($Z$36&lt;&gt;"",LEFT( Z$36, FIND(",",Z$36)-1) &amp; "=" &amp; $AH255 &amp; RIGHT( Z$36, LEN(Z$36) + 1 - FIND(",",Z$36)),""))),
IF(scriv!O217&lt;&gt;"", LEFT( scriv!O217, FIND(",",scriv!O217)-1) &amp; "=" &amp; $AH255 &amp; RIGHT( scriv!O217, LEN(scriv!O217) + 1 - FIND(",",scriv!O217)),
LEFT( Z$37, FIND(",",Z$37)-1) &amp; "=" &amp; $AH255 &amp; RIGHT( Z$37, LEN(Z$37) + 1 - FIND(",",Z$37))))</f>
        <v>drawOpen=,1.2</v>
      </c>
      <c r="AA255" s="81" t="str">
        <f>IF($E255="",
( IF(scriv!AK217&lt;&gt;"", LEFT( scriv!AK217, FIND(",",scriv!AK217)-1) &amp; "=" &amp; $AH255 &amp; RIGHT( scriv!AK217, LEN(scriv!AK217) + 1 - FIND(",",scriv!AK217)),
  IF($AA$36&lt;&gt;"",LEFT( AA$36, FIND(",",AA$36)-1) &amp; "=" &amp; $AH255 &amp; RIGHT( AA$36, LEN(AA$36) + 1 - FIND(",",AA$36)),""))),
IF(scriv!P217&lt;&gt;"", LEFT( scriv!P217, FIND(",",scriv!P217)-1) &amp; "=" &amp; $AH255 &amp; RIGHT( scriv!P217, LEN(scriv!P217) + 1 - FIND(",",scriv!P217)),
LEFT( AA$37, FIND(",",AA$37)-1) &amp; "=" &amp; $AH255 &amp; RIGHT( AA$37, LEN(AA$37) + 1 - FIND(",",AA$37))))</f>
        <v>drawClose=,1.2</v>
      </c>
      <c r="AB255" s="167" t="str">
        <f t="shared" si="133"/>
        <v>noTitle</v>
      </c>
      <c r="AC255" s="167"/>
      <c r="AD255" s="45"/>
      <c r="AE255" s="168"/>
      <c r="AF255" s="169">
        <f>IF(D255="",scriv!B217,"")</f>
        <v>0</v>
      </c>
      <c r="AG255" s="170" t="str">
        <f t="shared" si="136"/>
        <v/>
      </c>
      <c r="AH255" s="169" t="str">
        <f t="shared" si="137"/>
        <v/>
      </c>
      <c r="AI255" s="169" t="str">
        <f t="shared" si="138"/>
        <v/>
      </c>
      <c r="AJ255" s="86">
        <f>ROUNDDOWN( (LEN(scriv!B217)+1) / 2, 0 )</f>
        <v>0</v>
      </c>
      <c r="AK255" s="82">
        <f t="shared" si="139"/>
        <v>0</v>
      </c>
      <c r="AL255" s="82" t="str">
        <f t="shared" si="140"/>
        <v>-</v>
      </c>
      <c r="AM255" s="82" t="str">
        <f t="shared" si="141"/>
        <v>-</v>
      </c>
      <c r="AN255" s="82" t="str">
        <f t="shared" si="142"/>
        <v>-</v>
      </c>
      <c r="AO255" s="82" t="str">
        <f t="shared" si="143"/>
        <v>-</v>
      </c>
      <c r="AP255" s="82" t="str">
        <f t="shared" si="144"/>
        <v>-</v>
      </c>
      <c r="AQ255" s="82" t="str">
        <f t="shared" si="145"/>
        <v>-</v>
      </c>
      <c r="AR255" s="82" t="str">
        <f t="shared" si="146"/>
        <v>-</v>
      </c>
      <c r="AT255" s="82">
        <f t="shared" si="147"/>
        <v>2</v>
      </c>
      <c r="AU255" s="82" t="str">
        <f ca="1">IF(    MAX(OFFSET(AL255,0,0,MATCH("-",AL255:AL$638,0))) = 0,"",
IFERROR(MAX(OFFSET(AL255,0,0,MATCH("-",AL255:AL$638,0))),""))</f>
        <v/>
      </c>
      <c r="AV255" s="82" t="str">
        <f ca="1">IF(    MAX(OFFSET(AM255,0,0,MATCH("-",AM255:AM$638,0))) = 0,"",
IFERROR(MAX(OFFSET(AM255,0,0,MATCH("-",AM255:AM$638,0))),""))</f>
        <v/>
      </c>
      <c r="AW255" s="82" t="str">
        <f ca="1">IF(    MAX(OFFSET(AN255,0,0,MATCH("-",AN255:AN$638,0))) = 0,"",
IFERROR(MAX(OFFSET(AN255,0,0,MATCH("-",AN255:AN$638,0))),""))</f>
        <v/>
      </c>
      <c r="AX255" s="82" t="str">
        <f ca="1">IF(    MAX(OFFSET(AO255,0,0,MATCH("-",AO255:AO$638,0))) = 0,"",
IFERROR(MAX(OFFSET(AO255,0,0,MATCH("-",AO255:AO$638,0))),""))</f>
        <v/>
      </c>
      <c r="AY255" s="82" t="str">
        <f ca="1">IF(    MAX(OFFSET(AP255,0,0,MATCH("-",AP255:AP$638,0))) = 0,"",
IFERROR(MAX(OFFSET(AP255,0,0,MATCH("-",AP255:AP$638,0))),""))</f>
        <v/>
      </c>
      <c r="AZ255" s="82" t="str">
        <f ca="1">IF(    MAX(OFFSET(AQ255,0,0,MATCH("-",AQ255:AQ$638,0))) = 0,"",
IFERROR(MAX(OFFSET(AQ255,0,0,MATCH("-",AQ255:AQ$638,0))),""))</f>
        <v/>
      </c>
      <c r="BA255" s="82" t="str">
        <f ca="1">IF(    MAX(OFFSET(AR255,0,0,MATCH("-",AR255:AR$638,0))) = 0,"",
IFERROR(MAX(OFFSET(AR255,0,0,MATCH("-",AR255:AR$638,0))),""))</f>
        <v/>
      </c>
      <c r="BB255" s="112">
        <f t="shared" ca="1" si="148"/>
        <v>-270</v>
      </c>
      <c r="BC255" s="111" t="str">
        <f t="shared" ca="1" si="149"/>
        <v>Radius</v>
      </c>
      <c r="BD255" s="112">
        <f t="shared" ca="1" si="150"/>
        <v>0</v>
      </c>
      <c r="BE255" s="111">
        <f t="shared" ca="1" si="151"/>
        <v>-150</v>
      </c>
      <c r="BF255" s="113" t="e">
        <f t="shared" ca="1" si="152"/>
        <v>#VALUE!</v>
      </c>
      <c r="BG255" s="113" t="e">
        <f t="shared" ca="1" si="153"/>
        <v>#VALUE!</v>
      </c>
      <c r="BH255" s="112">
        <f t="shared" ca="1" si="154"/>
        <v>2000</v>
      </c>
      <c r="BI255" s="112">
        <f t="shared" ca="1" si="155"/>
        <v>-150</v>
      </c>
      <c r="BJ255" s="157"/>
      <c r="BK255" s="157"/>
      <c r="BL255" s="158" t="str">
        <f>scriv!AM217</f>
        <v/>
      </c>
      <c r="BM255" s="157"/>
      <c r="BN255" s="157" t="str">
        <f t="shared" si="156"/>
        <v>node</v>
      </c>
      <c r="BO255" s="157"/>
      <c r="BP255" s="159">
        <f t="shared" ca="1" si="157"/>
        <v>0</v>
      </c>
      <c r="BQ255" s="159">
        <f t="shared" ca="1" si="158"/>
        <v>0</v>
      </c>
      <c r="BR255" s="159">
        <f t="shared" si="159"/>
        <v>1</v>
      </c>
      <c r="BS255" s="159" t="str">
        <f t="shared" si="160"/>
        <v>symbol</v>
      </c>
      <c r="BT255" s="157" t="str">
        <f ca="1">IF(scriv!V217&lt;&gt;"",scriv!V217,
IF(E255="",IFERROR(VLOOKUP(BL255,$AH$40:$BT$638,39,FALSE),$BT$36),
$BT$37))</f>
        <v>NodeSquare</v>
      </c>
      <c r="BU255" s="166">
        <f t="shared" ca="1" si="161"/>
        <v>2000</v>
      </c>
      <c r="BV255" s="166">
        <f t="shared" ca="1" si="162"/>
        <v>-150</v>
      </c>
      <c r="BW255" s="166">
        <f t="shared" ca="1" si="163"/>
        <v>0</v>
      </c>
      <c r="BX255" s="166">
        <f t="shared" ca="1" si="164"/>
        <v>0</v>
      </c>
      <c r="BY255" s="180" t="str">
        <f t="shared" si="165"/>
        <v/>
      </c>
      <c r="BZ255" s="180" t="str">
        <f t="shared" si="166"/>
        <v/>
      </c>
      <c r="CA255" s="81" t="str">
        <f>IF(scriv!E217&lt;&gt;"",scriv!E217,"")</f>
        <v/>
      </c>
      <c r="CB255" s="82">
        <f t="shared" si="135"/>
        <v>0</v>
      </c>
      <c r="CC255" s="82">
        <f t="shared" si="167"/>
        <v>0</v>
      </c>
      <c r="CD255" s="82" t="str">
        <f t="shared" si="168"/>
        <v>-</v>
      </c>
      <c r="CE255" s="82" t="str">
        <f t="shared" si="169"/>
        <v>-</v>
      </c>
      <c r="CF255" s="82" t="str">
        <f t="shared" si="170"/>
        <v>-</v>
      </c>
      <c r="CG255" s="82" t="str">
        <f t="shared" si="171"/>
        <v>-</v>
      </c>
      <c r="CH255" s="82" t="str">
        <f t="shared" si="172"/>
        <v>-</v>
      </c>
      <c r="CI255" s="82" t="str">
        <f t="shared" si="173"/>
        <v>-</v>
      </c>
      <c r="CJ255" s="82" t="str">
        <f t="shared" si="174"/>
        <v>-</v>
      </c>
      <c r="CK255" s="82" t="str">
        <f t="shared" si="175"/>
        <v>-</v>
      </c>
    </row>
    <row r="256" spans="1:89" s="82" customFormat="1" ht="18" customHeight="1">
      <c r="A256" s="81" t="str">
        <f>scriv!AL218</f>
        <v/>
      </c>
      <c r="B256" s="81" t="str">
        <f>IF(scriv!D218&lt;&gt;"",scriv!D218,"")</f>
        <v/>
      </c>
      <c r="C256" s="81" t="str">
        <f>IF( scriv!AP218&lt;&gt;"", IF(D256&lt;&gt;"","connection ","")&amp;scriv!AP218,IF(D256&lt;&gt;"","connection",""))</f>
        <v/>
      </c>
      <c r="D256" s="82" t="str">
        <f>scriv!AN218</f>
        <v/>
      </c>
      <c r="E256" s="82" t="str">
        <f>scriv!AO218</f>
        <v/>
      </c>
      <c r="F256" s="156">
        <f>ROW()</f>
        <v>256</v>
      </c>
      <c r="G256" s="288">
        <f>scriv!AC218</f>
        <v>0</v>
      </c>
      <c r="H256" s="288">
        <f>scriv!AD218</f>
        <v>0</v>
      </c>
      <c r="I256" s="81" t="str">
        <f>IF(scriv!AE218&lt;&gt;"",scriv!AE218,J256)</f>
        <v/>
      </c>
      <c r="J256" s="81" t="str">
        <f>IF(scriv!AF218&lt;&gt;"",scriv!AF218,"")</f>
        <v/>
      </c>
      <c r="K256" s="82" t="str">
        <f>IF(scriv!Y218&lt;&gt;"",scriv!Y218,$K$36)</f>
        <v>none</v>
      </c>
      <c r="L256" s="82">
        <f>IF(scriv!Z218&lt;&gt;"",scriv!Z218,$L$36)</f>
        <v>0</v>
      </c>
      <c r="M256" s="82" t="str">
        <f>IF(scriv!AA218&lt;&gt;"",scriv!AA218,$M$36)</f>
        <v>OpenClose</v>
      </c>
      <c r="N256" s="82">
        <f>IF(scriv!AB218&lt;&gt;"",scriv!AB218,$N$36)</f>
        <v>0</v>
      </c>
      <c r="O256" s="119" t="str">
        <f t="shared" si="134"/>
        <v/>
      </c>
      <c r="P256" s="81" t="str">
        <f>IF(scriv!I218&lt;&gt;"",scriv!I218,"")</f>
        <v/>
      </c>
      <c r="Q256" s="81" t="str">
        <f>IF(scriv!J218&lt;&gt;"",scriv!J218,"")</f>
        <v/>
      </c>
      <c r="R256" s="81">
        <f>IF(scriv!K218&lt;&gt;"",scriv!K218,
IF(I256&lt;&gt;"",1,$R$36))</f>
        <v>1</v>
      </c>
      <c r="S256" s="81" t="str">
        <f>IF(scriv!L218&lt;&gt;"",scriv!L218,
IF(scriv!AF218&lt;&gt;"",$S$36,"none"))</f>
        <v>none</v>
      </c>
      <c r="T256" s="81" t="str">
        <f>IF(scriv!Q218&lt;&gt;"",scriv!Q218,"")</f>
        <v/>
      </c>
      <c r="U256" s="81" t="str">
        <f>IF(scriv!R218&lt;&gt;"",scriv!R218,"")</f>
        <v/>
      </c>
      <c r="V256" s="81" t="str">
        <f>IF(scriv!S218&lt;&gt;"",scriv!S218,"")</f>
        <v/>
      </c>
      <c r="W256" s="81" t="str">
        <f>IF(scriv!T218&lt;&gt;"",scriv!T218,"")</f>
        <v/>
      </c>
      <c r="X256" s="81" t="str">
        <f>IF($E256="",
( IF(scriv!AH218&lt;&gt;"", LEFT( scriv!AH218, FIND(",",scriv!AH218)-1) &amp; "=" &amp; $AH256 &amp; RIGHT( scriv!AH218, LEN(scriv!AH218) + 1 - FIND(",",scriv!AH218)),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IF(scriv!AI218&lt;&gt;"", LEFT( scriv!AI218, FIND(",",scriv!AI218)-1) &amp; "=" &amp; $AH256 &amp; RIGHT( scriv!AI218, LEN(scriv!AI218) + 1 - FIND(",",scriv!AI218)),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IF(scriv!AJ218&lt;&gt;"", LEFT( scriv!AJ218, FIND(",",scriv!AJ218)-1) &amp; "=" &amp; $AH256 &amp; RIGHT( scriv!AJ218, LEN(scriv!AJ218) + 1 - FIND(",",scriv!AJ218)),
  IF($Z$36&lt;&gt;"",LEFT( Z$36, FIND(",",Z$36)-1) &amp; "=" &amp; $AH256 &amp; RIGHT( Z$36, LEN(Z$36) + 1 - FIND(",",Z$36)),""))),
IF(scriv!O218&lt;&gt;"", LEFT( scriv!O218, FIND(",",scriv!O218)-1) &amp; "=" &amp; $AH256 &amp; RIGHT( scriv!O218, LEN(scriv!O218) + 1 - FIND(",",scriv!O218)),
LEFT( Z$37, FIND(",",Z$37)-1) &amp; "=" &amp; $AH256 &amp; RIGHT( Z$37, LEN(Z$37) + 1 - FIND(",",Z$37))))</f>
        <v>drawOpen=,1.2</v>
      </c>
      <c r="AA256" s="81" t="str">
        <f>IF($E256="",
( IF(scriv!AK218&lt;&gt;"", LEFT( scriv!AK218, FIND(",",scriv!AK218)-1) &amp; "=" &amp; $AH256 &amp; RIGHT( scriv!AK218, LEN(scriv!AK218) + 1 - FIND(",",scriv!AK218)),
  IF($AA$36&lt;&gt;"",LEFT( AA$36, FIND(",",AA$36)-1) &amp; "=" &amp; $AH256 &amp; RIGHT( AA$36, LEN(AA$36) + 1 - FIND(",",AA$36)),""))),
IF(scriv!P218&lt;&gt;"", LEFT( scriv!P218, FIND(",",scriv!P218)-1) &amp; "=" &amp; $AH256 &amp; RIGHT( scriv!P218, LEN(scriv!P218) + 1 - FIND(",",scriv!P218)),
LEFT( AA$37, FIND(",",AA$37)-1) &amp; "=" &amp; $AH256 &amp; RIGHT( AA$37, LEN(AA$37) + 1 - FIND(",",AA$37))))</f>
        <v>drawClose=,1.2</v>
      </c>
      <c r="AB256" s="167" t="str">
        <f t="shared" si="133"/>
        <v>noTitle</v>
      </c>
      <c r="AC256" s="167"/>
      <c r="AD256" s="45"/>
      <c r="AE256" s="168"/>
      <c r="AF256" s="169">
        <f>IF(D256="",scriv!B218,"")</f>
        <v>0</v>
      </c>
      <c r="AG256" s="170" t="str">
        <f t="shared" si="136"/>
        <v/>
      </c>
      <c r="AH256" s="169" t="str">
        <f t="shared" si="137"/>
        <v/>
      </c>
      <c r="AI256" s="169" t="str">
        <f t="shared" si="138"/>
        <v/>
      </c>
      <c r="AJ256" s="86">
        <f>ROUNDDOWN( (LEN(scriv!B218)+1) / 2, 0 )</f>
        <v>0</v>
      </c>
      <c r="AK256" s="82">
        <f t="shared" si="139"/>
        <v>0</v>
      </c>
      <c r="AL256" s="82" t="str">
        <f t="shared" si="140"/>
        <v>-</v>
      </c>
      <c r="AM256" s="82" t="str">
        <f t="shared" si="141"/>
        <v>-</v>
      </c>
      <c r="AN256" s="82" t="str">
        <f t="shared" si="142"/>
        <v>-</v>
      </c>
      <c r="AO256" s="82" t="str">
        <f t="shared" si="143"/>
        <v>-</v>
      </c>
      <c r="AP256" s="82" t="str">
        <f t="shared" si="144"/>
        <v>-</v>
      </c>
      <c r="AQ256" s="82" t="str">
        <f t="shared" si="145"/>
        <v>-</v>
      </c>
      <c r="AR256" s="82" t="str">
        <f t="shared" si="146"/>
        <v>-</v>
      </c>
      <c r="AT256" s="82">
        <f t="shared" si="147"/>
        <v>2</v>
      </c>
      <c r="AU256" s="82" t="str">
        <f ca="1">IF(    MAX(OFFSET(AL256,0,0,MATCH("-",AL256:AL$638,0))) = 0,"",
IFERROR(MAX(OFFSET(AL256,0,0,MATCH("-",AL256:AL$638,0))),""))</f>
        <v/>
      </c>
      <c r="AV256" s="82" t="str">
        <f ca="1">IF(    MAX(OFFSET(AM256,0,0,MATCH("-",AM256:AM$638,0))) = 0,"",
IFERROR(MAX(OFFSET(AM256,0,0,MATCH("-",AM256:AM$638,0))),""))</f>
        <v/>
      </c>
      <c r="AW256" s="82" t="str">
        <f ca="1">IF(    MAX(OFFSET(AN256,0,0,MATCH("-",AN256:AN$638,0))) = 0,"",
IFERROR(MAX(OFFSET(AN256,0,0,MATCH("-",AN256:AN$638,0))),""))</f>
        <v/>
      </c>
      <c r="AX256" s="82" t="str">
        <f ca="1">IF(    MAX(OFFSET(AO256,0,0,MATCH("-",AO256:AO$638,0))) = 0,"",
IFERROR(MAX(OFFSET(AO256,0,0,MATCH("-",AO256:AO$638,0))),""))</f>
        <v/>
      </c>
      <c r="AY256" s="82" t="str">
        <f ca="1">IF(    MAX(OFFSET(AP256,0,0,MATCH("-",AP256:AP$638,0))) = 0,"",
IFERROR(MAX(OFFSET(AP256,0,0,MATCH("-",AP256:AP$638,0))),""))</f>
        <v/>
      </c>
      <c r="AZ256" s="82" t="str">
        <f ca="1">IF(    MAX(OFFSET(AQ256,0,0,MATCH("-",AQ256:AQ$638,0))) = 0,"",
IFERROR(MAX(OFFSET(AQ256,0,0,MATCH("-",AQ256:AQ$638,0))),""))</f>
        <v/>
      </c>
      <c r="BA256" s="82" t="str">
        <f ca="1">IF(    MAX(OFFSET(AR256,0,0,MATCH("-",AR256:AR$638,0))) = 0,"",
IFERROR(MAX(OFFSET(AR256,0,0,MATCH("-",AR256:AR$638,0))),""))</f>
        <v/>
      </c>
      <c r="BB256" s="112">
        <f t="shared" ca="1" si="148"/>
        <v>-270</v>
      </c>
      <c r="BC256" s="111" t="str">
        <f t="shared" ca="1" si="149"/>
        <v>Radius</v>
      </c>
      <c r="BD256" s="112">
        <f t="shared" ca="1" si="150"/>
        <v>0</v>
      </c>
      <c r="BE256" s="111">
        <f t="shared" ca="1" si="151"/>
        <v>-150</v>
      </c>
      <c r="BF256" s="113" t="e">
        <f t="shared" ca="1" si="152"/>
        <v>#VALUE!</v>
      </c>
      <c r="BG256" s="113" t="e">
        <f t="shared" ca="1" si="153"/>
        <v>#VALUE!</v>
      </c>
      <c r="BH256" s="112">
        <f t="shared" ca="1" si="154"/>
        <v>2000</v>
      </c>
      <c r="BI256" s="112">
        <f t="shared" ca="1" si="155"/>
        <v>-150</v>
      </c>
      <c r="BJ256" s="157"/>
      <c r="BK256" s="157"/>
      <c r="BL256" s="158" t="str">
        <f>scriv!AM218</f>
        <v/>
      </c>
      <c r="BM256" s="157"/>
      <c r="BN256" s="157" t="str">
        <f t="shared" si="156"/>
        <v>node</v>
      </c>
      <c r="BO256" s="157"/>
      <c r="BP256" s="159">
        <f t="shared" ca="1" si="157"/>
        <v>0</v>
      </c>
      <c r="BQ256" s="159">
        <f t="shared" ca="1" si="158"/>
        <v>0</v>
      </c>
      <c r="BR256" s="159">
        <f t="shared" si="159"/>
        <v>1</v>
      </c>
      <c r="BS256" s="159" t="str">
        <f t="shared" si="160"/>
        <v>symbol</v>
      </c>
      <c r="BT256" s="157" t="str">
        <f ca="1">IF(scriv!V218&lt;&gt;"",scriv!V218,
IF(E256="",IFERROR(VLOOKUP(BL256,$AH$40:$BT$638,39,FALSE),$BT$36),
$BT$37))</f>
        <v>NodeSquare</v>
      </c>
      <c r="BU256" s="166">
        <f t="shared" ca="1" si="161"/>
        <v>2000</v>
      </c>
      <c r="BV256" s="166">
        <f t="shared" ca="1" si="162"/>
        <v>-150</v>
      </c>
      <c r="BW256" s="166">
        <f t="shared" ca="1" si="163"/>
        <v>0</v>
      </c>
      <c r="BX256" s="166">
        <f t="shared" ca="1" si="164"/>
        <v>0</v>
      </c>
      <c r="BY256" s="180" t="str">
        <f t="shared" si="165"/>
        <v/>
      </c>
      <c r="BZ256" s="180" t="str">
        <f t="shared" si="166"/>
        <v/>
      </c>
      <c r="CA256" s="81" t="str">
        <f>IF(scriv!E218&lt;&gt;"",scriv!E218,"")</f>
        <v/>
      </c>
      <c r="CB256" s="82">
        <f t="shared" si="135"/>
        <v>0</v>
      </c>
      <c r="CC256" s="82">
        <f t="shared" si="167"/>
        <v>0</v>
      </c>
      <c r="CD256" s="82" t="str">
        <f t="shared" si="168"/>
        <v>-</v>
      </c>
      <c r="CE256" s="82" t="str">
        <f t="shared" si="169"/>
        <v>-</v>
      </c>
      <c r="CF256" s="82" t="str">
        <f t="shared" si="170"/>
        <v>-</v>
      </c>
      <c r="CG256" s="82" t="str">
        <f t="shared" si="171"/>
        <v>-</v>
      </c>
      <c r="CH256" s="82" t="str">
        <f t="shared" si="172"/>
        <v>-</v>
      </c>
      <c r="CI256" s="82" t="str">
        <f t="shared" si="173"/>
        <v>-</v>
      </c>
      <c r="CJ256" s="82" t="str">
        <f t="shared" si="174"/>
        <v>-</v>
      </c>
      <c r="CK256" s="82" t="str">
        <f t="shared" si="175"/>
        <v>-</v>
      </c>
    </row>
    <row r="257" spans="1:89" s="82" customFormat="1" ht="18" customHeight="1">
      <c r="A257" s="81" t="str">
        <f>scriv!AL219</f>
        <v/>
      </c>
      <c r="B257" s="81" t="str">
        <f>IF(scriv!D219&lt;&gt;"",scriv!D219,"")</f>
        <v/>
      </c>
      <c r="C257" s="81" t="str">
        <f>IF( scriv!AP219&lt;&gt;"", IF(D257&lt;&gt;"","connection ","")&amp;scriv!AP219,IF(D257&lt;&gt;"","connection",""))</f>
        <v/>
      </c>
      <c r="D257" s="82" t="str">
        <f>scriv!AN219</f>
        <v/>
      </c>
      <c r="E257" s="82" t="str">
        <f>scriv!AO219</f>
        <v/>
      </c>
      <c r="F257" s="156">
        <f>ROW()</f>
        <v>257</v>
      </c>
      <c r="G257" s="288">
        <f>scriv!AC219</f>
        <v>0</v>
      </c>
      <c r="H257" s="288">
        <f>scriv!AD219</f>
        <v>0</v>
      </c>
      <c r="I257" s="81" t="str">
        <f>IF(scriv!AE219&lt;&gt;"",scriv!AE219,J257)</f>
        <v/>
      </c>
      <c r="J257" s="81" t="str">
        <f>IF(scriv!AF219&lt;&gt;"",scriv!AF219,"")</f>
        <v/>
      </c>
      <c r="K257" s="82" t="str">
        <f>IF(scriv!Y219&lt;&gt;"",scriv!Y219,$K$36)</f>
        <v>none</v>
      </c>
      <c r="L257" s="82">
        <f>IF(scriv!Z219&lt;&gt;"",scriv!Z219,$L$36)</f>
        <v>0</v>
      </c>
      <c r="M257" s="82" t="str">
        <f>IF(scriv!AA219&lt;&gt;"",scriv!AA219,$M$36)</f>
        <v>OpenClose</v>
      </c>
      <c r="N257" s="82">
        <f>IF(scriv!AB219&lt;&gt;"",scriv!AB219,$N$36)</f>
        <v>0</v>
      </c>
      <c r="O257" s="119" t="str">
        <f t="shared" si="134"/>
        <v/>
      </c>
      <c r="P257" s="81" t="str">
        <f>IF(scriv!I219&lt;&gt;"",scriv!I219,"")</f>
        <v/>
      </c>
      <c r="Q257" s="81" t="str">
        <f>IF(scriv!J219&lt;&gt;"",scriv!J219,"")</f>
        <v/>
      </c>
      <c r="R257" s="81">
        <f>IF(scriv!K219&lt;&gt;"",scriv!K219,
IF(I257&lt;&gt;"",1,$R$36))</f>
        <v>1</v>
      </c>
      <c r="S257" s="81" t="str">
        <f>IF(scriv!L219&lt;&gt;"",scriv!L219,
IF(scriv!AF219&lt;&gt;"",$S$36,"none"))</f>
        <v>none</v>
      </c>
      <c r="T257" s="81" t="str">
        <f>IF(scriv!Q219&lt;&gt;"",scriv!Q219,"")</f>
        <v/>
      </c>
      <c r="U257" s="81" t="str">
        <f>IF(scriv!R219&lt;&gt;"",scriv!R219,"")</f>
        <v/>
      </c>
      <c r="V257" s="81" t="str">
        <f>IF(scriv!S219&lt;&gt;"",scriv!S219,"")</f>
        <v/>
      </c>
      <c r="W257" s="81" t="str">
        <f>IF(scriv!T219&lt;&gt;"",scriv!T219,"")</f>
        <v/>
      </c>
      <c r="X257" s="81" t="str">
        <f>IF($E257="",
( IF(scriv!AH219&lt;&gt;"", LEFT( scriv!AH219, FIND(",",scriv!AH219)-1) &amp; "=" &amp; $AH257 &amp; RIGHT( scriv!AH219, LEN(scriv!AH219) + 1 - FIND(",",scriv!AH219)),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IF(scriv!AI219&lt;&gt;"", LEFT( scriv!AI219, FIND(",",scriv!AI219)-1) &amp; "=" &amp; $AH257 &amp; RIGHT( scriv!AI219, LEN(scriv!AI219) + 1 - FIND(",",scriv!AI219)),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IF(scriv!AJ219&lt;&gt;"", LEFT( scriv!AJ219, FIND(",",scriv!AJ219)-1) &amp; "=" &amp; $AH257 &amp; RIGHT( scriv!AJ219, LEN(scriv!AJ219) + 1 - FIND(",",scriv!AJ219)),
  IF($Z$36&lt;&gt;"",LEFT( Z$36, FIND(",",Z$36)-1) &amp; "=" &amp; $AH257 &amp; RIGHT( Z$36, LEN(Z$36) + 1 - FIND(",",Z$36)),""))),
IF(scriv!O219&lt;&gt;"", LEFT( scriv!O219, FIND(",",scriv!O219)-1) &amp; "=" &amp; $AH257 &amp; RIGHT( scriv!O219, LEN(scriv!O219) + 1 - FIND(",",scriv!O219)),
LEFT( Z$37, FIND(",",Z$37)-1) &amp; "=" &amp; $AH257 &amp; RIGHT( Z$37, LEN(Z$37) + 1 - FIND(",",Z$37))))</f>
        <v>drawOpen=,1.2</v>
      </c>
      <c r="AA257" s="81" t="str">
        <f>IF($E257="",
( IF(scriv!AK219&lt;&gt;"", LEFT( scriv!AK219, FIND(",",scriv!AK219)-1) &amp; "=" &amp; $AH257 &amp; RIGHT( scriv!AK219, LEN(scriv!AK219) + 1 - FIND(",",scriv!AK219)),
  IF($AA$36&lt;&gt;"",LEFT( AA$36, FIND(",",AA$36)-1) &amp; "=" &amp; $AH257 &amp; RIGHT( AA$36, LEN(AA$36) + 1 - FIND(",",AA$36)),""))),
IF(scriv!P219&lt;&gt;"", LEFT( scriv!P219, FIND(",",scriv!P219)-1) &amp; "=" &amp; $AH257 &amp; RIGHT( scriv!P219, LEN(scriv!P219) + 1 - FIND(",",scriv!P219)),
LEFT( AA$37, FIND(",",AA$37)-1) &amp; "=" &amp; $AH257 &amp; RIGHT( AA$37, LEN(AA$37) + 1 - FIND(",",AA$37))))</f>
        <v>drawClose=,1.2</v>
      </c>
      <c r="AB257" s="167" t="str">
        <f t="shared" si="133"/>
        <v>noTitle</v>
      </c>
      <c r="AC257" s="167"/>
      <c r="AD257" s="45"/>
      <c r="AE257" s="168"/>
      <c r="AF257" s="169">
        <f>IF(D257="",scriv!B219,"")</f>
        <v>0</v>
      </c>
      <c r="AG257" s="170" t="str">
        <f t="shared" si="136"/>
        <v/>
      </c>
      <c r="AH257" s="169" t="str">
        <f t="shared" si="137"/>
        <v/>
      </c>
      <c r="AI257" s="169" t="str">
        <f t="shared" si="138"/>
        <v/>
      </c>
      <c r="AJ257" s="86">
        <f>ROUNDDOWN( (LEN(scriv!B219)+1) / 2, 0 )</f>
        <v>0</v>
      </c>
      <c r="AK257" s="82">
        <f t="shared" si="139"/>
        <v>0</v>
      </c>
      <c r="AL257" s="82" t="str">
        <f t="shared" si="140"/>
        <v>-</v>
      </c>
      <c r="AM257" s="82" t="str">
        <f t="shared" si="141"/>
        <v>-</v>
      </c>
      <c r="AN257" s="82" t="str">
        <f t="shared" si="142"/>
        <v>-</v>
      </c>
      <c r="AO257" s="82" t="str">
        <f t="shared" si="143"/>
        <v>-</v>
      </c>
      <c r="AP257" s="82" t="str">
        <f t="shared" si="144"/>
        <v>-</v>
      </c>
      <c r="AQ257" s="82" t="str">
        <f t="shared" si="145"/>
        <v>-</v>
      </c>
      <c r="AR257" s="82" t="str">
        <f t="shared" si="146"/>
        <v>-</v>
      </c>
      <c r="AT257" s="82">
        <f t="shared" si="147"/>
        <v>2</v>
      </c>
      <c r="AU257" s="82" t="str">
        <f ca="1">IF(    MAX(OFFSET(AL257,0,0,MATCH("-",AL257:AL$638,0))) = 0,"",
IFERROR(MAX(OFFSET(AL257,0,0,MATCH("-",AL257:AL$638,0))),""))</f>
        <v/>
      </c>
      <c r="AV257" s="82" t="str">
        <f ca="1">IF(    MAX(OFFSET(AM257,0,0,MATCH("-",AM257:AM$638,0))) = 0,"",
IFERROR(MAX(OFFSET(AM257,0,0,MATCH("-",AM257:AM$638,0))),""))</f>
        <v/>
      </c>
      <c r="AW257" s="82" t="str">
        <f ca="1">IF(    MAX(OFFSET(AN257,0,0,MATCH("-",AN257:AN$638,0))) = 0,"",
IFERROR(MAX(OFFSET(AN257,0,0,MATCH("-",AN257:AN$638,0))),""))</f>
        <v/>
      </c>
      <c r="AX257" s="82" t="str">
        <f ca="1">IF(    MAX(OFFSET(AO257,0,0,MATCH("-",AO257:AO$638,0))) = 0,"",
IFERROR(MAX(OFFSET(AO257,0,0,MATCH("-",AO257:AO$638,0))),""))</f>
        <v/>
      </c>
      <c r="AY257" s="82" t="str">
        <f ca="1">IF(    MAX(OFFSET(AP257,0,0,MATCH("-",AP257:AP$638,0))) = 0,"",
IFERROR(MAX(OFFSET(AP257,0,0,MATCH("-",AP257:AP$638,0))),""))</f>
        <v/>
      </c>
      <c r="AZ257" s="82" t="str">
        <f ca="1">IF(    MAX(OFFSET(AQ257,0,0,MATCH("-",AQ257:AQ$638,0))) = 0,"",
IFERROR(MAX(OFFSET(AQ257,0,0,MATCH("-",AQ257:AQ$638,0))),""))</f>
        <v/>
      </c>
      <c r="BA257" s="82" t="str">
        <f ca="1">IF(    MAX(OFFSET(AR257,0,0,MATCH("-",AR257:AR$638,0))) = 0,"",
IFERROR(MAX(OFFSET(AR257,0,0,MATCH("-",AR257:AR$638,0))),""))</f>
        <v/>
      </c>
      <c r="BB257" s="112">
        <f t="shared" ca="1" si="148"/>
        <v>-270</v>
      </c>
      <c r="BC257" s="111" t="str">
        <f t="shared" ca="1" si="149"/>
        <v>Radius</v>
      </c>
      <c r="BD257" s="112">
        <f t="shared" ca="1" si="150"/>
        <v>0</v>
      </c>
      <c r="BE257" s="111">
        <f t="shared" ca="1" si="151"/>
        <v>-150</v>
      </c>
      <c r="BF257" s="113" t="e">
        <f t="shared" ca="1" si="152"/>
        <v>#VALUE!</v>
      </c>
      <c r="BG257" s="113" t="e">
        <f t="shared" ca="1" si="153"/>
        <v>#VALUE!</v>
      </c>
      <c r="BH257" s="112">
        <f t="shared" ca="1" si="154"/>
        <v>2000</v>
      </c>
      <c r="BI257" s="112">
        <f t="shared" ca="1" si="155"/>
        <v>-150</v>
      </c>
      <c r="BJ257" s="157"/>
      <c r="BK257" s="157"/>
      <c r="BL257" s="158" t="str">
        <f>scriv!AM219</f>
        <v/>
      </c>
      <c r="BM257" s="157"/>
      <c r="BN257" s="157" t="str">
        <f t="shared" si="156"/>
        <v>node</v>
      </c>
      <c r="BO257" s="157"/>
      <c r="BP257" s="159">
        <f t="shared" ca="1" si="157"/>
        <v>0</v>
      </c>
      <c r="BQ257" s="159">
        <f t="shared" ca="1" si="158"/>
        <v>0</v>
      </c>
      <c r="BR257" s="159">
        <f t="shared" si="159"/>
        <v>1</v>
      </c>
      <c r="BS257" s="159" t="str">
        <f t="shared" si="160"/>
        <v>symbol</v>
      </c>
      <c r="BT257" s="157" t="str">
        <f ca="1">IF(scriv!V219&lt;&gt;"",scriv!V219,
IF(E257="",IFERROR(VLOOKUP(BL257,$AH$40:$BT$638,39,FALSE),$BT$36),
$BT$37))</f>
        <v>NodeSquare</v>
      </c>
      <c r="BU257" s="166">
        <f t="shared" ca="1" si="161"/>
        <v>2000</v>
      </c>
      <c r="BV257" s="166">
        <f t="shared" ca="1" si="162"/>
        <v>-150</v>
      </c>
      <c r="BW257" s="166">
        <f t="shared" ca="1" si="163"/>
        <v>0</v>
      </c>
      <c r="BX257" s="166">
        <f t="shared" ca="1" si="164"/>
        <v>0</v>
      </c>
      <c r="BY257" s="180" t="str">
        <f t="shared" si="165"/>
        <v/>
      </c>
      <c r="BZ257" s="180" t="str">
        <f t="shared" si="166"/>
        <v/>
      </c>
      <c r="CA257" s="81" t="str">
        <f>IF(scriv!E219&lt;&gt;"",scriv!E219,"")</f>
        <v/>
      </c>
      <c r="CB257" s="82">
        <f t="shared" si="135"/>
        <v>0</v>
      </c>
      <c r="CC257" s="82">
        <f t="shared" si="167"/>
        <v>0</v>
      </c>
      <c r="CD257" s="82" t="str">
        <f t="shared" si="168"/>
        <v>-</v>
      </c>
      <c r="CE257" s="82" t="str">
        <f t="shared" si="169"/>
        <v>-</v>
      </c>
      <c r="CF257" s="82" t="str">
        <f t="shared" si="170"/>
        <v>-</v>
      </c>
      <c r="CG257" s="82" t="str">
        <f t="shared" si="171"/>
        <v>-</v>
      </c>
      <c r="CH257" s="82" t="str">
        <f t="shared" si="172"/>
        <v>-</v>
      </c>
      <c r="CI257" s="82" t="str">
        <f t="shared" si="173"/>
        <v>-</v>
      </c>
      <c r="CJ257" s="82" t="str">
        <f t="shared" si="174"/>
        <v>-</v>
      </c>
      <c r="CK257" s="82" t="str">
        <f t="shared" si="175"/>
        <v>-</v>
      </c>
    </row>
    <row r="258" spans="1:89" s="82" customFormat="1" ht="18" customHeight="1">
      <c r="A258" s="81" t="str">
        <f>scriv!AL220</f>
        <v/>
      </c>
      <c r="B258" s="81" t="str">
        <f>IF(scriv!D220&lt;&gt;"",scriv!D220,"")</f>
        <v/>
      </c>
      <c r="C258" s="81" t="str">
        <f>IF( scriv!AP220&lt;&gt;"", IF(D258&lt;&gt;"","connection ","")&amp;scriv!AP220,IF(D258&lt;&gt;"","connection",""))</f>
        <v/>
      </c>
      <c r="D258" s="82" t="str">
        <f>scriv!AN220</f>
        <v/>
      </c>
      <c r="E258" s="82" t="str">
        <f>scriv!AO220</f>
        <v/>
      </c>
      <c r="F258" s="156">
        <f>ROW()</f>
        <v>258</v>
      </c>
      <c r="G258" s="288">
        <f>scriv!AC220</f>
        <v>0</v>
      </c>
      <c r="H258" s="288">
        <f>scriv!AD220</f>
        <v>0</v>
      </c>
      <c r="I258" s="81" t="str">
        <f>IF(scriv!AE220&lt;&gt;"",scriv!AE220,J258)</f>
        <v/>
      </c>
      <c r="J258" s="81" t="str">
        <f>IF(scriv!AF220&lt;&gt;"",scriv!AF220,"")</f>
        <v/>
      </c>
      <c r="K258" s="82" t="str">
        <f>IF(scriv!Y220&lt;&gt;"",scriv!Y220,$K$36)</f>
        <v>none</v>
      </c>
      <c r="L258" s="82">
        <f>IF(scriv!Z220&lt;&gt;"",scriv!Z220,$L$36)</f>
        <v>0</v>
      </c>
      <c r="M258" s="82" t="str">
        <f>IF(scriv!AA220&lt;&gt;"",scriv!AA220,$M$36)</f>
        <v>OpenClose</v>
      </c>
      <c r="N258" s="82">
        <f>IF(scriv!AB220&lt;&gt;"",scriv!AB220,$N$36)</f>
        <v>0</v>
      </c>
      <c r="O258" s="119" t="str">
        <f t="shared" si="134"/>
        <v/>
      </c>
      <c r="P258" s="81" t="str">
        <f>IF(scriv!I220&lt;&gt;"",scriv!I220,"")</f>
        <v/>
      </c>
      <c r="Q258" s="81" t="str">
        <f>IF(scriv!J220&lt;&gt;"",scriv!J220,"")</f>
        <v/>
      </c>
      <c r="R258" s="81">
        <f>IF(scriv!K220&lt;&gt;"",scriv!K220,
IF(I258&lt;&gt;"",1,$R$36))</f>
        <v>1</v>
      </c>
      <c r="S258" s="81" t="str">
        <f>IF(scriv!L220&lt;&gt;"",scriv!L220,
IF(scriv!AF220&lt;&gt;"",$S$36,"none"))</f>
        <v>none</v>
      </c>
      <c r="T258" s="81" t="str">
        <f>IF(scriv!Q220&lt;&gt;"",scriv!Q220,"")</f>
        <v/>
      </c>
      <c r="U258" s="81" t="str">
        <f>IF(scriv!R220&lt;&gt;"",scriv!R220,"")</f>
        <v/>
      </c>
      <c r="V258" s="81" t="str">
        <f>IF(scriv!S220&lt;&gt;"",scriv!S220,"")</f>
        <v/>
      </c>
      <c r="W258" s="81" t="str">
        <f>IF(scriv!T220&lt;&gt;"",scriv!T220,"")</f>
        <v/>
      </c>
      <c r="X258" s="81" t="str">
        <f>IF($E258="",
( IF(scriv!AH220&lt;&gt;"", LEFT( scriv!AH220, FIND(",",scriv!AH220)-1) &amp; "=" &amp; $AH258 &amp; RIGHT( scriv!AH220, LEN(scriv!AH220) + 1 - FIND(",",scriv!AH220)),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IF(scriv!AI220&lt;&gt;"", LEFT( scriv!AI220, FIND(",",scriv!AI220)-1) &amp; "=" &amp; $AH258 &amp; RIGHT( scriv!AI220, LEN(scriv!AI220) + 1 - FIND(",",scriv!AI220)),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IF(scriv!AJ220&lt;&gt;"", LEFT( scriv!AJ220, FIND(",",scriv!AJ220)-1) &amp; "=" &amp; $AH258 &amp; RIGHT( scriv!AJ220, LEN(scriv!AJ220) + 1 - FIND(",",scriv!AJ220)),
  IF($Z$36&lt;&gt;"",LEFT( Z$36, FIND(",",Z$36)-1) &amp; "=" &amp; $AH258 &amp; RIGHT( Z$36, LEN(Z$36) + 1 - FIND(",",Z$36)),""))),
IF(scriv!O220&lt;&gt;"", LEFT( scriv!O220, FIND(",",scriv!O220)-1) &amp; "=" &amp; $AH258 &amp; RIGHT( scriv!O220, LEN(scriv!O220) + 1 - FIND(",",scriv!O220)),
LEFT( Z$37, FIND(",",Z$37)-1) &amp; "=" &amp; $AH258 &amp; RIGHT( Z$37, LEN(Z$37) + 1 - FIND(",",Z$37))))</f>
        <v>drawOpen=,1.2</v>
      </c>
      <c r="AA258" s="81" t="str">
        <f>IF($E258="",
( IF(scriv!AK220&lt;&gt;"", LEFT( scriv!AK220, FIND(",",scriv!AK220)-1) &amp; "=" &amp; $AH258 &amp; RIGHT( scriv!AK220, LEN(scriv!AK220) + 1 - FIND(",",scriv!AK220)),
  IF($AA$36&lt;&gt;"",LEFT( AA$36, FIND(",",AA$36)-1) &amp; "=" &amp; $AH258 &amp; RIGHT( AA$36, LEN(AA$36) + 1 - FIND(",",AA$36)),""))),
IF(scriv!P220&lt;&gt;"", LEFT( scriv!P220, FIND(",",scriv!P220)-1) &amp; "=" &amp; $AH258 &amp; RIGHT( scriv!P220, LEN(scriv!P220) + 1 - FIND(",",scriv!P220)),
LEFT( AA$37, FIND(",",AA$37)-1) &amp; "=" &amp; $AH258 &amp; RIGHT( AA$37, LEN(AA$37) + 1 - FIND(",",AA$37))))</f>
        <v>drawClose=,1.2</v>
      </c>
      <c r="AB258" s="167" t="str">
        <f t="shared" si="133"/>
        <v>noTitle</v>
      </c>
      <c r="AC258" s="167"/>
      <c r="AD258" s="45"/>
      <c r="AE258" s="168"/>
      <c r="AF258" s="169">
        <f>IF(D258="",scriv!B220,"")</f>
        <v>0</v>
      </c>
      <c r="AG258" s="170" t="str">
        <f t="shared" si="136"/>
        <v/>
      </c>
      <c r="AH258" s="169" t="str">
        <f t="shared" si="137"/>
        <v/>
      </c>
      <c r="AI258" s="169" t="str">
        <f t="shared" si="138"/>
        <v/>
      </c>
      <c r="AJ258" s="86">
        <f>ROUNDDOWN( (LEN(scriv!B220)+1) / 2, 0 )</f>
        <v>0</v>
      </c>
      <c r="AK258" s="82">
        <f t="shared" si="139"/>
        <v>0</v>
      </c>
      <c r="AL258" s="82" t="str">
        <f t="shared" si="140"/>
        <v>-</v>
      </c>
      <c r="AM258" s="82" t="str">
        <f t="shared" si="141"/>
        <v>-</v>
      </c>
      <c r="AN258" s="82" t="str">
        <f t="shared" si="142"/>
        <v>-</v>
      </c>
      <c r="AO258" s="82" t="str">
        <f t="shared" si="143"/>
        <v>-</v>
      </c>
      <c r="AP258" s="82" t="str">
        <f t="shared" si="144"/>
        <v>-</v>
      </c>
      <c r="AQ258" s="82" t="str">
        <f t="shared" si="145"/>
        <v>-</v>
      </c>
      <c r="AR258" s="82" t="str">
        <f t="shared" si="146"/>
        <v>-</v>
      </c>
      <c r="AT258" s="82">
        <f t="shared" si="147"/>
        <v>2</v>
      </c>
      <c r="AU258" s="82" t="str">
        <f ca="1">IF(    MAX(OFFSET(AL258,0,0,MATCH("-",AL258:AL$638,0))) = 0,"",
IFERROR(MAX(OFFSET(AL258,0,0,MATCH("-",AL258:AL$638,0))),""))</f>
        <v/>
      </c>
      <c r="AV258" s="82" t="str">
        <f ca="1">IF(    MAX(OFFSET(AM258,0,0,MATCH("-",AM258:AM$638,0))) = 0,"",
IFERROR(MAX(OFFSET(AM258,0,0,MATCH("-",AM258:AM$638,0))),""))</f>
        <v/>
      </c>
      <c r="AW258" s="82" t="str">
        <f ca="1">IF(    MAX(OFFSET(AN258,0,0,MATCH("-",AN258:AN$638,0))) = 0,"",
IFERROR(MAX(OFFSET(AN258,0,0,MATCH("-",AN258:AN$638,0))),""))</f>
        <v/>
      </c>
      <c r="AX258" s="82" t="str">
        <f ca="1">IF(    MAX(OFFSET(AO258,0,0,MATCH("-",AO258:AO$638,0))) = 0,"",
IFERROR(MAX(OFFSET(AO258,0,0,MATCH("-",AO258:AO$638,0))),""))</f>
        <v/>
      </c>
      <c r="AY258" s="82" t="str">
        <f ca="1">IF(    MAX(OFFSET(AP258,0,0,MATCH("-",AP258:AP$638,0))) = 0,"",
IFERROR(MAX(OFFSET(AP258,0,0,MATCH("-",AP258:AP$638,0))),""))</f>
        <v/>
      </c>
      <c r="AZ258" s="82" t="str">
        <f ca="1">IF(    MAX(OFFSET(AQ258,0,0,MATCH("-",AQ258:AQ$638,0))) = 0,"",
IFERROR(MAX(OFFSET(AQ258,0,0,MATCH("-",AQ258:AQ$638,0))),""))</f>
        <v/>
      </c>
      <c r="BA258" s="82" t="str">
        <f ca="1">IF(    MAX(OFFSET(AR258,0,0,MATCH("-",AR258:AR$638,0))) = 0,"",
IFERROR(MAX(OFFSET(AR258,0,0,MATCH("-",AR258:AR$638,0))),""))</f>
        <v/>
      </c>
      <c r="BB258" s="112">
        <f t="shared" ca="1" si="148"/>
        <v>-270</v>
      </c>
      <c r="BC258" s="111" t="str">
        <f t="shared" ca="1" si="149"/>
        <v>Radius</v>
      </c>
      <c r="BD258" s="112">
        <f t="shared" ca="1" si="150"/>
        <v>0</v>
      </c>
      <c r="BE258" s="111">
        <f t="shared" ca="1" si="151"/>
        <v>-150</v>
      </c>
      <c r="BF258" s="113" t="e">
        <f t="shared" ca="1" si="152"/>
        <v>#VALUE!</v>
      </c>
      <c r="BG258" s="113" t="e">
        <f t="shared" ca="1" si="153"/>
        <v>#VALUE!</v>
      </c>
      <c r="BH258" s="112">
        <f t="shared" ca="1" si="154"/>
        <v>2000</v>
      </c>
      <c r="BI258" s="112">
        <f t="shared" ca="1" si="155"/>
        <v>-150</v>
      </c>
      <c r="BJ258" s="157"/>
      <c r="BK258" s="157"/>
      <c r="BL258" s="158" t="str">
        <f>scriv!AM220</f>
        <v/>
      </c>
      <c r="BM258" s="157"/>
      <c r="BN258" s="157" t="str">
        <f t="shared" si="156"/>
        <v>node</v>
      </c>
      <c r="BO258" s="157"/>
      <c r="BP258" s="159">
        <f t="shared" ca="1" si="157"/>
        <v>0</v>
      </c>
      <c r="BQ258" s="159">
        <f t="shared" ca="1" si="158"/>
        <v>0</v>
      </c>
      <c r="BR258" s="159">
        <f t="shared" si="159"/>
        <v>1</v>
      </c>
      <c r="BS258" s="159" t="str">
        <f t="shared" si="160"/>
        <v>symbol</v>
      </c>
      <c r="BT258" s="157" t="str">
        <f ca="1">IF(scriv!V220&lt;&gt;"",scriv!V220,
IF(E258="",IFERROR(VLOOKUP(BL258,$AH$40:$BT$638,39,FALSE),$BT$36),
$BT$37))</f>
        <v>NodeSquare</v>
      </c>
      <c r="BU258" s="166">
        <f t="shared" ca="1" si="161"/>
        <v>2000</v>
      </c>
      <c r="BV258" s="166">
        <f t="shared" ca="1" si="162"/>
        <v>-150</v>
      </c>
      <c r="BW258" s="166">
        <f t="shared" ca="1" si="163"/>
        <v>0</v>
      </c>
      <c r="BX258" s="166">
        <f t="shared" ca="1" si="164"/>
        <v>0</v>
      </c>
      <c r="BY258" s="180" t="str">
        <f t="shared" si="165"/>
        <v/>
      </c>
      <c r="BZ258" s="180" t="str">
        <f t="shared" si="166"/>
        <v/>
      </c>
      <c r="CA258" s="81" t="str">
        <f>IF(scriv!E220&lt;&gt;"",scriv!E220,"")</f>
        <v/>
      </c>
      <c r="CB258" s="82">
        <f t="shared" si="135"/>
        <v>0</v>
      </c>
      <c r="CC258" s="82">
        <f t="shared" si="167"/>
        <v>0</v>
      </c>
      <c r="CD258" s="82" t="str">
        <f t="shared" si="168"/>
        <v>-</v>
      </c>
      <c r="CE258" s="82" t="str">
        <f t="shared" si="169"/>
        <v>-</v>
      </c>
      <c r="CF258" s="82" t="str">
        <f t="shared" si="170"/>
        <v>-</v>
      </c>
      <c r="CG258" s="82" t="str">
        <f t="shared" si="171"/>
        <v>-</v>
      </c>
      <c r="CH258" s="82" t="str">
        <f t="shared" si="172"/>
        <v>-</v>
      </c>
      <c r="CI258" s="82" t="str">
        <f t="shared" si="173"/>
        <v>-</v>
      </c>
      <c r="CJ258" s="82" t="str">
        <f t="shared" si="174"/>
        <v>-</v>
      </c>
      <c r="CK258" s="82" t="str">
        <f t="shared" si="175"/>
        <v>-</v>
      </c>
    </row>
    <row r="259" spans="1:89" s="82" customFormat="1" ht="18" customHeight="1">
      <c r="A259" s="81" t="str">
        <f>scriv!AL221</f>
        <v/>
      </c>
      <c r="B259" s="81" t="str">
        <f>IF(scriv!D221&lt;&gt;"",scriv!D221,"")</f>
        <v/>
      </c>
      <c r="C259" s="81" t="str">
        <f>IF( scriv!AP221&lt;&gt;"", IF(D259&lt;&gt;"","connection ","")&amp;scriv!AP221,IF(D259&lt;&gt;"","connection",""))</f>
        <v/>
      </c>
      <c r="D259" s="82" t="str">
        <f>scriv!AN221</f>
        <v/>
      </c>
      <c r="E259" s="82" t="str">
        <f>scriv!AO221</f>
        <v/>
      </c>
      <c r="F259" s="156">
        <f>ROW()</f>
        <v>259</v>
      </c>
      <c r="G259" s="288">
        <f>scriv!AC221</f>
        <v>0</v>
      </c>
      <c r="H259" s="288">
        <f>scriv!AD221</f>
        <v>0</v>
      </c>
      <c r="I259" s="81" t="str">
        <f>IF(scriv!AE221&lt;&gt;"",scriv!AE221,J259)</f>
        <v/>
      </c>
      <c r="J259" s="81" t="str">
        <f>IF(scriv!AF221&lt;&gt;"",scriv!AF221,"")</f>
        <v/>
      </c>
      <c r="K259" s="82" t="str">
        <f>IF(scriv!Y221&lt;&gt;"",scriv!Y221,$K$36)</f>
        <v>none</v>
      </c>
      <c r="L259" s="82">
        <f>IF(scriv!Z221&lt;&gt;"",scriv!Z221,$L$36)</f>
        <v>0</v>
      </c>
      <c r="M259" s="82" t="str">
        <f>IF(scriv!AA221&lt;&gt;"",scriv!AA221,$M$36)</f>
        <v>OpenClose</v>
      </c>
      <c r="N259" s="82">
        <f>IF(scriv!AB221&lt;&gt;"",scriv!AB221,$N$36)</f>
        <v>0</v>
      </c>
      <c r="O259" s="119" t="str">
        <f t="shared" si="134"/>
        <v/>
      </c>
      <c r="P259" s="81" t="str">
        <f>IF(scriv!I221&lt;&gt;"",scriv!I221,"")</f>
        <v/>
      </c>
      <c r="Q259" s="81" t="str">
        <f>IF(scriv!J221&lt;&gt;"",scriv!J221,"")</f>
        <v/>
      </c>
      <c r="R259" s="81">
        <f>IF(scriv!K221&lt;&gt;"",scriv!K221,
IF(I259&lt;&gt;"",1,$R$36))</f>
        <v>1</v>
      </c>
      <c r="S259" s="81" t="str">
        <f>IF(scriv!L221&lt;&gt;"",scriv!L221,
IF(scriv!AF221&lt;&gt;"",$S$36,"none"))</f>
        <v>none</v>
      </c>
      <c r="T259" s="81" t="str">
        <f>IF(scriv!Q221&lt;&gt;"",scriv!Q221,"")</f>
        <v/>
      </c>
      <c r="U259" s="81" t="str">
        <f>IF(scriv!R221&lt;&gt;"",scriv!R221,"")</f>
        <v/>
      </c>
      <c r="V259" s="81" t="str">
        <f>IF(scriv!S221&lt;&gt;"",scriv!S221,"")</f>
        <v/>
      </c>
      <c r="W259" s="81" t="str">
        <f>IF(scriv!T221&lt;&gt;"",scriv!T221,"")</f>
        <v/>
      </c>
      <c r="X259" s="81" t="str">
        <f>IF($E259="",
( IF(scriv!AH221&lt;&gt;"", LEFT( scriv!AH221, FIND(",",scriv!AH221)-1) &amp; "=" &amp; $AH259 &amp; RIGHT( scriv!AH221, LEN(scriv!AH221) + 1 - FIND(",",scriv!AH221)),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IF(scriv!AI221&lt;&gt;"", LEFT( scriv!AI221, FIND(",",scriv!AI221)-1) &amp; "=" &amp; $AH259 &amp; RIGHT( scriv!AI221, LEN(scriv!AI221) + 1 - FIND(",",scriv!AI221)),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IF(scriv!AJ221&lt;&gt;"", LEFT( scriv!AJ221, FIND(",",scriv!AJ221)-1) &amp; "=" &amp; $AH259 &amp; RIGHT( scriv!AJ221, LEN(scriv!AJ221) + 1 - FIND(",",scriv!AJ221)),
  IF($Z$36&lt;&gt;"",LEFT( Z$36, FIND(",",Z$36)-1) &amp; "=" &amp; $AH259 &amp; RIGHT( Z$36, LEN(Z$36) + 1 - FIND(",",Z$36)),""))),
IF(scriv!O221&lt;&gt;"", LEFT( scriv!O221, FIND(",",scriv!O221)-1) &amp; "=" &amp; $AH259 &amp; RIGHT( scriv!O221, LEN(scriv!O221) + 1 - FIND(",",scriv!O221)),
LEFT( Z$37, FIND(",",Z$37)-1) &amp; "=" &amp; $AH259 &amp; RIGHT( Z$37, LEN(Z$37) + 1 - FIND(",",Z$37))))</f>
        <v>drawOpen=,1.2</v>
      </c>
      <c r="AA259" s="81" t="str">
        <f>IF($E259="",
( IF(scriv!AK221&lt;&gt;"", LEFT( scriv!AK221, FIND(",",scriv!AK221)-1) &amp; "=" &amp; $AH259 &amp; RIGHT( scriv!AK221, LEN(scriv!AK221) + 1 - FIND(",",scriv!AK221)),
  IF($AA$36&lt;&gt;"",LEFT( AA$36, FIND(",",AA$36)-1) &amp; "=" &amp; $AH259 &amp; RIGHT( AA$36, LEN(AA$36) + 1 - FIND(",",AA$36)),""))),
IF(scriv!P221&lt;&gt;"", LEFT( scriv!P221, FIND(",",scriv!P221)-1) &amp; "=" &amp; $AH259 &amp; RIGHT( scriv!P221, LEN(scriv!P221) + 1 - FIND(",",scriv!P221)),
LEFT( AA$37, FIND(",",AA$37)-1) &amp; "=" &amp; $AH259 &amp; RIGHT( AA$37, LEN(AA$37) + 1 - FIND(",",AA$37))))</f>
        <v>drawClose=,1.2</v>
      </c>
      <c r="AB259" s="167" t="str">
        <f t="shared" si="133"/>
        <v>noTitle</v>
      </c>
      <c r="AC259" s="167"/>
      <c r="AD259" s="45"/>
      <c r="AE259" s="168"/>
      <c r="AF259" s="169">
        <f>IF(D259="",scriv!B221,"")</f>
        <v>0</v>
      </c>
      <c r="AG259" s="170" t="str">
        <f t="shared" si="136"/>
        <v/>
      </c>
      <c r="AH259" s="169" t="str">
        <f t="shared" si="137"/>
        <v/>
      </c>
      <c r="AI259" s="169" t="str">
        <f t="shared" si="138"/>
        <v/>
      </c>
      <c r="AJ259" s="86">
        <f>ROUNDDOWN( (LEN(scriv!B221)+1) / 2, 0 )</f>
        <v>0</v>
      </c>
      <c r="AK259" s="82">
        <f t="shared" si="139"/>
        <v>0</v>
      </c>
      <c r="AL259" s="82" t="str">
        <f t="shared" si="140"/>
        <v>-</v>
      </c>
      <c r="AM259" s="82" t="str">
        <f t="shared" si="141"/>
        <v>-</v>
      </c>
      <c r="AN259" s="82" t="str">
        <f t="shared" si="142"/>
        <v>-</v>
      </c>
      <c r="AO259" s="82" t="str">
        <f t="shared" si="143"/>
        <v>-</v>
      </c>
      <c r="AP259" s="82" t="str">
        <f t="shared" si="144"/>
        <v>-</v>
      </c>
      <c r="AQ259" s="82" t="str">
        <f t="shared" si="145"/>
        <v>-</v>
      </c>
      <c r="AR259" s="82" t="str">
        <f t="shared" si="146"/>
        <v>-</v>
      </c>
      <c r="AT259" s="82">
        <f t="shared" si="147"/>
        <v>2</v>
      </c>
      <c r="AU259" s="82" t="str">
        <f ca="1">IF(    MAX(OFFSET(AL259,0,0,MATCH("-",AL259:AL$638,0))) = 0,"",
IFERROR(MAX(OFFSET(AL259,0,0,MATCH("-",AL259:AL$638,0))),""))</f>
        <v/>
      </c>
      <c r="AV259" s="82" t="str">
        <f ca="1">IF(    MAX(OFFSET(AM259,0,0,MATCH("-",AM259:AM$638,0))) = 0,"",
IFERROR(MAX(OFFSET(AM259,0,0,MATCH("-",AM259:AM$638,0))),""))</f>
        <v/>
      </c>
      <c r="AW259" s="82" t="str">
        <f ca="1">IF(    MAX(OFFSET(AN259,0,0,MATCH("-",AN259:AN$638,0))) = 0,"",
IFERROR(MAX(OFFSET(AN259,0,0,MATCH("-",AN259:AN$638,0))),""))</f>
        <v/>
      </c>
      <c r="AX259" s="82" t="str">
        <f ca="1">IF(    MAX(OFFSET(AO259,0,0,MATCH("-",AO259:AO$638,0))) = 0,"",
IFERROR(MAX(OFFSET(AO259,0,0,MATCH("-",AO259:AO$638,0))),""))</f>
        <v/>
      </c>
      <c r="AY259" s="82" t="str">
        <f ca="1">IF(    MAX(OFFSET(AP259,0,0,MATCH("-",AP259:AP$638,0))) = 0,"",
IFERROR(MAX(OFFSET(AP259,0,0,MATCH("-",AP259:AP$638,0))),""))</f>
        <v/>
      </c>
      <c r="AZ259" s="82" t="str">
        <f ca="1">IF(    MAX(OFFSET(AQ259,0,0,MATCH("-",AQ259:AQ$638,0))) = 0,"",
IFERROR(MAX(OFFSET(AQ259,0,0,MATCH("-",AQ259:AQ$638,0))),""))</f>
        <v/>
      </c>
      <c r="BA259" s="82" t="str">
        <f ca="1">IF(    MAX(OFFSET(AR259,0,0,MATCH("-",AR259:AR$638,0))) = 0,"",
IFERROR(MAX(OFFSET(AR259,0,0,MATCH("-",AR259:AR$638,0))),""))</f>
        <v/>
      </c>
      <c r="BB259" s="112">
        <f t="shared" ca="1" si="148"/>
        <v>-270</v>
      </c>
      <c r="BC259" s="111" t="str">
        <f t="shared" ca="1" si="149"/>
        <v>Radius</v>
      </c>
      <c r="BD259" s="112">
        <f t="shared" ca="1" si="150"/>
        <v>0</v>
      </c>
      <c r="BE259" s="111">
        <f t="shared" ca="1" si="151"/>
        <v>-150</v>
      </c>
      <c r="BF259" s="113" t="e">
        <f t="shared" ca="1" si="152"/>
        <v>#VALUE!</v>
      </c>
      <c r="BG259" s="113" t="e">
        <f t="shared" ca="1" si="153"/>
        <v>#VALUE!</v>
      </c>
      <c r="BH259" s="112">
        <f t="shared" ca="1" si="154"/>
        <v>2000</v>
      </c>
      <c r="BI259" s="112">
        <f t="shared" ca="1" si="155"/>
        <v>-150</v>
      </c>
      <c r="BJ259" s="157"/>
      <c r="BK259" s="157"/>
      <c r="BL259" s="158" t="str">
        <f>scriv!AM221</f>
        <v/>
      </c>
      <c r="BM259" s="157"/>
      <c r="BN259" s="157" t="str">
        <f t="shared" si="156"/>
        <v>node</v>
      </c>
      <c r="BO259" s="157"/>
      <c r="BP259" s="159">
        <f t="shared" ca="1" si="157"/>
        <v>0</v>
      </c>
      <c r="BQ259" s="159">
        <f t="shared" ca="1" si="158"/>
        <v>0</v>
      </c>
      <c r="BR259" s="159">
        <f t="shared" si="159"/>
        <v>1</v>
      </c>
      <c r="BS259" s="159" t="str">
        <f t="shared" si="160"/>
        <v>symbol</v>
      </c>
      <c r="BT259" s="157" t="str">
        <f ca="1">IF(scriv!V221&lt;&gt;"",scriv!V221,
IF(E259="",IFERROR(VLOOKUP(BL259,$AH$40:$BT$638,39,FALSE),$BT$36),
$BT$37))</f>
        <v>NodeSquare</v>
      </c>
      <c r="BU259" s="166">
        <f t="shared" ca="1" si="161"/>
        <v>2000</v>
      </c>
      <c r="BV259" s="166">
        <f t="shared" ca="1" si="162"/>
        <v>-150</v>
      </c>
      <c r="BW259" s="166">
        <f t="shared" ca="1" si="163"/>
        <v>0</v>
      </c>
      <c r="BX259" s="166">
        <f t="shared" ca="1" si="164"/>
        <v>0</v>
      </c>
      <c r="BY259" s="180" t="str">
        <f t="shared" si="165"/>
        <v/>
      </c>
      <c r="BZ259" s="180" t="str">
        <f t="shared" si="166"/>
        <v/>
      </c>
      <c r="CA259" s="81" t="str">
        <f>IF(scriv!E221&lt;&gt;"",scriv!E221,"")</f>
        <v/>
      </c>
      <c r="CB259" s="82">
        <f t="shared" si="135"/>
        <v>0</v>
      </c>
      <c r="CC259" s="82">
        <f t="shared" si="167"/>
        <v>0</v>
      </c>
      <c r="CD259" s="82" t="str">
        <f t="shared" si="168"/>
        <v>-</v>
      </c>
      <c r="CE259" s="82" t="str">
        <f t="shared" si="169"/>
        <v>-</v>
      </c>
      <c r="CF259" s="82" t="str">
        <f t="shared" si="170"/>
        <v>-</v>
      </c>
      <c r="CG259" s="82" t="str">
        <f t="shared" si="171"/>
        <v>-</v>
      </c>
      <c r="CH259" s="82" t="str">
        <f t="shared" si="172"/>
        <v>-</v>
      </c>
      <c r="CI259" s="82" t="str">
        <f t="shared" si="173"/>
        <v>-</v>
      </c>
      <c r="CJ259" s="82" t="str">
        <f t="shared" si="174"/>
        <v>-</v>
      </c>
      <c r="CK259" s="82" t="str">
        <f t="shared" si="175"/>
        <v>-</v>
      </c>
    </row>
    <row r="260" spans="1:89" s="82" customFormat="1" ht="18" customHeight="1">
      <c r="A260" s="81" t="str">
        <f>scriv!AL222</f>
        <v/>
      </c>
      <c r="B260" s="81" t="str">
        <f>IF(scriv!D222&lt;&gt;"",scriv!D222,"")</f>
        <v/>
      </c>
      <c r="C260" s="81" t="str">
        <f>IF( scriv!AP222&lt;&gt;"", IF(D260&lt;&gt;"","connection ","")&amp;scriv!AP222,IF(D260&lt;&gt;"","connection",""))</f>
        <v/>
      </c>
      <c r="D260" s="82" t="str">
        <f>scriv!AN222</f>
        <v/>
      </c>
      <c r="E260" s="82" t="str">
        <f>scriv!AO222</f>
        <v/>
      </c>
      <c r="F260" s="156">
        <f>ROW()</f>
        <v>260</v>
      </c>
      <c r="G260" s="288">
        <f>scriv!AC222</f>
        <v>0</v>
      </c>
      <c r="H260" s="288">
        <f>scriv!AD222</f>
        <v>0</v>
      </c>
      <c r="I260" s="81" t="str">
        <f>IF(scriv!AE222&lt;&gt;"",scriv!AE222,J260)</f>
        <v/>
      </c>
      <c r="J260" s="81" t="str">
        <f>IF(scriv!AF222&lt;&gt;"",scriv!AF222,"")</f>
        <v/>
      </c>
      <c r="K260" s="82" t="str">
        <f>IF(scriv!Y222&lt;&gt;"",scriv!Y222,$K$36)</f>
        <v>none</v>
      </c>
      <c r="L260" s="82">
        <f>IF(scriv!Z222&lt;&gt;"",scriv!Z222,$L$36)</f>
        <v>0</v>
      </c>
      <c r="M260" s="82" t="str">
        <f>IF(scriv!AA222&lt;&gt;"",scriv!AA222,$M$36)</f>
        <v>OpenClose</v>
      </c>
      <c r="N260" s="82">
        <f>IF(scriv!AB222&lt;&gt;"",scriv!AB222,$N$36)</f>
        <v>0</v>
      </c>
      <c r="O260" s="119" t="str">
        <f t="shared" si="134"/>
        <v/>
      </c>
      <c r="P260" s="81" t="str">
        <f>IF(scriv!I222&lt;&gt;"",scriv!I222,"")</f>
        <v/>
      </c>
      <c r="Q260" s="81" t="str">
        <f>IF(scriv!J222&lt;&gt;"",scriv!J222,"")</f>
        <v/>
      </c>
      <c r="R260" s="81">
        <f>IF(scriv!K222&lt;&gt;"",scriv!K222,
IF(I260&lt;&gt;"",1,$R$36))</f>
        <v>1</v>
      </c>
      <c r="S260" s="81" t="str">
        <f>IF(scriv!L222&lt;&gt;"",scriv!L222,
IF(scriv!AF222&lt;&gt;"",$S$36,"none"))</f>
        <v>none</v>
      </c>
      <c r="T260" s="81" t="str">
        <f>IF(scriv!Q222&lt;&gt;"",scriv!Q222,"")</f>
        <v/>
      </c>
      <c r="U260" s="81" t="str">
        <f>IF(scriv!R222&lt;&gt;"",scriv!R222,"")</f>
        <v/>
      </c>
      <c r="V260" s="81" t="str">
        <f>IF(scriv!S222&lt;&gt;"",scriv!S222,"")</f>
        <v/>
      </c>
      <c r="W260" s="81" t="str">
        <f>IF(scriv!T222&lt;&gt;"",scriv!T222,"")</f>
        <v/>
      </c>
      <c r="X260" s="81" t="str">
        <f>IF($E260="",
( IF(scriv!AH222&lt;&gt;"", LEFT( scriv!AH222, FIND(",",scriv!AH222)-1) &amp; "=" &amp; $AH260 &amp; RIGHT( scriv!AH222, LEN(scriv!AH222) + 1 - FIND(",",scriv!AH222)),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IF(scriv!AI222&lt;&gt;"", LEFT( scriv!AI222, FIND(",",scriv!AI222)-1) &amp; "=" &amp; $AH260 &amp; RIGHT( scriv!AI222, LEN(scriv!AI222) + 1 - FIND(",",scriv!AI222)),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IF(scriv!AJ222&lt;&gt;"", LEFT( scriv!AJ222, FIND(",",scriv!AJ222)-1) &amp; "=" &amp; $AH260 &amp; RIGHT( scriv!AJ222, LEN(scriv!AJ222) + 1 - FIND(",",scriv!AJ222)),
  IF($Z$36&lt;&gt;"",LEFT( Z$36, FIND(",",Z$36)-1) &amp; "=" &amp; $AH260 &amp; RIGHT( Z$36, LEN(Z$36) + 1 - FIND(",",Z$36)),""))),
IF(scriv!O222&lt;&gt;"", LEFT( scriv!O222, FIND(",",scriv!O222)-1) &amp; "=" &amp; $AH260 &amp; RIGHT( scriv!O222, LEN(scriv!O222) + 1 - FIND(",",scriv!O222)),
LEFT( Z$37, FIND(",",Z$37)-1) &amp; "=" &amp; $AH260 &amp; RIGHT( Z$37, LEN(Z$37) + 1 - FIND(",",Z$37))))</f>
        <v>drawOpen=,1.2</v>
      </c>
      <c r="AA260" s="81" t="str">
        <f>IF($E260="",
( IF(scriv!AK222&lt;&gt;"", LEFT( scriv!AK222, FIND(",",scriv!AK222)-1) &amp; "=" &amp; $AH260 &amp; RIGHT( scriv!AK222, LEN(scriv!AK222) + 1 - FIND(",",scriv!AK222)),
  IF($AA$36&lt;&gt;"",LEFT( AA$36, FIND(",",AA$36)-1) &amp; "=" &amp; $AH260 &amp; RIGHT( AA$36, LEN(AA$36) + 1 - FIND(",",AA$36)),""))),
IF(scriv!P222&lt;&gt;"", LEFT( scriv!P222, FIND(",",scriv!P222)-1) &amp; "=" &amp; $AH260 &amp; RIGHT( scriv!P222, LEN(scriv!P222) + 1 - FIND(",",scriv!P222)),
LEFT( AA$37, FIND(",",AA$37)-1) &amp; "=" &amp; $AH260 &amp; RIGHT( AA$37, LEN(AA$37) + 1 - FIND(",",AA$37))))</f>
        <v>drawClose=,1.2</v>
      </c>
      <c r="AB260" s="167" t="str">
        <f t="shared" si="133"/>
        <v>noTitle</v>
      </c>
      <c r="AC260" s="167"/>
      <c r="AD260" s="45"/>
      <c r="AE260" s="168"/>
      <c r="AF260" s="169">
        <f>IF(D260="",scriv!B222,"")</f>
        <v>0</v>
      </c>
      <c r="AG260" s="170" t="str">
        <f t="shared" si="136"/>
        <v/>
      </c>
      <c r="AH260" s="169" t="str">
        <f t="shared" si="137"/>
        <v/>
      </c>
      <c r="AI260" s="169" t="str">
        <f t="shared" si="138"/>
        <v/>
      </c>
      <c r="AJ260" s="86">
        <f>ROUNDDOWN( (LEN(scriv!B222)+1) / 2, 0 )</f>
        <v>0</v>
      </c>
      <c r="AK260" s="82">
        <f t="shared" si="139"/>
        <v>0</v>
      </c>
      <c r="AL260" s="82" t="str">
        <f t="shared" si="140"/>
        <v>-</v>
      </c>
      <c r="AM260" s="82" t="str">
        <f t="shared" si="141"/>
        <v>-</v>
      </c>
      <c r="AN260" s="82" t="str">
        <f t="shared" si="142"/>
        <v>-</v>
      </c>
      <c r="AO260" s="82" t="str">
        <f t="shared" si="143"/>
        <v>-</v>
      </c>
      <c r="AP260" s="82" t="str">
        <f t="shared" si="144"/>
        <v>-</v>
      </c>
      <c r="AQ260" s="82" t="str">
        <f t="shared" si="145"/>
        <v>-</v>
      </c>
      <c r="AR260" s="82" t="str">
        <f t="shared" si="146"/>
        <v>-</v>
      </c>
      <c r="AT260" s="82">
        <f t="shared" si="147"/>
        <v>2</v>
      </c>
      <c r="AU260" s="82" t="str">
        <f ca="1">IF(    MAX(OFFSET(AL260,0,0,MATCH("-",AL260:AL$638,0))) = 0,"",
IFERROR(MAX(OFFSET(AL260,0,0,MATCH("-",AL260:AL$638,0))),""))</f>
        <v/>
      </c>
      <c r="AV260" s="82" t="str">
        <f ca="1">IF(    MAX(OFFSET(AM260,0,0,MATCH("-",AM260:AM$638,0))) = 0,"",
IFERROR(MAX(OFFSET(AM260,0,0,MATCH("-",AM260:AM$638,0))),""))</f>
        <v/>
      </c>
      <c r="AW260" s="82" t="str">
        <f ca="1">IF(    MAX(OFFSET(AN260,0,0,MATCH("-",AN260:AN$638,0))) = 0,"",
IFERROR(MAX(OFFSET(AN260,0,0,MATCH("-",AN260:AN$638,0))),""))</f>
        <v/>
      </c>
      <c r="AX260" s="82" t="str">
        <f ca="1">IF(    MAX(OFFSET(AO260,0,0,MATCH("-",AO260:AO$638,0))) = 0,"",
IFERROR(MAX(OFFSET(AO260,0,0,MATCH("-",AO260:AO$638,0))),""))</f>
        <v/>
      </c>
      <c r="AY260" s="82" t="str">
        <f ca="1">IF(    MAX(OFFSET(AP260,0,0,MATCH("-",AP260:AP$638,0))) = 0,"",
IFERROR(MAX(OFFSET(AP260,0,0,MATCH("-",AP260:AP$638,0))),""))</f>
        <v/>
      </c>
      <c r="AZ260" s="82" t="str">
        <f ca="1">IF(    MAX(OFFSET(AQ260,0,0,MATCH("-",AQ260:AQ$638,0))) = 0,"",
IFERROR(MAX(OFFSET(AQ260,0,0,MATCH("-",AQ260:AQ$638,0))),""))</f>
        <v/>
      </c>
      <c r="BA260" s="82" t="str">
        <f ca="1">IF(    MAX(OFFSET(AR260,0,0,MATCH("-",AR260:AR$638,0))) = 0,"",
IFERROR(MAX(OFFSET(AR260,0,0,MATCH("-",AR260:AR$638,0))),""))</f>
        <v/>
      </c>
      <c r="BB260" s="112">
        <f t="shared" ca="1" si="148"/>
        <v>-270</v>
      </c>
      <c r="BC260" s="111" t="str">
        <f t="shared" ca="1" si="149"/>
        <v>Radius</v>
      </c>
      <c r="BD260" s="112">
        <f t="shared" ca="1" si="150"/>
        <v>0</v>
      </c>
      <c r="BE260" s="111">
        <f t="shared" ca="1" si="151"/>
        <v>-150</v>
      </c>
      <c r="BF260" s="113" t="e">
        <f t="shared" ca="1" si="152"/>
        <v>#VALUE!</v>
      </c>
      <c r="BG260" s="113" t="e">
        <f t="shared" ca="1" si="153"/>
        <v>#VALUE!</v>
      </c>
      <c r="BH260" s="112">
        <f t="shared" ca="1" si="154"/>
        <v>2000</v>
      </c>
      <c r="BI260" s="112">
        <f t="shared" ca="1" si="155"/>
        <v>-150</v>
      </c>
      <c r="BJ260" s="157"/>
      <c r="BK260" s="157"/>
      <c r="BL260" s="158" t="str">
        <f>scriv!AM222</f>
        <v/>
      </c>
      <c r="BM260" s="157"/>
      <c r="BN260" s="157" t="str">
        <f t="shared" si="156"/>
        <v>node</v>
      </c>
      <c r="BO260" s="157"/>
      <c r="BP260" s="159">
        <f t="shared" ca="1" si="157"/>
        <v>0</v>
      </c>
      <c r="BQ260" s="159">
        <f t="shared" ca="1" si="158"/>
        <v>0</v>
      </c>
      <c r="BR260" s="159">
        <f t="shared" si="159"/>
        <v>1</v>
      </c>
      <c r="BS260" s="159" t="str">
        <f t="shared" si="160"/>
        <v>symbol</v>
      </c>
      <c r="BT260" s="157" t="str">
        <f ca="1">IF(scriv!V222&lt;&gt;"",scriv!V222,
IF(E260="",IFERROR(VLOOKUP(BL260,$AH$40:$BT$638,39,FALSE),$BT$36),
$BT$37))</f>
        <v>NodeSquare</v>
      </c>
      <c r="BU260" s="166">
        <f t="shared" ca="1" si="161"/>
        <v>2000</v>
      </c>
      <c r="BV260" s="166">
        <f t="shared" ca="1" si="162"/>
        <v>-150</v>
      </c>
      <c r="BW260" s="166">
        <f t="shared" ca="1" si="163"/>
        <v>0</v>
      </c>
      <c r="BX260" s="166">
        <f t="shared" ca="1" si="164"/>
        <v>0</v>
      </c>
      <c r="BY260" s="180" t="str">
        <f t="shared" si="165"/>
        <v/>
      </c>
      <c r="BZ260" s="180" t="str">
        <f t="shared" si="166"/>
        <v/>
      </c>
      <c r="CA260" s="81" t="str">
        <f>IF(scriv!E222&lt;&gt;"",scriv!E222,"")</f>
        <v/>
      </c>
      <c r="CB260" s="82">
        <f t="shared" si="135"/>
        <v>0</v>
      </c>
      <c r="CC260" s="82">
        <f t="shared" si="167"/>
        <v>0</v>
      </c>
      <c r="CD260" s="82" t="str">
        <f t="shared" si="168"/>
        <v>-</v>
      </c>
      <c r="CE260" s="82" t="str">
        <f t="shared" si="169"/>
        <v>-</v>
      </c>
      <c r="CF260" s="82" t="str">
        <f t="shared" si="170"/>
        <v>-</v>
      </c>
      <c r="CG260" s="82" t="str">
        <f t="shared" si="171"/>
        <v>-</v>
      </c>
      <c r="CH260" s="82" t="str">
        <f t="shared" si="172"/>
        <v>-</v>
      </c>
      <c r="CI260" s="82" t="str">
        <f t="shared" si="173"/>
        <v>-</v>
      </c>
      <c r="CJ260" s="82" t="str">
        <f t="shared" si="174"/>
        <v>-</v>
      </c>
      <c r="CK260" s="82" t="str">
        <f t="shared" si="175"/>
        <v>-</v>
      </c>
    </row>
    <row r="261" spans="1:89" s="82" customFormat="1" ht="18" customHeight="1">
      <c r="A261" s="81" t="str">
        <f>scriv!AL223</f>
        <v/>
      </c>
      <c r="B261" s="81" t="str">
        <f>IF(scriv!D223&lt;&gt;"",scriv!D223,"")</f>
        <v/>
      </c>
      <c r="C261" s="81" t="str">
        <f>IF( scriv!AP223&lt;&gt;"", IF(D261&lt;&gt;"","connection ","")&amp;scriv!AP223,IF(D261&lt;&gt;"","connection",""))</f>
        <v/>
      </c>
      <c r="D261" s="82" t="str">
        <f>scriv!AN223</f>
        <v/>
      </c>
      <c r="E261" s="82" t="str">
        <f>scriv!AO223</f>
        <v/>
      </c>
      <c r="F261" s="156">
        <f>ROW()</f>
        <v>261</v>
      </c>
      <c r="G261" s="288">
        <f>scriv!AC223</f>
        <v>0</v>
      </c>
      <c r="H261" s="288">
        <f>scriv!AD223</f>
        <v>0</v>
      </c>
      <c r="I261" s="81" t="str">
        <f>IF(scriv!AE223&lt;&gt;"",scriv!AE223,J261)</f>
        <v/>
      </c>
      <c r="J261" s="81" t="str">
        <f>IF(scriv!AF223&lt;&gt;"",scriv!AF223,"")</f>
        <v/>
      </c>
      <c r="K261" s="82" t="str">
        <f>IF(scriv!Y223&lt;&gt;"",scriv!Y223,$K$36)</f>
        <v>none</v>
      </c>
      <c r="L261" s="82">
        <f>IF(scriv!Z223&lt;&gt;"",scriv!Z223,$L$36)</f>
        <v>0</v>
      </c>
      <c r="M261" s="82" t="str">
        <f>IF(scriv!AA223&lt;&gt;"",scriv!AA223,$M$36)</f>
        <v>OpenClose</v>
      </c>
      <c r="N261" s="82">
        <f>IF(scriv!AB223&lt;&gt;"",scriv!AB223,$N$36)</f>
        <v>0</v>
      </c>
      <c r="O261" s="119" t="str">
        <f t="shared" si="134"/>
        <v/>
      </c>
      <c r="P261" s="81" t="str">
        <f>IF(scriv!I223&lt;&gt;"",scriv!I223,"")</f>
        <v/>
      </c>
      <c r="Q261" s="81" t="str">
        <f>IF(scriv!J223&lt;&gt;"",scriv!J223,"")</f>
        <v/>
      </c>
      <c r="R261" s="81">
        <f>IF(scriv!K223&lt;&gt;"",scriv!K223,
IF(I261&lt;&gt;"",1,$R$36))</f>
        <v>1</v>
      </c>
      <c r="S261" s="81" t="str">
        <f>IF(scriv!L223&lt;&gt;"",scriv!L223,
IF(scriv!AF223&lt;&gt;"",$S$36,"none"))</f>
        <v>none</v>
      </c>
      <c r="T261" s="81" t="str">
        <f>IF(scriv!Q223&lt;&gt;"",scriv!Q223,"")</f>
        <v/>
      </c>
      <c r="U261" s="81" t="str">
        <f>IF(scriv!R223&lt;&gt;"",scriv!R223,"")</f>
        <v/>
      </c>
      <c r="V261" s="81" t="str">
        <f>IF(scriv!S223&lt;&gt;"",scriv!S223,"")</f>
        <v/>
      </c>
      <c r="W261" s="81" t="str">
        <f>IF(scriv!T223&lt;&gt;"",scriv!T223,"")</f>
        <v/>
      </c>
      <c r="X261" s="81" t="str">
        <f>IF($E261="",
( IF(scriv!AH223&lt;&gt;"", LEFT( scriv!AH223, FIND(",",scriv!AH223)-1) &amp; "=" &amp; $AH261 &amp; RIGHT( scriv!AH223, LEN(scriv!AH223) + 1 - FIND(",",scriv!AH223)),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IF(scriv!AI223&lt;&gt;"", LEFT( scriv!AI223, FIND(",",scriv!AI223)-1) &amp; "=" &amp; $AH261 &amp; RIGHT( scriv!AI223, LEN(scriv!AI223) + 1 - FIND(",",scriv!AI223)),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IF(scriv!AJ223&lt;&gt;"", LEFT( scriv!AJ223, FIND(",",scriv!AJ223)-1) &amp; "=" &amp; $AH261 &amp; RIGHT( scriv!AJ223, LEN(scriv!AJ223) + 1 - FIND(",",scriv!AJ223)),
  IF($Z$36&lt;&gt;"",LEFT( Z$36, FIND(",",Z$36)-1) &amp; "=" &amp; $AH261 &amp; RIGHT( Z$36, LEN(Z$36) + 1 - FIND(",",Z$36)),""))),
IF(scriv!O223&lt;&gt;"", LEFT( scriv!O223, FIND(",",scriv!O223)-1) &amp; "=" &amp; $AH261 &amp; RIGHT( scriv!O223, LEN(scriv!O223) + 1 - FIND(",",scriv!O223)),
LEFT( Z$37, FIND(",",Z$37)-1) &amp; "=" &amp; $AH261 &amp; RIGHT( Z$37, LEN(Z$37) + 1 - FIND(",",Z$37))))</f>
        <v>drawOpen=,1.2</v>
      </c>
      <c r="AA261" s="81" t="str">
        <f>IF($E261="",
( IF(scriv!AK223&lt;&gt;"", LEFT( scriv!AK223, FIND(",",scriv!AK223)-1) &amp; "=" &amp; $AH261 &amp; RIGHT( scriv!AK223, LEN(scriv!AK223) + 1 - FIND(",",scriv!AK223)),
  IF($AA$36&lt;&gt;"",LEFT( AA$36, FIND(",",AA$36)-1) &amp; "=" &amp; $AH261 &amp; RIGHT( AA$36, LEN(AA$36) + 1 - FIND(",",AA$36)),""))),
IF(scriv!P223&lt;&gt;"", LEFT( scriv!P223, FIND(",",scriv!P223)-1) &amp; "=" &amp; $AH261 &amp; RIGHT( scriv!P223, LEN(scriv!P223) + 1 - FIND(",",scriv!P223)),
LEFT( AA$37, FIND(",",AA$37)-1) &amp; "=" &amp; $AH261 &amp; RIGHT( AA$37, LEN(AA$37) + 1 - FIND(",",AA$37))))</f>
        <v>drawClose=,1.2</v>
      </c>
      <c r="AB261" s="167" t="str">
        <f t="shared" si="133"/>
        <v>noTitle</v>
      </c>
      <c r="AC261" s="167"/>
      <c r="AD261" s="45"/>
      <c r="AE261" s="168"/>
      <c r="AF261" s="169">
        <f>IF(D261="",scriv!B223,"")</f>
        <v>0</v>
      </c>
      <c r="AG261" s="170" t="str">
        <f t="shared" si="136"/>
        <v/>
      </c>
      <c r="AH261" s="169" t="str">
        <f t="shared" si="137"/>
        <v/>
      </c>
      <c r="AI261" s="169" t="str">
        <f t="shared" si="138"/>
        <v/>
      </c>
      <c r="AJ261" s="86">
        <f>ROUNDDOWN( (LEN(scriv!B223)+1) / 2, 0 )</f>
        <v>0</v>
      </c>
      <c r="AK261" s="82">
        <f t="shared" si="139"/>
        <v>0</v>
      </c>
      <c r="AL261" s="82" t="str">
        <f t="shared" si="140"/>
        <v>-</v>
      </c>
      <c r="AM261" s="82" t="str">
        <f t="shared" si="141"/>
        <v>-</v>
      </c>
      <c r="AN261" s="82" t="str">
        <f t="shared" si="142"/>
        <v>-</v>
      </c>
      <c r="AO261" s="82" t="str">
        <f t="shared" si="143"/>
        <v>-</v>
      </c>
      <c r="AP261" s="82" t="str">
        <f t="shared" si="144"/>
        <v>-</v>
      </c>
      <c r="AQ261" s="82" t="str">
        <f t="shared" si="145"/>
        <v>-</v>
      </c>
      <c r="AR261" s="82" t="str">
        <f t="shared" si="146"/>
        <v>-</v>
      </c>
      <c r="AT261" s="82">
        <f t="shared" si="147"/>
        <v>2</v>
      </c>
      <c r="AU261" s="82" t="str">
        <f ca="1">IF(    MAX(OFFSET(AL261,0,0,MATCH("-",AL261:AL$638,0))) = 0,"",
IFERROR(MAX(OFFSET(AL261,0,0,MATCH("-",AL261:AL$638,0))),""))</f>
        <v/>
      </c>
      <c r="AV261" s="82" t="str">
        <f ca="1">IF(    MAX(OFFSET(AM261,0,0,MATCH("-",AM261:AM$638,0))) = 0,"",
IFERROR(MAX(OFFSET(AM261,0,0,MATCH("-",AM261:AM$638,0))),""))</f>
        <v/>
      </c>
      <c r="AW261" s="82" t="str">
        <f ca="1">IF(    MAX(OFFSET(AN261,0,0,MATCH("-",AN261:AN$638,0))) = 0,"",
IFERROR(MAX(OFFSET(AN261,0,0,MATCH("-",AN261:AN$638,0))),""))</f>
        <v/>
      </c>
      <c r="AX261" s="82" t="str">
        <f ca="1">IF(    MAX(OFFSET(AO261,0,0,MATCH("-",AO261:AO$638,0))) = 0,"",
IFERROR(MAX(OFFSET(AO261,0,0,MATCH("-",AO261:AO$638,0))),""))</f>
        <v/>
      </c>
      <c r="AY261" s="82" t="str">
        <f ca="1">IF(    MAX(OFFSET(AP261,0,0,MATCH("-",AP261:AP$638,0))) = 0,"",
IFERROR(MAX(OFFSET(AP261,0,0,MATCH("-",AP261:AP$638,0))),""))</f>
        <v/>
      </c>
      <c r="AZ261" s="82" t="str">
        <f ca="1">IF(    MAX(OFFSET(AQ261,0,0,MATCH("-",AQ261:AQ$638,0))) = 0,"",
IFERROR(MAX(OFFSET(AQ261,0,0,MATCH("-",AQ261:AQ$638,0))),""))</f>
        <v/>
      </c>
      <c r="BA261" s="82" t="str">
        <f ca="1">IF(    MAX(OFFSET(AR261,0,0,MATCH("-",AR261:AR$638,0))) = 0,"",
IFERROR(MAX(OFFSET(AR261,0,0,MATCH("-",AR261:AR$638,0))),""))</f>
        <v/>
      </c>
      <c r="BB261" s="112">
        <f t="shared" ca="1" si="148"/>
        <v>-270</v>
      </c>
      <c r="BC261" s="111" t="str">
        <f t="shared" ca="1" si="149"/>
        <v>Radius</v>
      </c>
      <c r="BD261" s="112">
        <f t="shared" ca="1" si="150"/>
        <v>0</v>
      </c>
      <c r="BE261" s="111">
        <f t="shared" ca="1" si="151"/>
        <v>-150</v>
      </c>
      <c r="BF261" s="113" t="e">
        <f t="shared" ca="1" si="152"/>
        <v>#VALUE!</v>
      </c>
      <c r="BG261" s="113" t="e">
        <f t="shared" ca="1" si="153"/>
        <v>#VALUE!</v>
      </c>
      <c r="BH261" s="112">
        <f t="shared" ca="1" si="154"/>
        <v>2000</v>
      </c>
      <c r="BI261" s="112">
        <f t="shared" ca="1" si="155"/>
        <v>-150</v>
      </c>
      <c r="BJ261" s="157"/>
      <c r="BK261" s="157"/>
      <c r="BL261" s="158" t="str">
        <f>scriv!AM223</f>
        <v/>
      </c>
      <c r="BM261" s="157"/>
      <c r="BN261" s="157" t="str">
        <f t="shared" si="156"/>
        <v>node</v>
      </c>
      <c r="BO261" s="157"/>
      <c r="BP261" s="159">
        <f t="shared" ca="1" si="157"/>
        <v>0</v>
      </c>
      <c r="BQ261" s="159">
        <f t="shared" ca="1" si="158"/>
        <v>0</v>
      </c>
      <c r="BR261" s="159">
        <f t="shared" si="159"/>
        <v>1</v>
      </c>
      <c r="BS261" s="159" t="str">
        <f t="shared" si="160"/>
        <v>symbol</v>
      </c>
      <c r="BT261" s="157" t="str">
        <f ca="1">IF(scriv!V223&lt;&gt;"",scriv!V223,
IF(E261="",IFERROR(VLOOKUP(BL261,$AH$40:$BT$638,39,FALSE),$BT$36),
$BT$37))</f>
        <v>NodeSquare</v>
      </c>
      <c r="BU261" s="166">
        <f t="shared" ca="1" si="161"/>
        <v>2000</v>
      </c>
      <c r="BV261" s="166">
        <f t="shared" ca="1" si="162"/>
        <v>-150</v>
      </c>
      <c r="BW261" s="166">
        <f t="shared" ca="1" si="163"/>
        <v>0</v>
      </c>
      <c r="BX261" s="166">
        <f t="shared" ca="1" si="164"/>
        <v>0</v>
      </c>
      <c r="BY261" s="180" t="str">
        <f t="shared" si="165"/>
        <v/>
      </c>
      <c r="BZ261" s="180" t="str">
        <f t="shared" si="166"/>
        <v/>
      </c>
      <c r="CA261" s="81" t="str">
        <f>IF(scriv!E223&lt;&gt;"",scriv!E223,"")</f>
        <v/>
      </c>
      <c r="CB261" s="82">
        <f t="shared" si="135"/>
        <v>0</v>
      </c>
      <c r="CC261" s="82">
        <f t="shared" si="167"/>
        <v>0</v>
      </c>
      <c r="CD261" s="82" t="str">
        <f t="shared" si="168"/>
        <v>-</v>
      </c>
      <c r="CE261" s="82" t="str">
        <f t="shared" si="169"/>
        <v>-</v>
      </c>
      <c r="CF261" s="82" t="str">
        <f t="shared" si="170"/>
        <v>-</v>
      </c>
      <c r="CG261" s="82" t="str">
        <f t="shared" si="171"/>
        <v>-</v>
      </c>
      <c r="CH261" s="82" t="str">
        <f t="shared" si="172"/>
        <v>-</v>
      </c>
      <c r="CI261" s="82" t="str">
        <f t="shared" si="173"/>
        <v>-</v>
      </c>
      <c r="CJ261" s="82" t="str">
        <f t="shared" si="174"/>
        <v>-</v>
      </c>
      <c r="CK261" s="82" t="str">
        <f t="shared" si="175"/>
        <v>-</v>
      </c>
    </row>
    <row r="262" spans="1:89" s="82" customFormat="1" ht="18" customHeight="1">
      <c r="A262" s="81" t="str">
        <f>scriv!AL224</f>
        <v/>
      </c>
      <c r="B262" s="81" t="str">
        <f>IF(scriv!D224&lt;&gt;"",scriv!D224,"")</f>
        <v/>
      </c>
      <c r="C262" s="81" t="str">
        <f>IF( scriv!AP224&lt;&gt;"", IF(D262&lt;&gt;"","connection ","")&amp;scriv!AP224,IF(D262&lt;&gt;"","connection",""))</f>
        <v/>
      </c>
      <c r="D262" s="82" t="str">
        <f>scriv!AN224</f>
        <v/>
      </c>
      <c r="E262" s="82" t="str">
        <f>scriv!AO224</f>
        <v/>
      </c>
      <c r="F262" s="156">
        <f>ROW()</f>
        <v>262</v>
      </c>
      <c r="G262" s="288">
        <f>scriv!AC224</f>
        <v>0</v>
      </c>
      <c r="H262" s="288">
        <f>scriv!AD224</f>
        <v>0</v>
      </c>
      <c r="I262" s="81" t="str">
        <f>IF(scriv!AE224&lt;&gt;"",scriv!AE224,J262)</f>
        <v/>
      </c>
      <c r="J262" s="81" t="str">
        <f>IF(scriv!AF224&lt;&gt;"",scriv!AF224,"")</f>
        <v/>
      </c>
      <c r="K262" s="82" t="str">
        <f>IF(scriv!Y224&lt;&gt;"",scriv!Y224,$K$36)</f>
        <v>none</v>
      </c>
      <c r="L262" s="82">
        <f>IF(scriv!Z224&lt;&gt;"",scriv!Z224,$L$36)</f>
        <v>0</v>
      </c>
      <c r="M262" s="82" t="str">
        <f>IF(scriv!AA224&lt;&gt;"",scriv!AA224,$M$36)</f>
        <v>OpenClose</v>
      </c>
      <c r="N262" s="82">
        <f>IF(scriv!AB224&lt;&gt;"",scriv!AB224,$N$36)</f>
        <v>0</v>
      </c>
      <c r="O262" s="119" t="str">
        <f t="shared" si="134"/>
        <v/>
      </c>
      <c r="P262" s="81" t="str">
        <f>IF(scriv!I224&lt;&gt;"",scriv!I224,"")</f>
        <v/>
      </c>
      <c r="Q262" s="81" t="str">
        <f>IF(scriv!J224&lt;&gt;"",scriv!J224,"")</f>
        <v/>
      </c>
      <c r="R262" s="81">
        <f>IF(scriv!K224&lt;&gt;"",scriv!K224,
IF(I262&lt;&gt;"",1,$R$36))</f>
        <v>1</v>
      </c>
      <c r="S262" s="81" t="str">
        <f>IF(scriv!L224&lt;&gt;"",scriv!L224,
IF(scriv!AF224&lt;&gt;"",$S$36,"none"))</f>
        <v>none</v>
      </c>
      <c r="T262" s="81" t="str">
        <f>IF(scriv!Q224&lt;&gt;"",scriv!Q224,"")</f>
        <v/>
      </c>
      <c r="U262" s="81" t="str">
        <f>IF(scriv!R224&lt;&gt;"",scriv!R224,"")</f>
        <v/>
      </c>
      <c r="V262" s="81" t="str">
        <f>IF(scriv!S224&lt;&gt;"",scriv!S224,"")</f>
        <v/>
      </c>
      <c r="W262" s="81" t="str">
        <f>IF(scriv!T224&lt;&gt;"",scriv!T224,"")</f>
        <v/>
      </c>
      <c r="X262" s="81" t="str">
        <f>IF($E262="",
( IF(scriv!AH224&lt;&gt;"", LEFT( scriv!AH224, FIND(",",scriv!AH224)-1) &amp; "=" &amp; $AH262 &amp; RIGHT( scriv!AH224, LEN(scriv!AH224) + 1 - FIND(",",scriv!AH224)),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IF(scriv!AI224&lt;&gt;"", LEFT( scriv!AI224, FIND(",",scriv!AI224)-1) &amp; "=" &amp; $AH262 &amp; RIGHT( scriv!AI224, LEN(scriv!AI224) + 1 - FIND(",",scriv!AI224)),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IF(scriv!AJ224&lt;&gt;"", LEFT( scriv!AJ224, FIND(",",scriv!AJ224)-1) &amp; "=" &amp; $AH262 &amp; RIGHT( scriv!AJ224, LEN(scriv!AJ224) + 1 - FIND(",",scriv!AJ224)),
  IF($Z$36&lt;&gt;"",LEFT( Z$36, FIND(",",Z$36)-1) &amp; "=" &amp; $AH262 &amp; RIGHT( Z$36, LEN(Z$36) + 1 - FIND(",",Z$36)),""))),
IF(scriv!O224&lt;&gt;"", LEFT( scriv!O224, FIND(",",scriv!O224)-1) &amp; "=" &amp; $AH262 &amp; RIGHT( scriv!O224, LEN(scriv!O224) + 1 - FIND(",",scriv!O224)),
LEFT( Z$37, FIND(",",Z$37)-1) &amp; "=" &amp; $AH262 &amp; RIGHT( Z$37, LEN(Z$37) + 1 - FIND(",",Z$37))))</f>
        <v>drawOpen=,1.2</v>
      </c>
      <c r="AA262" s="81" t="str">
        <f>IF($E262="",
( IF(scriv!AK224&lt;&gt;"", LEFT( scriv!AK224, FIND(",",scriv!AK224)-1) &amp; "=" &amp; $AH262 &amp; RIGHT( scriv!AK224, LEN(scriv!AK224) + 1 - FIND(",",scriv!AK224)),
  IF($AA$36&lt;&gt;"",LEFT( AA$36, FIND(",",AA$36)-1) &amp; "=" &amp; $AH262 &amp; RIGHT( AA$36, LEN(AA$36) + 1 - FIND(",",AA$36)),""))),
IF(scriv!P224&lt;&gt;"", LEFT( scriv!P224, FIND(",",scriv!P224)-1) &amp; "=" &amp; $AH262 &amp; RIGHT( scriv!P224, LEN(scriv!P224) + 1 - FIND(",",scriv!P224)),
LEFT( AA$37, FIND(",",AA$37)-1) &amp; "=" &amp; $AH262 &amp; RIGHT( AA$37, LEN(AA$37) + 1 - FIND(",",AA$37))))</f>
        <v>drawClose=,1.2</v>
      </c>
      <c r="AB262" s="167" t="str">
        <f t="shared" si="133"/>
        <v>noTitle</v>
      </c>
      <c r="AC262" s="167"/>
      <c r="AD262" s="45"/>
      <c r="AE262" s="168"/>
      <c r="AF262" s="169">
        <f>IF(D262="",scriv!B224,"")</f>
        <v>0</v>
      </c>
      <c r="AG262" s="170" t="str">
        <f t="shared" si="136"/>
        <v/>
      </c>
      <c r="AH262" s="169" t="str">
        <f t="shared" si="137"/>
        <v/>
      </c>
      <c r="AI262" s="169" t="str">
        <f t="shared" si="138"/>
        <v/>
      </c>
      <c r="AJ262" s="86">
        <f>ROUNDDOWN( (LEN(scriv!B224)+1) / 2, 0 )</f>
        <v>0</v>
      </c>
      <c r="AK262" s="82">
        <f t="shared" si="139"/>
        <v>0</v>
      </c>
      <c r="AL262" s="82" t="str">
        <f t="shared" si="140"/>
        <v>-</v>
      </c>
      <c r="AM262" s="82" t="str">
        <f t="shared" si="141"/>
        <v>-</v>
      </c>
      <c r="AN262" s="82" t="str">
        <f t="shared" si="142"/>
        <v>-</v>
      </c>
      <c r="AO262" s="82" t="str">
        <f t="shared" si="143"/>
        <v>-</v>
      </c>
      <c r="AP262" s="82" t="str">
        <f t="shared" si="144"/>
        <v>-</v>
      </c>
      <c r="AQ262" s="82" t="str">
        <f t="shared" si="145"/>
        <v>-</v>
      </c>
      <c r="AR262" s="82" t="str">
        <f t="shared" si="146"/>
        <v>-</v>
      </c>
      <c r="AT262" s="82">
        <f t="shared" si="147"/>
        <v>2</v>
      </c>
      <c r="AU262" s="82" t="str">
        <f ca="1">IF(    MAX(OFFSET(AL262,0,0,MATCH("-",AL262:AL$638,0))) = 0,"",
IFERROR(MAX(OFFSET(AL262,0,0,MATCH("-",AL262:AL$638,0))),""))</f>
        <v/>
      </c>
      <c r="AV262" s="82" t="str">
        <f ca="1">IF(    MAX(OFFSET(AM262,0,0,MATCH("-",AM262:AM$638,0))) = 0,"",
IFERROR(MAX(OFFSET(AM262,0,0,MATCH("-",AM262:AM$638,0))),""))</f>
        <v/>
      </c>
      <c r="AW262" s="82" t="str">
        <f ca="1">IF(    MAX(OFFSET(AN262,0,0,MATCH("-",AN262:AN$638,0))) = 0,"",
IFERROR(MAX(OFFSET(AN262,0,0,MATCH("-",AN262:AN$638,0))),""))</f>
        <v/>
      </c>
      <c r="AX262" s="82" t="str">
        <f ca="1">IF(    MAX(OFFSET(AO262,0,0,MATCH("-",AO262:AO$638,0))) = 0,"",
IFERROR(MAX(OFFSET(AO262,0,0,MATCH("-",AO262:AO$638,0))),""))</f>
        <v/>
      </c>
      <c r="AY262" s="82" t="str">
        <f ca="1">IF(    MAX(OFFSET(AP262,0,0,MATCH("-",AP262:AP$638,0))) = 0,"",
IFERROR(MAX(OFFSET(AP262,0,0,MATCH("-",AP262:AP$638,0))),""))</f>
        <v/>
      </c>
      <c r="AZ262" s="82" t="str">
        <f ca="1">IF(    MAX(OFFSET(AQ262,0,0,MATCH("-",AQ262:AQ$638,0))) = 0,"",
IFERROR(MAX(OFFSET(AQ262,0,0,MATCH("-",AQ262:AQ$638,0))),""))</f>
        <v/>
      </c>
      <c r="BA262" s="82" t="str">
        <f ca="1">IF(    MAX(OFFSET(AR262,0,0,MATCH("-",AR262:AR$638,0))) = 0,"",
IFERROR(MAX(OFFSET(AR262,0,0,MATCH("-",AR262:AR$638,0))),""))</f>
        <v/>
      </c>
      <c r="BB262" s="112">
        <f t="shared" ca="1" si="148"/>
        <v>-270</v>
      </c>
      <c r="BC262" s="111" t="str">
        <f t="shared" ca="1" si="149"/>
        <v>Radius</v>
      </c>
      <c r="BD262" s="112">
        <f t="shared" ca="1" si="150"/>
        <v>0</v>
      </c>
      <c r="BE262" s="111">
        <f t="shared" ca="1" si="151"/>
        <v>-150</v>
      </c>
      <c r="BF262" s="113" t="e">
        <f t="shared" ca="1" si="152"/>
        <v>#VALUE!</v>
      </c>
      <c r="BG262" s="113" t="e">
        <f t="shared" ca="1" si="153"/>
        <v>#VALUE!</v>
      </c>
      <c r="BH262" s="112">
        <f t="shared" ca="1" si="154"/>
        <v>2000</v>
      </c>
      <c r="BI262" s="112">
        <f t="shared" ca="1" si="155"/>
        <v>-150</v>
      </c>
      <c r="BJ262" s="157"/>
      <c r="BK262" s="157"/>
      <c r="BL262" s="158" t="str">
        <f>scriv!AM224</f>
        <v/>
      </c>
      <c r="BM262" s="157"/>
      <c r="BN262" s="157" t="str">
        <f t="shared" si="156"/>
        <v>node</v>
      </c>
      <c r="BO262" s="157"/>
      <c r="BP262" s="159">
        <f t="shared" ca="1" si="157"/>
        <v>0</v>
      </c>
      <c r="BQ262" s="159">
        <f t="shared" ca="1" si="158"/>
        <v>0</v>
      </c>
      <c r="BR262" s="159">
        <f t="shared" si="159"/>
        <v>1</v>
      </c>
      <c r="BS262" s="159" t="str">
        <f t="shared" si="160"/>
        <v>symbol</v>
      </c>
      <c r="BT262" s="157" t="str">
        <f ca="1">IF(scriv!V224&lt;&gt;"",scriv!V224,
IF(E262="",IFERROR(VLOOKUP(BL262,$AH$40:$BT$638,39,FALSE),$BT$36),
$BT$37))</f>
        <v>NodeSquare</v>
      </c>
      <c r="BU262" s="166">
        <f t="shared" ca="1" si="161"/>
        <v>2000</v>
      </c>
      <c r="BV262" s="166">
        <f t="shared" ca="1" si="162"/>
        <v>-150</v>
      </c>
      <c r="BW262" s="166">
        <f t="shared" ca="1" si="163"/>
        <v>0</v>
      </c>
      <c r="BX262" s="166">
        <f t="shared" ca="1" si="164"/>
        <v>0</v>
      </c>
      <c r="BY262" s="180" t="str">
        <f t="shared" si="165"/>
        <v/>
      </c>
      <c r="BZ262" s="180" t="str">
        <f t="shared" si="166"/>
        <v/>
      </c>
      <c r="CA262" s="81" t="str">
        <f>IF(scriv!E224&lt;&gt;"",scriv!E224,"")</f>
        <v/>
      </c>
      <c r="CB262" s="82">
        <f t="shared" si="135"/>
        <v>0</v>
      </c>
      <c r="CC262" s="82">
        <f t="shared" si="167"/>
        <v>0</v>
      </c>
      <c r="CD262" s="82" t="str">
        <f t="shared" si="168"/>
        <v>-</v>
      </c>
      <c r="CE262" s="82" t="str">
        <f t="shared" si="169"/>
        <v>-</v>
      </c>
      <c r="CF262" s="82" t="str">
        <f t="shared" si="170"/>
        <v>-</v>
      </c>
      <c r="CG262" s="82" t="str">
        <f t="shared" si="171"/>
        <v>-</v>
      </c>
      <c r="CH262" s="82" t="str">
        <f t="shared" si="172"/>
        <v>-</v>
      </c>
      <c r="CI262" s="82" t="str">
        <f t="shared" si="173"/>
        <v>-</v>
      </c>
      <c r="CJ262" s="82" t="str">
        <f t="shared" si="174"/>
        <v>-</v>
      </c>
      <c r="CK262" s="82" t="str">
        <f t="shared" si="175"/>
        <v>-</v>
      </c>
    </row>
    <row r="263" spans="1:89" s="82" customFormat="1" ht="18" customHeight="1">
      <c r="A263" s="81" t="str">
        <f>scriv!AL225</f>
        <v/>
      </c>
      <c r="B263" s="81" t="str">
        <f>IF(scriv!D225&lt;&gt;"",scriv!D225,"")</f>
        <v/>
      </c>
      <c r="C263" s="81" t="str">
        <f>IF( scriv!AP225&lt;&gt;"", IF(D263&lt;&gt;"","connection ","")&amp;scriv!AP225,IF(D263&lt;&gt;"","connection",""))</f>
        <v/>
      </c>
      <c r="D263" s="82" t="str">
        <f>scriv!AN225</f>
        <v/>
      </c>
      <c r="E263" s="82" t="str">
        <f>scriv!AO225</f>
        <v/>
      </c>
      <c r="F263" s="156">
        <f>ROW()</f>
        <v>263</v>
      </c>
      <c r="G263" s="288">
        <f>scriv!AC225</f>
        <v>0</v>
      </c>
      <c r="H263" s="288">
        <f>scriv!AD225</f>
        <v>0</v>
      </c>
      <c r="I263" s="81" t="str">
        <f>IF(scriv!AE225&lt;&gt;"",scriv!AE225,J263)</f>
        <v/>
      </c>
      <c r="J263" s="81" t="str">
        <f>IF(scriv!AF225&lt;&gt;"",scriv!AF225,"")</f>
        <v/>
      </c>
      <c r="K263" s="82" t="str">
        <f>IF(scriv!Y225&lt;&gt;"",scriv!Y225,$K$36)</f>
        <v>none</v>
      </c>
      <c r="L263" s="82">
        <f>IF(scriv!Z225&lt;&gt;"",scriv!Z225,$L$36)</f>
        <v>0</v>
      </c>
      <c r="M263" s="82" t="str">
        <f>IF(scriv!AA225&lt;&gt;"",scriv!AA225,$M$36)</f>
        <v>OpenClose</v>
      </c>
      <c r="N263" s="82">
        <f>IF(scriv!AB225&lt;&gt;"",scriv!AB225,$N$36)</f>
        <v>0</v>
      </c>
      <c r="O263" s="119" t="str">
        <f t="shared" si="134"/>
        <v/>
      </c>
      <c r="P263" s="81" t="str">
        <f>IF(scriv!I225&lt;&gt;"",scriv!I225,"")</f>
        <v/>
      </c>
      <c r="Q263" s="81" t="str">
        <f>IF(scriv!J225&lt;&gt;"",scriv!J225,"")</f>
        <v/>
      </c>
      <c r="R263" s="81">
        <f>IF(scriv!K225&lt;&gt;"",scriv!K225,
IF(I263&lt;&gt;"",1,$R$36))</f>
        <v>1</v>
      </c>
      <c r="S263" s="81" t="str">
        <f>IF(scriv!L225&lt;&gt;"",scriv!L225,
IF(scriv!AF225&lt;&gt;"",$S$36,"none"))</f>
        <v>none</v>
      </c>
      <c r="T263" s="81" t="str">
        <f>IF(scriv!Q225&lt;&gt;"",scriv!Q225,"")</f>
        <v/>
      </c>
      <c r="U263" s="81" t="str">
        <f>IF(scriv!R225&lt;&gt;"",scriv!R225,"")</f>
        <v/>
      </c>
      <c r="V263" s="81" t="str">
        <f>IF(scriv!S225&lt;&gt;"",scriv!S225,"")</f>
        <v/>
      </c>
      <c r="W263" s="81" t="str">
        <f>IF(scriv!T225&lt;&gt;"",scriv!T225,"")</f>
        <v/>
      </c>
      <c r="X263" s="81" t="str">
        <f>IF($E263="",
( IF(scriv!AH225&lt;&gt;"", LEFT( scriv!AH225, FIND(",",scriv!AH225)-1) &amp; "=" &amp; $AH263 &amp; RIGHT( scriv!AH225, LEN(scriv!AH225) + 1 - FIND(",",scriv!AH225)),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IF(scriv!AI225&lt;&gt;"", LEFT( scriv!AI225, FIND(",",scriv!AI225)-1) &amp; "=" &amp; $AH263 &amp; RIGHT( scriv!AI225, LEN(scriv!AI225) + 1 - FIND(",",scriv!AI225)),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IF(scriv!AJ225&lt;&gt;"", LEFT( scriv!AJ225, FIND(",",scriv!AJ225)-1) &amp; "=" &amp; $AH263 &amp; RIGHT( scriv!AJ225, LEN(scriv!AJ225) + 1 - FIND(",",scriv!AJ225)),
  IF($Z$36&lt;&gt;"",LEFT( Z$36, FIND(",",Z$36)-1) &amp; "=" &amp; $AH263 &amp; RIGHT( Z$36, LEN(Z$36) + 1 - FIND(",",Z$36)),""))),
IF(scriv!O225&lt;&gt;"", LEFT( scriv!O225, FIND(",",scriv!O225)-1) &amp; "=" &amp; $AH263 &amp; RIGHT( scriv!O225, LEN(scriv!O225) + 1 - FIND(",",scriv!O225)),
LEFT( Z$37, FIND(",",Z$37)-1) &amp; "=" &amp; $AH263 &amp; RIGHT( Z$37, LEN(Z$37) + 1 - FIND(",",Z$37))))</f>
        <v>drawOpen=,1.2</v>
      </c>
      <c r="AA263" s="81" t="str">
        <f>IF($E263="",
( IF(scriv!AK225&lt;&gt;"", LEFT( scriv!AK225, FIND(",",scriv!AK225)-1) &amp; "=" &amp; $AH263 &amp; RIGHT( scriv!AK225, LEN(scriv!AK225) + 1 - FIND(",",scriv!AK225)),
  IF($AA$36&lt;&gt;"",LEFT( AA$36, FIND(",",AA$36)-1) &amp; "=" &amp; $AH263 &amp; RIGHT( AA$36, LEN(AA$36) + 1 - FIND(",",AA$36)),""))),
IF(scriv!P225&lt;&gt;"", LEFT( scriv!P225, FIND(",",scriv!P225)-1) &amp; "=" &amp; $AH263 &amp; RIGHT( scriv!P225, LEN(scriv!P225) + 1 - FIND(",",scriv!P225)),
LEFT( AA$37, FIND(",",AA$37)-1) &amp; "=" &amp; $AH263 &amp; RIGHT( AA$37, LEN(AA$37) + 1 - FIND(",",AA$37))))</f>
        <v>drawClose=,1.2</v>
      </c>
      <c r="AB263" s="167" t="str">
        <f t="shared" si="133"/>
        <v>noTitle</v>
      </c>
      <c r="AC263" s="167"/>
      <c r="AD263" s="45"/>
      <c r="AE263" s="168"/>
      <c r="AF263" s="169">
        <f>IF(D263="",scriv!B225,"")</f>
        <v>0</v>
      </c>
      <c r="AG263" s="170" t="str">
        <f t="shared" si="136"/>
        <v/>
      </c>
      <c r="AH263" s="169" t="str">
        <f t="shared" si="137"/>
        <v/>
      </c>
      <c r="AI263" s="169" t="str">
        <f t="shared" si="138"/>
        <v/>
      </c>
      <c r="AJ263" s="86">
        <f>ROUNDDOWN( (LEN(scriv!B225)+1) / 2, 0 )</f>
        <v>0</v>
      </c>
      <c r="AK263" s="82">
        <f t="shared" si="139"/>
        <v>0</v>
      </c>
      <c r="AL263" s="82" t="str">
        <f t="shared" si="140"/>
        <v>-</v>
      </c>
      <c r="AM263" s="82" t="str">
        <f t="shared" si="141"/>
        <v>-</v>
      </c>
      <c r="AN263" s="82" t="str">
        <f t="shared" si="142"/>
        <v>-</v>
      </c>
      <c r="AO263" s="82" t="str">
        <f t="shared" si="143"/>
        <v>-</v>
      </c>
      <c r="AP263" s="82" t="str">
        <f t="shared" si="144"/>
        <v>-</v>
      </c>
      <c r="AQ263" s="82" t="str">
        <f t="shared" si="145"/>
        <v>-</v>
      </c>
      <c r="AR263" s="82" t="str">
        <f t="shared" si="146"/>
        <v>-</v>
      </c>
      <c r="AT263" s="82">
        <f t="shared" si="147"/>
        <v>2</v>
      </c>
      <c r="AU263" s="82" t="str">
        <f ca="1">IF(    MAX(OFFSET(AL263,0,0,MATCH("-",AL263:AL$638,0))) = 0,"",
IFERROR(MAX(OFFSET(AL263,0,0,MATCH("-",AL263:AL$638,0))),""))</f>
        <v/>
      </c>
      <c r="AV263" s="82" t="str">
        <f ca="1">IF(    MAX(OFFSET(AM263,0,0,MATCH("-",AM263:AM$638,0))) = 0,"",
IFERROR(MAX(OFFSET(AM263,0,0,MATCH("-",AM263:AM$638,0))),""))</f>
        <v/>
      </c>
      <c r="AW263" s="82" t="str">
        <f ca="1">IF(    MAX(OFFSET(AN263,0,0,MATCH("-",AN263:AN$638,0))) = 0,"",
IFERROR(MAX(OFFSET(AN263,0,0,MATCH("-",AN263:AN$638,0))),""))</f>
        <v/>
      </c>
      <c r="AX263" s="82" t="str">
        <f ca="1">IF(    MAX(OFFSET(AO263,0,0,MATCH("-",AO263:AO$638,0))) = 0,"",
IFERROR(MAX(OFFSET(AO263,0,0,MATCH("-",AO263:AO$638,0))),""))</f>
        <v/>
      </c>
      <c r="AY263" s="82" t="str">
        <f ca="1">IF(    MAX(OFFSET(AP263,0,0,MATCH("-",AP263:AP$638,0))) = 0,"",
IFERROR(MAX(OFFSET(AP263,0,0,MATCH("-",AP263:AP$638,0))),""))</f>
        <v/>
      </c>
      <c r="AZ263" s="82" t="str">
        <f ca="1">IF(    MAX(OFFSET(AQ263,0,0,MATCH("-",AQ263:AQ$638,0))) = 0,"",
IFERROR(MAX(OFFSET(AQ263,0,0,MATCH("-",AQ263:AQ$638,0))),""))</f>
        <v/>
      </c>
      <c r="BA263" s="82" t="str">
        <f ca="1">IF(    MAX(OFFSET(AR263,0,0,MATCH("-",AR263:AR$638,0))) = 0,"",
IFERROR(MAX(OFFSET(AR263,0,0,MATCH("-",AR263:AR$638,0))),""))</f>
        <v/>
      </c>
      <c r="BB263" s="112">
        <f t="shared" ca="1" si="148"/>
        <v>-270</v>
      </c>
      <c r="BC263" s="111" t="str">
        <f t="shared" ca="1" si="149"/>
        <v>Radius</v>
      </c>
      <c r="BD263" s="112">
        <f t="shared" ca="1" si="150"/>
        <v>0</v>
      </c>
      <c r="BE263" s="111">
        <f t="shared" ca="1" si="151"/>
        <v>-150</v>
      </c>
      <c r="BF263" s="113" t="e">
        <f t="shared" ca="1" si="152"/>
        <v>#VALUE!</v>
      </c>
      <c r="BG263" s="113" t="e">
        <f t="shared" ca="1" si="153"/>
        <v>#VALUE!</v>
      </c>
      <c r="BH263" s="112">
        <f t="shared" ca="1" si="154"/>
        <v>2000</v>
      </c>
      <c r="BI263" s="112">
        <f t="shared" ca="1" si="155"/>
        <v>-150</v>
      </c>
      <c r="BJ263" s="157"/>
      <c r="BK263" s="157"/>
      <c r="BL263" s="158" t="str">
        <f>scriv!AM225</f>
        <v/>
      </c>
      <c r="BM263" s="157"/>
      <c r="BN263" s="157" t="str">
        <f t="shared" si="156"/>
        <v>node</v>
      </c>
      <c r="BO263" s="157"/>
      <c r="BP263" s="159">
        <f t="shared" ca="1" si="157"/>
        <v>0</v>
      </c>
      <c r="BQ263" s="159">
        <f t="shared" ca="1" si="158"/>
        <v>0</v>
      </c>
      <c r="BR263" s="159">
        <f t="shared" si="159"/>
        <v>1</v>
      </c>
      <c r="BS263" s="159" t="str">
        <f t="shared" si="160"/>
        <v>symbol</v>
      </c>
      <c r="BT263" s="157" t="str">
        <f ca="1">IF(scriv!V225&lt;&gt;"",scriv!V225,
IF(E263="",IFERROR(VLOOKUP(BL263,$AH$40:$BT$638,39,FALSE),$BT$36),
$BT$37))</f>
        <v>NodeSquare</v>
      </c>
      <c r="BU263" s="166">
        <f t="shared" ca="1" si="161"/>
        <v>2000</v>
      </c>
      <c r="BV263" s="166">
        <f t="shared" ca="1" si="162"/>
        <v>-150</v>
      </c>
      <c r="BW263" s="166">
        <f t="shared" ca="1" si="163"/>
        <v>0</v>
      </c>
      <c r="BX263" s="166">
        <f t="shared" ca="1" si="164"/>
        <v>0</v>
      </c>
      <c r="BY263" s="180" t="str">
        <f t="shared" si="165"/>
        <v/>
      </c>
      <c r="BZ263" s="180" t="str">
        <f t="shared" si="166"/>
        <v/>
      </c>
      <c r="CA263" s="81" t="str">
        <f>IF(scriv!E225&lt;&gt;"",scriv!E225,"")</f>
        <v/>
      </c>
      <c r="CB263" s="82">
        <f t="shared" si="135"/>
        <v>0</v>
      </c>
      <c r="CC263" s="82">
        <f t="shared" si="167"/>
        <v>0</v>
      </c>
      <c r="CD263" s="82" t="str">
        <f t="shared" si="168"/>
        <v>-</v>
      </c>
      <c r="CE263" s="82" t="str">
        <f t="shared" si="169"/>
        <v>-</v>
      </c>
      <c r="CF263" s="82" t="str">
        <f t="shared" si="170"/>
        <v>-</v>
      </c>
      <c r="CG263" s="82" t="str">
        <f t="shared" si="171"/>
        <v>-</v>
      </c>
      <c r="CH263" s="82" t="str">
        <f t="shared" si="172"/>
        <v>-</v>
      </c>
      <c r="CI263" s="82" t="str">
        <f t="shared" si="173"/>
        <v>-</v>
      </c>
      <c r="CJ263" s="82" t="str">
        <f t="shared" si="174"/>
        <v>-</v>
      </c>
      <c r="CK263" s="82" t="str">
        <f t="shared" si="175"/>
        <v>-</v>
      </c>
    </row>
    <row r="264" spans="1:89" s="82" customFormat="1" ht="18" customHeight="1">
      <c r="A264" s="81" t="str">
        <f>scriv!AL226</f>
        <v/>
      </c>
      <c r="B264" s="81" t="str">
        <f>IF(scriv!D226&lt;&gt;"",scriv!D226,"")</f>
        <v/>
      </c>
      <c r="C264" s="81" t="str">
        <f>IF( scriv!AP226&lt;&gt;"", IF(D264&lt;&gt;"","connection ","")&amp;scriv!AP226,IF(D264&lt;&gt;"","connection",""))</f>
        <v/>
      </c>
      <c r="D264" s="82" t="str">
        <f>scriv!AN226</f>
        <v/>
      </c>
      <c r="E264" s="82" t="str">
        <f>scriv!AO226</f>
        <v/>
      </c>
      <c r="F264" s="156">
        <f>ROW()</f>
        <v>264</v>
      </c>
      <c r="G264" s="288">
        <f>scriv!AC226</f>
        <v>0</v>
      </c>
      <c r="H264" s="288">
        <f>scriv!AD226</f>
        <v>0</v>
      </c>
      <c r="I264" s="81" t="str">
        <f>IF(scriv!AE226&lt;&gt;"",scriv!AE226,J264)</f>
        <v/>
      </c>
      <c r="J264" s="81" t="str">
        <f>IF(scriv!AF226&lt;&gt;"",scriv!AF226,"")</f>
        <v/>
      </c>
      <c r="K264" s="82" t="str">
        <f>IF(scriv!Y226&lt;&gt;"",scriv!Y226,$K$36)</f>
        <v>none</v>
      </c>
      <c r="L264" s="82">
        <f>IF(scriv!Z226&lt;&gt;"",scriv!Z226,$L$36)</f>
        <v>0</v>
      </c>
      <c r="M264" s="82" t="str">
        <f>IF(scriv!AA226&lt;&gt;"",scriv!AA226,$M$36)</f>
        <v>OpenClose</v>
      </c>
      <c r="N264" s="82">
        <f>IF(scriv!AB226&lt;&gt;"",scriv!AB226,$N$36)</f>
        <v>0</v>
      </c>
      <c r="O264" s="119" t="str">
        <f t="shared" si="134"/>
        <v/>
      </c>
      <c r="P264" s="81" t="str">
        <f>IF(scriv!I226&lt;&gt;"",scriv!I226,"")</f>
        <v/>
      </c>
      <c r="Q264" s="81" t="str">
        <f>IF(scriv!J226&lt;&gt;"",scriv!J226,"")</f>
        <v/>
      </c>
      <c r="R264" s="81">
        <f>IF(scriv!K226&lt;&gt;"",scriv!K226,
IF(I264&lt;&gt;"",1,$R$36))</f>
        <v>1</v>
      </c>
      <c r="S264" s="81" t="str">
        <f>IF(scriv!L226&lt;&gt;"",scriv!L226,
IF(scriv!AF226&lt;&gt;"",$S$36,"none"))</f>
        <v>none</v>
      </c>
      <c r="T264" s="81" t="str">
        <f>IF(scriv!Q226&lt;&gt;"",scriv!Q226,"")</f>
        <v/>
      </c>
      <c r="U264" s="81" t="str">
        <f>IF(scriv!R226&lt;&gt;"",scriv!R226,"")</f>
        <v/>
      </c>
      <c r="V264" s="81" t="str">
        <f>IF(scriv!S226&lt;&gt;"",scriv!S226,"")</f>
        <v/>
      </c>
      <c r="W264" s="81" t="str">
        <f>IF(scriv!T226&lt;&gt;"",scriv!T226,"")</f>
        <v/>
      </c>
      <c r="X264" s="81" t="str">
        <f>IF($E264="",
( IF(scriv!AH226&lt;&gt;"", LEFT( scriv!AH226, FIND(",",scriv!AH226)-1) &amp; "=" &amp; $AH264 &amp; RIGHT( scriv!AH226, LEN(scriv!AH226) + 1 - FIND(",",scriv!AH226)),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IF(scriv!AI226&lt;&gt;"", LEFT( scriv!AI226, FIND(",",scriv!AI226)-1) &amp; "=" &amp; $AH264 &amp; RIGHT( scriv!AI226, LEN(scriv!AI226) + 1 - FIND(",",scriv!AI226)),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IF(scriv!AJ226&lt;&gt;"", LEFT( scriv!AJ226, FIND(",",scriv!AJ226)-1) &amp; "=" &amp; $AH264 &amp; RIGHT( scriv!AJ226, LEN(scriv!AJ226) + 1 - FIND(",",scriv!AJ226)),
  IF($Z$36&lt;&gt;"",LEFT( Z$36, FIND(",",Z$36)-1) &amp; "=" &amp; $AH264 &amp; RIGHT( Z$36, LEN(Z$36) + 1 - FIND(",",Z$36)),""))),
IF(scriv!O226&lt;&gt;"", LEFT( scriv!O226, FIND(",",scriv!O226)-1) &amp; "=" &amp; $AH264 &amp; RIGHT( scriv!O226, LEN(scriv!O226) + 1 - FIND(",",scriv!O226)),
LEFT( Z$37, FIND(",",Z$37)-1) &amp; "=" &amp; $AH264 &amp; RIGHT( Z$37, LEN(Z$37) + 1 - FIND(",",Z$37))))</f>
        <v>drawOpen=,1.2</v>
      </c>
      <c r="AA264" s="81" t="str">
        <f>IF($E264="",
( IF(scriv!AK226&lt;&gt;"", LEFT( scriv!AK226, FIND(",",scriv!AK226)-1) &amp; "=" &amp; $AH264 &amp; RIGHT( scriv!AK226, LEN(scriv!AK226) + 1 - FIND(",",scriv!AK226)),
  IF($AA$36&lt;&gt;"",LEFT( AA$36, FIND(",",AA$36)-1) &amp; "=" &amp; $AH264 &amp; RIGHT( AA$36, LEN(AA$36) + 1 - FIND(",",AA$36)),""))),
IF(scriv!P226&lt;&gt;"", LEFT( scriv!P226, FIND(",",scriv!P226)-1) &amp; "=" &amp; $AH264 &amp; RIGHT( scriv!P226, LEN(scriv!P226) + 1 - FIND(",",scriv!P226)),
LEFT( AA$37, FIND(",",AA$37)-1) &amp; "=" &amp; $AH264 &amp; RIGHT( AA$37, LEN(AA$37) + 1 - FIND(",",AA$37))))</f>
        <v>drawClose=,1.2</v>
      </c>
      <c r="AB264" s="167" t="str">
        <f t="shared" si="133"/>
        <v>noTitle</v>
      </c>
      <c r="AC264" s="167"/>
      <c r="AD264" s="45"/>
      <c r="AE264" s="168"/>
      <c r="AF264" s="169">
        <f>IF(D264="",scriv!B226,"")</f>
        <v>0</v>
      </c>
      <c r="AG264" s="170" t="str">
        <f t="shared" si="136"/>
        <v/>
      </c>
      <c r="AH264" s="169" t="str">
        <f t="shared" si="137"/>
        <v/>
      </c>
      <c r="AI264" s="169" t="str">
        <f t="shared" si="138"/>
        <v/>
      </c>
      <c r="AJ264" s="86">
        <f>ROUNDDOWN( (LEN(scriv!B226)+1) / 2, 0 )</f>
        <v>0</v>
      </c>
      <c r="AK264" s="82">
        <f t="shared" si="139"/>
        <v>0</v>
      </c>
      <c r="AL264" s="82" t="str">
        <f t="shared" si="140"/>
        <v>-</v>
      </c>
      <c r="AM264" s="82" t="str">
        <f t="shared" si="141"/>
        <v>-</v>
      </c>
      <c r="AN264" s="82" t="str">
        <f t="shared" si="142"/>
        <v>-</v>
      </c>
      <c r="AO264" s="82" t="str">
        <f t="shared" si="143"/>
        <v>-</v>
      </c>
      <c r="AP264" s="82" t="str">
        <f t="shared" si="144"/>
        <v>-</v>
      </c>
      <c r="AQ264" s="82" t="str">
        <f t="shared" si="145"/>
        <v>-</v>
      </c>
      <c r="AR264" s="82" t="str">
        <f t="shared" si="146"/>
        <v>-</v>
      </c>
      <c r="AT264" s="82">
        <f t="shared" si="147"/>
        <v>2</v>
      </c>
      <c r="AU264" s="82" t="str">
        <f ca="1">IF(    MAX(OFFSET(AL264,0,0,MATCH("-",AL264:AL$638,0))) = 0,"",
IFERROR(MAX(OFFSET(AL264,0,0,MATCH("-",AL264:AL$638,0))),""))</f>
        <v/>
      </c>
      <c r="AV264" s="82" t="str">
        <f ca="1">IF(    MAX(OFFSET(AM264,0,0,MATCH("-",AM264:AM$638,0))) = 0,"",
IFERROR(MAX(OFFSET(AM264,0,0,MATCH("-",AM264:AM$638,0))),""))</f>
        <v/>
      </c>
      <c r="AW264" s="82" t="str">
        <f ca="1">IF(    MAX(OFFSET(AN264,0,0,MATCH("-",AN264:AN$638,0))) = 0,"",
IFERROR(MAX(OFFSET(AN264,0,0,MATCH("-",AN264:AN$638,0))),""))</f>
        <v/>
      </c>
      <c r="AX264" s="82" t="str">
        <f ca="1">IF(    MAX(OFFSET(AO264,0,0,MATCH("-",AO264:AO$638,0))) = 0,"",
IFERROR(MAX(OFFSET(AO264,0,0,MATCH("-",AO264:AO$638,0))),""))</f>
        <v/>
      </c>
      <c r="AY264" s="82" t="str">
        <f ca="1">IF(    MAX(OFFSET(AP264,0,0,MATCH("-",AP264:AP$638,0))) = 0,"",
IFERROR(MAX(OFFSET(AP264,0,0,MATCH("-",AP264:AP$638,0))),""))</f>
        <v/>
      </c>
      <c r="AZ264" s="82" t="str">
        <f ca="1">IF(    MAX(OFFSET(AQ264,0,0,MATCH("-",AQ264:AQ$638,0))) = 0,"",
IFERROR(MAX(OFFSET(AQ264,0,0,MATCH("-",AQ264:AQ$638,0))),""))</f>
        <v/>
      </c>
      <c r="BA264" s="82" t="str">
        <f ca="1">IF(    MAX(OFFSET(AR264,0,0,MATCH("-",AR264:AR$638,0))) = 0,"",
IFERROR(MAX(OFFSET(AR264,0,0,MATCH("-",AR264:AR$638,0))),""))</f>
        <v/>
      </c>
      <c r="BB264" s="112">
        <f t="shared" ca="1" si="148"/>
        <v>-270</v>
      </c>
      <c r="BC264" s="111" t="str">
        <f t="shared" ca="1" si="149"/>
        <v>Radius</v>
      </c>
      <c r="BD264" s="112">
        <f t="shared" ca="1" si="150"/>
        <v>0</v>
      </c>
      <c r="BE264" s="111">
        <f t="shared" ca="1" si="151"/>
        <v>-150</v>
      </c>
      <c r="BF264" s="113" t="e">
        <f t="shared" ca="1" si="152"/>
        <v>#VALUE!</v>
      </c>
      <c r="BG264" s="113" t="e">
        <f t="shared" ca="1" si="153"/>
        <v>#VALUE!</v>
      </c>
      <c r="BH264" s="112">
        <f t="shared" ca="1" si="154"/>
        <v>2000</v>
      </c>
      <c r="BI264" s="112">
        <f t="shared" ca="1" si="155"/>
        <v>-150</v>
      </c>
      <c r="BJ264" s="157"/>
      <c r="BK264" s="157"/>
      <c r="BL264" s="158" t="str">
        <f>scriv!AM226</f>
        <v/>
      </c>
      <c r="BM264" s="157"/>
      <c r="BN264" s="157" t="str">
        <f t="shared" si="156"/>
        <v>node</v>
      </c>
      <c r="BO264" s="157"/>
      <c r="BP264" s="159">
        <f t="shared" ca="1" si="157"/>
        <v>0</v>
      </c>
      <c r="BQ264" s="159">
        <f t="shared" ca="1" si="158"/>
        <v>0</v>
      </c>
      <c r="BR264" s="159">
        <f t="shared" si="159"/>
        <v>1</v>
      </c>
      <c r="BS264" s="159" t="str">
        <f t="shared" si="160"/>
        <v>symbol</v>
      </c>
      <c r="BT264" s="157" t="str">
        <f ca="1">IF(scriv!V226&lt;&gt;"",scriv!V226,
IF(E264="",IFERROR(VLOOKUP(BL264,$AH$40:$BT$638,39,FALSE),$BT$36),
$BT$37))</f>
        <v>NodeSquare</v>
      </c>
      <c r="BU264" s="166">
        <f t="shared" ca="1" si="161"/>
        <v>2000</v>
      </c>
      <c r="BV264" s="166">
        <f t="shared" ca="1" si="162"/>
        <v>-150</v>
      </c>
      <c r="BW264" s="166">
        <f t="shared" ca="1" si="163"/>
        <v>0</v>
      </c>
      <c r="BX264" s="166">
        <f t="shared" ca="1" si="164"/>
        <v>0</v>
      </c>
      <c r="BY264" s="180" t="str">
        <f t="shared" si="165"/>
        <v/>
      </c>
      <c r="BZ264" s="180" t="str">
        <f t="shared" si="166"/>
        <v/>
      </c>
      <c r="CA264" s="81" t="str">
        <f>IF(scriv!E226&lt;&gt;"",scriv!E226,"")</f>
        <v/>
      </c>
      <c r="CB264" s="82">
        <f t="shared" si="135"/>
        <v>0</v>
      </c>
      <c r="CC264" s="82">
        <f t="shared" si="167"/>
        <v>0</v>
      </c>
      <c r="CD264" s="82" t="str">
        <f t="shared" si="168"/>
        <v>-</v>
      </c>
      <c r="CE264" s="82" t="str">
        <f t="shared" si="169"/>
        <v>-</v>
      </c>
      <c r="CF264" s="82" t="str">
        <f t="shared" si="170"/>
        <v>-</v>
      </c>
      <c r="CG264" s="82" t="str">
        <f t="shared" si="171"/>
        <v>-</v>
      </c>
      <c r="CH264" s="82" t="str">
        <f t="shared" si="172"/>
        <v>-</v>
      </c>
      <c r="CI264" s="82" t="str">
        <f t="shared" si="173"/>
        <v>-</v>
      </c>
      <c r="CJ264" s="82" t="str">
        <f t="shared" si="174"/>
        <v>-</v>
      </c>
      <c r="CK264" s="82" t="str">
        <f t="shared" si="175"/>
        <v>-</v>
      </c>
    </row>
    <row r="265" spans="1:89" s="82" customFormat="1" ht="18" customHeight="1">
      <c r="A265" s="81" t="str">
        <f>scriv!AL227</f>
        <v/>
      </c>
      <c r="B265" s="81" t="str">
        <f>IF(scriv!D227&lt;&gt;"",scriv!D227,"")</f>
        <v/>
      </c>
      <c r="C265" s="81" t="str">
        <f>IF( scriv!AP227&lt;&gt;"", IF(D265&lt;&gt;"","connection ","")&amp;scriv!AP227,IF(D265&lt;&gt;"","connection",""))</f>
        <v/>
      </c>
      <c r="D265" s="82" t="str">
        <f>scriv!AN227</f>
        <v/>
      </c>
      <c r="E265" s="82" t="str">
        <f>scriv!AO227</f>
        <v/>
      </c>
      <c r="F265" s="156">
        <f>ROW()</f>
        <v>265</v>
      </c>
      <c r="G265" s="288">
        <f>scriv!AC227</f>
        <v>0</v>
      </c>
      <c r="H265" s="288">
        <f>scriv!AD227</f>
        <v>0</v>
      </c>
      <c r="I265" s="81" t="str">
        <f>IF(scriv!AE227&lt;&gt;"",scriv!AE227,J265)</f>
        <v/>
      </c>
      <c r="J265" s="81" t="str">
        <f>IF(scriv!AF227&lt;&gt;"",scriv!AF227,"")</f>
        <v/>
      </c>
      <c r="K265" s="82" t="str">
        <f>IF(scriv!Y227&lt;&gt;"",scriv!Y227,$K$36)</f>
        <v>none</v>
      </c>
      <c r="L265" s="82">
        <f>IF(scriv!Z227&lt;&gt;"",scriv!Z227,$L$36)</f>
        <v>0</v>
      </c>
      <c r="M265" s="82" t="str">
        <f>IF(scriv!AA227&lt;&gt;"",scriv!AA227,$M$36)</f>
        <v>OpenClose</v>
      </c>
      <c r="N265" s="82">
        <f>IF(scriv!AB227&lt;&gt;"",scriv!AB227,$N$36)</f>
        <v>0</v>
      </c>
      <c r="O265" s="119" t="str">
        <f t="shared" si="134"/>
        <v/>
      </c>
      <c r="P265" s="81" t="str">
        <f>IF(scriv!I227&lt;&gt;"",scriv!I227,"")</f>
        <v/>
      </c>
      <c r="Q265" s="81" t="str">
        <f>IF(scriv!J227&lt;&gt;"",scriv!J227,"")</f>
        <v/>
      </c>
      <c r="R265" s="81">
        <f>IF(scriv!K227&lt;&gt;"",scriv!K227,
IF(I265&lt;&gt;"",1,$R$36))</f>
        <v>1</v>
      </c>
      <c r="S265" s="81" t="str">
        <f>IF(scriv!L227&lt;&gt;"",scriv!L227,
IF(scriv!AF227&lt;&gt;"",$S$36,"none"))</f>
        <v>none</v>
      </c>
      <c r="T265" s="81" t="str">
        <f>IF(scriv!Q227&lt;&gt;"",scriv!Q227,"")</f>
        <v/>
      </c>
      <c r="U265" s="81" t="str">
        <f>IF(scriv!R227&lt;&gt;"",scriv!R227,"")</f>
        <v/>
      </c>
      <c r="V265" s="81" t="str">
        <f>IF(scriv!S227&lt;&gt;"",scriv!S227,"")</f>
        <v/>
      </c>
      <c r="W265" s="81" t="str">
        <f>IF(scriv!T227&lt;&gt;"",scriv!T227,"")</f>
        <v/>
      </c>
      <c r="X265" s="81" t="str">
        <f>IF($E265="",
( IF(scriv!AH227&lt;&gt;"", LEFT( scriv!AH227, FIND(",",scriv!AH227)-1) &amp; "=" &amp; $AH265 &amp; RIGHT( scriv!AH227, LEN(scriv!AH227) + 1 - FIND(",",scriv!AH227)),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IF(scriv!AI227&lt;&gt;"", LEFT( scriv!AI227, FIND(",",scriv!AI227)-1) &amp; "=" &amp; $AH265 &amp; RIGHT( scriv!AI227, LEN(scriv!AI227) + 1 - FIND(",",scriv!AI227)),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IF(scriv!AJ227&lt;&gt;"", LEFT( scriv!AJ227, FIND(",",scriv!AJ227)-1) &amp; "=" &amp; $AH265 &amp; RIGHT( scriv!AJ227, LEN(scriv!AJ227) + 1 - FIND(",",scriv!AJ227)),
  IF($Z$36&lt;&gt;"",LEFT( Z$36, FIND(",",Z$36)-1) &amp; "=" &amp; $AH265 &amp; RIGHT( Z$36, LEN(Z$36) + 1 - FIND(",",Z$36)),""))),
IF(scriv!O227&lt;&gt;"", LEFT( scriv!O227, FIND(",",scriv!O227)-1) &amp; "=" &amp; $AH265 &amp; RIGHT( scriv!O227, LEN(scriv!O227) + 1 - FIND(",",scriv!O227)),
LEFT( Z$37, FIND(",",Z$37)-1) &amp; "=" &amp; $AH265 &amp; RIGHT( Z$37, LEN(Z$37) + 1 - FIND(",",Z$37))))</f>
        <v>drawOpen=,1.2</v>
      </c>
      <c r="AA265" s="81" t="str">
        <f>IF($E265="",
( IF(scriv!AK227&lt;&gt;"", LEFT( scriv!AK227, FIND(",",scriv!AK227)-1) &amp; "=" &amp; $AH265 &amp; RIGHT( scriv!AK227, LEN(scriv!AK227) + 1 - FIND(",",scriv!AK227)),
  IF($AA$36&lt;&gt;"",LEFT( AA$36, FIND(",",AA$36)-1) &amp; "=" &amp; $AH265 &amp; RIGHT( AA$36, LEN(AA$36) + 1 - FIND(",",AA$36)),""))),
IF(scriv!P227&lt;&gt;"", LEFT( scriv!P227, FIND(",",scriv!P227)-1) &amp; "=" &amp; $AH265 &amp; RIGHT( scriv!P227, LEN(scriv!P227) + 1 - FIND(",",scriv!P227)),
LEFT( AA$37, FIND(",",AA$37)-1) &amp; "=" &amp; $AH265 &amp; RIGHT( AA$37, LEN(AA$37) + 1 - FIND(",",AA$37))))</f>
        <v>drawClose=,1.2</v>
      </c>
      <c r="AB265" s="167" t="str">
        <f t="shared" si="133"/>
        <v>noTitle</v>
      </c>
      <c r="AC265" s="167"/>
      <c r="AD265" s="45"/>
      <c r="AE265" s="168"/>
      <c r="AF265" s="169">
        <f>IF(D265="",scriv!B227,"")</f>
        <v>0</v>
      </c>
      <c r="AG265" s="170" t="str">
        <f t="shared" si="136"/>
        <v/>
      </c>
      <c r="AH265" s="169" t="str">
        <f t="shared" si="137"/>
        <v/>
      </c>
      <c r="AI265" s="169" t="str">
        <f t="shared" si="138"/>
        <v/>
      </c>
      <c r="AJ265" s="86">
        <f>ROUNDDOWN( (LEN(scriv!B227)+1) / 2, 0 )</f>
        <v>0</v>
      </c>
      <c r="AK265" s="82">
        <f t="shared" si="139"/>
        <v>0</v>
      </c>
      <c r="AL265" s="82" t="str">
        <f t="shared" si="140"/>
        <v>-</v>
      </c>
      <c r="AM265" s="82" t="str">
        <f t="shared" si="141"/>
        <v>-</v>
      </c>
      <c r="AN265" s="82" t="str">
        <f t="shared" si="142"/>
        <v>-</v>
      </c>
      <c r="AO265" s="82" t="str">
        <f t="shared" si="143"/>
        <v>-</v>
      </c>
      <c r="AP265" s="82" t="str">
        <f t="shared" si="144"/>
        <v>-</v>
      </c>
      <c r="AQ265" s="82" t="str">
        <f t="shared" si="145"/>
        <v>-</v>
      </c>
      <c r="AR265" s="82" t="str">
        <f t="shared" si="146"/>
        <v>-</v>
      </c>
      <c r="AT265" s="82">
        <f t="shared" si="147"/>
        <v>2</v>
      </c>
      <c r="AU265" s="82" t="str">
        <f ca="1">IF(    MAX(OFFSET(AL265,0,0,MATCH("-",AL265:AL$638,0))) = 0,"",
IFERROR(MAX(OFFSET(AL265,0,0,MATCH("-",AL265:AL$638,0))),""))</f>
        <v/>
      </c>
      <c r="AV265" s="82" t="str">
        <f ca="1">IF(    MAX(OFFSET(AM265,0,0,MATCH("-",AM265:AM$638,0))) = 0,"",
IFERROR(MAX(OFFSET(AM265,0,0,MATCH("-",AM265:AM$638,0))),""))</f>
        <v/>
      </c>
      <c r="AW265" s="82" t="str">
        <f ca="1">IF(    MAX(OFFSET(AN265,0,0,MATCH("-",AN265:AN$638,0))) = 0,"",
IFERROR(MAX(OFFSET(AN265,0,0,MATCH("-",AN265:AN$638,0))),""))</f>
        <v/>
      </c>
      <c r="AX265" s="82" t="str">
        <f ca="1">IF(    MAX(OFFSET(AO265,0,0,MATCH("-",AO265:AO$638,0))) = 0,"",
IFERROR(MAX(OFFSET(AO265,0,0,MATCH("-",AO265:AO$638,0))),""))</f>
        <v/>
      </c>
      <c r="AY265" s="82" t="str">
        <f ca="1">IF(    MAX(OFFSET(AP265,0,0,MATCH("-",AP265:AP$638,0))) = 0,"",
IFERROR(MAX(OFFSET(AP265,0,0,MATCH("-",AP265:AP$638,0))),""))</f>
        <v/>
      </c>
      <c r="AZ265" s="82" t="str">
        <f ca="1">IF(    MAX(OFFSET(AQ265,0,0,MATCH("-",AQ265:AQ$638,0))) = 0,"",
IFERROR(MAX(OFFSET(AQ265,0,0,MATCH("-",AQ265:AQ$638,0))),""))</f>
        <v/>
      </c>
      <c r="BA265" s="82" t="str">
        <f ca="1">IF(    MAX(OFFSET(AR265,0,0,MATCH("-",AR265:AR$638,0))) = 0,"",
IFERROR(MAX(OFFSET(AR265,0,0,MATCH("-",AR265:AR$638,0))),""))</f>
        <v/>
      </c>
      <c r="BB265" s="112">
        <f t="shared" ca="1" si="148"/>
        <v>-270</v>
      </c>
      <c r="BC265" s="111" t="str">
        <f t="shared" ca="1" si="149"/>
        <v>Radius</v>
      </c>
      <c r="BD265" s="112">
        <f t="shared" ca="1" si="150"/>
        <v>0</v>
      </c>
      <c r="BE265" s="111">
        <f t="shared" ca="1" si="151"/>
        <v>-150</v>
      </c>
      <c r="BF265" s="113" t="e">
        <f t="shared" ca="1" si="152"/>
        <v>#VALUE!</v>
      </c>
      <c r="BG265" s="113" t="e">
        <f t="shared" ca="1" si="153"/>
        <v>#VALUE!</v>
      </c>
      <c r="BH265" s="112">
        <f t="shared" ca="1" si="154"/>
        <v>2000</v>
      </c>
      <c r="BI265" s="112">
        <f t="shared" ca="1" si="155"/>
        <v>-150</v>
      </c>
      <c r="BJ265" s="157"/>
      <c r="BK265" s="157"/>
      <c r="BL265" s="158" t="str">
        <f>scriv!AM227</f>
        <v/>
      </c>
      <c r="BM265" s="157"/>
      <c r="BN265" s="157" t="str">
        <f t="shared" si="156"/>
        <v>node</v>
      </c>
      <c r="BO265" s="157"/>
      <c r="BP265" s="159">
        <f t="shared" ca="1" si="157"/>
        <v>0</v>
      </c>
      <c r="BQ265" s="159">
        <f t="shared" ca="1" si="158"/>
        <v>0</v>
      </c>
      <c r="BR265" s="159">
        <f t="shared" si="159"/>
        <v>1</v>
      </c>
      <c r="BS265" s="159" t="str">
        <f t="shared" si="160"/>
        <v>symbol</v>
      </c>
      <c r="BT265" s="157" t="str">
        <f ca="1">IF(scriv!V227&lt;&gt;"",scriv!V227,
IF(E265="",IFERROR(VLOOKUP(BL265,$AH$40:$BT$638,39,FALSE),$BT$36),
$BT$37))</f>
        <v>NodeSquare</v>
      </c>
      <c r="BU265" s="166">
        <f t="shared" ca="1" si="161"/>
        <v>2000</v>
      </c>
      <c r="BV265" s="166">
        <f t="shared" ca="1" si="162"/>
        <v>-150</v>
      </c>
      <c r="BW265" s="166">
        <f t="shared" ca="1" si="163"/>
        <v>0</v>
      </c>
      <c r="BX265" s="166">
        <f t="shared" ca="1" si="164"/>
        <v>0</v>
      </c>
      <c r="BY265" s="180" t="str">
        <f t="shared" si="165"/>
        <v/>
      </c>
      <c r="BZ265" s="180" t="str">
        <f t="shared" si="166"/>
        <v/>
      </c>
      <c r="CA265" s="81" t="str">
        <f>IF(scriv!E227&lt;&gt;"",scriv!E227,"")</f>
        <v/>
      </c>
      <c r="CB265" s="82">
        <f t="shared" si="135"/>
        <v>0</v>
      </c>
      <c r="CC265" s="82">
        <f t="shared" si="167"/>
        <v>0</v>
      </c>
      <c r="CD265" s="82" t="str">
        <f t="shared" si="168"/>
        <v>-</v>
      </c>
      <c r="CE265" s="82" t="str">
        <f t="shared" si="169"/>
        <v>-</v>
      </c>
      <c r="CF265" s="82" t="str">
        <f t="shared" si="170"/>
        <v>-</v>
      </c>
      <c r="CG265" s="82" t="str">
        <f t="shared" si="171"/>
        <v>-</v>
      </c>
      <c r="CH265" s="82" t="str">
        <f t="shared" si="172"/>
        <v>-</v>
      </c>
      <c r="CI265" s="82" t="str">
        <f t="shared" si="173"/>
        <v>-</v>
      </c>
      <c r="CJ265" s="82" t="str">
        <f t="shared" si="174"/>
        <v>-</v>
      </c>
      <c r="CK265" s="82" t="str">
        <f t="shared" si="175"/>
        <v>-</v>
      </c>
    </row>
    <row r="266" spans="1:89" s="82" customFormat="1" ht="18" customHeight="1">
      <c r="A266" s="81" t="str">
        <f>scriv!AL228</f>
        <v/>
      </c>
      <c r="B266" s="81" t="str">
        <f>IF(scriv!D228&lt;&gt;"",scriv!D228,"")</f>
        <v/>
      </c>
      <c r="C266" s="81" t="str">
        <f>IF( scriv!AP228&lt;&gt;"", IF(D266&lt;&gt;"","connection ","")&amp;scriv!AP228,IF(D266&lt;&gt;"","connection",""))</f>
        <v/>
      </c>
      <c r="D266" s="82" t="str">
        <f>scriv!AN228</f>
        <v/>
      </c>
      <c r="E266" s="82" t="str">
        <f>scriv!AO228</f>
        <v/>
      </c>
      <c r="F266" s="156">
        <f>ROW()</f>
        <v>266</v>
      </c>
      <c r="G266" s="288">
        <f>scriv!AC228</f>
        <v>0</v>
      </c>
      <c r="H266" s="288">
        <f>scriv!AD228</f>
        <v>0</v>
      </c>
      <c r="I266" s="81" t="str">
        <f>IF(scriv!AE228&lt;&gt;"",scriv!AE228,J266)</f>
        <v/>
      </c>
      <c r="J266" s="81" t="str">
        <f>IF(scriv!AF228&lt;&gt;"",scriv!AF228,"")</f>
        <v/>
      </c>
      <c r="K266" s="82" t="str">
        <f>IF(scriv!Y228&lt;&gt;"",scriv!Y228,$K$36)</f>
        <v>none</v>
      </c>
      <c r="L266" s="82">
        <f>IF(scriv!Z228&lt;&gt;"",scriv!Z228,$L$36)</f>
        <v>0</v>
      </c>
      <c r="M266" s="82" t="str">
        <f>IF(scriv!AA228&lt;&gt;"",scriv!AA228,$M$36)</f>
        <v>OpenClose</v>
      </c>
      <c r="N266" s="82">
        <f>IF(scriv!AB228&lt;&gt;"",scriv!AB228,$N$36)</f>
        <v>0</v>
      </c>
      <c r="O266" s="119" t="str">
        <f t="shared" si="134"/>
        <v/>
      </c>
      <c r="P266" s="81" t="str">
        <f>IF(scriv!I228&lt;&gt;"",scriv!I228,"")</f>
        <v/>
      </c>
      <c r="Q266" s="81" t="str">
        <f>IF(scriv!J228&lt;&gt;"",scriv!J228,"")</f>
        <v/>
      </c>
      <c r="R266" s="81">
        <f>IF(scriv!K228&lt;&gt;"",scriv!K228,
IF(I266&lt;&gt;"",1,$R$36))</f>
        <v>1</v>
      </c>
      <c r="S266" s="81" t="str">
        <f>IF(scriv!L228&lt;&gt;"",scriv!L228,
IF(scriv!AF228&lt;&gt;"",$S$36,"none"))</f>
        <v>none</v>
      </c>
      <c r="T266" s="81" t="str">
        <f>IF(scriv!Q228&lt;&gt;"",scriv!Q228,"")</f>
        <v/>
      </c>
      <c r="U266" s="81" t="str">
        <f>IF(scriv!R228&lt;&gt;"",scriv!R228,"")</f>
        <v/>
      </c>
      <c r="V266" s="81" t="str">
        <f>IF(scriv!S228&lt;&gt;"",scriv!S228,"")</f>
        <v/>
      </c>
      <c r="W266" s="81" t="str">
        <f>IF(scriv!T228&lt;&gt;"",scriv!T228,"")</f>
        <v/>
      </c>
      <c r="X266" s="81" t="str">
        <f>IF($E266="",
( IF(scriv!AH228&lt;&gt;"", LEFT( scriv!AH228, FIND(",",scriv!AH228)-1) &amp; "=" &amp; $AH266 &amp; RIGHT( scriv!AH228, LEN(scriv!AH228) + 1 - FIND(",",scriv!AH228)),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IF(scriv!AI228&lt;&gt;"", LEFT( scriv!AI228, FIND(",",scriv!AI228)-1) &amp; "=" &amp; $AH266 &amp; RIGHT( scriv!AI228, LEN(scriv!AI228) + 1 - FIND(",",scriv!AI228)),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IF(scriv!AJ228&lt;&gt;"", LEFT( scriv!AJ228, FIND(",",scriv!AJ228)-1) &amp; "=" &amp; $AH266 &amp; RIGHT( scriv!AJ228, LEN(scriv!AJ228) + 1 - FIND(",",scriv!AJ228)),
  IF($Z$36&lt;&gt;"",LEFT( Z$36, FIND(",",Z$36)-1) &amp; "=" &amp; $AH266 &amp; RIGHT( Z$36, LEN(Z$36) + 1 - FIND(",",Z$36)),""))),
IF(scriv!O228&lt;&gt;"", LEFT( scriv!O228, FIND(",",scriv!O228)-1) &amp; "=" &amp; $AH266 &amp; RIGHT( scriv!O228, LEN(scriv!O228) + 1 - FIND(",",scriv!O228)),
LEFT( Z$37, FIND(",",Z$37)-1) &amp; "=" &amp; $AH266 &amp; RIGHT( Z$37, LEN(Z$37) + 1 - FIND(",",Z$37))))</f>
        <v>drawOpen=,1.2</v>
      </c>
      <c r="AA266" s="81" t="str">
        <f>IF($E266="",
( IF(scriv!AK228&lt;&gt;"", LEFT( scriv!AK228, FIND(",",scriv!AK228)-1) &amp; "=" &amp; $AH266 &amp; RIGHT( scriv!AK228, LEN(scriv!AK228) + 1 - FIND(",",scriv!AK228)),
  IF($AA$36&lt;&gt;"",LEFT( AA$36, FIND(",",AA$36)-1) &amp; "=" &amp; $AH266 &amp; RIGHT( AA$36, LEN(AA$36) + 1 - FIND(",",AA$36)),""))),
IF(scriv!P228&lt;&gt;"", LEFT( scriv!P228, FIND(",",scriv!P228)-1) &amp; "=" &amp; $AH266 &amp; RIGHT( scriv!P228, LEN(scriv!P228) + 1 - FIND(",",scriv!P228)),
LEFT( AA$37, FIND(",",AA$37)-1) &amp; "=" &amp; $AH266 &amp; RIGHT( AA$37, LEN(AA$37) + 1 - FIND(",",AA$37))))</f>
        <v>drawClose=,1.2</v>
      </c>
      <c r="AB266" s="167" t="str">
        <f t="shared" si="133"/>
        <v>noTitle</v>
      </c>
      <c r="AC266" s="167"/>
      <c r="AD266" s="45"/>
      <c r="AE266" s="168"/>
      <c r="AF266" s="169">
        <f>IF(D266="",scriv!B228,"")</f>
        <v>0</v>
      </c>
      <c r="AG266" s="170" t="str">
        <f t="shared" si="136"/>
        <v/>
      </c>
      <c r="AH266" s="169" t="str">
        <f t="shared" si="137"/>
        <v/>
      </c>
      <c r="AI266" s="169" t="str">
        <f t="shared" si="138"/>
        <v/>
      </c>
      <c r="AJ266" s="86">
        <f>ROUNDDOWN( (LEN(scriv!B228)+1) / 2, 0 )</f>
        <v>0</v>
      </c>
      <c r="AK266" s="82">
        <f t="shared" si="139"/>
        <v>0</v>
      </c>
      <c r="AL266" s="82" t="str">
        <f t="shared" si="140"/>
        <v>-</v>
      </c>
      <c r="AM266" s="82" t="str">
        <f t="shared" si="141"/>
        <v>-</v>
      </c>
      <c r="AN266" s="82" t="str">
        <f t="shared" si="142"/>
        <v>-</v>
      </c>
      <c r="AO266" s="82" t="str">
        <f t="shared" si="143"/>
        <v>-</v>
      </c>
      <c r="AP266" s="82" t="str">
        <f t="shared" si="144"/>
        <v>-</v>
      </c>
      <c r="AQ266" s="82" t="str">
        <f t="shared" si="145"/>
        <v>-</v>
      </c>
      <c r="AR266" s="82" t="str">
        <f t="shared" si="146"/>
        <v>-</v>
      </c>
      <c r="AT266" s="82">
        <f t="shared" si="147"/>
        <v>2</v>
      </c>
      <c r="AU266" s="82" t="str">
        <f ca="1">IF(    MAX(OFFSET(AL266,0,0,MATCH("-",AL266:AL$638,0))) = 0,"",
IFERROR(MAX(OFFSET(AL266,0,0,MATCH("-",AL266:AL$638,0))),""))</f>
        <v/>
      </c>
      <c r="AV266" s="82" t="str">
        <f ca="1">IF(    MAX(OFFSET(AM266,0,0,MATCH("-",AM266:AM$638,0))) = 0,"",
IFERROR(MAX(OFFSET(AM266,0,0,MATCH("-",AM266:AM$638,0))),""))</f>
        <v/>
      </c>
      <c r="AW266" s="82" t="str">
        <f ca="1">IF(    MAX(OFFSET(AN266,0,0,MATCH("-",AN266:AN$638,0))) = 0,"",
IFERROR(MAX(OFFSET(AN266,0,0,MATCH("-",AN266:AN$638,0))),""))</f>
        <v/>
      </c>
      <c r="AX266" s="82" t="str">
        <f ca="1">IF(    MAX(OFFSET(AO266,0,0,MATCH("-",AO266:AO$638,0))) = 0,"",
IFERROR(MAX(OFFSET(AO266,0,0,MATCH("-",AO266:AO$638,0))),""))</f>
        <v/>
      </c>
      <c r="AY266" s="82" t="str">
        <f ca="1">IF(    MAX(OFFSET(AP266,0,0,MATCH("-",AP266:AP$638,0))) = 0,"",
IFERROR(MAX(OFFSET(AP266,0,0,MATCH("-",AP266:AP$638,0))),""))</f>
        <v/>
      </c>
      <c r="AZ266" s="82" t="str">
        <f ca="1">IF(    MAX(OFFSET(AQ266,0,0,MATCH("-",AQ266:AQ$638,0))) = 0,"",
IFERROR(MAX(OFFSET(AQ266,0,0,MATCH("-",AQ266:AQ$638,0))),""))</f>
        <v/>
      </c>
      <c r="BA266" s="82" t="str">
        <f ca="1">IF(    MAX(OFFSET(AR266,0,0,MATCH("-",AR266:AR$638,0))) = 0,"",
IFERROR(MAX(OFFSET(AR266,0,0,MATCH("-",AR266:AR$638,0))),""))</f>
        <v/>
      </c>
      <c r="BB266" s="112">
        <f t="shared" ca="1" si="148"/>
        <v>-270</v>
      </c>
      <c r="BC266" s="111" t="str">
        <f t="shared" ca="1" si="149"/>
        <v>Radius</v>
      </c>
      <c r="BD266" s="112">
        <f t="shared" ca="1" si="150"/>
        <v>0</v>
      </c>
      <c r="BE266" s="111">
        <f t="shared" ca="1" si="151"/>
        <v>-150</v>
      </c>
      <c r="BF266" s="113" t="e">
        <f t="shared" ca="1" si="152"/>
        <v>#VALUE!</v>
      </c>
      <c r="BG266" s="113" t="e">
        <f t="shared" ca="1" si="153"/>
        <v>#VALUE!</v>
      </c>
      <c r="BH266" s="112">
        <f t="shared" ca="1" si="154"/>
        <v>2000</v>
      </c>
      <c r="BI266" s="112">
        <f t="shared" ca="1" si="155"/>
        <v>-150</v>
      </c>
      <c r="BJ266" s="157"/>
      <c r="BK266" s="157"/>
      <c r="BL266" s="158" t="str">
        <f>scriv!AM228</f>
        <v/>
      </c>
      <c r="BM266" s="157"/>
      <c r="BN266" s="157" t="str">
        <f t="shared" si="156"/>
        <v>node</v>
      </c>
      <c r="BO266" s="157"/>
      <c r="BP266" s="159">
        <f t="shared" ca="1" si="157"/>
        <v>0</v>
      </c>
      <c r="BQ266" s="159">
        <f t="shared" ca="1" si="158"/>
        <v>0</v>
      </c>
      <c r="BR266" s="159">
        <f t="shared" si="159"/>
        <v>1</v>
      </c>
      <c r="BS266" s="159" t="str">
        <f t="shared" si="160"/>
        <v>symbol</v>
      </c>
      <c r="BT266" s="157" t="str">
        <f ca="1">IF(scriv!V228&lt;&gt;"",scriv!V228,
IF(E266="",IFERROR(VLOOKUP(BL266,$AH$40:$BT$638,39,FALSE),$BT$36),
$BT$37))</f>
        <v>NodeSquare</v>
      </c>
      <c r="BU266" s="166">
        <f t="shared" ca="1" si="161"/>
        <v>2000</v>
      </c>
      <c r="BV266" s="166">
        <f t="shared" ca="1" si="162"/>
        <v>-150</v>
      </c>
      <c r="BW266" s="166">
        <f t="shared" ca="1" si="163"/>
        <v>0</v>
      </c>
      <c r="BX266" s="166">
        <f t="shared" ca="1" si="164"/>
        <v>0</v>
      </c>
      <c r="BY266" s="180" t="str">
        <f t="shared" si="165"/>
        <v/>
      </c>
      <c r="BZ266" s="180" t="str">
        <f t="shared" si="166"/>
        <v/>
      </c>
      <c r="CA266" s="81" t="str">
        <f>IF(scriv!E228&lt;&gt;"",scriv!E228,"")</f>
        <v/>
      </c>
      <c r="CB266" s="82">
        <f t="shared" si="135"/>
        <v>0</v>
      </c>
      <c r="CC266" s="82">
        <f t="shared" si="167"/>
        <v>0</v>
      </c>
      <c r="CD266" s="82" t="str">
        <f t="shared" si="168"/>
        <v>-</v>
      </c>
      <c r="CE266" s="82" t="str">
        <f t="shared" si="169"/>
        <v>-</v>
      </c>
      <c r="CF266" s="82" t="str">
        <f t="shared" si="170"/>
        <v>-</v>
      </c>
      <c r="CG266" s="82" t="str">
        <f t="shared" si="171"/>
        <v>-</v>
      </c>
      <c r="CH266" s="82" t="str">
        <f t="shared" si="172"/>
        <v>-</v>
      </c>
      <c r="CI266" s="82" t="str">
        <f t="shared" si="173"/>
        <v>-</v>
      </c>
      <c r="CJ266" s="82" t="str">
        <f t="shared" si="174"/>
        <v>-</v>
      </c>
      <c r="CK266" s="82" t="str">
        <f t="shared" si="175"/>
        <v>-</v>
      </c>
    </row>
    <row r="267" spans="1:89" s="82" customFormat="1" ht="18" customHeight="1">
      <c r="A267" s="81" t="str">
        <f>scriv!AL229</f>
        <v/>
      </c>
      <c r="B267" s="81" t="str">
        <f>IF(scriv!D229&lt;&gt;"",scriv!D229,"")</f>
        <v/>
      </c>
      <c r="C267" s="81" t="str">
        <f>IF( scriv!AP229&lt;&gt;"", IF(D267&lt;&gt;"","connection ","")&amp;scriv!AP229,IF(D267&lt;&gt;"","connection",""))</f>
        <v/>
      </c>
      <c r="D267" s="82" t="str">
        <f>scriv!AN229</f>
        <v/>
      </c>
      <c r="E267" s="82" t="str">
        <f>scriv!AO229</f>
        <v/>
      </c>
      <c r="F267" s="156">
        <f>ROW()</f>
        <v>267</v>
      </c>
      <c r="G267" s="288">
        <f>scriv!AC229</f>
        <v>0</v>
      </c>
      <c r="H267" s="288">
        <f>scriv!AD229</f>
        <v>0</v>
      </c>
      <c r="I267" s="81" t="str">
        <f>IF(scriv!AE229&lt;&gt;"",scriv!AE229,J267)</f>
        <v/>
      </c>
      <c r="J267" s="81" t="str">
        <f>IF(scriv!AF229&lt;&gt;"",scriv!AF229,"")</f>
        <v/>
      </c>
      <c r="K267" s="82" t="str">
        <f>IF(scriv!Y229&lt;&gt;"",scriv!Y229,$K$36)</f>
        <v>none</v>
      </c>
      <c r="L267" s="82">
        <f>IF(scriv!Z229&lt;&gt;"",scriv!Z229,$L$36)</f>
        <v>0</v>
      </c>
      <c r="M267" s="82" t="str">
        <f>IF(scriv!AA229&lt;&gt;"",scriv!AA229,$M$36)</f>
        <v>OpenClose</v>
      </c>
      <c r="N267" s="82">
        <f>IF(scriv!AB229&lt;&gt;"",scriv!AB229,$N$36)</f>
        <v>0</v>
      </c>
      <c r="O267" s="119" t="str">
        <f t="shared" si="134"/>
        <v/>
      </c>
      <c r="P267" s="81" t="str">
        <f>IF(scriv!I229&lt;&gt;"",scriv!I229,"")</f>
        <v/>
      </c>
      <c r="Q267" s="81" t="str">
        <f>IF(scriv!J229&lt;&gt;"",scriv!J229,"")</f>
        <v/>
      </c>
      <c r="R267" s="81">
        <f>IF(scriv!K229&lt;&gt;"",scriv!K229,
IF(I267&lt;&gt;"",1,$R$36))</f>
        <v>1</v>
      </c>
      <c r="S267" s="81" t="str">
        <f>IF(scriv!L229&lt;&gt;"",scriv!L229,
IF(scriv!AF229&lt;&gt;"",$S$36,"none"))</f>
        <v>none</v>
      </c>
      <c r="T267" s="81" t="str">
        <f>IF(scriv!Q229&lt;&gt;"",scriv!Q229,"")</f>
        <v/>
      </c>
      <c r="U267" s="81" t="str">
        <f>IF(scriv!R229&lt;&gt;"",scriv!R229,"")</f>
        <v/>
      </c>
      <c r="V267" s="81" t="str">
        <f>IF(scriv!S229&lt;&gt;"",scriv!S229,"")</f>
        <v/>
      </c>
      <c r="W267" s="81" t="str">
        <f>IF(scriv!T229&lt;&gt;"",scriv!T229,"")</f>
        <v/>
      </c>
      <c r="X267" s="81" t="str">
        <f>IF($E267="",
( IF(scriv!AH229&lt;&gt;"", LEFT( scriv!AH229, FIND(",",scriv!AH229)-1) &amp; "=" &amp; $AH267 &amp; RIGHT( scriv!AH229, LEN(scriv!AH229) + 1 - FIND(",",scriv!AH229)),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IF(scriv!AI229&lt;&gt;"", LEFT( scriv!AI229, FIND(",",scriv!AI229)-1) &amp; "=" &amp; $AH267 &amp; RIGHT( scriv!AI229, LEN(scriv!AI229) + 1 - FIND(",",scriv!AI229)),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IF(scriv!AJ229&lt;&gt;"", LEFT( scriv!AJ229, FIND(",",scriv!AJ229)-1) &amp; "=" &amp; $AH267 &amp; RIGHT( scriv!AJ229, LEN(scriv!AJ229) + 1 - FIND(",",scriv!AJ229)),
  IF($Z$36&lt;&gt;"",LEFT( Z$36, FIND(",",Z$36)-1) &amp; "=" &amp; $AH267 &amp; RIGHT( Z$36, LEN(Z$36) + 1 - FIND(",",Z$36)),""))),
IF(scriv!O229&lt;&gt;"", LEFT( scriv!O229, FIND(",",scriv!O229)-1) &amp; "=" &amp; $AH267 &amp; RIGHT( scriv!O229, LEN(scriv!O229) + 1 - FIND(",",scriv!O229)),
LEFT( Z$37, FIND(",",Z$37)-1) &amp; "=" &amp; $AH267 &amp; RIGHT( Z$37, LEN(Z$37) + 1 - FIND(",",Z$37))))</f>
        <v>drawOpen=,1.2</v>
      </c>
      <c r="AA267" s="81" t="str">
        <f>IF($E267="",
( IF(scriv!AK229&lt;&gt;"", LEFT( scriv!AK229, FIND(",",scriv!AK229)-1) &amp; "=" &amp; $AH267 &amp; RIGHT( scriv!AK229, LEN(scriv!AK229) + 1 - FIND(",",scriv!AK229)),
  IF($AA$36&lt;&gt;"",LEFT( AA$36, FIND(",",AA$36)-1) &amp; "=" &amp; $AH267 &amp; RIGHT( AA$36, LEN(AA$36) + 1 - FIND(",",AA$36)),""))),
IF(scriv!P229&lt;&gt;"", LEFT( scriv!P229, FIND(",",scriv!P229)-1) &amp; "=" &amp; $AH267 &amp; RIGHT( scriv!P229, LEN(scriv!P229) + 1 - FIND(",",scriv!P229)),
LEFT( AA$37, FIND(",",AA$37)-1) &amp; "=" &amp; $AH267 &amp; RIGHT( AA$37, LEN(AA$37) + 1 - FIND(",",AA$37))))</f>
        <v>drawClose=,1.2</v>
      </c>
      <c r="AB267" s="167" t="str">
        <f t="shared" si="133"/>
        <v>noTitle</v>
      </c>
      <c r="AC267" s="167"/>
      <c r="AD267" s="45"/>
      <c r="AE267" s="168"/>
      <c r="AF267" s="169">
        <f>IF(D267="",scriv!B229,"")</f>
        <v>0</v>
      </c>
      <c r="AG267" s="170" t="str">
        <f t="shared" si="136"/>
        <v/>
      </c>
      <c r="AH267" s="169" t="str">
        <f t="shared" si="137"/>
        <v/>
      </c>
      <c r="AI267" s="169" t="str">
        <f t="shared" si="138"/>
        <v/>
      </c>
      <c r="AJ267" s="86">
        <f>ROUNDDOWN( (LEN(scriv!B229)+1) / 2, 0 )</f>
        <v>0</v>
      </c>
      <c r="AK267" s="82">
        <f t="shared" si="139"/>
        <v>0</v>
      </c>
      <c r="AL267" s="82" t="str">
        <f t="shared" si="140"/>
        <v>-</v>
      </c>
      <c r="AM267" s="82" t="str">
        <f t="shared" si="141"/>
        <v>-</v>
      </c>
      <c r="AN267" s="82" t="str">
        <f t="shared" si="142"/>
        <v>-</v>
      </c>
      <c r="AO267" s="82" t="str">
        <f t="shared" si="143"/>
        <v>-</v>
      </c>
      <c r="AP267" s="82" t="str">
        <f t="shared" si="144"/>
        <v>-</v>
      </c>
      <c r="AQ267" s="82" t="str">
        <f t="shared" si="145"/>
        <v>-</v>
      </c>
      <c r="AR267" s="82" t="str">
        <f t="shared" si="146"/>
        <v>-</v>
      </c>
      <c r="AT267" s="82">
        <f t="shared" si="147"/>
        <v>2</v>
      </c>
      <c r="AU267" s="82" t="str">
        <f ca="1">IF(    MAX(OFFSET(AL267,0,0,MATCH("-",AL267:AL$638,0))) = 0,"",
IFERROR(MAX(OFFSET(AL267,0,0,MATCH("-",AL267:AL$638,0))),""))</f>
        <v/>
      </c>
      <c r="AV267" s="82" t="str">
        <f ca="1">IF(    MAX(OFFSET(AM267,0,0,MATCH("-",AM267:AM$638,0))) = 0,"",
IFERROR(MAX(OFFSET(AM267,0,0,MATCH("-",AM267:AM$638,0))),""))</f>
        <v/>
      </c>
      <c r="AW267" s="82" t="str">
        <f ca="1">IF(    MAX(OFFSET(AN267,0,0,MATCH("-",AN267:AN$638,0))) = 0,"",
IFERROR(MAX(OFFSET(AN267,0,0,MATCH("-",AN267:AN$638,0))),""))</f>
        <v/>
      </c>
      <c r="AX267" s="82" t="str">
        <f ca="1">IF(    MAX(OFFSET(AO267,0,0,MATCH("-",AO267:AO$638,0))) = 0,"",
IFERROR(MAX(OFFSET(AO267,0,0,MATCH("-",AO267:AO$638,0))),""))</f>
        <v/>
      </c>
      <c r="AY267" s="82" t="str">
        <f ca="1">IF(    MAX(OFFSET(AP267,0,0,MATCH("-",AP267:AP$638,0))) = 0,"",
IFERROR(MAX(OFFSET(AP267,0,0,MATCH("-",AP267:AP$638,0))),""))</f>
        <v/>
      </c>
      <c r="AZ267" s="82" t="str">
        <f ca="1">IF(    MAX(OFFSET(AQ267,0,0,MATCH("-",AQ267:AQ$638,0))) = 0,"",
IFERROR(MAX(OFFSET(AQ267,0,0,MATCH("-",AQ267:AQ$638,0))),""))</f>
        <v/>
      </c>
      <c r="BA267" s="82" t="str">
        <f ca="1">IF(    MAX(OFFSET(AR267,0,0,MATCH("-",AR267:AR$638,0))) = 0,"",
IFERROR(MAX(OFFSET(AR267,0,0,MATCH("-",AR267:AR$638,0))),""))</f>
        <v/>
      </c>
      <c r="BB267" s="112">
        <f t="shared" ca="1" si="148"/>
        <v>-270</v>
      </c>
      <c r="BC267" s="111" t="str">
        <f t="shared" ca="1" si="149"/>
        <v>Radius</v>
      </c>
      <c r="BD267" s="112">
        <f t="shared" ca="1" si="150"/>
        <v>0</v>
      </c>
      <c r="BE267" s="111">
        <f t="shared" ca="1" si="151"/>
        <v>-150</v>
      </c>
      <c r="BF267" s="113" t="e">
        <f t="shared" ca="1" si="152"/>
        <v>#VALUE!</v>
      </c>
      <c r="BG267" s="113" t="e">
        <f t="shared" ca="1" si="153"/>
        <v>#VALUE!</v>
      </c>
      <c r="BH267" s="112">
        <f t="shared" ca="1" si="154"/>
        <v>2000</v>
      </c>
      <c r="BI267" s="112">
        <f t="shared" ca="1" si="155"/>
        <v>-150</v>
      </c>
      <c r="BJ267" s="157"/>
      <c r="BK267" s="157"/>
      <c r="BL267" s="158" t="str">
        <f>scriv!AM229</f>
        <v/>
      </c>
      <c r="BM267" s="157"/>
      <c r="BN267" s="157" t="str">
        <f t="shared" si="156"/>
        <v>node</v>
      </c>
      <c r="BO267" s="157"/>
      <c r="BP267" s="159">
        <f t="shared" ca="1" si="157"/>
        <v>0</v>
      </c>
      <c r="BQ267" s="159">
        <f t="shared" ca="1" si="158"/>
        <v>0</v>
      </c>
      <c r="BR267" s="159">
        <f t="shared" si="159"/>
        <v>1</v>
      </c>
      <c r="BS267" s="159" t="str">
        <f t="shared" si="160"/>
        <v>symbol</v>
      </c>
      <c r="BT267" s="157" t="str">
        <f ca="1">IF(scriv!V229&lt;&gt;"",scriv!V229,
IF(E267="",IFERROR(VLOOKUP(BL267,$AH$40:$BT$638,39,FALSE),$BT$36),
$BT$37))</f>
        <v>NodeSquare</v>
      </c>
      <c r="BU267" s="166">
        <f t="shared" ca="1" si="161"/>
        <v>2000</v>
      </c>
      <c r="BV267" s="166">
        <f t="shared" ca="1" si="162"/>
        <v>-150</v>
      </c>
      <c r="BW267" s="166">
        <f t="shared" ca="1" si="163"/>
        <v>0</v>
      </c>
      <c r="BX267" s="166">
        <f t="shared" ca="1" si="164"/>
        <v>0</v>
      </c>
      <c r="BY267" s="180" t="str">
        <f t="shared" si="165"/>
        <v/>
      </c>
      <c r="BZ267" s="180" t="str">
        <f t="shared" si="166"/>
        <v/>
      </c>
      <c r="CA267" s="81" t="str">
        <f>IF(scriv!E229&lt;&gt;"",scriv!E229,"")</f>
        <v/>
      </c>
      <c r="CB267" s="82">
        <f t="shared" si="135"/>
        <v>0</v>
      </c>
      <c r="CC267" s="82">
        <f t="shared" si="167"/>
        <v>0</v>
      </c>
      <c r="CD267" s="82" t="str">
        <f t="shared" si="168"/>
        <v>-</v>
      </c>
      <c r="CE267" s="82" t="str">
        <f t="shared" si="169"/>
        <v>-</v>
      </c>
      <c r="CF267" s="82" t="str">
        <f t="shared" si="170"/>
        <v>-</v>
      </c>
      <c r="CG267" s="82" t="str">
        <f t="shared" si="171"/>
        <v>-</v>
      </c>
      <c r="CH267" s="82" t="str">
        <f t="shared" si="172"/>
        <v>-</v>
      </c>
      <c r="CI267" s="82" t="str">
        <f t="shared" si="173"/>
        <v>-</v>
      </c>
      <c r="CJ267" s="82" t="str">
        <f t="shared" si="174"/>
        <v>-</v>
      </c>
      <c r="CK267" s="82" t="str">
        <f t="shared" si="175"/>
        <v>-</v>
      </c>
    </row>
    <row r="268" spans="1:89" s="82" customFormat="1" ht="18" customHeight="1">
      <c r="A268" s="81" t="str">
        <f>scriv!AL230</f>
        <v/>
      </c>
      <c r="B268" s="81" t="str">
        <f>IF(scriv!D230&lt;&gt;"",scriv!D230,"")</f>
        <v/>
      </c>
      <c r="C268" s="81" t="str">
        <f>IF( scriv!AP230&lt;&gt;"", IF(D268&lt;&gt;"","connection ","")&amp;scriv!AP230,IF(D268&lt;&gt;"","connection",""))</f>
        <v/>
      </c>
      <c r="D268" s="82" t="str">
        <f>scriv!AN230</f>
        <v/>
      </c>
      <c r="E268" s="82" t="str">
        <f>scriv!AO230</f>
        <v/>
      </c>
      <c r="F268" s="156">
        <f>ROW()</f>
        <v>268</v>
      </c>
      <c r="G268" s="288">
        <f>scriv!AC230</f>
        <v>0</v>
      </c>
      <c r="H268" s="288">
        <f>scriv!AD230</f>
        <v>0</v>
      </c>
      <c r="I268" s="81" t="str">
        <f>IF(scriv!AE230&lt;&gt;"",scriv!AE230,J268)</f>
        <v/>
      </c>
      <c r="J268" s="81" t="str">
        <f>IF(scriv!AF230&lt;&gt;"",scriv!AF230,"")</f>
        <v/>
      </c>
      <c r="K268" s="82" t="str">
        <f>IF(scriv!Y230&lt;&gt;"",scriv!Y230,$K$36)</f>
        <v>none</v>
      </c>
      <c r="L268" s="82">
        <f>IF(scriv!Z230&lt;&gt;"",scriv!Z230,$L$36)</f>
        <v>0</v>
      </c>
      <c r="M268" s="82" t="str">
        <f>IF(scriv!AA230&lt;&gt;"",scriv!AA230,$M$36)</f>
        <v>OpenClose</v>
      </c>
      <c r="N268" s="82">
        <f>IF(scriv!AB230&lt;&gt;"",scriv!AB230,$N$36)</f>
        <v>0</v>
      </c>
      <c r="O268" s="119" t="str">
        <f t="shared" si="134"/>
        <v/>
      </c>
      <c r="P268" s="81" t="str">
        <f>IF(scriv!I230&lt;&gt;"",scriv!I230,"")</f>
        <v/>
      </c>
      <c r="Q268" s="81" t="str">
        <f>IF(scriv!J230&lt;&gt;"",scriv!J230,"")</f>
        <v/>
      </c>
      <c r="R268" s="81">
        <f>IF(scriv!K230&lt;&gt;"",scriv!K230,
IF(I268&lt;&gt;"",1,$R$36))</f>
        <v>1</v>
      </c>
      <c r="S268" s="81" t="str">
        <f>IF(scriv!L230&lt;&gt;"",scriv!L230,
IF(scriv!AF230&lt;&gt;"",$S$36,"none"))</f>
        <v>none</v>
      </c>
      <c r="T268" s="81" t="str">
        <f>IF(scriv!Q230&lt;&gt;"",scriv!Q230,"")</f>
        <v/>
      </c>
      <c r="U268" s="81" t="str">
        <f>IF(scriv!R230&lt;&gt;"",scriv!R230,"")</f>
        <v/>
      </c>
      <c r="V268" s="81" t="str">
        <f>IF(scriv!S230&lt;&gt;"",scriv!S230,"")</f>
        <v/>
      </c>
      <c r="W268" s="81" t="str">
        <f>IF(scriv!T230&lt;&gt;"",scriv!T230,"")</f>
        <v/>
      </c>
      <c r="X268" s="81" t="str">
        <f>IF($E268="",
( IF(scriv!AH230&lt;&gt;"", LEFT( scriv!AH230, FIND(",",scriv!AH230)-1) &amp; "=" &amp; $AH268 &amp; RIGHT( scriv!AH230, LEN(scriv!AH230) + 1 - FIND(",",scriv!AH230)),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IF(scriv!AI230&lt;&gt;"", LEFT( scriv!AI230, FIND(",",scriv!AI230)-1) &amp; "=" &amp; $AH268 &amp; RIGHT( scriv!AI230, LEN(scriv!AI230) + 1 - FIND(",",scriv!AI230)),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IF(scriv!AJ230&lt;&gt;"", LEFT( scriv!AJ230, FIND(",",scriv!AJ230)-1) &amp; "=" &amp; $AH268 &amp; RIGHT( scriv!AJ230, LEN(scriv!AJ230) + 1 - FIND(",",scriv!AJ230)),
  IF($Z$36&lt;&gt;"",LEFT( Z$36, FIND(",",Z$36)-1) &amp; "=" &amp; $AH268 &amp; RIGHT( Z$36, LEN(Z$36) + 1 - FIND(",",Z$36)),""))),
IF(scriv!O230&lt;&gt;"", LEFT( scriv!O230, FIND(",",scriv!O230)-1) &amp; "=" &amp; $AH268 &amp; RIGHT( scriv!O230, LEN(scriv!O230) + 1 - FIND(",",scriv!O230)),
LEFT( Z$37, FIND(",",Z$37)-1) &amp; "=" &amp; $AH268 &amp; RIGHT( Z$37, LEN(Z$37) + 1 - FIND(",",Z$37))))</f>
        <v>drawOpen=,1.2</v>
      </c>
      <c r="AA268" s="81" t="str">
        <f>IF($E268="",
( IF(scriv!AK230&lt;&gt;"", LEFT( scriv!AK230, FIND(",",scriv!AK230)-1) &amp; "=" &amp; $AH268 &amp; RIGHT( scriv!AK230, LEN(scriv!AK230) + 1 - FIND(",",scriv!AK230)),
  IF($AA$36&lt;&gt;"",LEFT( AA$36, FIND(",",AA$36)-1) &amp; "=" &amp; $AH268 &amp; RIGHT( AA$36, LEN(AA$36) + 1 - FIND(",",AA$36)),""))),
IF(scriv!P230&lt;&gt;"", LEFT( scriv!P230, FIND(",",scriv!P230)-1) &amp; "=" &amp; $AH268 &amp; RIGHT( scriv!P230, LEN(scriv!P230) + 1 - FIND(",",scriv!P230)),
LEFT( AA$37, FIND(",",AA$37)-1) &amp; "=" &amp; $AH268 &amp; RIGHT( AA$37, LEN(AA$37) + 1 - FIND(",",AA$37))))</f>
        <v>drawClose=,1.2</v>
      </c>
      <c r="AB268" s="167" t="str">
        <f t="shared" si="133"/>
        <v>noTitle</v>
      </c>
      <c r="AC268" s="167"/>
      <c r="AD268" s="45"/>
      <c r="AE268" s="168"/>
      <c r="AF268" s="169">
        <f>IF(D268="",scriv!B230,"")</f>
        <v>0</v>
      </c>
      <c r="AG268" s="170" t="str">
        <f t="shared" si="136"/>
        <v/>
      </c>
      <c r="AH268" s="169" t="str">
        <f t="shared" si="137"/>
        <v/>
      </c>
      <c r="AI268" s="169" t="str">
        <f t="shared" si="138"/>
        <v/>
      </c>
      <c r="AJ268" s="86">
        <f>ROUNDDOWN( (LEN(scriv!B230)+1) / 2, 0 )</f>
        <v>0</v>
      </c>
      <c r="AK268" s="82">
        <f t="shared" si="139"/>
        <v>0</v>
      </c>
      <c r="AL268" s="82" t="str">
        <f t="shared" si="140"/>
        <v>-</v>
      </c>
      <c r="AM268" s="82" t="str">
        <f t="shared" si="141"/>
        <v>-</v>
      </c>
      <c r="AN268" s="82" t="str">
        <f t="shared" si="142"/>
        <v>-</v>
      </c>
      <c r="AO268" s="82" t="str">
        <f t="shared" si="143"/>
        <v>-</v>
      </c>
      <c r="AP268" s="82" t="str">
        <f t="shared" si="144"/>
        <v>-</v>
      </c>
      <c r="AQ268" s="82" t="str">
        <f t="shared" si="145"/>
        <v>-</v>
      </c>
      <c r="AR268" s="82" t="str">
        <f t="shared" si="146"/>
        <v>-</v>
      </c>
      <c r="AT268" s="82">
        <f t="shared" si="147"/>
        <v>2</v>
      </c>
      <c r="AU268" s="82" t="str">
        <f ca="1">IF(    MAX(OFFSET(AL268,0,0,MATCH("-",AL268:AL$638,0))) = 0,"",
IFERROR(MAX(OFFSET(AL268,0,0,MATCH("-",AL268:AL$638,0))),""))</f>
        <v/>
      </c>
      <c r="AV268" s="82" t="str">
        <f ca="1">IF(    MAX(OFFSET(AM268,0,0,MATCH("-",AM268:AM$638,0))) = 0,"",
IFERROR(MAX(OFFSET(AM268,0,0,MATCH("-",AM268:AM$638,0))),""))</f>
        <v/>
      </c>
      <c r="AW268" s="82" t="str">
        <f ca="1">IF(    MAX(OFFSET(AN268,0,0,MATCH("-",AN268:AN$638,0))) = 0,"",
IFERROR(MAX(OFFSET(AN268,0,0,MATCH("-",AN268:AN$638,0))),""))</f>
        <v/>
      </c>
      <c r="AX268" s="82" t="str">
        <f ca="1">IF(    MAX(OFFSET(AO268,0,0,MATCH("-",AO268:AO$638,0))) = 0,"",
IFERROR(MAX(OFFSET(AO268,0,0,MATCH("-",AO268:AO$638,0))),""))</f>
        <v/>
      </c>
      <c r="AY268" s="82" t="str">
        <f ca="1">IF(    MAX(OFFSET(AP268,0,0,MATCH("-",AP268:AP$638,0))) = 0,"",
IFERROR(MAX(OFFSET(AP268,0,0,MATCH("-",AP268:AP$638,0))),""))</f>
        <v/>
      </c>
      <c r="AZ268" s="82" t="str">
        <f ca="1">IF(    MAX(OFFSET(AQ268,0,0,MATCH("-",AQ268:AQ$638,0))) = 0,"",
IFERROR(MAX(OFFSET(AQ268,0,0,MATCH("-",AQ268:AQ$638,0))),""))</f>
        <v/>
      </c>
      <c r="BA268" s="82" t="str">
        <f ca="1">IF(    MAX(OFFSET(AR268,0,0,MATCH("-",AR268:AR$638,0))) = 0,"",
IFERROR(MAX(OFFSET(AR268,0,0,MATCH("-",AR268:AR$638,0))),""))</f>
        <v/>
      </c>
      <c r="BB268" s="112">
        <f t="shared" ca="1" si="148"/>
        <v>-270</v>
      </c>
      <c r="BC268" s="111" t="str">
        <f t="shared" ca="1" si="149"/>
        <v>Radius</v>
      </c>
      <c r="BD268" s="112">
        <f t="shared" ca="1" si="150"/>
        <v>0</v>
      </c>
      <c r="BE268" s="111">
        <f t="shared" ca="1" si="151"/>
        <v>-150</v>
      </c>
      <c r="BF268" s="113" t="e">
        <f t="shared" ca="1" si="152"/>
        <v>#VALUE!</v>
      </c>
      <c r="BG268" s="113" t="e">
        <f t="shared" ca="1" si="153"/>
        <v>#VALUE!</v>
      </c>
      <c r="BH268" s="112">
        <f t="shared" ca="1" si="154"/>
        <v>2000</v>
      </c>
      <c r="BI268" s="112">
        <f t="shared" ca="1" si="155"/>
        <v>-150</v>
      </c>
      <c r="BJ268" s="157"/>
      <c r="BK268" s="157"/>
      <c r="BL268" s="158" t="str">
        <f>scriv!AM230</f>
        <v/>
      </c>
      <c r="BM268" s="157"/>
      <c r="BN268" s="157" t="str">
        <f t="shared" si="156"/>
        <v>node</v>
      </c>
      <c r="BO268" s="157"/>
      <c r="BP268" s="159">
        <f t="shared" ca="1" si="157"/>
        <v>0</v>
      </c>
      <c r="BQ268" s="159">
        <f t="shared" ca="1" si="158"/>
        <v>0</v>
      </c>
      <c r="BR268" s="159">
        <f t="shared" si="159"/>
        <v>1</v>
      </c>
      <c r="BS268" s="159" t="str">
        <f t="shared" si="160"/>
        <v>symbol</v>
      </c>
      <c r="BT268" s="157" t="str">
        <f ca="1">IF(scriv!V230&lt;&gt;"",scriv!V230,
IF(E268="",IFERROR(VLOOKUP(BL268,$AH$40:$BT$638,39,FALSE),$BT$36),
$BT$37))</f>
        <v>NodeSquare</v>
      </c>
      <c r="BU268" s="166">
        <f t="shared" ca="1" si="161"/>
        <v>2000</v>
      </c>
      <c r="BV268" s="166">
        <f t="shared" ca="1" si="162"/>
        <v>-150</v>
      </c>
      <c r="BW268" s="166">
        <f t="shared" ca="1" si="163"/>
        <v>0</v>
      </c>
      <c r="BX268" s="166">
        <f t="shared" ca="1" si="164"/>
        <v>0</v>
      </c>
      <c r="BY268" s="180" t="str">
        <f t="shared" si="165"/>
        <v/>
      </c>
      <c r="BZ268" s="180" t="str">
        <f t="shared" si="166"/>
        <v/>
      </c>
      <c r="CA268" s="81" t="str">
        <f>IF(scriv!E230&lt;&gt;"",scriv!E230,"")</f>
        <v/>
      </c>
      <c r="CB268" s="82">
        <f t="shared" si="135"/>
        <v>0</v>
      </c>
      <c r="CC268" s="82">
        <f t="shared" si="167"/>
        <v>0</v>
      </c>
      <c r="CD268" s="82" t="str">
        <f t="shared" si="168"/>
        <v>-</v>
      </c>
      <c r="CE268" s="82" t="str">
        <f t="shared" si="169"/>
        <v>-</v>
      </c>
      <c r="CF268" s="82" t="str">
        <f t="shared" si="170"/>
        <v>-</v>
      </c>
      <c r="CG268" s="82" t="str">
        <f t="shared" si="171"/>
        <v>-</v>
      </c>
      <c r="CH268" s="82" t="str">
        <f t="shared" si="172"/>
        <v>-</v>
      </c>
      <c r="CI268" s="82" t="str">
        <f t="shared" si="173"/>
        <v>-</v>
      </c>
      <c r="CJ268" s="82" t="str">
        <f t="shared" si="174"/>
        <v>-</v>
      </c>
      <c r="CK268" s="82" t="str">
        <f t="shared" si="175"/>
        <v>-</v>
      </c>
    </row>
    <row r="269" spans="1:89" s="82" customFormat="1" ht="18" customHeight="1">
      <c r="A269" s="81" t="str">
        <f>scriv!AL231</f>
        <v/>
      </c>
      <c r="B269" s="81" t="str">
        <f>IF(scriv!D231&lt;&gt;"",scriv!D231,"")</f>
        <v/>
      </c>
      <c r="C269" s="81" t="str">
        <f>IF( scriv!AP231&lt;&gt;"", IF(D269&lt;&gt;"","connection ","")&amp;scriv!AP231,IF(D269&lt;&gt;"","connection",""))</f>
        <v/>
      </c>
      <c r="D269" s="82" t="str">
        <f>scriv!AN231</f>
        <v/>
      </c>
      <c r="E269" s="82" t="str">
        <f>scriv!AO231</f>
        <v/>
      </c>
      <c r="F269" s="156">
        <f>ROW()</f>
        <v>269</v>
      </c>
      <c r="G269" s="288">
        <f>scriv!AC231</f>
        <v>0</v>
      </c>
      <c r="H269" s="288">
        <f>scriv!AD231</f>
        <v>0</v>
      </c>
      <c r="I269" s="81" t="str">
        <f>IF(scriv!AE231&lt;&gt;"",scriv!AE231,J269)</f>
        <v/>
      </c>
      <c r="J269" s="81" t="str">
        <f>IF(scriv!AF231&lt;&gt;"",scriv!AF231,"")</f>
        <v/>
      </c>
      <c r="K269" s="82" t="str">
        <f>IF(scriv!Y231&lt;&gt;"",scriv!Y231,$K$36)</f>
        <v>none</v>
      </c>
      <c r="L269" s="82">
        <f>IF(scriv!Z231&lt;&gt;"",scriv!Z231,$L$36)</f>
        <v>0</v>
      </c>
      <c r="M269" s="82" t="str">
        <f>IF(scriv!AA231&lt;&gt;"",scriv!AA231,$M$36)</f>
        <v>OpenClose</v>
      </c>
      <c r="N269" s="82">
        <f>IF(scriv!AB231&lt;&gt;"",scriv!AB231,$N$36)</f>
        <v>0</v>
      </c>
      <c r="O269" s="119" t="str">
        <f t="shared" si="134"/>
        <v/>
      </c>
      <c r="P269" s="81" t="str">
        <f>IF(scriv!I231&lt;&gt;"",scriv!I231,"")</f>
        <v/>
      </c>
      <c r="Q269" s="81" t="str">
        <f>IF(scriv!J231&lt;&gt;"",scriv!J231,"")</f>
        <v/>
      </c>
      <c r="R269" s="81">
        <f>IF(scriv!K231&lt;&gt;"",scriv!K231,
IF(I269&lt;&gt;"",1,$R$36))</f>
        <v>1</v>
      </c>
      <c r="S269" s="81" t="str">
        <f>IF(scriv!L231&lt;&gt;"",scriv!L231,
IF(scriv!AF231&lt;&gt;"",$S$36,"none"))</f>
        <v>none</v>
      </c>
      <c r="T269" s="81" t="str">
        <f>IF(scriv!Q231&lt;&gt;"",scriv!Q231,"")</f>
        <v/>
      </c>
      <c r="U269" s="81" t="str">
        <f>IF(scriv!R231&lt;&gt;"",scriv!R231,"")</f>
        <v/>
      </c>
      <c r="V269" s="81" t="str">
        <f>IF(scriv!S231&lt;&gt;"",scriv!S231,"")</f>
        <v/>
      </c>
      <c r="W269" s="81" t="str">
        <f>IF(scriv!T231&lt;&gt;"",scriv!T231,"")</f>
        <v/>
      </c>
      <c r="X269" s="81" t="str">
        <f>IF($E269="",
( IF(scriv!AH231&lt;&gt;"", LEFT( scriv!AH231, FIND(",",scriv!AH231)-1) &amp; "=" &amp; $AH269 &amp; RIGHT( scriv!AH231, LEN(scriv!AH231) + 1 - FIND(",",scriv!AH231)),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IF(scriv!AI231&lt;&gt;"", LEFT( scriv!AI231, FIND(",",scriv!AI231)-1) &amp; "=" &amp; $AH269 &amp; RIGHT( scriv!AI231, LEN(scriv!AI231) + 1 - FIND(",",scriv!AI231)),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IF(scriv!AJ231&lt;&gt;"", LEFT( scriv!AJ231, FIND(",",scriv!AJ231)-1) &amp; "=" &amp; $AH269 &amp; RIGHT( scriv!AJ231, LEN(scriv!AJ231) + 1 - FIND(",",scriv!AJ231)),
  IF($Z$36&lt;&gt;"",LEFT( Z$36, FIND(",",Z$36)-1) &amp; "=" &amp; $AH269 &amp; RIGHT( Z$36, LEN(Z$36) + 1 - FIND(",",Z$36)),""))),
IF(scriv!O231&lt;&gt;"", LEFT( scriv!O231, FIND(",",scriv!O231)-1) &amp; "=" &amp; $AH269 &amp; RIGHT( scriv!O231, LEN(scriv!O231) + 1 - FIND(",",scriv!O231)),
LEFT( Z$37, FIND(",",Z$37)-1) &amp; "=" &amp; $AH269 &amp; RIGHT( Z$37, LEN(Z$37) + 1 - FIND(",",Z$37))))</f>
        <v>drawOpen=,1.2</v>
      </c>
      <c r="AA269" s="81" t="str">
        <f>IF($E269="",
( IF(scriv!AK231&lt;&gt;"", LEFT( scriv!AK231, FIND(",",scriv!AK231)-1) &amp; "=" &amp; $AH269 &amp; RIGHT( scriv!AK231, LEN(scriv!AK231) + 1 - FIND(",",scriv!AK231)),
  IF($AA$36&lt;&gt;"",LEFT( AA$36, FIND(",",AA$36)-1) &amp; "=" &amp; $AH269 &amp; RIGHT( AA$36, LEN(AA$36) + 1 - FIND(",",AA$36)),""))),
IF(scriv!P231&lt;&gt;"", LEFT( scriv!P231, FIND(",",scriv!P231)-1) &amp; "=" &amp; $AH269 &amp; RIGHT( scriv!P231, LEN(scriv!P231) + 1 - FIND(",",scriv!P231)),
LEFT( AA$37, FIND(",",AA$37)-1) &amp; "=" &amp; $AH269 &amp; RIGHT( AA$37, LEN(AA$37) + 1 - FIND(",",AA$37))))</f>
        <v>drawClose=,1.2</v>
      </c>
      <c r="AB269" s="167" t="str">
        <f t="shared" si="133"/>
        <v>noTitle</v>
      </c>
      <c r="AC269" s="167"/>
      <c r="AD269" s="45"/>
      <c r="AE269" s="168"/>
      <c r="AF269" s="169">
        <f>IF(D269="",scriv!B231,"")</f>
        <v>0</v>
      </c>
      <c r="AG269" s="170" t="str">
        <f t="shared" si="136"/>
        <v/>
      </c>
      <c r="AH269" s="169" t="str">
        <f t="shared" si="137"/>
        <v/>
      </c>
      <c r="AI269" s="169" t="str">
        <f t="shared" si="138"/>
        <v/>
      </c>
      <c r="AJ269" s="86">
        <f>ROUNDDOWN( (LEN(scriv!B231)+1) / 2, 0 )</f>
        <v>0</v>
      </c>
      <c r="AK269" s="82">
        <f t="shared" si="139"/>
        <v>0</v>
      </c>
      <c r="AL269" s="82" t="str">
        <f t="shared" si="140"/>
        <v>-</v>
      </c>
      <c r="AM269" s="82" t="str">
        <f t="shared" si="141"/>
        <v>-</v>
      </c>
      <c r="AN269" s="82" t="str">
        <f t="shared" si="142"/>
        <v>-</v>
      </c>
      <c r="AO269" s="82" t="str">
        <f t="shared" si="143"/>
        <v>-</v>
      </c>
      <c r="AP269" s="82" t="str">
        <f t="shared" si="144"/>
        <v>-</v>
      </c>
      <c r="AQ269" s="82" t="str">
        <f t="shared" si="145"/>
        <v>-</v>
      </c>
      <c r="AR269" s="82" t="str">
        <f t="shared" si="146"/>
        <v>-</v>
      </c>
      <c r="AT269" s="82">
        <f t="shared" si="147"/>
        <v>2</v>
      </c>
      <c r="AU269" s="82" t="str">
        <f ca="1">IF(    MAX(OFFSET(AL269,0,0,MATCH("-",AL269:AL$638,0))) = 0,"",
IFERROR(MAX(OFFSET(AL269,0,0,MATCH("-",AL269:AL$638,0))),""))</f>
        <v/>
      </c>
      <c r="AV269" s="82" t="str">
        <f ca="1">IF(    MAX(OFFSET(AM269,0,0,MATCH("-",AM269:AM$638,0))) = 0,"",
IFERROR(MAX(OFFSET(AM269,0,0,MATCH("-",AM269:AM$638,0))),""))</f>
        <v/>
      </c>
      <c r="AW269" s="82" t="str">
        <f ca="1">IF(    MAX(OFFSET(AN269,0,0,MATCH("-",AN269:AN$638,0))) = 0,"",
IFERROR(MAX(OFFSET(AN269,0,0,MATCH("-",AN269:AN$638,0))),""))</f>
        <v/>
      </c>
      <c r="AX269" s="82" t="str">
        <f ca="1">IF(    MAX(OFFSET(AO269,0,0,MATCH("-",AO269:AO$638,0))) = 0,"",
IFERROR(MAX(OFFSET(AO269,0,0,MATCH("-",AO269:AO$638,0))),""))</f>
        <v/>
      </c>
      <c r="AY269" s="82" t="str">
        <f ca="1">IF(    MAX(OFFSET(AP269,0,0,MATCH("-",AP269:AP$638,0))) = 0,"",
IFERROR(MAX(OFFSET(AP269,0,0,MATCH("-",AP269:AP$638,0))),""))</f>
        <v/>
      </c>
      <c r="AZ269" s="82" t="str">
        <f ca="1">IF(    MAX(OFFSET(AQ269,0,0,MATCH("-",AQ269:AQ$638,0))) = 0,"",
IFERROR(MAX(OFFSET(AQ269,0,0,MATCH("-",AQ269:AQ$638,0))),""))</f>
        <v/>
      </c>
      <c r="BA269" s="82" t="str">
        <f ca="1">IF(    MAX(OFFSET(AR269,0,0,MATCH("-",AR269:AR$638,0))) = 0,"",
IFERROR(MAX(OFFSET(AR269,0,0,MATCH("-",AR269:AR$638,0))),""))</f>
        <v/>
      </c>
      <c r="BB269" s="112">
        <f t="shared" ca="1" si="148"/>
        <v>-270</v>
      </c>
      <c r="BC269" s="111" t="str">
        <f t="shared" ca="1" si="149"/>
        <v>Radius</v>
      </c>
      <c r="BD269" s="112">
        <f t="shared" ca="1" si="150"/>
        <v>0</v>
      </c>
      <c r="BE269" s="111">
        <f t="shared" ca="1" si="151"/>
        <v>-150</v>
      </c>
      <c r="BF269" s="113" t="e">
        <f t="shared" ca="1" si="152"/>
        <v>#VALUE!</v>
      </c>
      <c r="BG269" s="113" t="e">
        <f t="shared" ca="1" si="153"/>
        <v>#VALUE!</v>
      </c>
      <c r="BH269" s="112">
        <f t="shared" ca="1" si="154"/>
        <v>2000</v>
      </c>
      <c r="BI269" s="112">
        <f t="shared" ca="1" si="155"/>
        <v>-150</v>
      </c>
      <c r="BJ269" s="157"/>
      <c r="BK269" s="157"/>
      <c r="BL269" s="158" t="str">
        <f>scriv!AM231</f>
        <v/>
      </c>
      <c r="BM269" s="157"/>
      <c r="BN269" s="157" t="str">
        <f t="shared" si="156"/>
        <v>node</v>
      </c>
      <c r="BO269" s="157"/>
      <c r="BP269" s="159">
        <f t="shared" ca="1" si="157"/>
        <v>0</v>
      </c>
      <c r="BQ269" s="159">
        <f t="shared" ca="1" si="158"/>
        <v>0</v>
      </c>
      <c r="BR269" s="159">
        <f t="shared" si="159"/>
        <v>1</v>
      </c>
      <c r="BS269" s="159" t="str">
        <f t="shared" si="160"/>
        <v>symbol</v>
      </c>
      <c r="BT269" s="157" t="str">
        <f ca="1">IF(scriv!V231&lt;&gt;"",scriv!V231,
IF(E269="",IFERROR(VLOOKUP(BL269,$AH$40:$BT$638,39,FALSE),$BT$36),
$BT$37))</f>
        <v>NodeSquare</v>
      </c>
      <c r="BU269" s="166">
        <f t="shared" ca="1" si="161"/>
        <v>2000</v>
      </c>
      <c r="BV269" s="166">
        <f t="shared" ca="1" si="162"/>
        <v>-150</v>
      </c>
      <c r="BW269" s="166">
        <f t="shared" ca="1" si="163"/>
        <v>0</v>
      </c>
      <c r="BX269" s="166">
        <f t="shared" ca="1" si="164"/>
        <v>0</v>
      </c>
      <c r="BY269" s="180" t="str">
        <f t="shared" si="165"/>
        <v/>
      </c>
      <c r="BZ269" s="180" t="str">
        <f t="shared" si="166"/>
        <v/>
      </c>
      <c r="CA269" s="81" t="str">
        <f>IF(scriv!E231&lt;&gt;"",scriv!E231,"")</f>
        <v/>
      </c>
      <c r="CB269" s="82">
        <f t="shared" si="135"/>
        <v>0</v>
      </c>
      <c r="CC269" s="82">
        <f t="shared" si="167"/>
        <v>0</v>
      </c>
      <c r="CD269" s="82" t="str">
        <f t="shared" si="168"/>
        <v>-</v>
      </c>
      <c r="CE269" s="82" t="str">
        <f t="shared" si="169"/>
        <v>-</v>
      </c>
      <c r="CF269" s="82" t="str">
        <f t="shared" si="170"/>
        <v>-</v>
      </c>
      <c r="CG269" s="82" t="str">
        <f t="shared" si="171"/>
        <v>-</v>
      </c>
      <c r="CH269" s="82" t="str">
        <f t="shared" si="172"/>
        <v>-</v>
      </c>
      <c r="CI269" s="82" t="str">
        <f t="shared" si="173"/>
        <v>-</v>
      </c>
      <c r="CJ269" s="82" t="str">
        <f t="shared" si="174"/>
        <v>-</v>
      </c>
      <c r="CK269" s="82" t="str">
        <f t="shared" si="175"/>
        <v>-</v>
      </c>
    </row>
    <row r="270" spans="1:89" s="82" customFormat="1" ht="18" customHeight="1">
      <c r="A270" s="81" t="str">
        <f>scriv!AL232</f>
        <v/>
      </c>
      <c r="B270" s="81" t="str">
        <f>IF(scriv!D232&lt;&gt;"",scriv!D232,"")</f>
        <v/>
      </c>
      <c r="C270" s="81" t="str">
        <f>IF( scriv!AP232&lt;&gt;"", IF(D270&lt;&gt;"","connection ","")&amp;scriv!AP232,IF(D270&lt;&gt;"","connection",""))</f>
        <v/>
      </c>
      <c r="D270" s="82" t="str">
        <f>scriv!AN232</f>
        <v/>
      </c>
      <c r="E270" s="82" t="str">
        <f>scriv!AO232</f>
        <v/>
      </c>
      <c r="F270" s="156">
        <f>ROW()</f>
        <v>270</v>
      </c>
      <c r="G270" s="288">
        <f>scriv!AC232</f>
        <v>0</v>
      </c>
      <c r="H270" s="288">
        <f>scriv!AD232</f>
        <v>0</v>
      </c>
      <c r="I270" s="81" t="str">
        <f>IF(scriv!AE232&lt;&gt;"",scriv!AE232,J270)</f>
        <v/>
      </c>
      <c r="J270" s="81" t="str">
        <f>IF(scriv!AF232&lt;&gt;"",scriv!AF232,"")</f>
        <v/>
      </c>
      <c r="K270" s="82" t="str">
        <f>IF(scriv!Y232&lt;&gt;"",scriv!Y232,$K$36)</f>
        <v>none</v>
      </c>
      <c r="L270" s="82">
        <f>IF(scriv!Z232&lt;&gt;"",scriv!Z232,$L$36)</f>
        <v>0</v>
      </c>
      <c r="M270" s="82" t="str">
        <f>IF(scriv!AA232&lt;&gt;"",scriv!AA232,$M$36)</f>
        <v>OpenClose</v>
      </c>
      <c r="N270" s="82">
        <f>IF(scriv!AB232&lt;&gt;"",scriv!AB232,$N$36)</f>
        <v>0</v>
      </c>
      <c r="O270" s="119" t="str">
        <f t="shared" si="134"/>
        <v/>
      </c>
      <c r="P270" s="81" t="str">
        <f>IF(scriv!I232&lt;&gt;"",scriv!I232,"")</f>
        <v/>
      </c>
      <c r="Q270" s="81" t="str">
        <f>IF(scriv!J232&lt;&gt;"",scriv!J232,"")</f>
        <v/>
      </c>
      <c r="R270" s="81">
        <f>IF(scriv!K232&lt;&gt;"",scriv!K232,
IF(I270&lt;&gt;"",1,$R$36))</f>
        <v>1</v>
      </c>
      <c r="S270" s="81" t="str">
        <f>IF(scriv!L232&lt;&gt;"",scriv!L232,
IF(scriv!AF232&lt;&gt;"",$S$36,"none"))</f>
        <v>none</v>
      </c>
      <c r="T270" s="81" t="str">
        <f>IF(scriv!Q232&lt;&gt;"",scriv!Q232,"")</f>
        <v/>
      </c>
      <c r="U270" s="81" t="str">
        <f>IF(scriv!R232&lt;&gt;"",scriv!R232,"")</f>
        <v/>
      </c>
      <c r="V270" s="81" t="str">
        <f>IF(scriv!S232&lt;&gt;"",scriv!S232,"")</f>
        <v/>
      </c>
      <c r="W270" s="81" t="str">
        <f>IF(scriv!T232&lt;&gt;"",scriv!T232,"")</f>
        <v/>
      </c>
      <c r="X270" s="81" t="str">
        <f>IF($E270="",
( IF(scriv!AH232&lt;&gt;"", LEFT( scriv!AH232, FIND(",",scriv!AH232)-1) &amp; "=" &amp; $AH270 &amp; RIGHT( scriv!AH232, LEN(scriv!AH232) + 1 - FIND(",",scriv!AH232)),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IF(scriv!AI232&lt;&gt;"", LEFT( scriv!AI232, FIND(",",scriv!AI232)-1) &amp; "=" &amp; $AH270 &amp; RIGHT( scriv!AI232, LEN(scriv!AI232) + 1 - FIND(",",scriv!AI232)),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IF(scriv!AJ232&lt;&gt;"", LEFT( scriv!AJ232, FIND(",",scriv!AJ232)-1) &amp; "=" &amp; $AH270 &amp; RIGHT( scriv!AJ232, LEN(scriv!AJ232) + 1 - FIND(",",scriv!AJ232)),
  IF($Z$36&lt;&gt;"",LEFT( Z$36, FIND(",",Z$36)-1) &amp; "=" &amp; $AH270 &amp; RIGHT( Z$36, LEN(Z$36) + 1 - FIND(",",Z$36)),""))),
IF(scriv!O232&lt;&gt;"", LEFT( scriv!O232, FIND(",",scriv!O232)-1) &amp; "=" &amp; $AH270 &amp; RIGHT( scriv!O232, LEN(scriv!O232) + 1 - FIND(",",scriv!O232)),
LEFT( Z$37, FIND(",",Z$37)-1) &amp; "=" &amp; $AH270 &amp; RIGHT( Z$37, LEN(Z$37) + 1 - FIND(",",Z$37))))</f>
        <v>drawOpen=,1.2</v>
      </c>
      <c r="AA270" s="81" t="str">
        <f>IF($E270="",
( IF(scriv!AK232&lt;&gt;"", LEFT( scriv!AK232, FIND(",",scriv!AK232)-1) &amp; "=" &amp; $AH270 &amp; RIGHT( scriv!AK232, LEN(scriv!AK232) + 1 - FIND(",",scriv!AK232)),
  IF($AA$36&lt;&gt;"",LEFT( AA$36, FIND(",",AA$36)-1) &amp; "=" &amp; $AH270 &amp; RIGHT( AA$36, LEN(AA$36) + 1 - FIND(",",AA$36)),""))),
IF(scriv!P232&lt;&gt;"", LEFT( scriv!P232, FIND(",",scriv!P232)-1) &amp; "=" &amp; $AH270 &amp; RIGHT( scriv!P232, LEN(scriv!P232) + 1 - FIND(",",scriv!P232)),
LEFT( AA$37, FIND(",",AA$37)-1) &amp; "=" &amp; $AH270 &amp; RIGHT( AA$37, LEN(AA$37) + 1 - FIND(",",AA$37))))</f>
        <v>drawClose=,1.2</v>
      </c>
      <c r="AB270" s="167" t="str">
        <f t="shared" si="133"/>
        <v>noTitle</v>
      </c>
      <c r="AC270" s="167"/>
      <c r="AD270" s="45"/>
      <c r="AE270" s="168"/>
      <c r="AF270" s="169">
        <f>IF(D270="",scriv!B232,"")</f>
        <v>0</v>
      </c>
      <c r="AG270" s="170" t="str">
        <f t="shared" si="136"/>
        <v/>
      </c>
      <c r="AH270" s="169" t="str">
        <f t="shared" si="137"/>
        <v/>
      </c>
      <c r="AI270" s="169" t="str">
        <f t="shared" si="138"/>
        <v/>
      </c>
      <c r="AJ270" s="86">
        <f>ROUNDDOWN( (LEN(scriv!B232)+1) / 2, 0 )</f>
        <v>0</v>
      </c>
      <c r="AK270" s="82">
        <f t="shared" si="139"/>
        <v>0</v>
      </c>
      <c r="AL270" s="82" t="str">
        <f t="shared" si="140"/>
        <v>-</v>
      </c>
      <c r="AM270" s="82" t="str">
        <f t="shared" si="141"/>
        <v>-</v>
      </c>
      <c r="AN270" s="82" t="str">
        <f t="shared" si="142"/>
        <v>-</v>
      </c>
      <c r="AO270" s="82" t="str">
        <f t="shared" si="143"/>
        <v>-</v>
      </c>
      <c r="AP270" s="82" t="str">
        <f t="shared" si="144"/>
        <v>-</v>
      </c>
      <c r="AQ270" s="82" t="str">
        <f t="shared" si="145"/>
        <v>-</v>
      </c>
      <c r="AR270" s="82" t="str">
        <f t="shared" si="146"/>
        <v>-</v>
      </c>
      <c r="AT270" s="82">
        <f t="shared" si="147"/>
        <v>2</v>
      </c>
      <c r="AU270" s="82" t="str">
        <f ca="1">IF(    MAX(OFFSET(AL270,0,0,MATCH("-",AL270:AL$638,0))) = 0,"",
IFERROR(MAX(OFFSET(AL270,0,0,MATCH("-",AL270:AL$638,0))),""))</f>
        <v/>
      </c>
      <c r="AV270" s="82" t="str">
        <f ca="1">IF(    MAX(OFFSET(AM270,0,0,MATCH("-",AM270:AM$638,0))) = 0,"",
IFERROR(MAX(OFFSET(AM270,0,0,MATCH("-",AM270:AM$638,0))),""))</f>
        <v/>
      </c>
      <c r="AW270" s="82" t="str">
        <f ca="1">IF(    MAX(OFFSET(AN270,0,0,MATCH("-",AN270:AN$638,0))) = 0,"",
IFERROR(MAX(OFFSET(AN270,0,0,MATCH("-",AN270:AN$638,0))),""))</f>
        <v/>
      </c>
      <c r="AX270" s="82" t="str">
        <f ca="1">IF(    MAX(OFFSET(AO270,0,0,MATCH("-",AO270:AO$638,0))) = 0,"",
IFERROR(MAX(OFFSET(AO270,0,0,MATCH("-",AO270:AO$638,0))),""))</f>
        <v/>
      </c>
      <c r="AY270" s="82" t="str">
        <f ca="1">IF(    MAX(OFFSET(AP270,0,0,MATCH("-",AP270:AP$638,0))) = 0,"",
IFERROR(MAX(OFFSET(AP270,0,0,MATCH("-",AP270:AP$638,0))),""))</f>
        <v/>
      </c>
      <c r="AZ270" s="82" t="str">
        <f ca="1">IF(    MAX(OFFSET(AQ270,0,0,MATCH("-",AQ270:AQ$638,0))) = 0,"",
IFERROR(MAX(OFFSET(AQ270,0,0,MATCH("-",AQ270:AQ$638,0))),""))</f>
        <v/>
      </c>
      <c r="BA270" s="82" t="str">
        <f ca="1">IF(    MAX(OFFSET(AR270,0,0,MATCH("-",AR270:AR$638,0))) = 0,"",
IFERROR(MAX(OFFSET(AR270,0,0,MATCH("-",AR270:AR$638,0))),""))</f>
        <v/>
      </c>
      <c r="BB270" s="112">
        <f t="shared" ca="1" si="148"/>
        <v>-270</v>
      </c>
      <c r="BC270" s="111" t="str">
        <f t="shared" ca="1" si="149"/>
        <v>Radius</v>
      </c>
      <c r="BD270" s="112">
        <f t="shared" ca="1" si="150"/>
        <v>0</v>
      </c>
      <c r="BE270" s="111">
        <f t="shared" ca="1" si="151"/>
        <v>-150</v>
      </c>
      <c r="BF270" s="113" t="e">
        <f t="shared" ca="1" si="152"/>
        <v>#VALUE!</v>
      </c>
      <c r="BG270" s="113" t="e">
        <f t="shared" ca="1" si="153"/>
        <v>#VALUE!</v>
      </c>
      <c r="BH270" s="112">
        <f t="shared" ca="1" si="154"/>
        <v>2000</v>
      </c>
      <c r="BI270" s="112">
        <f t="shared" ca="1" si="155"/>
        <v>-150</v>
      </c>
      <c r="BJ270" s="157"/>
      <c r="BK270" s="157"/>
      <c r="BL270" s="158" t="str">
        <f>scriv!AM232</f>
        <v/>
      </c>
      <c r="BM270" s="157"/>
      <c r="BN270" s="157" t="str">
        <f t="shared" si="156"/>
        <v>node</v>
      </c>
      <c r="BO270" s="157"/>
      <c r="BP270" s="159">
        <f t="shared" ca="1" si="157"/>
        <v>0</v>
      </c>
      <c r="BQ270" s="159">
        <f t="shared" ca="1" si="158"/>
        <v>0</v>
      </c>
      <c r="BR270" s="159">
        <f t="shared" si="159"/>
        <v>1</v>
      </c>
      <c r="BS270" s="159" t="str">
        <f t="shared" si="160"/>
        <v>symbol</v>
      </c>
      <c r="BT270" s="157" t="str">
        <f ca="1">IF(scriv!V232&lt;&gt;"",scriv!V232,
IF(E270="",IFERROR(VLOOKUP(BL270,$AH$40:$BT$638,39,FALSE),$BT$36),
$BT$37))</f>
        <v>NodeSquare</v>
      </c>
      <c r="BU270" s="166">
        <f t="shared" ca="1" si="161"/>
        <v>2000</v>
      </c>
      <c r="BV270" s="166">
        <f t="shared" ca="1" si="162"/>
        <v>-150</v>
      </c>
      <c r="BW270" s="166">
        <f t="shared" ca="1" si="163"/>
        <v>0</v>
      </c>
      <c r="BX270" s="166">
        <f t="shared" ca="1" si="164"/>
        <v>0</v>
      </c>
      <c r="BY270" s="180" t="str">
        <f t="shared" si="165"/>
        <v/>
      </c>
      <c r="BZ270" s="180" t="str">
        <f t="shared" si="166"/>
        <v/>
      </c>
      <c r="CA270" s="81" t="str">
        <f>IF(scriv!E232&lt;&gt;"",scriv!E232,"")</f>
        <v/>
      </c>
      <c r="CB270" s="82">
        <f t="shared" si="135"/>
        <v>0</v>
      </c>
      <c r="CC270" s="82">
        <f t="shared" si="167"/>
        <v>0</v>
      </c>
      <c r="CD270" s="82" t="str">
        <f t="shared" si="168"/>
        <v>-</v>
      </c>
      <c r="CE270" s="82" t="str">
        <f t="shared" si="169"/>
        <v>-</v>
      </c>
      <c r="CF270" s="82" t="str">
        <f t="shared" si="170"/>
        <v>-</v>
      </c>
      <c r="CG270" s="82" t="str">
        <f t="shared" si="171"/>
        <v>-</v>
      </c>
      <c r="CH270" s="82" t="str">
        <f t="shared" si="172"/>
        <v>-</v>
      </c>
      <c r="CI270" s="82" t="str">
        <f t="shared" si="173"/>
        <v>-</v>
      </c>
      <c r="CJ270" s="82" t="str">
        <f t="shared" si="174"/>
        <v>-</v>
      </c>
      <c r="CK270" s="82" t="str">
        <f t="shared" si="175"/>
        <v>-</v>
      </c>
    </row>
    <row r="271" spans="1:89" s="82" customFormat="1" ht="18" customHeight="1">
      <c r="A271" s="81" t="str">
        <f>scriv!AL233</f>
        <v/>
      </c>
      <c r="B271" s="81" t="str">
        <f>IF(scriv!D233&lt;&gt;"",scriv!D233,"")</f>
        <v/>
      </c>
      <c r="C271" s="81" t="str">
        <f>IF( scriv!AP233&lt;&gt;"", IF(D271&lt;&gt;"","connection ","")&amp;scriv!AP233,IF(D271&lt;&gt;"","connection",""))</f>
        <v/>
      </c>
      <c r="D271" s="82" t="str">
        <f>scriv!AN233</f>
        <v/>
      </c>
      <c r="E271" s="82" t="str">
        <f>scriv!AO233</f>
        <v/>
      </c>
      <c r="F271" s="156">
        <f>ROW()</f>
        <v>271</v>
      </c>
      <c r="G271" s="288">
        <f>scriv!AC233</f>
        <v>0</v>
      </c>
      <c r="H271" s="288">
        <f>scriv!AD233</f>
        <v>0</v>
      </c>
      <c r="I271" s="81" t="str">
        <f>IF(scriv!AE233&lt;&gt;"",scriv!AE233,J271)</f>
        <v/>
      </c>
      <c r="J271" s="81" t="str">
        <f>IF(scriv!AF233&lt;&gt;"",scriv!AF233,"")</f>
        <v/>
      </c>
      <c r="K271" s="82" t="str">
        <f>IF(scriv!Y233&lt;&gt;"",scriv!Y233,$K$36)</f>
        <v>none</v>
      </c>
      <c r="L271" s="82">
        <f>IF(scriv!Z233&lt;&gt;"",scriv!Z233,$L$36)</f>
        <v>0</v>
      </c>
      <c r="M271" s="82" t="str">
        <f>IF(scriv!AA233&lt;&gt;"",scriv!AA233,$M$36)</f>
        <v>OpenClose</v>
      </c>
      <c r="N271" s="82">
        <f>IF(scriv!AB233&lt;&gt;"",scriv!AB233,$N$36)</f>
        <v>0</v>
      </c>
      <c r="O271" s="119" t="str">
        <f t="shared" si="134"/>
        <v/>
      </c>
      <c r="P271" s="81" t="str">
        <f>IF(scriv!I233&lt;&gt;"",scriv!I233,"")</f>
        <v/>
      </c>
      <c r="Q271" s="81" t="str">
        <f>IF(scriv!J233&lt;&gt;"",scriv!J233,"")</f>
        <v/>
      </c>
      <c r="R271" s="81">
        <f>IF(scriv!K233&lt;&gt;"",scriv!K233,
IF(I271&lt;&gt;"",1,$R$36))</f>
        <v>1</v>
      </c>
      <c r="S271" s="81" t="str">
        <f>IF(scriv!L233&lt;&gt;"",scriv!L233,
IF(scriv!AF233&lt;&gt;"",$S$36,"none"))</f>
        <v>none</v>
      </c>
      <c r="T271" s="81" t="str">
        <f>IF(scriv!Q233&lt;&gt;"",scriv!Q233,"")</f>
        <v/>
      </c>
      <c r="U271" s="81" t="str">
        <f>IF(scriv!R233&lt;&gt;"",scriv!R233,"")</f>
        <v/>
      </c>
      <c r="V271" s="81" t="str">
        <f>IF(scriv!S233&lt;&gt;"",scriv!S233,"")</f>
        <v/>
      </c>
      <c r="W271" s="81" t="str">
        <f>IF(scriv!T233&lt;&gt;"",scriv!T233,"")</f>
        <v/>
      </c>
      <c r="X271" s="81" t="str">
        <f>IF($E271="",
( IF(scriv!AH233&lt;&gt;"", LEFT( scriv!AH233, FIND(",",scriv!AH233)-1) &amp; "=" &amp; $AH271 &amp; RIGHT( scriv!AH233, LEN(scriv!AH233) + 1 - FIND(",",scriv!AH233)),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IF(scriv!AI233&lt;&gt;"", LEFT( scriv!AI233, FIND(",",scriv!AI233)-1) &amp; "=" &amp; $AH271 &amp; RIGHT( scriv!AI233, LEN(scriv!AI233) + 1 - FIND(",",scriv!AI233)),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IF(scriv!AJ233&lt;&gt;"", LEFT( scriv!AJ233, FIND(",",scriv!AJ233)-1) &amp; "=" &amp; $AH271 &amp; RIGHT( scriv!AJ233, LEN(scriv!AJ233) + 1 - FIND(",",scriv!AJ233)),
  IF($Z$36&lt;&gt;"",LEFT( Z$36, FIND(",",Z$36)-1) &amp; "=" &amp; $AH271 &amp; RIGHT( Z$36, LEN(Z$36) + 1 - FIND(",",Z$36)),""))),
IF(scriv!O233&lt;&gt;"", LEFT( scriv!O233, FIND(",",scriv!O233)-1) &amp; "=" &amp; $AH271 &amp; RIGHT( scriv!O233, LEN(scriv!O233) + 1 - FIND(",",scriv!O233)),
LEFT( Z$37, FIND(",",Z$37)-1) &amp; "=" &amp; $AH271 &amp; RIGHT( Z$37, LEN(Z$37) + 1 - FIND(",",Z$37))))</f>
        <v>drawOpen=,1.2</v>
      </c>
      <c r="AA271" s="81" t="str">
        <f>IF($E271="",
( IF(scriv!AK233&lt;&gt;"", LEFT( scriv!AK233, FIND(",",scriv!AK233)-1) &amp; "=" &amp; $AH271 &amp; RIGHT( scriv!AK233, LEN(scriv!AK233) + 1 - FIND(",",scriv!AK233)),
  IF($AA$36&lt;&gt;"",LEFT( AA$36, FIND(",",AA$36)-1) &amp; "=" &amp; $AH271 &amp; RIGHT( AA$36, LEN(AA$36) + 1 - FIND(",",AA$36)),""))),
IF(scriv!P233&lt;&gt;"", LEFT( scriv!P233, FIND(",",scriv!P233)-1) &amp; "=" &amp; $AH271 &amp; RIGHT( scriv!P233, LEN(scriv!P233) + 1 - FIND(",",scriv!P233)),
LEFT( AA$37, FIND(",",AA$37)-1) &amp; "=" &amp; $AH271 &amp; RIGHT( AA$37, LEN(AA$37) + 1 - FIND(",",AA$37))))</f>
        <v>drawClose=,1.2</v>
      </c>
      <c r="AB271" s="167" t="str">
        <f t="shared" si="133"/>
        <v>noTitle</v>
      </c>
      <c r="AC271" s="167"/>
      <c r="AD271" s="45"/>
      <c r="AE271" s="168"/>
      <c r="AF271" s="169">
        <f>IF(D271="",scriv!B233,"")</f>
        <v>0</v>
      </c>
      <c r="AG271" s="170" t="str">
        <f t="shared" si="136"/>
        <v/>
      </c>
      <c r="AH271" s="169" t="str">
        <f t="shared" si="137"/>
        <v/>
      </c>
      <c r="AI271" s="169" t="str">
        <f t="shared" si="138"/>
        <v/>
      </c>
      <c r="AJ271" s="86">
        <f>ROUNDDOWN( (LEN(scriv!B233)+1) / 2, 0 )</f>
        <v>0</v>
      </c>
      <c r="AK271" s="82">
        <f t="shared" si="139"/>
        <v>0</v>
      </c>
      <c r="AL271" s="82" t="str">
        <f t="shared" si="140"/>
        <v>-</v>
      </c>
      <c r="AM271" s="82" t="str">
        <f t="shared" si="141"/>
        <v>-</v>
      </c>
      <c r="AN271" s="82" t="str">
        <f t="shared" si="142"/>
        <v>-</v>
      </c>
      <c r="AO271" s="82" t="str">
        <f t="shared" si="143"/>
        <v>-</v>
      </c>
      <c r="AP271" s="82" t="str">
        <f t="shared" si="144"/>
        <v>-</v>
      </c>
      <c r="AQ271" s="82" t="str">
        <f t="shared" si="145"/>
        <v>-</v>
      </c>
      <c r="AR271" s="82" t="str">
        <f t="shared" si="146"/>
        <v>-</v>
      </c>
      <c r="AT271" s="82">
        <f t="shared" si="147"/>
        <v>2</v>
      </c>
      <c r="AU271" s="82" t="str">
        <f ca="1">IF(    MAX(OFFSET(AL271,0,0,MATCH("-",AL271:AL$638,0))) = 0,"",
IFERROR(MAX(OFFSET(AL271,0,0,MATCH("-",AL271:AL$638,0))),""))</f>
        <v/>
      </c>
      <c r="AV271" s="82" t="str">
        <f ca="1">IF(    MAX(OFFSET(AM271,0,0,MATCH("-",AM271:AM$638,0))) = 0,"",
IFERROR(MAX(OFFSET(AM271,0,0,MATCH("-",AM271:AM$638,0))),""))</f>
        <v/>
      </c>
      <c r="AW271" s="82" t="str">
        <f ca="1">IF(    MAX(OFFSET(AN271,0,0,MATCH("-",AN271:AN$638,0))) = 0,"",
IFERROR(MAX(OFFSET(AN271,0,0,MATCH("-",AN271:AN$638,0))),""))</f>
        <v/>
      </c>
      <c r="AX271" s="82" t="str">
        <f ca="1">IF(    MAX(OFFSET(AO271,0,0,MATCH("-",AO271:AO$638,0))) = 0,"",
IFERROR(MAX(OFFSET(AO271,0,0,MATCH("-",AO271:AO$638,0))),""))</f>
        <v/>
      </c>
      <c r="AY271" s="82" t="str">
        <f ca="1">IF(    MAX(OFFSET(AP271,0,0,MATCH("-",AP271:AP$638,0))) = 0,"",
IFERROR(MAX(OFFSET(AP271,0,0,MATCH("-",AP271:AP$638,0))),""))</f>
        <v/>
      </c>
      <c r="AZ271" s="82" t="str">
        <f ca="1">IF(    MAX(OFFSET(AQ271,0,0,MATCH("-",AQ271:AQ$638,0))) = 0,"",
IFERROR(MAX(OFFSET(AQ271,0,0,MATCH("-",AQ271:AQ$638,0))),""))</f>
        <v/>
      </c>
      <c r="BA271" s="82" t="str">
        <f ca="1">IF(    MAX(OFFSET(AR271,0,0,MATCH("-",AR271:AR$638,0))) = 0,"",
IFERROR(MAX(OFFSET(AR271,0,0,MATCH("-",AR271:AR$638,0))),""))</f>
        <v/>
      </c>
      <c r="BB271" s="112">
        <f t="shared" ca="1" si="148"/>
        <v>-270</v>
      </c>
      <c r="BC271" s="111" t="str">
        <f t="shared" ca="1" si="149"/>
        <v>Radius</v>
      </c>
      <c r="BD271" s="112">
        <f t="shared" ca="1" si="150"/>
        <v>0</v>
      </c>
      <c r="BE271" s="111">
        <f t="shared" ca="1" si="151"/>
        <v>-150</v>
      </c>
      <c r="BF271" s="113" t="e">
        <f t="shared" ca="1" si="152"/>
        <v>#VALUE!</v>
      </c>
      <c r="BG271" s="113" t="e">
        <f t="shared" ca="1" si="153"/>
        <v>#VALUE!</v>
      </c>
      <c r="BH271" s="112">
        <f t="shared" ca="1" si="154"/>
        <v>2000</v>
      </c>
      <c r="BI271" s="112">
        <f t="shared" ca="1" si="155"/>
        <v>-150</v>
      </c>
      <c r="BJ271" s="157"/>
      <c r="BK271" s="157"/>
      <c r="BL271" s="158" t="str">
        <f>scriv!AM233</f>
        <v/>
      </c>
      <c r="BM271" s="157"/>
      <c r="BN271" s="157" t="str">
        <f t="shared" si="156"/>
        <v>node</v>
      </c>
      <c r="BO271" s="157"/>
      <c r="BP271" s="159">
        <f t="shared" ca="1" si="157"/>
        <v>0</v>
      </c>
      <c r="BQ271" s="159">
        <f t="shared" ca="1" si="158"/>
        <v>0</v>
      </c>
      <c r="BR271" s="159">
        <f t="shared" si="159"/>
        <v>1</v>
      </c>
      <c r="BS271" s="159" t="str">
        <f t="shared" si="160"/>
        <v>symbol</v>
      </c>
      <c r="BT271" s="157" t="str">
        <f ca="1">IF(scriv!V233&lt;&gt;"",scriv!V233,
IF(E271="",IFERROR(VLOOKUP(BL271,$AH$40:$BT$638,39,FALSE),$BT$36),
$BT$37))</f>
        <v>NodeSquare</v>
      </c>
      <c r="BU271" s="166">
        <f t="shared" ca="1" si="161"/>
        <v>2000</v>
      </c>
      <c r="BV271" s="166">
        <f t="shared" ca="1" si="162"/>
        <v>-150</v>
      </c>
      <c r="BW271" s="166">
        <f t="shared" ca="1" si="163"/>
        <v>0</v>
      </c>
      <c r="BX271" s="166">
        <f t="shared" ca="1" si="164"/>
        <v>0</v>
      </c>
      <c r="BY271" s="180" t="str">
        <f t="shared" si="165"/>
        <v/>
      </c>
      <c r="BZ271" s="180" t="str">
        <f t="shared" si="166"/>
        <v/>
      </c>
      <c r="CA271" s="81" t="str">
        <f>IF(scriv!E233&lt;&gt;"",scriv!E233,"")</f>
        <v/>
      </c>
      <c r="CB271" s="82">
        <f t="shared" si="135"/>
        <v>0</v>
      </c>
      <c r="CC271" s="82">
        <f t="shared" si="167"/>
        <v>0</v>
      </c>
      <c r="CD271" s="82" t="str">
        <f t="shared" si="168"/>
        <v>-</v>
      </c>
      <c r="CE271" s="82" t="str">
        <f t="shared" si="169"/>
        <v>-</v>
      </c>
      <c r="CF271" s="82" t="str">
        <f t="shared" si="170"/>
        <v>-</v>
      </c>
      <c r="CG271" s="82" t="str">
        <f t="shared" si="171"/>
        <v>-</v>
      </c>
      <c r="CH271" s="82" t="str">
        <f t="shared" si="172"/>
        <v>-</v>
      </c>
      <c r="CI271" s="82" t="str">
        <f t="shared" si="173"/>
        <v>-</v>
      </c>
      <c r="CJ271" s="82" t="str">
        <f t="shared" si="174"/>
        <v>-</v>
      </c>
      <c r="CK271" s="82" t="str">
        <f t="shared" si="175"/>
        <v>-</v>
      </c>
    </row>
    <row r="272" spans="1:89" s="82" customFormat="1" ht="18" customHeight="1">
      <c r="A272" s="81" t="str">
        <f>scriv!AL234</f>
        <v/>
      </c>
      <c r="B272" s="81" t="str">
        <f>IF(scriv!D234&lt;&gt;"",scriv!D234,"")</f>
        <v/>
      </c>
      <c r="C272" s="81" t="str">
        <f>IF( scriv!AP234&lt;&gt;"", IF(D272&lt;&gt;"","connection ","")&amp;scriv!AP234,IF(D272&lt;&gt;"","connection",""))</f>
        <v/>
      </c>
      <c r="D272" s="82" t="str">
        <f>scriv!AN234</f>
        <v/>
      </c>
      <c r="E272" s="82" t="str">
        <f>scriv!AO234</f>
        <v/>
      </c>
      <c r="F272" s="156">
        <f>ROW()</f>
        <v>272</v>
      </c>
      <c r="G272" s="288">
        <f>scriv!AC234</f>
        <v>0</v>
      </c>
      <c r="H272" s="288">
        <f>scriv!AD234</f>
        <v>0</v>
      </c>
      <c r="I272" s="81" t="str">
        <f>IF(scriv!AE234&lt;&gt;"",scriv!AE234,J272)</f>
        <v/>
      </c>
      <c r="J272" s="81" t="str">
        <f>IF(scriv!AF234&lt;&gt;"",scriv!AF234,"")</f>
        <v/>
      </c>
      <c r="K272" s="82" t="str">
        <f>IF(scriv!Y234&lt;&gt;"",scriv!Y234,$K$36)</f>
        <v>none</v>
      </c>
      <c r="L272" s="82">
        <f>IF(scriv!Z234&lt;&gt;"",scriv!Z234,$L$36)</f>
        <v>0</v>
      </c>
      <c r="M272" s="82" t="str">
        <f>IF(scriv!AA234&lt;&gt;"",scriv!AA234,$M$36)</f>
        <v>OpenClose</v>
      </c>
      <c r="N272" s="82">
        <f>IF(scriv!AB234&lt;&gt;"",scriv!AB234,$N$36)</f>
        <v>0</v>
      </c>
      <c r="O272" s="119" t="str">
        <f t="shared" si="134"/>
        <v/>
      </c>
      <c r="P272" s="81" t="str">
        <f>IF(scriv!I234&lt;&gt;"",scriv!I234,"")</f>
        <v/>
      </c>
      <c r="Q272" s="81" t="str">
        <f>IF(scriv!J234&lt;&gt;"",scriv!J234,"")</f>
        <v/>
      </c>
      <c r="R272" s="81">
        <f>IF(scriv!K234&lt;&gt;"",scriv!K234,
IF(I272&lt;&gt;"",1,$R$36))</f>
        <v>1</v>
      </c>
      <c r="S272" s="81" t="str">
        <f>IF(scriv!L234&lt;&gt;"",scriv!L234,
IF(scriv!AF234&lt;&gt;"",$S$36,"none"))</f>
        <v>none</v>
      </c>
      <c r="T272" s="81" t="str">
        <f>IF(scriv!Q234&lt;&gt;"",scriv!Q234,"")</f>
        <v/>
      </c>
      <c r="U272" s="81" t="str">
        <f>IF(scriv!R234&lt;&gt;"",scriv!R234,"")</f>
        <v/>
      </c>
      <c r="V272" s="81" t="str">
        <f>IF(scriv!S234&lt;&gt;"",scriv!S234,"")</f>
        <v/>
      </c>
      <c r="W272" s="81" t="str">
        <f>IF(scriv!T234&lt;&gt;"",scriv!T234,"")</f>
        <v/>
      </c>
      <c r="X272" s="81" t="str">
        <f>IF($E272="",
( IF(scriv!AH234&lt;&gt;"", LEFT( scriv!AH234, FIND(",",scriv!AH234)-1) &amp; "=" &amp; $AH272 &amp; RIGHT( scriv!AH234, LEN(scriv!AH234) + 1 - FIND(",",scriv!AH234)),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IF(scriv!AI234&lt;&gt;"", LEFT( scriv!AI234, FIND(",",scriv!AI234)-1) &amp; "=" &amp; $AH272 &amp; RIGHT( scriv!AI234, LEN(scriv!AI234) + 1 - FIND(",",scriv!AI234)),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IF(scriv!AJ234&lt;&gt;"", LEFT( scriv!AJ234, FIND(",",scriv!AJ234)-1) &amp; "=" &amp; $AH272 &amp; RIGHT( scriv!AJ234, LEN(scriv!AJ234) + 1 - FIND(",",scriv!AJ234)),
  IF($Z$36&lt;&gt;"",LEFT( Z$36, FIND(",",Z$36)-1) &amp; "=" &amp; $AH272 &amp; RIGHT( Z$36, LEN(Z$36) + 1 - FIND(",",Z$36)),""))),
IF(scriv!O234&lt;&gt;"", LEFT( scriv!O234, FIND(",",scriv!O234)-1) &amp; "=" &amp; $AH272 &amp; RIGHT( scriv!O234, LEN(scriv!O234) + 1 - FIND(",",scriv!O234)),
LEFT( Z$37, FIND(",",Z$37)-1) &amp; "=" &amp; $AH272 &amp; RIGHT( Z$37, LEN(Z$37) + 1 - FIND(",",Z$37))))</f>
        <v>drawOpen=,1.2</v>
      </c>
      <c r="AA272" s="81" t="str">
        <f>IF($E272="",
( IF(scriv!AK234&lt;&gt;"", LEFT( scriv!AK234, FIND(",",scriv!AK234)-1) &amp; "=" &amp; $AH272 &amp; RIGHT( scriv!AK234, LEN(scriv!AK234) + 1 - FIND(",",scriv!AK234)),
  IF($AA$36&lt;&gt;"",LEFT( AA$36, FIND(",",AA$36)-1) &amp; "=" &amp; $AH272 &amp; RIGHT( AA$36, LEN(AA$36) + 1 - FIND(",",AA$36)),""))),
IF(scriv!P234&lt;&gt;"", LEFT( scriv!P234, FIND(",",scriv!P234)-1) &amp; "=" &amp; $AH272 &amp; RIGHT( scriv!P234, LEN(scriv!P234) + 1 - FIND(",",scriv!P234)),
LEFT( AA$37, FIND(",",AA$37)-1) &amp; "=" &amp; $AH272 &amp; RIGHT( AA$37, LEN(AA$37) + 1 - FIND(",",AA$37))))</f>
        <v>drawClose=,1.2</v>
      </c>
      <c r="AB272" s="167" t="str">
        <f t="shared" si="133"/>
        <v>noTitle</v>
      </c>
      <c r="AC272" s="167"/>
      <c r="AD272" s="45"/>
      <c r="AE272" s="168"/>
      <c r="AF272" s="169">
        <f>IF(D272="",scriv!B234,"")</f>
        <v>0</v>
      </c>
      <c r="AG272" s="170" t="str">
        <f t="shared" si="136"/>
        <v/>
      </c>
      <c r="AH272" s="169" t="str">
        <f t="shared" si="137"/>
        <v/>
      </c>
      <c r="AI272" s="169" t="str">
        <f t="shared" si="138"/>
        <v/>
      </c>
      <c r="AJ272" s="86">
        <f>ROUNDDOWN( (LEN(scriv!B234)+1) / 2, 0 )</f>
        <v>0</v>
      </c>
      <c r="AK272" s="82">
        <f t="shared" si="139"/>
        <v>0</v>
      </c>
      <c r="AL272" s="82" t="str">
        <f t="shared" si="140"/>
        <v>-</v>
      </c>
      <c r="AM272" s="82" t="str">
        <f t="shared" si="141"/>
        <v>-</v>
      </c>
      <c r="AN272" s="82" t="str">
        <f t="shared" si="142"/>
        <v>-</v>
      </c>
      <c r="AO272" s="82" t="str">
        <f t="shared" si="143"/>
        <v>-</v>
      </c>
      <c r="AP272" s="82" t="str">
        <f t="shared" si="144"/>
        <v>-</v>
      </c>
      <c r="AQ272" s="82" t="str">
        <f t="shared" si="145"/>
        <v>-</v>
      </c>
      <c r="AR272" s="82" t="str">
        <f t="shared" si="146"/>
        <v>-</v>
      </c>
      <c r="AT272" s="82">
        <f t="shared" si="147"/>
        <v>2</v>
      </c>
      <c r="AU272" s="82" t="str">
        <f ca="1">IF(    MAX(OFFSET(AL272,0,0,MATCH("-",AL272:AL$638,0))) = 0,"",
IFERROR(MAX(OFFSET(AL272,0,0,MATCH("-",AL272:AL$638,0))),""))</f>
        <v/>
      </c>
      <c r="AV272" s="82" t="str">
        <f ca="1">IF(    MAX(OFFSET(AM272,0,0,MATCH("-",AM272:AM$638,0))) = 0,"",
IFERROR(MAX(OFFSET(AM272,0,0,MATCH("-",AM272:AM$638,0))),""))</f>
        <v/>
      </c>
      <c r="AW272" s="82" t="str">
        <f ca="1">IF(    MAX(OFFSET(AN272,0,0,MATCH("-",AN272:AN$638,0))) = 0,"",
IFERROR(MAX(OFFSET(AN272,0,0,MATCH("-",AN272:AN$638,0))),""))</f>
        <v/>
      </c>
      <c r="AX272" s="82" t="str">
        <f ca="1">IF(    MAX(OFFSET(AO272,0,0,MATCH("-",AO272:AO$638,0))) = 0,"",
IFERROR(MAX(OFFSET(AO272,0,0,MATCH("-",AO272:AO$638,0))),""))</f>
        <v/>
      </c>
      <c r="AY272" s="82" t="str">
        <f ca="1">IF(    MAX(OFFSET(AP272,0,0,MATCH("-",AP272:AP$638,0))) = 0,"",
IFERROR(MAX(OFFSET(AP272,0,0,MATCH("-",AP272:AP$638,0))),""))</f>
        <v/>
      </c>
      <c r="AZ272" s="82" t="str">
        <f ca="1">IF(    MAX(OFFSET(AQ272,0,0,MATCH("-",AQ272:AQ$638,0))) = 0,"",
IFERROR(MAX(OFFSET(AQ272,0,0,MATCH("-",AQ272:AQ$638,0))),""))</f>
        <v/>
      </c>
      <c r="BA272" s="82" t="str">
        <f ca="1">IF(    MAX(OFFSET(AR272,0,0,MATCH("-",AR272:AR$638,0))) = 0,"",
IFERROR(MAX(OFFSET(AR272,0,0,MATCH("-",AR272:AR$638,0))),""))</f>
        <v/>
      </c>
      <c r="BB272" s="112">
        <f t="shared" ca="1" si="148"/>
        <v>-270</v>
      </c>
      <c r="BC272" s="111" t="str">
        <f t="shared" ca="1" si="149"/>
        <v>Radius</v>
      </c>
      <c r="BD272" s="112">
        <f t="shared" ca="1" si="150"/>
        <v>0</v>
      </c>
      <c r="BE272" s="111">
        <f t="shared" ca="1" si="151"/>
        <v>-150</v>
      </c>
      <c r="BF272" s="113" t="e">
        <f t="shared" ca="1" si="152"/>
        <v>#VALUE!</v>
      </c>
      <c r="BG272" s="113" t="e">
        <f t="shared" ca="1" si="153"/>
        <v>#VALUE!</v>
      </c>
      <c r="BH272" s="112">
        <f t="shared" ca="1" si="154"/>
        <v>2000</v>
      </c>
      <c r="BI272" s="112">
        <f t="shared" ca="1" si="155"/>
        <v>-150</v>
      </c>
      <c r="BJ272" s="157"/>
      <c r="BK272" s="157"/>
      <c r="BL272" s="158" t="str">
        <f>scriv!AM234</f>
        <v/>
      </c>
      <c r="BM272" s="157"/>
      <c r="BN272" s="157" t="str">
        <f t="shared" si="156"/>
        <v>node</v>
      </c>
      <c r="BO272" s="157"/>
      <c r="BP272" s="159">
        <f t="shared" ca="1" si="157"/>
        <v>0</v>
      </c>
      <c r="BQ272" s="159">
        <f t="shared" ca="1" si="158"/>
        <v>0</v>
      </c>
      <c r="BR272" s="159">
        <f t="shared" si="159"/>
        <v>1</v>
      </c>
      <c r="BS272" s="159" t="str">
        <f t="shared" si="160"/>
        <v>symbol</v>
      </c>
      <c r="BT272" s="157" t="str">
        <f ca="1">IF(scriv!V234&lt;&gt;"",scriv!V234,
IF(E272="",IFERROR(VLOOKUP(BL272,$AH$40:$BT$638,39,FALSE),$BT$36),
$BT$37))</f>
        <v>NodeSquare</v>
      </c>
      <c r="BU272" s="166">
        <f t="shared" ca="1" si="161"/>
        <v>2000</v>
      </c>
      <c r="BV272" s="166">
        <f t="shared" ca="1" si="162"/>
        <v>-150</v>
      </c>
      <c r="BW272" s="166">
        <f t="shared" ca="1" si="163"/>
        <v>0</v>
      </c>
      <c r="BX272" s="166">
        <f t="shared" ca="1" si="164"/>
        <v>0</v>
      </c>
      <c r="BY272" s="180" t="str">
        <f t="shared" si="165"/>
        <v/>
      </c>
      <c r="BZ272" s="180" t="str">
        <f t="shared" si="166"/>
        <v/>
      </c>
      <c r="CA272" s="81" t="str">
        <f>IF(scriv!E234&lt;&gt;"",scriv!E234,"")</f>
        <v/>
      </c>
      <c r="CB272" s="82">
        <f t="shared" si="135"/>
        <v>0</v>
      </c>
      <c r="CC272" s="82">
        <f t="shared" si="167"/>
        <v>0</v>
      </c>
      <c r="CD272" s="82" t="str">
        <f t="shared" si="168"/>
        <v>-</v>
      </c>
      <c r="CE272" s="82" t="str">
        <f t="shared" si="169"/>
        <v>-</v>
      </c>
      <c r="CF272" s="82" t="str">
        <f t="shared" si="170"/>
        <v>-</v>
      </c>
      <c r="CG272" s="82" t="str">
        <f t="shared" si="171"/>
        <v>-</v>
      </c>
      <c r="CH272" s="82" t="str">
        <f t="shared" si="172"/>
        <v>-</v>
      </c>
      <c r="CI272" s="82" t="str">
        <f t="shared" si="173"/>
        <v>-</v>
      </c>
      <c r="CJ272" s="82" t="str">
        <f t="shared" si="174"/>
        <v>-</v>
      </c>
      <c r="CK272" s="82" t="str">
        <f t="shared" si="175"/>
        <v>-</v>
      </c>
    </row>
    <row r="273" spans="1:89" s="82" customFormat="1" ht="18" customHeight="1">
      <c r="A273" s="81" t="str">
        <f>scriv!AL235</f>
        <v/>
      </c>
      <c r="B273" s="81" t="str">
        <f>IF(scriv!D235&lt;&gt;"",scriv!D235,"")</f>
        <v/>
      </c>
      <c r="C273" s="81" t="str">
        <f>IF( scriv!AP235&lt;&gt;"", IF(D273&lt;&gt;"","connection ","")&amp;scriv!AP235,IF(D273&lt;&gt;"","connection",""))</f>
        <v/>
      </c>
      <c r="D273" s="82" t="str">
        <f>scriv!AN235</f>
        <v/>
      </c>
      <c r="E273" s="82" t="str">
        <f>scriv!AO235</f>
        <v/>
      </c>
      <c r="F273" s="156">
        <f>ROW()</f>
        <v>273</v>
      </c>
      <c r="G273" s="288">
        <f>scriv!AC235</f>
        <v>0</v>
      </c>
      <c r="H273" s="288">
        <f>scriv!AD235</f>
        <v>0</v>
      </c>
      <c r="I273" s="81" t="str">
        <f>IF(scriv!AE235&lt;&gt;"",scriv!AE235,J273)</f>
        <v/>
      </c>
      <c r="J273" s="81" t="str">
        <f>IF(scriv!AF235&lt;&gt;"",scriv!AF235,"")</f>
        <v/>
      </c>
      <c r="K273" s="82" t="str">
        <f>IF(scriv!Y235&lt;&gt;"",scriv!Y235,$K$36)</f>
        <v>none</v>
      </c>
      <c r="L273" s="82">
        <f>IF(scriv!Z235&lt;&gt;"",scriv!Z235,$L$36)</f>
        <v>0</v>
      </c>
      <c r="M273" s="82" t="str">
        <f>IF(scriv!AA235&lt;&gt;"",scriv!AA235,$M$36)</f>
        <v>OpenClose</v>
      </c>
      <c r="N273" s="82">
        <f>IF(scriv!AB235&lt;&gt;"",scriv!AB235,$N$36)</f>
        <v>0</v>
      </c>
      <c r="O273" s="119" t="str">
        <f t="shared" si="134"/>
        <v/>
      </c>
      <c r="P273" s="81" t="str">
        <f>IF(scriv!I235&lt;&gt;"",scriv!I235,"")</f>
        <v/>
      </c>
      <c r="Q273" s="81" t="str">
        <f>IF(scriv!J235&lt;&gt;"",scriv!J235,"")</f>
        <v/>
      </c>
      <c r="R273" s="81">
        <f>IF(scriv!K235&lt;&gt;"",scriv!K235,
IF(I273&lt;&gt;"",1,$R$36))</f>
        <v>1</v>
      </c>
      <c r="S273" s="81" t="str">
        <f>IF(scriv!L235&lt;&gt;"",scriv!L235,
IF(scriv!AF235&lt;&gt;"",$S$36,"none"))</f>
        <v>none</v>
      </c>
      <c r="T273" s="81" t="str">
        <f>IF(scriv!Q235&lt;&gt;"",scriv!Q235,"")</f>
        <v/>
      </c>
      <c r="U273" s="81" t="str">
        <f>IF(scriv!R235&lt;&gt;"",scriv!R235,"")</f>
        <v/>
      </c>
      <c r="V273" s="81" t="str">
        <f>IF(scriv!S235&lt;&gt;"",scriv!S235,"")</f>
        <v/>
      </c>
      <c r="W273" s="81" t="str">
        <f>IF(scriv!T235&lt;&gt;"",scriv!T235,"")</f>
        <v/>
      </c>
      <c r="X273" s="81" t="str">
        <f>IF($E273="",
( IF(scriv!AH235&lt;&gt;"", LEFT( scriv!AH235, FIND(",",scriv!AH235)-1) &amp; "=" &amp; $AH273 &amp; RIGHT( scriv!AH235, LEN(scriv!AH235) + 1 - FIND(",",scriv!AH235)),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IF(scriv!AI235&lt;&gt;"", LEFT( scriv!AI235, FIND(",",scriv!AI235)-1) &amp; "=" &amp; $AH273 &amp; RIGHT( scriv!AI235, LEN(scriv!AI235) + 1 - FIND(",",scriv!AI235)),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IF(scriv!AJ235&lt;&gt;"", LEFT( scriv!AJ235, FIND(",",scriv!AJ235)-1) &amp; "=" &amp; $AH273 &amp; RIGHT( scriv!AJ235, LEN(scriv!AJ235) + 1 - FIND(",",scriv!AJ235)),
  IF($Z$36&lt;&gt;"",LEFT( Z$36, FIND(",",Z$36)-1) &amp; "=" &amp; $AH273 &amp; RIGHT( Z$36, LEN(Z$36) + 1 - FIND(",",Z$36)),""))),
IF(scriv!O235&lt;&gt;"", LEFT( scriv!O235, FIND(",",scriv!O235)-1) &amp; "=" &amp; $AH273 &amp; RIGHT( scriv!O235, LEN(scriv!O235) + 1 - FIND(",",scriv!O235)),
LEFT( Z$37, FIND(",",Z$37)-1) &amp; "=" &amp; $AH273 &amp; RIGHT( Z$37, LEN(Z$37) + 1 - FIND(",",Z$37))))</f>
        <v>drawOpen=,1.2</v>
      </c>
      <c r="AA273" s="81" t="str">
        <f>IF($E273="",
( IF(scriv!AK235&lt;&gt;"", LEFT( scriv!AK235, FIND(",",scriv!AK235)-1) &amp; "=" &amp; $AH273 &amp; RIGHT( scriv!AK235, LEN(scriv!AK235) + 1 - FIND(",",scriv!AK235)),
  IF($AA$36&lt;&gt;"",LEFT( AA$36, FIND(",",AA$36)-1) &amp; "=" &amp; $AH273 &amp; RIGHT( AA$36, LEN(AA$36) + 1 - FIND(",",AA$36)),""))),
IF(scriv!P235&lt;&gt;"", LEFT( scriv!P235, FIND(",",scriv!P235)-1) &amp; "=" &amp; $AH273 &amp; RIGHT( scriv!P235, LEN(scriv!P235) + 1 - FIND(",",scriv!P235)),
LEFT( AA$37, FIND(",",AA$37)-1) &amp; "=" &amp; $AH273 &amp; RIGHT( AA$37, LEN(AA$37) + 1 - FIND(",",AA$37))))</f>
        <v>drawClose=,1.2</v>
      </c>
      <c r="AB273" s="167" t="str">
        <f t="shared" si="133"/>
        <v>noTitle</v>
      </c>
      <c r="AC273" s="167"/>
      <c r="AD273" s="45"/>
      <c r="AE273" s="168"/>
      <c r="AF273" s="169">
        <f>IF(D273="",scriv!B235,"")</f>
        <v>0</v>
      </c>
      <c r="AG273" s="170" t="str">
        <f t="shared" si="136"/>
        <v/>
      </c>
      <c r="AH273" s="169" t="str">
        <f t="shared" si="137"/>
        <v/>
      </c>
      <c r="AI273" s="169" t="str">
        <f t="shared" si="138"/>
        <v/>
      </c>
      <c r="AJ273" s="86">
        <f>ROUNDDOWN( (LEN(scriv!B235)+1) / 2, 0 )</f>
        <v>0</v>
      </c>
      <c r="AK273" s="82">
        <f t="shared" si="139"/>
        <v>0</v>
      </c>
      <c r="AL273" s="82" t="str">
        <f t="shared" si="140"/>
        <v>-</v>
      </c>
      <c r="AM273" s="82" t="str">
        <f t="shared" si="141"/>
        <v>-</v>
      </c>
      <c r="AN273" s="82" t="str">
        <f t="shared" si="142"/>
        <v>-</v>
      </c>
      <c r="AO273" s="82" t="str">
        <f t="shared" si="143"/>
        <v>-</v>
      </c>
      <c r="AP273" s="82" t="str">
        <f t="shared" si="144"/>
        <v>-</v>
      </c>
      <c r="AQ273" s="82" t="str">
        <f t="shared" si="145"/>
        <v>-</v>
      </c>
      <c r="AR273" s="82" t="str">
        <f t="shared" si="146"/>
        <v>-</v>
      </c>
      <c r="AT273" s="82">
        <f t="shared" si="147"/>
        <v>2</v>
      </c>
      <c r="AU273" s="82" t="str">
        <f ca="1">IF(    MAX(OFFSET(AL273,0,0,MATCH("-",AL273:AL$638,0))) = 0,"",
IFERROR(MAX(OFFSET(AL273,0,0,MATCH("-",AL273:AL$638,0))),""))</f>
        <v/>
      </c>
      <c r="AV273" s="82" t="str">
        <f ca="1">IF(    MAX(OFFSET(AM273,0,0,MATCH("-",AM273:AM$638,0))) = 0,"",
IFERROR(MAX(OFFSET(AM273,0,0,MATCH("-",AM273:AM$638,0))),""))</f>
        <v/>
      </c>
      <c r="AW273" s="82" t="str">
        <f ca="1">IF(    MAX(OFFSET(AN273,0,0,MATCH("-",AN273:AN$638,0))) = 0,"",
IFERROR(MAX(OFFSET(AN273,0,0,MATCH("-",AN273:AN$638,0))),""))</f>
        <v/>
      </c>
      <c r="AX273" s="82" t="str">
        <f ca="1">IF(    MAX(OFFSET(AO273,0,0,MATCH("-",AO273:AO$638,0))) = 0,"",
IFERROR(MAX(OFFSET(AO273,0,0,MATCH("-",AO273:AO$638,0))),""))</f>
        <v/>
      </c>
      <c r="AY273" s="82" t="str">
        <f ca="1">IF(    MAX(OFFSET(AP273,0,0,MATCH("-",AP273:AP$638,0))) = 0,"",
IFERROR(MAX(OFFSET(AP273,0,0,MATCH("-",AP273:AP$638,0))),""))</f>
        <v/>
      </c>
      <c r="AZ273" s="82" t="str">
        <f ca="1">IF(    MAX(OFFSET(AQ273,0,0,MATCH("-",AQ273:AQ$638,0))) = 0,"",
IFERROR(MAX(OFFSET(AQ273,0,0,MATCH("-",AQ273:AQ$638,0))),""))</f>
        <v/>
      </c>
      <c r="BA273" s="82" t="str">
        <f ca="1">IF(    MAX(OFFSET(AR273,0,0,MATCH("-",AR273:AR$638,0))) = 0,"",
IFERROR(MAX(OFFSET(AR273,0,0,MATCH("-",AR273:AR$638,0))),""))</f>
        <v/>
      </c>
      <c r="BB273" s="112">
        <f t="shared" ca="1" si="148"/>
        <v>-270</v>
      </c>
      <c r="BC273" s="111" t="str">
        <f t="shared" ca="1" si="149"/>
        <v>Radius</v>
      </c>
      <c r="BD273" s="112">
        <f t="shared" ca="1" si="150"/>
        <v>0</v>
      </c>
      <c r="BE273" s="111">
        <f t="shared" ca="1" si="151"/>
        <v>-150</v>
      </c>
      <c r="BF273" s="113" t="e">
        <f t="shared" ca="1" si="152"/>
        <v>#VALUE!</v>
      </c>
      <c r="BG273" s="113" t="e">
        <f t="shared" ca="1" si="153"/>
        <v>#VALUE!</v>
      </c>
      <c r="BH273" s="112">
        <f t="shared" ca="1" si="154"/>
        <v>2000</v>
      </c>
      <c r="BI273" s="112">
        <f t="shared" ca="1" si="155"/>
        <v>-150</v>
      </c>
      <c r="BJ273" s="157"/>
      <c r="BK273" s="157"/>
      <c r="BL273" s="158" t="str">
        <f>scriv!AM235</f>
        <v/>
      </c>
      <c r="BM273" s="157"/>
      <c r="BN273" s="157" t="str">
        <f t="shared" si="156"/>
        <v>node</v>
      </c>
      <c r="BO273" s="157"/>
      <c r="BP273" s="159">
        <f t="shared" ca="1" si="157"/>
        <v>0</v>
      </c>
      <c r="BQ273" s="159">
        <f t="shared" ca="1" si="158"/>
        <v>0</v>
      </c>
      <c r="BR273" s="159">
        <f t="shared" si="159"/>
        <v>1</v>
      </c>
      <c r="BS273" s="159" t="str">
        <f t="shared" si="160"/>
        <v>symbol</v>
      </c>
      <c r="BT273" s="157" t="str">
        <f ca="1">IF(scriv!V235&lt;&gt;"",scriv!V235,
IF(E273="",IFERROR(VLOOKUP(BL273,$AH$40:$BT$638,39,FALSE),$BT$36),
$BT$37))</f>
        <v>NodeSquare</v>
      </c>
      <c r="BU273" s="166">
        <f t="shared" ca="1" si="161"/>
        <v>2000</v>
      </c>
      <c r="BV273" s="166">
        <f t="shared" ca="1" si="162"/>
        <v>-150</v>
      </c>
      <c r="BW273" s="166">
        <f t="shared" ca="1" si="163"/>
        <v>0</v>
      </c>
      <c r="BX273" s="166">
        <f t="shared" ca="1" si="164"/>
        <v>0</v>
      </c>
      <c r="BY273" s="180" t="str">
        <f t="shared" si="165"/>
        <v/>
      </c>
      <c r="BZ273" s="180" t="str">
        <f t="shared" si="166"/>
        <v/>
      </c>
      <c r="CA273" s="81" t="str">
        <f>IF(scriv!E235&lt;&gt;"",scriv!E235,"")</f>
        <v/>
      </c>
      <c r="CB273" s="82">
        <f t="shared" si="135"/>
        <v>0</v>
      </c>
      <c r="CC273" s="82">
        <f t="shared" si="167"/>
        <v>0</v>
      </c>
      <c r="CD273" s="82" t="str">
        <f t="shared" si="168"/>
        <v>-</v>
      </c>
      <c r="CE273" s="82" t="str">
        <f t="shared" si="169"/>
        <v>-</v>
      </c>
      <c r="CF273" s="82" t="str">
        <f t="shared" si="170"/>
        <v>-</v>
      </c>
      <c r="CG273" s="82" t="str">
        <f t="shared" si="171"/>
        <v>-</v>
      </c>
      <c r="CH273" s="82" t="str">
        <f t="shared" si="172"/>
        <v>-</v>
      </c>
      <c r="CI273" s="82" t="str">
        <f t="shared" si="173"/>
        <v>-</v>
      </c>
      <c r="CJ273" s="82" t="str">
        <f t="shared" si="174"/>
        <v>-</v>
      </c>
      <c r="CK273" s="82" t="str">
        <f t="shared" si="175"/>
        <v>-</v>
      </c>
    </row>
    <row r="274" spans="1:89" s="82" customFormat="1" ht="18" customHeight="1">
      <c r="A274" s="81" t="str">
        <f>scriv!AL236</f>
        <v/>
      </c>
      <c r="B274" s="81" t="str">
        <f>IF(scriv!D236&lt;&gt;"",scriv!D236,"")</f>
        <v/>
      </c>
      <c r="C274" s="81" t="str">
        <f>IF( scriv!AP236&lt;&gt;"", IF(D274&lt;&gt;"","connection ","")&amp;scriv!AP236,IF(D274&lt;&gt;"","connection",""))</f>
        <v/>
      </c>
      <c r="D274" s="82" t="str">
        <f>scriv!AN236</f>
        <v/>
      </c>
      <c r="E274" s="82" t="str">
        <f>scriv!AO236</f>
        <v/>
      </c>
      <c r="F274" s="156">
        <f>ROW()</f>
        <v>274</v>
      </c>
      <c r="G274" s="288">
        <f>scriv!AC236</f>
        <v>0</v>
      </c>
      <c r="H274" s="288">
        <f>scriv!AD236</f>
        <v>0</v>
      </c>
      <c r="I274" s="81" t="str">
        <f>IF(scriv!AE236&lt;&gt;"",scriv!AE236,J274)</f>
        <v/>
      </c>
      <c r="J274" s="81" t="str">
        <f>IF(scriv!AF236&lt;&gt;"",scriv!AF236,"")</f>
        <v/>
      </c>
      <c r="K274" s="82" t="str">
        <f>IF(scriv!Y236&lt;&gt;"",scriv!Y236,$K$36)</f>
        <v>none</v>
      </c>
      <c r="L274" s="82">
        <f>IF(scriv!Z236&lt;&gt;"",scriv!Z236,$L$36)</f>
        <v>0</v>
      </c>
      <c r="M274" s="82" t="str">
        <f>IF(scriv!AA236&lt;&gt;"",scriv!AA236,$M$36)</f>
        <v>OpenClose</v>
      </c>
      <c r="N274" s="82">
        <f>IF(scriv!AB236&lt;&gt;"",scriv!AB236,$N$36)</f>
        <v>0</v>
      </c>
      <c r="O274" s="119" t="str">
        <f t="shared" si="134"/>
        <v/>
      </c>
      <c r="P274" s="81" t="str">
        <f>IF(scriv!I236&lt;&gt;"",scriv!I236,"")</f>
        <v/>
      </c>
      <c r="Q274" s="81" t="str">
        <f>IF(scriv!J236&lt;&gt;"",scriv!J236,"")</f>
        <v/>
      </c>
      <c r="R274" s="81">
        <f>IF(scriv!K236&lt;&gt;"",scriv!K236,
IF(I274&lt;&gt;"",1,$R$36))</f>
        <v>1</v>
      </c>
      <c r="S274" s="81" t="str">
        <f>IF(scriv!L236&lt;&gt;"",scriv!L236,
IF(scriv!AF236&lt;&gt;"",$S$36,"none"))</f>
        <v>none</v>
      </c>
      <c r="T274" s="81" t="str">
        <f>IF(scriv!Q236&lt;&gt;"",scriv!Q236,"")</f>
        <v/>
      </c>
      <c r="U274" s="81" t="str">
        <f>IF(scriv!R236&lt;&gt;"",scriv!R236,"")</f>
        <v/>
      </c>
      <c r="V274" s="81" t="str">
        <f>IF(scriv!S236&lt;&gt;"",scriv!S236,"")</f>
        <v/>
      </c>
      <c r="W274" s="81" t="str">
        <f>IF(scriv!T236&lt;&gt;"",scriv!T236,"")</f>
        <v/>
      </c>
      <c r="X274" s="81" t="str">
        <f>IF($E274="",
( IF(scriv!AH236&lt;&gt;"", LEFT( scriv!AH236, FIND(",",scriv!AH236)-1) &amp; "=" &amp; $AH274 &amp; RIGHT( scriv!AH236, LEN(scriv!AH236) + 1 - FIND(",",scriv!AH236)),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IF(scriv!AI236&lt;&gt;"", LEFT( scriv!AI236, FIND(",",scriv!AI236)-1) &amp; "=" &amp; $AH274 &amp; RIGHT( scriv!AI236, LEN(scriv!AI236) + 1 - FIND(",",scriv!AI236)),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IF(scriv!AJ236&lt;&gt;"", LEFT( scriv!AJ236, FIND(",",scriv!AJ236)-1) &amp; "=" &amp; $AH274 &amp; RIGHT( scriv!AJ236, LEN(scriv!AJ236) + 1 - FIND(",",scriv!AJ236)),
  IF($Z$36&lt;&gt;"",LEFT( Z$36, FIND(",",Z$36)-1) &amp; "=" &amp; $AH274 &amp; RIGHT( Z$36, LEN(Z$36) + 1 - FIND(",",Z$36)),""))),
IF(scriv!O236&lt;&gt;"", LEFT( scriv!O236, FIND(",",scriv!O236)-1) &amp; "=" &amp; $AH274 &amp; RIGHT( scriv!O236, LEN(scriv!O236) + 1 - FIND(",",scriv!O236)),
LEFT( Z$37, FIND(",",Z$37)-1) &amp; "=" &amp; $AH274 &amp; RIGHT( Z$37, LEN(Z$37) + 1 - FIND(",",Z$37))))</f>
        <v>drawOpen=,1.2</v>
      </c>
      <c r="AA274" s="81" t="str">
        <f>IF($E274="",
( IF(scriv!AK236&lt;&gt;"", LEFT( scriv!AK236, FIND(",",scriv!AK236)-1) &amp; "=" &amp; $AH274 &amp; RIGHT( scriv!AK236, LEN(scriv!AK236) + 1 - FIND(",",scriv!AK236)),
  IF($AA$36&lt;&gt;"",LEFT( AA$36, FIND(",",AA$36)-1) &amp; "=" &amp; $AH274 &amp; RIGHT( AA$36, LEN(AA$36) + 1 - FIND(",",AA$36)),""))),
IF(scriv!P236&lt;&gt;"", LEFT( scriv!P236, FIND(",",scriv!P236)-1) &amp; "=" &amp; $AH274 &amp; RIGHT( scriv!P236, LEN(scriv!P236) + 1 - FIND(",",scriv!P236)),
LEFT( AA$37, FIND(",",AA$37)-1) &amp; "=" &amp; $AH274 &amp; RIGHT( AA$37, LEN(AA$37) + 1 - FIND(",",AA$37))))</f>
        <v>drawClose=,1.2</v>
      </c>
      <c r="AB274" s="167" t="str">
        <f t="shared" si="133"/>
        <v>noTitle</v>
      </c>
      <c r="AC274" s="167"/>
      <c r="AD274" s="45"/>
      <c r="AE274" s="168"/>
      <c r="AF274" s="169">
        <f>IF(D274="",scriv!B236,"")</f>
        <v>0</v>
      </c>
      <c r="AG274" s="170" t="str">
        <f t="shared" si="136"/>
        <v/>
      </c>
      <c r="AH274" s="169" t="str">
        <f t="shared" si="137"/>
        <v/>
      </c>
      <c r="AI274" s="169" t="str">
        <f t="shared" si="138"/>
        <v/>
      </c>
      <c r="AJ274" s="86">
        <f>ROUNDDOWN( (LEN(scriv!B236)+1) / 2, 0 )</f>
        <v>0</v>
      </c>
      <c r="AK274" s="82">
        <f t="shared" si="139"/>
        <v>0</v>
      </c>
      <c r="AL274" s="82" t="str">
        <f t="shared" si="140"/>
        <v>-</v>
      </c>
      <c r="AM274" s="82" t="str">
        <f t="shared" si="141"/>
        <v>-</v>
      </c>
      <c r="AN274" s="82" t="str">
        <f t="shared" si="142"/>
        <v>-</v>
      </c>
      <c r="AO274" s="82" t="str">
        <f t="shared" si="143"/>
        <v>-</v>
      </c>
      <c r="AP274" s="82" t="str">
        <f t="shared" si="144"/>
        <v>-</v>
      </c>
      <c r="AQ274" s="82" t="str">
        <f t="shared" si="145"/>
        <v>-</v>
      </c>
      <c r="AR274" s="82" t="str">
        <f t="shared" si="146"/>
        <v>-</v>
      </c>
      <c r="AT274" s="82">
        <f t="shared" si="147"/>
        <v>2</v>
      </c>
      <c r="AU274" s="82" t="str">
        <f ca="1">IF(    MAX(OFFSET(AL274,0,0,MATCH("-",AL274:AL$638,0))) = 0,"",
IFERROR(MAX(OFFSET(AL274,0,0,MATCH("-",AL274:AL$638,0))),""))</f>
        <v/>
      </c>
      <c r="AV274" s="82" t="str">
        <f ca="1">IF(    MAX(OFFSET(AM274,0,0,MATCH("-",AM274:AM$638,0))) = 0,"",
IFERROR(MAX(OFFSET(AM274,0,0,MATCH("-",AM274:AM$638,0))),""))</f>
        <v/>
      </c>
      <c r="AW274" s="82" t="str">
        <f ca="1">IF(    MAX(OFFSET(AN274,0,0,MATCH("-",AN274:AN$638,0))) = 0,"",
IFERROR(MAX(OFFSET(AN274,0,0,MATCH("-",AN274:AN$638,0))),""))</f>
        <v/>
      </c>
      <c r="AX274" s="82" t="str">
        <f ca="1">IF(    MAX(OFFSET(AO274,0,0,MATCH("-",AO274:AO$638,0))) = 0,"",
IFERROR(MAX(OFFSET(AO274,0,0,MATCH("-",AO274:AO$638,0))),""))</f>
        <v/>
      </c>
      <c r="AY274" s="82" t="str">
        <f ca="1">IF(    MAX(OFFSET(AP274,0,0,MATCH("-",AP274:AP$638,0))) = 0,"",
IFERROR(MAX(OFFSET(AP274,0,0,MATCH("-",AP274:AP$638,0))),""))</f>
        <v/>
      </c>
      <c r="AZ274" s="82" t="str">
        <f ca="1">IF(    MAX(OFFSET(AQ274,0,0,MATCH("-",AQ274:AQ$638,0))) = 0,"",
IFERROR(MAX(OFFSET(AQ274,0,0,MATCH("-",AQ274:AQ$638,0))),""))</f>
        <v/>
      </c>
      <c r="BA274" s="82" t="str">
        <f ca="1">IF(    MAX(OFFSET(AR274,0,0,MATCH("-",AR274:AR$638,0))) = 0,"",
IFERROR(MAX(OFFSET(AR274,0,0,MATCH("-",AR274:AR$638,0))),""))</f>
        <v/>
      </c>
      <c r="BB274" s="112">
        <f t="shared" ca="1" si="148"/>
        <v>-270</v>
      </c>
      <c r="BC274" s="111" t="str">
        <f t="shared" ca="1" si="149"/>
        <v>Radius</v>
      </c>
      <c r="BD274" s="112">
        <f t="shared" ca="1" si="150"/>
        <v>0</v>
      </c>
      <c r="BE274" s="111">
        <f t="shared" ca="1" si="151"/>
        <v>-150</v>
      </c>
      <c r="BF274" s="113" t="e">
        <f t="shared" ca="1" si="152"/>
        <v>#VALUE!</v>
      </c>
      <c r="BG274" s="113" t="e">
        <f t="shared" ca="1" si="153"/>
        <v>#VALUE!</v>
      </c>
      <c r="BH274" s="112">
        <f t="shared" ca="1" si="154"/>
        <v>2000</v>
      </c>
      <c r="BI274" s="112">
        <f t="shared" ca="1" si="155"/>
        <v>-150</v>
      </c>
      <c r="BJ274" s="157"/>
      <c r="BK274" s="157"/>
      <c r="BL274" s="158" t="str">
        <f>scriv!AM236</f>
        <v/>
      </c>
      <c r="BM274" s="157"/>
      <c r="BN274" s="157" t="str">
        <f t="shared" si="156"/>
        <v>node</v>
      </c>
      <c r="BO274" s="157"/>
      <c r="BP274" s="159">
        <f t="shared" ca="1" si="157"/>
        <v>0</v>
      </c>
      <c r="BQ274" s="159">
        <f t="shared" ca="1" si="158"/>
        <v>0</v>
      </c>
      <c r="BR274" s="159">
        <f t="shared" si="159"/>
        <v>1</v>
      </c>
      <c r="BS274" s="159" t="str">
        <f t="shared" si="160"/>
        <v>symbol</v>
      </c>
      <c r="BT274" s="157" t="str">
        <f ca="1">IF(scriv!V236&lt;&gt;"",scriv!V236,
IF(E274="",IFERROR(VLOOKUP(BL274,$AH$40:$BT$638,39,FALSE),$BT$36),
$BT$37))</f>
        <v>NodeSquare</v>
      </c>
      <c r="BU274" s="166">
        <f t="shared" ca="1" si="161"/>
        <v>2000</v>
      </c>
      <c r="BV274" s="166">
        <f t="shared" ca="1" si="162"/>
        <v>-150</v>
      </c>
      <c r="BW274" s="166">
        <f t="shared" ca="1" si="163"/>
        <v>0</v>
      </c>
      <c r="BX274" s="166">
        <f t="shared" ca="1" si="164"/>
        <v>0</v>
      </c>
      <c r="BY274" s="180" t="str">
        <f t="shared" si="165"/>
        <v/>
      </c>
      <c r="BZ274" s="180" t="str">
        <f t="shared" si="166"/>
        <v/>
      </c>
      <c r="CA274" s="81" t="str">
        <f>IF(scriv!E236&lt;&gt;"",scriv!E236,"")</f>
        <v/>
      </c>
      <c r="CB274" s="82">
        <f t="shared" si="135"/>
        <v>0</v>
      </c>
      <c r="CC274" s="82">
        <f t="shared" si="167"/>
        <v>0</v>
      </c>
      <c r="CD274" s="82" t="str">
        <f t="shared" si="168"/>
        <v>-</v>
      </c>
      <c r="CE274" s="82" t="str">
        <f t="shared" si="169"/>
        <v>-</v>
      </c>
      <c r="CF274" s="82" t="str">
        <f t="shared" si="170"/>
        <v>-</v>
      </c>
      <c r="CG274" s="82" t="str">
        <f t="shared" si="171"/>
        <v>-</v>
      </c>
      <c r="CH274" s="82" t="str">
        <f t="shared" si="172"/>
        <v>-</v>
      </c>
      <c r="CI274" s="82" t="str">
        <f t="shared" si="173"/>
        <v>-</v>
      </c>
      <c r="CJ274" s="82" t="str">
        <f t="shared" si="174"/>
        <v>-</v>
      </c>
      <c r="CK274" s="82" t="str">
        <f t="shared" si="175"/>
        <v>-</v>
      </c>
    </row>
    <row r="275" spans="1:89" s="82" customFormat="1" ht="18" customHeight="1">
      <c r="A275" s="81" t="str">
        <f>scriv!AL237</f>
        <v/>
      </c>
      <c r="B275" s="81" t="str">
        <f>IF(scriv!D237&lt;&gt;"",scriv!D237,"")</f>
        <v/>
      </c>
      <c r="C275" s="81" t="str">
        <f>IF( scriv!AP237&lt;&gt;"", IF(D275&lt;&gt;"","connection ","")&amp;scriv!AP237,IF(D275&lt;&gt;"","connection",""))</f>
        <v/>
      </c>
      <c r="D275" s="82" t="str">
        <f>scriv!AN237</f>
        <v/>
      </c>
      <c r="E275" s="82" t="str">
        <f>scriv!AO237</f>
        <v/>
      </c>
      <c r="F275" s="156">
        <f>ROW()</f>
        <v>275</v>
      </c>
      <c r="G275" s="288">
        <f>scriv!AC237</f>
        <v>0</v>
      </c>
      <c r="H275" s="288">
        <f>scriv!AD237</f>
        <v>0</v>
      </c>
      <c r="I275" s="81" t="str">
        <f>IF(scriv!AE237&lt;&gt;"",scriv!AE237,J275)</f>
        <v/>
      </c>
      <c r="J275" s="81" t="str">
        <f>IF(scriv!AF237&lt;&gt;"",scriv!AF237,"")</f>
        <v/>
      </c>
      <c r="K275" s="82" t="str">
        <f>IF(scriv!Y237&lt;&gt;"",scriv!Y237,$K$36)</f>
        <v>none</v>
      </c>
      <c r="L275" s="82">
        <f>IF(scriv!Z237&lt;&gt;"",scriv!Z237,$L$36)</f>
        <v>0</v>
      </c>
      <c r="M275" s="82" t="str">
        <f>IF(scriv!AA237&lt;&gt;"",scriv!AA237,$M$36)</f>
        <v>OpenClose</v>
      </c>
      <c r="N275" s="82">
        <f>IF(scriv!AB237&lt;&gt;"",scriv!AB237,$N$36)</f>
        <v>0</v>
      </c>
      <c r="O275" s="119" t="str">
        <f t="shared" si="134"/>
        <v/>
      </c>
      <c r="P275" s="81" t="str">
        <f>IF(scriv!I237&lt;&gt;"",scriv!I237,"")</f>
        <v/>
      </c>
      <c r="Q275" s="81" t="str">
        <f>IF(scriv!J237&lt;&gt;"",scriv!J237,"")</f>
        <v/>
      </c>
      <c r="R275" s="81">
        <f>IF(scriv!K237&lt;&gt;"",scriv!K237,
IF(I275&lt;&gt;"",1,$R$36))</f>
        <v>1</v>
      </c>
      <c r="S275" s="81" t="str">
        <f>IF(scriv!L237&lt;&gt;"",scriv!L237,
IF(scriv!AF237&lt;&gt;"",$S$36,"none"))</f>
        <v>none</v>
      </c>
      <c r="T275" s="81" t="str">
        <f>IF(scriv!Q237&lt;&gt;"",scriv!Q237,"")</f>
        <v/>
      </c>
      <c r="U275" s="81" t="str">
        <f>IF(scriv!R237&lt;&gt;"",scriv!R237,"")</f>
        <v/>
      </c>
      <c r="V275" s="81" t="str">
        <f>IF(scriv!S237&lt;&gt;"",scriv!S237,"")</f>
        <v/>
      </c>
      <c r="W275" s="81" t="str">
        <f>IF(scriv!T237&lt;&gt;"",scriv!T237,"")</f>
        <v/>
      </c>
      <c r="X275" s="81" t="str">
        <f>IF($E275="",
( IF(scriv!AH237&lt;&gt;"", LEFT( scriv!AH237, FIND(",",scriv!AH237)-1) &amp; "=" &amp; $AH275 &amp; RIGHT( scriv!AH237, LEN(scriv!AH237) + 1 - FIND(",",scriv!AH237)),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IF(scriv!AI237&lt;&gt;"", LEFT( scriv!AI237, FIND(",",scriv!AI237)-1) &amp; "=" &amp; $AH275 &amp; RIGHT( scriv!AI237, LEN(scriv!AI237) + 1 - FIND(",",scriv!AI237)),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IF(scriv!AJ237&lt;&gt;"", LEFT( scriv!AJ237, FIND(",",scriv!AJ237)-1) &amp; "=" &amp; $AH275 &amp; RIGHT( scriv!AJ237, LEN(scriv!AJ237) + 1 - FIND(",",scriv!AJ237)),
  IF($Z$36&lt;&gt;"",LEFT( Z$36, FIND(",",Z$36)-1) &amp; "=" &amp; $AH275 &amp; RIGHT( Z$36, LEN(Z$36) + 1 - FIND(",",Z$36)),""))),
IF(scriv!O237&lt;&gt;"", LEFT( scriv!O237, FIND(",",scriv!O237)-1) &amp; "=" &amp; $AH275 &amp; RIGHT( scriv!O237, LEN(scriv!O237) + 1 - FIND(",",scriv!O237)),
LEFT( Z$37, FIND(",",Z$37)-1) &amp; "=" &amp; $AH275 &amp; RIGHT( Z$37, LEN(Z$37) + 1 - FIND(",",Z$37))))</f>
        <v>drawOpen=,1.2</v>
      </c>
      <c r="AA275" s="81" t="str">
        <f>IF($E275="",
( IF(scriv!AK237&lt;&gt;"", LEFT( scriv!AK237, FIND(",",scriv!AK237)-1) &amp; "=" &amp; $AH275 &amp; RIGHT( scriv!AK237, LEN(scriv!AK237) + 1 - FIND(",",scriv!AK237)),
  IF($AA$36&lt;&gt;"",LEFT( AA$36, FIND(",",AA$36)-1) &amp; "=" &amp; $AH275 &amp; RIGHT( AA$36, LEN(AA$36) + 1 - FIND(",",AA$36)),""))),
IF(scriv!P237&lt;&gt;"", LEFT( scriv!P237, FIND(",",scriv!P237)-1) &amp; "=" &amp; $AH275 &amp; RIGHT( scriv!P237, LEN(scriv!P237) + 1 - FIND(",",scriv!P237)),
LEFT( AA$37, FIND(",",AA$37)-1) &amp; "=" &amp; $AH275 &amp; RIGHT( AA$37, LEN(AA$37) + 1 - FIND(",",AA$37))))</f>
        <v>drawClose=,1.2</v>
      </c>
      <c r="AB275" s="167" t="str">
        <f t="shared" si="133"/>
        <v>noTitle</v>
      </c>
      <c r="AC275" s="167"/>
      <c r="AD275" s="45"/>
      <c r="AE275" s="168"/>
      <c r="AF275" s="169">
        <f>IF(D275="",scriv!B237,"")</f>
        <v>0</v>
      </c>
      <c r="AG275" s="170" t="str">
        <f t="shared" si="136"/>
        <v/>
      </c>
      <c r="AH275" s="169" t="str">
        <f t="shared" si="137"/>
        <v/>
      </c>
      <c r="AI275" s="169" t="str">
        <f t="shared" si="138"/>
        <v/>
      </c>
      <c r="AJ275" s="86">
        <f>ROUNDDOWN( (LEN(scriv!B237)+1) / 2, 0 )</f>
        <v>0</v>
      </c>
      <c r="AK275" s="82">
        <f t="shared" si="139"/>
        <v>0</v>
      </c>
      <c r="AL275" s="82" t="str">
        <f t="shared" si="140"/>
        <v>-</v>
      </c>
      <c r="AM275" s="82" t="str">
        <f t="shared" si="141"/>
        <v>-</v>
      </c>
      <c r="AN275" s="82" t="str">
        <f t="shared" si="142"/>
        <v>-</v>
      </c>
      <c r="AO275" s="82" t="str">
        <f t="shared" si="143"/>
        <v>-</v>
      </c>
      <c r="AP275" s="82" t="str">
        <f t="shared" si="144"/>
        <v>-</v>
      </c>
      <c r="AQ275" s="82" t="str">
        <f t="shared" si="145"/>
        <v>-</v>
      </c>
      <c r="AR275" s="82" t="str">
        <f t="shared" si="146"/>
        <v>-</v>
      </c>
      <c r="AT275" s="82">
        <f t="shared" si="147"/>
        <v>2</v>
      </c>
      <c r="AU275" s="82" t="str">
        <f ca="1">IF(    MAX(OFFSET(AL275,0,0,MATCH("-",AL275:AL$638,0))) = 0,"",
IFERROR(MAX(OFFSET(AL275,0,0,MATCH("-",AL275:AL$638,0))),""))</f>
        <v/>
      </c>
      <c r="AV275" s="82" t="str">
        <f ca="1">IF(    MAX(OFFSET(AM275,0,0,MATCH("-",AM275:AM$638,0))) = 0,"",
IFERROR(MAX(OFFSET(AM275,0,0,MATCH("-",AM275:AM$638,0))),""))</f>
        <v/>
      </c>
      <c r="AW275" s="82" t="str">
        <f ca="1">IF(    MAX(OFFSET(AN275,0,0,MATCH("-",AN275:AN$638,0))) = 0,"",
IFERROR(MAX(OFFSET(AN275,0,0,MATCH("-",AN275:AN$638,0))),""))</f>
        <v/>
      </c>
      <c r="AX275" s="82" t="str">
        <f ca="1">IF(    MAX(OFFSET(AO275,0,0,MATCH("-",AO275:AO$638,0))) = 0,"",
IFERROR(MAX(OFFSET(AO275,0,0,MATCH("-",AO275:AO$638,0))),""))</f>
        <v/>
      </c>
      <c r="AY275" s="82" t="str">
        <f ca="1">IF(    MAX(OFFSET(AP275,0,0,MATCH("-",AP275:AP$638,0))) = 0,"",
IFERROR(MAX(OFFSET(AP275,0,0,MATCH("-",AP275:AP$638,0))),""))</f>
        <v/>
      </c>
      <c r="AZ275" s="82" t="str">
        <f ca="1">IF(    MAX(OFFSET(AQ275,0,0,MATCH("-",AQ275:AQ$638,0))) = 0,"",
IFERROR(MAX(OFFSET(AQ275,0,0,MATCH("-",AQ275:AQ$638,0))),""))</f>
        <v/>
      </c>
      <c r="BA275" s="82" t="str">
        <f ca="1">IF(    MAX(OFFSET(AR275,0,0,MATCH("-",AR275:AR$638,0))) = 0,"",
IFERROR(MAX(OFFSET(AR275,0,0,MATCH("-",AR275:AR$638,0))),""))</f>
        <v/>
      </c>
      <c r="BB275" s="112">
        <f t="shared" ca="1" si="148"/>
        <v>-270</v>
      </c>
      <c r="BC275" s="111" t="str">
        <f t="shared" ca="1" si="149"/>
        <v>Radius</v>
      </c>
      <c r="BD275" s="112">
        <f t="shared" ca="1" si="150"/>
        <v>0</v>
      </c>
      <c r="BE275" s="111">
        <f t="shared" ca="1" si="151"/>
        <v>-150</v>
      </c>
      <c r="BF275" s="113" t="e">
        <f t="shared" ca="1" si="152"/>
        <v>#VALUE!</v>
      </c>
      <c r="BG275" s="113" t="e">
        <f t="shared" ca="1" si="153"/>
        <v>#VALUE!</v>
      </c>
      <c r="BH275" s="112">
        <f t="shared" ca="1" si="154"/>
        <v>2000</v>
      </c>
      <c r="BI275" s="112">
        <f t="shared" ca="1" si="155"/>
        <v>-150</v>
      </c>
      <c r="BJ275" s="157"/>
      <c r="BK275" s="157"/>
      <c r="BL275" s="158" t="str">
        <f>scriv!AM237</f>
        <v/>
      </c>
      <c r="BM275" s="157"/>
      <c r="BN275" s="157" t="str">
        <f t="shared" si="156"/>
        <v>node</v>
      </c>
      <c r="BO275" s="157"/>
      <c r="BP275" s="159">
        <f t="shared" ca="1" si="157"/>
        <v>0</v>
      </c>
      <c r="BQ275" s="159">
        <f t="shared" ca="1" si="158"/>
        <v>0</v>
      </c>
      <c r="BR275" s="159">
        <f t="shared" si="159"/>
        <v>1</v>
      </c>
      <c r="BS275" s="159" t="str">
        <f t="shared" si="160"/>
        <v>symbol</v>
      </c>
      <c r="BT275" s="157" t="str">
        <f ca="1">IF(scriv!V237&lt;&gt;"",scriv!V237,
IF(E275="",IFERROR(VLOOKUP(BL275,$AH$40:$BT$638,39,FALSE),$BT$36),
$BT$37))</f>
        <v>NodeSquare</v>
      </c>
      <c r="BU275" s="166">
        <f t="shared" ca="1" si="161"/>
        <v>2000</v>
      </c>
      <c r="BV275" s="166">
        <f t="shared" ca="1" si="162"/>
        <v>-150</v>
      </c>
      <c r="BW275" s="166">
        <f t="shared" ca="1" si="163"/>
        <v>0</v>
      </c>
      <c r="BX275" s="166">
        <f t="shared" ca="1" si="164"/>
        <v>0</v>
      </c>
      <c r="BY275" s="180" t="str">
        <f t="shared" si="165"/>
        <v/>
      </c>
      <c r="BZ275" s="180" t="str">
        <f t="shared" si="166"/>
        <v/>
      </c>
      <c r="CA275" s="81" t="str">
        <f>IF(scriv!E237&lt;&gt;"",scriv!E237,"")</f>
        <v/>
      </c>
      <c r="CB275" s="82">
        <f t="shared" si="135"/>
        <v>0</v>
      </c>
      <c r="CC275" s="82">
        <f t="shared" si="167"/>
        <v>0</v>
      </c>
      <c r="CD275" s="82" t="str">
        <f t="shared" si="168"/>
        <v>-</v>
      </c>
      <c r="CE275" s="82" t="str">
        <f t="shared" si="169"/>
        <v>-</v>
      </c>
      <c r="CF275" s="82" t="str">
        <f t="shared" si="170"/>
        <v>-</v>
      </c>
      <c r="CG275" s="82" t="str">
        <f t="shared" si="171"/>
        <v>-</v>
      </c>
      <c r="CH275" s="82" t="str">
        <f t="shared" si="172"/>
        <v>-</v>
      </c>
      <c r="CI275" s="82" t="str">
        <f t="shared" si="173"/>
        <v>-</v>
      </c>
      <c r="CJ275" s="82" t="str">
        <f t="shared" si="174"/>
        <v>-</v>
      </c>
      <c r="CK275" s="82" t="str">
        <f t="shared" si="175"/>
        <v>-</v>
      </c>
    </row>
    <row r="276" spans="1:89" s="82" customFormat="1" ht="18" customHeight="1">
      <c r="A276" s="81" t="str">
        <f>scriv!AL238</f>
        <v/>
      </c>
      <c r="B276" s="81" t="str">
        <f>IF(scriv!D238&lt;&gt;"",scriv!D238,"")</f>
        <v/>
      </c>
      <c r="C276" s="81" t="str">
        <f>IF( scriv!AP238&lt;&gt;"", IF(D276&lt;&gt;"","connection ","")&amp;scriv!AP238,IF(D276&lt;&gt;"","connection",""))</f>
        <v/>
      </c>
      <c r="D276" s="82" t="str">
        <f>scriv!AN238</f>
        <v/>
      </c>
      <c r="E276" s="82" t="str">
        <f>scriv!AO238</f>
        <v/>
      </c>
      <c r="F276" s="156">
        <f>ROW()</f>
        <v>276</v>
      </c>
      <c r="G276" s="288">
        <f>scriv!AC238</f>
        <v>0</v>
      </c>
      <c r="H276" s="288">
        <f>scriv!AD238</f>
        <v>0</v>
      </c>
      <c r="I276" s="81" t="str">
        <f>IF(scriv!AE238&lt;&gt;"",scriv!AE238,J276)</f>
        <v/>
      </c>
      <c r="J276" s="81" t="str">
        <f>IF(scriv!AF238&lt;&gt;"",scriv!AF238,"")</f>
        <v/>
      </c>
      <c r="K276" s="82" t="str">
        <f>IF(scriv!Y238&lt;&gt;"",scriv!Y238,$K$36)</f>
        <v>none</v>
      </c>
      <c r="L276" s="82">
        <f>IF(scriv!Z238&lt;&gt;"",scriv!Z238,$L$36)</f>
        <v>0</v>
      </c>
      <c r="M276" s="82" t="str">
        <f>IF(scriv!AA238&lt;&gt;"",scriv!AA238,$M$36)</f>
        <v>OpenClose</v>
      </c>
      <c r="N276" s="82">
        <f>IF(scriv!AB238&lt;&gt;"",scriv!AB238,$N$36)</f>
        <v>0</v>
      </c>
      <c r="O276" s="119" t="str">
        <f t="shared" si="134"/>
        <v/>
      </c>
      <c r="P276" s="81" t="str">
        <f>IF(scriv!I238&lt;&gt;"",scriv!I238,"")</f>
        <v/>
      </c>
      <c r="Q276" s="81" t="str">
        <f>IF(scriv!J238&lt;&gt;"",scriv!J238,"")</f>
        <v/>
      </c>
      <c r="R276" s="81">
        <f>IF(scriv!K238&lt;&gt;"",scriv!K238,
IF(I276&lt;&gt;"",1,$R$36))</f>
        <v>1</v>
      </c>
      <c r="S276" s="81" t="str">
        <f>IF(scriv!L238&lt;&gt;"",scriv!L238,
IF(scriv!AF238&lt;&gt;"",$S$36,"none"))</f>
        <v>none</v>
      </c>
      <c r="T276" s="81" t="str">
        <f>IF(scriv!Q238&lt;&gt;"",scriv!Q238,"")</f>
        <v/>
      </c>
      <c r="U276" s="81" t="str">
        <f>IF(scriv!R238&lt;&gt;"",scriv!R238,"")</f>
        <v/>
      </c>
      <c r="V276" s="81" t="str">
        <f>IF(scriv!S238&lt;&gt;"",scriv!S238,"")</f>
        <v/>
      </c>
      <c r="W276" s="81" t="str">
        <f>IF(scriv!T238&lt;&gt;"",scriv!T238,"")</f>
        <v/>
      </c>
      <c r="X276" s="81" t="str">
        <f>IF($E276="",
( IF(scriv!AH238&lt;&gt;"", LEFT( scriv!AH238, FIND(",",scriv!AH238)-1) &amp; "=" &amp; $AH276 &amp; RIGHT( scriv!AH238, LEN(scriv!AH238) + 1 - FIND(",",scriv!AH238)),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IF(scriv!AI238&lt;&gt;"", LEFT( scriv!AI238, FIND(",",scriv!AI238)-1) &amp; "=" &amp; $AH276 &amp; RIGHT( scriv!AI238, LEN(scriv!AI238) + 1 - FIND(",",scriv!AI238)),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IF(scriv!AJ238&lt;&gt;"", LEFT( scriv!AJ238, FIND(",",scriv!AJ238)-1) &amp; "=" &amp; $AH276 &amp; RIGHT( scriv!AJ238, LEN(scriv!AJ238) + 1 - FIND(",",scriv!AJ238)),
  IF($Z$36&lt;&gt;"",LEFT( Z$36, FIND(",",Z$36)-1) &amp; "=" &amp; $AH276 &amp; RIGHT( Z$36, LEN(Z$36) + 1 - FIND(",",Z$36)),""))),
IF(scriv!O238&lt;&gt;"", LEFT( scriv!O238, FIND(",",scriv!O238)-1) &amp; "=" &amp; $AH276 &amp; RIGHT( scriv!O238, LEN(scriv!O238) + 1 - FIND(",",scriv!O238)),
LEFT( Z$37, FIND(",",Z$37)-1) &amp; "=" &amp; $AH276 &amp; RIGHT( Z$37, LEN(Z$37) + 1 - FIND(",",Z$37))))</f>
        <v>drawOpen=,1.2</v>
      </c>
      <c r="AA276" s="81" t="str">
        <f>IF($E276="",
( IF(scriv!AK238&lt;&gt;"", LEFT( scriv!AK238, FIND(",",scriv!AK238)-1) &amp; "=" &amp; $AH276 &amp; RIGHT( scriv!AK238, LEN(scriv!AK238) + 1 - FIND(",",scriv!AK238)),
  IF($AA$36&lt;&gt;"",LEFT( AA$36, FIND(",",AA$36)-1) &amp; "=" &amp; $AH276 &amp; RIGHT( AA$36, LEN(AA$36) + 1 - FIND(",",AA$36)),""))),
IF(scriv!P238&lt;&gt;"", LEFT( scriv!P238, FIND(",",scriv!P238)-1) &amp; "=" &amp; $AH276 &amp; RIGHT( scriv!P238, LEN(scriv!P238) + 1 - FIND(",",scriv!P238)),
LEFT( AA$37, FIND(",",AA$37)-1) &amp; "=" &amp; $AH276 &amp; RIGHT( AA$37, LEN(AA$37) + 1 - FIND(",",AA$37))))</f>
        <v>drawClose=,1.2</v>
      </c>
      <c r="AB276" s="167" t="str">
        <f t="shared" si="133"/>
        <v>noTitle</v>
      </c>
      <c r="AC276" s="167"/>
      <c r="AD276" s="45"/>
      <c r="AE276" s="168"/>
      <c r="AF276" s="169">
        <f>IF(D276="",scriv!B238,"")</f>
        <v>0</v>
      </c>
      <c r="AG276" s="170" t="str">
        <f t="shared" si="136"/>
        <v/>
      </c>
      <c r="AH276" s="169" t="str">
        <f t="shared" si="137"/>
        <v/>
      </c>
      <c r="AI276" s="169" t="str">
        <f t="shared" si="138"/>
        <v/>
      </c>
      <c r="AJ276" s="86">
        <f>ROUNDDOWN( (LEN(scriv!B238)+1) / 2, 0 )</f>
        <v>0</v>
      </c>
      <c r="AK276" s="82">
        <f t="shared" si="139"/>
        <v>0</v>
      </c>
      <c r="AL276" s="82" t="str">
        <f t="shared" si="140"/>
        <v>-</v>
      </c>
      <c r="AM276" s="82" t="str">
        <f t="shared" si="141"/>
        <v>-</v>
      </c>
      <c r="AN276" s="82" t="str">
        <f t="shared" si="142"/>
        <v>-</v>
      </c>
      <c r="AO276" s="82" t="str">
        <f t="shared" si="143"/>
        <v>-</v>
      </c>
      <c r="AP276" s="82" t="str">
        <f t="shared" si="144"/>
        <v>-</v>
      </c>
      <c r="AQ276" s="82" t="str">
        <f t="shared" si="145"/>
        <v>-</v>
      </c>
      <c r="AR276" s="82" t="str">
        <f t="shared" si="146"/>
        <v>-</v>
      </c>
      <c r="AT276" s="82">
        <f t="shared" si="147"/>
        <v>2</v>
      </c>
      <c r="AU276" s="82" t="str">
        <f ca="1">IF(    MAX(OFFSET(AL276,0,0,MATCH("-",AL276:AL$638,0))) = 0,"",
IFERROR(MAX(OFFSET(AL276,0,0,MATCH("-",AL276:AL$638,0))),""))</f>
        <v/>
      </c>
      <c r="AV276" s="82" t="str">
        <f ca="1">IF(    MAX(OFFSET(AM276,0,0,MATCH("-",AM276:AM$638,0))) = 0,"",
IFERROR(MAX(OFFSET(AM276,0,0,MATCH("-",AM276:AM$638,0))),""))</f>
        <v/>
      </c>
      <c r="AW276" s="82" t="str">
        <f ca="1">IF(    MAX(OFFSET(AN276,0,0,MATCH("-",AN276:AN$638,0))) = 0,"",
IFERROR(MAX(OFFSET(AN276,0,0,MATCH("-",AN276:AN$638,0))),""))</f>
        <v/>
      </c>
      <c r="AX276" s="82" t="str">
        <f ca="1">IF(    MAX(OFFSET(AO276,0,0,MATCH("-",AO276:AO$638,0))) = 0,"",
IFERROR(MAX(OFFSET(AO276,0,0,MATCH("-",AO276:AO$638,0))),""))</f>
        <v/>
      </c>
      <c r="AY276" s="82" t="str">
        <f ca="1">IF(    MAX(OFFSET(AP276,0,0,MATCH("-",AP276:AP$638,0))) = 0,"",
IFERROR(MAX(OFFSET(AP276,0,0,MATCH("-",AP276:AP$638,0))),""))</f>
        <v/>
      </c>
      <c r="AZ276" s="82" t="str">
        <f ca="1">IF(    MAX(OFFSET(AQ276,0,0,MATCH("-",AQ276:AQ$638,0))) = 0,"",
IFERROR(MAX(OFFSET(AQ276,0,0,MATCH("-",AQ276:AQ$638,0))),""))</f>
        <v/>
      </c>
      <c r="BA276" s="82" t="str">
        <f ca="1">IF(    MAX(OFFSET(AR276,0,0,MATCH("-",AR276:AR$638,0))) = 0,"",
IFERROR(MAX(OFFSET(AR276,0,0,MATCH("-",AR276:AR$638,0))),""))</f>
        <v/>
      </c>
      <c r="BB276" s="112">
        <f t="shared" ca="1" si="148"/>
        <v>-270</v>
      </c>
      <c r="BC276" s="111" t="str">
        <f t="shared" ca="1" si="149"/>
        <v>Radius</v>
      </c>
      <c r="BD276" s="112">
        <f t="shared" ca="1" si="150"/>
        <v>0</v>
      </c>
      <c r="BE276" s="111">
        <f t="shared" ca="1" si="151"/>
        <v>-150</v>
      </c>
      <c r="BF276" s="113" t="e">
        <f t="shared" ca="1" si="152"/>
        <v>#VALUE!</v>
      </c>
      <c r="BG276" s="113" t="e">
        <f t="shared" ca="1" si="153"/>
        <v>#VALUE!</v>
      </c>
      <c r="BH276" s="112">
        <f t="shared" ca="1" si="154"/>
        <v>2000</v>
      </c>
      <c r="BI276" s="112">
        <f t="shared" ca="1" si="155"/>
        <v>-150</v>
      </c>
      <c r="BJ276" s="157"/>
      <c r="BK276" s="157"/>
      <c r="BL276" s="158" t="str">
        <f>scriv!AM238</f>
        <v/>
      </c>
      <c r="BM276" s="157"/>
      <c r="BN276" s="157" t="str">
        <f t="shared" si="156"/>
        <v>node</v>
      </c>
      <c r="BO276" s="157"/>
      <c r="BP276" s="159">
        <f t="shared" ca="1" si="157"/>
        <v>0</v>
      </c>
      <c r="BQ276" s="159">
        <f t="shared" ca="1" si="158"/>
        <v>0</v>
      </c>
      <c r="BR276" s="159">
        <f t="shared" si="159"/>
        <v>1</v>
      </c>
      <c r="BS276" s="159" t="str">
        <f t="shared" si="160"/>
        <v>symbol</v>
      </c>
      <c r="BT276" s="157" t="str">
        <f ca="1">IF(scriv!V238&lt;&gt;"",scriv!V238,
IF(E276="",IFERROR(VLOOKUP(BL276,$AH$40:$BT$638,39,FALSE),$BT$36),
$BT$37))</f>
        <v>NodeSquare</v>
      </c>
      <c r="BU276" s="166">
        <f t="shared" ca="1" si="161"/>
        <v>2000</v>
      </c>
      <c r="BV276" s="166">
        <f t="shared" ca="1" si="162"/>
        <v>-150</v>
      </c>
      <c r="BW276" s="166">
        <f t="shared" ca="1" si="163"/>
        <v>0</v>
      </c>
      <c r="BX276" s="166">
        <f t="shared" ca="1" si="164"/>
        <v>0</v>
      </c>
      <c r="BY276" s="180" t="str">
        <f t="shared" si="165"/>
        <v/>
      </c>
      <c r="BZ276" s="180" t="str">
        <f t="shared" si="166"/>
        <v/>
      </c>
      <c r="CA276" s="81" t="str">
        <f>IF(scriv!E238&lt;&gt;"",scriv!E238,"")</f>
        <v/>
      </c>
      <c r="CB276" s="82">
        <f t="shared" si="135"/>
        <v>0</v>
      </c>
      <c r="CC276" s="82">
        <f t="shared" si="167"/>
        <v>0</v>
      </c>
      <c r="CD276" s="82" t="str">
        <f t="shared" si="168"/>
        <v>-</v>
      </c>
      <c r="CE276" s="82" t="str">
        <f t="shared" si="169"/>
        <v>-</v>
      </c>
      <c r="CF276" s="82" t="str">
        <f t="shared" si="170"/>
        <v>-</v>
      </c>
      <c r="CG276" s="82" t="str">
        <f t="shared" si="171"/>
        <v>-</v>
      </c>
      <c r="CH276" s="82" t="str">
        <f t="shared" si="172"/>
        <v>-</v>
      </c>
      <c r="CI276" s="82" t="str">
        <f t="shared" si="173"/>
        <v>-</v>
      </c>
      <c r="CJ276" s="82" t="str">
        <f t="shared" si="174"/>
        <v>-</v>
      </c>
      <c r="CK276" s="82" t="str">
        <f t="shared" si="175"/>
        <v>-</v>
      </c>
    </row>
    <row r="277" spans="1:89" s="82" customFormat="1" ht="18" customHeight="1">
      <c r="A277" s="81" t="str">
        <f>scriv!AL239</f>
        <v/>
      </c>
      <c r="B277" s="81" t="str">
        <f>IF(scriv!D239&lt;&gt;"",scriv!D239,"")</f>
        <v/>
      </c>
      <c r="C277" s="81" t="str">
        <f>IF( scriv!AP239&lt;&gt;"", IF(D277&lt;&gt;"","connection ","")&amp;scriv!AP239,IF(D277&lt;&gt;"","connection",""))</f>
        <v/>
      </c>
      <c r="D277" s="82" t="str">
        <f>scriv!AN239</f>
        <v/>
      </c>
      <c r="E277" s="82" t="str">
        <f>scriv!AO239</f>
        <v/>
      </c>
      <c r="F277" s="156">
        <f>ROW()</f>
        <v>277</v>
      </c>
      <c r="G277" s="288">
        <f>scriv!AC239</f>
        <v>0</v>
      </c>
      <c r="H277" s="288">
        <f>scriv!AD239</f>
        <v>0</v>
      </c>
      <c r="I277" s="81" t="str">
        <f>IF(scriv!AE239&lt;&gt;"",scriv!AE239,J277)</f>
        <v/>
      </c>
      <c r="J277" s="81" t="str">
        <f>IF(scriv!AF239&lt;&gt;"",scriv!AF239,"")</f>
        <v/>
      </c>
      <c r="K277" s="82" t="str">
        <f>IF(scriv!Y239&lt;&gt;"",scriv!Y239,$K$36)</f>
        <v>none</v>
      </c>
      <c r="L277" s="82">
        <f>IF(scriv!Z239&lt;&gt;"",scriv!Z239,$L$36)</f>
        <v>0</v>
      </c>
      <c r="M277" s="82" t="str">
        <f>IF(scriv!AA239&lt;&gt;"",scriv!AA239,$M$36)</f>
        <v>OpenClose</v>
      </c>
      <c r="N277" s="82">
        <f>IF(scriv!AB239&lt;&gt;"",scriv!AB239,$N$36)</f>
        <v>0</v>
      </c>
      <c r="O277" s="119" t="str">
        <f t="shared" si="134"/>
        <v/>
      </c>
      <c r="P277" s="81" t="str">
        <f>IF(scriv!I239&lt;&gt;"",scriv!I239,"")</f>
        <v/>
      </c>
      <c r="Q277" s="81" t="str">
        <f>IF(scriv!J239&lt;&gt;"",scriv!J239,"")</f>
        <v/>
      </c>
      <c r="R277" s="81">
        <f>IF(scriv!K239&lt;&gt;"",scriv!K239,
IF(I277&lt;&gt;"",1,$R$36))</f>
        <v>1</v>
      </c>
      <c r="S277" s="81" t="str">
        <f>IF(scriv!L239&lt;&gt;"",scriv!L239,
IF(scriv!AF239&lt;&gt;"",$S$36,"none"))</f>
        <v>none</v>
      </c>
      <c r="T277" s="81" t="str">
        <f>IF(scriv!Q239&lt;&gt;"",scriv!Q239,"")</f>
        <v/>
      </c>
      <c r="U277" s="81" t="str">
        <f>IF(scriv!R239&lt;&gt;"",scriv!R239,"")</f>
        <v/>
      </c>
      <c r="V277" s="81" t="str">
        <f>IF(scriv!S239&lt;&gt;"",scriv!S239,"")</f>
        <v/>
      </c>
      <c r="W277" s="81" t="str">
        <f>IF(scriv!T239&lt;&gt;"",scriv!T239,"")</f>
        <v/>
      </c>
      <c r="X277" s="81" t="str">
        <f>IF($E277="",
( IF(scriv!AH239&lt;&gt;"", LEFT( scriv!AH239, FIND(",",scriv!AH239)-1) &amp; "=" &amp; $AH277 &amp; RIGHT( scriv!AH239, LEN(scriv!AH239) + 1 - FIND(",",scriv!AH239)),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IF(scriv!AI239&lt;&gt;"", LEFT( scriv!AI239, FIND(",",scriv!AI239)-1) &amp; "=" &amp; $AH277 &amp; RIGHT( scriv!AI239, LEN(scriv!AI239) + 1 - FIND(",",scriv!AI239)),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IF(scriv!AJ239&lt;&gt;"", LEFT( scriv!AJ239, FIND(",",scriv!AJ239)-1) &amp; "=" &amp; $AH277 &amp; RIGHT( scriv!AJ239, LEN(scriv!AJ239) + 1 - FIND(",",scriv!AJ239)),
  IF($Z$36&lt;&gt;"",LEFT( Z$36, FIND(",",Z$36)-1) &amp; "=" &amp; $AH277 &amp; RIGHT( Z$36, LEN(Z$36) + 1 - FIND(",",Z$36)),""))),
IF(scriv!O239&lt;&gt;"", LEFT( scriv!O239, FIND(",",scriv!O239)-1) &amp; "=" &amp; $AH277 &amp; RIGHT( scriv!O239, LEN(scriv!O239) + 1 - FIND(",",scriv!O239)),
LEFT( Z$37, FIND(",",Z$37)-1) &amp; "=" &amp; $AH277 &amp; RIGHT( Z$37, LEN(Z$37) + 1 - FIND(",",Z$37))))</f>
        <v>drawOpen=,1.2</v>
      </c>
      <c r="AA277" s="81" t="str">
        <f>IF($E277="",
( IF(scriv!AK239&lt;&gt;"", LEFT( scriv!AK239, FIND(",",scriv!AK239)-1) &amp; "=" &amp; $AH277 &amp; RIGHT( scriv!AK239, LEN(scriv!AK239) + 1 - FIND(",",scriv!AK239)),
  IF($AA$36&lt;&gt;"",LEFT( AA$36, FIND(",",AA$36)-1) &amp; "=" &amp; $AH277 &amp; RIGHT( AA$36, LEN(AA$36) + 1 - FIND(",",AA$36)),""))),
IF(scriv!P239&lt;&gt;"", LEFT( scriv!P239, FIND(",",scriv!P239)-1) &amp; "=" &amp; $AH277 &amp; RIGHT( scriv!P239, LEN(scriv!P239) + 1 - FIND(",",scriv!P239)),
LEFT( AA$37, FIND(",",AA$37)-1) &amp; "=" &amp; $AH277 &amp; RIGHT( AA$37, LEN(AA$37) + 1 - FIND(",",AA$37))))</f>
        <v>drawClose=,1.2</v>
      </c>
      <c r="AB277" s="167" t="str">
        <f t="shared" si="133"/>
        <v>noTitle</v>
      </c>
      <c r="AC277" s="167"/>
      <c r="AD277" s="45"/>
      <c r="AE277" s="168"/>
      <c r="AF277" s="169">
        <f>IF(D277="",scriv!B239,"")</f>
        <v>0</v>
      </c>
      <c r="AG277" s="170" t="str">
        <f t="shared" si="136"/>
        <v/>
      </c>
      <c r="AH277" s="169" t="str">
        <f t="shared" si="137"/>
        <v/>
      </c>
      <c r="AI277" s="169" t="str">
        <f t="shared" si="138"/>
        <v/>
      </c>
      <c r="AJ277" s="86">
        <f>ROUNDDOWN( (LEN(scriv!B239)+1) / 2, 0 )</f>
        <v>0</v>
      </c>
      <c r="AK277" s="82">
        <f t="shared" si="139"/>
        <v>0</v>
      </c>
      <c r="AL277" s="82" t="str">
        <f t="shared" si="140"/>
        <v>-</v>
      </c>
      <c r="AM277" s="82" t="str">
        <f t="shared" si="141"/>
        <v>-</v>
      </c>
      <c r="AN277" s="82" t="str">
        <f t="shared" si="142"/>
        <v>-</v>
      </c>
      <c r="AO277" s="82" t="str">
        <f t="shared" si="143"/>
        <v>-</v>
      </c>
      <c r="AP277" s="82" t="str">
        <f t="shared" si="144"/>
        <v>-</v>
      </c>
      <c r="AQ277" s="82" t="str">
        <f t="shared" si="145"/>
        <v>-</v>
      </c>
      <c r="AR277" s="82" t="str">
        <f t="shared" si="146"/>
        <v>-</v>
      </c>
      <c r="AT277" s="82">
        <f t="shared" si="147"/>
        <v>2</v>
      </c>
      <c r="AU277" s="82" t="str">
        <f ca="1">IF(    MAX(OFFSET(AL277,0,0,MATCH("-",AL277:AL$638,0))) = 0,"",
IFERROR(MAX(OFFSET(AL277,0,0,MATCH("-",AL277:AL$638,0))),""))</f>
        <v/>
      </c>
      <c r="AV277" s="82" t="str">
        <f ca="1">IF(    MAX(OFFSET(AM277,0,0,MATCH("-",AM277:AM$638,0))) = 0,"",
IFERROR(MAX(OFFSET(AM277,0,0,MATCH("-",AM277:AM$638,0))),""))</f>
        <v/>
      </c>
      <c r="AW277" s="82" t="str">
        <f ca="1">IF(    MAX(OFFSET(AN277,0,0,MATCH("-",AN277:AN$638,0))) = 0,"",
IFERROR(MAX(OFFSET(AN277,0,0,MATCH("-",AN277:AN$638,0))),""))</f>
        <v/>
      </c>
      <c r="AX277" s="82" t="str">
        <f ca="1">IF(    MAX(OFFSET(AO277,0,0,MATCH("-",AO277:AO$638,0))) = 0,"",
IFERROR(MAX(OFFSET(AO277,0,0,MATCH("-",AO277:AO$638,0))),""))</f>
        <v/>
      </c>
      <c r="AY277" s="82" t="str">
        <f ca="1">IF(    MAX(OFFSET(AP277,0,0,MATCH("-",AP277:AP$638,0))) = 0,"",
IFERROR(MAX(OFFSET(AP277,0,0,MATCH("-",AP277:AP$638,0))),""))</f>
        <v/>
      </c>
      <c r="AZ277" s="82" t="str">
        <f ca="1">IF(    MAX(OFFSET(AQ277,0,0,MATCH("-",AQ277:AQ$638,0))) = 0,"",
IFERROR(MAX(OFFSET(AQ277,0,0,MATCH("-",AQ277:AQ$638,0))),""))</f>
        <v/>
      </c>
      <c r="BA277" s="82" t="str">
        <f ca="1">IF(    MAX(OFFSET(AR277,0,0,MATCH("-",AR277:AR$638,0))) = 0,"",
IFERROR(MAX(OFFSET(AR277,0,0,MATCH("-",AR277:AR$638,0))),""))</f>
        <v/>
      </c>
      <c r="BB277" s="112">
        <f t="shared" ca="1" si="148"/>
        <v>-270</v>
      </c>
      <c r="BC277" s="111" t="str">
        <f t="shared" ca="1" si="149"/>
        <v>Radius</v>
      </c>
      <c r="BD277" s="112">
        <f t="shared" ca="1" si="150"/>
        <v>0</v>
      </c>
      <c r="BE277" s="111">
        <f t="shared" ca="1" si="151"/>
        <v>-150</v>
      </c>
      <c r="BF277" s="113" t="e">
        <f t="shared" ca="1" si="152"/>
        <v>#VALUE!</v>
      </c>
      <c r="BG277" s="113" t="e">
        <f t="shared" ca="1" si="153"/>
        <v>#VALUE!</v>
      </c>
      <c r="BH277" s="112">
        <f t="shared" ca="1" si="154"/>
        <v>2000</v>
      </c>
      <c r="BI277" s="112">
        <f t="shared" ca="1" si="155"/>
        <v>-150</v>
      </c>
      <c r="BJ277" s="157"/>
      <c r="BK277" s="157"/>
      <c r="BL277" s="158" t="str">
        <f>scriv!AM239</f>
        <v/>
      </c>
      <c r="BM277" s="157"/>
      <c r="BN277" s="157" t="str">
        <f t="shared" si="156"/>
        <v>node</v>
      </c>
      <c r="BO277" s="157"/>
      <c r="BP277" s="159">
        <f t="shared" ca="1" si="157"/>
        <v>0</v>
      </c>
      <c r="BQ277" s="159">
        <f t="shared" ca="1" si="158"/>
        <v>0</v>
      </c>
      <c r="BR277" s="159">
        <f t="shared" si="159"/>
        <v>1</v>
      </c>
      <c r="BS277" s="159" t="str">
        <f t="shared" si="160"/>
        <v>symbol</v>
      </c>
      <c r="BT277" s="157" t="str">
        <f ca="1">IF(scriv!V239&lt;&gt;"",scriv!V239,
IF(E277="",IFERROR(VLOOKUP(BL277,$AH$40:$BT$638,39,FALSE),$BT$36),
$BT$37))</f>
        <v>NodeSquare</v>
      </c>
      <c r="BU277" s="166">
        <f t="shared" ca="1" si="161"/>
        <v>2000</v>
      </c>
      <c r="BV277" s="166">
        <f t="shared" ca="1" si="162"/>
        <v>-150</v>
      </c>
      <c r="BW277" s="166">
        <f t="shared" ca="1" si="163"/>
        <v>0</v>
      </c>
      <c r="BX277" s="166">
        <f t="shared" ca="1" si="164"/>
        <v>0</v>
      </c>
      <c r="BY277" s="180" t="str">
        <f t="shared" si="165"/>
        <v/>
      </c>
      <c r="BZ277" s="180" t="str">
        <f t="shared" si="166"/>
        <v/>
      </c>
      <c r="CA277" s="81" t="str">
        <f>IF(scriv!E239&lt;&gt;"",scriv!E239,"")</f>
        <v/>
      </c>
      <c r="CB277" s="82">
        <f t="shared" si="135"/>
        <v>0</v>
      </c>
      <c r="CC277" s="82">
        <f t="shared" si="167"/>
        <v>0</v>
      </c>
      <c r="CD277" s="82" t="str">
        <f t="shared" si="168"/>
        <v>-</v>
      </c>
      <c r="CE277" s="82" t="str">
        <f t="shared" si="169"/>
        <v>-</v>
      </c>
      <c r="CF277" s="82" t="str">
        <f t="shared" si="170"/>
        <v>-</v>
      </c>
      <c r="CG277" s="82" t="str">
        <f t="shared" si="171"/>
        <v>-</v>
      </c>
      <c r="CH277" s="82" t="str">
        <f t="shared" si="172"/>
        <v>-</v>
      </c>
      <c r="CI277" s="82" t="str">
        <f t="shared" si="173"/>
        <v>-</v>
      </c>
      <c r="CJ277" s="82" t="str">
        <f t="shared" si="174"/>
        <v>-</v>
      </c>
      <c r="CK277" s="82" t="str">
        <f t="shared" si="175"/>
        <v>-</v>
      </c>
    </row>
    <row r="278" spans="1:89" s="82" customFormat="1" ht="18" customHeight="1">
      <c r="A278" s="81" t="str">
        <f>scriv!AL240</f>
        <v/>
      </c>
      <c r="B278" s="81" t="str">
        <f>IF(scriv!D240&lt;&gt;"",scriv!D240,"")</f>
        <v/>
      </c>
      <c r="C278" s="81" t="str">
        <f>IF( scriv!AP240&lt;&gt;"", IF(D278&lt;&gt;"","connection ","")&amp;scriv!AP240,IF(D278&lt;&gt;"","connection",""))</f>
        <v/>
      </c>
      <c r="D278" s="82" t="str">
        <f>scriv!AN240</f>
        <v/>
      </c>
      <c r="E278" s="82" t="str">
        <f>scriv!AO240</f>
        <v/>
      </c>
      <c r="F278" s="156">
        <f>ROW()</f>
        <v>278</v>
      </c>
      <c r="G278" s="288">
        <f>scriv!AC240</f>
        <v>0</v>
      </c>
      <c r="H278" s="288">
        <f>scriv!AD240</f>
        <v>0</v>
      </c>
      <c r="I278" s="81" t="str">
        <f>IF(scriv!AE240&lt;&gt;"",scriv!AE240,J278)</f>
        <v/>
      </c>
      <c r="J278" s="81" t="str">
        <f>IF(scriv!AF240&lt;&gt;"",scriv!AF240,"")</f>
        <v/>
      </c>
      <c r="K278" s="82" t="str">
        <f>IF(scriv!Y240&lt;&gt;"",scriv!Y240,$K$36)</f>
        <v>none</v>
      </c>
      <c r="L278" s="82">
        <f>IF(scriv!Z240&lt;&gt;"",scriv!Z240,$L$36)</f>
        <v>0</v>
      </c>
      <c r="M278" s="82" t="str">
        <f>IF(scriv!AA240&lt;&gt;"",scriv!AA240,$M$36)</f>
        <v>OpenClose</v>
      </c>
      <c r="N278" s="82">
        <f>IF(scriv!AB240&lt;&gt;"",scriv!AB240,$N$36)</f>
        <v>0</v>
      </c>
      <c r="O278" s="119" t="str">
        <f t="shared" si="134"/>
        <v/>
      </c>
      <c r="P278" s="81" t="str">
        <f>IF(scriv!I240&lt;&gt;"",scriv!I240,"")</f>
        <v/>
      </c>
      <c r="Q278" s="81" t="str">
        <f>IF(scriv!J240&lt;&gt;"",scriv!J240,"")</f>
        <v/>
      </c>
      <c r="R278" s="81">
        <f>IF(scriv!K240&lt;&gt;"",scriv!K240,
IF(I278&lt;&gt;"",1,$R$36))</f>
        <v>1</v>
      </c>
      <c r="S278" s="81" t="str">
        <f>IF(scriv!L240&lt;&gt;"",scriv!L240,
IF(scriv!AF240&lt;&gt;"",$S$36,"none"))</f>
        <v>none</v>
      </c>
      <c r="T278" s="81" t="str">
        <f>IF(scriv!Q240&lt;&gt;"",scriv!Q240,"")</f>
        <v/>
      </c>
      <c r="U278" s="81" t="str">
        <f>IF(scriv!R240&lt;&gt;"",scriv!R240,"")</f>
        <v/>
      </c>
      <c r="V278" s="81" t="str">
        <f>IF(scriv!S240&lt;&gt;"",scriv!S240,"")</f>
        <v/>
      </c>
      <c r="W278" s="81" t="str">
        <f>IF(scriv!T240&lt;&gt;"",scriv!T240,"")</f>
        <v/>
      </c>
      <c r="X278" s="81" t="str">
        <f>IF($E278="",
( IF(scriv!AH240&lt;&gt;"", LEFT( scriv!AH240, FIND(",",scriv!AH240)-1) &amp; "=" &amp; $AH278 &amp; RIGHT( scriv!AH240, LEN(scriv!AH240) + 1 - FIND(",",scriv!AH240)),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IF(scriv!AI240&lt;&gt;"", LEFT( scriv!AI240, FIND(",",scriv!AI240)-1) &amp; "=" &amp; $AH278 &amp; RIGHT( scriv!AI240, LEN(scriv!AI240) + 1 - FIND(",",scriv!AI240)),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IF(scriv!AJ240&lt;&gt;"", LEFT( scriv!AJ240, FIND(",",scriv!AJ240)-1) &amp; "=" &amp; $AH278 &amp; RIGHT( scriv!AJ240, LEN(scriv!AJ240) + 1 - FIND(",",scriv!AJ240)),
  IF($Z$36&lt;&gt;"",LEFT( Z$36, FIND(",",Z$36)-1) &amp; "=" &amp; $AH278 &amp; RIGHT( Z$36, LEN(Z$36) + 1 - FIND(",",Z$36)),""))),
IF(scriv!O240&lt;&gt;"", LEFT( scriv!O240, FIND(",",scriv!O240)-1) &amp; "=" &amp; $AH278 &amp; RIGHT( scriv!O240, LEN(scriv!O240) + 1 - FIND(",",scriv!O240)),
LEFT( Z$37, FIND(",",Z$37)-1) &amp; "=" &amp; $AH278 &amp; RIGHT( Z$37, LEN(Z$37) + 1 - FIND(",",Z$37))))</f>
        <v>drawOpen=,1.2</v>
      </c>
      <c r="AA278" s="81" t="str">
        <f>IF($E278="",
( IF(scriv!AK240&lt;&gt;"", LEFT( scriv!AK240, FIND(",",scriv!AK240)-1) &amp; "=" &amp; $AH278 &amp; RIGHT( scriv!AK240, LEN(scriv!AK240) + 1 - FIND(",",scriv!AK240)),
  IF($AA$36&lt;&gt;"",LEFT( AA$36, FIND(",",AA$36)-1) &amp; "=" &amp; $AH278 &amp; RIGHT( AA$36, LEN(AA$36) + 1 - FIND(",",AA$36)),""))),
IF(scriv!P240&lt;&gt;"", LEFT( scriv!P240, FIND(",",scriv!P240)-1) &amp; "=" &amp; $AH278 &amp; RIGHT( scriv!P240, LEN(scriv!P240) + 1 - FIND(",",scriv!P240)),
LEFT( AA$37, FIND(",",AA$37)-1) &amp; "=" &amp; $AH278 &amp; RIGHT( AA$37, LEN(AA$37) + 1 - FIND(",",AA$37))))</f>
        <v>drawClose=,1.2</v>
      </c>
      <c r="AB278" s="167" t="str">
        <f t="shared" si="133"/>
        <v>noTitle</v>
      </c>
      <c r="AC278" s="167"/>
      <c r="AD278" s="45"/>
      <c r="AE278" s="168"/>
      <c r="AF278" s="169">
        <f>IF(D278="",scriv!B240,"")</f>
        <v>0</v>
      </c>
      <c r="AG278" s="170" t="str">
        <f t="shared" si="136"/>
        <v/>
      </c>
      <c r="AH278" s="169" t="str">
        <f t="shared" si="137"/>
        <v/>
      </c>
      <c r="AI278" s="169" t="str">
        <f t="shared" si="138"/>
        <v/>
      </c>
      <c r="AJ278" s="86">
        <f>ROUNDDOWN( (LEN(scriv!B240)+1) / 2, 0 )</f>
        <v>0</v>
      </c>
      <c r="AK278" s="82">
        <f t="shared" si="139"/>
        <v>0</v>
      </c>
      <c r="AL278" s="82" t="str">
        <f t="shared" si="140"/>
        <v>-</v>
      </c>
      <c r="AM278" s="82" t="str">
        <f t="shared" si="141"/>
        <v>-</v>
      </c>
      <c r="AN278" s="82" t="str">
        <f t="shared" si="142"/>
        <v>-</v>
      </c>
      <c r="AO278" s="82" t="str">
        <f t="shared" si="143"/>
        <v>-</v>
      </c>
      <c r="AP278" s="82" t="str">
        <f t="shared" si="144"/>
        <v>-</v>
      </c>
      <c r="AQ278" s="82" t="str">
        <f t="shared" si="145"/>
        <v>-</v>
      </c>
      <c r="AR278" s="82" t="str">
        <f t="shared" si="146"/>
        <v>-</v>
      </c>
      <c r="AT278" s="82">
        <f t="shared" si="147"/>
        <v>2</v>
      </c>
      <c r="AU278" s="82" t="str">
        <f ca="1">IF(    MAX(OFFSET(AL278,0,0,MATCH("-",AL278:AL$638,0))) = 0,"",
IFERROR(MAX(OFFSET(AL278,0,0,MATCH("-",AL278:AL$638,0))),""))</f>
        <v/>
      </c>
      <c r="AV278" s="82" t="str">
        <f ca="1">IF(    MAX(OFFSET(AM278,0,0,MATCH("-",AM278:AM$638,0))) = 0,"",
IFERROR(MAX(OFFSET(AM278,0,0,MATCH("-",AM278:AM$638,0))),""))</f>
        <v/>
      </c>
      <c r="AW278" s="82" t="str">
        <f ca="1">IF(    MAX(OFFSET(AN278,0,0,MATCH("-",AN278:AN$638,0))) = 0,"",
IFERROR(MAX(OFFSET(AN278,0,0,MATCH("-",AN278:AN$638,0))),""))</f>
        <v/>
      </c>
      <c r="AX278" s="82" t="str">
        <f ca="1">IF(    MAX(OFFSET(AO278,0,0,MATCH("-",AO278:AO$638,0))) = 0,"",
IFERROR(MAX(OFFSET(AO278,0,0,MATCH("-",AO278:AO$638,0))),""))</f>
        <v/>
      </c>
      <c r="AY278" s="82" t="str">
        <f ca="1">IF(    MAX(OFFSET(AP278,0,0,MATCH("-",AP278:AP$638,0))) = 0,"",
IFERROR(MAX(OFFSET(AP278,0,0,MATCH("-",AP278:AP$638,0))),""))</f>
        <v/>
      </c>
      <c r="AZ278" s="82" t="str">
        <f ca="1">IF(    MAX(OFFSET(AQ278,0,0,MATCH("-",AQ278:AQ$638,0))) = 0,"",
IFERROR(MAX(OFFSET(AQ278,0,0,MATCH("-",AQ278:AQ$638,0))),""))</f>
        <v/>
      </c>
      <c r="BA278" s="82" t="str">
        <f ca="1">IF(    MAX(OFFSET(AR278,0,0,MATCH("-",AR278:AR$638,0))) = 0,"",
IFERROR(MAX(OFFSET(AR278,0,0,MATCH("-",AR278:AR$638,0))),""))</f>
        <v/>
      </c>
      <c r="BB278" s="112">
        <f t="shared" ca="1" si="148"/>
        <v>-270</v>
      </c>
      <c r="BC278" s="111" t="str">
        <f t="shared" ca="1" si="149"/>
        <v>Radius</v>
      </c>
      <c r="BD278" s="112">
        <f t="shared" ca="1" si="150"/>
        <v>0</v>
      </c>
      <c r="BE278" s="111">
        <f t="shared" ca="1" si="151"/>
        <v>-150</v>
      </c>
      <c r="BF278" s="113" t="e">
        <f t="shared" ca="1" si="152"/>
        <v>#VALUE!</v>
      </c>
      <c r="BG278" s="113" t="e">
        <f t="shared" ca="1" si="153"/>
        <v>#VALUE!</v>
      </c>
      <c r="BH278" s="112">
        <f t="shared" ca="1" si="154"/>
        <v>2000</v>
      </c>
      <c r="BI278" s="112">
        <f t="shared" ca="1" si="155"/>
        <v>-150</v>
      </c>
      <c r="BJ278" s="157"/>
      <c r="BK278" s="157"/>
      <c r="BL278" s="158" t="str">
        <f>scriv!AM240</f>
        <v/>
      </c>
      <c r="BM278" s="157"/>
      <c r="BN278" s="157" t="str">
        <f t="shared" si="156"/>
        <v>node</v>
      </c>
      <c r="BO278" s="157"/>
      <c r="BP278" s="159">
        <f t="shared" ca="1" si="157"/>
        <v>0</v>
      </c>
      <c r="BQ278" s="159">
        <f t="shared" ca="1" si="158"/>
        <v>0</v>
      </c>
      <c r="BR278" s="159">
        <f t="shared" si="159"/>
        <v>1</v>
      </c>
      <c r="BS278" s="159" t="str">
        <f t="shared" si="160"/>
        <v>symbol</v>
      </c>
      <c r="BT278" s="157" t="str">
        <f ca="1">IF(scriv!V240&lt;&gt;"",scriv!V240,
IF(E278="",IFERROR(VLOOKUP(BL278,$AH$40:$BT$638,39,FALSE),$BT$36),
$BT$37))</f>
        <v>NodeSquare</v>
      </c>
      <c r="BU278" s="166">
        <f t="shared" ca="1" si="161"/>
        <v>2000</v>
      </c>
      <c r="BV278" s="166">
        <f t="shared" ca="1" si="162"/>
        <v>-150</v>
      </c>
      <c r="BW278" s="166">
        <f t="shared" ca="1" si="163"/>
        <v>0</v>
      </c>
      <c r="BX278" s="166">
        <f t="shared" ca="1" si="164"/>
        <v>0</v>
      </c>
      <c r="BY278" s="180" t="str">
        <f t="shared" si="165"/>
        <v/>
      </c>
      <c r="BZ278" s="180" t="str">
        <f t="shared" si="166"/>
        <v/>
      </c>
      <c r="CA278" s="81" t="str">
        <f>IF(scriv!E240&lt;&gt;"",scriv!E240,"")</f>
        <v/>
      </c>
      <c r="CB278" s="82">
        <f t="shared" si="135"/>
        <v>0</v>
      </c>
      <c r="CC278" s="82">
        <f t="shared" si="167"/>
        <v>0</v>
      </c>
      <c r="CD278" s="82" t="str">
        <f t="shared" si="168"/>
        <v>-</v>
      </c>
      <c r="CE278" s="82" t="str">
        <f t="shared" si="169"/>
        <v>-</v>
      </c>
      <c r="CF278" s="82" t="str">
        <f t="shared" si="170"/>
        <v>-</v>
      </c>
      <c r="CG278" s="82" t="str">
        <f t="shared" si="171"/>
        <v>-</v>
      </c>
      <c r="CH278" s="82" t="str">
        <f t="shared" si="172"/>
        <v>-</v>
      </c>
      <c r="CI278" s="82" t="str">
        <f t="shared" si="173"/>
        <v>-</v>
      </c>
      <c r="CJ278" s="82" t="str">
        <f t="shared" si="174"/>
        <v>-</v>
      </c>
      <c r="CK278" s="82" t="str">
        <f t="shared" si="175"/>
        <v>-</v>
      </c>
    </row>
    <row r="279" spans="1:89" s="82" customFormat="1" ht="18" customHeight="1">
      <c r="A279" s="81" t="str">
        <f>scriv!AL241</f>
        <v/>
      </c>
      <c r="B279" s="81" t="str">
        <f>IF(scriv!D241&lt;&gt;"",scriv!D241,"")</f>
        <v/>
      </c>
      <c r="C279" s="81" t="str">
        <f>IF( scriv!AP241&lt;&gt;"", IF(D279&lt;&gt;"","connection ","")&amp;scriv!AP241,IF(D279&lt;&gt;"","connection",""))</f>
        <v/>
      </c>
      <c r="D279" s="82" t="str">
        <f>scriv!AN241</f>
        <v/>
      </c>
      <c r="E279" s="82" t="str">
        <f>scriv!AO241</f>
        <v/>
      </c>
      <c r="F279" s="156">
        <f>ROW()</f>
        <v>279</v>
      </c>
      <c r="G279" s="288">
        <f>scriv!AC241</f>
        <v>0</v>
      </c>
      <c r="H279" s="288">
        <f>scriv!AD241</f>
        <v>0</v>
      </c>
      <c r="I279" s="81" t="str">
        <f>IF(scriv!AE241&lt;&gt;"",scriv!AE241,J279)</f>
        <v/>
      </c>
      <c r="J279" s="81" t="str">
        <f>IF(scriv!AF241&lt;&gt;"",scriv!AF241,"")</f>
        <v/>
      </c>
      <c r="K279" s="82" t="str">
        <f>IF(scriv!Y241&lt;&gt;"",scriv!Y241,$K$36)</f>
        <v>none</v>
      </c>
      <c r="L279" s="82">
        <f>IF(scriv!Z241&lt;&gt;"",scriv!Z241,$L$36)</f>
        <v>0</v>
      </c>
      <c r="M279" s="82" t="str">
        <f>IF(scriv!AA241&lt;&gt;"",scriv!AA241,$M$36)</f>
        <v>OpenClose</v>
      </c>
      <c r="N279" s="82">
        <f>IF(scriv!AB241&lt;&gt;"",scriv!AB241,$N$36)</f>
        <v>0</v>
      </c>
      <c r="O279" s="119" t="str">
        <f t="shared" si="134"/>
        <v/>
      </c>
      <c r="P279" s="81" t="str">
        <f>IF(scriv!I241&lt;&gt;"",scriv!I241,"")</f>
        <v/>
      </c>
      <c r="Q279" s="81" t="str">
        <f>IF(scriv!J241&lt;&gt;"",scriv!J241,"")</f>
        <v/>
      </c>
      <c r="R279" s="81">
        <f>IF(scriv!K241&lt;&gt;"",scriv!K241,
IF(I279&lt;&gt;"",1,$R$36))</f>
        <v>1</v>
      </c>
      <c r="S279" s="81" t="str">
        <f>IF(scriv!L241&lt;&gt;"",scriv!L241,
IF(scriv!AF241&lt;&gt;"",$S$36,"none"))</f>
        <v>none</v>
      </c>
      <c r="T279" s="81" t="str">
        <f>IF(scriv!Q241&lt;&gt;"",scriv!Q241,"")</f>
        <v/>
      </c>
      <c r="U279" s="81" t="str">
        <f>IF(scriv!R241&lt;&gt;"",scriv!R241,"")</f>
        <v/>
      </c>
      <c r="V279" s="81" t="str">
        <f>IF(scriv!S241&lt;&gt;"",scriv!S241,"")</f>
        <v/>
      </c>
      <c r="W279" s="81" t="str">
        <f>IF(scriv!T241&lt;&gt;"",scriv!T241,"")</f>
        <v/>
      </c>
      <c r="X279" s="81" t="str">
        <f>IF($E279="",
( IF(scriv!AH241&lt;&gt;"", LEFT( scriv!AH241, FIND(",",scriv!AH241)-1) &amp; "=" &amp; $AH279 &amp; RIGHT( scriv!AH241, LEN(scriv!AH241) + 1 - FIND(",",scriv!AH241)),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IF(scriv!AI241&lt;&gt;"", LEFT( scriv!AI241, FIND(",",scriv!AI241)-1) &amp; "=" &amp; $AH279 &amp; RIGHT( scriv!AI241, LEN(scriv!AI241) + 1 - FIND(",",scriv!AI241)),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IF(scriv!AJ241&lt;&gt;"", LEFT( scriv!AJ241, FIND(",",scriv!AJ241)-1) &amp; "=" &amp; $AH279 &amp; RIGHT( scriv!AJ241, LEN(scriv!AJ241) + 1 - FIND(",",scriv!AJ241)),
  IF($Z$36&lt;&gt;"",LEFT( Z$36, FIND(",",Z$36)-1) &amp; "=" &amp; $AH279 &amp; RIGHT( Z$36, LEN(Z$36) + 1 - FIND(",",Z$36)),""))),
IF(scriv!O241&lt;&gt;"", LEFT( scriv!O241, FIND(",",scriv!O241)-1) &amp; "=" &amp; $AH279 &amp; RIGHT( scriv!O241, LEN(scriv!O241) + 1 - FIND(",",scriv!O241)),
LEFT( Z$37, FIND(",",Z$37)-1) &amp; "=" &amp; $AH279 &amp; RIGHT( Z$37, LEN(Z$37) + 1 - FIND(",",Z$37))))</f>
        <v>drawOpen=,1.2</v>
      </c>
      <c r="AA279" s="81" t="str">
        <f>IF($E279="",
( IF(scriv!AK241&lt;&gt;"", LEFT( scriv!AK241, FIND(",",scriv!AK241)-1) &amp; "=" &amp; $AH279 &amp; RIGHT( scriv!AK241, LEN(scriv!AK241) + 1 - FIND(",",scriv!AK241)),
  IF($AA$36&lt;&gt;"",LEFT( AA$36, FIND(",",AA$36)-1) &amp; "=" &amp; $AH279 &amp; RIGHT( AA$36, LEN(AA$36) + 1 - FIND(",",AA$36)),""))),
IF(scriv!P241&lt;&gt;"", LEFT( scriv!P241, FIND(",",scriv!P241)-1) &amp; "=" &amp; $AH279 &amp; RIGHT( scriv!P241, LEN(scriv!P241) + 1 - FIND(",",scriv!P241)),
LEFT( AA$37, FIND(",",AA$37)-1) &amp; "=" &amp; $AH279 &amp; RIGHT( AA$37, LEN(AA$37) + 1 - FIND(",",AA$37))))</f>
        <v>drawClose=,1.2</v>
      </c>
      <c r="AB279" s="167" t="str">
        <f t="shared" si="133"/>
        <v>noTitle</v>
      </c>
      <c r="AC279" s="167"/>
      <c r="AD279" s="45"/>
      <c r="AE279" s="168"/>
      <c r="AF279" s="169">
        <f>IF(D279="",scriv!B241,"")</f>
        <v>0</v>
      </c>
      <c r="AG279" s="170" t="str">
        <f t="shared" si="136"/>
        <v/>
      </c>
      <c r="AH279" s="169" t="str">
        <f t="shared" si="137"/>
        <v/>
      </c>
      <c r="AI279" s="169" t="str">
        <f t="shared" si="138"/>
        <v/>
      </c>
      <c r="AJ279" s="86">
        <f>ROUNDDOWN( (LEN(scriv!B241)+1) / 2, 0 )</f>
        <v>0</v>
      </c>
      <c r="AK279" s="82">
        <f t="shared" si="139"/>
        <v>0</v>
      </c>
      <c r="AL279" s="82" t="str">
        <f t="shared" si="140"/>
        <v>-</v>
      </c>
      <c r="AM279" s="82" t="str">
        <f t="shared" si="141"/>
        <v>-</v>
      </c>
      <c r="AN279" s="82" t="str">
        <f t="shared" si="142"/>
        <v>-</v>
      </c>
      <c r="AO279" s="82" t="str">
        <f t="shared" si="143"/>
        <v>-</v>
      </c>
      <c r="AP279" s="82" t="str">
        <f t="shared" si="144"/>
        <v>-</v>
      </c>
      <c r="AQ279" s="82" t="str">
        <f t="shared" si="145"/>
        <v>-</v>
      </c>
      <c r="AR279" s="82" t="str">
        <f t="shared" si="146"/>
        <v>-</v>
      </c>
      <c r="AT279" s="82">
        <f t="shared" si="147"/>
        <v>2</v>
      </c>
      <c r="AU279" s="82" t="str">
        <f ca="1">IF(    MAX(OFFSET(AL279,0,0,MATCH("-",AL279:AL$638,0))) = 0,"",
IFERROR(MAX(OFFSET(AL279,0,0,MATCH("-",AL279:AL$638,0))),""))</f>
        <v/>
      </c>
      <c r="AV279" s="82" t="str">
        <f ca="1">IF(    MAX(OFFSET(AM279,0,0,MATCH("-",AM279:AM$638,0))) = 0,"",
IFERROR(MAX(OFFSET(AM279,0,0,MATCH("-",AM279:AM$638,0))),""))</f>
        <v/>
      </c>
      <c r="AW279" s="82" t="str">
        <f ca="1">IF(    MAX(OFFSET(AN279,0,0,MATCH("-",AN279:AN$638,0))) = 0,"",
IFERROR(MAX(OFFSET(AN279,0,0,MATCH("-",AN279:AN$638,0))),""))</f>
        <v/>
      </c>
      <c r="AX279" s="82" t="str">
        <f ca="1">IF(    MAX(OFFSET(AO279,0,0,MATCH("-",AO279:AO$638,0))) = 0,"",
IFERROR(MAX(OFFSET(AO279,0,0,MATCH("-",AO279:AO$638,0))),""))</f>
        <v/>
      </c>
      <c r="AY279" s="82" t="str">
        <f ca="1">IF(    MAX(OFFSET(AP279,0,0,MATCH("-",AP279:AP$638,0))) = 0,"",
IFERROR(MAX(OFFSET(AP279,0,0,MATCH("-",AP279:AP$638,0))),""))</f>
        <v/>
      </c>
      <c r="AZ279" s="82" t="str">
        <f ca="1">IF(    MAX(OFFSET(AQ279,0,0,MATCH("-",AQ279:AQ$638,0))) = 0,"",
IFERROR(MAX(OFFSET(AQ279,0,0,MATCH("-",AQ279:AQ$638,0))),""))</f>
        <v/>
      </c>
      <c r="BA279" s="82" t="str">
        <f ca="1">IF(    MAX(OFFSET(AR279,0,0,MATCH("-",AR279:AR$638,0))) = 0,"",
IFERROR(MAX(OFFSET(AR279,0,0,MATCH("-",AR279:AR$638,0))),""))</f>
        <v/>
      </c>
      <c r="BB279" s="112">
        <f t="shared" ca="1" si="148"/>
        <v>-270</v>
      </c>
      <c r="BC279" s="111" t="str">
        <f t="shared" ca="1" si="149"/>
        <v>Radius</v>
      </c>
      <c r="BD279" s="112">
        <f t="shared" ca="1" si="150"/>
        <v>0</v>
      </c>
      <c r="BE279" s="111">
        <f t="shared" ca="1" si="151"/>
        <v>-150</v>
      </c>
      <c r="BF279" s="113" t="e">
        <f t="shared" ca="1" si="152"/>
        <v>#VALUE!</v>
      </c>
      <c r="BG279" s="113" t="e">
        <f t="shared" ca="1" si="153"/>
        <v>#VALUE!</v>
      </c>
      <c r="BH279" s="112">
        <f t="shared" ca="1" si="154"/>
        <v>2000</v>
      </c>
      <c r="BI279" s="112">
        <f t="shared" ca="1" si="155"/>
        <v>-150</v>
      </c>
      <c r="BJ279" s="157"/>
      <c r="BK279" s="157"/>
      <c r="BL279" s="158" t="str">
        <f>scriv!AM241</f>
        <v/>
      </c>
      <c r="BM279" s="157"/>
      <c r="BN279" s="157" t="str">
        <f t="shared" si="156"/>
        <v>node</v>
      </c>
      <c r="BO279" s="157"/>
      <c r="BP279" s="159">
        <f t="shared" ca="1" si="157"/>
        <v>0</v>
      </c>
      <c r="BQ279" s="159">
        <f t="shared" ca="1" si="158"/>
        <v>0</v>
      </c>
      <c r="BR279" s="159">
        <f t="shared" si="159"/>
        <v>1</v>
      </c>
      <c r="BS279" s="159" t="str">
        <f t="shared" si="160"/>
        <v>symbol</v>
      </c>
      <c r="BT279" s="157" t="str">
        <f ca="1">IF(scriv!V241&lt;&gt;"",scriv!V241,
IF(E279="",IFERROR(VLOOKUP(BL279,$AH$40:$BT$638,39,FALSE),$BT$36),
$BT$37))</f>
        <v>NodeSquare</v>
      </c>
      <c r="BU279" s="166">
        <f t="shared" ca="1" si="161"/>
        <v>2000</v>
      </c>
      <c r="BV279" s="166">
        <f t="shared" ca="1" si="162"/>
        <v>-150</v>
      </c>
      <c r="BW279" s="166">
        <f t="shared" ca="1" si="163"/>
        <v>0</v>
      </c>
      <c r="BX279" s="166">
        <f t="shared" ca="1" si="164"/>
        <v>0</v>
      </c>
      <c r="BY279" s="180" t="str">
        <f t="shared" si="165"/>
        <v/>
      </c>
      <c r="BZ279" s="180" t="str">
        <f t="shared" si="166"/>
        <v/>
      </c>
      <c r="CA279" s="81" t="str">
        <f>IF(scriv!E241&lt;&gt;"",scriv!E241,"")</f>
        <v/>
      </c>
      <c r="CB279" s="82">
        <f t="shared" si="135"/>
        <v>0</v>
      </c>
      <c r="CC279" s="82">
        <f t="shared" si="167"/>
        <v>0</v>
      </c>
      <c r="CD279" s="82" t="str">
        <f t="shared" si="168"/>
        <v>-</v>
      </c>
      <c r="CE279" s="82" t="str">
        <f t="shared" si="169"/>
        <v>-</v>
      </c>
      <c r="CF279" s="82" t="str">
        <f t="shared" si="170"/>
        <v>-</v>
      </c>
      <c r="CG279" s="82" t="str">
        <f t="shared" si="171"/>
        <v>-</v>
      </c>
      <c r="CH279" s="82" t="str">
        <f t="shared" si="172"/>
        <v>-</v>
      </c>
      <c r="CI279" s="82" t="str">
        <f t="shared" si="173"/>
        <v>-</v>
      </c>
      <c r="CJ279" s="82" t="str">
        <f t="shared" si="174"/>
        <v>-</v>
      </c>
      <c r="CK279" s="82" t="str">
        <f t="shared" si="175"/>
        <v>-</v>
      </c>
    </row>
    <row r="280" spans="1:89" s="82" customFormat="1" ht="18" customHeight="1">
      <c r="A280" s="81" t="str">
        <f>scriv!AL242</f>
        <v/>
      </c>
      <c r="B280" s="81" t="str">
        <f>IF(scriv!D242&lt;&gt;"",scriv!D242,"")</f>
        <v/>
      </c>
      <c r="C280" s="81" t="str">
        <f>IF( scriv!AP242&lt;&gt;"", IF(D280&lt;&gt;"","connection ","")&amp;scriv!AP242,IF(D280&lt;&gt;"","connection",""))</f>
        <v/>
      </c>
      <c r="D280" s="82" t="str">
        <f>scriv!AN242</f>
        <v/>
      </c>
      <c r="E280" s="82" t="str">
        <f>scriv!AO242</f>
        <v/>
      </c>
      <c r="F280" s="156">
        <f>ROW()</f>
        <v>280</v>
      </c>
      <c r="G280" s="288">
        <f>scriv!AC242</f>
        <v>0</v>
      </c>
      <c r="H280" s="288">
        <f>scriv!AD242</f>
        <v>0</v>
      </c>
      <c r="I280" s="81" t="str">
        <f>IF(scriv!AE242&lt;&gt;"",scriv!AE242,J280)</f>
        <v/>
      </c>
      <c r="J280" s="81" t="str">
        <f>IF(scriv!AF242&lt;&gt;"",scriv!AF242,"")</f>
        <v/>
      </c>
      <c r="K280" s="82" t="str">
        <f>IF(scriv!Y242&lt;&gt;"",scriv!Y242,$K$36)</f>
        <v>none</v>
      </c>
      <c r="L280" s="82">
        <f>IF(scriv!Z242&lt;&gt;"",scriv!Z242,$L$36)</f>
        <v>0</v>
      </c>
      <c r="M280" s="82" t="str">
        <f>IF(scriv!AA242&lt;&gt;"",scriv!AA242,$M$36)</f>
        <v>OpenClose</v>
      </c>
      <c r="N280" s="82">
        <f>IF(scriv!AB242&lt;&gt;"",scriv!AB242,$N$36)</f>
        <v>0</v>
      </c>
      <c r="O280" s="119" t="str">
        <f t="shared" si="134"/>
        <v/>
      </c>
      <c r="P280" s="81" t="str">
        <f>IF(scriv!I242&lt;&gt;"",scriv!I242,"")</f>
        <v/>
      </c>
      <c r="Q280" s="81" t="str">
        <f>IF(scriv!J242&lt;&gt;"",scriv!J242,"")</f>
        <v/>
      </c>
      <c r="R280" s="81">
        <f>IF(scriv!K242&lt;&gt;"",scriv!K242,
IF(I280&lt;&gt;"",1,$R$36))</f>
        <v>1</v>
      </c>
      <c r="S280" s="81" t="str">
        <f>IF(scriv!L242&lt;&gt;"",scriv!L242,
IF(scriv!AF242&lt;&gt;"",$S$36,"none"))</f>
        <v>none</v>
      </c>
      <c r="T280" s="81" t="str">
        <f>IF(scriv!Q242&lt;&gt;"",scriv!Q242,"")</f>
        <v/>
      </c>
      <c r="U280" s="81" t="str">
        <f>IF(scriv!R242&lt;&gt;"",scriv!R242,"")</f>
        <v/>
      </c>
      <c r="V280" s="81" t="str">
        <f>IF(scriv!S242&lt;&gt;"",scriv!S242,"")</f>
        <v/>
      </c>
      <c r="W280" s="81" t="str">
        <f>IF(scriv!T242&lt;&gt;"",scriv!T242,"")</f>
        <v/>
      </c>
      <c r="X280" s="81" t="str">
        <f>IF($E280="",
( IF(scriv!AH242&lt;&gt;"", LEFT( scriv!AH242, FIND(",",scriv!AH242)-1) &amp; "=" &amp; $AH280 &amp; RIGHT( scriv!AH242, LEN(scriv!AH242) + 1 - FIND(",",scriv!AH242)),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IF(scriv!AI242&lt;&gt;"", LEFT( scriv!AI242, FIND(",",scriv!AI242)-1) &amp; "=" &amp; $AH280 &amp; RIGHT( scriv!AI242, LEN(scriv!AI242) + 1 - FIND(",",scriv!AI242)),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IF(scriv!AJ242&lt;&gt;"", LEFT( scriv!AJ242, FIND(",",scriv!AJ242)-1) &amp; "=" &amp; $AH280 &amp; RIGHT( scriv!AJ242, LEN(scriv!AJ242) + 1 - FIND(",",scriv!AJ242)),
  IF($Z$36&lt;&gt;"",LEFT( Z$36, FIND(",",Z$36)-1) &amp; "=" &amp; $AH280 &amp; RIGHT( Z$36, LEN(Z$36) + 1 - FIND(",",Z$36)),""))),
IF(scriv!O242&lt;&gt;"", LEFT( scriv!O242, FIND(",",scriv!O242)-1) &amp; "=" &amp; $AH280 &amp; RIGHT( scriv!O242, LEN(scriv!O242) + 1 - FIND(",",scriv!O242)),
LEFT( Z$37, FIND(",",Z$37)-1) &amp; "=" &amp; $AH280 &amp; RIGHT( Z$37, LEN(Z$37) + 1 - FIND(",",Z$37))))</f>
        <v>drawOpen=,1.2</v>
      </c>
      <c r="AA280" s="81" t="str">
        <f>IF($E280="",
( IF(scriv!AK242&lt;&gt;"", LEFT( scriv!AK242, FIND(",",scriv!AK242)-1) &amp; "=" &amp; $AH280 &amp; RIGHT( scriv!AK242, LEN(scriv!AK242) + 1 - FIND(",",scriv!AK242)),
  IF($AA$36&lt;&gt;"",LEFT( AA$36, FIND(",",AA$36)-1) &amp; "=" &amp; $AH280 &amp; RIGHT( AA$36, LEN(AA$36) + 1 - FIND(",",AA$36)),""))),
IF(scriv!P242&lt;&gt;"", LEFT( scriv!P242, FIND(",",scriv!P242)-1) &amp; "=" &amp; $AH280 &amp; RIGHT( scriv!P242, LEN(scriv!P242) + 1 - FIND(",",scriv!P242)),
LEFT( AA$37, FIND(",",AA$37)-1) &amp; "=" &amp; $AH280 &amp; RIGHT( AA$37, LEN(AA$37) + 1 - FIND(",",AA$37))))</f>
        <v>drawClose=,1.2</v>
      </c>
      <c r="AB280" s="167" t="str">
        <f t="shared" si="133"/>
        <v>noTitle</v>
      </c>
      <c r="AC280" s="167"/>
      <c r="AD280" s="45"/>
      <c r="AE280" s="168"/>
      <c r="AF280" s="169">
        <f>IF(D280="",scriv!B242,"")</f>
        <v>0</v>
      </c>
      <c r="AG280" s="170" t="str">
        <f t="shared" si="136"/>
        <v/>
      </c>
      <c r="AH280" s="169" t="str">
        <f t="shared" si="137"/>
        <v/>
      </c>
      <c r="AI280" s="169" t="str">
        <f t="shared" si="138"/>
        <v/>
      </c>
      <c r="AJ280" s="86">
        <f>ROUNDDOWN( (LEN(scriv!B242)+1) / 2, 0 )</f>
        <v>0</v>
      </c>
      <c r="AK280" s="82">
        <f t="shared" si="139"/>
        <v>0</v>
      </c>
      <c r="AL280" s="82" t="str">
        <f t="shared" si="140"/>
        <v>-</v>
      </c>
      <c r="AM280" s="82" t="str">
        <f t="shared" si="141"/>
        <v>-</v>
      </c>
      <c r="AN280" s="82" t="str">
        <f t="shared" si="142"/>
        <v>-</v>
      </c>
      <c r="AO280" s="82" t="str">
        <f t="shared" si="143"/>
        <v>-</v>
      </c>
      <c r="AP280" s="82" t="str">
        <f t="shared" si="144"/>
        <v>-</v>
      </c>
      <c r="AQ280" s="82" t="str">
        <f t="shared" si="145"/>
        <v>-</v>
      </c>
      <c r="AR280" s="82" t="str">
        <f t="shared" si="146"/>
        <v>-</v>
      </c>
      <c r="AT280" s="82">
        <f t="shared" si="147"/>
        <v>2</v>
      </c>
      <c r="AU280" s="82" t="str">
        <f ca="1">IF(    MAX(OFFSET(AL280,0,0,MATCH("-",AL280:AL$638,0))) = 0,"",
IFERROR(MAX(OFFSET(AL280,0,0,MATCH("-",AL280:AL$638,0))),""))</f>
        <v/>
      </c>
      <c r="AV280" s="82" t="str">
        <f ca="1">IF(    MAX(OFFSET(AM280,0,0,MATCH("-",AM280:AM$638,0))) = 0,"",
IFERROR(MAX(OFFSET(AM280,0,0,MATCH("-",AM280:AM$638,0))),""))</f>
        <v/>
      </c>
      <c r="AW280" s="82" t="str">
        <f ca="1">IF(    MAX(OFFSET(AN280,0,0,MATCH("-",AN280:AN$638,0))) = 0,"",
IFERROR(MAX(OFFSET(AN280,0,0,MATCH("-",AN280:AN$638,0))),""))</f>
        <v/>
      </c>
      <c r="AX280" s="82" t="str">
        <f ca="1">IF(    MAX(OFFSET(AO280,0,0,MATCH("-",AO280:AO$638,0))) = 0,"",
IFERROR(MAX(OFFSET(AO280,0,0,MATCH("-",AO280:AO$638,0))),""))</f>
        <v/>
      </c>
      <c r="AY280" s="82" t="str">
        <f ca="1">IF(    MAX(OFFSET(AP280,0,0,MATCH("-",AP280:AP$638,0))) = 0,"",
IFERROR(MAX(OFFSET(AP280,0,0,MATCH("-",AP280:AP$638,0))),""))</f>
        <v/>
      </c>
      <c r="AZ280" s="82" t="str">
        <f ca="1">IF(    MAX(OFFSET(AQ280,0,0,MATCH("-",AQ280:AQ$638,0))) = 0,"",
IFERROR(MAX(OFFSET(AQ280,0,0,MATCH("-",AQ280:AQ$638,0))),""))</f>
        <v/>
      </c>
      <c r="BA280" s="82" t="str">
        <f ca="1">IF(    MAX(OFFSET(AR280,0,0,MATCH("-",AR280:AR$638,0))) = 0,"",
IFERROR(MAX(OFFSET(AR280,0,0,MATCH("-",AR280:AR$638,0))),""))</f>
        <v/>
      </c>
      <c r="BB280" s="112">
        <f t="shared" ca="1" si="148"/>
        <v>-270</v>
      </c>
      <c r="BC280" s="111" t="str">
        <f t="shared" ca="1" si="149"/>
        <v>Radius</v>
      </c>
      <c r="BD280" s="112">
        <f t="shared" ca="1" si="150"/>
        <v>0</v>
      </c>
      <c r="BE280" s="111">
        <f t="shared" ca="1" si="151"/>
        <v>-150</v>
      </c>
      <c r="BF280" s="113" t="e">
        <f t="shared" ca="1" si="152"/>
        <v>#VALUE!</v>
      </c>
      <c r="BG280" s="113" t="e">
        <f t="shared" ca="1" si="153"/>
        <v>#VALUE!</v>
      </c>
      <c r="BH280" s="112">
        <f t="shared" ca="1" si="154"/>
        <v>2000</v>
      </c>
      <c r="BI280" s="112">
        <f t="shared" ca="1" si="155"/>
        <v>-150</v>
      </c>
      <c r="BJ280" s="157"/>
      <c r="BK280" s="157"/>
      <c r="BL280" s="158" t="str">
        <f>scriv!AM242</f>
        <v/>
      </c>
      <c r="BM280" s="157"/>
      <c r="BN280" s="157" t="str">
        <f t="shared" si="156"/>
        <v>node</v>
      </c>
      <c r="BO280" s="157"/>
      <c r="BP280" s="159">
        <f t="shared" ca="1" si="157"/>
        <v>0</v>
      </c>
      <c r="BQ280" s="159">
        <f t="shared" ca="1" si="158"/>
        <v>0</v>
      </c>
      <c r="BR280" s="159">
        <f t="shared" si="159"/>
        <v>1</v>
      </c>
      <c r="BS280" s="159" t="str">
        <f t="shared" si="160"/>
        <v>symbol</v>
      </c>
      <c r="BT280" s="157" t="str">
        <f ca="1">IF(scriv!V242&lt;&gt;"",scriv!V242,
IF(E280="",IFERROR(VLOOKUP(BL280,$AH$40:$BT$638,39,FALSE),$BT$36),
$BT$37))</f>
        <v>NodeSquare</v>
      </c>
      <c r="BU280" s="166">
        <f t="shared" ca="1" si="161"/>
        <v>2000</v>
      </c>
      <c r="BV280" s="166">
        <f t="shared" ca="1" si="162"/>
        <v>-150</v>
      </c>
      <c r="BW280" s="166">
        <f t="shared" ca="1" si="163"/>
        <v>0</v>
      </c>
      <c r="BX280" s="166">
        <f t="shared" ca="1" si="164"/>
        <v>0</v>
      </c>
      <c r="BY280" s="180" t="str">
        <f t="shared" si="165"/>
        <v/>
      </c>
      <c r="BZ280" s="180" t="str">
        <f t="shared" si="166"/>
        <v/>
      </c>
      <c r="CA280" s="81" t="str">
        <f>IF(scriv!E242&lt;&gt;"",scriv!E242,"")</f>
        <v/>
      </c>
      <c r="CB280" s="82">
        <f t="shared" si="135"/>
        <v>0</v>
      </c>
      <c r="CC280" s="82">
        <f t="shared" si="167"/>
        <v>0</v>
      </c>
      <c r="CD280" s="82" t="str">
        <f t="shared" si="168"/>
        <v>-</v>
      </c>
      <c r="CE280" s="82" t="str">
        <f t="shared" si="169"/>
        <v>-</v>
      </c>
      <c r="CF280" s="82" t="str">
        <f t="shared" si="170"/>
        <v>-</v>
      </c>
      <c r="CG280" s="82" t="str">
        <f t="shared" si="171"/>
        <v>-</v>
      </c>
      <c r="CH280" s="82" t="str">
        <f t="shared" si="172"/>
        <v>-</v>
      </c>
      <c r="CI280" s="82" t="str">
        <f t="shared" si="173"/>
        <v>-</v>
      </c>
      <c r="CJ280" s="82" t="str">
        <f t="shared" si="174"/>
        <v>-</v>
      </c>
      <c r="CK280" s="82" t="str">
        <f t="shared" si="175"/>
        <v>-</v>
      </c>
    </row>
    <row r="281" spans="1:89" s="82" customFormat="1" ht="18" customHeight="1">
      <c r="A281" s="81" t="str">
        <f>scriv!AL243</f>
        <v/>
      </c>
      <c r="B281" s="81" t="str">
        <f>IF(scriv!D243&lt;&gt;"",scriv!D243,"")</f>
        <v/>
      </c>
      <c r="C281" s="81" t="str">
        <f>IF( scriv!AP243&lt;&gt;"", IF(D281&lt;&gt;"","connection ","")&amp;scriv!AP243,IF(D281&lt;&gt;"","connection",""))</f>
        <v/>
      </c>
      <c r="D281" s="82" t="str">
        <f>scriv!AN243</f>
        <v/>
      </c>
      <c r="E281" s="82" t="str">
        <f>scriv!AO243</f>
        <v/>
      </c>
      <c r="F281" s="156">
        <f>ROW()</f>
        <v>281</v>
      </c>
      <c r="G281" s="288">
        <f>scriv!AC243</f>
        <v>0</v>
      </c>
      <c r="H281" s="288">
        <f>scriv!AD243</f>
        <v>0</v>
      </c>
      <c r="I281" s="81" t="str">
        <f>IF(scriv!AE243&lt;&gt;"",scriv!AE243,J281)</f>
        <v/>
      </c>
      <c r="J281" s="81" t="str">
        <f>IF(scriv!AF243&lt;&gt;"",scriv!AF243,"")</f>
        <v/>
      </c>
      <c r="K281" s="82" t="str">
        <f>IF(scriv!Y243&lt;&gt;"",scriv!Y243,$K$36)</f>
        <v>none</v>
      </c>
      <c r="L281" s="82">
        <f>IF(scriv!Z243&lt;&gt;"",scriv!Z243,$L$36)</f>
        <v>0</v>
      </c>
      <c r="M281" s="82" t="str">
        <f>IF(scriv!AA243&lt;&gt;"",scriv!AA243,$M$36)</f>
        <v>OpenClose</v>
      </c>
      <c r="N281" s="82">
        <f>IF(scriv!AB243&lt;&gt;"",scriv!AB243,$N$36)</f>
        <v>0</v>
      </c>
      <c r="O281" s="119" t="str">
        <f t="shared" si="134"/>
        <v/>
      </c>
      <c r="P281" s="81" t="str">
        <f>IF(scriv!I243&lt;&gt;"",scriv!I243,"")</f>
        <v/>
      </c>
      <c r="Q281" s="81" t="str">
        <f>IF(scriv!J243&lt;&gt;"",scriv!J243,"")</f>
        <v/>
      </c>
      <c r="R281" s="81">
        <f>IF(scriv!K243&lt;&gt;"",scriv!K243,
IF(I281&lt;&gt;"",1,$R$36))</f>
        <v>1</v>
      </c>
      <c r="S281" s="81" t="str">
        <f>IF(scriv!L243&lt;&gt;"",scriv!L243,
IF(scriv!AF243&lt;&gt;"",$S$36,"none"))</f>
        <v>none</v>
      </c>
      <c r="T281" s="81" t="str">
        <f>IF(scriv!Q243&lt;&gt;"",scriv!Q243,"")</f>
        <v/>
      </c>
      <c r="U281" s="81" t="str">
        <f>IF(scriv!R243&lt;&gt;"",scriv!R243,"")</f>
        <v/>
      </c>
      <c r="V281" s="81" t="str">
        <f>IF(scriv!S243&lt;&gt;"",scriv!S243,"")</f>
        <v/>
      </c>
      <c r="W281" s="81" t="str">
        <f>IF(scriv!T243&lt;&gt;"",scriv!T243,"")</f>
        <v/>
      </c>
      <c r="X281" s="81" t="str">
        <f>IF($E281="",
( IF(scriv!AH243&lt;&gt;"", LEFT( scriv!AH243, FIND(",",scriv!AH243)-1) &amp; "=" &amp; $AH281 &amp; RIGHT( scriv!AH243, LEN(scriv!AH243) + 1 - FIND(",",scriv!AH243)),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IF(scriv!AI243&lt;&gt;"", LEFT( scriv!AI243, FIND(",",scriv!AI243)-1) &amp; "=" &amp; $AH281 &amp; RIGHT( scriv!AI243, LEN(scriv!AI243) + 1 - FIND(",",scriv!AI243)),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IF(scriv!AJ243&lt;&gt;"", LEFT( scriv!AJ243, FIND(",",scriv!AJ243)-1) &amp; "=" &amp; $AH281 &amp; RIGHT( scriv!AJ243, LEN(scriv!AJ243) + 1 - FIND(",",scriv!AJ243)),
  IF($Z$36&lt;&gt;"",LEFT( Z$36, FIND(",",Z$36)-1) &amp; "=" &amp; $AH281 &amp; RIGHT( Z$36, LEN(Z$36) + 1 - FIND(",",Z$36)),""))),
IF(scriv!O243&lt;&gt;"", LEFT( scriv!O243, FIND(",",scriv!O243)-1) &amp; "=" &amp; $AH281 &amp; RIGHT( scriv!O243, LEN(scriv!O243) + 1 - FIND(",",scriv!O243)),
LEFT( Z$37, FIND(",",Z$37)-1) &amp; "=" &amp; $AH281 &amp; RIGHT( Z$37, LEN(Z$37) + 1 - FIND(",",Z$37))))</f>
        <v>drawOpen=,1.2</v>
      </c>
      <c r="AA281" s="81" t="str">
        <f>IF($E281="",
( IF(scriv!AK243&lt;&gt;"", LEFT( scriv!AK243, FIND(",",scriv!AK243)-1) &amp; "=" &amp; $AH281 &amp; RIGHT( scriv!AK243, LEN(scriv!AK243) + 1 - FIND(",",scriv!AK243)),
  IF($AA$36&lt;&gt;"",LEFT( AA$36, FIND(",",AA$36)-1) &amp; "=" &amp; $AH281 &amp; RIGHT( AA$36, LEN(AA$36) + 1 - FIND(",",AA$36)),""))),
IF(scriv!P243&lt;&gt;"", LEFT( scriv!P243, FIND(",",scriv!P243)-1) &amp; "=" &amp; $AH281 &amp; RIGHT( scriv!P243, LEN(scriv!P243) + 1 - FIND(",",scriv!P243)),
LEFT( AA$37, FIND(",",AA$37)-1) &amp; "=" &amp; $AH281 &amp; RIGHT( AA$37, LEN(AA$37) + 1 - FIND(",",AA$37))))</f>
        <v>drawClose=,1.2</v>
      </c>
      <c r="AB281" s="167" t="str">
        <f t="shared" si="133"/>
        <v>noTitle</v>
      </c>
      <c r="AC281" s="167"/>
      <c r="AD281" s="45"/>
      <c r="AE281" s="168"/>
      <c r="AF281" s="169">
        <f>IF(D281="",scriv!B243,"")</f>
        <v>0</v>
      </c>
      <c r="AG281" s="170" t="str">
        <f t="shared" si="136"/>
        <v/>
      </c>
      <c r="AH281" s="169" t="str">
        <f t="shared" si="137"/>
        <v/>
      </c>
      <c r="AI281" s="169" t="str">
        <f t="shared" si="138"/>
        <v/>
      </c>
      <c r="AJ281" s="86">
        <f>ROUNDDOWN( (LEN(scriv!B243)+1) / 2, 0 )</f>
        <v>0</v>
      </c>
      <c r="AK281" s="82">
        <f t="shared" si="139"/>
        <v>0</v>
      </c>
      <c r="AL281" s="82" t="str">
        <f t="shared" si="140"/>
        <v>-</v>
      </c>
      <c r="AM281" s="82" t="str">
        <f t="shared" si="141"/>
        <v>-</v>
      </c>
      <c r="AN281" s="82" t="str">
        <f t="shared" si="142"/>
        <v>-</v>
      </c>
      <c r="AO281" s="82" t="str">
        <f t="shared" si="143"/>
        <v>-</v>
      </c>
      <c r="AP281" s="82" t="str">
        <f t="shared" si="144"/>
        <v>-</v>
      </c>
      <c r="AQ281" s="82" t="str">
        <f t="shared" si="145"/>
        <v>-</v>
      </c>
      <c r="AR281" s="82" t="str">
        <f t="shared" si="146"/>
        <v>-</v>
      </c>
      <c r="AT281" s="82">
        <f t="shared" si="147"/>
        <v>2</v>
      </c>
      <c r="AU281" s="82" t="str">
        <f ca="1">IF(    MAX(OFFSET(AL281,0,0,MATCH("-",AL281:AL$638,0))) = 0,"",
IFERROR(MAX(OFFSET(AL281,0,0,MATCH("-",AL281:AL$638,0))),""))</f>
        <v/>
      </c>
      <c r="AV281" s="82" t="str">
        <f ca="1">IF(    MAX(OFFSET(AM281,0,0,MATCH("-",AM281:AM$638,0))) = 0,"",
IFERROR(MAX(OFFSET(AM281,0,0,MATCH("-",AM281:AM$638,0))),""))</f>
        <v/>
      </c>
      <c r="AW281" s="82" t="str">
        <f ca="1">IF(    MAX(OFFSET(AN281,0,0,MATCH("-",AN281:AN$638,0))) = 0,"",
IFERROR(MAX(OFFSET(AN281,0,0,MATCH("-",AN281:AN$638,0))),""))</f>
        <v/>
      </c>
      <c r="AX281" s="82" t="str">
        <f ca="1">IF(    MAX(OFFSET(AO281,0,0,MATCH("-",AO281:AO$638,0))) = 0,"",
IFERROR(MAX(OFFSET(AO281,0,0,MATCH("-",AO281:AO$638,0))),""))</f>
        <v/>
      </c>
      <c r="AY281" s="82" t="str">
        <f ca="1">IF(    MAX(OFFSET(AP281,0,0,MATCH("-",AP281:AP$638,0))) = 0,"",
IFERROR(MAX(OFFSET(AP281,0,0,MATCH("-",AP281:AP$638,0))),""))</f>
        <v/>
      </c>
      <c r="AZ281" s="82" t="str">
        <f ca="1">IF(    MAX(OFFSET(AQ281,0,0,MATCH("-",AQ281:AQ$638,0))) = 0,"",
IFERROR(MAX(OFFSET(AQ281,0,0,MATCH("-",AQ281:AQ$638,0))),""))</f>
        <v/>
      </c>
      <c r="BA281" s="82" t="str">
        <f ca="1">IF(    MAX(OFFSET(AR281,0,0,MATCH("-",AR281:AR$638,0))) = 0,"",
IFERROR(MAX(OFFSET(AR281,0,0,MATCH("-",AR281:AR$638,0))),""))</f>
        <v/>
      </c>
      <c r="BB281" s="112">
        <f t="shared" ca="1" si="148"/>
        <v>-270</v>
      </c>
      <c r="BC281" s="111" t="str">
        <f t="shared" ca="1" si="149"/>
        <v>Radius</v>
      </c>
      <c r="BD281" s="112">
        <f t="shared" ca="1" si="150"/>
        <v>0</v>
      </c>
      <c r="BE281" s="111">
        <f t="shared" ca="1" si="151"/>
        <v>-150</v>
      </c>
      <c r="BF281" s="113" t="e">
        <f t="shared" ca="1" si="152"/>
        <v>#VALUE!</v>
      </c>
      <c r="BG281" s="113" t="e">
        <f t="shared" ca="1" si="153"/>
        <v>#VALUE!</v>
      </c>
      <c r="BH281" s="112">
        <f t="shared" ca="1" si="154"/>
        <v>2000</v>
      </c>
      <c r="BI281" s="112">
        <f t="shared" ca="1" si="155"/>
        <v>-150</v>
      </c>
      <c r="BJ281" s="157"/>
      <c r="BK281" s="157"/>
      <c r="BL281" s="158" t="str">
        <f>scriv!AM243</f>
        <v/>
      </c>
      <c r="BM281" s="157"/>
      <c r="BN281" s="157" t="str">
        <f t="shared" si="156"/>
        <v>node</v>
      </c>
      <c r="BO281" s="157"/>
      <c r="BP281" s="159">
        <f t="shared" ca="1" si="157"/>
        <v>0</v>
      </c>
      <c r="BQ281" s="159">
        <f t="shared" ca="1" si="158"/>
        <v>0</v>
      </c>
      <c r="BR281" s="159">
        <f t="shared" si="159"/>
        <v>1</v>
      </c>
      <c r="BS281" s="159" t="str">
        <f t="shared" si="160"/>
        <v>symbol</v>
      </c>
      <c r="BT281" s="157" t="str">
        <f ca="1">IF(scriv!V243&lt;&gt;"",scriv!V243,
IF(E281="",IFERROR(VLOOKUP(BL281,$AH$40:$BT$638,39,FALSE),$BT$36),
$BT$37))</f>
        <v>NodeSquare</v>
      </c>
      <c r="BU281" s="166">
        <f t="shared" ca="1" si="161"/>
        <v>2000</v>
      </c>
      <c r="BV281" s="166">
        <f t="shared" ca="1" si="162"/>
        <v>-150</v>
      </c>
      <c r="BW281" s="166">
        <f t="shared" ca="1" si="163"/>
        <v>0</v>
      </c>
      <c r="BX281" s="166">
        <f t="shared" ca="1" si="164"/>
        <v>0</v>
      </c>
      <c r="BY281" s="180" t="str">
        <f t="shared" si="165"/>
        <v/>
      </c>
      <c r="BZ281" s="180" t="str">
        <f t="shared" si="166"/>
        <v/>
      </c>
      <c r="CA281" s="81" t="str">
        <f>IF(scriv!E243&lt;&gt;"",scriv!E243,"")</f>
        <v/>
      </c>
      <c r="CB281" s="82">
        <f t="shared" si="135"/>
        <v>0</v>
      </c>
      <c r="CC281" s="82">
        <f t="shared" si="167"/>
        <v>0</v>
      </c>
      <c r="CD281" s="82" t="str">
        <f t="shared" si="168"/>
        <v>-</v>
      </c>
      <c r="CE281" s="82" t="str">
        <f t="shared" si="169"/>
        <v>-</v>
      </c>
      <c r="CF281" s="82" t="str">
        <f t="shared" si="170"/>
        <v>-</v>
      </c>
      <c r="CG281" s="82" t="str">
        <f t="shared" si="171"/>
        <v>-</v>
      </c>
      <c r="CH281" s="82" t="str">
        <f t="shared" si="172"/>
        <v>-</v>
      </c>
      <c r="CI281" s="82" t="str">
        <f t="shared" si="173"/>
        <v>-</v>
      </c>
      <c r="CJ281" s="82" t="str">
        <f t="shared" si="174"/>
        <v>-</v>
      </c>
      <c r="CK281" s="82" t="str">
        <f t="shared" si="175"/>
        <v>-</v>
      </c>
    </row>
    <row r="282" spans="1:89" s="82" customFormat="1" ht="18" customHeight="1">
      <c r="A282" s="81" t="str">
        <f>scriv!AL244</f>
        <v/>
      </c>
      <c r="B282" s="81" t="str">
        <f>IF(scriv!D244&lt;&gt;"",scriv!D244,"")</f>
        <v/>
      </c>
      <c r="C282" s="81" t="str">
        <f>IF( scriv!AP244&lt;&gt;"", IF(D282&lt;&gt;"","connection ","")&amp;scriv!AP244,IF(D282&lt;&gt;"","connection",""))</f>
        <v/>
      </c>
      <c r="D282" s="82" t="str">
        <f>scriv!AN244</f>
        <v/>
      </c>
      <c r="E282" s="82" t="str">
        <f>scriv!AO244</f>
        <v/>
      </c>
      <c r="F282" s="156">
        <f>ROW()</f>
        <v>282</v>
      </c>
      <c r="G282" s="288">
        <f>scriv!AC244</f>
        <v>0</v>
      </c>
      <c r="H282" s="288">
        <f>scriv!AD244</f>
        <v>0</v>
      </c>
      <c r="I282" s="81" t="str">
        <f>IF(scriv!AE244&lt;&gt;"",scriv!AE244,J282)</f>
        <v/>
      </c>
      <c r="J282" s="81" t="str">
        <f>IF(scriv!AF244&lt;&gt;"",scriv!AF244,"")</f>
        <v/>
      </c>
      <c r="K282" s="82" t="str">
        <f>IF(scriv!Y244&lt;&gt;"",scriv!Y244,$K$36)</f>
        <v>none</v>
      </c>
      <c r="L282" s="82">
        <f>IF(scriv!Z244&lt;&gt;"",scriv!Z244,$L$36)</f>
        <v>0</v>
      </c>
      <c r="M282" s="82" t="str">
        <f>IF(scriv!AA244&lt;&gt;"",scriv!AA244,$M$36)</f>
        <v>OpenClose</v>
      </c>
      <c r="N282" s="82">
        <f>IF(scriv!AB244&lt;&gt;"",scriv!AB244,$N$36)</f>
        <v>0</v>
      </c>
      <c r="O282" s="119" t="str">
        <f t="shared" si="134"/>
        <v/>
      </c>
      <c r="P282" s="81" t="str">
        <f>IF(scriv!I244&lt;&gt;"",scriv!I244,"")</f>
        <v/>
      </c>
      <c r="Q282" s="81" t="str">
        <f>IF(scriv!J244&lt;&gt;"",scriv!J244,"")</f>
        <v/>
      </c>
      <c r="R282" s="81">
        <f>IF(scriv!K244&lt;&gt;"",scriv!K244,
IF(I282&lt;&gt;"",1,$R$36))</f>
        <v>1</v>
      </c>
      <c r="S282" s="81" t="str">
        <f>IF(scriv!L244&lt;&gt;"",scriv!L244,
IF(scriv!AF244&lt;&gt;"",$S$36,"none"))</f>
        <v>none</v>
      </c>
      <c r="T282" s="81" t="str">
        <f>IF(scriv!Q244&lt;&gt;"",scriv!Q244,"")</f>
        <v/>
      </c>
      <c r="U282" s="81" t="str">
        <f>IF(scriv!R244&lt;&gt;"",scriv!R244,"")</f>
        <v/>
      </c>
      <c r="V282" s="81" t="str">
        <f>IF(scriv!S244&lt;&gt;"",scriv!S244,"")</f>
        <v/>
      </c>
      <c r="W282" s="81" t="str">
        <f>IF(scriv!T244&lt;&gt;"",scriv!T244,"")</f>
        <v/>
      </c>
      <c r="X282" s="81" t="str">
        <f>IF($E282="",
( IF(scriv!AH244&lt;&gt;"", LEFT( scriv!AH244, FIND(",",scriv!AH244)-1) &amp; "=" &amp; $AH282 &amp; RIGHT( scriv!AH244, LEN(scriv!AH244) + 1 - FIND(",",scriv!AH244)),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IF(scriv!AI244&lt;&gt;"", LEFT( scriv!AI244, FIND(",",scriv!AI244)-1) &amp; "=" &amp; $AH282 &amp; RIGHT( scriv!AI244, LEN(scriv!AI244) + 1 - FIND(",",scriv!AI244)),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IF(scriv!AJ244&lt;&gt;"", LEFT( scriv!AJ244, FIND(",",scriv!AJ244)-1) &amp; "=" &amp; $AH282 &amp; RIGHT( scriv!AJ244, LEN(scriv!AJ244) + 1 - FIND(",",scriv!AJ244)),
  IF($Z$36&lt;&gt;"",LEFT( Z$36, FIND(",",Z$36)-1) &amp; "=" &amp; $AH282 &amp; RIGHT( Z$36, LEN(Z$36) + 1 - FIND(",",Z$36)),""))),
IF(scriv!O244&lt;&gt;"", LEFT( scriv!O244, FIND(",",scriv!O244)-1) &amp; "=" &amp; $AH282 &amp; RIGHT( scriv!O244, LEN(scriv!O244) + 1 - FIND(",",scriv!O244)),
LEFT( Z$37, FIND(",",Z$37)-1) &amp; "=" &amp; $AH282 &amp; RIGHT( Z$37, LEN(Z$37) + 1 - FIND(",",Z$37))))</f>
        <v>drawOpen=,1.2</v>
      </c>
      <c r="AA282" s="81" t="str">
        <f>IF($E282="",
( IF(scriv!AK244&lt;&gt;"", LEFT( scriv!AK244, FIND(",",scriv!AK244)-1) &amp; "=" &amp; $AH282 &amp; RIGHT( scriv!AK244, LEN(scriv!AK244) + 1 - FIND(",",scriv!AK244)),
  IF($AA$36&lt;&gt;"",LEFT( AA$36, FIND(",",AA$36)-1) &amp; "=" &amp; $AH282 &amp; RIGHT( AA$36, LEN(AA$36) + 1 - FIND(",",AA$36)),""))),
IF(scriv!P244&lt;&gt;"", LEFT( scriv!P244, FIND(",",scriv!P244)-1) &amp; "=" &amp; $AH282 &amp; RIGHT( scriv!P244, LEN(scriv!P244) + 1 - FIND(",",scriv!P244)),
LEFT( AA$37, FIND(",",AA$37)-1) &amp; "=" &amp; $AH282 &amp; RIGHT( AA$37, LEN(AA$37) + 1 - FIND(",",AA$37))))</f>
        <v>drawClose=,1.2</v>
      </c>
      <c r="AB282" s="167" t="str">
        <f t="shared" si="133"/>
        <v>noTitle</v>
      </c>
      <c r="AC282" s="167"/>
      <c r="AD282" s="45"/>
      <c r="AE282" s="168"/>
      <c r="AF282" s="169">
        <f>IF(D282="",scriv!B244,"")</f>
        <v>0</v>
      </c>
      <c r="AG282" s="170" t="str">
        <f t="shared" si="136"/>
        <v/>
      </c>
      <c r="AH282" s="169" t="str">
        <f t="shared" si="137"/>
        <v/>
      </c>
      <c r="AI282" s="169" t="str">
        <f t="shared" si="138"/>
        <v/>
      </c>
      <c r="AJ282" s="86">
        <f>ROUNDDOWN( (LEN(scriv!B244)+1) / 2, 0 )</f>
        <v>0</v>
      </c>
      <c r="AK282" s="82">
        <f t="shared" si="139"/>
        <v>0</v>
      </c>
      <c r="AL282" s="82" t="str">
        <f t="shared" si="140"/>
        <v>-</v>
      </c>
      <c r="AM282" s="82" t="str">
        <f t="shared" si="141"/>
        <v>-</v>
      </c>
      <c r="AN282" s="82" t="str">
        <f t="shared" si="142"/>
        <v>-</v>
      </c>
      <c r="AO282" s="82" t="str">
        <f t="shared" si="143"/>
        <v>-</v>
      </c>
      <c r="AP282" s="82" t="str">
        <f t="shared" si="144"/>
        <v>-</v>
      </c>
      <c r="AQ282" s="82" t="str">
        <f t="shared" si="145"/>
        <v>-</v>
      </c>
      <c r="AR282" s="82" t="str">
        <f t="shared" si="146"/>
        <v>-</v>
      </c>
      <c r="AT282" s="82">
        <f t="shared" si="147"/>
        <v>2</v>
      </c>
      <c r="AU282" s="82" t="str">
        <f ca="1">IF(    MAX(OFFSET(AL282,0,0,MATCH("-",AL282:AL$638,0))) = 0,"",
IFERROR(MAX(OFFSET(AL282,0,0,MATCH("-",AL282:AL$638,0))),""))</f>
        <v/>
      </c>
      <c r="AV282" s="82" t="str">
        <f ca="1">IF(    MAX(OFFSET(AM282,0,0,MATCH("-",AM282:AM$638,0))) = 0,"",
IFERROR(MAX(OFFSET(AM282,0,0,MATCH("-",AM282:AM$638,0))),""))</f>
        <v/>
      </c>
      <c r="AW282" s="82" t="str">
        <f ca="1">IF(    MAX(OFFSET(AN282,0,0,MATCH("-",AN282:AN$638,0))) = 0,"",
IFERROR(MAX(OFFSET(AN282,0,0,MATCH("-",AN282:AN$638,0))),""))</f>
        <v/>
      </c>
      <c r="AX282" s="82" t="str">
        <f ca="1">IF(    MAX(OFFSET(AO282,0,0,MATCH("-",AO282:AO$638,0))) = 0,"",
IFERROR(MAX(OFFSET(AO282,0,0,MATCH("-",AO282:AO$638,0))),""))</f>
        <v/>
      </c>
      <c r="AY282" s="82" t="str">
        <f ca="1">IF(    MAX(OFFSET(AP282,0,0,MATCH("-",AP282:AP$638,0))) = 0,"",
IFERROR(MAX(OFFSET(AP282,0,0,MATCH("-",AP282:AP$638,0))),""))</f>
        <v/>
      </c>
      <c r="AZ282" s="82" t="str">
        <f ca="1">IF(    MAX(OFFSET(AQ282,0,0,MATCH("-",AQ282:AQ$638,0))) = 0,"",
IFERROR(MAX(OFFSET(AQ282,0,0,MATCH("-",AQ282:AQ$638,0))),""))</f>
        <v/>
      </c>
      <c r="BA282" s="82" t="str">
        <f ca="1">IF(    MAX(OFFSET(AR282,0,0,MATCH("-",AR282:AR$638,0))) = 0,"",
IFERROR(MAX(OFFSET(AR282,0,0,MATCH("-",AR282:AR$638,0))),""))</f>
        <v/>
      </c>
      <c r="BB282" s="112">
        <f t="shared" ca="1" si="148"/>
        <v>-270</v>
      </c>
      <c r="BC282" s="111" t="str">
        <f t="shared" ca="1" si="149"/>
        <v>Radius</v>
      </c>
      <c r="BD282" s="112">
        <f t="shared" ca="1" si="150"/>
        <v>0</v>
      </c>
      <c r="BE282" s="111">
        <f t="shared" ca="1" si="151"/>
        <v>-150</v>
      </c>
      <c r="BF282" s="113" t="e">
        <f t="shared" ca="1" si="152"/>
        <v>#VALUE!</v>
      </c>
      <c r="BG282" s="113" t="e">
        <f t="shared" ca="1" si="153"/>
        <v>#VALUE!</v>
      </c>
      <c r="BH282" s="112">
        <f t="shared" ca="1" si="154"/>
        <v>2000</v>
      </c>
      <c r="BI282" s="112">
        <f t="shared" ca="1" si="155"/>
        <v>-150</v>
      </c>
      <c r="BJ282" s="157"/>
      <c r="BK282" s="157"/>
      <c r="BL282" s="158" t="str">
        <f>scriv!AM244</f>
        <v/>
      </c>
      <c r="BM282" s="157"/>
      <c r="BN282" s="157" t="str">
        <f t="shared" si="156"/>
        <v>node</v>
      </c>
      <c r="BO282" s="157"/>
      <c r="BP282" s="159">
        <f t="shared" ca="1" si="157"/>
        <v>0</v>
      </c>
      <c r="BQ282" s="159">
        <f t="shared" ca="1" si="158"/>
        <v>0</v>
      </c>
      <c r="BR282" s="159">
        <f t="shared" si="159"/>
        <v>1</v>
      </c>
      <c r="BS282" s="159" t="str">
        <f t="shared" si="160"/>
        <v>symbol</v>
      </c>
      <c r="BT282" s="157" t="str">
        <f ca="1">IF(scriv!V244&lt;&gt;"",scriv!V244,
IF(E282="",IFERROR(VLOOKUP(BL282,$AH$40:$BT$638,39,FALSE),$BT$36),
$BT$37))</f>
        <v>NodeSquare</v>
      </c>
      <c r="BU282" s="166">
        <f t="shared" ca="1" si="161"/>
        <v>2000</v>
      </c>
      <c r="BV282" s="166">
        <f t="shared" ca="1" si="162"/>
        <v>-150</v>
      </c>
      <c r="BW282" s="166">
        <f t="shared" ca="1" si="163"/>
        <v>0</v>
      </c>
      <c r="BX282" s="166">
        <f t="shared" ca="1" si="164"/>
        <v>0</v>
      </c>
      <c r="BY282" s="180" t="str">
        <f t="shared" si="165"/>
        <v/>
      </c>
      <c r="BZ282" s="180" t="str">
        <f t="shared" si="166"/>
        <v/>
      </c>
      <c r="CA282" s="81" t="str">
        <f>IF(scriv!E244&lt;&gt;"",scriv!E244,"")</f>
        <v/>
      </c>
      <c r="CB282" s="82">
        <f t="shared" si="135"/>
        <v>0</v>
      </c>
      <c r="CC282" s="82">
        <f t="shared" si="167"/>
        <v>0</v>
      </c>
      <c r="CD282" s="82" t="str">
        <f t="shared" si="168"/>
        <v>-</v>
      </c>
      <c r="CE282" s="82" t="str">
        <f t="shared" si="169"/>
        <v>-</v>
      </c>
      <c r="CF282" s="82" t="str">
        <f t="shared" si="170"/>
        <v>-</v>
      </c>
      <c r="CG282" s="82" t="str">
        <f t="shared" si="171"/>
        <v>-</v>
      </c>
      <c r="CH282" s="82" t="str">
        <f t="shared" si="172"/>
        <v>-</v>
      </c>
      <c r="CI282" s="82" t="str">
        <f t="shared" si="173"/>
        <v>-</v>
      </c>
      <c r="CJ282" s="82" t="str">
        <f t="shared" si="174"/>
        <v>-</v>
      </c>
      <c r="CK282" s="82" t="str">
        <f t="shared" si="175"/>
        <v>-</v>
      </c>
    </row>
    <row r="283" spans="1:89" s="82" customFormat="1" ht="18" customHeight="1">
      <c r="A283" s="81" t="str">
        <f>scriv!AL245</f>
        <v/>
      </c>
      <c r="B283" s="81" t="str">
        <f>IF(scriv!D245&lt;&gt;"",scriv!D245,"")</f>
        <v/>
      </c>
      <c r="C283" s="81" t="str">
        <f>IF( scriv!AP245&lt;&gt;"", IF(D283&lt;&gt;"","connection ","")&amp;scriv!AP245,IF(D283&lt;&gt;"","connection",""))</f>
        <v/>
      </c>
      <c r="D283" s="82" t="str">
        <f>scriv!AN245</f>
        <v/>
      </c>
      <c r="E283" s="82" t="str">
        <f>scriv!AO245</f>
        <v/>
      </c>
      <c r="F283" s="156">
        <f>ROW()</f>
        <v>283</v>
      </c>
      <c r="G283" s="288">
        <f>scriv!AC245</f>
        <v>0</v>
      </c>
      <c r="H283" s="288">
        <f>scriv!AD245</f>
        <v>0</v>
      </c>
      <c r="I283" s="81" t="str">
        <f>IF(scriv!AE245&lt;&gt;"",scriv!AE245,J283)</f>
        <v/>
      </c>
      <c r="J283" s="81" t="str">
        <f>IF(scriv!AF245&lt;&gt;"",scriv!AF245,"")</f>
        <v/>
      </c>
      <c r="K283" s="82" t="str">
        <f>IF(scriv!Y245&lt;&gt;"",scriv!Y245,$K$36)</f>
        <v>none</v>
      </c>
      <c r="L283" s="82">
        <f>IF(scriv!Z245&lt;&gt;"",scriv!Z245,$L$36)</f>
        <v>0</v>
      </c>
      <c r="M283" s="82" t="str">
        <f>IF(scriv!AA245&lt;&gt;"",scriv!AA245,$M$36)</f>
        <v>OpenClose</v>
      </c>
      <c r="N283" s="82">
        <f>IF(scriv!AB245&lt;&gt;"",scriv!AB245,$N$36)</f>
        <v>0</v>
      </c>
      <c r="O283" s="119" t="str">
        <f t="shared" si="134"/>
        <v/>
      </c>
      <c r="P283" s="81" t="str">
        <f>IF(scriv!I245&lt;&gt;"",scriv!I245,"")</f>
        <v/>
      </c>
      <c r="Q283" s="81" t="str">
        <f>IF(scriv!J245&lt;&gt;"",scriv!J245,"")</f>
        <v/>
      </c>
      <c r="R283" s="81">
        <f>IF(scriv!K245&lt;&gt;"",scriv!K245,
IF(I283&lt;&gt;"",1,$R$36))</f>
        <v>1</v>
      </c>
      <c r="S283" s="81" t="str">
        <f>IF(scriv!L245&lt;&gt;"",scriv!L245,
IF(scriv!AF245&lt;&gt;"",$S$36,"none"))</f>
        <v>none</v>
      </c>
      <c r="T283" s="81" t="str">
        <f>IF(scriv!Q245&lt;&gt;"",scriv!Q245,"")</f>
        <v/>
      </c>
      <c r="U283" s="81" t="str">
        <f>IF(scriv!R245&lt;&gt;"",scriv!R245,"")</f>
        <v/>
      </c>
      <c r="V283" s="81" t="str">
        <f>IF(scriv!S245&lt;&gt;"",scriv!S245,"")</f>
        <v/>
      </c>
      <c r="W283" s="81" t="str">
        <f>IF(scriv!T245&lt;&gt;"",scriv!T245,"")</f>
        <v/>
      </c>
      <c r="X283" s="81" t="str">
        <f>IF($E283="",
( IF(scriv!AH245&lt;&gt;"", LEFT( scriv!AH245, FIND(",",scriv!AH245)-1) &amp; "=" &amp; $AH283 &amp; RIGHT( scriv!AH245, LEN(scriv!AH245) + 1 - FIND(",",scriv!AH245)),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IF(scriv!AI245&lt;&gt;"", LEFT( scriv!AI245, FIND(",",scriv!AI245)-1) &amp; "=" &amp; $AH283 &amp; RIGHT( scriv!AI245, LEN(scriv!AI245) + 1 - FIND(",",scriv!AI245)),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IF(scriv!AJ245&lt;&gt;"", LEFT( scriv!AJ245, FIND(",",scriv!AJ245)-1) &amp; "=" &amp; $AH283 &amp; RIGHT( scriv!AJ245, LEN(scriv!AJ245) + 1 - FIND(",",scriv!AJ245)),
  IF($Z$36&lt;&gt;"",LEFT( Z$36, FIND(",",Z$36)-1) &amp; "=" &amp; $AH283 &amp; RIGHT( Z$36, LEN(Z$36) + 1 - FIND(",",Z$36)),""))),
IF(scriv!O245&lt;&gt;"", LEFT( scriv!O245, FIND(",",scriv!O245)-1) &amp; "=" &amp; $AH283 &amp; RIGHT( scriv!O245, LEN(scriv!O245) + 1 - FIND(",",scriv!O245)),
LEFT( Z$37, FIND(",",Z$37)-1) &amp; "=" &amp; $AH283 &amp; RIGHT( Z$37, LEN(Z$37) + 1 - FIND(",",Z$37))))</f>
        <v>drawOpen=,1.2</v>
      </c>
      <c r="AA283" s="81" t="str">
        <f>IF($E283="",
( IF(scriv!AK245&lt;&gt;"", LEFT( scriv!AK245, FIND(",",scriv!AK245)-1) &amp; "=" &amp; $AH283 &amp; RIGHT( scriv!AK245, LEN(scriv!AK245) + 1 - FIND(",",scriv!AK245)),
  IF($AA$36&lt;&gt;"",LEFT( AA$36, FIND(",",AA$36)-1) &amp; "=" &amp; $AH283 &amp; RIGHT( AA$36, LEN(AA$36) + 1 - FIND(",",AA$36)),""))),
IF(scriv!P245&lt;&gt;"", LEFT( scriv!P245, FIND(",",scriv!P245)-1) &amp; "=" &amp; $AH283 &amp; RIGHT( scriv!P245, LEN(scriv!P245) + 1 - FIND(",",scriv!P245)),
LEFT( AA$37, FIND(",",AA$37)-1) &amp; "=" &amp; $AH283 &amp; RIGHT( AA$37, LEN(AA$37) + 1 - FIND(",",AA$37))))</f>
        <v>drawClose=,1.2</v>
      </c>
      <c r="AB283" s="167" t="str">
        <f t="shared" si="133"/>
        <v>noTitle</v>
      </c>
      <c r="AC283" s="167"/>
      <c r="AD283" s="45"/>
      <c r="AE283" s="168"/>
      <c r="AF283" s="169">
        <f>IF(D283="",scriv!B245,"")</f>
        <v>0</v>
      </c>
      <c r="AG283" s="170" t="str">
        <f t="shared" si="136"/>
        <v/>
      </c>
      <c r="AH283" s="169" t="str">
        <f t="shared" si="137"/>
        <v/>
      </c>
      <c r="AI283" s="169" t="str">
        <f t="shared" si="138"/>
        <v/>
      </c>
      <c r="AJ283" s="86">
        <f>ROUNDDOWN( (LEN(scriv!B245)+1) / 2, 0 )</f>
        <v>0</v>
      </c>
      <c r="AK283" s="82">
        <f t="shared" si="139"/>
        <v>0</v>
      </c>
      <c r="AL283" s="82" t="str">
        <f t="shared" si="140"/>
        <v>-</v>
      </c>
      <c r="AM283" s="82" t="str">
        <f t="shared" si="141"/>
        <v>-</v>
      </c>
      <c r="AN283" s="82" t="str">
        <f t="shared" si="142"/>
        <v>-</v>
      </c>
      <c r="AO283" s="82" t="str">
        <f t="shared" si="143"/>
        <v>-</v>
      </c>
      <c r="AP283" s="82" t="str">
        <f t="shared" si="144"/>
        <v>-</v>
      </c>
      <c r="AQ283" s="82" t="str">
        <f t="shared" si="145"/>
        <v>-</v>
      </c>
      <c r="AR283" s="82" t="str">
        <f t="shared" si="146"/>
        <v>-</v>
      </c>
      <c r="AT283" s="82">
        <f t="shared" si="147"/>
        <v>2</v>
      </c>
      <c r="AU283" s="82" t="str">
        <f ca="1">IF(    MAX(OFFSET(AL283,0,0,MATCH("-",AL283:AL$638,0))) = 0,"",
IFERROR(MAX(OFFSET(AL283,0,0,MATCH("-",AL283:AL$638,0))),""))</f>
        <v/>
      </c>
      <c r="AV283" s="82" t="str">
        <f ca="1">IF(    MAX(OFFSET(AM283,0,0,MATCH("-",AM283:AM$638,0))) = 0,"",
IFERROR(MAX(OFFSET(AM283,0,0,MATCH("-",AM283:AM$638,0))),""))</f>
        <v/>
      </c>
      <c r="AW283" s="82" t="str">
        <f ca="1">IF(    MAX(OFFSET(AN283,0,0,MATCH("-",AN283:AN$638,0))) = 0,"",
IFERROR(MAX(OFFSET(AN283,0,0,MATCH("-",AN283:AN$638,0))),""))</f>
        <v/>
      </c>
      <c r="AX283" s="82" t="str">
        <f ca="1">IF(    MAX(OFFSET(AO283,0,0,MATCH("-",AO283:AO$638,0))) = 0,"",
IFERROR(MAX(OFFSET(AO283,0,0,MATCH("-",AO283:AO$638,0))),""))</f>
        <v/>
      </c>
      <c r="AY283" s="82" t="str">
        <f ca="1">IF(    MAX(OFFSET(AP283,0,0,MATCH("-",AP283:AP$638,0))) = 0,"",
IFERROR(MAX(OFFSET(AP283,0,0,MATCH("-",AP283:AP$638,0))),""))</f>
        <v/>
      </c>
      <c r="AZ283" s="82" t="str">
        <f ca="1">IF(    MAX(OFFSET(AQ283,0,0,MATCH("-",AQ283:AQ$638,0))) = 0,"",
IFERROR(MAX(OFFSET(AQ283,0,0,MATCH("-",AQ283:AQ$638,0))),""))</f>
        <v/>
      </c>
      <c r="BA283" s="82" t="str">
        <f ca="1">IF(    MAX(OFFSET(AR283,0,0,MATCH("-",AR283:AR$638,0))) = 0,"",
IFERROR(MAX(OFFSET(AR283,0,0,MATCH("-",AR283:AR$638,0))),""))</f>
        <v/>
      </c>
      <c r="BB283" s="112">
        <f t="shared" ca="1" si="148"/>
        <v>-270</v>
      </c>
      <c r="BC283" s="111" t="str">
        <f t="shared" ca="1" si="149"/>
        <v>Radius</v>
      </c>
      <c r="BD283" s="112">
        <f t="shared" ca="1" si="150"/>
        <v>0</v>
      </c>
      <c r="BE283" s="111">
        <f t="shared" ca="1" si="151"/>
        <v>-150</v>
      </c>
      <c r="BF283" s="113" t="e">
        <f t="shared" ca="1" si="152"/>
        <v>#VALUE!</v>
      </c>
      <c r="BG283" s="113" t="e">
        <f t="shared" ca="1" si="153"/>
        <v>#VALUE!</v>
      </c>
      <c r="BH283" s="112">
        <f t="shared" ca="1" si="154"/>
        <v>2000</v>
      </c>
      <c r="BI283" s="112">
        <f t="shared" ca="1" si="155"/>
        <v>-150</v>
      </c>
      <c r="BJ283" s="157"/>
      <c r="BK283" s="157"/>
      <c r="BL283" s="158" t="str">
        <f>scriv!AM245</f>
        <v/>
      </c>
      <c r="BM283" s="157"/>
      <c r="BN283" s="157" t="str">
        <f t="shared" si="156"/>
        <v>node</v>
      </c>
      <c r="BO283" s="157"/>
      <c r="BP283" s="159">
        <f t="shared" ca="1" si="157"/>
        <v>0</v>
      </c>
      <c r="BQ283" s="159">
        <f t="shared" ca="1" si="158"/>
        <v>0</v>
      </c>
      <c r="BR283" s="159">
        <f t="shared" si="159"/>
        <v>1</v>
      </c>
      <c r="BS283" s="159" t="str">
        <f t="shared" si="160"/>
        <v>symbol</v>
      </c>
      <c r="BT283" s="157" t="str">
        <f ca="1">IF(scriv!V245&lt;&gt;"",scriv!V245,
IF(E283="",IFERROR(VLOOKUP(BL283,$AH$40:$BT$638,39,FALSE),$BT$36),
$BT$37))</f>
        <v>NodeSquare</v>
      </c>
      <c r="BU283" s="166">
        <f t="shared" ca="1" si="161"/>
        <v>2000</v>
      </c>
      <c r="BV283" s="166">
        <f t="shared" ca="1" si="162"/>
        <v>-150</v>
      </c>
      <c r="BW283" s="166">
        <f t="shared" ca="1" si="163"/>
        <v>0</v>
      </c>
      <c r="BX283" s="166">
        <f t="shared" ca="1" si="164"/>
        <v>0</v>
      </c>
      <c r="BY283" s="180" t="str">
        <f t="shared" si="165"/>
        <v/>
      </c>
      <c r="BZ283" s="180" t="str">
        <f t="shared" si="166"/>
        <v/>
      </c>
      <c r="CA283" s="81" t="str">
        <f>IF(scriv!E245&lt;&gt;"",scriv!E245,"")</f>
        <v/>
      </c>
      <c r="CB283" s="82">
        <f t="shared" si="135"/>
        <v>0</v>
      </c>
      <c r="CC283" s="82">
        <f t="shared" si="167"/>
        <v>0</v>
      </c>
      <c r="CD283" s="82" t="str">
        <f t="shared" si="168"/>
        <v>-</v>
      </c>
      <c r="CE283" s="82" t="str">
        <f t="shared" si="169"/>
        <v>-</v>
      </c>
      <c r="CF283" s="82" t="str">
        <f t="shared" si="170"/>
        <v>-</v>
      </c>
      <c r="CG283" s="82" t="str">
        <f t="shared" si="171"/>
        <v>-</v>
      </c>
      <c r="CH283" s="82" t="str">
        <f t="shared" si="172"/>
        <v>-</v>
      </c>
      <c r="CI283" s="82" t="str">
        <f t="shared" si="173"/>
        <v>-</v>
      </c>
      <c r="CJ283" s="82" t="str">
        <f t="shared" si="174"/>
        <v>-</v>
      </c>
      <c r="CK283" s="82" t="str">
        <f t="shared" si="175"/>
        <v>-</v>
      </c>
    </row>
    <row r="284" spans="1:89" s="82" customFormat="1" ht="18" customHeight="1">
      <c r="A284" s="81" t="str">
        <f>scriv!AL246</f>
        <v/>
      </c>
      <c r="B284" s="81" t="str">
        <f>IF(scriv!D246&lt;&gt;"",scriv!D246,"")</f>
        <v/>
      </c>
      <c r="C284" s="81" t="str">
        <f>IF( scriv!AP246&lt;&gt;"", IF(D284&lt;&gt;"","connection ","")&amp;scriv!AP246,IF(D284&lt;&gt;"","connection",""))</f>
        <v/>
      </c>
      <c r="D284" s="82" t="str">
        <f>scriv!AN246</f>
        <v/>
      </c>
      <c r="E284" s="82" t="str">
        <f>scriv!AO246</f>
        <v/>
      </c>
      <c r="F284" s="156">
        <f>ROW()</f>
        <v>284</v>
      </c>
      <c r="G284" s="288">
        <f>scriv!AC246</f>
        <v>0</v>
      </c>
      <c r="H284" s="288">
        <f>scriv!AD246</f>
        <v>0</v>
      </c>
      <c r="I284" s="81" t="str">
        <f>IF(scriv!AE246&lt;&gt;"",scriv!AE246,J284)</f>
        <v/>
      </c>
      <c r="J284" s="81" t="str">
        <f>IF(scriv!AF246&lt;&gt;"",scriv!AF246,"")</f>
        <v/>
      </c>
      <c r="K284" s="82" t="str">
        <f>IF(scriv!Y246&lt;&gt;"",scriv!Y246,$K$36)</f>
        <v>none</v>
      </c>
      <c r="L284" s="82">
        <f>IF(scriv!Z246&lt;&gt;"",scriv!Z246,$L$36)</f>
        <v>0</v>
      </c>
      <c r="M284" s="82" t="str">
        <f>IF(scriv!AA246&lt;&gt;"",scriv!AA246,$M$36)</f>
        <v>OpenClose</v>
      </c>
      <c r="N284" s="82">
        <f>IF(scriv!AB246&lt;&gt;"",scriv!AB246,$N$36)</f>
        <v>0</v>
      </c>
      <c r="O284" s="119" t="str">
        <f t="shared" si="134"/>
        <v/>
      </c>
      <c r="P284" s="81" t="str">
        <f>IF(scriv!I246&lt;&gt;"",scriv!I246,"")</f>
        <v/>
      </c>
      <c r="Q284" s="81" t="str">
        <f>IF(scriv!J246&lt;&gt;"",scriv!J246,"")</f>
        <v/>
      </c>
      <c r="R284" s="81">
        <f>IF(scriv!K246&lt;&gt;"",scriv!K246,
IF(I284&lt;&gt;"",1,$R$36))</f>
        <v>1</v>
      </c>
      <c r="S284" s="81" t="str">
        <f>IF(scriv!L246&lt;&gt;"",scriv!L246,
IF(scriv!AF246&lt;&gt;"",$S$36,"none"))</f>
        <v>none</v>
      </c>
      <c r="T284" s="81" t="str">
        <f>IF(scriv!Q246&lt;&gt;"",scriv!Q246,"")</f>
        <v/>
      </c>
      <c r="U284" s="81" t="str">
        <f>IF(scriv!R246&lt;&gt;"",scriv!R246,"")</f>
        <v/>
      </c>
      <c r="V284" s="81" t="str">
        <f>IF(scriv!S246&lt;&gt;"",scriv!S246,"")</f>
        <v/>
      </c>
      <c r="W284" s="81" t="str">
        <f>IF(scriv!T246&lt;&gt;"",scriv!T246,"")</f>
        <v/>
      </c>
      <c r="X284" s="81" t="str">
        <f>IF($E284="",
( IF(scriv!AH246&lt;&gt;"", LEFT( scriv!AH246, FIND(",",scriv!AH246)-1) &amp; "=" &amp; $AH284 &amp; RIGHT( scriv!AH246, LEN(scriv!AH246) + 1 - FIND(",",scriv!AH246)),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IF(scriv!AI246&lt;&gt;"", LEFT( scriv!AI246, FIND(",",scriv!AI246)-1) &amp; "=" &amp; $AH284 &amp; RIGHT( scriv!AI246, LEN(scriv!AI246) + 1 - FIND(",",scriv!AI246)),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IF(scriv!AJ246&lt;&gt;"", LEFT( scriv!AJ246, FIND(",",scriv!AJ246)-1) &amp; "=" &amp; $AH284 &amp; RIGHT( scriv!AJ246, LEN(scriv!AJ246) + 1 - FIND(",",scriv!AJ246)),
  IF($Z$36&lt;&gt;"",LEFT( Z$36, FIND(",",Z$36)-1) &amp; "=" &amp; $AH284 &amp; RIGHT( Z$36, LEN(Z$36) + 1 - FIND(",",Z$36)),""))),
IF(scriv!O246&lt;&gt;"", LEFT( scriv!O246, FIND(",",scriv!O246)-1) &amp; "=" &amp; $AH284 &amp; RIGHT( scriv!O246, LEN(scriv!O246) + 1 - FIND(",",scriv!O246)),
LEFT( Z$37, FIND(",",Z$37)-1) &amp; "=" &amp; $AH284 &amp; RIGHT( Z$37, LEN(Z$37) + 1 - FIND(",",Z$37))))</f>
        <v>drawOpen=,1.2</v>
      </c>
      <c r="AA284" s="81" t="str">
        <f>IF($E284="",
( IF(scriv!AK246&lt;&gt;"", LEFT( scriv!AK246, FIND(",",scriv!AK246)-1) &amp; "=" &amp; $AH284 &amp; RIGHT( scriv!AK246, LEN(scriv!AK246) + 1 - FIND(",",scriv!AK246)),
  IF($AA$36&lt;&gt;"",LEFT( AA$36, FIND(",",AA$36)-1) &amp; "=" &amp; $AH284 &amp; RIGHT( AA$36, LEN(AA$36) + 1 - FIND(",",AA$36)),""))),
IF(scriv!P246&lt;&gt;"", LEFT( scriv!P246, FIND(",",scriv!P246)-1) &amp; "=" &amp; $AH284 &amp; RIGHT( scriv!P246, LEN(scriv!P246) + 1 - FIND(",",scriv!P246)),
LEFT( AA$37, FIND(",",AA$37)-1) &amp; "=" &amp; $AH284 &amp; RIGHT( AA$37, LEN(AA$37) + 1 - FIND(",",AA$37))))</f>
        <v>drawClose=,1.2</v>
      </c>
      <c r="AB284" s="167" t="str">
        <f t="shared" si="133"/>
        <v>noTitle</v>
      </c>
      <c r="AC284" s="167"/>
      <c r="AD284" s="45"/>
      <c r="AE284" s="168"/>
      <c r="AF284" s="169">
        <f>IF(D284="",scriv!B246,"")</f>
        <v>0</v>
      </c>
      <c r="AG284" s="170" t="str">
        <f t="shared" si="136"/>
        <v/>
      </c>
      <c r="AH284" s="169" t="str">
        <f t="shared" si="137"/>
        <v/>
      </c>
      <c r="AI284" s="169" t="str">
        <f t="shared" si="138"/>
        <v/>
      </c>
      <c r="AJ284" s="86">
        <f>ROUNDDOWN( (LEN(scriv!B246)+1) / 2, 0 )</f>
        <v>0</v>
      </c>
      <c r="AK284" s="82">
        <f t="shared" si="139"/>
        <v>0</v>
      </c>
      <c r="AL284" s="82" t="str">
        <f t="shared" si="140"/>
        <v>-</v>
      </c>
      <c r="AM284" s="82" t="str">
        <f t="shared" si="141"/>
        <v>-</v>
      </c>
      <c r="AN284" s="82" t="str">
        <f t="shared" si="142"/>
        <v>-</v>
      </c>
      <c r="AO284" s="82" t="str">
        <f t="shared" si="143"/>
        <v>-</v>
      </c>
      <c r="AP284" s="82" t="str">
        <f t="shared" si="144"/>
        <v>-</v>
      </c>
      <c r="AQ284" s="82" t="str">
        <f t="shared" si="145"/>
        <v>-</v>
      </c>
      <c r="AR284" s="82" t="str">
        <f t="shared" si="146"/>
        <v>-</v>
      </c>
      <c r="AT284" s="82">
        <f t="shared" si="147"/>
        <v>2</v>
      </c>
      <c r="AU284" s="82" t="str">
        <f ca="1">IF(    MAX(OFFSET(AL284,0,0,MATCH("-",AL284:AL$638,0))) = 0,"",
IFERROR(MAX(OFFSET(AL284,0,0,MATCH("-",AL284:AL$638,0))),""))</f>
        <v/>
      </c>
      <c r="AV284" s="82" t="str">
        <f ca="1">IF(    MAX(OFFSET(AM284,0,0,MATCH("-",AM284:AM$638,0))) = 0,"",
IFERROR(MAX(OFFSET(AM284,0,0,MATCH("-",AM284:AM$638,0))),""))</f>
        <v/>
      </c>
      <c r="AW284" s="82" t="str">
        <f ca="1">IF(    MAX(OFFSET(AN284,0,0,MATCH("-",AN284:AN$638,0))) = 0,"",
IFERROR(MAX(OFFSET(AN284,0,0,MATCH("-",AN284:AN$638,0))),""))</f>
        <v/>
      </c>
      <c r="AX284" s="82" t="str">
        <f ca="1">IF(    MAX(OFFSET(AO284,0,0,MATCH("-",AO284:AO$638,0))) = 0,"",
IFERROR(MAX(OFFSET(AO284,0,0,MATCH("-",AO284:AO$638,0))),""))</f>
        <v/>
      </c>
      <c r="AY284" s="82" t="str">
        <f ca="1">IF(    MAX(OFFSET(AP284,0,0,MATCH("-",AP284:AP$638,0))) = 0,"",
IFERROR(MAX(OFFSET(AP284,0,0,MATCH("-",AP284:AP$638,0))),""))</f>
        <v/>
      </c>
      <c r="AZ284" s="82" t="str">
        <f ca="1">IF(    MAX(OFFSET(AQ284,0,0,MATCH("-",AQ284:AQ$638,0))) = 0,"",
IFERROR(MAX(OFFSET(AQ284,0,0,MATCH("-",AQ284:AQ$638,0))),""))</f>
        <v/>
      </c>
      <c r="BA284" s="82" t="str">
        <f ca="1">IF(    MAX(OFFSET(AR284,0,0,MATCH("-",AR284:AR$638,0))) = 0,"",
IFERROR(MAX(OFFSET(AR284,0,0,MATCH("-",AR284:AR$638,0))),""))</f>
        <v/>
      </c>
      <c r="BB284" s="112">
        <f t="shared" ca="1" si="148"/>
        <v>-270</v>
      </c>
      <c r="BC284" s="111" t="str">
        <f t="shared" ca="1" si="149"/>
        <v>Radius</v>
      </c>
      <c r="BD284" s="112">
        <f t="shared" ca="1" si="150"/>
        <v>0</v>
      </c>
      <c r="BE284" s="111">
        <f t="shared" ca="1" si="151"/>
        <v>-150</v>
      </c>
      <c r="BF284" s="113" t="e">
        <f t="shared" ca="1" si="152"/>
        <v>#VALUE!</v>
      </c>
      <c r="BG284" s="113" t="e">
        <f t="shared" ca="1" si="153"/>
        <v>#VALUE!</v>
      </c>
      <c r="BH284" s="112">
        <f t="shared" ca="1" si="154"/>
        <v>2000</v>
      </c>
      <c r="BI284" s="112">
        <f t="shared" ca="1" si="155"/>
        <v>-150</v>
      </c>
      <c r="BJ284" s="157"/>
      <c r="BK284" s="157"/>
      <c r="BL284" s="158" t="str">
        <f>scriv!AM246</f>
        <v/>
      </c>
      <c r="BM284" s="157"/>
      <c r="BN284" s="157" t="str">
        <f t="shared" si="156"/>
        <v>node</v>
      </c>
      <c r="BO284" s="157"/>
      <c r="BP284" s="159">
        <f t="shared" ca="1" si="157"/>
        <v>0</v>
      </c>
      <c r="BQ284" s="159">
        <f t="shared" ca="1" si="158"/>
        <v>0</v>
      </c>
      <c r="BR284" s="159">
        <f t="shared" si="159"/>
        <v>1</v>
      </c>
      <c r="BS284" s="159" t="str">
        <f t="shared" si="160"/>
        <v>symbol</v>
      </c>
      <c r="BT284" s="157" t="str">
        <f ca="1">IF(scriv!V246&lt;&gt;"",scriv!V246,
IF(E284="",IFERROR(VLOOKUP(BL284,$AH$40:$BT$638,39,FALSE),$BT$36),
$BT$37))</f>
        <v>NodeSquare</v>
      </c>
      <c r="BU284" s="166">
        <f t="shared" ca="1" si="161"/>
        <v>2000</v>
      </c>
      <c r="BV284" s="166">
        <f t="shared" ca="1" si="162"/>
        <v>-150</v>
      </c>
      <c r="BW284" s="166">
        <f t="shared" ca="1" si="163"/>
        <v>0</v>
      </c>
      <c r="BX284" s="166">
        <f t="shared" ca="1" si="164"/>
        <v>0</v>
      </c>
      <c r="BY284" s="180" t="str">
        <f t="shared" si="165"/>
        <v/>
      </c>
      <c r="BZ284" s="180" t="str">
        <f t="shared" si="166"/>
        <v/>
      </c>
      <c r="CA284" s="81" t="str">
        <f>IF(scriv!E246&lt;&gt;"",scriv!E246,"")</f>
        <v/>
      </c>
      <c r="CB284" s="82">
        <f t="shared" si="135"/>
        <v>0</v>
      </c>
      <c r="CC284" s="82">
        <f t="shared" si="167"/>
        <v>0</v>
      </c>
      <c r="CD284" s="82" t="str">
        <f t="shared" si="168"/>
        <v>-</v>
      </c>
      <c r="CE284" s="82" t="str">
        <f t="shared" si="169"/>
        <v>-</v>
      </c>
      <c r="CF284" s="82" t="str">
        <f t="shared" si="170"/>
        <v>-</v>
      </c>
      <c r="CG284" s="82" t="str">
        <f t="shared" si="171"/>
        <v>-</v>
      </c>
      <c r="CH284" s="82" t="str">
        <f t="shared" si="172"/>
        <v>-</v>
      </c>
      <c r="CI284" s="82" t="str">
        <f t="shared" si="173"/>
        <v>-</v>
      </c>
      <c r="CJ284" s="82" t="str">
        <f t="shared" si="174"/>
        <v>-</v>
      </c>
      <c r="CK284" s="82" t="str">
        <f t="shared" si="175"/>
        <v>-</v>
      </c>
    </row>
    <row r="285" spans="1:89" s="82" customFormat="1" ht="18" customHeight="1">
      <c r="A285" s="81" t="str">
        <f>scriv!AL247</f>
        <v/>
      </c>
      <c r="B285" s="81" t="str">
        <f>IF(scriv!D247&lt;&gt;"",scriv!D247,"")</f>
        <v/>
      </c>
      <c r="C285" s="81" t="str">
        <f>IF( scriv!AP247&lt;&gt;"", IF(D285&lt;&gt;"","connection ","")&amp;scriv!AP247,IF(D285&lt;&gt;"","connection",""))</f>
        <v/>
      </c>
      <c r="D285" s="82" t="str">
        <f>scriv!AN247</f>
        <v/>
      </c>
      <c r="E285" s="82" t="str">
        <f>scriv!AO247</f>
        <v/>
      </c>
      <c r="F285" s="156">
        <f>ROW()</f>
        <v>285</v>
      </c>
      <c r="G285" s="288">
        <f>scriv!AC247</f>
        <v>0</v>
      </c>
      <c r="H285" s="288">
        <f>scriv!AD247</f>
        <v>0</v>
      </c>
      <c r="I285" s="81" t="str">
        <f>IF(scriv!AE247&lt;&gt;"",scriv!AE247,J285)</f>
        <v/>
      </c>
      <c r="J285" s="81" t="str">
        <f>IF(scriv!AF247&lt;&gt;"",scriv!AF247,"")</f>
        <v/>
      </c>
      <c r="K285" s="82" t="str">
        <f>IF(scriv!Y247&lt;&gt;"",scriv!Y247,$K$36)</f>
        <v>none</v>
      </c>
      <c r="L285" s="82">
        <f>IF(scriv!Z247&lt;&gt;"",scriv!Z247,$L$36)</f>
        <v>0</v>
      </c>
      <c r="M285" s="82" t="str">
        <f>IF(scriv!AA247&lt;&gt;"",scriv!AA247,$M$36)</f>
        <v>OpenClose</v>
      </c>
      <c r="N285" s="82">
        <f>IF(scriv!AB247&lt;&gt;"",scriv!AB247,$N$36)</f>
        <v>0</v>
      </c>
      <c r="O285" s="119" t="str">
        <f t="shared" si="134"/>
        <v/>
      </c>
      <c r="P285" s="81" t="str">
        <f>IF(scriv!I247&lt;&gt;"",scriv!I247,"")</f>
        <v/>
      </c>
      <c r="Q285" s="81" t="str">
        <f>IF(scriv!J247&lt;&gt;"",scriv!J247,"")</f>
        <v/>
      </c>
      <c r="R285" s="81">
        <f>IF(scriv!K247&lt;&gt;"",scriv!K247,
IF(I285&lt;&gt;"",1,$R$36))</f>
        <v>1</v>
      </c>
      <c r="S285" s="81" t="str">
        <f>IF(scriv!L247&lt;&gt;"",scriv!L247,
IF(scriv!AF247&lt;&gt;"",$S$36,"none"))</f>
        <v>none</v>
      </c>
      <c r="T285" s="81" t="str">
        <f>IF(scriv!Q247&lt;&gt;"",scriv!Q247,"")</f>
        <v/>
      </c>
      <c r="U285" s="81" t="str">
        <f>IF(scriv!R247&lt;&gt;"",scriv!R247,"")</f>
        <v/>
      </c>
      <c r="V285" s="81" t="str">
        <f>IF(scriv!S247&lt;&gt;"",scriv!S247,"")</f>
        <v/>
      </c>
      <c r="W285" s="81" t="str">
        <f>IF(scriv!T247&lt;&gt;"",scriv!T247,"")</f>
        <v/>
      </c>
      <c r="X285" s="81" t="str">
        <f>IF($E285="",
( IF(scriv!AH247&lt;&gt;"", LEFT( scriv!AH247, FIND(",",scriv!AH247)-1) &amp; "=" &amp; $AH285 &amp; RIGHT( scriv!AH247, LEN(scriv!AH247) + 1 - FIND(",",scriv!AH247)),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IF(scriv!AI247&lt;&gt;"", LEFT( scriv!AI247, FIND(",",scriv!AI247)-1) &amp; "=" &amp; $AH285 &amp; RIGHT( scriv!AI247, LEN(scriv!AI247) + 1 - FIND(",",scriv!AI247)),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IF(scriv!AJ247&lt;&gt;"", LEFT( scriv!AJ247, FIND(",",scriv!AJ247)-1) &amp; "=" &amp; $AH285 &amp; RIGHT( scriv!AJ247, LEN(scriv!AJ247) + 1 - FIND(",",scriv!AJ247)),
  IF($Z$36&lt;&gt;"",LEFT( Z$36, FIND(",",Z$36)-1) &amp; "=" &amp; $AH285 &amp; RIGHT( Z$36, LEN(Z$36) + 1 - FIND(",",Z$36)),""))),
IF(scriv!O247&lt;&gt;"", LEFT( scriv!O247, FIND(",",scriv!O247)-1) &amp; "=" &amp; $AH285 &amp; RIGHT( scriv!O247, LEN(scriv!O247) + 1 - FIND(",",scriv!O247)),
LEFT( Z$37, FIND(",",Z$37)-1) &amp; "=" &amp; $AH285 &amp; RIGHT( Z$37, LEN(Z$37) + 1 - FIND(",",Z$37))))</f>
        <v>drawOpen=,1.2</v>
      </c>
      <c r="AA285" s="81" t="str">
        <f>IF($E285="",
( IF(scriv!AK247&lt;&gt;"", LEFT( scriv!AK247, FIND(",",scriv!AK247)-1) &amp; "=" &amp; $AH285 &amp; RIGHT( scriv!AK247, LEN(scriv!AK247) + 1 - FIND(",",scriv!AK247)),
  IF($AA$36&lt;&gt;"",LEFT( AA$36, FIND(",",AA$36)-1) &amp; "=" &amp; $AH285 &amp; RIGHT( AA$36, LEN(AA$36) + 1 - FIND(",",AA$36)),""))),
IF(scriv!P247&lt;&gt;"", LEFT( scriv!P247, FIND(",",scriv!P247)-1) &amp; "=" &amp; $AH285 &amp; RIGHT( scriv!P247, LEN(scriv!P247) + 1 - FIND(",",scriv!P247)),
LEFT( AA$37, FIND(",",AA$37)-1) &amp; "=" &amp; $AH285 &amp; RIGHT( AA$37, LEN(AA$37) + 1 - FIND(",",AA$37))))</f>
        <v>drawClose=,1.2</v>
      </c>
      <c r="AB285" s="167" t="str">
        <f t="shared" si="133"/>
        <v>noTitle</v>
      </c>
      <c r="AC285" s="167"/>
      <c r="AD285" s="45"/>
      <c r="AE285" s="168"/>
      <c r="AF285" s="169">
        <f>IF(D285="",scriv!B247,"")</f>
        <v>0</v>
      </c>
      <c r="AG285" s="170" t="str">
        <f t="shared" si="136"/>
        <v/>
      </c>
      <c r="AH285" s="169" t="str">
        <f t="shared" si="137"/>
        <v/>
      </c>
      <c r="AI285" s="169" t="str">
        <f t="shared" si="138"/>
        <v/>
      </c>
      <c r="AJ285" s="86">
        <f>ROUNDDOWN( (LEN(scriv!B247)+1) / 2, 0 )</f>
        <v>0</v>
      </c>
      <c r="AK285" s="82">
        <f t="shared" si="139"/>
        <v>0</v>
      </c>
      <c r="AL285" s="82" t="str">
        <f t="shared" si="140"/>
        <v>-</v>
      </c>
      <c r="AM285" s="82" t="str">
        <f t="shared" si="141"/>
        <v>-</v>
      </c>
      <c r="AN285" s="82" t="str">
        <f t="shared" si="142"/>
        <v>-</v>
      </c>
      <c r="AO285" s="82" t="str">
        <f t="shared" si="143"/>
        <v>-</v>
      </c>
      <c r="AP285" s="82" t="str">
        <f t="shared" si="144"/>
        <v>-</v>
      </c>
      <c r="AQ285" s="82" t="str">
        <f t="shared" si="145"/>
        <v>-</v>
      </c>
      <c r="AR285" s="82" t="str">
        <f t="shared" si="146"/>
        <v>-</v>
      </c>
      <c r="AT285" s="82">
        <f t="shared" si="147"/>
        <v>2</v>
      </c>
      <c r="AU285" s="82" t="str">
        <f ca="1">IF(    MAX(OFFSET(AL285,0,0,MATCH("-",AL285:AL$638,0))) = 0,"",
IFERROR(MAX(OFFSET(AL285,0,0,MATCH("-",AL285:AL$638,0))),""))</f>
        <v/>
      </c>
      <c r="AV285" s="82" t="str">
        <f ca="1">IF(    MAX(OFFSET(AM285,0,0,MATCH("-",AM285:AM$638,0))) = 0,"",
IFERROR(MAX(OFFSET(AM285,0,0,MATCH("-",AM285:AM$638,0))),""))</f>
        <v/>
      </c>
      <c r="AW285" s="82" t="str">
        <f ca="1">IF(    MAX(OFFSET(AN285,0,0,MATCH("-",AN285:AN$638,0))) = 0,"",
IFERROR(MAX(OFFSET(AN285,0,0,MATCH("-",AN285:AN$638,0))),""))</f>
        <v/>
      </c>
      <c r="AX285" s="82" t="str">
        <f ca="1">IF(    MAX(OFFSET(AO285,0,0,MATCH("-",AO285:AO$638,0))) = 0,"",
IFERROR(MAX(OFFSET(AO285,0,0,MATCH("-",AO285:AO$638,0))),""))</f>
        <v/>
      </c>
      <c r="AY285" s="82" t="str">
        <f ca="1">IF(    MAX(OFFSET(AP285,0,0,MATCH("-",AP285:AP$638,0))) = 0,"",
IFERROR(MAX(OFFSET(AP285,0,0,MATCH("-",AP285:AP$638,0))),""))</f>
        <v/>
      </c>
      <c r="AZ285" s="82" t="str">
        <f ca="1">IF(    MAX(OFFSET(AQ285,0,0,MATCH("-",AQ285:AQ$638,0))) = 0,"",
IFERROR(MAX(OFFSET(AQ285,0,0,MATCH("-",AQ285:AQ$638,0))),""))</f>
        <v/>
      </c>
      <c r="BA285" s="82" t="str">
        <f ca="1">IF(    MAX(OFFSET(AR285,0,0,MATCH("-",AR285:AR$638,0))) = 0,"",
IFERROR(MAX(OFFSET(AR285,0,0,MATCH("-",AR285:AR$638,0))),""))</f>
        <v/>
      </c>
      <c r="BB285" s="112">
        <f t="shared" ca="1" si="148"/>
        <v>-270</v>
      </c>
      <c r="BC285" s="111" t="str">
        <f t="shared" ca="1" si="149"/>
        <v>Radius</v>
      </c>
      <c r="BD285" s="112">
        <f t="shared" ca="1" si="150"/>
        <v>0</v>
      </c>
      <c r="BE285" s="111">
        <f t="shared" ca="1" si="151"/>
        <v>-150</v>
      </c>
      <c r="BF285" s="113" t="e">
        <f t="shared" ca="1" si="152"/>
        <v>#VALUE!</v>
      </c>
      <c r="BG285" s="113" t="e">
        <f t="shared" ca="1" si="153"/>
        <v>#VALUE!</v>
      </c>
      <c r="BH285" s="112">
        <f t="shared" ca="1" si="154"/>
        <v>2000</v>
      </c>
      <c r="BI285" s="112">
        <f t="shared" ca="1" si="155"/>
        <v>-150</v>
      </c>
      <c r="BJ285" s="157"/>
      <c r="BK285" s="157"/>
      <c r="BL285" s="158" t="str">
        <f>scriv!AM247</f>
        <v/>
      </c>
      <c r="BM285" s="157"/>
      <c r="BN285" s="157" t="str">
        <f t="shared" si="156"/>
        <v>node</v>
      </c>
      <c r="BO285" s="157"/>
      <c r="BP285" s="159">
        <f t="shared" ca="1" si="157"/>
        <v>0</v>
      </c>
      <c r="BQ285" s="159">
        <f t="shared" ca="1" si="158"/>
        <v>0</v>
      </c>
      <c r="BR285" s="159">
        <f t="shared" si="159"/>
        <v>1</v>
      </c>
      <c r="BS285" s="159" t="str">
        <f t="shared" si="160"/>
        <v>symbol</v>
      </c>
      <c r="BT285" s="157" t="str">
        <f ca="1">IF(scriv!V247&lt;&gt;"",scriv!V247,
IF(E285="",IFERROR(VLOOKUP(BL285,$AH$40:$BT$638,39,FALSE),$BT$36),
$BT$37))</f>
        <v>NodeSquare</v>
      </c>
      <c r="BU285" s="166">
        <f t="shared" ca="1" si="161"/>
        <v>2000</v>
      </c>
      <c r="BV285" s="166">
        <f t="shared" ca="1" si="162"/>
        <v>-150</v>
      </c>
      <c r="BW285" s="166">
        <f t="shared" ca="1" si="163"/>
        <v>0</v>
      </c>
      <c r="BX285" s="166">
        <f t="shared" ca="1" si="164"/>
        <v>0</v>
      </c>
      <c r="BY285" s="180" t="str">
        <f t="shared" si="165"/>
        <v/>
      </c>
      <c r="BZ285" s="180" t="str">
        <f t="shared" si="166"/>
        <v/>
      </c>
      <c r="CA285" s="81" t="str">
        <f>IF(scriv!E247&lt;&gt;"",scriv!E247,"")</f>
        <v/>
      </c>
      <c r="CB285" s="82">
        <f t="shared" si="135"/>
        <v>0</v>
      </c>
      <c r="CC285" s="82">
        <f t="shared" si="167"/>
        <v>0</v>
      </c>
      <c r="CD285" s="82" t="str">
        <f t="shared" si="168"/>
        <v>-</v>
      </c>
      <c r="CE285" s="82" t="str">
        <f t="shared" si="169"/>
        <v>-</v>
      </c>
      <c r="CF285" s="82" t="str">
        <f t="shared" si="170"/>
        <v>-</v>
      </c>
      <c r="CG285" s="82" t="str">
        <f t="shared" si="171"/>
        <v>-</v>
      </c>
      <c r="CH285" s="82" t="str">
        <f t="shared" si="172"/>
        <v>-</v>
      </c>
      <c r="CI285" s="82" t="str">
        <f t="shared" si="173"/>
        <v>-</v>
      </c>
      <c r="CJ285" s="82" t="str">
        <f t="shared" si="174"/>
        <v>-</v>
      </c>
      <c r="CK285" s="82" t="str">
        <f t="shared" si="175"/>
        <v>-</v>
      </c>
    </row>
    <row r="286" spans="1:89" s="82" customFormat="1" ht="18" customHeight="1">
      <c r="A286" s="81" t="str">
        <f>scriv!AL248</f>
        <v/>
      </c>
      <c r="B286" s="81" t="str">
        <f>IF(scriv!D248&lt;&gt;"",scriv!D248,"")</f>
        <v/>
      </c>
      <c r="C286" s="81" t="str">
        <f>IF( scriv!AP248&lt;&gt;"", IF(D286&lt;&gt;"","connection ","")&amp;scriv!AP248,IF(D286&lt;&gt;"","connection",""))</f>
        <v/>
      </c>
      <c r="D286" s="82" t="str">
        <f>scriv!AN248</f>
        <v/>
      </c>
      <c r="E286" s="82" t="str">
        <f>scriv!AO248</f>
        <v/>
      </c>
      <c r="F286" s="156">
        <f>ROW()</f>
        <v>286</v>
      </c>
      <c r="G286" s="288">
        <f>scriv!AC248</f>
        <v>0</v>
      </c>
      <c r="H286" s="288">
        <f>scriv!AD248</f>
        <v>0</v>
      </c>
      <c r="I286" s="81" t="str">
        <f>IF(scriv!AE248&lt;&gt;"",scriv!AE248,J286)</f>
        <v/>
      </c>
      <c r="J286" s="81" t="str">
        <f>IF(scriv!AF248&lt;&gt;"",scriv!AF248,"")</f>
        <v/>
      </c>
      <c r="K286" s="82" t="str">
        <f>IF(scriv!Y248&lt;&gt;"",scriv!Y248,$K$36)</f>
        <v>none</v>
      </c>
      <c r="L286" s="82">
        <f>IF(scriv!Z248&lt;&gt;"",scriv!Z248,$L$36)</f>
        <v>0</v>
      </c>
      <c r="M286" s="82" t="str">
        <f>IF(scriv!AA248&lt;&gt;"",scriv!AA248,$M$36)</f>
        <v>OpenClose</v>
      </c>
      <c r="N286" s="82">
        <f>IF(scriv!AB248&lt;&gt;"",scriv!AB248,$N$36)</f>
        <v>0</v>
      </c>
      <c r="O286" s="119" t="str">
        <f t="shared" si="134"/>
        <v/>
      </c>
      <c r="P286" s="81" t="str">
        <f>IF(scriv!I248&lt;&gt;"",scriv!I248,"")</f>
        <v/>
      </c>
      <c r="Q286" s="81" t="str">
        <f>IF(scriv!J248&lt;&gt;"",scriv!J248,"")</f>
        <v/>
      </c>
      <c r="R286" s="81">
        <f>IF(scriv!K248&lt;&gt;"",scriv!K248,
IF(I286&lt;&gt;"",1,$R$36))</f>
        <v>1</v>
      </c>
      <c r="S286" s="81" t="str">
        <f>IF(scriv!L248&lt;&gt;"",scriv!L248,
IF(scriv!AF248&lt;&gt;"",$S$36,"none"))</f>
        <v>none</v>
      </c>
      <c r="T286" s="81" t="str">
        <f>IF(scriv!Q248&lt;&gt;"",scriv!Q248,"")</f>
        <v/>
      </c>
      <c r="U286" s="81" t="str">
        <f>IF(scriv!R248&lt;&gt;"",scriv!R248,"")</f>
        <v/>
      </c>
      <c r="V286" s="81" t="str">
        <f>IF(scriv!S248&lt;&gt;"",scriv!S248,"")</f>
        <v/>
      </c>
      <c r="W286" s="81" t="str">
        <f>IF(scriv!T248&lt;&gt;"",scriv!T248,"")</f>
        <v/>
      </c>
      <c r="X286" s="81" t="str">
        <f>IF($E286="",
( IF(scriv!AH248&lt;&gt;"", LEFT( scriv!AH248, FIND(",",scriv!AH248)-1) &amp; "=" &amp; $AH286 &amp; RIGHT( scriv!AH248, LEN(scriv!AH248) + 1 - FIND(",",scriv!AH248)),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IF(scriv!AI248&lt;&gt;"", LEFT( scriv!AI248, FIND(",",scriv!AI248)-1) &amp; "=" &amp; $AH286 &amp; RIGHT( scriv!AI248, LEN(scriv!AI248) + 1 - FIND(",",scriv!AI248)),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IF(scriv!AJ248&lt;&gt;"", LEFT( scriv!AJ248, FIND(",",scriv!AJ248)-1) &amp; "=" &amp; $AH286 &amp; RIGHT( scriv!AJ248, LEN(scriv!AJ248) + 1 - FIND(",",scriv!AJ248)),
  IF($Z$36&lt;&gt;"",LEFT( Z$36, FIND(",",Z$36)-1) &amp; "=" &amp; $AH286 &amp; RIGHT( Z$36, LEN(Z$36) + 1 - FIND(",",Z$36)),""))),
IF(scriv!O248&lt;&gt;"", LEFT( scriv!O248, FIND(",",scriv!O248)-1) &amp; "=" &amp; $AH286 &amp; RIGHT( scriv!O248, LEN(scriv!O248) + 1 - FIND(",",scriv!O248)),
LEFT( Z$37, FIND(",",Z$37)-1) &amp; "=" &amp; $AH286 &amp; RIGHT( Z$37, LEN(Z$37) + 1 - FIND(",",Z$37))))</f>
        <v>drawOpen=,1.2</v>
      </c>
      <c r="AA286" s="81" t="str">
        <f>IF($E286="",
( IF(scriv!AK248&lt;&gt;"", LEFT( scriv!AK248, FIND(",",scriv!AK248)-1) &amp; "=" &amp; $AH286 &amp; RIGHT( scriv!AK248, LEN(scriv!AK248) + 1 - FIND(",",scriv!AK248)),
  IF($AA$36&lt;&gt;"",LEFT( AA$36, FIND(",",AA$36)-1) &amp; "=" &amp; $AH286 &amp; RIGHT( AA$36, LEN(AA$36) + 1 - FIND(",",AA$36)),""))),
IF(scriv!P248&lt;&gt;"", LEFT( scriv!P248, FIND(",",scriv!P248)-1) &amp; "=" &amp; $AH286 &amp; RIGHT( scriv!P248, LEN(scriv!P248) + 1 - FIND(",",scriv!P248)),
LEFT( AA$37, FIND(",",AA$37)-1) &amp; "=" &amp; $AH286 &amp; RIGHT( AA$37, LEN(AA$37) + 1 - FIND(",",AA$37))))</f>
        <v>drawClose=,1.2</v>
      </c>
      <c r="AB286" s="167" t="str">
        <f t="shared" si="133"/>
        <v>noTitle</v>
      </c>
      <c r="AC286" s="167"/>
      <c r="AD286" s="45"/>
      <c r="AE286" s="168"/>
      <c r="AF286" s="169">
        <f>IF(D286="",scriv!B248,"")</f>
        <v>0</v>
      </c>
      <c r="AG286" s="170" t="str">
        <f t="shared" si="136"/>
        <v/>
      </c>
      <c r="AH286" s="169" t="str">
        <f t="shared" si="137"/>
        <v/>
      </c>
      <c r="AI286" s="169" t="str">
        <f t="shared" si="138"/>
        <v/>
      </c>
      <c r="AJ286" s="86">
        <f>ROUNDDOWN( (LEN(scriv!B248)+1) / 2, 0 )</f>
        <v>0</v>
      </c>
      <c r="AK286" s="82">
        <f t="shared" si="139"/>
        <v>0</v>
      </c>
      <c r="AL286" s="82" t="str">
        <f t="shared" si="140"/>
        <v>-</v>
      </c>
      <c r="AM286" s="82" t="str">
        <f t="shared" si="141"/>
        <v>-</v>
      </c>
      <c r="AN286" s="82" t="str">
        <f t="shared" si="142"/>
        <v>-</v>
      </c>
      <c r="AO286" s="82" t="str">
        <f t="shared" si="143"/>
        <v>-</v>
      </c>
      <c r="AP286" s="82" t="str">
        <f t="shared" si="144"/>
        <v>-</v>
      </c>
      <c r="AQ286" s="82" t="str">
        <f t="shared" si="145"/>
        <v>-</v>
      </c>
      <c r="AR286" s="82" t="str">
        <f t="shared" si="146"/>
        <v>-</v>
      </c>
      <c r="AT286" s="82">
        <f t="shared" si="147"/>
        <v>2</v>
      </c>
      <c r="AU286" s="82" t="str">
        <f ca="1">IF(    MAX(OFFSET(AL286,0,0,MATCH("-",AL286:AL$638,0))) = 0,"",
IFERROR(MAX(OFFSET(AL286,0,0,MATCH("-",AL286:AL$638,0))),""))</f>
        <v/>
      </c>
      <c r="AV286" s="82" t="str">
        <f ca="1">IF(    MAX(OFFSET(AM286,0,0,MATCH("-",AM286:AM$638,0))) = 0,"",
IFERROR(MAX(OFFSET(AM286,0,0,MATCH("-",AM286:AM$638,0))),""))</f>
        <v/>
      </c>
      <c r="AW286" s="82" t="str">
        <f ca="1">IF(    MAX(OFFSET(AN286,0,0,MATCH("-",AN286:AN$638,0))) = 0,"",
IFERROR(MAX(OFFSET(AN286,0,0,MATCH("-",AN286:AN$638,0))),""))</f>
        <v/>
      </c>
      <c r="AX286" s="82" t="str">
        <f ca="1">IF(    MAX(OFFSET(AO286,0,0,MATCH("-",AO286:AO$638,0))) = 0,"",
IFERROR(MAX(OFFSET(AO286,0,0,MATCH("-",AO286:AO$638,0))),""))</f>
        <v/>
      </c>
      <c r="AY286" s="82" t="str">
        <f ca="1">IF(    MAX(OFFSET(AP286,0,0,MATCH("-",AP286:AP$638,0))) = 0,"",
IFERROR(MAX(OFFSET(AP286,0,0,MATCH("-",AP286:AP$638,0))),""))</f>
        <v/>
      </c>
      <c r="AZ286" s="82" t="str">
        <f ca="1">IF(    MAX(OFFSET(AQ286,0,0,MATCH("-",AQ286:AQ$638,0))) = 0,"",
IFERROR(MAX(OFFSET(AQ286,0,0,MATCH("-",AQ286:AQ$638,0))),""))</f>
        <v/>
      </c>
      <c r="BA286" s="82" t="str">
        <f ca="1">IF(    MAX(OFFSET(AR286,0,0,MATCH("-",AR286:AR$638,0))) = 0,"",
IFERROR(MAX(OFFSET(AR286,0,0,MATCH("-",AR286:AR$638,0))),""))</f>
        <v/>
      </c>
      <c r="BB286" s="112">
        <f t="shared" ca="1" si="148"/>
        <v>-270</v>
      </c>
      <c r="BC286" s="111" t="str">
        <f t="shared" ca="1" si="149"/>
        <v>Radius</v>
      </c>
      <c r="BD286" s="112">
        <f t="shared" ca="1" si="150"/>
        <v>0</v>
      </c>
      <c r="BE286" s="111">
        <f t="shared" ca="1" si="151"/>
        <v>-150</v>
      </c>
      <c r="BF286" s="113" t="e">
        <f t="shared" ca="1" si="152"/>
        <v>#VALUE!</v>
      </c>
      <c r="BG286" s="113" t="e">
        <f t="shared" ca="1" si="153"/>
        <v>#VALUE!</v>
      </c>
      <c r="BH286" s="112">
        <f t="shared" ca="1" si="154"/>
        <v>2000</v>
      </c>
      <c r="BI286" s="112">
        <f t="shared" ca="1" si="155"/>
        <v>-150</v>
      </c>
      <c r="BJ286" s="157"/>
      <c r="BK286" s="157"/>
      <c r="BL286" s="158" t="str">
        <f>scriv!AM248</f>
        <v/>
      </c>
      <c r="BM286" s="157"/>
      <c r="BN286" s="157" t="str">
        <f t="shared" si="156"/>
        <v>node</v>
      </c>
      <c r="BO286" s="157"/>
      <c r="BP286" s="159">
        <f t="shared" ca="1" si="157"/>
        <v>0</v>
      </c>
      <c r="BQ286" s="159">
        <f t="shared" ca="1" si="158"/>
        <v>0</v>
      </c>
      <c r="BR286" s="159">
        <f t="shared" si="159"/>
        <v>1</v>
      </c>
      <c r="BS286" s="159" t="str">
        <f t="shared" si="160"/>
        <v>symbol</v>
      </c>
      <c r="BT286" s="157" t="str">
        <f ca="1">IF(scriv!V248&lt;&gt;"",scriv!V248,
IF(E286="",IFERROR(VLOOKUP(BL286,$AH$40:$BT$638,39,FALSE),$BT$36),
$BT$37))</f>
        <v>NodeSquare</v>
      </c>
      <c r="BU286" s="166">
        <f t="shared" ca="1" si="161"/>
        <v>2000</v>
      </c>
      <c r="BV286" s="166">
        <f t="shared" ca="1" si="162"/>
        <v>-150</v>
      </c>
      <c r="BW286" s="166">
        <f t="shared" ca="1" si="163"/>
        <v>0</v>
      </c>
      <c r="BX286" s="166">
        <f t="shared" ca="1" si="164"/>
        <v>0</v>
      </c>
      <c r="BY286" s="180" t="str">
        <f t="shared" si="165"/>
        <v/>
      </c>
      <c r="BZ286" s="180" t="str">
        <f t="shared" si="166"/>
        <v/>
      </c>
      <c r="CA286" s="81" t="str">
        <f>IF(scriv!E248&lt;&gt;"",scriv!E248,"")</f>
        <v/>
      </c>
      <c r="CB286" s="82">
        <f t="shared" si="135"/>
        <v>0</v>
      </c>
      <c r="CC286" s="82">
        <f t="shared" si="167"/>
        <v>0</v>
      </c>
      <c r="CD286" s="82" t="str">
        <f t="shared" si="168"/>
        <v>-</v>
      </c>
      <c r="CE286" s="82" t="str">
        <f t="shared" si="169"/>
        <v>-</v>
      </c>
      <c r="CF286" s="82" t="str">
        <f t="shared" si="170"/>
        <v>-</v>
      </c>
      <c r="CG286" s="82" t="str">
        <f t="shared" si="171"/>
        <v>-</v>
      </c>
      <c r="CH286" s="82" t="str">
        <f t="shared" si="172"/>
        <v>-</v>
      </c>
      <c r="CI286" s="82" t="str">
        <f t="shared" si="173"/>
        <v>-</v>
      </c>
      <c r="CJ286" s="82" t="str">
        <f t="shared" si="174"/>
        <v>-</v>
      </c>
      <c r="CK286" s="82" t="str">
        <f t="shared" si="175"/>
        <v>-</v>
      </c>
    </row>
    <row r="287" spans="1:89" s="82" customFormat="1" ht="18" customHeight="1">
      <c r="A287" s="81" t="str">
        <f>scriv!AL249</f>
        <v/>
      </c>
      <c r="B287" s="81" t="str">
        <f>IF(scriv!D249&lt;&gt;"",scriv!D249,"")</f>
        <v/>
      </c>
      <c r="C287" s="81" t="str">
        <f>IF( scriv!AP249&lt;&gt;"", IF(D287&lt;&gt;"","connection ","")&amp;scriv!AP249,IF(D287&lt;&gt;"","connection",""))</f>
        <v/>
      </c>
      <c r="D287" s="82" t="str">
        <f>scriv!AN249</f>
        <v/>
      </c>
      <c r="E287" s="82" t="str">
        <f>scriv!AO249</f>
        <v/>
      </c>
      <c r="F287" s="156">
        <f>ROW()</f>
        <v>287</v>
      </c>
      <c r="G287" s="288">
        <f>scriv!AC249</f>
        <v>0</v>
      </c>
      <c r="H287" s="288">
        <f>scriv!AD249</f>
        <v>0</v>
      </c>
      <c r="I287" s="81" t="str">
        <f>IF(scriv!AE249&lt;&gt;"",scriv!AE249,J287)</f>
        <v/>
      </c>
      <c r="J287" s="81" t="str">
        <f>IF(scriv!AF249&lt;&gt;"",scriv!AF249,"")</f>
        <v/>
      </c>
      <c r="K287" s="82" t="str">
        <f>IF(scriv!Y249&lt;&gt;"",scriv!Y249,$K$36)</f>
        <v>none</v>
      </c>
      <c r="L287" s="82">
        <f>IF(scriv!Z249&lt;&gt;"",scriv!Z249,$L$36)</f>
        <v>0</v>
      </c>
      <c r="M287" s="82" t="str">
        <f>IF(scriv!AA249&lt;&gt;"",scriv!AA249,$M$36)</f>
        <v>OpenClose</v>
      </c>
      <c r="N287" s="82">
        <f>IF(scriv!AB249&lt;&gt;"",scriv!AB249,$N$36)</f>
        <v>0</v>
      </c>
      <c r="O287" s="119" t="str">
        <f t="shared" si="134"/>
        <v/>
      </c>
      <c r="P287" s="81" t="str">
        <f>IF(scriv!I249&lt;&gt;"",scriv!I249,"")</f>
        <v/>
      </c>
      <c r="Q287" s="81" t="str">
        <f>IF(scriv!J249&lt;&gt;"",scriv!J249,"")</f>
        <v/>
      </c>
      <c r="R287" s="81">
        <f>IF(scriv!K249&lt;&gt;"",scriv!K249,
IF(I287&lt;&gt;"",1,$R$36))</f>
        <v>1</v>
      </c>
      <c r="S287" s="81" t="str">
        <f>IF(scriv!L249&lt;&gt;"",scriv!L249,
IF(scriv!AF249&lt;&gt;"",$S$36,"none"))</f>
        <v>none</v>
      </c>
      <c r="T287" s="81" t="str">
        <f>IF(scriv!Q249&lt;&gt;"",scriv!Q249,"")</f>
        <v/>
      </c>
      <c r="U287" s="81" t="str">
        <f>IF(scriv!R249&lt;&gt;"",scriv!R249,"")</f>
        <v/>
      </c>
      <c r="V287" s="81" t="str">
        <f>IF(scriv!S249&lt;&gt;"",scriv!S249,"")</f>
        <v/>
      </c>
      <c r="W287" s="81" t="str">
        <f>IF(scriv!T249&lt;&gt;"",scriv!T249,"")</f>
        <v/>
      </c>
      <c r="X287" s="81" t="str">
        <f>IF($E287="",
( IF(scriv!AH249&lt;&gt;"", LEFT( scriv!AH249, FIND(",",scriv!AH249)-1) &amp; "=" &amp; $AH287 &amp; RIGHT( scriv!AH249, LEN(scriv!AH249) + 1 - FIND(",",scriv!AH249)),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IF(scriv!AI249&lt;&gt;"", LEFT( scriv!AI249, FIND(",",scriv!AI249)-1) &amp; "=" &amp; $AH287 &amp; RIGHT( scriv!AI249, LEN(scriv!AI249) + 1 - FIND(",",scriv!AI249)),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IF(scriv!AJ249&lt;&gt;"", LEFT( scriv!AJ249, FIND(",",scriv!AJ249)-1) &amp; "=" &amp; $AH287 &amp; RIGHT( scriv!AJ249, LEN(scriv!AJ249) + 1 - FIND(",",scriv!AJ249)),
  IF($Z$36&lt;&gt;"",LEFT( Z$36, FIND(",",Z$36)-1) &amp; "=" &amp; $AH287 &amp; RIGHT( Z$36, LEN(Z$36) + 1 - FIND(",",Z$36)),""))),
IF(scriv!O249&lt;&gt;"", LEFT( scriv!O249, FIND(",",scriv!O249)-1) &amp; "=" &amp; $AH287 &amp; RIGHT( scriv!O249, LEN(scriv!O249) + 1 - FIND(",",scriv!O249)),
LEFT( Z$37, FIND(",",Z$37)-1) &amp; "=" &amp; $AH287 &amp; RIGHT( Z$37, LEN(Z$37) + 1 - FIND(",",Z$37))))</f>
        <v>drawOpen=,1.2</v>
      </c>
      <c r="AA287" s="81" t="str">
        <f>IF($E287="",
( IF(scriv!AK249&lt;&gt;"", LEFT( scriv!AK249, FIND(",",scriv!AK249)-1) &amp; "=" &amp; $AH287 &amp; RIGHT( scriv!AK249, LEN(scriv!AK249) + 1 - FIND(",",scriv!AK249)),
  IF($AA$36&lt;&gt;"",LEFT( AA$36, FIND(",",AA$36)-1) &amp; "=" &amp; $AH287 &amp; RIGHT( AA$36, LEN(AA$36) + 1 - FIND(",",AA$36)),""))),
IF(scriv!P249&lt;&gt;"", LEFT( scriv!P249, FIND(",",scriv!P249)-1) &amp; "=" &amp; $AH287 &amp; RIGHT( scriv!P249, LEN(scriv!P249) + 1 - FIND(",",scriv!P249)),
LEFT( AA$37, FIND(",",AA$37)-1) &amp; "=" &amp; $AH287 &amp; RIGHT( AA$37, LEN(AA$37) + 1 - FIND(",",AA$37))))</f>
        <v>drawClose=,1.2</v>
      </c>
      <c r="AB287" s="167" t="str">
        <f t="shared" si="133"/>
        <v>noTitle</v>
      </c>
      <c r="AC287" s="167"/>
      <c r="AD287" s="45"/>
      <c r="AE287" s="168"/>
      <c r="AF287" s="169">
        <f>IF(D287="",scriv!B249,"")</f>
        <v>0</v>
      </c>
      <c r="AG287" s="170" t="str">
        <f t="shared" si="136"/>
        <v/>
      </c>
      <c r="AH287" s="169" t="str">
        <f t="shared" si="137"/>
        <v/>
      </c>
      <c r="AI287" s="169" t="str">
        <f t="shared" si="138"/>
        <v/>
      </c>
      <c r="AJ287" s="86">
        <f>ROUNDDOWN( (LEN(scriv!B249)+1) / 2, 0 )</f>
        <v>0</v>
      </c>
      <c r="AK287" s="82">
        <f t="shared" si="139"/>
        <v>0</v>
      </c>
      <c r="AL287" s="82" t="str">
        <f t="shared" si="140"/>
        <v>-</v>
      </c>
      <c r="AM287" s="82" t="str">
        <f t="shared" si="141"/>
        <v>-</v>
      </c>
      <c r="AN287" s="82" t="str">
        <f t="shared" si="142"/>
        <v>-</v>
      </c>
      <c r="AO287" s="82" t="str">
        <f t="shared" si="143"/>
        <v>-</v>
      </c>
      <c r="AP287" s="82" t="str">
        <f t="shared" si="144"/>
        <v>-</v>
      </c>
      <c r="AQ287" s="82" t="str">
        <f t="shared" si="145"/>
        <v>-</v>
      </c>
      <c r="AR287" s="82" t="str">
        <f t="shared" si="146"/>
        <v>-</v>
      </c>
      <c r="AT287" s="82">
        <f t="shared" si="147"/>
        <v>2</v>
      </c>
      <c r="AU287" s="82" t="str">
        <f ca="1">IF(    MAX(OFFSET(AL287,0,0,MATCH("-",AL287:AL$638,0))) = 0,"",
IFERROR(MAX(OFFSET(AL287,0,0,MATCH("-",AL287:AL$638,0))),""))</f>
        <v/>
      </c>
      <c r="AV287" s="82" t="str">
        <f ca="1">IF(    MAX(OFFSET(AM287,0,0,MATCH("-",AM287:AM$638,0))) = 0,"",
IFERROR(MAX(OFFSET(AM287,0,0,MATCH("-",AM287:AM$638,0))),""))</f>
        <v/>
      </c>
      <c r="AW287" s="82" t="str">
        <f ca="1">IF(    MAX(OFFSET(AN287,0,0,MATCH("-",AN287:AN$638,0))) = 0,"",
IFERROR(MAX(OFFSET(AN287,0,0,MATCH("-",AN287:AN$638,0))),""))</f>
        <v/>
      </c>
      <c r="AX287" s="82" t="str">
        <f ca="1">IF(    MAX(OFFSET(AO287,0,0,MATCH("-",AO287:AO$638,0))) = 0,"",
IFERROR(MAX(OFFSET(AO287,0,0,MATCH("-",AO287:AO$638,0))),""))</f>
        <v/>
      </c>
      <c r="AY287" s="82" t="str">
        <f ca="1">IF(    MAX(OFFSET(AP287,0,0,MATCH("-",AP287:AP$638,0))) = 0,"",
IFERROR(MAX(OFFSET(AP287,0,0,MATCH("-",AP287:AP$638,0))),""))</f>
        <v/>
      </c>
      <c r="AZ287" s="82" t="str">
        <f ca="1">IF(    MAX(OFFSET(AQ287,0,0,MATCH("-",AQ287:AQ$638,0))) = 0,"",
IFERROR(MAX(OFFSET(AQ287,0,0,MATCH("-",AQ287:AQ$638,0))),""))</f>
        <v/>
      </c>
      <c r="BA287" s="82" t="str">
        <f ca="1">IF(    MAX(OFFSET(AR287,0,0,MATCH("-",AR287:AR$638,0))) = 0,"",
IFERROR(MAX(OFFSET(AR287,0,0,MATCH("-",AR287:AR$638,0))),""))</f>
        <v/>
      </c>
      <c r="BB287" s="112">
        <f t="shared" ca="1" si="148"/>
        <v>-270</v>
      </c>
      <c r="BC287" s="111" t="str">
        <f t="shared" ca="1" si="149"/>
        <v>Radius</v>
      </c>
      <c r="BD287" s="112">
        <f t="shared" ca="1" si="150"/>
        <v>0</v>
      </c>
      <c r="BE287" s="111">
        <f t="shared" ca="1" si="151"/>
        <v>-150</v>
      </c>
      <c r="BF287" s="113" t="e">
        <f t="shared" ca="1" si="152"/>
        <v>#VALUE!</v>
      </c>
      <c r="BG287" s="113" t="e">
        <f t="shared" ca="1" si="153"/>
        <v>#VALUE!</v>
      </c>
      <c r="BH287" s="112">
        <f t="shared" ca="1" si="154"/>
        <v>2000</v>
      </c>
      <c r="BI287" s="112">
        <f t="shared" ca="1" si="155"/>
        <v>-150</v>
      </c>
      <c r="BJ287" s="157"/>
      <c r="BK287" s="157"/>
      <c r="BL287" s="158" t="str">
        <f>scriv!AM249</f>
        <v/>
      </c>
      <c r="BM287" s="157"/>
      <c r="BN287" s="157" t="str">
        <f t="shared" si="156"/>
        <v>node</v>
      </c>
      <c r="BO287" s="157"/>
      <c r="BP287" s="159">
        <f t="shared" ca="1" si="157"/>
        <v>0</v>
      </c>
      <c r="BQ287" s="159">
        <f t="shared" ca="1" si="158"/>
        <v>0</v>
      </c>
      <c r="BR287" s="159">
        <f t="shared" si="159"/>
        <v>1</v>
      </c>
      <c r="BS287" s="159" t="str">
        <f t="shared" si="160"/>
        <v>symbol</v>
      </c>
      <c r="BT287" s="157" t="str">
        <f ca="1">IF(scriv!V249&lt;&gt;"",scriv!V249,
IF(E287="",IFERROR(VLOOKUP(BL287,$AH$40:$BT$638,39,FALSE),$BT$36),
$BT$37))</f>
        <v>NodeSquare</v>
      </c>
      <c r="BU287" s="166">
        <f t="shared" ca="1" si="161"/>
        <v>2000</v>
      </c>
      <c r="BV287" s="166">
        <f t="shared" ca="1" si="162"/>
        <v>-150</v>
      </c>
      <c r="BW287" s="166">
        <f t="shared" ca="1" si="163"/>
        <v>0</v>
      </c>
      <c r="BX287" s="166">
        <f t="shared" ca="1" si="164"/>
        <v>0</v>
      </c>
      <c r="BY287" s="180" t="str">
        <f t="shared" si="165"/>
        <v/>
      </c>
      <c r="BZ287" s="180" t="str">
        <f t="shared" si="166"/>
        <v/>
      </c>
      <c r="CA287" s="81" t="str">
        <f>IF(scriv!E249&lt;&gt;"",scriv!E249,"")</f>
        <v/>
      </c>
      <c r="CB287" s="82">
        <f t="shared" si="135"/>
        <v>0</v>
      </c>
      <c r="CC287" s="82">
        <f t="shared" si="167"/>
        <v>0</v>
      </c>
      <c r="CD287" s="82" t="str">
        <f t="shared" si="168"/>
        <v>-</v>
      </c>
      <c r="CE287" s="82" t="str">
        <f t="shared" si="169"/>
        <v>-</v>
      </c>
      <c r="CF287" s="82" t="str">
        <f t="shared" si="170"/>
        <v>-</v>
      </c>
      <c r="CG287" s="82" t="str">
        <f t="shared" si="171"/>
        <v>-</v>
      </c>
      <c r="CH287" s="82" t="str">
        <f t="shared" si="172"/>
        <v>-</v>
      </c>
      <c r="CI287" s="82" t="str">
        <f t="shared" si="173"/>
        <v>-</v>
      </c>
      <c r="CJ287" s="82" t="str">
        <f t="shared" si="174"/>
        <v>-</v>
      </c>
      <c r="CK287" s="82" t="str">
        <f t="shared" si="175"/>
        <v>-</v>
      </c>
    </row>
    <row r="288" spans="1:89" s="82" customFormat="1" ht="18" customHeight="1">
      <c r="A288" s="81" t="str">
        <f>scriv!AL250</f>
        <v/>
      </c>
      <c r="B288" s="81" t="str">
        <f>IF(scriv!D250&lt;&gt;"",scriv!D250,"")</f>
        <v/>
      </c>
      <c r="C288" s="81" t="str">
        <f>IF( scriv!AP250&lt;&gt;"", IF(D288&lt;&gt;"","connection ","")&amp;scriv!AP250,IF(D288&lt;&gt;"","connection",""))</f>
        <v/>
      </c>
      <c r="D288" s="82" t="str">
        <f>scriv!AN250</f>
        <v/>
      </c>
      <c r="E288" s="82" t="str">
        <f>scriv!AO250</f>
        <v/>
      </c>
      <c r="F288" s="156">
        <f>ROW()</f>
        <v>288</v>
      </c>
      <c r="G288" s="288">
        <f>scriv!AC250</f>
        <v>0</v>
      </c>
      <c r="H288" s="288">
        <f>scriv!AD250</f>
        <v>0</v>
      </c>
      <c r="I288" s="81" t="str">
        <f>IF(scriv!AE250&lt;&gt;"",scriv!AE250,J288)</f>
        <v/>
      </c>
      <c r="J288" s="81" t="str">
        <f>IF(scriv!AF250&lt;&gt;"",scriv!AF250,"")</f>
        <v/>
      </c>
      <c r="K288" s="82" t="str">
        <f>IF(scriv!Y250&lt;&gt;"",scriv!Y250,$K$36)</f>
        <v>none</v>
      </c>
      <c r="L288" s="82">
        <f>IF(scriv!Z250&lt;&gt;"",scriv!Z250,$L$36)</f>
        <v>0</v>
      </c>
      <c r="M288" s="82" t="str">
        <f>IF(scriv!AA250&lt;&gt;"",scriv!AA250,$M$36)</f>
        <v>OpenClose</v>
      </c>
      <c r="N288" s="82">
        <f>IF(scriv!AB250&lt;&gt;"",scriv!AB250,$N$36)</f>
        <v>0</v>
      </c>
      <c r="O288" s="119" t="str">
        <f t="shared" si="134"/>
        <v/>
      </c>
      <c r="P288" s="81" t="str">
        <f>IF(scriv!I250&lt;&gt;"",scriv!I250,"")</f>
        <v/>
      </c>
      <c r="Q288" s="81" t="str">
        <f>IF(scriv!J250&lt;&gt;"",scriv!J250,"")</f>
        <v/>
      </c>
      <c r="R288" s="81">
        <f>IF(scriv!K250&lt;&gt;"",scriv!K250,
IF(I288&lt;&gt;"",1,$R$36))</f>
        <v>1</v>
      </c>
      <c r="S288" s="81" t="str">
        <f>IF(scriv!L250&lt;&gt;"",scriv!L250,
IF(scriv!AF250&lt;&gt;"",$S$36,"none"))</f>
        <v>none</v>
      </c>
      <c r="T288" s="81" t="str">
        <f>IF(scriv!Q250&lt;&gt;"",scriv!Q250,"")</f>
        <v/>
      </c>
      <c r="U288" s="81" t="str">
        <f>IF(scriv!R250&lt;&gt;"",scriv!R250,"")</f>
        <v/>
      </c>
      <c r="V288" s="81" t="str">
        <f>IF(scriv!S250&lt;&gt;"",scriv!S250,"")</f>
        <v/>
      </c>
      <c r="W288" s="81" t="str">
        <f>IF(scriv!T250&lt;&gt;"",scriv!T250,"")</f>
        <v/>
      </c>
      <c r="X288" s="81" t="str">
        <f>IF($E288="",
( IF(scriv!AH250&lt;&gt;"", LEFT( scriv!AH250, FIND(",",scriv!AH250)-1) &amp; "=" &amp; $AH288 &amp; RIGHT( scriv!AH250, LEN(scriv!AH250) + 1 - FIND(",",scriv!AH250)),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IF(scriv!AI250&lt;&gt;"", LEFT( scriv!AI250, FIND(",",scriv!AI250)-1) &amp; "=" &amp; $AH288 &amp; RIGHT( scriv!AI250, LEN(scriv!AI250) + 1 - FIND(",",scriv!AI250)),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IF(scriv!AJ250&lt;&gt;"", LEFT( scriv!AJ250, FIND(",",scriv!AJ250)-1) &amp; "=" &amp; $AH288 &amp; RIGHT( scriv!AJ250, LEN(scriv!AJ250) + 1 - FIND(",",scriv!AJ250)),
  IF($Z$36&lt;&gt;"",LEFT( Z$36, FIND(",",Z$36)-1) &amp; "=" &amp; $AH288 &amp; RIGHT( Z$36, LEN(Z$36) + 1 - FIND(",",Z$36)),""))),
IF(scriv!O250&lt;&gt;"", LEFT( scriv!O250, FIND(",",scriv!O250)-1) &amp; "=" &amp; $AH288 &amp; RIGHT( scriv!O250, LEN(scriv!O250) + 1 - FIND(",",scriv!O250)),
LEFT( Z$37, FIND(",",Z$37)-1) &amp; "=" &amp; $AH288 &amp; RIGHT( Z$37, LEN(Z$37) + 1 - FIND(",",Z$37))))</f>
        <v>drawOpen=,1.2</v>
      </c>
      <c r="AA288" s="81" t="str">
        <f>IF($E288="",
( IF(scriv!AK250&lt;&gt;"", LEFT( scriv!AK250, FIND(",",scriv!AK250)-1) &amp; "=" &amp; $AH288 &amp; RIGHT( scriv!AK250, LEN(scriv!AK250) + 1 - FIND(",",scriv!AK250)),
  IF($AA$36&lt;&gt;"",LEFT( AA$36, FIND(",",AA$36)-1) &amp; "=" &amp; $AH288 &amp; RIGHT( AA$36, LEN(AA$36) + 1 - FIND(",",AA$36)),""))),
IF(scriv!P250&lt;&gt;"", LEFT( scriv!P250, FIND(",",scriv!P250)-1) &amp; "=" &amp; $AH288 &amp; RIGHT( scriv!P250, LEN(scriv!P250) + 1 - FIND(",",scriv!P250)),
LEFT( AA$37, FIND(",",AA$37)-1) &amp; "=" &amp; $AH288 &amp; RIGHT( AA$37, LEN(AA$37) + 1 - FIND(",",AA$37))))</f>
        <v>drawClose=,1.2</v>
      </c>
      <c r="AB288" s="167" t="str">
        <f t="shared" si="133"/>
        <v>noTitle</v>
      </c>
      <c r="AC288" s="167"/>
      <c r="AD288" s="45"/>
      <c r="AE288" s="168"/>
      <c r="AF288" s="169">
        <f>IF(D288="",scriv!B250,"")</f>
        <v>0</v>
      </c>
      <c r="AG288" s="170" t="str">
        <f t="shared" si="136"/>
        <v/>
      </c>
      <c r="AH288" s="169" t="str">
        <f t="shared" si="137"/>
        <v/>
      </c>
      <c r="AI288" s="169" t="str">
        <f t="shared" si="138"/>
        <v/>
      </c>
      <c r="AJ288" s="86">
        <f>ROUNDDOWN( (LEN(scriv!B250)+1) / 2, 0 )</f>
        <v>0</v>
      </c>
      <c r="AK288" s="82">
        <f t="shared" si="139"/>
        <v>0</v>
      </c>
      <c r="AL288" s="82" t="str">
        <f t="shared" si="140"/>
        <v>-</v>
      </c>
      <c r="AM288" s="82" t="str">
        <f t="shared" si="141"/>
        <v>-</v>
      </c>
      <c r="AN288" s="82" t="str">
        <f t="shared" si="142"/>
        <v>-</v>
      </c>
      <c r="AO288" s="82" t="str">
        <f t="shared" si="143"/>
        <v>-</v>
      </c>
      <c r="AP288" s="82" t="str">
        <f t="shared" si="144"/>
        <v>-</v>
      </c>
      <c r="AQ288" s="82" t="str">
        <f t="shared" si="145"/>
        <v>-</v>
      </c>
      <c r="AR288" s="82" t="str">
        <f t="shared" si="146"/>
        <v>-</v>
      </c>
      <c r="AT288" s="82">
        <f t="shared" si="147"/>
        <v>2</v>
      </c>
      <c r="AU288" s="82" t="str">
        <f ca="1">IF(    MAX(OFFSET(AL288,0,0,MATCH("-",AL288:AL$638,0))) = 0,"",
IFERROR(MAX(OFFSET(AL288,0,0,MATCH("-",AL288:AL$638,0))),""))</f>
        <v/>
      </c>
      <c r="AV288" s="82" t="str">
        <f ca="1">IF(    MAX(OFFSET(AM288,0,0,MATCH("-",AM288:AM$638,0))) = 0,"",
IFERROR(MAX(OFFSET(AM288,0,0,MATCH("-",AM288:AM$638,0))),""))</f>
        <v/>
      </c>
      <c r="AW288" s="82" t="str">
        <f ca="1">IF(    MAX(OFFSET(AN288,0,0,MATCH("-",AN288:AN$638,0))) = 0,"",
IFERROR(MAX(OFFSET(AN288,0,0,MATCH("-",AN288:AN$638,0))),""))</f>
        <v/>
      </c>
      <c r="AX288" s="82" t="str">
        <f ca="1">IF(    MAX(OFFSET(AO288,0,0,MATCH("-",AO288:AO$638,0))) = 0,"",
IFERROR(MAX(OFFSET(AO288,0,0,MATCH("-",AO288:AO$638,0))),""))</f>
        <v/>
      </c>
      <c r="AY288" s="82" t="str">
        <f ca="1">IF(    MAX(OFFSET(AP288,0,0,MATCH("-",AP288:AP$638,0))) = 0,"",
IFERROR(MAX(OFFSET(AP288,0,0,MATCH("-",AP288:AP$638,0))),""))</f>
        <v/>
      </c>
      <c r="AZ288" s="82" t="str">
        <f ca="1">IF(    MAX(OFFSET(AQ288,0,0,MATCH("-",AQ288:AQ$638,0))) = 0,"",
IFERROR(MAX(OFFSET(AQ288,0,0,MATCH("-",AQ288:AQ$638,0))),""))</f>
        <v/>
      </c>
      <c r="BA288" s="82" t="str">
        <f ca="1">IF(    MAX(OFFSET(AR288,0,0,MATCH("-",AR288:AR$638,0))) = 0,"",
IFERROR(MAX(OFFSET(AR288,0,0,MATCH("-",AR288:AR$638,0))),""))</f>
        <v/>
      </c>
      <c r="BB288" s="112">
        <f t="shared" ca="1" si="148"/>
        <v>-270</v>
      </c>
      <c r="BC288" s="111" t="str">
        <f t="shared" ca="1" si="149"/>
        <v>Radius</v>
      </c>
      <c r="BD288" s="112">
        <f t="shared" ca="1" si="150"/>
        <v>0</v>
      </c>
      <c r="BE288" s="111">
        <f t="shared" ca="1" si="151"/>
        <v>-150</v>
      </c>
      <c r="BF288" s="113" t="e">
        <f t="shared" ca="1" si="152"/>
        <v>#VALUE!</v>
      </c>
      <c r="BG288" s="113" t="e">
        <f t="shared" ca="1" si="153"/>
        <v>#VALUE!</v>
      </c>
      <c r="BH288" s="112">
        <f t="shared" ca="1" si="154"/>
        <v>2000</v>
      </c>
      <c r="BI288" s="112">
        <f t="shared" ca="1" si="155"/>
        <v>-150</v>
      </c>
      <c r="BJ288" s="157"/>
      <c r="BK288" s="157"/>
      <c r="BL288" s="158" t="str">
        <f>scriv!AM250</f>
        <v/>
      </c>
      <c r="BM288" s="157"/>
      <c r="BN288" s="157" t="str">
        <f t="shared" si="156"/>
        <v>node</v>
      </c>
      <c r="BO288" s="157"/>
      <c r="BP288" s="159">
        <f t="shared" ca="1" si="157"/>
        <v>0</v>
      </c>
      <c r="BQ288" s="159">
        <f t="shared" ca="1" si="158"/>
        <v>0</v>
      </c>
      <c r="BR288" s="159">
        <f t="shared" si="159"/>
        <v>1</v>
      </c>
      <c r="BS288" s="159" t="str">
        <f t="shared" si="160"/>
        <v>symbol</v>
      </c>
      <c r="BT288" s="157" t="str">
        <f ca="1">IF(scriv!V250&lt;&gt;"",scriv!V250,
IF(E288="",IFERROR(VLOOKUP(BL288,$AH$40:$BT$638,39,FALSE),$BT$36),
$BT$37))</f>
        <v>NodeSquare</v>
      </c>
      <c r="BU288" s="166">
        <f t="shared" ca="1" si="161"/>
        <v>2000</v>
      </c>
      <c r="BV288" s="166">
        <f t="shared" ca="1" si="162"/>
        <v>-150</v>
      </c>
      <c r="BW288" s="166">
        <f t="shared" ca="1" si="163"/>
        <v>0</v>
      </c>
      <c r="BX288" s="166">
        <f t="shared" ca="1" si="164"/>
        <v>0</v>
      </c>
      <c r="BY288" s="180" t="str">
        <f t="shared" si="165"/>
        <v/>
      </c>
      <c r="BZ288" s="180" t="str">
        <f t="shared" si="166"/>
        <v/>
      </c>
      <c r="CA288" s="81" t="str">
        <f>IF(scriv!E250&lt;&gt;"",scriv!E250,"")</f>
        <v/>
      </c>
      <c r="CB288" s="82">
        <f t="shared" si="135"/>
        <v>0</v>
      </c>
      <c r="CC288" s="82">
        <f t="shared" si="167"/>
        <v>0</v>
      </c>
      <c r="CD288" s="82" t="str">
        <f t="shared" si="168"/>
        <v>-</v>
      </c>
      <c r="CE288" s="82" t="str">
        <f t="shared" si="169"/>
        <v>-</v>
      </c>
      <c r="CF288" s="82" t="str">
        <f t="shared" si="170"/>
        <v>-</v>
      </c>
      <c r="CG288" s="82" t="str">
        <f t="shared" si="171"/>
        <v>-</v>
      </c>
      <c r="CH288" s="82" t="str">
        <f t="shared" si="172"/>
        <v>-</v>
      </c>
      <c r="CI288" s="82" t="str">
        <f t="shared" si="173"/>
        <v>-</v>
      </c>
      <c r="CJ288" s="82" t="str">
        <f t="shared" si="174"/>
        <v>-</v>
      </c>
      <c r="CK288" s="82" t="str">
        <f t="shared" si="175"/>
        <v>-</v>
      </c>
    </row>
    <row r="289" spans="1:89" s="82" customFormat="1" ht="18" customHeight="1">
      <c r="A289" s="81" t="str">
        <f>scriv!AL251</f>
        <v/>
      </c>
      <c r="B289" s="81" t="str">
        <f>IF(scriv!D251&lt;&gt;"",scriv!D251,"")</f>
        <v/>
      </c>
      <c r="C289" s="81" t="str">
        <f>IF( scriv!AP251&lt;&gt;"", IF(D289&lt;&gt;"","connection ","")&amp;scriv!AP251,IF(D289&lt;&gt;"","connection",""))</f>
        <v/>
      </c>
      <c r="D289" s="82" t="str">
        <f>scriv!AN251</f>
        <v/>
      </c>
      <c r="E289" s="82" t="str">
        <f>scriv!AO251</f>
        <v/>
      </c>
      <c r="F289" s="156">
        <f>ROW()</f>
        <v>289</v>
      </c>
      <c r="G289" s="288">
        <f>scriv!AC251</f>
        <v>0</v>
      </c>
      <c r="H289" s="288">
        <f>scriv!AD251</f>
        <v>0</v>
      </c>
      <c r="I289" s="81" t="str">
        <f>IF(scriv!AE251&lt;&gt;"",scriv!AE251,J289)</f>
        <v/>
      </c>
      <c r="J289" s="81" t="str">
        <f>IF(scriv!AF251&lt;&gt;"",scriv!AF251,"")</f>
        <v/>
      </c>
      <c r="K289" s="82" t="str">
        <f>IF(scriv!Y251&lt;&gt;"",scriv!Y251,$K$36)</f>
        <v>none</v>
      </c>
      <c r="L289" s="82">
        <f>IF(scriv!Z251&lt;&gt;"",scriv!Z251,$L$36)</f>
        <v>0</v>
      </c>
      <c r="M289" s="82" t="str">
        <f>IF(scriv!AA251&lt;&gt;"",scriv!AA251,$M$36)</f>
        <v>OpenClose</v>
      </c>
      <c r="N289" s="82">
        <f>IF(scriv!AB251&lt;&gt;"",scriv!AB251,$N$36)</f>
        <v>0</v>
      </c>
      <c r="O289" s="119" t="str">
        <f t="shared" si="134"/>
        <v/>
      </c>
      <c r="P289" s="81" t="str">
        <f>IF(scriv!I251&lt;&gt;"",scriv!I251,"")</f>
        <v/>
      </c>
      <c r="Q289" s="81" t="str">
        <f>IF(scriv!J251&lt;&gt;"",scriv!J251,"")</f>
        <v/>
      </c>
      <c r="R289" s="81">
        <f>IF(scriv!K251&lt;&gt;"",scriv!K251,
IF(I289&lt;&gt;"",1,$R$36))</f>
        <v>1</v>
      </c>
      <c r="S289" s="81" t="str">
        <f>IF(scriv!L251&lt;&gt;"",scriv!L251,
IF(scriv!AF251&lt;&gt;"",$S$36,"none"))</f>
        <v>none</v>
      </c>
      <c r="T289" s="81" t="str">
        <f>IF(scriv!Q251&lt;&gt;"",scriv!Q251,"")</f>
        <v/>
      </c>
      <c r="U289" s="81" t="str">
        <f>IF(scriv!R251&lt;&gt;"",scriv!R251,"")</f>
        <v/>
      </c>
      <c r="V289" s="81" t="str">
        <f>IF(scriv!S251&lt;&gt;"",scriv!S251,"")</f>
        <v/>
      </c>
      <c r="W289" s="81" t="str">
        <f>IF(scriv!T251&lt;&gt;"",scriv!T251,"")</f>
        <v/>
      </c>
      <c r="X289" s="81" t="str">
        <f>IF($E289="",
( IF(scriv!AH251&lt;&gt;"", LEFT( scriv!AH251, FIND(",",scriv!AH251)-1) &amp; "=" &amp; $AH289 &amp; RIGHT( scriv!AH251, LEN(scriv!AH251) + 1 - FIND(",",scriv!AH251)),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IF(scriv!AI251&lt;&gt;"", LEFT( scriv!AI251, FIND(",",scriv!AI251)-1) &amp; "=" &amp; $AH289 &amp; RIGHT( scriv!AI251, LEN(scriv!AI251) + 1 - FIND(",",scriv!AI251)),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IF(scriv!AJ251&lt;&gt;"", LEFT( scriv!AJ251, FIND(",",scriv!AJ251)-1) &amp; "=" &amp; $AH289 &amp; RIGHT( scriv!AJ251, LEN(scriv!AJ251) + 1 - FIND(",",scriv!AJ251)),
  IF($Z$36&lt;&gt;"",LEFT( Z$36, FIND(",",Z$36)-1) &amp; "=" &amp; $AH289 &amp; RIGHT( Z$36, LEN(Z$36) + 1 - FIND(",",Z$36)),""))),
IF(scriv!O251&lt;&gt;"", LEFT( scriv!O251, FIND(",",scriv!O251)-1) &amp; "=" &amp; $AH289 &amp; RIGHT( scriv!O251, LEN(scriv!O251) + 1 - FIND(",",scriv!O251)),
LEFT( Z$37, FIND(",",Z$37)-1) &amp; "=" &amp; $AH289 &amp; RIGHT( Z$37, LEN(Z$37) + 1 - FIND(",",Z$37))))</f>
        <v>drawOpen=,1.2</v>
      </c>
      <c r="AA289" s="81" t="str">
        <f>IF($E289="",
( IF(scriv!AK251&lt;&gt;"", LEFT( scriv!AK251, FIND(",",scriv!AK251)-1) &amp; "=" &amp; $AH289 &amp; RIGHT( scriv!AK251, LEN(scriv!AK251) + 1 - FIND(",",scriv!AK251)),
  IF($AA$36&lt;&gt;"",LEFT( AA$36, FIND(",",AA$36)-1) &amp; "=" &amp; $AH289 &amp; RIGHT( AA$36, LEN(AA$36) + 1 - FIND(",",AA$36)),""))),
IF(scriv!P251&lt;&gt;"", LEFT( scriv!P251, FIND(",",scriv!P251)-1) &amp; "=" &amp; $AH289 &amp; RIGHT( scriv!P251, LEN(scriv!P251) + 1 - FIND(",",scriv!P251)),
LEFT( AA$37, FIND(",",AA$37)-1) &amp; "=" &amp; $AH289 &amp; RIGHT( AA$37, LEN(AA$37) + 1 - FIND(",",AA$37))))</f>
        <v>drawClose=,1.2</v>
      </c>
      <c r="AB289" s="167" t="str">
        <f t="shared" si="133"/>
        <v>noTitle</v>
      </c>
      <c r="AC289" s="167"/>
      <c r="AD289" s="45"/>
      <c r="AE289" s="168"/>
      <c r="AF289" s="169">
        <f>IF(D289="",scriv!B251,"")</f>
        <v>0</v>
      </c>
      <c r="AG289" s="170" t="str">
        <f t="shared" si="136"/>
        <v/>
      </c>
      <c r="AH289" s="169" t="str">
        <f t="shared" si="137"/>
        <v/>
      </c>
      <c r="AI289" s="169" t="str">
        <f t="shared" si="138"/>
        <v/>
      </c>
      <c r="AJ289" s="86">
        <f>ROUNDDOWN( (LEN(scriv!B251)+1) / 2, 0 )</f>
        <v>0</v>
      </c>
      <c r="AK289" s="82">
        <f t="shared" si="139"/>
        <v>0</v>
      </c>
      <c r="AL289" s="82" t="str">
        <f t="shared" si="140"/>
        <v>-</v>
      </c>
      <c r="AM289" s="82" t="str">
        <f t="shared" si="141"/>
        <v>-</v>
      </c>
      <c r="AN289" s="82" t="str">
        <f t="shared" si="142"/>
        <v>-</v>
      </c>
      <c r="AO289" s="82" t="str">
        <f t="shared" si="143"/>
        <v>-</v>
      </c>
      <c r="AP289" s="82" t="str">
        <f t="shared" si="144"/>
        <v>-</v>
      </c>
      <c r="AQ289" s="82" t="str">
        <f t="shared" si="145"/>
        <v>-</v>
      </c>
      <c r="AR289" s="82" t="str">
        <f t="shared" si="146"/>
        <v>-</v>
      </c>
      <c r="AT289" s="82">
        <f t="shared" si="147"/>
        <v>2</v>
      </c>
      <c r="AU289" s="82" t="str">
        <f ca="1">IF(    MAX(OFFSET(AL289,0,0,MATCH("-",AL289:AL$638,0))) = 0,"",
IFERROR(MAX(OFFSET(AL289,0,0,MATCH("-",AL289:AL$638,0))),""))</f>
        <v/>
      </c>
      <c r="AV289" s="82" t="str">
        <f ca="1">IF(    MAX(OFFSET(AM289,0,0,MATCH("-",AM289:AM$638,0))) = 0,"",
IFERROR(MAX(OFFSET(AM289,0,0,MATCH("-",AM289:AM$638,0))),""))</f>
        <v/>
      </c>
      <c r="AW289" s="82" t="str">
        <f ca="1">IF(    MAX(OFFSET(AN289,0,0,MATCH("-",AN289:AN$638,0))) = 0,"",
IFERROR(MAX(OFFSET(AN289,0,0,MATCH("-",AN289:AN$638,0))),""))</f>
        <v/>
      </c>
      <c r="AX289" s="82" t="str">
        <f ca="1">IF(    MAX(OFFSET(AO289,0,0,MATCH("-",AO289:AO$638,0))) = 0,"",
IFERROR(MAX(OFFSET(AO289,0,0,MATCH("-",AO289:AO$638,0))),""))</f>
        <v/>
      </c>
      <c r="AY289" s="82" t="str">
        <f ca="1">IF(    MAX(OFFSET(AP289,0,0,MATCH("-",AP289:AP$638,0))) = 0,"",
IFERROR(MAX(OFFSET(AP289,0,0,MATCH("-",AP289:AP$638,0))),""))</f>
        <v/>
      </c>
      <c r="AZ289" s="82" t="str">
        <f ca="1">IF(    MAX(OFFSET(AQ289,0,0,MATCH("-",AQ289:AQ$638,0))) = 0,"",
IFERROR(MAX(OFFSET(AQ289,0,0,MATCH("-",AQ289:AQ$638,0))),""))</f>
        <v/>
      </c>
      <c r="BA289" s="82" t="str">
        <f ca="1">IF(    MAX(OFFSET(AR289,0,0,MATCH("-",AR289:AR$638,0))) = 0,"",
IFERROR(MAX(OFFSET(AR289,0,0,MATCH("-",AR289:AR$638,0))),""))</f>
        <v/>
      </c>
      <c r="BB289" s="112">
        <f t="shared" ca="1" si="148"/>
        <v>-270</v>
      </c>
      <c r="BC289" s="111" t="str">
        <f t="shared" ca="1" si="149"/>
        <v>Radius</v>
      </c>
      <c r="BD289" s="112">
        <f t="shared" ca="1" si="150"/>
        <v>0</v>
      </c>
      <c r="BE289" s="111">
        <f t="shared" ca="1" si="151"/>
        <v>-150</v>
      </c>
      <c r="BF289" s="113" t="e">
        <f t="shared" ca="1" si="152"/>
        <v>#VALUE!</v>
      </c>
      <c r="BG289" s="113" t="e">
        <f t="shared" ca="1" si="153"/>
        <v>#VALUE!</v>
      </c>
      <c r="BH289" s="112">
        <f t="shared" ca="1" si="154"/>
        <v>2000</v>
      </c>
      <c r="BI289" s="112">
        <f t="shared" ca="1" si="155"/>
        <v>-150</v>
      </c>
      <c r="BJ289" s="157"/>
      <c r="BK289" s="157"/>
      <c r="BL289" s="158" t="str">
        <f>scriv!AM251</f>
        <v/>
      </c>
      <c r="BM289" s="157"/>
      <c r="BN289" s="157" t="str">
        <f t="shared" si="156"/>
        <v>node</v>
      </c>
      <c r="BO289" s="157"/>
      <c r="BP289" s="159">
        <f t="shared" ca="1" si="157"/>
        <v>0</v>
      </c>
      <c r="BQ289" s="159">
        <f t="shared" ca="1" si="158"/>
        <v>0</v>
      </c>
      <c r="BR289" s="159">
        <f t="shared" si="159"/>
        <v>1</v>
      </c>
      <c r="BS289" s="159" t="str">
        <f t="shared" si="160"/>
        <v>symbol</v>
      </c>
      <c r="BT289" s="157" t="str">
        <f ca="1">IF(scriv!V251&lt;&gt;"",scriv!V251,
IF(E289="",IFERROR(VLOOKUP(BL289,$AH$40:$BT$638,39,FALSE),$BT$36),
$BT$37))</f>
        <v>NodeSquare</v>
      </c>
      <c r="BU289" s="166">
        <f t="shared" ca="1" si="161"/>
        <v>2000</v>
      </c>
      <c r="BV289" s="166">
        <f t="shared" ca="1" si="162"/>
        <v>-150</v>
      </c>
      <c r="BW289" s="166">
        <f t="shared" ca="1" si="163"/>
        <v>0</v>
      </c>
      <c r="BX289" s="166">
        <f t="shared" ca="1" si="164"/>
        <v>0</v>
      </c>
      <c r="BY289" s="180" t="str">
        <f t="shared" si="165"/>
        <v/>
      </c>
      <c r="BZ289" s="180" t="str">
        <f t="shared" si="166"/>
        <v/>
      </c>
      <c r="CA289" s="81" t="str">
        <f>IF(scriv!E251&lt;&gt;"",scriv!E251,"")</f>
        <v/>
      </c>
      <c r="CB289" s="82">
        <f t="shared" si="135"/>
        <v>0</v>
      </c>
      <c r="CC289" s="82">
        <f t="shared" si="167"/>
        <v>0</v>
      </c>
      <c r="CD289" s="82" t="str">
        <f t="shared" si="168"/>
        <v>-</v>
      </c>
      <c r="CE289" s="82" t="str">
        <f t="shared" si="169"/>
        <v>-</v>
      </c>
      <c r="CF289" s="82" t="str">
        <f t="shared" si="170"/>
        <v>-</v>
      </c>
      <c r="CG289" s="82" t="str">
        <f t="shared" si="171"/>
        <v>-</v>
      </c>
      <c r="CH289" s="82" t="str">
        <f t="shared" si="172"/>
        <v>-</v>
      </c>
      <c r="CI289" s="82" t="str">
        <f t="shared" si="173"/>
        <v>-</v>
      </c>
      <c r="CJ289" s="82" t="str">
        <f t="shared" si="174"/>
        <v>-</v>
      </c>
      <c r="CK289" s="82" t="str">
        <f t="shared" si="175"/>
        <v>-</v>
      </c>
    </row>
    <row r="290" spans="1:89" s="82" customFormat="1" ht="18" customHeight="1">
      <c r="A290" s="81" t="str">
        <f>scriv!AL252</f>
        <v/>
      </c>
      <c r="B290" s="81" t="str">
        <f>IF(scriv!D252&lt;&gt;"",scriv!D252,"")</f>
        <v/>
      </c>
      <c r="C290" s="81" t="str">
        <f>IF( scriv!AP252&lt;&gt;"", IF(D290&lt;&gt;"","connection ","")&amp;scriv!AP252,IF(D290&lt;&gt;"","connection",""))</f>
        <v/>
      </c>
      <c r="D290" s="82" t="str">
        <f>scriv!AN252</f>
        <v/>
      </c>
      <c r="E290" s="82" t="str">
        <f>scriv!AO252</f>
        <v/>
      </c>
      <c r="F290" s="156">
        <f>ROW()</f>
        <v>290</v>
      </c>
      <c r="G290" s="288">
        <f>scriv!AC252</f>
        <v>0</v>
      </c>
      <c r="H290" s="288">
        <f>scriv!AD252</f>
        <v>0</v>
      </c>
      <c r="I290" s="81" t="str">
        <f>IF(scriv!AE252&lt;&gt;"",scriv!AE252,J290)</f>
        <v/>
      </c>
      <c r="J290" s="81" t="str">
        <f>IF(scriv!AF252&lt;&gt;"",scriv!AF252,"")</f>
        <v/>
      </c>
      <c r="K290" s="82" t="str">
        <f>IF(scriv!Y252&lt;&gt;"",scriv!Y252,$K$36)</f>
        <v>none</v>
      </c>
      <c r="L290" s="82">
        <f>IF(scriv!Z252&lt;&gt;"",scriv!Z252,$L$36)</f>
        <v>0</v>
      </c>
      <c r="M290" s="82" t="str">
        <f>IF(scriv!AA252&lt;&gt;"",scriv!AA252,$M$36)</f>
        <v>OpenClose</v>
      </c>
      <c r="N290" s="82">
        <f>IF(scriv!AB252&lt;&gt;"",scriv!AB252,$N$36)</f>
        <v>0</v>
      </c>
      <c r="O290" s="119" t="str">
        <f t="shared" si="134"/>
        <v/>
      </c>
      <c r="P290" s="81" t="str">
        <f>IF(scriv!I252&lt;&gt;"",scriv!I252,"")</f>
        <v/>
      </c>
      <c r="Q290" s="81" t="str">
        <f>IF(scriv!J252&lt;&gt;"",scriv!J252,"")</f>
        <v/>
      </c>
      <c r="R290" s="81">
        <f>IF(scriv!K252&lt;&gt;"",scriv!K252,
IF(I290&lt;&gt;"",1,$R$36))</f>
        <v>1</v>
      </c>
      <c r="S290" s="81" t="str">
        <f>IF(scriv!L252&lt;&gt;"",scriv!L252,
IF(scriv!AF252&lt;&gt;"",$S$36,"none"))</f>
        <v>none</v>
      </c>
      <c r="T290" s="81" t="str">
        <f>IF(scriv!Q252&lt;&gt;"",scriv!Q252,"")</f>
        <v/>
      </c>
      <c r="U290" s="81" t="str">
        <f>IF(scriv!R252&lt;&gt;"",scriv!R252,"")</f>
        <v/>
      </c>
      <c r="V290" s="81" t="str">
        <f>IF(scriv!S252&lt;&gt;"",scriv!S252,"")</f>
        <v/>
      </c>
      <c r="W290" s="81" t="str">
        <f>IF(scriv!T252&lt;&gt;"",scriv!T252,"")</f>
        <v/>
      </c>
      <c r="X290" s="81" t="str">
        <f>IF($E290="",
( IF(scriv!AH252&lt;&gt;"", LEFT( scriv!AH252, FIND(",",scriv!AH252)-1) &amp; "=" &amp; $AH290 &amp; RIGHT( scriv!AH252, LEN(scriv!AH252) + 1 - FIND(",",scriv!AH252)),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IF(scriv!AI252&lt;&gt;"", LEFT( scriv!AI252, FIND(",",scriv!AI252)-1) &amp; "=" &amp; $AH290 &amp; RIGHT( scriv!AI252, LEN(scriv!AI252) + 1 - FIND(",",scriv!AI252)),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IF(scriv!AJ252&lt;&gt;"", LEFT( scriv!AJ252, FIND(",",scriv!AJ252)-1) &amp; "=" &amp; $AH290 &amp; RIGHT( scriv!AJ252, LEN(scriv!AJ252) + 1 - FIND(",",scriv!AJ252)),
  IF($Z$36&lt;&gt;"",LEFT( Z$36, FIND(",",Z$36)-1) &amp; "=" &amp; $AH290 &amp; RIGHT( Z$36, LEN(Z$36) + 1 - FIND(",",Z$36)),""))),
IF(scriv!O252&lt;&gt;"", LEFT( scriv!O252, FIND(",",scriv!O252)-1) &amp; "=" &amp; $AH290 &amp; RIGHT( scriv!O252, LEN(scriv!O252) + 1 - FIND(",",scriv!O252)),
LEFT( Z$37, FIND(",",Z$37)-1) &amp; "=" &amp; $AH290 &amp; RIGHT( Z$37, LEN(Z$37) + 1 - FIND(",",Z$37))))</f>
        <v>drawOpen=,1.2</v>
      </c>
      <c r="AA290" s="81" t="str">
        <f>IF($E290="",
( IF(scriv!AK252&lt;&gt;"", LEFT( scriv!AK252, FIND(",",scriv!AK252)-1) &amp; "=" &amp; $AH290 &amp; RIGHT( scriv!AK252, LEN(scriv!AK252) + 1 - FIND(",",scriv!AK252)),
  IF($AA$36&lt;&gt;"",LEFT( AA$36, FIND(",",AA$36)-1) &amp; "=" &amp; $AH290 &amp; RIGHT( AA$36, LEN(AA$36) + 1 - FIND(",",AA$36)),""))),
IF(scriv!P252&lt;&gt;"", LEFT( scriv!P252, FIND(",",scriv!P252)-1) &amp; "=" &amp; $AH290 &amp; RIGHT( scriv!P252, LEN(scriv!P252) + 1 - FIND(",",scriv!P252)),
LEFT( AA$37, FIND(",",AA$37)-1) &amp; "=" &amp; $AH290 &amp; RIGHT( AA$37, LEN(AA$37) + 1 - FIND(",",AA$37))))</f>
        <v>drawClose=,1.2</v>
      </c>
      <c r="AB290" s="167" t="str">
        <f t="shared" si="133"/>
        <v>noTitle</v>
      </c>
      <c r="AC290" s="167"/>
      <c r="AD290" s="45"/>
      <c r="AE290" s="168"/>
      <c r="AF290" s="169">
        <f>IF(D290="",scriv!B252,"")</f>
        <v>0</v>
      </c>
      <c r="AG290" s="170" t="str">
        <f t="shared" si="136"/>
        <v/>
      </c>
      <c r="AH290" s="169" t="str">
        <f t="shared" si="137"/>
        <v/>
      </c>
      <c r="AI290" s="169" t="str">
        <f t="shared" si="138"/>
        <v/>
      </c>
      <c r="AJ290" s="86">
        <f>ROUNDDOWN( (LEN(scriv!B252)+1) / 2, 0 )</f>
        <v>0</v>
      </c>
      <c r="AK290" s="82">
        <f t="shared" si="139"/>
        <v>0</v>
      </c>
      <c r="AL290" s="82" t="str">
        <f t="shared" si="140"/>
        <v>-</v>
      </c>
      <c r="AM290" s="82" t="str">
        <f t="shared" si="141"/>
        <v>-</v>
      </c>
      <c r="AN290" s="82" t="str">
        <f t="shared" si="142"/>
        <v>-</v>
      </c>
      <c r="AO290" s="82" t="str">
        <f t="shared" si="143"/>
        <v>-</v>
      </c>
      <c r="AP290" s="82" t="str">
        <f t="shared" si="144"/>
        <v>-</v>
      </c>
      <c r="AQ290" s="82" t="str">
        <f t="shared" si="145"/>
        <v>-</v>
      </c>
      <c r="AR290" s="82" t="str">
        <f t="shared" si="146"/>
        <v>-</v>
      </c>
      <c r="AT290" s="82">
        <f t="shared" si="147"/>
        <v>2</v>
      </c>
      <c r="AU290" s="82" t="str">
        <f ca="1">IF(    MAX(OFFSET(AL290,0,0,MATCH("-",AL290:AL$638,0))) = 0,"",
IFERROR(MAX(OFFSET(AL290,0,0,MATCH("-",AL290:AL$638,0))),""))</f>
        <v/>
      </c>
      <c r="AV290" s="82" t="str">
        <f ca="1">IF(    MAX(OFFSET(AM290,0,0,MATCH("-",AM290:AM$638,0))) = 0,"",
IFERROR(MAX(OFFSET(AM290,0,0,MATCH("-",AM290:AM$638,0))),""))</f>
        <v/>
      </c>
      <c r="AW290" s="82" t="str">
        <f ca="1">IF(    MAX(OFFSET(AN290,0,0,MATCH("-",AN290:AN$638,0))) = 0,"",
IFERROR(MAX(OFFSET(AN290,0,0,MATCH("-",AN290:AN$638,0))),""))</f>
        <v/>
      </c>
      <c r="AX290" s="82" t="str">
        <f ca="1">IF(    MAX(OFFSET(AO290,0,0,MATCH("-",AO290:AO$638,0))) = 0,"",
IFERROR(MAX(OFFSET(AO290,0,0,MATCH("-",AO290:AO$638,0))),""))</f>
        <v/>
      </c>
      <c r="AY290" s="82" t="str">
        <f ca="1">IF(    MAX(OFFSET(AP290,0,0,MATCH("-",AP290:AP$638,0))) = 0,"",
IFERROR(MAX(OFFSET(AP290,0,0,MATCH("-",AP290:AP$638,0))),""))</f>
        <v/>
      </c>
      <c r="AZ290" s="82" t="str">
        <f ca="1">IF(    MAX(OFFSET(AQ290,0,0,MATCH("-",AQ290:AQ$638,0))) = 0,"",
IFERROR(MAX(OFFSET(AQ290,0,0,MATCH("-",AQ290:AQ$638,0))),""))</f>
        <v/>
      </c>
      <c r="BA290" s="82" t="str">
        <f ca="1">IF(    MAX(OFFSET(AR290,0,0,MATCH("-",AR290:AR$638,0))) = 0,"",
IFERROR(MAX(OFFSET(AR290,0,0,MATCH("-",AR290:AR$638,0))),""))</f>
        <v/>
      </c>
      <c r="BB290" s="112">
        <f t="shared" ca="1" si="148"/>
        <v>-270</v>
      </c>
      <c r="BC290" s="111" t="str">
        <f t="shared" ca="1" si="149"/>
        <v>Radius</v>
      </c>
      <c r="BD290" s="112">
        <f t="shared" ca="1" si="150"/>
        <v>0</v>
      </c>
      <c r="BE290" s="111">
        <f t="shared" ca="1" si="151"/>
        <v>-150</v>
      </c>
      <c r="BF290" s="113" t="e">
        <f t="shared" ca="1" si="152"/>
        <v>#VALUE!</v>
      </c>
      <c r="BG290" s="113" t="e">
        <f t="shared" ca="1" si="153"/>
        <v>#VALUE!</v>
      </c>
      <c r="BH290" s="112">
        <f t="shared" ca="1" si="154"/>
        <v>2000</v>
      </c>
      <c r="BI290" s="112">
        <f t="shared" ca="1" si="155"/>
        <v>-150</v>
      </c>
      <c r="BJ290" s="157"/>
      <c r="BK290" s="157"/>
      <c r="BL290" s="158" t="str">
        <f>scriv!AM252</f>
        <v/>
      </c>
      <c r="BM290" s="157"/>
      <c r="BN290" s="157" t="str">
        <f t="shared" si="156"/>
        <v>node</v>
      </c>
      <c r="BO290" s="157"/>
      <c r="BP290" s="159">
        <f t="shared" ca="1" si="157"/>
        <v>0</v>
      </c>
      <c r="BQ290" s="159">
        <f t="shared" ca="1" si="158"/>
        <v>0</v>
      </c>
      <c r="BR290" s="159">
        <f t="shared" si="159"/>
        <v>1</v>
      </c>
      <c r="BS290" s="159" t="str">
        <f t="shared" si="160"/>
        <v>symbol</v>
      </c>
      <c r="BT290" s="157" t="str">
        <f ca="1">IF(scriv!V252&lt;&gt;"",scriv!V252,
IF(E290="",IFERROR(VLOOKUP(BL290,$AH$40:$BT$638,39,FALSE),$BT$36),
$BT$37))</f>
        <v>NodeSquare</v>
      </c>
      <c r="BU290" s="166">
        <f t="shared" ca="1" si="161"/>
        <v>2000</v>
      </c>
      <c r="BV290" s="166">
        <f t="shared" ca="1" si="162"/>
        <v>-150</v>
      </c>
      <c r="BW290" s="166">
        <f t="shared" ca="1" si="163"/>
        <v>0</v>
      </c>
      <c r="BX290" s="166">
        <f t="shared" ca="1" si="164"/>
        <v>0</v>
      </c>
      <c r="BY290" s="180" t="str">
        <f t="shared" si="165"/>
        <v/>
      </c>
      <c r="BZ290" s="180" t="str">
        <f t="shared" si="166"/>
        <v/>
      </c>
      <c r="CA290" s="81" t="str">
        <f>IF(scriv!E252&lt;&gt;"",scriv!E252,"")</f>
        <v/>
      </c>
      <c r="CB290" s="82">
        <f t="shared" si="135"/>
        <v>0</v>
      </c>
      <c r="CC290" s="82">
        <f t="shared" si="167"/>
        <v>0</v>
      </c>
      <c r="CD290" s="82" t="str">
        <f t="shared" si="168"/>
        <v>-</v>
      </c>
      <c r="CE290" s="82" t="str">
        <f t="shared" si="169"/>
        <v>-</v>
      </c>
      <c r="CF290" s="82" t="str">
        <f t="shared" si="170"/>
        <v>-</v>
      </c>
      <c r="CG290" s="82" t="str">
        <f t="shared" si="171"/>
        <v>-</v>
      </c>
      <c r="CH290" s="82" t="str">
        <f t="shared" si="172"/>
        <v>-</v>
      </c>
      <c r="CI290" s="82" t="str">
        <f t="shared" si="173"/>
        <v>-</v>
      </c>
      <c r="CJ290" s="82" t="str">
        <f t="shared" si="174"/>
        <v>-</v>
      </c>
      <c r="CK290" s="82" t="str">
        <f t="shared" si="175"/>
        <v>-</v>
      </c>
    </row>
    <row r="291" spans="1:89" s="82" customFormat="1" ht="18" customHeight="1">
      <c r="A291" s="81" t="str">
        <f>scriv!AL253</f>
        <v/>
      </c>
      <c r="B291" s="81" t="str">
        <f>IF(scriv!D253&lt;&gt;"",scriv!D253,"")</f>
        <v/>
      </c>
      <c r="C291" s="81" t="str">
        <f>IF( scriv!AP253&lt;&gt;"", IF(D291&lt;&gt;"","connection ","")&amp;scriv!AP253,IF(D291&lt;&gt;"","connection",""))</f>
        <v/>
      </c>
      <c r="D291" s="82" t="str">
        <f>scriv!AN253</f>
        <v/>
      </c>
      <c r="E291" s="82" t="str">
        <f>scriv!AO253</f>
        <v/>
      </c>
      <c r="F291" s="156">
        <f>ROW()</f>
        <v>291</v>
      </c>
      <c r="G291" s="288">
        <f>scriv!AC253</f>
        <v>0</v>
      </c>
      <c r="H291" s="288">
        <f>scriv!AD253</f>
        <v>0</v>
      </c>
      <c r="I291" s="81" t="str">
        <f>IF(scriv!AE253&lt;&gt;"",scriv!AE253,J291)</f>
        <v/>
      </c>
      <c r="J291" s="81" t="str">
        <f>IF(scriv!AF253&lt;&gt;"",scriv!AF253,"")</f>
        <v/>
      </c>
      <c r="K291" s="82" t="str">
        <f>IF(scriv!Y253&lt;&gt;"",scriv!Y253,$K$36)</f>
        <v>none</v>
      </c>
      <c r="L291" s="82">
        <f>IF(scriv!Z253&lt;&gt;"",scriv!Z253,$L$36)</f>
        <v>0</v>
      </c>
      <c r="M291" s="82" t="str">
        <f>IF(scriv!AA253&lt;&gt;"",scriv!AA253,$M$36)</f>
        <v>OpenClose</v>
      </c>
      <c r="N291" s="82">
        <f>IF(scriv!AB253&lt;&gt;"",scriv!AB253,$N$36)</f>
        <v>0</v>
      </c>
      <c r="O291" s="119" t="str">
        <f t="shared" si="134"/>
        <v/>
      </c>
      <c r="P291" s="81" t="str">
        <f>IF(scriv!I253&lt;&gt;"",scriv!I253,"")</f>
        <v/>
      </c>
      <c r="Q291" s="81" t="str">
        <f>IF(scriv!J253&lt;&gt;"",scriv!J253,"")</f>
        <v/>
      </c>
      <c r="R291" s="81">
        <f>IF(scriv!K253&lt;&gt;"",scriv!K253,
IF(I291&lt;&gt;"",1,$R$36))</f>
        <v>1</v>
      </c>
      <c r="S291" s="81" t="str">
        <f>IF(scriv!L253&lt;&gt;"",scriv!L253,
IF(scriv!AF253&lt;&gt;"",$S$36,"none"))</f>
        <v>none</v>
      </c>
      <c r="T291" s="81" t="str">
        <f>IF(scriv!Q253&lt;&gt;"",scriv!Q253,"")</f>
        <v/>
      </c>
      <c r="U291" s="81" t="str">
        <f>IF(scriv!R253&lt;&gt;"",scriv!R253,"")</f>
        <v/>
      </c>
      <c r="V291" s="81" t="str">
        <f>IF(scriv!S253&lt;&gt;"",scriv!S253,"")</f>
        <v/>
      </c>
      <c r="W291" s="81" t="str">
        <f>IF(scriv!T253&lt;&gt;"",scriv!T253,"")</f>
        <v/>
      </c>
      <c r="X291" s="81" t="str">
        <f>IF($E291="",
( IF(scriv!AH253&lt;&gt;"", LEFT( scriv!AH253, FIND(",",scriv!AH253)-1) &amp; "=" &amp; $AH291 &amp; RIGHT( scriv!AH253, LEN(scriv!AH253) + 1 - FIND(",",scriv!AH253)),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IF(scriv!AI253&lt;&gt;"", LEFT( scriv!AI253, FIND(",",scriv!AI253)-1) &amp; "=" &amp; $AH291 &amp; RIGHT( scriv!AI253, LEN(scriv!AI253) + 1 - FIND(",",scriv!AI253)),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IF(scriv!AJ253&lt;&gt;"", LEFT( scriv!AJ253, FIND(",",scriv!AJ253)-1) &amp; "=" &amp; $AH291 &amp; RIGHT( scriv!AJ253, LEN(scriv!AJ253) + 1 - FIND(",",scriv!AJ253)),
  IF($Z$36&lt;&gt;"",LEFT( Z$36, FIND(",",Z$36)-1) &amp; "=" &amp; $AH291 &amp; RIGHT( Z$36, LEN(Z$36) + 1 - FIND(",",Z$36)),""))),
IF(scriv!O253&lt;&gt;"", LEFT( scriv!O253, FIND(",",scriv!O253)-1) &amp; "=" &amp; $AH291 &amp; RIGHT( scriv!O253, LEN(scriv!O253) + 1 - FIND(",",scriv!O253)),
LEFT( Z$37, FIND(",",Z$37)-1) &amp; "=" &amp; $AH291 &amp; RIGHT( Z$37, LEN(Z$37) + 1 - FIND(",",Z$37))))</f>
        <v>drawOpen=,1.2</v>
      </c>
      <c r="AA291" s="81" t="str">
        <f>IF($E291="",
( IF(scriv!AK253&lt;&gt;"", LEFT( scriv!AK253, FIND(",",scriv!AK253)-1) &amp; "=" &amp; $AH291 &amp; RIGHT( scriv!AK253, LEN(scriv!AK253) + 1 - FIND(",",scriv!AK253)),
  IF($AA$36&lt;&gt;"",LEFT( AA$36, FIND(",",AA$36)-1) &amp; "=" &amp; $AH291 &amp; RIGHT( AA$36, LEN(AA$36) + 1 - FIND(",",AA$36)),""))),
IF(scriv!P253&lt;&gt;"", LEFT( scriv!P253, FIND(",",scriv!P253)-1) &amp; "=" &amp; $AH291 &amp; RIGHT( scriv!P253, LEN(scriv!P253) + 1 - FIND(",",scriv!P253)),
LEFT( AA$37, FIND(",",AA$37)-1) &amp; "=" &amp; $AH291 &amp; RIGHT( AA$37, LEN(AA$37) + 1 - FIND(",",AA$37))))</f>
        <v>drawClose=,1.2</v>
      </c>
      <c r="AB291" s="167" t="str">
        <f t="shared" si="133"/>
        <v>noTitle</v>
      </c>
      <c r="AC291" s="167"/>
      <c r="AD291" s="45"/>
      <c r="AE291" s="168"/>
      <c r="AF291" s="169">
        <f>IF(D291="",scriv!B253,"")</f>
        <v>0</v>
      </c>
      <c r="AG291" s="170" t="str">
        <f t="shared" si="136"/>
        <v/>
      </c>
      <c r="AH291" s="169" t="str">
        <f t="shared" si="137"/>
        <v/>
      </c>
      <c r="AI291" s="169" t="str">
        <f t="shared" si="138"/>
        <v/>
      </c>
      <c r="AJ291" s="86">
        <f>ROUNDDOWN( (LEN(scriv!B253)+1) / 2, 0 )</f>
        <v>0</v>
      </c>
      <c r="AK291" s="82">
        <f t="shared" si="139"/>
        <v>0</v>
      </c>
      <c r="AL291" s="82" t="str">
        <f t="shared" si="140"/>
        <v>-</v>
      </c>
      <c r="AM291" s="82" t="str">
        <f t="shared" si="141"/>
        <v>-</v>
      </c>
      <c r="AN291" s="82" t="str">
        <f t="shared" si="142"/>
        <v>-</v>
      </c>
      <c r="AO291" s="82" t="str">
        <f t="shared" si="143"/>
        <v>-</v>
      </c>
      <c r="AP291" s="82" t="str">
        <f t="shared" si="144"/>
        <v>-</v>
      </c>
      <c r="AQ291" s="82" t="str">
        <f t="shared" si="145"/>
        <v>-</v>
      </c>
      <c r="AR291" s="82" t="str">
        <f t="shared" si="146"/>
        <v>-</v>
      </c>
      <c r="AT291" s="82">
        <f t="shared" si="147"/>
        <v>2</v>
      </c>
      <c r="AU291" s="82" t="str">
        <f ca="1">IF(    MAX(OFFSET(AL291,0,0,MATCH("-",AL291:AL$638,0))) = 0,"",
IFERROR(MAX(OFFSET(AL291,0,0,MATCH("-",AL291:AL$638,0))),""))</f>
        <v/>
      </c>
      <c r="AV291" s="82" t="str">
        <f ca="1">IF(    MAX(OFFSET(AM291,0,0,MATCH("-",AM291:AM$638,0))) = 0,"",
IFERROR(MAX(OFFSET(AM291,0,0,MATCH("-",AM291:AM$638,0))),""))</f>
        <v/>
      </c>
      <c r="AW291" s="82" t="str">
        <f ca="1">IF(    MAX(OFFSET(AN291,0,0,MATCH("-",AN291:AN$638,0))) = 0,"",
IFERROR(MAX(OFFSET(AN291,0,0,MATCH("-",AN291:AN$638,0))),""))</f>
        <v/>
      </c>
      <c r="AX291" s="82" t="str">
        <f ca="1">IF(    MAX(OFFSET(AO291,0,0,MATCH("-",AO291:AO$638,0))) = 0,"",
IFERROR(MAX(OFFSET(AO291,0,0,MATCH("-",AO291:AO$638,0))),""))</f>
        <v/>
      </c>
      <c r="AY291" s="82" t="str">
        <f ca="1">IF(    MAX(OFFSET(AP291,0,0,MATCH("-",AP291:AP$638,0))) = 0,"",
IFERROR(MAX(OFFSET(AP291,0,0,MATCH("-",AP291:AP$638,0))),""))</f>
        <v/>
      </c>
      <c r="AZ291" s="82" t="str">
        <f ca="1">IF(    MAX(OFFSET(AQ291,0,0,MATCH("-",AQ291:AQ$638,0))) = 0,"",
IFERROR(MAX(OFFSET(AQ291,0,0,MATCH("-",AQ291:AQ$638,0))),""))</f>
        <v/>
      </c>
      <c r="BA291" s="82" t="str">
        <f ca="1">IF(    MAX(OFFSET(AR291,0,0,MATCH("-",AR291:AR$638,0))) = 0,"",
IFERROR(MAX(OFFSET(AR291,0,0,MATCH("-",AR291:AR$638,0))),""))</f>
        <v/>
      </c>
      <c r="BB291" s="112">
        <f t="shared" ca="1" si="148"/>
        <v>-270</v>
      </c>
      <c r="BC291" s="111" t="str">
        <f t="shared" ca="1" si="149"/>
        <v>Radius</v>
      </c>
      <c r="BD291" s="112">
        <f t="shared" ca="1" si="150"/>
        <v>0</v>
      </c>
      <c r="BE291" s="111">
        <f t="shared" ca="1" si="151"/>
        <v>-150</v>
      </c>
      <c r="BF291" s="113" t="e">
        <f t="shared" ca="1" si="152"/>
        <v>#VALUE!</v>
      </c>
      <c r="BG291" s="113" t="e">
        <f t="shared" ca="1" si="153"/>
        <v>#VALUE!</v>
      </c>
      <c r="BH291" s="112">
        <f t="shared" ca="1" si="154"/>
        <v>2000</v>
      </c>
      <c r="BI291" s="112">
        <f t="shared" ca="1" si="155"/>
        <v>-150</v>
      </c>
      <c r="BJ291" s="157"/>
      <c r="BK291" s="157"/>
      <c r="BL291" s="158" t="str">
        <f>scriv!AM253</f>
        <v/>
      </c>
      <c r="BM291" s="157"/>
      <c r="BN291" s="157" t="str">
        <f t="shared" si="156"/>
        <v>node</v>
      </c>
      <c r="BO291" s="157"/>
      <c r="BP291" s="159">
        <f t="shared" ca="1" si="157"/>
        <v>0</v>
      </c>
      <c r="BQ291" s="159">
        <f t="shared" ca="1" si="158"/>
        <v>0</v>
      </c>
      <c r="BR291" s="159">
        <f t="shared" si="159"/>
        <v>1</v>
      </c>
      <c r="BS291" s="159" t="str">
        <f t="shared" si="160"/>
        <v>symbol</v>
      </c>
      <c r="BT291" s="157" t="str">
        <f ca="1">IF(scriv!V253&lt;&gt;"",scriv!V253,
IF(E291="",IFERROR(VLOOKUP(BL291,$AH$40:$BT$638,39,FALSE),$BT$36),
$BT$37))</f>
        <v>NodeSquare</v>
      </c>
      <c r="BU291" s="166">
        <f t="shared" ca="1" si="161"/>
        <v>2000</v>
      </c>
      <c r="BV291" s="166">
        <f t="shared" ca="1" si="162"/>
        <v>-150</v>
      </c>
      <c r="BW291" s="166">
        <f t="shared" ca="1" si="163"/>
        <v>0</v>
      </c>
      <c r="BX291" s="166">
        <f t="shared" ca="1" si="164"/>
        <v>0</v>
      </c>
      <c r="BY291" s="180" t="str">
        <f t="shared" si="165"/>
        <v/>
      </c>
      <c r="BZ291" s="180" t="str">
        <f t="shared" si="166"/>
        <v/>
      </c>
      <c r="CA291" s="81" t="str">
        <f>IF(scriv!E253&lt;&gt;"",scriv!E253,"")</f>
        <v/>
      </c>
      <c r="CB291" s="82">
        <f t="shared" si="135"/>
        <v>0</v>
      </c>
      <c r="CC291" s="82">
        <f t="shared" si="167"/>
        <v>0</v>
      </c>
      <c r="CD291" s="82" t="str">
        <f t="shared" si="168"/>
        <v>-</v>
      </c>
      <c r="CE291" s="82" t="str">
        <f t="shared" si="169"/>
        <v>-</v>
      </c>
      <c r="CF291" s="82" t="str">
        <f t="shared" si="170"/>
        <v>-</v>
      </c>
      <c r="CG291" s="82" t="str">
        <f t="shared" si="171"/>
        <v>-</v>
      </c>
      <c r="CH291" s="82" t="str">
        <f t="shared" si="172"/>
        <v>-</v>
      </c>
      <c r="CI291" s="82" t="str">
        <f t="shared" si="173"/>
        <v>-</v>
      </c>
      <c r="CJ291" s="82" t="str">
        <f t="shared" si="174"/>
        <v>-</v>
      </c>
      <c r="CK291" s="82" t="str">
        <f t="shared" si="175"/>
        <v>-</v>
      </c>
    </row>
    <row r="292" spans="1:89" s="82" customFormat="1" ht="18" customHeight="1">
      <c r="A292" s="81" t="str">
        <f>scriv!AL254</f>
        <v/>
      </c>
      <c r="B292" s="81" t="str">
        <f>IF(scriv!D254&lt;&gt;"",scriv!D254,"")</f>
        <v/>
      </c>
      <c r="C292" s="81" t="str">
        <f>IF( scriv!AP254&lt;&gt;"", IF(D292&lt;&gt;"","connection ","")&amp;scriv!AP254,IF(D292&lt;&gt;"","connection",""))</f>
        <v/>
      </c>
      <c r="D292" s="82" t="str">
        <f>scriv!AN254</f>
        <v/>
      </c>
      <c r="E292" s="82" t="str">
        <f>scriv!AO254</f>
        <v/>
      </c>
      <c r="F292" s="156">
        <f>ROW()</f>
        <v>292</v>
      </c>
      <c r="G292" s="288">
        <f>scriv!AC254</f>
        <v>0</v>
      </c>
      <c r="H292" s="288">
        <f>scriv!AD254</f>
        <v>0</v>
      </c>
      <c r="I292" s="81" t="str">
        <f>IF(scriv!AE254&lt;&gt;"",scriv!AE254,J292)</f>
        <v/>
      </c>
      <c r="J292" s="81" t="str">
        <f>IF(scriv!AF254&lt;&gt;"",scriv!AF254,"")</f>
        <v/>
      </c>
      <c r="K292" s="82" t="str">
        <f>IF(scriv!Y254&lt;&gt;"",scriv!Y254,$K$36)</f>
        <v>none</v>
      </c>
      <c r="L292" s="82">
        <f>IF(scriv!Z254&lt;&gt;"",scriv!Z254,$L$36)</f>
        <v>0</v>
      </c>
      <c r="M292" s="82" t="str">
        <f>IF(scriv!AA254&lt;&gt;"",scriv!AA254,$M$36)</f>
        <v>OpenClose</v>
      </c>
      <c r="N292" s="82">
        <f>IF(scriv!AB254&lt;&gt;"",scriv!AB254,$N$36)</f>
        <v>0</v>
      </c>
      <c r="O292" s="119" t="str">
        <f t="shared" si="134"/>
        <v/>
      </c>
      <c r="P292" s="81" t="str">
        <f>IF(scriv!I254&lt;&gt;"",scriv!I254,"")</f>
        <v/>
      </c>
      <c r="Q292" s="81" t="str">
        <f>IF(scriv!J254&lt;&gt;"",scriv!J254,"")</f>
        <v/>
      </c>
      <c r="R292" s="81">
        <f>IF(scriv!K254&lt;&gt;"",scriv!K254,
IF(I292&lt;&gt;"",1,$R$36))</f>
        <v>1</v>
      </c>
      <c r="S292" s="81" t="str">
        <f>IF(scriv!L254&lt;&gt;"",scriv!L254,
IF(scriv!AF254&lt;&gt;"",$S$36,"none"))</f>
        <v>none</v>
      </c>
      <c r="T292" s="81" t="str">
        <f>IF(scriv!Q254&lt;&gt;"",scriv!Q254,"")</f>
        <v/>
      </c>
      <c r="U292" s="81" t="str">
        <f>IF(scriv!R254&lt;&gt;"",scriv!R254,"")</f>
        <v/>
      </c>
      <c r="V292" s="81" t="str">
        <f>IF(scriv!S254&lt;&gt;"",scriv!S254,"")</f>
        <v/>
      </c>
      <c r="W292" s="81" t="str">
        <f>IF(scriv!T254&lt;&gt;"",scriv!T254,"")</f>
        <v/>
      </c>
      <c r="X292" s="81" t="str">
        <f>IF($E292="",
( IF(scriv!AH254&lt;&gt;"", LEFT( scriv!AH254, FIND(",",scriv!AH254)-1) &amp; "=" &amp; $AH292 &amp; RIGHT( scriv!AH254, LEN(scriv!AH254) + 1 - FIND(",",scriv!AH254)),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IF(scriv!AI254&lt;&gt;"", LEFT( scriv!AI254, FIND(",",scriv!AI254)-1) &amp; "=" &amp; $AH292 &amp; RIGHT( scriv!AI254, LEN(scriv!AI254) + 1 - FIND(",",scriv!AI254)),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IF(scriv!AJ254&lt;&gt;"", LEFT( scriv!AJ254, FIND(",",scriv!AJ254)-1) &amp; "=" &amp; $AH292 &amp; RIGHT( scriv!AJ254, LEN(scriv!AJ254) + 1 - FIND(",",scriv!AJ254)),
  IF($Z$36&lt;&gt;"",LEFT( Z$36, FIND(",",Z$36)-1) &amp; "=" &amp; $AH292 &amp; RIGHT( Z$36, LEN(Z$36) + 1 - FIND(",",Z$36)),""))),
IF(scriv!O254&lt;&gt;"", LEFT( scriv!O254, FIND(",",scriv!O254)-1) &amp; "=" &amp; $AH292 &amp; RIGHT( scriv!O254, LEN(scriv!O254) + 1 - FIND(",",scriv!O254)),
LEFT( Z$37, FIND(",",Z$37)-1) &amp; "=" &amp; $AH292 &amp; RIGHT( Z$37, LEN(Z$37) + 1 - FIND(",",Z$37))))</f>
        <v>drawOpen=,1.2</v>
      </c>
      <c r="AA292" s="81" t="str">
        <f>IF($E292="",
( IF(scriv!AK254&lt;&gt;"", LEFT( scriv!AK254, FIND(",",scriv!AK254)-1) &amp; "=" &amp; $AH292 &amp; RIGHT( scriv!AK254, LEN(scriv!AK254) + 1 - FIND(",",scriv!AK254)),
  IF($AA$36&lt;&gt;"",LEFT( AA$36, FIND(",",AA$36)-1) &amp; "=" &amp; $AH292 &amp; RIGHT( AA$36, LEN(AA$36) + 1 - FIND(",",AA$36)),""))),
IF(scriv!P254&lt;&gt;"", LEFT( scriv!P254, FIND(",",scriv!P254)-1) &amp; "=" &amp; $AH292 &amp; RIGHT( scriv!P254, LEN(scriv!P254) + 1 - FIND(",",scriv!P254)),
LEFT( AA$37, FIND(",",AA$37)-1) &amp; "=" &amp; $AH292 &amp; RIGHT( AA$37, LEN(AA$37) + 1 - FIND(",",AA$37))))</f>
        <v>drawClose=,1.2</v>
      </c>
      <c r="AB292" s="167" t="str">
        <f t="shared" si="133"/>
        <v>noTitle</v>
      </c>
      <c r="AC292" s="167"/>
      <c r="AD292" s="45"/>
      <c r="AE292" s="168"/>
      <c r="AF292" s="169">
        <f>IF(D292="",scriv!B254,"")</f>
        <v>0</v>
      </c>
      <c r="AG292" s="170" t="str">
        <f t="shared" si="136"/>
        <v/>
      </c>
      <c r="AH292" s="169" t="str">
        <f t="shared" si="137"/>
        <v/>
      </c>
      <c r="AI292" s="169" t="str">
        <f t="shared" si="138"/>
        <v/>
      </c>
      <c r="AJ292" s="86">
        <f>ROUNDDOWN( (LEN(scriv!B254)+1) / 2, 0 )</f>
        <v>0</v>
      </c>
      <c r="AK292" s="82">
        <f t="shared" si="139"/>
        <v>0</v>
      </c>
      <c r="AL292" s="82" t="str">
        <f t="shared" si="140"/>
        <v>-</v>
      </c>
      <c r="AM292" s="82" t="str">
        <f t="shared" si="141"/>
        <v>-</v>
      </c>
      <c r="AN292" s="82" t="str">
        <f t="shared" si="142"/>
        <v>-</v>
      </c>
      <c r="AO292" s="82" t="str">
        <f t="shared" si="143"/>
        <v>-</v>
      </c>
      <c r="AP292" s="82" t="str">
        <f t="shared" si="144"/>
        <v>-</v>
      </c>
      <c r="AQ292" s="82" t="str">
        <f t="shared" si="145"/>
        <v>-</v>
      </c>
      <c r="AR292" s="82" t="str">
        <f t="shared" si="146"/>
        <v>-</v>
      </c>
      <c r="AT292" s="82">
        <f t="shared" si="147"/>
        <v>2</v>
      </c>
      <c r="AU292" s="82" t="str">
        <f ca="1">IF(    MAX(OFFSET(AL292,0,0,MATCH("-",AL292:AL$638,0))) = 0,"",
IFERROR(MAX(OFFSET(AL292,0,0,MATCH("-",AL292:AL$638,0))),""))</f>
        <v/>
      </c>
      <c r="AV292" s="82" t="str">
        <f ca="1">IF(    MAX(OFFSET(AM292,0,0,MATCH("-",AM292:AM$638,0))) = 0,"",
IFERROR(MAX(OFFSET(AM292,0,0,MATCH("-",AM292:AM$638,0))),""))</f>
        <v/>
      </c>
      <c r="AW292" s="82" t="str">
        <f ca="1">IF(    MAX(OFFSET(AN292,0,0,MATCH("-",AN292:AN$638,0))) = 0,"",
IFERROR(MAX(OFFSET(AN292,0,0,MATCH("-",AN292:AN$638,0))),""))</f>
        <v/>
      </c>
      <c r="AX292" s="82" t="str">
        <f ca="1">IF(    MAX(OFFSET(AO292,0,0,MATCH("-",AO292:AO$638,0))) = 0,"",
IFERROR(MAX(OFFSET(AO292,0,0,MATCH("-",AO292:AO$638,0))),""))</f>
        <v/>
      </c>
      <c r="AY292" s="82" t="str">
        <f ca="1">IF(    MAX(OFFSET(AP292,0,0,MATCH("-",AP292:AP$638,0))) = 0,"",
IFERROR(MAX(OFFSET(AP292,0,0,MATCH("-",AP292:AP$638,0))),""))</f>
        <v/>
      </c>
      <c r="AZ292" s="82" t="str">
        <f ca="1">IF(    MAX(OFFSET(AQ292,0,0,MATCH("-",AQ292:AQ$638,0))) = 0,"",
IFERROR(MAX(OFFSET(AQ292,0,0,MATCH("-",AQ292:AQ$638,0))),""))</f>
        <v/>
      </c>
      <c r="BA292" s="82" t="str">
        <f ca="1">IF(    MAX(OFFSET(AR292,0,0,MATCH("-",AR292:AR$638,0))) = 0,"",
IFERROR(MAX(OFFSET(AR292,0,0,MATCH("-",AR292:AR$638,0))),""))</f>
        <v/>
      </c>
      <c r="BB292" s="112">
        <f t="shared" ca="1" si="148"/>
        <v>-270</v>
      </c>
      <c r="BC292" s="111" t="str">
        <f t="shared" ca="1" si="149"/>
        <v>Radius</v>
      </c>
      <c r="BD292" s="112">
        <f t="shared" ca="1" si="150"/>
        <v>0</v>
      </c>
      <c r="BE292" s="111">
        <f t="shared" ca="1" si="151"/>
        <v>-150</v>
      </c>
      <c r="BF292" s="113" t="e">
        <f t="shared" ca="1" si="152"/>
        <v>#VALUE!</v>
      </c>
      <c r="BG292" s="113" t="e">
        <f t="shared" ca="1" si="153"/>
        <v>#VALUE!</v>
      </c>
      <c r="BH292" s="112">
        <f t="shared" ca="1" si="154"/>
        <v>2000</v>
      </c>
      <c r="BI292" s="112">
        <f t="shared" ca="1" si="155"/>
        <v>-150</v>
      </c>
      <c r="BJ292" s="157"/>
      <c r="BK292" s="157"/>
      <c r="BL292" s="158" t="str">
        <f>scriv!AM254</f>
        <v/>
      </c>
      <c r="BM292" s="157"/>
      <c r="BN292" s="157" t="str">
        <f t="shared" si="156"/>
        <v>node</v>
      </c>
      <c r="BO292" s="157"/>
      <c r="BP292" s="159">
        <f t="shared" ca="1" si="157"/>
        <v>0</v>
      </c>
      <c r="BQ292" s="159">
        <f t="shared" ca="1" si="158"/>
        <v>0</v>
      </c>
      <c r="BR292" s="159">
        <f t="shared" si="159"/>
        <v>1</v>
      </c>
      <c r="BS292" s="159" t="str">
        <f t="shared" si="160"/>
        <v>symbol</v>
      </c>
      <c r="BT292" s="157" t="str">
        <f ca="1">IF(scriv!V254&lt;&gt;"",scriv!V254,
IF(E292="",IFERROR(VLOOKUP(BL292,$AH$40:$BT$638,39,FALSE),$BT$36),
$BT$37))</f>
        <v>NodeSquare</v>
      </c>
      <c r="BU292" s="166">
        <f t="shared" ca="1" si="161"/>
        <v>2000</v>
      </c>
      <c r="BV292" s="166">
        <f t="shared" ca="1" si="162"/>
        <v>-150</v>
      </c>
      <c r="BW292" s="166">
        <f t="shared" ca="1" si="163"/>
        <v>0</v>
      </c>
      <c r="BX292" s="166">
        <f t="shared" ca="1" si="164"/>
        <v>0</v>
      </c>
      <c r="BY292" s="180" t="str">
        <f t="shared" si="165"/>
        <v/>
      </c>
      <c r="BZ292" s="180" t="str">
        <f t="shared" si="166"/>
        <v/>
      </c>
      <c r="CA292" s="81" t="str">
        <f>IF(scriv!E254&lt;&gt;"",scriv!E254,"")</f>
        <v/>
      </c>
      <c r="CB292" s="82">
        <f t="shared" si="135"/>
        <v>0</v>
      </c>
      <c r="CC292" s="82">
        <f t="shared" si="167"/>
        <v>0</v>
      </c>
      <c r="CD292" s="82" t="str">
        <f t="shared" si="168"/>
        <v>-</v>
      </c>
      <c r="CE292" s="82" t="str">
        <f t="shared" si="169"/>
        <v>-</v>
      </c>
      <c r="CF292" s="82" t="str">
        <f t="shared" si="170"/>
        <v>-</v>
      </c>
      <c r="CG292" s="82" t="str">
        <f t="shared" si="171"/>
        <v>-</v>
      </c>
      <c r="CH292" s="82" t="str">
        <f t="shared" si="172"/>
        <v>-</v>
      </c>
      <c r="CI292" s="82" t="str">
        <f t="shared" si="173"/>
        <v>-</v>
      </c>
      <c r="CJ292" s="82" t="str">
        <f t="shared" si="174"/>
        <v>-</v>
      </c>
      <c r="CK292" s="82" t="str">
        <f t="shared" si="175"/>
        <v>-</v>
      </c>
    </row>
    <row r="293" spans="1:89" s="82" customFormat="1" ht="18" customHeight="1">
      <c r="A293" s="81" t="str">
        <f>scriv!AL255</f>
        <v/>
      </c>
      <c r="B293" s="81" t="str">
        <f>IF(scriv!D255&lt;&gt;"",scriv!D255,"")</f>
        <v/>
      </c>
      <c r="C293" s="81" t="str">
        <f>IF( scriv!AP255&lt;&gt;"", IF(D293&lt;&gt;"","connection ","")&amp;scriv!AP255,IF(D293&lt;&gt;"","connection",""))</f>
        <v/>
      </c>
      <c r="D293" s="82" t="str">
        <f>scriv!AN255</f>
        <v/>
      </c>
      <c r="E293" s="82" t="str">
        <f>scriv!AO255</f>
        <v/>
      </c>
      <c r="F293" s="156">
        <f>ROW()</f>
        <v>293</v>
      </c>
      <c r="G293" s="288">
        <f>scriv!AC255</f>
        <v>0</v>
      </c>
      <c r="H293" s="288">
        <f>scriv!AD255</f>
        <v>0</v>
      </c>
      <c r="I293" s="81" t="str">
        <f>IF(scriv!AE255&lt;&gt;"",scriv!AE255,J293)</f>
        <v/>
      </c>
      <c r="J293" s="81" t="str">
        <f>IF(scriv!AF255&lt;&gt;"",scriv!AF255,"")</f>
        <v/>
      </c>
      <c r="K293" s="82" t="str">
        <f>IF(scriv!Y255&lt;&gt;"",scriv!Y255,$K$36)</f>
        <v>none</v>
      </c>
      <c r="L293" s="82">
        <f>IF(scriv!Z255&lt;&gt;"",scriv!Z255,$L$36)</f>
        <v>0</v>
      </c>
      <c r="M293" s="82" t="str">
        <f>IF(scriv!AA255&lt;&gt;"",scriv!AA255,$M$36)</f>
        <v>OpenClose</v>
      </c>
      <c r="N293" s="82">
        <f>IF(scriv!AB255&lt;&gt;"",scriv!AB255,$N$36)</f>
        <v>0</v>
      </c>
      <c r="O293" s="119" t="str">
        <f t="shared" si="134"/>
        <v/>
      </c>
      <c r="P293" s="81" t="str">
        <f>IF(scriv!I255&lt;&gt;"",scriv!I255,"")</f>
        <v/>
      </c>
      <c r="Q293" s="81" t="str">
        <f>IF(scriv!J255&lt;&gt;"",scriv!J255,"")</f>
        <v/>
      </c>
      <c r="R293" s="81">
        <f>IF(scriv!K255&lt;&gt;"",scriv!K255,
IF(I293&lt;&gt;"",1,$R$36))</f>
        <v>1</v>
      </c>
      <c r="S293" s="81" t="str">
        <f>IF(scriv!L255&lt;&gt;"",scriv!L255,
IF(scriv!AF255&lt;&gt;"",$S$36,"none"))</f>
        <v>none</v>
      </c>
      <c r="T293" s="81" t="str">
        <f>IF(scriv!Q255&lt;&gt;"",scriv!Q255,"")</f>
        <v/>
      </c>
      <c r="U293" s="81" t="str">
        <f>IF(scriv!R255&lt;&gt;"",scriv!R255,"")</f>
        <v/>
      </c>
      <c r="V293" s="81" t="str">
        <f>IF(scriv!S255&lt;&gt;"",scriv!S255,"")</f>
        <v/>
      </c>
      <c r="W293" s="81" t="str">
        <f>IF(scriv!T255&lt;&gt;"",scriv!T255,"")</f>
        <v/>
      </c>
      <c r="X293" s="81" t="str">
        <f>IF($E293="",
( IF(scriv!AH255&lt;&gt;"", LEFT( scriv!AH255, FIND(",",scriv!AH255)-1) &amp; "=" &amp; $AH293 &amp; RIGHT( scriv!AH255, LEN(scriv!AH255) + 1 - FIND(",",scriv!AH255)),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IF(scriv!AI255&lt;&gt;"", LEFT( scriv!AI255, FIND(",",scriv!AI255)-1) &amp; "=" &amp; $AH293 &amp; RIGHT( scriv!AI255, LEN(scriv!AI255) + 1 - FIND(",",scriv!AI255)),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IF(scriv!AJ255&lt;&gt;"", LEFT( scriv!AJ255, FIND(",",scriv!AJ255)-1) &amp; "=" &amp; $AH293 &amp; RIGHT( scriv!AJ255, LEN(scriv!AJ255) + 1 - FIND(",",scriv!AJ255)),
  IF($Z$36&lt;&gt;"",LEFT( Z$36, FIND(",",Z$36)-1) &amp; "=" &amp; $AH293 &amp; RIGHT( Z$36, LEN(Z$36) + 1 - FIND(",",Z$36)),""))),
IF(scriv!O255&lt;&gt;"", LEFT( scriv!O255, FIND(",",scriv!O255)-1) &amp; "=" &amp; $AH293 &amp; RIGHT( scriv!O255, LEN(scriv!O255) + 1 - FIND(",",scriv!O255)),
LEFT( Z$37, FIND(",",Z$37)-1) &amp; "=" &amp; $AH293 &amp; RIGHT( Z$37, LEN(Z$37) + 1 - FIND(",",Z$37))))</f>
        <v>drawOpen=,1.2</v>
      </c>
      <c r="AA293" s="81" t="str">
        <f>IF($E293="",
( IF(scriv!AK255&lt;&gt;"", LEFT( scriv!AK255, FIND(",",scriv!AK255)-1) &amp; "=" &amp; $AH293 &amp; RIGHT( scriv!AK255, LEN(scriv!AK255) + 1 - FIND(",",scriv!AK255)),
  IF($AA$36&lt;&gt;"",LEFT( AA$36, FIND(",",AA$36)-1) &amp; "=" &amp; $AH293 &amp; RIGHT( AA$36, LEN(AA$36) + 1 - FIND(",",AA$36)),""))),
IF(scriv!P255&lt;&gt;"", LEFT( scriv!P255, FIND(",",scriv!P255)-1) &amp; "=" &amp; $AH293 &amp; RIGHT( scriv!P255, LEN(scriv!P255) + 1 - FIND(",",scriv!P255)),
LEFT( AA$37, FIND(",",AA$37)-1) &amp; "=" &amp; $AH293 &amp; RIGHT( AA$37, LEN(AA$37) + 1 - FIND(",",AA$37))))</f>
        <v>drawClose=,1.2</v>
      </c>
      <c r="AB293" s="167" t="str">
        <f t="shared" si="133"/>
        <v>noTitle</v>
      </c>
      <c r="AC293" s="167"/>
      <c r="AD293" s="45"/>
      <c r="AE293" s="168"/>
      <c r="AF293" s="169">
        <f>IF(D293="",scriv!B255,"")</f>
        <v>0</v>
      </c>
      <c r="AG293" s="170" t="str">
        <f t="shared" si="136"/>
        <v/>
      </c>
      <c r="AH293" s="169" t="str">
        <f t="shared" si="137"/>
        <v/>
      </c>
      <c r="AI293" s="169" t="str">
        <f t="shared" si="138"/>
        <v/>
      </c>
      <c r="AJ293" s="86">
        <f>ROUNDDOWN( (LEN(scriv!B255)+1) / 2, 0 )</f>
        <v>0</v>
      </c>
      <c r="AK293" s="82">
        <f t="shared" si="139"/>
        <v>0</v>
      </c>
      <c r="AL293" s="82" t="str">
        <f t="shared" si="140"/>
        <v>-</v>
      </c>
      <c r="AM293" s="82" t="str">
        <f t="shared" si="141"/>
        <v>-</v>
      </c>
      <c r="AN293" s="82" t="str">
        <f t="shared" si="142"/>
        <v>-</v>
      </c>
      <c r="AO293" s="82" t="str">
        <f t="shared" si="143"/>
        <v>-</v>
      </c>
      <c r="AP293" s="82" t="str">
        <f t="shared" si="144"/>
        <v>-</v>
      </c>
      <c r="AQ293" s="82" t="str">
        <f t="shared" si="145"/>
        <v>-</v>
      </c>
      <c r="AR293" s="82" t="str">
        <f t="shared" si="146"/>
        <v>-</v>
      </c>
      <c r="AT293" s="82">
        <f t="shared" si="147"/>
        <v>2</v>
      </c>
      <c r="AU293" s="82" t="str">
        <f ca="1">IF(    MAX(OFFSET(AL293,0,0,MATCH("-",AL293:AL$638,0))) = 0,"",
IFERROR(MAX(OFFSET(AL293,0,0,MATCH("-",AL293:AL$638,0))),""))</f>
        <v/>
      </c>
      <c r="AV293" s="82" t="str">
        <f ca="1">IF(    MAX(OFFSET(AM293,0,0,MATCH("-",AM293:AM$638,0))) = 0,"",
IFERROR(MAX(OFFSET(AM293,0,0,MATCH("-",AM293:AM$638,0))),""))</f>
        <v/>
      </c>
      <c r="AW293" s="82" t="str">
        <f ca="1">IF(    MAX(OFFSET(AN293,0,0,MATCH("-",AN293:AN$638,0))) = 0,"",
IFERROR(MAX(OFFSET(AN293,0,0,MATCH("-",AN293:AN$638,0))),""))</f>
        <v/>
      </c>
      <c r="AX293" s="82" t="str">
        <f ca="1">IF(    MAX(OFFSET(AO293,0,0,MATCH("-",AO293:AO$638,0))) = 0,"",
IFERROR(MAX(OFFSET(AO293,0,0,MATCH("-",AO293:AO$638,0))),""))</f>
        <v/>
      </c>
      <c r="AY293" s="82" t="str">
        <f ca="1">IF(    MAX(OFFSET(AP293,0,0,MATCH("-",AP293:AP$638,0))) = 0,"",
IFERROR(MAX(OFFSET(AP293,0,0,MATCH("-",AP293:AP$638,0))),""))</f>
        <v/>
      </c>
      <c r="AZ293" s="82" t="str">
        <f ca="1">IF(    MAX(OFFSET(AQ293,0,0,MATCH("-",AQ293:AQ$638,0))) = 0,"",
IFERROR(MAX(OFFSET(AQ293,0,0,MATCH("-",AQ293:AQ$638,0))),""))</f>
        <v/>
      </c>
      <c r="BA293" s="82" t="str">
        <f ca="1">IF(    MAX(OFFSET(AR293,0,0,MATCH("-",AR293:AR$638,0))) = 0,"",
IFERROR(MAX(OFFSET(AR293,0,0,MATCH("-",AR293:AR$638,0))),""))</f>
        <v/>
      </c>
      <c r="BB293" s="112">
        <f t="shared" ca="1" si="148"/>
        <v>-270</v>
      </c>
      <c r="BC293" s="111" t="str">
        <f t="shared" ca="1" si="149"/>
        <v>Radius</v>
      </c>
      <c r="BD293" s="112">
        <f t="shared" ca="1" si="150"/>
        <v>0</v>
      </c>
      <c r="BE293" s="111">
        <f t="shared" ca="1" si="151"/>
        <v>-150</v>
      </c>
      <c r="BF293" s="113" t="e">
        <f t="shared" ca="1" si="152"/>
        <v>#VALUE!</v>
      </c>
      <c r="BG293" s="113" t="e">
        <f t="shared" ca="1" si="153"/>
        <v>#VALUE!</v>
      </c>
      <c r="BH293" s="112">
        <f t="shared" ca="1" si="154"/>
        <v>2000</v>
      </c>
      <c r="BI293" s="112">
        <f t="shared" ca="1" si="155"/>
        <v>-150</v>
      </c>
      <c r="BJ293" s="157"/>
      <c r="BK293" s="157"/>
      <c r="BL293" s="158" t="str">
        <f>scriv!AM255</f>
        <v/>
      </c>
      <c r="BM293" s="157"/>
      <c r="BN293" s="157" t="str">
        <f t="shared" si="156"/>
        <v>node</v>
      </c>
      <c r="BO293" s="157"/>
      <c r="BP293" s="159">
        <f t="shared" ca="1" si="157"/>
        <v>0</v>
      </c>
      <c r="BQ293" s="159">
        <f t="shared" ca="1" si="158"/>
        <v>0</v>
      </c>
      <c r="BR293" s="159">
        <f t="shared" si="159"/>
        <v>1</v>
      </c>
      <c r="BS293" s="159" t="str">
        <f t="shared" si="160"/>
        <v>symbol</v>
      </c>
      <c r="BT293" s="157" t="str">
        <f ca="1">IF(scriv!V255&lt;&gt;"",scriv!V255,
IF(E293="",IFERROR(VLOOKUP(BL293,$AH$40:$BT$638,39,FALSE),$BT$36),
$BT$37))</f>
        <v>NodeSquare</v>
      </c>
      <c r="BU293" s="166">
        <f t="shared" ca="1" si="161"/>
        <v>2000</v>
      </c>
      <c r="BV293" s="166">
        <f t="shared" ca="1" si="162"/>
        <v>-150</v>
      </c>
      <c r="BW293" s="166">
        <f t="shared" ca="1" si="163"/>
        <v>0</v>
      </c>
      <c r="BX293" s="166">
        <f t="shared" ca="1" si="164"/>
        <v>0</v>
      </c>
      <c r="BY293" s="180" t="str">
        <f t="shared" si="165"/>
        <v/>
      </c>
      <c r="BZ293" s="180" t="str">
        <f t="shared" si="166"/>
        <v/>
      </c>
      <c r="CA293" s="81" t="str">
        <f>IF(scriv!E255&lt;&gt;"",scriv!E255,"")</f>
        <v/>
      </c>
      <c r="CB293" s="82">
        <f t="shared" si="135"/>
        <v>0</v>
      </c>
      <c r="CC293" s="82">
        <f t="shared" si="167"/>
        <v>0</v>
      </c>
      <c r="CD293" s="82" t="str">
        <f t="shared" si="168"/>
        <v>-</v>
      </c>
      <c r="CE293" s="82" t="str">
        <f t="shared" si="169"/>
        <v>-</v>
      </c>
      <c r="CF293" s="82" t="str">
        <f t="shared" si="170"/>
        <v>-</v>
      </c>
      <c r="CG293" s="82" t="str">
        <f t="shared" si="171"/>
        <v>-</v>
      </c>
      <c r="CH293" s="82" t="str">
        <f t="shared" si="172"/>
        <v>-</v>
      </c>
      <c r="CI293" s="82" t="str">
        <f t="shared" si="173"/>
        <v>-</v>
      </c>
      <c r="CJ293" s="82" t="str">
        <f t="shared" si="174"/>
        <v>-</v>
      </c>
      <c r="CK293" s="82" t="str">
        <f t="shared" si="175"/>
        <v>-</v>
      </c>
    </row>
    <row r="294" spans="1:89" s="82" customFormat="1" ht="18" customHeight="1">
      <c r="A294" s="81" t="str">
        <f>scriv!AL256</f>
        <v/>
      </c>
      <c r="B294" s="81" t="str">
        <f>IF(scriv!D256&lt;&gt;"",scriv!D256,"")</f>
        <v/>
      </c>
      <c r="C294" s="81" t="str">
        <f>IF( scriv!AP256&lt;&gt;"", IF(D294&lt;&gt;"","connection ","")&amp;scriv!AP256,IF(D294&lt;&gt;"","connection",""))</f>
        <v/>
      </c>
      <c r="D294" s="82" t="str">
        <f>scriv!AN256</f>
        <v/>
      </c>
      <c r="E294" s="82" t="str">
        <f>scriv!AO256</f>
        <v/>
      </c>
      <c r="F294" s="156">
        <f>ROW()</f>
        <v>294</v>
      </c>
      <c r="G294" s="288">
        <f>scriv!AC256</f>
        <v>0</v>
      </c>
      <c r="H294" s="288">
        <f>scriv!AD256</f>
        <v>0</v>
      </c>
      <c r="I294" s="81" t="str">
        <f>IF(scriv!AE256&lt;&gt;"",scriv!AE256,J294)</f>
        <v/>
      </c>
      <c r="J294" s="81" t="str">
        <f>IF(scriv!AF256&lt;&gt;"",scriv!AF256,"")</f>
        <v/>
      </c>
      <c r="K294" s="82" t="str">
        <f>IF(scriv!Y256&lt;&gt;"",scriv!Y256,$K$36)</f>
        <v>none</v>
      </c>
      <c r="L294" s="82">
        <f>IF(scriv!Z256&lt;&gt;"",scriv!Z256,$L$36)</f>
        <v>0</v>
      </c>
      <c r="M294" s="82" t="str">
        <f>IF(scriv!AA256&lt;&gt;"",scriv!AA256,$M$36)</f>
        <v>OpenClose</v>
      </c>
      <c r="N294" s="82">
        <f>IF(scriv!AB256&lt;&gt;"",scriv!AB256,$N$36)</f>
        <v>0</v>
      </c>
      <c r="O294" s="119" t="str">
        <f t="shared" si="134"/>
        <v/>
      </c>
      <c r="P294" s="81" t="str">
        <f>IF(scriv!I256&lt;&gt;"",scriv!I256,"")</f>
        <v/>
      </c>
      <c r="Q294" s="81" t="str">
        <f>IF(scriv!J256&lt;&gt;"",scriv!J256,"")</f>
        <v/>
      </c>
      <c r="R294" s="81">
        <f>IF(scriv!K256&lt;&gt;"",scriv!K256,
IF(I294&lt;&gt;"",1,$R$36))</f>
        <v>1</v>
      </c>
      <c r="S294" s="81" t="str">
        <f>IF(scriv!L256&lt;&gt;"",scriv!L256,
IF(scriv!AF256&lt;&gt;"",$S$36,"none"))</f>
        <v>none</v>
      </c>
      <c r="T294" s="81" t="str">
        <f>IF(scriv!Q256&lt;&gt;"",scriv!Q256,"")</f>
        <v/>
      </c>
      <c r="U294" s="81" t="str">
        <f>IF(scriv!R256&lt;&gt;"",scriv!R256,"")</f>
        <v/>
      </c>
      <c r="V294" s="81" t="str">
        <f>IF(scriv!S256&lt;&gt;"",scriv!S256,"")</f>
        <v/>
      </c>
      <c r="W294" s="81" t="str">
        <f>IF(scriv!T256&lt;&gt;"",scriv!T256,"")</f>
        <v/>
      </c>
      <c r="X294" s="81" t="str">
        <f>IF($E294="",
( IF(scriv!AH256&lt;&gt;"", LEFT( scriv!AH256, FIND(",",scriv!AH256)-1) &amp; "=" &amp; $AH294 &amp; RIGHT( scriv!AH256, LEN(scriv!AH256) + 1 - FIND(",",scriv!AH256)),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IF(scriv!AI256&lt;&gt;"", LEFT( scriv!AI256, FIND(",",scriv!AI256)-1) &amp; "=" &amp; $AH294 &amp; RIGHT( scriv!AI256, LEN(scriv!AI256) + 1 - FIND(",",scriv!AI256)),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IF(scriv!AJ256&lt;&gt;"", LEFT( scriv!AJ256, FIND(",",scriv!AJ256)-1) &amp; "=" &amp; $AH294 &amp; RIGHT( scriv!AJ256, LEN(scriv!AJ256) + 1 - FIND(",",scriv!AJ256)),
  IF($Z$36&lt;&gt;"",LEFT( Z$36, FIND(",",Z$36)-1) &amp; "=" &amp; $AH294 &amp; RIGHT( Z$36, LEN(Z$36) + 1 - FIND(",",Z$36)),""))),
IF(scriv!O256&lt;&gt;"", LEFT( scriv!O256, FIND(",",scriv!O256)-1) &amp; "=" &amp; $AH294 &amp; RIGHT( scriv!O256, LEN(scriv!O256) + 1 - FIND(",",scriv!O256)),
LEFT( Z$37, FIND(",",Z$37)-1) &amp; "=" &amp; $AH294 &amp; RIGHT( Z$37, LEN(Z$37) + 1 - FIND(",",Z$37))))</f>
        <v>drawOpen=,1.2</v>
      </c>
      <c r="AA294" s="81" t="str">
        <f>IF($E294="",
( IF(scriv!AK256&lt;&gt;"", LEFT( scriv!AK256, FIND(",",scriv!AK256)-1) &amp; "=" &amp; $AH294 &amp; RIGHT( scriv!AK256, LEN(scriv!AK256) + 1 - FIND(",",scriv!AK256)),
  IF($AA$36&lt;&gt;"",LEFT( AA$36, FIND(",",AA$36)-1) &amp; "=" &amp; $AH294 &amp; RIGHT( AA$36, LEN(AA$36) + 1 - FIND(",",AA$36)),""))),
IF(scriv!P256&lt;&gt;"", LEFT( scriv!P256, FIND(",",scriv!P256)-1) &amp; "=" &amp; $AH294 &amp; RIGHT( scriv!P256, LEN(scriv!P256) + 1 - FIND(",",scriv!P256)),
LEFT( AA$37, FIND(",",AA$37)-1) &amp; "=" &amp; $AH294 &amp; RIGHT( AA$37, LEN(AA$37) + 1 - FIND(",",AA$37))))</f>
        <v>drawClose=,1.2</v>
      </c>
      <c r="AB294" s="167" t="str">
        <f t="shared" si="133"/>
        <v>noTitle</v>
      </c>
      <c r="AC294" s="167"/>
      <c r="AD294" s="45"/>
      <c r="AE294" s="168"/>
      <c r="AF294" s="169">
        <f>IF(D294="",scriv!B256,"")</f>
        <v>0</v>
      </c>
      <c r="AG294" s="170" t="str">
        <f t="shared" si="136"/>
        <v/>
      </c>
      <c r="AH294" s="169" t="str">
        <f t="shared" si="137"/>
        <v/>
      </c>
      <c r="AI294" s="169" t="str">
        <f t="shared" si="138"/>
        <v/>
      </c>
      <c r="AJ294" s="86">
        <f>ROUNDDOWN( (LEN(scriv!B256)+1) / 2, 0 )</f>
        <v>0</v>
      </c>
      <c r="AK294" s="82">
        <f t="shared" si="139"/>
        <v>0</v>
      </c>
      <c r="AL294" s="82" t="str">
        <f t="shared" si="140"/>
        <v>-</v>
      </c>
      <c r="AM294" s="82" t="str">
        <f t="shared" si="141"/>
        <v>-</v>
      </c>
      <c r="AN294" s="82" t="str">
        <f t="shared" si="142"/>
        <v>-</v>
      </c>
      <c r="AO294" s="82" t="str">
        <f t="shared" si="143"/>
        <v>-</v>
      </c>
      <c r="AP294" s="82" t="str">
        <f t="shared" si="144"/>
        <v>-</v>
      </c>
      <c r="AQ294" s="82" t="str">
        <f t="shared" si="145"/>
        <v>-</v>
      </c>
      <c r="AR294" s="82" t="str">
        <f t="shared" si="146"/>
        <v>-</v>
      </c>
      <c r="AT294" s="82">
        <f t="shared" si="147"/>
        <v>2</v>
      </c>
      <c r="AU294" s="82" t="str">
        <f ca="1">IF(    MAX(OFFSET(AL294,0,0,MATCH("-",AL294:AL$638,0))) = 0,"",
IFERROR(MAX(OFFSET(AL294,0,0,MATCH("-",AL294:AL$638,0))),""))</f>
        <v/>
      </c>
      <c r="AV294" s="82" t="str">
        <f ca="1">IF(    MAX(OFFSET(AM294,0,0,MATCH("-",AM294:AM$638,0))) = 0,"",
IFERROR(MAX(OFFSET(AM294,0,0,MATCH("-",AM294:AM$638,0))),""))</f>
        <v/>
      </c>
      <c r="AW294" s="82" t="str">
        <f ca="1">IF(    MAX(OFFSET(AN294,0,0,MATCH("-",AN294:AN$638,0))) = 0,"",
IFERROR(MAX(OFFSET(AN294,0,0,MATCH("-",AN294:AN$638,0))),""))</f>
        <v/>
      </c>
      <c r="AX294" s="82" t="str">
        <f ca="1">IF(    MAX(OFFSET(AO294,0,0,MATCH("-",AO294:AO$638,0))) = 0,"",
IFERROR(MAX(OFFSET(AO294,0,0,MATCH("-",AO294:AO$638,0))),""))</f>
        <v/>
      </c>
      <c r="AY294" s="82" t="str">
        <f ca="1">IF(    MAX(OFFSET(AP294,0,0,MATCH("-",AP294:AP$638,0))) = 0,"",
IFERROR(MAX(OFFSET(AP294,0,0,MATCH("-",AP294:AP$638,0))),""))</f>
        <v/>
      </c>
      <c r="AZ294" s="82" t="str">
        <f ca="1">IF(    MAX(OFFSET(AQ294,0,0,MATCH("-",AQ294:AQ$638,0))) = 0,"",
IFERROR(MAX(OFFSET(AQ294,0,0,MATCH("-",AQ294:AQ$638,0))),""))</f>
        <v/>
      </c>
      <c r="BA294" s="82" t="str">
        <f ca="1">IF(    MAX(OFFSET(AR294,0,0,MATCH("-",AR294:AR$638,0))) = 0,"",
IFERROR(MAX(OFFSET(AR294,0,0,MATCH("-",AR294:AR$638,0))),""))</f>
        <v/>
      </c>
      <c r="BB294" s="112">
        <f t="shared" ca="1" si="148"/>
        <v>-270</v>
      </c>
      <c r="BC294" s="111" t="str">
        <f t="shared" ca="1" si="149"/>
        <v>Radius</v>
      </c>
      <c r="BD294" s="112">
        <f t="shared" ca="1" si="150"/>
        <v>0</v>
      </c>
      <c r="BE294" s="111">
        <f t="shared" ca="1" si="151"/>
        <v>-150</v>
      </c>
      <c r="BF294" s="113" t="e">
        <f t="shared" ca="1" si="152"/>
        <v>#VALUE!</v>
      </c>
      <c r="BG294" s="113" t="e">
        <f t="shared" ca="1" si="153"/>
        <v>#VALUE!</v>
      </c>
      <c r="BH294" s="112">
        <f t="shared" ca="1" si="154"/>
        <v>2000</v>
      </c>
      <c r="BI294" s="112">
        <f t="shared" ca="1" si="155"/>
        <v>-150</v>
      </c>
      <c r="BJ294" s="157"/>
      <c r="BK294" s="157"/>
      <c r="BL294" s="158" t="str">
        <f>scriv!AM256</f>
        <v/>
      </c>
      <c r="BM294" s="157"/>
      <c r="BN294" s="157" t="str">
        <f t="shared" si="156"/>
        <v>node</v>
      </c>
      <c r="BO294" s="157"/>
      <c r="BP294" s="159">
        <f t="shared" ca="1" si="157"/>
        <v>0</v>
      </c>
      <c r="BQ294" s="159">
        <f t="shared" ca="1" si="158"/>
        <v>0</v>
      </c>
      <c r="BR294" s="159">
        <f t="shared" si="159"/>
        <v>1</v>
      </c>
      <c r="BS294" s="159" t="str">
        <f t="shared" si="160"/>
        <v>symbol</v>
      </c>
      <c r="BT294" s="157" t="str">
        <f ca="1">IF(scriv!V256&lt;&gt;"",scriv!V256,
IF(E294="",IFERROR(VLOOKUP(BL294,$AH$40:$BT$638,39,FALSE),$BT$36),
$BT$37))</f>
        <v>NodeSquare</v>
      </c>
      <c r="BU294" s="166">
        <f t="shared" ca="1" si="161"/>
        <v>2000</v>
      </c>
      <c r="BV294" s="166">
        <f t="shared" ca="1" si="162"/>
        <v>-150</v>
      </c>
      <c r="BW294" s="166">
        <f t="shared" ca="1" si="163"/>
        <v>0</v>
      </c>
      <c r="BX294" s="166">
        <f t="shared" ca="1" si="164"/>
        <v>0</v>
      </c>
      <c r="BY294" s="180" t="str">
        <f t="shared" si="165"/>
        <v/>
      </c>
      <c r="BZ294" s="180" t="str">
        <f t="shared" si="166"/>
        <v/>
      </c>
      <c r="CA294" s="81" t="str">
        <f>IF(scriv!E256&lt;&gt;"",scriv!E256,"")</f>
        <v/>
      </c>
      <c r="CB294" s="82">
        <f t="shared" si="135"/>
        <v>0</v>
      </c>
      <c r="CC294" s="82">
        <f t="shared" si="167"/>
        <v>0</v>
      </c>
      <c r="CD294" s="82" t="str">
        <f t="shared" si="168"/>
        <v>-</v>
      </c>
      <c r="CE294" s="82" t="str">
        <f t="shared" si="169"/>
        <v>-</v>
      </c>
      <c r="CF294" s="82" t="str">
        <f t="shared" si="170"/>
        <v>-</v>
      </c>
      <c r="CG294" s="82" t="str">
        <f t="shared" si="171"/>
        <v>-</v>
      </c>
      <c r="CH294" s="82" t="str">
        <f t="shared" si="172"/>
        <v>-</v>
      </c>
      <c r="CI294" s="82" t="str">
        <f t="shared" si="173"/>
        <v>-</v>
      </c>
      <c r="CJ294" s="82" t="str">
        <f t="shared" si="174"/>
        <v>-</v>
      </c>
      <c r="CK294" s="82" t="str">
        <f t="shared" si="175"/>
        <v>-</v>
      </c>
    </row>
    <row r="295" spans="1:89" s="82" customFormat="1" ht="18" customHeight="1">
      <c r="A295" s="81" t="str">
        <f>scriv!AL257</f>
        <v/>
      </c>
      <c r="B295" s="81" t="str">
        <f>IF(scriv!D257&lt;&gt;"",scriv!D257,"")</f>
        <v/>
      </c>
      <c r="C295" s="81" t="str">
        <f>IF( scriv!AP257&lt;&gt;"", IF(D295&lt;&gt;"","connection ","")&amp;scriv!AP257,IF(D295&lt;&gt;"","connection",""))</f>
        <v/>
      </c>
      <c r="D295" s="82" t="str">
        <f>scriv!AN257</f>
        <v/>
      </c>
      <c r="E295" s="82" t="str">
        <f>scriv!AO257</f>
        <v/>
      </c>
      <c r="F295" s="156">
        <f>ROW()</f>
        <v>295</v>
      </c>
      <c r="G295" s="288">
        <f>scriv!AC257</f>
        <v>0</v>
      </c>
      <c r="H295" s="288">
        <f>scriv!AD257</f>
        <v>0</v>
      </c>
      <c r="I295" s="81" t="str">
        <f>IF(scriv!AE257&lt;&gt;"",scriv!AE257,J295)</f>
        <v/>
      </c>
      <c r="J295" s="81" t="str">
        <f>IF(scriv!AF257&lt;&gt;"",scriv!AF257,"")</f>
        <v/>
      </c>
      <c r="K295" s="82" t="str">
        <f>IF(scriv!Y257&lt;&gt;"",scriv!Y257,$K$36)</f>
        <v>none</v>
      </c>
      <c r="L295" s="82">
        <f>IF(scriv!Z257&lt;&gt;"",scriv!Z257,$L$36)</f>
        <v>0</v>
      </c>
      <c r="M295" s="82" t="str">
        <f>IF(scriv!AA257&lt;&gt;"",scriv!AA257,$M$36)</f>
        <v>OpenClose</v>
      </c>
      <c r="N295" s="82">
        <f>IF(scriv!AB257&lt;&gt;"",scriv!AB257,$N$36)</f>
        <v>0</v>
      </c>
      <c r="O295" s="119" t="str">
        <f t="shared" si="134"/>
        <v/>
      </c>
      <c r="P295" s="81" t="str">
        <f>IF(scriv!I257&lt;&gt;"",scriv!I257,"")</f>
        <v/>
      </c>
      <c r="Q295" s="81" t="str">
        <f>IF(scriv!J257&lt;&gt;"",scriv!J257,"")</f>
        <v/>
      </c>
      <c r="R295" s="81">
        <f>IF(scriv!K257&lt;&gt;"",scriv!K257,
IF(I295&lt;&gt;"",1,$R$36))</f>
        <v>1</v>
      </c>
      <c r="S295" s="81" t="str">
        <f>IF(scriv!L257&lt;&gt;"",scriv!L257,
IF(scriv!AF257&lt;&gt;"",$S$36,"none"))</f>
        <v>none</v>
      </c>
      <c r="T295" s="81" t="str">
        <f>IF(scriv!Q257&lt;&gt;"",scriv!Q257,"")</f>
        <v/>
      </c>
      <c r="U295" s="81" t="str">
        <f>IF(scriv!R257&lt;&gt;"",scriv!R257,"")</f>
        <v/>
      </c>
      <c r="V295" s="81" t="str">
        <f>IF(scriv!S257&lt;&gt;"",scriv!S257,"")</f>
        <v/>
      </c>
      <c r="W295" s="81" t="str">
        <f>IF(scriv!T257&lt;&gt;"",scriv!T257,"")</f>
        <v/>
      </c>
      <c r="X295" s="81" t="str">
        <f>IF($E295="",
( IF(scriv!AH257&lt;&gt;"", LEFT( scriv!AH257, FIND(",",scriv!AH257)-1) &amp; "=" &amp; $AH295 &amp; RIGHT( scriv!AH257, LEN(scriv!AH257) + 1 - FIND(",",scriv!AH257)),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IF(scriv!AI257&lt;&gt;"", LEFT( scriv!AI257, FIND(",",scriv!AI257)-1) &amp; "=" &amp; $AH295 &amp; RIGHT( scriv!AI257, LEN(scriv!AI257) + 1 - FIND(",",scriv!AI257)),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IF(scriv!AJ257&lt;&gt;"", LEFT( scriv!AJ257, FIND(",",scriv!AJ257)-1) &amp; "=" &amp; $AH295 &amp; RIGHT( scriv!AJ257, LEN(scriv!AJ257) + 1 - FIND(",",scriv!AJ257)),
  IF($Z$36&lt;&gt;"",LEFT( Z$36, FIND(",",Z$36)-1) &amp; "=" &amp; $AH295 &amp; RIGHT( Z$36, LEN(Z$36) + 1 - FIND(",",Z$36)),""))),
IF(scriv!O257&lt;&gt;"", LEFT( scriv!O257, FIND(",",scriv!O257)-1) &amp; "=" &amp; $AH295 &amp; RIGHT( scriv!O257, LEN(scriv!O257) + 1 - FIND(",",scriv!O257)),
LEFT( Z$37, FIND(",",Z$37)-1) &amp; "=" &amp; $AH295 &amp; RIGHT( Z$37, LEN(Z$37) + 1 - FIND(",",Z$37))))</f>
        <v>drawOpen=,1.2</v>
      </c>
      <c r="AA295" s="81" t="str">
        <f>IF($E295="",
( IF(scriv!AK257&lt;&gt;"", LEFT( scriv!AK257, FIND(",",scriv!AK257)-1) &amp; "=" &amp; $AH295 &amp; RIGHT( scriv!AK257, LEN(scriv!AK257) + 1 - FIND(",",scriv!AK257)),
  IF($AA$36&lt;&gt;"",LEFT( AA$36, FIND(",",AA$36)-1) &amp; "=" &amp; $AH295 &amp; RIGHT( AA$36, LEN(AA$36) + 1 - FIND(",",AA$36)),""))),
IF(scriv!P257&lt;&gt;"", LEFT( scriv!P257, FIND(",",scriv!P257)-1) &amp; "=" &amp; $AH295 &amp; RIGHT( scriv!P257, LEN(scriv!P257) + 1 - FIND(",",scriv!P257)),
LEFT( AA$37, FIND(",",AA$37)-1) &amp; "=" &amp; $AH295 &amp; RIGHT( AA$37, LEN(AA$37) + 1 - FIND(",",AA$37))))</f>
        <v>drawClose=,1.2</v>
      </c>
      <c r="AB295" s="167" t="str">
        <f t="shared" ref="AB295:AB358" si="176">$AB$36</f>
        <v>noTitle</v>
      </c>
      <c r="AC295" s="167"/>
      <c r="AD295" s="45"/>
      <c r="AE295" s="168"/>
      <c r="AF295" s="169">
        <f>IF(D295="",scriv!B257,"")</f>
        <v>0</v>
      </c>
      <c r="AG295" s="170" t="str">
        <f t="shared" si="136"/>
        <v/>
      </c>
      <c r="AH295" s="169" t="str">
        <f t="shared" si="137"/>
        <v/>
      </c>
      <c r="AI295" s="169" t="str">
        <f t="shared" si="138"/>
        <v/>
      </c>
      <c r="AJ295" s="86">
        <f>ROUNDDOWN( (LEN(scriv!B257)+1) / 2, 0 )</f>
        <v>0</v>
      </c>
      <c r="AK295" s="82">
        <f t="shared" si="139"/>
        <v>0</v>
      </c>
      <c r="AL295" s="82" t="str">
        <f t="shared" si="140"/>
        <v>-</v>
      </c>
      <c r="AM295" s="82" t="str">
        <f t="shared" si="141"/>
        <v>-</v>
      </c>
      <c r="AN295" s="82" t="str">
        <f t="shared" si="142"/>
        <v>-</v>
      </c>
      <c r="AO295" s="82" t="str">
        <f t="shared" si="143"/>
        <v>-</v>
      </c>
      <c r="AP295" s="82" t="str">
        <f t="shared" si="144"/>
        <v>-</v>
      </c>
      <c r="AQ295" s="82" t="str">
        <f t="shared" si="145"/>
        <v>-</v>
      </c>
      <c r="AR295" s="82" t="str">
        <f t="shared" si="146"/>
        <v>-</v>
      </c>
      <c r="AT295" s="82">
        <f t="shared" si="147"/>
        <v>2</v>
      </c>
      <c r="AU295" s="82" t="str">
        <f ca="1">IF(    MAX(OFFSET(AL295,0,0,MATCH("-",AL295:AL$638,0))) = 0,"",
IFERROR(MAX(OFFSET(AL295,0,0,MATCH("-",AL295:AL$638,0))),""))</f>
        <v/>
      </c>
      <c r="AV295" s="82" t="str">
        <f ca="1">IF(    MAX(OFFSET(AM295,0,0,MATCH("-",AM295:AM$638,0))) = 0,"",
IFERROR(MAX(OFFSET(AM295,0,0,MATCH("-",AM295:AM$638,0))),""))</f>
        <v/>
      </c>
      <c r="AW295" s="82" t="str">
        <f ca="1">IF(    MAX(OFFSET(AN295,0,0,MATCH("-",AN295:AN$638,0))) = 0,"",
IFERROR(MAX(OFFSET(AN295,0,0,MATCH("-",AN295:AN$638,0))),""))</f>
        <v/>
      </c>
      <c r="AX295" s="82" t="str">
        <f ca="1">IF(    MAX(OFFSET(AO295,0,0,MATCH("-",AO295:AO$638,0))) = 0,"",
IFERROR(MAX(OFFSET(AO295,0,0,MATCH("-",AO295:AO$638,0))),""))</f>
        <v/>
      </c>
      <c r="AY295" s="82" t="str">
        <f ca="1">IF(    MAX(OFFSET(AP295,0,0,MATCH("-",AP295:AP$638,0))) = 0,"",
IFERROR(MAX(OFFSET(AP295,0,0,MATCH("-",AP295:AP$638,0))),""))</f>
        <v/>
      </c>
      <c r="AZ295" s="82" t="str">
        <f ca="1">IF(    MAX(OFFSET(AQ295,0,0,MATCH("-",AQ295:AQ$638,0))) = 0,"",
IFERROR(MAX(OFFSET(AQ295,0,0,MATCH("-",AQ295:AQ$638,0))),""))</f>
        <v/>
      </c>
      <c r="BA295" s="82" t="str">
        <f ca="1">IF(    MAX(OFFSET(AR295,0,0,MATCH("-",AR295:AR$638,0))) = 0,"",
IFERROR(MAX(OFFSET(AR295,0,0,MATCH("-",AR295:AR$638,0))),""))</f>
        <v/>
      </c>
      <c r="BB295" s="112">
        <f t="shared" ca="1" si="148"/>
        <v>-270</v>
      </c>
      <c r="BC295" s="111" t="str">
        <f t="shared" ca="1" si="149"/>
        <v>Radius</v>
      </c>
      <c r="BD295" s="112">
        <f t="shared" ca="1" si="150"/>
        <v>0</v>
      </c>
      <c r="BE295" s="111">
        <f t="shared" ca="1" si="151"/>
        <v>-150</v>
      </c>
      <c r="BF295" s="113" t="e">
        <f t="shared" ca="1" si="152"/>
        <v>#VALUE!</v>
      </c>
      <c r="BG295" s="113" t="e">
        <f t="shared" ca="1" si="153"/>
        <v>#VALUE!</v>
      </c>
      <c r="BH295" s="112">
        <f t="shared" ca="1" si="154"/>
        <v>2000</v>
      </c>
      <c r="BI295" s="112">
        <f t="shared" ca="1" si="155"/>
        <v>-150</v>
      </c>
      <c r="BJ295" s="157"/>
      <c r="BK295" s="157"/>
      <c r="BL295" s="158" t="str">
        <f>scriv!AM257</f>
        <v/>
      </c>
      <c r="BM295" s="157"/>
      <c r="BN295" s="157" t="str">
        <f t="shared" si="156"/>
        <v>node</v>
      </c>
      <c r="BO295" s="157"/>
      <c r="BP295" s="159">
        <f t="shared" ca="1" si="157"/>
        <v>0</v>
      </c>
      <c r="BQ295" s="159">
        <f t="shared" ca="1" si="158"/>
        <v>0</v>
      </c>
      <c r="BR295" s="159">
        <f t="shared" si="159"/>
        <v>1</v>
      </c>
      <c r="BS295" s="159" t="str">
        <f t="shared" si="160"/>
        <v>symbol</v>
      </c>
      <c r="BT295" s="157" t="str">
        <f ca="1">IF(scriv!V257&lt;&gt;"",scriv!V257,
IF(E295="",IFERROR(VLOOKUP(BL295,$AH$40:$BT$638,39,FALSE),$BT$36),
$BT$37))</f>
        <v>NodeSquare</v>
      </c>
      <c r="BU295" s="166">
        <f t="shared" ca="1" si="161"/>
        <v>2000</v>
      </c>
      <c r="BV295" s="166">
        <f t="shared" ca="1" si="162"/>
        <v>-150</v>
      </c>
      <c r="BW295" s="166">
        <f t="shared" ca="1" si="163"/>
        <v>0</v>
      </c>
      <c r="BX295" s="166">
        <f t="shared" ca="1" si="164"/>
        <v>0</v>
      </c>
      <c r="BY295" s="180" t="str">
        <f t="shared" si="165"/>
        <v/>
      </c>
      <c r="BZ295" s="180" t="str">
        <f t="shared" si="166"/>
        <v/>
      </c>
      <c r="CA295" s="81" t="str">
        <f>IF(scriv!E257&lt;&gt;"",scriv!E257,"")</f>
        <v/>
      </c>
      <c r="CB295" s="82">
        <f t="shared" si="135"/>
        <v>0</v>
      </c>
      <c r="CC295" s="82">
        <f t="shared" si="167"/>
        <v>0</v>
      </c>
      <c r="CD295" s="82" t="str">
        <f t="shared" si="168"/>
        <v>-</v>
      </c>
      <c r="CE295" s="82" t="str">
        <f t="shared" si="169"/>
        <v>-</v>
      </c>
      <c r="CF295" s="82" t="str">
        <f t="shared" si="170"/>
        <v>-</v>
      </c>
      <c r="CG295" s="82" t="str">
        <f t="shared" si="171"/>
        <v>-</v>
      </c>
      <c r="CH295" s="82" t="str">
        <f t="shared" si="172"/>
        <v>-</v>
      </c>
      <c r="CI295" s="82" t="str">
        <f t="shared" si="173"/>
        <v>-</v>
      </c>
      <c r="CJ295" s="82" t="str">
        <f t="shared" si="174"/>
        <v>-</v>
      </c>
      <c r="CK295" s="82" t="str">
        <f t="shared" si="175"/>
        <v>-</v>
      </c>
    </row>
    <row r="296" spans="1:89" s="82" customFormat="1" ht="18" customHeight="1">
      <c r="A296" s="81" t="str">
        <f>scriv!AL258</f>
        <v/>
      </c>
      <c r="B296" s="81" t="str">
        <f>IF(scriv!D258&lt;&gt;"",scriv!D258,"")</f>
        <v/>
      </c>
      <c r="C296" s="81" t="str">
        <f>IF( scriv!AP258&lt;&gt;"", IF(D296&lt;&gt;"","connection ","")&amp;scriv!AP258,IF(D296&lt;&gt;"","connection",""))</f>
        <v/>
      </c>
      <c r="D296" s="82" t="str">
        <f>scriv!AN258</f>
        <v/>
      </c>
      <c r="E296" s="82" t="str">
        <f>scriv!AO258</f>
        <v/>
      </c>
      <c r="F296" s="156">
        <f>ROW()</f>
        <v>296</v>
      </c>
      <c r="G296" s="288">
        <f>scriv!AC258</f>
        <v>0</v>
      </c>
      <c r="H296" s="288">
        <f>scriv!AD258</f>
        <v>0</v>
      </c>
      <c r="I296" s="81" t="str">
        <f>IF(scriv!AE258&lt;&gt;"",scriv!AE258,J296)</f>
        <v/>
      </c>
      <c r="J296" s="81" t="str">
        <f>IF(scriv!AF258&lt;&gt;"",scriv!AF258,"")</f>
        <v/>
      </c>
      <c r="K296" s="82" t="str">
        <f>IF(scriv!Y258&lt;&gt;"",scriv!Y258,$K$36)</f>
        <v>none</v>
      </c>
      <c r="L296" s="82">
        <f>IF(scriv!Z258&lt;&gt;"",scriv!Z258,$L$36)</f>
        <v>0</v>
      </c>
      <c r="M296" s="82" t="str">
        <f>IF(scriv!AA258&lt;&gt;"",scriv!AA258,$M$36)</f>
        <v>OpenClose</v>
      </c>
      <c r="N296" s="82">
        <f>IF(scriv!AB258&lt;&gt;"",scriv!AB258,$N$36)</f>
        <v>0</v>
      </c>
      <c r="O296" s="119" t="str">
        <f t="shared" si="134"/>
        <v/>
      </c>
      <c r="P296" s="81" t="str">
        <f>IF(scriv!I258&lt;&gt;"",scriv!I258,"")</f>
        <v/>
      </c>
      <c r="Q296" s="81" t="str">
        <f>IF(scriv!J258&lt;&gt;"",scriv!J258,"")</f>
        <v/>
      </c>
      <c r="R296" s="81">
        <f>IF(scriv!K258&lt;&gt;"",scriv!K258,
IF(I296&lt;&gt;"",1,$R$36))</f>
        <v>1</v>
      </c>
      <c r="S296" s="81" t="str">
        <f>IF(scriv!L258&lt;&gt;"",scriv!L258,
IF(scriv!AF258&lt;&gt;"",$S$36,"none"))</f>
        <v>none</v>
      </c>
      <c r="T296" s="81" t="str">
        <f>IF(scriv!Q258&lt;&gt;"",scriv!Q258,"")</f>
        <v/>
      </c>
      <c r="U296" s="81" t="str">
        <f>IF(scriv!R258&lt;&gt;"",scriv!R258,"")</f>
        <v/>
      </c>
      <c r="V296" s="81" t="str">
        <f>IF(scriv!S258&lt;&gt;"",scriv!S258,"")</f>
        <v/>
      </c>
      <c r="W296" s="81" t="str">
        <f>IF(scriv!T258&lt;&gt;"",scriv!T258,"")</f>
        <v/>
      </c>
      <c r="X296" s="81" t="str">
        <f>IF($E296="",
( IF(scriv!AH258&lt;&gt;"", LEFT( scriv!AH258, FIND(",",scriv!AH258)-1) &amp; "=" &amp; $AH296 &amp; RIGHT( scriv!AH258, LEN(scriv!AH258) + 1 - FIND(",",scriv!AH258)),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IF(scriv!AI258&lt;&gt;"", LEFT( scriv!AI258, FIND(",",scriv!AI258)-1) &amp; "=" &amp; $AH296 &amp; RIGHT( scriv!AI258, LEN(scriv!AI258) + 1 - FIND(",",scriv!AI258)),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IF(scriv!AJ258&lt;&gt;"", LEFT( scriv!AJ258, FIND(",",scriv!AJ258)-1) &amp; "=" &amp; $AH296 &amp; RIGHT( scriv!AJ258, LEN(scriv!AJ258) + 1 - FIND(",",scriv!AJ258)),
  IF($Z$36&lt;&gt;"",LEFT( Z$36, FIND(",",Z$36)-1) &amp; "=" &amp; $AH296 &amp; RIGHT( Z$36, LEN(Z$36) + 1 - FIND(",",Z$36)),""))),
IF(scriv!O258&lt;&gt;"", LEFT( scriv!O258, FIND(",",scriv!O258)-1) &amp; "=" &amp; $AH296 &amp; RIGHT( scriv!O258, LEN(scriv!O258) + 1 - FIND(",",scriv!O258)),
LEFT( Z$37, FIND(",",Z$37)-1) &amp; "=" &amp; $AH296 &amp; RIGHT( Z$37, LEN(Z$37) + 1 - FIND(",",Z$37))))</f>
        <v>drawOpen=,1.2</v>
      </c>
      <c r="AA296" s="81" t="str">
        <f>IF($E296="",
( IF(scriv!AK258&lt;&gt;"", LEFT( scriv!AK258, FIND(",",scriv!AK258)-1) &amp; "=" &amp; $AH296 &amp; RIGHT( scriv!AK258, LEN(scriv!AK258) + 1 - FIND(",",scriv!AK258)),
  IF($AA$36&lt;&gt;"",LEFT( AA$36, FIND(",",AA$36)-1) &amp; "=" &amp; $AH296 &amp; RIGHT( AA$36, LEN(AA$36) + 1 - FIND(",",AA$36)),""))),
IF(scriv!P258&lt;&gt;"", LEFT( scriv!P258, FIND(",",scriv!P258)-1) &amp; "=" &amp; $AH296 &amp; RIGHT( scriv!P258, LEN(scriv!P258) + 1 - FIND(",",scriv!P258)),
LEFT( AA$37, FIND(",",AA$37)-1) &amp; "=" &amp; $AH296 &amp; RIGHT( AA$37, LEN(AA$37) + 1 - FIND(",",AA$37))))</f>
        <v>drawClose=,1.2</v>
      </c>
      <c r="AB296" s="167" t="str">
        <f t="shared" si="176"/>
        <v>noTitle</v>
      </c>
      <c r="AC296" s="167"/>
      <c r="AD296" s="45"/>
      <c r="AE296" s="168"/>
      <c r="AF296" s="169">
        <f>IF(D296="",scriv!B258,"")</f>
        <v>0</v>
      </c>
      <c r="AG296" s="170" t="str">
        <f t="shared" si="136"/>
        <v/>
      </c>
      <c r="AH296" s="169" t="str">
        <f t="shared" si="137"/>
        <v/>
      </c>
      <c r="AI296" s="169" t="str">
        <f t="shared" si="138"/>
        <v/>
      </c>
      <c r="AJ296" s="86">
        <f>ROUNDDOWN( (LEN(scriv!B258)+1) / 2, 0 )</f>
        <v>0</v>
      </c>
      <c r="AK296" s="82">
        <f t="shared" si="139"/>
        <v>0</v>
      </c>
      <c r="AL296" s="82" t="str">
        <f t="shared" si="140"/>
        <v>-</v>
      </c>
      <c r="AM296" s="82" t="str">
        <f t="shared" si="141"/>
        <v>-</v>
      </c>
      <c r="AN296" s="82" t="str">
        <f t="shared" si="142"/>
        <v>-</v>
      </c>
      <c r="AO296" s="82" t="str">
        <f t="shared" si="143"/>
        <v>-</v>
      </c>
      <c r="AP296" s="82" t="str">
        <f t="shared" si="144"/>
        <v>-</v>
      </c>
      <c r="AQ296" s="82" t="str">
        <f t="shared" si="145"/>
        <v>-</v>
      </c>
      <c r="AR296" s="82" t="str">
        <f t="shared" si="146"/>
        <v>-</v>
      </c>
      <c r="AT296" s="82">
        <f t="shared" si="147"/>
        <v>2</v>
      </c>
      <c r="AU296" s="82" t="str">
        <f ca="1">IF(    MAX(OFFSET(AL296,0,0,MATCH("-",AL296:AL$638,0))) = 0,"",
IFERROR(MAX(OFFSET(AL296,0,0,MATCH("-",AL296:AL$638,0))),""))</f>
        <v/>
      </c>
      <c r="AV296" s="82" t="str">
        <f ca="1">IF(    MAX(OFFSET(AM296,0,0,MATCH("-",AM296:AM$638,0))) = 0,"",
IFERROR(MAX(OFFSET(AM296,0,0,MATCH("-",AM296:AM$638,0))),""))</f>
        <v/>
      </c>
      <c r="AW296" s="82" t="str">
        <f ca="1">IF(    MAX(OFFSET(AN296,0,0,MATCH("-",AN296:AN$638,0))) = 0,"",
IFERROR(MAX(OFFSET(AN296,0,0,MATCH("-",AN296:AN$638,0))),""))</f>
        <v/>
      </c>
      <c r="AX296" s="82" t="str">
        <f ca="1">IF(    MAX(OFFSET(AO296,0,0,MATCH("-",AO296:AO$638,0))) = 0,"",
IFERROR(MAX(OFFSET(AO296,0,0,MATCH("-",AO296:AO$638,0))),""))</f>
        <v/>
      </c>
      <c r="AY296" s="82" t="str">
        <f ca="1">IF(    MAX(OFFSET(AP296,0,0,MATCH("-",AP296:AP$638,0))) = 0,"",
IFERROR(MAX(OFFSET(AP296,0,0,MATCH("-",AP296:AP$638,0))),""))</f>
        <v/>
      </c>
      <c r="AZ296" s="82" t="str">
        <f ca="1">IF(    MAX(OFFSET(AQ296,0,0,MATCH("-",AQ296:AQ$638,0))) = 0,"",
IFERROR(MAX(OFFSET(AQ296,0,0,MATCH("-",AQ296:AQ$638,0))),""))</f>
        <v/>
      </c>
      <c r="BA296" s="82" t="str">
        <f ca="1">IF(    MAX(OFFSET(AR296,0,0,MATCH("-",AR296:AR$638,0))) = 0,"",
IFERROR(MAX(OFFSET(AR296,0,0,MATCH("-",AR296:AR$638,0))),""))</f>
        <v/>
      </c>
      <c r="BB296" s="112">
        <f t="shared" ca="1" si="148"/>
        <v>-270</v>
      </c>
      <c r="BC296" s="111" t="str">
        <f t="shared" ca="1" si="149"/>
        <v>Radius</v>
      </c>
      <c r="BD296" s="112">
        <f t="shared" ca="1" si="150"/>
        <v>0</v>
      </c>
      <c r="BE296" s="111">
        <f t="shared" ca="1" si="151"/>
        <v>-150</v>
      </c>
      <c r="BF296" s="113" t="e">
        <f t="shared" ca="1" si="152"/>
        <v>#VALUE!</v>
      </c>
      <c r="BG296" s="113" t="e">
        <f t="shared" ca="1" si="153"/>
        <v>#VALUE!</v>
      </c>
      <c r="BH296" s="112">
        <f t="shared" ca="1" si="154"/>
        <v>2000</v>
      </c>
      <c r="BI296" s="112">
        <f t="shared" ca="1" si="155"/>
        <v>-150</v>
      </c>
      <c r="BJ296" s="157"/>
      <c r="BK296" s="157"/>
      <c r="BL296" s="158" t="str">
        <f>scriv!AM258</f>
        <v/>
      </c>
      <c r="BM296" s="157"/>
      <c r="BN296" s="157" t="str">
        <f t="shared" si="156"/>
        <v>node</v>
      </c>
      <c r="BO296" s="157"/>
      <c r="BP296" s="159">
        <f t="shared" ca="1" si="157"/>
        <v>0</v>
      </c>
      <c r="BQ296" s="159">
        <f t="shared" ca="1" si="158"/>
        <v>0</v>
      </c>
      <c r="BR296" s="159">
        <f t="shared" si="159"/>
        <v>1</v>
      </c>
      <c r="BS296" s="159" t="str">
        <f t="shared" si="160"/>
        <v>symbol</v>
      </c>
      <c r="BT296" s="157" t="str">
        <f ca="1">IF(scriv!V258&lt;&gt;"",scriv!V258,
IF(E296="",IFERROR(VLOOKUP(BL296,$AH$40:$BT$638,39,FALSE),$BT$36),
$BT$37))</f>
        <v>NodeSquare</v>
      </c>
      <c r="BU296" s="166">
        <f t="shared" ca="1" si="161"/>
        <v>2000</v>
      </c>
      <c r="BV296" s="166">
        <f t="shared" ca="1" si="162"/>
        <v>-150</v>
      </c>
      <c r="BW296" s="166">
        <f t="shared" ca="1" si="163"/>
        <v>0</v>
      </c>
      <c r="BX296" s="166">
        <f t="shared" ca="1" si="164"/>
        <v>0</v>
      </c>
      <c r="BY296" s="180" t="str">
        <f t="shared" si="165"/>
        <v/>
      </c>
      <c r="BZ296" s="180" t="str">
        <f t="shared" si="166"/>
        <v/>
      </c>
      <c r="CA296" s="81" t="str">
        <f>IF(scriv!E258&lt;&gt;"",scriv!E258,"")</f>
        <v/>
      </c>
      <c r="CB296" s="82">
        <f t="shared" si="135"/>
        <v>0</v>
      </c>
      <c r="CC296" s="82">
        <f t="shared" si="167"/>
        <v>0</v>
      </c>
      <c r="CD296" s="82" t="str">
        <f t="shared" si="168"/>
        <v>-</v>
      </c>
      <c r="CE296" s="82" t="str">
        <f t="shared" si="169"/>
        <v>-</v>
      </c>
      <c r="CF296" s="82" t="str">
        <f t="shared" si="170"/>
        <v>-</v>
      </c>
      <c r="CG296" s="82" t="str">
        <f t="shared" si="171"/>
        <v>-</v>
      </c>
      <c r="CH296" s="82" t="str">
        <f t="shared" si="172"/>
        <v>-</v>
      </c>
      <c r="CI296" s="82" t="str">
        <f t="shared" si="173"/>
        <v>-</v>
      </c>
      <c r="CJ296" s="82" t="str">
        <f t="shared" si="174"/>
        <v>-</v>
      </c>
      <c r="CK296" s="82" t="str">
        <f t="shared" si="175"/>
        <v>-</v>
      </c>
    </row>
    <row r="297" spans="1:89" s="82" customFormat="1" ht="18" customHeight="1">
      <c r="A297" s="81" t="str">
        <f>scriv!AL259</f>
        <v/>
      </c>
      <c r="B297" s="81" t="str">
        <f>IF(scriv!D259&lt;&gt;"",scriv!D259,"")</f>
        <v/>
      </c>
      <c r="C297" s="81" t="str">
        <f>IF( scriv!AP259&lt;&gt;"", IF(D297&lt;&gt;"","connection ","")&amp;scriv!AP259,IF(D297&lt;&gt;"","connection",""))</f>
        <v/>
      </c>
      <c r="D297" s="82" t="str">
        <f>scriv!AN259</f>
        <v/>
      </c>
      <c r="E297" s="82" t="str">
        <f>scriv!AO259</f>
        <v/>
      </c>
      <c r="F297" s="156">
        <f>ROW()</f>
        <v>297</v>
      </c>
      <c r="G297" s="288">
        <f>scriv!AC259</f>
        <v>0</v>
      </c>
      <c r="H297" s="288">
        <f>scriv!AD259</f>
        <v>0</v>
      </c>
      <c r="I297" s="81" t="str">
        <f>IF(scriv!AE259&lt;&gt;"",scriv!AE259,J297)</f>
        <v/>
      </c>
      <c r="J297" s="81" t="str">
        <f>IF(scriv!AF259&lt;&gt;"",scriv!AF259,"")</f>
        <v/>
      </c>
      <c r="K297" s="82" t="str">
        <f>IF(scriv!Y259&lt;&gt;"",scriv!Y259,$K$36)</f>
        <v>none</v>
      </c>
      <c r="L297" s="82">
        <f>IF(scriv!Z259&lt;&gt;"",scriv!Z259,$L$36)</f>
        <v>0</v>
      </c>
      <c r="M297" s="82" t="str">
        <f>IF(scriv!AA259&lt;&gt;"",scriv!AA259,$M$36)</f>
        <v>OpenClose</v>
      </c>
      <c r="N297" s="82">
        <f>IF(scriv!AB259&lt;&gt;"",scriv!AB259,$N$36)</f>
        <v>0</v>
      </c>
      <c r="O297" s="119" t="str">
        <f t="shared" ref="O297:O360" si="177">IF(P297&lt;&gt;"","+++&amp;openLink="&amp;P297,"")</f>
        <v/>
      </c>
      <c r="P297" s="81" t="str">
        <f>IF(scriv!I259&lt;&gt;"",scriv!I259,"")</f>
        <v/>
      </c>
      <c r="Q297" s="81" t="str">
        <f>IF(scriv!J259&lt;&gt;"",scriv!J259,"")</f>
        <v/>
      </c>
      <c r="R297" s="81">
        <f>IF(scriv!K259&lt;&gt;"",scriv!K259,
IF(I297&lt;&gt;"",1,$R$36))</f>
        <v>1</v>
      </c>
      <c r="S297" s="81" t="str">
        <f>IF(scriv!L259&lt;&gt;"",scriv!L259,
IF(scriv!AF259&lt;&gt;"",$S$36,"none"))</f>
        <v>none</v>
      </c>
      <c r="T297" s="81" t="str">
        <f>IF(scriv!Q259&lt;&gt;"",scriv!Q259,"")</f>
        <v/>
      </c>
      <c r="U297" s="81" t="str">
        <f>IF(scriv!R259&lt;&gt;"",scriv!R259,"")</f>
        <v/>
      </c>
      <c r="V297" s="81" t="str">
        <f>IF(scriv!S259&lt;&gt;"",scriv!S259,"")</f>
        <v/>
      </c>
      <c r="W297" s="81" t="str">
        <f>IF(scriv!T259&lt;&gt;"",scriv!T259,"")</f>
        <v/>
      </c>
      <c r="X297" s="81" t="str">
        <f>IF($E297="",
( IF(scriv!AH259&lt;&gt;"", LEFT( scriv!AH259, FIND(",",scriv!AH259)-1) &amp; "=" &amp; $AH297 &amp; RIGHT( scriv!AH259, LEN(scriv!AH259) + 1 - FIND(",",scriv!AH259)),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IF(scriv!AI259&lt;&gt;"", LEFT( scriv!AI259, FIND(",",scriv!AI259)-1) &amp; "=" &amp; $AH297 &amp; RIGHT( scriv!AI259, LEN(scriv!AI259) + 1 - FIND(",",scriv!AI259)),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IF(scriv!AJ259&lt;&gt;"", LEFT( scriv!AJ259, FIND(",",scriv!AJ259)-1) &amp; "=" &amp; $AH297 &amp; RIGHT( scriv!AJ259, LEN(scriv!AJ259) + 1 - FIND(",",scriv!AJ259)),
  IF($Z$36&lt;&gt;"",LEFT( Z$36, FIND(",",Z$36)-1) &amp; "=" &amp; $AH297 &amp; RIGHT( Z$36, LEN(Z$36) + 1 - FIND(",",Z$36)),""))),
IF(scriv!O259&lt;&gt;"", LEFT( scriv!O259, FIND(",",scriv!O259)-1) &amp; "=" &amp; $AH297 &amp; RIGHT( scriv!O259, LEN(scriv!O259) + 1 - FIND(",",scriv!O259)),
LEFT( Z$37, FIND(",",Z$37)-1) &amp; "=" &amp; $AH297 &amp; RIGHT( Z$37, LEN(Z$37) + 1 - FIND(",",Z$37))))</f>
        <v>drawOpen=,1.2</v>
      </c>
      <c r="AA297" s="81" t="str">
        <f>IF($E297="",
( IF(scriv!AK259&lt;&gt;"", LEFT( scriv!AK259, FIND(",",scriv!AK259)-1) &amp; "=" &amp; $AH297 &amp; RIGHT( scriv!AK259, LEN(scriv!AK259) + 1 - FIND(",",scriv!AK259)),
  IF($AA$36&lt;&gt;"",LEFT( AA$36, FIND(",",AA$36)-1) &amp; "=" &amp; $AH297 &amp; RIGHT( AA$36, LEN(AA$36) + 1 - FIND(",",AA$36)),""))),
IF(scriv!P259&lt;&gt;"", LEFT( scriv!P259, FIND(",",scriv!P259)-1) &amp; "=" &amp; $AH297 &amp; RIGHT( scriv!P259, LEN(scriv!P259) + 1 - FIND(",",scriv!P259)),
LEFT( AA$37, FIND(",",AA$37)-1) &amp; "=" &amp; $AH297 &amp; RIGHT( AA$37, LEN(AA$37) + 1 - FIND(",",AA$37))))</f>
        <v>drawClose=,1.2</v>
      </c>
      <c r="AB297" s="167" t="str">
        <f t="shared" si="176"/>
        <v>noTitle</v>
      </c>
      <c r="AC297" s="167"/>
      <c r="AD297" s="45"/>
      <c r="AE297" s="168"/>
      <c r="AF297" s="169">
        <f>IF(D297="",scriv!B259,"")</f>
        <v>0</v>
      </c>
      <c r="AG297" s="170" t="str">
        <f t="shared" si="136"/>
        <v/>
      </c>
      <c r="AH297" s="169" t="str">
        <f t="shared" si="137"/>
        <v/>
      </c>
      <c r="AI297" s="169" t="str">
        <f t="shared" si="138"/>
        <v/>
      </c>
      <c r="AJ297" s="86">
        <f>ROUNDDOWN( (LEN(scriv!B259)+1) / 2, 0 )</f>
        <v>0</v>
      </c>
      <c r="AK297" s="82">
        <f t="shared" si="139"/>
        <v>0</v>
      </c>
      <c r="AL297" s="82" t="str">
        <f t="shared" si="140"/>
        <v>-</v>
      </c>
      <c r="AM297" s="82" t="str">
        <f t="shared" si="141"/>
        <v>-</v>
      </c>
      <c r="AN297" s="82" t="str">
        <f t="shared" si="142"/>
        <v>-</v>
      </c>
      <c r="AO297" s="82" t="str">
        <f t="shared" si="143"/>
        <v>-</v>
      </c>
      <c r="AP297" s="82" t="str">
        <f t="shared" si="144"/>
        <v>-</v>
      </c>
      <c r="AQ297" s="82" t="str">
        <f t="shared" si="145"/>
        <v>-</v>
      </c>
      <c r="AR297" s="82" t="str">
        <f t="shared" si="146"/>
        <v>-</v>
      </c>
      <c r="AT297" s="82">
        <f t="shared" si="147"/>
        <v>2</v>
      </c>
      <c r="AU297" s="82" t="str">
        <f ca="1">IF(    MAX(OFFSET(AL297,0,0,MATCH("-",AL297:AL$638,0))) = 0,"",
IFERROR(MAX(OFFSET(AL297,0,0,MATCH("-",AL297:AL$638,0))),""))</f>
        <v/>
      </c>
      <c r="AV297" s="82" t="str">
        <f ca="1">IF(    MAX(OFFSET(AM297,0,0,MATCH("-",AM297:AM$638,0))) = 0,"",
IFERROR(MAX(OFFSET(AM297,0,0,MATCH("-",AM297:AM$638,0))),""))</f>
        <v/>
      </c>
      <c r="AW297" s="82" t="str">
        <f ca="1">IF(    MAX(OFFSET(AN297,0,0,MATCH("-",AN297:AN$638,0))) = 0,"",
IFERROR(MAX(OFFSET(AN297,0,0,MATCH("-",AN297:AN$638,0))),""))</f>
        <v/>
      </c>
      <c r="AX297" s="82" t="str">
        <f ca="1">IF(    MAX(OFFSET(AO297,0,0,MATCH("-",AO297:AO$638,0))) = 0,"",
IFERROR(MAX(OFFSET(AO297,0,0,MATCH("-",AO297:AO$638,0))),""))</f>
        <v/>
      </c>
      <c r="AY297" s="82" t="str">
        <f ca="1">IF(    MAX(OFFSET(AP297,0,0,MATCH("-",AP297:AP$638,0))) = 0,"",
IFERROR(MAX(OFFSET(AP297,0,0,MATCH("-",AP297:AP$638,0))),""))</f>
        <v/>
      </c>
      <c r="AZ297" s="82" t="str">
        <f ca="1">IF(    MAX(OFFSET(AQ297,0,0,MATCH("-",AQ297:AQ$638,0))) = 0,"",
IFERROR(MAX(OFFSET(AQ297,0,0,MATCH("-",AQ297:AQ$638,0))),""))</f>
        <v/>
      </c>
      <c r="BA297" s="82" t="str">
        <f ca="1">IF(    MAX(OFFSET(AR297,0,0,MATCH("-",AR297:AR$638,0))) = 0,"",
IFERROR(MAX(OFFSET(AR297,0,0,MATCH("-",AR297:AR$638,0))),""))</f>
        <v/>
      </c>
      <c r="BB297" s="112">
        <f t="shared" ca="1" si="148"/>
        <v>-270</v>
      </c>
      <c r="BC297" s="111" t="str">
        <f t="shared" ca="1" si="149"/>
        <v>Radius</v>
      </c>
      <c r="BD297" s="112">
        <f t="shared" ca="1" si="150"/>
        <v>0</v>
      </c>
      <c r="BE297" s="111">
        <f t="shared" ca="1" si="151"/>
        <v>-150</v>
      </c>
      <c r="BF297" s="113" t="e">
        <f t="shared" ca="1" si="152"/>
        <v>#VALUE!</v>
      </c>
      <c r="BG297" s="113" t="e">
        <f t="shared" ca="1" si="153"/>
        <v>#VALUE!</v>
      </c>
      <c r="BH297" s="112">
        <f t="shared" ca="1" si="154"/>
        <v>2000</v>
      </c>
      <c r="BI297" s="112">
        <f t="shared" ca="1" si="155"/>
        <v>-150</v>
      </c>
      <c r="BJ297" s="157"/>
      <c r="BK297" s="157"/>
      <c r="BL297" s="158" t="str">
        <f>scriv!AM259</f>
        <v/>
      </c>
      <c r="BM297" s="157"/>
      <c r="BN297" s="157" t="str">
        <f t="shared" si="156"/>
        <v>node</v>
      </c>
      <c r="BO297" s="157"/>
      <c r="BP297" s="159">
        <f t="shared" ca="1" si="157"/>
        <v>0</v>
      </c>
      <c r="BQ297" s="159">
        <f t="shared" ca="1" si="158"/>
        <v>0</v>
      </c>
      <c r="BR297" s="159">
        <f t="shared" si="159"/>
        <v>1</v>
      </c>
      <c r="BS297" s="159" t="str">
        <f t="shared" si="160"/>
        <v>symbol</v>
      </c>
      <c r="BT297" s="157" t="str">
        <f ca="1">IF(scriv!V259&lt;&gt;"",scriv!V259,
IF(E297="",IFERROR(VLOOKUP(BL297,$AH$40:$BT$638,39,FALSE),$BT$36),
$BT$37))</f>
        <v>NodeSquare</v>
      </c>
      <c r="BU297" s="166">
        <f t="shared" ca="1" si="161"/>
        <v>2000</v>
      </c>
      <c r="BV297" s="166">
        <f t="shared" ca="1" si="162"/>
        <v>-150</v>
      </c>
      <c r="BW297" s="166">
        <f t="shared" ca="1" si="163"/>
        <v>0</v>
      </c>
      <c r="BX297" s="166">
        <f t="shared" ca="1" si="164"/>
        <v>0</v>
      </c>
      <c r="BY297" s="180" t="str">
        <f t="shared" si="165"/>
        <v/>
      </c>
      <c r="BZ297" s="180" t="str">
        <f t="shared" si="166"/>
        <v/>
      </c>
      <c r="CA297" s="81" t="str">
        <f>IF(scriv!E259&lt;&gt;"",scriv!E259,"")</f>
        <v/>
      </c>
      <c r="CB297" s="82">
        <f t="shared" ref="CB297:CB360" si="178">$CB$36</f>
        <v>0</v>
      </c>
      <c r="CC297" s="82">
        <f t="shared" si="167"/>
        <v>0</v>
      </c>
      <c r="CD297" s="82" t="str">
        <f t="shared" si="168"/>
        <v>-</v>
      </c>
      <c r="CE297" s="82" t="str">
        <f t="shared" si="169"/>
        <v>-</v>
      </c>
      <c r="CF297" s="82" t="str">
        <f t="shared" si="170"/>
        <v>-</v>
      </c>
      <c r="CG297" s="82" t="str">
        <f t="shared" si="171"/>
        <v>-</v>
      </c>
      <c r="CH297" s="82" t="str">
        <f t="shared" si="172"/>
        <v>-</v>
      </c>
      <c r="CI297" s="82" t="str">
        <f t="shared" si="173"/>
        <v>-</v>
      </c>
      <c r="CJ297" s="82" t="str">
        <f t="shared" si="174"/>
        <v>-</v>
      </c>
      <c r="CK297" s="82" t="str">
        <f t="shared" si="175"/>
        <v>-</v>
      </c>
    </row>
    <row r="298" spans="1:89" s="82" customFormat="1" ht="18" customHeight="1">
      <c r="A298" s="81" t="str">
        <f>scriv!AL260</f>
        <v/>
      </c>
      <c r="B298" s="81" t="str">
        <f>IF(scriv!D260&lt;&gt;"",scriv!D260,"")</f>
        <v/>
      </c>
      <c r="C298" s="81" t="str">
        <f>IF( scriv!AP260&lt;&gt;"", IF(D298&lt;&gt;"","connection ","")&amp;scriv!AP260,IF(D298&lt;&gt;"","connection",""))</f>
        <v/>
      </c>
      <c r="D298" s="82" t="str">
        <f>scriv!AN260</f>
        <v/>
      </c>
      <c r="E298" s="82" t="str">
        <f>scriv!AO260</f>
        <v/>
      </c>
      <c r="F298" s="156">
        <f>ROW()</f>
        <v>298</v>
      </c>
      <c r="G298" s="288">
        <f>scriv!AC260</f>
        <v>0</v>
      </c>
      <c r="H298" s="288">
        <f>scriv!AD260</f>
        <v>0</v>
      </c>
      <c r="I298" s="81" t="str">
        <f>IF(scriv!AE260&lt;&gt;"",scriv!AE260,J298)</f>
        <v/>
      </c>
      <c r="J298" s="81" t="str">
        <f>IF(scriv!AF260&lt;&gt;"",scriv!AF260,"")</f>
        <v/>
      </c>
      <c r="K298" s="82" t="str">
        <f>IF(scriv!Y260&lt;&gt;"",scriv!Y260,$K$36)</f>
        <v>none</v>
      </c>
      <c r="L298" s="82">
        <f>IF(scriv!Z260&lt;&gt;"",scriv!Z260,$L$36)</f>
        <v>0</v>
      </c>
      <c r="M298" s="82" t="str">
        <f>IF(scriv!AA260&lt;&gt;"",scriv!AA260,$M$36)</f>
        <v>OpenClose</v>
      </c>
      <c r="N298" s="82">
        <f>IF(scriv!AB260&lt;&gt;"",scriv!AB260,$N$36)</f>
        <v>0</v>
      </c>
      <c r="O298" s="119" t="str">
        <f t="shared" si="177"/>
        <v/>
      </c>
      <c r="P298" s="81" t="str">
        <f>IF(scriv!I260&lt;&gt;"",scriv!I260,"")</f>
        <v/>
      </c>
      <c r="Q298" s="81" t="str">
        <f>IF(scriv!J260&lt;&gt;"",scriv!J260,"")</f>
        <v/>
      </c>
      <c r="R298" s="81">
        <f>IF(scriv!K260&lt;&gt;"",scriv!K260,
IF(I298&lt;&gt;"",1,$R$36))</f>
        <v>1</v>
      </c>
      <c r="S298" s="81" t="str">
        <f>IF(scriv!L260&lt;&gt;"",scriv!L260,
IF(scriv!AF260&lt;&gt;"",$S$36,"none"))</f>
        <v>none</v>
      </c>
      <c r="T298" s="81" t="str">
        <f>IF(scriv!Q260&lt;&gt;"",scriv!Q260,"")</f>
        <v/>
      </c>
      <c r="U298" s="81" t="str">
        <f>IF(scriv!R260&lt;&gt;"",scriv!R260,"")</f>
        <v/>
      </c>
      <c r="V298" s="81" t="str">
        <f>IF(scriv!S260&lt;&gt;"",scriv!S260,"")</f>
        <v/>
      </c>
      <c r="W298" s="81" t="str">
        <f>IF(scriv!T260&lt;&gt;"",scriv!T260,"")</f>
        <v/>
      </c>
      <c r="X298" s="81" t="str">
        <f>IF($E298="",
( IF(scriv!AH260&lt;&gt;"", LEFT( scriv!AH260, FIND(",",scriv!AH260)-1) &amp; "=" &amp; $AH298 &amp; RIGHT( scriv!AH260, LEN(scriv!AH260) + 1 - FIND(",",scriv!AH260)),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IF(scriv!AI260&lt;&gt;"", LEFT( scriv!AI260, FIND(",",scriv!AI260)-1) &amp; "=" &amp; $AH298 &amp; RIGHT( scriv!AI260, LEN(scriv!AI260) + 1 - FIND(",",scriv!AI260)),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IF(scriv!AJ260&lt;&gt;"", LEFT( scriv!AJ260, FIND(",",scriv!AJ260)-1) &amp; "=" &amp; $AH298 &amp; RIGHT( scriv!AJ260, LEN(scriv!AJ260) + 1 - FIND(",",scriv!AJ260)),
  IF($Z$36&lt;&gt;"",LEFT( Z$36, FIND(",",Z$36)-1) &amp; "=" &amp; $AH298 &amp; RIGHT( Z$36, LEN(Z$36) + 1 - FIND(",",Z$36)),""))),
IF(scriv!O260&lt;&gt;"", LEFT( scriv!O260, FIND(",",scriv!O260)-1) &amp; "=" &amp; $AH298 &amp; RIGHT( scriv!O260, LEN(scriv!O260) + 1 - FIND(",",scriv!O260)),
LEFT( Z$37, FIND(",",Z$37)-1) &amp; "=" &amp; $AH298 &amp; RIGHT( Z$37, LEN(Z$37) + 1 - FIND(",",Z$37))))</f>
        <v>drawOpen=,1.2</v>
      </c>
      <c r="AA298" s="81" t="str">
        <f>IF($E298="",
( IF(scriv!AK260&lt;&gt;"", LEFT( scriv!AK260, FIND(",",scriv!AK260)-1) &amp; "=" &amp; $AH298 &amp; RIGHT( scriv!AK260, LEN(scriv!AK260) + 1 - FIND(",",scriv!AK260)),
  IF($AA$36&lt;&gt;"",LEFT( AA$36, FIND(",",AA$36)-1) &amp; "=" &amp; $AH298 &amp; RIGHT( AA$36, LEN(AA$36) + 1 - FIND(",",AA$36)),""))),
IF(scriv!P260&lt;&gt;"", LEFT( scriv!P260, FIND(",",scriv!P260)-1) &amp; "=" &amp; $AH298 &amp; RIGHT( scriv!P260, LEN(scriv!P260) + 1 - FIND(",",scriv!P260)),
LEFT( AA$37, FIND(",",AA$37)-1) &amp; "=" &amp; $AH298 &amp; RIGHT( AA$37, LEN(AA$37) + 1 - FIND(",",AA$37))))</f>
        <v>drawClose=,1.2</v>
      </c>
      <c r="AB298" s="167" t="str">
        <f t="shared" si="176"/>
        <v>noTitle</v>
      </c>
      <c r="AC298" s="167"/>
      <c r="AD298" s="45"/>
      <c r="AE298" s="168"/>
      <c r="AF298" s="169">
        <f>IF(D298="",scriv!B260,"")</f>
        <v>0</v>
      </c>
      <c r="AG298" s="170" t="str">
        <f t="shared" ref="AG298:AG361" si="179">IF(AH298&lt;&gt;"",$AG$36,"")</f>
        <v/>
      </c>
      <c r="AH298" s="169" t="str">
        <f t="shared" ref="AH298:AH361" si="180">A298</f>
        <v/>
      </c>
      <c r="AI298" s="169" t="str">
        <f t="shared" ref="AI298:AI361" si="181">B298</f>
        <v/>
      </c>
      <c r="AJ298" s="86">
        <f>ROUNDDOWN( (LEN(scriv!B260)+1) / 2, 0 )</f>
        <v>0</v>
      </c>
      <c r="AK298" s="82">
        <f t="shared" ref="AK298:AK361" si="182">IF(CC298="","",
IF(CC298="-","-",
IF(ISERROR(LEFT(CC298,FIND(".",CC298)-1)),VALUE(CC298),
(VALUE(LEFT(CC298,FIND(".",CC298)-1))))))</f>
        <v>0</v>
      </c>
      <c r="AL298" s="82" t="str">
        <f t="shared" ref="AL298:AL361" si="183">IF(CD298="","",
IF(CD298="-","-",
IF(ISERROR(LEFT(CD298,FIND(".",CD298)-1)),VALUE(CD298),
(VALUE(LEFT(CD298,FIND(".",CD298)-1))))))</f>
        <v>-</v>
      </c>
      <c r="AM298" s="82" t="str">
        <f t="shared" ref="AM298:AM361" si="184">IF(CE298="","",
IF(CE298="-","-",
IF(ISERROR(LEFT(CE298,FIND(".",CE298)-1)),VALUE(CE298),
(VALUE(LEFT(CE298,FIND(".",CE298)-1))))))</f>
        <v>-</v>
      </c>
      <c r="AN298" s="82" t="str">
        <f t="shared" ref="AN298:AN361" si="185">IF(CF298="","",
IF(CF298="-","-",
IF(ISERROR(LEFT(CF298,FIND(".",CF298)-1)),VALUE(CF298),
(VALUE(LEFT(CF298,FIND(".",CF298)-1))))))</f>
        <v>-</v>
      </c>
      <c r="AO298" s="82" t="str">
        <f t="shared" ref="AO298:AO361" si="186">IF(CG298="","",
IF(CG298="-","-",
IF(ISERROR(LEFT(CG298,FIND(".",CG298)-1)),VALUE(CG298),
(VALUE(LEFT(CG298,FIND(".",CG298)-1))))))</f>
        <v>-</v>
      </c>
      <c r="AP298" s="82" t="str">
        <f t="shared" ref="AP298:AP361" si="187">IF(CH298="","",
IF(CH298="-","-",
IF(ISERROR(LEFT(CH298,FIND(".",CH298)-1)),VALUE(CH298),
(VALUE(LEFT(CH298,FIND(".",CH298)-1))))))</f>
        <v>-</v>
      </c>
      <c r="AQ298" s="82" t="str">
        <f t="shared" ref="AQ298:AQ361" si="188">IF(CI298="","",
IF(CI298="-","-",
IF(ISERROR(LEFT(CI298,FIND(".",CI298)-1)),VALUE(CI298),
(VALUE(LEFT(CI298,FIND(".",CI298)-1))))))</f>
        <v>-</v>
      </c>
      <c r="AR298" s="82" t="str">
        <f t="shared" ref="AR298:AR361" si="189">IF(CJ298="","",
IF(CJ298="-","-",
IF(ISERROR(LEFT(CJ298,FIND(".",CJ298)-1)),VALUE(CJ298),
(VALUE(LEFT(CJ298,FIND(".",CJ298)-1))))))</f>
        <v>-</v>
      </c>
      <c r="AT298" s="82">
        <f t="shared" ref="AT298:AT361" si="190">MAX($AK$40:$AK$140)</f>
        <v>2</v>
      </c>
      <c r="AU298" s="82" t="str">
        <f ca="1">IF(    MAX(OFFSET(AL298,0,0,MATCH("-",AL298:AL$638,0))) = 0,"",
IFERROR(MAX(OFFSET(AL298,0,0,MATCH("-",AL298:AL$638,0))),""))</f>
        <v/>
      </c>
      <c r="AV298" s="82" t="str">
        <f ca="1">IF(    MAX(OFFSET(AM298,0,0,MATCH("-",AM298:AM$638,0))) = 0,"",
IFERROR(MAX(OFFSET(AM298,0,0,MATCH("-",AM298:AM$638,0))),""))</f>
        <v/>
      </c>
      <c r="AW298" s="82" t="str">
        <f ca="1">IF(    MAX(OFFSET(AN298,0,0,MATCH("-",AN298:AN$638,0))) = 0,"",
IFERROR(MAX(OFFSET(AN298,0,0,MATCH("-",AN298:AN$638,0))),""))</f>
        <v/>
      </c>
      <c r="AX298" s="82" t="str">
        <f ca="1">IF(    MAX(OFFSET(AO298,0,0,MATCH("-",AO298:AO$638,0))) = 0,"",
IFERROR(MAX(OFFSET(AO298,0,0,MATCH("-",AO298:AO$638,0))),""))</f>
        <v/>
      </c>
      <c r="AY298" s="82" t="str">
        <f ca="1">IF(    MAX(OFFSET(AP298,0,0,MATCH("-",AP298:AP$638,0))) = 0,"",
IFERROR(MAX(OFFSET(AP298,0,0,MATCH("-",AP298:AP$638,0))),""))</f>
        <v/>
      </c>
      <c r="AZ298" s="82" t="str">
        <f ca="1">IF(    MAX(OFFSET(AQ298,0,0,MATCH("-",AQ298:AQ$638,0))) = 0,"",
IFERROR(MAX(OFFSET(AQ298,0,0,MATCH("-",AQ298:AQ$638,0))),""))</f>
        <v/>
      </c>
      <c r="BA298" s="82" t="str">
        <f ca="1">IF(    MAX(OFFSET(AR298,0,0,MATCH("-",AR298:AR$638,0))) = 0,"",
IFERROR(MAX(OFFSET(AR298,0,0,MATCH("-",AR298:AR$638,0))),""))</f>
        <v/>
      </c>
      <c r="BB298" s="112">
        <f t="shared" ref="BB298:BB361" ca="1" si="191">IF(AT298&lt;&gt;"",$BC$14/AT298*(AK298-1)-($BC$14)/2 + ($BC$14/AT298/2),0) +
IF(AU298&lt;&gt;"",$BC$14/AT298/AU298*(AL298-1)-($BC$14/AT298)/2 + ($BC$14/AT298/AU298/2),0) +
IF(AV298&lt;&gt;"",$BC$14/AT298/AU298/AV298*(AM298-1)-($BC$14/AT298/AU298)/2 + ($BC$14/AT298/AU298/AV298/2),0) +
IF(AW298&lt;&gt;"",$BC$14/AT298/AU298/AV298/AW298*(AN298-1)-($BC$14/AT298/AU298/AV298)/2 + ($BC$14/AT298/AU298/AV298/AW298/2),0) +
IF(AX298&lt;&gt;"",$BC$14/AT298/AU298/AV298/AW298/AX298*(AO298-1)-($BC$14/AT298/AU298/AV298/AW298)/2 + ($BC$14/AT298/AU298/AV298/AW298/AX298/2),0) +
IF(AY298&lt;&gt;"",$BC$14/AT298/AU298/AV298/AW298/AX298/AY298*(AP298-1)-($BC$14/AT298/AU298/AV298/AW298/AX298)/2 + ($BC$14/AT298/AU298/AV298/AW298/AX298/AY298/2),0)</f>
        <v>-270</v>
      </c>
      <c r="BC298" s="111" t="str">
        <f t="shared" ref="BC298:BC361" ca="1" si="192">INDIRECT("BC"&amp;19+AJ298)</f>
        <v>Radius</v>
      </c>
      <c r="BD298" s="112">
        <f t="shared" ref="BD298:BD361" ca="1" si="193">IF(AT298&lt;&gt;"", $BD$20 + (($BF$20/AT298) * (AK298 - 1)) - IF($BH$20=1,(($BF$20 / 2) - ($BF$20/AT298) / 2),0),0)
+IF(AU298&lt;&gt;"", $BD$21 + (($BF$21/AU298) * (AL298 - 1)) - IF($BH$21=1,(($BF$21 / 2) - ($BF$21/AU298) / 2),0),0)
+IF(AV298&lt;&gt;"", $BD$22 + (($BF$22/AV298) * (AM298 - 1)) - IF($BH$22=1,(($BF$22 / 2) - ($BF$22/AV298) / 2),0),0)
+IF(AW298&lt;&gt;"", $BD$23 + (($BF$23/AW298) * (AN298 - 1)) - IF($BH$23=1,(($BF$23 / 2) - ($BF$23/AW298) / 2),0),0)
+IF(AX298&lt;&gt;"", $BD$24 + (($BF$24/AX298) * (AO298 - 1)) - IF($BH$24=1,(($BF$24 / 2) - ($BF$24/AX298) / 2),0),0)
+IF(AY298&lt;&gt;"", $BD$25 + (($BF$25/AY298) * (AP298 - 1)) - IF($BH$25=1,(($BF$25 / 2) - ($BF$25/AY298) / 2),0),0)
+IF(AZ298&lt;&gt;"", $BD$26 + (($BF$26/AZ298) * (AQ298 - 1)) - IF($BH$26=1,(($BF$26 / 2) - ($BF$26/AZ298) / 2),0),0)
+IF(BA298&lt;&gt;"", $BD$27 + (($BF$27/BA298) * (AR298 - 1)) - IF($BH$27=1,(($BF$27 / 2) - ($BF$27/BA298) / 2),0),0)</f>
        <v>0</v>
      </c>
      <c r="BE298" s="111">
        <f t="shared" ref="BE298:BE361" ca="1" si="194">IF(AT298&lt;&gt;"", $BE$20 + (($BG$20/AT298) * (AK298 - 1)) - IF($BI$20=1,(($BG$20 / 2) - ($BG$20/AT298) / 2),0),0)
+IF(AU298&lt;&gt;"", $BE$21 + (($BG$21/AU298) * (AL298 - 1)) - IF($BI$21=1,(($BG$21 / 2) - ($BG$21/AU298) / 2),0),0)
+IF(AV298&lt;&gt;"", $BE$22 + (($BG$22/AV298) * (AM298 - 1)) - IF($BI$22=1,(($BG$22 / 2) - ($BG$22/AV298) / 2),0),0)
+IF(AW298&lt;&gt;"", $BE$23 + (($BG$23/AW298) * (AN298 - 1)) - IF($BI$23=1,(($BG$23 / 2) - ($BG$23/AW298) / 2),0),0)
+IF(AX298&lt;&gt;"", $BE$24 + (($BG$24/AX298) * (AO298 - 1)) - IF($BI$24=1,(($BG$24 / 2) - ($BG$24/AX298) / 2),0),0)
+IF(AY298&lt;&gt;"", $BE$25 + (($BG$25/AY298) * (AP298 - 1)) - IF($BI$25=1,(($BG$25 / 2) - ($BG$25/AY298) / 2),0),0)
+IF(AZ298&lt;&gt;"", $BE$26 + (($BG$26/AZ298) * (AQ298 - 1)) - IF($BI$26=1,(($BG$26 / 2) - ($BG$26/AZ298) / 2),0),0)
+IF(BA298&lt;&gt;"", $BE$27 + (($BG$27/BA298) * (AR298 - 1)) - IF($BI$27=1,(($BG$27 / 2) - ($BG$27/BA298) / 2),0),0)</f>
        <v>-150</v>
      </c>
      <c r="BF298" s="113" t="e">
        <f t="shared" ref="BF298:BF361" ca="1" si="195">ROUND(BC298*COS(RADIANS(BB298+$BC$13)),2)+$BD$12</f>
        <v>#VALUE!</v>
      </c>
      <c r="BG298" s="113" t="e">
        <f t="shared" ref="BG298:BG361" ca="1" si="196">ROUND(BC298*SIN(RADIANS(BB298+$BC$13)),2)+$BE$12</f>
        <v>#VALUE!</v>
      </c>
      <c r="BH298" s="112">
        <f t="shared" ref="BH298:BH361" ca="1" si="197">BD298+$BD$12</f>
        <v>2000</v>
      </c>
      <c r="BI298" s="112">
        <f t="shared" ref="BI298:BI361" ca="1" si="198">BE298+$BE$12</f>
        <v>-150</v>
      </c>
      <c r="BJ298" s="157"/>
      <c r="BK298" s="157"/>
      <c r="BL298" s="158" t="str">
        <f>scriv!AM260</f>
        <v/>
      </c>
      <c r="BM298" s="157"/>
      <c r="BN298" s="157" t="str">
        <f t="shared" ref="BN298:BN361" si="199">IF(D298="",$BN$36,"link")</f>
        <v>node</v>
      </c>
      <c r="BO298" s="157"/>
      <c r="BP298" s="159">
        <f t="shared" ref="BP298:BP361" ca="1" si="200">IF(AJ298&gt;0,INDIRECT("BP"&amp;19+AJ298),0)</f>
        <v>0</v>
      </c>
      <c r="BQ298" s="159">
        <f t="shared" ref="BQ298:BQ361" ca="1" si="201">IF(AJ298&gt;0,INDIRECT("BQ"&amp;19+AJ298),0)</f>
        <v>0</v>
      </c>
      <c r="BR298" s="159">
        <f t="shared" ref="BR298:BR361" si="202">$BR$36</f>
        <v>1</v>
      </c>
      <c r="BS298" s="159" t="str">
        <f t="shared" ref="BS298:BS361" si="203">$BS$36</f>
        <v>symbol</v>
      </c>
      <c r="BT298" s="157" t="str">
        <f ca="1">IF(scriv!V260&lt;&gt;"",scriv!V260,
IF(E298="",IFERROR(VLOOKUP(BL298,$AH$40:$BT$638,39,FALSE),$BT$36),
$BT$37))</f>
        <v>NodeSquare</v>
      </c>
      <c r="BU298" s="166">
        <f t="shared" ref="BU298:BU361" ca="1" si="204">IF(BN298&lt;&gt;"link",
IF($BE$10=0, ROUND(BF298,2),ROUND(BH298,2)),
IFERROR(VLOOKUP(BY298,$AH$40:$BQ$638,35,FALSE),1) )</f>
        <v>2000</v>
      </c>
      <c r="BV298" s="166">
        <f t="shared" ref="BV298:BV361" ca="1" si="205">IF(BN298&lt;&gt;"link",
IF($BE$10=0, ROUND(BG298,2),ROUND(BI298,2)),
IFERROR(VLOOKUP(BY298,$AH$40:$BQ$638,36,FALSE),1) )</f>
        <v>-150</v>
      </c>
      <c r="BW298" s="166">
        <f t="shared" ref="BW298:BW361" ca="1" si="206">IFERROR(VLOOKUP(BZ298,$AH$40:$BQ$638,35,FALSE),0)</f>
        <v>0</v>
      </c>
      <c r="BX298" s="166">
        <f t="shared" ref="BX298:BX361" ca="1" si="207">IFERROR(VLOOKUP(BZ298,$AH$40:$BQ$638,36,FALSE),0)</f>
        <v>0</v>
      </c>
      <c r="BY298" s="180" t="str">
        <f t="shared" ref="BY298:BY361" si="208">D298</f>
        <v/>
      </c>
      <c r="BZ298" s="180" t="str">
        <f t="shared" ref="BZ298:BZ361" si="209">E298</f>
        <v/>
      </c>
      <c r="CA298" s="81" t="str">
        <f>IF(scriv!E260&lt;&gt;"",scriv!E260,"")</f>
        <v/>
      </c>
      <c r="CB298" s="82">
        <f t="shared" si="178"/>
        <v>0</v>
      </c>
      <c r="CC298" s="82">
        <f t="shared" ref="CC298:CC361" si="210">AF298</f>
        <v>0</v>
      </c>
      <c r="CD298" s="82" t="str">
        <f t="shared" ref="CD298:CD361" si="211">IF(CC298="","",
IF(ISERROR(RIGHT(CC298,LEN(CC298)-FIND(".",CC298))),"-",
RIGHT(CC298,LEN(CC298)-FIND(".",CC298))))</f>
        <v>-</v>
      </c>
      <c r="CE298" s="82" t="str">
        <f t="shared" ref="CE298:CE361" si="212">IF(CD298="","",
IF(ISERROR(RIGHT(CD298,LEN(CD298)-FIND(".",CD298))),"-",
RIGHT(CD298,LEN(CD298)-FIND(".",CD298))))</f>
        <v>-</v>
      </c>
      <c r="CF298" s="82" t="str">
        <f t="shared" ref="CF298:CF361" si="213">IF(CE298="","",
IF(ISERROR(RIGHT(CE298,LEN(CE298)-FIND(".",CE298))),"-",
RIGHT(CE298,LEN(CE298)-FIND(".",CE298))))</f>
        <v>-</v>
      </c>
      <c r="CG298" s="82" t="str">
        <f t="shared" ref="CG298:CG361" si="214">IF(CF298="","",
IF(ISERROR(RIGHT(CF298,LEN(CF298)-FIND(".",CF298))),"-",
RIGHT(CF298,LEN(CF298)-FIND(".",CF298))))</f>
        <v>-</v>
      </c>
      <c r="CH298" s="82" t="str">
        <f t="shared" ref="CH298:CH361" si="215">IF(CG298="","",
IF(ISERROR(RIGHT(CG298,LEN(CG298)-FIND(".",CG298))),"-",
RIGHT(CG298,LEN(CG298)-FIND(".",CG298))))</f>
        <v>-</v>
      </c>
      <c r="CI298" s="82" t="str">
        <f t="shared" ref="CI298:CI361" si="216">IF(CH298="","",
IF(ISERROR(RIGHT(CH298,LEN(CH298)-FIND(".",CH298))),"-",
RIGHT(CH298,LEN(CH298)-FIND(".",CH298))))</f>
        <v>-</v>
      </c>
      <c r="CJ298" s="82" t="str">
        <f t="shared" ref="CJ298:CJ361" si="217">IF(CI298="","",
IF(ISERROR(RIGHT(CI298,LEN(CI298)-FIND(".",CI298))),"-",
RIGHT(CI298,LEN(CI298)-FIND(".",CI298))))</f>
        <v>-</v>
      </c>
      <c r="CK298" s="82" t="str">
        <f t="shared" ref="CK298:CK361" si="218">IF(CJ298="","",
IF(ISERROR(RIGHT(CJ298,LEN(CJ298)-FIND(".",CJ298))),"-",
RIGHT(CJ298,LEN(CJ298)-FIND(".",CJ298))))</f>
        <v>-</v>
      </c>
    </row>
    <row r="299" spans="1:89" s="82" customFormat="1" ht="18" customHeight="1">
      <c r="A299" s="81" t="str">
        <f>scriv!AL261</f>
        <v/>
      </c>
      <c r="B299" s="81" t="str">
        <f>IF(scriv!D261&lt;&gt;"",scriv!D261,"")</f>
        <v/>
      </c>
      <c r="C299" s="81" t="str">
        <f>IF( scriv!AP261&lt;&gt;"", IF(D299&lt;&gt;"","connection ","")&amp;scriv!AP261,IF(D299&lt;&gt;"","connection",""))</f>
        <v/>
      </c>
      <c r="D299" s="82" t="str">
        <f>scriv!AN261</f>
        <v/>
      </c>
      <c r="E299" s="82" t="str">
        <f>scriv!AO261</f>
        <v/>
      </c>
      <c r="F299" s="156">
        <f>ROW()</f>
        <v>299</v>
      </c>
      <c r="G299" s="288">
        <f>scriv!AC261</f>
        <v>0</v>
      </c>
      <c r="H299" s="288">
        <f>scriv!AD261</f>
        <v>0</v>
      </c>
      <c r="I299" s="81" t="str">
        <f>IF(scriv!AE261&lt;&gt;"",scriv!AE261,J299)</f>
        <v/>
      </c>
      <c r="J299" s="81" t="str">
        <f>IF(scriv!AF261&lt;&gt;"",scriv!AF261,"")</f>
        <v/>
      </c>
      <c r="K299" s="82" t="str">
        <f>IF(scriv!Y261&lt;&gt;"",scriv!Y261,$K$36)</f>
        <v>none</v>
      </c>
      <c r="L299" s="82">
        <f>IF(scriv!Z261&lt;&gt;"",scriv!Z261,$L$36)</f>
        <v>0</v>
      </c>
      <c r="M299" s="82" t="str">
        <f>IF(scriv!AA261&lt;&gt;"",scriv!AA261,$M$36)</f>
        <v>OpenClose</v>
      </c>
      <c r="N299" s="82">
        <f>IF(scriv!AB261&lt;&gt;"",scriv!AB261,$N$36)</f>
        <v>0</v>
      </c>
      <c r="O299" s="119" t="str">
        <f t="shared" si="177"/>
        <v/>
      </c>
      <c r="P299" s="81" t="str">
        <f>IF(scriv!I261&lt;&gt;"",scriv!I261,"")</f>
        <v/>
      </c>
      <c r="Q299" s="81" t="str">
        <f>IF(scriv!J261&lt;&gt;"",scriv!J261,"")</f>
        <v/>
      </c>
      <c r="R299" s="81">
        <f>IF(scriv!K261&lt;&gt;"",scriv!K261,
IF(I299&lt;&gt;"",1,$R$36))</f>
        <v>1</v>
      </c>
      <c r="S299" s="81" t="str">
        <f>IF(scriv!L261&lt;&gt;"",scriv!L261,
IF(scriv!AF261&lt;&gt;"",$S$36,"none"))</f>
        <v>none</v>
      </c>
      <c r="T299" s="81" t="str">
        <f>IF(scriv!Q261&lt;&gt;"",scriv!Q261,"")</f>
        <v/>
      </c>
      <c r="U299" s="81" t="str">
        <f>IF(scriv!R261&lt;&gt;"",scriv!R261,"")</f>
        <v/>
      </c>
      <c r="V299" s="81" t="str">
        <f>IF(scriv!S261&lt;&gt;"",scriv!S261,"")</f>
        <v/>
      </c>
      <c r="W299" s="81" t="str">
        <f>IF(scriv!T261&lt;&gt;"",scriv!T261,"")</f>
        <v/>
      </c>
      <c r="X299" s="81" t="str">
        <f>IF($E299="",
( IF(scriv!AH261&lt;&gt;"", LEFT( scriv!AH261, FIND(",",scriv!AH261)-1) &amp; "=" &amp; $AH299 &amp; RIGHT( scriv!AH261, LEN(scriv!AH261) + 1 - FIND(",",scriv!AH261)),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IF(scriv!AI261&lt;&gt;"", LEFT( scriv!AI261, FIND(",",scriv!AI261)-1) &amp; "=" &amp; $AH299 &amp; RIGHT( scriv!AI261, LEN(scriv!AI261) + 1 - FIND(",",scriv!AI261)),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IF(scriv!AJ261&lt;&gt;"", LEFT( scriv!AJ261, FIND(",",scriv!AJ261)-1) &amp; "=" &amp; $AH299 &amp; RIGHT( scriv!AJ261, LEN(scriv!AJ261) + 1 - FIND(",",scriv!AJ261)),
  IF($Z$36&lt;&gt;"",LEFT( Z$36, FIND(",",Z$36)-1) &amp; "=" &amp; $AH299 &amp; RIGHT( Z$36, LEN(Z$36) + 1 - FIND(",",Z$36)),""))),
IF(scriv!O261&lt;&gt;"", LEFT( scriv!O261, FIND(",",scriv!O261)-1) &amp; "=" &amp; $AH299 &amp; RIGHT( scriv!O261, LEN(scriv!O261) + 1 - FIND(",",scriv!O261)),
LEFT( Z$37, FIND(",",Z$37)-1) &amp; "=" &amp; $AH299 &amp; RIGHT( Z$37, LEN(Z$37) + 1 - FIND(",",Z$37))))</f>
        <v>drawOpen=,1.2</v>
      </c>
      <c r="AA299" s="81" t="str">
        <f>IF($E299="",
( IF(scriv!AK261&lt;&gt;"", LEFT( scriv!AK261, FIND(",",scriv!AK261)-1) &amp; "=" &amp; $AH299 &amp; RIGHT( scriv!AK261, LEN(scriv!AK261) + 1 - FIND(",",scriv!AK261)),
  IF($AA$36&lt;&gt;"",LEFT( AA$36, FIND(",",AA$36)-1) &amp; "=" &amp; $AH299 &amp; RIGHT( AA$36, LEN(AA$36) + 1 - FIND(",",AA$36)),""))),
IF(scriv!P261&lt;&gt;"", LEFT( scriv!P261, FIND(",",scriv!P261)-1) &amp; "=" &amp; $AH299 &amp; RIGHT( scriv!P261, LEN(scriv!P261) + 1 - FIND(",",scriv!P261)),
LEFT( AA$37, FIND(",",AA$37)-1) &amp; "=" &amp; $AH299 &amp; RIGHT( AA$37, LEN(AA$37) + 1 - FIND(",",AA$37))))</f>
        <v>drawClose=,1.2</v>
      </c>
      <c r="AB299" s="167" t="str">
        <f t="shared" si="176"/>
        <v>noTitle</v>
      </c>
      <c r="AC299" s="167"/>
      <c r="AD299" s="45"/>
      <c r="AE299" s="168"/>
      <c r="AF299" s="169">
        <f>IF(D299="",scriv!B261,"")</f>
        <v>0</v>
      </c>
      <c r="AG299" s="170" t="str">
        <f t="shared" si="179"/>
        <v/>
      </c>
      <c r="AH299" s="169" t="str">
        <f t="shared" si="180"/>
        <v/>
      </c>
      <c r="AI299" s="169" t="str">
        <f t="shared" si="181"/>
        <v/>
      </c>
      <c r="AJ299" s="86">
        <f>ROUNDDOWN( (LEN(scriv!B261)+1) / 2, 0 )</f>
        <v>0</v>
      </c>
      <c r="AK299" s="82">
        <f t="shared" si="182"/>
        <v>0</v>
      </c>
      <c r="AL299" s="82" t="str">
        <f t="shared" si="183"/>
        <v>-</v>
      </c>
      <c r="AM299" s="82" t="str">
        <f t="shared" si="184"/>
        <v>-</v>
      </c>
      <c r="AN299" s="82" t="str">
        <f t="shared" si="185"/>
        <v>-</v>
      </c>
      <c r="AO299" s="82" t="str">
        <f t="shared" si="186"/>
        <v>-</v>
      </c>
      <c r="AP299" s="82" t="str">
        <f t="shared" si="187"/>
        <v>-</v>
      </c>
      <c r="AQ299" s="82" t="str">
        <f t="shared" si="188"/>
        <v>-</v>
      </c>
      <c r="AR299" s="82" t="str">
        <f t="shared" si="189"/>
        <v>-</v>
      </c>
      <c r="AT299" s="82">
        <f t="shared" si="190"/>
        <v>2</v>
      </c>
      <c r="AU299" s="82" t="str">
        <f ca="1">IF(    MAX(OFFSET(AL299,0,0,MATCH("-",AL299:AL$638,0))) = 0,"",
IFERROR(MAX(OFFSET(AL299,0,0,MATCH("-",AL299:AL$638,0))),""))</f>
        <v/>
      </c>
      <c r="AV299" s="82" t="str">
        <f ca="1">IF(    MAX(OFFSET(AM299,0,0,MATCH("-",AM299:AM$638,0))) = 0,"",
IFERROR(MAX(OFFSET(AM299,0,0,MATCH("-",AM299:AM$638,0))),""))</f>
        <v/>
      </c>
      <c r="AW299" s="82" t="str">
        <f ca="1">IF(    MAX(OFFSET(AN299,0,0,MATCH("-",AN299:AN$638,0))) = 0,"",
IFERROR(MAX(OFFSET(AN299,0,0,MATCH("-",AN299:AN$638,0))),""))</f>
        <v/>
      </c>
      <c r="AX299" s="82" t="str">
        <f ca="1">IF(    MAX(OFFSET(AO299,0,0,MATCH("-",AO299:AO$638,0))) = 0,"",
IFERROR(MAX(OFFSET(AO299,0,0,MATCH("-",AO299:AO$638,0))),""))</f>
        <v/>
      </c>
      <c r="AY299" s="82" t="str">
        <f ca="1">IF(    MAX(OFFSET(AP299,0,0,MATCH("-",AP299:AP$638,0))) = 0,"",
IFERROR(MAX(OFFSET(AP299,0,0,MATCH("-",AP299:AP$638,0))),""))</f>
        <v/>
      </c>
      <c r="AZ299" s="82" t="str">
        <f ca="1">IF(    MAX(OFFSET(AQ299,0,0,MATCH("-",AQ299:AQ$638,0))) = 0,"",
IFERROR(MAX(OFFSET(AQ299,0,0,MATCH("-",AQ299:AQ$638,0))),""))</f>
        <v/>
      </c>
      <c r="BA299" s="82" t="str">
        <f ca="1">IF(    MAX(OFFSET(AR299,0,0,MATCH("-",AR299:AR$638,0))) = 0,"",
IFERROR(MAX(OFFSET(AR299,0,0,MATCH("-",AR299:AR$638,0))),""))</f>
        <v/>
      </c>
      <c r="BB299" s="112">
        <f t="shared" ca="1" si="191"/>
        <v>-270</v>
      </c>
      <c r="BC299" s="111" t="str">
        <f t="shared" ca="1" si="192"/>
        <v>Radius</v>
      </c>
      <c r="BD299" s="112">
        <f t="shared" ca="1" si="193"/>
        <v>0</v>
      </c>
      <c r="BE299" s="111">
        <f t="shared" ca="1" si="194"/>
        <v>-150</v>
      </c>
      <c r="BF299" s="113" t="e">
        <f t="shared" ca="1" si="195"/>
        <v>#VALUE!</v>
      </c>
      <c r="BG299" s="113" t="e">
        <f t="shared" ca="1" si="196"/>
        <v>#VALUE!</v>
      </c>
      <c r="BH299" s="112">
        <f t="shared" ca="1" si="197"/>
        <v>2000</v>
      </c>
      <c r="BI299" s="112">
        <f t="shared" ca="1" si="198"/>
        <v>-150</v>
      </c>
      <c r="BJ299" s="157"/>
      <c r="BK299" s="157"/>
      <c r="BL299" s="158" t="str">
        <f>scriv!AM261</f>
        <v/>
      </c>
      <c r="BM299" s="157"/>
      <c r="BN299" s="157" t="str">
        <f t="shared" si="199"/>
        <v>node</v>
      </c>
      <c r="BO299" s="157"/>
      <c r="BP299" s="159">
        <f t="shared" ca="1" si="200"/>
        <v>0</v>
      </c>
      <c r="BQ299" s="159">
        <f t="shared" ca="1" si="201"/>
        <v>0</v>
      </c>
      <c r="BR299" s="159">
        <f t="shared" si="202"/>
        <v>1</v>
      </c>
      <c r="BS299" s="159" t="str">
        <f t="shared" si="203"/>
        <v>symbol</v>
      </c>
      <c r="BT299" s="157" t="str">
        <f ca="1">IF(scriv!V261&lt;&gt;"",scriv!V261,
IF(E299="",IFERROR(VLOOKUP(BL299,$AH$40:$BT$638,39,FALSE),$BT$36),
$BT$37))</f>
        <v>NodeSquare</v>
      </c>
      <c r="BU299" s="166">
        <f t="shared" ca="1" si="204"/>
        <v>2000</v>
      </c>
      <c r="BV299" s="166">
        <f t="shared" ca="1" si="205"/>
        <v>-150</v>
      </c>
      <c r="BW299" s="166">
        <f t="shared" ca="1" si="206"/>
        <v>0</v>
      </c>
      <c r="BX299" s="166">
        <f t="shared" ca="1" si="207"/>
        <v>0</v>
      </c>
      <c r="BY299" s="180" t="str">
        <f t="shared" si="208"/>
        <v/>
      </c>
      <c r="BZ299" s="180" t="str">
        <f t="shared" si="209"/>
        <v/>
      </c>
      <c r="CA299" s="81" t="str">
        <f>IF(scriv!E261&lt;&gt;"",scriv!E261,"")</f>
        <v/>
      </c>
      <c r="CB299" s="82">
        <f t="shared" si="178"/>
        <v>0</v>
      </c>
      <c r="CC299" s="82">
        <f t="shared" si="210"/>
        <v>0</v>
      </c>
      <c r="CD299" s="82" t="str">
        <f t="shared" si="211"/>
        <v>-</v>
      </c>
      <c r="CE299" s="82" t="str">
        <f t="shared" si="212"/>
        <v>-</v>
      </c>
      <c r="CF299" s="82" t="str">
        <f t="shared" si="213"/>
        <v>-</v>
      </c>
      <c r="CG299" s="82" t="str">
        <f t="shared" si="214"/>
        <v>-</v>
      </c>
      <c r="CH299" s="82" t="str">
        <f t="shared" si="215"/>
        <v>-</v>
      </c>
      <c r="CI299" s="82" t="str">
        <f t="shared" si="216"/>
        <v>-</v>
      </c>
      <c r="CJ299" s="82" t="str">
        <f t="shared" si="217"/>
        <v>-</v>
      </c>
      <c r="CK299" s="82" t="str">
        <f t="shared" si="218"/>
        <v>-</v>
      </c>
    </row>
    <row r="300" spans="1:89" s="82" customFormat="1" ht="18" customHeight="1">
      <c r="A300" s="81" t="str">
        <f>scriv!AL262</f>
        <v/>
      </c>
      <c r="B300" s="81" t="str">
        <f>IF(scriv!D262&lt;&gt;"",scriv!D262,"")</f>
        <v/>
      </c>
      <c r="C300" s="81" t="str">
        <f>IF( scriv!AP262&lt;&gt;"", IF(D300&lt;&gt;"","connection ","")&amp;scriv!AP262,IF(D300&lt;&gt;"","connection",""))</f>
        <v/>
      </c>
      <c r="D300" s="82" t="str">
        <f>scriv!AN262</f>
        <v/>
      </c>
      <c r="E300" s="82" t="str">
        <f>scriv!AO262</f>
        <v/>
      </c>
      <c r="F300" s="156">
        <f>ROW()</f>
        <v>300</v>
      </c>
      <c r="G300" s="288">
        <f>scriv!AC262</f>
        <v>0</v>
      </c>
      <c r="H300" s="288">
        <f>scriv!AD262</f>
        <v>0</v>
      </c>
      <c r="I300" s="81" t="str">
        <f>IF(scriv!AE262&lt;&gt;"",scriv!AE262,J300)</f>
        <v/>
      </c>
      <c r="J300" s="81" t="str">
        <f>IF(scriv!AF262&lt;&gt;"",scriv!AF262,"")</f>
        <v/>
      </c>
      <c r="K300" s="82" t="str">
        <f>IF(scriv!Y262&lt;&gt;"",scriv!Y262,$K$36)</f>
        <v>none</v>
      </c>
      <c r="L300" s="82">
        <f>IF(scriv!Z262&lt;&gt;"",scriv!Z262,$L$36)</f>
        <v>0</v>
      </c>
      <c r="M300" s="82" t="str">
        <f>IF(scriv!AA262&lt;&gt;"",scriv!AA262,$M$36)</f>
        <v>OpenClose</v>
      </c>
      <c r="N300" s="82">
        <f>IF(scriv!AB262&lt;&gt;"",scriv!AB262,$N$36)</f>
        <v>0</v>
      </c>
      <c r="O300" s="119" t="str">
        <f t="shared" si="177"/>
        <v/>
      </c>
      <c r="P300" s="81" t="str">
        <f>IF(scriv!I262&lt;&gt;"",scriv!I262,"")</f>
        <v/>
      </c>
      <c r="Q300" s="81" t="str">
        <f>IF(scriv!J262&lt;&gt;"",scriv!J262,"")</f>
        <v/>
      </c>
      <c r="R300" s="81">
        <f>IF(scriv!K262&lt;&gt;"",scriv!K262,
IF(I300&lt;&gt;"",1,$R$36))</f>
        <v>1</v>
      </c>
      <c r="S300" s="81" t="str">
        <f>IF(scriv!L262&lt;&gt;"",scriv!L262,
IF(scriv!AF262&lt;&gt;"",$S$36,"none"))</f>
        <v>none</v>
      </c>
      <c r="T300" s="81" t="str">
        <f>IF(scriv!Q262&lt;&gt;"",scriv!Q262,"")</f>
        <v/>
      </c>
      <c r="U300" s="81" t="str">
        <f>IF(scriv!R262&lt;&gt;"",scriv!R262,"")</f>
        <v/>
      </c>
      <c r="V300" s="81" t="str">
        <f>IF(scriv!S262&lt;&gt;"",scriv!S262,"")</f>
        <v/>
      </c>
      <c r="W300" s="81" t="str">
        <f>IF(scriv!T262&lt;&gt;"",scriv!T262,"")</f>
        <v/>
      </c>
      <c r="X300" s="81" t="str">
        <f>IF($E300="",
( IF(scriv!AH262&lt;&gt;"", LEFT( scriv!AH262, FIND(",",scriv!AH262)-1) &amp; "=" &amp; $AH300 &amp; RIGHT( scriv!AH262, LEN(scriv!AH262) + 1 - FIND(",",scriv!AH262)),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IF(scriv!AI262&lt;&gt;"", LEFT( scriv!AI262, FIND(",",scriv!AI262)-1) &amp; "=" &amp; $AH300 &amp; RIGHT( scriv!AI262, LEN(scriv!AI262) + 1 - FIND(",",scriv!AI262)),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IF(scriv!AJ262&lt;&gt;"", LEFT( scriv!AJ262, FIND(",",scriv!AJ262)-1) &amp; "=" &amp; $AH300 &amp; RIGHT( scriv!AJ262, LEN(scriv!AJ262) + 1 - FIND(",",scriv!AJ262)),
  IF($Z$36&lt;&gt;"",LEFT( Z$36, FIND(",",Z$36)-1) &amp; "=" &amp; $AH300 &amp; RIGHT( Z$36, LEN(Z$36) + 1 - FIND(",",Z$36)),""))),
IF(scriv!O262&lt;&gt;"", LEFT( scriv!O262, FIND(",",scriv!O262)-1) &amp; "=" &amp; $AH300 &amp; RIGHT( scriv!O262, LEN(scriv!O262) + 1 - FIND(",",scriv!O262)),
LEFT( Z$37, FIND(",",Z$37)-1) &amp; "=" &amp; $AH300 &amp; RIGHT( Z$37, LEN(Z$37) + 1 - FIND(",",Z$37))))</f>
        <v>drawOpen=,1.2</v>
      </c>
      <c r="AA300" s="81" t="str">
        <f>IF($E300="",
( IF(scriv!AK262&lt;&gt;"", LEFT( scriv!AK262, FIND(",",scriv!AK262)-1) &amp; "=" &amp; $AH300 &amp; RIGHT( scriv!AK262, LEN(scriv!AK262) + 1 - FIND(",",scriv!AK262)),
  IF($AA$36&lt;&gt;"",LEFT( AA$36, FIND(",",AA$36)-1) &amp; "=" &amp; $AH300 &amp; RIGHT( AA$36, LEN(AA$36) + 1 - FIND(",",AA$36)),""))),
IF(scriv!P262&lt;&gt;"", LEFT( scriv!P262, FIND(",",scriv!P262)-1) &amp; "=" &amp; $AH300 &amp; RIGHT( scriv!P262, LEN(scriv!P262) + 1 - FIND(",",scriv!P262)),
LEFT( AA$37, FIND(",",AA$37)-1) &amp; "=" &amp; $AH300 &amp; RIGHT( AA$37, LEN(AA$37) + 1 - FIND(",",AA$37))))</f>
        <v>drawClose=,1.2</v>
      </c>
      <c r="AB300" s="167" t="str">
        <f t="shared" si="176"/>
        <v>noTitle</v>
      </c>
      <c r="AC300" s="167"/>
      <c r="AD300" s="45"/>
      <c r="AE300" s="168"/>
      <c r="AF300" s="169">
        <f>IF(D300="",scriv!B262,"")</f>
        <v>0</v>
      </c>
      <c r="AG300" s="170" t="str">
        <f t="shared" si="179"/>
        <v/>
      </c>
      <c r="AH300" s="169" t="str">
        <f t="shared" si="180"/>
        <v/>
      </c>
      <c r="AI300" s="169" t="str">
        <f t="shared" si="181"/>
        <v/>
      </c>
      <c r="AJ300" s="86">
        <f>ROUNDDOWN( (LEN(scriv!B262)+1) / 2, 0 )</f>
        <v>0</v>
      </c>
      <c r="AK300" s="82">
        <f t="shared" si="182"/>
        <v>0</v>
      </c>
      <c r="AL300" s="82" t="str">
        <f t="shared" si="183"/>
        <v>-</v>
      </c>
      <c r="AM300" s="82" t="str">
        <f t="shared" si="184"/>
        <v>-</v>
      </c>
      <c r="AN300" s="82" t="str">
        <f t="shared" si="185"/>
        <v>-</v>
      </c>
      <c r="AO300" s="82" t="str">
        <f t="shared" si="186"/>
        <v>-</v>
      </c>
      <c r="AP300" s="82" t="str">
        <f t="shared" si="187"/>
        <v>-</v>
      </c>
      <c r="AQ300" s="82" t="str">
        <f t="shared" si="188"/>
        <v>-</v>
      </c>
      <c r="AR300" s="82" t="str">
        <f t="shared" si="189"/>
        <v>-</v>
      </c>
      <c r="AT300" s="82">
        <f t="shared" si="190"/>
        <v>2</v>
      </c>
      <c r="AU300" s="82" t="str">
        <f ca="1">IF(    MAX(OFFSET(AL300,0,0,MATCH("-",AL300:AL$638,0))) = 0,"",
IFERROR(MAX(OFFSET(AL300,0,0,MATCH("-",AL300:AL$638,0))),""))</f>
        <v/>
      </c>
      <c r="AV300" s="82" t="str">
        <f ca="1">IF(    MAX(OFFSET(AM300,0,0,MATCH("-",AM300:AM$638,0))) = 0,"",
IFERROR(MAX(OFFSET(AM300,0,0,MATCH("-",AM300:AM$638,0))),""))</f>
        <v/>
      </c>
      <c r="AW300" s="82" t="str">
        <f ca="1">IF(    MAX(OFFSET(AN300,0,0,MATCH("-",AN300:AN$638,0))) = 0,"",
IFERROR(MAX(OFFSET(AN300,0,0,MATCH("-",AN300:AN$638,0))),""))</f>
        <v/>
      </c>
      <c r="AX300" s="82" t="str">
        <f ca="1">IF(    MAX(OFFSET(AO300,0,0,MATCH("-",AO300:AO$638,0))) = 0,"",
IFERROR(MAX(OFFSET(AO300,0,0,MATCH("-",AO300:AO$638,0))),""))</f>
        <v/>
      </c>
      <c r="AY300" s="82" t="str">
        <f ca="1">IF(    MAX(OFFSET(AP300,0,0,MATCH("-",AP300:AP$638,0))) = 0,"",
IFERROR(MAX(OFFSET(AP300,0,0,MATCH("-",AP300:AP$638,0))),""))</f>
        <v/>
      </c>
      <c r="AZ300" s="82" t="str">
        <f ca="1">IF(    MAX(OFFSET(AQ300,0,0,MATCH("-",AQ300:AQ$638,0))) = 0,"",
IFERROR(MAX(OFFSET(AQ300,0,0,MATCH("-",AQ300:AQ$638,0))),""))</f>
        <v/>
      </c>
      <c r="BA300" s="82" t="str">
        <f ca="1">IF(    MAX(OFFSET(AR300,0,0,MATCH("-",AR300:AR$638,0))) = 0,"",
IFERROR(MAX(OFFSET(AR300,0,0,MATCH("-",AR300:AR$638,0))),""))</f>
        <v/>
      </c>
      <c r="BB300" s="112">
        <f t="shared" ca="1" si="191"/>
        <v>-270</v>
      </c>
      <c r="BC300" s="111" t="str">
        <f t="shared" ca="1" si="192"/>
        <v>Radius</v>
      </c>
      <c r="BD300" s="112">
        <f t="shared" ca="1" si="193"/>
        <v>0</v>
      </c>
      <c r="BE300" s="111">
        <f t="shared" ca="1" si="194"/>
        <v>-150</v>
      </c>
      <c r="BF300" s="113" t="e">
        <f t="shared" ca="1" si="195"/>
        <v>#VALUE!</v>
      </c>
      <c r="BG300" s="113" t="e">
        <f t="shared" ca="1" si="196"/>
        <v>#VALUE!</v>
      </c>
      <c r="BH300" s="112">
        <f t="shared" ca="1" si="197"/>
        <v>2000</v>
      </c>
      <c r="BI300" s="112">
        <f t="shared" ca="1" si="198"/>
        <v>-150</v>
      </c>
      <c r="BJ300" s="157"/>
      <c r="BK300" s="157"/>
      <c r="BL300" s="158" t="str">
        <f>scriv!AM262</f>
        <v/>
      </c>
      <c r="BM300" s="157"/>
      <c r="BN300" s="157" t="str">
        <f t="shared" si="199"/>
        <v>node</v>
      </c>
      <c r="BO300" s="157"/>
      <c r="BP300" s="159">
        <f t="shared" ca="1" si="200"/>
        <v>0</v>
      </c>
      <c r="BQ300" s="159">
        <f t="shared" ca="1" si="201"/>
        <v>0</v>
      </c>
      <c r="BR300" s="159">
        <f t="shared" si="202"/>
        <v>1</v>
      </c>
      <c r="BS300" s="159" t="str">
        <f t="shared" si="203"/>
        <v>symbol</v>
      </c>
      <c r="BT300" s="157" t="str">
        <f ca="1">IF(scriv!V262&lt;&gt;"",scriv!V262,
IF(E300="",IFERROR(VLOOKUP(BL300,$AH$40:$BT$638,39,FALSE),$BT$36),
$BT$37))</f>
        <v>NodeSquare</v>
      </c>
      <c r="BU300" s="166">
        <f t="shared" ca="1" si="204"/>
        <v>2000</v>
      </c>
      <c r="BV300" s="166">
        <f t="shared" ca="1" si="205"/>
        <v>-150</v>
      </c>
      <c r="BW300" s="166">
        <f t="shared" ca="1" si="206"/>
        <v>0</v>
      </c>
      <c r="BX300" s="166">
        <f t="shared" ca="1" si="207"/>
        <v>0</v>
      </c>
      <c r="BY300" s="180" t="str">
        <f t="shared" si="208"/>
        <v/>
      </c>
      <c r="BZ300" s="180" t="str">
        <f t="shared" si="209"/>
        <v/>
      </c>
      <c r="CA300" s="81" t="str">
        <f>IF(scriv!E262&lt;&gt;"",scriv!E262,"")</f>
        <v/>
      </c>
      <c r="CB300" s="82">
        <f t="shared" si="178"/>
        <v>0</v>
      </c>
      <c r="CC300" s="82">
        <f t="shared" si="210"/>
        <v>0</v>
      </c>
      <c r="CD300" s="82" t="str">
        <f t="shared" si="211"/>
        <v>-</v>
      </c>
      <c r="CE300" s="82" t="str">
        <f t="shared" si="212"/>
        <v>-</v>
      </c>
      <c r="CF300" s="82" t="str">
        <f t="shared" si="213"/>
        <v>-</v>
      </c>
      <c r="CG300" s="82" t="str">
        <f t="shared" si="214"/>
        <v>-</v>
      </c>
      <c r="CH300" s="82" t="str">
        <f t="shared" si="215"/>
        <v>-</v>
      </c>
      <c r="CI300" s="82" t="str">
        <f t="shared" si="216"/>
        <v>-</v>
      </c>
      <c r="CJ300" s="82" t="str">
        <f t="shared" si="217"/>
        <v>-</v>
      </c>
      <c r="CK300" s="82" t="str">
        <f t="shared" si="218"/>
        <v>-</v>
      </c>
    </row>
    <row r="301" spans="1:89" s="82" customFormat="1" ht="18" customHeight="1">
      <c r="A301" s="81" t="str">
        <f>scriv!AL263</f>
        <v/>
      </c>
      <c r="B301" s="81" t="str">
        <f>IF(scriv!D263&lt;&gt;"",scriv!D263,"")</f>
        <v/>
      </c>
      <c r="C301" s="81" t="str">
        <f>IF( scriv!AP263&lt;&gt;"", IF(D301&lt;&gt;"","connection ","")&amp;scriv!AP263,IF(D301&lt;&gt;"","connection",""))</f>
        <v/>
      </c>
      <c r="D301" s="82" t="str">
        <f>scriv!AN263</f>
        <v/>
      </c>
      <c r="E301" s="82" t="str">
        <f>scriv!AO263</f>
        <v/>
      </c>
      <c r="F301" s="156">
        <f>ROW()</f>
        <v>301</v>
      </c>
      <c r="G301" s="288">
        <f>scriv!AC263</f>
        <v>0</v>
      </c>
      <c r="H301" s="288">
        <f>scriv!AD263</f>
        <v>0</v>
      </c>
      <c r="I301" s="81" t="str">
        <f>IF(scriv!AE263&lt;&gt;"",scriv!AE263,J301)</f>
        <v/>
      </c>
      <c r="J301" s="81" t="str">
        <f>IF(scriv!AF263&lt;&gt;"",scriv!AF263,"")</f>
        <v/>
      </c>
      <c r="K301" s="82" t="str">
        <f>IF(scriv!Y263&lt;&gt;"",scriv!Y263,$K$36)</f>
        <v>none</v>
      </c>
      <c r="L301" s="82">
        <f>IF(scriv!Z263&lt;&gt;"",scriv!Z263,$L$36)</f>
        <v>0</v>
      </c>
      <c r="M301" s="82" t="str">
        <f>IF(scriv!AA263&lt;&gt;"",scriv!AA263,$M$36)</f>
        <v>OpenClose</v>
      </c>
      <c r="N301" s="82">
        <f>IF(scriv!AB263&lt;&gt;"",scriv!AB263,$N$36)</f>
        <v>0</v>
      </c>
      <c r="O301" s="119" t="str">
        <f t="shared" si="177"/>
        <v/>
      </c>
      <c r="P301" s="81" t="str">
        <f>IF(scriv!I263&lt;&gt;"",scriv!I263,"")</f>
        <v/>
      </c>
      <c r="Q301" s="81" t="str">
        <f>IF(scriv!J263&lt;&gt;"",scriv!J263,"")</f>
        <v/>
      </c>
      <c r="R301" s="81">
        <f>IF(scriv!K263&lt;&gt;"",scriv!K263,
IF(I301&lt;&gt;"",1,$R$36))</f>
        <v>1</v>
      </c>
      <c r="S301" s="81" t="str">
        <f>IF(scriv!L263&lt;&gt;"",scriv!L263,
IF(scriv!AF263&lt;&gt;"",$S$36,"none"))</f>
        <v>none</v>
      </c>
      <c r="T301" s="81" t="str">
        <f>IF(scriv!Q263&lt;&gt;"",scriv!Q263,"")</f>
        <v/>
      </c>
      <c r="U301" s="81" t="str">
        <f>IF(scriv!R263&lt;&gt;"",scriv!R263,"")</f>
        <v/>
      </c>
      <c r="V301" s="81" t="str">
        <f>IF(scriv!S263&lt;&gt;"",scriv!S263,"")</f>
        <v/>
      </c>
      <c r="W301" s="81" t="str">
        <f>IF(scriv!T263&lt;&gt;"",scriv!T263,"")</f>
        <v/>
      </c>
      <c r="X301" s="81" t="str">
        <f>IF($E301="",
( IF(scriv!AH263&lt;&gt;"", LEFT( scriv!AH263, FIND(",",scriv!AH263)-1) &amp; "=" &amp; $AH301 &amp; RIGHT( scriv!AH263, LEN(scriv!AH263) + 1 - FIND(",",scriv!AH263)),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IF(scriv!AI263&lt;&gt;"", LEFT( scriv!AI263, FIND(",",scriv!AI263)-1) &amp; "=" &amp; $AH301 &amp; RIGHT( scriv!AI263, LEN(scriv!AI263) + 1 - FIND(",",scriv!AI263)),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IF(scriv!AJ263&lt;&gt;"", LEFT( scriv!AJ263, FIND(",",scriv!AJ263)-1) &amp; "=" &amp; $AH301 &amp; RIGHT( scriv!AJ263, LEN(scriv!AJ263) + 1 - FIND(",",scriv!AJ263)),
  IF($Z$36&lt;&gt;"",LEFT( Z$36, FIND(",",Z$36)-1) &amp; "=" &amp; $AH301 &amp; RIGHT( Z$36, LEN(Z$36) + 1 - FIND(",",Z$36)),""))),
IF(scriv!O263&lt;&gt;"", LEFT( scriv!O263, FIND(",",scriv!O263)-1) &amp; "=" &amp; $AH301 &amp; RIGHT( scriv!O263, LEN(scriv!O263) + 1 - FIND(",",scriv!O263)),
LEFT( Z$37, FIND(",",Z$37)-1) &amp; "=" &amp; $AH301 &amp; RIGHT( Z$37, LEN(Z$37) + 1 - FIND(",",Z$37))))</f>
        <v>drawOpen=,1.2</v>
      </c>
      <c r="AA301" s="81" t="str">
        <f>IF($E301="",
( IF(scriv!AK263&lt;&gt;"", LEFT( scriv!AK263, FIND(",",scriv!AK263)-1) &amp; "=" &amp; $AH301 &amp; RIGHT( scriv!AK263, LEN(scriv!AK263) + 1 - FIND(",",scriv!AK263)),
  IF($AA$36&lt;&gt;"",LEFT( AA$36, FIND(",",AA$36)-1) &amp; "=" &amp; $AH301 &amp; RIGHT( AA$36, LEN(AA$36) + 1 - FIND(",",AA$36)),""))),
IF(scriv!P263&lt;&gt;"", LEFT( scriv!P263, FIND(",",scriv!P263)-1) &amp; "=" &amp; $AH301 &amp; RIGHT( scriv!P263, LEN(scriv!P263) + 1 - FIND(",",scriv!P263)),
LEFT( AA$37, FIND(",",AA$37)-1) &amp; "=" &amp; $AH301 &amp; RIGHT( AA$37, LEN(AA$37) + 1 - FIND(",",AA$37))))</f>
        <v>drawClose=,1.2</v>
      </c>
      <c r="AB301" s="167" t="str">
        <f t="shared" si="176"/>
        <v>noTitle</v>
      </c>
      <c r="AC301" s="167"/>
      <c r="AD301" s="45"/>
      <c r="AE301" s="168"/>
      <c r="AF301" s="169">
        <f>IF(D301="",scriv!B263,"")</f>
        <v>0</v>
      </c>
      <c r="AG301" s="170" t="str">
        <f t="shared" si="179"/>
        <v/>
      </c>
      <c r="AH301" s="169" t="str">
        <f t="shared" si="180"/>
        <v/>
      </c>
      <c r="AI301" s="169" t="str">
        <f t="shared" si="181"/>
        <v/>
      </c>
      <c r="AJ301" s="86">
        <f>ROUNDDOWN( (LEN(scriv!B263)+1) / 2, 0 )</f>
        <v>0</v>
      </c>
      <c r="AK301" s="82">
        <f t="shared" si="182"/>
        <v>0</v>
      </c>
      <c r="AL301" s="82" t="str">
        <f t="shared" si="183"/>
        <v>-</v>
      </c>
      <c r="AM301" s="82" t="str">
        <f t="shared" si="184"/>
        <v>-</v>
      </c>
      <c r="AN301" s="82" t="str">
        <f t="shared" si="185"/>
        <v>-</v>
      </c>
      <c r="AO301" s="82" t="str">
        <f t="shared" si="186"/>
        <v>-</v>
      </c>
      <c r="AP301" s="82" t="str">
        <f t="shared" si="187"/>
        <v>-</v>
      </c>
      <c r="AQ301" s="82" t="str">
        <f t="shared" si="188"/>
        <v>-</v>
      </c>
      <c r="AR301" s="82" t="str">
        <f t="shared" si="189"/>
        <v>-</v>
      </c>
      <c r="AT301" s="82">
        <f t="shared" si="190"/>
        <v>2</v>
      </c>
      <c r="AU301" s="82" t="str">
        <f ca="1">IF(    MAX(OFFSET(AL301,0,0,MATCH("-",AL301:AL$638,0))) = 0,"",
IFERROR(MAX(OFFSET(AL301,0,0,MATCH("-",AL301:AL$638,0))),""))</f>
        <v/>
      </c>
      <c r="AV301" s="82" t="str">
        <f ca="1">IF(    MAX(OFFSET(AM301,0,0,MATCH("-",AM301:AM$638,0))) = 0,"",
IFERROR(MAX(OFFSET(AM301,0,0,MATCH("-",AM301:AM$638,0))),""))</f>
        <v/>
      </c>
      <c r="AW301" s="82" t="str">
        <f ca="1">IF(    MAX(OFFSET(AN301,0,0,MATCH("-",AN301:AN$638,0))) = 0,"",
IFERROR(MAX(OFFSET(AN301,0,0,MATCH("-",AN301:AN$638,0))),""))</f>
        <v/>
      </c>
      <c r="AX301" s="82" t="str">
        <f ca="1">IF(    MAX(OFFSET(AO301,0,0,MATCH("-",AO301:AO$638,0))) = 0,"",
IFERROR(MAX(OFFSET(AO301,0,0,MATCH("-",AO301:AO$638,0))),""))</f>
        <v/>
      </c>
      <c r="AY301" s="82" t="str">
        <f ca="1">IF(    MAX(OFFSET(AP301,0,0,MATCH("-",AP301:AP$638,0))) = 0,"",
IFERROR(MAX(OFFSET(AP301,0,0,MATCH("-",AP301:AP$638,0))),""))</f>
        <v/>
      </c>
      <c r="AZ301" s="82" t="str">
        <f ca="1">IF(    MAX(OFFSET(AQ301,0,0,MATCH("-",AQ301:AQ$638,0))) = 0,"",
IFERROR(MAX(OFFSET(AQ301,0,0,MATCH("-",AQ301:AQ$638,0))),""))</f>
        <v/>
      </c>
      <c r="BA301" s="82" t="str">
        <f ca="1">IF(    MAX(OFFSET(AR301,0,0,MATCH("-",AR301:AR$638,0))) = 0,"",
IFERROR(MAX(OFFSET(AR301,0,0,MATCH("-",AR301:AR$638,0))),""))</f>
        <v/>
      </c>
      <c r="BB301" s="112">
        <f t="shared" ca="1" si="191"/>
        <v>-270</v>
      </c>
      <c r="BC301" s="111" t="str">
        <f t="shared" ca="1" si="192"/>
        <v>Radius</v>
      </c>
      <c r="BD301" s="112">
        <f t="shared" ca="1" si="193"/>
        <v>0</v>
      </c>
      <c r="BE301" s="111">
        <f t="shared" ca="1" si="194"/>
        <v>-150</v>
      </c>
      <c r="BF301" s="113" t="e">
        <f t="shared" ca="1" si="195"/>
        <v>#VALUE!</v>
      </c>
      <c r="BG301" s="113" t="e">
        <f t="shared" ca="1" si="196"/>
        <v>#VALUE!</v>
      </c>
      <c r="BH301" s="112">
        <f t="shared" ca="1" si="197"/>
        <v>2000</v>
      </c>
      <c r="BI301" s="112">
        <f t="shared" ca="1" si="198"/>
        <v>-150</v>
      </c>
      <c r="BJ301" s="157"/>
      <c r="BK301" s="157"/>
      <c r="BL301" s="158" t="str">
        <f>scriv!AM263</f>
        <v/>
      </c>
      <c r="BM301" s="157"/>
      <c r="BN301" s="157" t="str">
        <f t="shared" si="199"/>
        <v>node</v>
      </c>
      <c r="BO301" s="157"/>
      <c r="BP301" s="159">
        <f t="shared" ca="1" si="200"/>
        <v>0</v>
      </c>
      <c r="BQ301" s="159">
        <f t="shared" ca="1" si="201"/>
        <v>0</v>
      </c>
      <c r="BR301" s="159">
        <f t="shared" si="202"/>
        <v>1</v>
      </c>
      <c r="BS301" s="159" t="str">
        <f t="shared" si="203"/>
        <v>symbol</v>
      </c>
      <c r="BT301" s="157" t="str">
        <f ca="1">IF(scriv!V263&lt;&gt;"",scriv!V263,
IF(E301="",IFERROR(VLOOKUP(BL301,$AH$40:$BT$638,39,FALSE),$BT$36),
$BT$37))</f>
        <v>NodeSquare</v>
      </c>
      <c r="BU301" s="166">
        <f t="shared" ca="1" si="204"/>
        <v>2000</v>
      </c>
      <c r="BV301" s="166">
        <f t="shared" ca="1" si="205"/>
        <v>-150</v>
      </c>
      <c r="BW301" s="166">
        <f t="shared" ca="1" si="206"/>
        <v>0</v>
      </c>
      <c r="BX301" s="166">
        <f t="shared" ca="1" si="207"/>
        <v>0</v>
      </c>
      <c r="BY301" s="180" t="str">
        <f t="shared" si="208"/>
        <v/>
      </c>
      <c r="BZ301" s="180" t="str">
        <f t="shared" si="209"/>
        <v/>
      </c>
      <c r="CA301" s="81" t="str">
        <f>IF(scriv!E263&lt;&gt;"",scriv!E263,"")</f>
        <v/>
      </c>
      <c r="CB301" s="82">
        <f t="shared" si="178"/>
        <v>0</v>
      </c>
      <c r="CC301" s="82">
        <f t="shared" si="210"/>
        <v>0</v>
      </c>
      <c r="CD301" s="82" t="str">
        <f t="shared" si="211"/>
        <v>-</v>
      </c>
      <c r="CE301" s="82" t="str">
        <f t="shared" si="212"/>
        <v>-</v>
      </c>
      <c r="CF301" s="82" t="str">
        <f t="shared" si="213"/>
        <v>-</v>
      </c>
      <c r="CG301" s="82" t="str">
        <f t="shared" si="214"/>
        <v>-</v>
      </c>
      <c r="CH301" s="82" t="str">
        <f t="shared" si="215"/>
        <v>-</v>
      </c>
      <c r="CI301" s="82" t="str">
        <f t="shared" si="216"/>
        <v>-</v>
      </c>
      <c r="CJ301" s="82" t="str">
        <f t="shared" si="217"/>
        <v>-</v>
      </c>
      <c r="CK301" s="82" t="str">
        <f t="shared" si="218"/>
        <v>-</v>
      </c>
    </row>
    <row r="302" spans="1:89" s="82" customFormat="1" ht="18" customHeight="1">
      <c r="A302" s="81" t="str">
        <f>scriv!AL264</f>
        <v/>
      </c>
      <c r="B302" s="81" t="str">
        <f>IF(scriv!D264&lt;&gt;"",scriv!D264,"")</f>
        <v/>
      </c>
      <c r="C302" s="81" t="str">
        <f>IF( scriv!AP264&lt;&gt;"", IF(D302&lt;&gt;"","connection ","")&amp;scriv!AP264,IF(D302&lt;&gt;"","connection",""))</f>
        <v/>
      </c>
      <c r="D302" s="82" t="str">
        <f>scriv!AN264</f>
        <v/>
      </c>
      <c r="E302" s="82" t="str">
        <f>scriv!AO264</f>
        <v/>
      </c>
      <c r="F302" s="156">
        <f>ROW()</f>
        <v>302</v>
      </c>
      <c r="G302" s="288">
        <f>scriv!AC264</f>
        <v>0</v>
      </c>
      <c r="H302" s="288">
        <f>scriv!AD264</f>
        <v>0</v>
      </c>
      <c r="I302" s="81" t="str">
        <f>IF(scriv!AE264&lt;&gt;"",scriv!AE264,J302)</f>
        <v/>
      </c>
      <c r="J302" s="81" t="str">
        <f>IF(scriv!AF264&lt;&gt;"",scriv!AF264,"")</f>
        <v/>
      </c>
      <c r="K302" s="82" t="str">
        <f>IF(scriv!Y264&lt;&gt;"",scriv!Y264,$K$36)</f>
        <v>none</v>
      </c>
      <c r="L302" s="82">
        <f>IF(scriv!Z264&lt;&gt;"",scriv!Z264,$L$36)</f>
        <v>0</v>
      </c>
      <c r="M302" s="82" t="str">
        <f>IF(scriv!AA264&lt;&gt;"",scriv!AA264,$M$36)</f>
        <v>OpenClose</v>
      </c>
      <c r="N302" s="82">
        <f>IF(scriv!AB264&lt;&gt;"",scriv!AB264,$N$36)</f>
        <v>0</v>
      </c>
      <c r="O302" s="119" t="str">
        <f t="shared" si="177"/>
        <v/>
      </c>
      <c r="P302" s="81" t="str">
        <f>IF(scriv!I264&lt;&gt;"",scriv!I264,"")</f>
        <v/>
      </c>
      <c r="Q302" s="81" t="str">
        <f>IF(scriv!J264&lt;&gt;"",scriv!J264,"")</f>
        <v/>
      </c>
      <c r="R302" s="81">
        <f>IF(scriv!K264&lt;&gt;"",scriv!K264,
IF(I302&lt;&gt;"",1,$R$36))</f>
        <v>1</v>
      </c>
      <c r="S302" s="81" t="str">
        <f>IF(scriv!L264&lt;&gt;"",scriv!L264,
IF(scriv!AF264&lt;&gt;"",$S$36,"none"))</f>
        <v>none</v>
      </c>
      <c r="T302" s="81" t="str">
        <f>IF(scriv!Q264&lt;&gt;"",scriv!Q264,"")</f>
        <v/>
      </c>
      <c r="U302" s="81" t="str">
        <f>IF(scriv!R264&lt;&gt;"",scriv!R264,"")</f>
        <v/>
      </c>
      <c r="V302" s="81" t="str">
        <f>IF(scriv!S264&lt;&gt;"",scriv!S264,"")</f>
        <v/>
      </c>
      <c r="W302" s="81" t="str">
        <f>IF(scriv!T264&lt;&gt;"",scriv!T264,"")</f>
        <v/>
      </c>
      <c r="X302" s="81" t="str">
        <f>IF($E302="",
( IF(scriv!AH264&lt;&gt;"", LEFT( scriv!AH264, FIND(",",scriv!AH264)-1) &amp; "=" &amp; $AH302 &amp; RIGHT( scriv!AH264, LEN(scriv!AH264) + 1 - FIND(",",scriv!AH264)),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IF(scriv!AI264&lt;&gt;"", LEFT( scriv!AI264, FIND(",",scriv!AI264)-1) &amp; "=" &amp; $AH302 &amp; RIGHT( scriv!AI264, LEN(scriv!AI264) + 1 - FIND(",",scriv!AI264)),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IF(scriv!AJ264&lt;&gt;"", LEFT( scriv!AJ264, FIND(",",scriv!AJ264)-1) &amp; "=" &amp; $AH302 &amp; RIGHT( scriv!AJ264, LEN(scriv!AJ264) + 1 - FIND(",",scriv!AJ264)),
  IF($Z$36&lt;&gt;"",LEFT( Z$36, FIND(",",Z$36)-1) &amp; "=" &amp; $AH302 &amp; RIGHT( Z$36, LEN(Z$36) + 1 - FIND(",",Z$36)),""))),
IF(scriv!O264&lt;&gt;"", LEFT( scriv!O264, FIND(",",scriv!O264)-1) &amp; "=" &amp; $AH302 &amp; RIGHT( scriv!O264, LEN(scriv!O264) + 1 - FIND(",",scriv!O264)),
LEFT( Z$37, FIND(",",Z$37)-1) &amp; "=" &amp; $AH302 &amp; RIGHT( Z$37, LEN(Z$37) + 1 - FIND(",",Z$37))))</f>
        <v>drawOpen=,1.2</v>
      </c>
      <c r="AA302" s="81" t="str">
        <f>IF($E302="",
( IF(scriv!AK264&lt;&gt;"", LEFT( scriv!AK264, FIND(",",scriv!AK264)-1) &amp; "=" &amp; $AH302 &amp; RIGHT( scriv!AK264, LEN(scriv!AK264) + 1 - FIND(",",scriv!AK264)),
  IF($AA$36&lt;&gt;"",LEFT( AA$36, FIND(",",AA$36)-1) &amp; "=" &amp; $AH302 &amp; RIGHT( AA$36, LEN(AA$36) + 1 - FIND(",",AA$36)),""))),
IF(scriv!P264&lt;&gt;"", LEFT( scriv!P264, FIND(",",scriv!P264)-1) &amp; "=" &amp; $AH302 &amp; RIGHT( scriv!P264, LEN(scriv!P264) + 1 - FIND(",",scriv!P264)),
LEFT( AA$37, FIND(",",AA$37)-1) &amp; "=" &amp; $AH302 &amp; RIGHT( AA$37, LEN(AA$37) + 1 - FIND(",",AA$37))))</f>
        <v>drawClose=,1.2</v>
      </c>
      <c r="AB302" s="167" t="str">
        <f t="shared" si="176"/>
        <v>noTitle</v>
      </c>
      <c r="AC302" s="167"/>
      <c r="AD302" s="45"/>
      <c r="AE302" s="168"/>
      <c r="AF302" s="169">
        <f>IF(D302="",scriv!B264,"")</f>
        <v>0</v>
      </c>
      <c r="AG302" s="170" t="str">
        <f t="shared" si="179"/>
        <v/>
      </c>
      <c r="AH302" s="169" t="str">
        <f t="shared" si="180"/>
        <v/>
      </c>
      <c r="AI302" s="169" t="str">
        <f t="shared" si="181"/>
        <v/>
      </c>
      <c r="AJ302" s="86">
        <f>ROUNDDOWN( (LEN(scriv!B264)+1) / 2, 0 )</f>
        <v>0</v>
      </c>
      <c r="AK302" s="82">
        <f t="shared" si="182"/>
        <v>0</v>
      </c>
      <c r="AL302" s="82" t="str">
        <f t="shared" si="183"/>
        <v>-</v>
      </c>
      <c r="AM302" s="82" t="str">
        <f t="shared" si="184"/>
        <v>-</v>
      </c>
      <c r="AN302" s="82" t="str">
        <f t="shared" si="185"/>
        <v>-</v>
      </c>
      <c r="AO302" s="82" t="str">
        <f t="shared" si="186"/>
        <v>-</v>
      </c>
      <c r="AP302" s="82" t="str">
        <f t="shared" si="187"/>
        <v>-</v>
      </c>
      <c r="AQ302" s="82" t="str">
        <f t="shared" si="188"/>
        <v>-</v>
      </c>
      <c r="AR302" s="82" t="str">
        <f t="shared" si="189"/>
        <v>-</v>
      </c>
      <c r="AT302" s="82">
        <f t="shared" si="190"/>
        <v>2</v>
      </c>
      <c r="AU302" s="82" t="str">
        <f ca="1">IF(    MAX(OFFSET(AL302,0,0,MATCH("-",AL302:AL$638,0))) = 0,"",
IFERROR(MAX(OFFSET(AL302,0,0,MATCH("-",AL302:AL$638,0))),""))</f>
        <v/>
      </c>
      <c r="AV302" s="82" t="str">
        <f ca="1">IF(    MAX(OFFSET(AM302,0,0,MATCH("-",AM302:AM$638,0))) = 0,"",
IFERROR(MAX(OFFSET(AM302,0,0,MATCH("-",AM302:AM$638,0))),""))</f>
        <v/>
      </c>
      <c r="AW302" s="82" t="str">
        <f ca="1">IF(    MAX(OFFSET(AN302,0,0,MATCH("-",AN302:AN$638,0))) = 0,"",
IFERROR(MAX(OFFSET(AN302,0,0,MATCH("-",AN302:AN$638,0))),""))</f>
        <v/>
      </c>
      <c r="AX302" s="82" t="str">
        <f ca="1">IF(    MAX(OFFSET(AO302,0,0,MATCH("-",AO302:AO$638,0))) = 0,"",
IFERROR(MAX(OFFSET(AO302,0,0,MATCH("-",AO302:AO$638,0))),""))</f>
        <v/>
      </c>
      <c r="AY302" s="82" t="str">
        <f ca="1">IF(    MAX(OFFSET(AP302,0,0,MATCH("-",AP302:AP$638,0))) = 0,"",
IFERROR(MAX(OFFSET(AP302,0,0,MATCH("-",AP302:AP$638,0))),""))</f>
        <v/>
      </c>
      <c r="AZ302" s="82" t="str">
        <f ca="1">IF(    MAX(OFFSET(AQ302,0,0,MATCH("-",AQ302:AQ$638,0))) = 0,"",
IFERROR(MAX(OFFSET(AQ302,0,0,MATCH("-",AQ302:AQ$638,0))),""))</f>
        <v/>
      </c>
      <c r="BA302" s="82" t="str">
        <f ca="1">IF(    MAX(OFFSET(AR302,0,0,MATCH("-",AR302:AR$638,0))) = 0,"",
IFERROR(MAX(OFFSET(AR302,0,0,MATCH("-",AR302:AR$638,0))),""))</f>
        <v/>
      </c>
      <c r="BB302" s="112">
        <f t="shared" ca="1" si="191"/>
        <v>-270</v>
      </c>
      <c r="BC302" s="111" t="str">
        <f t="shared" ca="1" si="192"/>
        <v>Radius</v>
      </c>
      <c r="BD302" s="112">
        <f t="shared" ca="1" si="193"/>
        <v>0</v>
      </c>
      <c r="BE302" s="111">
        <f t="shared" ca="1" si="194"/>
        <v>-150</v>
      </c>
      <c r="BF302" s="113" t="e">
        <f t="shared" ca="1" si="195"/>
        <v>#VALUE!</v>
      </c>
      <c r="BG302" s="113" t="e">
        <f t="shared" ca="1" si="196"/>
        <v>#VALUE!</v>
      </c>
      <c r="BH302" s="112">
        <f t="shared" ca="1" si="197"/>
        <v>2000</v>
      </c>
      <c r="BI302" s="112">
        <f t="shared" ca="1" si="198"/>
        <v>-150</v>
      </c>
      <c r="BJ302" s="157"/>
      <c r="BK302" s="157"/>
      <c r="BL302" s="158" t="str">
        <f>scriv!AM264</f>
        <v/>
      </c>
      <c r="BM302" s="157"/>
      <c r="BN302" s="157" t="str">
        <f t="shared" si="199"/>
        <v>node</v>
      </c>
      <c r="BO302" s="157"/>
      <c r="BP302" s="159">
        <f t="shared" ca="1" si="200"/>
        <v>0</v>
      </c>
      <c r="BQ302" s="159">
        <f t="shared" ca="1" si="201"/>
        <v>0</v>
      </c>
      <c r="BR302" s="159">
        <f t="shared" si="202"/>
        <v>1</v>
      </c>
      <c r="BS302" s="159" t="str">
        <f t="shared" si="203"/>
        <v>symbol</v>
      </c>
      <c r="BT302" s="157" t="str">
        <f ca="1">IF(scriv!V264&lt;&gt;"",scriv!V264,
IF(E302="",IFERROR(VLOOKUP(BL302,$AH$40:$BT$638,39,FALSE),$BT$36),
$BT$37))</f>
        <v>NodeSquare</v>
      </c>
      <c r="BU302" s="166">
        <f t="shared" ca="1" si="204"/>
        <v>2000</v>
      </c>
      <c r="BV302" s="166">
        <f t="shared" ca="1" si="205"/>
        <v>-150</v>
      </c>
      <c r="BW302" s="166">
        <f t="shared" ca="1" si="206"/>
        <v>0</v>
      </c>
      <c r="BX302" s="166">
        <f t="shared" ca="1" si="207"/>
        <v>0</v>
      </c>
      <c r="BY302" s="180" t="str">
        <f t="shared" si="208"/>
        <v/>
      </c>
      <c r="BZ302" s="180" t="str">
        <f t="shared" si="209"/>
        <v/>
      </c>
      <c r="CA302" s="81" t="str">
        <f>IF(scriv!E264&lt;&gt;"",scriv!E264,"")</f>
        <v/>
      </c>
      <c r="CB302" s="82">
        <f t="shared" si="178"/>
        <v>0</v>
      </c>
      <c r="CC302" s="82">
        <f t="shared" si="210"/>
        <v>0</v>
      </c>
      <c r="CD302" s="82" t="str">
        <f t="shared" si="211"/>
        <v>-</v>
      </c>
      <c r="CE302" s="82" t="str">
        <f t="shared" si="212"/>
        <v>-</v>
      </c>
      <c r="CF302" s="82" t="str">
        <f t="shared" si="213"/>
        <v>-</v>
      </c>
      <c r="CG302" s="82" t="str">
        <f t="shared" si="214"/>
        <v>-</v>
      </c>
      <c r="CH302" s="82" t="str">
        <f t="shared" si="215"/>
        <v>-</v>
      </c>
      <c r="CI302" s="82" t="str">
        <f t="shared" si="216"/>
        <v>-</v>
      </c>
      <c r="CJ302" s="82" t="str">
        <f t="shared" si="217"/>
        <v>-</v>
      </c>
      <c r="CK302" s="82" t="str">
        <f t="shared" si="218"/>
        <v>-</v>
      </c>
    </row>
    <row r="303" spans="1:89" s="82" customFormat="1" ht="18" customHeight="1">
      <c r="A303" s="81" t="str">
        <f>scriv!AL265</f>
        <v/>
      </c>
      <c r="B303" s="81" t="str">
        <f>IF(scriv!D265&lt;&gt;"",scriv!D265,"")</f>
        <v/>
      </c>
      <c r="C303" s="81" t="str">
        <f>IF( scriv!AP265&lt;&gt;"", IF(D303&lt;&gt;"","connection ","")&amp;scriv!AP265,IF(D303&lt;&gt;"","connection",""))</f>
        <v/>
      </c>
      <c r="D303" s="82" t="str">
        <f>scriv!AN265</f>
        <v/>
      </c>
      <c r="E303" s="82" t="str">
        <f>scriv!AO265</f>
        <v/>
      </c>
      <c r="F303" s="156">
        <f>ROW()</f>
        <v>303</v>
      </c>
      <c r="G303" s="288">
        <f>scriv!AC265</f>
        <v>0</v>
      </c>
      <c r="H303" s="288">
        <f>scriv!AD265</f>
        <v>0</v>
      </c>
      <c r="I303" s="81" t="str">
        <f>IF(scriv!AE265&lt;&gt;"",scriv!AE265,J303)</f>
        <v/>
      </c>
      <c r="J303" s="81" t="str">
        <f>IF(scriv!AF265&lt;&gt;"",scriv!AF265,"")</f>
        <v/>
      </c>
      <c r="K303" s="82" t="str">
        <f>IF(scriv!Y265&lt;&gt;"",scriv!Y265,$K$36)</f>
        <v>none</v>
      </c>
      <c r="L303" s="82">
        <f>IF(scriv!Z265&lt;&gt;"",scriv!Z265,$L$36)</f>
        <v>0</v>
      </c>
      <c r="M303" s="82" t="str">
        <f>IF(scriv!AA265&lt;&gt;"",scriv!AA265,$M$36)</f>
        <v>OpenClose</v>
      </c>
      <c r="N303" s="82">
        <f>IF(scriv!AB265&lt;&gt;"",scriv!AB265,$N$36)</f>
        <v>0</v>
      </c>
      <c r="O303" s="119" t="str">
        <f t="shared" si="177"/>
        <v/>
      </c>
      <c r="P303" s="81" t="str">
        <f>IF(scriv!I265&lt;&gt;"",scriv!I265,"")</f>
        <v/>
      </c>
      <c r="Q303" s="81" t="str">
        <f>IF(scriv!J265&lt;&gt;"",scriv!J265,"")</f>
        <v/>
      </c>
      <c r="R303" s="81">
        <f>IF(scriv!K265&lt;&gt;"",scriv!K265,
IF(I303&lt;&gt;"",1,$R$36))</f>
        <v>1</v>
      </c>
      <c r="S303" s="81" t="str">
        <f>IF(scriv!L265&lt;&gt;"",scriv!L265,
IF(scriv!AF265&lt;&gt;"",$S$36,"none"))</f>
        <v>none</v>
      </c>
      <c r="T303" s="81" t="str">
        <f>IF(scriv!Q265&lt;&gt;"",scriv!Q265,"")</f>
        <v/>
      </c>
      <c r="U303" s="81" t="str">
        <f>IF(scriv!R265&lt;&gt;"",scriv!R265,"")</f>
        <v/>
      </c>
      <c r="V303" s="81" t="str">
        <f>IF(scriv!S265&lt;&gt;"",scriv!S265,"")</f>
        <v/>
      </c>
      <c r="W303" s="81" t="str">
        <f>IF(scriv!T265&lt;&gt;"",scriv!T265,"")</f>
        <v/>
      </c>
      <c r="X303" s="81" t="str">
        <f>IF($E303="",
( IF(scriv!AH265&lt;&gt;"", LEFT( scriv!AH265, FIND(",",scriv!AH265)-1) &amp; "=" &amp; $AH303 &amp; RIGHT( scriv!AH265, LEN(scriv!AH265) + 1 - FIND(",",scriv!AH265)),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IF(scriv!AI265&lt;&gt;"", LEFT( scriv!AI265, FIND(",",scriv!AI265)-1) &amp; "=" &amp; $AH303 &amp; RIGHT( scriv!AI265, LEN(scriv!AI265) + 1 - FIND(",",scriv!AI265)),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IF(scriv!AJ265&lt;&gt;"", LEFT( scriv!AJ265, FIND(",",scriv!AJ265)-1) &amp; "=" &amp; $AH303 &amp; RIGHT( scriv!AJ265, LEN(scriv!AJ265) + 1 - FIND(",",scriv!AJ265)),
  IF($Z$36&lt;&gt;"",LEFT( Z$36, FIND(",",Z$36)-1) &amp; "=" &amp; $AH303 &amp; RIGHT( Z$36, LEN(Z$36) + 1 - FIND(",",Z$36)),""))),
IF(scriv!O265&lt;&gt;"", LEFT( scriv!O265, FIND(",",scriv!O265)-1) &amp; "=" &amp; $AH303 &amp; RIGHT( scriv!O265, LEN(scriv!O265) + 1 - FIND(",",scriv!O265)),
LEFT( Z$37, FIND(",",Z$37)-1) &amp; "=" &amp; $AH303 &amp; RIGHT( Z$37, LEN(Z$37) + 1 - FIND(",",Z$37))))</f>
        <v>drawOpen=,1.2</v>
      </c>
      <c r="AA303" s="81" t="str">
        <f>IF($E303="",
( IF(scriv!AK265&lt;&gt;"", LEFT( scriv!AK265, FIND(",",scriv!AK265)-1) &amp; "=" &amp; $AH303 &amp; RIGHT( scriv!AK265, LEN(scriv!AK265) + 1 - FIND(",",scriv!AK265)),
  IF($AA$36&lt;&gt;"",LEFT( AA$36, FIND(",",AA$36)-1) &amp; "=" &amp; $AH303 &amp; RIGHT( AA$36, LEN(AA$36) + 1 - FIND(",",AA$36)),""))),
IF(scriv!P265&lt;&gt;"", LEFT( scriv!P265, FIND(",",scriv!P265)-1) &amp; "=" &amp; $AH303 &amp; RIGHT( scriv!P265, LEN(scriv!P265) + 1 - FIND(",",scriv!P265)),
LEFT( AA$37, FIND(",",AA$37)-1) &amp; "=" &amp; $AH303 &amp; RIGHT( AA$37, LEN(AA$37) + 1 - FIND(",",AA$37))))</f>
        <v>drawClose=,1.2</v>
      </c>
      <c r="AB303" s="167" t="str">
        <f t="shared" si="176"/>
        <v>noTitle</v>
      </c>
      <c r="AC303" s="167"/>
      <c r="AD303" s="45"/>
      <c r="AE303" s="168"/>
      <c r="AF303" s="169">
        <f>IF(D303="",scriv!B265,"")</f>
        <v>0</v>
      </c>
      <c r="AG303" s="170" t="str">
        <f t="shared" si="179"/>
        <v/>
      </c>
      <c r="AH303" s="169" t="str">
        <f t="shared" si="180"/>
        <v/>
      </c>
      <c r="AI303" s="169" t="str">
        <f t="shared" si="181"/>
        <v/>
      </c>
      <c r="AJ303" s="86">
        <f>ROUNDDOWN( (LEN(scriv!B265)+1) / 2, 0 )</f>
        <v>0</v>
      </c>
      <c r="AK303" s="82">
        <f t="shared" si="182"/>
        <v>0</v>
      </c>
      <c r="AL303" s="82" t="str">
        <f t="shared" si="183"/>
        <v>-</v>
      </c>
      <c r="AM303" s="82" t="str">
        <f t="shared" si="184"/>
        <v>-</v>
      </c>
      <c r="AN303" s="82" t="str">
        <f t="shared" si="185"/>
        <v>-</v>
      </c>
      <c r="AO303" s="82" t="str">
        <f t="shared" si="186"/>
        <v>-</v>
      </c>
      <c r="AP303" s="82" t="str">
        <f t="shared" si="187"/>
        <v>-</v>
      </c>
      <c r="AQ303" s="82" t="str">
        <f t="shared" si="188"/>
        <v>-</v>
      </c>
      <c r="AR303" s="82" t="str">
        <f t="shared" si="189"/>
        <v>-</v>
      </c>
      <c r="AT303" s="82">
        <f t="shared" si="190"/>
        <v>2</v>
      </c>
      <c r="AU303" s="82" t="str">
        <f ca="1">IF(    MAX(OFFSET(AL303,0,0,MATCH("-",AL303:AL$638,0))) = 0,"",
IFERROR(MAX(OFFSET(AL303,0,0,MATCH("-",AL303:AL$638,0))),""))</f>
        <v/>
      </c>
      <c r="AV303" s="82" t="str">
        <f ca="1">IF(    MAX(OFFSET(AM303,0,0,MATCH("-",AM303:AM$638,0))) = 0,"",
IFERROR(MAX(OFFSET(AM303,0,0,MATCH("-",AM303:AM$638,0))),""))</f>
        <v/>
      </c>
      <c r="AW303" s="82" t="str">
        <f ca="1">IF(    MAX(OFFSET(AN303,0,0,MATCH("-",AN303:AN$638,0))) = 0,"",
IFERROR(MAX(OFFSET(AN303,0,0,MATCH("-",AN303:AN$638,0))),""))</f>
        <v/>
      </c>
      <c r="AX303" s="82" t="str">
        <f ca="1">IF(    MAX(OFFSET(AO303,0,0,MATCH("-",AO303:AO$638,0))) = 0,"",
IFERROR(MAX(OFFSET(AO303,0,0,MATCH("-",AO303:AO$638,0))),""))</f>
        <v/>
      </c>
      <c r="AY303" s="82" t="str">
        <f ca="1">IF(    MAX(OFFSET(AP303,0,0,MATCH("-",AP303:AP$638,0))) = 0,"",
IFERROR(MAX(OFFSET(AP303,0,0,MATCH("-",AP303:AP$638,0))),""))</f>
        <v/>
      </c>
      <c r="AZ303" s="82" t="str">
        <f ca="1">IF(    MAX(OFFSET(AQ303,0,0,MATCH("-",AQ303:AQ$638,0))) = 0,"",
IFERROR(MAX(OFFSET(AQ303,0,0,MATCH("-",AQ303:AQ$638,0))),""))</f>
        <v/>
      </c>
      <c r="BA303" s="82" t="str">
        <f ca="1">IF(    MAX(OFFSET(AR303,0,0,MATCH("-",AR303:AR$638,0))) = 0,"",
IFERROR(MAX(OFFSET(AR303,0,0,MATCH("-",AR303:AR$638,0))),""))</f>
        <v/>
      </c>
      <c r="BB303" s="112">
        <f t="shared" ca="1" si="191"/>
        <v>-270</v>
      </c>
      <c r="BC303" s="111" t="str">
        <f t="shared" ca="1" si="192"/>
        <v>Radius</v>
      </c>
      <c r="BD303" s="112">
        <f t="shared" ca="1" si="193"/>
        <v>0</v>
      </c>
      <c r="BE303" s="111">
        <f t="shared" ca="1" si="194"/>
        <v>-150</v>
      </c>
      <c r="BF303" s="113" t="e">
        <f t="shared" ca="1" si="195"/>
        <v>#VALUE!</v>
      </c>
      <c r="BG303" s="113" t="e">
        <f t="shared" ca="1" si="196"/>
        <v>#VALUE!</v>
      </c>
      <c r="BH303" s="112">
        <f t="shared" ca="1" si="197"/>
        <v>2000</v>
      </c>
      <c r="BI303" s="112">
        <f t="shared" ca="1" si="198"/>
        <v>-150</v>
      </c>
      <c r="BJ303" s="157"/>
      <c r="BK303" s="157"/>
      <c r="BL303" s="158" t="str">
        <f>scriv!AM265</f>
        <v/>
      </c>
      <c r="BM303" s="157"/>
      <c r="BN303" s="157" t="str">
        <f t="shared" si="199"/>
        <v>node</v>
      </c>
      <c r="BO303" s="157"/>
      <c r="BP303" s="159">
        <f t="shared" ca="1" si="200"/>
        <v>0</v>
      </c>
      <c r="BQ303" s="159">
        <f t="shared" ca="1" si="201"/>
        <v>0</v>
      </c>
      <c r="BR303" s="159">
        <f t="shared" si="202"/>
        <v>1</v>
      </c>
      <c r="BS303" s="159" t="str">
        <f t="shared" si="203"/>
        <v>symbol</v>
      </c>
      <c r="BT303" s="157" t="str">
        <f ca="1">IF(scriv!V265&lt;&gt;"",scriv!V265,
IF(E303="",IFERROR(VLOOKUP(BL303,$AH$40:$BT$638,39,FALSE),$BT$36),
$BT$37))</f>
        <v>NodeSquare</v>
      </c>
      <c r="BU303" s="166">
        <f t="shared" ca="1" si="204"/>
        <v>2000</v>
      </c>
      <c r="BV303" s="166">
        <f t="shared" ca="1" si="205"/>
        <v>-150</v>
      </c>
      <c r="BW303" s="166">
        <f t="shared" ca="1" si="206"/>
        <v>0</v>
      </c>
      <c r="BX303" s="166">
        <f t="shared" ca="1" si="207"/>
        <v>0</v>
      </c>
      <c r="BY303" s="180" t="str">
        <f t="shared" si="208"/>
        <v/>
      </c>
      <c r="BZ303" s="180" t="str">
        <f t="shared" si="209"/>
        <v/>
      </c>
      <c r="CA303" s="81" t="str">
        <f>IF(scriv!E265&lt;&gt;"",scriv!E265,"")</f>
        <v/>
      </c>
      <c r="CB303" s="82">
        <f t="shared" si="178"/>
        <v>0</v>
      </c>
      <c r="CC303" s="82">
        <f t="shared" si="210"/>
        <v>0</v>
      </c>
      <c r="CD303" s="82" t="str">
        <f t="shared" si="211"/>
        <v>-</v>
      </c>
      <c r="CE303" s="82" t="str">
        <f t="shared" si="212"/>
        <v>-</v>
      </c>
      <c r="CF303" s="82" t="str">
        <f t="shared" si="213"/>
        <v>-</v>
      </c>
      <c r="CG303" s="82" t="str">
        <f t="shared" si="214"/>
        <v>-</v>
      </c>
      <c r="CH303" s="82" t="str">
        <f t="shared" si="215"/>
        <v>-</v>
      </c>
      <c r="CI303" s="82" t="str">
        <f t="shared" si="216"/>
        <v>-</v>
      </c>
      <c r="CJ303" s="82" t="str">
        <f t="shared" si="217"/>
        <v>-</v>
      </c>
      <c r="CK303" s="82" t="str">
        <f t="shared" si="218"/>
        <v>-</v>
      </c>
    </row>
    <row r="304" spans="1:89" s="82" customFormat="1" ht="18" customHeight="1">
      <c r="A304" s="81" t="str">
        <f>scriv!AL266</f>
        <v/>
      </c>
      <c r="B304" s="81" t="str">
        <f>IF(scriv!D266&lt;&gt;"",scriv!D266,"")</f>
        <v/>
      </c>
      <c r="C304" s="81" t="str">
        <f>IF( scriv!AP266&lt;&gt;"", IF(D304&lt;&gt;"","connection ","")&amp;scriv!AP266,IF(D304&lt;&gt;"","connection",""))</f>
        <v/>
      </c>
      <c r="D304" s="82" t="str">
        <f>scriv!AN266</f>
        <v/>
      </c>
      <c r="E304" s="82" t="str">
        <f>scriv!AO266</f>
        <v/>
      </c>
      <c r="F304" s="156">
        <f>ROW()</f>
        <v>304</v>
      </c>
      <c r="G304" s="288">
        <f>scriv!AC266</f>
        <v>0</v>
      </c>
      <c r="H304" s="288">
        <f>scriv!AD266</f>
        <v>0</v>
      </c>
      <c r="I304" s="81" t="str">
        <f>IF(scriv!AE266&lt;&gt;"",scriv!AE266,J304)</f>
        <v/>
      </c>
      <c r="J304" s="81" t="str">
        <f>IF(scriv!AF266&lt;&gt;"",scriv!AF266,"")</f>
        <v/>
      </c>
      <c r="K304" s="82" t="str">
        <f>IF(scriv!Y266&lt;&gt;"",scriv!Y266,$K$36)</f>
        <v>none</v>
      </c>
      <c r="L304" s="82">
        <f>IF(scriv!Z266&lt;&gt;"",scriv!Z266,$L$36)</f>
        <v>0</v>
      </c>
      <c r="M304" s="82" t="str">
        <f>IF(scriv!AA266&lt;&gt;"",scriv!AA266,$M$36)</f>
        <v>OpenClose</v>
      </c>
      <c r="N304" s="82">
        <f>IF(scriv!AB266&lt;&gt;"",scriv!AB266,$N$36)</f>
        <v>0</v>
      </c>
      <c r="O304" s="119" t="str">
        <f t="shared" si="177"/>
        <v/>
      </c>
      <c r="P304" s="81" t="str">
        <f>IF(scriv!I266&lt;&gt;"",scriv!I266,"")</f>
        <v/>
      </c>
      <c r="Q304" s="81" t="str">
        <f>IF(scriv!J266&lt;&gt;"",scriv!J266,"")</f>
        <v/>
      </c>
      <c r="R304" s="81">
        <f>IF(scriv!K266&lt;&gt;"",scriv!K266,
IF(I304&lt;&gt;"",1,$R$36))</f>
        <v>1</v>
      </c>
      <c r="S304" s="81" t="str">
        <f>IF(scriv!L266&lt;&gt;"",scriv!L266,
IF(scriv!AF266&lt;&gt;"",$S$36,"none"))</f>
        <v>none</v>
      </c>
      <c r="T304" s="81" t="str">
        <f>IF(scriv!Q266&lt;&gt;"",scriv!Q266,"")</f>
        <v/>
      </c>
      <c r="U304" s="81" t="str">
        <f>IF(scriv!R266&lt;&gt;"",scriv!R266,"")</f>
        <v/>
      </c>
      <c r="V304" s="81" t="str">
        <f>IF(scriv!S266&lt;&gt;"",scriv!S266,"")</f>
        <v/>
      </c>
      <c r="W304" s="81" t="str">
        <f>IF(scriv!T266&lt;&gt;"",scriv!T266,"")</f>
        <v/>
      </c>
      <c r="X304" s="81" t="str">
        <f>IF($E304="",
( IF(scriv!AH266&lt;&gt;"", LEFT( scriv!AH266, FIND(",",scriv!AH266)-1) &amp; "=" &amp; $AH304 &amp; RIGHT( scriv!AH266, LEN(scriv!AH266) + 1 - FIND(",",scriv!AH266)),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IF(scriv!AI266&lt;&gt;"", LEFT( scriv!AI266, FIND(",",scriv!AI266)-1) &amp; "=" &amp; $AH304 &amp; RIGHT( scriv!AI266, LEN(scriv!AI266) + 1 - FIND(",",scriv!AI266)),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IF(scriv!AJ266&lt;&gt;"", LEFT( scriv!AJ266, FIND(",",scriv!AJ266)-1) &amp; "=" &amp; $AH304 &amp; RIGHT( scriv!AJ266, LEN(scriv!AJ266) + 1 - FIND(",",scriv!AJ266)),
  IF($Z$36&lt;&gt;"",LEFT( Z$36, FIND(",",Z$36)-1) &amp; "=" &amp; $AH304 &amp; RIGHT( Z$36, LEN(Z$36) + 1 - FIND(",",Z$36)),""))),
IF(scriv!O266&lt;&gt;"", LEFT( scriv!O266, FIND(",",scriv!O266)-1) &amp; "=" &amp; $AH304 &amp; RIGHT( scriv!O266, LEN(scriv!O266) + 1 - FIND(",",scriv!O266)),
LEFT( Z$37, FIND(",",Z$37)-1) &amp; "=" &amp; $AH304 &amp; RIGHT( Z$37, LEN(Z$37) + 1 - FIND(",",Z$37))))</f>
        <v>drawOpen=,1.2</v>
      </c>
      <c r="AA304" s="81" t="str">
        <f>IF($E304="",
( IF(scriv!AK266&lt;&gt;"", LEFT( scriv!AK266, FIND(",",scriv!AK266)-1) &amp; "=" &amp; $AH304 &amp; RIGHT( scriv!AK266, LEN(scriv!AK266) + 1 - FIND(",",scriv!AK266)),
  IF($AA$36&lt;&gt;"",LEFT( AA$36, FIND(",",AA$36)-1) &amp; "=" &amp; $AH304 &amp; RIGHT( AA$36, LEN(AA$36) + 1 - FIND(",",AA$36)),""))),
IF(scriv!P266&lt;&gt;"", LEFT( scriv!P266, FIND(",",scriv!P266)-1) &amp; "=" &amp; $AH304 &amp; RIGHT( scriv!P266, LEN(scriv!P266) + 1 - FIND(",",scriv!P266)),
LEFT( AA$37, FIND(",",AA$37)-1) &amp; "=" &amp; $AH304 &amp; RIGHT( AA$37, LEN(AA$37) + 1 - FIND(",",AA$37))))</f>
        <v>drawClose=,1.2</v>
      </c>
      <c r="AB304" s="167" t="str">
        <f t="shared" si="176"/>
        <v>noTitle</v>
      </c>
      <c r="AC304" s="167"/>
      <c r="AD304" s="45"/>
      <c r="AE304" s="168"/>
      <c r="AF304" s="169">
        <f>IF(D304="",scriv!B266,"")</f>
        <v>0</v>
      </c>
      <c r="AG304" s="170" t="str">
        <f t="shared" si="179"/>
        <v/>
      </c>
      <c r="AH304" s="169" t="str">
        <f t="shared" si="180"/>
        <v/>
      </c>
      <c r="AI304" s="169" t="str">
        <f t="shared" si="181"/>
        <v/>
      </c>
      <c r="AJ304" s="86">
        <f>ROUNDDOWN( (LEN(scriv!B266)+1) / 2, 0 )</f>
        <v>0</v>
      </c>
      <c r="AK304" s="82">
        <f t="shared" si="182"/>
        <v>0</v>
      </c>
      <c r="AL304" s="82" t="str">
        <f t="shared" si="183"/>
        <v>-</v>
      </c>
      <c r="AM304" s="82" t="str">
        <f t="shared" si="184"/>
        <v>-</v>
      </c>
      <c r="AN304" s="82" t="str">
        <f t="shared" si="185"/>
        <v>-</v>
      </c>
      <c r="AO304" s="82" t="str">
        <f t="shared" si="186"/>
        <v>-</v>
      </c>
      <c r="AP304" s="82" t="str">
        <f t="shared" si="187"/>
        <v>-</v>
      </c>
      <c r="AQ304" s="82" t="str">
        <f t="shared" si="188"/>
        <v>-</v>
      </c>
      <c r="AR304" s="82" t="str">
        <f t="shared" si="189"/>
        <v>-</v>
      </c>
      <c r="AT304" s="82">
        <f t="shared" si="190"/>
        <v>2</v>
      </c>
      <c r="AU304" s="82" t="str">
        <f ca="1">IF(    MAX(OFFSET(AL304,0,0,MATCH("-",AL304:AL$638,0))) = 0,"",
IFERROR(MAX(OFFSET(AL304,0,0,MATCH("-",AL304:AL$638,0))),""))</f>
        <v/>
      </c>
      <c r="AV304" s="82" t="str">
        <f ca="1">IF(    MAX(OFFSET(AM304,0,0,MATCH("-",AM304:AM$638,0))) = 0,"",
IFERROR(MAX(OFFSET(AM304,0,0,MATCH("-",AM304:AM$638,0))),""))</f>
        <v/>
      </c>
      <c r="AW304" s="82" t="str">
        <f ca="1">IF(    MAX(OFFSET(AN304,0,0,MATCH("-",AN304:AN$638,0))) = 0,"",
IFERROR(MAX(OFFSET(AN304,0,0,MATCH("-",AN304:AN$638,0))),""))</f>
        <v/>
      </c>
      <c r="AX304" s="82" t="str">
        <f ca="1">IF(    MAX(OFFSET(AO304,0,0,MATCH("-",AO304:AO$638,0))) = 0,"",
IFERROR(MAX(OFFSET(AO304,0,0,MATCH("-",AO304:AO$638,0))),""))</f>
        <v/>
      </c>
      <c r="AY304" s="82" t="str">
        <f ca="1">IF(    MAX(OFFSET(AP304,0,0,MATCH("-",AP304:AP$638,0))) = 0,"",
IFERROR(MAX(OFFSET(AP304,0,0,MATCH("-",AP304:AP$638,0))),""))</f>
        <v/>
      </c>
      <c r="AZ304" s="82" t="str">
        <f ca="1">IF(    MAX(OFFSET(AQ304,0,0,MATCH("-",AQ304:AQ$638,0))) = 0,"",
IFERROR(MAX(OFFSET(AQ304,0,0,MATCH("-",AQ304:AQ$638,0))),""))</f>
        <v/>
      </c>
      <c r="BA304" s="82" t="str">
        <f ca="1">IF(    MAX(OFFSET(AR304,0,0,MATCH("-",AR304:AR$638,0))) = 0,"",
IFERROR(MAX(OFFSET(AR304,0,0,MATCH("-",AR304:AR$638,0))),""))</f>
        <v/>
      </c>
      <c r="BB304" s="112">
        <f t="shared" ca="1" si="191"/>
        <v>-270</v>
      </c>
      <c r="BC304" s="111" t="str">
        <f t="shared" ca="1" si="192"/>
        <v>Radius</v>
      </c>
      <c r="BD304" s="112">
        <f t="shared" ca="1" si="193"/>
        <v>0</v>
      </c>
      <c r="BE304" s="111">
        <f t="shared" ca="1" si="194"/>
        <v>-150</v>
      </c>
      <c r="BF304" s="113" t="e">
        <f t="shared" ca="1" si="195"/>
        <v>#VALUE!</v>
      </c>
      <c r="BG304" s="113" t="e">
        <f t="shared" ca="1" si="196"/>
        <v>#VALUE!</v>
      </c>
      <c r="BH304" s="112">
        <f t="shared" ca="1" si="197"/>
        <v>2000</v>
      </c>
      <c r="BI304" s="112">
        <f t="shared" ca="1" si="198"/>
        <v>-150</v>
      </c>
      <c r="BJ304" s="157"/>
      <c r="BK304" s="157"/>
      <c r="BL304" s="158" t="str">
        <f>scriv!AM266</f>
        <v/>
      </c>
      <c r="BM304" s="157"/>
      <c r="BN304" s="157" t="str">
        <f t="shared" si="199"/>
        <v>node</v>
      </c>
      <c r="BO304" s="157"/>
      <c r="BP304" s="159">
        <f t="shared" ca="1" si="200"/>
        <v>0</v>
      </c>
      <c r="BQ304" s="159">
        <f t="shared" ca="1" si="201"/>
        <v>0</v>
      </c>
      <c r="BR304" s="159">
        <f t="shared" si="202"/>
        <v>1</v>
      </c>
      <c r="BS304" s="159" t="str">
        <f t="shared" si="203"/>
        <v>symbol</v>
      </c>
      <c r="BT304" s="157" t="str">
        <f ca="1">IF(scriv!V266&lt;&gt;"",scriv!V266,
IF(E304="",IFERROR(VLOOKUP(BL304,$AH$40:$BT$638,39,FALSE),$BT$36),
$BT$37))</f>
        <v>NodeSquare</v>
      </c>
      <c r="BU304" s="166">
        <f t="shared" ca="1" si="204"/>
        <v>2000</v>
      </c>
      <c r="BV304" s="166">
        <f t="shared" ca="1" si="205"/>
        <v>-150</v>
      </c>
      <c r="BW304" s="166">
        <f t="shared" ca="1" si="206"/>
        <v>0</v>
      </c>
      <c r="BX304" s="166">
        <f t="shared" ca="1" si="207"/>
        <v>0</v>
      </c>
      <c r="BY304" s="180" t="str">
        <f t="shared" si="208"/>
        <v/>
      </c>
      <c r="BZ304" s="180" t="str">
        <f t="shared" si="209"/>
        <v/>
      </c>
      <c r="CA304" s="81" t="str">
        <f>IF(scriv!E266&lt;&gt;"",scriv!E266,"")</f>
        <v/>
      </c>
      <c r="CB304" s="82">
        <f t="shared" si="178"/>
        <v>0</v>
      </c>
      <c r="CC304" s="82">
        <f t="shared" si="210"/>
        <v>0</v>
      </c>
      <c r="CD304" s="82" t="str">
        <f t="shared" si="211"/>
        <v>-</v>
      </c>
      <c r="CE304" s="82" t="str">
        <f t="shared" si="212"/>
        <v>-</v>
      </c>
      <c r="CF304" s="82" t="str">
        <f t="shared" si="213"/>
        <v>-</v>
      </c>
      <c r="CG304" s="82" t="str">
        <f t="shared" si="214"/>
        <v>-</v>
      </c>
      <c r="CH304" s="82" t="str">
        <f t="shared" si="215"/>
        <v>-</v>
      </c>
      <c r="CI304" s="82" t="str">
        <f t="shared" si="216"/>
        <v>-</v>
      </c>
      <c r="CJ304" s="82" t="str">
        <f t="shared" si="217"/>
        <v>-</v>
      </c>
      <c r="CK304" s="82" t="str">
        <f t="shared" si="218"/>
        <v>-</v>
      </c>
    </row>
    <row r="305" spans="1:89" s="82" customFormat="1" ht="18" customHeight="1">
      <c r="A305" s="81" t="str">
        <f>scriv!AL267</f>
        <v/>
      </c>
      <c r="B305" s="81" t="str">
        <f>IF(scriv!D267&lt;&gt;"",scriv!D267,"")</f>
        <v/>
      </c>
      <c r="C305" s="81" t="str">
        <f>IF( scriv!AP267&lt;&gt;"", IF(D305&lt;&gt;"","connection ","")&amp;scriv!AP267,IF(D305&lt;&gt;"","connection",""))</f>
        <v/>
      </c>
      <c r="D305" s="82" t="str">
        <f>scriv!AN267</f>
        <v/>
      </c>
      <c r="E305" s="82" t="str">
        <f>scriv!AO267</f>
        <v/>
      </c>
      <c r="F305" s="156">
        <f>ROW()</f>
        <v>305</v>
      </c>
      <c r="G305" s="288">
        <f>scriv!AC267</f>
        <v>0</v>
      </c>
      <c r="H305" s="288">
        <f>scriv!AD267</f>
        <v>0</v>
      </c>
      <c r="I305" s="81" t="str">
        <f>IF(scriv!AE267&lt;&gt;"",scriv!AE267,J305)</f>
        <v/>
      </c>
      <c r="J305" s="81" t="str">
        <f>IF(scriv!AF267&lt;&gt;"",scriv!AF267,"")</f>
        <v/>
      </c>
      <c r="K305" s="82" t="str">
        <f>IF(scriv!Y267&lt;&gt;"",scriv!Y267,$K$36)</f>
        <v>none</v>
      </c>
      <c r="L305" s="82">
        <f>IF(scriv!Z267&lt;&gt;"",scriv!Z267,$L$36)</f>
        <v>0</v>
      </c>
      <c r="M305" s="82" t="str">
        <f>IF(scriv!AA267&lt;&gt;"",scriv!AA267,$M$36)</f>
        <v>OpenClose</v>
      </c>
      <c r="N305" s="82">
        <f>IF(scriv!AB267&lt;&gt;"",scriv!AB267,$N$36)</f>
        <v>0</v>
      </c>
      <c r="O305" s="119" t="str">
        <f t="shared" si="177"/>
        <v/>
      </c>
      <c r="P305" s="81" t="str">
        <f>IF(scriv!I267&lt;&gt;"",scriv!I267,"")</f>
        <v/>
      </c>
      <c r="Q305" s="81" t="str">
        <f>IF(scriv!J267&lt;&gt;"",scriv!J267,"")</f>
        <v/>
      </c>
      <c r="R305" s="81">
        <f>IF(scriv!K267&lt;&gt;"",scriv!K267,
IF(I305&lt;&gt;"",1,$R$36))</f>
        <v>1</v>
      </c>
      <c r="S305" s="81" t="str">
        <f>IF(scriv!L267&lt;&gt;"",scriv!L267,
IF(scriv!AF267&lt;&gt;"",$S$36,"none"))</f>
        <v>none</v>
      </c>
      <c r="T305" s="81" t="str">
        <f>IF(scriv!Q267&lt;&gt;"",scriv!Q267,"")</f>
        <v/>
      </c>
      <c r="U305" s="81" t="str">
        <f>IF(scriv!R267&lt;&gt;"",scriv!R267,"")</f>
        <v/>
      </c>
      <c r="V305" s="81" t="str">
        <f>IF(scriv!S267&lt;&gt;"",scriv!S267,"")</f>
        <v/>
      </c>
      <c r="W305" s="81" t="str">
        <f>IF(scriv!T267&lt;&gt;"",scriv!T267,"")</f>
        <v/>
      </c>
      <c r="X305" s="81" t="str">
        <f>IF($E305="",
( IF(scriv!AH267&lt;&gt;"", LEFT( scriv!AH267, FIND(",",scriv!AH267)-1) &amp; "=" &amp; $AH305 &amp; RIGHT( scriv!AH267, LEN(scriv!AH267) + 1 - FIND(",",scriv!AH267)),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IF(scriv!AI267&lt;&gt;"", LEFT( scriv!AI267, FIND(",",scriv!AI267)-1) &amp; "=" &amp; $AH305 &amp; RIGHT( scriv!AI267, LEN(scriv!AI267) + 1 - FIND(",",scriv!AI267)),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IF(scriv!AJ267&lt;&gt;"", LEFT( scriv!AJ267, FIND(",",scriv!AJ267)-1) &amp; "=" &amp; $AH305 &amp; RIGHT( scriv!AJ267, LEN(scriv!AJ267) + 1 - FIND(",",scriv!AJ267)),
  IF($Z$36&lt;&gt;"",LEFT( Z$36, FIND(",",Z$36)-1) &amp; "=" &amp; $AH305 &amp; RIGHT( Z$36, LEN(Z$36) + 1 - FIND(",",Z$36)),""))),
IF(scriv!O267&lt;&gt;"", LEFT( scriv!O267, FIND(",",scriv!O267)-1) &amp; "=" &amp; $AH305 &amp; RIGHT( scriv!O267, LEN(scriv!O267) + 1 - FIND(",",scriv!O267)),
LEFT( Z$37, FIND(",",Z$37)-1) &amp; "=" &amp; $AH305 &amp; RIGHT( Z$37, LEN(Z$37) + 1 - FIND(",",Z$37))))</f>
        <v>drawOpen=,1.2</v>
      </c>
      <c r="AA305" s="81" t="str">
        <f>IF($E305="",
( IF(scriv!AK267&lt;&gt;"", LEFT( scriv!AK267, FIND(",",scriv!AK267)-1) &amp; "=" &amp; $AH305 &amp; RIGHT( scriv!AK267, LEN(scriv!AK267) + 1 - FIND(",",scriv!AK267)),
  IF($AA$36&lt;&gt;"",LEFT( AA$36, FIND(",",AA$36)-1) &amp; "=" &amp; $AH305 &amp; RIGHT( AA$36, LEN(AA$36) + 1 - FIND(",",AA$36)),""))),
IF(scriv!P267&lt;&gt;"", LEFT( scriv!P267, FIND(",",scriv!P267)-1) &amp; "=" &amp; $AH305 &amp; RIGHT( scriv!P267, LEN(scriv!P267) + 1 - FIND(",",scriv!P267)),
LEFT( AA$37, FIND(",",AA$37)-1) &amp; "=" &amp; $AH305 &amp; RIGHT( AA$37, LEN(AA$37) + 1 - FIND(",",AA$37))))</f>
        <v>drawClose=,1.2</v>
      </c>
      <c r="AB305" s="167" t="str">
        <f t="shared" si="176"/>
        <v>noTitle</v>
      </c>
      <c r="AC305" s="167"/>
      <c r="AD305" s="45"/>
      <c r="AE305" s="168"/>
      <c r="AF305" s="169">
        <f>IF(D305="",scriv!B267,"")</f>
        <v>0</v>
      </c>
      <c r="AG305" s="170" t="str">
        <f t="shared" si="179"/>
        <v/>
      </c>
      <c r="AH305" s="169" t="str">
        <f t="shared" si="180"/>
        <v/>
      </c>
      <c r="AI305" s="169" t="str">
        <f t="shared" si="181"/>
        <v/>
      </c>
      <c r="AJ305" s="86">
        <f>ROUNDDOWN( (LEN(scriv!B267)+1) / 2, 0 )</f>
        <v>0</v>
      </c>
      <c r="AK305" s="82">
        <f t="shared" si="182"/>
        <v>0</v>
      </c>
      <c r="AL305" s="82" t="str">
        <f t="shared" si="183"/>
        <v>-</v>
      </c>
      <c r="AM305" s="82" t="str">
        <f t="shared" si="184"/>
        <v>-</v>
      </c>
      <c r="AN305" s="82" t="str">
        <f t="shared" si="185"/>
        <v>-</v>
      </c>
      <c r="AO305" s="82" t="str">
        <f t="shared" si="186"/>
        <v>-</v>
      </c>
      <c r="AP305" s="82" t="str">
        <f t="shared" si="187"/>
        <v>-</v>
      </c>
      <c r="AQ305" s="82" t="str">
        <f t="shared" si="188"/>
        <v>-</v>
      </c>
      <c r="AR305" s="82" t="str">
        <f t="shared" si="189"/>
        <v>-</v>
      </c>
      <c r="AT305" s="82">
        <f t="shared" si="190"/>
        <v>2</v>
      </c>
      <c r="AU305" s="82" t="str">
        <f ca="1">IF(    MAX(OFFSET(AL305,0,0,MATCH("-",AL305:AL$638,0))) = 0,"",
IFERROR(MAX(OFFSET(AL305,0,0,MATCH("-",AL305:AL$638,0))),""))</f>
        <v/>
      </c>
      <c r="AV305" s="82" t="str">
        <f ca="1">IF(    MAX(OFFSET(AM305,0,0,MATCH("-",AM305:AM$638,0))) = 0,"",
IFERROR(MAX(OFFSET(AM305,0,0,MATCH("-",AM305:AM$638,0))),""))</f>
        <v/>
      </c>
      <c r="AW305" s="82" t="str">
        <f ca="1">IF(    MAX(OFFSET(AN305,0,0,MATCH("-",AN305:AN$638,0))) = 0,"",
IFERROR(MAX(OFFSET(AN305,0,0,MATCH("-",AN305:AN$638,0))),""))</f>
        <v/>
      </c>
      <c r="AX305" s="82" t="str">
        <f ca="1">IF(    MAX(OFFSET(AO305,0,0,MATCH("-",AO305:AO$638,0))) = 0,"",
IFERROR(MAX(OFFSET(AO305,0,0,MATCH("-",AO305:AO$638,0))),""))</f>
        <v/>
      </c>
      <c r="AY305" s="82" t="str">
        <f ca="1">IF(    MAX(OFFSET(AP305,0,0,MATCH("-",AP305:AP$638,0))) = 0,"",
IFERROR(MAX(OFFSET(AP305,0,0,MATCH("-",AP305:AP$638,0))),""))</f>
        <v/>
      </c>
      <c r="AZ305" s="82" t="str">
        <f ca="1">IF(    MAX(OFFSET(AQ305,0,0,MATCH("-",AQ305:AQ$638,0))) = 0,"",
IFERROR(MAX(OFFSET(AQ305,0,0,MATCH("-",AQ305:AQ$638,0))),""))</f>
        <v/>
      </c>
      <c r="BA305" s="82" t="str">
        <f ca="1">IF(    MAX(OFFSET(AR305,0,0,MATCH("-",AR305:AR$638,0))) = 0,"",
IFERROR(MAX(OFFSET(AR305,0,0,MATCH("-",AR305:AR$638,0))),""))</f>
        <v/>
      </c>
      <c r="BB305" s="112">
        <f t="shared" ca="1" si="191"/>
        <v>-270</v>
      </c>
      <c r="BC305" s="111" t="str">
        <f t="shared" ca="1" si="192"/>
        <v>Radius</v>
      </c>
      <c r="BD305" s="112">
        <f t="shared" ca="1" si="193"/>
        <v>0</v>
      </c>
      <c r="BE305" s="111">
        <f t="shared" ca="1" si="194"/>
        <v>-150</v>
      </c>
      <c r="BF305" s="113" t="e">
        <f t="shared" ca="1" si="195"/>
        <v>#VALUE!</v>
      </c>
      <c r="BG305" s="113" t="e">
        <f t="shared" ca="1" si="196"/>
        <v>#VALUE!</v>
      </c>
      <c r="BH305" s="112">
        <f t="shared" ca="1" si="197"/>
        <v>2000</v>
      </c>
      <c r="BI305" s="112">
        <f t="shared" ca="1" si="198"/>
        <v>-150</v>
      </c>
      <c r="BJ305" s="157"/>
      <c r="BK305" s="157"/>
      <c r="BL305" s="158" t="str">
        <f>scriv!AM267</f>
        <v/>
      </c>
      <c r="BM305" s="157"/>
      <c r="BN305" s="157" t="str">
        <f t="shared" si="199"/>
        <v>node</v>
      </c>
      <c r="BO305" s="157"/>
      <c r="BP305" s="159">
        <f t="shared" ca="1" si="200"/>
        <v>0</v>
      </c>
      <c r="BQ305" s="159">
        <f t="shared" ca="1" si="201"/>
        <v>0</v>
      </c>
      <c r="BR305" s="159">
        <f t="shared" si="202"/>
        <v>1</v>
      </c>
      <c r="BS305" s="159" t="str">
        <f t="shared" si="203"/>
        <v>symbol</v>
      </c>
      <c r="BT305" s="157" t="str">
        <f ca="1">IF(scriv!V267&lt;&gt;"",scriv!V267,
IF(E305="",IFERROR(VLOOKUP(BL305,$AH$40:$BT$638,39,FALSE),$BT$36),
$BT$37))</f>
        <v>NodeSquare</v>
      </c>
      <c r="BU305" s="166">
        <f t="shared" ca="1" si="204"/>
        <v>2000</v>
      </c>
      <c r="BV305" s="166">
        <f t="shared" ca="1" si="205"/>
        <v>-150</v>
      </c>
      <c r="BW305" s="166">
        <f t="shared" ca="1" si="206"/>
        <v>0</v>
      </c>
      <c r="BX305" s="166">
        <f t="shared" ca="1" si="207"/>
        <v>0</v>
      </c>
      <c r="BY305" s="180" t="str">
        <f t="shared" si="208"/>
        <v/>
      </c>
      <c r="BZ305" s="180" t="str">
        <f t="shared" si="209"/>
        <v/>
      </c>
      <c r="CA305" s="81" t="str">
        <f>IF(scriv!E267&lt;&gt;"",scriv!E267,"")</f>
        <v/>
      </c>
      <c r="CB305" s="82">
        <f t="shared" si="178"/>
        <v>0</v>
      </c>
      <c r="CC305" s="82">
        <f t="shared" si="210"/>
        <v>0</v>
      </c>
      <c r="CD305" s="82" t="str">
        <f t="shared" si="211"/>
        <v>-</v>
      </c>
      <c r="CE305" s="82" t="str">
        <f t="shared" si="212"/>
        <v>-</v>
      </c>
      <c r="CF305" s="82" t="str">
        <f t="shared" si="213"/>
        <v>-</v>
      </c>
      <c r="CG305" s="82" t="str">
        <f t="shared" si="214"/>
        <v>-</v>
      </c>
      <c r="CH305" s="82" t="str">
        <f t="shared" si="215"/>
        <v>-</v>
      </c>
      <c r="CI305" s="82" t="str">
        <f t="shared" si="216"/>
        <v>-</v>
      </c>
      <c r="CJ305" s="82" t="str">
        <f t="shared" si="217"/>
        <v>-</v>
      </c>
      <c r="CK305" s="82" t="str">
        <f t="shared" si="218"/>
        <v>-</v>
      </c>
    </row>
    <row r="306" spans="1:89" s="82" customFormat="1" ht="18" customHeight="1">
      <c r="A306" s="81" t="str">
        <f>scriv!AL268</f>
        <v/>
      </c>
      <c r="B306" s="81" t="str">
        <f>IF(scriv!D268&lt;&gt;"",scriv!D268,"")</f>
        <v/>
      </c>
      <c r="C306" s="81" t="str">
        <f>IF( scriv!AP268&lt;&gt;"", IF(D306&lt;&gt;"","connection ","")&amp;scriv!AP268,IF(D306&lt;&gt;"","connection",""))</f>
        <v/>
      </c>
      <c r="D306" s="82" t="str">
        <f>scriv!AN268</f>
        <v/>
      </c>
      <c r="E306" s="82" t="str">
        <f>scriv!AO268</f>
        <v/>
      </c>
      <c r="F306" s="156">
        <f>ROW()</f>
        <v>306</v>
      </c>
      <c r="G306" s="288">
        <f>scriv!AC268</f>
        <v>0</v>
      </c>
      <c r="H306" s="288">
        <f>scriv!AD268</f>
        <v>0</v>
      </c>
      <c r="I306" s="81" t="str">
        <f>IF(scriv!AE268&lt;&gt;"",scriv!AE268,J306)</f>
        <v/>
      </c>
      <c r="J306" s="81" t="str">
        <f>IF(scriv!AF268&lt;&gt;"",scriv!AF268,"")</f>
        <v/>
      </c>
      <c r="K306" s="82" t="str">
        <f>IF(scriv!Y268&lt;&gt;"",scriv!Y268,$K$36)</f>
        <v>none</v>
      </c>
      <c r="L306" s="82">
        <f>IF(scriv!Z268&lt;&gt;"",scriv!Z268,$L$36)</f>
        <v>0</v>
      </c>
      <c r="M306" s="82" t="str">
        <f>IF(scriv!AA268&lt;&gt;"",scriv!AA268,$M$36)</f>
        <v>OpenClose</v>
      </c>
      <c r="N306" s="82">
        <f>IF(scriv!AB268&lt;&gt;"",scriv!AB268,$N$36)</f>
        <v>0</v>
      </c>
      <c r="O306" s="119" t="str">
        <f t="shared" si="177"/>
        <v/>
      </c>
      <c r="P306" s="81" t="str">
        <f>IF(scriv!I268&lt;&gt;"",scriv!I268,"")</f>
        <v/>
      </c>
      <c r="Q306" s="81" t="str">
        <f>IF(scriv!J268&lt;&gt;"",scriv!J268,"")</f>
        <v/>
      </c>
      <c r="R306" s="81">
        <f>IF(scriv!K268&lt;&gt;"",scriv!K268,
IF(I306&lt;&gt;"",1,$R$36))</f>
        <v>1</v>
      </c>
      <c r="S306" s="81" t="str">
        <f>IF(scriv!L268&lt;&gt;"",scriv!L268,
IF(scriv!AF268&lt;&gt;"",$S$36,"none"))</f>
        <v>none</v>
      </c>
      <c r="T306" s="81" t="str">
        <f>IF(scriv!Q268&lt;&gt;"",scriv!Q268,"")</f>
        <v/>
      </c>
      <c r="U306" s="81" t="str">
        <f>IF(scriv!R268&lt;&gt;"",scriv!R268,"")</f>
        <v/>
      </c>
      <c r="V306" s="81" t="str">
        <f>IF(scriv!S268&lt;&gt;"",scriv!S268,"")</f>
        <v/>
      </c>
      <c r="W306" s="81" t="str">
        <f>IF(scriv!T268&lt;&gt;"",scriv!T268,"")</f>
        <v/>
      </c>
      <c r="X306" s="81" t="str">
        <f>IF($E306="",
( IF(scriv!AH268&lt;&gt;"", LEFT( scriv!AH268, FIND(",",scriv!AH268)-1) &amp; "=" &amp; $AH306 &amp; RIGHT( scriv!AH268, LEN(scriv!AH268) + 1 - FIND(",",scriv!AH268)),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IF(scriv!AI268&lt;&gt;"", LEFT( scriv!AI268, FIND(",",scriv!AI268)-1) &amp; "=" &amp; $AH306 &amp; RIGHT( scriv!AI268, LEN(scriv!AI268) + 1 - FIND(",",scriv!AI268)),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IF(scriv!AJ268&lt;&gt;"", LEFT( scriv!AJ268, FIND(",",scriv!AJ268)-1) &amp; "=" &amp; $AH306 &amp; RIGHT( scriv!AJ268, LEN(scriv!AJ268) + 1 - FIND(",",scriv!AJ268)),
  IF($Z$36&lt;&gt;"",LEFT( Z$36, FIND(",",Z$36)-1) &amp; "=" &amp; $AH306 &amp; RIGHT( Z$36, LEN(Z$36) + 1 - FIND(",",Z$36)),""))),
IF(scriv!O268&lt;&gt;"", LEFT( scriv!O268, FIND(",",scriv!O268)-1) &amp; "=" &amp; $AH306 &amp; RIGHT( scriv!O268, LEN(scriv!O268) + 1 - FIND(",",scriv!O268)),
LEFT( Z$37, FIND(",",Z$37)-1) &amp; "=" &amp; $AH306 &amp; RIGHT( Z$37, LEN(Z$37) + 1 - FIND(",",Z$37))))</f>
        <v>drawOpen=,1.2</v>
      </c>
      <c r="AA306" s="81" t="str">
        <f>IF($E306="",
( IF(scriv!AK268&lt;&gt;"", LEFT( scriv!AK268, FIND(",",scriv!AK268)-1) &amp; "=" &amp; $AH306 &amp; RIGHT( scriv!AK268, LEN(scriv!AK268) + 1 - FIND(",",scriv!AK268)),
  IF($AA$36&lt;&gt;"",LEFT( AA$36, FIND(",",AA$36)-1) &amp; "=" &amp; $AH306 &amp; RIGHT( AA$36, LEN(AA$36) + 1 - FIND(",",AA$36)),""))),
IF(scriv!P268&lt;&gt;"", LEFT( scriv!P268, FIND(",",scriv!P268)-1) &amp; "=" &amp; $AH306 &amp; RIGHT( scriv!P268, LEN(scriv!P268) + 1 - FIND(",",scriv!P268)),
LEFT( AA$37, FIND(",",AA$37)-1) &amp; "=" &amp; $AH306 &amp; RIGHT( AA$37, LEN(AA$37) + 1 - FIND(",",AA$37))))</f>
        <v>drawClose=,1.2</v>
      </c>
      <c r="AB306" s="167" t="str">
        <f t="shared" si="176"/>
        <v>noTitle</v>
      </c>
      <c r="AC306" s="167"/>
      <c r="AD306" s="45"/>
      <c r="AE306" s="168"/>
      <c r="AF306" s="169">
        <f>IF(D306="",scriv!B268,"")</f>
        <v>0</v>
      </c>
      <c r="AG306" s="170" t="str">
        <f t="shared" si="179"/>
        <v/>
      </c>
      <c r="AH306" s="169" t="str">
        <f t="shared" si="180"/>
        <v/>
      </c>
      <c r="AI306" s="169" t="str">
        <f t="shared" si="181"/>
        <v/>
      </c>
      <c r="AJ306" s="86">
        <f>ROUNDDOWN( (LEN(scriv!B268)+1) / 2, 0 )</f>
        <v>0</v>
      </c>
      <c r="AK306" s="82">
        <f t="shared" si="182"/>
        <v>0</v>
      </c>
      <c r="AL306" s="82" t="str">
        <f t="shared" si="183"/>
        <v>-</v>
      </c>
      <c r="AM306" s="82" t="str">
        <f t="shared" si="184"/>
        <v>-</v>
      </c>
      <c r="AN306" s="82" t="str">
        <f t="shared" si="185"/>
        <v>-</v>
      </c>
      <c r="AO306" s="82" t="str">
        <f t="shared" si="186"/>
        <v>-</v>
      </c>
      <c r="AP306" s="82" t="str">
        <f t="shared" si="187"/>
        <v>-</v>
      </c>
      <c r="AQ306" s="82" t="str">
        <f t="shared" si="188"/>
        <v>-</v>
      </c>
      <c r="AR306" s="82" t="str">
        <f t="shared" si="189"/>
        <v>-</v>
      </c>
      <c r="AT306" s="82">
        <f t="shared" si="190"/>
        <v>2</v>
      </c>
      <c r="AU306" s="82" t="str">
        <f ca="1">IF(    MAX(OFFSET(AL306,0,0,MATCH("-",AL306:AL$638,0))) = 0,"",
IFERROR(MAX(OFFSET(AL306,0,0,MATCH("-",AL306:AL$638,0))),""))</f>
        <v/>
      </c>
      <c r="AV306" s="82" t="str">
        <f ca="1">IF(    MAX(OFFSET(AM306,0,0,MATCH("-",AM306:AM$638,0))) = 0,"",
IFERROR(MAX(OFFSET(AM306,0,0,MATCH("-",AM306:AM$638,0))),""))</f>
        <v/>
      </c>
      <c r="AW306" s="82" t="str">
        <f ca="1">IF(    MAX(OFFSET(AN306,0,0,MATCH("-",AN306:AN$638,0))) = 0,"",
IFERROR(MAX(OFFSET(AN306,0,0,MATCH("-",AN306:AN$638,0))),""))</f>
        <v/>
      </c>
      <c r="AX306" s="82" t="str">
        <f ca="1">IF(    MAX(OFFSET(AO306,0,0,MATCH("-",AO306:AO$638,0))) = 0,"",
IFERROR(MAX(OFFSET(AO306,0,0,MATCH("-",AO306:AO$638,0))),""))</f>
        <v/>
      </c>
      <c r="AY306" s="82" t="str">
        <f ca="1">IF(    MAX(OFFSET(AP306,0,0,MATCH("-",AP306:AP$638,0))) = 0,"",
IFERROR(MAX(OFFSET(AP306,0,0,MATCH("-",AP306:AP$638,0))),""))</f>
        <v/>
      </c>
      <c r="AZ306" s="82" t="str">
        <f ca="1">IF(    MAX(OFFSET(AQ306,0,0,MATCH("-",AQ306:AQ$638,0))) = 0,"",
IFERROR(MAX(OFFSET(AQ306,0,0,MATCH("-",AQ306:AQ$638,0))),""))</f>
        <v/>
      </c>
      <c r="BA306" s="82" t="str">
        <f ca="1">IF(    MAX(OFFSET(AR306,0,0,MATCH("-",AR306:AR$638,0))) = 0,"",
IFERROR(MAX(OFFSET(AR306,0,0,MATCH("-",AR306:AR$638,0))),""))</f>
        <v/>
      </c>
      <c r="BB306" s="112">
        <f t="shared" ca="1" si="191"/>
        <v>-270</v>
      </c>
      <c r="BC306" s="111" t="str">
        <f t="shared" ca="1" si="192"/>
        <v>Radius</v>
      </c>
      <c r="BD306" s="112">
        <f t="shared" ca="1" si="193"/>
        <v>0</v>
      </c>
      <c r="BE306" s="111">
        <f t="shared" ca="1" si="194"/>
        <v>-150</v>
      </c>
      <c r="BF306" s="113" t="e">
        <f t="shared" ca="1" si="195"/>
        <v>#VALUE!</v>
      </c>
      <c r="BG306" s="113" t="e">
        <f t="shared" ca="1" si="196"/>
        <v>#VALUE!</v>
      </c>
      <c r="BH306" s="112">
        <f t="shared" ca="1" si="197"/>
        <v>2000</v>
      </c>
      <c r="BI306" s="112">
        <f t="shared" ca="1" si="198"/>
        <v>-150</v>
      </c>
      <c r="BJ306" s="157"/>
      <c r="BK306" s="157"/>
      <c r="BL306" s="158" t="str">
        <f>scriv!AM268</f>
        <v/>
      </c>
      <c r="BM306" s="157"/>
      <c r="BN306" s="157" t="str">
        <f t="shared" si="199"/>
        <v>node</v>
      </c>
      <c r="BO306" s="157"/>
      <c r="BP306" s="159">
        <f t="shared" ca="1" si="200"/>
        <v>0</v>
      </c>
      <c r="BQ306" s="159">
        <f t="shared" ca="1" si="201"/>
        <v>0</v>
      </c>
      <c r="BR306" s="159">
        <f t="shared" si="202"/>
        <v>1</v>
      </c>
      <c r="BS306" s="159" t="str">
        <f t="shared" si="203"/>
        <v>symbol</v>
      </c>
      <c r="BT306" s="157" t="str">
        <f ca="1">IF(scriv!V268&lt;&gt;"",scriv!V268,
IF(E306="",IFERROR(VLOOKUP(BL306,$AH$40:$BT$638,39,FALSE),$BT$36),
$BT$37))</f>
        <v>NodeSquare</v>
      </c>
      <c r="BU306" s="166">
        <f t="shared" ca="1" si="204"/>
        <v>2000</v>
      </c>
      <c r="BV306" s="166">
        <f t="shared" ca="1" si="205"/>
        <v>-150</v>
      </c>
      <c r="BW306" s="166">
        <f t="shared" ca="1" si="206"/>
        <v>0</v>
      </c>
      <c r="BX306" s="166">
        <f t="shared" ca="1" si="207"/>
        <v>0</v>
      </c>
      <c r="BY306" s="180" t="str">
        <f t="shared" si="208"/>
        <v/>
      </c>
      <c r="BZ306" s="180" t="str">
        <f t="shared" si="209"/>
        <v/>
      </c>
      <c r="CA306" s="81" t="str">
        <f>IF(scriv!E268&lt;&gt;"",scriv!E268,"")</f>
        <v/>
      </c>
      <c r="CB306" s="82">
        <f t="shared" si="178"/>
        <v>0</v>
      </c>
      <c r="CC306" s="82">
        <f t="shared" si="210"/>
        <v>0</v>
      </c>
      <c r="CD306" s="82" t="str">
        <f t="shared" si="211"/>
        <v>-</v>
      </c>
      <c r="CE306" s="82" t="str">
        <f t="shared" si="212"/>
        <v>-</v>
      </c>
      <c r="CF306" s="82" t="str">
        <f t="shared" si="213"/>
        <v>-</v>
      </c>
      <c r="CG306" s="82" t="str">
        <f t="shared" si="214"/>
        <v>-</v>
      </c>
      <c r="CH306" s="82" t="str">
        <f t="shared" si="215"/>
        <v>-</v>
      </c>
      <c r="CI306" s="82" t="str">
        <f t="shared" si="216"/>
        <v>-</v>
      </c>
      <c r="CJ306" s="82" t="str">
        <f t="shared" si="217"/>
        <v>-</v>
      </c>
      <c r="CK306" s="82" t="str">
        <f t="shared" si="218"/>
        <v>-</v>
      </c>
    </row>
    <row r="307" spans="1:89" s="82" customFormat="1" ht="18" customHeight="1">
      <c r="A307" s="81" t="str">
        <f>scriv!AL269</f>
        <v/>
      </c>
      <c r="B307" s="81" t="str">
        <f>IF(scriv!D269&lt;&gt;"",scriv!D269,"")</f>
        <v/>
      </c>
      <c r="C307" s="81" t="str">
        <f>IF( scriv!AP269&lt;&gt;"", IF(D307&lt;&gt;"","connection ","")&amp;scriv!AP269,IF(D307&lt;&gt;"","connection",""))</f>
        <v/>
      </c>
      <c r="D307" s="82" t="str">
        <f>scriv!AN269</f>
        <v/>
      </c>
      <c r="E307" s="82" t="str">
        <f>scriv!AO269</f>
        <v/>
      </c>
      <c r="F307" s="156">
        <f>ROW()</f>
        <v>307</v>
      </c>
      <c r="G307" s="288">
        <f>scriv!AC269</f>
        <v>0</v>
      </c>
      <c r="H307" s="288">
        <f>scriv!AD269</f>
        <v>0</v>
      </c>
      <c r="I307" s="81" t="str">
        <f>IF(scriv!AE269&lt;&gt;"",scriv!AE269,J307)</f>
        <v/>
      </c>
      <c r="J307" s="81" t="str">
        <f>IF(scriv!AF269&lt;&gt;"",scriv!AF269,"")</f>
        <v/>
      </c>
      <c r="K307" s="82" t="str">
        <f>IF(scriv!Y269&lt;&gt;"",scriv!Y269,$K$36)</f>
        <v>none</v>
      </c>
      <c r="L307" s="82">
        <f>IF(scriv!Z269&lt;&gt;"",scriv!Z269,$L$36)</f>
        <v>0</v>
      </c>
      <c r="M307" s="82" t="str">
        <f>IF(scriv!AA269&lt;&gt;"",scriv!AA269,$M$36)</f>
        <v>OpenClose</v>
      </c>
      <c r="N307" s="82">
        <f>IF(scriv!AB269&lt;&gt;"",scriv!AB269,$N$36)</f>
        <v>0</v>
      </c>
      <c r="O307" s="119" t="str">
        <f t="shared" si="177"/>
        <v/>
      </c>
      <c r="P307" s="81" t="str">
        <f>IF(scriv!I269&lt;&gt;"",scriv!I269,"")</f>
        <v/>
      </c>
      <c r="Q307" s="81" t="str">
        <f>IF(scriv!J269&lt;&gt;"",scriv!J269,"")</f>
        <v/>
      </c>
      <c r="R307" s="81">
        <f>IF(scriv!K269&lt;&gt;"",scriv!K269,
IF(I307&lt;&gt;"",1,$R$36))</f>
        <v>1</v>
      </c>
      <c r="S307" s="81" t="str">
        <f>IF(scriv!L269&lt;&gt;"",scriv!L269,
IF(scriv!AF269&lt;&gt;"",$S$36,"none"))</f>
        <v>none</v>
      </c>
      <c r="T307" s="81" t="str">
        <f>IF(scriv!Q269&lt;&gt;"",scriv!Q269,"")</f>
        <v/>
      </c>
      <c r="U307" s="81" t="str">
        <f>IF(scriv!R269&lt;&gt;"",scriv!R269,"")</f>
        <v/>
      </c>
      <c r="V307" s="81" t="str">
        <f>IF(scriv!S269&lt;&gt;"",scriv!S269,"")</f>
        <v/>
      </c>
      <c r="W307" s="81" t="str">
        <f>IF(scriv!T269&lt;&gt;"",scriv!T269,"")</f>
        <v/>
      </c>
      <c r="X307" s="81" t="str">
        <f>IF($E307="",
( IF(scriv!AH269&lt;&gt;"", LEFT( scriv!AH269, FIND(",",scriv!AH269)-1) &amp; "=" &amp; $AH307 &amp; RIGHT( scriv!AH269, LEN(scriv!AH269) + 1 - FIND(",",scriv!AH269)),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IF(scriv!AI269&lt;&gt;"", LEFT( scriv!AI269, FIND(",",scriv!AI269)-1) &amp; "=" &amp; $AH307 &amp; RIGHT( scriv!AI269, LEN(scriv!AI269) + 1 - FIND(",",scriv!AI269)),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IF(scriv!AJ269&lt;&gt;"", LEFT( scriv!AJ269, FIND(",",scriv!AJ269)-1) &amp; "=" &amp; $AH307 &amp; RIGHT( scriv!AJ269, LEN(scriv!AJ269) + 1 - FIND(",",scriv!AJ269)),
  IF($Z$36&lt;&gt;"",LEFT( Z$36, FIND(",",Z$36)-1) &amp; "=" &amp; $AH307 &amp; RIGHT( Z$36, LEN(Z$36) + 1 - FIND(",",Z$36)),""))),
IF(scriv!O269&lt;&gt;"", LEFT( scriv!O269, FIND(",",scriv!O269)-1) &amp; "=" &amp; $AH307 &amp; RIGHT( scriv!O269, LEN(scriv!O269) + 1 - FIND(",",scriv!O269)),
LEFT( Z$37, FIND(",",Z$37)-1) &amp; "=" &amp; $AH307 &amp; RIGHT( Z$37, LEN(Z$37) + 1 - FIND(",",Z$37))))</f>
        <v>drawOpen=,1.2</v>
      </c>
      <c r="AA307" s="81" t="str">
        <f>IF($E307="",
( IF(scriv!AK269&lt;&gt;"", LEFT( scriv!AK269, FIND(",",scriv!AK269)-1) &amp; "=" &amp; $AH307 &amp; RIGHT( scriv!AK269, LEN(scriv!AK269) + 1 - FIND(",",scriv!AK269)),
  IF($AA$36&lt;&gt;"",LEFT( AA$36, FIND(",",AA$36)-1) &amp; "=" &amp; $AH307 &amp; RIGHT( AA$36, LEN(AA$36) + 1 - FIND(",",AA$36)),""))),
IF(scriv!P269&lt;&gt;"", LEFT( scriv!P269, FIND(",",scriv!P269)-1) &amp; "=" &amp; $AH307 &amp; RIGHT( scriv!P269, LEN(scriv!P269) + 1 - FIND(",",scriv!P269)),
LEFT( AA$37, FIND(",",AA$37)-1) &amp; "=" &amp; $AH307 &amp; RIGHT( AA$37, LEN(AA$37) + 1 - FIND(",",AA$37))))</f>
        <v>drawClose=,1.2</v>
      </c>
      <c r="AB307" s="167" t="str">
        <f t="shared" si="176"/>
        <v>noTitle</v>
      </c>
      <c r="AC307" s="167"/>
      <c r="AD307" s="45"/>
      <c r="AE307" s="168"/>
      <c r="AF307" s="169">
        <f>IF(D307="",scriv!B269,"")</f>
        <v>0</v>
      </c>
      <c r="AG307" s="170" t="str">
        <f t="shared" si="179"/>
        <v/>
      </c>
      <c r="AH307" s="169" t="str">
        <f t="shared" si="180"/>
        <v/>
      </c>
      <c r="AI307" s="169" t="str">
        <f t="shared" si="181"/>
        <v/>
      </c>
      <c r="AJ307" s="86">
        <f>ROUNDDOWN( (LEN(scriv!B269)+1) / 2, 0 )</f>
        <v>0</v>
      </c>
      <c r="AK307" s="82">
        <f t="shared" si="182"/>
        <v>0</v>
      </c>
      <c r="AL307" s="82" t="str">
        <f t="shared" si="183"/>
        <v>-</v>
      </c>
      <c r="AM307" s="82" t="str">
        <f t="shared" si="184"/>
        <v>-</v>
      </c>
      <c r="AN307" s="82" t="str">
        <f t="shared" si="185"/>
        <v>-</v>
      </c>
      <c r="AO307" s="82" t="str">
        <f t="shared" si="186"/>
        <v>-</v>
      </c>
      <c r="AP307" s="82" t="str">
        <f t="shared" si="187"/>
        <v>-</v>
      </c>
      <c r="AQ307" s="82" t="str">
        <f t="shared" si="188"/>
        <v>-</v>
      </c>
      <c r="AR307" s="82" t="str">
        <f t="shared" si="189"/>
        <v>-</v>
      </c>
      <c r="AT307" s="82">
        <f t="shared" si="190"/>
        <v>2</v>
      </c>
      <c r="AU307" s="82" t="str">
        <f ca="1">IF(    MAX(OFFSET(AL307,0,0,MATCH("-",AL307:AL$638,0))) = 0,"",
IFERROR(MAX(OFFSET(AL307,0,0,MATCH("-",AL307:AL$638,0))),""))</f>
        <v/>
      </c>
      <c r="AV307" s="82" t="str">
        <f ca="1">IF(    MAX(OFFSET(AM307,0,0,MATCH("-",AM307:AM$638,0))) = 0,"",
IFERROR(MAX(OFFSET(AM307,0,0,MATCH("-",AM307:AM$638,0))),""))</f>
        <v/>
      </c>
      <c r="AW307" s="82" t="str">
        <f ca="1">IF(    MAX(OFFSET(AN307,0,0,MATCH("-",AN307:AN$638,0))) = 0,"",
IFERROR(MAX(OFFSET(AN307,0,0,MATCH("-",AN307:AN$638,0))),""))</f>
        <v/>
      </c>
      <c r="AX307" s="82" t="str">
        <f ca="1">IF(    MAX(OFFSET(AO307,0,0,MATCH("-",AO307:AO$638,0))) = 0,"",
IFERROR(MAX(OFFSET(AO307,0,0,MATCH("-",AO307:AO$638,0))),""))</f>
        <v/>
      </c>
      <c r="AY307" s="82" t="str">
        <f ca="1">IF(    MAX(OFFSET(AP307,0,0,MATCH("-",AP307:AP$638,0))) = 0,"",
IFERROR(MAX(OFFSET(AP307,0,0,MATCH("-",AP307:AP$638,0))),""))</f>
        <v/>
      </c>
      <c r="AZ307" s="82" t="str">
        <f ca="1">IF(    MAX(OFFSET(AQ307,0,0,MATCH("-",AQ307:AQ$638,0))) = 0,"",
IFERROR(MAX(OFFSET(AQ307,0,0,MATCH("-",AQ307:AQ$638,0))),""))</f>
        <v/>
      </c>
      <c r="BA307" s="82" t="str">
        <f ca="1">IF(    MAX(OFFSET(AR307,0,0,MATCH("-",AR307:AR$638,0))) = 0,"",
IFERROR(MAX(OFFSET(AR307,0,0,MATCH("-",AR307:AR$638,0))),""))</f>
        <v/>
      </c>
      <c r="BB307" s="112">
        <f t="shared" ca="1" si="191"/>
        <v>-270</v>
      </c>
      <c r="BC307" s="111" t="str">
        <f t="shared" ca="1" si="192"/>
        <v>Radius</v>
      </c>
      <c r="BD307" s="112">
        <f t="shared" ca="1" si="193"/>
        <v>0</v>
      </c>
      <c r="BE307" s="111">
        <f t="shared" ca="1" si="194"/>
        <v>-150</v>
      </c>
      <c r="BF307" s="113" t="e">
        <f t="shared" ca="1" si="195"/>
        <v>#VALUE!</v>
      </c>
      <c r="BG307" s="113" t="e">
        <f t="shared" ca="1" si="196"/>
        <v>#VALUE!</v>
      </c>
      <c r="BH307" s="112">
        <f t="shared" ca="1" si="197"/>
        <v>2000</v>
      </c>
      <c r="BI307" s="112">
        <f t="shared" ca="1" si="198"/>
        <v>-150</v>
      </c>
      <c r="BJ307" s="157"/>
      <c r="BK307" s="157"/>
      <c r="BL307" s="158" t="str">
        <f>scriv!AM269</f>
        <v/>
      </c>
      <c r="BM307" s="157"/>
      <c r="BN307" s="157" t="str">
        <f t="shared" si="199"/>
        <v>node</v>
      </c>
      <c r="BO307" s="157"/>
      <c r="BP307" s="159">
        <f t="shared" ca="1" si="200"/>
        <v>0</v>
      </c>
      <c r="BQ307" s="159">
        <f t="shared" ca="1" si="201"/>
        <v>0</v>
      </c>
      <c r="BR307" s="159">
        <f t="shared" si="202"/>
        <v>1</v>
      </c>
      <c r="BS307" s="159" t="str">
        <f t="shared" si="203"/>
        <v>symbol</v>
      </c>
      <c r="BT307" s="157" t="str">
        <f ca="1">IF(scriv!V269&lt;&gt;"",scriv!V269,
IF(E307="",IFERROR(VLOOKUP(BL307,$AH$40:$BT$638,39,FALSE),$BT$36),
$BT$37))</f>
        <v>NodeSquare</v>
      </c>
      <c r="BU307" s="166">
        <f t="shared" ca="1" si="204"/>
        <v>2000</v>
      </c>
      <c r="BV307" s="166">
        <f t="shared" ca="1" si="205"/>
        <v>-150</v>
      </c>
      <c r="BW307" s="166">
        <f t="shared" ca="1" si="206"/>
        <v>0</v>
      </c>
      <c r="BX307" s="166">
        <f t="shared" ca="1" si="207"/>
        <v>0</v>
      </c>
      <c r="BY307" s="180" t="str">
        <f t="shared" si="208"/>
        <v/>
      </c>
      <c r="BZ307" s="180" t="str">
        <f t="shared" si="209"/>
        <v/>
      </c>
      <c r="CA307" s="81" t="str">
        <f>IF(scriv!E269&lt;&gt;"",scriv!E269,"")</f>
        <v/>
      </c>
      <c r="CB307" s="82">
        <f t="shared" si="178"/>
        <v>0</v>
      </c>
      <c r="CC307" s="82">
        <f t="shared" si="210"/>
        <v>0</v>
      </c>
      <c r="CD307" s="82" t="str">
        <f t="shared" si="211"/>
        <v>-</v>
      </c>
      <c r="CE307" s="82" t="str">
        <f t="shared" si="212"/>
        <v>-</v>
      </c>
      <c r="CF307" s="82" t="str">
        <f t="shared" si="213"/>
        <v>-</v>
      </c>
      <c r="CG307" s="82" t="str">
        <f t="shared" si="214"/>
        <v>-</v>
      </c>
      <c r="CH307" s="82" t="str">
        <f t="shared" si="215"/>
        <v>-</v>
      </c>
      <c r="CI307" s="82" t="str">
        <f t="shared" si="216"/>
        <v>-</v>
      </c>
      <c r="CJ307" s="82" t="str">
        <f t="shared" si="217"/>
        <v>-</v>
      </c>
      <c r="CK307" s="82" t="str">
        <f t="shared" si="218"/>
        <v>-</v>
      </c>
    </row>
    <row r="308" spans="1:89" s="82" customFormat="1" ht="18" customHeight="1">
      <c r="A308" s="81" t="str">
        <f>scriv!AL270</f>
        <v/>
      </c>
      <c r="B308" s="81" t="str">
        <f>IF(scriv!D270&lt;&gt;"",scriv!D270,"")</f>
        <v/>
      </c>
      <c r="C308" s="81" t="str">
        <f>IF( scriv!AP270&lt;&gt;"", IF(D308&lt;&gt;"","connection ","")&amp;scriv!AP270,IF(D308&lt;&gt;"","connection",""))</f>
        <v/>
      </c>
      <c r="D308" s="82" t="str">
        <f>scriv!AN270</f>
        <v/>
      </c>
      <c r="E308" s="82" t="str">
        <f>scriv!AO270</f>
        <v/>
      </c>
      <c r="F308" s="156">
        <f>ROW()</f>
        <v>308</v>
      </c>
      <c r="G308" s="288">
        <f>scriv!AC270</f>
        <v>0</v>
      </c>
      <c r="H308" s="288">
        <f>scriv!AD270</f>
        <v>0</v>
      </c>
      <c r="I308" s="81" t="str">
        <f>IF(scriv!AE270&lt;&gt;"",scriv!AE270,J308)</f>
        <v/>
      </c>
      <c r="J308" s="81" t="str">
        <f>IF(scriv!AF270&lt;&gt;"",scriv!AF270,"")</f>
        <v/>
      </c>
      <c r="K308" s="82" t="str">
        <f>IF(scriv!Y270&lt;&gt;"",scriv!Y270,$K$36)</f>
        <v>none</v>
      </c>
      <c r="L308" s="82">
        <f>IF(scriv!Z270&lt;&gt;"",scriv!Z270,$L$36)</f>
        <v>0</v>
      </c>
      <c r="M308" s="82" t="str">
        <f>IF(scriv!AA270&lt;&gt;"",scriv!AA270,$M$36)</f>
        <v>OpenClose</v>
      </c>
      <c r="N308" s="82">
        <f>IF(scriv!AB270&lt;&gt;"",scriv!AB270,$N$36)</f>
        <v>0</v>
      </c>
      <c r="O308" s="119" t="str">
        <f t="shared" si="177"/>
        <v/>
      </c>
      <c r="P308" s="81" t="str">
        <f>IF(scriv!I270&lt;&gt;"",scriv!I270,"")</f>
        <v/>
      </c>
      <c r="Q308" s="81" t="str">
        <f>IF(scriv!J270&lt;&gt;"",scriv!J270,"")</f>
        <v/>
      </c>
      <c r="R308" s="81">
        <f>IF(scriv!K270&lt;&gt;"",scriv!K270,
IF(I308&lt;&gt;"",1,$R$36))</f>
        <v>1</v>
      </c>
      <c r="S308" s="81" t="str">
        <f>IF(scriv!L270&lt;&gt;"",scriv!L270,
IF(scriv!AF270&lt;&gt;"",$S$36,"none"))</f>
        <v>none</v>
      </c>
      <c r="T308" s="81" t="str">
        <f>IF(scriv!Q270&lt;&gt;"",scriv!Q270,"")</f>
        <v/>
      </c>
      <c r="U308" s="81" t="str">
        <f>IF(scriv!R270&lt;&gt;"",scriv!R270,"")</f>
        <v/>
      </c>
      <c r="V308" s="81" t="str">
        <f>IF(scriv!S270&lt;&gt;"",scriv!S270,"")</f>
        <v/>
      </c>
      <c r="W308" s="81" t="str">
        <f>IF(scriv!T270&lt;&gt;"",scriv!T270,"")</f>
        <v/>
      </c>
      <c r="X308" s="81" t="str">
        <f>IF($E308="",
( IF(scriv!AH270&lt;&gt;"", LEFT( scriv!AH270, FIND(",",scriv!AH270)-1) &amp; "=" &amp; $AH308 &amp; RIGHT( scriv!AH270, LEN(scriv!AH270) + 1 - FIND(",",scriv!AH270)),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IF(scriv!AI270&lt;&gt;"", LEFT( scriv!AI270, FIND(",",scriv!AI270)-1) &amp; "=" &amp; $AH308 &amp; RIGHT( scriv!AI270, LEN(scriv!AI270) + 1 - FIND(",",scriv!AI270)),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IF(scriv!AJ270&lt;&gt;"", LEFT( scriv!AJ270, FIND(",",scriv!AJ270)-1) &amp; "=" &amp; $AH308 &amp; RIGHT( scriv!AJ270, LEN(scriv!AJ270) + 1 - FIND(",",scriv!AJ270)),
  IF($Z$36&lt;&gt;"",LEFT( Z$36, FIND(",",Z$36)-1) &amp; "=" &amp; $AH308 &amp; RIGHT( Z$36, LEN(Z$36) + 1 - FIND(",",Z$36)),""))),
IF(scriv!O270&lt;&gt;"", LEFT( scriv!O270, FIND(",",scriv!O270)-1) &amp; "=" &amp; $AH308 &amp; RIGHT( scriv!O270, LEN(scriv!O270) + 1 - FIND(",",scriv!O270)),
LEFT( Z$37, FIND(",",Z$37)-1) &amp; "=" &amp; $AH308 &amp; RIGHT( Z$37, LEN(Z$37) + 1 - FIND(",",Z$37))))</f>
        <v>drawOpen=,1.2</v>
      </c>
      <c r="AA308" s="81" t="str">
        <f>IF($E308="",
( IF(scriv!AK270&lt;&gt;"", LEFT( scriv!AK270, FIND(",",scriv!AK270)-1) &amp; "=" &amp; $AH308 &amp; RIGHT( scriv!AK270, LEN(scriv!AK270) + 1 - FIND(",",scriv!AK270)),
  IF($AA$36&lt;&gt;"",LEFT( AA$36, FIND(",",AA$36)-1) &amp; "=" &amp; $AH308 &amp; RIGHT( AA$36, LEN(AA$36) + 1 - FIND(",",AA$36)),""))),
IF(scriv!P270&lt;&gt;"", LEFT( scriv!P270, FIND(",",scriv!P270)-1) &amp; "=" &amp; $AH308 &amp; RIGHT( scriv!P270, LEN(scriv!P270) + 1 - FIND(",",scriv!P270)),
LEFT( AA$37, FIND(",",AA$37)-1) &amp; "=" &amp; $AH308 &amp; RIGHT( AA$37, LEN(AA$37) + 1 - FIND(",",AA$37))))</f>
        <v>drawClose=,1.2</v>
      </c>
      <c r="AB308" s="167" t="str">
        <f t="shared" si="176"/>
        <v>noTitle</v>
      </c>
      <c r="AC308" s="167"/>
      <c r="AD308" s="45"/>
      <c r="AE308" s="168"/>
      <c r="AF308" s="169">
        <f>IF(D308="",scriv!B270,"")</f>
        <v>0</v>
      </c>
      <c r="AG308" s="170" t="str">
        <f t="shared" si="179"/>
        <v/>
      </c>
      <c r="AH308" s="169" t="str">
        <f t="shared" si="180"/>
        <v/>
      </c>
      <c r="AI308" s="169" t="str">
        <f t="shared" si="181"/>
        <v/>
      </c>
      <c r="AJ308" s="86">
        <f>ROUNDDOWN( (LEN(scriv!B270)+1) / 2, 0 )</f>
        <v>0</v>
      </c>
      <c r="AK308" s="82">
        <f t="shared" si="182"/>
        <v>0</v>
      </c>
      <c r="AL308" s="82" t="str">
        <f t="shared" si="183"/>
        <v>-</v>
      </c>
      <c r="AM308" s="82" t="str">
        <f t="shared" si="184"/>
        <v>-</v>
      </c>
      <c r="AN308" s="82" t="str">
        <f t="shared" si="185"/>
        <v>-</v>
      </c>
      <c r="AO308" s="82" t="str">
        <f t="shared" si="186"/>
        <v>-</v>
      </c>
      <c r="AP308" s="82" t="str">
        <f t="shared" si="187"/>
        <v>-</v>
      </c>
      <c r="AQ308" s="82" t="str">
        <f t="shared" si="188"/>
        <v>-</v>
      </c>
      <c r="AR308" s="82" t="str">
        <f t="shared" si="189"/>
        <v>-</v>
      </c>
      <c r="AT308" s="82">
        <f t="shared" si="190"/>
        <v>2</v>
      </c>
      <c r="AU308" s="82" t="str">
        <f ca="1">IF(    MAX(OFFSET(AL308,0,0,MATCH("-",AL308:AL$638,0))) = 0,"",
IFERROR(MAX(OFFSET(AL308,0,0,MATCH("-",AL308:AL$638,0))),""))</f>
        <v/>
      </c>
      <c r="AV308" s="82" t="str">
        <f ca="1">IF(    MAX(OFFSET(AM308,0,0,MATCH("-",AM308:AM$638,0))) = 0,"",
IFERROR(MAX(OFFSET(AM308,0,0,MATCH("-",AM308:AM$638,0))),""))</f>
        <v/>
      </c>
      <c r="AW308" s="82" t="str">
        <f ca="1">IF(    MAX(OFFSET(AN308,0,0,MATCH("-",AN308:AN$638,0))) = 0,"",
IFERROR(MAX(OFFSET(AN308,0,0,MATCH("-",AN308:AN$638,0))),""))</f>
        <v/>
      </c>
      <c r="AX308" s="82" t="str">
        <f ca="1">IF(    MAX(OFFSET(AO308,0,0,MATCH("-",AO308:AO$638,0))) = 0,"",
IFERROR(MAX(OFFSET(AO308,0,0,MATCH("-",AO308:AO$638,0))),""))</f>
        <v/>
      </c>
      <c r="AY308" s="82" t="str">
        <f ca="1">IF(    MAX(OFFSET(AP308,0,0,MATCH("-",AP308:AP$638,0))) = 0,"",
IFERROR(MAX(OFFSET(AP308,0,0,MATCH("-",AP308:AP$638,0))),""))</f>
        <v/>
      </c>
      <c r="AZ308" s="82" t="str">
        <f ca="1">IF(    MAX(OFFSET(AQ308,0,0,MATCH("-",AQ308:AQ$638,0))) = 0,"",
IFERROR(MAX(OFFSET(AQ308,0,0,MATCH("-",AQ308:AQ$638,0))),""))</f>
        <v/>
      </c>
      <c r="BA308" s="82" t="str">
        <f ca="1">IF(    MAX(OFFSET(AR308,0,0,MATCH("-",AR308:AR$638,0))) = 0,"",
IFERROR(MAX(OFFSET(AR308,0,0,MATCH("-",AR308:AR$638,0))),""))</f>
        <v/>
      </c>
      <c r="BB308" s="112">
        <f t="shared" ca="1" si="191"/>
        <v>-270</v>
      </c>
      <c r="BC308" s="111" t="str">
        <f t="shared" ca="1" si="192"/>
        <v>Radius</v>
      </c>
      <c r="BD308" s="112">
        <f t="shared" ca="1" si="193"/>
        <v>0</v>
      </c>
      <c r="BE308" s="111">
        <f t="shared" ca="1" si="194"/>
        <v>-150</v>
      </c>
      <c r="BF308" s="113" t="e">
        <f t="shared" ca="1" si="195"/>
        <v>#VALUE!</v>
      </c>
      <c r="BG308" s="113" t="e">
        <f t="shared" ca="1" si="196"/>
        <v>#VALUE!</v>
      </c>
      <c r="BH308" s="112">
        <f t="shared" ca="1" si="197"/>
        <v>2000</v>
      </c>
      <c r="BI308" s="112">
        <f t="shared" ca="1" si="198"/>
        <v>-150</v>
      </c>
      <c r="BJ308" s="157"/>
      <c r="BK308" s="157"/>
      <c r="BL308" s="158" t="str">
        <f>scriv!AM270</f>
        <v/>
      </c>
      <c r="BM308" s="157"/>
      <c r="BN308" s="157" t="str">
        <f t="shared" si="199"/>
        <v>node</v>
      </c>
      <c r="BO308" s="157"/>
      <c r="BP308" s="159">
        <f t="shared" ca="1" si="200"/>
        <v>0</v>
      </c>
      <c r="BQ308" s="159">
        <f t="shared" ca="1" si="201"/>
        <v>0</v>
      </c>
      <c r="BR308" s="159">
        <f t="shared" si="202"/>
        <v>1</v>
      </c>
      <c r="BS308" s="159" t="str">
        <f t="shared" si="203"/>
        <v>symbol</v>
      </c>
      <c r="BT308" s="157" t="str">
        <f ca="1">IF(scriv!V270&lt;&gt;"",scriv!V270,
IF(E308="",IFERROR(VLOOKUP(BL308,$AH$40:$BT$638,39,FALSE),$BT$36),
$BT$37))</f>
        <v>NodeSquare</v>
      </c>
      <c r="BU308" s="166">
        <f t="shared" ca="1" si="204"/>
        <v>2000</v>
      </c>
      <c r="BV308" s="166">
        <f t="shared" ca="1" si="205"/>
        <v>-150</v>
      </c>
      <c r="BW308" s="166">
        <f t="shared" ca="1" si="206"/>
        <v>0</v>
      </c>
      <c r="BX308" s="166">
        <f t="shared" ca="1" si="207"/>
        <v>0</v>
      </c>
      <c r="BY308" s="180" t="str">
        <f t="shared" si="208"/>
        <v/>
      </c>
      <c r="BZ308" s="180" t="str">
        <f t="shared" si="209"/>
        <v/>
      </c>
      <c r="CA308" s="81" t="str">
        <f>IF(scriv!E270&lt;&gt;"",scriv!E270,"")</f>
        <v/>
      </c>
      <c r="CB308" s="82">
        <f t="shared" si="178"/>
        <v>0</v>
      </c>
      <c r="CC308" s="82">
        <f t="shared" si="210"/>
        <v>0</v>
      </c>
      <c r="CD308" s="82" t="str">
        <f t="shared" si="211"/>
        <v>-</v>
      </c>
      <c r="CE308" s="82" t="str">
        <f t="shared" si="212"/>
        <v>-</v>
      </c>
      <c r="CF308" s="82" t="str">
        <f t="shared" si="213"/>
        <v>-</v>
      </c>
      <c r="CG308" s="82" t="str">
        <f t="shared" si="214"/>
        <v>-</v>
      </c>
      <c r="CH308" s="82" t="str">
        <f t="shared" si="215"/>
        <v>-</v>
      </c>
      <c r="CI308" s="82" t="str">
        <f t="shared" si="216"/>
        <v>-</v>
      </c>
      <c r="CJ308" s="82" t="str">
        <f t="shared" si="217"/>
        <v>-</v>
      </c>
      <c r="CK308" s="82" t="str">
        <f t="shared" si="218"/>
        <v>-</v>
      </c>
    </row>
    <row r="309" spans="1:89" s="82" customFormat="1" ht="18" customHeight="1">
      <c r="A309" s="81" t="str">
        <f>scriv!AL271</f>
        <v/>
      </c>
      <c r="B309" s="81" t="str">
        <f>IF(scriv!D271&lt;&gt;"",scriv!D271,"")</f>
        <v/>
      </c>
      <c r="C309" s="81" t="str">
        <f>IF( scriv!AP271&lt;&gt;"", IF(D309&lt;&gt;"","connection ","")&amp;scriv!AP271,IF(D309&lt;&gt;"","connection",""))</f>
        <v/>
      </c>
      <c r="D309" s="82" t="str">
        <f>scriv!AN271</f>
        <v/>
      </c>
      <c r="E309" s="82" t="str">
        <f>scriv!AO271</f>
        <v/>
      </c>
      <c r="F309" s="156">
        <f>ROW()</f>
        <v>309</v>
      </c>
      <c r="G309" s="288">
        <f>scriv!AC271</f>
        <v>0</v>
      </c>
      <c r="H309" s="288">
        <f>scriv!AD271</f>
        <v>0</v>
      </c>
      <c r="I309" s="81" t="str">
        <f>IF(scriv!AE271&lt;&gt;"",scriv!AE271,J309)</f>
        <v/>
      </c>
      <c r="J309" s="81" t="str">
        <f>IF(scriv!AF271&lt;&gt;"",scriv!AF271,"")</f>
        <v/>
      </c>
      <c r="K309" s="82" t="str">
        <f>IF(scriv!Y271&lt;&gt;"",scriv!Y271,$K$36)</f>
        <v>none</v>
      </c>
      <c r="L309" s="82">
        <f>IF(scriv!Z271&lt;&gt;"",scriv!Z271,$L$36)</f>
        <v>0</v>
      </c>
      <c r="M309" s="82" t="str">
        <f>IF(scriv!AA271&lt;&gt;"",scriv!AA271,$M$36)</f>
        <v>OpenClose</v>
      </c>
      <c r="N309" s="82">
        <f>IF(scriv!AB271&lt;&gt;"",scriv!AB271,$N$36)</f>
        <v>0</v>
      </c>
      <c r="O309" s="119" t="str">
        <f t="shared" si="177"/>
        <v/>
      </c>
      <c r="P309" s="81" t="str">
        <f>IF(scriv!I271&lt;&gt;"",scriv!I271,"")</f>
        <v/>
      </c>
      <c r="Q309" s="81" t="str">
        <f>IF(scriv!J271&lt;&gt;"",scriv!J271,"")</f>
        <v/>
      </c>
      <c r="R309" s="81">
        <f>IF(scriv!K271&lt;&gt;"",scriv!K271,
IF(I309&lt;&gt;"",1,$R$36))</f>
        <v>1</v>
      </c>
      <c r="S309" s="81" t="str">
        <f>IF(scriv!L271&lt;&gt;"",scriv!L271,
IF(scriv!AF271&lt;&gt;"",$S$36,"none"))</f>
        <v>none</v>
      </c>
      <c r="T309" s="81" t="str">
        <f>IF(scriv!Q271&lt;&gt;"",scriv!Q271,"")</f>
        <v/>
      </c>
      <c r="U309" s="81" t="str">
        <f>IF(scriv!R271&lt;&gt;"",scriv!R271,"")</f>
        <v/>
      </c>
      <c r="V309" s="81" t="str">
        <f>IF(scriv!S271&lt;&gt;"",scriv!S271,"")</f>
        <v/>
      </c>
      <c r="W309" s="81" t="str">
        <f>IF(scriv!T271&lt;&gt;"",scriv!T271,"")</f>
        <v/>
      </c>
      <c r="X309" s="81" t="str">
        <f>IF($E309="",
( IF(scriv!AH271&lt;&gt;"", LEFT( scriv!AH271, FIND(",",scriv!AH271)-1) &amp; "=" &amp; $AH309 &amp; RIGHT( scriv!AH271, LEN(scriv!AH271) + 1 - FIND(",",scriv!AH271)),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IF(scriv!AI271&lt;&gt;"", LEFT( scriv!AI271, FIND(",",scriv!AI271)-1) &amp; "=" &amp; $AH309 &amp; RIGHT( scriv!AI271, LEN(scriv!AI271) + 1 - FIND(",",scriv!AI271)),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IF(scriv!AJ271&lt;&gt;"", LEFT( scriv!AJ271, FIND(",",scriv!AJ271)-1) &amp; "=" &amp; $AH309 &amp; RIGHT( scriv!AJ271, LEN(scriv!AJ271) + 1 - FIND(",",scriv!AJ271)),
  IF($Z$36&lt;&gt;"",LEFT( Z$36, FIND(",",Z$36)-1) &amp; "=" &amp; $AH309 &amp; RIGHT( Z$36, LEN(Z$36) + 1 - FIND(",",Z$36)),""))),
IF(scriv!O271&lt;&gt;"", LEFT( scriv!O271, FIND(",",scriv!O271)-1) &amp; "=" &amp; $AH309 &amp; RIGHT( scriv!O271, LEN(scriv!O271) + 1 - FIND(",",scriv!O271)),
LEFT( Z$37, FIND(",",Z$37)-1) &amp; "=" &amp; $AH309 &amp; RIGHT( Z$37, LEN(Z$37) + 1 - FIND(",",Z$37))))</f>
        <v>drawOpen=,1.2</v>
      </c>
      <c r="AA309" s="81" t="str">
        <f>IF($E309="",
( IF(scriv!AK271&lt;&gt;"", LEFT( scriv!AK271, FIND(",",scriv!AK271)-1) &amp; "=" &amp; $AH309 &amp; RIGHT( scriv!AK271, LEN(scriv!AK271) + 1 - FIND(",",scriv!AK271)),
  IF($AA$36&lt;&gt;"",LEFT( AA$36, FIND(",",AA$36)-1) &amp; "=" &amp; $AH309 &amp; RIGHT( AA$36, LEN(AA$36) + 1 - FIND(",",AA$36)),""))),
IF(scriv!P271&lt;&gt;"", LEFT( scriv!P271, FIND(",",scriv!P271)-1) &amp; "=" &amp; $AH309 &amp; RIGHT( scriv!P271, LEN(scriv!P271) + 1 - FIND(",",scriv!P271)),
LEFT( AA$37, FIND(",",AA$37)-1) &amp; "=" &amp; $AH309 &amp; RIGHT( AA$37, LEN(AA$37) + 1 - FIND(",",AA$37))))</f>
        <v>drawClose=,1.2</v>
      </c>
      <c r="AB309" s="167" t="str">
        <f t="shared" si="176"/>
        <v>noTitle</v>
      </c>
      <c r="AC309" s="167"/>
      <c r="AD309" s="45"/>
      <c r="AE309" s="168"/>
      <c r="AF309" s="169">
        <f>IF(D309="",scriv!B271,"")</f>
        <v>0</v>
      </c>
      <c r="AG309" s="170" t="str">
        <f t="shared" si="179"/>
        <v/>
      </c>
      <c r="AH309" s="169" t="str">
        <f t="shared" si="180"/>
        <v/>
      </c>
      <c r="AI309" s="169" t="str">
        <f t="shared" si="181"/>
        <v/>
      </c>
      <c r="AJ309" s="86">
        <f>ROUNDDOWN( (LEN(scriv!B271)+1) / 2, 0 )</f>
        <v>0</v>
      </c>
      <c r="AK309" s="82">
        <f t="shared" si="182"/>
        <v>0</v>
      </c>
      <c r="AL309" s="82" t="str">
        <f t="shared" si="183"/>
        <v>-</v>
      </c>
      <c r="AM309" s="82" t="str">
        <f t="shared" si="184"/>
        <v>-</v>
      </c>
      <c r="AN309" s="82" t="str">
        <f t="shared" si="185"/>
        <v>-</v>
      </c>
      <c r="AO309" s="82" t="str">
        <f t="shared" si="186"/>
        <v>-</v>
      </c>
      <c r="AP309" s="82" t="str">
        <f t="shared" si="187"/>
        <v>-</v>
      </c>
      <c r="AQ309" s="82" t="str">
        <f t="shared" si="188"/>
        <v>-</v>
      </c>
      <c r="AR309" s="82" t="str">
        <f t="shared" si="189"/>
        <v>-</v>
      </c>
      <c r="AT309" s="82">
        <f t="shared" si="190"/>
        <v>2</v>
      </c>
      <c r="AU309" s="82" t="str">
        <f ca="1">IF(    MAX(OFFSET(AL309,0,0,MATCH("-",AL309:AL$638,0))) = 0,"",
IFERROR(MAX(OFFSET(AL309,0,0,MATCH("-",AL309:AL$638,0))),""))</f>
        <v/>
      </c>
      <c r="AV309" s="82" t="str">
        <f ca="1">IF(    MAX(OFFSET(AM309,0,0,MATCH("-",AM309:AM$638,0))) = 0,"",
IFERROR(MAX(OFFSET(AM309,0,0,MATCH("-",AM309:AM$638,0))),""))</f>
        <v/>
      </c>
      <c r="AW309" s="82" t="str">
        <f ca="1">IF(    MAX(OFFSET(AN309,0,0,MATCH("-",AN309:AN$638,0))) = 0,"",
IFERROR(MAX(OFFSET(AN309,0,0,MATCH("-",AN309:AN$638,0))),""))</f>
        <v/>
      </c>
      <c r="AX309" s="82" t="str">
        <f ca="1">IF(    MAX(OFFSET(AO309,0,0,MATCH("-",AO309:AO$638,0))) = 0,"",
IFERROR(MAX(OFFSET(AO309,0,0,MATCH("-",AO309:AO$638,0))),""))</f>
        <v/>
      </c>
      <c r="AY309" s="82" t="str">
        <f ca="1">IF(    MAX(OFFSET(AP309,0,0,MATCH("-",AP309:AP$638,0))) = 0,"",
IFERROR(MAX(OFFSET(AP309,0,0,MATCH("-",AP309:AP$638,0))),""))</f>
        <v/>
      </c>
      <c r="AZ309" s="82" t="str">
        <f ca="1">IF(    MAX(OFFSET(AQ309,0,0,MATCH("-",AQ309:AQ$638,0))) = 0,"",
IFERROR(MAX(OFFSET(AQ309,0,0,MATCH("-",AQ309:AQ$638,0))),""))</f>
        <v/>
      </c>
      <c r="BA309" s="82" t="str">
        <f ca="1">IF(    MAX(OFFSET(AR309,0,0,MATCH("-",AR309:AR$638,0))) = 0,"",
IFERROR(MAX(OFFSET(AR309,0,0,MATCH("-",AR309:AR$638,0))),""))</f>
        <v/>
      </c>
      <c r="BB309" s="112">
        <f t="shared" ca="1" si="191"/>
        <v>-270</v>
      </c>
      <c r="BC309" s="111" t="str">
        <f t="shared" ca="1" si="192"/>
        <v>Radius</v>
      </c>
      <c r="BD309" s="112">
        <f t="shared" ca="1" si="193"/>
        <v>0</v>
      </c>
      <c r="BE309" s="111">
        <f t="shared" ca="1" si="194"/>
        <v>-150</v>
      </c>
      <c r="BF309" s="113" t="e">
        <f t="shared" ca="1" si="195"/>
        <v>#VALUE!</v>
      </c>
      <c r="BG309" s="113" t="e">
        <f t="shared" ca="1" si="196"/>
        <v>#VALUE!</v>
      </c>
      <c r="BH309" s="112">
        <f t="shared" ca="1" si="197"/>
        <v>2000</v>
      </c>
      <c r="BI309" s="112">
        <f t="shared" ca="1" si="198"/>
        <v>-150</v>
      </c>
      <c r="BJ309" s="157"/>
      <c r="BK309" s="157"/>
      <c r="BL309" s="158" t="str">
        <f>scriv!AM271</f>
        <v/>
      </c>
      <c r="BM309" s="157"/>
      <c r="BN309" s="157" t="str">
        <f t="shared" si="199"/>
        <v>node</v>
      </c>
      <c r="BO309" s="157"/>
      <c r="BP309" s="159">
        <f t="shared" ca="1" si="200"/>
        <v>0</v>
      </c>
      <c r="BQ309" s="159">
        <f t="shared" ca="1" si="201"/>
        <v>0</v>
      </c>
      <c r="BR309" s="159">
        <f t="shared" si="202"/>
        <v>1</v>
      </c>
      <c r="BS309" s="159" t="str">
        <f t="shared" si="203"/>
        <v>symbol</v>
      </c>
      <c r="BT309" s="157" t="str">
        <f ca="1">IF(scriv!V271&lt;&gt;"",scriv!V271,
IF(E309="",IFERROR(VLOOKUP(BL309,$AH$40:$BT$638,39,FALSE),$BT$36),
$BT$37))</f>
        <v>NodeSquare</v>
      </c>
      <c r="BU309" s="166">
        <f t="shared" ca="1" si="204"/>
        <v>2000</v>
      </c>
      <c r="BV309" s="166">
        <f t="shared" ca="1" si="205"/>
        <v>-150</v>
      </c>
      <c r="BW309" s="166">
        <f t="shared" ca="1" si="206"/>
        <v>0</v>
      </c>
      <c r="BX309" s="166">
        <f t="shared" ca="1" si="207"/>
        <v>0</v>
      </c>
      <c r="BY309" s="180" t="str">
        <f t="shared" si="208"/>
        <v/>
      </c>
      <c r="BZ309" s="180" t="str">
        <f t="shared" si="209"/>
        <v/>
      </c>
      <c r="CA309" s="81" t="str">
        <f>IF(scriv!E271&lt;&gt;"",scriv!E271,"")</f>
        <v/>
      </c>
      <c r="CB309" s="82">
        <f t="shared" si="178"/>
        <v>0</v>
      </c>
      <c r="CC309" s="82">
        <f t="shared" si="210"/>
        <v>0</v>
      </c>
      <c r="CD309" s="82" t="str">
        <f t="shared" si="211"/>
        <v>-</v>
      </c>
      <c r="CE309" s="82" t="str">
        <f t="shared" si="212"/>
        <v>-</v>
      </c>
      <c r="CF309" s="82" t="str">
        <f t="shared" si="213"/>
        <v>-</v>
      </c>
      <c r="CG309" s="82" t="str">
        <f t="shared" si="214"/>
        <v>-</v>
      </c>
      <c r="CH309" s="82" t="str">
        <f t="shared" si="215"/>
        <v>-</v>
      </c>
      <c r="CI309" s="82" t="str">
        <f t="shared" si="216"/>
        <v>-</v>
      </c>
      <c r="CJ309" s="82" t="str">
        <f t="shared" si="217"/>
        <v>-</v>
      </c>
      <c r="CK309" s="82" t="str">
        <f t="shared" si="218"/>
        <v>-</v>
      </c>
    </row>
    <row r="310" spans="1:89" s="82" customFormat="1" ht="18" customHeight="1">
      <c r="A310" s="81" t="str">
        <f>scriv!AL272</f>
        <v/>
      </c>
      <c r="B310" s="81" t="str">
        <f>IF(scriv!D272&lt;&gt;"",scriv!D272,"")</f>
        <v/>
      </c>
      <c r="C310" s="81" t="str">
        <f>IF( scriv!AP272&lt;&gt;"", IF(D310&lt;&gt;"","connection ","")&amp;scriv!AP272,IF(D310&lt;&gt;"","connection",""))</f>
        <v/>
      </c>
      <c r="D310" s="82" t="str">
        <f>scriv!AN272</f>
        <v/>
      </c>
      <c r="E310" s="82" t="str">
        <f>scriv!AO272</f>
        <v/>
      </c>
      <c r="F310" s="156">
        <f>ROW()</f>
        <v>310</v>
      </c>
      <c r="G310" s="288">
        <f>scriv!AC272</f>
        <v>0</v>
      </c>
      <c r="H310" s="288">
        <f>scriv!AD272</f>
        <v>0</v>
      </c>
      <c r="I310" s="81" t="str">
        <f>IF(scriv!AE272&lt;&gt;"",scriv!AE272,J310)</f>
        <v/>
      </c>
      <c r="J310" s="81" t="str">
        <f>IF(scriv!AF272&lt;&gt;"",scriv!AF272,"")</f>
        <v/>
      </c>
      <c r="K310" s="82" t="str">
        <f>IF(scriv!Y272&lt;&gt;"",scriv!Y272,$K$36)</f>
        <v>none</v>
      </c>
      <c r="L310" s="82">
        <f>IF(scriv!Z272&lt;&gt;"",scriv!Z272,$L$36)</f>
        <v>0</v>
      </c>
      <c r="M310" s="82" t="str">
        <f>IF(scriv!AA272&lt;&gt;"",scriv!AA272,$M$36)</f>
        <v>OpenClose</v>
      </c>
      <c r="N310" s="82">
        <f>IF(scriv!AB272&lt;&gt;"",scriv!AB272,$N$36)</f>
        <v>0</v>
      </c>
      <c r="O310" s="119" t="str">
        <f t="shared" si="177"/>
        <v/>
      </c>
      <c r="P310" s="81" t="str">
        <f>IF(scriv!I272&lt;&gt;"",scriv!I272,"")</f>
        <v/>
      </c>
      <c r="Q310" s="81" t="str">
        <f>IF(scriv!J272&lt;&gt;"",scriv!J272,"")</f>
        <v/>
      </c>
      <c r="R310" s="81">
        <f>IF(scriv!K272&lt;&gt;"",scriv!K272,
IF(I310&lt;&gt;"",1,$R$36))</f>
        <v>1</v>
      </c>
      <c r="S310" s="81" t="str">
        <f>IF(scriv!L272&lt;&gt;"",scriv!L272,
IF(scriv!AF272&lt;&gt;"",$S$36,"none"))</f>
        <v>none</v>
      </c>
      <c r="T310" s="81" t="str">
        <f>IF(scriv!Q272&lt;&gt;"",scriv!Q272,"")</f>
        <v/>
      </c>
      <c r="U310" s="81" t="str">
        <f>IF(scriv!R272&lt;&gt;"",scriv!R272,"")</f>
        <v/>
      </c>
      <c r="V310" s="81" t="str">
        <f>IF(scriv!S272&lt;&gt;"",scriv!S272,"")</f>
        <v/>
      </c>
      <c r="W310" s="81" t="str">
        <f>IF(scriv!T272&lt;&gt;"",scriv!T272,"")</f>
        <v/>
      </c>
      <c r="X310" s="81" t="str">
        <f>IF($E310="",
( IF(scriv!AH272&lt;&gt;"", LEFT( scriv!AH272, FIND(",",scriv!AH272)-1) &amp; "=" &amp; $AH310 &amp; RIGHT( scriv!AH272, LEN(scriv!AH272) + 1 - FIND(",",scriv!AH272)),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IF(scriv!AI272&lt;&gt;"", LEFT( scriv!AI272, FIND(",",scriv!AI272)-1) &amp; "=" &amp; $AH310 &amp; RIGHT( scriv!AI272, LEN(scriv!AI272) + 1 - FIND(",",scriv!AI272)),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IF(scriv!AJ272&lt;&gt;"", LEFT( scriv!AJ272, FIND(",",scriv!AJ272)-1) &amp; "=" &amp; $AH310 &amp; RIGHT( scriv!AJ272, LEN(scriv!AJ272) + 1 - FIND(",",scriv!AJ272)),
  IF($Z$36&lt;&gt;"",LEFT( Z$36, FIND(",",Z$36)-1) &amp; "=" &amp; $AH310 &amp; RIGHT( Z$36, LEN(Z$36) + 1 - FIND(",",Z$36)),""))),
IF(scriv!O272&lt;&gt;"", LEFT( scriv!O272, FIND(",",scriv!O272)-1) &amp; "=" &amp; $AH310 &amp; RIGHT( scriv!O272, LEN(scriv!O272) + 1 - FIND(",",scriv!O272)),
LEFT( Z$37, FIND(",",Z$37)-1) &amp; "=" &amp; $AH310 &amp; RIGHT( Z$37, LEN(Z$37) + 1 - FIND(",",Z$37))))</f>
        <v>drawOpen=,1.2</v>
      </c>
      <c r="AA310" s="81" t="str">
        <f>IF($E310="",
( IF(scriv!AK272&lt;&gt;"", LEFT( scriv!AK272, FIND(",",scriv!AK272)-1) &amp; "=" &amp; $AH310 &amp; RIGHT( scriv!AK272, LEN(scriv!AK272) + 1 - FIND(",",scriv!AK272)),
  IF($AA$36&lt;&gt;"",LEFT( AA$36, FIND(",",AA$36)-1) &amp; "=" &amp; $AH310 &amp; RIGHT( AA$36, LEN(AA$36) + 1 - FIND(",",AA$36)),""))),
IF(scriv!P272&lt;&gt;"", LEFT( scriv!P272, FIND(",",scriv!P272)-1) &amp; "=" &amp; $AH310 &amp; RIGHT( scriv!P272, LEN(scriv!P272) + 1 - FIND(",",scriv!P272)),
LEFT( AA$37, FIND(",",AA$37)-1) &amp; "=" &amp; $AH310 &amp; RIGHT( AA$37, LEN(AA$37) + 1 - FIND(",",AA$37))))</f>
        <v>drawClose=,1.2</v>
      </c>
      <c r="AB310" s="167" t="str">
        <f t="shared" si="176"/>
        <v>noTitle</v>
      </c>
      <c r="AC310" s="167"/>
      <c r="AD310" s="45"/>
      <c r="AE310" s="168"/>
      <c r="AF310" s="169">
        <f>IF(D310="",scriv!B272,"")</f>
        <v>0</v>
      </c>
      <c r="AG310" s="170" t="str">
        <f t="shared" si="179"/>
        <v/>
      </c>
      <c r="AH310" s="169" t="str">
        <f t="shared" si="180"/>
        <v/>
      </c>
      <c r="AI310" s="169" t="str">
        <f t="shared" si="181"/>
        <v/>
      </c>
      <c r="AJ310" s="86">
        <f>ROUNDDOWN( (LEN(scriv!B272)+1) / 2, 0 )</f>
        <v>0</v>
      </c>
      <c r="AK310" s="82">
        <f t="shared" si="182"/>
        <v>0</v>
      </c>
      <c r="AL310" s="82" t="str">
        <f t="shared" si="183"/>
        <v>-</v>
      </c>
      <c r="AM310" s="82" t="str">
        <f t="shared" si="184"/>
        <v>-</v>
      </c>
      <c r="AN310" s="82" t="str">
        <f t="shared" si="185"/>
        <v>-</v>
      </c>
      <c r="AO310" s="82" t="str">
        <f t="shared" si="186"/>
        <v>-</v>
      </c>
      <c r="AP310" s="82" t="str">
        <f t="shared" si="187"/>
        <v>-</v>
      </c>
      <c r="AQ310" s="82" t="str">
        <f t="shared" si="188"/>
        <v>-</v>
      </c>
      <c r="AR310" s="82" t="str">
        <f t="shared" si="189"/>
        <v>-</v>
      </c>
      <c r="AT310" s="82">
        <f t="shared" si="190"/>
        <v>2</v>
      </c>
      <c r="AU310" s="82" t="str">
        <f ca="1">IF(    MAX(OFFSET(AL310,0,0,MATCH("-",AL310:AL$638,0))) = 0,"",
IFERROR(MAX(OFFSET(AL310,0,0,MATCH("-",AL310:AL$638,0))),""))</f>
        <v/>
      </c>
      <c r="AV310" s="82" t="str">
        <f ca="1">IF(    MAX(OFFSET(AM310,0,0,MATCH("-",AM310:AM$638,0))) = 0,"",
IFERROR(MAX(OFFSET(AM310,0,0,MATCH("-",AM310:AM$638,0))),""))</f>
        <v/>
      </c>
      <c r="AW310" s="82" t="str">
        <f ca="1">IF(    MAX(OFFSET(AN310,0,0,MATCH("-",AN310:AN$638,0))) = 0,"",
IFERROR(MAX(OFFSET(AN310,0,0,MATCH("-",AN310:AN$638,0))),""))</f>
        <v/>
      </c>
      <c r="AX310" s="82" t="str">
        <f ca="1">IF(    MAX(OFFSET(AO310,0,0,MATCH("-",AO310:AO$638,0))) = 0,"",
IFERROR(MAX(OFFSET(AO310,0,0,MATCH("-",AO310:AO$638,0))),""))</f>
        <v/>
      </c>
      <c r="AY310" s="82" t="str">
        <f ca="1">IF(    MAX(OFFSET(AP310,0,0,MATCH("-",AP310:AP$638,0))) = 0,"",
IFERROR(MAX(OFFSET(AP310,0,0,MATCH("-",AP310:AP$638,0))),""))</f>
        <v/>
      </c>
      <c r="AZ310" s="82" t="str">
        <f ca="1">IF(    MAX(OFFSET(AQ310,0,0,MATCH("-",AQ310:AQ$638,0))) = 0,"",
IFERROR(MAX(OFFSET(AQ310,0,0,MATCH("-",AQ310:AQ$638,0))),""))</f>
        <v/>
      </c>
      <c r="BA310" s="82" t="str">
        <f ca="1">IF(    MAX(OFFSET(AR310,0,0,MATCH("-",AR310:AR$638,0))) = 0,"",
IFERROR(MAX(OFFSET(AR310,0,0,MATCH("-",AR310:AR$638,0))),""))</f>
        <v/>
      </c>
      <c r="BB310" s="112">
        <f t="shared" ca="1" si="191"/>
        <v>-270</v>
      </c>
      <c r="BC310" s="111" t="str">
        <f t="shared" ca="1" si="192"/>
        <v>Radius</v>
      </c>
      <c r="BD310" s="112">
        <f t="shared" ca="1" si="193"/>
        <v>0</v>
      </c>
      <c r="BE310" s="111">
        <f t="shared" ca="1" si="194"/>
        <v>-150</v>
      </c>
      <c r="BF310" s="113" t="e">
        <f t="shared" ca="1" si="195"/>
        <v>#VALUE!</v>
      </c>
      <c r="BG310" s="113" t="e">
        <f t="shared" ca="1" si="196"/>
        <v>#VALUE!</v>
      </c>
      <c r="BH310" s="112">
        <f t="shared" ca="1" si="197"/>
        <v>2000</v>
      </c>
      <c r="BI310" s="112">
        <f t="shared" ca="1" si="198"/>
        <v>-150</v>
      </c>
      <c r="BJ310" s="157"/>
      <c r="BK310" s="157"/>
      <c r="BL310" s="158" t="str">
        <f>scriv!AM272</f>
        <v/>
      </c>
      <c r="BM310" s="157"/>
      <c r="BN310" s="157" t="str">
        <f t="shared" si="199"/>
        <v>node</v>
      </c>
      <c r="BO310" s="157"/>
      <c r="BP310" s="159">
        <f t="shared" ca="1" si="200"/>
        <v>0</v>
      </c>
      <c r="BQ310" s="159">
        <f t="shared" ca="1" si="201"/>
        <v>0</v>
      </c>
      <c r="BR310" s="159">
        <f t="shared" si="202"/>
        <v>1</v>
      </c>
      <c r="BS310" s="159" t="str">
        <f t="shared" si="203"/>
        <v>symbol</v>
      </c>
      <c r="BT310" s="157" t="str">
        <f ca="1">IF(scriv!V272&lt;&gt;"",scriv!V272,
IF(E310="",IFERROR(VLOOKUP(BL310,$AH$40:$BT$638,39,FALSE),$BT$36),
$BT$37))</f>
        <v>NodeSquare</v>
      </c>
      <c r="BU310" s="166">
        <f t="shared" ca="1" si="204"/>
        <v>2000</v>
      </c>
      <c r="BV310" s="166">
        <f t="shared" ca="1" si="205"/>
        <v>-150</v>
      </c>
      <c r="BW310" s="166">
        <f t="shared" ca="1" si="206"/>
        <v>0</v>
      </c>
      <c r="BX310" s="166">
        <f t="shared" ca="1" si="207"/>
        <v>0</v>
      </c>
      <c r="BY310" s="180" t="str">
        <f t="shared" si="208"/>
        <v/>
      </c>
      <c r="BZ310" s="180" t="str">
        <f t="shared" si="209"/>
        <v/>
      </c>
      <c r="CA310" s="81" t="str">
        <f>IF(scriv!E272&lt;&gt;"",scriv!E272,"")</f>
        <v/>
      </c>
      <c r="CB310" s="82">
        <f t="shared" si="178"/>
        <v>0</v>
      </c>
      <c r="CC310" s="82">
        <f t="shared" si="210"/>
        <v>0</v>
      </c>
      <c r="CD310" s="82" t="str">
        <f t="shared" si="211"/>
        <v>-</v>
      </c>
      <c r="CE310" s="82" t="str">
        <f t="shared" si="212"/>
        <v>-</v>
      </c>
      <c r="CF310" s="82" t="str">
        <f t="shared" si="213"/>
        <v>-</v>
      </c>
      <c r="CG310" s="82" t="str">
        <f t="shared" si="214"/>
        <v>-</v>
      </c>
      <c r="CH310" s="82" t="str">
        <f t="shared" si="215"/>
        <v>-</v>
      </c>
      <c r="CI310" s="82" t="str">
        <f t="shared" si="216"/>
        <v>-</v>
      </c>
      <c r="CJ310" s="82" t="str">
        <f t="shared" si="217"/>
        <v>-</v>
      </c>
      <c r="CK310" s="82" t="str">
        <f t="shared" si="218"/>
        <v>-</v>
      </c>
    </row>
    <row r="311" spans="1:89" s="82" customFormat="1" ht="18" customHeight="1">
      <c r="A311" s="81" t="str">
        <f>scriv!AL273</f>
        <v/>
      </c>
      <c r="B311" s="81" t="str">
        <f>IF(scriv!D273&lt;&gt;"",scriv!D273,"")</f>
        <v/>
      </c>
      <c r="C311" s="81" t="str">
        <f>IF( scriv!AP273&lt;&gt;"", IF(D311&lt;&gt;"","connection ","")&amp;scriv!AP273,IF(D311&lt;&gt;"","connection",""))</f>
        <v/>
      </c>
      <c r="D311" s="82" t="str">
        <f>scriv!AN273</f>
        <v/>
      </c>
      <c r="E311" s="82" t="str">
        <f>scriv!AO273</f>
        <v/>
      </c>
      <c r="F311" s="156">
        <f>ROW()</f>
        <v>311</v>
      </c>
      <c r="G311" s="288">
        <f>scriv!AC273</f>
        <v>0</v>
      </c>
      <c r="H311" s="288">
        <f>scriv!AD273</f>
        <v>0</v>
      </c>
      <c r="I311" s="81" t="str">
        <f>IF(scriv!AE273&lt;&gt;"",scriv!AE273,J311)</f>
        <v/>
      </c>
      <c r="J311" s="81" t="str">
        <f>IF(scriv!AF273&lt;&gt;"",scriv!AF273,"")</f>
        <v/>
      </c>
      <c r="K311" s="82" t="str">
        <f>IF(scriv!Y273&lt;&gt;"",scriv!Y273,$K$36)</f>
        <v>none</v>
      </c>
      <c r="L311" s="82">
        <f>IF(scriv!Z273&lt;&gt;"",scriv!Z273,$L$36)</f>
        <v>0</v>
      </c>
      <c r="M311" s="82" t="str">
        <f>IF(scriv!AA273&lt;&gt;"",scriv!AA273,$M$36)</f>
        <v>OpenClose</v>
      </c>
      <c r="N311" s="82">
        <f>IF(scriv!AB273&lt;&gt;"",scriv!AB273,$N$36)</f>
        <v>0</v>
      </c>
      <c r="O311" s="119" t="str">
        <f t="shared" si="177"/>
        <v/>
      </c>
      <c r="P311" s="81" t="str">
        <f>IF(scriv!I273&lt;&gt;"",scriv!I273,"")</f>
        <v/>
      </c>
      <c r="Q311" s="81" t="str">
        <f>IF(scriv!J273&lt;&gt;"",scriv!J273,"")</f>
        <v/>
      </c>
      <c r="R311" s="81">
        <f>IF(scriv!K273&lt;&gt;"",scriv!K273,
IF(I311&lt;&gt;"",1,$R$36))</f>
        <v>1</v>
      </c>
      <c r="S311" s="81" t="str">
        <f>IF(scriv!L273&lt;&gt;"",scriv!L273,
IF(scriv!AF273&lt;&gt;"",$S$36,"none"))</f>
        <v>none</v>
      </c>
      <c r="T311" s="81" t="str">
        <f>IF(scriv!Q273&lt;&gt;"",scriv!Q273,"")</f>
        <v/>
      </c>
      <c r="U311" s="81" t="str">
        <f>IF(scriv!R273&lt;&gt;"",scriv!R273,"")</f>
        <v/>
      </c>
      <c r="V311" s="81" t="str">
        <f>IF(scriv!S273&lt;&gt;"",scriv!S273,"")</f>
        <v/>
      </c>
      <c r="W311" s="81" t="str">
        <f>IF(scriv!T273&lt;&gt;"",scriv!T273,"")</f>
        <v/>
      </c>
      <c r="X311" s="81" t="str">
        <f>IF($E311="",
( IF(scriv!AH273&lt;&gt;"", LEFT( scriv!AH273, FIND(",",scriv!AH273)-1) &amp; "=" &amp; $AH311 &amp; RIGHT( scriv!AH273, LEN(scriv!AH273) + 1 - FIND(",",scriv!AH273)),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IF(scriv!AI273&lt;&gt;"", LEFT( scriv!AI273, FIND(",",scriv!AI273)-1) &amp; "=" &amp; $AH311 &amp; RIGHT( scriv!AI273, LEN(scriv!AI273) + 1 - FIND(",",scriv!AI273)),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IF(scriv!AJ273&lt;&gt;"", LEFT( scriv!AJ273, FIND(",",scriv!AJ273)-1) &amp; "=" &amp; $AH311 &amp; RIGHT( scriv!AJ273, LEN(scriv!AJ273) + 1 - FIND(",",scriv!AJ273)),
  IF($Z$36&lt;&gt;"",LEFT( Z$36, FIND(",",Z$36)-1) &amp; "=" &amp; $AH311 &amp; RIGHT( Z$36, LEN(Z$36) + 1 - FIND(",",Z$36)),""))),
IF(scriv!O273&lt;&gt;"", LEFT( scriv!O273, FIND(",",scriv!O273)-1) &amp; "=" &amp; $AH311 &amp; RIGHT( scriv!O273, LEN(scriv!O273) + 1 - FIND(",",scriv!O273)),
LEFT( Z$37, FIND(",",Z$37)-1) &amp; "=" &amp; $AH311 &amp; RIGHT( Z$37, LEN(Z$37) + 1 - FIND(",",Z$37))))</f>
        <v>drawOpen=,1.2</v>
      </c>
      <c r="AA311" s="81" t="str">
        <f>IF($E311="",
( IF(scriv!AK273&lt;&gt;"", LEFT( scriv!AK273, FIND(",",scriv!AK273)-1) &amp; "=" &amp; $AH311 &amp; RIGHT( scriv!AK273, LEN(scriv!AK273) + 1 - FIND(",",scriv!AK273)),
  IF($AA$36&lt;&gt;"",LEFT( AA$36, FIND(",",AA$36)-1) &amp; "=" &amp; $AH311 &amp; RIGHT( AA$36, LEN(AA$36) + 1 - FIND(",",AA$36)),""))),
IF(scriv!P273&lt;&gt;"", LEFT( scriv!P273, FIND(",",scriv!P273)-1) &amp; "=" &amp; $AH311 &amp; RIGHT( scriv!P273, LEN(scriv!P273) + 1 - FIND(",",scriv!P273)),
LEFT( AA$37, FIND(",",AA$37)-1) &amp; "=" &amp; $AH311 &amp; RIGHT( AA$37, LEN(AA$37) + 1 - FIND(",",AA$37))))</f>
        <v>drawClose=,1.2</v>
      </c>
      <c r="AB311" s="167" t="str">
        <f t="shared" si="176"/>
        <v>noTitle</v>
      </c>
      <c r="AC311" s="167"/>
      <c r="AD311" s="45"/>
      <c r="AE311" s="168"/>
      <c r="AF311" s="169">
        <f>IF(D311="",scriv!B273,"")</f>
        <v>0</v>
      </c>
      <c r="AG311" s="170" t="str">
        <f t="shared" si="179"/>
        <v/>
      </c>
      <c r="AH311" s="169" t="str">
        <f t="shared" si="180"/>
        <v/>
      </c>
      <c r="AI311" s="169" t="str">
        <f t="shared" si="181"/>
        <v/>
      </c>
      <c r="AJ311" s="86">
        <f>ROUNDDOWN( (LEN(scriv!B273)+1) / 2, 0 )</f>
        <v>0</v>
      </c>
      <c r="AK311" s="82">
        <f t="shared" si="182"/>
        <v>0</v>
      </c>
      <c r="AL311" s="82" t="str">
        <f t="shared" si="183"/>
        <v>-</v>
      </c>
      <c r="AM311" s="82" t="str">
        <f t="shared" si="184"/>
        <v>-</v>
      </c>
      <c r="AN311" s="82" t="str">
        <f t="shared" si="185"/>
        <v>-</v>
      </c>
      <c r="AO311" s="82" t="str">
        <f t="shared" si="186"/>
        <v>-</v>
      </c>
      <c r="AP311" s="82" t="str">
        <f t="shared" si="187"/>
        <v>-</v>
      </c>
      <c r="AQ311" s="82" t="str">
        <f t="shared" si="188"/>
        <v>-</v>
      </c>
      <c r="AR311" s="82" t="str">
        <f t="shared" si="189"/>
        <v>-</v>
      </c>
      <c r="AT311" s="82">
        <f t="shared" si="190"/>
        <v>2</v>
      </c>
      <c r="AU311" s="82" t="str">
        <f ca="1">IF(    MAX(OFFSET(AL311,0,0,MATCH("-",AL311:AL$638,0))) = 0,"",
IFERROR(MAX(OFFSET(AL311,0,0,MATCH("-",AL311:AL$638,0))),""))</f>
        <v/>
      </c>
      <c r="AV311" s="82" t="str">
        <f ca="1">IF(    MAX(OFFSET(AM311,0,0,MATCH("-",AM311:AM$638,0))) = 0,"",
IFERROR(MAX(OFFSET(AM311,0,0,MATCH("-",AM311:AM$638,0))),""))</f>
        <v/>
      </c>
      <c r="AW311" s="82" t="str">
        <f ca="1">IF(    MAX(OFFSET(AN311,0,0,MATCH("-",AN311:AN$638,0))) = 0,"",
IFERROR(MAX(OFFSET(AN311,0,0,MATCH("-",AN311:AN$638,0))),""))</f>
        <v/>
      </c>
      <c r="AX311" s="82" t="str">
        <f ca="1">IF(    MAX(OFFSET(AO311,0,0,MATCH("-",AO311:AO$638,0))) = 0,"",
IFERROR(MAX(OFFSET(AO311,0,0,MATCH("-",AO311:AO$638,0))),""))</f>
        <v/>
      </c>
      <c r="AY311" s="82" t="str">
        <f ca="1">IF(    MAX(OFFSET(AP311,0,0,MATCH("-",AP311:AP$638,0))) = 0,"",
IFERROR(MAX(OFFSET(AP311,0,0,MATCH("-",AP311:AP$638,0))),""))</f>
        <v/>
      </c>
      <c r="AZ311" s="82" t="str">
        <f ca="1">IF(    MAX(OFFSET(AQ311,0,0,MATCH("-",AQ311:AQ$638,0))) = 0,"",
IFERROR(MAX(OFFSET(AQ311,0,0,MATCH("-",AQ311:AQ$638,0))),""))</f>
        <v/>
      </c>
      <c r="BA311" s="82" t="str">
        <f ca="1">IF(    MAX(OFFSET(AR311,0,0,MATCH("-",AR311:AR$638,0))) = 0,"",
IFERROR(MAX(OFFSET(AR311,0,0,MATCH("-",AR311:AR$638,0))),""))</f>
        <v/>
      </c>
      <c r="BB311" s="112">
        <f t="shared" ca="1" si="191"/>
        <v>-270</v>
      </c>
      <c r="BC311" s="111" t="str">
        <f t="shared" ca="1" si="192"/>
        <v>Radius</v>
      </c>
      <c r="BD311" s="112">
        <f t="shared" ca="1" si="193"/>
        <v>0</v>
      </c>
      <c r="BE311" s="111">
        <f t="shared" ca="1" si="194"/>
        <v>-150</v>
      </c>
      <c r="BF311" s="113" t="e">
        <f t="shared" ca="1" si="195"/>
        <v>#VALUE!</v>
      </c>
      <c r="BG311" s="113" t="e">
        <f t="shared" ca="1" si="196"/>
        <v>#VALUE!</v>
      </c>
      <c r="BH311" s="112">
        <f t="shared" ca="1" si="197"/>
        <v>2000</v>
      </c>
      <c r="BI311" s="112">
        <f t="shared" ca="1" si="198"/>
        <v>-150</v>
      </c>
      <c r="BJ311" s="157"/>
      <c r="BK311" s="157"/>
      <c r="BL311" s="158" t="str">
        <f>scriv!AM273</f>
        <v/>
      </c>
      <c r="BM311" s="157"/>
      <c r="BN311" s="157" t="str">
        <f t="shared" si="199"/>
        <v>node</v>
      </c>
      <c r="BO311" s="157"/>
      <c r="BP311" s="159">
        <f t="shared" ca="1" si="200"/>
        <v>0</v>
      </c>
      <c r="BQ311" s="159">
        <f t="shared" ca="1" si="201"/>
        <v>0</v>
      </c>
      <c r="BR311" s="159">
        <f t="shared" si="202"/>
        <v>1</v>
      </c>
      <c r="BS311" s="159" t="str">
        <f t="shared" si="203"/>
        <v>symbol</v>
      </c>
      <c r="BT311" s="157" t="str">
        <f ca="1">IF(scriv!V273&lt;&gt;"",scriv!V273,
IF(E311="",IFERROR(VLOOKUP(BL311,$AH$40:$BT$638,39,FALSE),$BT$36),
$BT$37))</f>
        <v>NodeSquare</v>
      </c>
      <c r="BU311" s="166">
        <f t="shared" ca="1" si="204"/>
        <v>2000</v>
      </c>
      <c r="BV311" s="166">
        <f t="shared" ca="1" si="205"/>
        <v>-150</v>
      </c>
      <c r="BW311" s="166">
        <f t="shared" ca="1" si="206"/>
        <v>0</v>
      </c>
      <c r="BX311" s="166">
        <f t="shared" ca="1" si="207"/>
        <v>0</v>
      </c>
      <c r="BY311" s="180" t="str">
        <f t="shared" si="208"/>
        <v/>
      </c>
      <c r="BZ311" s="180" t="str">
        <f t="shared" si="209"/>
        <v/>
      </c>
      <c r="CA311" s="81" t="str">
        <f>IF(scriv!E273&lt;&gt;"",scriv!E273,"")</f>
        <v/>
      </c>
      <c r="CB311" s="82">
        <f t="shared" si="178"/>
        <v>0</v>
      </c>
      <c r="CC311" s="82">
        <f t="shared" si="210"/>
        <v>0</v>
      </c>
      <c r="CD311" s="82" t="str">
        <f t="shared" si="211"/>
        <v>-</v>
      </c>
      <c r="CE311" s="82" t="str">
        <f t="shared" si="212"/>
        <v>-</v>
      </c>
      <c r="CF311" s="82" t="str">
        <f t="shared" si="213"/>
        <v>-</v>
      </c>
      <c r="CG311" s="82" t="str">
        <f t="shared" si="214"/>
        <v>-</v>
      </c>
      <c r="CH311" s="82" t="str">
        <f t="shared" si="215"/>
        <v>-</v>
      </c>
      <c r="CI311" s="82" t="str">
        <f t="shared" si="216"/>
        <v>-</v>
      </c>
      <c r="CJ311" s="82" t="str">
        <f t="shared" si="217"/>
        <v>-</v>
      </c>
      <c r="CK311" s="82" t="str">
        <f t="shared" si="218"/>
        <v>-</v>
      </c>
    </row>
    <row r="312" spans="1:89" s="82" customFormat="1" ht="18" customHeight="1">
      <c r="A312" s="81" t="str">
        <f>scriv!AL274</f>
        <v/>
      </c>
      <c r="B312" s="81" t="str">
        <f>IF(scriv!D274&lt;&gt;"",scriv!D274,"")</f>
        <v/>
      </c>
      <c r="C312" s="81" t="str">
        <f>IF( scriv!AP274&lt;&gt;"", IF(D312&lt;&gt;"","connection ","")&amp;scriv!AP274,IF(D312&lt;&gt;"","connection",""))</f>
        <v/>
      </c>
      <c r="D312" s="82" t="str">
        <f>scriv!AN274</f>
        <v/>
      </c>
      <c r="E312" s="82" t="str">
        <f>scriv!AO274</f>
        <v/>
      </c>
      <c r="F312" s="156">
        <f>ROW()</f>
        <v>312</v>
      </c>
      <c r="G312" s="288">
        <f>scriv!AC274</f>
        <v>0</v>
      </c>
      <c r="H312" s="288">
        <f>scriv!AD274</f>
        <v>0</v>
      </c>
      <c r="I312" s="81" t="str">
        <f>IF(scriv!AE274&lt;&gt;"",scriv!AE274,J312)</f>
        <v/>
      </c>
      <c r="J312" s="81" t="str">
        <f>IF(scriv!AF274&lt;&gt;"",scriv!AF274,"")</f>
        <v/>
      </c>
      <c r="K312" s="82" t="str">
        <f>IF(scriv!Y274&lt;&gt;"",scriv!Y274,$K$36)</f>
        <v>none</v>
      </c>
      <c r="L312" s="82">
        <f>IF(scriv!Z274&lt;&gt;"",scriv!Z274,$L$36)</f>
        <v>0</v>
      </c>
      <c r="M312" s="82" t="str">
        <f>IF(scriv!AA274&lt;&gt;"",scriv!AA274,$M$36)</f>
        <v>OpenClose</v>
      </c>
      <c r="N312" s="82">
        <f>IF(scriv!AB274&lt;&gt;"",scriv!AB274,$N$36)</f>
        <v>0</v>
      </c>
      <c r="O312" s="119" t="str">
        <f t="shared" si="177"/>
        <v/>
      </c>
      <c r="P312" s="81" t="str">
        <f>IF(scriv!I274&lt;&gt;"",scriv!I274,"")</f>
        <v/>
      </c>
      <c r="Q312" s="81" t="str">
        <f>IF(scriv!J274&lt;&gt;"",scriv!J274,"")</f>
        <v/>
      </c>
      <c r="R312" s="81">
        <f>IF(scriv!K274&lt;&gt;"",scriv!K274,
IF(I312&lt;&gt;"",1,$R$36))</f>
        <v>1</v>
      </c>
      <c r="S312" s="81" t="str">
        <f>IF(scriv!L274&lt;&gt;"",scriv!L274,
IF(scriv!AF274&lt;&gt;"",$S$36,"none"))</f>
        <v>none</v>
      </c>
      <c r="T312" s="81" t="str">
        <f>IF(scriv!Q274&lt;&gt;"",scriv!Q274,"")</f>
        <v/>
      </c>
      <c r="U312" s="81" t="str">
        <f>IF(scriv!R274&lt;&gt;"",scriv!R274,"")</f>
        <v/>
      </c>
      <c r="V312" s="81" t="str">
        <f>IF(scriv!S274&lt;&gt;"",scriv!S274,"")</f>
        <v/>
      </c>
      <c r="W312" s="81" t="str">
        <f>IF(scriv!T274&lt;&gt;"",scriv!T274,"")</f>
        <v/>
      </c>
      <c r="X312" s="81" t="str">
        <f>IF($E312="",
( IF(scriv!AH274&lt;&gt;"", LEFT( scriv!AH274, FIND(",",scriv!AH274)-1) &amp; "=" &amp; $AH312 &amp; RIGHT( scriv!AH274, LEN(scriv!AH274) + 1 - FIND(",",scriv!AH274)),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IF(scriv!AI274&lt;&gt;"", LEFT( scriv!AI274, FIND(",",scriv!AI274)-1) &amp; "=" &amp; $AH312 &amp; RIGHT( scriv!AI274, LEN(scriv!AI274) + 1 - FIND(",",scriv!AI274)),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IF(scriv!AJ274&lt;&gt;"", LEFT( scriv!AJ274, FIND(",",scriv!AJ274)-1) &amp; "=" &amp; $AH312 &amp; RIGHT( scriv!AJ274, LEN(scriv!AJ274) + 1 - FIND(",",scriv!AJ274)),
  IF($Z$36&lt;&gt;"",LEFT( Z$36, FIND(",",Z$36)-1) &amp; "=" &amp; $AH312 &amp; RIGHT( Z$36, LEN(Z$36) + 1 - FIND(",",Z$36)),""))),
IF(scriv!O274&lt;&gt;"", LEFT( scriv!O274, FIND(",",scriv!O274)-1) &amp; "=" &amp; $AH312 &amp; RIGHT( scriv!O274, LEN(scriv!O274) + 1 - FIND(",",scriv!O274)),
LEFT( Z$37, FIND(",",Z$37)-1) &amp; "=" &amp; $AH312 &amp; RIGHT( Z$37, LEN(Z$37) + 1 - FIND(",",Z$37))))</f>
        <v>drawOpen=,1.2</v>
      </c>
      <c r="AA312" s="81" t="str">
        <f>IF($E312="",
( IF(scriv!AK274&lt;&gt;"", LEFT( scriv!AK274, FIND(",",scriv!AK274)-1) &amp; "=" &amp; $AH312 &amp; RIGHT( scriv!AK274, LEN(scriv!AK274) + 1 - FIND(",",scriv!AK274)),
  IF($AA$36&lt;&gt;"",LEFT( AA$36, FIND(",",AA$36)-1) &amp; "=" &amp; $AH312 &amp; RIGHT( AA$36, LEN(AA$36) + 1 - FIND(",",AA$36)),""))),
IF(scriv!P274&lt;&gt;"", LEFT( scriv!P274, FIND(",",scriv!P274)-1) &amp; "=" &amp; $AH312 &amp; RIGHT( scriv!P274, LEN(scriv!P274) + 1 - FIND(",",scriv!P274)),
LEFT( AA$37, FIND(",",AA$37)-1) &amp; "=" &amp; $AH312 &amp; RIGHT( AA$37, LEN(AA$37) + 1 - FIND(",",AA$37))))</f>
        <v>drawClose=,1.2</v>
      </c>
      <c r="AB312" s="167" t="str">
        <f t="shared" si="176"/>
        <v>noTitle</v>
      </c>
      <c r="AC312" s="167"/>
      <c r="AD312" s="45"/>
      <c r="AE312" s="168"/>
      <c r="AF312" s="169">
        <f>IF(D312="",scriv!B274,"")</f>
        <v>0</v>
      </c>
      <c r="AG312" s="170" t="str">
        <f t="shared" si="179"/>
        <v/>
      </c>
      <c r="AH312" s="169" t="str">
        <f t="shared" si="180"/>
        <v/>
      </c>
      <c r="AI312" s="169" t="str">
        <f t="shared" si="181"/>
        <v/>
      </c>
      <c r="AJ312" s="86">
        <f>ROUNDDOWN( (LEN(scriv!B274)+1) / 2, 0 )</f>
        <v>0</v>
      </c>
      <c r="AK312" s="82">
        <f t="shared" si="182"/>
        <v>0</v>
      </c>
      <c r="AL312" s="82" t="str">
        <f t="shared" si="183"/>
        <v>-</v>
      </c>
      <c r="AM312" s="82" t="str">
        <f t="shared" si="184"/>
        <v>-</v>
      </c>
      <c r="AN312" s="82" t="str">
        <f t="shared" si="185"/>
        <v>-</v>
      </c>
      <c r="AO312" s="82" t="str">
        <f t="shared" si="186"/>
        <v>-</v>
      </c>
      <c r="AP312" s="82" t="str">
        <f t="shared" si="187"/>
        <v>-</v>
      </c>
      <c r="AQ312" s="82" t="str">
        <f t="shared" si="188"/>
        <v>-</v>
      </c>
      <c r="AR312" s="82" t="str">
        <f t="shared" si="189"/>
        <v>-</v>
      </c>
      <c r="AT312" s="82">
        <f t="shared" si="190"/>
        <v>2</v>
      </c>
      <c r="AU312" s="82" t="str">
        <f ca="1">IF(    MAX(OFFSET(AL312,0,0,MATCH("-",AL312:AL$638,0))) = 0,"",
IFERROR(MAX(OFFSET(AL312,0,0,MATCH("-",AL312:AL$638,0))),""))</f>
        <v/>
      </c>
      <c r="AV312" s="82" t="str">
        <f ca="1">IF(    MAX(OFFSET(AM312,0,0,MATCH("-",AM312:AM$638,0))) = 0,"",
IFERROR(MAX(OFFSET(AM312,0,0,MATCH("-",AM312:AM$638,0))),""))</f>
        <v/>
      </c>
      <c r="AW312" s="82" t="str">
        <f ca="1">IF(    MAX(OFFSET(AN312,0,0,MATCH("-",AN312:AN$638,0))) = 0,"",
IFERROR(MAX(OFFSET(AN312,0,0,MATCH("-",AN312:AN$638,0))),""))</f>
        <v/>
      </c>
      <c r="AX312" s="82" t="str">
        <f ca="1">IF(    MAX(OFFSET(AO312,0,0,MATCH("-",AO312:AO$638,0))) = 0,"",
IFERROR(MAX(OFFSET(AO312,0,0,MATCH("-",AO312:AO$638,0))),""))</f>
        <v/>
      </c>
      <c r="AY312" s="82" t="str">
        <f ca="1">IF(    MAX(OFFSET(AP312,0,0,MATCH("-",AP312:AP$638,0))) = 0,"",
IFERROR(MAX(OFFSET(AP312,0,0,MATCH("-",AP312:AP$638,0))),""))</f>
        <v/>
      </c>
      <c r="AZ312" s="82" t="str">
        <f ca="1">IF(    MAX(OFFSET(AQ312,0,0,MATCH("-",AQ312:AQ$638,0))) = 0,"",
IFERROR(MAX(OFFSET(AQ312,0,0,MATCH("-",AQ312:AQ$638,0))),""))</f>
        <v/>
      </c>
      <c r="BA312" s="82" t="str">
        <f ca="1">IF(    MAX(OFFSET(AR312,0,0,MATCH("-",AR312:AR$638,0))) = 0,"",
IFERROR(MAX(OFFSET(AR312,0,0,MATCH("-",AR312:AR$638,0))),""))</f>
        <v/>
      </c>
      <c r="BB312" s="112">
        <f t="shared" ca="1" si="191"/>
        <v>-270</v>
      </c>
      <c r="BC312" s="111" t="str">
        <f t="shared" ca="1" si="192"/>
        <v>Radius</v>
      </c>
      <c r="BD312" s="112">
        <f t="shared" ca="1" si="193"/>
        <v>0</v>
      </c>
      <c r="BE312" s="111">
        <f t="shared" ca="1" si="194"/>
        <v>-150</v>
      </c>
      <c r="BF312" s="113" t="e">
        <f t="shared" ca="1" si="195"/>
        <v>#VALUE!</v>
      </c>
      <c r="BG312" s="113" t="e">
        <f t="shared" ca="1" si="196"/>
        <v>#VALUE!</v>
      </c>
      <c r="BH312" s="112">
        <f t="shared" ca="1" si="197"/>
        <v>2000</v>
      </c>
      <c r="BI312" s="112">
        <f t="shared" ca="1" si="198"/>
        <v>-150</v>
      </c>
      <c r="BJ312" s="157"/>
      <c r="BK312" s="157"/>
      <c r="BL312" s="158" t="str">
        <f>scriv!AM274</f>
        <v/>
      </c>
      <c r="BM312" s="157"/>
      <c r="BN312" s="157" t="str">
        <f t="shared" si="199"/>
        <v>node</v>
      </c>
      <c r="BO312" s="157"/>
      <c r="BP312" s="159">
        <f t="shared" ca="1" si="200"/>
        <v>0</v>
      </c>
      <c r="BQ312" s="159">
        <f t="shared" ca="1" si="201"/>
        <v>0</v>
      </c>
      <c r="BR312" s="159">
        <f t="shared" si="202"/>
        <v>1</v>
      </c>
      <c r="BS312" s="159" t="str">
        <f t="shared" si="203"/>
        <v>symbol</v>
      </c>
      <c r="BT312" s="157" t="str">
        <f ca="1">IF(scriv!V274&lt;&gt;"",scriv!V274,
IF(E312="",IFERROR(VLOOKUP(BL312,$AH$40:$BT$638,39,FALSE),$BT$36),
$BT$37))</f>
        <v>NodeSquare</v>
      </c>
      <c r="BU312" s="166">
        <f t="shared" ca="1" si="204"/>
        <v>2000</v>
      </c>
      <c r="BV312" s="166">
        <f t="shared" ca="1" si="205"/>
        <v>-150</v>
      </c>
      <c r="BW312" s="166">
        <f t="shared" ca="1" si="206"/>
        <v>0</v>
      </c>
      <c r="BX312" s="166">
        <f t="shared" ca="1" si="207"/>
        <v>0</v>
      </c>
      <c r="BY312" s="180" t="str">
        <f t="shared" si="208"/>
        <v/>
      </c>
      <c r="BZ312" s="180" t="str">
        <f t="shared" si="209"/>
        <v/>
      </c>
      <c r="CA312" s="81" t="str">
        <f>IF(scriv!E274&lt;&gt;"",scriv!E274,"")</f>
        <v/>
      </c>
      <c r="CB312" s="82">
        <f t="shared" si="178"/>
        <v>0</v>
      </c>
      <c r="CC312" s="82">
        <f t="shared" si="210"/>
        <v>0</v>
      </c>
      <c r="CD312" s="82" t="str">
        <f t="shared" si="211"/>
        <v>-</v>
      </c>
      <c r="CE312" s="82" t="str">
        <f t="shared" si="212"/>
        <v>-</v>
      </c>
      <c r="CF312" s="82" t="str">
        <f t="shared" si="213"/>
        <v>-</v>
      </c>
      <c r="CG312" s="82" t="str">
        <f t="shared" si="214"/>
        <v>-</v>
      </c>
      <c r="CH312" s="82" t="str">
        <f t="shared" si="215"/>
        <v>-</v>
      </c>
      <c r="CI312" s="82" t="str">
        <f t="shared" si="216"/>
        <v>-</v>
      </c>
      <c r="CJ312" s="82" t="str">
        <f t="shared" si="217"/>
        <v>-</v>
      </c>
      <c r="CK312" s="82" t="str">
        <f t="shared" si="218"/>
        <v>-</v>
      </c>
    </row>
    <row r="313" spans="1:89" s="82" customFormat="1" ht="18" customHeight="1">
      <c r="A313" s="81" t="str">
        <f>scriv!AL275</f>
        <v/>
      </c>
      <c r="B313" s="81" t="str">
        <f>IF(scriv!D275&lt;&gt;"",scriv!D275,"")</f>
        <v/>
      </c>
      <c r="C313" s="81" t="str">
        <f>IF( scriv!AP275&lt;&gt;"", IF(D313&lt;&gt;"","connection ","")&amp;scriv!AP275,IF(D313&lt;&gt;"","connection",""))</f>
        <v/>
      </c>
      <c r="D313" s="82" t="str">
        <f>scriv!AN275</f>
        <v/>
      </c>
      <c r="E313" s="82" t="str">
        <f>scriv!AO275</f>
        <v/>
      </c>
      <c r="F313" s="156">
        <f>ROW()</f>
        <v>313</v>
      </c>
      <c r="G313" s="288">
        <f>scriv!AC275</f>
        <v>0</v>
      </c>
      <c r="H313" s="288">
        <f>scriv!AD275</f>
        <v>0</v>
      </c>
      <c r="I313" s="81" t="str">
        <f>IF(scriv!AE275&lt;&gt;"",scriv!AE275,J313)</f>
        <v/>
      </c>
      <c r="J313" s="81" t="str">
        <f>IF(scriv!AF275&lt;&gt;"",scriv!AF275,"")</f>
        <v/>
      </c>
      <c r="K313" s="82" t="str">
        <f>IF(scriv!Y275&lt;&gt;"",scriv!Y275,$K$36)</f>
        <v>none</v>
      </c>
      <c r="L313" s="82">
        <f>IF(scriv!Z275&lt;&gt;"",scriv!Z275,$L$36)</f>
        <v>0</v>
      </c>
      <c r="M313" s="82" t="str">
        <f>IF(scriv!AA275&lt;&gt;"",scriv!AA275,$M$36)</f>
        <v>OpenClose</v>
      </c>
      <c r="N313" s="82">
        <f>IF(scriv!AB275&lt;&gt;"",scriv!AB275,$N$36)</f>
        <v>0</v>
      </c>
      <c r="O313" s="119" t="str">
        <f t="shared" si="177"/>
        <v/>
      </c>
      <c r="P313" s="81" t="str">
        <f>IF(scriv!I275&lt;&gt;"",scriv!I275,"")</f>
        <v/>
      </c>
      <c r="Q313" s="81" t="str">
        <f>IF(scriv!J275&lt;&gt;"",scriv!J275,"")</f>
        <v/>
      </c>
      <c r="R313" s="81">
        <f>IF(scriv!K275&lt;&gt;"",scriv!K275,
IF(I313&lt;&gt;"",1,$R$36))</f>
        <v>1</v>
      </c>
      <c r="S313" s="81" t="str">
        <f>IF(scriv!L275&lt;&gt;"",scriv!L275,
IF(scriv!AF275&lt;&gt;"",$S$36,"none"))</f>
        <v>none</v>
      </c>
      <c r="T313" s="81" t="str">
        <f>IF(scriv!Q275&lt;&gt;"",scriv!Q275,"")</f>
        <v/>
      </c>
      <c r="U313" s="81" t="str">
        <f>IF(scriv!R275&lt;&gt;"",scriv!R275,"")</f>
        <v/>
      </c>
      <c r="V313" s="81" t="str">
        <f>IF(scriv!S275&lt;&gt;"",scriv!S275,"")</f>
        <v/>
      </c>
      <c r="W313" s="81" t="str">
        <f>IF(scriv!T275&lt;&gt;"",scriv!T275,"")</f>
        <v/>
      </c>
      <c r="X313" s="81" t="str">
        <f>IF($E313="",
( IF(scriv!AH275&lt;&gt;"", LEFT( scriv!AH275, FIND(",",scriv!AH275)-1) &amp; "=" &amp; $AH313 &amp; RIGHT( scriv!AH275, LEN(scriv!AH275) + 1 - FIND(",",scriv!AH275)),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IF(scriv!AI275&lt;&gt;"", LEFT( scriv!AI275, FIND(",",scriv!AI275)-1) &amp; "=" &amp; $AH313 &amp; RIGHT( scriv!AI275, LEN(scriv!AI275) + 1 - FIND(",",scriv!AI275)),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IF(scriv!AJ275&lt;&gt;"", LEFT( scriv!AJ275, FIND(",",scriv!AJ275)-1) &amp; "=" &amp; $AH313 &amp; RIGHT( scriv!AJ275, LEN(scriv!AJ275) + 1 - FIND(",",scriv!AJ275)),
  IF($Z$36&lt;&gt;"",LEFT( Z$36, FIND(",",Z$36)-1) &amp; "=" &amp; $AH313 &amp; RIGHT( Z$36, LEN(Z$36) + 1 - FIND(",",Z$36)),""))),
IF(scriv!O275&lt;&gt;"", LEFT( scriv!O275, FIND(",",scriv!O275)-1) &amp; "=" &amp; $AH313 &amp; RIGHT( scriv!O275, LEN(scriv!O275) + 1 - FIND(",",scriv!O275)),
LEFT( Z$37, FIND(",",Z$37)-1) &amp; "=" &amp; $AH313 &amp; RIGHT( Z$37, LEN(Z$37) + 1 - FIND(",",Z$37))))</f>
        <v>drawOpen=,1.2</v>
      </c>
      <c r="AA313" s="81" t="str">
        <f>IF($E313="",
( IF(scriv!AK275&lt;&gt;"", LEFT( scriv!AK275, FIND(",",scriv!AK275)-1) &amp; "=" &amp; $AH313 &amp; RIGHT( scriv!AK275, LEN(scriv!AK275) + 1 - FIND(",",scriv!AK275)),
  IF($AA$36&lt;&gt;"",LEFT( AA$36, FIND(",",AA$36)-1) &amp; "=" &amp; $AH313 &amp; RIGHT( AA$36, LEN(AA$36) + 1 - FIND(",",AA$36)),""))),
IF(scriv!P275&lt;&gt;"", LEFT( scriv!P275, FIND(",",scriv!P275)-1) &amp; "=" &amp; $AH313 &amp; RIGHT( scriv!P275, LEN(scriv!P275) + 1 - FIND(",",scriv!P275)),
LEFT( AA$37, FIND(",",AA$37)-1) &amp; "=" &amp; $AH313 &amp; RIGHT( AA$37, LEN(AA$37) + 1 - FIND(",",AA$37))))</f>
        <v>drawClose=,1.2</v>
      </c>
      <c r="AB313" s="167" t="str">
        <f t="shared" si="176"/>
        <v>noTitle</v>
      </c>
      <c r="AC313" s="167"/>
      <c r="AD313" s="45"/>
      <c r="AE313" s="168"/>
      <c r="AF313" s="169">
        <f>IF(D313="",scriv!B275,"")</f>
        <v>0</v>
      </c>
      <c r="AG313" s="170" t="str">
        <f t="shared" si="179"/>
        <v/>
      </c>
      <c r="AH313" s="169" t="str">
        <f t="shared" si="180"/>
        <v/>
      </c>
      <c r="AI313" s="169" t="str">
        <f t="shared" si="181"/>
        <v/>
      </c>
      <c r="AJ313" s="86">
        <f>ROUNDDOWN( (LEN(scriv!B275)+1) / 2, 0 )</f>
        <v>0</v>
      </c>
      <c r="AK313" s="82">
        <f t="shared" si="182"/>
        <v>0</v>
      </c>
      <c r="AL313" s="82" t="str">
        <f t="shared" si="183"/>
        <v>-</v>
      </c>
      <c r="AM313" s="82" t="str">
        <f t="shared" si="184"/>
        <v>-</v>
      </c>
      <c r="AN313" s="82" t="str">
        <f t="shared" si="185"/>
        <v>-</v>
      </c>
      <c r="AO313" s="82" t="str">
        <f t="shared" si="186"/>
        <v>-</v>
      </c>
      <c r="AP313" s="82" t="str">
        <f t="shared" si="187"/>
        <v>-</v>
      </c>
      <c r="AQ313" s="82" t="str">
        <f t="shared" si="188"/>
        <v>-</v>
      </c>
      <c r="AR313" s="82" t="str">
        <f t="shared" si="189"/>
        <v>-</v>
      </c>
      <c r="AT313" s="82">
        <f t="shared" si="190"/>
        <v>2</v>
      </c>
      <c r="AU313" s="82" t="str">
        <f ca="1">IF(    MAX(OFFSET(AL313,0,0,MATCH("-",AL313:AL$638,0))) = 0,"",
IFERROR(MAX(OFFSET(AL313,0,0,MATCH("-",AL313:AL$638,0))),""))</f>
        <v/>
      </c>
      <c r="AV313" s="82" t="str">
        <f ca="1">IF(    MAX(OFFSET(AM313,0,0,MATCH("-",AM313:AM$638,0))) = 0,"",
IFERROR(MAX(OFFSET(AM313,0,0,MATCH("-",AM313:AM$638,0))),""))</f>
        <v/>
      </c>
      <c r="AW313" s="82" t="str">
        <f ca="1">IF(    MAX(OFFSET(AN313,0,0,MATCH("-",AN313:AN$638,0))) = 0,"",
IFERROR(MAX(OFFSET(AN313,0,0,MATCH("-",AN313:AN$638,0))),""))</f>
        <v/>
      </c>
      <c r="AX313" s="82" t="str">
        <f ca="1">IF(    MAX(OFFSET(AO313,0,0,MATCH("-",AO313:AO$638,0))) = 0,"",
IFERROR(MAX(OFFSET(AO313,0,0,MATCH("-",AO313:AO$638,0))),""))</f>
        <v/>
      </c>
      <c r="AY313" s="82" t="str">
        <f ca="1">IF(    MAX(OFFSET(AP313,0,0,MATCH("-",AP313:AP$638,0))) = 0,"",
IFERROR(MAX(OFFSET(AP313,0,0,MATCH("-",AP313:AP$638,0))),""))</f>
        <v/>
      </c>
      <c r="AZ313" s="82" t="str">
        <f ca="1">IF(    MAX(OFFSET(AQ313,0,0,MATCH("-",AQ313:AQ$638,0))) = 0,"",
IFERROR(MAX(OFFSET(AQ313,0,0,MATCH("-",AQ313:AQ$638,0))),""))</f>
        <v/>
      </c>
      <c r="BA313" s="82" t="str">
        <f ca="1">IF(    MAX(OFFSET(AR313,0,0,MATCH("-",AR313:AR$638,0))) = 0,"",
IFERROR(MAX(OFFSET(AR313,0,0,MATCH("-",AR313:AR$638,0))),""))</f>
        <v/>
      </c>
      <c r="BB313" s="112">
        <f t="shared" ca="1" si="191"/>
        <v>-270</v>
      </c>
      <c r="BC313" s="111" t="str">
        <f t="shared" ca="1" si="192"/>
        <v>Radius</v>
      </c>
      <c r="BD313" s="112">
        <f t="shared" ca="1" si="193"/>
        <v>0</v>
      </c>
      <c r="BE313" s="111">
        <f t="shared" ca="1" si="194"/>
        <v>-150</v>
      </c>
      <c r="BF313" s="113" t="e">
        <f t="shared" ca="1" si="195"/>
        <v>#VALUE!</v>
      </c>
      <c r="BG313" s="113" t="e">
        <f t="shared" ca="1" si="196"/>
        <v>#VALUE!</v>
      </c>
      <c r="BH313" s="112">
        <f t="shared" ca="1" si="197"/>
        <v>2000</v>
      </c>
      <c r="BI313" s="112">
        <f t="shared" ca="1" si="198"/>
        <v>-150</v>
      </c>
      <c r="BJ313" s="157"/>
      <c r="BK313" s="157"/>
      <c r="BL313" s="158" t="str">
        <f>scriv!AM275</f>
        <v/>
      </c>
      <c r="BM313" s="157"/>
      <c r="BN313" s="157" t="str">
        <f t="shared" si="199"/>
        <v>node</v>
      </c>
      <c r="BO313" s="157"/>
      <c r="BP313" s="159">
        <f t="shared" ca="1" si="200"/>
        <v>0</v>
      </c>
      <c r="BQ313" s="159">
        <f t="shared" ca="1" si="201"/>
        <v>0</v>
      </c>
      <c r="BR313" s="159">
        <f t="shared" si="202"/>
        <v>1</v>
      </c>
      <c r="BS313" s="159" t="str">
        <f t="shared" si="203"/>
        <v>symbol</v>
      </c>
      <c r="BT313" s="157" t="str">
        <f ca="1">IF(scriv!V275&lt;&gt;"",scriv!V275,
IF(E313="",IFERROR(VLOOKUP(BL313,$AH$40:$BT$638,39,FALSE),$BT$36),
$BT$37))</f>
        <v>NodeSquare</v>
      </c>
      <c r="BU313" s="166">
        <f t="shared" ca="1" si="204"/>
        <v>2000</v>
      </c>
      <c r="BV313" s="166">
        <f t="shared" ca="1" si="205"/>
        <v>-150</v>
      </c>
      <c r="BW313" s="166">
        <f t="shared" ca="1" si="206"/>
        <v>0</v>
      </c>
      <c r="BX313" s="166">
        <f t="shared" ca="1" si="207"/>
        <v>0</v>
      </c>
      <c r="BY313" s="180" t="str">
        <f t="shared" si="208"/>
        <v/>
      </c>
      <c r="BZ313" s="180" t="str">
        <f t="shared" si="209"/>
        <v/>
      </c>
      <c r="CA313" s="81" t="str">
        <f>IF(scriv!E275&lt;&gt;"",scriv!E275,"")</f>
        <v/>
      </c>
      <c r="CB313" s="82">
        <f t="shared" si="178"/>
        <v>0</v>
      </c>
      <c r="CC313" s="82">
        <f t="shared" si="210"/>
        <v>0</v>
      </c>
      <c r="CD313" s="82" t="str">
        <f t="shared" si="211"/>
        <v>-</v>
      </c>
      <c r="CE313" s="82" t="str">
        <f t="shared" si="212"/>
        <v>-</v>
      </c>
      <c r="CF313" s="82" t="str">
        <f t="shared" si="213"/>
        <v>-</v>
      </c>
      <c r="CG313" s="82" t="str">
        <f t="shared" si="214"/>
        <v>-</v>
      </c>
      <c r="CH313" s="82" t="str">
        <f t="shared" si="215"/>
        <v>-</v>
      </c>
      <c r="CI313" s="82" t="str">
        <f t="shared" si="216"/>
        <v>-</v>
      </c>
      <c r="CJ313" s="82" t="str">
        <f t="shared" si="217"/>
        <v>-</v>
      </c>
      <c r="CK313" s="82" t="str">
        <f t="shared" si="218"/>
        <v>-</v>
      </c>
    </row>
    <row r="314" spans="1:89" s="82" customFormat="1" ht="18" customHeight="1">
      <c r="A314" s="81" t="str">
        <f>scriv!AL276</f>
        <v/>
      </c>
      <c r="B314" s="81" t="str">
        <f>IF(scriv!D276&lt;&gt;"",scriv!D276,"")</f>
        <v/>
      </c>
      <c r="C314" s="81" t="str">
        <f>IF( scriv!AP276&lt;&gt;"", IF(D314&lt;&gt;"","connection ","")&amp;scriv!AP276,IF(D314&lt;&gt;"","connection",""))</f>
        <v/>
      </c>
      <c r="D314" s="82" t="str">
        <f>scriv!AN276</f>
        <v/>
      </c>
      <c r="E314" s="82" t="str">
        <f>scriv!AO276</f>
        <v/>
      </c>
      <c r="F314" s="156">
        <f>ROW()</f>
        <v>314</v>
      </c>
      <c r="G314" s="288">
        <f>scriv!AC276</f>
        <v>0</v>
      </c>
      <c r="H314" s="288">
        <f>scriv!AD276</f>
        <v>0</v>
      </c>
      <c r="I314" s="81" t="str">
        <f>IF(scriv!AE276&lt;&gt;"",scriv!AE276,J314)</f>
        <v/>
      </c>
      <c r="J314" s="81" t="str">
        <f>IF(scriv!AF276&lt;&gt;"",scriv!AF276,"")</f>
        <v/>
      </c>
      <c r="K314" s="82" t="str">
        <f>IF(scriv!Y276&lt;&gt;"",scriv!Y276,$K$36)</f>
        <v>none</v>
      </c>
      <c r="L314" s="82">
        <f>IF(scriv!Z276&lt;&gt;"",scriv!Z276,$L$36)</f>
        <v>0</v>
      </c>
      <c r="M314" s="82" t="str">
        <f>IF(scriv!AA276&lt;&gt;"",scriv!AA276,$M$36)</f>
        <v>OpenClose</v>
      </c>
      <c r="N314" s="82">
        <f>IF(scriv!AB276&lt;&gt;"",scriv!AB276,$N$36)</f>
        <v>0</v>
      </c>
      <c r="O314" s="119" t="str">
        <f t="shared" si="177"/>
        <v/>
      </c>
      <c r="P314" s="81" t="str">
        <f>IF(scriv!I276&lt;&gt;"",scriv!I276,"")</f>
        <v/>
      </c>
      <c r="Q314" s="81" t="str">
        <f>IF(scriv!J276&lt;&gt;"",scriv!J276,"")</f>
        <v/>
      </c>
      <c r="R314" s="81">
        <f>IF(scriv!K276&lt;&gt;"",scriv!K276,
IF(I314&lt;&gt;"",1,$R$36))</f>
        <v>1</v>
      </c>
      <c r="S314" s="81" t="str">
        <f>IF(scriv!L276&lt;&gt;"",scriv!L276,
IF(scriv!AF276&lt;&gt;"",$S$36,"none"))</f>
        <v>none</v>
      </c>
      <c r="T314" s="81" t="str">
        <f>IF(scriv!Q276&lt;&gt;"",scriv!Q276,"")</f>
        <v/>
      </c>
      <c r="U314" s="81" t="str">
        <f>IF(scriv!R276&lt;&gt;"",scriv!R276,"")</f>
        <v/>
      </c>
      <c r="V314" s="81" t="str">
        <f>IF(scriv!S276&lt;&gt;"",scriv!S276,"")</f>
        <v/>
      </c>
      <c r="W314" s="81" t="str">
        <f>IF(scriv!T276&lt;&gt;"",scriv!T276,"")</f>
        <v/>
      </c>
      <c r="X314" s="81" t="str">
        <f>IF($E314="",
( IF(scriv!AH276&lt;&gt;"", LEFT( scriv!AH276, FIND(",",scriv!AH276)-1) &amp; "=" &amp; $AH314 &amp; RIGHT( scriv!AH276, LEN(scriv!AH276) + 1 - FIND(",",scriv!AH276)),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IF(scriv!AI276&lt;&gt;"", LEFT( scriv!AI276, FIND(",",scriv!AI276)-1) &amp; "=" &amp; $AH314 &amp; RIGHT( scriv!AI276, LEN(scriv!AI276) + 1 - FIND(",",scriv!AI276)),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IF(scriv!AJ276&lt;&gt;"", LEFT( scriv!AJ276, FIND(",",scriv!AJ276)-1) &amp; "=" &amp; $AH314 &amp; RIGHT( scriv!AJ276, LEN(scriv!AJ276) + 1 - FIND(",",scriv!AJ276)),
  IF($Z$36&lt;&gt;"",LEFT( Z$36, FIND(",",Z$36)-1) &amp; "=" &amp; $AH314 &amp; RIGHT( Z$36, LEN(Z$36) + 1 - FIND(",",Z$36)),""))),
IF(scriv!O276&lt;&gt;"", LEFT( scriv!O276, FIND(",",scriv!O276)-1) &amp; "=" &amp; $AH314 &amp; RIGHT( scriv!O276, LEN(scriv!O276) + 1 - FIND(",",scriv!O276)),
LEFT( Z$37, FIND(",",Z$37)-1) &amp; "=" &amp; $AH314 &amp; RIGHT( Z$37, LEN(Z$37) + 1 - FIND(",",Z$37))))</f>
        <v>drawOpen=,1.2</v>
      </c>
      <c r="AA314" s="81" t="str">
        <f>IF($E314="",
( IF(scriv!AK276&lt;&gt;"", LEFT( scriv!AK276, FIND(",",scriv!AK276)-1) &amp; "=" &amp; $AH314 &amp; RIGHT( scriv!AK276, LEN(scriv!AK276) + 1 - FIND(",",scriv!AK276)),
  IF($AA$36&lt;&gt;"",LEFT( AA$36, FIND(",",AA$36)-1) &amp; "=" &amp; $AH314 &amp; RIGHT( AA$36, LEN(AA$36) + 1 - FIND(",",AA$36)),""))),
IF(scriv!P276&lt;&gt;"", LEFT( scriv!P276, FIND(",",scriv!P276)-1) &amp; "=" &amp; $AH314 &amp; RIGHT( scriv!P276, LEN(scriv!P276) + 1 - FIND(",",scriv!P276)),
LEFT( AA$37, FIND(",",AA$37)-1) &amp; "=" &amp; $AH314 &amp; RIGHT( AA$37, LEN(AA$37) + 1 - FIND(",",AA$37))))</f>
        <v>drawClose=,1.2</v>
      </c>
      <c r="AB314" s="167" t="str">
        <f t="shared" si="176"/>
        <v>noTitle</v>
      </c>
      <c r="AC314" s="167"/>
      <c r="AD314" s="45"/>
      <c r="AE314" s="168"/>
      <c r="AF314" s="169">
        <f>IF(D314="",scriv!B276,"")</f>
        <v>0</v>
      </c>
      <c r="AG314" s="170" t="str">
        <f t="shared" si="179"/>
        <v/>
      </c>
      <c r="AH314" s="169" t="str">
        <f t="shared" si="180"/>
        <v/>
      </c>
      <c r="AI314" s="169" t="str">
        <f t="shared" si="181"/>
        <v/>
      </c>
      <c r="AJ314" s="86">
        <f>ROUNDDOWN( (LEN(scriv!B276)+1) / 2, 0 )</f>
        <v>0</v>
      </c>
      <c r="AK314" s="82">
        <f t="shared" si="182"/>
        <v>0</v>
      </c>
      <c r="AL314" s="82" t="str">
        <f t="shared" si="183"/>
        <v>-</v>
      </c>
      <c r="AM314" s="82" t="str">
        <f t="shared" si="184"/>
        <v>-</v>
      </c>
      <c r="AN314" s="82" t="str">
        <f t="shared" si="185"/>
        <v>-</v>
      </c>
      <c r="AO314" s="82" t="str">
        <f t="shared" si="186"/>
        <v>-</v>
      </c>
      <c r="AP314" s="82" t="str">
        <f t="shared" si="187"/>
        <v>-</v>
      </c>
      <c r="AQ314" s="82" t="str">
        <f t="shared" si="188"/>
        <v>-</v>
      </c>
      <c r="AR314" s="82" t="str">
        <f t="shared" si="189"/>
        <v>-</v>
      </c>
      <c r="AT314" s="82">
        <f t="shared" si="190"/>
        <v>2</v>
      </c>
      <c r="AU314" s="82" t="str">
        <f ca="1">IF(    MAX(OFFSET(AL314,0,0,MATCH("-",AL314:AL$638,0))) = 0,"",
IFERROR(MAX(OFFSET(AL314,0,0,MATCH("-",AL314:AL$638,0))),""))</f>
        <v/>
      </c>
      <c r="AV314" s="82" t="str">
        <f ca="1">IF(    MAX(OFFSET(AM314,0,0,MATCH("-",AM314:AM$638,0))) = 0,"",
IFERROR(MAX(OFFSET(AM314,0,0,MATCH("-",AM314:AM$638,0))),""))</f>
        <v/>
      </c>
      <c r="AW314" s="82" t="str">
        <f ca="1">IF(    MAX(OFFSET(AN314,0,0,MATCH("-",AN314:AN$638,0))) = 0,"",
IFERROR(MAX(OFFSET(AN314,0,0,MATCH("-",AN314:AN$638,0))),""))</f>
        <v/>
      </c>
      <c r="AX314" s="82" t="str">
        <f ca="1">IF(    MAX(OFFSET(AO314,0,0,MATCH("-",AO314:AO$638,0))) = 0,"",
IFERROR(MAX(OFFSET(AO314,0,0,MATCH("-",AO314:AO$638,0))),""))</f>
        <v/>
      </c>
      <c r="AY314" s="82" t="str">
        <f ca="1">IF(    MAX(OFFSET(AP314,0,0,MATCH("-",AP314:AP$638,0))) = 0,"",
IFERROR(MAX(OFFSET(AP314,0,0,MATCH("-",AP314:AP$638,0))),""))</f>
        <v/>
      </c>
      <c r="AZ314" s="82" t="str">
        <f ca="1">IF(    MAX(OFFSET(AQ314,0,0,MATCH("-",AQ314:AQ$638,0))) = 0,"",
IFERROR(MAX(OFFSET(AQ314,0,0,MATCH("-",AQ314:AQ$638,0))),""))</f>
        <v/>
      </c>
      <c r="BA314" s="82" t="str">
        <f ca="1">IF(    MAX(OFFSET(AR314,0,0,MATCH("-",AR314:AR$638,0))) = 0,"",
IFERROR(MAX(OFFSET(AR314,0,0,MATCH("-",AR314:AR$638,0))),""))</f>
        <v/>
      </c>
      <c r="BB314" s="112">
        <f t="shared" ca="1" si="191"/>
        <v>-270</v>
      </c>
      <c r="BC314" s="111" t="str">
        <f t="shared" ca="1" si="192"/>
        <v>Radius</v>
      </c>
      <c r="BD314" s="112">
        <f t="shared" ca="1" si="193"/>
        <v>0</v>
      </c>
      <c r="BE314" s="111">
        <f t="shared" ca="1" si="194"/>
        <v>-150</v>
      </c>
      <c r="BF314" s="113" t="e">
        <f t="shared" ca="1" si="195"/>
        <v>#VALUE!</v>
      </c>
      <c r="BG314" s="113" t="e">
        <f t="shared" ca="1" si="196"/>
        <v>#VALUE!</v>
      </c>
      <c r="BH314" s="112">
        <f t="shared" ca="1" si="197"/>
        <v>2000</v>
      </c>
      <c r="BI314" s="112">
        <f t="shared" ca="1" si="198"/>
        <v>-150</v>
      </c>
      <c r="BJ314" s="157"/>
      <c r="BK314" s="157"/>
      <c r="BL314" s="158" t="str">
        <f>scriv!AM276</f>
        <v/>
      </c>
      <c r="BM314" s="157"/>
      <c r="BN314" s="157" t="str">
        <f t="shared" si="199"/>
        <v>node</v>
      </c>
      <c r="BO314" s="157"/>
      <c r="BP314" s="159">
        <f t="shared" ca="1" si="200"/>
        <v>0</v>
      </c>
      <c r="BQ314" s="159">
        <f t="shared" ca="1" si="201"/>
        <v>0</v>
      </c>
      <c r="BR314" s="159">
        <f t="shared" si="202"/>
        <v>1</v>
      </c>
      <c r="BS314" s="159" t="str">
        <f t="shared" si="203"/>
        <v>symbol</v>
      </c>
      <c r="BT314" s="157" t="str">
        <f ca="1">IF(scriv!V276&lt;&gt;"",scriv!V276,
IF(E314="",IFERROR(VLOOKUP(BL314,$AH$40:$BT$638,39,FALSE),$BT$36),
$BT$37))</f>
        <v>NodeSquare</v>
      </c>
      <c r="BU314" s="166">
        <f t="shared" ca="1" si="204"/>
        <v>2000</v>
      </c>
      <c r="BV314" s="166">
        <f t="shared" ca="1" si="205"/>
        <v>-150</v>
      </c>
      <c r="BW314" s="166">
        <f t="shared" ca="1" si="206"/>
        <v>0</v>
      </c>
      <c r="BX314" s="166">
        <f t="shared" ca="1" si="207"/>
        <v>0</v>
      </c>
      <c r="BY314" s="180" t="str">
        <f t="shared" si="208"/>
        <v/>
      </c>
      <c r="BZ314" s="180" t="str">
        <f t="shared" si="209"/>
        <v/>
      </c>
      <c r="CA314" s="81" t="str">
        <f>IF(scriv!E276&lt;&gt;"",scriv!E276,"")</f>
        <v/>
      </c>
      <c r="CB314" s="82">
        <f t="shared" si="178"/>
        <v>0</v>
      </c>
      <c r="CC314" s="82">
        <f t="shared" si="210"/>
        <v>0</v>
      </c>
      <c r="CD314" s="82" t="str">
        <f t="shared" si="211"/>
        <v>-</v>
      </c>
      <c r="CE314" s="82" t="str">
        <f t="shared" si="212"/>
        <v>-</v>
      </c>
      <c r="CF314" s="82" t="str">
        <f t="shared" si="213"/>
        <v>-</v>
      </c>
      <c r="CG314" s="82" t="str">
        <f t="shared" si="214"/>
        <v>-</v>
      </c>
      <c r="CH314" s="82" t="str">
        <f t="shared" si="215"/>
        <v>-</v>
      </c>
      <c r="CI314" s="82" t="str">
        <f t="shared" si="216"/>
        <v>-</v>
      </c>
      <c r="CJ314" s="82" t="str">
        <f t="shared" si="217"/>
        <v>-</v>
      </c>
      <c r="CK314" s="82" t="str">
        <f t="shared" si="218"/>
        <v>-</v>
      </c>
    </row>
    <row r="315" spans="1:89" s="82" customFormat="1" ht="18" customHeight="1">
      <c r="A315" s="81" t="str">
        <f>scriv!AL277</f>
        <v/>
      </c>
      <c r="B315" s="81" t="str">
        <f>IF(scriv!D277&lt;&gt;"",scriv!D277,"")</f>
        <v/>
      </c>
      <c r="C315" s="81" t="str">
        <f>IF( scriv!AP277&lt;&gt;"", IF(D315&lt;&gt;"","connection ","")&amp;scriv!AP277,IF(D315&lt;&gt;"","connection",""))</f>
        <v/>
      </c>
      <c r="D315" s="82" t="str">
        <f>scriv!AN277</f>
        <v/>
      </c>
      <c r="E315" s="82" t="str">
        <f>scriv!AO277</f>
        <v/>
      </c>
      <c r="F315" s="156">
        <f>ROW()</f>
        <v>315</v>
      </c>
      <c r="G315" s="288">
        <f>scriv!AC277</f>
        <v>0</v>
      </c>
      <c r="H315" s="288">
        <f>scriv!AD277</f>
        <v>0</v>
      </c>
      <c r="I315" s="81" t="str">
        <f>IF(scriv!AE277&lt;&gt;"",scriv!AE277,J315)</f>
        <v/>
      </c>
      <c r="J315" s="81" t="str">
        <f>IF(scriv!AF277&lt;&gt;"",scriv!AF277,"")</f>
        <v/>
      </c>
      <c r="K315" s="82" t="str">
        <f>IF(scriv!Y277&lt;&gt;"",scriv!Y277,$K$36)</f>
        <v>none</v>
      </c>
      <c r="L315" s="82">
        <f>IF(scriv!Z277&lt;&gt;"",scriv!Z277,$L$36)</f>
        <v>0</v>
      </c>
      <c r="M315" s="82" t="str">
        <f>IF(scriv!AA277&lt;&gt;"",scriv!AA277,$M$36)</f>
        <v>OpenClose</v>
      </c>
      <c r="N315" s="82">
        <f>IF(scriv!AB277&lt;&gt;"",scriv!AB277,$N$36)</f>
        <v>0</v>
      </c>
      <c r="O315" s="119" t="str">
        <f t="shared" si="177"/>
        <v/>
      </c>
      <c r="P315" s="81" t="str">
        <f>IF(scriv!I277&lt;&gt;"",scriv!I277,"")</f>
        <v/>
      </c>
      <c r="Q315" s="81" t="str">
        <f>IF(scriv!J277&lt;&gt;"",scriv!J277,"")</f>
        <v/>
      </c>
      <c r="R315" s="81">
        <f>IF(scriv!K277&lt;&gt;"",scriv!K277,
IF(I315&lt;&gt;"",1,$R$36))</f>
        <v>1</v>
      </c>
      <c r="S315" s="81" t="str">
        <f>IF(scriv!L277&lt;&gt;"",scriv!L277,
IF(scriv!AF277&lt;&gt;"",$S$36,"none"))</f>
        <v>none</v>
      </c>
      <c r="T315" s="81" t="str">
        <f>IF(scriv!Q277&lt;&gt;"",scriv!Q277,"")</f>
        <v/>
      </c>
      <c r="U315" s="81" t="str">
        <f>IF(scriv!R277&lt;&gt;"",scriv!R277,"")</f>
        <v/>
      </c>
      <c r="V315" s="81" t="str">
        <f>IF(scriv!S277&lt;&gt;"",scriv!S277,"")</f>
        <v/>
      </c>
      <c r="W315" s="81" t="str">
        <f>IF(scriv!T277&lt;&gt;"",scriv!T277,"")</f>
        <v/>
      </c>
      <c r="X315" s="81" t="str">
        <f>IF($E315="",
( IF(scriv!AH277&lt;&gt;"", LEFT( scriv!AH277, FIND(",",scriv!AH277)-1) &amp; "=" &amp; $AH315 &amp; RIGHT( scriv!AH277, LEN(scriv!AH277) + 1 - FIND(",",scriv!AH277)),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IF(scriv!AI277&lt;&gt;"", LEFT( scriv!AI277, FIND(",",scriv!AI277)-1) &amp; "=" &amp; $AH315 &amp; RIGHT( scriv!AI277, LEN(scriv!AI277) + 1 - FIND(",",scriv!AI277)),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IF(scriv!AJ277&lt;&gt;"", LEFT( scriv!AJ277, FIND(",",scriv!AJ277)-1) &amp; "=" &amp; $AH315 &amp; RIGHT( scriv!AJ277, LEN(scriv!AJ277) + 1 - FIND(",",scriv!AJ277)),
  IF($Z$36&lt;&gt;"",LEFT( Z$36, FIND(",",Z$36)-1) &amp; "=" &amp; $AH315 &amp; RIGHT( Z$36, LEN(Z$36) + 1 - FIND(",",Z$36)),""))),
IF(scriv!O277&lt;&gt;"", LEFT( scriv!O277, FIND(",",scriv!O277)-1) &amp; "=" &amp; $AH315 &amp; RIGHT( scriv!O277, LEN(scriv!O277) + 1 - FIND(",",scriv!O277)),
LEFT( Z$37, FIND(",",Z$37)-1) &amp; "=" &amp; $AH315 &amp; RIGHT( Z$37, LEN(Z$37) + 1 - FIND(",",Z$37))))</f>
        <v>drawOpen=,1.2</v>
      </c>
      <c r="AA315" s="81" t="str">
        <f>IF($E315="",
( IF(scriv!AK277&lt;&gt;"", LEFT( scriv!AK277, FIND(",",scriv!AK277)-1) &amp; "=" &amp; $AH315 &amp; RIGHT( scriv!AK277, LEN(scriv!AK277) + 1 - FIND(",",scriv!AK277)),
  IF($AA$36&lt;&gt;"",LEFT( AA$36, FIND(",",AA$36)-1) &amp; "=" &amp; $AH315 &amp; RIGHT( AA$36, LEN(AA$36) + 1 - FIND(",",AA$36)),""))),
IF(scriv!P277&lt;&gt;"", LEFT( scriv!P277, FIND(",",scriv!P277)-1) &amp; "=" &amp; $AH315 &amp; RIGHT( scriv!P277, LEN(scriv!P277) + 1 - FIND(",",scriv!P277)),
LEFT( AA$37, FIND(",",AA$37)-1) &amp; "=" &amp; $AH315 &amp; RIGHT( AA$37, LEN(AA$37) + 1 - FIND(",",AA$37))))</f>
        <v>drawClose=,1.2</v>
      </c>
      <c r="AB315" s="167" t="str">
        <f t="shared" si="176"/>
        <v>noTitle</v>
      </c>
      <c r="AC315" s="167"/>
      <c r="AD315" s="45"/>
      <c r="AE315" s="168"/>
      <c r="AF315" s="169">
        <f>IF(D315="",scriv!B277,"")</f>
        <v>0</v>
      </c>
      <c r="AG315" s="170" t="str">
        <f t="shared" si="179"/>
        <v/>
      </c>
      <c r="AH315" s="169" t="str">
        <f t="shared" si="180"/>
        <v/>
      </c>
      <c r="AI315" s="169" t="str">
        <f t="shared" si="181"/>
        <v/>
      </c>
      <c r="AJ315" s="86">
        <f>ROUNDDOWN( (LEN(scriv!B277)+1) / 2, 0 )</f>
        <v>0</v>
      </c>
      <c r="AK315" s="82">
        <f t="shared" si="182"/>
        <v>0</v>
      </c>
      <c r="AL315" s="82" t="str">
        <f t="shared" si="183"/>
        <v>-</v>
      </c>
      <c r="AM315" s="82" t="str">
        <f t="shared" si="184"/>
        <v>-</v>
      </c>
      <c r="AN315" s="82" t="str">
        <f t="shared" si="185"/>
        <v>-</v>
      </c>
      <c r="AO315" s="82" t="str">
        <f t="shared" si="186"/>
        <v>-</v>
      </c>
      <c r="AP315" s="82" t="str">
        <f t="shared" si="187"/>
        <v>-</v>
      </c>
      <c r="AQ315" s="82" t="str">
        <f t="shared" si="188"/>
        <v>-</v>
      </c>
      <c r="AR315" s="82" t="str">
        <f t="shared" si="189"/>
        <v>-</v>
      </c>
      <c r="AT315" s="82">
        <f t="shared" si="190"/>
        <v>2</v>
      </c>
      <c r="AU315" s="82" t="str">
        <f ca="1">IF(    MAX(OFFSET(AL315,0,0,MATCH("-",AL315:AL$638,0))) = 0,"",
IFERROR(MAX(OFFSET(AL315,0,0,MATCH("-",AL315:AL$638,0))),""))</f>
        <v/>
      </c>
      <c r="AV315" s="82" t="str">
        <f ca="1">IF(    MAX(OFFSET(AM315,0,0,MATCH("-",AM315:AM$638,0))) = 0,"",
IFERROR(MAX(OFFSET(AM315,0,0,MATCH("-",AM315:AM$638,0))),""))</f>
        <v/>
      </c>
      <c r="AW315" s="82" t="str">
        <f ca="1">IF(    MAX(OFFSET(AN315,0,0,MATCH("-",AN315:AN$638,0))) = 0,"",
IFERROR(MAX(OFFSET(AN315,0,0,MATCH("-",AN315:AN$638,0))),""))</f>
        <v/>
      </c>
      <c r="AX315" s="82" t="str">
        <f ca="1">IF(    MAX(OFFSET(AO315,0,0,MATCH("-",AO315:AO$638,0))) = 0,"",
IFERROR(MAX(OFFSET(AO315,0,0,MATCH("-",AO315:AO$638,0))),""))</f>
        <v/>
      </c>
      <c r="AY315" s="82" t="str">
        <f ca="1">IF(    MAX(OFFSET(AP315,0,0,MATCH("-",AP315:AP$638,0))) = 0,"",
IFERROR(MAX(OFFSET(AP315,0,0,MATCH("-",AP315:AP$638,0))),""))</f>
        <v/>
      </c>
      <c r="AZ315" s="82" t="str">
        <f ca="1">IF(    MAX(OFFSET(AQ315,0,0,MATCH("-",AQ315:AQ$638,0))) = 0,"",
IFERROR(MAX(OFFSET(AQ315,0,0,MATCH("-",AQ315:AQ$638,0))),""))</f>
        <v/>
      </c>
      <c r="BA315" s="82" t="str">
        <f ca="1">IF(    MAX(OFFSET(AR315,0,0,MATCH("-",AR315:AR$638,0))) = 0,"",
IFERROR(MAX(OFFSET(AR315,0,0,MATCH("-",AR315:AR$638,0))),""))</f>
        <v/>
      </c>
      <c r="BB315" s="112">
        <f t="shared" ca="1" si="191"/>
        <v>-270</v>
      </c>
      <c r="BC315" s="111" t="str">
        <f t="shared" ca="1" si="192"/>
        <v>Radius</v>
      </c>
      <c r="BD315" s="112">
        <f t="shared" ca="1" si="193"/>
        <v>0</v>
      </c>
      <c r="BE315" s="111">
        <f t="shared" ca="1" si="194"/>
        <v>-150</v>
      </c>
      <c r="BF315" s="113" t="e">
        <f t="shared" ca="1" si="195"/>
        <v>#VALUE!</v>
      </c>
      <c r="BG315" s="113" t="e">
        <f t="shared" ca="1" si="196"/>
        <v>#VALUE!</v>
      </c>
      <c r="BH315" s="112">
        <f t="shared" ca="1" si="197"/>
        <v>2000</v>
      </c>
      <c r="BI315" s="112">
        <f t="shared" ca="1" si="198"/>
        <v>-150</v>
      </c>
      <c r="BJ315" s="157"/>
      <c r="BK315" s="157"/>
      <c r="BL315" s="158" t="str">
        <f>scriv!AM277</f>
        <v/>
      </c>
      <c r="BM315" s="157"/>
      <c r="BN315" s="157" t="str">
        <f t="shared" si="199"/>
        <v>node</v>
      </c>
      <c r="BO315" s="157"/>
      <c r="BP315" s="159">
        <f t="shared" ca="1" si="200"/>
        <v>0</v>
      </c>
      <c r="BQ315" s="159">
        <f t="shared" ca="1" si="201"/>
        <v>0</v>
      </c>
      <c r="BR315" s="159">
        <f t="shared" si="202"/>
        <v>1</v>
      </c>
      <c r="BS315" s="159" t="str">
        <f t="shared" si="203"/>
        <v>symbol</v>
      </c>
      <c r="BT315" s="157" t="str">
        <f ca="1">IF(scriv!V277&lt;&gt;"",scriv!V277,
IF(E315="",IFERROR(VLOOKUP(BL315,$AH$40:$BT$638,39,FALSE),$BT$36),
$BT$37))</f>
        <v>NodeSquare</v>
      </c>
      <c r="BU315" s="166">
        <f t="shared" ca="1" si="204"/>
        <v>2000</v>
      </c>
      <c r="BV315" s="166">
        <f t="shared" ca="1" si="205"/>
        <v>-150</v>
      </c>
      <c r="BW315" s="166">
        <f t="shared" ca="1" si="206"/>
        <v>0</v>
      </c>
      <c r="BX315" s="166">
        <f t="shared" ca="1" si="207"/>
        <v>0</v>
      </c>
      <c r="BY315" s="180" t="str">
        <f t="shared" si="208"/>
        <v/>
      </c>
      <c r="BZ315" s="180" t="str">
        <f t="shared" si="209"/>
        <v/>
      </c>
      <c r="CA315" s="81" t="str">
        <f>IF(scriv!E277&lt;&gt;"",scriv!E277,"")</f>
        <v/>
      </c>
      <c r="CB315" s="82">
        <f t="shared" si="178"/>
        <v>0</v>
      </c>
      <c r="CC315" s="82">
        <f t="shared" si="210"/>
        <v>0</v>
      </c>
      <c r="CD315" s="82" t="str">
        <f t="shared" si="211"/>
        <v>-</v>
      </c>
      <c r="CE315" s="82" t="str">
        <f t="shared" si="212"/>
        <v>-</v>
      </c>
      <c r="CF315" s="82" t="str">
        <f t="shared" si="213"/>
        <v>-</v>
      </c>
      <c r="CG315" s="82" t="str">
        <f t="shared" si="214"/>
        <v>-</v>
      </c>
      <c r="CH315" s="82" t="str">
        <f t="shared" si="215"/>
        <v>-</v>
      </c>
      <c r="CI315" s="82" t="str">
        <f t="shared" si="216"/>
        <v>-</v>
      </c>
      <c r="CJ315" s="82" t="str">
        <f t="shared" si="217"/>
        <v>-</v>
      </c>
      <c r="CK315" s="82" t="str">
        <f t="shared" si="218"/>
        <v>-</v>
      </c>
    </row>
    <row r="316" spans="1:89" s="82" customFormat="1" ht="18" customHeight="1">
      <c r="A316" s="81" t="str">
        <f>scriv!AL278</f>
        <v/>
      </c>
      <c r="B316" s="81" t="str">
        <f>IF(scriv!D278&lt;&gt;"",scriv!D278,"")</f>
        <v/>
      </c>
      <c r="C316" s="81" t="str">
        <f>IF( scriv!AP278&lt;&gt;"", IF(D316&lt;&gt;"","connection ","")&amp;scriv!AP278,IF(D316&lt;&gt;"","connection",""))</f>
        <v/>
      </c>
      <c r="D316" s="82" t="str">
        <f>scriv!AN278</f>
        <v/>
      </c>
      <c r="E316" s="82" t="str">
        <f>scriv!AO278</f>
        <v/>
      </c>
      <c r="F316" s="156">
        <f>ROW()</f>
        <v>316</v>
      </c>
      <c r="G316" s="288">
        <f>scriv!AC278</f>
        <v>0</v>
      </c>
      <c r="H316" s="288">
        <f>scriv!AD278</f>
        <v>0</v>
      </c>
      <c r="I316" s="81" t="str">
        <f>IF(scriv!AE278&lt;&gt;"",scriv!AE278,J316)</f>
        <v/>
      </c>
      <c r="J316" s="81" t="str">
        <f>IF(scriv!AF278&lt;&gt;"",scriv!AF278,"")</f>
        <v/>
      </c>
      <c r="K316" s="82" t="str">
        <f>IF(scriv!Y278&lt;&gt;"",scriv!Y278,$K$36)</f>
        <v>none</v>
      </c>
      <c r="L316" s="82">
        <f>IF(scriv!Z278&lt;&gt;"",scriv!Z278,$L$36)</f>
        <v>0</v>
      </c>
      <c r="M316" s="82" t="str">
        <f>IF(scriv!AA278&lt;&gt;"",scriv!AA278,$M$36)</f>
        <v>OpenClose</v>
      </c>
      <c r="N316" s="82">
        <f>IF(scriv!AB278&lt;&gt;"",scriv!AB278,$N$36)</f>
        <v>0</v>
      </c>
      <c r="O316" s="119" t="str">
        <f t="shared" si="177"/>
        <v/>
      </c>
      <c r="P316" s="81" t="str">
        <f>IF(scriv!I278&lt;&gt;"",scriv!I278,"")</f>
        <v/>
      </c>
      <c r="Q316" s="81" t="str">
        <f>IF(scriv!J278&lt;&gt;"",scriv!J278,"")</f>
        <v/>
      </c>
      <c r="R316" s="81">
        <f>IF(scriv!K278&lt;&gt;"",scriv!K278,
IF(I316&lt;&gt;"",1,$R$36))</f>
        <v>1</v>
      </c>
      <c r="S316" s="81" t="str">
        <f>IF(scriv!L278&lt;&gt;"",scriv!L278,
IF(scriv!AF278&lt;&gt;"",$S$36,"none"))</f>
        <v>none</v>
      </c>
      <c r="T316" s="81" t="str">
        <f>IF(scriv!Q278&lt;&gt;"",scriv!Q278,"")</f>
        <v/>
      </c>
      <c r="U316" s="81" t="str">
        <f>IF(scriv!R278&lt;&gt;"",scriv!R278,"")</f>
        <v/>
      </c>
      <c r="V316" s="81" t="str">
        <f>IF(scriv!S278&lt;&gt;"",scriv!S278,"")</f>
        <v/>
      </c>
      <c r="W316" s="81" t="str">
        <f>IF(scriv!T278&lt;&gt;"",scriv!T278,"")</f>
        <v/>
      </c>
      <c r="X316" s="81" t="str">
        <f>IF($E316="",
( IF(scriv!AH278&lt;&gt;"", LEFT( scriv!AH278, FIND(",",scriv!AH278)-1) &amp; "=" &amp; $AH316 &amp; RIGHT( scriv!AH278, LEN(scriv!AH278) + 1 - FIND(",",scriv!AH278)),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IF(scriv!AI278&lt;&gt;"", LEFT( scriv!AI278, FIND(",",scriv!AI278)-1) &amp; "=" &amp; $AH316 &amp; RIGHT( scriv!AI278, LEN(scriv!AI278) + 1 - FIND(",",scriv!AI278)),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IF(scriv!AJ278&lt;&gt;"", LEFT( scriv!AJ278, FIND(",",scriv!AJ278)-1) &amp; "=" &amp; $AH316 &amp; RIGHT( scriv!AJ278, LEN(scriv!AJ278) + 1 - FIND(",",scriv!AJ278)),
  IF($Z$36&lt;&gt;"",LEFT( Z$36, FIND(",",Z$36)-1) &amp; "=" &amp; $AH316 &amp; RIGHT( Z$36, LEN(Z$36) + 1 - FIND(",",Z$36)),""))),
IF(scriv!O278&lt;&gt;"", LEFT( scriv!O278, FIND(",",scriv!O278)-1) &amp; "=" &amp; $AH316 &amp; RIGHT( scriv!O278, LEN(scriv!O278) + 1 - FIND(",",scriv!O278)),
LEFT( Z$37, FIND(",",Z$37)-1) &amp; "=" &amp; $AH316 &amp; RIGHT( Z$37, LEN(Z$37) + 1 - FIND(",",Z$37))))</f>
        <v>drawOpen=,1.2</v>
      </c>
      <c r="AA316" s="81" t="str">
        <f>IF($E316="",
( IF(scriv!AK278&lt;&gt;"", LEFT( scriv!AK278, FIND(",",scriv!AK278)-1) &amp; "=" &amp; $AH316 &amp; RIGHT( scriv!AK278, LEN(scriv!AK278) + 1 - FIND(",",scriv!AK278)),
  IF($AA$36&lt;&gt;"",LEFT( AA$36, FIND(",",AA$36)-1) &amp; "=" &amp; $AH316 &amp; RIGHT( AA$36, LEN(AA$36) + 1 - FIND(",",AA$36)),""))),
IF(scriv!P278&lt;&gt;"", LEFT( scriv!P278, FIND(",",scriv!P278)-1) &amp; "=" &amp; $AH316 &amp; RIGHT( scriv!P278, LEN(scriv!P278) + 1 - FIND(",",scriv!P278)),
LEFT( AA$37, FIND(",",AA$37)-1) &amp; "=" &amp; $AH316 &amp; RIGHT( AA$37, LEN(AA$37) + 1 - FIND(",",AA$37))))</f>
        <v>drawClose=,1.2</v>
      </c>
      <c r="AB316" s="167" t="str">
        <f t="shared" si="176"/>
        <v>noTitle</v>
      </c>
      <c r="AC316" s="167"/>
      <c r="AD316" s="45"/>
      <c r="AE316" s="168"/>
      <c r="AF316" s="169">
        <f>IF(D316="",scriv!B278,"")</f>
        <v>0</v>
      </c>
      <c r="AG316" s="170" t="str">
        <f t="shared" si="179"/>
        <v/>
      </c>
      <c r="AH316" s="169" t="str">
        <f t="shared" si="180"/>
        <v/>
      </c>
      <c r="AI316" s="169" t="str">
        <f t="shared" si="181"/>
        <v/>
      </c>
      <c r="AJ316" s="86">
        <f>ROUNDDOWN( (LEN(scriv!B278)+1) / 2, 0 )</f>
        <v>0</v>
      </c>
      <c r="AK316" s="82">
        <f t="shared" si="182"/>
        <v>0</v>
      </c>
      <c r="AL316" s="82" t="str">
        <f t="shared" si="183"/>
        <v>-</v>
      </c>
      <c r="AM316" s="82" t="str">
        <f t="shared" si="184"/>
        <v>-</v>
      </c>
      <c r="AN316" s="82" t="str">
        <f t="shared" si="185"/>
        <v>-</v>
      </c>
      <c r="AO316" s="82" t="str">
        <f t="shared" si="186"/>
        <v>-</v>
      </c>
      <c r="AP316" s="82" t="str">
        <f t="shared" si="187"/>
        <v>-</v>
      </c>
      <c r="AQ316" s="82" t="str">
        <f t="shared" si="188"/>
        <v>-</v>
      </c>
      <c r="AR316" s="82" t="str">
        <f t="shared" si="189"/>
        <v>-</v>
      </c>
      <c r="AT316" s="82">
        <f t="shared" si="190"/>
        <v>2</v>
      </c>
      <c r="AU316" s="82" t="str">
        <f ca="1">IF(    MAX(OFFSET(AL316,0,0,MATCH("-",AL316:AL$638,0))) = 0,"",
IFERROR(MAX(OFFSET(AL316,0,0,MATCH("-",AL316:AL$638,0))),""))</f>
        <v/>
      </c>
      <c r="AV316" s="82" t="str">
        <f ca="1">IF(    MAX(OFFSET(AM316,0,0,MATCH("-",AM316:AM$638,0))) = 0,"",
IFERROR(MAX(OFFSET(AM316,0,0,MATCH("-",AM316:AM$638,0))),""))</f>
        <v/>
      </c>
      <c r="AW316" s="82" t="str">
        <f ca="1">IF(    MAX(OFFSET(AN316,0,0,MATCH("-",AN316:AN$638,0))) = 0,"",
IFERROR(MAX(OFFSET(AN316,0,0,MATCH("-",AN316:AN$638,0))),""))</f>
        <v/>
      </c>
      <c r="AX316" s="82" t="str">
        <f ca="1">IF(    MAX(OFFSET(AO316,0,0,MATCH("-",AO316:AO$638,0))) = 0,"",
IFERROR(MAX(OFFSET(AO316,0,0,MATCH("-",AO316:AO$638,0))),""))</f>
        <v/>
      </c>
      <c r="AY316" s="82" t="str">
        <f ca="1">IF(    MAX(OFFSET(AP316,0,0,MATCH("-",AP316:AP$638,0))) = 0,"",
IFERROR(MAX(OFFSET(AP316,0,0,MATCH("-",AP316:AP$638,0))),""))</f>
        <v/>
      </c>
      <c r="AZ316" s="82" t="str">
        <f ca="1">IF(    MAX(OFFSET(AQ316,0,0,MATCH("-",AQ316:AQ$638,0))) = 0,"",
IFERROR(MAX(OFFSET(AQ316,0,0,MATCH("-",AQ316:AQ$638,0))),""))</f>
        <v/>
      </c>
      <c r="BA316" s="82" t="str">
        <f ca="1">IF(    MAX(OFFSET(AR316,0,0,MATCH("-",AR316:AR$638,0))) = 0,"",
IFERROR(MAX(OFFSET(AR316,0,0,MATCH("-",AR316:AR$638,0))),""))</f>
        <v/>
      </c>
      <c r="BB316" s="112">
        <f t="shared" ca="1" si="191"/>
        <v>-270</v>
      </c>
      <c r="BC316" s="111" t="str">
        <f t="shared" ca="1" si="192"/>
        <v>Radius</v>
      </c>
      <c r="BD316" s="112">
        <f t="shared" ca="1" si="193"/>
        <v>0</v>
      </c>
      <c r="BE316" s="111">
        <f t="shared" ca="1" si="194"/>
        <v>-150</v>
      </c>
      <c r="BF316" s="113" t="e">
        <f t="shared" ca="1" si="195"/>
        <v>#VALUE!</v>
      </c>
      <c r="BG316" s="113" t="e">
        <f t="shared" ca="1" si="196"/>
        <v>#VALUE!</v>
      </c>
      <c r="BH316" s="112">
        <f t="shared" ca="1" si="197"/>
        <v>2000</v>
      </c>
      <c r="BI316" s="112">
        <f t="shared" ca="1" si="198"/>
        <v>-150</v>
      </c>
      <c r="BJ316" s="157"/>
      <c r="BK316" s="157"/>
      <c r="BL316" s="158" t="str">
        <f>scriv!AM278</f>
        <v/>
      </c>
      <c r="BM316" s="157"/>
      <c r="BN316" s="157" t="str">
        <f t="shared" si="199"/>
        <v>node</v>
      </c>
      <c r="BO316" s="157"/>
      <c r="BP316" s="159">
        <f t="shared" ca="1" si="200"/>
        <v>0</v>
      </c>
      <c r="BQ316" s="159">
        <f t="shared" ca="1" si="201"/>
        <v>0</v>
      </c>
      <c r="BR316" s="159">
        <f t="shared" si="202"/>
        <v>1</v>
      </c>
      <c r="BS316" s="159" t="str">
        <f t="shared" si="203"/>
        <v>symbol</v>
      </c>
      <c r="BT316" s="157" t="str">
        <f ca="1">IF(scriv!V278&lt;&gt;"",scriv!V278,
IF(E316="",IFERROR(VLOOKUP(BL316,$AH$40:$BT$638,39,FALSE),$BT$36),
$BT$37))</f>
        <v>NodeSquare</v>
      </c>
      <c r="BU316" s="166">
        <f t="shared" ca="1" si="204"/>
        <v>2000</v>
      </c>
      <c r="BV316" s="166">
        <f t="shared" ca="1" si="205"/>
        <v>-150</v>
      </c>
      <c r="BW316" s="166">
        <f t="shared" ca="1" si="206"/>
        <v>0</v>
      </c>
      <c r="BX316" s="166">
        <f t="shared" ca="1" si="207"/>
        <v>0</v>
      </c>
      <c r="BY316" s="180" t="str">
        <f t="shared" si="208"/>
        <v/>
      </c>
      <c r="BZ316" s="180" t="str">
        <f t="shared" si="209"/>
        <v/>
      </c>
      <c r="CA316" s="81" t="str">
        <f>IF(scriv!E278&lt;&gt;"",scriv!E278,"")</f>
        <v/>
      </c>
      <c r="CB316" s="82">
        <f t="shared" si="178"/>
        <v>0</v>
      </c>
      <c r="CC316" s="82">
        <f t="shared" si="210"/>
        <v>0</v>
      </c>
      <c r="CD316" s="82" t="str">
        <f t="shared" si="211"/>
        <v>-</v>
      </c>
      <c r="CE316" s="82" t="str">
        <f t="shared" si="212"/>
        <v>-</v>
      </c>
      <c r="CF316" s="82" t="str">
        <f t="shared" si="213"/>
        <v>-</v>
      </c>
      <c r="CG316" s="82" t="str">
        <f t="shared" si="214"/>
        <v>-</v>
      </c>
      <c r="CH316" s="82" t="str">
        <f t="shared" si="215"/>
        <v>-</v>
      </c>
      <c r="CI316" s="82" t="str">
        <f t="shared" si="216"/>
        <v>-</v>
      </c>
      <c r="CJ316" s="82" t="str">
        <f t="shared" si="217"/>
        <v>-</v>
      </c>
      <c r="CK316" s="82" t="str">
        <f t="shared" si="218"/>
        <v>-</v>
      </c>
    </row>
    <row r="317" spans="1:89" s="82" customFormat="1" ht="18" customHeight="1">
      <c r="A317" s="81" t="str">
        <f>scriv!AL279</f>
        <v/>
      </c>
      <c r="B317" s="81" t="str">
        <f>IF(scriv!D279&lt;&gt;"",scriv!D279,"")</f>
        <v/>
      </c>
      <c r="C317" s="81" t="str">
        <f>IF( scriv!AP279&lt;&gt;"", IF(D317&lt;&gt;"","connection ","")&amp;scriv!AP279,IF(D317&lt;&gt;"","connection",""))</f>
        <v/>
      </c>
      <c r="D317" s="82" t="str">
        <f>scriv!AN279</f>
        <v/>
      </c>
      <c r="E317" s="82" t="str">
        <f>scriv!AO279</f>
        <v/>
      </c>
      <c r="F317" s="156">
        <f>ROW()</f>
        <v>317</v>
      </c>
      <c r="G317" s="288">
        <f>scriv!AC279</f>
        <v>0</v>
      </c>
      <c r="H317" s="288">
        <f>scriv!AD279</f>
        <v>0</v>
      </c>
      <c r="I317" s="81" t="str">
        <f>IF(scriv!AE279&lt;&gt;"",scriv!AE279,J317)</f>
        <v/>
      </c>
      <c r="J317" s="81" t="str">
        <f>IF(scriv!AF279&lt;&gt;"",scriv!AF279,"")</f>
        <v/>
      </c>
      <c r="K317" s="82" t="str">
        <f>IF(scriv!Y279&lt;&gt;"",scriv!Y279,$K$36)</f>
        <v>none</v>
      </c>
      <c r="L317" s="82">
        <f>IF(scriv!Z279&lt;&gt;"",scriv!Z279,$L$36)</f>
        <v>0</v>
      </c>
      <c r="M317" s="82" t="str">
        <f>IF(scriv!AA279&lt;&gt;"",scriv!AA279,$M$36)</f>
        <v>OpenClose</v>
      </c>
      <c r="N317" s="82">
        <f>IF(scriv!AB279&lt;&gt;"",scriv!AB279,$N$36)</f>
        <v>0</v>
      </c>
      <c r="O317" s="119" t="str">
        <f t="shared" si="177"/>
        <v/>
      </c>
      <c r="P317" s="81" t="str">
        <f>IF(scriv!I279&lt;&gt;"",scriv!I279,"")</f>
        <v/>
      </c>
      <c r="Q317" s="81" t="str">
        <f>IF(scriv!J279&lt;&gt;"",scriv!J279,"")</f>
        <v/>
      </c>
      <c r="R317" s="81">
        <f>IF(scriv!K279&lt;&gt;"",scriv!K279,
IF(I317&lt;&gt;"",1,$R$36))</f>
        <v>1</v>
      </c>
      <c r="S317" s="81" t="str">
        <f>IF(scriv!L279&lt;&gt;"",scriv!L279,
IF(scriv!AF279&lt;&gt;"",$S$36,"none"))</f>
        <v>none</v>
      </c>
      <c r="T317" s="81" t="str">
        <f>IF(scriv!Q279&lt;&gt;"",scriv!Q279,"")</f>
        <v/>
      </c>
      <c r="U317" s="81" t="str">
        <f>IF(scriv!R279&lt;&gt;"",scriv!R279,"")</f>
        <v/>
      </c>
      <c r="V317" s="81" t="str">
        <f>IF(scriv!S279&lt;&gt;"",scriv!S279,"")</f>
        <v/>
      </c>
      <c r="W317" s="81" t="str">
        <f>IF(scriv!T279&lt;&gt;"",scriv!T279,"")</f>
        <v/>
      </c>
      <c r="X317" s="81" t="str">
        <f>IF($E317="",
( IF(scriv!AH279&lt;&gt;"", LEFT( scriv!AH279, FIND(",",scriv!AH279)-1) &amp; "=" &amp; $AH317 &amp; RIGHT( scriv!AH279, LEN(scriv!AH279) + 1 - FIND(",",scriv!AH279)),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IF(scriv!AI279&lt;&gt;"", LEFT( scriv!AI279, FIND(",",scriv!AI279)-1) &amp; "=" &amp; $AH317 &amp; RIGHT( scriv!AI279, LEN(scriv!AI279) + 1 - FIND(",",scriv!AI279)),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IF(scriv!AJ279&lt;&gt;"", LEFT( scriv!AJ279, FIND(",",scriv!AJ279)-1) &amp; "=" &amp; $AH317 &amp; RIGHT( scriv!AJ279, LEN(scriv!AJ279) + 1 - FIND(",",scriv!AJ279)),
  IF($Z$36&lt;&gt;"",LEFT( Z$36, FIND(",",Z$36)-1) &amp; "=" &amp; $AH317 &amp; RIGHT( Z$36, LEN(Z$36) + 1 - FIND(",",Z$36)),""))),
IF(scriv!O279&lt;&gt;"", LEFT( scriv!O279, FIND(",",scriv!O279)-1) &amp; "=" &amp; $AH317 &amp; RIGHT( scriv!O279, LEN(scriv!O279) + 1 - FIND(",",scriv!O279)),
LEFT( Z$37, FIND(",",Z$37)-1) &amp; "=" &amp; $AH317 &amp; RIGHT( Z$37, LEN(Z$37) + 1 - FIND(",",Z$37))))</f>
        <v>drawOpen=,1.2</v>
      </c>
      <c r="AA317" s="81" t="str">
        <f>IF($E317="",
( IF(scriv!AK279&lt;&gt;"", LEFT( scriv!AK279, FIND(",",scriv!AK279)-1) &amp; "=" &amp; $AH317 &amp; RIGHT( scriv!AK279, LEN(scriv!AK279) + 1 - FIND(",",scriv!AK279)),
  IF($AA$36&lt;&gt;"",LEFT( AA$36, FIND(",",AA$36)-1) &amp; "=" &amp; $AH317 &amp; RIGHT( AA$36, LEN(AA$36) + 1 - FIND(",",AA$36)),""))),
IF(scriv!P279&lt;&gt;"", LEFT( scriv!P279, FIND(",",scriv!P279)-1) &amp; "=" &amp; $AH317 &amp; RIGHT( scriv!P279, LEN(scriv!P279) + 1 - FIND(",",scriv!P279)),
LEFT( AA$37, FIND(",",AA$37)-1) &amp; "=" &amp; $AH317 &amp; RIGHT( AA$37, LEN(AA$37) + 1 - FIND(",",AA$37))))</f>
        <v>drawClose=,1.2</v>
      </c>
      <c r="AB317" s="167" t="str">
        <f t="shared" si="176"/>
        <v>noTitle</v>
      </c>
      <c r="AC317" s="167"/>
      <c r="AD317" s="45"/>
      <c r="AE317" s="168"/>
      <c r="AF317" s="169">
        <f>IF(D317="",scriv!B279,"")</f>
        <v>0</v>
      </c>
      <c r="AG317" s="170" t="str">
        <f t="shared" si="179"/>
        <v/>
      </c>
      <c r="AH317" s="169" t="str">
        <f t="shared" si="180"/>
        <v/>
      </c>
      <c r="AI317" s="169" t="str">
        <f t="shared" si="181"/>
        <v/>
      </c>
      <c r="AJ317" s="86">
        <f>ROUNDDOWN( (LEN(scriv!B279)+1) / 2, 0 )</f>
        <v>0</v>
      </c>
      <c r="AK317" s="82">
        <f t="shared" si="182"/>
        <v>0</v>
      </c>
      <c r="AL317" s="82" t="str">
        <f t="shared" si="183"/>
        <v>-</v>
      </c>
      <c r="AM317" s="82" t="str">
        <f t="shared" si="184"/>
        <v>-</v>
      </c>
      <c r="AN317" s="82" t="str">
        <f t="shared" si="185"/>
        <v>-</v>
      </c>
      <c r="AO317" s="82" t="str">
        <f t="shared" si="186"/>
        <v>-</v>
      </c>
      <c r="AP317" s="82" t="str">
        <f t="shared" si="187"/>
        <v>-</v>
      </c>
      <c r="AQ317" s="82" t="str">
        <f t="shared" si="188"/>
        <v>-</v>
      </c>
      <c r="AR317" s="82" t="str">
        <f t="shared" si="189"/>
        <v>-</v>
      </c>
      <c r="AT317" s="82">
        <f t="shared" si="190"/>
        <v>2</v>
      </c>
      <c r="AU317" s="82" t="str">
        <f ca="1">IF(    MAX(OFFSET(AL317,0,0,MATCH("-",AL317:AL$638,0))) = 0,"",
IFERROR(MAX(OFFSET(AL317,0,0,MATCH("-",AL317:AL$638,0))),""))</f>
        <v/>
      </c>
      <c r="AV317" s="82" t="str">
        <f ca="1">IF(    MAX(OFFSET(AM317,0,0,MATCH("-",AM317:AM$638,0))) = 0,"",
IFERROR(MAX(OFFSET(AM317,0,0,MATCH("-",AM317:AM$638,0))),""))</f>
        <v/>
      </c>
      <c r="AW317" s="82" t="str">
        <f ca="1">IF(    MAX(OFFSET(AN317,0,0,MATCH("-",AN317:AN$638,0))) = 0,"",
IFERROR(MAX(OFFSET(AN317,0,0,MATCH("-",AN317:AN$638,0))),""))</f>
        <v/>
      </c>
      <c r="AX317" s="82" t="str">
        <f ca="1">IF(    MAX(OFFSET(AO317,0,0,MATCH("-",AO317:AO$638,0))) = 0,"",
IFERROR(MAX(OFFSET(AO317,0,0,MATCH("-",AO317:AO$638,0))),""))</f>
        <v/>
      </c>
      <c r="AY317" s="82" t="str">
        <f ca="1">IF(    MAX(OFFSET(AP317,0,0,MATCH("-",AP317:AP$638,0))) = 0,"",
IFERROR(MAX(OFFSET(AP317,0,0,MATCH("-",AP317:AP$638,0))),""))</f>
        <v/>
      </c>
      <c r="AZ317" s="82" t="str">
        <f ca="1">IF(    MAX(OFFSET(AQ317,0,0,MATCH("-",AQ317:AQ$638,0))) = 0,"",
IFERROR(MAX(OFFSET(AQ317,0,0,MATCH("-",AQ317:AQ$638,0))),""))</f>
        <v/>
      </c>
      <c r="BA317" s="82" t="str">
        <f ca="1">IF(    MAX(OFFSET(AR317,0,0,MATCH("-",AR317:AR$638,0))) = 0,"",
IFERROR(MAX(OFFSET(AR317,0,0,MATCH("-",AR317:AR$638,0))),""))</f>
        <v/>
      </c>
      <c r="BB317" s="112">
        <f t="shared" ca="1" si="191"/>
        <v>-270</v>
      </c>
      <c r="BC317" s="111" t="str">
        <f t="shared" ca="1" si="192"/>
        <v>Radius</v>
      </c>
      <c r="BD317" s="112">
        <f t="shared" ca="1" si="193"/>
        <v>0</v>
      </c>
      <c r="BE317" s="111">
        <f t="shared" ca="1" si="194"/>
        <v>-150</v>
      </c>
      <c r="BF317" s="113" t="e">
        <f t="shared" ca="1" si="195"/>
        <v>#VALUE!</v>
      </c>
      <c r="BG317" s="113" t="e">
        <f t="shared" ca="1" si="196"/>
        <v>#VALUE!</v>
      </c>
      <c r="BH317" s="112">
        <f t="shared" ca="1" si="197"/>
        <v>2000</v>
      </c>
      <c r="BI317" s="112">
        <f t="shared" ca="1" si="198"/>
        <v>-150</v>
      </c>
      <c r="BJ317" s="157"/>
      <c r="BK317" s="157"/>
      <c r="BL317" s="158" t="str">
        <f>scriv!AM279</f>
        <v/>
      </c>
      <c r="BM317" s="157"/>
      <c r="BN317" s="157" t="str">
        <f t="shared" si="199"/>
        <v>node</v>
      </c>
      <c r="BO317" s="157"/>
      <c r="BP317" s="159">
        <f t="shared" ca="1" si="200"/>
        <v>0</v>
      </c>
      <c r="BQ317" s="159">
        <f t="shared" ca="1" si="201"/>
        <v>0</v>
      </c>
      <c r="BR317" s="159">
        <f t="shared" si="202"/>
        <v>1</v>
      </c>
      <c r="BS317" s="159" t="str">
        <f t="shared" si="203"/>
        <v>symbol</v>
      </c>
      <c r="BT317" s="157" t="str">
        <f ca="1">IF(scriv!V279&lt;&gt;"",scriv!V279,
IF(E317="",IFERROR(VLOOKUP(BL317,$AH$40:$BT$638,39,FALSE),$BT$36),
$BT$37))</f>
        <v>NodeSquare</v>
      </c>
      <c r="BU317" s="166">
        <f t="shared" ca="1" si="204"/>
        <v>2000</v>
      </c>
      <c r="BV317" s="166">
        <f t="shared" ca="1" si="205"/>
        <v>-150</v>
      </c>
      <c r="BW317" s="166">
        <f t="shared" ca="1" si="206"/>
        <v>0</v>
      </c>
      <c r="BX317" s="166">
        <f t="shared" ca="1" si="207"/>
        <v>0</v>
      </c>
      <c r="BY317" s="180" t="str">
        <f t="shared" si="208"/>
        <v/>
      </c>
      <c r="BZ317" s="180" t="str">
        <f t="shared" si="209"/>
        <v/>
      </c>
      <c r="CA317" s="81" t="str">
        <f>IF(scriv!E279&lt;&gt;"",scriv!E279,"")</f>
        <v/>
      </c>
      <c r="CB317" s="82">
        <f t="shared" si="178"/>
        <v>0</v>
      </c>
      <c r="CC317" s="82">
        <f t="shared" si="210"/>
        <v>0</v>
      </c>
      <c r="CD317" s="82" t="str">
        <f t="shared" si="211"/>
        <v>-</v>
      </c>
      <c r="CE317" s="82" t="str">
        <f t="shared" si="212"/>
        <v>-</v>
      </c>
      <c r="CF317" s="82" t="str">
        <f t="shared" si="213"/>
        <v>-</v>
      </c>
      <c r="CG317" s="82" t="str">
        <f t="shared" si="214"/>
        <v>-</v>
      </c>
      <c r="CH317" s="82" t="str">
        <f t="shared" si="215"/>
        <v>-</v>
      </c>
      <c r="CI317" s="82" t="str">
        <f t="shared" si="216"/>
        <v>-</v>
      </c>
      <c r="CJ317" s="82" t="str">
        <f t="shared" si="217"/>
        <v>-</v>
      </c>
      <c r="CK317" s="82" t="str">
        <f t="shared" si="218"/>
        <v>-</v>
      </c>
    </row>
    <row r="318" spans="1:89" s="82" customFormat="1" ht="18" customHeight="1">
      <c r="A318" s="81" t="str">
        <f>scriv!AL280</f>
        <v/>
      </c>
      <c r="B318" s="81" t="str">
        <f>IF(scriv!D280&lt;&gt;"",scriv!D280,"")</f>
        <v/>
      </c>
      <c r="C318" s="81" t="str">
        <f>IF( scriv!AP280&lt;&gt;"", IF(D318&lt;&gt;"","connection ","")&amp;scriv!AP280,IF(D318&lt;&gt;"","connection",""))</f>
        <v/>
      </c>
      <c r="D318" s="82" t="str">
        <f>scriv!AN280</f>
        <v/>
      </c>
      <c r="E318" s="82" t="str">
        <f>scriv!AO280</f>
        <v/>
      </c>
      <c r="F318" s="156">
        <f>ROW()</f>
        <v>318</v>
      </c>
      <c r="G318" s="288">
        <f>scriv!AC280</f>
        <v>0</v>
      </c>
      <c r="H318" s="288">
        <f>scriv!AD280</f>
        <v>0</v>
      </c>
      <c r="I318" s="81" t="str">
        <f>IF(scriv!AE280&lt;&gt;"",scriv!AE280,J318)</f>
        <v/>
      </c>
      <c r="J318" s="81" t="str">
        <f>IF(scriv!AF280&lt;&gt;"",scriv!AF280,"")</f>
        <v/>
      </c>
      <c r="K318" s="82" t="str">
        <f>IF(scriv!Y280&lt;&gt;"",scriv!Y280,$K$36)</f>
        <v>none</v>
      </c>
      <c r="L318" s="82">
        <f>IF(scriv!Z280&lt;&gt;"",scriv!Z280,$L$36)</f>
        <v>0</v>
      </c>
      <c r="M318" s="82" t="str">
        <f>IF(scriv!AA280&lt;&gt;"",scriv!AA280,$M$36)</f>
        <v>OpenClose</v>
      </c>
      <c r="N318" s="82">
        <f>IF(scriv!AB280&lt;&gt;"",scriv!AB280,$N$36)</f>
        <v>0</v>
      </c>
      <c r="O318" s="119" t="str">
        <f t="shared" si="177"/>
        <v/>
      </c>
      <c r="P318" s="81" t="str">
        <f>IF(scriv!I280&lt;&gt;"",scriv!I280,"")</f>
        <v/>
      </c>
      <c r="Q318" s="81" t="str">
        <f>IF(scriv!J280&lt;&gt;"",scriv!J280,"")</f>
        <v/>
      </c>
      <c r="R318" s="81">
        <f>IF(scriv!K280&lt;&gt;"",scriv!K280,
IF(I318&lt;&gt;"",1,$R$36))</f>
        <v>1</v>
      </c>
      <c r="S318" s="81" t="str">
        <f>IF(scriv!L280&lt;&gt;"",scriv!L280,
IF(scriv!AF280&lt;&gt;"",$S$36,"none"))</f>
        <v>none</v>
      </c>
      <c r="T318" s="81" t="str">
        <f>IF(scriv!Q280&lt;&gt;"",scriv!Q280,"")</f>
        <v/>
      </c>
      <c r="U318" s="81" t="str">
        <f>IF(scriv!R280&lt;&gt;"",scriv!R280,"")</f>
        <v/>
      </c>
      <c r="V318" s="81" t="str">
        <f>IF(scriv!S280&lt;&gt;"",scriv!S280,"")</f>
        <v/>
      </c>
      <c r="W318" s="81" t="str">
        <f>IF(scriv!T280&lt;&gt;"",scriv!T280,"")</f>
        <v/>
      </c>
      <c r="X318" s="81" t="str">
        <f>IF($E318="",
( IF(scriv!AH280&lt;&gt;"", LEFT( scriv!AH280, FIND(",",scriv!AH280)-1) &amp; "=" &amp; $AH318 &amp; RIGHT( scriv!AH280, LEN(scriv!AH280) + 1 - FIND(",",scriv!AH280)),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IF(scriv!AI280&lt;&gt;"", LEFT( scriv!AI280, FIND(",",scriv!AI280)-1) &amp; "=" &amp; $AH318 &amp; RIGHT( scriv!AI280, LEN(scriv!AI280) + 1 - FIND(",",scriv!AI280)),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IF(scriv!AJ280&lt;&gt;"", LEFT( scriv!AJ280, FIND(",",scriv!AJ280)-1) &amp; "=" &amp; $AH318 &amp; RIGHT( scriv!AJ280, LEN(scriv!AJ280) + 1 - FIND(",",scriv!AJ280)),
  IF($Z$36&lt;&gt;"",LEFT( Z$36, FIND(",",Z$36)-1) &amp; "=" &amp; $AH318 &amp; RIGHT( Z$36, LEN(Z$36) + 1 - FIND(",",Z$36)),""))),
IF(scriv!O280&lt;&gt;"", LEFT( scriv!O280, FIND(",",scriv!O280)-1) &amp; "=" &amp; $AH318 &amp; RIGHT( scriv!O280, LEN(scriv!O280) + 1 - FIND(",",scriv!O280)),
LEFT( Z$37, FIND(",",Z$37)-1) &amp; "=" &amp; $AH318 &amp; RIGHT( Z$37, LEN(Z$37) + 1 - FIND(",",Z$37))))</f>
        <v>drawOpen=,1.2</v>
      </c>
      <c r="AA318" s="81" t="str">
        <f>IF($E318="",
( IF(scriv!AK280&lt;&gt;"", LEFT( scriv!AK280, FIND(",",scriv!AK280)-1) &amp; "=" &amp; $AH318 &amp; RIGHT( scriv!AK280, LEN(scriv!AK280) + 1 - FIND(",",scriv!AK280)),
  IF($AA$36&lt;&gt;"",LEFT( AA$36, FIND(",",AA$36)-1) &amp; "=" &amp; $AH318 &amp; RIGHT( AA$36, LEN(AA$36) + 1 - FIND(",",AA$36)),""))),
IF(scriv!P280&lt;&gt;"", LEFT( scriv!P280, FIND(",",scriv!P280)-1) &amp; "=" &amp; $AH318 &amp; RIGHT( scriv!P280, LEN(scriv!P280) + 1 - FIND(",",scriv!P280)),
LEFT( AA$37, FIND(",",AA$37)-1) &amp; "=" &amp; $AH318 &amp; RIGHT( AA$37, LEN(AA$37) + 1 - FIND(",",AA$37))))</f>
        <v>drawClose=,1.2</v>
      </c>
      <c r="AB318" s="167" t="str">
        <f t="shared" si="176"/>
        <v>noTitle</v>
      </c>
      <c r="AC318" s="167"/>
      <c r="AD318" s="45"/>
      <c r="AE318" s="168"/>
      <c r="AF318" s="169">
        <f>IF(D318="",scriv!B280,"")</f>
        <v>0</v>
      </c>
      <c r="AG318" s="170" t="str">
        <f t="shared" si="179"/>
        <v/>
      </c>
      <c r="AH318" s="169" t="str">
        <f t="shared" si="180"/>
        <v/>
      </c>
      <c r="AI318" s="169" t="str">
        <f t="shared" si="181"/>
        <v/>
      </c>
      <c r="AJ318" s="86">
        <f>ROUNDDOWN( (LEN(scriv!B280)+1) / 2, 0 )</f>
        <v>0</v>
      </c>
      <c r="AK318" s="82">
        <f t="shared" si="182"/>
        <v>0</v>
      </c>
      <c r="AL318" s="82" t="str">
        <f t="shared" si="183"/>
        <v>-</v>
      </c>
      <c r="AM318" s="82" t="str">
        <f t="shared" si="184"/>
        <v>-</v>
      </c>
      <c r="AN318" s="82" t="str">
        <f t="shared" si="185"/>
        <v>-</v>
      </c>
      <c r="AO318" s="82" t="str">
        <f t="shared" si="186"/>
        <v>-</v>
      </c>
      <c r="AP318" s="82" t="str">
        <f t="shared" si="187"/>
        <v>-</v>
      </c>
      <c r="AQ318" s="82" t="str">
        <f t="shared" si="188"/>
        <v>-</v>
      </c>
      <c r="AR318" s="82" t="str">
        <f t="shared" si="189"/>
        <v>-</v>
      </c>
      <c r="AT318" s="82">
        <f t="shared" si="190"/>
        <v>2</v>
      </c>
      <c r="AU318" s="82" t="str">
        <f ca="1">IF(    MAX(OFFSET(AL318,0,0,MATCH("-",AL318:AL$638,0))) = 0,"",
IFERROR(MAX(OFFSET(AL318,0,0,MATCH("-",AL318:AL$638,0))),""))</f>
        <v/>
      </c>
      <c r="AV318" s="82" t="str">
        <f ca="1">IF(    MAX(OFFSET(AM318,0,0,MATCH("-",AM318:AM$638,0))) = 0,"",
IFERROR(MAX(OFFSET(AM318,0,0,MATCH("-",AM318:AM$638,0))),""))</f>
        <v/>
      </c>
      <c r="AW318" s="82" t="str">
        <f ca="1">IF(    MAX(OFFSET(AN318,0,0,MATCH("-",AN318:AN$638,0))) = 0,"",
IFERROR(MAX(OFFSET(AN318,0,0,MATCH("-",AN318:AN$638,0))),""))</f>
        <v/>
      </c>
      <c r="AX318" s="82" t="str">
        <f ca="1">IF(    MAX(OFFSET(AO318,0,0,MATCH("-",AO318:AO$638,0))) = 0,"",
IFERROR(MAX(OFFSET(AO318,0,0,MATCH("-",AO318:AO$638,0))),""))</f>
        <v/>
      </c>
      <c r="AY318" s="82" t="str">
        <f ca="1">IF(    MAX(OFFSET(AP318,0,0,MATCH("-",AP318:AP$638,0))) = 0,"",
IFERROR(MAX(OFFSET(AP318,0,0,MATCH("-",AP318:AP$638,0))),""))</f>
        <v/>
      </c>
      <c r="AZ318" s="82" t="str">
        <f ca="1">IF(    MAX(OFFSET(AQ318,0,0,MATCH("-",AQ318:AQ$638,0))) = 0,"",
IFERROR(MAX(OFFSET(AQ318,0,0,MATCH("-",AQ318:AQ$638,0))),""))</f>
        <v/>
      </c>
      <c r="BA318" s="82" t="str">
        <f ca="1">IF(    MAX(OFFSET(AR318,0,0,MATCH("-",AR318:AR$638,0))) = 0,"",
IFERROR(MAX(OFFSET(AR318,0,0,MATCH("-",AR318:AR$638,0))),""))</f>
        <v/>
      </c>
      <c r="BB318" s="112">
        <f t="shared" ca="1" si="191"/>
        <v>-270</v>
      </c>
      <c r="BC318" s="111" t="str">
        <f t="shared" ca="1" si="192"/>
        <v>Radius</v>
      </c>
      <c r="BD318" s="112">
        <f t="shared" ca="1" si="193"/>
        <v>0</v>
      </c>
      <c r="BE318" s="111">
        <f t="shared" ca="1" si="194"/>
        <v>-150</v>
      </c>
      <c r="BF318" s="113" t="e">
        <f t="shared" ca="1" si="195"/>
        <v>#VALUE!</v>
      </c>
      <c r="BG318" s="113" t="e">
        <f t="shared" ca="1" si="196"/>
        <v>#VALUE!</v>
      </c>
      <c r="BH318" s="112">
        <f t="shared" ca="1" si="197"/>
        <v>2000</v>
      </c>
      <c r="BI318" s="112">
        <f t="shared" ca="1" si="198"/>
        <v>-150</v>
      </c>
      <c r="BJ318" s="157"/>
      <c r="BK318" s="157"/>
      <c r="BL318" s="158" t="str">
        <f>scriv!AM280</f>
        <v/>
      </c>
      <c r="BM318" s="157"/>
      <c r="BN318" s="157" t="str">
        <f t="shared" si="199"/>
        <v>node</v>
      </c>
      <c r="BO318" s="157"/>
      <c r="BP318" s="159">
        <f t="shared" ca="1" si="200"/>
        <v>0</v>
      </c>
      <c r="BQ318" s="159">
        <f t="shared" ca="1" si="201"/>
        <v>0</v>
      </c>
      <c r="BR318" s="159">
        <f t="shared" si="202"/>
        <v>1</v>
      </c>
      <c r="BS318" s="159" t="str">
        <f t="shared" si="203"/>
        <v>symbol</v>
      </c>
      <c r="BT318" s="157" t="str">
        <f ca="1">IF(scriv!V280&lt;&gt;"",scriv!V280,
IF(E318="",IFERROR(VLOOKUP(BL318,$AH$40:$BT$638,39,FALSE),$BT$36),
$BT$37))</f>
        <v>NodeSquare</v>
      </c>
      <c r="BU318" s="166">
        <f t="shared" ca="1" si="204"/>
        <v>2000</v>
      </c>
      <c r="BV318" s="166">
        <f t="shared" ca="1" si="205"/>
        <v>-150</v>
      </c>
      <c r="BW318" s="166">
        <f t="shared" ca="1" si="206"/>
        <v>0</v>
      </c>
      <c r="BX318" s="166">
        <f t="shared" ca="1" si="207"/>
        <v>0</v>
      </c>
      <c r="BY318" s="180" t="str">
        <f t="shared" si="208"/>
        <v/>
      </c>
      <c r="BZ318" s="180" t="str">
        <f t="shared" si="209"/>
        <v/>
      </c>
      <c r="CA318" s="81" t="str">
        <f>IF(scriv!E280&lt;&gt;"",scriv!E280,"")</f>
        <v/>
      </c>
      <c r="CB318" s="82">
        <f t="shared" si="178"/>
        <v>0</v>
      </c>
      <c r="CC318" s="82">
        <f t="shared" si="210"/>
        <v>0</v>
      </c>
      <c r="CD318" s="82" t="str">
        <f t="shared" si="211"/>
        <v>-</v>
      </c>
      <c r="CE318" s="82" t="str">
        <f t="shared" si="212"/>
        <v>-</v>
      </c>
      <c r="CF318" s="82" t="str">
        <f t="shared" si="213"/>
        <v>-</v>
      </c>
      <c r="CG318" s="82" t="str">
        <f t="shared" si="214"/>
        <v>-</v>
      </c>
      <c r="CH318" s="82" t="str">
        <f t="shared" si="215"/>
        <v>-</v>
      </c>
      <c r="CI318" s="82" t="str">
        <f t="shared" si="216"/>
        <v>-</v>
      </c>
      <c r="CJ318" s="82" t="str">
        <f t="shared" si="217"/>
        <v>-</v>
      </c>
      <c r="CK318" s="82" t="str">
        <f t="shared" si="218"/>
        <v>-</v>
      </c>
    </row>
    <row r="319" spans="1:89" s="82" customFormat="1" ht="18" customHeight="1">
      <c r="A319" s="81" t="str">
        <f>scriv!AL281</f>
        <v/>
      </c>
      <c r="B319" s="81" t="str">
        <f>IF(scriv!D281&lt;&gt;"",scriv!D281,"")</f>
        <v/>
      </c>
      <c r="C319" s="81" t="str">
        <f>IF( scriv!AP281&lt;&gt;"", IF(D319&lt;&gt;"","connection ","")&amp;scriv!AP281,IF(D319&lt;&gt;"","connection",""))</f>
        <v/>
      </c>
      <c r="D319" s="82" t="str">
        <f>scriv!AN281</f>
        <v/>
      </c>
      <c r="E319" s="82" t="str">
        <f>scriv!AO281</f>
        <v/>
      </c>
      <c r="F319" s="156">
        <f>ROW()</f>
        <v>319</v>
      </c>
      <c r="G319" s="288">
        <f>scriv!AC281</f>
        <v>0</v>
      </c>
      <c r="H319" s="288">
        <f>scriv!AD281</f>
        <v>0</v>
      </c>
      <c r="I319" s="81" t="str">
        <f>IF(scriv!AE281&lt;&gt;"",scriv!AE281,J319)</f>
        <v/>
      </c>
      <c r="J319" s="81" t="str">
        <f>IF(scriv!AF281&lt;&gt;"",scriv!AF281,"")</f>
        <v/>
      </c>
      <c r="K319" s="82" t="str">
        <f>IF(scriv!Y281&lt;&gt;"",scriv!Y281,$K$36)</f>
        <v>none</v>
      </c>
      <c r="L319" s="82">
        <f>IF(scriv!Z281&lt;&gt;"",scriv!Z281,$L$36)</f>
        <v>0</v>
      </c>
      <c r="M319" s="82" t="str">
        <f>IF(scriv!AA281&lt;&gt;"",scriv!AA281,$M$36)</f>
        <v>OpenClose</v>
      </c>
      <c r="N319" s="82">
        <f>IF(scriv!AB281&lt;&gt;"",scriv!AB281,$N$36)</f>
        <v>0</v>
      </c>
      <c r="O319" s="119" t="str">
        <f t="shared" si="177"/>
        <v/>
      </c>
      <c r="P319" s="81" t="str">
        <f>IF(scriv!I281&lt;&gt;"",scriv!I281,"")</f>
        <v/>
      </c>
      <c r="Q319" s="81" t="str">
        <f>IF(scriv!J281&lt;&gt;"",scriv!J281,"")</f>
        <v/>
      </c>
      <c r="R319" s="81">
        <f>IF(scriv!K281&lt;&gt;"",scriv!K281,
IF(I319&lt;&gt;"",1,$R$36))</f>
        <v>1</v>
      </c>
      <c r="S319" s="81" t="str">
        <f>IF(scriv!L281&lt;&gt;"",scriv!L281,
IF(scriv!AF281&lt;&gt;"",$S$36,"none"))</f>
        <v>none</v>
      </c>
      <c r="T319" s="81" t="str">
        <f>IF(scriv!Q281&lt;&gt;"",scriv!Q281,"")</f>
        <v/>
      </c>
      <c r="U319" s="81" t="str">
        <f>IF(scriv!R281&lt;&gt;"",scriv!R281,"")</f>
        <v/>
      </c>
      <c r="V319" s="81" t="str">
        <f>IF(scriv!S281&lt;&gt;"",scriv!S281,"")</f>
        <v/>
      </c>
      <c r="W319" s="81" t="str">
        <f>IF(scriv!T281&lt;&gt;"",scriv!T281,"")</f>
        <v/>
      </c>
      <c r="X319" s="81" t="str">
        <f>IF($E319="",
( IF(scriv!AH281&lt;&gt;"", LEFT( scriv!AH281, FIND(",",scriv!AH281)-1) &amp; "=" &amp; $AH319 &amp; RIGHT( scriv!AH281, LEN(scriv!AH281) + 1 - FIND(",",scriv!AH281)),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IF(scriv!AI281&lt;&gt;"", LEFT( scriv!AI281, FIND(",",scriv!AI281)-1) &amp; "=" &amp; $AH319 &amp; RIGHT( scriv!AI281, LEN(scriv!AI281) + 1 - FIND(",",scriv!AI281)),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IF(scriv!AJ281&lt;&gt;"", LEFT( scriv!AJ281, FIND(",",scriv!AJ281)-1) &amp; "=" &amp; $AH319 &amp; RIGHT( scriv!AJ281, LEN(scriv!AJ281) + 1 - FIND(",",scriv!AJ281)),
  IF($Z$36&lt;&gt;"",LEFT( Z$36, FIND(",",Z$36)-1) &amp; "=" &amp; $AH319 &amp; RIGHT( Z$36, LEN(Z$36) + 1 - FIND(",",Z$36)),""))),
IF(scriv!O281&lt;&gt;"", LEFT( scriv!O281, FIND(",",scriv!O281)-1) &amp; "=" &amp; $AH319 &amp; RIGHT( scriv!O281, LEN(scriv!O281) + 1 - FIND(",",scriv!O281)),
LEFT( Z$37, FIND(",",Z$37)-1) &amp; "=" &amp; $AH319 &amp; RIGHT( Z$37, LEN(Z$37) + 1 - FIND(",",Z$37))))</f>
        <v>drawOpen=,1.2</v>
      </c>
      <c r="AA319" s="81" t="str">
        <f>IF($E319="",
( IF(scriv!AK281&lt;&gt;"", LEFT( scriv!AK281, FIND(",",scriv!AK281)-1) &amp; "=" &amp; $AH319 &amp; RIGHT( scriv!AK281, LEN(scriv!AK281) + 1 - FIND(",",scriv!AK281)),
  IF($AA$36&lt;&gt;"",LEFT( AA$36, FIND(",",AA$36)-1) &amp; "=" &amp; $AH319 &amp; RIGHT( AA$36, LEN(AA$36) + 1 - FIND(",",AA$36)),""))),
IF(scriv!P281&lt;&gt;"", LEFT( scriv!P281, FIND(",",scriv!P281)-1) &amp; "=" &amp; $AH319 &amp; RIGHT( scriv!P281, LEN(scriv!P281) + 1 - FIND(",",scriv!P281)),
LEFT( AA$37, FIND(",",AA$37)-1) &amp; "=" &amp; $AH319 &amp; RIGHT( AA$37, LEN(AA$37) + 1 - FIND(",",AA$37))))</f>
        <v>drawClose=,1.2</v>
      </c>
      <c r="AB319" s="167" t="str">
        <f t="shared" si="176"/>
        <v>noTitle</v>
      </c>
      <c r="AC319" s="167"/>
      <c r="AD319" s="45"/>
      <c r="AE319" s="168"/>
      <c r="AF319" s="169">
        <f>IF(D319="",scriv!B281,"")</f>
        <v>0</v>
      </c>
      <c r="AG319" s="170" t="str">
        <f t="shared" si="179"/>
        <v/>
      </c>
      <c r="AH319" s="169" t="str">
        <f t="shared" si="180"/>
        <v/>
      </c>
      <c r="AI319" s="169" t="str">
        <f t="shared" si="181"/>
        <v/>
      </c>
      <c r="AJ319" s="86">
        <f>ROUNDDOWN( (LEN(scriv!B281)+1) / 2, 0 )</f>
        <v>0</v>
      </c>
      <c r="AK319" s="82">
        <f t="shared" si="182"/>
        <v>0</v>
      </c>
      <c r="AL319" s="82" t="str">
        <f t="shared" si="183"/>
        <v>-</v>
      </c>
      <c r="AM319" s="82" t="str">
        <f t="shared" si="184"/>
        <v>-</v>
      </c>
      <c r="AN319" s="82" t="str">
        <f t="shared" si="185"/>
        <v>-</v>
      </c>
      <c r="AO319" s="82" t="str">
        <f t="shared" si="186"/>
        <v>-</v>
      </c>
      <c r="AP319" s="82" t="str">
        <f t="shared" si="187"/>
        <v>-</v>
      </c>
      <c r="AQ319" s="82" t="str">
        <f t="shared" si="188"/>
        <v>-</v>
      </c>
      <c r="AR319" s="82" t="str">
        <f t="shared" si="189"/>
        <v>-</v>
      </c>
      <c r="AT319" s="82">
        <f t="shared" si="190"/>
        <v>2</v>
      </c>
      <c r="AU319" s="82" t="str">
        <f ca="1">IF(    MAX(OFFSET(AL319,0,0,MATCH("-",AL319:AL$638,0))) = 0,"",
IFERROR(MAX(OFFSET(AL319,0,0,MATCH("-",AL319:AL$638,0))),""))</f>
        <v/>
      </c>
      <c r="AV319" s="82" t="str">
        <f ca="1">IF(    MAX(OFFSET(AM319,0,0,MATCH("-",AM319:AM$638,0))) = 0,"",
IFERROR(MAX(OFFSET(AM319,0,0,MATCH("-",AM319:AM$638,0))),""))</f>
        <v/>
      </c>
      <c r="AW319" s="82" t="str">
        <f ca="1">IF(    MAX(OFFSET(AN319,0,0,MATCH("-",AN319:AN$638,0))) = 0,"",
IFERROR(MAX(OFFSET(AN319,0,0,MATCH("-",AN319:AN$638,0))),""))</f>
        <v/>
      </c>
      <c r="AX319" s="82" t="str">
        <f ca="1">IF(    MAX(OFFSET(AO319,0,0,MATCH("-",AO319:AO$638,0))) = 0,"",
IFERROR(MAX(OFFSET(AO319,0,0,MATCH("-",AO319:AO$638,0))),""))</f>
        <v/>
      </c>
      <c r="AY319" s="82" t="str">
        <f ca="1">IF(    MAX(OFFSET(AP319,0,0,MATCH("-",AP319:AP$638,0))) = 0,"",
IFERROR(MAX(OFFSET(AP319,0,0,MATCH("-",AP319:AP$638,0))),""))</f>
        <v/>
      </c>
      <c r="AZ319" s="82" t="str">
        <f ca="1">IF(    MAX(OFFSET(AQ319,0,0,MATCH("-",AQ319:AQ$638,0))) = 0,"",
IFERROR(MAX(OFFSET(AQ319,0,0,MATCH("-",AQ319:AQ$638,0))),""))</f>
        <v/>
      </c>
      <c r="BA319" s="82" t="str">
        <f ca="1">IF(    MAX(OFFSET(AR319,0,0,MATCH("-",AR319:AR$638,0))) = 0,"",
IFERROR(MAX(OFFSET(AR319,0,0,MATCH("-",AR319:AR$638,0))),""))</f>
        <v/>
      </c>
      <c r="BB319" s="112">
        <f t="shared" ca="1" si="191"/>
        <v>-270</v>
      </c>
      <c r="BC319" s="111" t="str">
        <f t="shared" ca="1" si="192"/>
        <v>Radius</v>
      </c>
      <c r="BD319" s="112">
        <f t="shared" ca="1" si="193"/>
        <v>0</v>
      </c>
      <c r="BE319" s="111">
        <f t="shared" ca="1" si="194"/>
        <v>-150</v>
      </c>
      <c r="BF319" s="113" t="e">
        <f t="shared" ca="1" si="195"/>
        <v>#VALUE!</v>
      </c>
      <c r="BG319" s="113" t="e">
        <f t="shared" ca="1" si="196"/>
        <v>#VALUE!</v>
      </c>
      <c r="BH319" s="112">
        <f t="shared" ca="1" si="197"/>
        <v>2000</v>
      </c>
      <c r="BI319" s="112">
        <f t="shared" ca="1" si="198"/>
        <v>-150</v>
      </c>
      <c r="BJ319" s="157"/>
      <c r="BK319" s="157"/>
      <c r="BL319" s="158" t="str">
        <f>scriv!AM281</f>
        <v/>
      </c>
      <c r="BM319" s="157"/>
      <c r="BN319" s="157" t="str">
        <f t="shared" si="199"/>
        <v>node</v>
      </c>
      <c r="BO319" s="157"/>
      <c r="BP319" s="159">
        <f t="shared" ca="1" si="200"/>
        <v>0</v>
      </c>
      <c r="BQ319" s="159">
        <f t="shared" ca="1" si="201"/>
        <v>0</v>
      </c>
      <c r="BR319" s="159">
        <f t="shared" si="202"/>
        <v>1</v>
      </c>
      <c r="BS319" s="159" t="str">
        <f t="shared" si="203"/>
        <v>symbol</v>
      </c>
      <c r="BT319" s="157" t="str">
        <f ca="1">IF(scriv!V281&lt;&gt;"",scriv!V281,
IF(E319="",IFERROR(VLOOKUP(BL319,$AH$40:$BT$638,39,FALSE),$BT$36),
$BT$37))</f>
        <v>NodeSquare</v>
      </c>
      <c r="BU319" s="166">
        <f t="shared" ca="1" si="204"/>
        <v>2000</v>
      </c>
      <c r="BV319" s="166">
        <f t="shared" ca="1" si="205"/>
        <v>-150</v>
      </c>
      <c r="BW319" s="166">
        <f t="shared" ca="1" si="206"/>
        <v>0</v>
      </c>
      <c r="BX319" s="166">
        <f t="shared" ca="1" si="207"/>
        <v>0</v>
      </c>
      <c r="BY319" s="180" t="str">
        <f t="shared" si="208"/>
        <v/>
      </c>
      <c r="BZ319" s="180" t="str">
        <f t="shared" si="209"/>
        <v/>
      </c>
      <c r="CA319" s="81" t="str">
        <f>IF(scriv!E281&lt;&gt;"",scriv!E281,"")</f>
        <v/>
      </c>
      <c r="CB319" s="82">
        <f t="shared" si="178"/>
        <v>0</v>
      </c>
      <c r="CC319" s="82">
        <f t="shared" si="210"/>
        <v>0</v>
      </c>
      <c r="CD319" s="82" t="str">
        <f t="shared" si="211"/>
        <v>-</v>
      </c>
      <c r="CE319" s="82" t="str">
        <f t="shared" si="212"/>
        <v>-</v>
      </c>
      <c r="CF319" s="82" t="str">
        <f t="shared" si="213"/>
        <v>-</v>
      </c>
      <c r="CG319" s="82" t="str">
        <f t="shared" si="214"/>
        <v>-</v>
      </c>
      <c r="CH319" s="82" t="str">
        <f t="shared" si="215"/>
        <v>-</v>
      </c>
      <c r="CI319" s="82" t="str">
        <f t="shared" si="216"/>
        <v>-</v>
      </c>
      <c r="CJ319" s="82" t="str">
        <f t="shared" si="217"/>
        <v>-</v>
      </c>
      <c r="CK319" s="82" t="str">
        <f t="shared" si="218"/>
        <v>-</v>
      </c>
    </row>
    <row r="320" spans="1:89" s="82" customFormat="1" ht="18" customHeight="1">
      <c r="A320" s="81" t="str">
        <f>scriv!AL282</f>
        <v/>
      </c>
      <c r="B320" s="81" t="str">
        <f>IF(scriv!D282&lt;&gt;"",scriv!D282,"")</f>
        <v/>
      </c>
      <c r="C320" s="81" t="str">
        <f>IF( scriv!AP282&lt;&gt;"", IF(D320&lt;&gt;"","connection ","")&amp;scriv!AP282,IF(D320&lt;&gt;"","connection",""))</f>
        <v/>
      </c>
      <c r="D320" s="82" t="str">
        <f>scriv!AN282</f>
        <v/>
      </c>
      <c r="E320" s="82" t="str">
        <f>scriv!AO282</f>
        <v/>
      </c>
      <c r="F320" s="156">
        <f>ROW()</f>
        <v>320</v>
      </c>
      <c r="G320" s="288">
        <f>scriv!AC282</f>
        <v>0</v>
      </c>
      <c r="H320" s="288">
        <f>scriv!AD282</f>
        <v>0</v>
      </c>
      <c r="I320" s="81" t="str">
        <f>IF(scriv!AE282&lt;&gt;"",scriv!AE282,J320)</f>
        <v/>
      </c>
      <c r="J320" s="81" t="str">
        <f>IF(scriv!AF282&lt;&gt;"",scriv!AF282,"")</f>
        <v/>
      </c>
      <c r="K320" s="82" t="str">
        <f>IF(scriv!Y282&lt;&gt;"",scriv!Y282,$K$36)</f>
        <v>none</v>
      </c>
      <c r="L320" s="82">
        <f>IF(scriv!Z282&lt;&gt;"",scriv!Z282,$L$36)</f>
        <v>0</v>
      </c>
      <c r="M320" s="82" t="str">
        <f>IF(scriv!AA282&lt;&gt;"",scriv!AA282,$M$36)</f>
        <v>OpenClose</v>
      </c>
      <c r="N320" s="82">
        <f>IF(scriv!AB282&lt;&gt;"",scriv!AB282,$N$36)</f>
        <v>0</v>
      </c>
      <c r="O320" s="119" t="str">
        <f t="shared" si="177"/>
        <v/>
      </c>
      <c r="P320" s="81" t="str">
        <f>IF(scriv!I282&lt;&gt;"",scriv!I282,"")</f>
        <v/>
      </c>
      <c r="Q320" s="81" t="str">
        <f>IF(scriv!J282&lt;&gt;"",scriv!J282,"")</f>
        <v/>
      </c>
      <c r="R320" s="81">
        <f>IF(scriv!K282&lt;&gt;"",scriv!K282,
IF(I320&lt;&gt;"",1,$R$36))</f>
        <v>1</v>
      </c>
      <c r="S320" s="81" t="str">
        <f>IF(scriv!L282&lt;&gt;"",scriv!L282,
IF(scriv!AF282&lt;&gt;"",$S$36,"none"))</f>
        <v>none</v>
      </c>
      <c r="T320" s="81" t="str">
        <f>IF(scriv!Q282&lt;&gt;"",scriv!Q282,"")</f>
        <v/>
      </c>
      <c r="U320" s="81" t="str">
        <f>IF(scriv!R282&lt;&gt;"",scriv!R282,"")</f>
        <v/>
      </c>
      <c r="V320" s="81" t="str">
        <f>IF(scriv!S282&lt;&gt;"",scriv!S282,"")</f>
        <v/>
      </c>
      <c r="W320" s="81" t="str">
        <f>IF(scriv!T282&lt;&gt;"",scriv!T282,"")</f>
        <v/>
      </c>
      <c r="X320" s="81" t="str">
        <f>IF($E320="",
( IF(scriv!AH282&lt;&gt;"", LEFT( scriv!AH282, FIND(",",scriv!AH282)-1) &amp; "=" &amp; $AH320 &amp; RIGHT( scriv!AH282, LEN(scriv!AH282) + 1 - FIND(",",scriv!AH282)),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IF(scriv!AI282&lt;&gt;"", LEFT( scriv!AI282, FIND(",",scriv!AI282)-1) &amp; "=" &amp; $AH320 &amp; RIGHT( scriv!AI282, LEN(scriv!AI282) + 1 - FIND(",",scriv!AI282)),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IF(scriv!AJ282&lt;&gt;"", LEFT( scriv!AJ282, FIND(",",scriv!AJ282)-1) &amp; "=" &amp; $AH320 &amp; RIGHT( scriv!AJ282, LEN(scriv!AJ282) + 1 - FIND(",",scriv!AJ282)),
  IF($Z$36&lt;&gt;"",LEFT( Z$36, FIND(",",Z$36)-1) &amp; "=" &amp; $AH320 &amp; RIGHT( Z$36, LEN(Z$36) + 1 - FIND(",",Z$36)),""))),
IF(scriv!O282&lt;&gt;"", LEFT( scriv!O282, FIND(",",scriv!O282)-1) &amp; "=" &amp; $AH320 &amp; RIGHT( scriv!O282, LEN(scriv!O282) + 1 - FIND(",",scriv!O282)),
LEFT( Z$37, FIND(",",Z$37)-1) &amp; "=" &amp; $AH320 &amp; RIGHT( Z$37, LEN(Z$37) + 1 - FIND(",",Z$37))))</f>
        <v>drawOpen=,1.2</v>
      </c>
      <c r="AA320" s="81" t="str">
        <f>IF($E320="",
( IF(scriv!AK282&lt;&gt;"", LEFT( scriv!AK282, FIND(",",scriv!AK282)-1) &amp; "=" &amp; $AH320 &amp; RIGHT( scriv!AK282, LEN(scriv!AK282) + 1 - FIND(",",scriv!AK282)),
  IF($AA$36&lt;&gt;"",LEFT( AA$36, FIND(",",AA$36)-1) &amp; "=" &amp; $AH320 &amp; RIGHT( AA$36, LEN(AA$36) + 1 - FIND(",",AA$36)),""))),
IF(scriv!P282&lt;&gt;"", LEFT( scriv!P282, FIND(",",scriv!P282)-1) &amp; "=" &amp; $AH320 &amp; RIGHT( scriv!P282, LEN(scriv!P282) + 1 - FIND(",",scriv!P282)),
LEFT( AA$37, FIND(",",AA$37)-1) &amp; "=" &amp; $AH320 &amp; RIGHT( AA$37, LEN(AA$37) + 1 - FIND(",",AA$37))))</f>
        <v>drawClose=,1.2</v>
      </c>
      <c r="AB320" s="167" t="str">
        <f t="shared" si="176"/>
        <v>noTitle</v>
      </c>
      <c r="AC320" s="167"/>
      <c r="AD320" s="45"/>
      <c r="AE320" s="168"/>
      <c r="AF320" s="169">
        <f>IF(D320="",scriv!B282,"")</f>
        <v>0</v>
      </c>
      <c r="AG320" s="170" t="str">
        <f t="shared" si="179"/>
        <v/>
      </c>
      <c r="AH320" s="169" t="str">
        <f t="shared" si="180"/>
        <v/>
      </c>
      <c r="AI320" s="169" t="str">
        <f t="shared" si="181"/>
        <v/>
      </c>
      <c r="AJ320" s="86">
        <f>ROUNDDOWN( (LEN(scriv!B282)+1) / 2, 0 )</f>
        <v>0</v>
      </c>
      <c r="AK320" s="82">
        <f t="shared" si="182"/>
        <v>0</v>
      </c>
      <c r="AL320" s="82" t="str">
        <f t="shared" si="183"/>
        <v>-</v>
      </c>
      <c r="AM320" s="82" t="str">
        <f t="shared" si="184"/>
        <v>-</v>
      </c>
      <c r="AN320" s="82" t="str">
        <f t="shared" si="185"/>
        <v>-</v>
      </c>
      <c r="AO320" s="82" t="str">
        <f t="shared" si="186"/>
        <v>-</v>
      </c>
      <c r="AP320" s="82" t="str">
        <f t="shared" si="187"/>
        <v>-</v>
      </c>
      <c r="AQ320" s="82" t="str">
        <f t="shared" si="188"/>
        <v>-</v>
      </c>
      <c r="AR320" s="82" t="str">
        <f t="shared" si="189"/>
        <v>-</v>
      </c>
      <c r="AT320" s="82">
        <f t="shared" si="190"/>
        <v>2</v>
      </c>
      <c r="AU320" s="82" t="str">
        <f ca="1">IF(    MAX(OFFSET(AL320,0,0,MATCH("-",AL320:AL$638,0))) = 0,"",
IFERROR(MAX(OFFSET(AL320,0,0,MATCH("-",AL320:AL$638,0))),""))</f>
        <v/>
      </c>
      <c r="AV320" s="82" t="str">
        <f ca="1">IF(    MAX(OFFSET(AM320,0,0,MATCH("-",AM320:AM$638,0))) = 0,"",
IFERROR(MAX(OFFSET(AM320,0,0,MATCH("-",AM320:AM$638,0))),""))</f>
        <v/>
      </c>
      <c r="AW320" s="82" t="str">
        <f ca="1">IF(    MAX(OFFSET(AN320,0,0,MATCH("-",AN320:AN$638,0))) = 0,"",
IFERROR(MAX(OFFSET(AN320,0,0,MATCH("-",AN320:AN$638,0))),""))</f>
        <v/>
      </c>
      <c r="AX320" s="82" t="str">
        <f ca="1">IF(    MAX(OFFSET(AO320,0,0,MATCH("-",AO320:AO$638,0))) = 0,"",
IFERROR(MAX(OFFSET(AO320,0,0,MATCH("-",AO320:AO$638,0))),""))</f>
        <v/>
      </c>
      <c r="AY320" s="82" t="str">
        <f ca="1">IF(    MAX(OFFSET(AP320,0,0,MATCH("-",AP320:AP$638,0))) = 0,"",
IFERROR(MAX(OFFSET(AP320,0,0,MATCH("-",AP320:AP$638,0))),""))</f>
        <v/>
      </c>
      <c r="AZ320" s="82" t="str">
        <f ca="1">IF(    MAX(OFFSET(AQ320,0,0,MATCH("-",AQ320:AQ$638,0))) = 0,"",
IFERROR(MAX(OFFSET(AQ320,0,0,MATCH("-",AQ320:AQ$638,0))),""))</f>
        <v/>
      </c>
      <c r="BA320" s="82" t="str">
        <f ca="1">IF(    MAX(OFFSET(AR320,0,0,MATCH("-",AR320:AR$638,0))) = 0,"",
IFERROR(MAX(OFFSET(AR320,0,0,MATCH("-",AR320:AR$638,0))),""))</f>
        <v/>
      </c>
      <c r="BB320" s="112">
        <f t="shared" ca="1" si="191"/>
        <v>-270</v>
      </c>
      <c r="BC320" s="111" t="str">
        <f t="shared" ca="1" si="192"/>
        <v>Radius</v>
      </c>
      <c r="BD320" s="112">
        <f t="shared" ca="1" si="193"/>
        <v>0</v>
      </c>
      <c r="BE320" s="111">
        <f t="shared" ca="1" si="194"/>
        <v>-150</v>
      </c>
      <c r="BF320" s="113" t="e">
        <f t="shared" ca="1" si="195"/>
        <v>#VALUE!</v>
      </c>
      <c r="BG320" s="113" t="e">
        <f t="shared" ca="1" si="196"/>
        <v>#VALUE!</v>
      </c>
      <c r="BH320" s="112">
        <f t="shared" ca="1" si="197"/>
        <v>2000</v>
      </c>
      <c r="BI320" s="112">
        <f t="shared" ca="1" si="198"/>
        <v>-150</v>
      </c>
      <c r="BJ320" s="157"/>
      <c r="BK320" s="157"/>
      <c r="BL320" s="158" t="str">
        <f>scriv!AM282</f>
        <v/>
      </c>
      <c r="BM320" s="157"/>
      <c r="BN320" s="157" t="str">
        <f t="shared" si="199"/>
        <v>node</v>
      </c>
      <c r="BO320" s="157"/>
      <c r="BP320" s="159">
        <f t="shared" ca="1" si="200"/>
        <v>0</v>
      </c>
      <c r="BQ320" s="159">
        <f t="shared" ca="1" si="201"/>
        <v>0</v>
      </c>
      <c r="BR320" s="159">
        <f t="shared" si="202"/>
        <v>1</v>
      </c>
      <c r="BS320" s="159" t="str">
        <f t="shared" si="203"/>
        <v>symbol</v>
      </c>
      <c r="BT320" s="157" t="str">
        <f ca="1">IF(scriv!V282&lt;&gt;"",scriv!V282,
IF(E320="",IFERROR(VLOOKUP(BL320,$AH$40:$BT$638,39,FALSE),$BT$36),
$BT$37))</f>
        <v>NodeSquare</v>
      </c>
      <c r="BU320" s="166">
        <f t="shared" ca="1" si="204"/>
        <v>2000</v>
      </c>
      <c r="BV320" s="166">
        <f t="shared" ca="1" si="205"/>
        <v>-150</v>
      </c>
      <c r="BW320" s="166">
        <f t="shared" ca="1" si="206"/>
        <v>0</v>
      </c>
      <c r="BX320" s="166">
        <f t="shared" ca="1" si="207"/>
        <v>0</v>
      </c>
      <c r="BY320" s="180" t="str">
        <f t="shared" si="208"/>
        <v/>
      </c>
      <c r="BZ320" s="180" t="str">
        <f t="shared" si="209"/>
        <v/>
      </c>
      <c r="CA320" s="81" t="str">
        <f>IF(scriv!E282&lt;&gt;"",scriv!E282,"")</f>
        <v/>
      </c>
      <c r="CB320" s="82">
        <f t="shared" si="178"/>
        <v>0</v>
      </c>
      <c r="CC320" s="82">
        <f t="shared" si="210"/>
        <v>0</v>
      </c>
      <c r="CD320" s="82" t="str">
        <f t="shared" si="211"/>
        <v>-</v>
      </c>
      <c r="CE320" s="82" t="str">
        <f t="shared" si="212"/>
        <v>-</v>
      </c>
      <c r="CF320" s="82" t="str">
        <f t="shared" si="213"/>
        <v>-</v>
      </c>
      <c r="CG320" s="82" t="str">
        <f t="shared" si="214"/>
        <v>-</v>
      </c>
      <c r="CH320" s="82" t="str">
        <f t="shared" si="215"/>
        <v>-</v>
      </c>
      <c r="CI320" s="82" t="str">
        <f t="shared" si="216"/>
        <v>-</v>
      </c>
      <c r="CJ320" s="82" t="str">
        <f t="shared" si="217"/>
        <v>-</v>
      </c>
      <c r="CK320" s="82" t="str">
        <f t="shared" si="218"/>
        <v>-</v>
      </c>
    </row>
    <row r="321" spans="1:89" s="82" customFormat="1" ht="18" customHeight="1">
      <c r="A321" s="81" t="str">
        <f>scriv!AL283</f>
        <v/>
      </c>
      <c r="B321" s="81" t="str">
        <f>IF(scriv!D283&lt;&gt;"",scriv!D283,"")</f>
        <v/>
      </c>
      <c r="C321" s="81" t="str">
        <f>IF( scriv!AP283&lt;&gt;"", IF(D321&lt;&gt;"","connection ","")&amp;scriv!AP283,IF(D321&lt;&gt;"","connection",""))</f>
        <v/>
      </c>
      <c r="D321" s="82" t="str">
        <f>scriv!AN283</f>
        <v/>
      </c>
      <c r="E321" s="82" t="str">
        <f>scriv!AO283</f>
        <v/>
      </c>
      <c r="F321" s="156">
        <f>ROW()</f>
        <v>321</v>
      </c>
      <c r="G321" s="288">
        <f>scriv!AC283</f>
        <v>0</v>
      </c>
      <c r="H321" s="288">
        <f>scriv!AD283</f>
        <v>0</v>
      </c>
      <c r="I321" s="81" t="str">
        <f>IF(scriv!AE283&lt;&gt;"",scriv!AE283,J321)</f>
        <v/>
      </c>
      <c r="J321" s="81" t="str">
        <f>IF(scriv!AF283&lt;&gt;"",scriv!AF283,"")</f>
        <v/>
      </c>
      <c r="K321" s="82" t="str">
        <f>IF(scriv!Y283&lt;&gt;"",scriv!Y283,$K$36)</f>
        <v>none</v>
      </c>
      <c r="L321" s="82">
        <f>IF(scriv!Z283&lt;&gt;"",scriv!Z283,$L$36)</f>
        <v>0</v>
      </c>
      <c r="M321" s="82" t="str">
        <f>IF(scriv!AA283&lt;&gt;"",scriv!AA283,$M$36)</f>
        <v>OpenClose</v>
      </c>
      <c r="N321" s="82">
        <f>IF(scriv!AB283&lt;&gt;"",scriv!AB283,$N$36)</f>
        <v>0</v>
      </c>
      <c r="O321" s="119" t="str">
        <f t="shared" si="177"/>
        <v/>
      </c>
      <c r="P321" s="81" t="str">
        <f>IF(scriv!I283&lt;&gt;"",scriv!I283,"")</f>
        <v/>
      </c>
      <c r="Q321" s="81" t="str">
        <f>IF(scriv!J283&lt;&gt;"",scriv!J283,"")</f>
        <v/>
      </c>
      <c r="R321" s="81">
        <f>IF(scriv!K283&lt;&gt;"",scriv!K283,
IF(I321&lt;&gt;"",1,$R$36))</f>
        <v>1</v>
      </c>
      <c r="S321" s="81" t="str">
        <f>IF(scriv!L283&lt;&gt;"",scriv!L283,
IF(scriv!AF283&lt;&gt;"",$S$36,"none"))</f>
        <v>none</v>
      </c>
      <c r="T321" s="81" t="str">
        <f>IF(scriv!Q283&lt;&gt;"",scriv!Q283,"")</f>
        <v/>
      </c>
      <c r="U321" s="81" t="str">
        <f>IF(scriv!R283&lt;&gt;"",scriv!R283,"")</f>
        <v/>
      </c>
      <c r="V321" s="81" t="str">
        <f>IF(scriv!S283&lt;&gt;"",scriv!S283,"")</f>
        <v/>
      </c>
      <c r="W321" s="81" t="str">
        <f>IF(scriv!T283&lt;&gt;"",scriv!T283,"")</f>
        <v/>
      </c>
      <c r="X321" s="81" t="str">
        <f>IF($E321="",
( IF(scriv!AH283&lt;&gt;"", LEFT( scriv!AH283, FIND(",",scriv!AH283)-1) &amp; "=" &amp; $AH321 &amp; RIGHT( scriv!AH283, LEN(scriv!AH283) + 1 - FIND(",",scriv!AH283)),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IF(scriv!AI283&lt;&gt;"", LEFT( scriv!AI283, FIND(",",scriv!AI283)-1) &amp; "=" &amp; $AH321 &amp; RIGHT( scriv!AI283, LEN(scriv!AI283) + 1 - FIND(",",scriv!AI283)),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IF(scriv!AJ283&lt;&gt;"", LEFT( scriv!AJ283, FIND(",",scriv!AJ283)-1) &amp; "=" &amp; $AH321 &amp; RIGHT( scriv!AJ283, LEN(scriv!AJ283) + 1 - FIND(",",scriv!AJ283)),
  IF($Z$36&lt;&gt;"",LEFT( Z$36, FIND(",",Z$36)-1) &amp; "=" &amp; $AH321 &amp; RIGHT( Z$36, LEN(Z$36) + 1 - FIND(",",Z$36)),""))),
IF(scriv!O283&lt;&gt;"", LEFT( scriv!O283, FIND(",",scriv!O283)-1) &amp; "=" &amp; $AH321 &amp; RIGHT( scriv!O283, LEN(scriv!O283) + 1 - FIND(",",scriv!O283)),
LEFT( Z$37, FIND(",",Z$37)-1) &amp; "=" &amp; $AH321 &amp; RIGHT( Z$37, LEN(Z$37) + 1 - FIND(",",Z$37))))</f>
        <v>drawOpen=,1.2</v>
      </c>
      <c r="AA321" s="81" t="str">
        <f>IF($E321="",
( IF(scriv!AK283&lt;&gt;"", LEFT( scriv!AK283, FIND(",",scriv!AK283)-1) &amp; "=" &amp; $AH321 &amp; RIGHT( scriv!AK283, LEN(scriv!AK283) + 1 - FIND(",",scriv!AK283)),
  IF($AA$36&lt;&gt;"",LEFT( AA$36, FIND(",",AA$36)-1) &amp; "=" &amp; $AH321 &amp; RIGHT( AA$36, LEN(AA$36) + 1 - FIND(",",AA$36)),""))),
IF(scriv!P283&lt;&gt;"", LEFT( scriv!P283, FIND(",",scriv!P283)-1) &amp; "=" &amp; $AH321 &amp; RIGHT( scriv!P283, LEN(scriv!P283) + 1 - FIND(",",scriv!P283)),
LEFT( AA$37, FIND(",",AA$37)-1) &amp; "=" &amp; $AH321 &amp; RIGHT( AA$37, LEN(AA$37) + 1 - FIND(",",AA$37))))</f>
        <v>drawClose=,1.2</v>
      </c>
      <c r="AB321" s="167" t="str">
        <f t="shared" si="176"/>
        <v>noTitle</v>
      </c>
      <c r="AC321" s="167"/>
      <c r="AD321" s="45"/>
      <c r="AE321" s="168"/>
      <c r="AF321" s="169">
        <f>IF(D321="",scriv!B283,"")</f>
        <v>0</v>
      </c>
      <c r="AG321" s="170" t="str">
        <f t="shared" si="179"/>
        <v/>
      </c>
      <c r="AH321" s="169" t="str">
        <f t="shared" si="180"/>
        <v/>
      </c>
      <c r="AI321" s="169" t="str">
        <f t="shared" si="181"/>
        <v/>
      </c>
      <c r="AJ321" s="86">
        <f>ROUNDDOWN( (LEN(scriv!B283)+1) / 2, 0 )</f>
        <v>0</v>
      </c>
      <c r="AK321" s="82">
        <f t="shared" si="182"/>
        <v>0</v>
      </c>
      <c r="AL321" s="82" t="str">
        <f t="shared" si="183"/>
        <v>-</v>
      </c>
      <c r="AM321" s="82" t="str">
        <f t="shared" si="184"/>
        <v>-</v>
      </c>
      <c r="AN321" s="82" t="str">
        <f t="shared" si="185"/>
        <v>-</v>
      </c>
      <c r="AO321" s="82" t="str">
        <f t="shared" si="186"/>
        <v>-</v>
      </c>
      <c r="AP321" s="82" t="str">
        <f t="shared" si="187"/>
        <v>-</v>
      </c>
      <c r="AQ321" s="82" t="str">
        <f t="shared" si="188"/>
        <v>-</v>
      </c>
      <c r="AR321" s="82" t="str">
        <f t="shared" si="189"/>
        <v>-</v>
      </c>
      <c r="AT321" s="82">
        <f t="shared" si="190"/>
        <v>2</v>
      </c>
      <c r="AU321" s="82" t="str">
        <f ca="1">IF(    MAX(OFFSET(AL321,0,0,MATCH("-",AL321:AL$638,0))) = 0,"",
IFERROR(MAX(OFFSET(AL321,0,0,MATCH("-",AL321:AL$638,0))),""))</f>
        <v/>
      </c>
      <c r="AV321" s="82" t="str">
        <f ca="1">IF(    MAX(OFFSET(AM321,0,0,MATCH("-",AM321:AM$638,0))) = 0,"",
IFERROR(MAX(OFFSET(AM321,0,0,MATCH("-",AM321:AM$638,0))),""))</f>
        <v/>
      </c>
      <c r="AW321" s="82" t="str">
        <f ca="1">IF(    MAX(OFFSET(AN321,0,0,MATCH("-",AN321:AN$638,0))) = 0,"",
IFERROR(MAX(OFFSET(AN321,0,0,MATCH("-",AN321:AN$638,0))),""))</f>
        <v/>
      </c>
      <c r="AX321" s="82" t="str">
        <f ca="1">IF(    MAX(OFFSET(AO321,0,0,MATCH("-",AO321:AO$638,0))) = 0,"",
IFERROR(MAX(OFFSET(AO321,0,0,MATCH("-",AO321:AO$638,0))),""))</f>
        <v/>
      </c>
      <c r="AY321" s="82" t="str">
        <f ca="1">IF(    MAX(OFFSET(AP321,0,0,MATCH("-",AP321:AP$638,0))) = 0,"",
IFERROR(MAX(OFFSET(AP321,0,0,MATCH("-",AP321:AP$638,0))),""))</f>
        <v/>
      </c>
      <c r="AZ321" s="82" t="str">
        <f ca="1">IF(    MAX(OFFSET(AQ321,0,0,MATCH("-",AQ321:AQ$638,0))) = 0,"",
IFERROR(MAX(OFFSET(AQ321,0,0,MATCH("-",AQ321:AQ$638,0))),""))</f>
        <v/>
      </c>
      <c r="BA321" s="82" t="str">
        <f ca="1">IF(    MAX(OFFSET(AR321,0,0,MATCH("-",AR321:AR$638,0))) = 0,"",
IFERROR(MAX(OFFSET(AR321,0,0,MATCH("-",AR321:AR$638,0))),""))</f>
        <v/>
      </c>
      <c r="BB321" s="112">
        <f t="shared" ca="1" si="191"/>
        <v>-270</v>
      </c>
      <c r="BC321" s="111" t="str">
        <f t="shared" ca="1" si="192"/>
        <v>Radius</v>
      </c>
      <c r="BD321" s="112">
        <f t="shared" ca="1" si="193"/>
        <v>0</v>
      </c>
      <c r="BE321" s="111">
        <f t="shared" ca="1" si="194"/>
        <v>-150</v>
      </c>
      <c r="BF321" s="113" t="e">
        <f t="shared" ca="1" si="195"/>
        <v>#VALUE!</v>
      </c>
      <c r="BG321" s="113" t="e">
        <f t="shared" ca="1" si="196"/>
        <v>#VALUE!</v>
      </c>
      <c r="BH321" s="112">
        <f t="shared" ca="1" si="197"/>
        <v>2000</v>
      </c>
      <c r="BI321" s="112">
        <f t="shared" ca="1" si="198"/>
        <v>-150</v>
      </c>
      <c r="BJ321" s="157"/>
      <c r="BK321" s="157"/>
      <c r="BL321" s="158" t="str">
        <f>scriv!AM283</f>
        <v/>
      </c>
      <c r="BM321" s="157"/>
      <c r="BN321" s="157" t="str">
        <f t="shared" si="199"/>
        <v>node</v>
      </c>
      <c r="BO321" s="157"/>
      <c r="BP321" s="159">
        <f t="shared" ca="1" si="200"/>
        <v>0</v>
      </c>
      <c r="BQ321" s="159">
        <f t="shared" ca="1" si="201"/>
        <v>0</v>
      </c>
      <c r="BR321" s="159">
        <f t="shared" si="202"/>
        <v>1</v>
      </c>
      <c r="BS321" s="159" t="str">
        <f t="shared" si="203"/>
        <v>symbol</v>
      </c>
      <c r="BT321" s="157" t="str">
        <f ca="1">IF(scriv!V283&lt;&gt;"",scriv!V283,
IF(E321="",IFERROR(VLOOKUP(BL321,$AH$40:$BT$638,39,FALSE),$BT$36),
$BT$37))</f>
        <v>NodeSquare</v>
      </c>
      <c r="BU321" s="166">
        <f t="shared" ca="1" si="204"/>
        <v>2000</v>
      </c>
      <c r="BV321" s="166">
        <f t="shared" ca="1" si="205"/>
        <v>-150</v>
      </c>
      <c r="BW321" s="166">
        <f t="shared" ca="1" si="206"/>
        <v>0</v>
      </c>
      <c r="BX321" s="166">
        <f t="shared" ca="1" si="207"/>
        <v>0</v>
      </c>
      <c r="BY321" s="180" t="str">
        <f t="shared" si="208"/>
        <v/>
      </c>
      <c r="BZ321" s="180" t="str">
        <f t="shared" si="209"/>
        <v/>
      </c>
      <c r="CA321" s="81" t="str">
        <f>IF(scriv!E283&lt;&gt;"",scriv!E283,"")</f>
        <v/>
      </c>
      <c r="CB321" s="82">
        <f t="shared" si="178"/>
        <v>0</v>
      </c>
      <c r="CC321" s="82">
        <f t="shared" si="210"/>
        <v>0</v>
      </c>
      <c r="CD321" s="82" t="str">
        <f t="shared" si="211"/>
        <v>-</v>
      </c>
      <c r="CE321" s="82" t="str">
        <f t="shared" si="212"/>
        <v>-</v>
      </c>
      <c r="CF321" s="82" t="str">
        <f t="shared" si="213"/>
        <v>-</v>
      </c>
      <c r="CG321" s="82" t="str">
        <f t="shared" si="214"/>
        <v>-</v>
      </c>
      <c r="CH321" s="82" t="str">
        <f t="shared" si="215"/>
        <v>-</v>
      </c>
      <c r="CI321" s="82" t="str">
        <f t="shared" si="216"/>
        <v>-</v>
      </c>
      <c r="CJ321" s="82" t="str">
        <f t="shared" si="217"/>
        <v>-</v>
      </c>
      <c r="CK321" s="82" t="str">
        <f t="shared" si="218"/>
        <v>-</v>
      </c>
    </row>
    <row r="322" spans="1:89" s="82" customFormat="1" ht="18" customHeight="1">
      <c r="A322" s="81" t="str">
        <f>scriv!AL284</f>
        <v/>
      </c>
      <c r="B322" s="81" t="str">
        <f>IF(scriv!D284&lt;&gt;"",scriv!D284,"")</f>
        <v/>
      </c>
      <c r="C322" s="81" t="str">
        <f>IF( scriv!AP284&lt;&gt;"", IF(D322&lt;&gt;"","connection ","")&amp;scriv!AP284,IF(D322&lt;&gt;"","connection",""))</f>
        <v/>
      </c>
      <c r="D322" s="82" t="str">
        <f>scriv!AN284</f>
        <v/>
      </c>
      <c r="E322" s="82" t="str">
        <f>scriv!AO284</f>
        <v/>
      </c>
      <c r="F322" s="156">
        <f>ROW()</f>
        <v>322</v>
      </c>
      <c r="G322" s="288">
        <f>scriv!AC284</f>
        <v>0</v>
      </c>
      <c r="H322" s="288">
        <f>scriv!AD284</f>
        <v>0</v>
      </c>
      <c r="I322" s="81" t="str">
        <f>IF(scriv!AE284&lt;&gt;"",scriv!AE284,J322)</f>
        <v/>
      </c>
      <c r="J322" s="81" t="str">
        <f>IF(scriv!AF284&lt;&gt;"",scriv!AF284,"")</f>
        <v/>
      </c>
      <c r="K322" s="82" t="str">
        <f>IF(scriv!Y284&lt;&gt;"",scriv!Y284,$K$36)</f>
        <v>none</v>
      </c>
      <c r="L322" s="82">
        <f>IF(scriv!Z284&lt;&gt;"",scriv!Z284,$L$36)</f>
        <v>0</v>
      </c>
      <c r="M322" s="82" t="str">
        <f>IF(scriv!AA284&lt;&gt;"",scriv!AA284,$M$36)</f>
        <v>OpenClose</v>
      </c>
      <c r="N322" s="82">
        <f>IF(scriv!AB284&lt;&gt;"",scriv!AB284,$N$36)</f>
        <v>0</v>
      </c>
      <c r="O322" s="119" t="str">
        <f t="shared" si="177"/>
        <v/>
      </c>
      <c r="P322" s="81" t="str">
        <f>IF(scriv!I284&lt;&gt;"",scriv!I284,"")</f>
        <v/>
      </c>
      <c r="Q322" s="81" t="str">
        <f>IF(scriv!J284&lt;&gt;"",scriv!J284,"")</f>
        <v/>
      </c>
      <c r="R322" s="81">
        <f>IF(scriv!K284&lt;&gt;"",scriv!K284,
IF(I322&lt;&gt;"",1,$R$36))</f>
        <v>1</v>
      </c>
      <c r="S322" s="81" t="str">
        <f>IF(scriv!L284&lt;&gt;"",scriv!L284,
IF(scriv!AF284&lt;&gt;"",$S$36,"none"))</f>
        <v>none</v>
      </c>
      <c r="T322" s="81" t="str">
        <f>IF(scriv!Q284&lt;&gt;"",scriv!Q284,"")</f>
        <v/>
      </c>
      <c r="U322" s="81" t="str">
        <f>IF(scriv!R284&lt;&gt;"",scriv!R284,"")</f>
        <v/>
      </c>
      <c r="V322" s="81" t="str">
        <f>IF(scriv!S284&lt;&gt;"",scriv!S284,"")</f>
        <v/>
      </c>
      <c r="W322" s="81" t="str">
        <f>IF(scriv!T284&lt;&gt;"",scriv!T284,"")</f>
        <v/>
      </c>
      <c r="X322" s="81" t="str">
        <f>IF($E322="",
( IF(scriv!AH284&lt;&gt;"", LEFT( scriv!AH284, FIND(",",scriv!AH284)-1) &amp; "=" &amp; $AH322 &amp; RIGHT( scriv!AH284, LEN(scriv!AH284) + 1 - FIND(",",scriv!AH284)),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IF(scriv!AI284&lt;&gt;"", LEFT( scriv!AI284, FIND(",",scriv!AI284)-1) &amp; "=" &amp; $AH322 &amp; RIGHT( scriv!AI284, LEN(scriv!AI284) + 1 - FIND(",",scriv!AI284)),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IF(scriv!AJ284&lt;&gt;"", LEFT( scriv!AJ284, FIND(",",scriv!AJ284)-1) &amp; "=" &amp; $AH322 &amp; RIGHT( scriv!AJ284, LEN(scriv!AJ284) + 1 - FIND(",",scriv!AJ284)),
  IF($Z$36&lt;&gt;"",LEFT( Z$36, FIND(",",Z$36)-1) &amp; "=" &amp; $AH322 &amp; RIGHT( Z$36, LEN(Z$36) + 1 - FIND(",",Z$36)),""))),
IF(scriv!O284&lt;&gt;"", LEFT( scriv!O284, FIND(",",scriv!O284)-1) &amp; "=" &amp; $AH322 &amp; RIGHT( scriv!O284, LEN(scriv!O284) + 1 - FIND(",",scriv!O284)),
LEFT( Z$37, FIND(",",Z$37)-1) &amp; "=" &amp; $AH322 &amp; RIGHT( Z$37, LEN(Z$37) + 1 - FIND(",",Z$37))))</f>
        <v>drawOpen=,1.2</v>
      </c>
      <c r="AA322" s="81" t="str">
        <f>IF($E322="",
( IF(scriv!AK284&lt;&gt;"", LEFT( scriv!AK284, FIND(",",scriv!AK284)-1) &amp; "=" &amp; $AH322 &amp; RIGHT( scriv!AK284, LEN(scriv!AK284) + 1 - FIND(",",scriv!AK284)),
  IF($AA$36&lt;&gt;"",LEFT( AA$36, FIND(",",AA$36)-1) &amp; "=" &amp; $AH322 &amp; RIGHT( AA$36, LEN(AA$36) + 1 - FIND(",",AA$36)),""))),
IF(scriv!P284&lt;&gt;"", LEFT( scriv!P284, FIND(",",scriv!P284)-1) &amp; "=" &amp; $AH322 &amp; RIGHT( scriv!P284, LEN(scriv!P284) + 1 - FIND(",",scriv!P284)),
LEFT( AA$37, FIND(",",AA$37)-1) &amp; "=" &amp; $AH322 &amp; RIGHT( AA$37, LEN(AA$37) + 1 - FIND(",",AA$37))))</f>
        <v>drawClose=,1.2</v>
      </c>
      <c r="AB322" s="167" t="str">
        <f t="shared" si="176"/>
        <v>noTitle</v>
      </c>
      <c r="AC322" s="167"/>
      <c r="AD322" s="45"/>
      <c r="AE322" s="168"/>
      <c r="AF322" s="169">
        <f>IF(D322="",scriv!B284,"")</f>
        <v>0</v>
      </c>
      <c r="AG322" s="170" t="str">
        <f t="shared" si="179"/>
        <v/>
      </c>
      <c r="AH322" s="169" t="str">
        <f t="shared" si="180"/>
        <v/>
      </c>
      <c r="AI322" s="169" t="str">
        <f t="shared" si="181"/>
        <v/>
      </c>
      <c r="AJ322" s="86">
        <f>ROUNDDOWN( (LEN(scriv!B284)+1) / 2, 0 )</f>
        <v>0</v>
      </c>
      <c r="AK322" s="82">
        <f t="shared" si="182"/>
        <v>0</v>
      </c>
      <c r="AL322" s="82" t="str">
        <f t="shared" si="183"/>
        <v>-</v>
      </c>
      <c r="AM322" s="82" t="str">
        <f t="shared" si="184"/>
        <v>-</v>
      </c>
      <c r="AN322" s="82" t="str">
        <f t="shared" si="185"/>
        <v>-</v>
      </c>
      <c r="AO322" s="82" t="str">
        <f t="shared" si="186"/>
        <v>-</v>
      </c>
      <c r="AP322" s="82" t="str">
        <f t="shared" si="187"/>
        <v>-</v>
      </c>
      <c r="AQ322" s="82" t="str">
        <f t="shared" si="188"/>
        <v>-</v>
      </c>
      <c r="AR322" s="82" t="str">
        <f t="shared" si="189"/>
        <v>-</v>
      </c>
      <c r="AT322" s="82">
        <f t="shared" si="190"/>
        <v>2</v>
      </c>
      <c r="AU322" s="82" t="str">
        <f ca="1">IF(    MAX(OFFSET(AL322,0,0,MATCH("-",AL322:AL$638,0))) = 0,"",
IFERROR(MAX(OFFSET(AL322,0,0,MATCH("-",AL322:AL$638,0))),""))</f>
        <v/>
      </c>
      <c r="AV322" s="82" t="str">
        <f ca="1">IF(    MAX(OFFSET(AM322,0,0,MATCH("-",AM322:AM$638,0))) = 0,"",
IFERROR(MAX(OFFSET(AM322,0,0,MATCH("-",AM322:AM$638,0))),""))</f>
        <v/>
      </c>
      <c r="AW322" s="82" t="str">
        <f ca="1">IF(    MAX(OFFSET(AN322,0,0,MATCH("-",AN322:AN$638,0))) = 0,"",
IFERROR(MAX(OFFSET(AN322,0,0,MATCH("-",AN322:AN$638,0))),""))</f>
        <v/>
      </c>
      <c r="AX322" s="82" t="str">
        <f ca="1">IF(    MAX(OFFSET(AO322,0,0,MATCH("-",AO322:AO$638,0))) = 0,"",
IFERROR(MAX(OFFSET(AO322,0,0,MATCH("-",AO322:AO$638,0))),""))</f>
        <v/>
      </c>
      <c r="AY322" s="82" t="str">
        <f ca="1">IF(    MAX(OFFSET(AP322,0,0,MATCH("-",AP322:AP$638,0))) = 0,"",
IFERROR(MAX(OFFSET(AP322,0,0,MATCH("-",AP322:AP$638,0))),""))</f>
        <v/>
      </c>
      <c r="AZ322" s="82" t="str">
        <f ca="1">IF(    MAX(OFFSET(AQ322,0,0,MATCH("-",AQ322:AQ$638,0))) = 0,"",
IFERROR(MAX(OFFSET(AQ322,0,0,MATCH("-",AQ322:AQ$638,0))),""))</f>
        <v/>
      </c>
      <c r="BA322" s="82" t="str">
        <f ca="1">IF(    MAX(OFFSET(AR322,0,0,MATCH("-",AR322:AR$638,0))) = 0,"",
IFERROR(MAX(OFFSET(AR322,0,0,MATCH("-",AR322:AR$638,0))),""))</f>
        <v/>
      </c>
      <c r="BB322" s="112">
        <f t="shared" ca="1" si="191"/>
        <v>-270</v>
      </c>
      <c r="BC322" s="111" t="str">
        <f t="shared" ca="1" si="192"/>
        <v>Radius</v>
      </c>
      <c r="BD322" s="112">
        <f t="shared" ca="1" si="193"/>
        <v>0</v>
      </c>
      <c r="BE322" s="111">
        <f t="shared" ca="1" si="194"/>
        <v>-150</v>
      </c>
      <c r="BF322" s="113" t="e">
        <f t="shared" ca="1" si="195"/>
        <v>#VALUE!</v>
      </c>
      <c r="BG322" s="113" t="e">
        <f t="shared" ca="1" si="196"/>
        <v>#VALUE!</v>
      </c>
      <c r="BH322" s="112">
        <f t="shared" ca="1" si="197"/>
        <v>2000</v>
      </c>
      <c r="BI322" s="112">
        <f t="shared" ca="1" si="198"/>
        <v>-150</v>
      </c>
      <c r="BJ322" s="157"/>
      <c r="BK322" s="157"/>
      <c r="BL322" s="158" t="str">
        <f>scriv!AM284</f>
        <v/>
      </c>
      <c r="BM322" s="157"/>
      <c r="BN322" s="157" t="str">
        <f t="shared" si="199"/>
        <v>node</v>
      </c>
      <c r="BO322" s="157"/>
      <c r="BP322" s="159">
        <f t="shared" ca="1" si="200"/>
        <v>0</v>
      </c>
      <c r="BQ322" s="159">
        <f t="shared" ca="1" si="201"/>
        <v>0</v>
      </c>
      <c r="BR322" s="159">
        <f t="shared" si="202"/>
        <v>1</v>
      </c>
      <c r="BS322" s="159" t="str">
        <f t="shared" si="203"/>
        <v>symbol</v>
      </c>
      <c r="BT322" s="157" t="str">
        <f ca="1">IF(scriv!V284&lt;&gt;"",scriv!V284,
IF(E322="",IFERROR(VLOOKUP(BL322,$AH$40:$BT$638,39,FALSE),$BT$36),
$BT$37))</f>
        <v>NodeSquare</v>
      </c>
      <c r="BU322" s="166">
        <f t="shared" ca="1" si="204"/>
        <v>2000</v>
      </c>
      <c r="BV322" s="166">
        <f t="shared" ca="1" si="205"/>
        <v>-150</v>
      </c>
      <c r="BW322" s="166">
        <f t="shared" ca="1" si="206"/>
        <v>0</v>
      </c>
      <c r="BX322" s="166">
        <f t="shared" ca="1" si="207"/>
        <v>0</v>
      </c>
      <c r="BY322" s="180" t="str">
        <f t="shared" si="208"/>
        <v/>
      </c>
      <c r="BZ322" s="180" t="str">
        <f t="shared" si="209"/>
        <v/>
      </c>
      <c r="CA322" s="81" t="str">
        <f>IF(scriv!E284&lt;&gt;"",scriv!E284,"")</f>
        <v/>
      </c>
      <c r="CB322" s="82">
        <f t="shared" si="178"/>
        <v>0</v>
      </c>
      <c r="CC322" s="82">
        <f t="shared" si="210"/>
        <v>0</v>
      </c>
      <c r="CD322" s="82" t="str">
        <f t="shared" si="211"/>
        <v>-</v>
      </c>
      <c r="CE322" s="82" t="str">
        <f t="shared" si="212"/>
        <v>-</v>
      </c>
      <c r="CF322" s="82" t="str">
        <f t="shared" si="213"/>
        <v>-</v>
      </c>
      <c r="CG322" s="82" t="str">
        <f t="shared" si="214"/>
        <v>-</v>
      </c>
      <c r="CH322" s="82" t="str">
        <f t="shared" si="215"/>
        <v>-</v>
      </c>
      <c r="CI322" s="82" t="str">
        <f t="shared" si="216"/>
        <v>-</v>
      </c>
      <c r="CJ322" s="82" t="str">
        <f t="shared" si="217"/>
        <v>-</v>
      </c>
      <c r="CK322" s="82" t="str">
        <f t="shared" si="218"/>
        <v>-</v>
      </c>
    </row>
    <row r="323" spans="1:89" s="82" customFormat="1" ht="18" customHeight="1">
      <c r="A323" s="81" t="str">
        <f>scriv!AL285</f>
        <v/>
      </c>
      <c r="B323" s="81" t="str">
        <f>IF(scriv!D285&lt;&gt;"",scriv!D285,"")</f>
        <v/>
      </c>
      <c r="C323" s="81" t="str">
        <f>IF( scriv!AP285&lt;&gt;"", IF(D323&lt;&gt;"","connection ","")&amp;scriv!AP285,IF(D323&lt;&gt;"","connection",""))</f>
        <v/>
      </c>
      <c r="D323" s="82" t="str">
        <f>scriv!AN285</f>
        <v/>
      </c>
      <c r="E323" s="82" t="str">
        <f>scriv!AO285</f>
        <v/>
      </c>
      <c r="F323" s="156">
        <f>ROW()</f>
        <v>323</v>
      </c>
      <c r="G323" s="288">
        <f>scriv!AC285</f>
        <v>0</v>
      </c>
      <c r="H323" s="288">
        <f>scriv!AD285</f>
        <v>0</v>
      </c>
      <c r="I323" s="81" t="str">
        <f>IF(scriv!AE285&lt;&gt;"",scriv!AE285,J323)</f>
        <v/>
      </c>
      <c r="J323" s="81" t="str">
        <f>IF(scriv!AF285&lt;&gt;"",scriv!AF285,"")</f>
        <v/>
      </c>
      <c r="K323" s="82" t="str">
        <f>IF(scriv!Y285&lt;&gt;"",scriv!Y285,$K$36)</f>
        <v>none</v>
      </c>
      <c r="L323" s="82">
        <f>IF(scriv!Z285&lt;&gt;"",scriv!Z285,$L$36)</f>
        <v>0</v>
      </c>
      <c r="M323" s="82" t="str">
        <f>IF(scriv!AA285&lt;&gt;"",scriv!AA285,$M$36)</f>
        <v>OpenClose</v>
      </c>
      <c r="N323" s="82">
        <f>IF(scriv!AB285&lt;&gt;"",scriv!AB285,$N$36)</f>
        <v>0</v>
      </c>
      <c r="O323" s="119" t="str">
        <f t="shared" si="177"/>
        <v/>
      </c>
      <c r="P323" s="81" t="str">
        <f>IF(scriv!I285&lt;&gt;"",scriv!I285,"")</f>
        <v/>
      </c>
      <c r="Q323" s="81" t="str">
        <f>IF(scriv!J285&lt;&gt;"",scriv!J285,"")</f>
        <v/>
      </c>
      <c r="R323" s="81">
        <f>IF(scriv!K285&lt;&gt;"",scriv!K285,
IF(I323&lt;&gt;"",1,$R$36))</f>
        <v>1</v>
      </c>
      <c r="S323" s="81" t="str">
        <f>IF(scriv!L285&lt;&gt;"",scriv!L285,
IF(scriv!AF285&lt;&gt;"",$S$36,"none"))</f>
        <v>none</v>
      </c>
      <c r="T323" s="81" t="str">
        <f>IF(scriv!Q285&lt;&gt;"",scriv!Q285,"")</f>
        <v/>
      </c>
      <c r="U323" s="81" t="str">
        <f>IF(scriv!R285&lt;&gt;"",scriv!R285,"")</f>
        <v/>
      </c>
      <c r="V323" s="81" t="str">
        <f>IF(scriv!S285&lt;&gt;"",scriv!S285,"")</f>
        <v/>
      </c>
      <c r="W323" s="81" t="str">
        <f>IF(scriv!T285&lt;&gt;"",scriv!T285,"")</f>
        <v/>
      </c>
      <c r="X323" s="81" t="str">
        <f>IF($E323="",
( IF(scriv!AH285&lt;&gt;"", LEFT( scriv!AH285, FIND(",",scriv!AH285)-1) &amp; "=" &amp; $AH323 &amp; RIGHT( scriv!AH285, LEN(scriv!AH285) + 1 - FIND(",",scriv!AH285)),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IF(scriv!AI285&lt;&gt;"", LEFT( scriv!AI285, FIND(",",scriv!AI285)-1) &amp; "=" &amp; $AH323 &amp; RIGHT( scriv!AI285, LEN(scriv!AI285) + 1 - FIND(",",scriv!AI285)),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IF(scriv!AJ285&lt;&gt;"", LEFT( scriv!AJ285, FIND(",",scriv!AJ285)-1) &amp; "=" &amp; $AH323 &amp; RIGHT( scriv!AJ285, LEN(scriv!AJ285) + 1 - FIND(",",scriv!AJ285)),
  IF($Z$36&lt;&gt;"",LEFT( Z$36, FIND(",",Z$36)-1) &amp; "=" &amp; $AH323 &amp; RIGHT( Z$36, LEN(Z$36) + 1 - FIND(",",Z$36)),""))),
IF(scriv!O285&lt;&gt;"", LEFT( scriv!O285, FIND(",",scriv!O285)-1) &amp; "=" &amp; $AH323 &amp; RIGHT( scriv!O285, LEN(scriv!O285) + 1 - FIND(",",scriv!O285)),
LEFT( Z$37, FIND(",",Z$37)-1) &amp; "=" &amp; $AH323 &amp; RIGHT( Z$37, LEN(Z$37) + 1 - FIND(",",Z$37))))</f>
        <v>drawOpen=,1.2</v>
      </c>
      <c r="AA323" s="81" t="str">
        <f>IF($E323="",
( IF(scriv!AK285&lt;&gt;"", LEFT( scriv!AK285, FIND(",",scriv!AK285)-1) &amp; "=" &amp; $AH323 &amp; RIGHT( scriv!AK285, LEN(scriv!AK285) + 1 - FIND(",",scriv!AK285)),
  IF($AA$36&lt;&gt;"",LEFT( AA$36, FIND(",",AA$36)-1) &amp; "=" &amp; $AH323 &amp; RIGHT( AA$36, LEN(AA$36) + 1 - FIND(",",AA$36)),""))),
IF(scriv!P285&lt;&gt;"", LEFT( scriv!P285, FIND(",",scriv!P285)-1) &amp; "=" &amp; $AH323 &amp; RIGHT( scriv!P285, LEN(scriv!P285) + 1 - FIND(",",scriv!P285)),
LEFT( AA$37, FIND(",",AA$37)-1) &amp; "=" &amp; $AH323 &amp; RIGHT( AA$37, LEN(AA$37) + 1 - FIND(",",AA$37))))</f>
        <v>drawClose=,1.2</v>
      </c>
      <c r="AB323" s="167" t="str">
        <f t="shared" si="176"/>
        <v>noTitle</v>
      </c>
      <c r="AC323" s="167"/>
      <c r="AD323" s="45"/>
      <c r="AE323" s="168"/>
      <c r="AF323" s="169">
        <f>IF(D323="",scriv!B285,"")</f>
        <v>0</v>
      </c>
      <c r="AG323" s="170" t="str">
        <f t="shared" si="179"/>
        <v/>
      </c>
      <c r="AH323" s="169" t="str">
        <f t="shared" si="180"/>
        <v/>
      </c>
      <c r="AI323" s="169" t="str">
        <f t="shared" si="181"/>
        <v/>
      </c>
      <c r="AJ323" s="86">
        <f>ROUNDDOWN( (LEN(scriv!B285)+1) / 2, 0 )</f>
        <v>0</v>
      </c>
      <c r="AK323" s="82">
        <f t="shared" si="182"/>
        <v>0</v>
      </c>
      <c r="AL323" s="82" t="str">
        <f t="shared" si="183"/>
        <v>-</v>
      </c>
      <c r="AM323" s="82" t="str">
        <f t="shared" si="184"/>
        <v>-</v>
      </c>
      <c r="AN323" s="82" t="str">
        <f t="shared" si="185"/>
        <v>-</v>
      </c>
      <c r="AO323" s="82" t="str">
        <f t="shared" si="186"/>
        <v>-</v>
      </c>
      <c r="AP323" s="82" t="str">
        <f t="shared" si="187"/>
        <v>-</v>
      </c>
      <c r="AQ323" s="82" t="str">
        <f t="shared" si="188"/>
        <v>-</v>
      </c>
      <c r="AR323" s="82" t="str">
        <f t="shared" si="189"/>
        <v>-</v>
      </c>
      <c r="AT323" s="82">
        <f t="shared" si="190"/>
        <v>2</v>
      </c>
      <c r="AU323" s="82" t="str">
        <f ca="1">IF(    MAX(OFFSET(AL323,0,0,MATCH("-",AL323:AL$638,0))) = 0,"",
IFERROR(MAX(OFFSET(AL323,0,0,MATCH("-",AL323:AL$638,0))),""))</f>
        <v/>
      </c>
      <c r="AV323" s="82" t="str">
        <f ca="1">IF(    MAX(OFFSET(AM323,0,0,MATCH("-",AM323:AM$638,0))) = 0,"",
IFERROR(MAX(OFFSET(AM323,0,0,MATCH("-",AM323:AM$638,0))),""))</f>
        <v/>
      </c>
      <c r="AW323" s="82" t="str">
        <f ca="1">IF(    MAX(OFFSET(AN323,0,0,MATCH("-",AN323:AN$638,0))) = 0,"",
IFERROR(MAX(OFFSET(AN323,0,0,MATCH("-",AN323:AN$638,0))),""))</f>
        <v/>
      </c>
      <c r="AX323" s="82" t="str">
        <f ca="1">IF(    MAX(OFFSET(AO323,0,0,MATCH("-",AO323:AO$638,0))) = 0,"",
IFERROR(MAX(OFFSET(AO323,0,0,MATCH("-",AO323:AO$638,0))),""))</f>
        <v/>
      </c>
      <c r="AY323" s="82" t="str">
        <f ca="1">IF(    MAX(OFFSET(AP323,0,0,MATCH("-",AP323:AP$638,0))) = 0,"",
IFERROR(MAX(OFFSET(AP323,0,0,MATCH("-",AP323:AP$638,0))),""))</f>
        <v/>
      </c>
      <c r="AZ323" s="82" t="str">
        <f ca="1">IF(    MAX(OFFSET(AQ323,0,0,MATCH("-",AQ323:AQ$638,0))) = 0,"",
IFERROR(MAX(OFFSET(AQ323,0,0,MATCH("-",AQ323:AQ$638,0))),""))</f>
        <v/>
      </c>
      <c r="BA323" s="82" t="str">
        <f ca="1">IF(    MAX(OFFSET(AR323,0,0,MATCH("-",AR323:AR$638,0))) = 0,"",
IFERROR(MAX(OFFSET(AR323,0,0,MATCH("-",AR323:AR$638,0))),""))</f>
        <v/>
      </c>
      <c r="BB323" s="112">
        <f t="shared" ca="1" si="191"/>
        <v>-270</v>
      </c>
      <c r="BC323" s="111" t="str">
        <f t="shared" ca="1" si="192"/>
        <v>Radius</v>
      </c>
      <c r="BD323" s="112">
        <f t="shared" ca="1" si="193"/>
        <v>0</v>
      </c>
      <c r="BE323" s="111">
        <f t="shared" ca="1" si="194"/>
        <v>-150</v>
      </c>
      <c r="BF323" s="113" t="e">
        <f t="shared" ca="1" si="195"/>
        <v>#VALUE!</v>
      </c>
      <c r="BG323" s="113" t="e">
        <f t="shared" ca="1" si="196"/>
        <v>#VALUE!</v>
      </c>
      <c r="BH323" s="112">
        <f t="shared" ca="1" si="197"/>
        <v>2000</v>
      </c>
      <c r="BI323" s="112">
        <f t="shared" ca="1" si="198"/>
        <v>-150</v>
      </c>
      <c r="BJ323" s="157"/>
      <c r="BK323" s="157"/>
      <c r="BL323" s="158" t="str">
        <f>scriv!AM285</f>
        <v/>
      </c>
      <c r="BM323" s="157"/>
      <c r="BN323" s="157" t="str">
        <f t="shared" si="199"/>
        <v>node</v>
      </c>
      <c r="BO323" s="157"/>
      <c r="BP323" s="159">
        <f t="shared" ca="1" si="200"/>
        <v>0</v>
      </c>
      <c r="BQ323" s="159">
        <f t="shared" ca="1" si="201"/>
        <v>0</v>
      </c>
      <c r="BR323" s="159">
        <f t="shared" si="202"/>
        <v>1</v>
      </c>
      <c r="BS323" s="159" t="str">
        <f t="shared" si="203"/>
        <v>symbol</v>
      </c>
      <c r="BT323" s="157" t="str">
        <f ca="1">IF(scriv!V285&lt;&gt;"",scriv!V285,
IF(E323="",IFERROR(VLOOKUP(BL323,$AH$40:$BT$638,39,FALSE),$BT$36),
$BT$37))</f>
        <v>NodeSquare</v>
      </c>
      <c r="BU323" s="166">
        <f t="shared" ca="1" si="204"/>
        <v>2000</v>
      </c>
      <c r="BV323" s="166">
        <f t="shared" ca="1" si="205"/>
        <v>-150</v>
      </c>
      <c r="BW323" s="166">
        <f t="shared" ca="1" si="206"/>
        <v>0</v>
      </c>
      <c r="BX323" s="166">
        <f t="shared" ca="1" si="207"/>
        <v>0</v>
      </c>
      <c r="BY323" s="180" t="str">
        <f t="shared" si="208"/>
        <v/>
      </c>
      <c r="BZ323" s="180" t="str">
        <f t="shared" si="209"/>
        <v/>
      </c>
      <c r="CA323" s="81" t="str">
        <f>IF(scriv!E285&lt;&gt;"",scriv!E285,"")</f>
        <v/>
      </c>
      <c r="CB323" s="82">
        <f t="shared" si="178"/>
        <v>0</v>
      </c>
      <c r="CC323" s="82">
        <f t="shared" si="210"/>
        <v>0</v>
      </c>
      <c r="CD323" s="82" t="str">
        <f t="shared" si="211"/>
        <v>-</v>
      </c>
      <c r="CE323" s="82" t="str">
        <f t="shared" si="212"/>
        <v>-</v>
      </c>
      <c r="CF323" s="82" t="str">
        <f t="shared" si="213"/>
        <v>-</v>
      </c>
      <c r="CG323" s="82" t="str">
        <f t="shared" si="214"/>
        <v>-</v>
      </c>
      <c r="CH323" s="82" t="str">
        <f t="shared" si="215"/>
        <v>-</v>
      </c>
      <c r="CI323" s="82" t="str">
        <f t="shared" si="216"/>
        <v>-</v>
      </c>
      <c r="CJ323" s="82" t="str">
        <f t="shared" si="217"/>
        <v>-</v>
      </c>
      <c r="CK323" s="82" t="str">
        <f t="shared" si="218"/>
        <v>-</v>
      </c>
    </row>
    <row r="324" spans="1:89" s="82" customFormat="1" ht="18" customHeight="1">
      <c r="A324" s="81" t="str">
        <f>scriv!AL286</f>
        <v/>
      </c>
      <c r="B324" s="81" t="str">
        <f>IF(scriv!D286&lt;&gt;"",scriv!D286,"")</f>
        <v/>
      </c>
      <c r="C324" s="81" t="str">
        <f>IF( scriv!AP286&lt;&gt;"", IF(D324&lt;&gt;"","connection ","")&amp;scriv!AP286,IF(D324&lt;&gt;"","connection",""))</f>
        <v/>
      </c>
      <c r="D324" s="82" t="str">
        <f>scriv!AN286</f>
        <v/>
      </c>
      <c r="E324" s="82" t="str">
        <f>scriv!AO286</f>
        <v/>
      </c>
      <c r="F324" s="156">
        <f>ROW()</f>
        <v>324</v>
      </c>
      <c r="G324" s="288">
        <f>scriv!AC286</f>
        <v>0</v>
      </c>
      <c r="H324" s="288">
        <f>scriv!AD286</f>
        <v>0</v>
      </c>
      <c r="I324" s="81" t="str">
        <f>IF(scriv!AE286&lt;&gt;"",scriv!AE286,J324)</f>
        <v/>
      </c>
      <c r="J324" s="81" t="str">
        <f>IF(scriv!AF286&lt;&gt;"",scriv!AF286,"")</f>
        <v/>
      </c>
      <c r="K324" s="82" t="str">
        <f>IF(scriv!Y286&lt;&gt;"",scriv!Y286,$K$36)</f>
        <v>none</v>
      </c>
      <c r="L324" s="82">
        <f>IF(scriv!Z286&lt;&gt;"",scriv!Z286,$L$36)</f>
        <v>0</v>
      </c>
      <c r="M324" s="82" t="str">
        <f>IF(scriv!AA286&lt;&gt;"",scriv!AA286,$M$36)</f>
        <v>OpenClose</v>
      </c>
      <c r="N324" s="82">
        <f>IF(scriv!AB286&lt;&gt;"",scriv!AB286,$N$36)</f>
        <v>0</v>
      </c>
      <c r="O324" s="119" t="str">
        <f t="shared" si="177"/>
        <v/>
      </c>
      <c r="P324" s="81" t="str">
        <f>IF(scriv!I286&lt;&gt;"",scriv!I286,"")</f>
        <v/>
      </c>
      <c r="Q324" s="81" t="str">
        <f>IF(scriv!J286&lt;&gt;"",scriv!J286,"")</f>
        <v/>
      </c>
      <c r="R324" s="81">
        <f>IF(scriv!K286&lt;&gt;"",scriv!K286,
IF(I324&lt;&gt;"",1,$R$36))</f>
        <v>1</v>
      </c>
      <c r="S324" s="81" t="str">
        <f>IF(scriv!L286&lt;&gt;"",scriv!L286,
IF(scriv!AF286&lt;&gt;"",$S$36,"none"))</f>
        <v>none</v>
      </c>
      <c r="T324" s="81" t="str">
        <f>IF(scriv!Q286&lt;&gt;"",scriv!Q286,"")</f>
        <v/>
      </c>
      <c r="U324" s="81" t="str">
        <f>IF(scriv!R286&lt;&gt;"",scriv!R286,"")</f>
        <v/>
      </c>
      <c r="V324" s="81" t="str">
        <f>IF(scriv!S286&lt;&gt;"",scriv!S286,"")</f>
        <v/>
      </c>
      <c r="W324" s="81" t="str">
        <f>IF(scriv!T286&lt;&gt;"",scriv!T286,"")</f>
        <v/>
      </c>
      <c r="X324" s="81" t="str">
        <f>IF($E324="",
( IF(scriv!AH286&lt;&gt;"", LEFT( scriv!AH286, FIND(",",scriv!AH286)-1) &amp; "=" &amp; $AH324 &amp; RIGHT( scriv!AH286, LEN(scriv!AH286) + 1 - FIND(",",scriv!AH286)),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IF(scriv!AI286&lt;&gt;"", LEFT( scriv!AI286, FIND(",",scriv!AI286)-1) &amp; "=" &amp; $AH324 &amp; RIGHT( scriv!AI286, LEN(scriv!AI286) + 1 - FIND(",",scriv!AI286)),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IF(scriv!AJ286&lt;&gt;"", LEFT( scriv!AJ286, FIND(",",scriv!AJ286)-1) &amp; "=" &amp; $AH324 &amp; RIGHT( scriv!AJ286, LEN(scriv!AJ286) + 1 - FIND(",",scriv!AJ286)),
  IF($Z$36&lt;&gt;"",LEFT( Z$36, FIND(",",Z$36)-1) &amp; "=" &amp; $AH324 &amp; RIGHT( Z$36, LEN(Z$36) + 1 - FIND(",",Z$36)),""))),
IF(scriv!O286&lt;&gt;"", LEFT( scriv!O286, FIND(",",scriv!O286)-1) &amp; "=" &amp; $AH324 &amp; RIGHT( scriv!O286, LEN(scriv!O286) + 1 - FIND(",",scriv!O286)),
LEFT( Z$37, FIND(",",Z$37)-1) &amp; "=" &amp; $AH324 &amp; RIGHT( Z$37, LEN(Z$37) + 1 - FIND(",",Z$37))))</f>
        <v>drawOpen=,1.2</v>
      </c>
      <c r="AA324" s="81" t="str">
        <f>IF($E324="",
( IF(scriv!AK286&lt;&gt;"", LEFT( scriv!AK286, FIND(",",scriv!AK286)-1) &amp; "=" &amp; $AH324 &amp; RIGHT( scriv!AK286, LEN(scriv!AK286) + 1 - FIND(",",scriv!AK286)),
  IF($AA$36&lt;&gt;"",LEFT( AA$36, FIND(",",AA$36)-1) &amp; "=" &amp; $AH324 &amp; RIGHT( AA$36, LEN(AA$36) + 1 - FIND(",",AA$36)),""))),
IF(scriv!P286&lt;&gt;"", LEFT( scriv!P286, FIND(",",scriv!P286)-1) &amp; "=" &amp; $AH324 &amp; RIGHT( scriv!P286, LEN(scriv!P286) + 1 - FIND(",",scriv!P286)),
LEFT( AA$37, FIND(",",AA$37)-1) &amp; "=" &amp; $AH324 &amp; RIGHT( AA$37, LEN(AA$37) + 1 - FIND(",",AA$37))))</f>
        <v>drawClose=,1.2</v>
      </c>
      <c r="AB324" s="167" t="str">
        <f t="shared" si="176"/>
        <v>noTitle</v>
      </c>
      <c r="AC324" s="167"/>
      <c r="AD324" s="45"/>
      <c r="AE324" s="168"/>
      <c r="AF324" s="169">
        <f>IF(D324="",scriv!B286,"")</f>
        <v>0</v>
      </c>
      <c r="AG324" s="170" t="str">
        <f t="shared" si="179"/>
        <v/>
      </c>
      <c r="AH324" s="169" t="str">
        <f t="shared" si="180"/>
        <v/>
      </c>
      <c r="AI324" s="169" t="str">
        <f t="shared" si="181"/>
        <v/>
      </c>
      <c r="AJ324" s="86">
        <f>ROUNDDOWN( (LEN(scriv!B286)+1) / 2, 0 )</f>
        <v>0</v>
      </c>
      <c r="AK324" s="82">
        <f t="shared" si="182"/>
        <v>0</v>
      </c>
      <c r="AL324" s="82" t="str">
        <f t="shared" si="183"/>
        <v>-</v>
      </c>
      <c r="AM324" s="82" t="str">
        <f t="shared" si="184"/>
        <v>-</v>
      </c>
      <c r="AN324" s="82" t="str">
        <f t="shared" si="185"/>
        <v>-</v>
      </c>
      <c r="AO324" s="82" t="str">
        <f t="shared" si="186"/>
        <v>-</v>
      </c>
      <c r="AP324" s="82" t="str">
        <f t="shared" si="187"/>
        <v>-</v>
      </c>
      <c r="AQ324" s="82" t="str">
        <f t="shared" si="188"/>
        <v>-</v>
      </c>
      <c r="AR324" s="82" t="str">
        <f t="shared" si="189"/>
        <v>-</v>
      </c>
      <c r="AT324" s="82">
        <f t="shared" si="190"/>
        <v>2</v>
      </c>
      <c r="AU324" s="82" t="str">
        <f ca="1">IF(    MAX(OFFSET(AL324,0,0,MATCH("-",AL324:AL$638,0))) = 0,"",
IFERROR(MAX(OFFSET(AL324,0,0,MATCH("-",AL324:AL$638,0))),""))</f>
        <v/>
      </c>
      <c r="AV324" s="82" t="str">
        <f ca="1">IF(    MAX(OFFSET(AM324,0,0,MATCH("-",AM324:AM$638,0))) = 0,"",
IFERROR(MAX(OFFSET(AM324,0,0,MATCH("-",AM324:AM$638,0))),""))</f>
        <v/>
      </c>
      <c r="AW324" s="82" t="str">
        <f ca="1">IF(    MAX(OFFSET(AN324,0,0,MATCH("-",AN324:AN$638,0))) = 0,"",
IFERROR(MAX(OFFSET(AN324,0,0,MATCH("-",AN324:AN$638,0))),""))</f>
        <v/>
      </c>
      <c r="AX324" s="82" t="str">
        <f ca="1">IF(    MAX(OFFSET(AO324,0,0,MATCH("-",AO324:AO$638,0))) = 0,"",
IFERROR(MAX(OFFSET(AO324,0,0,MATCH("-",AO324:AO$638,0))),""))</f>
        <v/>
      </c>
      <c r="AY324" s="82" t="str">
        <f ca="1">IF(    MAX(OFFSET(AP324,0,0,MATCH("-",AP324:AP$638,0))) = 0,"",
IFERROR(MAX(OFFSET(AP324,0,0,MATCH("-",AP324:AP$638,0))),""))</f>
        <v/>
      </c>
      <c r="AZ324" s="82" t="str">
        <f ca="1">IF(    MAX(OFFSET(AQ324,0,0,MATCH("-",AQ324:AQ$638,0))) = 0,"",
IFERROR(MAX(OFFSET(AQ324,0,0,MATCH("-",AQ324:AQ$638,0))),""))</f>
        <v/>
      </c>
      <c r="BA324" s="82" t="str">
        <f ca="1">IF(    MAX(OFFSET(AR324,0,0,MATCH("-",AR324:AR$638,0))) = 0,"",
IFERROR(MAX(OFFSET(AR324,0,0,MATCH("-",AR324:AR$638,0))),""))</f>
        <v/>
      </c>
      <c r="BB324" s="112">
        <f t="shared" ca="1" si="191"/>
        <v>-270</v>
      </c>
      <c r="BC324" s="111" t="str">
        <f t="shared" ca="1" si="192"/>
        <v>Radius</v>
      </c>
      <c r="BD324" s="112">
        <f t="shared" ca="1" si="193"/>
        <v>0</v>
      </c>
      <c r="BE324" s="111">
        <f t="shared" ca="1" si="194"/>
        <v>-150</v>
      </c>
      <c r="BF324" s="113" t="e">
        <f t="shared" ca="1" si="195"/>
        <v>#VALUE!</v>
      </c>
      <c r="BG324" s="113" t="e">
        <f t="shared" ca="1" si="196"/>
        <v>#VALUE!</v>
      </c>
      <c r="BH324" s="112">
        <f t="shared" ca="1" si="197"/>
        <v>2000</v>
      </c>
      <c r="BI324" s="112">
        <f t="shared" ca="1" si="198"/>
        <v>-150</v>
      </c>
      <c r="BJ324" s="157"/>
      <c r="BK324" s="157"/>
      <c r="BL324" s="158" t="str">
        <f>scriv!AM286</f>
        <v/>
      </c>
      <c r="BM324" s="157"/>
      <c r="BN324" s="157" t="str">
        <f t="shared" si="199"/>
        <v>node</v>
      </c>
      <c r="BO324" s="157"/>
      <c r="BP324" s="159">
        <f t="shared" ca="1" si="200"/>
        <v>0</v>
      </c>
      <c r="BQ324" s="159">
        <f t="shared" ca="1" si="201"/>
        <v>0</v>
      </c>
      <c r="BR324" s="159">
        <f t="shared" si="202"/>
        <v>1</v>
      </c>
      <c r="BS324" s="159" t="str">
        <f t="shared" si="203"/>
        <v>symbol</v>
      </c>
      <c r="BT324" s="157" t="str">
        <f ca="1">IF(scriv!V286&lt;&gt;"",scriv!V286,
IF(E324="",IFERROR(VLOOKUP(BL324,$AH$40:$BT$638,39,FALSE),$BT$36),
$BT$37))</f>
        <v>NodeSquare</v>
      </c>
      <c r="BU324" s="166">
        <f t="shared" ca="1" si="204"/>
        <v>2000</v>
      </c>
      <c r="BV324" s="166">
        <f t="shared" ca="1" si="205"/>
        <v>-150</v>
      </c>
      <c r="BW324" s="166">
        <f t="shared" ca="1" si="206"/>
        <v>0</v>
      </c>
      <c r="BX324" s="166">
        <f t="shared" ca="1" si="207"/>
        <v>0</v>
      </c>
      <c r="BY324" s="180" t="str">
        <f t="shared" si="208"/>
        <v/>
      </c>
      <c r="BZ324" s="180" t="str">
        <f t="shared" si="209"/>
        <v/>
      </c>
      <c r="CA324" s="81" t="str">
        <f>IF(scriv!E286&lt;&gt;"",scriv!E286,"")</f>
        <v/>
      </c>
      <c r="CB324" s="82">
        <f t="shared" si="178"/>
        <v>0</v>
      </c>
      <c r="CC324" s="82">
        <f t="shared" si="210"/>
        <v>0</v>
      </c>
      <c r="CD324" s="82" t="str">
        <f t="shared" si="211"/>
        <v>-</v>
      </c>
      <c r="CE324" s="82" t="str">
        <f t="shared" si="212"/>
        <v>-</v>
      </c>
      <c r="CF324" s="82" t="str">
        <f t="shared" si="213"/>
        <v>-</v>
      </c>
      <c r="CG324" s="82" t="str">
        <f t="shared" si="214"/>
        <v>-</v>
      </c>
      <c r="CH324" s="82" t="str">
        <f t="shared" si="215"/>
        <v>-</v>
      </c>
      <c r="CI324" s="82" t="str">
        <f t="shared" si="216"/>
        <v>-</v>
      </c>
      <c r="CJ324" s="82" t="str">
        <f t="shared" si="217"/>
        <v>-</v>
      </c>
      <c r="CK324" s="82" t="str">
        <f t="shared" si="218"/>
        <v>-</v>
      </c>
    </row>
    <row r="325" spans="1:89" s="82" customFormat="1" ht="18" customHeight="1">
      <c r="A325" s="81" t="str">
        <f>scriv!AL287</f>
        <v/>
      </c>
      <c r="B325" s="81" t="str">
        <f>IF(scriv!D287&lt;&gt;"",scriv!D287,"")</f>
        <v/>
      </c>
      <c r="C325" s="81" t="str">
        <f>IF( scriv!AP287&lt;&gt;"", IF(D325&lt;&gt;"","connection ","")&amp;scriv!AP287,IF(D325&lt;&gt;"","connection",""))</f>
        <v/>
      </c>
      <c r="D325" s="82" t="str">
        <f>scriv!AN287</f>
        <v/>
      </c>
      <c r="E325" s="82" t="str">
        <f>scriv!AO287</f>
        <v/>
      </c>
      <c r="F325" s="156">
        <f>ROW()</f>
        <v>325</v>
      </c>
      <c r="G325" s="288">
        <f>scriv!AC287</f>
        <v>0</v>
      </c>
      <c r="H325" s="288">
        <f>scriv!AD287</f>
        <v>0</v>
      </c>
      <c r="I325" s="81" t="str">
        <f>IF(scriv!AE287&lt;&gt;"",scriv!AE287,J325)</f>
        <v/>
      </c>
      <c r="J325" s="81" t="str">
        <f>IF(scriv!AF287&lt;&gt;"",scriv!AF287,"")</f>
        <v/>
      </c>
      <c r="K325" s="82" t="str">
        <f>IF(scriv!Y287&lt;&gt;"",scriv!Y287,$K$36)</f>
        <v>none</v>
      </c>
      <c r="L325" s="82">
        <f>IF(scriv!Z287&lt;&gt;"",scriv!Z287,$L$36)</f>
        <v>0</v>
      </c>
      <c r="M325" s="82" t="str">
        <f>IF(scriv!AA287&lt;&gt;"",scriv!AA287,$M$36)</f>
        <v>OpenClose</v>
      </c>
      <c r="N325" s="82">
        <f>IF(scriv!AB287&lt;&gt;"",scriv!AB287,$N$36)</f>
        <v>0</v>
      </c>
      <c r="O325" s="119" t="str">
        <f t="shared" si="177"/>
        <v/>
      </c>
      <c r="P325" s="81" t="str">
        <f>IF(scriv!I287&lt;&gt;"",scriv!I287,"")</f>
        <v/>
      </c>
      <c r="Q325" s="81" t="str">
        <f>IF(scriv!J287&lt;&gt;"",scriv!J287,"")</f>
        <v/>
      </c>
      <c r="R325" s="81">
        <f>IF(scriv!K287&lt;&gt;"",scriv!K287,
IF(I325&lt;&gt;"",1,$R$36))</f>
        <v>1</v>
      </c>
      <c r="S325" s="81" t="str">
        <f>IF(scriv!L287&lt;&gt;"",scriv!L287,
IF(scriv!AF287&lt;&gt;"",$S$36,"none"))</f>
        <v>none</v>
      </c>
      <c r="T325" s="81" t="str">
        <f>IF(scriv!Q287&lt;&gt;"",scriv!Q287,"")</f>
        <v/>
      </c>
      <c r="U325" s="81" t="str">
        <f>IF(scriv!R287&lt;&gt;"",scriv!R287,"")</f>
        <v/>
      </c>
      <c r="V325" s="81" t="str">
        <f>IF(scriv!S287&lt;&gt;"",scriv!S287,"")</f>
        <v/>
      </c>
      <c r="W325" s="81" t="str">
        <f>IF(scriv!T287&lt;&gt;"",scriv!T287,"")</f>
        <v/>
      </c>
      <c r="X325" s="81" t="str">
        <f>IF($E325="",
( IF(scriv!AH287&lt;&gt;"", LEFT( scriv!AH287, FIND(",",scriv!AH287)-1) &amp; "=" &amp; $AH325 &amp; RIGHT( scriv!AH287, LEN(scriv!AH287) + 1 - FIND(",",scriv!AH287)),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IF(scriv!AI287&lt;&gt;"", LEFT( scriv!AI287, FIND(",",scriv!AI287)-1) &amp; "=" &amp; $AH325 &amp; RIGHT( scriv!AI287, LEN(scriv!AI287) + 1 - FIND(",",scriv!AI287)),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IF(scriv!AJ287&lt;&gt;"", LEFT( scriv!AJ287, FIND(",",scriv!AJ287)-1) &amp; "=" &amp; $AH325 &amp; RIGHT( scriv!AJ287, LEN(scriv!AJ287) + 1 - FIND(",",scriv!AJ287)),
  IF($Z$36&lt;&gt;"",LEFT( Z$36, FIND(",",Z$36)-1) &amp; "=" &amp; $AH325 &amp; RIGHT( Z$36, LEN(Z$36) + 1 - FIND(",",Z$36)),""))),
IF(scriv!O287&lt;&gt;"", LEFT( scriv!O287, FIND(",",scriv!O287)-1) &amp; "=" &amp; $AH325 &amp; RIGHT( scriv!O287, LEN(scriv!O287) + 1 - FIND(",",scriv!O287)),
LEFT( Z$37, FIND(",",Z$37)-1) &amp; "=" &amp; $AH325 &amp; RIGHT( Z$37, LEN(Z$37) + 1 - FIND(",",Z$37))))</f>
        <v>drawOpen=,1.2</v>
      </c>
      <c r="AA325" s="81" t="str">
        <f>IF($E325="",
( IF(scriv!AK287&lt;&gt;"", LEFT( scriv!AK287, FIND(",",scriv!AK287)-1) &amp; "=" &amp; $AH325 &amp; RIGHT( scriv!AK287, LEN(scriv!AK287) + 1 - FIND(",",scriv!AK287)),
  IF($AA$36&lt;&gt;"",LEFT( AA$36, FIND(",",AA$36)-1) &amp; "=" &amp; $AH325 &amp; RIGHT( AA$36, LEN(AA$36) + 1 - FIND(",",AA$36)),""))),
IF(scriv!P287&lt;&gt;"", LEFT( scriv!P287, FIND(",",scriv!P287)-1) &amp; "=" &amp; $AH325 &amp; RIGHT( scriv!P287, LEN(scriv!P287) + 1 - FIND(",",scriv!P287)),
LEFT( AA$37, FIND(",",AA$37)-1) &amp; "=" &amp; $AH325 &amp; RIGHT( AA$37, LEN(AA$37) + 1 - FIND(",",AA$37))))</f>
        <v>drawClose=,1.2</v>
      </c>
      <c r="AB325" s="167" t="str">
        <f t="shared" si="176"/>
        <v>noTitle</v>
      </c>
      <c r="AC325" s="167"/>
      <c r="AD325" s="45"/>
      <c r="AE325" s="168"/>
      <c r="AF325" s="169">
        <f>IF(D325="",scriv!B287,"")</f>
        <v>0</v>
      </c>
      <c r="AG325" s="170" t="str">
        <f t="shared" si="179"/>
        <v/>
      </c>
      <c r="AH325" s="169" t="str">
        <f t="shared" si="180"/>
        <v/>
      </c>
      <c r="AI325" s="169" t="str">
        <f t="shared" si="181"/>
        <v/>
      </c>
      <c r="AJ325" s="86">
        <f>ROUNDDOWN( (LEN(scriv!B287)+1) / 2, 0 )</f>
        <v>0</v>
      </c>
      <c r="AK325" s="82">
        <f t="shared" si="182"/>
        <v>0</v>
      </c>
      <c r="AL325" s="82" t="str">
        <f t="shared" si="183"/>
        <v>-</v>
      </c>
      <c r="AM325" s="82" t="str">
        <f t="shared" si="184"/>
        <v>-</v>
      </c>
      <c r="AN325" s="82" t="str">
        <f t="shared" si="185"/>
        <v>-</v>
      </c>
      <c r="AO325" s="82" t="str">
        <f t="shared" si="186"/>
        <v>-</v>
      </c>
      <c r="AP325" s="82" t="str">
        <f t="shared" si="187"/>
        <v>-</v>
      </c>
      <c r="AQ325" s="82" t="str">
        <f t="shared" si="188"/>
        <v>-</v>
      </c>
      <c r="AR325" s="82" t="str">
        <f t="shared" si="189"/>
        <v>-</v>
      </c>
      <c r="AT325" s="82">
        <f t="shared" si="190"/>
        <v>2</v>
      </c>
      <c r="AU325" s="82" t="str">
        <f ca="1">IF(    MAX(OFFSET(AL325,0,0,MATCH("-",AL325:AL$638,0))) = 0,"",
IFERROR(MAX(OFFSET(AL325,0,0,MATCH("-",AL325:AL$638,0))),""))</f>
        <v/>
      </c>
      <c r="AV325" s="82" t="str">
        <f ca="1">IF(    MAX(OFFSET(AM325,0,0,MATCH("-",AM325:AM$638,0))) = 0,"",
IFERROR(MAX(OFFSET(AM325,0,0,MATCH("-",AM325:AM$638,0))),""))</f>
        <v/>
      </c>
      <c r="AW325" s="82" t="str">
        <f ca="1">IF(    MAX(OFFSET(AN325,0,0,MATCH("-",AN325:AN$638,0))) = 0,"",
IFERROR(MAX(OFFSET(AN325,0,0,MATCH("-",AN325:AN$638,0))),""))</f>
        <v/>
      </c>
      <c r="AX325" s="82" t="str">
        <f ca="1">IF(    MAX(OFFSET(AO325,0,0,MATCH("-",AO325:AO$638,0))) = 0,"",
IFERROR(MAX(OFFSET(AO325,0,0,MATCH("-",AO325:AO$638,0))),""))</f>
        <v/>
      </c>
      <c r="AY325" s="82" t="str">
        <f ca="1">IF(    MAX(OFFSET(AP325,0,0,MATCH("-",AP325:AP$638,0))) = 0,"",
IFERROR(MAX(OFFSET(AP325,0,0,MATCH("-",AP325:AP$638,0))),""))</f>
        <v/>
      </c>
      <c r="AZ325" s="82" t="str">
        <f ca="1">IF(    MAX(OFFSET(AQ325,0,0,MATCH("-",AQ325:AQ$638,0))) = 0,"",
IFERROR(MAX(OFFSET(AQ325,0,0,MATCH("-",AQ325:AQ$638,0))),""))</f>
        <v/>
      </c>
      <c r="BA325" s="82" t="str">
        <f ca="1">IF(    MAX(OFFSET(AR325,0,0,MATCH("-",AR325:AR$638,0))) = 0,"",
IFERROR(MAX(OFFSET(AR325,0,0,MATCH("-",AR325:AR$638,0))),""))</f>
        <v/>
      </c>
      <c r="BB325" s="112">
        <f t="shared" ca="1" si="191"/>
        <v>-270</v>
      </c>
      <c r="BC325" s="111" t="str">
        <f t="shared" ca="1" si="192"/>
        <v>Radius</v>
      </c>
      <c r="BD325" s="112">
        <f t="shared" ca="1" si="193"/>
        <v>0</v>
      </c>
      <c r="BE325" s="111">
        <f t="shared" ca="1" si="194"/>
        <v>-150</v>
      </c>
      <c r="BF325" s="113" t="e">
        <f t="shared" ca="1" si="195"/>
        <v>#VALUE!</v>
      </c>
      <c r="BG325" s="113" t="e">
        <f t="shared" ca="1" si="196"/>
        <v>#VALUE!</v>
      </c>
      <c r="BH325" s="112">
        <f t="shared" ca="1" si="197"/>
        <v>2000</v>
      </c>
      <c r="BI325" s="112">
        <f t="shared" ca="1" si="198"/>
        <v>-150</v>
      </c>
      <c r="BJ325" s="157"/>
      <c r="BK325" s="157"/>
      <c r="BL325" s="158" t="str">
        <f>scriv!AM287</f>
        <v/>
      </c>
      <c r="BM325" s="157"/>
      <c r="BN325" s="157" t="str">
        <f t="shared" si="199"/>
        <v>node</v>
      </c>
      <c r="BO325" s="157"/>
      <c r="BP325" s="159">
        <f t="shared" ca="1" si="200"/>
        <v>0</v>
      </c>
      <c r="BQ325" s="159">
        <f t="shared" ca="1" si="201"/>
        <v>0</v>
      </c>
      <c r="BR325" s="159">
        <f t="shared" si="202"/>
        <v>1</v>
      </c>
      <c r="BS325" s="159" t="str">
        <f t="shared" si="203"/>
        <v>symbol</v>
      </c>
      <c r="BT325" s="157" t="str">
        <f ca="1">IF(scriv!V287&lt;&gt;"",scriv!V287,
IF(E325="",IFERROR(VLOOKUP(BL325,$AH$40:$BT$638,39,FALSE),$BT$36),
$BT$37))</f>
        <v>NodeSquare</v>
      </c>
      <c r="BU325" s="166">
        <f t="shared" ca="1" si="204"/>
        <v>2000</v>
      </c>
      <c r="BV325" s="166">
        <f t="shared" ca="1" si="205"/>
        <v>-150</v>
      </c>
      <c r="BW325" s="166">
        <f t="shared" ca="1" si="206"/>
        <v>0</v>
      </c>
      <c r="BX325" s="166">
        <f t="shared" ca="1" si="207"/>
        <v>0</v>
      </c>
      <c r="BY325" s="180" t="str">
        <f t="shared" si="208"/>
        <v/>
      </c>
      <c r="BZ325" s="180" t="str">
        <f t="shared" si="209"/>
        <v/>
      </c>
      <c r="CA325" s="81" t="str">
        <f>IF(scriv!E287&lt;&gt;"",scriv!E287,"")</f>
        <v/>
      </c>
      <c r="CB325" s="82">
        <f t="shared" si="178"/>
        <v>0</v>
      </c>
      <c r="CC325" s="82">
        <f t="shared" si="210"/>
        <v>0</v>
      </c>
      <c r="CD325" s="82" t="str">
        <f t="shared" si="211"/>
        <v>-</v>
      </c>
      <c r="CE325" s="82" t="str">
        <f t="shared" si="212"/>
        <v>-</v>
      </c>
      <c r="CF325" s="82" t="str">
        <f t="shared" si="213"/>
        <v>-</v>
      </c>
      <c r="CG325" s="82" t="str">
        <f t="shared" si="214"/>
        <v>-</v>
      </c>
      <c r="CH325" s="82" t="str">
        <f t="shared" si="215"/>
        <v>-</v>
      </c>
      <c r="CI325" s="82" t="str">
        <f t="shared" si="216"/>
        <v>-</v>
      </c>
      <c r="CJ325" s="82" t="str">
        <f t="shared" si="217"/>
        <v>-</v>
      </c>
      <c r="CK325" s="82" t="str">
        <f t="shared" si="218"/>
        <v>-</v>
      </c>
    </row>
    <row r="326" spans="1:89" s="82" customFormat="1" ht="18" customHeight="1">
      <c r="A326" s="81" t="str">
        <f>scriv!AL288</f>
        <v/>
      </c>
      <c r="B326" s="81" t="str">
        <f>IF(scriv!D288&lt;&gt;"",scriv!D288,"")</f>
        <v/>
      </c>
      <c r="C326" s="81" t="str">
        <f>IF( scriv!AP288&lt;&gt;"", IF(D326&lt;&gt;"","connection ","")&amp;scriv!AP288,IF(D326&lt;&gt;"","connection",""))</f>
        <v/>
      </c>
      <c r="D326" s="82" t="str">
        <f>scriv!AN288</f>
        <v/>
      </c>
      <c r="E326" s="82" t="str">
        <f>scriv!AO288</f>
        <v/>
      </c>
      <c r="F326" s="156">
        <f>ROW()</f>
        <v>326</v>
      </c>
      <c r="G326" s="288">
        <f>scriv!AC288</f>
        <v>0</v>
      </c>
      <c r="H326" s="288">
        <f>scriv!AD288</f>
        <v>0</v>
      </c>
      <c r="I326" s="81" t="str">
        <f>IF(scriv!AE288&lt;&gt;"",scriv!AE288,J326)</f>
        <v/>
      </c>
      <c r="J326" s="81" t="str">
        <f>IF(scriv!AF288&lt;&gt;"",scriv!AF288,"")</f>
        <v/>
      </c>
      <c r="K326" s="82" t="str">
        <f>IF(scriv!Y288&lt;&gt;"",scriv!Y288,$K$36)</f>
        <v>none</v>
      </c>
      <c r="L326" s="82">
        <f>IF(scriv!Z288&lt;&gt;"",scriv!Z288,$L$36)</f>
        <v>0</v>
      </c>
      <c r="M326" s="82" t="str">
        <f>IF(scriv!AA288&lt;&gt;"",scriv!AA288,$M$36)</f>
        <v>OpenClose</v>
      </c>
      <c r="N326" s="82">
        <f>IF(scriv!AB288&lt;&gt;"",scriv!AB288,$N$36)</f>
        <v>0</v>
      </c>
      <c r="O326" s="119" t="str">
        <f t="shared" si="177"/>
        <v/>
      </c>
      <c r="P326" s="81" t="str">
        <f>IF(scriv!I288&lt;&gt;"",scriv!I288,"")</f>
        <v/>
      </c>
      <c r="Q326" s="81" t="str">
        <f>IF(scriv!J288&lt;&gt;"",scriv!J288,"")</f>
        <v/>
      </c>
      <c r="R326" s="81">
        <f>IF(scriv!K288&lt;&gt;"",scriv!K288,
IF(I326&lt;&gt;"",1,$R$36))</f>
        <v>1</v>
      </c>
      <c r="S326" s="81" t="str">
        <f>IF(scriv!L288&lt;&gt;"",scriv!L288,
IF(scriv!AF288&lt;&gt;"",$S$36,"none"))</f>
        <v>none</v>
      </c>
      <c r="T326" s="81" t="str">
        <f>IF(scriv!Q288&lt;&gt;"",scriv!Q288,"")</f>
        <v/>
      </c>
      <c r="U326" s="81" t="str">
        <f>IF(scriv!R288&lt;&gt;"",scriv!R288,"")</f>
        <v/>
      </c>
      <c r="V326" s="81" t="str">
        <f>IF(scriv!S288&lt;&gt;"",scriv!S288,"")</f>
        <v/>
      </c>
      <c r="W326" s="81" t="str">
        <f>IF(scriv!T288&lt;&gt;"",scriv!T288,"")</f>
        <v/>
      </c>
      <c r="X326" s="81" t="str">
        <f>IF($E326="",
( IF(scriv!AH288&lt;&gt;"", LEFT( scriv!AH288, FIND(",",scriv!AH288)-1) &amp; "=" &amp; $AH326 &amp; RIGHT( scriv!AH288, LEN(scriv!AH288) + 1 - FIND(",",scriv!AH288)),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IF(scriv!AI288&lt;&gt;"", LEFT( scriv!AI288, FIND(",",scriv!AI288)-1) &amp; "=" &amp; $AH326 &amp; RIGHT( scriv!AI288, LEN(scriv!AI288) + 1 - FIND(",",scriv!AI288)),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IF(scriv!AJ288&lt;&gt;"", LEFT( scriv!AJ288, FIND(",",scriv!AJ288)-1) &amp; "=" &amp; $AH326 &amp; RIGHT( scriv!AJ288, LEN(scriv!AJ288) + 1 - FIND(",",scriv!AJ288)),
  IF($Z$36&lt;&gt;"",LEFT( Z$36, FIND(",",Z$36)-1) &amp; "=" &amp; $AH326 &amp; RIGHT( Z$36, LEN(Z$36) + 1 - FIND(",",Z$36)),""))),
IF(scriv!O288&lt;&gt;"", LEFT( scriv!O288, FIND(",",scriv!O288)-1) &amp; "=" &amp; $AH326 &amp; RIGHT( scriv!O288, LEN(scriv!O288) + 1 - FIND(",",scriv!O288)),
LEFT( Z$37, FIND(",",Z$37)-1) &amp; "=" &amp; $AH326 &amp; RIGHT( Z$37, LEN(Z$37) + 1 - FIND(",",Z$37))))</f>
        <v>drawOpen=,1.2</v>
      </c>
      <c r="AA326" s="81" t="str">
        <f>IF($E326="",
( IF(scriv!AK288&lt;&gt;"", LEFT( scriv!AK288, FIND(",",scriv!AK288)-1) &amp; "=" &amp; $AH326 &amp; RIGHT( scriv!AK288, LEN(scriv!AK288) + 1 - FIND(",",scriv!AK288)),
  IF($AA$36&lt;&gt;"",LEFT( AA$36, FIND(",",AA$36)-1) &amp; "=" &amp; $AH326 &amp; RIGHT( AA$36, LEN(AA$36) + 1 - FIND(",",AA$36)),""))),
IF(scriv!P288&lt;&gt;"", LEFT( scriv!P288, FIND(",",scriv!P288)-1) &amp; "=" &amp; $AH326 &amp; RIGHT( scriv!P288, LEN(scriv!P288) + 1 - FIND(",",scriv!P288)),
LEFT( AA$37, FIND(",",AA$37)-1) &amp; "=" &amp; $AH326 &amp; RIGHT( AA$37, LEN(AA$37) + 1 - FIND(",",AA$37))))</f>
        <v>drawClose=,1.2</v>
      </c>
      <c r="AB326" s="167" t="str">
        <f t="shared" si="176"/>
        <v>noTitle</v>
      </c>
      <c r="AC326" s="167"/>
      <c r="AD326" s="45"/>
      <c r="AE326" s="168"/>
      <c r="AF326" s="169">
        <f>IF(D326="",scriv!B288,"")</f>
        <v>0</v>
      </c>
      <c r="AG326" s="170" t="str">
        <f t="shared" si="179"/>
        <v/>
      </c>
      <c r="AH326" s="169" t="str">
        <f t="shared" si="180"/>
        <v/>
      </c>
      <c r="AI326" s="169" t="str">
        <f t="shared" si="181"/>
        <v/>
      </c>
      <c r="AJ326" s="86">
        <f>ROUNDDOWN( (LEN(scriv!B288)+1) / 2, 0 )</f>
        <v>0</v>
      </c>
      <c r="AK326" s="82">
        <f t="shared" si="182"/>
        <v>0</v>
      </c>
      <c r="AL326" s="82" t="str">
        <f t="shared" si="183"/>
        <v>-</v>
      </c>
      <c r="AM326" s="82" t="str">
        <f t="shared" si="184"/>
        <v>-</v>
      </c>
      <c r="AN326" s="82" t="str">
        <f t="shared" si="185"/>
        <v>-</v>
      </c>
      <c r="AO326" s="82" t="str">
        <f t="shared" si="186"/>
        <v>-</v>
      </c>
      <c r="AP326" s="82" t="str">
        <f t="shared" si="187"/>
        <v>-</v>
      </c>
      <c r="AQ326" s="82" t="str">
        <f t="shared" si="188"/>
        <v>-</v>
      </c>
      <c r="AR326" s="82" t="str">
        <f t="shared" si="189"/>
        <v>-</v>
      </c>
      <c r="AT326" s="82">
        <f t="shared" si="190"/>
        <v>2</v>
      </c>
      <c r="AU326" s="82" t="str">
        <f ca="1">IF(    MAX(OFFSET(AL326,0,0,MATCH("-",AL326:AL$638,0))) = 0,"",
IFERROR(MAX(OFFSET(AL326,0,0,MATCH("-",AL326:AL$638,0))),""))</f>
        <v/>
      </c>
      <c r="AV326" s="82" t="str">
        <f ca="1">IF(    MAX(OFFSET(AM326,0,0,MATCH("-",AM326:AM$638,0))) = 0,"",
IFERROR(MAX(OFFSET(AM326,0,0,MATCH("-",AM326:AM$638,0))),""))</f>
        <v/>
      </c>
      <c r="AW326" s="82" t="str">
        <f ca="1">IF(    MAX(OFFSET(AN326,0,0,MATCH("-",AN326:AN$638,0))) = 0,"",
IFERROR(MAX(OFFSET(AN326,0,0,MATCH("-",AN326:AN$638,0))),""))</f>
        <v/>
      </c>
      <c r="AX326" s="82" t="str">
        <f ca="1">IF(    MAX(OFFSET(AO326,0,0,MATCH("-",AO326:AO$638,0))) = 0,"",
IFERROR(MAX(OFFSET(AO326,0,0,MATCH("-",AO326:AO$638,0))),""))</f>
        <v/>
      </c>
      <c r="AY326" s="82" t="str">
        <f ca="1">IF(    MAX(OFFSET(AP326,0,0,MATCH("-",AP326:AP$638,0))) = 0,"",
IFERROR(MAX(OFFSET(AP326,0,0,MATCH("-",AP326:AP$638,0))),""))</f>
        <v/>
      </c>
      <c r="AZ326" s="82" t="str">
        <f ca="1">IF(    MAX(OFFSET(AQ326,0,0,MATCH("-",AQ326:AQ$638,0))) = 0,"",
IFERROR(MAX(OFFSET(AQ326,0,0,MATCH("-",AQ326:AQ$638,0))),""))</f>
        <v/>
      </c>
      <c r="BA326" s="82" t="str">
        <f ca="1">IF(    MAX(OFFSET(AR326,0,0,MATCH("-",AR326:AR$638,0))) = 0,"",
IFERROR(MAX(OFFSET(AR326,0,0,MATCH("-",AR326:AR$638,0))),""))</f>
        <v/>
      </c>
      <c r="BB326" s="112">
        <f t="shared" ca="1" si="191"/>
        <v>-270</v>
      </c>
      <c r="BC326" s="111" t="str">
        <f t="shared" ca="1" si="192"/>
        <v>Radius</v>
      </c>
      <c r="BD326" s="112">
        <f t="shared" ca="1" si="193"/>
        <v>0</v>
      </c>
      <c r="BE326" s="111">
        <f t="shared" ca="1" si="194"/>
        <v>-150</v>
      </c>
      <c r="BF326" s="113" t="e">
        <f t="shared" ca="1" si="195"/>
        <v>#VALUE!</v>
      </c>
      <c r="BG326" s="113" t="e">
        <f t="shared" ca="1" si="196"/>
        <v>#VALUE!</v>
      </c>
      <c r="BH326" s="112">
        <f t="shared" ca="1" si="197"/>
        <v>2000</v>
      </c>
      <c r="BI326" s="112">
        <f t="shared" ca="1" si="198"/>
        <v>-150</v>
      </c>
      <c r="BJ326" s="157"/>
      <c r="BK326" s="157"/>
      <c r="BL326" s="158" t="str">
        <f>scriv!AM288</f>
        <v/>
      </c>
      <c r="BM326" s="157"/>
      <c r="BN326" s="157" t="str">
        <f t="shared" si="199"/>
        <v>node</v>
      </c>
      <c r="BO326" s="157"/>
      <c r="BP326" s="159">
        <f t="shared" ca="1" si="200"/>
        <v>0</v>
      </c>
      <c r="BQ326" s="159">
        <f t="shared" ca="1" si="201"/>
        <v>0</v>
      </c>
      <c r="BR326" s="159">
        <f t="shared" si="202"/>
        <v>1</v>
      </c>
      <c r="BS326" s="159" t="str">
        <f t="shared" si="203"/>
        <v>symbol</v>
      </c>
      <c r="BT326" s="157" t="str">
        <f ca="1">IF(scriv!V288&lt;&gt;"",scriv!V288,
IF(E326="",IFERROR(VLOOKUP(BL326,$AH$40:$BT$638,39,FALSE),$BT$36),
$BT$37))</f>
        <v>NodeSquare</v>
      </c>
      <c r="BU326" s="166">
        <f t="shared" ca="1" si="204"/>
        <v>2000</v>
      </c>
      <c r="BV326" s="166">
        <f t="shared" ca="1" si="205"/>
        <v>-150</v>
      </c>
      <c r="BW326" s="166">
        <f t="shared" ca="1" si="206"/>
        <v>0</v>
      </c>
      <c r="BX326" s="166">
        <f t="shared" ca="1" si="207"/>
        <v>0</v>
      </c>
      <c r="BY326" s="180" t="str">
        <f t="shared" si="208"/>
        <v/>
      </c>
      <c r="BZ326" s="180" t="str">
        <f t="shared" si="209"/>
        <v/>
      </c>
      <c r="CA326" s="81" t="str">
        <f>IF(scriv!E288&lt;&gt;"",scriv!E288,"")</f>
        <v/>
      </c>
      <c r="CB326" s="82">
        <f t="shared" si="178"/>
        <v>0</v>
      </c>
      <c r="CC326" s="82">
        <f t="shared" si="210"/>
        <v>0</v>
      </c>
      <c r="CD326" s="82" t="str">
        <f t="shared" si="211"/>
        <v>-</v>
      </c>
      <c r="CE326" s="82" t="str">
        <f t="shared" si="212"/>
        <v>-</v>
      </c>
      <c r="CF326" s="82" t="str">
        <f t="shared" si="213"/>
        <v>-</v>
      </c>
      <c r="CG326" s="82" t="str">
        <f t="shared" si="214"/>
        <v>-</v>
      </c>
      <c r="CH326" s="82" t="str">
        <f t="shared" si="215"/>
        <v>-</v>
      </c>
      <c r="CI326" s="82" t="str">
        <f t="shared" si="216"/>
        <v>-</v>
      </c>
      <c r="CJ326" s="82" t="str">
        <f t="shared" si="217"/>
        <v>-</v>
      </c>
      <c r="CK326" s="82" t="str">
        <f t="shared" si="218"/>
        <v>-</v>
      </c>
    </row>
    <row r="327" spans="1:89" s="82" customFormat="1" ht="18" customHeight="1">
      <c r="A327" s="81" t="str">
        <f>scriv!AL289</f>
        <v/>
      </c>
      <c r="B327" s="81" t="str">
        <f>IF(scriv!D289&lt;&gt;"",scriv!D289,"")</f>
        <v/>
      </c>
      <c r="C327" s="81" t="str">
        <f>IF( scriv!AP289&lt;&gt;"", IF(D327&lt;&gt;"","connection ","")&amp;scriv!AP289,IF(D327&lt;&gt;"","connection",""))</f>
        <v/>
      </c>
      <c r="D327" s="82" t="str">
        <f>scriv!AN289</f>
        <v/>
      </c>
      <c r="E327" s="82" t="str">
        <f>scriv!AO289</f>
        <v/>
      </c>
      <c r="F327" s="156">
        <f>ROW()</f>
        <v>327</v>
      </c>
      <c r="G327" s="288">
        <f>scriv!AC289</f>
        <v>0</v>
      </c>
      <c r="H327" s="288">
        <f>scriv!AD289</f>
        <v>0</v>
      </c>
      <c r="I327" s="81" t="str">
        <f>IF(scriv!AE289&lt;&gt;"",scriv!AE289,J327)</f>
        <v/>
      </c>
      <c r="J327" s="81" t="str">
        <f>IF(scriv!AF289&lt;&gt;"",scriv!AF289,"")</f>
        <v/>
      </c>
      <c r="K327" s="82" t="str">
        <f>IF(scriv!Y289&lt;&gt;"",scriv!Y289,$K$36)</f>
        <v>none</v>
      </c>
      <c r="L327" s="82">
        <f>IF(scriv!Z289&lt;&gt;"",scriv!Z289,$L$36)</f>
        <v>0</v>
      </c>
      <c r="M327" s="82" t="str">
        <f>IF(scriv!AA289&lt;&gt;"",scriv!AA289,$M$36)</f>
        <v>OpenClose</v>
      </c>
      <c r="N327" s="82">
        <f>IF(scriv!AB289&lt;&gt;"",scriv!AB289,$N$36)</f>
        <v>0</v>
      </c>
      <c r="O327" s="119" t="str">
        <f t="shared" si="177"/>
        <v/>
      </c>
      <c r="P327" s="81" t="str">
        <f>IF(scriv!I289&lt;&gt;"",scriv!I289,"")</f>
        <v/>
      </c>
      <c r="Q327" s="81" t="str">
        <f>IF(scriv!J289&lt;&gt;"",scriv!J289,"")</f>
        <v/>
      </c>
      <c r="R327" s="81">
        <f>IF(scriv!K289&lt;&gt;"",scriv!K289,
IF(I327&lt;&gt;"",1,$R$36))</f>
        <v>1</v>
      </c>
      <c r="S327" s="81" t="str">
        <f>IF(scriv!L289&lt;&gt;"",scriv!L289,
IF(scriv!AF289&lt;&gt;"",$S$36,"none"))</f>
        <v>none</v>
      </c>
      <c r="T327" s="81" t="str">
        <f>IF(scriv!Q289&lt;&gt;"",scriv!Q289,"")</f>
        <v/>
      </c>
      <c r="U327" s="81" t="str">
        <f>IF(scriv!R289&lt;&gt;"",scriv!R289,"")</f>
        <v/>
      </c>
      <c r="V327" s="81" t="str">
        <f>IF(scriv!S289&lt;&gt;"",scriv!S289,"")</f>
        <v/>
      </c>
      <c r="W327" s="81" t="str">
        <f>IF(scriv!T289&lt;&gt;"",scriv!T289,"")</f>
        <v/>
      </c>
      <c r="X327" s="81" t="str">
        <f>IF($E327="",
( IF(scriv!AH289&lt;&gt;"", LEFT( scriv!AH289, FIND(",",scriv!AH289)-1) &amp; "=" &amp; $AH327 &amp; RIGHT( scriv!AH289, LEN(scriv!AH289) + 1 - FIND(",",scriv!AH289)),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IF(scriv!AI289&lt;&gt;"", LEFT( scriv!AI289, FIND(",",scriv!AI289)-1) &amp; "=" &amp; $AH327 &amp; RIGHT( scriv!AI289, LEN(scriv!AI289) + 1 - FIND(",",scriv!AI289)),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IF(scriv!AJ289&lt;&gt;"", LEFT( scriv!AJ289, FIND(",",scriv!AJ289)-1) &amp; "=" &amp; $AH327 &amp; RIGHT( scriv!AJ289, LEN(scriv!AJ289) + 1 - FIND(",",scriv!AJ289)),
  IF($Z$36&lt;&gt;"",LEFT( Z$36, FIND(",",Z$36)-1) &amp; "=" &amp; $AH327 &amp; RIGHT( Z$36, LEN(Z$36) + 1 - FIND(",",Z$36)),""))),
IF(scriv!O289&lt;&gt;"", LEFT( scriv!O289, FIND(",",scriv!O289)-1) &amp; "=" &amp; $AH327 &amp; RIGHT( scriv!O289, LEN(scriv!O289) + 1 - FIND(",",scriv!O289)),
LEFT( Z$37, FIND(",",Z$37)-1) &amp; "=" &amp; $AH327 &amp; RIGHT( Z$37, LEN(Z$37) + 1 - FIND(",",Z$37))))</f>
        <v>drawOpen=,1.2</v>
      </c>
      <c r="AA327" s="81" t="str">
        <f>IF($E327="",
( IF(scriv!AK289&lt;&gt;"", LEFT( scriv!AK289, FIND(",",scriv!AK289)-1) &amp; "=" &amp; $AH327 &amp; RIGHT( scriv!AK289, LEN(scriv!AK289) + 1 - FIND(",",scriv!AK289)),
  IF($AA$36&lt;&gt;"",LEFT( AA$36, FIND(",",AA$36)-1) &amp; "=" &amp; $AH327 &amp; RIGHT( AA$36, LEN(AA$36) + 1 - FIND(",",AA$36)),""))),
IF(scriv!P289&lt;&gt;"", LEFT( scriv!P289, FIND(",",scriv!P289)-1) &amp; "=" &amp; $AH327 &amp; RIGHT( scriv!P289, LEN(scriv!P289) + 1 - FIND(",",scriv!P289)),
LEFT( AA$37, FIND(",",AA$37)-1) &amp; "=" &amp; $AH327 &amp; RIGHT( AA$37, LEN(AA$37) + 1 - FIND(",",AA$37))))</f>
        <v>drawClose=,1.2</v>
      </c>
      <c r="AB327" s="167" t="str">
        <f t="shared" si="176"/>
        <v>noTitle</v>
      </c>
      <c r="AC327" s="167"/>
      <c r="AD327" s="45"/>
      <c r="AE327" s="168"/>
      <c r="AF327" s="169">
        <f>IF(D327="",scriv!B289,"")</f>
        <v>0</v>
      </c>
      <c r="AG327" s="170" t="str">
        <f t="shared" si="179"/>
        <v/>
      </c>
      <c r="AH327" s="169" t="str">
        <f t="shared" si="180"/>
        <v/>
      </c>
      <c r="AI327" s="169" t="str">
        <f t="shared" si="181"/>
        <v/>
      </c>
      <c r="AJ327" s="86">
        <f>ROUNDDOWN( (LEN(scriv!B289)+1) / 2, 0 )</f>
        <v>0</v>
      </c>
      <c r="AK327" s="82">
        <f t="shared" si="182"/>
        <v>0</v>
      </c>
      <c r="AL327" s="82" t="str">
        <f t="shared" si="183"/>
        <v>-</v>
      </c>
      <c r="AM327" s="82" t="str">
        <f t="shared" si="184"/>
        <v>-</v>
      </c>
      <c r="AN327" s="82" t="str">
        <f t="shared" si="185"/>
        <v>-</v>
      </c>
      <c r="AO327" s="82" t="str">
        <f t="shared" si="186"/>
        <v>-</v>
      </c>
      <c r="AP327" s="82" t="str">
        <f t="shared" si="187"/>
        <v>-</v>
      </c>
      <c r="AQ327" s="82" t="str">
        <f t="shared" si="188"/>
        <v>-</v>
      </c>
      <c r="AR327" s="82" t="str">
        <f t="shared" si="189"/>
        <v>-</v>
      </c>
      <c r="AT327" s="82">
        <f t="shared" si="190"/>
        <v>2</v>
      </c>
      <c r="AU327" s="82" t="str">
        <f ca="1">IF(    MAX(OFFSET(AL327,0,0,MATCH("-",AL327:AL$638,0))) = 0,"",
IFERROR(MAX(OFFSET(AL327,0,0,MATCH("-",AL327:AL$638,0))),""))</f>
        <v/>
      </c>
      <c r="AV327" s="82" t="str">
        <f ca="1">IF(    MAX(OFFSET(AM327,0,0,MATCH("-",AM327:AM$638,0))) = 0,"",
IFERROR(MAX(OFFSET(AM327,0,0,MATCH("-",AM327:AM$638,0))),""))</f>
        <v/>
      </c>
      <c r="AW327" s="82" t="str">
        <f ca="1">IF(    MAX(OFFSET(AN327,0,0,MATCH("-",AN327:AN$638,0))) = 0,"",
IFERROR(MAX(OFFSET(AN327,0,0,MATCH("-",AN327:AN$638,0))),""))</f>
        <v/>
      </c>
      <c r="AX327" s="82" t="str">
        <f ca="1">IF(    MAX(OFFSET(AO327,0,0,MATCH("-",AO327:AO$638,0))) = 0,"",
IFERROR(MAX(OFFSET(AO327,0,0,MATCH("-",AO327:AO$638,0))),""))</f>
        <v/>
      </c>
      <c r="AY327" s="82" t="str">
        <f ca="1">IF(    MAX(OFFSET(AP327,0,0,MATCH("-",AP327:AP$638,0))) = 0,"",
IFERROR(MAX(OFFSET(AP327,0,0,MATCH("-",AP327:AP$638,0))),""))</f>
        <v/>
      </c>
      <c r="AZ327" s="82" t="str">
        <f ca="1">IF(    MAX(OFFSET(AQ327,0,0,MATCH("-",AQ327:AQ$638,0))) = 0,"",
IFERROR(MAX(OFFSET(AQ327,0,0,MATCH("-",AQ327:AQ$638,0))),""))</f>
        <v/>
      </c>
      <c r="BA327" s="82" t="str">
        <f ca="1">IF(    MAX(OFFSET(AR327,0,0,MATCH("-",AR327:AR$638,0))) = 0,"",
IFERROR(MAX(OFFSET(AR327,0,0,MATCH("-",AR327:AR$638,0))),""))</f>
        <v/>
      </c>
      <c r="BB327" s="112">
        <f t="shared" ca="1" si="191"/>
        <v>-270</v>
      </c>
      <c r="BC327" s="111" t="str">
        <f t="shared" ca="1" si="192"/>
        <v>Radius</v>
      </c>
      <c r="BD327" s="112">
        <f t="shared" ca="1" si="193"/>
        <v>0</v>
      </c>
      <c r="BE327" s="111">
        <f t="shared" ca="1" si="194"/>
        <v>-150</v>
      </c>
      <c r="BF327" s="113" t="e">
        <f t="shared" ca="1" si="195"/>
        <v>#VALUE!</v>
      </c>
      <c r="BG327" s="113" t="e">
        <f t="shared" ca="1" si="196"/>
        <v>#VALUE!</v>
      </c>
      <c r="BH327" s="112">
        <f t="shared" ca="1" si="197"/>
        <v>2000</v>
      </c>
      <c r="BI327" s="112">
        <f t="shared" ca="1" si="198"/>
        <v>-150</v>
      </c>
      <c r="BJ327" s="157"/>
      <c r="BK327" s="157"/>
      <c r="BL327" s="158" t="str">
        <f>scriv!AM289</f>
        <v/>
      </c>
      <c r="BM327" s="157"/>
      <c r="BN327" s="157" t="str">
        <f t="shared" si="199"/>
        <v>node</v>
      </c>
      <c r="BO327" s="157"/>
      <c r="BP327" s="159">
        <f t="shared" ca="1" si="200"/>
        <v>0</v>
      </c>
      <c r="BQ327" s="159">
        <f t="shared" ca="1" si="201"/>
        <v>0</v>
      </c>
      <c r="BR327" s="159">
        <f t="shared" si="202"/>
        <v>1</v>
      </c>
      <c r="BS327" s="159" t="str">
        <f t="shared" si="203"/>
        <v>symbol</v>
      </c>
      <c r="BT327" s="157" t="str">
        <f ca="1">IF(scriv!V289&lt;&gt;"",scriv!V289,
IF(E327="",IFERROR(VLOOKUP(BL327,$AH$40:$BT$638,39,FALSE),$BT$36),
$BT$37))</f>
        <v>NodeSquare</v>
      </c>
      <c r="BU327" s="166">
        <f t="shared" ca="1" si="204"/>
        <v>2000</v>
      </c>
      <c r="BV327" s="166">
        <f t="shared" ca="1" si="205"/>
        <v>-150</v>
      </c>
      <c r="BW327" s="166">
        <f t="shared" ca="1" si="206"/>
        <v>0</v>
      </c>
      <c r="BX327" s="166">
        <f t="shared" ca="1" si="207"/>
        <v>0</v>
      </c>
      <c r="BY327" s="180" t="str">
        <f t="shared" si="208"/>
        <v/>
      </c>
      <c r="BZ327" s="180" t="str">
        <f t="shared" si="209"/>
        <v/>
      </c>
      <c r="CA327" s="81" t="str">
        <f>IF(scriv!E289&lt;&gt;"",scriv!E289,"")</f>
        <v/>
      </c>
      <c r="CB327" s="82">
        <f t="shared" si="178"/>
        <v>0</v>
      </c>
      <c r="CC327" s="82">
        <f t="shared" si="210"/>
        <v>0</v>
      </c>
      <c r="CD327" s="82" t="str">
        <f t="shared" si="211"/>
        <v>-</v>
      </c>
      <c r="CE327" s="82" t="str">
        <f t="shared" si="212"/>
        <v>-</v>
      </c>
      <c r="CF327" s="82" t="str">
        <f t="shared" si="213"/>
        <v>-</v>
      </c>
      <c r="CG327" s="82" t="str">
        <f t="shared" si="214"/>
        <v>-</v>
      </c>
      <c r="CH327" s="82" t="str">
        <f t="shared" si="215"/>
        <v>-</v>
      </c>
      <c r="CI327" s="82" t="str">
        <f t="shared" si="216"/>
        <v>-</v>
      </c>
      <c r="CJ327" s="82" t="str">
        <f t="shared" si="217"/>
        <v>-</v>
      </c>
      <c r="CK327" s="82" t="str">
        <f t="shared" si="218"/>
        <v>-</v>
      </c>
    </row>
    <row r="328" spans="1:89" s="82" customFormat="1" ht="18" customHeight="1">
      <c r="A328" s="81" t="str">
        <f>scriv!AL290</f>
        <v/>
      </c>
      <c r="B328" s="81" t="str">
        <f>IF(scriv!D290&lt;&gt;"",scriv!D290,"")</f>
        <v/>
      </c>
      <c r="C328" s="81" t="str">
        <f>IF( scriv!AP290&lt;&gt;"", IF(D328&lt;&gt;"","connection ","")&amp;scriv!AP290,IF(D328&lt;&gt;"","connection",""))</f>
        <v/>
      </c>
      <c r="D328" s="82" t="str">
        <f>scriv!AN290</f>
        <v/>
      </c>
      <c r="E328" s="82" t="str">
        <f>scriv!AO290</f>
        <v/>
      </c>
      <c r="F328" s="156">
        <f>ROW()</f>
        <v>328</v>
      </c>
      <c r="G328" s="288">
        <f>scriv!AC290</f>
        <v>0</v>
      </c>
      <c r="H328" s="288">
        <f>scriv!AD290</f>
        <v>0</v>
      </c>
      <c r="I328" s="81" t="str">
        <f>IF(scriv!AE290&lt;&gt;"",scriv!AE290,J328)</f>
        <v/>
      </c>
      <c r="J328" s="81" t="str">
        <f>IF(scriv!AF290&lt;&gt;"",scriv!AF290,"")</f>
        <v/>
      </c>
      <c r="K328" s="82" t="str">
        <f>IF(scriv!Y290&lt;&gt;"",scriv!Y290,$K$36)</f>
        <v>none</v>
      </c>
      <c r="L328" s="82">
        <f>IF(scriv!Z290&lt;&gt;"",scriv!Z290,$L$36)</f>
        <v>0</v>
      </c>
      <c r="M328" s="82" t="str">
        <f>IF(scriv!AA290&lt;&gt;"",scriv!AA290,$M$36)</f>
        <v>OpenClose</v>
      </c>
      <c r="N328" s="82">
        <f>IF(scriv!AB290&lt;&gt;"",scriv!AB290,$N$36)</f>
        <v>0</v>
      </c>
      <c r="O328" s="119" t="str">
        <f t="shared" si="177"/>
        <v/>
      </c>
      <c r="P328" s="81" t="str">
        <f>IF(scriv!I290&lt;&gt;"",scriv!I290,"")</f>
        <v/>
      </c>
      <c r="Q328" s="81" t="str">
        <f>IF(scriv!J290&lt;&gt;"",scriv!J290,"")</f>
        <v/>
      </c>
      <c r="R328" s="81">
        <f>IF(scriv!K290&lt;&gt;"",scriv!K290,
IF(I328&lt;&gt;"",1,$R$36))</f>
        <v>1</v>
      </c>
      <c r="S328" s="81" t="str">
        <f>IF(scriv!L290&lt;&gt;"",scriv!L290,
IF(scriv!AF290&lt;&gt;"",$S$36,"none"))</f>
        <v>none</v>
      </c>
      <c r="T328" s="81" t="str">
        <f>IF(scriv!Q290&lt;&gt;"",scriv!Q290,"")</f>
        <v/>
      </c>
      <c r="U328" s="81" t="str">
        <f>IF(scriv!R290&lt;&gt;"",scriv!R290,"")</f>
        <v/>
      </c>
      <c r="V328" s="81" t="str">
        <f>IF(scriv!S290&lt;&gt;"",scriv!S290,"")</f>
        <v/>
      </c>
      <c r="W328" s="81" t="str">
        <f>IF(scriv!T290&lt;&gt;"",scriv!T290,"")</f>
        <v/>
      </c>
      <c r="X328" s="81" t="str">
        <f>IF($E328="",
( IF(scriv!AH290&lt;&gt;"", LEFT( scriv!AH290, FIND(",",scriv!AH290)-1) &amp; "=" &amp; $AH328 &amp; RIGHT( scriv!AH290, LEN(scriv!AH290) + 1 - FIND(",",scriv!AH290)),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IF(scriv!AI290&lt;&gt;"", LEFT( scriv!AI290, FIND(",",scriv!AI290)-1) &amp; "=" &amp; $AH328 &amp; RIGHT( scriv!AI290, LEN(scriv!AI290) + 1 - FIND(",",scriv!AI290)),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IF(scriv!AJ290&lt;&gt;"", LEFT( scriv!AJ290, FIND(",",scriv!AJ290)-1) &amp; "=" &amp; $AH328 &amp; RIGHT( scriv!AJ290, LEN(scriv!AJ290) + 1 - FIND(",",scriv!AJ290)),
  IF($Z$36&lt;&gt;"",LEFT( Z$36, FIND(",",Z$36)-1) &amp; "=" &amp; $AH328 &amp; RIGHT( Z$36, LEN(Z$36) + 1 - FIND(",",Z$36)),""))),
IF(scriv!O290&lt;&gt;"", LEFT( scriv!O290, FIND(",",scriv!O290)-1) &amp; "=" &amp; $AH328 &amp; RIGHT( scriv!O290, LEN(scriv!O290) + 1 - FIND(",",scriv!O290)),
LEFT( Z$37, FIND(",",Z$37)-1) &amp; "=" &amp; $AH328 &amp; RIGHT( Z$37, LEN(Z$37) + 1 - FIND(",",Z$37))))</f>
        <v>drawOpen=,1.2</v>
      </c>
      <c r="AA328" s="81" t="str">
        <f>IF($E328="",
( IF(scriv!AK290&lt;&gt;"", LEFT( scriv!AK290, FIND(",",scriv!AK290)-1) &amp; "=" &amp; $AH328 &amp; RIGHT( scriv!AK290, LEN(scriv!AK290) + 1 - FIND(",",scriv!AK290)),
  IF($AA$36&lt;&gt;"",LEFT( AA$36, FIND(",",AA$36)-1) &amp; "=" &amp; $AH328 &amp; RIGHT( AA$36, LEN(AA$36) + 1 - FIND(",",AA$36)),""))),
IF(scriv!P290&lt;&gt;"", LEFT( scriv!P290, FIND(",",scriv!P290)-1) &amp; "=" &amp; $AH328 &amp; RIGHT( scriv!P290, LEN(scriv!P290) + 1 - FIND(",",scriv!P290)),
LEFT( AA$37, FIND(",",AA$37)-1) &amp; "=" &amp; $AH328 &amp; RIGHT( AA$37, LEN(AA$37) + 1 - FIND(",",AA$37))))</f>
        <v>drawClose=,1.2</v>
      </c>
      <c r="AB328" s="167" t="str">
        <f t="shared" si="176"/>
        <v>noTitle</v>
      </c>
      <c r="AC328" s="167"/>
      <c r="AD328" s="45"/>
      <c r="AE328" s="168"/>
      <c r="AF328" s="169">
        <f>IF(D328="",scriv!B290,"")</f>
        <v>0</v>
      </c>
      <c r="AG328" s="170" t="str">
        <f t="shared" si="179"/>
        <v/>
      </c>
      <c r="AH328" s="169" t="str">
        <f t="shared" si="180"/>
        <v/>
      </c>
      <c r="AI328" s="169" t="str">
        <f t="shared" si="181"/>
        <v/>
      </c>
      <c r="AJ328" s="86">
        <f>ROUNDDOWN( (LEN(scriv!B290)+1) / 2, 0 )</f>
        <v>0</v>
      </c>
      <c r="AK328" s="82">
        <f t="shared" si="182"/>
        <v>0</v>
      </c>
      <c r="AL328" s="82" t="str">
        <f t="shared" si="183"/>
        <v>-</v>
      </c>
      <c r="AM328" s="82" t="str">
        <f t="shared" si="184"/>
        <v>-</v>
      </c>
      <c r="AN328" s="82" t="str">
        <f t="shared" si="185"/>
        <v>-</v>
      </c>
      <c r="AO328" s="82" t="str">
        <f t="shared" si="186"/>
        <v>-</v>
      </c>
      <c r="AP328" s="82" t="str">
        <f t="shared" si="187"/>
        <v>-</v>
      </c>
      <c r="AQ328" s="82" t="str">
        <f t="shared" si="188"/>
        <v>-</v>
      </c>
      <c r="AR328" s="82" t="str">
        <f t="shared" si="189"/>
        <v>-</v>
      </c>
      <c r="AT328" s="82">
        <f t="shared" si="190"/>
        <v>2</v>
      </c>
      <c r="AU328" s="82" t="str">
        <f ca="1">IF(    MAX(OFFSET(AL328,0,0,MATCH("-",AL328:AL$638,0))) = 0,"",
IFERROR(MAX(OFFSET(AL328,0,0,MATCH("-",AL328:AL$638,0))),""))</f>
        <v/>
      </c>
      <c r="AV328" s="82" t="str">
        <f ca="1">IF(    MAX(OFFSET(AM328,0,0,MATCH("-",AM328:AM$638,0))) = 0,"",
IFERROR(MAX(OFFSET(AM328,0,0,MATCH("-",AM328:AM$638,0))),""))</f>
        <v/>
      </c>
      <c r="AW328" s="82" t="str">
        <f ca="1">IF(    MAX(OFFSET(AN328,0,0,MATCH("-",AN328:AN$638,0))) = 0,"",
IFERROR(MAX(OFFSET(AN328,0,0,MATCH("-",AN328:AN$638,0))),""))</f>
        <v/>
      </c>
      <c r="AX328" s="82" t="str">
        <f ca="1">IF(    MAX(OFFSET(AO328,0,0,MATCH("-",AO328:AO$638,0))) = 0,"",
IFERROR(MAX(OFFSET(AO328,0,0,MATCH("-",AO328:AO$638,0))),""))</f>
        <v/>
      </c>
      <c r="AY328" s="82" t="str">
        <f ca="1">IF(    MAX(OFFSET(AP328,0,0,MATCH("-",AP328:AP$638,0))) = 0,"",
IFERROR(MAX(OFFSET(AP328,0,0,MATCH("-",AP328:AP$638,0))),""))</f>
        <v/>
      </c>
      <c r="AZ328" s="82" t="str">
        <f ca="1">IF(    MAX(OFFSET(AQ328,0,0,MATCH("-",AQ328:AQ$638,0))) = 0,"",
IFERROR(MAX(OFFSET(AQ328,0,0,MATCH("-",AQ328:AQ$638,0))),""))</f>
        <v/>
      </c>
      <c r="BA328" s="82" t="str">
        <f ca="1">IF(    MAX(OFFSET(AR328,0,0,MATCH("-",AR328:AR$638,0))) = 0,"",
IFERROR(MAX(OFFSET(AR328,0,0,MATCH("-",AR328:AR$638,0))),""))</f>
        <v/>
      </c>
      <c r="BB328" s="112">
        <f t="shared" ca="1" si="191"/>
        <v>-270</v>
      </c>
      <c r="BC328" s="111" t="str">
        <f t="shared" ca="1" si="192"/>
        <v>Radius</v>
      </c>
      <c r="BD328" s="112">
        <f t="shared" ca="1" si="193"/>
        <v>0</v>
      </c>
      <c r="BE328" s="111">
        <f t="shared" ca="1" si="194"/>
        <v>-150</v>
      </c>
      <c r="BF328" s="113" t="e">
        <f t="shared" ca="1" si="195"/>
        <v>#VALUE!</v>
      </c>
      <c r="BG328" s="113" t="e">
        <f t="shared" ca="1" si="196"/>
        <v>#VALUE!</v>
      </c>
      <c r="BH328" s="112">
        <f t="shared" ca="1" si="197"/>
        <v>2000</v>
      </c>
      <c r="BI328" s="112">
        <f t="shared" ca="1" si="198"/>
        <v>-150</v>
      </c>
      <c r="BJ328" s="157"/>
      <c r="BK328" s="157"/>
      <c r="BL328" s="158" t="str">
        <f>scriv!AM290</f>
        <v/>
      </c>
      <c r="BM328" s="157"/>
      <c r="BN328" s="157" t="str">
        <f t="shared" si="199"/>
        <v>node</v>
      </c>
      <c r="BO328" s="157"/>
      <c r="BP328" s="159">
        <f t="shared" ca="1" si="200"/>
        <v>0</v>
      </c>
      <c r="BQ328" s="159">
        <f t="shared" ca="1" si="201"/>
        <v>0</v>
      </c>
      <c r="BR328" s="159">
        <f t="shared" si="202"/>
        <v>1</v>
      </c>
      <c r="BS328" s="159" t="str">
        <f t="shared" si="203"/>
        <v>symbol</v>
      </c>
      <c r="BT328" s="157" t="str">
        <f ca="1">IF(scriv!V290&lt;&gt;"",scriv!V290,
IF(E328="",IFERROR(VLOOKUP(BL328,$AH$40:$BT$638,39,FALSE),$BT$36),
$BT$37))</f>
        <v>NodeSquare</v>
      </c>
      <c r="BU328" s="166">
        <f t="shared" ca="1" si="204"/>
        <v>2000</v>
      </c>
      <c r="BV328" s="166">
        <f t="shared" ca="1" si="205"/>
        <v>-150</v>
      </c>
      <c r="BW328" s="166">
        <f t="shared" ca="1" si="206"/>
        <v>0</v>
      </c>
      <c r="BX328" s="166">
        <f t="shared" ca="1" si="207"/>
        <v>0</v>
      </c>
      <c r="BY328" s="180" t="str">
        <f t="shared" si="208"/>
        <v/>
      </c>
      <c r="BZ328" s="180" t="str">
        <f t="shared" si="209"/>
        <v/>
      </c>
      <c r="CA328" s="81" t="str">
        <f>IF(scriv!E290&lt;&gt;"",scriv!E290,"")</f>
        <v/>
      </c>
      <c r="CB328" s="82">
        <f t="shared" si="178"/>
        <v>0</v>
      </c>
      <c r="CC328" s="82">
        <f t="shared" si="210"/>
        <v>0</v>
      </c>
      <c r="CD328" s="82" t="str">
        <f t="shared" si="211"/>
        <v>-</v>
      </c>
      <c r="CE328" s="82" t="str">
        <f t="shared" si="212"/>
        <v>-</v>
      </c>
      <c r="CF328" s="82" t="str">
        <f t="shared" si="213"/>
        <v>-</v>
      </c>
      <c r="CG328" s="82" t="str">
        <f t="shared" si="214"/>
        <v>-</v>
      </c>
      <c r="CH328" s="82" t="str">
        <f t="shared" si="215"/>
        <v>-</v>
      </c>
      <c r="CI328" s="82" t="str">
        <f t="shared" si="216"/>
        <v>-</v>
      </c>
      <c r="CJ328" s="82" t="str">
        <f t="shared" si="217"/>
        <v>-</v>
      </c>
      <c r="CK328" s="82" t="str">
        <f t="shared" si="218"/>
        <v>-</v>
      </c>
    </row>
    <row r="329" spans="1:89" s="82" customFormat="1" ht="18" customHeight="1">
      <c r="A329" s="81" t="str">
        <f>scriv!AL291</f>
        <v/>
      </c>
      <c r="B329" s="81" t="str">
        <f>IF(scriv!D291&lt;&gt;"",scriv!D291,"")</f>
        <v/>
      </c>
      <c r="C329" s="81" t="str">
        <f>IF( scriv!AP291&lt;&gt;"", IF(D329&lt;&gt;"","connection ","")&amp;scriv!AP291,IF(D329&lt;&gt;"","connection",""))</f>
        <v/>
      </c>
      <c r="D329" s="82" t="str">
        <f>scriv!AN291</f>
        <v/>
      </c>
      <c r="E329" s="82" t="str">
        <f>scriv!AO291</f>
        <v/>
      </c>
      <c r="F329" s="156">
        <f>ROW()</f>
        <v>329</v>
      </c>
      <c r="G329" s="288">
        <f>scriv!AC291</f>
        <v>0</v>
      </c>
      <c r="H329" s="288">
        <f>scriv!AD291</f>
        <v>0</v>
      </c>
      <c r="I329" s="81" t="str">
        <f>IF(scriv!AE291&lt;&gt;"",scriv!AE291,J329)</f>
        <v/>
      </c>
      <c r="J329" s="81" t="str">
        <f>IF(scriv!AF291&lt;&gt;"",scriv!AF291,"")</f>
        <v/>
      </c>
      <c r="K329" s="82" t="str">
        <f>IF(scriv!Y291&lt;&gt;"",scriv!Y291,$K$36)</f>
        <v>none</v>
      </c>
      <c r="L329" s="82">
        <f>IF(scriv!Z291&lt;&gt;"",scriv!Z291,$L$36)</f>
        <v>0</v>
      </c>
      <c r="M329" s="82" t="str">
        <f>IF(scriv!AA291&lt;&gt;"",scriv!AA291,$M$36)</f>
        <v>OpenClose</v>
      </c>
      <c r="N329" s="82">
        <f>IF(scriv!AB291&lt;&gt;"",scriv!AB291,$N$36)</f>
        <v>0</v>
      </c>
      <c r="O329" s="119" t="str">
        <f t="shared" si="177"/>
        <v/>
      </c>
      <c r="P329" s="81" t="str">
        <f>IF(scriv!I291&lt;&gt;"",scriv!I291,"")</f>
        <v/>
      </c>
      <c r="Q329" s="81" t="str">
        <f>IF(scriv!J291&lt;&gt;"",scriv!J291,"")</f>
        <v/>
      </c>
      <c r="R329" s="81">
        <f>IF(scriv!K291&lt;&gt;"",scriv!K291,
IF(I329&lt;&gt;"",1,$R$36))</f>
        <v>1</v>
      </c>
      <c r="S329" s="81" t="str">
        <f>IF(scriv!L291&lt;&gt;"",scriv!L291,
IF(scriv!AF291&lt;&gt;"",$S$36,"none"))</f>
        <v>none</v>
      </c>
      <c r="T329" s="81" t="str">
        <f>IF(scriv!Q291&lt;&gt;"",scriv!Q291,"")</f>
        <v/>
      </c>
      <c r="U329" s="81" t="str">
        <f>IF(scriv!R291&lt;&gt;"",scriv!R291,"")</f>
        <v/>
      </c>
      <c r="V329" s="81" t="str">
        <f>IF(scriv!S291&lt;&gt;"",scriv!S291,"")</f>
        <v/>
      </c>
      <c r="W329" s="81" t="str">
        <f>IF(scriv!T291&lt;&gt;"",scriv!T291,"")</f>
        <v/>
      </c>
      <c r="X329" s="81" t="str">
        <f>IF($E329="",
( IF(scriv!AH291&lt;&gt;"", LEFT( scriv!AH291, FIND(",",scriv!AH291)-1) &amp; "=" &amp; $AH329 &amp; RIGHT( scriv!AH291, LEN(scriv!AH291) + 1 - FIND(",",scriv!AH291)),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IF(scriv!AI291&lt;&gt;"", LEFT( scriv!AI291, FIND(",",scriv!AI291)-1) &amp; "=" &amp; $AH329 &amp; RIGHT( scriv!AI291, LEN(scriv!AI291) + 1 - FIND(",",scriv!AI291)),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IF(scriv!AJ291&lt;&gt;"", LEFT( scriv!AJ291, FIND(",",scriv!AJ291)-1) &amp; "=" &amp; $AH329 &amp; RIGHT( scriv!AJ291, LEN(scriv!AJ291) + 1 - FIND(",",scriv!AJ291)),
  IF($Z$36&lt;&gt;"",LEFT( Z$36, FIND(",",Z$36)-1) &amp; "=" &amp; $AH329 &amp; RIGHT( Z$36, LEN(Z$36) + 1 - FIND(",",Z$36)),""))),
IF(scriv!O291&lt;&gt;"", LEFT( scriv!O291, FIND(",",scriv!O291)-1) &amp; "=" &amp; $AH329 &amp; RIGHT( scriv!O291, LEN(scriv!O291) + 1 - FIND(",",scriv!O291)),
LEFT( Z$37, FIND(",",Z$37)-1) &amp; "=" &amp; $AH329 &amp; RIGHT( Z$37, LEN(Z$37) + 1 - FIND(",",Z$37))))</f>
        <v>drawOpen=,1.2</v>
      </c>
      <c r="AA329" s="81" t="str">
        <f>IF($E329="",
( IF(scriv!AK291&lt;&gt;"", LEFT( scriv!AK291, FIND(",",scriv!AK291)-1) &amp; "=" &amp; $AH329 &amp; RIGHT( scriv!AK291, LEN(scriv!AK291) + 1 - FIND(",",scriv!AK291)),
  IF($AA$36&lt;&gt;"",LEFT( AA$36, FIND(",",AA$36)-1) &amp; "=" &amp; $AH329 &amp; RIGHT( AA$36, LEN(AA$36) + 1 - FIND(",",AA$36)),""))),
IF(scriv!P291&lt;&gt;"", LEFT( scriv!P291, FIND(",",scriv!P291)-1) &amp; "=" &amp; $AH329 &amp; RIGHT( scriv!P291, LEN(scriv!P291) + 1 - FIND(",",scriv!P291)),
LEFT( AA$37, FIND(",",AA$37)-1) &amp; "=" &amp; $AH329 &amp; RIGHT( AA$37, LEN(AA$37) + 1 - FIND(",",AA$37))))</f>
        <v>drawClose=,1.2</v>
      </c>
      <c r="AB329" s="167" t="str">
        <f t="shared" si="176"/>
        <v>noTitle</v>
      </c>
      <c r="AC329" s="167"/>
      <c r="AD329" s="45"/>
      <c r="AE329" s="168"/>
      <c r="AF329" s="169">
        <f>IF(D329="",scriv!B291,"")</f>
        <v>0</v>
      </c>
      <c r="AG329" s="170" t="str">
        <f t="shared" si="179"/>
        <v/>
      </c>
      <c r="AH329" s="169" t="str">
        <f t="shared" si="180"/>
        <v/>
      </c>
      <c r="AI329" s="169" t="str">
        <f t="shared" si="181"/>
        <v/>
      </c>
      <c r="AJ329" s="86">
        <f>ROUNDDOWN( (LEN(scriv!B291)+1) / 2, 0 )</f>
        <v>0</v>
      </c>
      <c r="AK329" s="82">
        <f t="shared" si="182"/>
        <v>0</v>
      </c>
      <c r="AL329" s="82" t="str">
        <f t="shared" si="183"/>
        <v>-</v>
      </c>
      <c r="AM329" s="82" t="str">
        <f t="shared" si="184"/>
        <v>-</v>
      </c>
      <c r="AN329" s="82" t="str">
        <f t="shared" si="185"/>
        <v>-</v>
      </c>
      <c r="AO329" s="82" t="str">
        <f t="shared" si="186"/>
        <v>-</v>
      </c>
      <c r="AP329" s="82" t="str">
        <f t="shared" si="187"/>
        <v>-</v>
      </c>
      <c r="AQ329" s="82" t="str">
        <f t="shared" si="188"/>
        <v>-</v>
      </c>
      <c r="AR329" s="82" t="str">
        <f t="shared" si="189"/>
        <v>-</v>
      </c>
      <c r="AT329" s="82">
        <f t="shared" si="190"/>
        <v>2</v>
      </c>
      <c r="AU329" s="82" t="str">
        <f ca="1">IF(    MAX(OFFSET(AL329,0,0,MATCH("-",AL329:AL$638,0))) = 0,"",
IFERROR(MAX(OFFSET(AL329,0,0,MATCH("-",AL329:AL$638,0))),""))</f>
        <v/>
      </c>
      <c r="AV329" s="82" t="str">
        <f ca="1">IF(    MAX(OFFSET(AM329,0,0,MATCH("-",AM329:AM$638,0))) = 0,"",
IFERROR(MAX(OFFSET(AM329,0,0,MATCH("-",AM329:AM$638,0))),""))</f>
        <v/>
      </c>
      <c r="AW329" s="82" t="str">
        <f ca="1">IF(    MAX(OFFSET(AN329,0,0,MATCH("-",AN329:AN$638,0))) = 0,"",
IFERROR(MAX(OFFSET(AN329,0,0,MATCH("-",AN329:AN$638,0))),""))</f>
        <v/>
      </c>
      <c r="AX329" s="82" t="str">
        <f ca="1">IF(    MAX(OFFSET(AO329,0,0,MATCH("-",AO329:AO$638,0))) = 0,"",
IFERROR(MAX(OFFSET(AO329,0,0,MATCH("-",AO329:AO$638,0))),""))</f>
        <v/>
      </c>
      <c r="AY329" s="82" t="str">
        <f ca="1">IF(    MAX(OFFSET(AP329,0,0,MATCH("-",AP329:AP$638,0))) = 0,"",
IFERROR(MAX(OFFSET(AP329,0,0,MATCH("-",AP329:AP$638,0))),""))</f>
        <v/>
      </c>
      <c r="AZ329" s="82" t="str">
        <f ca="1">IF(    MAX(OFFSET(AQ329,0,0,MATCH("-",AQ329:AQ$638,0))) = 0,"",
IFERROR(MAX(OFFSET(AQ329,0,0,MATCH("-",AQ329:AQ$638,0))),""))</f>
        <v/>
      </c>
      <c r="BA329" s="82" t="str">
        <f ca="1">IF(    MAX(OFFSET(AR329,0,0,MATCH("-",AR329:AR$638,0))) = 0,"",
IFERROR(MAX(OFFSET(AR329,0,0,MATCH("-",AR329:AR$638,0))),""))</f>
        <v/>
      </c>
      <c r="BB329" s="112">
        <f t="shared" ca="1" si="191"/>
        <v>-270</v>
      </c>
      <c r="BC329" s="111" t="str">
        <f t="shared" ca="1" si="192"/>
        <v>Radius</v>
      </c>
      <c r="BD329" s="112">
        <f t="shared" ca="1" si="193"/>
        <v>0</v>
      </c>
      <c r="BE329" s="111">
        <f t="shared" ca="1" si="194"/>
        <v>-150</v>
      </c>
      <c r="BF329" s="113" t="e">
        <f t="shared" ca="1" si="195"/>
        <v>#VALUE!</v>
      </c>
      <c r="BG329" s="113" t="e">
        <f t="shared" ca="1" si="196"/>
        <v>#VALUE!</v>
      </c>
      <c r="BH329" s="112">
        <f t="shared" ca="1" si="197"/>
        <v>2000</v>
      </c>
      <c r="BI329" s="112">
        <f t="shared" ca="1" si="198"/>
        <v>-150</v>
      </c>
      <c r="BJ329" s="157"/>
      <c r="BK329" s="157"/>
      <c r="BL329" s="158" t="str">
        <f>scriv!AM291</f>
        <v/>
      </c>
      <c r="BM329" s="157"/>
      <c r="BN329" s="157" t="str">
        <f t="shared" si="199"/>
        <v>node</v>
      </c>
      <c r="BO329" s="157"/>
      <c r="BP329" s="159">
        <f t="shared" ca="1" si="200"/>
        <v>0</v>
      </c>
      <c r="BQ329" s="159">
        <f t="shared" ca="1" si="201"/>
        <v>0</v>
      </c>
      <c r="BR329" s="159">
        <f t="shared" si="202"/>
        <v>1</v>
      </c>
      <c r="BS329" s="159" t="str">
        <f t="shared" si="203"/>
        <v>symbol</v>
      </c>
      <c r="BT329" s="157" t="str">
        <f ca="1">IF(scriv!V291&lt;&gt;"",scriv!V291,
IF(E329="",IFERROR(VLOOKUP(BL329,$AH$40:$BT$638,39,FALSE),$BT$36),
$BT$37))</f>
        <v>NodeSquare</v>
      </c>
      <c r="BU329" s="166">
        <f t="shared" ca="1" si="204"/>
        <v>2000</v>
      </c>
      <c r="BV329" s="166">
        <f t="shared" ca="1" si="205"/>
        <v>-150</v>
      </c>
      <c r="BW329" s="166">
        <f t="shared" ca="1" si="206"/>
        <v>0</v>
      </c>
      <c r="BX329" s="166">
        <f t="shared" ca="1" si="207"/>
        <v>0</v>
      </c>
      <c r="BY329" s="180" t="str">
        <f t="shared" si="208"/>
        <v/>
      </c>
      <c r="BZ329" s="180" t="str">
        <f t="shared" si="209"/>
        <v/>
      </c>
      <c r="CA329" s="81" t="str">
        <f>IF(scriv!E291&lt;&gt;"",scriv!E291,"")</f>
        <v/>
      </c>
      <c r="CB329" s="82">
        <f t="shared" si="178"/>
        <v>0</v>
      </c>
      <c r="CC329" s="82">
        <f t="shared" si="210"/>
        <v>0</v>
      </c>
      <c r="CD329" s="82" t="str">
        <f t="shared" si="211"/>
        <v>-</v>
      </c>
      <c r="CE329" s="82" t="str">
        <f t="shared" si="212"/>
        <v>-</v>
      </c>
      <c r="CF329" s="82" t="str">
        <f t="shared" si="213"/>
        <v>-</v>
      </c>
      <c r="CG329" s="82" t="str">
        <f t="shared" si="214"/>
        <v>-</v>
      </c>
      <c r="CH329" s="82" t="str">
        <f t="shared" si="215"/>
        <v>-</v>
      </c>
      <c r="CI329" s="82" t="str">
        <f t="shared" si="216"/>
        <v>-</v>
      </c>
      <c r="CJ329" s="82" t="str">
        <f t="shared" si="217"/>
        <v>-</v>
      </c>
      <c r="CK329" s="82" t="str">
        <f t="shared" si="218"/>
        <v>-</v>
      </c>
    </row>
    <row r="330" spans="1:89" s="82" customFormat="1" ht="18" customHeight="1">
      <c r="A330" s="81" t="str">
        <f>scriv!AL292</f>
        <v/>
      </c>
      <c r="B330" s="81" t="str">
        <f>IF(scriv!D292&lt;&gt;"",scriv!D292,"")</f>
        <v/>
      </c>
      <c r="C330" s="81" t="str">
        <f>IF( scriv!AP292&lt;&gt;"", IF(D330&lt;&gt;"","connection ","")&amp;scriv!AP292,IF(D330&lt;&gt;"","connection",""))</f>
        <v/>
      </c>
      <c r="D330" s="82" t="str">
        <f>scriv!AN292</f>
        <v/>
      </c>
      <c r="E330" s="82" t="str">
        <f>scriv!AO292</f>
        <v/>
      </c>
      <c r="F330" s="156">
        <f>ROW()</f>
        <v>330</v>
      </c>
      <c r="G330" s="288">
        <f>scriv!AC292</f>
        <v>0</v>
      </c>
      <c r="H330" s="288">
        <f>scriv!AD292</f>
        <v>0</v>
      </c>
      <c r="I330" s="81" t="str">
        <f>IF(scriv!AE292&lt;&gt;"",scriv!AE292,J330)</f>
        <v/>
      </c>
      <c r="J330" s="81" t="str">
        <f>IF(scriv!AF292&lt;&gt;"",scriv!AF292,"")</f>
        <v/>
      </c>
      <c r="K330" s="82" t="str">
        <f>IF(scriv!Y292&lt;&gt;"",scriv!Y292,$K$36)</f>
        <v>none</v>
      </c>
      <c r="L330" s="82">
        <f>IF(scriv!Z292&lt;&gt;"",scriv!Z292,$L$36)</f>
        <v>0</v>
      </c>
      <c r="M330" s="82" t="str">
        <f>IF(scriv!AA292&lt;&gt;"",scriv!AA292,$M$36)</f>
        <v>OpenClose</v>
      </c>
      <c r="N330" s="82">
        <f>IF(scriv!AB292&lt;&gt;"",scriv!AB292,$N$36)</f>
        <v>0</v>
      </c>
      <c r="O330" s="119" t="str">
        <f t="shared" si="177"/>
        <v/>
      </c>
      <c r="P330" s="81" t="str">
        <f>IF(scriv!I292&lt;&gt;"",scriv!I292,"")</f>
        <v/>
      </c>
      <c r="Q330" s="81" t="str">
        <f>IF(scriv!J292&lt;&gt;"",scriv!J292,"")</f>
        <v/>
      </c>
      <c r="R330" s="81">
        <f>IF(scriv!K292&lt;&gt;"",scriv!K292,
IF(I330&lt;&gt;"",1,$R$36))</f>
        <v>1</v>
      </c>
      <c r="S330" s="81" t="str">
        <f>IF(scriv!L292&lt;&gt;"",scriv!L292,
IF(scriv!AF292&lt;&gt;"",$S$36,"none"))</f>
        <v>none</v>
      </c>
      <c r="T330" s="81" t="str">
        <f>IF(scriv!Q292&lt;&gt;"",scriv!Q292,"")</f>
        <v/>
      </c>
      <c r="U330" s="81" t="str">
        <f>IF(scriv!R292&lt;&gt;"",scriv!R292,"")</f>
        <v/>
      </c>
      <c r="V330" s="81" t="str">
        <f>IF(scriv!S292&lt;&gt;"",scriv!S292,"")</f>
        <v/>
      </c>
      <c r="W330" s="81" t="str">
        <f>IF(scriv!T292&lt;&gt;"",scriv!T292,"")</f>
        <v/>
      </c>
      <c r="X330" s="81" t="str">
        <f>IF($E330="",
( IF(scriv!AH292&lt;&gt;"", LEFT( scriv!AH292, FIND(",",scriv!AH292)-1) &amp; "=" &amp; $AH330 &amp; RIGHT( scriv!AH292, LEN(scriv!AH292) + 1 - FIND(",",scriv!AH292)),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IF(scriv!AI292&lt;&gt;"", LEFT( scriv!AI292, FIND(",",scriv!AI292)-1) &amp; "=" &amp; $AH330 &amp; RIGHT( scriv!AI292, LEN(scriv!AI292) + 1 - FIND(",",scriv!AI292)),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IF(scriv!AJ292&lt;&gt;"", LEFT( scriv!AJ292, FIND(",",scriv!AJ292)-1) &amp; "=" &amp; $AH330 &amp; RIGHT( scriv!AJ292, LEN(scriv!AJ292) + 1 - FIND(",",scriv!AJ292)),
  IF($Z$36&lt;&gt;"",LEFT( Z$36, FIND(",",Z$36)-1) &amp; "=" &amp; $AH330 &amp; RIGHT( Z$36, LEN(Z$36) + 1 - FIND(",",Z$36)),""))),
IF(scriv!O292&lt;&gt;"", LEFT( scriv!O292, FIND(",",scriv!O292)-1) &amp; "=" &amp; $AH330 &amp; RIGHT( scriv!O292, LEN(scriv!O292) + 1 - FIND(",",scriv!O292)),
LEFT( Z$37, FIND(",",Z$37)-1) &amp; "=" &amp; $AH330 &amp; RIGHT( Z$37, LEN(Z$37) + 1 - FIND(",",Z$37))))</f>
        <v>drawOpen=,1.2</v>
      </c>
      <c r="AA330" s="81" t="str">
        <f>IF($E330="",
( IF(scriv!AK292&lt;&gt;"", LEFT( scriv!AK292, FIND(",",scriv!AK292)-1) &amp; "=" &amp; $AH330 &amp; RIGHT( scriv!AK292, LEN(scriv!AK292) + 1 - FIND(",",scriv!AK292)),
  IF($AA$36&lt;&gt;"",LEFT( AA$36, FIND(",",AA$36)-1) &amp; "=" &amp; $AH330 &amp; RIGHT( AA$36, LEN(AA$36) + 1 - FIND(",",AA$36)),""))),
IF(scriv!P292&lt;&gt;"", LEFT( scriv!P292, FIND(",",scriv!P292)-1) &amp; "=" &amp; $AH330 &amp; RIGHT( scriv!P292, LEN(scriv!P292) + 1 - FIND(",",scriv!P292)),
LEFT( AA$37, FIND(",",AA$37)-1) &amp; "=" &amp; $AH330 &amp; RIGHT( AA$37, LEN(AA$37) + 1 - FIND(",",AA$37))))</f>
        <v>drawClose=,1.2</v>
      </c>
      <c r="AB330" s="167" t="str">
        <f t="shared" si="176"/>
        <v>noTitle</v>
      </c>
      <c r="AC330" s="167"/>
      <c r="AD330" s="45"/>
      <c r="AE330" s="168"/>
      <c r="AF330" s="169">
        <f>IF(D330="",scriv!B292,"")</f>
        <v>0</v>
      </c>
      <c r="AG330" s="170" t="str">
        <f t="shared" si="179"/>
        <v/>
      </c>
      <c r="AH330" s="169" t="str">
        <f t="shared" si="180"/>
        <v/>
      </c>
      <c r="AI330" s="169" t="str">
        <f t="shared" si="181"/>
        <v/>
      </c>
      <c r="AJ330" s="86">
        <f>ROUNDDOWN( (LEN(scriv!B292)+1) / 2, 0 )</f>
        <v>0</v>
      </c>
      <c r="AK330" s="82">
        <f t="shared" si="182"/>
        <v>0</v>
      </c>
      <c r="AL330" s="82" t="str">
        <f t="shared" si="183"/>
        <v>-</v>
      </c>
      <c r="AM330" s="82" t="str">
        <f t="shared" si="184"/>
        <v>-</v>
      </c>
      <c r="AN330" s="82" t="str">
        <f t="shared" si="185"/>
        <v>-</v>
      </c>
      <c r="AO330" s="82" t="str">
        <f t="shared" si="186"/>
        <v>-</v>
      </c>
      <c r="AP330" s="82" t="str">
        <f t="shared" si="187"/>
        <v>-</v>
      </c>
      <c r="AQ330" s="82" t="str">
        <f t="shared" si="188"/>
        <v>-</v>
      </c>
      <c r="AR330" s="82" t="str">
        <f t="shared" si="189"/>
        <v>-</v>
      </c>
      <c r="AT330" s="82">
        <f t="shared" si="190"/>
        <v>2</v>
      </c>
      <c r="AU330" s="82" t="str">
        <f ca="1">IF(    MAX(OFFSET(AL330,0,0,MATCH("-",AL330:AL$638,0))) = 0,"",
IFERROR(MAX(OFFSET(AL330,0,0,MATCH("-",AL330:AL$638,0))),""))</f>
        <v/>
      </c>
      <c r="AV330" s="82" t="str">
        <f ca="1">IF(    MAX(OFFSET(AM330,0,0,MATCH("-",AM330:AM$638,0))) = 0,"",
IFERROR(MAX(OFFSET(AM330,0,0,MATCH("-",AM330:AM$638,0))),""))</f>
        <v/>
      </c>
      <c r="AW330" s="82" t="str">
        <f ca="1">IF(    MAX(OFFSET(AN330,0,0,MATCH("-",AN330:AN$638,0))) = 0,"",
IFERROR(MAX(OFFSET(AN330,0,0,MATCH("-",AN330:AN$638,0))),""))</f>
        <v/>
      </c>
      <c r="AX330" s="82" t="str">
        <f ca="1">IF(    MAX(OFFSET(AO330,0,0,MATCH("-",AO330:AO$638,0))) = 0,"",
IFERROR(MAX(OFFSET(AO330,0,0,MATCH("-",AO330:AO$638,0))),""))</f>
        <v/>
      </c>
      <c r="AY330" s="82" t="str">
        <f ca="1">IF(    MAX(OFFSET(AP330,0,0,MATCH("-",AP330:AP$638,0))) = 0,"",
IFERROR(MAX(OFFSET(AP330,0,0,MATCH("-",AP330:AP$638,0))),""))</f>
        <v/>
      </c>
      <c r="AZ330" s="82" t="str">
        <f ca="1">IF(    MAX(OFFSET(AQ330,0,0,MATCH("-",AQ330:AQ$638,0))) = 0,"",
IFERROR(MAX(OFFSET(AQ330,0,0,MATCH("-",AQ330:AQ$638,0))),""))</f>
        <v/>
      </c>
      <c r="BA330" s="82" t="str">
        <f ca="1">IF(    MAX(OFFSET(AR330,0,0,MATCH("-",AR330:AR$638,0))) = 0,"",
IFERROR(MAX(OFFSET(AR330,0,0,MATCH("-",AR330:AR$638,0))),""))</f>
        <v/>
      </c>
      <c r="BB330" s="112">
        <f t="shared" ca="1" si="191"/>
        <v>-270</v>
      </c>
      <c r="BC330" s="111" t="str">
        <f t="shared" ca="1" si="192"/>
        <v>Radius</v>
      </c>
      <c r="BD330" s="112">
        <f t="shared" ca="1" si="193"/>
        <v>0</v>
      </c>
      <c r="BE330" s="111">
        <f t="shared" ca="1" si="194"/>
        <v>-150</v>
      </c>
      <c r="BF330" s="113" t="e">
        <f t="shared" ca="1" si="195"/>
        <v>#VALUE!</v>
      </c>
      <c r="BG330" s="113" t="e">
        <f t="shared" ca="1" si="196"/>
        <v>#VALUE!</v>
      </c>
      <c r="BH330" s="112">
        <f t="shared" ca="1" si="197"/>
        <v>2000</v>
      </c>
      <c r="BI330" s="112">
        <f t="shared" ca="1" si="198"/>
        <v>-150</v>
      </c>
      <c r="BJ330" s="157"/>
      <c r="BK330" s="157"/>
      <c r="BL330" s="158" t="str">
        <f>scriv!AM292</f>
        <v/>
      </c>
      <c r="BM330" s="157"/>
      <c r="BN330" s="157" t="str">
        <f t="shared" si="199"/>
        <v>node</v>
      </c>
      <c r="BO330" s="157"/>
      <c r="BP330" s="159">
        <f t="shared" ca="1" si="200"/>
        <v>0</v>
      </c>
      <c r="BQ330" s="159">
        <f t="shared" ca="1" si="201"/>
        <v>0</v>
      </c>
      <c r="BR330" s="159">
        <f t="shared" si="202"/>
        <v>1</v>
      </c>
      <c r="BS330" s="159" t="str">
        <f t="shared" si="203"/>
        <v>symbol</v>
      </c>
      <c r="BT330" s="157" t="str">
        <f ca="1">IF(scriv!V292&lt;&gt;"",scriv!V292,
IF(E330="",IFERROR(VLOOKUP(BL330,$AH$40:$BT$638,39,FALSE),$BT$36),
$BT$37))</f>
        <v>NodeSquare</v>
      </c>
      <c r="BU330" s="166">
        <f t="shared" ca="1" si="204"/>
        <v>2000</v>
      </c>
      <c r="BV330" s="166">
        <f t="shared" ca="1" si="205"/>
        <v>-150</v>
      </c>
      <c r="BW330" s="166">
        <f t="shared" ca="1" si="206"/>
        <v>0</v>
      </c>
      <c r="BX330" s="166">
        <f t="shared" ca="1" si="207"/>
        <v>0</v>
      </c>
      <c r="BY330" s="180" t="str">
        <f t="shared" si="208"/>
        <v/>
      </c>
      <c r="BZ330" s="180" t="str">
        <f t="shared" si="209"/>
        <v/>
      </c>
      <c r="CA330" s="81" t="str">
        <f>IF(scriv!E292&lt;&gt;"",scriv!E292,"")</f>
        <v/>
      </c>
      <c r="CB330" s="82">
        <f t="shared" si="178"/>
        <v>0</v>
      </c>
      <c r="CC330" s="82">
        <f t="shared" si="210"/>
        <v>0</v>
      </c>
      <c r="CD330" s="82" t="str">
        <f t="shared" si="211"/>
        <v>-</v>
      </c>
      <c r="CE330" s="82" t="str">
        <f t="shared" si="212"/>
        <v>-</v>
      </c>
      <c r="CF330" s="82" t="str">
        <f t="shared" si="213"/>
        <v>-</v>
      </c>
      <c r="CG330" s="82" t="str">
        <f t="shared" si="214"/>
        <v>-</v>
      </c>
      <c r="CH330" s="82" t="str">
        <f t="shared" si="215"/>
        <v>-</v>
      </c>
      <c r="CI330" s="82" t="str">
        <f t="shared" si="216"/>
        <v>-</v>
      </c>
      <c r="CJ330" s="82" t="str">
        <f t="shared" si="217"/>
        <v>-</v>
      </c>
      <c r="CK330" s="82" t="str">
        <f t="shared" si="218"/>
        <v>-</v>
      </c>
    </row>
    <row r="331" spans="1:89" s="82" customFormat="1" ht="18" customHeight="1">
      <c r="A331" s="81" t="str">
        <f>scriv!AL293</f>
        <v/>
      </c>
      <c r="B331" s="81" t="str">
        <f>IF(scriv!D293&lt;&gt;"",scriv!D293,"")</f>
        <v/>
      </c>
      <c r="C331" s="81" t="str">
        <f>IF( scriv!AP293&lt;&gt;"", IF(D331&lt;&gt;"","connection ","")&amp;scriv!AP293,IF(D331&lt;&gt;"","connection",""))</f>
        <v/>
      </c>
      <c r="D331" s="82" t="str">
        <f>scriv!AN293</f>
        <v/>
      </c>
      <c r="E331" s="82" t="str">
        <f>scriv!AO293</f>
        <v/>
      </c>
      <c r="F331" s="156">
        <f>ROW()</f>
        <v>331</v>
      </c>
      <c r="G331" s="288">
        <f>scriv!AC293</f>
        <v>0</v>
      </c>
      <c r="H331" s="288">
        <f>scriv!AD293</f>
        <v>0</v>
      </c>
      <c r="I331" s="81" t="str">
        <f>IF(scriv!AE293&lt;&gt;"",scriv!AE293,J331)</f>
        <v/>
      </c>
      <c r="J331" s="81" t="str">
        <f>IF(scriv!AF293&lt;&gt;"",scriv!AF293,"")</f>
        <v/>
      </c>
      <c r="K331" s="82" t="str">
        <f>IF(scriv!Y293&lt;&gt;"",scriv!Y293,$K$36)</f>
        <v>none</v>
      </c>
      <c r="L331" s="82">
        <f>IF(scriv!Z293&lt;&gt;"",scriv!Z293,$L$36)</f>
        <v>0</v>
      </c>
      <c r="M331" s="82" t="str">
        <f>IF(scriv!AA293&lt;&gt;"",scriv!AA293,$M$36)</f>
        <v>OpenClose</v>
      </c>
      <c r="N331" s="82">
        <f>IF(scriv!AB293&lt;&gt;"",scriv!AB293,$N$36)</f>
        <v>0</v>
      </c>
      <c r="O331" s="119" t="str">
        <f t="shared" si="177"/>
        <v/>
      </c>
      <c r="P331" s="81" t="str">
        <f>IF(scriv!I293&lt;&gt;"",scriv!I293,"")</f>
        <v/>
      </c>
      <c r="Q331" s="81" t="str">
        <f>IF(scriv!J293&lt;&gt;"",scriv!J293,"")</f>
        <v/>
      </c>
      <c r="R331" s="81">
        <f>IF(scriv!K293&lt;&gt;"",scriv!K293,
IF(I331&lt;&gt;"",1,$R$36))</f>
        <v>1</v>
      </c>
      <c r="S331" s="81" t="str">
        <f>IF(scriv!L293&lt;&gt;"",scriv!L293,
IF(scriv!AF293&lt;&gt;"",$S$36,"none"))</f>
        <v>none</v>
      </c>
      <c r="T331" s="81" t="str">
        <f>IF(scriv!Q293&lt;&gt;"",scriv!Q293,"")</f>
        <v/>
      </c>
      <c r="U331" s="81" t="str">
        <f>IF(scriv!R293&lt;&gt;"",scriv!R293,"")</f>
        <v/>
      </c>
      <c r="V331" s="81" t="str">
        <f>IF(scriv!S293&lt;&gt;"",scriv!S293,"")</f>
        <v/>
      </c>
      <c r="W331" s="81" t="str">
        <f>IF(scriv!T293&lt;&gt;"",scriv!T293,"")</f>
        <v/>
      </c>
      <c r="X331" s="81" t="str">
        <f>IF($E331="",
( IF(scriv!AH293&lt;&gt;"", LEFT( scriv!AH293, FIND(",",scriv!AH293)-1) &amp; "=" &amp; $AH331 &amp; RIGHT( scriv!AH293, LEN(scriv!AH293) + 1 - FIND(",",scriv!AH293)),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IF(scriv!AI293&lt;&gt;"", LEFT( scriv!AI293, FIND(",",scriv!AI293)-1) &amp; "=" &amp; $AH331 &amp; RIGHT( scriv!AI293, LEN(scriv!AI293) + 1 - FIND(",",scriv!AI293)),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IF(scriv!AJ293&lt;&gt;"", LEFT( scriv!AJ293, FIND(",",scriv!AJ293)-1) &amp; "=" &amp; $AH331 &amp; RIGHT( scriv!AJ293, LEN(scriv!AJ293) + 1 - FIND(",",scriv!AJ293)),
  IF($Z$36&lt;&gt;"",LEFT( Z$36, FIND(",",Z$36)-1) &amp; "=" &amp; $AH331 &amp; RIGHT( Z$36, LEN(Z$36) + 1 - FIND(",",Z$36)),""))),
IF(scriv!O293&lt;&gt;"", LEFT( scriv!O293, FIND(",",scriv!O293)-1) &amp; "=" &amp; $AH331 &amp; RIGHT( scriv!O293, LEN(scriv!O293) + 1 - FIND(",",scriv!O293)),
LEFT( Z$37, FIND(",",Z$37)-1) &amp; "=" &amp; $AH331 &amp; RIGHT( Z$37, LEN(Z$37) + 1 - FIND(",",Z$37))))</f>
        <v>drawOpen=,1.2</v>
      </c>
      <c r="AA331" s="81" t="str">
        <f>IF($E331="",
( IF(scriv!AK293&lt;&gt;"", LEFT( scriv!AK293, FIND(",",scriv!AK293)-1) &amp; "=" &amp; $AH331 &amp; RIGHT( scriv!AK293, LEN(scriv!AK293) + 1 - FIND(",",scriv!AK293)),
  IF($AA$36&lt;&gt;"",LEFT( AA$36, FIND(",",AA$36)-1) &amp; "=" &amp; $AH331 &amp; RIGHT( AA$36, LEN(AA$36) + 1 - FIND(",",AA$36)),""))),
IF(scriv!P293&lt;&gt;"", LEFT( scriv!P293, FIND(",",scriv!P293)-1) &amp; "=" &amp; $AH331 &amp; RIGHT( scriv!P293, LEN(scriv!P293) + 1 - FIND(",",scriv!P293)),
LEFT( AA$37, FIND(",",AA$37)-1) &amp; "=" &amp; $AH331 &amp; RIGHT( AA$37, LEN(AA$37) + 1 - FIND(",",AA$37))))</f>
        <v>drawClose=,1.2</v>
      </c>
      <c r="AB331" s="167" t="str">
        <f t="shared" si="176"/>
        <v>noTitle</v>
      </c>
      <c r="AC331" s="167"/>
      <c r="AD331" s="45"/>
      <c r="AE331" s="168"/>
      <c r="AF331" s="169">
        <f>IF(D331="",scriv!B293,"")</f>
        <v>0</v>
      </c>
      <c r="AG331" s="170" t="str">
        <f t="shared" si="179"/>
        <v/>
      </c>
      <c r="AH331" s="169" t="str">
        <f t="shared" si="180"/>
        <v/>
      </c>
      <c r="AI331" s="169" t="str">
        <f t="shared" si="181"/>
        <v/>
      </c>
      <c r="AJ331" s="86">
        <f>ROUNDDOWN( (LEN(scriv!B293)+1) / 2, 0 )</f>
        <v>0</v>
      </c>
      <c r="AK331" s="82">
        <f t="shared" si="182"/>
        <v>0</v>
      </c>
      <c r="AL331" s="82" t="str">
        <f t="shared" si="183"/>
        <v>-</v>
      </c>
      <c r="AM331" s="82" t="str">
        <f t="shared" si="184"/>
        <v>-</v>
      </c>
      <c r="AN331" s="82" t="str">
        <f t="shared" si="185"/>
        <v>-</v>
      </c>
      <c r="AO331" s="82" t="str">
        <f t="shared" si="186"/>
        <v>-</v>
      </c>
      <c r="AP331" s="82" t="str">
        <f t="shared" si="187"/>
        <v>-</v>
      </c>
      <c r="AQ331" s="82" t="str">
        <f t="shared" si="188"/>
        <v>-</v>
      </c>
      <c r="AR331" s="82" t="str">
        <f t="shared" si="189"/>
        <v>-</v>
      </c>
      <c r="AT331" s="82">
        <f t="shared" si="190"/>
        <v>2</v>
      </c>
      <c r="AU331" s="82" t="str">
        <f ca="1">IF(    MAX(OFFSET(AL331,0,0,MATCH("-",AL331:AL$638,0))) = 0,"",
IFERROR(MAX(OFFSET(AL331,0,0,MATCH("-",AL331:AL$638,0))),""))</f>
        <v/>
      </c>
      <c r="AV331" s="82" t="str">
        <f ca="1">IF(    MAX(OFFSET(AM331,0,0,MATCH("-",AM331:AM$638,0))) = 0,"",
IFERROR(MAX(OFFSET(AM331,0,0,MATCH("-",AM331:AM$638,0))),""))</f>
        <v/>
      </c>
      <c r="AW331" s="82" t="str">
        <f ca="1">IF(    MAX(OFFSET(AN331,0,0,MATCH("-",AN331:AN$638,0))) = 0,"",
IFERROR(MAX(OFFSET(AN331,0,0,MATCH("-",AN331:AN$638,0))),""))</f>
        <v/>
      </c>
      <c r="AX331" s="82" t="str">
        <f ca="1">IF(    MAX(OFFSET(AO331,0,0,MATCH("-",AO331:AO$638,0))) = 0,"",
IFERROR(MAX(OFFSET(AO331,0,0,MATCH("-",AO331:AO$638,0))),""))</f>
        <v/>
      </c>
      <c r="AY331" s="82" t="str">
        <f ca="1">IF(    MAX(OFFSET(AP331,0,0,MATCH("-",AP331:AP$638,0))) = 0,"",
IFERROR(MAX(OFFSET(AP331,0,0,MATCH("-",AP331:AP$638,0))),""))</f>
        <v/>
      </c>
      <c r="AZ331" s="82" t="str">
        <f ca="1">IF(    MAX(OFFSET(AQ331,0,0,MATCH("-",AQ331:AQ$638,0))) = 0,"",
IFERROR(MAX(OFFSET(AQ331,0,0,MATCH("-",AQ331:AQ$638,0))),""))</f>
        <v/>
      </c>
      <c r="BA331" s="82" t="str">
        <f ca="1">IF(    MAX(OFFSET(AR331,0,0,MATCH("-",AR331:AR$638,0))) = 0,"",
IFERROR(MAX(OFFSET(AR331,0,0,MATCH("-",AR331:AR$638,0))),""))</f>
        <v/>
      </c>
      <c r="BB331" s="112">
        <f t="shared" ca="1" si="191"/>
        <v>-270</v>
      </c>
      <c r="BC331" s="111" t="str">
        <f t="shared" ca="1" si="192"/>
        <v>Radius</v>
      </c>
      <c r="BD331" s="112">
        <f t="shared" ca="1" si="193"/>
        <v>0</v>
      </c>
      <c r="BE331" s="111">
        <f t="shared" ca="1" si="194"/>
        <v>-150</v>
      </c>
      <c r="BF331" s="113" t="e">
        <f t="shared" ca="1" si="195"/>
        <v>#VALUE!</v>
      </c>
      <c r="BG331" s="113" t="e">
        <f t="shared" ca="1" si="196"/>
        <v>#VALUE!</v>
      </c>
      <c r="BH331" s="112">
        <f t="shared" ca="1" si="197"/>
        <v>2000</v>
      </c>
      <c r="BI331" s="112">
        <f t="shared" ca="1" si="198"/>
        <v>-150</v>
      </c>
      <c r="BJ331" s="157"/>
      <c r="BK331" s="157"/>
      <c r="BL331" s="158" t="str">
        <f>scriv!AM293</f>
        <v/>
      </c>
      <c r="BM331" s="157"/>
      <c r="BN331" s="157" t="str">
        <f t="shared" si="199"/>
        <v>node</v>
      </c>
      <c r="BO331" s="157"/>
      <c r="BP331" s="159">
        <f t="shared" ca="1" si="200"/>
        <v>0</v>
      </c>
      <c r="BQ331" s="159">
        <f t="shared" ca="1" si="201"/>
        <v>0</v>
      </c>
      <c r="BR331" s="159">
        <f t="shared" si="202"/>
        <v>1</v>
      </c>
      <c r="BS331" s="159" t="str">
        <f t="shared" si="203"/>
        <v>symbol</v>
      </c>
      <c r="BT331" s="157" t="str">
        <f ca="1">IF(scriv!V293&lt;&gt;"",scriv!V293,
IF(E331="",IFERROR(VLOOKUP(BL331,$AH$40:$BT$638,39,FALSE),$BT$36),
$BT$37))</f>
        <v>NodeSquare</v>
      </c>
      <c r="BU331" s="166">
        <f t="shared" ca="1" si="204"/>
        <v>2000</v>
      </c>
      <c r="BV331" s="166">
        <f t="shared" ca="1" si="205"/>
        <v>-150</v>
      </c>
      <c r="BW331" s="166">
        <f t="shared" ca="1" si="206"/>
        <v>0</v>
      </c>
      <c r="BX331" s="166">
        <f t="shared" ca="1" si="207"/>
        <v>0</v>
      </c>
      <c r="BY331" s="180" t="str">
        <f t="shared" si="208"/>
        <v/>
      </c>
      <c r="BZ331" s="180" t="str">
        <f t="shared" si="209"/>
        <v/>
      </c>
      <c r="CA331" s="81" t="str">
        <f>IF(scriv!E293&lt;&gt;"",scriv!E293,"")</f>
        <v/>
      </c>
      <c r="CB331" s="82">
        <f t="shared" si="178"/>
        <v>0</v>
      </c>
      <c r="CC331" s="82">
        <f t="shared" si="210"/>
        <v>0</v>
      </c>
      <c r="CD331" s="82" t="str">
        <f t="shared" si="211"/>
        <v>-</v>
      </c>
      <c r="CE331" s="82" t="str">
        <f t="shared" si="212"/>
        <v>-</v>
      </c>
      <c r="CF331" s="82" t="str">
        <f t="shared" si="213"/>
        <v>-</v>
      </c>
      <c r="CG331" s="82" t="str">
        <f t="shared" si="214"/>
        <v>-</v>
      </c>
      <c r="CH331" s="82" t="str">
        <f t="shared" si="215"/>
        <v>-</v>
      </c>
      <c r="CI331" s="82" t="str">
        <f t="shared" si="216"/>
        <v>-</v>
      </c>
      <c r="CJ331" s="82" t="str">
        <f t="shared" si="217"/>
        <v>-</v>
      </c>
      <c r="CK331" s="82" t="str">
        <f t="shared" si="218"/>
        <v>-</v>
      </c>
    </row>
    <row r="332" spans="1:89" s="82" customFormat="1" ht="18" customHeight="1">
      <c r="A332" s="81" t="str">
        <f>scriv!AL294</f>
        <v/>
      </c>
      <c r="B332" s="81" t="str">
        <f>IF(scriv!D294&lt;&gt;"",scriv!D294,"")</f>
        <v/>
      </c>
      <c r="C332" s="81" t="str">
        <f>IF( scriv!AP294&lt;&gt;"", IF(D332&lt;&gt;"","connection ","")&amp;scriv!AP294,IF(D332&lt;&gt;"","connection",""))</f>
        <v/>
      </c>
      <c r="D332" s="82" t="str">
        <f>scriv!AN294</f>
        <v/>
      </c>
      <c r="E332" s="82" t="str">
        <f>scriv!AO294</f>
        <v/>
      </c>
      <c r="F332" s="156">
        <f>ROW()</f>
        <v>332</v>
      </c>
      <c r="G332" s="288">
        <f>scriv!AC294</f>
        <v>0</v>
      </c>
      <c r="H332" s="288">
        <f>scriv!AD294</f>
        <v>0</v>
      </c>
      <c r="I332" s="81" t="str">
        <f>IF(scriv!AE294&lt;&gt;"",scriv!AE294,J332)</f>
        <v/>
      </c>
      <c r="J332" s="81" t="str">
        <f>IF(scriv!AF294&lt;&gt;"",scriv!AF294,"")</f>
        <v/>
      </c>
      <c r="K332" s="82" t="str">
        <f>IF(scriv!Y294&lt;&gt;"",scriv!Y294,$K$36)</f>
        <v>none</v>
      </c>
      <c r="L332" s="82">
        <f>IF(scriv!Z294&lt;&gt;"",scriv!Z294,$L$36)</f>
        <v>0</v>
      </c>
      <c r="M332" s="82" t="str">
        <f>IF(scriv!AA294&lt;&gt;"",scriv!AA294,$M$36)</f>
        <v>OpenClose</v>
      </c>
      <c r="N332" s="82">
        <f>IF(scriv!AB294&lt;&gt;"",scriv!AB294,$N$36)</f>
        <v>0</v>
      </c>
      <c r="O332" s="119" t="str">
        <f t="shared" si="177"/>
        <v/>
      </c>
      <c r="P332" s="81" t="str">
        <f>IF(scriv!I294&lt;&gt;"",scriv!I294,"")</f>
        <v/>
      </c>
      <c r="Q332" s="81" t="str">
        <f>IF(scriv!J294&lt;&gt;"",scriv!J294,"")</f>
        <v/>
      </c>
      <c r="R332" s="81">
        <f>IF(scriv!K294&lt;&gt;"",scriv!K294,
IF(I332&lt;&gt;"",1,$R$36))</f>
        <v>1</v>
      </c>
      <c r="S332" s="81" t="str">
        <f>IF(scriv!L294&lt;&gt;"",scriv!L294,
IF(scriv!AF294&lt;&gt;"",$S$36,"none"))</f>
        <v>none</v>
      </c>
      <c r="T332" s="81" t="str">
        <f>IF(scriv!Q294&lt;&gt;"",scriv!Q294,"")</f>
        <v/>
      </c>
      <c r="U332" s="81" t="str">
        <f>IF(scriv!R294&lt;&gt;"",scriv!R294,"")</f>
        <v/>
      </c>
      <c r="V332" s="81" t="str">
        <f>IF(scriv!S294&lt;&gt;"",scriv!S294,"")</f>
        <v/>
      </c>
      <c r="W332" s="81" t="str">
        <f>IF(scriv!T294&lt;&gt;"",scriv!T294,"")</f>
        <v/>
      </c>
      <c r="X332" s="81" t="str">
        <f>IF($E332="",
( IF(scriv!AH294&lt;&gt;"", LEFT( scriv!AH294, FIND(",",scriv!AH294)-1) &amp; "=" &amp; $AH332 &amp; RIGHT( scriv!AH294, LEN(scriv!AH294) + 1 - FIND(",",scriv!AH294)),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IF(scriv!AI294&lt;&gt;"", LEFT( scriv!AI294, FIND(",",scriv!AI294)-1) &amp; "=" &amp; $AH332 &amp; RIGHT( scriv!AI294, LEN(scriv!AI294) + 1 - FIND(",",scriv!AI294)),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IF(scriv!AJ294&lt;&gt;"", LEFT( scriv!AJ294, FIND(",",scriv!AJ294)-1) &amp; "=" &amp; $AH332 &amp; RIGHT( scriv!AJ294, LEN(scriv!AJ294) + 1 - FIND(",",scriv!AJ294)),
  IF($Z$36&lt;&gt;"",LEFT( Z$36, FIND(",",Z$36)-1) &amp; "=" &amp; $AH332 &amp; RIGHT( Z$36, LEN(Z$36) + 1 - FIND(",",Z$36)),""))),
IF(scriv!O294&lt;&gt;"", LEFT( scriv!O294, FIND(",",scriv!O294)-1) &amp; "=" &amp; $AH332 &amp; RIGHT( scriv!O294, LEN(scriv!O294) + 1 - FIND(",",scriv!O294)),
LEFT( Z$37, FIND(",",Z$37)-1) &amp; "=" &amp; $AH332 &amp; RIGHT( Z$37, LEN(Z$37) + 1 - FIND(",",Z$37))))</f>
        <v>drawOpen=,1.2</v>
      </c>
      <c r="AA332" s="81" t="str">
        <f>IF($E332="",
( IF(scriv!AK294&lt;&gt;"", LEFT( scriv!AK294, FIND(",",scriv!AK294)-1) &amp; "=" &amp; $AH332 &amp; RIGHT( scriv!AK294, LEN(scriv!AK294) + 1 - FIND(",",scriv!AK294)),
  IF($AA$36&lt;&gt;"",LEFT( AA$36, FIND(",",AA$36)-1) &amp; "=" &amp; $AH332 &amp; RIGHT( AA$36, LEN(AA$36) + 1 - FIND(",",AA$36)),""))),
IF(scriv!P294&lt;&gt;"", LEFT( scriv!P294, FIND(",",scriv!P294)-1) &amp; "=" &amp; $AH332 &amp; RIGHT( scriv!P294, LEN(scriv!P294) + 1 - FIND(",",scriv!P294)),
LEFT( AA$37, FIND(",",AA$37)-1) &amp; "=" &amp; $AH332 &amp; RIGHT( AA$37, LEN(AA$37) + 1 - FIND(",",AA$37))))</f>
        <v>drawClose=,1.2</v>
      </c>
      <c r="AB332" s="167" t="str">
        <f t="shared" si="176"/>
        <v>noTitle</v>
      </c>
      <c r="AC332" s="167"/>
      <c r="AD332" s="45"/>
      <c r="AE332" s="168"/>
      <c r="AF332" s="169">
        <f>IF(D332="",scriv!B294,"")</f>
        <v>0</v>
      </c>
      <c r="AG332" s="170" t="str">
        <f t="shared" si="179"/>
        <v/>
      </c>
      <c r="AH332" s="169" t="str">
        <f t="shared" si="180"/>
        <v/>
      </c>
      <c r="AI332" s="169" t="str">
        <f t="shared" si="181"/>
        <v/>
      </c>
      <c r="AJ332" s="86">
        <f>ROUNDDOWN( (LEN(scriv!B294)+1) / 2, 0 )</f>
        <v>0</v>
      </c>
      <c r="AK332" s="82">
        <f t="shared" si="182"/>
        <v>0</v>
      </c>
      <c r="AL332" s="82" t="str">
        <f t="shared" si="183"/>
        <v>-</v>
      </c>
      <c r="AM332" s="82" t="str">
        <f t="shared" si="184"/>
        <v>-</v>
      </c>
      <c r="AN332" s="82" t="str">
        <f t="shared" si="185"/>
        <v>-</v>
      </c>
      <c r="AO332" s="82" t="str">
        <f t="shared" si="186"/>
        <v>-</v>
      </c>
      <c r="AP332" s="82" t="str">
        <f t="shared" si="187"/>
        <v>-</v>
      </c>
      <c r="AQ332" s="82" t="str">
        <f t="shared" si="188"/>
        <v>-</v>
      </c>
      <c r="AR332" s="82" t="str">
        <f t="shared" si="189"/>
        <v>-</v>
      </c>
      <c r="AT332" s="82">
        <f t="shared" si="190"/>
        <v>2</v>
      </c>
      <c r="AU332" s="82" t="str">
        <f ca="1">IF(    MAX(OFFSET(AL332,0,0,MATCH("-",AL332:AL$638,0))) = 0,"",
IFERROR(MAX(OFFSET(AL332,0,0,MATCH("-",AL332:AL$638,0))),""))</f>
        <v/>
      </c>
      <c r="AV332" s="82" t="str">
        <f ca="1">IF(    MAX(OFFSET(AM332,0,0,MATCH("-",AM332:AM$638,0))) = 0,"",
IFERROR(MAX(OFFSET(AM332,0,0,MATCH("-",AM332:AM$638,0))),""))</f>
        <v/>
      </c>
      <c r="AW332" s="82" t="str">
        <f ca="1">IF(    MAX(OFFSET(AN332,0,0,MATCH("-",AN332:AN$638,0))) = 0,"",
IFERROR(MAX(OFFSET(AN332,0,0,MATCH("-",AN332:AN$638,0))),""))</f>
        <v/>
      </c>
      <c r="AX332" s="82" t="str">
        <f ca="1">IF(    MAX(OFFSET(AO332,0,0,MATCH("-",AO332:AO$638,0))) = 0,"",
IFERROR(MAX(OFFSET(AO332,0,0,MATCH("-",AO332:AO$638,0))),""))</f>
        <v/>
      </c>
      <c r="AY332" s="82" t="str">
        <f ca="1">IF(    MAX(OFFSET(AP332,0,0,MATCH("-",AP332:AP$638,0))) = 0,"",
IFERROR(MAX(OFFSET(AP332,0,0,MATCH("-",AP332:AP$638,0))),""))</f>
        <v/>
      </c>
      <c r="AZ332" s="82" t="str">
        <f ca="1">IF(    MAX(OFFSET(AQ332,0,0,MATCH("-",AQ332:AQ$638,0))) = 0,"",
IFERROR(MAX(OFFSET(AQ332,0,0,MATCH("-",AQ332:AQ$638,0))),""))</f>
        <v/>
      </c>
      <c r="BA332" s="82" t="str">
        <f ca="1">IF(    MAX(OFFSET(AR332,0,0,MATCH("-",AR332:AR$638,0))) = 0,"",
IFERROR(MAX(OFFSET(AR332,0,0,MATCH("-",AR332:AR$638,0))),""))</f>
        <v/>
      </c>
      <c r="BB332" s="112">
        <f t="shared" ca="1" si="191"/>
        <v>-270</v>
      </c>
      <c r="BC332" s="111" t="str">
        <f t="shared" ca="1" si="192"/>
        <v>Radius</v>
      </c>
      <c r="BD332" s="112">
        <f t="shared" ca="1" si="193"/>
        <v>0</v>
      </c>
      <c r="BE332" s="111">
        <f t="shared" ca="1" si="194"/>
        <v>-150</v>
      </c>
      <c r="BF332" s="113" t="e">
        <f t="shared" ca="1" si="195"/>
        <v>#VALUE!</v>
      </c>
      <c r="BG332" s="113" t="e">
        <f t="shared" ca="1" si="196"/>
        <v>#VALUE!</v>
      </c>
      <c r="BH332" s="112">
        <f t="shared" ca="1" si="197"/>
        <v>2000</v>
      </c>
      <c r="BI332" s="112">
        <f t="shared" ca="1" si="198"/>
        <v>-150</v>
      </c>
      <c r="BJ332" s="157"/>
      <c r="BK332" s="157"/>
      <c r="BL332" s="158" t="str">
        <f>scriv!AM294</f>
        <v/>
      </c>
      <c r="BM332" s="157"/>
      <c r="BN332" s="157" t="str">
        <f t="shared" si="199"/>
        <v>node</v>
      </c>
      <c r="BO332" s="157"/>
      <c r="BP332" s="159">
        <f t="shared" ca="1" si="200"/>
        <v>0</v>
      </c>
      <c r="BQ332" s="159">
        <f t="shared" ca="1" si="201"/>
        <v>0</v>
      </c>
      <c r="BR332" s="159">
        <f t="shared" si="202"/>
        <v>1</v>
      </c>
      <c r="BS332" s="159" t="str">
        <f t="shared" si="203"/>
        <v>symbol</v>
      </c>
      <c r="BT332" s="157" t="str">
        <f ca="1">IF(scriv!V294&lt;&gt;"",scriv!V294,
IF(E332="",IFERROR(VLOOKUP(BL332,$AH$40:$BT$638,39,FALSE),$BT$36),
$BT$37))</f>
        <v>NodeSquare</v>
      </c>
      <c r="BU332" s="166">
        <f t="shared" ca="1" si="204"/>
        <v>2000</v>
      </c>
      <c r="BV332" s="166">
        <f t="shared" ca="1" si="205"/>
        <v>-150</v>
      </c>
      <c r="BW332" s="166">
        <f t="shared" ca="1" si="206"/>
        <v>0</v>
      </c>
      <c r="BX332" s="166">
        <f t="shared" ca="1" si="207"/>
        <v>0</v>
      </c>
      <c r="BY332" s="180" t="str">
        <f t="shared" si="208"/>
        <v/>
      </c>
      <c r="BZ332" s="180" t="str">
        <f t="shared" si="209"/>
        <v/>
      </c>
      <c r="CA332" s="81" t="str">
        <f>IF(scriv!E294&lt;&gt;"",scriv!E294,"")</f>
        <v/>
      </c>
      <c r="CB332" s="82">
        <f t="shared" si="178"/>
        <v>0</v>
      </c>
      <c r="CC332" s="82">
        <f t="shared" si="210"/>
        <v>0</v>
      </c>
      <c r="CD332" s="82" t="str">
        <f t="shared" si="211"/>
        <v>-</v>
      </c>
      <c r="CE332" s="82" t="str">
        <f t="shared" si="212"/>
        <v>-</v>
      </c>
      <c r="CF332" s="82" t="str">
        <f t="shared" si="213"/>
        <v>-</v>
      </c>
      <c r="CG332" s="82" t="str">
        <f t="shared" si="214"/>
        <v>-</v>
      </c>
      <c r="CH332" s="82" t="str">
        <f t="shared" si="215"/>
        <v>-</v>
      </c>
      <c r="CI332" s="82" t="str">
        <f t="shared" si="216"/>
        <v>-</v>
      </c>
      <c r="CJ332" s="82" t="str">
        <f t="shared" si="217"/>
        <v>-</v>
      </c>
      <c r="CK332" s="82" t="str">
        <f t="shared" si="218"/>
        <v>-</v>
      </c>
    </row>
    <row r="333" spans="1:89" s="82" customFormat="1" ht="18" customHeight="1">
      <c r="A333" s="81" t="str">
        <f>scriv!AL295</f>
        <v/>
      </c>
      <c r="B333" s="81" t="str">
        <f>IF(scriv!D295&lt;&gt;"",scriv!D295,"")</f>
        <v/>
      </c>
      <c r="C333" s="81" t="str">
        <f>IF( scriv!AP295&lt;&gt;"", IF(D333&lt;&gt;"","connection ","")&amp;scriv!AP295,IF(D333&lt;&gt;"","connection",""))</f>
        <v/>
      </c>
      <c r="D333" s="82" t="str">
        <f>scriv!AN295</f>
        <v/>
      </c>
      <c r="E333" s="82" t="str">
        <f>scriv!AO295</f>
        <v/>
      </c>
      <c r="F333" s="156">
        <f>ROW()</f>
        <v>333</v>
      </c>
      <c r="G333" s="288">
        <f>scriv!AC295</f>
        <v>0</v>
      </c>
      <c r="H333" s="288">
        <f>scriv!AD295</f>
        <v>0</v>
      </c>
      <c r="I333" s="81" t="str">
        <f>IF(scriv!AE295&lt;&gt;"",scriv!AE295,J333)</f>
        <v/>
      </c>
      <c r="J333" s="81" t="str">
        <f>IF(scriv!AF295&lt;&gt;"",scriv!AF295,"")</f>
        <v/>
      </c>
      <c r="K333" s="82" t="str">
        <f>IF(scriv!Y295&lt;&gt;"",scriv!Y295,$K$36)</f>
        <v>none</v>
      </c>
      <c r="L333" s="82">
        <f>IF(scriv!Z295&lt;&gt;"",scriv!Z295,$L$36)</f>
        <v>0</v>
      </c>
      <c r="M333" s="82" t="str">
        <f>IF(scriv!AA295&lt;&gt;"",scriv!AA295,$M$36)</f>
        <v>OpenClose</v>
      </c>
      <c r="N333" s="82">
        <f>IF(scriv!AB295&lt;&gt;"",scriv!AB295,$N$36)</f>
        <v>0</v>
      </c>
      <c r="O333" s="119" t="str">
        <f t="shared" si="177"/>
        <v/>
      </c>
      <c r="P333" s="81" t="str">
        <f>IF(scriv!I295&lt;&gt;"",scriv!I295,"")</f>
        <v/>
      </c>
      <c r="Q333" s="81" t="str">
        <f>IF(scriv!J295&lt;&gt;"",scriv!J295,"")</f>
        <v/>
      </c>
      <c r="R333" s="81">
        <f>IF(scriv!K295&lt;&gt;"",scriv!K295,
IF(I333&lt;&gt;"",1,$R$36))</f>
        <v>1</v>
      </c>
      <c r="S333" s="81" t="str">
        <f>IF(scriv!L295&lt;&gt;"",scriv!L295,
IF(scriv!AF295&lt;&gt;"",$S$36,"none"))</f>
        <v>none</v>
      </c>
      <c r="T333" s="81" t="str">
        <f>IF(scriv!Q295&lt;&gt;"",scriv!Q295,"")</f>
        <v/>
      </c>
      <c r="U333" s="81" t="str">
        <f>IF(scriv!R295&lt;&gt;"",scriv!R295,"")</f>
        <v/>
      </c>
      <c r="V333" s="81" t="str">
        <f>IF(scriv!S295&lt;&gt;"",scriv!S295,"")</f>
        <v/>
      </c>
      <c r="W333" s="81" t="str">
        <f>IF(scriv!T295&lt;&gt;"",scriv!T295,"")</f>
        <v/>
      </c>
      <c r="X333" s="81" t="str">
        <f>IF($E333="",
( IF(scriv!AH295&lt;&gt;"", LEFT( scriv!AH295, FIND(",",scriv!AH295)-1) &amp; "=" &amp; $AH333 &amp; RIGHT( scriv!AH295, LEN(scriv!AH295) + 1 - FIND(",",scriv!AH295)),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IF(scriv!AI295&lt;&gt;"", LEFT( scriv!AI295, FIND(",",scriv!AI295)-1) &amp; "=" &amp; $AH333 &amp; RIGHT( scriv!AI295, LEN(scriv!AI295) + 1 - FIND(",",scriv!AI295)),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IF(scriv!AJ295&lt;&gt;"", LEFT( scriv!AJ295, FIND(",",scriv!AJ295)-1) &amp; "=" &amp; $AH333 &amp; RIGHT( scriv!AJ295, LEN(scriv!AJ295) + 1 - FIND(",",scriv!AJ295)),
  IF($Z$36&lt;&gt;"",LEFT( Z$36, FIND(",",Z$36)-1) &amp; "=" &amp; $AH333 &amp; RIGHT( Z$36, LEN(Z$36) + 1 - FIND(",",Z$36)),""))),
IF(scriv!O295&lt;&gt;"", LEFT( scriv!O295, FIND(",",scriv!O295)-1) &amp; "=" &amp; $AH333 &amp; RIGHT( scriv!O295, LEN(scriv!O295) + 1 - FIND(",",scriv!O295)),
LEFT( Z$37, FIND(",",Z$37)-1) &amp; "=" &amp; $AH333 &amp; RIGHT( Z$37, LEN(Z$37) + 1 - FIND(",",Z$37))))</f>
        <v>drawOpen=,1.2</v>
      </c>
      <c r="AA333" s="81" t="str">
        <f>IF($E333="",
( IF(scriv!AK295&lt;&gt;"", LEFT( scriv!AK295, FIND(",",scriv!AK295)-1) &amp; "=" &amp; $AH333 &amp; RIGHT( scriv!AK295, LEN(scriv!AK295) + 1 - FIND(",",scriv!AK295)),
  IF($AA$36&lt;&gt;"",LEFT( AA$36, FIND(",",AA$36)-1) &amp; "=" &amp; $AH333 &amp; RIGHT( AA$36, LEN(AA$36) + 1 - FIND(",",AA$36)),""))),
IF(scriv!P295&lt;&gt;"", LEFT( scriv!P295, FIND(",",scriv!P295)-1) &amp; "=" &amp; $AH333 &amp; RIGHT( scriv!P295, LEN(scriv!P295) + 1 - FIND(",",scriv!P295)),
LEFT( AA$37, FIND(",",AA$37)-1) &amp; "=" &amp; $AH333 &amp; RIGHT( AA$37, LEN(AA$37) + 1 - FIND(",",AA$37))))</f>
        <v>drawClose=,1.2</v>
      </c>
      <c r="AB333" s="167" t="str">
        <f t="shared" si="176"/>
        <v>noTitle</v>
      </c>
      <c r="AC333" s="167"/>
      <c r="AD333" s="45"/>
      <c r="AE333" s="168"/>
      <c r="AF333" s="169">
        <f>IF(D333="",scriv!B295,"")</f>
        <v>0</v>
      </c>
      <c r="AG333" s="170" t="str">
        <f t="shared" si="179"/>
        <v/>
      </c>
      <c r="AH333" s="169" t="str">
        <f t="shared" si="180"/>
        <v/>
      </c>
      <c r="AI333" s="169" t="str">
        <f t="shared" si="181"/>
        <v/>
      </c>
      <c r="AJ333" s="86">
        <f>ROUNDDOWN( (LEN(scriv!B295)+1) / 2, 0 )</f>
        <v>0</v>
      </c>
      <c r="AK333" s="82">
        <f t="shared" si="182"/>
        <v>0</v>
      </c>
      <c r="AL333" s="82" t="str">
        <f t="shared" si="183"/>
        <v>-</v>
      </c>
      <c r="AM333" s="82" t="str">
        <f t="shared" si="184"/>
        <v>-</v>
      </c>
      <c r="AN333" s="82" t="str">
        <f t="shared" si="185"/>
        <v>-</v>
      </c>
      <c r="AO333" s="82" t="str">
        <f t="shared" si="186"/>
        <v>-</v>
      </c>
      <c r="AP333" s="82" t="str">
        <f t="shared" si="187"/>
        <v>-</v>
      </c>
      <c r="AQ333" s="82" t="str">
        <f t="shared" si="188"/>
        <v>-</v>
      </c>
      <c r="AR333" s="82" t="str">
        <f t="shared" si="189"/>
        <v>-</v>
      </c>
      <c r="AT333" s="82">
        <f t="shared" si="190"/>
        <v>2</v>
      </c>
      <c r="AU333" s="82" t="str">
        <f ca="1">IF(    MAX(OFFSET(AL333,0,0,MATCH("-",AL333:AL$638,0))) = 0,"",
IFERROR(MAX(OFFSET(AL333,0,0,MATCH("-",AL333:AL$638,0))),""))</f>
        <v/>
      </c>
      <c r="AV333" s="82" t="str">
        <f ca="1">IF(    MAX(OFFSET(AM333,0,0,MATCH("-",AM333:AM$638,0))) = 0,"",
IFERROR(MAX(OFFSET(AM333,0,0,MATCH("-",AM333:AM$638,0))),""))</f>
        <v/>
      </c>
      <c r="AW333" s="82" t="str">
        <f ca="1">IF(    MAX(OFFSET(AN333,0,0,MATCH("-",AN333:AN$638,0))) = 0,"",
IFERROR(MAX(OFFSET(AN333,0,0,MATCH("-",AN333:AN$638,0))),""))</f>
        <v/>
      </c>
      <c r="AX333" s="82" t="str">
        <f ca="1">IF(    MAX(OFFSET(AO333,0,0,MATCH("-",AO333:AO$638,0))) = 0,"",
IFERROR(MAX(OFFSET(AO333,0,0,MATCH("-",AO333:AO$638,0))),""))</f>
        <v/>
      </c>
      <c r="AY333" s="82" t="str">
        <f ca="1">IF(    MAX(OFFSET(AP333,0,0,MATCH("-",AP333:AP$638,0))) = 0,"",
IFERROR(MAX(OFFSET(AP333,0,0,MATCH("-",AP333:AP$638,0))),""))</f>
        <v/>
      </c>
      <c r="AZ333" s="82" t="str">
        <f ca="1">IF(    MAX(OFFSET(AQ333,0,0,MATCH("-",AQ333:AQ$638,0))) = 0,"",
IFERROR(MAX(OFFSET(AQ333,0,0,MATCH("-",AQ333:AQ$638,0))),""))</f>
        <v/>
      </c>
      <c r="BA333" s="82" t="str">
        <f ca="1">IF(    MAX(OFFSET(AR333,0,0,MATCH("-",AR333:AR$638,0))) = 0,"",
IFERROR(MAX(OFFSET(AR333,0,0,MATCH("-",AR333:AR$638,0))),""))</f>
        <v/>
      </c>
      <c r="BB333" s="112">
        <f t="shared" ca="1" si="191"/>
        <v>-270</v>
      </c>
      <c r="BC333" s="111" t="str">
        <f t="shared" ca="1" si="192"/>
        <v>Radius</v>
      </c>
      <c r="BD333" s="112">
        <f t="shared" ca="1" si="193"/>
        <v>0</v>
      </c>
      <c r="BE333" s="111">
        <f t="shared" ca="1" si="194"/>
        <v>-150</v>
      </c>
      <c r="BF333" s="113" t="e">
        <f t="shared" ca="1" si="195"/>
        <v>#VALUE!</v>
      </c>
      <c r="BG333" s="113" t="e">
        <f t="shared" ca="1" si="196"/>
        <v>#VALUE!</v>
      </c>
      <c r="BH333" s="112">
        <f t="shared" ca="1" si="197"/>
        <v>2000</v>
      </c>
      <c r="BI333" s="112">
        <f t="shared" ca="1" si="198"/>
        <v>-150</v>
      </c>
      <c r="BJ333" s="157"/>
      <c r="BK333" s="157"/>
      <c r="BL333" s="158" t="str">
        <f>scriv!AM295</f>
        <v/>
      </c>
      <c r="BM333" s="157"/>
      <c r="BN333" s="157" t="str">
        <f t="shared" si="199"/>
        <v>node</v>
      </c>
      <c r="BO333" s="157"/>
      <c r="BP333" s="159">
        <f t="shared" ca="1" si="200"/>
        <v>0</v>
      </c>
      <c r="BQ333" s="159">
        <f t="shared" ca="1" si="201"/>
        <v>0</v>
      </c>
      <c r="BR333" s="159">
        <f t="shared" si="202"/>
        <v>1</v>
      </c>
      <c r="BS333" s="159" t="str">
        <f t="shared" si="203"/>
        <v>symbol</v>
      </c>
      <c r="BT333" s="157" t="str">
        <f ca="1">IF(scriv!V295&lt;&gt;"",scriv!V295,
IF(E333="",IFERROR(VLOOKUP(BL333,$AH$40:$BT$638,39,FALSE),$BT$36),
$BT$37))</f>
        <v>NodeSquare</v>
      </c>
      <c r="BU333" s="166">
        <f t="shared" ca="1" si="204"/>
        <v>2000</v>
      </c>
      <c r="BV333" s="166">
        <f t="shared" ca="1" si="205"/>
        <v>-150</v>
      </c>
      <c r="BW333" s="166">
        <f t="shared" ca="1" si="206"/>
        <v>0</v>
      </c>
      <c r="BX333" s="166">
        <f t="shared" ca="1" si="207"/>
        <v>0</v>
      </c>
      <c r="BY333" s="180" t="str">
        <f t="shared" si="208"/>
        <v/>
      </c>
      <c r="BZ333" s="180" t="str">
        <f t="shared" si="209"/>
        <v/>
      </c>
      <c r="CA333" s="81" t="str">
        <f>IF(scriv!E295&lt;&gt;"",scriv!E295,"")</f>
        <v/>
      </c>
      <c r="CB333" s="82">
        <f t="shared" si="178"/>
        <v>0</v>
      </c>
      <c r="CC333" s="82">
        <f t="shared" si="210"/>
        <v>0</v>
      </c>
      <c r="CD333" s="82" t="str">
        <f t="shared" si="211"/>
        <v>-</v>
      </c>
      <c r="CE333" s="82" t="str">
        <f t="shared" si="212"/>
        <v>-</v>
      </c>
      <c r="CF333" s="82" t="str">
        <f t="shared" si="213"/>
        <v>-</v>
      </c>
      <c r="CG333" s="82" t="str">
        <f t="shared" si="214"/>
        <v>-</v>
      </c>
      <c r="CH333" s="82" t="str">
        <f t="shared" si="215"/>
        <v>-</v>
      </c>
      <c r="CI333" s="82" t="str">
        <f t="shared" si="216"/>
        <v>-</v>
      </c>
      <c r="CJ333" s="82" t="str">
        <f t="shared" si="217"/>
        <v>-</v>
      </c>
      <c r="CK333" s="82" t="str">
        <f t="shared" si="218"/>
        <v>-</v>
      </c>
    </row>
    <row r="334" spans="1:89" s="82" customFormat="1" ht="18" customHeight="1">
      <c r="A334" s="81" t="str">
        <f>scriv!AL296</f>
        <v/>
      </c>
      <c r="B334" s="81" t="str">
        <f>IF(scriv!D296&lt;&gt;"",scriv!D296,"")</f>
        <v/>
      </c>
      <c r="C334" s="81" t="str">
        <f>IF( scriv!AP296&lt;&gt;"", IF(D334&lt;&gt;"","connection ","")&amp;scriv!AP296,IF(D334&lt;&gt;"","connection",""))</f>
        <v/>
      </c>
      <c r="D334" s="82" t="str">
        <f>scriv!AN296</f>
        <v/>
      </c>
      <c r="E334" s="82" t="str">
        <f>scriv!AO296</f>
        <v/>
      </c>
      <c r="F334" s="156">
        <f>ROW()</f>
        <v>334</v>
      </c>
      <c r="G334" s="288">
        <f>scriv!AC296</f>
        <v>0</v>
      </c>
      <c r="H334" s="288">
        <f>scriv!AD296</f>
        <v>0</v>
      </c>
      <c r="I334" s="81" t="str">
        <f>IF(scriv!AE296&lt;&gt;"",scriv!AE296,J334)</f>
        <v/>
      </c>
      <c r="J334" s="81" t="str">
        <f>IF(scriv!AF296&lt;&gt;"",scriv!AF296,"")</f>
        <v/>
      </c>
      <c r="K334" s="82" t="str">
        <f>IF(scriv!Y296&lt;&gt;"",scriv!Y296,$K$36)</f>
        <v>none</v>
      </c>
      <c r="L334" s="82">
        <f>IF(scriv!Z296&lt;&gt;"",scriv!Z296,$L$36)</f>
        <v>0</v>
      </c>
      <c r="M334" s="82" t="str">
        <f>IF(scriv!AA296&lt;&gt;"",scriv!AA296,$M$36)</f>
        <v>OpenClose</v>
      </c>
      <c r="N334" s="82">
        <f>IF(scriv!AB296&lt;&gt;"",scriv!AB296,$N$36)</f>
        <v>0</v>
      </c>
      <c r="O334" s="119" t="str">
        <f t="shared" si="177"/>
        <v/>
      </c>
      <c r="P334" s="81" t="str">
        <f>IF(scriv!I296&lt;&gt;"",scriv!I296,"")</f>
        <v/>
      </c>
      <c r="Q334" s="81" t="str">
        <f>IF(scriv!J296&lt;&gt;"",scriv!J296,"")</f>
        <v/>
      </c>
      <c r="R334" s="81">
        <f>IF(scriv!K296&lt;&gt;"",scriv!K296,
IF(I334&lt;&gt;"",1,$R$36))</f>
        <v>1</v>
      </c>
      <c r="S334" s="81" t="str">
        <f>IF(scriv!L296&lt;&gt;"",scriv!L296,
IF(scriv!AF296&lt;&gt;"",$S$36,"none"))</f>
        <v>none</v>
      </c>
      <c r="T334" s="81" t="str">
        <f>IF(scriv!Q296&lt;&gt;"",scriv!Q296,"")</f>
        <v/>
      </c>
      <c r="U334" s="81" t="str">
        <f>IF(scriv!R296&lt;&gt;"",scriv!R296,"")</f>
        <v/>
      </c>
      <c r="V334" s="81" t="str">
        <f>IF(scriv!S296&lt;&gt;"",scriv!S296,"")</f>
        <v/>
      </c>
      <c r="W334" s="81" t="str">
        <f>IF(scriv!T296&lt;&gt;"",scriv!T296,"")</f>
        <v/>
      </c>
      <c r="X334" s="81" t="str">
        <f>IF($E334="",
( IF(scriv!AH296&lt;&gt;"", LEFT( scriv!AH296, FIND(",",scriv!AH296)-1) &amp; "=" &amp; $AH334 &amp; RIGHT( scriv!AH296, LEN(scriv!AH296) + 1 - FIND(",",scriv!AH296)),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IF(scriv!AI296&lt;&gt;"", LEFT( scriv!AI296, FIND(",",scriv!AI296)-1) &amp; "=" &amp; $AH334 &amp; RIGHT( scriv!AI296, LEN(scriv!AI296) + 1 - FIND(",",scriv!AI296)),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IF(scriv!AJ296&lt;&gt;"", LEFT( scriv!AJ296, FIND(",",scriv!AJ296)-1) &amp; "=" &amp; $AH334 &amp; RIGHT( scriv!AJ296, LEN(scriv!AJ296) + 1 - FIND(",",scriv!AJ296)),
  IF($Z$36&lt;&gt;"",LEFT( Z$36, FIND(",",Z$36)-1) &amp; "=" &amp; $AH334 &amp; RIGHT( Z$36, LEN(Z$36) + 1 - FIND(",",Z$36)),""))),
IF(scriv!O296&lt;&gt;"", LEFT( scriv!O296, FIND(",",scriv!O296)-1) &amp; "=" &amp; $AH334 &amp; RIGHT( scriv!O296, LEN(scriv!O296) + 1 - FIND(",",scriv!O296)),
LEFT( Z$37, FIND(",",Z$37)-1) &amp; "=" &amp; $AH334 &amp; RIGHT( Z$37, LEN(Z$37) + 1 - FIND(",",Z$37))))</f>
        <v>drawOpen=,1.2</v>
      </c>
      <c r="AA334" s="81" t="str">
        <f>IF($E334="",
( IF(scriv!AK296&lt;&gt;"", LEFT( scriv!AK296, FIND(",",scriv!AK296)-1) &amp; "=" &amp; $AH334 &amp; RIGHT( scriv!AK296, LEN(scriv!AK296) + 1 - FIND(",",scriv!AK296)),
  IF($AA$36&lt;&gt;"",LEFT( AA$36, FIND(",",AA$36)-1) &amp; "=" &amp; $AH334 &amp; RIGHT( AA$36, LEN(AA$36) + 1 - FIND(",",AA$36)),""))),
IF(scriv!P296&lt;&gt;"", LEFT( scriv!P296, FIND(",",scriv!P296)-1) &amp; "=" &amp; $AH334 &amp; RIGHT( scriv!P296, LEN(scriv!P296) + 1 - FIND(",",scriv!P296)),
LEFT( AA$37, FIND(",",AA$37)-1) &amp; "=" &amp; $AH334 &amp; RIGHT( AA$37, LEN(AA$37) + 1 - FIND(",",AA$37))))</f>
        <v>drawClose=,1.2</v>
      </c>
      <c r="AB334" s="167" t="str">
        <f t="shared" si="176"/>
        <v>noTitle</v>
      </c>
      <c r="AC334" s="167"/>
      <c r="AD334" s="45"/>
      <c r="AE334" s="168"/>
      <c r="AF334" s="169">
        <f>IF(D334="",scriv!B296,"")</f>
        <v>0</v>
      </c>
      <c r="AG334" s="170" t="str">
        <f t="shared" si="179"/>
        <v/>
      </c>
      <c r="AH334" s="169" t="str">
        <f t="shared" si="180"/>
        <v/>
      </c>
      <c r="AI334" s="169" t="str">
        <f t="shared" si="181"/>
        <v/>
      </c>
      <c r="AJ334" s="86">
        <f>ROUNDDOWN( (LEN(scriv!B296)+1) / 2, 0 )</f>
        <v>0</v>
      </c>
      <c r="AK334" s="82">
        <f t="shared" si="182"/>
        <v>0</v>
      </c>
      <c r="AL334" s="82" t="str">
        <f t="shared" si="183"/>
        <v>-</v>
      </c>
      <c r="AM334" s="82" t="str">
        <f t="shared" si="184"/>
        <v>-</v>
      </c>
      <c r="AN334" s="82" t="str">
        <f t="shared" si="185"/>
        <v>-</v>
      </c>
      <c r="AO334" s="82" t="str">
        <f t="shared" si="186"/>
        <v>-</v>
      </c>
      <c r="AP334" s="82" t="str">
        <f t="shared" si="187"/>
        <v>-</v>
      </c>
      <c r="AQ334" s="82" t="str">
        <f t="shared" si="188"/>
        <v>-</v>
      </c>
      <c r="AR334" s="82" t="str">
        <f t="shared" si="189"/>
        <v>-</v>
      </c>
      <c r="AT334" s="82">
        <f t="shared" si="190"/>
        <v>2</v>
      </c>
      <c r="AU334" s="82" t="str">
        <f ca="1">IF(    MAX(OFFSET(AL334,0,0,MATCH("-",AL334:AL$638,0))) = 0,"",
IFERROR(MAX(OFFSET(AL334,0,0,MATCH("-",AL334:AL$638,0))),""))</f>
        <v/>
      </c>
      <c r="AV334" s="82" t="str">
        <f ca="1">IF(    MAX(OFFSET(AM334,0,0,MATCH("-",AM334:AM$638,0))) = 0,"",
IFERROR(MAX(OFFSET(AM334,0,0,MATCH("-",AM334:AM$638,0))),""))</f>
        <v/>
      </c>
      <c r="AW334" s="82" t="str">
        <f ca="1">IF(    MAX(OFFSET(AN334,0,0,MATCH("-",AN334:AN$638,0))) = 0,"",
IFERROR(MAX(OFFSET(AN334,0,0,MATCH("-",AN334:AN$638,0))),""))</f>
        <v/>
      </c>
      <c r="AX334" s="82" t="str">
        <f ca="1">IF(    MAX(OFFSET(AO334,0,0,MATCH("-",AO334:AO$638,0))) = 0,"",
IFERROR(MAX(OFFSET(AO334,0,0,MATCH("-",AO334:AO$638,0))),""))</f>
        <v/>
      </c>
      <c r="AY334" s="82" t="str">
        <f ca="1">IF(    MAX(OFFSET(AP334,0,0,MATCH("-",AP334:AP$638,0))) = 0,"",
IFERROR(MAX(OFFSET(AP334,0,0,MATCH("-",AP334:AP$638,0))),""))</f>
        <v/>
      </c>
      <c r="AZ334" s="82" t="str">
        <f ca="1">IF(    MAX(OFFSET(AQ334,0,0,MATCH("-",AQ334:AQ$638,0))) = 0,"",
IFERROR(MAX(OFFSET(AQ334,0,0,MATCH("-",AQ334:AQ$638,0))),""))</f>
        <v/>
      </c>
      <c r="BA334" s="82" t="str">
        <f ca="1">IF(    MAX(OFFSET(AR334,0,0,MATCH("-",AR334:AR$638,0))) = 0,"",
IFERROR(MAX(OFFSET(AR334,0,0,MATCH("-",AR334:AR$638,0))),""))</f>
        <v/>
      </c>
      <c r="BB334" s="112">
        <f t="shared" ca="1" si="191"/>
        <v>-270</v>
      </c>
      <c r="BC334" s="111" t="str">
        <f t="shared" ca="1" si="192"/>
        <v>Radius</v>
      </c>
      <c r="BD334" s="112">
        <f t="shared" ca="1" si="193"/>
        <v>0</v>
      </c>
      <c r="BE334" s="111">
        <f t="shared" ca="1" si="194"/>
        <v>-150</v>
      </c>
      <c r="BF334" s="113" t="e">
        <f t="shared" ca="1" si="195"/>
        <v>#VALUE!</v>
      </c>
      <c r="BG334" s="113" t="e">
        <f t="shared" ca="1" si="196"/>
        <v>#VALUE!</v>
      </c>
      <c r="BH334" s="112">
        <f t="shared" ca="1" si="197"/>
        <v>2000</v>
      </c>
      <c r="BI334" s="112">
        <f t="shared" ca="1" si="198"/>
        <v>-150</v>
      </c>
      <c r="BJ334" s="157"/>
      <c r="BK334" s="157"/>
      <c r="BL334" s="158" t="str">
        <f>scriv!AM296</f>
        <v/>
      </c>
      <c r="BM334" s="157"/>
      <c r="BN334" s="157" t="str">
        <f t="shared" si="199"/>
        <v>node</v>
      </c>
      <c r="BO334" s="157"/>
      <c r="BP334" s="159">
        <f t="shared" ca="1" si="200"/>
        <v>0</v>
      </c>
      <c r="BQ334" s="159">
        <f t="shared" ca="1" si="201"/>
        <v>0</v>
      </c>
      <c r="BR334" s="159">
        <f t="shared" si="202"/>
        <v>1</v>
      </c>
      <c r="BS334" s="159" t="str">
        <f t="shared" si="203"/>
        <v>symbol</v>
      </c>
      <c r="BT334" s="157" t="str">
        <f ca="1">IF(scriv!V296&lt;&gt;"",scriv!V296,
IF(E334="",IFERROR(VLOOKUP(BL334,$AH$40:$BT$638,39,FALSE),$BT$36),
$BT$37))</f>
        <v>NodeSquare</v>
      </c>
      <c r="BU334" s="166">
        <f t="shared" ca="1" si="204"/>
        <v>2000</v>
      </c>
      <c r="BV334" s="166">
        <f t="shared" ca="1" si="205"/>
        <v>-150</v>
      </c>
      <c r="BW334" s="166">
        <f t="shared" ca="1" si="206"/>
        <v>0</v>
      </c>
      <c r="BX334" s="166">
        <f t="shared" ca="1" si="207"/>
        <v>0</v>
      </c>
      <c r="BY334" s="180" t="str">
        <f t="shared" si="208"/>
        <v/>
      </c>
      <c r="BZ334" s="180" t="str">
        <f t="shared" si="209"/>
        <v/>
      </c>
      <c r="CA334" s="81" t="str">
        <f>IF(scriv!E296&lt;&gt;"",scriv!E296,"")</f>
        <v/>
      </c>
      <c r="CB334" s="82">
        <f t="shared" si="178"/>
        <v>0</v>
      </c>
      <c r="CC334" s="82">
        <f t="shared" si="210"/>
        <v>0</v>
      </c>
      <c r="CD334" s="82" t="str">
        <f t="shared" si="211"/>
        <v>-</v>
      </c>
      <c r="CE334" s="82" t="str">
        <f t="shared" si="212"/>
        <v>-</v>
      </c>
      <c r="CF334" s="82" t="str">
        <f t="shared" si="213"/>
        <v>-</v>
      </c>
      <c r="CG334" s="82" t="str">
        <f t="shared" si="214"/>
        <v>-</v>
      </c>
      <c r="CH334" s="82" t="str">
        <f t="shared" si="215"/>
        <v>-</v>
      </c>
      <c r="CI334" s="82" t="str">
        <f t="shared" si="216"/>
        <v>-</v>
      </c>
      <c r="CJ334" s="82" t="str">
        <f t="shared" si="217"/>
        <v>-</v>
      </c>
      <c r="CK334" s="82" t="str">
        <f t="shared" si="218"/>
        <v>-</v>
      </c>
    </row>
    <row r="335" spans="1:89" s="82" customFormat="1" ht="18" customHeight="1">
      <c r="A335" s="81" t="str">
        <f>scriv!AL297</f>
        <v/>
      </c>
      <c r="B335" s="81" t="str">
        <f>IF(scriv!D297&lt;&gt;"",scriv!D297,"")</f>
        <v/>
      </c>
      <c r="C335" s="81" t="str">
        <f>IF( scriv!AP297&lt;&gt;"", IF(D335&lt;&gt;"","connection ","")&amp;scriv!AP297,IF(D335&lt;&gt;"","connection",""))</f>
        <v/>
      </c>
      <c r="D335" s="82" t="str">
        <f>scriv!AN297</f>
        <v/>
      </c>
      <c r="E335" s="82" t="str">
        <f>scriv!AO297</f>
        <v/>
      </c>
      <c r="F335" s="156">
        <f>ROW()</f>
        <v>335</v>
      </c>
      <c r="G335" s="288">
        <f>scriv!AC297</f>
        <v>0</v>
      </c>
      <c r="H335" s="288">
        <f>scriv!AD297</f>
        <v>0</v>
      </c>
      <c r="I335" s="81" t="str">
        <f>IF(scriv!AE297&lt;&gt;"",scriv!AE297,J335)</f>
        <v/>
      </c>
      <c r="J335" s="81" t="str">
        <f>IF(scriv!AF297&lt;&gt;"",scriv!AF297,"")</f>
        <v/>
      </c>
      <c r="K335" s="82" t="str">
        <f>IF(scriv!Y297&lt;&gt;"",scriv!Y297,$K$36)</f>
        <v>none</v>
      </c>
      <c r="L335" s="82">
        <f>IF(scriv!Z297&lt;&gt;"",scriv!Z297,$L$36)</f>
        <v>0</v>
      </c>
      <c r="M335" s="82" t="str">
        <f>IF(scriv!AA297&lt;&gt;"",scriv!AA297,$M$36)</f>
        <v>OpenClose</v>
      </c>
      <c r="N335" s="82">
        <f>IF(scriv!AB297&lt;&gt;"",scriv!AB297,$N$36)</f>
        <v>0</v>
      </c>
      <c r="O335" s="119" t="str">
        <f t="shared" si="177"/>
        <v/>
      </c>
      <c r="P335" s="81" t="str">
        <f>IF(scriv!I297&lt;&gt;"",scriv!I297,"")</f>
        <v/>
      </c>
      <c r="Q335" s="81" t="str">
        <f>IF(scriv!J297&lt;&gt;"",scriv!J297,"")</f>
        <v/>
      </c>
      <c r="R335" s="81">
        <f>IF(scriv!K297&lt;&gt;"",scriv!K297,
IF(I335&lt;&gt;"",1,$R$36))</f>
        <v>1</v>
      </c>
      <c r="S335" s="81" t="str">
        <f>IF(scriv!L297&lt;&gt;"",scriv!L297,
IF(scriv!AF297&lt;&gt;"",$S$36,"none"))</f>
        <v>none</v>
      </c>
      <c r="T335" s="81" t="str">
        <f>IF(scriv!Q297&lt;&gt;"",scriv!Q297,"")</f>
        <v/>
      </c>
      <c r="U335" s="81" t="str">
        <f>IF(scriv!R297&lt;&gt;"",scriv!R297,"")</f>
        <v/>
      </c>
      <c r="V335" s="81" t="str">
        <f>IF(scriv!S297&lt;&gt;"",scriv!S297,"")</f>
        <v/>
      </c>
      <c r="W335" s="81" t="str">
        <f>IF(scriv!T297&lt;&gt;"",scriv!T297,"")</f>
        <v/>
      </c>
      <c r="X335" s="81" t="str">
        <f>IF($E335="",
( IF(scriv!AH297&lt;&gt;"", LEFT( scriv!AH297, FIND(",",scriv!AH297)-1) &amp; "=" &amp; $AH335 &amp; RIGHT( scriv!AH297, LEN(scriv!AH297) + 1 - FIND(",",scriv!AH297)),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IF(scriv!AI297&lt;&gt;"", LEFT( scriv!AI297, FIND(",",scriv!AI297)-1) &amp; "=" &amp; $AH335 &amp; RIGHT( scriv!AI297, LEN(scriv!AI297) + 1 - FIND(",",scriv!AI297)),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IF(scriv!AJ297&lt;&gt;"", LEFT( scriv!AJ297, FIND(",",scriv!AJ297)-1) &amp; "=" &amp; $AH335 &amp; RIGHT( scriv!AJ297, LEN(scriv!AJ297) + 1 - FIND(",",scriv!AJ297)),
  IF($Z$36&lt;&gt;"",LEFT( Z$36, FIND(",",Z$36)-1) &amp; "=" &amp; $AH335 &amp; RIGHT( Z$36, LEN(Z$36) + 1 - FIND(",",Z$36)),""))),
IF(scriv!O297&lt;&gt;"", LEFT( scriv!O297, FIND(",",scriv!O297)-1) &amp; "=" &amp; $AH335 &amp; RIGHT( scriv!O297, LEN(scriv!O297) + 1 - FIND(",",scriv!O297)),
LEFT( Z$37, FIND(",",Z$37)-1) &amp; "=" &amp; $AH335 &amp; RIGHT( Z$37, LEN(Z$37) + 1 - FIND(",",Z$37))))</f>
        <v>drawOpen=,1.2</v>
      </c>
      <c r="AA335" s="81" t="str">
        <f>IF($E335="",
( IF(scriv!AK297&lt;&gt;"", LEFT( scriv!AK297, FIND(",",scriv!AK297)-1) &amp; "=" &amp; $AH335 &amp; RIGHT( scriv!AK297, LEN(scriv!AK297) + 1 - FIND(",",scriv!AK297)),
  IF($AA$36&lt;&gt;"",LEFT( AA$36, FIND(",",AA$36)-1) &amp; "=" &amp; $AH335 &amp; RIGHT( AA$36, LEN(AA$36) + 1 - FIND(",",AA$36)),""))),
IF(scriv!P297&lt;&gt;"", LEFT( scriv!P297, FIND(",",scriv!P297)-1) &amp; "=" &amp; $AH335 &amp; RIGHT( scriv!P297, LEN(scriv!P297) + 1 - FIND(",",scriv!P297)),
LEFT( AA$37, FIND(",",AA$37)-1) &amp; "=" &amp; $AH335 &amp; RIGHT( AA$37, LEN(AA$37) + 1 - FIND(",",AA$37))))</f>
        <v>drawClose=,1.2</v>
      </c>
      <c r="AB335" s="167" t="str">
        <f t="shared" si="176"/>
        <v>noTitle</v>
      </c>
      <c r="AC335" s="167"/>
      <c r="AD335" s="45"/>
      <c r="AE335" s="168"/>
      <c r="AF335" s="169">
        <f>IF(D335="",scriv!B297,"")</f>
        <v>0</v>
      </c>
      <c r="AG335" s="170" t="str">
        <f t="shared" si="179"/>
        <v/>
      </c>
      <c r="AH335" s="169" t="str">
        <f t="shared" si="180"/>
        <v/>
      </c>
      <c r="AI335" s="169" t="str">
        <f t="shared" si="181"/>
        <v/>
      </c>
      <c r="AJ335" s="86">
        <f>ROUNDDOWN( (LEN(scriv!B297)+1) / 2, 0 )</f>
        <v>0</v>
      </c>
      <c r="AK335" s="82">
        <f t="shared" si="182"/>
        <v>0</v>
      </c>
      <c r="AL335" s="82" t="str">
        <f t="shared" si="183"/>
        <v>-</v>
      </c>
      <c r="AM335" s="82" t="str">
        <f t="shared" si="184"/>
        <v>-</v>
      </c>
      <c r="AN335" s="82" t="str">
        <f t="shared" si="185"/>
        <v>-</v>
      </c>
      <c r="AO335" s="82" t="str">
        <f t="shared" si="186"/>
        <v>-</v>
      </c>
      <c r="AP335" s="82" t="str">
        <f t="shared" si="187"/>
        <v>-</v>
      </c>
      <c r="AQ335" s="82" t="str">
        <f t="shared" si="188"/>
        <v>-</v>
      </c>
      <c r="AR335" s="82" t="str">
        <f t="shared" si="189"/>
        <v>-</v>
      </c>
      <c r="AT335" s="82">
        <f t="shared" si="190"/>
        <v>2</v>
      </c>
      <c r="AU335" s="82" t="str">
        <f ca="1">IF(    MAX(OFFSET(AL335,0,0,MATCH("-",AL335:AL$638,0))) = 0,"",
IFERROR(MAX(OFFSET(AL335,0,0,MATCH("-",AL335:AL$638,0))),""))</f>
        <v/>
      </c>
      <c r="AV335" s="82" t="str">
        <f ca="1">IF(    MAX(OFFSET(AM335,0,0,MATCH("-",AM335:AM$638,0))) = 0,"",
IFERROR(MAX(OFFSET(AM335,0,0,MATCH("-",AM335:AM$638,0))),""))</f>
        <v/>
      </c>
      <c r="AW335" s="82" t="str">
        <f ca="1">IF(    MAX(OFFSET(AN335,0,0,MATCH("-",AN335:AN$638,0))) = 0,"",
IFERROR(MAX(OFFSET(AN335,0,0,MATCH("-",AN335:AN$638,0))),""))</f>
        <v/>
      </c>
      <c r="AX335" s="82" t="str">
        <f ca="1">IF(    MAX(OFFSET(AO335,0,0,MATCH("-",AO335:AO$638,0))) = 0,"",
IFERROR(MAX(OFFSET(AO335,0,0,MATCH("-",AO335:AO$638,0))),""))</f>
        <v/>
      </c>
      <c r="AY335" s="82" t="str">
        <f ca="1">IF(    MAX(OFFSET(AP335,0,0,MATCH("-",AP335:AP$638,0))) = 0,"",
IFERROR(MAX(OFFSET(AP335,0,0,MATCH("-",AP335:AP$638,0))),""))</f>
        <v/>
      </c>
      <c r="AZ335" s="82" t="str">
        <f ca="1">IF(    MAX(OFFSET(AQ335,0,0,MATCH("-",AQ335:AQ$638,0))) = 0,"",
IFERROR(MAX(OFFSET(AQ335,0,0,MATCH("-",AQ335:AQ$638,0))),""))</f>
        <v/>
      </c>
      <c r="BA335" s="82" t="str">
        <f ca="1">IF(    MAX(OFFSET(AR335,0,0,MATCH("-",AR335:AR$638,0))) = 0,"",
IFERROR(MAX(OFFSET(AR335,0,0,MATCH("-",AR335:AR$638,0))),""))</f>
        <v/>
      </c>
      <c r="BB335" s="112">
        <f t="shared" ca="1" si="191"/>
        <v>-270</v>
      </c>
      <c r="BC335" s="111" t="str">
        <f t="shared" ca="1" si="192"/>
        <v>Radius</v>
      </c>
      <c r="BD335" s="112">
        <f t="shared" ca="1" si="193"/>
        <v>0</v>
      </c>
      <c r="BE335" s="111">
        <f t="shared" ca="1" si="194"/>
        <v>-150</v>
      </c>
      <c r="BF335" s="113" t="e">
        <f t="shared" ca="1" si="195"/>
        <v>#VALUE!</v>
      </c>
      <c r="BG335" s="113" t="e">
        <f t="shared" ca="1" si="196"/>
        <v>#VALUE!</v>
      </c>
      <c r="BH335" s="112">
        <f t="shared" ca="1" si="197"/>
        <v>2000</v>
      </c>
      <c r="BI335" s="112">
        <f t="shared" ca="1" si="198"/>
        <v>-150</v>
      </c>
      <c r="BJ335" s="157"/>
      <c r="BK335" s="157"/>
      <c r="BL335" s="158" t="str">
        <f>scriv!AM297</f>
        <v/>
      </c>
      <c r="BM335" s="157"/>
      <c r="BN335" s="157" t="str">
        <f t="shared" si="199"/>
        <v>node</v>
      </c>
      <c r="BO335" s="157"/>
      <c r="BP335" s="159">
        <f t="shared" ca="1" si="200"/>
        <v>0</v>
      </c>
      <c r="BQ335" s="159">
        <f t="shared" ca="1" si="201"/>
        <v>0</v>
      </c>
      <c r="BR335" s="159">
        <f t="shared" si="202"/>
        <v>1</v>
      </c>
      <c r="BS335" s="159" t="str">
        <f t="shared" si="203"/>
        <v>symbol</v>
      </c>
      <c r="BT335" s="157" t="str">
        <f ca="1">IF(scriv!V297&lt;&gt;"",scriv!V297,
IF(E335="",IFERROR(VLOOKUP(BL335,$AH$40:$BT$638,39,FALSE),$BT$36),
$BT$37))</f>
        <v>NodeSquare</v>
      </c>
      <c r="BU335" s="166">
        <f t="shared" ca="1" si="204"/>
        <v>2000</v>
      </c>
      <c r="BV335" s="166">
        <f t="shared" ca="1" si="205"/>
        <v>-150</v>
      </c>
      <c r="BW335" s="166">
        <f t="shared" ca="1" si="206"/>
        <v>0</v>
      </c>
      <c r="BX335" s="166">
        <f t="shared" ca="1" si="207"/>
        <v>0</v>
      </c>
      <c r="BY335" s="180" t="str">
        <f t="shared" si="208"/>
        <v/>
      </c>
      <c r="BZ335" s="180" t="str">
        <f t="shared" si="209"/>
        <v/>
      </c>
      <c r="CA335" s="81" t="str">
        <f>IF(scriv!E297&lt;&gt;"",scriv!E297,"")</f>
        <v/>
      </c>
      <c r="CB335" s="82">
        <f t="shared" si="178"/>
        <v>0</v>
      </c>
      <c r="CC335" s="82">
        <f t="shared" si="210"/>
        <v>0</v>
      </c>
      <c r="CD335" s="82" t="str">
        <f t="shared" si="211"/>
        <v>-</v>
      </c>
      <c r="CE335" s="82" t="str">
        <f t="shared" si="212"/>
        <v>-</v>
      </c>
      <c r="CF335" s="82" t="str">
        <f t="shared" si="213"/>
        <v>-</v>
      </c>
      <c r="CG335" s="82" t="str">
        <f t="shared" si="214"/>
        <v>-</v>
      </c>
      <c r="CH335" s="82" t="str">
        <f t="shared" si="215"/>
        <v>-</v>
      </c>
      <c r="CI335" s="82" t="str">
        <f t="shared" si="216"/>
        <v>-</v>
      </c>
      <c r="CJ335" s="82" t="str">
        <f t="shared" si="217"/>
        <v>-</v>
      </c>
      <c r="CK335" s="82" t="str">
        <f t="shared" si="218"/>
        <v>-</v>
      </c>
    </row>
    <row r="336" spans="1:89" s="82" customFormat="1" ht="18" customHeight="1">
      <c r="A336" s="81" t="str">
        <f>scriv!AL298</f>
        <v/>
      </c>
      <c r="B336" s="81" t="str">
        <f>IF(scriv!D298&lt;&gt;"",scriv!D298,"")</f>
        <v/>
      </c>
      <c r="C336" s="81" t="str">
        <f>IF( scriv!AP298&lt;&gt;"", IF(D336&lt;&gt;"","connection ","")&amp;scriv!AP298,IF(D336&lt;&gt;"","connection",""))</f>
        <v/>
      </c>
      <c r="D336" s="82" t="str">
        <f>scriv!AN298</f>
        <v/>
      </c>
      <c r="E336" s="82" t="str">
        <f>scriv!AO298</f>
        <v/>
      </c>
      <c r="F336" s="156">
        <f>ROW()</f>
        <v>336</v>
      </c>
      <c r="G336" s="288">
        <f>scriv!AC298</f>
        <v>0</v>
      </c>
      <c r="H336" s="288">
        <f>scriv!AD298</f>
        <v>0</v>
      </c>
      <c r="I336" s="81" t="str">
        <f>IF(scriv!AE298&lt;&gt;"",scriv!AE298,J336)</f>
        <v/>
      </c>
      <c r="J336" s="81" t="str">
        <f>IF(scriv!AF298&lt;&gt;"",scriv!AF298,"")</f>
        <v/>
      </c>
      <c r="K336" s="82" t="str">
        <f>IF(scriv!Y298&lt;&gt;"",scriv!Y298,$K$36)</f>
        <v>none</v>
      </c>
      <c r="L336" s="82">
        <f>IF(scriv!Z298&lt;&gt;"",scriv!Z298,$L$36)</f>
        <v>0</v>
      </c>
      <c r="M336" s="82" t="str">
        <f>IF(scriv!AA298&lt;&gt;"",scriv!AA298,$M$36)</f>
        <v>OpenClose</v>
      </c>
      <c r="N336" s="82">
        <f>IF(scriv!AB298&lt;&gt;"",scriv!AB298,$N$36)</f>
        <v>0</v>
      </c>
      <c r="O336" s="119" t="str">
        <f t="shared" si="177"/>
        <v/>
      </c>
      <c r="P336" s="81" t="str">
        <f>IF(scriv!I298&lt;&gt;"",scriv!I298,"")</f>
        <v/>
      </c>
      <c r="Q336" s="81" t="str">
        <f>IF(scriv!J298&lt;&gt;"",scriv!J298,"")</f>
        <v/>
      </c>
      <c r="R336" s="81">
        <f>IF(scriv!K298&lt;&gt;"",scriv!K298,
IF(I336&lt;&gt;"",1,$R$36))</f>
        <v>1</v>
      </c>
      <c r="S336" s="81" t="str">
        <f>IF(scriv!L298&lt;&gt;"",scriv!L298,
IF(scriv!AF298&lt;&gt;"",$S$36,"none"))</f>
        <v>none</v>
      </c>
      <c r="T336" s="81" t="str">
        <f>IF(scriv!Q298&lt;&gt;"",scriv!Q298,"")</f>
        <v/>
      </c>
      <c r="U336" s="81" t="str">
        <f>IF(scriv!R298&lt;&gt;"",scriv!R298,"")</f>
        <v/>
      </c>
      <c r="V336" s="81" t="str">
        <f>IF(scriv!S298&lt;&gt;"",scriv!S298,"")</f>
        <v/>
      </c>
      <c r="W336" s="81" t="str">
        <f>IF(scriv!T298&lt;&gt;"",scriv!T298,"")</f>
        <v/>
      </c>
      <c r="X336" s="81" t="str">
        <f>IF($E336="",
( IF(scriv!AH298&lt;&gt;"", LEFT( scriv!AH298, FIND(",",scriv!AH298)-1) &amp; "=" &amp; $AH336 &amp; RIGHT( scriv!AH298, LEN(scriv!AH298) + 1 - FIND(",",scriv!AH298)),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IF(scriv!AI298&lt;&gt;"", LEFT( scriv!AI298, FIND(",",scriv!AI298)-1) &amp; "=" &amp; $AH336 &amp; RIGHT( scriv!AI298, LEN(scriv!AI298) + 1 - FIND(",",scriv!AI298)),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IF(scriv!AJ298&lt;&gt;"", LEFT( scriv!AJ298, FIND(",",scriv!AJ298)-1) &amp; "=" &amp; $AH336 &amp; RIGHT( scriv!AJ298, LEN(scriv!AJ298) + 1 - FIND(",",scriv!AJ298)),
  IF($Z$36&lt;&gt;"",LEFT( Z$36, FIND(",",Z$36)-1) &amp; "=" &amp; $AH336 &amp; RIGHT( Z$36, LEN(Z$36) + 1 - FIND(",",Z$36)),""))),
IF(scriv!O298&lt;&gt;"", LEFT( scriv!O298, FIND(",",scriv!O298)-1) &amp; "=" &amp; $AH336 &amp; RIGHT( scriv!O298, LEN(scriv!O298) + 1 - FIND(",",scriv!O298)),
LEFT( Z$37, FIND(",",Z$37)-1) &amp; "=" &amp; $AH336 &amp; RIGHT( Z$37, LEN(Z$37) + 1 - FIND(",",Z$37))))</f>
        <v>drawOpen=,1.2</v>
      </c>
      <c r="AA336" s="81" t="str">
        <f>IF($E336="",
( IF(scriv!AK298&lt;&gt;"", LEFT( scriv!AK298, FIND(",",scriv!AK298)-1) &amp; "=" &amp; $AH336 &amp; RIGHT( scriv!AK298, LEN(scriv!AK298) + 1 - FIND(",",scriv!AK298)),
  IF($AA$36&lt;&gt;"",LEFT( AA$36, FIND(",",AA$36)-1) &amp; "=" &amp; $AH336 &amp; RIGHT( AA$36, LEN(AA$36) + 1 - FIND(",",AA$36)),""))),
IF(scriv!P298&lt;&gt;"", LEFT( scriv!P298, FIND(",",scriv!P298)-1) &amp; "=" &amp; $AH336 &amp; RIGHT( scriv!P298, LEN(scriv!P298) + 1 - FIND(",",scriv!P298)),
LEFT( AA$37, FIND(",",AA$37)-1) &amp; "=" &amp; $AH336 &amp; RIGHT( AA$37, LEN(AA$37) + 1 - FIND(",",AA$37))))</f>
        <v>drawClose=,1.2</v>
      </c>
      <c r="AB336" s="167" t="str">
        <f t="shared" si="176"/>
        <v>noTitle</v>
      </c>
      <c r="AC336" s="167"/>
      <c r="AD336" s="45"/>
      <c r="AE336" s="168"/>
      <c r="AF336" s="169">
        <f>IF(D336="",scriv!B298,"")</f>
        <v>0</v>
      </c>
      <c r="AG336" s="170" t="str">
        <f t="shared" si="179"/>
        <v/>
      </c>
      <c r="AH336" s="169" t="str">
        <f t="shared" si="180"/>
        <v/>
      </c>
      <c r="AI336" s="169" t="str">
        <f t="shared" si="181"/>
        <v/>
      </c>
      <c r="AJ336" s="86">
        <f>ROUNDDOWN( (LEN(scriv!B298)+1) / 2, 0 )</f>
        <v>0</v>
      </c>
      <c r="AK336" s="82">
        <f t="shared" si="182"/>
        <v>0</v>
      </c>
      <c r="AL336" s="82" t="str">
        <f t="shared" si="183"/>
        <v>-</v>
      </c>
      <c r="AM336" s="82" t="str">
        <f t="shared" si="184"/>
        <v>-</v>
      </c>
      <c r="AN336" s="82" t="str">
        <f t="shared" si="185"/>
        <v>-</v>
      </c>
      <c r="AO336" s="82" t="str">
        <f t="shared" si="186"/>
        <v>-</v>
      </c>
      <c r="AP336" s="82" t="str">
        <f t="shared" si="187"/>
        <v>-</v>
      </c>
      <c r="AQ336" s="82" t="str">
        <f t="shared" si="188"/>
        <v>-</v>
      </c>
      <c r="AR336" s="82" t="str">
        <f t="shared" si="189"/>
        <v>-</v>
      </c>
      <c r="AT336" s="82">
        <f t="shared" si="190"/>
        <v>2</v>
      </c>
      <c r="AU336" s="82" t="str">
        <f ca="1">IF(    MAX(OFFSET(AL336,0,0,MATCH("-",AL336:AL$638,0))) = 0,"",
IFERROR(MAX(OFFSET(AL336,0,0,MATCH("-",AL336:AL$638,0))),""))</f>
        <v/>
      </c>
      <c r="AV336" s="82" t="str">
        <f ca="1">IF(    MAX(OFFSET(AM336,0,0,MATCH("-",AM336:AM$638,0))) = 0,"",
IFERROR(MAX(OFFSET(AM336,0,0,MATCH("-",AM336:AM$638,0))),""))</f>
        <v/>
      </c>
      <c r="AW336" s="82" t="str">
        <f ca="1">IF(    MAX(OFFSET(AN336,0,0,MATCH("-",AN336:AN$638,0))) = 0,"",
IFERROR(MAX(OFFSET(AN336,0,0,MATCH("-",AN336:AN$638,0))),""))</f>
        <v/>
      </c>
      <c r="AX336" s="82" t="str">
        <f ca="1">IF(    MAX(OFFSET(AO336,0,0,MATCH("-",AO336:AO$638,0))) = 0,"",
IFERROR(MAX(OFFSET(AO336,0,0,MATCH("-",AO336:AO$638,0))),""))</f>
        <v/>
      </c>
      <c r="AY336" s="82" t="str">
        <f ca="1">IF(    MAX(OFFSET(AP336,0,0,MATCH("-",AP336:AP$638,0))) = 0,"",
IFERROR(MAX(OFFSET(AP336,0,0,MATCH("-",AP336:AP$638,0))),""))</f>
        <v/>
      </c>
      <c r="AZ336" s="82" t="str">
        <f ca="1">IF(    MAX(OFFSET(AQ336,0,0,MATCH("-",AQ336:AQ$638,0))) = 0,"",
IFERROR(MAX(OFFSET(AQ336,0,0,MATCH("-",AQ336:AQ$638,0))),""))</f>
        <v/>
      </c>
      <c r="BA336" s="82" t="str">
        <f ca="1">IF(    MAX(OFFSET(AR336,0,0,MATCH("-",AR336:AR$638,0))) = 0,"",
IFERROR(MAX(OFFSET(AR336,0,0,MATCH("-",AR336:AR$638,0))),""))</f>
        <v/>
      </c>
      <c r="BB336" s="112">
        <f t="shared" ca="1" si="191"/>
        <v>-270</v>
      </c>
      <c r="BC336" s="111" t="str">
        <f t="shared" ca="1" si="192"/>
        <v>Radius</v>
      </c>
      <c r="BD336" s="112">
        <f t="shared" ca="1" si="193"/>
        <v>0</v>
      </c>
      <c r="BE336" s="111">
        <f t="shared" ca="1" si="194"/>
        <v>-150</v>
      </c>
      <c r="BF336" s="113" t="e">
        <f t="shared" ca="1" si="195"/>
        <v>#VALUE!</v>
      </c>
      <c r="BG336" s="113" t="e">
        <f t="shared" ca="1" si="196"/>
        <v>#VALUE!</v>
      </c>
      <c r="BH336" s="112">
        <f t="shared" ca="1" si="197"/>
        <v>2000</v>
      </c>
      <c r="BI336" s="112">
        <f t="shared" ca="1" si="198"/>
        <v>-150</v>
      </c>
      <c r="BJ336" s="157"/>
      <c r="BK336" s="157"/>
      <c r="BL336" s="158" t="str">
        <f>scriv!AM298</f>
        <v/>
      </c>
      <c r="BM336" s="157"/>
      <c r="BN336" s="157" t="str">
        <f t="shared" si="199"/>
        <v>node</v>
      </c>
      <c r="BO336" s="157"/>
      <c r="BP336" s="159">
        <f t="shared" ca="1" si="200"/>
        <v>0</v>
      </c>
      <c r="BQ336" s="159">
        <f t="shared" ca="1" si="201"/>
        <v>0</v>
      </c>
      <c r="BR336" s="159">
        <f t="shared" si="202"/>
        <v>1</v>
      </c>
      <c r="BS336" s="159" t="str">
        <f t="shared" si="203"/>
        <v>symbol</v>
      </c>
      <c r="BT336" s="157" t="str">
        <f ca="1">IF(scriv!V298&lt;&gt;"",scriv!V298,
IF(E336="",IFERROR(VLOOKUP(BL336,$AH$40:$BT$638,39,FALSE),$BT$36),
$BT$37))</f>
        <v>NodeSquare</v>
      </c>
      <c r="BU336" s="166">
        <f t="shared" ca="1" si="204"/>
        <v>2000</v>
      </c>
      <c r="BV336" s="166">
        <f t="shared" ca="1" si="205"/>
        <v>-150</v>
      </c>
      <c r="BW336" s="166">
        <f t="shared" ca="1" si="206"/>
        <v>0</v>
      </c>
      <c r="BX336" s="166">
        <f t="shared" ca="1" si="207"/>
        <v>0</v>
      </c>
      <c r="BY336" s="180" t="str">
        <f t="shared" si="208"/>
        <v/>
      </c>
      <c r="BZ336" s="180" t="str">
        <f t="shared" si="209"/>
        <v/>
      </c>
      <c r="CA336" s="81" t="str">
        <f>IF(scriv!E298&lt;&gt;"",scriv!E298,"")</f>
        <v/>
      </c>
      <c r="CB336" s="82">
        <f t="shared" si="178"/>
        <v>0</v>
      </c>
      <c r="CC336" s="82">
        <f t="shared" si="210"/>
        <v>0</v>
      </c>
      <c r="CD336" s="82" t="str">
        <f t="shared" si="211"/>
        <v>-</v>
      </c>
      <c r="CE336" s="82" t="str">
        <f t="shared" si="212"/>
        <v>-</v>
      </c>
      <c r="CF336" s="82" t="str">
        <f t="shared" si="213"/>
        <v>-</v>
      </c>
      <c r="CG336" s="82" t="str">
        <f t="shared" si="214"/>
        <v>-</v>
      </c>
      <c r="CH336" s="82" t="str">
        <f t="shared" si="215"/>
        <v>-</v>
      </c>
      <c r="CI336" s="82" t="str">
        <f t="shared" si="216"/>
        <v>-</v>
      </c>
      <c r="CJ336" s="82" t="str">
        <f t="shared" si="217"/>
        <v>-</v>
      </c>
      <c r="CK336" s="82" t="str">
        <f t="shared" si="218"/>
        <v>-</v>
      </c>
    </row>
    <row r="337" spans="1:89" s="82" customFormat="1" ht="18" customHeight="1">
      <c r="A337" s="81" t="str">
        <f>scriv!AL299</f>
        <v/>
      </c>
      <c r="B337" s="81" t="str">
        <f>IF(scriv!D299&lt;&gt;"",scriv!D299,"")</f>
        <v/>
      </c>
      <c r="C337" s="81" t="str">
        <f>IF( scriv!AP299&lt;&gt;"", IF(D337&lt;&gt;"","connection ","")&amp;scriv!AP299,IF(D337&lt;&gt;"","connection",""))</f>
        <v/>
      </c>
      <c r="D337" s="82" t="str">
        <f>scriv!AN299</f>
        <v/>
      </c>
      <c r="E337" s="82" t="str">
        <f>scriv!AO299</f>
        <v/>
      </c>
      <c r="F337" s="156">
        <f>ROW()</f>
        <v>337</v>
      </c>
      <c r="G337" s="288">
        <f>scriv!AC299</f>
        <v>0</v>
      </c>
      <c r="H337" s="288">
        <f>scriv!AD299</f>
        <v>0</v>
      </c>
      <c r="I337" s="81" t="str">
        <f>IF(scriv!AE299&lt;&gt;"",scriv!AE299,J337)</f>
        <v/>
      </c>
      <c r="J337" s="81" t="str">
        <f>IF(scriv!AF299&lt;&gt;"",scriv!AF299,"")</f>
        <v/>
      </c>
      <c r="K337" s="82" t="str">
        <f>IF(scriv!Y299&lt;&gt;"",scriv!Y299,$K$36)</f>
        <v>none</v>
      </c>
      <c r="L337" s="82">
        <f>IF(scriv!Z299&lt;&gt;"",scriv!Z299,$L$36)</f>
        <v>0</v>
      </c>
      <c r="M337" s="82" t="str">
        <f>IF(scriv!AA299&lt;&gt;"",scriv!AA299,$M$36)</f>
        <v>OpenClose</v>
      </c>
      <c r="N337" s="82">
        <f>IF(scriv!AB299&lt;&gt;"",scriv!AB299,$N$36)</f>
        <v>0</v>
      </c>
      <c r="O337" s="119" t="str">
        <f t="shared" si="177"/>
        <v/>
      </c>
      <c r="P337" s="81" t="str">
        <f>IF(scriv!I299&lt;&gt;"",scriv!I299,"")</f>
        <v/>
      </c>
      <c r="Q337" s="81" t="str">
        <f>IF(scriv!J299&lt;&gt;"",scriv!J299,"")</f>
        <v/>
      </c>
      <c r="R337" s="81">
        <f>IF(scriv!K299&lt;&gt;"",scriv!K299,
IF(I337&lt;&gt;"",1,$R$36))</f>
        <v>1</v>
      </c>
      <c r="S337" s="81" t="str">
        <f>IF(scriv!L299&lt;&gt;"",scriv!L299,
IF(scriv!AF299&lt;&gt;"",$S$36,"none"))</f>
        <v>none</v>
      </c>
      <c r="T337" s="81" t="str">
        <f>IF(scriv!Q299&lt;&gt;"",scriv!Q299,"")</f>
        <v/>
      </c>
      <c r="U337" s="81" t="str">
        <f>IF(scriv!R299&lt;&gt;"",scriv!R299,"")</f>
        <v/>
      </c>
      <c r="V337" s="81" t="str">
        <f>IF(scriv!S299&lt;&gt;"",scriv!S299,"")</f>
        <v/>
      </c>
      <c r="W337" s="81" t="str">
        <f>IF(scriv!T299&lt;&gt;"",scriv!T299,"")</f>
        <v/>
      </c>
      <c r="X337" s="81" t="str">
        <f>IF($E337="",
( IF(scriv!AH299&lt;&gt;"", LEFT( scriv!AH299, FIND(",",scriv!AH299)-1) &amp; "=" &amp; $AH337 &amp; RIGHT( scriv!AH299, LEN(scriv!AH299) + 1 - FIND(",",scriv!AH299)),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IF(scriv!AI299&lt;&gt;"", LEFT( scriv!AI299, FIND(",",scriv!AI299)-1) &amp; "=" &amp; $AH337 &amp; RIGHT( scriv!AI299, LEN(scriv!AI299) + 1 - FIND(",",scriv!AI299)),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IF(scriv!AJ299&lt;&gt;"", LEFT( scriv!AJ299, FIND(",",scriv!AJ299)-1) &amp; "=" &amp; $AH337 &amp; RIGHT( scriv!AJ299, LEN(scriv!AJ299) + 1 - FIND(",",scriv!AJ299)),
  IF($Z$36&lt;&gt;"",LEFT( Z$36, FIND(",",Z$36)-1) &amp; "=" &amp; $AH337 &amp; RIGHT( Z$36, LEN(Z$36) + 1 - FIND(",",Z$36)),""))),
IF(scriv!O299&lt;&gt;"", LEFT( scriv!O299, FIND(",",scriv!O299)-1) &amp; "=" &amp; $AH337 &amp; RIGHT( scriv!O299, LEN(scriv!O299) + 1 - FIND(",",scriv!O299)),
LEFT( Z$37, FIND(",",Z$37)-1) &amp; "=" &amp; $AH337 &amp; RIGHT( Z$37, LEN(Z$37) + 1 - FIND(",",Z$37))))</f>
        <v>drawOpen=,1.2</v>
      </c>
      <c r="AA337" s="81" t="str">
        <f>IF($E337="",
( IF(scriv!AK299&lt;&gt;"", LEFT( scriv!AK299, FIND(",",scriv!AK299)-1) &amp; "=" &amp; $AH337 &amp; RIGHT( scriv!AK299, LEN(scriv!AK299) + 1 - FIND(",",scriv!AK299)),
  IF($AA$36&lt;&gt;"",LEFT( AA$36, FIND(",",AA$36)-1) &amp; "=" &amp; $AH337 &amp; RIGHT( AA$36, LEN(AA$36) + 1 - FIND(",",AA$36)),""))),
IF(scriv!P299&lt;&gt;"", LEFT( scriv!P299, FIND(",",scriv!P299)-1) &amp; "=" &amp; $AH337 &amp; RIGHT( scriv!P299, LEN(scriv!P299) + 1 - FIND(",",scriv!P299)),
LEFT( AA$37, FIND(",",AA$37)-1) &amp; "=" &amp; $AH337 &amp; RIGHT( AA$37, LEN(AA$37) + 1 - FIND(",",AA$37))))</f>
        <v>drawClose=,1.2</v>
      </c>
      <c r="AB337" s="167" t="str">
        <f t="shared" si="176"/>
        <v>noTitle</v>
      </c>
      <c r="AC337" s="167"/>
      <c r="AD337" s="45"/>
      <c r="AE337" s="168"/>
      <c r="AF337" s="169">
        <f>IF(D337="",scriv!B299,"")</f>
        <v>0</v>
      </c>
      <c r="AG337" s="170" t="str">
        <f t="shared" si="179"/>
        <v/>
      </c>
      <c r="AH337" s="169" t="str">
        <f t="shared" si="180"/>
        <v/>
      </c>
      <c r="AI337" s="169" t="str">
        <f t="shared" si="181"/>
        <v/>
      </c>
      <c r="AJ337" s="86">
        <f>ROUNDDOWN( (LEN(scriv!B299)+1) / 2, 0 )</f>
        <v>0</v>
      </c>
      <c r="AK337" s="82">
        <f t="shared" si="182"/>
        <v>0</v>
      </c>
      <c r="AL337" s="82" t="str">
        <f t="shared" si="183"/>
        <v>-</v>
      </c>
      <c r="AM337" s="82" t="str">
        <f t="shared" si="184"/>
        <v>-</v>
      </c>
      <c r="AN337" s="82" t="str">
        <f t="shared" si="185"/>
        <v>-</v>
      </c>
      <c r="AO337" s="82" t="str">
        <f t="shared" si="186"/>
        <v>-</v>
      </c>
      <c r="AP337" s="82" t="str">
        <f t="shared" si="187"/>
        <v>-</v>
      </c>
      <c r="AQ337" s="82" t="str">
        <f t="shared" si="188"/>
        <v>-</v>
      </c>
      <c r="AR337" s="82" t="str">
        <f t="shared" si="189"/>
        <v>-</v>
      </c>
      <c r="AT337" s="82">
        <f t="shared" si="190"/>
        <v>2</v>
      </c>
      <c r="AU337" s="82" t="str">
        <f ca="1">IF(    MAX(OFFSET(AL337,0,0,MATCH("-",AL337:AL$638,0))) = 0,"",
IFERROR(MAX(OFFSET(AL337,0,0,MATCH("-",AL337:AL$638,0))),""))</f>
        <v/>
      </c>
      <c r="AV337" s="82" t="str">
        <f ca="1">IF(    MAX(OFFSET(AM337,0,0,MATCH("-",AM337:AM$638,0))) = 0,"",
IFERROR(MAX(OFFSET(AM337,0,0,MATCH("-",AM337:AM$638,0))),""))</f>
        <v/>
      </c>
      <c r="AW337" s="82" t="str">
        <f ca="1">IF(    MAX(OFFSET(AN337,0,0,MATCH("-",AN337:AN$638,0))) = 0,"",
IFERROR(MAX(OFFSET(AN337,0,0,MATCH("-",AN337:AN$638,0))),""))</f>
        <v/>
      </c>
      <c r="AX337" s="82" t="str">
        <f ca="1">IF(    MAX(OFFSET(AO337,0,0,MATCH("-",AO337:AO$638,0))) = 0,"",
IFERROR(MAX(OFFSET(AO337,0,0,MATCH("-",AO337:AO$638,0))),""))</f>
        <v/>
      </c>
      <c r="AY337" s="82" t="str">
        <f ca="1">IF(    MAX(OFFSET(AP337,0,0,MATCH("-",AP337:AP$638,0))) = 0,"",
IFERROR(MAX(OFFSET(AP337,0,0,MATCH("-",AP337:AP$638,0))),""))</f>
        <v/>
      </c>
      <c r="AZ337" s="82" t="str">
        <f ca="1">IF(    MAX(OFFSET(AQ337,0,0,MATCH("-",AQ337:AQ$638,0))) = 0,"",
IFERROR(MAX(OFFSET(AQ337,0,0,MATCH("-",AQ337:AQ$638,0))),""))</f>
        <v/>
      </c>
      <c r="BA337" s="82" t="str">
        <f ca="1">IF(    MAX(OFFSET(AR337,0,0,MATCH("-",AR337:AR$638,0))) = 0,"",
IFERROR(MAX(OFFSET(AR337,0,0,MATCH("-",AR337:AR$638,0))),""))</f>
        <v/>
      </c>
      <c r="BB337" s="112">
        <f t="shared" ca="1" si="191"/>
        <v>-270</v>
      </c>
      <c r="BC337" s="111" t="str">
        <f t="shared" ca="1" si="192"/>
        <v>Radius</v>
      </c>
      <c r="BD337" s="112">
        <f t="shared" ca="1" si="193"/>
        <v>0</v>
      </c>
      <c r="BE337" s="111">
        <f t="shared" ca="1" si="194"/>
        <v>-150</v>
      </c>
      <c r="BF337" s="113" t="e">
        <f t="shared" ca="1" si="195"/>
        <v>#VALUE!</v>
      </c>
      <c r="BG337" s="113" t="e">
        <f t="shared" ca="1" si="196"/>
        <v>#VALUE!</v>
      </c>
      <c r="BH337" s="112">
        <f t="shared" ca="1" si="197"/>
        <v>2000</v>
      </c>
      <c r="BI337" s="112">
        <f t="shared" ca="1" si="198"/>
        <v>-150</v>
      </c>
      <c r="BJ337" s="157"/>
      <c r="BK337" s="157"/>
      <c r="BL337" s="158" t="str">
        <f>scriv!AM299</f>
        <v/>
      </c>
      <c r="BM337" s="157"/>
      <c r="BN337" s="157" t="str">
        <f t="shared" si="199"/>
        <v>node</v>
      </c>
      <c r="BO337" s="157"/>
      <c r="BP337" s="159">
        <f t="shared" ca="1" si="200"/>
        <v>0</v>
      </c>
      <c r="BQ337" s="159">
        <f t="shared" ca="1" si="201"/>
        <v>0</v>
      </c>
      <c r="BR337" s="159">
        <f t="shared" si="202"/>
        <v>1</v>
      </c>
      <c r="BS337" s="159" t="str">
        <f t="shared" si="203"/>
        <v>symbol</v>
      </c>
      <c r="BT337" s="157" t="str">
        <f ca="1">IF(scriv!V299&lt;&gt;"",scriv!V299,
IF(E337="",IFERROR(VLOOKUP(BL337,$AH$40:$BT$638,39,FALSE),$BT$36),
$BT$37))</f>
        <v>NodeSquare</v>
      </c>
      <c r="BU337" s="166">
        <f t="shared" ca="1" si="204"/>
        <v>2000</v>
      </c>
      <c r="BV337" s="166">
        <f t="shared" ca="1" si="205"/>
        <v>-150</v>
      </c>
      <c r="BW337" s="166">
        <f t="shared" ca="1" si="206"/>
        <v>0</v>
      </c>
      <c r="BX337" s="166">
        <f t="shared" ca="1" si="207"/>
        <v>0</v>
      </c>
      <c r="BY337" s="180" t="str">
        <f t="shared" si="208"/>
        <v/>
      </c>
      <c r="BZ337" s="180" t="str">
        <f t="shared" si="209"/>
        <v/>
      </c>
      <c r="CA337" s="81" t="str">
        <f>IF(scriv!E299&lt;&gt;"",scriv!E299,"")</f>
        <v/>
      </c>
      <c r="CB337" s="82">
        <f t="shared" si="178"/>
        <v>0</v>
      </c>
      <c r="CC337" s="82">
        <f t="shared" si="210"/>
        <v>0</v>
      </c>
      <c r="CD337" s="82" t="str">
        <f t="shared" si="211"/>
        <v>-</v>
      </c>
      <c r="CE337" s="82" t="str">
        <f t="shared" si="212"/>
        <v>-</v>
      </c>
      <c r="CF337" s="82" t="str">
        <f t="shared" si="213"/>
        <v>-</v>
      </c>
      <c r="CG337" s="82" t="str">
        <f t="shared" si="214"/>
        <v>-</v>
      </c>
      <c r="CH337" s="82" t="str">
        <f t="shared" si="215"/>
        <v>-</v>
      </c>
      <c r="CI337" s="82" t="str">
        <f t="shared" si="216"/>
        <v>-</v>
      </c>
      <c r="CJ337" s="82" t="str">
        <f t="shared" si="217"/>
        <v>-</v>
      </c>
      <c r="CK337" s="82" t="str">
        <f t="shared" si="218"/>
        <v>-</v>
      </c>
    </row>
    <row r="338" spans="1:89" s="82" customFormat="1" ht="18" customHeight="1">
      <c r="A338" s="81" t="str">
        <f>scriv!AL300</f>
        <v/>
      </c>
      <c r="B338" s="81" t="str">
        <f>IF(scriv!D300&lt;&gt;"",scriv!D300,"")</f>
        <v/>
      </c>
      <c r="C338" s="81" t="str">
        <f>IF( scriv!AP300&lt;&gt;"", IF(D338&lt;&gt;"","connection ","")&amp;scriv!AP300,IF(D338&lt;&gt;"","connection",""))</f>
        <v/>
      </c>
      <c r="D338" s="82" t="str">
        <f>scriv!AN300</f>
        <v/>
      </c>
      <c r="E338" s="82" t="str">
        <f>scriv!AO300</f>
        <v/>
      </c>
      <c r="F338" s="156">
        <f>ROW()</f>
        <v>338</v>
      </c>
      <c r="G338" s="288">
        <f>scriv!AC300</f>
        <v>0</v>
      </c>
      <c r="H338" s="288">
        <f>scriv!AD300</f>
        <v>0</v>
      </c>
      <c r="I338" s="81" t="str">
        <f>IF(scriv!AE300&lt;&gt;"",scriv!AE300,J338)</f>
        <v/>
      </c>
      <c r="J338" s="81" t="str">
        <f>IF(scriv!AF300&lt;&gt;"",scriv!AF300,"")</f>
        <v/>
      </c>
      <c r="K338" s="82" t="str">
        <f>IF(scriv!Y300&lt;&gt;"",scriv!Y300,$K$36)</f>
        <v>none</v>
      </c>
      <c r="L338" s="82">
        <f>IF(scriv!Z300&lt;&gt;"",scriv!Z300,$L$36)</f>
        <v>0</v>
      </c>
      <c r="M338" s="82" t="str">
        <f>IF(scriv!AA300&lt;&gt;"",scriv!AA300,$M$36)</f>
        <v>OpenClose</v>
      </c>
      <c r="N338" s="82">
        <f>IF(scriv!AB300&lt;&gt;"",scriv!AB300,$N$36)</f>
        <v>0</v>
      </c>
      <c r="O338" s="119" t="str">
        <f t="shared" si="177"/>
        <v/>
      </c>
      <c r="P338" s="81" t="str">
        <f>IF(scriv!I300&lt;&gt;"",scriv!I300,"")</f>
        <v/>
      </c>
      <c r="Q338" s="81" t="str">
        <f>IF(scriv!J300&lt;&gt;"",scriv!J300,"")</f>
        <v/>
      </c>
      <c r="R338" s="81">
        <f>IF(scriv!K300&lt;&gt;"",scriv!K300,
IF(I338&lt;&gt;"",1,$R$36))</f>
        <v>1</v>
      </c>
      <c r="S338" s="81" t="str">
        <f>IF(scriv!L300&lt;&gt;"",scriv!L300,
IF(scriv!AF300&lt;&gt;"",$S$36,"none"))</f>
        <v>none</v>
      </c>
      <c r="T338" s="81" t="str">
        <f>IF(scriv!Q300&lt;&gt;"",scriv!Q300,"")</f>
        <v/>
      </c>
      <c r="U338" s="81" t="str">
        <f>IF(scriv!R300&lt;&gt;"",scriv!R300,"")</f>
        <v/>
      </c>
      <c r="V338" s="81" t="str">
        <f>IF(scriv!S300&lt;&gt;"",scriv!S300,"")</f>
        <v/>
      </c>
      <c r="W338" s="81" t="str">
        <f>IF(scriv!T300&lt;&gt;"",scriv!T300,"")</f>
        <v/>
      </c>
      <c r="X338" s="81" t="str">
        <f>IF($E338="",
( IF(scriv!AH300&lt;&gt;"", LEFT( scriv!AH300, FIND(",",scriv!AH300)-1) &amp; "=" &amp; $AH338 &amp; RIGHT( scriv!AH300, LEN(scriv!AH300) + 1 - FIND(",",scriv!AH300)),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IF(scriv!AI300&lt;&gt;"", LEFT( scriv!AI300, FIND(",",scriv!AI300)-1) &amp; "=" &amp; $AH338 &amp; RIGHT( scriv!AI300, LEN(scriv!AI300) + 1 - FIND(",",scriv!AI300)),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IF(scriv!AJ300&lt;&gt;"", LEFT( scriv!AJ300, FIND(",",scriv!AJ300)-1) &amp; "=" &amp; $AH338 &amp; RIGHT( scriv!AJ300, LEN(scriv!AJ300) + 1 - FIND(",",scriv!AJ300)),
  IF($Z$36&lt;&gt;"",LEFT( Z$36, FIND(",",Z$36)-1) &amp; "=" &amp; $AH338 &amp; RIGHT( Z$36, LEN(Z$36) + 1 - FIND(",",Z$36)),""))),
IF(scriv!O300&lt;&gt;"", LEFT( scriv!O300, FIND(",",scriv!O300)-1) &amp; "=" &amp; $AH338 &amp; RIGHT( scriv!O300, LEN(scriv!O300) + 1 - FIND(",",scriv!O300)),
LEFT( Z$37, FIND(",",Z$37)-1) &amp; "=" &amp; $AH338 &amp; RIGHT( Z$37, LEN(Z$37) + 1 - FIND(",",Z$37))))</f>
        <v>drawOpen=,1.2</v>
      </c>
      <c r="AA338" s="81" t="str">
        <f>IF($E338="",
( IF(scriv!AK300&lt;&gt;"", LEFT( scriv!AK300, FIND(",",scriv!AK300)-1) &amp; "=" &amp; $AH338 &amp; RIGHT( scriv!AK300, LEN(scriv!AK300) + 1 - FIND(",",scriv!AK300)),
  IF($AA$36&lt;&gt;"",LEFT( AA$36, FIND(",",AA$36)-1) &amp; "=" &amp; $AH338 &amp; RIGHT( AA$36, LEN(AA$36) + 1 - FIND(",",AA$36)),""))),
IF(scriv!P300&lt;&gt;"", LEFT( scriv!P300, FIND(",",scriv!P300)-1) &amp; "=" &amp; $AH338 &amp; RIGHT( scriv!P300, LEN(scriv!P300) + 1 - FIND(",",scriv!P300)),
LEFT( AA$37, FIND(",",AA$37)-1) &amp; "=" &amp; $AH338 &amp; RIGHT( AA$37, LEN(AA$37) + 1 - FIND(",",AA$37))))</f>
        <v>drawClose=,1.2</v>
      </c>
      <c r="AB338" s="167" t="str">
        <f t="shared" si="176"/>
        <v>noTitle</v>
      </c>
      <c r="AC338" s="167"/>
      <c r="AD338" s="45"/>
      <c r="AE338" s="168"/>
      <c r="AF338" s="169">
        <f>IF(D338="",scriv!B300,"")</f>
        <v>0</v>
      </c>
      <c r="AG338" s="170" t="str">
        <f t="shared" si="179"/>
        <v/>
      </c>
      <c r="AH338" s="169" t="str">
        <f t="shared" si="180"/>
        <v/>
      </c>
      <c r="AI338" s="169" t="str">
        <f t="shared" si="181"/>
        <v/>
      </c>
      <c r="AJ338" s="86">
        <f>ROUNDDOWN( (LEN(scriv!B300)+1) / 2, 0 )</f>
        <v>0</v>
      </c>
      <c r="AK338" s="82">
        <f t="shared" si="182"/>
        <v>0</v>
      </c>
      <c r="AL338" s="82" t="str">
        <f t="shared" si="183"/>
        <v>-</v>
      </c>
      <c r="AM338" s="82" t="str">
        <f t="shared" si="184"/>
        <v>-</v>
      </c>
      <c r="AN338" s="82" t="str">
        <f t="shared" si="185"/>
        <v>-</v>
      </c>
      <c r="AO338" s="82" t="str">
        <f t="shared" si="186"/>
        <v>-</v>
      </c>
      <c r="AP338" s="82" t="str">
        <f t="shared" si="187"/>
        <v>-</v>
      </c>
      <c r="AQ338" s="82" t="str">
        <f t="shared" si="188"/>
        <v>-</v>
      </c>
      <c r="AR338" s="82" t="str">
        <f t="shared" si="189"/>
        <v>-</v>
      </c>
      <c r="AT338" s="82">
        <f t="shared" si="190"/>
        <v>2</v>
      </c>
      <c r="AU338" s="82" t="str">
        <f ca="1">IF(    MAX(OFFSET(AL338,0,0,MATCH("-",AL338:AL$638,0))) = 0,"",
IFERROR(MAX(OFFSET(AL338,0,0,MATCH("-",AL338:AL$638,0))),""))</f>
        <v/>
      </c>
      <c r="AV338" s="82" t="str">
        <f ca="1">IF(    MAX(OFFSET(AM338,0,0,MATCH("-",AM338:AM$638,0))) = 0,"",
IFERROR(MAX(OFFSET(AM338,0,0,MATCH("-",AM338:AM$638,0))),""))</f>
        <v/>
      </c>
      <c r="AW338" s="82" t="str">
        <f ca="1">IF(    MAX(OFFSET(AN338,0,0,MATCH("-",AN338:AN$638,0))) = 0,"",
IFERROR(MAX(OFFSET(AN338,0,0,MATCH("-",AN338:AN$638,0))),""))</f>
        <v/>
      </c>
      <c r="AX338" s="82" t="str">
        <f ca="1">IF(    MAX(OFFSET(AO338,0,0,MATCH("-",AO338:AO$638,0))) = 0,"",
IFERROR(MAX(OFFSET(AO338,0,0,MATCH("-",AO338:AO$638,0))),""))</f>
        <v/>
      </c>
      <c r="AY338" s="82" t="str">
        <f ca="1">IF(    MAX(OFFSET(AP338,0,0,MATCH("-",AP338:AP$638,0))) = 0,"",
IFERROR(MAX(OFFSET(AP338,0,0,MATCH("-",AP338:AP$638,0))),""))</f>
        <v/>
      </c>
      <c r="AZ338" s="82" t="str">
        <f ca="1">IF(    MAX(OFFSET(AQ338,0,0,MATCH("-",AQ338:AQ$638,0))) = 0,"",
IFERROR(MAX(OFFSET(AQ338,0,0,MATCH("-",AQ338:AQ$638,0))),""))</f>
        <v/>
      </c>
      <c r="BA338" s="82" t="str">
        <f ca="1">IF(    MAX(OFFSET(AR338,0,0,MATCH("-",AR338:AR$638,0))) = 0,"",
IFERROR(MAX(OFFSET(AR338,0,0,MATCH("-",AR338:AR$638,0))),""))</f>
        <v/>
      </c>
      <c r="BB338" s="112">
        <f t="shared" ca="1" si="191"/>
        <v>-270</v>
      </c>
      <c r="BC338" s="111" t="str">
        <f t="shared" ca="1" si="192"/>
        <v>Radius</v>
      </c>
      <c r="BD338" s="112">
        <f t="shared" ca="1" si="193"/>
        <v>0</v>
      </c>
      <c r="BE338" s="111">
        <f t="shared" ca="1" si="194"/>
        <v>-150</v>
      </c>
      <c r="BF338" s="113" t="e">
        <f t="shared" ca="1" si="195"/>
        <v>#VALUE!</v>
      </c>
      <c r="BG338" s="113" t="e">
        <f t="shared" ca="1" si="196"/>
        <v>#VALUE!</v>
      </c>
      <c r="BH338" s="112">
        <f t="shared" ca="1" si="197"/>
        <v>2000</v>
      </c>
      <c r="BI338" s="112">
        <f t="shared" ca="1" si="198"/>
        <v>-150</v>
      </c>
      <c r="BJ338" s="157"/>
      <c r="BK338" s="157"/>
      <c r="BL338" s="158" t="str">
        <f>scriv!AM300</f>
        <v/>
      </c>
      <c r="BM338" s="157"/>
      <c r="BN338" s="157" t="str">
        <f t="shared" si="199"/>
        <v>node</v>
      </c>
      <c r="BO338" s="157"/>
      <c r="BP338" s="159">
        <f t="shared" ca="1" si="200"/>
        <v>0</v>
      </c>
      <c r="BQ338" s="159">
        <f t="shared" ca="1" si="201"/>
        <v>0</v>
      </c>
      <c r="BR338" s="159">
        <f t="shared" si="202"/>
        <v>1</v>
      </c>
      <c r="BS338" s="159" t="str">
        <f t="shared" si="203"/>
        <v>symbol</v>
      </c>
      <c r="BT338" s="157" t="str">
        <f ca="1">IF(scriv!V300&lt;&gt;"",scriv!V300,
IF(E338="",IFERROR(VLOOKUP(BL338,$AH$40:$BT$638,39,FALSE),$BT$36),
$BT$37))</f>
        <v>NodeSquare</v>
      </c>
      <c r="BU338" s="166">
        <f t="shared" ca="1" si="204"/>
        <v>2000</v>
      </c>
      <c r="BV338" s="166">
        <f t="shared" ca="1" si="205"/>
        <v>-150</v>
      </c>
      <c r="BW338" s="166">
        <f t="shared" ca="1" si="206"/>
        <v>0</v>
      </c>
      <c r="BX338" s="166">
        <f t="shared" ca="1" si="207"/>
        <v>0</v>
      </c>
      <c r="BY338" s="180" t="str">
        <f t="shared" si="208"/>
        <v/>
      </c>
      <c r="BZ338" s="180" t="str">
        <f t="shared" si="209"/>
        <v/>
      </c>
      <c r="CA338" s="81" t="str">
        <f>IF(scriv!E300&lt;&gt;"",scriv!E300,"")</f>
        <v/>
      </c>
      <c r="CB338" s="82">
        <f t="shared" si="178"/>
        <v>0</v>
      </c>
      <c r="CC338" s="82">
        <f t="shared" si="210"/>
        <v>0</v>
      </c>
      <c r="CD338" s="82" t="str">
        <f t="shared" si="211"/>
        <v>-</v>
      </c>
      <c r="CE338" s="82" t="str">
        <f t="shared" si="212"/>
        <v>-</v>
      </c>
      <c r="CF338" s="82" t="str">
        <f t="shared" si="213"/>
        <v>-</v>
      </c>
      <c r="CG338" s="82" t="str">
        <f t="shared" si="214"/>
        <v>-</v>
      </c>
      <c r="CH338" s="82" t="str">
        <f t="shared" si="215"/>
        <v>-</v>
      </c>
      <c r="CI338" s="82" t="str">
        <f t="shared" si="216"/>
        <v>-</v>
      </c>
      <c r="CJ338" s="82" t="str">
        <f t="shared" si="217"/>
        <v>-</v>
      </c>
      <c r="CK338" s="82" t="str">
        <f t="shared" si="218"/>
        <v>-</v>
      </c>
    </row>
    <row r="339" spans="1:89" s="82" customFormat="1" ht="18" customHeight="1">
      <c r="A339" s="81" t="str">
        <f>scriv!AL301</f>
        <v/>
      </c>
      <c r="B339" s="81" t="str">
        <f>IF(scriv!D301&lt;&gt;"",scriv!D301,"")</f>
        <v/>
      </c>
      <c r="C339" s="81" t="str">
        <f>IF( scriv!AP301&lt;&gt;"", IF(D339&lt;&gt;"","connection ","")&amp;scriv!AP301,IF(D339&lt;&gt;"","connection",""))</f>
        <v/>
      </c>
      <c r="D339" s="82" t="str">
        <f>scriv!AN301</f>
        <v/>
      </c>
      <c r="E339" s="82" t="str">
        <f>scriv!AO301</f>
        <v/>
      </c>
      <c r="F339" s="156">
        <f>ROW()</f>
        <v>339</v>
      </c>
      <c r="G339" s="288">
        <f>scriv!AC301</f>
        <v>0</v>
      </c>
      <c r="H339" s="288">
        <f>scriv!AD301</f>
        <v>0</v>
      </c>
      <c r="I339" s="81" t="str">
        <f>IF(scriv!AE301&lt;&gt;"",scriv!AE301,J339)</f>
        <v/>
      </c>
      <c r="J339" s="81" t="str">
        <f>IF(scriv!AF301&lt;&gt;"",scriv!AF301,"")</f>
        <v/>
      </c>
      <c r="K339" s="82" t="str">
        <f>IF(scriv!Y301&lt;&gt;"",scriv!Y301,$K$36)</f>
        <v>none</v>
      </c>
      <c r="L339" s="82">
        <f>IF(scriv!Z301&lt;&gt;"",scriv!Z301,$L$36)</f>
        <v>0</v>
      </c>
      <c r="M339" s="82" t="str">
        <f>IF(scriv!AA301&lt;&gt;"",scriv!AA301,$M$36)</f>
        <v>OpenClose</v>
      </c>
      <c r="N339" s="82">
        <f>IF(scriv!AB301&lt;&gt;"",scriv!AB301,$N$36)</f>
        <v>0</v>
      </c>
      <c r="O339" s="119" t="str">
        <f t="shared" si="177"/>
        <v/>
      </c>
      <c r="P339" s="81" t="str">
        <f>IF(scriv!I301&lt;&gt;"",scriv!I301,"")</f>
        <v/>
      </c>
      <c r="Q339" s="81" t="str">
        <f>IF(scriv!J301&lt;&gt;"",scriv!J301,"")</f>
        <v/>
      </c>
      <c r="R339" s="81">
        <f>IF(scriv!K301&lt;&gt;"",scriv!K301,
IF(I339&lt;&gt;"",1,$R$36))</f>
        <v>1</v>
      </c>
      <c r="S339" s="81" t="str">
        <f>IF(scriv!L301&lt;&gt;"",scriv!L301,
IF(scriv!AF301&lt;&gt;"",$S$36,"none"))</f>
        <v>none</v>
      </c>
      <c r="T339" s="81" t="str">
        <f>IF(scriv!Q301&lt;&gt;"",scriv!Q301,"")</f>
        <v/>
      </c>
      <c r="U339" s="81" t="str">
        <f>IF(scriv!R301&lt;&gt;"",scriv!R301,"")</f>
        <v/>
      </c>
      <c r="V339" s="81" t="str">
        <f>IF(scriv!S301&lt;&gt;"",scriv!S301,"")</f>
        <v/>
      </c>
      <c r="W339" s="81" t="str">
        <f>IF(scriv!T301&lt;&gt;"",scriv!T301,"")</f>
        <v/>
      </c>
      <c r="X339" s="81" t="str">
        <f>IF($E339="",
( IF(scriv!AH301&lt;&gt;"", LEFT( scriv!AH301, FIND(",",scriv!AH301)-1) &amp; "=" &amp; $AH339 &amp; RIGHT( scriv!AH301, LEN(scriv!AH301) + 1 - FIND(",",scriv!AH301)),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IF(scriv!AI301&lt;&gt;"", LEFT( scriv!AI301, FIND(",",scriv!AI301)-1) &amp; "=" &amp; $AH339 &amp; RIGHT( scriv!AI301, LEN(scriv!AI301) + 1 - FIND(",",scriv!AI301)),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IF(scriv!AJ301&lt;&gt;"", LEFT( scriv!AJ301, FIND(",",scriv!AJ301)-1) &amp; "=" &amp; $AH339 &amp; RIGHT( scriv!AJ301, LEN(scriv!AJ301) + 1 - FIND(",",scriv!AJ301)),
  IF($Z$36&lt;&gt;"",LEFT( Z$36, FIND(",",Z$36)-1) &amp; "=" &amp; $AH339 &amp; RIGHT( Z$36, LEN(Z$36) + 1 - FIND(",",Z$36)),""))),
IF(scriv!O301&lt;&gt;"", LEFT( scriv!O301, FIND(",",scriv!O301)-1) &amp; "=" &amp; $AH339 &amp; RIGHT( scriv!O301, LEN(scriv!O301) + 1 - FIND(",",scriv!O301)),
LEFT( Z$37, FIND(",",Z$37)-1) &amp; "=" &amp; $AH339 &amp; RIGHT( Z$37, LEN(Z$37) + 1 - FIND(",",Z$37))))</f>
        <v>drawOpen=,1.2</v>
      </c>
      <c r="AA339" s="81" t="str">
        <f>IF($E339="",
( IF(scriv!AK301&lt;&gt;"", LEFT( scriv!AK301, FIND(",",scriv!AK301)-1) &amp; "=" &amp; $AH339 &amp; RIGHT( scriv!AK301, LEN(scriv!AK301) + 1 - FIND(",",scriv!AK301)),
  IF($AA$36&lt;&gt;"",LEFT( AA$36, FIND(",",AA$36)-1) &amp; "=" &amp; $AH339 &amp; RIGHT( AA$36, LEN(AA$36) + 1 - FIND(",",AA$36)),""))),
IF(scriv!P301&lt;&gt;"", LEFT( scriv!P301, FIND(",",scriv!P301)-1) &amp; "=" &amp; $AH339 &amp; RIGHT( scriv!P301, LEN(scriv!P301) + 1 - FIND(",",scriv!P301)),
LEFT( AA$37, FIND(",",AA$37)-1) &amp; "=" &amp; $AH339 &amp; RIGHT( AA$37, LEN(AA$37) + 1 - FIND(",",AA$37))))</f>
        <v>drawClose=,1.2</v>
      </c>
      <c r="AB339" s="167" t="str">
        <f t="shared" si="176"/>
        <v>noTitle</v>
      </c>
      <c r="AC339" s="167"/>
      <c r="AD339" s="45"/>
      <c r="AE339" s="168"/>
      <c r="AF339" s="169">
        <f>IF(D339="",scriv!B301,"")</f>
        <v>0</v>
      </c>
      <c r="AG339" s="170" t="str">
        <f t="shared" si="179"/>
        <v/>
      </c>
      <c r="AH339" s="169" t="str">
        <f t="shared" si="180"/>
        <v/>
      </c>
      <c r="AI339" s="169" t="str">
        <f t="shared" si="181"/>
        <v/>
      </c>
      <c r="AJ339" s="86">
        <f>ROUNDDOWN( (LEN(scriv!B301)+1) / 2, 0 )</f>
        <v>0</v>
      </c>
      <c r="AK339" s="82">
        <f t="shared" si="182"/>
        <v>0</v>
      </c>
      <c r="AL339" s="82" t="str">
        <f t="shared" si="183"/>
        <v>-</v>
      </c>
      <c r="AM339" s="82" t="str">
        <f t="shared" si="184"/>
        <v>-</v>
      </c>
      <c r="AN339" s="82" t="str">
        <f t="shared" si="185"/>
        <v>-</v>
      </c>
      <c r="AO339" s="82" t="str">
        <f t="shared" si="186"/>
        <v>-</v>
      </c>
      <c r="AP339" s="82" t="str">
        <f t="shared" si="187"/>
        <v>-</v>
      </c>
      <c r="AQ339" s="82" t="str">
        <f t="shared" si="188"/>
        <v>-</v>
      </c>
      <c r="AR339" s="82" t="str">
        <f t="shared" si="189"/>
        <v>-</v>
      </c>
      <c r="AT339" s="82">
        <f t="shared" si="190"/>
        <v>2</v>
      </c>
      <c r="AU339" s="82" t="str">
        <f ca="1">IF(    MAX(OFFSET(AL339,0,0,MATCH("-",AL339:AL$638,0))) = 0,"",
IFERROR(MAX(OFFSET(AL339,0,0,MATCH("-",AL339:AL$638,0))),""))</f>
        <v/>
      </c>
      <c r="AV339" s="82" t="str">
        <f ca="1">IF(    MAX(OFFSET(AM339,0,0,MATCH("-",AM339:AM$638,0))) = 0,"",
IFERROR(MAX(OFFSET(AM339,0,0,MATCH("-",AM339:AM$638,0))),""))</f>
        <v/>
      </c>
      <c r="AW339" s="82" t="str">
        <f ca="1">IF(    MAX(OFFSET(AN339,0,0,MATCH("-",AN339:AN$638,0))) = 0,"",
IFERROR(MAX(OFFSET(AN339,0,0,MATCH("-",AN339:AN$638,0))),""))</f>
        <v/>
      </c>
      <c r="AX339" s="82" t="str">
        <f ca="1">IF(    MAX(OFFSET(AO339,0,0,MATCH("-",AO339:AO$638,0))) = 0,"",
IFERROR(MAX(OFFSET(AO339,0,0,MATCH("-",AO339:AO$638,0))),""))</f>
        <v/>
      </c>
      <c r="AY339" s="82" t="str">
        <f ca="1">IF(    MAX(OFFSET(AP339,0,0,MATCH("-",AP339:AP$638,0))) = 0,"",
IFERROR(MAX(OFFSET(AP339,0,0,MATCH("-",AP339:AP$638,0))),""))</f>
        <v/>
      </c>
      <c r="AZ339" s="82" t="str">
        <f ca="1">IF(    MAX(OFFSET(AQ339,0,0,MATCH("-",AQ339:AQ$638,0))) = 0,"",
IFERROR(MAX(OFFSET(AQ339,0,0,MATCH("-",AQ339:AQ$638,0))),""))</f>
        <v/>
      </c>
      <c r="BA339" s="82" t="str">
        <f ca="1">IF(    MAX(OFFSET(AR339,0,0,MATCH("-",AR339:AR$638,0))) = 0,"",
IFERROR(MAX(OFFSET(AR339,0,0,MATCH("-",AR339:AR$638,0))),""))</f>
        <v/>
      </c>
      <c r="BB339" s="112">
        <f t="shared" ca="1" si="191"/>
        <v>-270</v>
      </c>
      <c r="BC339" s="111" t="str">
        <f t="shared" ca="1" si="192"/>
        <v>Radius</v>
      </c>
      <c r="BD339" s="112">
        <f t="shared" ca="1" si="193"/>
        <v>0</v>
      </c>
      <c r="BE339" s="111">
        <f t="shared" ca="1" si="194"/>
        <v>-150</v>
      </c>
      <c r="BF339" s="113" t="e">
        <f t="shared" ca="1" si="195"/>
        <v>#VALUE!</v>
      </c>
      <c r="BG339" s="113" t="e">
        <f t="shared" ca="1" si="196"/>
        <v>#VALUE!</v>
      </c>
      <c r="BH339" s="112">
        <f t="shared" ca="1" si="197"/>
        <v>2000</v>
      </c>
      <c r="BI339" s="112">
        <f t="shared" ca="1" si="198"/>
        <v>-150</v>
      </c>
      <c r="BJ339" s="157"/>
      <c r="BK339" s="157"/>
      <c r="BL339" s="158" t="str">
        <f>scriv!AM301</f>
        <v/>
      </c>
      <c r="BM339" s="157"/>
      <c r="BN339" s="157" t="str">
        <f t="shared" si="199"/>
        <v>node</v>
      </c>
      <c r="BO339" s="157"/>
      <c r="BP339" s="159">
        <f t="shared" ca="1" si="200"/>
        <v>0</v>
      </c>
      <c r="BQ339" s="159">
        <f t="shared" ca="1" si="201"/>
        <v>0</v>
      </c>
      <c r="BR339" s="159">
        <f t="shared" si="202"/>
        <v>1</v>
      </c>
      <c r="BS339" s="159" t="str">
        <f t="shared" si="203"/>
        <v>symbol</v>
      </c>
      <c r="BT339" s="157" t="str">
        <f ca="1">IF(scriv!V301&lt;&gt;"",scriv!V301,
IF(E339="",IFERROR(VLOOKUP(BL339,$AH$40:$BT$638,39,FALSE),$BT$36),
$BT$37))</f>
        <v>NodeSquare</v>
      </c>
      <c r="BU339" s="166">
        <f t="shared" ca="1" si="204"/>
        <v>2000</v>
      </c>
      <c r="BV339" s="166">
        <f t="shared" ca="1" si="205"/>
        <v>-150</v>
      </c>
      <c r="BW339" s="166">
        <f t="shared" ca="1" si="206"/>
        <v>0</v>
      </c>
      <c r="BX339" s="166">
        <f t="shared" ca="1" si="207"/>
        <v>0</v>
      </c>
      <c r="BY339" s="180" t="str">
        <f t="shared" si="208"/>
        <v/>
      </c>
      <c r="BZ339" s="180" t="str">
        <f t="shared" si="209"/>
        <v/>
      </c>
      <c r="CA339" s="81" t="str">
        <f>IF(scriv!E301&lt;&gt;"",scriv!E301,"")</f>
        <v/>
      </c>
      <c r="CB339" s="82">
        <f t="shared" si="178"/>
        <v>0</v>
      </c>
      <c r="CC339" s="82">
        <f t="shared" si="210"/>
        <v>0</v>
      </c>
      <c r="CD339" s="82" t="str">
        <f t="shared" si="211"/>
        <v>-</v>
      </c>
      <c r="CE339" s="82" t="str">
        <f t="shared" si="212"/>
        <v>-</v>
      </c>
      <c r="CF339" s="82" t="str">
        <f t="shared" si="213"/>
        <v>-</v>
      </c>
      <c r="CG339" s="82" t="str">
        <f t="shared" si="214"/>
        <v>-</v>
      </c>
      <c r="CH339" s="82" t="str">
        <f t="shared" si="215"/>
        <v>-</v>
      </c>
      <c r="CI339" s="82" t="str">
        <f t="shared" si="216"/>
        <v>-</v>
      </c>
      <c r="CJ339" s="82" t="str">
        <f t="shared" si="217"/>
        <v>-</v>
      </c>
      <c r="CK339" s="82" t="str">
        <f t="shared" si="218"/>
        <v>-</v>
      </c>
    </row>
    <row r="340" spans="1:89" s="82" customFormat="1" ht="18" customHeight="1">
      <c r="A340" s="81" t="str">
        <f>scriv!AL302</f>
        <v/>
      </c>
      <c r="B340" s="81" t="str">
        <f>IF(scriv!D302&lt;&gt;"",scriv!D302,"")</f>
        <v/>
      </c>
      <c r="C340" s="81" t="str">
        <f>IF( scriv!AP302&lt;&gt;"", IF(D340&lt;&gt;"","connection ","")&amp;scriv!AP302,IF(D340&lt;&gt;"","connection",""))</f>
        <v/>
      </c>
      <c r="D340" s="82" t="str">
        <f>scriv!AN302</f>
        <v/>
      </c>
      <c r="E340" s="82" t="str">
        <f>scriv!AO302</f>
        <v/>
      </c>
      <c r="F340" s="156">
        <f>ROW()</f>
        <v>340</v>
      </c>
      <c r="G340" s="288">
        <f>scriv!AC302</f>
        <v>0</v>
      </c>
      <c r="H340" s="288">
        <f>scriv!AD302</f>
        <v>0</v>
      </c>
      <c r="I340" s="81" t="str">
        <f>IF(scriv!AE302&lt;&gt;"",scriv!AE302,J340)</f>
        <v/>
      </c>
      <c r="J340" s="81" t="str">
        <f>IF(scriv!AF302&lt;&gt;"",scriv!AF302,"")</f>
        <v/>
      </c>
      <c r="K340" s="82" t="str">
        <f>IF(scriv!Y302&lt;&gt;"",scriv!Y302,$K$36)</f>
        <v>none</v>
      </c>
      <c r="L340" s="82">
        <f>IF(scriv!Z302&lt;&gt;"",scriv!Z302,$L$36)</f>
        <v>0</v>
      </c>
      <c r="M340" s="82" t="str">
        <f>IF(scriv!AA302&lt;&gt;"",scriv!AA302,$M$36)</f>
        <v>OpenClose</v>
      </c>
      <c r="N340" s="82">
        <f>IF(scriv!AB302&lt;&gt;"",scriv!AB302,$N$36)</f>
        <v>0</v>
      </c>
      <c r="O340" s="119" t="str">
        <f t="shared" si="177"/>
        <v/>
      </c>
      <c r="P340" s="81" t="str">
        <f>IF(scriv!I302&lt;&gt;"",scriv!I302,"")</f>
        <v/>
      </c>
      <c r="Q340" s="81" t="str">
        <f>IF(scriv!J302&lt;&gt;"",scriv!J302,"")</f>
        <v/>
      </c>
      <c r="R340" s="81">
        <f>IF(scriv!K302&lt;&gt;"",scriv!K302,
IF(I340&lt;&gt;"",1,$R$36))</f>
        <v>1</v>
      </c>
      <c r="S340" s="81" t="str">
        <f>IF(scriv!L302&lt;&gt;"",scriv!L302,
IF(scriv!AF302&lt;&gt;"",$S$36,"none"))</f>
        <v>none</v>
      </c>
      <c r="T340" s="81" t="str">
        <f>IF(scriv!Q302&lt;&gt;"",scriv!Q302,"")</f>
        <v/>
      </c>
      <c r="U340" s="81" t="str">
        <f>IF(scriv!R302&lt;&gt;"",scriv!R302,"")</f>
        <v/>
      </c>
      <c r="V340" s="81" t="str">
        <f>IF(scriv!S302&lt;&gt;"",scriv!S302,"")</f>
        <v/>
      </c>
      <c r="W340" s="81" t="str">
        <f>IF(scriv!T302&lt;&gt;"",scriv!T302,"")</f>
        <v/>
      </c>
      <c r="X340" s="81" t="str">
        <f>IF($E340="",
( IF(scriv!AH302&lt;&gt;"", LEFT( scriv!AH302, FIND(",",scriv!AH302)-1) &amp; "=" &amp; $AH340 &amp; RIGHT( scriv!AH302, LEN(scriv!AH302) + 1 - FIND(",",scriv!AH302)),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IF(scriv!AI302&lt;&gt;"", LEFT( scriv!AI302, FIND(",",scriv!AI302)-1) &amp; "=" &amp; $AH340 &amp; RIGHT( scriv!AI302, LEN(scriv!AI302) + 1 - FIND(",",scriv!AI302)),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IF(scriv!AJ302&lt;&gt;"", LEFT( scriv!AJ302, FIND(",",scriv!AJ302)-1) &amp; "=" &amp; $AH340 &amp; RIGHT( scriv!AJ302, LEN(scriv!AJ302) + 1 - FIND(",",scriv!AJ302)),
  IF($Z$36&lt;&gt;"",LEFT( Z$36, FIND(",",Z$36)-1) &amp; "=" &amp; $AH340 &amp; RIGHT( Z$36, LEN(Z$36) + 1 - FIND(",",Z$36)),""))),
IF(scriv!O302&lt;&gt;"", LEFT( scriv!O302, FIND(",",scriv!O302)-1) &amp; "=" &amp; $AH340 &amp; RIGHT( scriv!O302, LEN(scriv!O302) + 1 - FIND(",",scriv!O302)),
LEFT( Z$37, FIND(",",Z$37)-1) &amp; "=" &amp; $AH340 &amp; RIGHT( Z$37, LEN(Z$37) + 1 - FIND(",",Z$37))))</f>
        <v>drawOpen=,1.2</v>
      </c>
      <c r="AA340" s="81" t="str">
        <f>IF($E340="",
( IF(scriv!AK302&lt;&gt;"", LEFT( scriv!AK302, FIND(",",scriv!AK302)-1) &amp; "=" &amp; $AH340 &amp; RIGHT( scriv!AK302, LEN(scriv!AK302) + 1 - FIND(",",scriv!AK302)),
  IF($AA$36&lt;&gt;"",LEFT( AA$36, FIND(",",AA$36)-1) &amp; "=" &amp; $AH340 &amp; RIGHT( AA$36, LEN(AA$36) + 1 - FIND(",",AA$36)),""))),
IF(scriv!P302&lt;&gt;"", LEFT( scriv!P302, FIND(",",scriv!P302)-1) &amp; "=" &amp; $AH340 &amp; RIGHT( scriv!P302, LEN(scriv!P302) + 1 - FIND(",",scriv!P302)),
LEFT( AA$37, FIND(",",AA$37)-1) &amp; "=" &amp; $AH340 &amp; RIGHT( AA$37, LEN(AA$37) + 1 - FIND(",",AA$37))))</f>
        <v>drawClose=,1.2</v>
      </c>
      <c r="AB340" s="167" t="str">
        <f t="shared" si="176"/>
        <v>noTitle</v>
      </c>
      <c r="AC340" s="167"/>
      <c r="AD340" s="45"/>
      <c r="AE340" s="168"/>
      <c r="AF340" s="169">
        <f>IF(D340="",scriv!B302,"")</f>
        <v>0</v>
      </c>
      <c r="AG340" s="170" t="str">
        <f t="shared" si="179"/>
        <v/>
      </c>
      <c r="AH340" s="169" t="str">
        <f t="shared" si="180"/>
        <v/>
      </c>
      <c r="AI340" s="169" t="str">
        <f t="shared" si="181"/>
        <v/>
      </c>
      <c r="AJ340" s="86">
        <f>ROUNDDOWN( (LEN(scriv!B302)+1) / 2, 0 )</f>
        <v>0</v>
      </c>
      <c r="AK340" s="82">
        <f t="shared" si="182"/>
        <v>0</v>
      </c>
      <c r="AL340" s="82" t="str">
        <f t="shared" si="183"/>
        <v>-</v>
      </c>
      <c r="AM340" s="82" t="str">
        <f t="shared" si="184"/>
        <v>-</v>
      </c>
      <c r="AN340" s="82" t="str">
        <f t="shared" si="185"/>
        <v>-</v>
      </c>
      <c r="AO340" s="82" t="str">
        <f t="shared" si="186"/>
        <v>-</v>
      </c>
      <c r="AP340" s="82" t="str">
        <f t="shared" si="187"/>
        <v>-</v>
      </c>
      <c r="AQ340" s="82" t="str">
        <f t="shared" si="188"/>
        <v>-</v>
      </c>
      <c r="AR340" s="82" t="str">
        <f t="shared" si="189"/>
        <v>-</v>
      </c>
      <c r="AT340" s="82">
        <f t="shared" si="190"/>
        <v>2</v>
      </c>
      <c r="AU340" s="82" t="str">
        <f ca="1">IF(    MAX(OFFSET(AL340,0,0,MATCH("-",AL340:AL$638,0))) = 0,"",
IFERROR(MAX(OFFSET(AL340,0,0,MATCH("-",AL340:AL$638,0))),""))</f>
        <v/>
      </c>
      <c r="AV340" s="82" t="str">
        <f ca="1">IF(    MAX(OFFSET(AM340,0,0,MATCH("-",AM340:AM$638,0))) = 0,"",
IFERROR(MAX(OFFSET(AM340,0,0,MATCH("-",AM340:AM$638,0))),""))</f>
        <v/>
      </c>
      <c r="AW340" s="82" t="str">
        <f ca="1">IF(    MAX(OFFSET(AN340,0,0,MATCH("-",AN340:AN$638,0))) = 0,"",
IFERROR(MAX(OFFSET(AN340,0,0,MATCH("-",AN340:AN$638,0))),""))</f>
        <v/>
      </c>
      <c r="AX340" s="82" t="str">
        <f ca="1">IF(    MAX(OFFSET(AO340,0,0,MATCH("-",AO340:AO$638,0))) = 0,"",
IFERROR(MAX(OFFSET(AO340,0,0,MATCH("-",AO340:AO$638,0))),""))</f>
        <v/>
      </c>
      <c r="AY340" s="82" t="str">
        <f ca="1">IF(    MAX(OFFSET(AP340,0,0,MATCH("-",AP340:AP$638,0))) = 0,"",
IFERROR(MAX(OFFSET(AP340,0,0,MATCH("-",AP340:AP$638,0))),""))</f>
        <v/>
      </c>
      <c r="AZ340" s="82" t="str">
        <f ca="1">IF(    MAX(OFFSET(AQ340,0,0,MATCH("-",AQ340:AQ$638,0))) = 0,"",
IFERROR(MAX(OFFSET(AQ340,0,0,MATCH("-",AQ340:AQ$638,0))),""))</f>
        <v/>
      </c>
      <c r="BA340" s="82" t="str">
        <f ca="1">IF(    MAX(OFFSET(AR340,0,0,MATCH("-",AR340:AR$638,0))) = 0,"",
IFERROR(MAX(OFFSET(AR340,0,0,MATCH("-",AR340:AR$638,0))),""))</f>
        <v/>
      </c>
      <c r="BB340" s="112">
        <f t="shared" ca="1" si="191"/>
        <v>-270</v>
      </c>
      <c r="BC340" s="111" t="str">
        <f t="shared" ca="1" si="192"/>
        <v>Radius</v>
      </c>
      <c r="BD340" s="112">
        <f t="shared" ca="1" si="193"/>
        <v>0</v>
      </c>
      <c r="BE340" s="111">
        <f t="shared" ca="1" si="194"/>
        <v>-150</v>
      </c>
      <c r="BF340" s="113" t="e">
        <f t="shared" ca="1" si="195"/>
        <v>#VALUE!</v>
      </c>
      <c r="BG340" s="113" t="e">
        <f t="shared" ca="1" si="196"/>
        <v>#VALUE!</v>
      </c>
      <c r="BH340" s="112">
        <f t="shared" ca="1" si="197"/>
        <v>2000</v>
      </c>
      <c r="BI340" s="112">
        <f t="shared" ca="1" si="198"/>
        <v>-150</v>
      </c>
      <c r="BJ340" s="157"/>
      <c r="BK340" s="157"/>
      <c r="BL340" s="158" t="str">
        <f>scriv!AM302</f>
        <v/>
      </c>
      <c r="BM340" s="157"/>
      <c r="BN340" s="157" t="str">
        <f t="shared" si="199"/>
        <v>node</v>
      </c>
      <c r="BO340" s="157"/>
      <c r="BP340" s="159">
        <f t="shared" ca="1" si="200"/>
        <v>0</v>
      </c>
      <c r="BQ340" s="159">
        <f t="shared" ca="1" si="201"/>
        <v>0</v>
      </c>
      <c r="BR340" s="159">
        <f t="shared" si="202"/>
        <v>1</v>
      </c>
      <c r="BS340" s="159" t="str">
        <f t="shared" si="203"/>
        <v>symbol</v>
      </c>
      <c r="BT340" s="157" t="str">
        <f ca="1">IF(scriv!V302&lt;&gt;"",scriv!V302,
IF(E340="",IFERROR(VLOOKUP(BL340,$AH$40:$BT$638,39,FALSE),$BT$36),
$BT$37))</f>
        <v>NodeSquare</v>
      </c>
      <c r="BU340" s="166">
        <f t="shared" ca="1" si="204"/>
        <v>2000</v>
      </c>
      <c r="BV340" s="166">
        <f t="shared" ca="1" si="205"/>
        <v>-150</v>
      </c>
      <c r="BW340" s="166">
        <f t="shared" ca="1" si="206"/>
        <v>0</v>
      </c>
      <c r="BX340" s="166">
        <f t="shared" ca="1" si="207"/>
        <v>0</v>
      </c>
      <c r="BY340" s="180" t="str">
        <f t="shared" si="208"/>
        <v/>
      </c>
      <c r="BZ340" s="180" t="str">
        <f t="shared" si="209"/>
        <v/>
      </c>
      <c r="CA340" s="81" t="str">
        <f>IF(scriv!E302&lt;&gt;"",scriv!E302,"")</f>
        <v/>
      </c>
      <c r="CB340" s="82">
        <f t="shared" si="178"/>
        <v>0</v>
      </c>
      <c r="CC340" s="82">
        <f t="shared" si="210"/>
        <v>0</v>
      </c>
      <c r="CD340" s="82" t="str">
        <f t="shared" si="211"/>
        <v>-</v>
      </c>
      <c r="CE340" s="82" t="str">
        <f t="shared" si="212"/>
        <v>-</v>
      </c>
      <c r="CF340" s="82" t="str">
        <f t="shared" si="213"/>
        <v>-</v>
      </c>
      <c r="CG340" s="82" t="str">
        <f t="shared" si="214"/>
        <v>-</v>
      </c>
      <c r="CH340" s="82" t="str">
        <f t="shared" si="215"/>
        <v>-</v>
      </c>
      <c r="CI340" s="82" t="str">
        <f t="shared" si="216"/>
        <v>-</v>
      </c>
      <c r="CJ340" s="82" t="str">
        <f t="shared" si="217"/>
        <v>-</v>
      </c>
      <c r="CK340" s="82" t="str">
        <f t="shared" si="218"/>
        <v>-</v>
      </c>
    </row>
    <row r="341" spans="1:89" s="82" customFormat="1" ht="18" customHeight="1">
      <c r="A341" s="81" t="str">
        <f>scriv!AL303</f>
        <v/>
      </c>
      <c r="B341" s="81" t="str">
        <f>IF(scriv!D303&lt;&gt;"",scriv!D303,"")</f>
        <v/>
      </c>
      <c r="C341" s="81" t="str">
        <f>IF( scriv!AP303&lt;&gt;"", IF(D341&lt;&gt;"","connection ","")&amp;scriv!AP303,IF(D341&lt;&gt;"","connection",""))</f>
        <v/>
      </c>
      <c r="D341" s="82" t="str">
        <f>scriv!AN303</f>
        <v/>
      </c>
      <c r="E341" s="82" t="str">
        <f>scriv!AO303</f>
        <v/>
      </c>
      <c r="F341" s="156">
        <f>ROW()</f>
        <v>341</v>
      </c>
      <c r="G341" s="288">
        <f>scriv!AC303</f>
        <v>0</v>
      </c>
      <c r="H341" s="288">
        <f>scriv!AD303</f>
        <v>0</v>
      </c>
      <c r="I341" s="81" t="str">
        <f>IF(scriv!AE303&lt;&gt;"",scriv!AE303,J341)</f>
        <v/>
      </c>
      <c r="J341" s="81" t="str">
        <f>IF(scriv!AF303&lt;&gt;"",scriv!AF303,"")</f>
        <v/>
      </c>
      <c r="K341" s="82" t="str">
        <f>IF(scriv!Y303&lt;&gt;"",scriv!Y303,$K$36)</f>
        <v>none</v>
      </c>
      <c r="L341" s="82">
        <f>IF(scriv!Z303&lt;&gt;"",scriv!Z303,$L$36)</f>
        <v>0</v>
      </c>
      <c r="M341" s="82" t="str">
        <f>IF(scriv!AA303&lt;&gt;"",scriv!AA303,$M$36)</f>
        <v>OpenClose</v>
      </c>
      <c r="N341" s="82">
        <f>IF(scriv!AB303&lt;&gt;"",scriv!AB303,$N$36)</f>
        <v>0</v>
      </c>
      <c r="O341" s="119" t="str">
        <f t="shared" si="177"/>
        <v/>
      </c>
      <c r="P341" s="81" t="str">
        <f>IF(scriv!I303&lt;&gt;"",scriv!I303,"")</f>
        <v/>
      </c>
      <c r="Q341" s="81" t="str">
        <f>IF(scriv!J303&lt;&gt;"",scriv!J303,"")</f>
        <v/>
      </c>
      <c r="R341" s="81">
        <f>IF(scriv!K303&lt;&gt;"",scriv!K303,
IF(I341&lt;&gt;"",1,$R$36))</f>
        <v>1</v>
      </c>
      <c r="S341" s="81" t="str">
        <f>IF(scriv!L303&lt;&gt;"",scriv!L303,
IF(scriv!AF303&lt;&gt;"",$S$36,"none"))</f>
        <v>none</v>
      </c>
      <c r="T341" s="81" t="str">
        <f>IF(scriv!Q303&lt;&gt;"",scriv!Q303,"")</f>
        <v/>
      </c>
      <c r="U341" s="81" t="str">
        <f>IF(scriv!R303&lt;&gt;"",scriv!R303,"")</f>
        <v/>
      </c>
      <c r="V341" s="81" t="str">
        <f>IF(scriv!S303&lt;&gt;"",scriv!S303,"")</f>
        <v/>
      </c>
      <c r="W341" s="81" t="str">
        <f>IF(scriv!T303&lt;&gt;"",scriv!T303,"")</f>
        <v/>
      </c>
      <c r="X341" s="81" t="str">
        <f>IF($E341="",
( IF(scriv!AH303&lt;&gt;"", LEFT( scriv!AH303, FIND(",",scriv!AH303)-1) &amp; "=" &amp; $AH341 &amp; RIGHT( scriv!AH303, LEN(scriv!AH303) + 1 - FIND(",",scriv!AH303)),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IF(scriv!AI303&lt;&gt;"", LEFT( scriv!AI303, FIND(",",scriv!AI303)-1) &amp; "=" &amp; $AH341 &amp; RIGHT( scriv!AI303, LEN(scriv!AI303) + 1 - FIND(",",scriv!AI303)),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IF(scriv!AJ303&lt;&gt;"", LEFT( scriv!AJ303, FIND(",",scriv!AJ303)-1) &amp; "=" &amp; $AH341 &amp; RIGHT( scriv!AJ303, LEN(scriv!AJ303) + 1 - FIND(",",scriv!AJ303)),
  IF($Z$36&lt;&gt;"",LEFT( Z$36, FIND(",",Z$36)-1) &amp; "=" &amp; $AH341 &amp; RIGHT( Z$36, LEN(Z$36) + 1 - FIND(",",Z$36)),""))),
IF(scriv!O303&lt;&gt;"", LEFT( scriv!O303, FIND(",",scriv!O303)-1) &amp; "=" &amp; $AH341 &amp; RIGHT( scriv!O303, LEN(scriv!O303) + 1 - FIND(",",scriv!O303)),
LEFT( Z$37, FIND(",",Z$37)-1) &amp; "=" &amp; $AH341 &amp; RIGHT( Z$37, LEN(Z$37) + 1 - FIND(",",Z$37))))</f>
        <v>drawOpen=,1.2</v>
      </c>
      <c r="AA341" s="81" t="str">
        <f>IF($E341="",
( IF(scriv!AK303&lt;&gt;"", LEFT( scriv!AK303, FIND(",",scriv!AK303)-1) &amp; "=" &amp; $AH341 &amp; RIGHT( scriv!AK303, LEN(scriv!AK303) + 1 - FIND(",",scriv!AK303)),
  IF($AA$36&lt;&gt;"",LEFT( AA$36, FIND(",",AA$36)-1) &amp; "=" &amp; $AH341 &amp; RIGHT( AA$36, LEN(AA$36) + 1 - FIND(",",AA$36)),""))),
IF(scriv!P303&lt;&gt;"", LEFT( scriv!P303, FIND(",",scriv!P303)-1) &amp; "=" &amp; $AH341 &amp; RIGHT( scriv!P303, LEN(scriv!P303) + 1 - FIND(",",scriv!P303)),
LEFT( AA$37, FIND(",",AA$37)-1) &amp; "=" &amp; $AH341 &amp; RIGHT( AA$37, LEN(AA$37) + 1 - FIND(",",AA$37))))</f>
        <v>drawClose=,1.2</v>
      </c>
      <c r="AB341" s="167" t="str">
        <f t="shared" si="176"/>
        <v>noTitle</v>
      </c>
      <c r="AC341" s="167"/>
      <c r="AD341" s="45"/>
      <c r="AE341" s="168"/>
      <c r="AF341" s="169">
        <f>IF(D341="",scriv!B303,"")</f>
        <v>0</v>
      </c>
      <c r="AG341" s="170" t="str">
        <f t="shared" si="179"/>
        <v/>
      </c>
      <c r="AH341" s="169" t="str">
        <f t="shared" si="180"/>
        <v/>
      </c>
      <c r="AI341" s="169" t="str">
        <f t="shared" si="181"/>
        <v/>
      </c>
      <c r="AJ341" s="86">
        <f>ROUNDDOWN( (LEN(scriv!B303)+1) / 2, 0 )</f>
        <v>0</v>
      </c>
      <c r="AK341" s="82">
        <f t="shared" si="182"/>
        <v>0</v>
      </c>
      <c r="AL341" s="82" t="str">
        <f t="shared" si="183"/>
        <v>-</v>
      </c>
      <c r="AM341" s="82" t="str">
        <f t="shared" si="184"/>
        <v>-</v>
      </c>
      <c r="AN341" s="82" t="str">
        <f t="shared" si="185"/>
        <v>-</v>
      </c>
      <c r="AO341" s="82" t="str">
        <f t="shared" si="186"/>
        <v>-</v>
      </c>
      <c r="AP341" s="82" t="str">
        <f t="shared" si="187"/>
        <v>-</v>
      </c>
      <c r="AQ341" s="82" t="str">
        <f t="shared" si="188"/>
        <v>-</v>
      </c>
      <c r="AR341" s="82" t="str">
        <f t="shared" si="189"/>
        <v>-</v>
      </c>
      <c r="AT341" s="82">
        <f t="shared" si="190"/>
        <v>2</v>
      </c>
      <c r="AU341" s="82" t="str">
        <f ca="1">IF(    MAX(OFFSET(AL341,0,0,MATCH("-",AL341:AL$638,0))) = 0,"",
IFERROR(MAX(OFFSET(AL341,0,0,MATCH("-",AL341:AL$638,0))),""))</f>
        <v/>
      </c>
      <c r="AV341" s="82" t="str">
        <f ca="1">IF(    MAX(OFFSET(AM341,0,0,MATCH("-",AM341:AM$638,0))) = 0,"",
IFERROR(MAX(OFFSET(AM341,0,0,MATCH("-",AM341:AM$638,0))),""))</f>
        <v/>
      </c>
      <c r="AW341" s="82" t="str">
        <f ca="1">IF(    MAX(OFFSET(AN341,0,0,MATCH("-",AN341:AN$638,0))) = 0,"",
IFERROR(MAX(OFFSET(AN341,0,0,MATCH("-",AN341:AN$638,0))),""))</f>
        <v/>
      </c>
      <c r="AX341" s="82" t="str">
        <f ca="1">IF(    MAX(OFFSET(AO341,0,0,MATCH("-",AO341:AO$638,0))) = 0,"",
IFERROR(MAX(OFFSET(AO341,0,0,MATCH("-",AO341:AO$638,0))),""))</f>
        <v/>
      </c>
      <c r="AY341" s="82" t="str">
        <f ca="1">IF(    MAX(OFFSET(AP341,0,0,MATCH("-",AP341:AP$638,0))) = 0,"",
IFERROR(MAX(OFFSET(AP341,0,0,MATCH("-",AP341:AP$638,0))),""))</f>
        <v/>
      </c>
      <c r="AZ341" s="82" t="str">
        <f ca="1">IF(    MAX(OFFSET(AQ341,0,0,MATCH("-",AQ341:AQ$638,0))) = 0,"",
IFERROR(MAX(OFFSET(AQ341,0,0,MATCH("-",AQ341:AQ$638,0))),""))</f>
        <v/>
      </c>
      <c r="BA341" s="82" t="str">
        <f ca="1">IF(    MAX(OFFSET(AR341,0,0,MATCH("-",AR341:AR$638,0))) = 0,"",
IFERROR(MAX(OFFSET(AR341,0,0,MATCH("-",AR341:AR$638,0))),""))</f>
        <v/>
      </c>
      <c r="BB341" s="112">
        <f t="shared" ca="1" si="191"/>
        <v>-270</v>
      </c>
      <c r="BC341" s="111" t="str">
        <f t="shared" ca="1" si="192"/>
        <v>Radius</v>
      </c>
      <c r="BD341" s="112">
        <f t="shared" ca="1" si="193"/>
        <v>0</v>
      </c>
      <c r="BE341" s="111">
        <f t="shared" ca="1" si="194"/>
        <v>-150</v>
      </c>
      <c r="BF341" s="113" t="e">
        <f t="shared" ca="1" si="195"/>
        <v>#VALUE!</v>
      </c>
      <c r="BG341" s="113" t="e">
        <f t="shared" ca="1" si="196"/>
        <v>#VALUE!</v>
      </c>
      <c r="BH341" s="112">
        <f t="shared" ca="1" si="197"/>
        <v>2000</v>
      </c>
      <c r="BI341" s="112">
        <f t="shared" ca="1" si="198"/>
        <v>-150</v>
      </c>
      <c r="BJ341" s="157"/>
      <c r="BK341" s="157"/>
      <c r="BL341" s="158" t="str">
        <f>scriv!AM303</f>
        <v/>
      </c>
      <c r="BM341" s="157"/>
      <c r="BN341" s="157" t="str">
        <f t="shared" si="199"/>
        <v>node</v>
      </c>
      <c r="BO341" s="157"/>
      <c r="BP341" s="159">
        <f t="shared" ca="1" si="200"/>
        <v>0</v>
      </c>
      <c r="BQ341" s="159">
        <f t="shared" ca="1" si="201"/>
        <v>0</v>
      </c>
      <c r="BR341" s="159">
        <f t="shared" si="202"/>
        <v>1</v>
      </c>
      <c r="BS341" s="159" t="str">
        <f t="shared" si="203"/>
        <v>symbol</v>
      </c>
      <c r="BT341" s="157" t="str">
        <f ca="1">IF(scriv!V303&lt;&gt;"",scriv!V303,
IF(E341="",IFERROR(VLOOKUP(BL341,$AH$40:$BT$638,39,FALSE),$BT$36),
$BT$37))</f>
        <v>NodeSquare</v>
      </c>
      <c r="BU341" s="166">
        <f t="shared" ca="1" si="204"/>
        <v>2000</v>
      </c>
      <c r="BV341" s="166">
        <f t="shared" ca="1" si="205"/>
        <v>-150</v>
      </c>
      <c r="BW341" s="166">
        <f t="shared" ca="1" si="206"/>
        <v>0</v>
      </c>
      <c r="BX341" s="166">
        <f t="shared" ca="1" si="207"/>
        <v>0</v>
      </c>
      <c r="BY341" s="180" t="str">
        <f t="shared" si="208"/>
        <v/>
      </c>
      <c r="BZ341" s="180" t="str">
        <f t="shared" si="209"/>
        <v/>
      </c>
      <c r="CA341" s="81" t="str">
        <f>IF(scriv!E303&lt;&gt;"",scriv!E303,"")</f>
        <v/>
      </c>
      <c r="CB341" s="82">
        <f t="shared" si="178"/>
        <v>0</v>
      </c>
      <c r="CC341" s="82">
        <f t="shared" si="210"/>
        <v>0</v>
      </c>
      <c r="CD341" s="82" t="str">
        <f t="shared" si="211"/>
        <v>-</v>
      </c>
      <c r="CE341" s="82" t="str">
        <f t="shared" si="212"/>
        <v>-</v>
      </c>
      <c r="CF341" s="82" t="str">
        <f t="shared" si="213"/>
        <v>-</v>
      </c>
      <c r="CG341" s="82" t="str">
        <f t="shared" si="214"/>
        <v>-</v>
      </c>
      <c r="CH341" s="82" t="str">
        <f t="shared" si="215"/>
        <v>-</v>
      </c>
      <c r="CI341" s="82" t="str">
        <f t="shared" si="216"/>
        <v>-</v>
      </c>
      <c r="CJ341" s="82" t="str">
        <f t="shared" si="217"/>
        <v>-</v>
      </c>
      <c r="CK341" s="82" t="str">
        <f t="shared" si="218"/>
        <v>-</v>
      </c>
    </row>
    <row r="342" spans="1:89" s="82" customFormat="1" ht="18" customHeight="1">
      <c r="A342" s="81" t="str">
        <f>scriv!AL304</f>
        <v/>
      </c>
      <c r="B342" s="81" t="str">
        <f>IF(scriv!D304&lt;&gt;"",scriv!D304,"")</f>
        <v/>
      </c>
      <c r="C342" s="81" t="str">
        <f>IF( scriv!AP304&lt;&gt;"", IF(D342&lt;&gt;"","connection ","")&amp;scriv!AP304,IF(D342&lt;&gt;"","connection",""))</f>
        <v/>
      </c>
      <c r="D342" s="82" t="str">
        <f>scriv!AN304</f>
        <v/>
      </c>
      <c r="E342" s="82" t="str">
        <f>scriv!AO304</f>
        <v/>
      </c>
      <c r="F342" s="156">
        <f>ROW()</f>
        <v>342</v>
      </c>
      <c r="G342" s="288">
        <f>scriv!AC304</f>
        <v>0</v>
      </c>
      <c r="H342" s="288">
        <f>scriv!AD304</f>
        <v>0</v>
      </c>
      <c r="I342" s="81" t="str">
        <f>IF(scriv!AE304&lt;&gt;"",scriv!AE304,J342)</f>
        <v/>
      </c>
      <c r="J342" s="81" t="str">
        <f>IF(scriv!AF304&lt;&gt;"",scriv!AF304,"")</f>
        <v/>
      </c>
      <c r="K342" s="82" t="str">
        <f>IF(scriv!Y304&lt;&gt;"",scriv!Y304,$K$36)</f>
        <v>none</v>
      </c>
      <c r="L342" s="82">
        <f>IF(scriv!Z304&lt;&gt;"",scriv!Z304,$L$36)</f>
        <v>0</v>
      </c>
      <c r="M342" s="82" t="str">
        <f>IF(scriv!AA304&lt;&gt;"",scriv!AA304,$M$36)</f>
        <v>OpenClose</v>
      </c>
      <c r="N342" s="82">
        <f>IF(scriv!AB304&lt;&gt;"",scriv!AB304,$N$36)</f>
        <v>0</v>
      </c>
      <c r="O342" s="119" t="str">
        <f t="shared" si="177"/>
        <v/>
      </c>
      <c r="P342" s="81" t="str">
        <f>IF(scriv!I304&lt;&gt;"",scriv!I304,"")</f>
        <v/>
      </c>
      <c r="Q342" s="81" t="str">
        <f>IF(scriv!J304&lt;&gt;"",scriv!J304,"")</f>
        <v/>
      </c>
      <c r="R342" s="81">
        <f>IF(scriv!K304&lt;&gt;"",scriv!K304,
IF(I342&lt;&gt;"",1,$R$36))</f>
        <v>1</v>
      </c>
      <c r="S342" s="81" t="str">
        <f>IF(scriv!L304&lt;&gt;"",scriv!L304,
IF(scriv!AF304&lt;&gt;"",$S$36,"none"))</f>
        <v>none</v>
      </c>
      <c r="T342" s="81" t="str">
        <f>IF(scriv!Q304&lt;&gt;"",scriv!Q304,"")</f>
        <v/>
      </c>
      <c r="U342" s="81" t="str">
        <f>IF(scriv!R304&lt;&gt;"",scriv!R304,"")</f>
        <v/>
      </c>
      <c r="V342" s="81" t="str">
        <f>IF(scriv!S304&lt;&gt;"",scriv!S304,"")</f>
        <v/>
      </c>
      <c r="W342" s="81" t="str">
        <f>IF(scriv!T304&lt;&gt;"",scriv!T304,"")</f>
        <v/>
      </c>
      <c r="X342" s="81" t="str">
        <f>IF($E342="",
( IF(scriv!AH304&lt;&gt;"", LEFT( scriv!AH304, FIND(",",scriv!AH304)-1) &amp; "=" &amp; $AH342 &amp; RIGHT( scriv!AH304, LEN(scriv!AH304) + 1 - FIND(",",scriv!AH304)),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IF(scriv!AI304&lt;&gt;"", LEFT( scriv!AI304, FIND(",",scriv!AI304)-1) &amp; "=" &amp; $AH342 &amp; RIGHT( scriv!AI304, LEN(scriv!AI304) + 1 - FIND(",",scriv!AI304)),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IF(scriv!AJ304&lt;&gt;"", LEFT( scriv!AJ304, FIND(",",scriv!AJ304)-1) &amp; "=" &amp; $AH342 &amp; RIGHT( scriv!AJ304, LEN(scriv!AJ304) + 1 - FIND(",",scriv!AJ304)),
  IF($Z$36&lt;&gt;"",LEFT( Z$36, FIND(",",Z$36)-1) &amp; "=" &amp; $AH342 &amp; RIGHT( Z$36, LEN(Z$36) + 1 - FIND(",",Z$36)),""))),
IF(scriv!O304&lt;&gt;"", LEFT( scriv!O304, FIND(",",scriv!O304)-1) &amp; "=" &amp; $AH342 &amp; RIGHT( scriv!O304, LEN(scriv!O304) + 1 - FIND(",",scriv!O304)),
LEFT( Z$37, FIND(",",Z$37)-1) &amp; "=" &amp; $AH342 &amp; RIGHT( Z$37, LEN(Z$37) + 1 - FIND(",",Z$37))))</f>
        <v>drawOpen=,1.2</v>
      </c>
      <c r="AA342" s="81" t="str">
        <f>IF($E342="",
( IF(scriv!AK304&lt;&gt;"", LEFT( scriv!AK304, FIND(",",scriv!AK304)-1) &amp; "=" &amp; $AH342 &amp; RIGHT( scriv!AK304, LEN(scriv!AK304) + 1 - FIND(",",scriv!AK304)),
  IF($AA$36&lt;&gt;"",LEFT( AA$36, FIND(",",AA$36)-1) &amp; "=" &amp; $AH342 &amp; RIGHT( AA$36, LEN(AA$36) + 1 - FIND(",",AA$36)),""))),
IF(scriv!P304&lt;&gt;"", LEFT( scriv!P304, FIND(",",scriv!P304)-1) &amp; "=" &amp; $AH342 &amp; RIGHT( scriv!P304, LEN(scriv!P304) + 1 - FIND(",",scriv!P304)),
LEFT( AA$37, FIND(",",AA$37)-1) &amp; "=" &amp; $AH342 &amp; RIGHT( AA$37, LEN(AA$37) + 1 - FIND(",",AA$37))))</f>
        <v>drawClose=,1.2</v>
      </c>
      <c r="AB342" s="167" t="str">
        <f t="shared" si="176"/>
        <v>noTitle</v>
      </c>
      <c r="AC342" s="167"/>
      <c r="AD342" s="45"/>
      <c r="AE342" s="168"/>
      <c r="AF342" s="169">
        <f>IF(D342="",scriv!B304,"")</f>
        <v>0</v>
      </c>
      <c r="AG342" s="170" t="str">
        <f t="shared" si="179"/>
        <v/>
      </c>
      <c r="AH342" s="169" t="str">
        <f t="shared" si="180"/>
        <v/>
      </c>
      <c r="AI342" s="169" t="str">
        <f t="shared" si="181"/>
        <v/>
      </c>
      <c r="AJ342" s="86">
        <f>ROUNDDOWN( (LEN(scriv!B304)+1) / 2, 0 )</f>
        <v>0</v>
      </c>
      <c r="AK342" s="82">
        <f t="shared" si="182"/>
        <v>0</v>
      </c>
      <c r="AL342" s="82" t="str">
        <f t="shared" si="183"/>
        <v>-</v>
      </c>
      <c r="AM342" s="82" t="str">
        <f t="shared" si="184"/>
        <v>-</v>
      </c>
      <c r="AN342" s="82" t="str">
        <f t="shared" si="185"/>
        <v>-</v>
      </c>
      <c r="AO342" s="82" t="str">
        <f t="shared" si="186"/>
        <v>-</v>
      </c>
      <c r="AP342" s="82" t="str">
        <f t="shared" si="187"/>
        <v>-</v>
      </c>
      <c r="AQ342" s="82" t="str">
        <f t="shared" si="188"/>
        <v>-</v>
      </c>
      <c r="AR342" s="82" t="str">
        <f t="shared" si="189"/>
        <v>-</v>
      </c>
      <c r="AT342" s="82">
        <f t="shared" si="190"/>
        <v>2</v>
      </c>
      <c r="AU342" s="82" t="str">
        <f ca="1">IF(    MAX(OFFSET(AL342,0,0,MATCH("-",AL342:AL$638,0))) = 0,"",
IFERROR(MAX(OFFSET(AL342,0,0,MATCH("-",AL342:AL$638,0))),""))</f>
        <v/>
      </c>
      <c r="AV342" s="82" t="str">
        <f ca="1">IF(    MAX(OFFSET(AM342,0,0,MATCH("-",AM342:AM$638,0))) = 0,"",
IFERROR(MAX(OFFSET(AM342,0,0,MATCH("-",AM342:AM$638,0))),""))</f>
        <v/>
      </c>
      <c r="AW342" s="82" t="str">
        <f ca="1">IF(    MAX(OFFSET(AN342,0,0,MATCH("-",AN342:AN$638,0))) = 0,"",
IFERROR(MAX(OFFSET(AN342,0,0,MATCH("-",AN342:AN$638,0))),""))</f>
        <v/>
      </c>
      <c r="AX342" s="82" t="str">
        <f ca="1">IF(    MAX(OFFSET(AO342,0,0,MATCH("-",AO342:AO$638,0))) = 0,"",
IFERROR(MAX(OFFSET(AO342,0,0,MATCH("-",AO342:AO$638,0))),""))</f>
        <v/>
      </c>
      <c r="AY342" s="82" t="str">
        <f ca="1">IF(    MAX(OFFSET(AP342,0,0,MATCH("-",AP342:AP$638,0))) = 0,"",
IFERROR(MAX(OFFSET(AP342,0,0,MATCH("-",AP342:AP$638,0))),""))</f>
        <v/>
      </c>
      <c r="AZ342" s="82" t="str">
        <f ca="1">IF(    MAX(OFFSET(AQ342,0,0,MATCH("-",AQ342:AQ$638,0))) = 0,"",
IFERROR(MAX(OFFSET(AQ342,0,0,MATCH("-",AQ342:AQ$638,0))),""))</f>
        <v/>
      </c>
      <c r="BA342" s="82" t="str">
        <f ca="1">IF(    MAX(OFFSET(AR342,0,0,MATCH("-",AR342:AR$638,0))) = 0,"",
IFERROR(MAX(OFFSET(AR342,0,0,MATCH("-",AR342:AR$638,0))),""))</f>
        <v/>
      </c>
      <c r="BB342" s="112">
        <f t="shared" ca="1" si="191"/>
        <v>-270</v>
      </c>
      <c r="BC342" s="111" t="str">
        <f t="shared" ca="1" si="192"/>
        <v>Radius</v>
      </c>
      <c r="BD342" s="112">
        <f t="shared" ca="1" si="193"/>
        <v>0</v>
      </c>
      <c r="BE342" s="111">
        <f t="shared" ca="1" si="194"/>
        <v>-150</v>
      </c>
      <c r="BF342" s="113" t="e">
        <f t="shared" ca="1" si="195"/>
        <v>#VALUE!</v>
      </c>
      <c r="BG342" s="113" t="e">
        <f t="shared" ca="1" si="196"/>
        <v>#VALUE!</v>
      </c>
      <c r="BH342" s="112">
        <f t="shared" ca="1" si="197"/>
        <v>2000</v>
      </c>
      <c r="BI342" s="112">
        <f t="shared" ca="1" si="198"/>
        <v>-150</v>
      </c>
      <c r="BJ342" s="157"/>
      <c r="BK342" s="157"/>
      <c r="BL342" s="158" t="str">
        <f>scriv!AM304</f>
        <v/>
      </c>
      <c r="BM342" s="157"/>
      <c r="BN342" s="157" t="str">
        <f t="shared" si="199"/>
        <v>node</v>
      </c>
      <c r="BO342" s="157"/>
      <c r="BP342" s="159">
        <f t="shared" ca="1" si="200"/>
        <v>0</v>
      </c>
      <c r="BQ342" s="159">
        <f t="shared" ca="1" si="201"/>
        <v>0</v>
      </c>
      <c r="BR342" s="159">
        <f t="shared" si="202"/>
        <v>1</v>
      </c>
      <c r="BS342" s="159" t="str">
        <f t="shared" si="203"/>
        <v>symbol</v>
      </c>
      <c r="BT342" s="157" t="str">
        <f ca="1">IF(scriv!V304&lt;&gt;"",scriv!V304,
IF(E342="",IFERROR(VLOOKUP(BL342,$AH$40:$BT$638,39,FALSE),$BT$36),
$BT$37))</f>
        <v>NodeSquare</v>
      </c>
      <c r="BU342" s="166">
        <f t="shared" ca="1" si="204"/>
        <v>2000</v>
      </c>
      <c r="BV342" s="166">
        <f t="shared" ca="1" si="205"/>
        <v>-150</v>
      </c>
      <c r="BW342" s="166">
        <f t="shared" ca="1" si="206"/>
        <v>0</v>
      </c>
      <c r="BX342" s="166">
        <f t="shared" ca="1" si="207"/>
        <v>0</v>
      </c>
      <c r="BY342" s="180" t="str">
        <f t="shared" si="208"/>
        <v/>
      </c>
      <c r="BZ342" s="180" t="str">
        <f t="shared" si="209"/>
        <v/>
      </c>
      <c r="CA342" s="81" t="str">
        <f>IF(scriv!E304&lt;&gt;"",scriv!E304,"")</f>
        <v/>
      </c>
      <c r="CB342" s="82">
        <f t="shared" si="178"/>
        <v>0</v>
      </c>
      <c r="CC342" s="82">
        <f t="shared" si="210"/>
        <v>0</v>
      </c>
      <c r="CD342" s="82" t="str">
        <f t="shared" si="211"/>
        <v>-</v>
      </c>
      <c r="CE342" s="82" t="str">
        <f t="shared" si="212"/>
        <v>-</v>
      </c>
      <c r="CF342" s="82" t="str">
        <f t="shared" si="213"/>
        <v>-</v>
      </c>
      <c r="CG342" s="82" t="str">
        <f t="shared" si="214"/>
        <v>-</v>
      </c>
      <c r="CH342" s="82" t="str">
        <f t="shared" si="215"/>
        <v>-</v>
      </c>
      <c r="CI342" s="82" t="str">
        <f t="shared" si="216"/>
        <v>-</v>
      </c>
      <c r="CJ342" s="82" t="str">
        <f t="shared" si="217"/>
        <v>-</v>
      </c>
      <c r="CK342" s="82" t="str">
        <f t="shared" si="218"/>
        <v>-</v>
      </c>
    </row>
    <row r="343" spans="1:89" s="82" customFormat="1" ht="18" customHeight="1">
      <c r="A343" s="81" t="str">
        <f>scriv!AL305</f>
        <v/>
      </c>
      <c r="B343" s="81" t="str">
        <f>IF(scriv!D305&lt;&gt;"",scriv!D305,"")</f>
        <v/>
      </c>
      <c r="C343" s="81" t="str">
        <f>IF( scriv!AP305&lt;&gt;"", IF(D343&lt;&gt;"","connection ","")&amp;scriv!AP305,IF(D343&lt;&gt;"","connection",""))</f>
        <v/>
      </c>
      <c r="D343" s="82" t="str">
        <f>scriv!AN305</f>
        <v/>
      </c>
      <c r="E343" s="82" t="str">
        <f>scriv!AO305</f>
        <v/>
      </c>
      <c r="F343" s="156">
        <f>ROW()</f>
        <v>343</v>
      </c>
      <c r="G343" s="288">
        <f>scriv!AC305</f>
        <v>0</v>
      </c>
      <c r="H343" s="288">
        <f>scriv!AD305</f>
        <v>0</v>
      </c>
      <c r="I343" s="81" t="str">
        <f>IF(scriv!AE305&lt;&gt;"",scriv!AE305,J343)</f>
        <v/>
      </c>
      <c r="J343" s="81" t="str">
        <f>IF(scriv!AF305&lt;&gt;"",scriv!AF305,"")</f>
        <v/>
      </c>
      <c r="K343" s="82" t="str">
        <f>IF(scriv!Y305&lt;&gt;"",scriv!Y305,$K$36)</f>
        <v>none</v>
      </c>
      <c r="L343" s="82">
        <f>IF(scriv!Z305&lt;&gt;"",scriv!Z305,$L$36)</f>
        <v>0</v>
      </c>
      <c r="M343" s="82" t="str">
        <f>IF(scriv!AA305&lt;&gt;"",scriv!AA305,$M$36)</f>
        <v>OpenClose</v>
      </c>
      <c r="N343" s="82">
        <f>IF(scriv!AB305&lt;&gt;"",scriv!AB305,$N$36)</f>
        <v>0</v>
      </c>
      <c r="O343" s="119" t="str">
        <f t="shared" si="177"/>
        <v/>
      </c>
      <c r="P343" s="81" t="str">
        <f>IF(scriv!I305&lt;&gt;"",scriv!I305,"")</f>
        <v/>
      </c>
      <c r="Q343" s="81" t="str">
        <f>IF(scriv!J305&lt;&gt;"",scriv!J305,"")</f>
        <v/>
      </c>
      <c r="R343" s="81">
        <f>IF(scriv!K305&lt;&gt;"",scriv!K305,
IF(I343&lt;&gt;"",1,$R$36))</f>
        <v>1</v>
      </c>
      <c r="S343" s="81" t="str">
        <f>IF(scriv!L305&lt;&gt;"",scriv!L305,
IF(scriv!AF305&lt;&gt;"",$S$36,"none"))</f>
        <v>none</v>
      </c>
      <c r="T343" s="81" t="str">
        <f>IF(scriv!Q305&lt;&gt;"",scriv!Q305,"")</f>
        <v/>
      </c>
      <c r="U343" s="81" t="str">
        <f>IF(scriv!R305&lt;&gt;"",scriv!R305,"")</f>
        <v/>
      </c>
      <c r="V343" s="81" t="str">
        <f>IF(scriv!S305&lt;&gt;"",scriv!S305,"")</f>
        <v/>
      </c>
      <c r="W343" s="81" t="str">
        <f>IF(scriv!T305&lt;&gt;"",scriv!T305,"")</f>
        <v/>
      </c>
      <c r="X343" s="81" t="str">
        <f>IF($E343="",
( IF(scriv!AH305&lt;&gt;"", LEFT( scriv!AH305, FIND(",",scriv!AH305)-1) &amp; "=" &amp; $AH343 &amp; RIGHT( scriv!AH305, LEN(scriv!AH305) + 1 - FIND(",",scriv!AH305)),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IF(scriv!AI305&lt;&gt;"", LEFT( scriv!AI305, FIND(",",scriv!AI305)-1) &amp; "=" &amp; $AH343 &amp; RIGHT( scriv!AI305, LEN(scriv!AI305) + 1 - FIND(",",scriv!AI305)),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IF(scriv!AJ305&lt;&gt;"", LEFT( scriv!AJ305, FIND(",",scriv!AJ305)-1) &amp; "=" &amp; $AH343 &amp; RIGHT( scriv!AJ305, LEN(scriv!AJ305) + 1 - FIND(",",scriv!AJ305)),
  IF($Z$36&lt;&gt;"",LEFT( Z$36, FIND(",",Z$36)-1) &amp; "=" &amp; $AH343 &amp; RIGHT( Z$36, LEN(Z$36) + 1 - FIND(",",Z$36)),""))),
IF(scriv!O305&lt;&gt;"", LEFT( scriv!O305, FIND(",",scriv!O305)-1) &amp; "=" &amp; $AH343 &amp; RIGHT( scriv!O305, LEN(scriv!O305) + 1 - FIND(",",scriv!O305)),
LEFT( Z$37, FIND(",",Z$37)-1) &amp; "=" &amp; $AH343 &amp; RIGHT( Z$37, LEN(Z$37) + 1 - FIND(",",Z$37))))</f>
        <v>drawOpen=,1.2</v>
      </c>
      <c r="AA343" s="81" t="str">
        <f>IF($E343="",
( IF(scriv!AK305&lt;&gt;"", LEFT( scriv!AK305, FIND(",",scriv!AK305)-1) &amp; "=" &amp; $AH343 &amp; RIGHT( scriv!AK305, LEN(scriv!AK305) + 1 - FIND(",",scriv!AK305)),
  IF($AA$36&lt;&gt;"",LEFT( AA$36, FIND(",",AA$36)-1) &amp; "=" &amp; $AH343 &amp; RIGHT( AA$36, LEN(AA$36) + 1 - FIND(",",AA$36)),""))),
IF(scriv!P305&lt;&gt;"", LEFT( scriv!P305, FIND(",",scriv!P305)-1) &amp; "=" &amp; $AH343 &amp; RIGHT( scriv!P305, LEN(scriv!P305) + 1 - FIND(",",scriv!P305)),
LEFT( AA$37, FIND(",",AA$37)-1) &amp; "=" &amp; $AH343 &amp; RIGHT( AA$37, LEN(AA$37) + 1 - FIND(",",AA$37))))</f>
        <v>drawClose=,1.2</v>
      </c>
      <c r="AB343" s="167" t="str">
        <f t="shared" si="176"/>
        <v>noTitle</v>
      </c>
      <c r="AC343" s="167"/>
      <c r="AD343" s="45"/>
      <c r="AE343" s="168"/>
      <c r="AF343" s="169">
        <f>IF(D343="",scriv!B305,"")</f>
        <v>0</v>
      </c>
      <c r="AG343" s="170" t="str">
        <f t="shared" si="179"/>
        <v/>
      </c>
      <c r="AH343" s="169" t="str">
        <f t="shared" si="180"/>
        <v/>
      </c>
      <c r="AI343" s="169" t="str">
        <f t="shared" si="181"/>
        <v/>
      </c>
      <c r="AJ343" s="86">
        <f>ROUNDDOWN( (LEN(scriv!B305)+1) / 2, 0 )</f>
        <v>0</v>
      </c>
      <c r="AK343" s="82">
        <f t="shared" si="182"/>
        <v>0</v>
      </c>
      <c r="AL343" s="82" t="str">
        <f t="shared" si="183"/>
        <v>-</v>
      </c>
      <c r="AM343" s="82" t="str">
        <f t="shared" si="184"/>
        <v>-</v>
      </c>
      <c r="AN343" s="82" t="str">
        <f t="shared" si="185"/>
        <v>-</v>
      </c>
      <c r="AO343" s="82" t="str">
        <f t="shared" si="186"/>
        <v>-</v>
      </c>
      <c r="AP343" s="82" t="str">
        <f t="shared" si="187"/>
        <v>-</v>
      </c>
      <c r="AQ343" s="82" t="str">
        <f t="shared" si="188"/>
        <v>-</v>
      </c>
      <c r="AR343" s="82" t="str">
        <f t="shared" si="189"/>
        <v>-</v>
      </c>
      <c r="AT343" s="82">
        <f t="shared" si="190"/>
        <v>2</v>
      </c>
      <c r="AU343" s="82" t="str">
        <f ca="1">IF(    MAX(OFFSET(AL343,0,0,MATCH("-",AL343:AL$638,0))) = 0,"",
IFERROR(MAX(OFFSET(AL343,0,0,MATCH("-",AL343:AL$638,0))),""))</f>
        <v/>
      </c>
      <c r="AV343" s="82" t="str">
        <f ca="1">IF(    MAX(OFFSET(AM343,0,0,MATCH("-",AM343:AM$638,0))) = 0,"",
IFERROR(MAX(OFFSET(AM343,0,0,MATCH("-",AM343:AM$638,0))),""))</f>
        <v/>
      </c>
      <c r="AW343" s="82" t="str">
        <f ca="1">IF(    MAX(OFFSET(AN343,0,0,MATCH("-",AN343:AN$638,0))) = 0,"",
IFERROR(MAX(OFFSET(AN343,0,0,MATCH("-",AN343:AN$638,0))),""))</f>
        <v/>
      </c>
      <c r="AX343" s="82" t="str">
        <f ca="1">IF(    MAX(OFFSET(AO343,0,0,MATCH("-",AO343:AO$638,0))) = 0,"",
IFERROR(MAX(OFFSET(AO343,0,0,MATCH("-",AO343:AO$638,0))),""))</f>
        <v/>
      </c>
      <c r="AY343" s="82" t="str">
        <f ca="1">IF(    MAX(OFFSET(AP343,0,0,MATCH("-",AP343:AP$638,0))) = 0,"",
IFERROR(MAX(OFFSET(AP343,0,0,MATCH("-",AP343:AP$638,0))),""))</f>
        <v/>
      </c>
      <c r="AZ343" s="82" t="str">
        <f ca="1">IF(    MAX(OFFSET(AQ343,0,0,MATCH("-",AQ343:AQ$638,0))) = 0,"",
IFERROR(MAX(OFFSET(AQ343,0,0,MATCH("-",AQ343:AQ$638,0))),""))</f>
        <v/>
      </c>
      <c r="BA343" s="82" t="str">
        <f ca="1">IF(    MAX(OFFSET(AR343,0,0,MATCH("-",AR343:AR$638,0))) = 0,"",
IFERROR(MAX(OFFSET(AR343,0,0,MATCH("-",AR343:AR$638,0))),""))</f>
        <v/>
      </c>
      <c r="BB343" s="112">
        <f t="shared" ca="1" si="191"/>
        <v>-270</v>
      </c>
      <c r="BC343" s="111" t="str">
        <f t="shared" ca="1" si="192"/>
        <v>Radius</v>
      </c>
      <c r="BD343" s="112">
        <f t="shared" ca="1" si="193"/>
        <v>0</v>
      </c>
      <c r="BE343" s="111">
        <f t="shared" ca="1" si="194"/>
        <v>-150</v>
      </c>
      <c r="BF343" s="113" t="e">
        <f t="shared" ca="1" si="195"/>
        <v>#VALUE!</v>
      </c>
      <c r="BG343" s="113" t="e">
        <f t="shared" ca="1" si="196"/>
        <v>#VALUE!</v>
      </c>
      <c r="BH343" s="112">
        <f t="shared" ca="1" si="197"/>
        <v>2000</v>
      </c>
      <c r="BI343" s="112">
        <f t="shared" ca="1" si="198"/>
        <v>-150</v>
      </c>
      <c r="BJ343" s="157"/>
      <c r="BK343" s="157"/>
      <c r="BL343" s="158" t="str">
        <f>scriv!AM305</f>
        <v/>
      </c>
      <c r="BM343" s="157"/>
      <c r="BN343" s="157" t="str">
        <f t="shared" si="199"/>
        <v>node</v>
      </c>
      <c r="BO343" s="157"/>
      <c r="BP343" s="159">
        <f t="shared" ca="1" si="200"/>
        <v>0</v>
      </c>
      <c r="BQ343" s="159">
        <f t="shared" ca="1" si="201"/>
        <v>0</v>
      </c>
      <c r="BR343" s="159">
        <f t="shared" si="202"/>
        <v>1</v>
      </c>
      <c r="BS343" s="159" t="str">
        <f t="shared" si="203"/>
        <v>symbol</v>
      </c>
      <c r="BT343" s="157" t="str">
        <f ca="1">IF(scriv!V305&lt;&gt;"",scriv!V305,
IF(E343="",IFERROR(VLOOKUP(BL343,$AH$40:$BT$638,39,FALSE),$BT$36),
$BT$37))</f>
        <v>NodeSquare</v>
      </c>
      <c r="BU343" s="166">
        <f t="shared" ca="1" si="204"/>
        <v>2000</v>
      </c>
      <c r="BV343" s="166">
        <f t="shared" ca="1" si="205"/>
        <v>-150</v>
      </c>
      <c r="BW343" s="166">
        <f t="shared" ca="1" si="206"/>
        <v>0</v>
      </c>
      <c r="BX343" s="166">
        <f t="shared" ca="1" si="207"/>
        <v>0</v>
      </c>
      <c r="BY343" s="180" t="str">
        <f t="shared" si="208"/>
        <v/>
      </c>
      <c r="BZ343" s="180" t="str">
        <f t="shared" si="209"/>
        <v/>
      </c>
      <c r="CA343" s="81" t="str">
        <f>IF(scriv!E305&lt;&gt;"",scriv!E305,"")</f>
        <v/>
      </c>
      <c r="CB343" s="82">
        <f t="shared" si="178"/>
        <v>0</v>
      </c>
      <c r="CC343" s="82">
        <f t="shared" si="210"/>
        <v>0</v>
      </c>
      <c r="CD343" s="82" t="str">
        <f t="shared" si="211"/>
        <v>-</v>
      </c>
      <c r="CE343" s="82" t="str">
        <f t="shared" si="212"/>
        <v>-</v>
      </c>
      <c r="CF343" s="82" t="str">
        <f t="shared" si="213"/>
        <v>-</v>
      </c>
      <c r="CG343" s="82" t="str">
        <f t="shared" si="214"/>
        <v>-</v>
      </c>
      <c r="CH343" s="82" t="str">
        <f t="shared" si="215"/>
        <v>-</v>
      </c>
      <c r="CI343" s="82" t="str">
        <f t="shared" si="216"/>
        <v>-</v>
      </c>
      <c r="CJ343" s="82" t="str">
        <f t="shared" si="217"/>
        <v>-</v>
      </c>
      <c r="CK343" s="82" t="str">
        <f t="shared" si="218"/>
        <v>-</v>
      </c>
    </row>
    <row r="344" spans="1:89" s="82" customFormat="1" ht="18" customHeight="1">
      <c r="A344" s="81" t="str">
        <f>scriv!AL306</f>
        <v/>
      </c>
      <c r="B344" s="81" t="str">
        <f>IF(scriv!D306&lt;&gt;"",scriv!D306,"")</f>
        <v/>
      </c>
      <c r="C344" s="81" t="str">
        <f>IF( scriv!AP306&lt;&gt;"", IF(D344&lt;&gt;"","connection ","")&amp;scriv!AP306,IF(D344&lt;&gt;"","connection",""))</f>
        <v/>
      </c>
      <c r="D344" s="82" t="str">
        <f>scriv!AN306</f>
        <v/>
      </c>
      <c r="E344" s="82" t="str">
        <f>scriv!AO306</f>
        <v/>
      </c>
      <c r="F344" s="156">
        <f>ROW()</f>
        <v>344</v>
      </c>
      <c r="G344" s="288">
        <f>scriv!AC306</f>
        <v>0</v>
      </c>
      <c r="H344" s="288">
        <f>scriv!AD306</f>
        <v>0</v>
      </c>
      <c r="I344" s="81" t="str">
        <f>IF(scriv!AE306&lt;&gt;"",scriv!AE306,J344)</f>
        <v/>
      </c>
      <c r="J344" s="81" t="str">
        <f>IF(scriv!AF306&lt;&gt;"",scriv!AF306,"")</f>
        <v/>
      </c>
      <c r="K344" s="82" t="str">
        <f>IF(scriv!Y306&lt;&gt;"",scriv!Y306,$K$36)</f>
        <v>none</v>
      </c>
      <c r="L344" s="82">
        <f>IF(scriv!Z306&lt;&gt;"",scriv!Z306,$L$36)</f>
        <v>0</v>
      </c>
      <c r="M344" s="82" t="str">
        <f>IF(scriv!AA306&lt;&gt;"",scriv!AA306,$M$36)</f>
        <v>OpenClose</v>
      </c>
      <c r="N344" s="82">
        <f>IF(scriv!AB306&lt;&gt;"",scriv!AB306,$N$36)</f>
        <v>0</v>
      </c>
      <c r="O344" s="119" t="str">
        <f t="shared" si="177"/>
        <v/>
      </c>
      <c r="P344" s="81" t="str">
        <f>IF(scriv!I306&lt;&gt;"",scriv!I306,"")</f>
        <v/>
      </c>
      <c r="Q344" s="81" t="str">
        <f>IF(scriv!J306&lt;&gt;"",scriv!J306,"")</f>
        <v/>
      </c>
      <c r="R344" s="81">
        <f>IF(scriv!K306&lt;&gt;"",scriv!K306,
IF(I344&lt;&gt;"",1,$R$36))</f>
        <v>1</v>
      </c>
      <c r="S344" s="81" t="str">
        <f>IF(scriv!L306&lt;&gt;"",scriv!L306,
IF(scriv!AF306&lt;&gt;"",$S$36,"none"))</f>
        <v>none</v>
      </c>
      <c r="T344" s="81" t="str">
        <f>IF(scriv!Q306&lt;&gt;"",scriv!Q306,"")</f>
        <v/>
      </c>
      <c r="U344" s="81" t="str">
        <f>IF(scriv!R306&lt;&gt;"",scriv!R306,"")</f>
        <v/>
      </c>
      <c r="V344" s="81" t="str">
        <f>IF(scriv!S306&lt;&gt;"",scriv!S306,"")</f>
        <v/>
      </c>
      <c r="W344" s="81" t="str">
        <f>IF(scriv!T306&lt;&gt;"",scriv!T306,"")</f>
        <v/>
      </c>
      <c r="X344" s="81" t="str">
        <f>IF($E344="",
( IF(scriv!AH306&lt;&gt;"", LEFT( scriv!AH306, FIND(",",scriv!AH306)-1) &amp; "=" &amp; $AH344 &amp; RIGHT( scriv!AH306, LEN(scriv!AH306) + 1 - FIND(",",scriv!AH306)),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IF(scriv!AI306&lt;&gt;"", LEFT( scriv!AI306, FIND(",",scriv!AI306)-1) &amp; "=" &amp; $AH344 &amp; RIGHT( scriv!AI306, LEN(scriv!AI306) + 1 - FIND(",",scriv!AI306)),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IF(scriv!AJ306&lt;&gt;"", LEFT( scriv!AJ306, FIND(",",scriv!AJ306)-1) &amp; "=" &amp; $AH344 &amp; RIGHT( scriv!AJ306, LEN(scriv!AJ306) + 1 - FIND(",",scriv!AJ306)),
  IF($Z$36&lt;&gt;"",LEFT( Z$36, FIND(",",Z$36)-1) &amp; "=" &amp; $AH344 &amp; RIGHT( Z$36, LEN(Z$36) + 1 - FIND(",",Z$36)),""))),
IF(scriv!O306&lt;&gt;"", LEFT( scriv!O306, FIND(",",scriv!O306)-1) &amp; "=" &amp; $AH344 &amp; RIGHT( scriv!O306, LEN(scriv!O306) + 1 - FIND(",",scriv!O306)),
LEFT( Z$37, FIND(",",Z$37)-1) &amp; "=" &amp; $AH344 &amp; RIGHT( Z$37, LEN(Z$37) + 1 - FIND(",",Z$37))))</f>
        <v>drawOpen=,1.2</v>
      </c>
      <c r="AA344" s="81" t="str">
        <f>IF($E344="",
( IF(scriv!AK306&lt;&gt;"", LEFT( scriv!AK306, FIND(",",scriv!AK306)-1) &amp; "=" &amp; $AH344 &amp; RIGHT( scriv!AK306, LEN(scriv!AK306) + 1 - FIND(",",scriv!AK306)),
  IF($AA$36&lt;&gt;"",LEFT( AA$36, FIND(",",AA$36)-1) &amp; "=" &amp; $AH344 &amp; RIGHT( AA$36, LEN(AA$36) + 1 - FIND(",",AA$36)),""))),
IF(scriv!P306&lt;&gt;"", LEFT( scriv!P306, FIND(",",scriv!P306)-1) &amp; "=" &amp; $AH344 &amp; RIGHT( scriv!P306, LEN(scriv!P306) + 1 - FIND(",",scriv!P306)),
LEFT( AA$37, FIND(",",AA$37)-1) &amp; "=" &amp; $AH344 &amp; RIGHT( AA$37, LEN(AA$37) + 1 - FIND(",",AA$37))))</f>
        <v>drawClose=,1.2</v>
      </c>
      <c r="AB344" s="167" t="str">
        <f t="shared" si="176"/>
        <v>noTitle</v>
      </c>
      <c r="AC344" s="167"/>
      <c r="AD344" s="45"/>
      <c r="AE344" s="168"/>
      <c r="AF344" s="169">
        <f>IF(D344="",scriv!B306,"")</f>
        <v>0</v>
      </c>
      <c r="AG344" s="170" t="str">
        <f t="shared" si="179"/>
        <v/>
      </c>
      <c r="AH344" s="169" t="str">
        <f t="shared" si="180"/>
        <v/>
      </c>
      <c r="AI344" s="169" t="str">
        <f t="shared" si="181"/>
        <v/>
      </c>
      <c r="AJ344" s="86">
        <f>ROUNDDOWN( (LEN(scriv!B306)+1) / 2, 0 )</f>
        <v>0</v>
      </c>
      <c r="AK344" s="82">
        <f t="shared" si="182"/>
        <v>0</v>
      </c>
      <c r="AL344" s="82" t="str">
        <f t="shared" si="183"/>
        <v>-</v>
      </c>
      <c r="AM344" s="82" t="str">
        <f t="shared" si="184"/>
        <v>-</v>
      </c>
      <c r="AN344" s="82" t="str">
        <f t="shared" si="185"/>
        <v>-</v>
      </c>
      <c r="AO344" s="82" t="str">
        <f t="shared" si="186"/>
        <v>-</v>
      </c>
      <c r="AP344" s="82" t="str">
        <f t="shared" si="187"/>
        <v>-</v>
      </c>
      <c r="AQ344" s="82" t="str">
        <f t="shared" si="188"/>
        <v>-</v>
      </c>
      <c r="AR344" s="82" t="str">
        <f t="shared" si="189"/>
        <v>-</v>
      </c>
      <c r="AT344" s="82">
        <f t="shared" si="190"/>
        <v>2</v>
      </c>
      <c r="AU344" s="82" t="str">
        <f ca="1">IF(    MAX(OFFSET(AL344,0,0,MATCH("-",AL344:AL$638,0))) = 0,"",
IFERROR(MAX(OFFSET(AL344,0,0,MATCH("-",AL344:AL$638,0))),""))</f>
        <v/>
      </c>
      <c r="AV344" s="82" t="str">
        <f ca="1">IF(    MAX(OFFSET(AM344,0,0,MATCH("-",AM344:AM$638,0))) = 0,"",
IFERROR(MAX(OFFSET(AM344,0,0,MATCH("-",AM344:AM$638,0))),""))</f>
        <v/>
      </c>
      <c r="AW344" s="82" t="str">
        <f ca="1">IF(    MAX(OFFSET(AN344,0,0,MATCH("-",AN344:AN$638,0))) = 0,"",
IFERROR(MAX(OFFSET(AN344,0,0,MATCH("-",AN344:AN$638,0))),""))</f>
        <v/>
      </c>
      <c r="AX344" s="82" t="str">
        <f ca="1">IF(    MAX(OFFSET(AO344,0,0,MATCH("-",AO344:AO$638,0))) = 0,"",
IFERROR(MAX(OFFSET(AO344,0,0,MATCH("-",AO344:AO$638,0))),""))</f>
        <v/>
      </c>
      <c r="AY344" s="82" t="str">
        <f ca="1">IF(    MAX(OFFSET(AP344,0,0,MATCH("-",AP344:AP$638,0))) = 0,"",
IFERROR(MAX(OFFSET(AP344,0,0,MATCH("-",AP344:AP$638,0))),""))</f>
        <v/>
      </c>
      <c r="AZ344" s="82" t="str">
        <f ca="1">IF(    MAX(OFFSET(AQ344,0,0,MATCH("-",AQ344:AQ$638,0))) = 0,"",
IFERROR(MAX(OFFSET(AQ344,0,0,MATCH("-",AQ344:AQ$638,0))),""))</f>
        <v/>
      </c>
      <c r="BA344" s="82" t="str">
        <f ca="1">IF(    MAX(OFFSET(AR344,0,0,MATCH("-",AR344:AR$638,0))) = 0,"",
IFERROR(MAX(OFFSET(AR344,0,0,MATCH("-",AR344:AR$638,0))),""))</f>
        <v/>
      </c>
      <c r="BB344" s="112">
        <f t="shared" ca="1" si="191"/>
        <v>-270</v>
      </c>
      <c r="BC344" s="111" t="str">
        <f t="shared" ca="1" si="192"/>
        <v>Radius</v>
      </c>
      <c r="BD344" s="112">
        <f t="shared" ca="1" si="193"/>
        <v>0</v>
      </c>
      <c r="BE344" s="111">
        <f t="shared" ca="1" si="194"/>
        <v>-150</v>
      </c>
      <c r="BF344" s="113" t="e">
        <f t="shared" ca="1" si="195"/>
        <v>#VALUE!</v>
      </c>
      <c r="BG344" s="113" t="e">
        <f t="shared" ca="1" si="196"/>
        <v>#VALUE!</v>
      </c>
      <c r="BH344" s="112">
        <f t="shared" ca="1" si="197"/>
        <v>2000</v>
      </c>
      <c r="BI344" s="112">
        <f t="shared" ca="1" si="198"/>
        <v>-150</v>
      </c>
      <c r="BJ344" s="157"/>
      <c r="BK344" s="157"/>
      <c r="BL344" s="158" t="str">
        <f>scriv!AM306</f>
        <v/>
      </c>
      <c r="BM344" s="157"/>
      <c r="BN344" s="157" t="str">
        <f t="shared" si="199"/>
        <v>node</v>
      </c>
      <c r="BO344" s="157"/>
      <c r="BP344" s="159">
        <f t="shared" ca="1" si="200"/>
        <v>0</v>
      </c>
      <c r="BQ344" s="159">
        <f t="shared" ca="1" si="201"/>
        <v>0</v>
      </c>
      <c r="BR344" s="159">
        <f t="shared" si="202"/>
        <v>1</v>
      </c>
      <c r="BS344" s="159" t="str">
        <f t="shared" si="203"/>
        <v>symbol</v>
      </c>
      <c r="BT344" s="157" t="str">
        <f ca="1">IF(scriv!V306&lt;&gt;"",scriv!V306,
IF(E344="",IFERROR(VLOOKUP(BL344,$AH$40:$BT$638,39,FALSE),$BT$36),
$BT$37))</f>
        <v>NodeSquare</v>
      </c>
      <c r="BU344" s="166">
        <f t="shared" ca="1" si="204"/>
        <v>2000</v>
      </c>
      <c r="BV344" s="166">
        <f t="shared" ca="1" si="205"/>
        <v>-150</v>
      </c>
      <c r="BW344" s="166">
        <f t="shared" ca="1" si="206"/>
        <v>0</v>
      </c>
      <c r="BX344" s="166">
        <f t="shared" ca="1" si="207"/>
        <v>0</v>
      </c>
      <c r="BY344" s="180" t="str">
        <f t="shared" si="208"/>
        <v/>
      </c>
      <c r="BZ344" s="180" t="str">
        <f t="shared" si="209"/>
        <v/>
      </c>
      <c r="CA344" s="81" t="str">
        <f>IF(scriv!E306&lt;&gt;"",scriv!E306,"")</f>
        <v/>
      </c>
      <c r="CB344" s="82">
        <f t="shared" si="178"/>
        <v>0</v>
      </c>
      <c r="CC344" s="82">
        <f t="shared" si="210"/>
        <v>0</v>
      </c>
      <c r="CD344" s="82" t="str">
        <f t="shared" si="211"/>
        <v>-</v>
      </c>
      <c r="CE344" s="82" t="str">
        <f t="shared" si="212"/>
        <v>-</v>
      </c>
      <c r="CF344" s="82" t="str">
        <f t="shared" si="213"/>
        <v>-</v>
      </c>
      <c r="CG344" s="82" t="str">
        <f t="shared" si="214"/>
        <v>-</v>
      </c>
      <c r="CH344" s="82" t="str">
        <f t="shared" si="215"/>
        <v>-</v>
      </c>
      <c r="CI344" s="82" t="str">
        <f t="shared" si="216"/>
        <v>-</v>
      </c>
      <c r="CJ344" s="82" t="str">
        <f t="shared" si="217"/>
        <v>-</v>
      </c>
      <c r="CK344" s="82" t="str">
        <f t="shared" si="218"/>
        <v>-</v>
      </c>
    </row>
    <row r="345" spans="1:89" s="82" customFormat="1" ht="18" customHeight="1">
      <c r="A345" s="81" t="str">
        <f>scriv!AL307</f>
        <v/>
      </c>
      <c r="B345" s="81" t="str">
        <f>IF(scriv!D307&lt;&gt;"",scriv!D307,"")</f>
        <v/>
      </c>
      <c r="C345" s="81" t="str">
        <f>IF( scriv!AP307&lt;&gt;"", IF(D345&lt;&gt;"","connection ","")&amp;scriv!AP307,IF(D345&lt;&gt;"","connection",""))</f>
        <v/>
      </c>
      <c r="D345" s="82" t="str">
        <f>scriv!AN307</f>
        <v/>
      </c>
      <c r="E345" s="82" t="str">
        <f>scriv!AO307</f>
        <v/>
      </c>
      <c r="F345" s="156">
        <f>ROW()</f>
        <v>345</v>
      </c>
      <c r="G345" s="288">
        <f>scriv!AC307</f>
        <v>0</v>
      </c>
      <c r="H345" s="288">
        <f>scriv!AD307</f>
        <v>0</v>
      </c>
      <c r="I345" s="81" t="str">
        <f>IF(scriv!AE307&lt;&gt;"",scriv!AE307,J345)</f>
        <v/>
      </c>
      <c r="J345" s="81" t="str">
        <f>IF(scriv!AF307&lt;&gt;"",scriv!AF307,"")</f>
        <v/>
      </c>
      <c r="K345" s="82" t="str">
        <f>IF(scriv!Y307&lt;&gt;"",scriv!Y307,$K$36)</f>
        <v>none</v>
      </c>
      <c r="L345" s="82">
        <f>IF(scriv!Z307&lt;&gt;"",scriv!Z307,$L$36)</f>
        <v>0</v>
      </c>
      <c r="M345" s="82" t="str">
        <f>IF(scriv!AA307&lt;&gt;"",scriv!AA307,$M$36)</f>
        <v>OpenClose</v>
      </c>
      <c r="N345" s="82">
        <f>IF(scriv!AB307&lt;&gt;"",scriv!AB307,$N$36)</f>
        <v>0</v>
      </c>
      <c r="O345" s="119" t="str">
        <f t="shared" si="177"/>
        <v/>
      </c>
      <c r="P345" s="81" t="str">
        <f>IF(scriv!I307&lt;&gt;"",scriv!I307,"")</f>
        <v/>
      </c>
      <c r="Q345" s="81" t="str">
        <f>IF(scriv!J307&lt;&gt;"",scriv!J307,"")</f>
        <v/>
      </c>
      <c r="R345" s="81">
        <f>IF(scriv!K307&lt;&gt;"",scriv!K307,
IF(I345&lt;&gt;"",1,$R$36))</f>
        <v>1</v>
      </c>
      <c r="S345" s="81" t="str">
        <f>IF(scriv!L307&lt;&gt;"",scriv!L307,
IF(scriv!AF307&lt;&gt;"",$S$36,"none"))</f>
        <v>none</v>
      </c>
      <c r="T345" s="81" t="str">
        <f>IF(scriv!Q307&lt;&gt;"",scriv!Q307,"")</f>
        <v/>
      </c>
      <c r="U345" s="81" t="str">
        <f>IF(scriv!R307&lt;&gt;"",scriv!R307,"")</f>
        <v/>
      </c>
      <c r="V345" s="81" t="str">
        <f>IF(scriv!S307&lt;&gt;"",scriv!S307,"")</f>
        <v/>
      </c>
      <c r="W345" s="81" t="str">
        <f>IF(scriv!T307&lt;&gt;"",scriv!T307,"")</f>
        <v/>
      </c>
      <c r="X345" s="81" t="str">
        <f>IF($E345="",
( IF(scriv!AH307&lt;&gt;"", LEFT( scriv!AH307, FIND(",",scriv!AH307)-1) &amp; "=" &amp; $AH345 &amp; RIGHT( scriv!AH307, LEN(scriv!AH307) + 1 - FIND(",",scriv!AH307)),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IF(scriv!AI307&lt;&gt;"", LEFT( scriv!AI307, FIND(",",scriv!AI307)-1) &amp; "=" &amp; $AH345 &amp; RIGHT( scriv!AI307, LEN(scriv!AI307) + 1 - FIND(",",scriv!AI307)),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IF(scriv!AJ307&lt;&gt;"", LEFT( scriv!AJ307, FIND(",",scriv!AJ307)-1) &amp; "=" &amp; $AH345 &amp; RIGHT( scriv!AJ307, LEN(scriv!AJ307) + 1 - FIND(",",scriv!AJ307)),
  IF($Z$36&lt;&gt;"",LEFT( Z$36, FIND(",",Z$36)-1) &amp; "=" &amp; $AH345 &amp; RIGHT( Z$36, LEN(Z$36) + 1 - FIND(",",Z$36)),""))),
IF(scriv!O307&lt;&gt;"", LEFT( scriv!O307, FIND(",",scriv!O307)-1) &amp; "=" &amp; $AH345 &amp; RIGHT( scriv!O307, LEN(scriv!O307) + 1 - FIND(",",scriv!O307)),
LEFT( Z$37, FIND(",",Z$37)-1) &amp; "=" &amp; $AH345 &amp; RIGHT( Z$37, LEN(Z$37) + 1 - FIND(",",Z$37))))</f>
        <v>drawOpen=,1.2</v>
      </c>
      <c r="AA345" s="81" t="str">
        <f>IF($E345="",
( IF(scriv!AK307&lt;&gt;"", LEFT( scriv!AK307, FIND(",",scriv!AK307)-1) &amp; "=" &amp; $AH345 &amp; RIGHT( scriv!AK307, LEN(scriv!AK307) + 1 - FIND(",",scriv!AK307)),
  IF($AA$36&lt;&gt;"",LEFT( AA$36, FIND(",",AA$36)-1) &amp; "=" &amp; $AH345 &amp; RIGHT( AA$36, LEN(AA$36) + 1 - FIND(",",AA$36)),""))),
IF(scriv!P307&lt;&gt;"", LEFT( scriv!P307, FIND(",",scriv!P307)-1) &amp; "=" &amp; $AH345 &amp; RIGHT( scriv!P307, LEN(scriv!P307) + 1 - FIND(",",scriv!P307)),
LEFT( AA$37, FIND(",",AA$37)-1) &amp; "=" &amp; $AH345 &amp; RIGHT( AA$37, LEN(AA$37) + 1 - FIND(",",AA$37))))</f>
        <v>drawClose=,1.2</v>
      </c>
      <c r="AB345" s="167" t="str">
        <f t="shared" si="176"/>
        <v>noTitle</v>
      </c>
      <c r="AC345" s="167"/>
      <c r="AD345" s="45"/>
      <c r="AE345" s="168"/>
      <c r="AF345" s="169">
        <f>IF(D345="",scriv!B307,"")</f>
        <v>0</v>
      </c>
      <c r="AG345" s="170" t="str">
        <f t="shared" si="179"/>
        <v/>
      </c>
      <c r="AH345" s="169" t="str">
        <f t="shared" si="180"/>
        <v/>
      </c>
      <c r="AI345" s="169" t="str">
        <f t="shared" si="181"/>
        <v/>
      </c>
      <c r="AJ345" s="86">
        <f>ROUNDDOWN( (LEN(scriv!B307)+1) / 2, 0 )</f>
        <v>0</v>
      </c>
      <c r="AK345" s="82">
        <f t="shared" si="182"/>
        <v>0</v>
      </c>
      <c r="AL345" s="82" t="str">
        <f t="shared" si="183"/>
        <v>-</v>
      </c>
      <c r="AM345" s="82" t="str">
        <f t="shared" si="184"/>
        <v>-</v>
      </c>
      <c r="AN345" s="82" t="str">
        <f t="shared" si="185"/>
        <v>-</v>
      </c>
      <c r="AO345" s="82" t="str">
        <f t="shared" si="186"/>
        <v>-</v>
      </c>
      <c r="AP345" s="82" t="str">
        <f t="shared" si="187"/>
        <v>-</v>
      </c>
      <c r="AQ345" s="82" t="str">
        <f t="shared" si="188"/>
        <v>-</v>
      </c>
      <c r="AR345" s="82" t="str">
        <f t="shared" si="189"/>
        <v>-</v>
      </c>
      <c r="AT345" s="82">
        <f t="shared" si="190"/>
        <v>2</v>
      </c>
      <c r="AU345" s="82" t="str">
        <f ca="1">IF(    MAX(OFFSET(AL345,0,0,MATCH("-",AL345:AL$638,0))) = 0,"",
IFERROR(MAX(OFFSET(AL345,0,0,MATCH("-",AL345:AL$638,0))),""))</f>
        <v/>
      </c>
      <c r="AV345" s="82" t="str">
        <f ca="1">IF(    MAX(OFFSET(AM345,0,0,MATCH("-",AM345:AM$638,0))) = 0,"",
IFERROR(MAX(OFFSET(AM345,0,0,MATCH("-",AM345:AM$638,0))),""))</f>
        <v/>
      </c>
      <c r="AW345" s="82" t="str">
        <f ca="1">IF(    MAX(OFFSET(AN345,0,0,MATCH("-",AN345:AN$638,0))) = 0,"",
IFERROR(MAX(OFFSET(AN345,0,0,MATCH("-",AN345:AN$638,0))),""))</f>
        <v/>
      </c>
      <c r="AX345" s="82" t="str">
        <f ca="1">IF(    MAX(OFFSET(AO345,0,0,MATCH("-",AO345:AO$638,0))) = 0,"",
IFERROR(MAX(OFFSET(AO345,0,0,MATCH("-",AO345:AO$638,0))),""))</f>
        <v/>
      </c>
      <c r="AY345" s="82" t="str">
        <f ca="1">IF(    MAX(OFFSET(AP345,0,0,MATCH("-",AP345:AP$638,0))) = 0,"",
IFERROR(MAX(OFFSET(AP345,0,0,MATCH("-",AP345:AP$638,0))),""))</f>
        <v/>
      </c>
      <c r="AZ345" s="82" t="str">
        <f ca="1">IF(    MAX(OFFSET(AQ345,0,0,MATCH("-",AQ345:AQ$638,0))) = 0,"",
IFERROR(MAX(OFFSET(AQ345,0,0,MATCH("-",AQ345:AQ$638,0))),""))</f>
        <v/>
      </c>
      <c r="BA345" s="82" t="str">
        <f ca="1">IF(    MAX(OFFSET(AR345,0,0,MATCH("-",AR345:AR$638,0))) = 0,"",
IFERROR(MAX(OFFSET(AR345,0,0,MATCH("-",AR345:AR$638,0))),""))</f>
        <v/>
      </c>
      <c r="BB345" s="112">
        <f t="shared" ca="1" si="191"/>
        <v>-270</v>
      </c>
      <c r="BC345" s="111" t="str">
        <f t="shared" ca="1" si="192"/>
        <v>Radius</v>
      </c>
      <c r="BD345" s="112">
        <f t="shared" ca="1" si="193"/>
        <v>0</v>
      </c>
      <c r="BE345" s="111">
        <f t="shared" ca="1" si="194"/>
        <v>-150</v>
      </c>
      <c r="BF345" s="113" t="e">
        <f t="shared" ca="1" si="195"/>
        <v>#VALUE!</v>
      </c>
      <c r="BG345" s="113" t="e">
        <f t="shared" ca="1" si="196"/>
        <v>#VALUE!</v>
      </c>
      <c r="BH345" s="112">
        <f t="shared" ca="1" si="197"/>
        <v>2000</v>
      </c>
      <c r="BI345" s="112">
        <f t="shared" ca="1" si="198"/>
        <v>-150</v>
      </c>
      <c r="BJ345" s="157"/>
      <c r="BK345" s="157"/>
      <c r="BL345" s="158" t="str">
        <f>scriv!AM307</f>
        <v/>
      </c>
      <c r="BM345" s="157"/>
      <c r="BN345" s="157" t="str">
        <f t="shared" si="199"/>
        <v>node</v>
      </c>
      <c r="BO345" s="157"/>
      <c r="BP345" s="159">
        <f t="shared" ca="1" si="200"/>
        <v>0</v>
      </c>
      <c r="BQ345" s="159">
        <f t="shared" ca="1" si="201"/>
        <v>0</v>
      </c>
      <c r="BR345" s="159">
        <f t="shared" si="202"/>
        <v>1</v>
      </c>
      <c r="BS345" s="159" t="str">
        <f t="shared" si="203"/>
        <v>symbol</v>
      </c>
      <c r="BT345" s="157" t="str">
        <f ca="1">IF(scriv!V307&lt;&gt;"",scriv!V307,
IF(E345="",IFERROR(VLOOKUP(BL345,$AH$40:$BT$638,39,FALSE),$BT$36),
$BT$37))</f>
        <v>NodeSquare</v>
      </c>
      <c r="BU345" s="166">
        <f t="shared" ca="1" si="204"/>
        <v>2000</v>
      </c>
      <c r="BV345" s="166">
        <f t="shared" ca="1" si="205"/>
        <v>-150</v>
      </c>
      <c r="BW345" s="166">
        <f t="shared" ca="1" si="206"/>
        <v>0</v>
      </c>
      <c r="BX345" s="166">
        <f t="shared" ca="1" si="207"/>
        <v>0</v>
      </c>
      <c r="BY345" s="180" t="str">
        <f t="shared" si="208"/>
        <v/>
      </c>
      <c r="BZ345" s="180" t="str">
        <f t="shared" si="209"/>
        <v/>
      </c>
      <c r="CA345" s="81" t="str">
        <f>IF(scriv!E307&lt;&gt;"",scriv!E307,"")</f>
        <v/>
      </c>
      <c r="CB345" s="82">
        <f t="shared" si="178"/>
        <v>0</v>
      </c>
      <c r="CC345" s="82">
        <f t="shared" si="210"/>
        <v>0</v>
      </c>
      <c r="CD345" s="82" t="str">
        <f t="shared" si="211"/>
        <v>-</v>
      </c>
      <c r="CE345" s="82" t="str">
        <f t="shared" si="212"/>
        <v>-</v>
      </c>
      <c r="CF345" s="82" t="str">
        <f t="shared" si="213"/>
        <v>-</v>
      </c>
      <c r="CG345" s="82" t="str">
        <f t="shared" si="214"/>
        <v>-</v>
      </c>
      <c r="CH345" s="82" t="str">
        <f t="shared" si="215"/>
        <v>-</v>
      </c>
      <c r="CI345" s="82" t="str">
        <f t="shared" si="216"/>
        <v>-</v>
      </c>
      <c r="CJ345" s="82" t="str">
        <f t="shared" si="217"/>
        <v>-</v>
      </c>
      <c r="CK345" s="82" t="str">
        <f t="shared" si="218"/>
        <v>-</v>
      </c>
    </row>
    <row r="346" spans="1:89" s="82" customFormat="1" ht="18" customHeight="1">
      <c r="A346" s="81" t="str">
        <f>scriv!AL308</f>
        <v/>
      </c>
      <c r="B346" s="81" t="str">
        <f>IF(scriv!D308&lt;&gt;"",scriv!D308,"")</f>
        <v/>
      </c>
      <c r="C346" s="81" t="str">
        <f>IF( scriv!AP308&lt;&gt;"", IF(D346&lt;&gt;"","connection ","")&amp;scriv!AP308,IF(D346&lt;&gt;"","connection",""))</f>
        <v/>
      </c>
      <c r="D346" s="82" t="str">
        <f>scriv!AN308</f>
        <v/>
      </c>
      <c r="E346" s="82" t="str">
        <f>scriv!AO308</f>
        <v/>
      </c>
      <c r="F346" s="156">
        <f>ROW()</f>
        <v>346</v>
      </c>
      <c r="G346" s="288">
        <f>scriv!AC308</f>
        <v>0</v>
      </c>
      <c r="H346" s="288">
        <f>scriv!AD308</f>
        <v>0</v>
      </c>
      <c r="I346" s="81" t="str">
        <f>IF(scriv!AE308&lt;&gt;"",scriv!AE308,J346)</f>
        <v/>
      </c>
      <c r="J346" s="81" t="str">
        <f>IF(scriv!AF308&lt;&gt;"",scriv!AF308,"")</f>
        <v/>
      </c>
      <c r="K346" s="82" t="str">
        <f>IF(scriv!Y308&lt;&gt;"",scriv!Y308,$K$36)</f>
        <v>none</v>
      </c>
      <c r="L346" s="82">
        <f>IF(scriv!Z308&lt;&gt;"",scriv!Z308,$L$36)</f>
        <v>0</v>
      </c>
      <c r="M346" s="82" t="str">
        <f>IF(scriv!AA308&lt;&gt;"",scriv!AA308,$M$36)</f>
        <v>OpenClose</v>
      </c>
      <c r="N346" s="82">
        <f>IF(scriv!AB308&lt;&gt;"",scriv!AB308,$N$36)</f>
        <v>0</v>
      </c>
      <c r="O346" s="119" t="str">
        <f t="shared" si="177"/>
        <v/>
      </c>
      <c r="P346" s="81" t="str">
        <f>IF(scriv!I308&lt;&gt;"",scriv!I308,"")</f>
        <v/>
      </c>
      <c r="Q346" s="81" t="str">
        <f>IF(scriv!J308&lt;&gt;"",scriv!J308,"")</f>
        <v/>
      </c>
      <c r="R346" s="81">
        <f>IF(scriv!K308&lt;&gt;"",scriv!K308,
IF(I346&lt;&gt;"",1,$R$36))</f>
        <v>1</v>
      </c>
      <c r="S346" s="81" t="str">
        <f>IF(scriv!L308&lt;&gt;"",scriv!L308,
IF(scriv!AF308&lt;&gt;"",$S$36,"none"))</f>
        <v>none</v>
      </c>
      <c r="T346" s="81" t="str">
        <f>IF(scriv!Q308&lt;&gt;"",scriv!Q308,"")</f>
        <v/>
      </c>
      <c r="U346" s="81" t="str">
        <f>IF(scriv!R308&lt;&gt;"",scriv!R308,"")</f>
        <v/>
      </c>
      <c r="V346" s="81" t="str">
        <f>IF(scriv!S308&lt;&gt;"",scriv!S308,"")</f>
        <v/>
      </c>
      <c r="W346" s="81" t="str">
        <f>IF(scriv!T308&lt;&gt;"",scriv!T308,"")</f>
        <v/>
      </c>
      <c r="X346" s="81" t="str">
        <f>IF($E346="",
( IF(scriv!AH308&lt;&gt;"", LEFT( scriv!AH308, FIND(",",scriv!AH308)-1) &amp; "=" &amp; $AH346 &amp; RIGHT( scriv!AH308, LEN(scriv!AH308) + 1 - FIND(",",scriv!AH308)),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IF(scriv!AI308&lt;&gt;"", LEFT( scriv!AI308, FIND(",",scriv!AI308)-1) &amp; "=" &amp; $AH346 &amp; RIGHT( scriv!AI308, LEN(scriv!AI308) + 1 - FIND(",",scriv!AI308)),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IF(scriv!AJ308&lt;&gt;"", LEFT( scriv!AJ308, FIND(",",scriv!AJ308)-1) &amp; "=" &amp; $AH346 &amp; RIGHT( scriv!AJ308, LEN(scriv!AJ308) + 1 - FIND(",",scriv!AJ308)),
  IF($Z$36&lt;&gt;"",LEFT( Z$36, FIND(",",Z$36)-1) &amp; "=" &amp; $AH346 &amp; RIGHT( Z$36, LEN(Z$36) + 1 - FIND(",",Z$36)),""))),
IF(scriv!O308&lt;&gt;"", LEFT( scriv!O308, FIND(",",scriv!O308)-1) &amp; "=" &amp; $AH346 &amp; RIGHT( scriv!O308, LEN(scriv!O308) + 1 - FIND(",",scriv!O308)),
LEFT( Z$37, FIND(",",Z$37)-1) &amp; "=" &amp; $AH346 &amp; RIGHT( Z$37, LEN(Z$37) + 1 - FIND(",",Z$37))))</f>
        <v>drawOpen=,1.2</v>
      </c>
      <c r="AA346" s="81" t="str">
        <f>IF($E346="",
( IF(scriv!AK308&lt;&gt;"", LEFT( scriv!AK308, FIND(",",scriv!AK308)-1) &amp; "=" &amp; $AH346 &amp; RIGHT( scriv!AK308, LEN(scriv!AK308) + 1 - FIND(",",scriv!AK308)),
  IF($AA$36&lt;&gt;"",LEFT( AA$36, FIND(",",AA$36)-1) &amp; "=" &amp; $AH346 &amp; RIGHT( AA$36, LEN(AA$36) + 1 - FIND(",",AA$36)),""))),
IF(scriv!P308&lt;&gt;"", LEFT( scriv!P308, FIND(",",scriv!P308)-1) &amp; "=" &amp; $AH346 &amp; RIGHT( scriv!P308, LEN(scriv!P308) + 1 - FIND(",",scriv!P308)),
LEFT( AA$37, FIND(",",AA$37)-1) &amp; "=" &amp; $AH346 &amp; RIGHT( AA$37, LEN(AA$37) + 1 - FIND(",",AA$37))))</f>
        <v>drawClose=,1.2</v>
      </c>
      <c r="AB346" s="167" t="str">
        <f t="shared" si="176"/>
        <v>noTitle</v>
      </c>
      <c r="AC346" s="167"/>
      <c r="AD346" s="45"/>
      <c r="AE346" s="168"/>
      <c r="AF346" s="169">
        <f>IF(D346="",scriv!B308,"")</f>
        <v>0</v>
      </c>
      <c r="AG346" s="170" t="str">
        <f t="shared" si="179"/>
        <v/>
      </c>
      <c r="AH346" s="169" t="str">
        <f t="shared" si="180"/>
        <v/>
      </c>
      <c r="AI346" s="169" t="str">
        <f t="shared" si="181"/>
        <v/>
      </c>
      <c r="AJ346" s="86">
        <f>ROUNDDOWN( (LEN(scriv!B308)+1) / 2, 0 )</f>
        <v>0</v>
      </c>
      <c r="AK346" s="82">
        <f t="shared" si="182"/>
        <v>0</v>
      </c>
      <c r="AL346" s="82" t="str">
        <f t="shared" si="183"/>
        <v>-</v>
      </c>
      <c r="AM346" s="82" t="str">
        <f t="shared" si="184"/>
        <v>-</v>
      </c>
      <c r="AN346" s="82" t="str">
        <f t="shared" si="185"/>
        <v>-</v>
      </c>
      <c r="AO346" s="82" t="str">
        <f t="shared" si="186"/>
        <v>-</v>
      </c>
      <c r="AP346" s="82" t="str">
        <f t="shared" si="187"/>
        <v>-</v>
      </c>
      <c r="AQ346" s="82" t="str">
        <f t="shared" si="188"/>
        <v>-</v>
      </c>
      <c r="AR346" s="82" t="str">
        <f t="shared" si="189"/>
        <v>-</v>
      </c>
      <c r="AT346" s="82">
        <f t="shared" si="190"/>
        <v>2</v>
      </c>
      <c r="AU346" s="82" t="str">
        <f ca="1">IF(    MAX(OFFSET(AL346,0,0,MATCH("-",AL346:AL$638,0))) = 0,"",
IFERROR(MAX(OFFSET(AL346,0,0,MATCH("-",AL346:AL$638,0))),""))</f>
        <v/>
      </c>
      <c r="AV346" s="82" t="str">
        <f ca="1">IF(    MAX(OFFSET(AM346,0,0,MATCH("-",AM346:AM$638,0))) = 0,"",
IFERROR(MAX(OFFSET(AM346,0,0,MATCH("-",AM346:AM$638,0))),""))</f>
        <v/>
      </c>
      <c r="AW346" s="82" t="str">
        <f ca="1">IF(    MAX(OFFSET(AN346,0,0,MATCH("-",AN346:AN$638,0))) = 0,"",
IFERROR(MAX(OFFSET(AN346,0,0,MATCH("-",AN346:AN$638,0))),""))</f>
        <v/>
      </c>
      <c r="AX346" s="82" t="str">
        <f ca="1">IF(    MAX(OFFSET(AO346,0,0,MATCH("-",AO346:AO$638,0))) = 0,"",
IFERROR(MAX(OFFSET(AO346,0,0,MATCH("-",AO346:AO$638,0))),""))</f>
        <v/>
      </c>
      <c r="AY346" s="82" t="str">
        <f ca="1">IF(    MAX(OFFSET(AP346,0,0,MATCH("-",AP346:AP$638,0))) = 0,"",
IFERROR(MAX(OFFSET(AP346,0,0,MATCH("-",AP346:AP$638,0))),""))</f>
        <v/>
      </c>
      <c r="AZ346" s="82" t="str">
        <f ca="1">IF(    MAX(OFFSET(AQ346,0,0,MATCH("-",AQ346:AQ$638,0))) = 0,"",
IFERROR(MAX(OFFSET(AQ346,0,0,MATCH("-",AQ346:AQ$638,0))),""))</f>
        <v/>
      </c>
      <c r="BA346" s="82" t="str">
        <f ca="1">IF(    MAX(OFFSET(AR346,0,0,MATCH("-",AR346:AR$638,0))) = 0,"",
IFERROR(MAX(OFFSET(AR346,0,0,MATCH("-",AR346:AR$638,0))),""))</f>
        <v/>
      </c>
      <c r="BB346" s="112">
        <f t="shared" ca="1" si="191"/>
        <v>-270</v>
      </c>
      <c r="BC346" s="111" t="str">
        <f t="shared" ca="1" si="192"/>
        <v>Radius</v>
      </c>
      <c r="BD346" s="112">
        <f t="shared" ca="1" si="193"/>
        <v>0</v>
      </c>
      <c r="BE346" s="111">
        <f t="shared" ca="1" si="194"/>
        <v>-150</v>
      </c>
      <c r="BF346" s="113" t="e">
        <f t="shared" ca="1" si="195"/>
        <v>#VALUE!</v>
      </c>
      <c r="BG346" s="113" t="e">
        <f t="shared" ca="1" si="196"/>
        <v>#VALUE!</v>
      </c>
      <c r="BH346" s="112">
        <f t="shared" ca="1" si="197"/>
        <v>2000</v>
      </c>
      <c r="BI346" s="112">
        <f t="shared" ca="1" si="198"/>
        <v>-150</v>
      </c>
      <c r="BJ346" s="157"/>
      <c r="BK346" s="157"/>
      <c r="BL346" s="158" t="str">
        <f>scriv!AM308</f>
        <v/>
      </c>
      <c r="BM346" s="157"/>
      <c r="BN346" s="157" t="str">
        <f t="shared" si="199"/>
        <v>node</v>
      </c>
      <c r="BO346" s="157"/>
      <c r="BP346" s="159">
        <f t="shared" ca="1" si="200"/>
        <v>0</v>
      </c>
      <c r="BQ346" s="159">
        <f t="shared" ca="1" si="201"/>
        <v>0</v>
      </c>
      <c r="BR346" s="159">
        <f t="shared" si="202"/>
        <v>1</v>
      </c>
      <c r="BS346" s="159" t="str">
        <f t="shared" si="203"/>
        <v>symbol</v>
      </c>
      <c r="BT346" s="157" t="str">
        <f ca="1">IF(scriv!V308&lt;&gt;"",scriv!V308,
IF(E346="",IFERROR(VLOOKUP(BL346,$AH$40:$BT$638,39,FALSE),$BT$36),
$BT$37))</f>
        <v>NodeSquare</v>
      </c>
      <c r="BU346" s="166">
        <f t="shared" ca="1" si="204"/>
        <v>2000</v>
      </c>
      <c r="BV346" s="166">
        <f t="shared" ca="1" si="205"/>
        <v>-150</v>
      </c>
      <c r="BW346" s="166">
        <f t="shared" ca="1" si="206"/>
        <v>0</v>
      </c>
      <c r="BX346" s="166">
        <f t="shared" ca="1" si="207"/>
        <v>0</v>
      </c>
      <c r="BY346" s="180" t="str">
        <f t="shared" si="208"/>
        <v/>
      </c>
      <c r="BZ346" s="180" t="str">
        <f t="shared" si="209"/>
        <v/>
      </c>
      <c r="CA346" s="81" t="str">
        <f>IF(scriv!E308&lt;&gt;"",scriv!E308,"")</f>
        <v/>
      </c>
      <c r="CB346" s="82">
        <f t="shared" si="178"/>
        <v>0</v>
      </c>
      <c r="CC346" s="82">
        <f t="shared" si="210"/>
        <v>0</v>
      </c>
      <c r="CD346" s="82" t="str">
        <f t="shared" si="211"/>
        <v>-</v>
      </c>
      <c r="CE346" s="82" t="str">
        <f t="shared" si="212"/>
        <v>-</v>
      </c>
      <c r="CF346" s="82" t="str">
        <f t="shared" si="213"/>
        <v>-</v>
      </c>
      <c r="CG346" s="82" t="str">
        <f t="shared" si="214"/>
        <v>-</v>
      </c>
      <c r="CH346" s="82" t="str">
        <f t="shared" si="215"/>
        <v>-</v>
      </c>
      <c r="CI346" s="82" t="str">
        <f t="shared" si="216"/>
        <v>-</v>
      </c>
      <c r="CJ346" s="82" t="str">
        <f t="shared" si="217"/>
        <v>-</v>
      </c>
      <c r="CK346" s="82" t="str">
        <f t="shared" si="218"/>
        <v>-</v>
      </c>
    </row>
    <row r="347" spans="1:89" s="82" customFormat="1" ht="18" customHeight="1">
      <c r="A347" s="81" t="str">
        <f>scriv!AL309</f>
        <v/>
      </c>
      <c r="B347" s="81" t="str">
        <f>IF(scriv!D309&lt;&gt;"",scriv!D309,"")</f>
        <v/>
      </c>
      <c r="C347" s="81" t="str">
        <f>IF( scriv!AP309&lt;&gt;"", IF(D347&lt;&gt;"","connection ","")&amp;scriv!AP309,IF(D347&lt;&gt;"","connection",""))</f>
        <v/>
      </c>
      <c r="D347" s="82" t="str">
        <f>scriv!AN309</f>
        <v/>
      </c>
      <c r="E347" s="82" t="str">
        <f>scriv!AO309</f>
        <v/>
      </c>
      <c r="F347" s="156">
        <f>ROW()</f>
        <v>347</v>
      </c>
      <c r="G347" s="288">
        <f>scriv!AC309</f>
        <v>0</v>
      </c>
      <c r="H347" s="288">
        <f>scriv!AD309</f>
        <v>0</v>
      </c>
      <c r="I347" s="81" t="str">
        <f>IF(scriv!AE309&lt;&gt;"",scriv!AE309,J347)</f>
        <v/>
      </c>
      <c r="J347" s="81" t="str">
        <f>IF(scriv!AF309&lt;&gt;"",scriv!AF309,"")</f>
        <v/>
      </c>
      <c r="K347" s="82" t="str">
        <f>IF(scriv!Y309&lt;&gt;"",scriv!Y309,$K$36)</f>
        <v>none</v>
      </c>
      <c r="L347" s="82">
        <f>IF(scriv!Z309&lt;&gt;"",scriv!Z309,$L$36)</f>
        <v>0</v>
      </c>
      <c r="M347" s="82" t="str">
        <f>IF(scriv!AA309&lt;&gt;"",scriv!AA309,$M$36)</f>
        <v>OpenClose</v>
      </c>
      <c r="N347" s="82">
        <f>IF(scriv!AB309&lt;&gt;"",scriv!AB309,$N$36)</f>
        <v>0</v>
      </c>
      <c r="O347" s="119" t="str">
        <f t="shared" si="177"/>
        <v/>
      </c>
      <c r="P347" s="81" t="str">
        <f>IF(scriv!I309&lt;&gt;"",scriv!I309,"")</f>
        <v/>
      </c>
      <c r="Q347" s="81" t="str">
        <f>IF(scriv!J309&lt;&gt;"",scriv!J309,"")</f>
        <v/>
      </c>
      <c r="R347" s="81">
        <f>IF(scriv!K309&lt;&gt;"",scriv!K309,
IF(I347&lt;&gt;"",1,$R$36))</f>
        <v>1</v>
      </c>
      <c r="S347" s="81" t="str">
        <f>IF(scriv!L309&lt;&gt;"",scriv!L309,
IF(scriv!AF309&lt;&gt;"",$S$36,"none"))</f>
        <v>none</v>
      </c>
      <c r="T347" s="81" t="str">
        <f>IF(scriv!Q309&lt;&gt;"",scriv!Q309,"")</f>
        <v/>
      </c>
      <c r="U347" s="81" t="str">
        <f>IF(scriv!R309&lt;&gt;"",scriv!R309,"")</f>
        <v/>
      </c>
      <c r="V347" s="81" t="str">
        <f>IF(scriv!S309&lt;&gt;"",scriv!S309,"")</f>
        <v/>
      </c>
      <c r="W347" s="81" t="str">
        <f>IF(scriv!T309&lt;&gt;"",scriv!T309,"")</f>
        <v/>
      </c>
      <c r="X347" s="81" t="str">
        <f>IF($E347="",
( IF(scriv!AH309&lt;&gt;"", LEFT( scriv!AH309, FIND(",",scriv!AH309)-1) &amp; "=" &amp; $AH347 &amp; RIGHT( scriv!AH309, LEN(scriv!AH309) + 1 - FIND(",",scriv!AH309)),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IF(scriv!AI309&lt;&gt;"", LEFT( scriv!AI309, FIND(",",scriv!AI309)-1) &amp; "=" &amp; $AH347 &amp; RIGHT( scriv!AI309, LEN(scriv!AI309) + 1 - FIND(",",scriv!AI309)),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IF(scriv!AJ309&lt;&gt;"", LEFT( scriv!AJ309, FIND(",",scriv!AJ309)-1) &amp; "=" &amp; $AH347 &amp; RIGHT( scriv!AJ309, LEN(scriv!AJ309) + 1 - FIND(",",scriv!AJ309)),
  IF($Z$36&lt;&gt;"",LEFT( Z$36, FIND(",",Z$36)-1) &amp; "=" &amp; $AH347 &amp; RIGHT( Z$36, LEN(Z$36) + 1 - FIND(",",Z$36)),""))),
IF(scriv!O309&lt;&gt;"", LEFT( scriv!O309, FIND(",",scriv!O309)-1) &amp; "=" &amp; $AH347 &amp; RIGHT( scriv!O309, LEN(scriv!O309) + 1 - FIND(",",scriv!O309)),
LEFT( Z$37, FIND(",",Z$37)-1) &amp; "=" &amp; $AH347 &amp; RIGHT( Z$37, LEN(Z$37) + 1 - FIND(",",Z$37))))</f>
        <v>drawOpen=,1.2</v>
      </c>
      <c r="AA347" s="81" t="str">
        <f>IF($E347="",
( IF(scriv!AK309&lt;&gt;"", LEFT( scriv!AK309, FIND(",",scriv!AK309)-1) &amp; "=" &amp; $AH347 &amp; RIGHT( scriv!AK309, LEN(scriv!AK309) + 1 - FIND(",",scriv!AK309)),
  IF($AA$36&lt;&gt;"",LEFT( AA$36, FIND(",",AA$36)-1) &amp; "=" &amp; $AH347 &amp; RIGHT( AA$36, LEN(AA$36) + 1 - FIND(",",AA$36)),""))),
IF(scriv!P309&lt;&gt;"", LEFT( scriv!P309, FIND(",",scriv!P309)-1) &amp; "=" &amp; $AH347 &amp; RIGHT( scriv!P309, LEN(scriv!P309) + 1 - FIND(",",scriv!P309)),
LEFT( AA$37, FIND(",",AA$37)-1) &amp; "=" &amp; $AH347 &amp; RIGHT( AA$37, LEN(AA$37) + 1 - FIND(",",AA$37))))</f>
        <v>drawClose=,1.2</v>
      </c>
      <c r="AB347" s="167" t="str">
        <f t="shared" si="176"/>
        <v>noTitle</v>
      </c>
      <c r="AC347" s="167"/>
      <c r="AD347" s="45"/>
      <c r="AE347" s="168"/>
      <c r="AF347" s="169">
        <f>IF(D347="",scriv!B309,"")</f>
        <v>0</v>
      </c>
      <c r="AG347" s="170" t="str">
        <f t="shared" si="179"/>
        <v/>
      </c>
      <c r="AH347" s="169" t="str">
        <f t="shared" si="180"/>
        <v/>
      </c>
      <c r="AI347" s="169" t="str">
        <f t="shared" si="181"/>
        <v/>
      </c>
      <c r="AJ347" s="86">
        <f>ROUNDDOWN( (LEN(scriv!B309)+1) / 2, 0 )</f>
        <v>0</v>
      </c>
      <c r="AK347" s="82">
        <f t="shared" si="182"/>
        <v>0</v>
      </c>
      <c r="AL347" s="82" t="str">
        <f t="shared" si="183"/>
        <v>-</v>
      </c>
      <c r="AM347" s="82" t="str">
        <f t="shared" si="184"/>
        <v>-</v>
      </c>
      <c r="AN347" s="82" t="str">
        <f t="shared" si="185"/>
        <v>-</v>
      </c>
      <c r="AO347" s="82" t="str">
        <f t="shared" si="186"/>
        <v>-</v>
      </c>
      <c r="AP347" s="82" t="str">
        <f t="shared" si="187"/>
        <v>-</v>
      </c>
      <c r="AQ347" s="82" t="str">
        <f t="shared" si="188"/>
        <v>-</v>
      </c>
      <c r="AR347" s="82" t="str">
        <f t="shared" si="189"/>
        <v>-</v>
      </c>
      <c r="AT347" s="82">
        <f t="shared" si="190"/>
        <v>2</v>
      </c>
      <c r="AU347" s="82" t="str">
        <f ca="1">IF(    MAX(OFFSET(AL347,0,0,MATCH("-",AL347:AL$638,0))) = 0,"",
IFERROR(MAX(OFFSET(AL347,0,0,MATCH("-",AL347:AL$638,0))),""))</f>
        <v/>
      </c>
      <c r="AV347" s="82" t="str">
        <f ca="1">IF(    MAX(OFFSET(AM347,0,0,MATCH("-",AM347:AM$638,0))) = 0,"",
IFERROR(MAX(OFFSET(AM347,0,0,MATCH("-",AM347:AM$638,0))),""))</f>
        <v/>
      </c>
      <c r="AW347" s="82" t="str">
        <f ca="1">IF(    MAX(OFFSET(AN347,0,0,MATCH("-",AN347:AN$638,0))) = 0,"",
IFERROR(MAX(OFFSET(AN347,0,0,MATCH("-",AN347:AN$638,0))),""))</f>
        <v/>
      </c>
      <c r="AX347" s="82" t="str">
        <f ca="1">IF(    MAX(OFFSET(AO347,0,0,MATCH("-",AO347:AO$638,0))) = 0,"",
IFERROR(MAX(OFFSET(AO347,0,0,MATCH("-",AO347:AO$638,0))),""))</f>
        <v/>
      </c>
      <c r="AY347" s="82" t="str">
        <f ca="1">IF(    MAX(OFFSET(AP347,0,0,MATCH("-",AP347:AP$638,0))) = 0,"",
IFERROR(MAX(OFFSET(AP347,0,0,MATCH("-",AP347:AP$638,0))),""))</f>
        <v/>
      </c>
      <c r="AZ347" s="82" t="str">
        <f ca="1">IF(    MAX(OFFSET(AQ347,0,0,MATCH("-",AQ347:AQ$638,0))) = 0,"",
IFERROR(MAX(OFFSET(AQ347,0,0,MATCH("-",AQ347:AQ$638,0))),""))</f>
        <v/>
      </c>
      <c r="BA347" s="82" t="str">
        <f ca="1">IF(    MAX(OFFSET(AR347,0,0,MATCH("-",AR347:AR$638,0))) = 0,"",
IFERROR(MAX(OFFSET(AR347,0,0,MATCH("-",AR347:AR$638,0))),""))</f>
        <v/>
      </c>
      <c r="BB347" s="112">
        <f t="shared" ca="1" si="191"/>
        <v>-270</v>
      </c>
      <c r="BC347" s="111" t="str">
        <f t="shared" ca="1" si="192"/>
        <v>Radius</v>
      </c>
      <c r="BD347" s="112">
        <f t="shared" ca="1" si="193"/>
        <v>0</v>
      </c>
      <c r="BE347" s="111">
        <f t="shared" ca="1" si="194"/>
        <v>-150</v>
      </c>
      <c r="BF347" s="113" t="e">
        <f t="shared" ca="1" si="195"/>
        <v>#VALUE!</v>
      </c>
      <c r="BG347" s="113" t="e">
        <f t="shared" ca="1" si="196"/>
        <v>#VALUE!</v>
      </c>
      <c r="BH347" s="112">
        <f t="shared" ca="1" si="197"/>
        <v>2000</v>
      </c>
      <c r="BI347" s="112">
        <f t="shared" ca="1" si="198"/>
        <v>-150</v>
      </c>
      <c r="BJ347" s="157"/>
      <c r="BK347" s="157"/>
      <c r="BL347" s="158" t="str">
        <f>scriv!AM309</f>
        <v/>
      </c>
      <c r="BM347" s="157"/>
      <c r="BN347" s="157" t="str">
        <f t="shared" si="199"/>
        <v>node</v>
      </c>
      <c r="BO347" s="157"/>
      <c r="BP347" s="159">
        <f t="shared" ca="1" si="200"/>
        <v>0</v>
      </c>
      <c r="BQ347" s="159">
        <f t="shared" ca="1" si="201"/>
        <v>0</v>
      </c>
      <c r="BR347" s="159">
        <f t="shared" si="202"/>
        <v>1</v>
      </c>
      <c r="BS347" s="159" t="str">
        <f t="shared" si="203"/>
        <v>symbol</v>
      </c>
      <c r="BT347" s="157" t="str">
        <f ca="1">IF(scriv!V309&lt;&gt;"",scriv!V309,
IF(E347="",IFERROR(VLOOKUP(BL347,$AH$40:$BT$638,39,FALSE),$BT$36),
$BT$37))</f>
        <v>NodeSquare</v>
      </c>
      <c r="BU347" s="166">
        <f t="shared" ca="1" si="204"/>
        <v>2000</v>
      </c>
      <c r="BV347" s="166">
        <f t="shared" ca="1" si="205"/>
        <v>-150</v>
      </c>
      <c r="BW347" s="166">
        <f t="shared" ca="1" si="206"/>
        <v>0</v>
      </c>
      <c r="BX347" s="166">
        <f t="shared" ca="1" si="207"/>
        <v>0</v>
      </c>
      <c r="BY347" s="180" t="str">
        <f t="shared" si="208"/>
        <v/>
      </c>
      <c r="BZ347" s="180" t="str">
        <f t="shared" si="209"/>
        <v/>
      </c>
      <c r="CA347" s="81" t="str">
        <f>IF(scriv!E309&lt;&gt;"",scriv!E309,"")</f>
        <v/>
      </c>
      <c r="CB347" s="82">
        <f t="shared" si="178"/>
        <v>0</v>
      </c>
      <c r="CC347" s="82">
        <f t="shared" si="210"/>
        <v>0</v>
      </c>
      <c r="CD347" s="82" t="str">
        <f t="shared" si="211"/>
        <v>-</v>
      </c>
      <c r="CE347" s="82" t="str">
        <f t="shared" si="212"/>
        <v>-</v>
      </c>
      <c r="CF347" s="82" t="str">
        <f t="shared" si="213"/>
        <v>-</v>
      </c>
      <c r="CG347" s="82" t="str">
        <f t="shared" si="214"/>
        <v>-</v>
      </c>
      <c r="CH347" s="82" t="str">
        <f t="shared" si="215"/>
        <v>-</v>
      </c>
      <c r="CI347" s="82" t="str">
        <f t="shared" si="216"/>
        <v>-</v>
      </c>
      <c r="CJ347" s="82" t="str">
        <f t="shared" si="217"/>
        <v>-</v>
      </c>
      <c r="CK347" s="82" t="str">
        <f t="shared" si="218"/>
        <v>-</v>
      </c>
    </row>
    <row r="348" spans="1:89" s="82" customFormat="1" ht="18" customHeight="1">
      <c r="A348" s="81" t="str">
        <f>scriv!AL310</f>
        <v/>
      </c>
      <c r="B348" s="81" t="str">
        <f>IF(scriv!D310&lt;&gt;"",scriv!D310,"")</f>
        <v/>
      </c>
      <c r="C348" s="81" t="str">
        <f>IF( scriv!AP310&lt;&gt;"", IF(D348&lt;&gt;"","connection ","")&amp;scriv!AP310,IF(D348&lt;&gt;"","connection",""))</f>
        <v/>
      </c>
      <c r="D348" s="82" t="str">
        <f>scriv!AN310</f>
        <v/>
      </c>
      <c r="E348" s="82" t="str">
        <f>scriv!AO310</f>
        <v/>
      </c>
      <c r="F348" s="156">
        <f>ROW()</f>
        <v>348</v>
      </c>
      <c r="G348" s="288">
        <f>scriv!AC310</f>
        <v>0</v>
      </c>
      <c r="H348" s="288">
        <f>scriv!AD310</f>
        <v>0</v>
      </c>
      <c r="I348" s="81" t="str">
        <f>IF(scriv!AE310&lt;&gt;"",scriv!AE310,J348)</f>
        <v/>
      </c>
      <c r="J348" s="81" t="str">
        <f>IF(scriv!AF310&lt;&gt;"",scriv!AF310,"")</f>
        <v/>
      </c>
      <c r="K348" s="82" t="str">
        <f>IF(scriv!Y310&lt;&gt;"",scriv!Y310,$K$36)</f>
        <v>none</v>
      </c>
      <c r="L348" s="82">
        <f>IF(scriv!Z310&lt;&gt;"",scriv!Z310,$L$36)</f>
        <v>0</v>
      </c>
      <c r="M348" s="82" t="str">
        <f>IF(scriv!AA310&lt;&gt;"",scriv!AA310,$M$36)</f>
        <v>OpenClose</v>
      </c>
      <c r="N348" s="82">
        <f>IF(scriv!AB310&lt;&gt;"",scriv!AB310,$N$36)</f>
        <v>0</v>
      </c>
      <c r="O348" s="119" t="str">
        <f t="shared" si="177"/>
        <v/>
      </c>
      <c r="P348" s="81" t="str">
        <f>IF(scriv!I310&lt;&gt;"",scriv!I310,"")</f>
        <v/>
      </c>
      <c r="Q348" s="81" t="str">
        <f>IF(scriv!J310&lt;&gt;"",scriv!J310,"")</f>
        <v/>
      </c>
      <c r="R348" s="81">
        <f>IF(scriv!K310&lt;&gt;"",scriv!K310,
IF(I348&lt;&gt;"",1,$R$36))</f>
        <v>1</v>
      </c>
      <c r="S348" s="81" t="str">
        <f>IF(scriv!L310&lt;&gt;"",scriv!L310,
IF(scriv!AF310&lt;&gt;"",$S$36,"none"))</f>
        <v>none</v>
      </c>
      <c r="T348" s="81" t="str">
        <f>IF(scriv!Q310&lt;&gt;"",scriv!Q310,"")</f>
        <v/>
      </c>
      <c r="U348" s="81" t="str">
        <f>IF(scriv!R310&lt;&gt;"",scriv!R310,"")</f>
        <v/>
      </c>
      <c r="V348" s="81" t="str">
        <f>IF(scriv!S310&lt;&gt;"",scriv!S310,"")</f>
        <v/>
      </c>
      <c r="W348" s="81" t="str">
        <f>IF(scriv!T310&lt;&gt;"",scriv!T310,"")</f>
        <v/>
      </c>
      <c r="X348" s="81" t="str">
        <f>IF($E348="",
( IF(scriv!AH310&lt;&gt;"", LEFT( scriv!AH310, FIND(",",scriv!AH310)-1) &amp; "=" &amp; $AH348 &amp; RIGHT( scriv!AH310, LEN(scriv!AH310) + 1 - FIND(",",scriv!AH310)),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IF(scriv!AI310&lt;&gt;"", LEFT( scriv!AI310, FIND(",",scriv!AI310)-1) &amp; "=" &amp; $AH348 &amp; RIGHT( scriv!AI310, LEN(scriv!AI310) + 1 - FIND(",",scriv!AI310)),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IF(scriv!AJ310&lt;&gt;"", LEFT( scriv!AJ310, FIND(",",scriv!AJ310)-1) &amp; "=" &amp; $AH348 &amp; RIGHT( scriv!AJ310, LEN(scriv!AJ310) + 1 - FIND(",",scriv!AJ310)),
  IF($Z$36&lt;&gt;"",LEFT( Z$36, FIND(",",Z$36)-1) &amp; "=" &amp; $AH348 &amp; RIGHT( Z$36, LEN(Z$36) + 1 - FIND(",",Z$36)),""))),
IF(scriv!O310&lt;&gt;"", LEFT( scriv!O310, FIND(",",scriv!O310)-1) &amp; "=" &amp; $AH348 &amp; RIGHT( scriv!O310, LEN(scriv!O310) + 1 - FIND(",",scriv!O310)),
LEFT( Z$37, FIND(",",Z$37)-1) &amp; "=" &amp; $AH348 &amp; RIGHT( Z$37, LEN(Z$37) + 1 - FIND(",",Z$37))))</f>
        <v>drawOpen=,1.2</v>
      </c>
      <c r="AA348" s="81" t="str">
        <f>IF($E348="",
( IF(scriv!AK310&lt;&gt;"", LEFT( scriv!AK310, FIND(",",scriv!AK310)-1) &amp; "=" &amp; $AH348 &amp; RIGHT( scriv!AK310, LEN(scriv!AK310) + 1 - FIND(",",scriv!AK310)),
  IF($AA$36&lt;&gt;"",LEFT( AA$36, FIND(",",AA$36)-1) &amp; "=" &amp; $AH348 &amp; RIGHT( AA$36, LEN(AA$36) + 1 - FIND(",",AA$36)),""))),
IF(scriv!P310&lt;&gt;"", LEFT( scriv!P310, FIND(",",scriv!P310)-1) &amp; "=" &amp; $AH348 &amp; RIGHT( scriv!P310, LEN(scriv!P310) + 1 - FIND(",",scriv!P310)),
LEFT( AA$37, FIND(",",AA$37)-1) &amp; "=" &amp; $AH348 &amp; RIGHT( AA$37, LEN(AA$37) + 1 - FIND(",",AA$37))))</f>
        <v>drawClose=,1.2</v>
      </c>
      <c r="AB348" s="167" t="str">
        <f t="shared" si="176"/>
        <v>noTitle</v>
      </c>
      <c r="AC348" s="167"/>
      <c r="AD348" s="45"/>
      <c r="AE348" s="168"/>
      <c r="AF348" s="169">
        <f>IF(D348="",scriv!B310,"")</f>
        <v>0</v>
      </c>
      <c r="AG348" s="170" t="str">
        <f t="shared" si="179"/>
        <v/>
      </c>
      <c r="AH348" s="169" t="str">
        <f t="shared" si="180"/>
        <v/>
      </c>
      <c r="AI348" s="169" t="str">
        <f t="shared" si="181"/>
        <v/>
      </c>
      <c r="AJ348" s="86">
        <f>ROUNDDOWN( (LEN(scriv!B310)+1) / 2, 0 )</f>
        <v>0</v>
      </c>
      <c r="AK348" s="82">
        <f t="shared" si="182"/>
        <v>0</v>
      </c>
      <c r="AL348" s="82" t="str">
        <f t="shared" si="183"/>
        <v>-</v>
      </c>
      <c r="AM348" s="82" t="str">
        <f t="shared" si="184"/>
        <v>-</v>
      </c>
      <c r="AN348" s="82" t="str">
        <f t="shared" si="185"/>
        <v>-</v>
      </c>
      <c r="AO348" s="82" t="str">
        <f t="shared" si="186"/>
        <v>-</v>
      </c>
      <c r="AP348" s="82" t="str">
        <f t="shared" si="187"/>
        <v>-</v>
      </c>
      <c r="AQ348" s="82" t="str">
        <f t="shared" si="188"/>
        <v>-</v>
      </c>
      <c r="AR348" s="82" t="str">
        <f t="shared" si="189"/>
        <v>-</v>
      </c>
      <c r="AT348" s="82">
        <f t="shared" si="190"/>
        <v>2</v>
      </c>
      <c r="AU348" s="82" t="str">
        <f ca="1">IF(    MAX(OFFSET(AL348,0,0,MATCH("-",AL348:AL$638,0))) = 0,"",
IFERROR(MAX(OFFSET(AL348,0,0,MATCH("-",AL348:AL$638,0))),""))</f>
        <v/>
      </c>
      <c r="AV348" s="82" t="str">
        <f ca="1">IF(    MAX(OFFSET(AM348,0,0,MATCH("-",AM348:AM$638,0))) = 0,"",
IFERROR(MAX(OFFSET(AM348,0,0,MATCH("-",AM348:AM$638,0))),""))</f>
        <v/>
      </c>
      <c r="AW348" s="82" t="str">
        <f ca="1">IF(    MAX(OFFSET(AN348,0,0,MATCH("-",AN348:AN$638,0))) = 0,"",
IFERROR(MAX(OFFSET(AN348,0,0,MATCH("-",AN348:AN$638,0))),""))</f>
        <v/>
      </c>
      <c r="AX348" s="82" t="str">
        <f ca="1">IF(    MAX(OFFSET(AO348,0,0,MATCH("-",AO348:AO$638,0))) = 0,"",
IFERROR(MAX(OFFSET(AO348,0,0,MATCH("-",AO348:AO$638,0))),""))</f>
        <v/>
      </c>
      <c r="AY348" s="82" t="str">
        <f ca="1">IF(    MAX(OFFSET(AP348,0,0,MATCH("-",AP348:AP$638,0))) = 0,"",
IFERROR(MAX(OFFSET(AP348,0,0,MATCH("-",AP348:AP$638,0))),""))</f>
        <v/>
      </c>
      <c r="AZ348" s="82" t="str">
        <f ca="1">IF(    MAX(OFFSET(AQ348,0,0,MATCH("-",AQ348:AQ$638,0))) = 0,"",
IFERROR(MAX(OFFSET(AQ348,0,0,MATCH("-",AQ348:AQ$638,0))),""))</f>
        <v/>
      </c>
      <c r="BA348" s="82" t="str">
        <f ca="1">IF(    MAX(OFFSET(AR348,0,0,MATCH("-",AR348:AR$638,0))) = 0,"",
IFERROR(MAX(OFFSET(AR348,0,0,MATCH("-",AR348:AR$638,0))),""))</f>
        <v/>
      </c>
      <c r="BB348" s="112">
        <f t="shared" ca="1" si="191"/>
        <v>-270</v>
      </c>
      <c r="BC348" s="111" t="str">
        <f t="shared" ca="1" si="192"/>
        <v>Radius</v>
      </c>
      <c r="BD348" s="112">
        <f t="shared" ca="1" si="193"/>
        <v>0</v>
      </c>
      <c r="BE348" s="111">
        <f t="shared" ca="1" si="194"/>
        <v>-150</v>
      </c>
      <c r="BF348" s="113" t="e">
        <f t="shared" ca="1" si="195"/>
        <v>#VALUE!</v>
      </c>
      <c r="BG348" s="113" t="e">
        <f t="shared" ca="1" si="196"/>
        <v>#VALUE!</v>
      </c>
      <c r="BH348" s="112">
        <f t="shared" ca="1" si="197"/>
        <v>2000</v>
      </c>
      <c r="BI348" s="112">
        <f t="shared" ca="1" si="198"/>
        <v>-150</v>
      </c>
      <c r="BJ348" s="157"/>
      <c r="BK348" s="157"/>
      <c r="BL348" s="158" t="str">
        <f>scriv!AM310</f>
        <v/>
      </c>
      <c r="BM348" s="157"/>
      <c r="BN348" s="157" t="str">
        <f t="shared" si="199"/>
        <v>node</v>
      </c>
      <c r="BO348" s="157"/>
      <c r="BP348" s="159">
        <f t="shared" ca="1" si="200"/>
        <v>0</v>
      </c>
      <c r="BQ348" s="159">
        <f t="shared" ca="1" si="201"/>
        <v>0</v>
      </c>
      <c r="BR348" s="159">
        <f t="shared" si="202"/>
        <v>1</v>
      </c>
      <c r="BS348" s="159" t="str">
        <f t="shared" si="203"/>
        <v>symbol</v>
      </c>
      <c r="BT348" s="157" t="str">
        <f ca="1">IF(scriv!V310&lt;&gt;"",scriv!V310,
IF(E348="",IFERROR(VLOOKUP(BL348,$AH$40:$BT$638,39,FALSE),$BT$36),
$BT$37))</f>
        <v>NodeSquare</v>
      </c>
      <c r="BU348" s="166">
        <f t="shared" ca="1" si="204"/>
        <v>2000</v>
      </c>
      <c r="BV348" s="166">
        <f t="shared" ca="1" si="205"/>
        <v>-150</v>
      </c>
      <c r="BW348" s="166">
        <f t="shared" ca="1" si="206"/>
        <v>0</v>
      </c>
      <c r="BX348" s="166">
        <f t="shared" ca="1" si="207"/>
        <v>0</v>
      </c>
      <c r="BY348" s="180" t="str">
        <f t="shared" si="208"/>
        <v/>
      </c>
      <c r="BZ348" s="180" t="str">
        <f t="shared" si="209"/>
        <v/>
      </c>
      <c r="CA348" s="81" t="str">
        <f>IF(scriv!E310&lt;&gt;"",scriv!E310,"")</f>
        <v/>
      </c>
      <c r="CB348" s="82">
        <f t="shared" si="178"/>
        <v>0</v>
      </c>
      <c r="CC348" s="82">
        <f t="shared" si="210"/>
        <v>0</v>
      </c>
      <c r="CD348" s="82" t="str">
        <f t="shared" si="211"/>
        <v>-</v>
      </c>
      <c r="CE348" s="82" t="str">
        <f t="shared" si="212"/>
        <v>-</v>
      </c>
      <c r="CF348" s="82" t="str">
        <f t="shared" si="213"/>
        <v>-</v>
      </c>
      <c r="CG348" s="82" t="str">
        <f t="shared" si="214"/>
        <v>-</v>
      </c>
      <c r="CH348" s="82" t="str">
        <f t="shared" si="215"/>
        <v>-</v>
      </c>
      <c r="CI348" s="82" t="str">
        <f t="shared" si="216"/>
        <v>-</v>
      </c>
      <c r="CJ348" s="82" t="str">
        <f t="shared" si="217"/>
        <v>-</v>
      </c>
      <c r="CK348" s="82" t="str">
        <f t="shared" si="218"/>
        <v>-</v>
      </c>
    </row>
    <row r="349" spans="1:89" s="82" customFormat="1" ht="18" customHeight="1">
      <c r="A349" s="81" t="str">
        <f>scriv!AL311</f>
        <v/>
      </c>
      <c r="B349" s="81" t="str">
        <f>IF(scriv!D311&lt;&gt;"",scriv!D311,"")</f>
        <v/>
      </c>
      <c r="C349" s="81" t="str">
        <f>IF( scriv!AP311&lt;&gt;"", IF(D349&lt;&gt;"","connection ","")&amp;scriv!AP311,IF(D349&lt;&gt;"","connection",""))</f>
        <v/>
      </c>
      <c r="D349" s="82" t="str">
        <f>scriv!AN311</f>
        <v/>
      </c>
      <c r="E349" s="82" t="str">
        <f>scriv!AO311</f>
        <v/>
      </c>
      <c r="F349" s="156">
        <f>ROW()</f>
        <v>349</v>
      </c>
      <c r="G349" s="288">
        <f>scriv!AC311</f>
        <v>0</v>
      </c>
      <c r="H349" s="288">
        <f>scriv!AD311</f>
        <v>0</v>
      </c>
      <c r="I349" s="81" t="str">
        <f>IF(scriv!AE311&lt;&gt;"",scriv!AE311,J349)</f>
        <v/>
      </c>
      <c r="J349" s="81" t="str">
        <f>IF(scriv!AF311&lt;&gt;"",scriv!AF311,"")</f>
        <v/>
      </c>
      <c r="K349" s="82" t="str">
        <f>IF(scriv!Y311&lt;&gt;"",scriv!Y311,$K$36)</f>
        <v>none</v>
      </c>
      <c r="L349" s="82">
        <f>IF(scriv!Z311&lt;&gt;"",scriv!Z311,$L$36)</f>
        <v>0</v>
      </c>
      <c r="M349" s="82" t="str">
        <f>IF(scriv!AA311&lt;&gt;"",scriv!AA311,$M$36)</f>
        <v>OpenClose</v>
      </c>
      <c r="N349" s="82">
        <f>IF(scriv!AB311&lt;&gt;"",scriv!AB311,$N$36)</f>
        <v>0</v>
      </c>
      <c r="O349" s="119" t="str">
        <f t="shared" si="177"/>
        <v/>
      </c>
      <c r="P349" s="81" t="str">
        <f>IF(scriv!I311&lt;&gt;"",scriv!I311,"")</f>
        <v/>
      </c>
      <c r="Q349" s="81" t="str">
        <f>IF(scriv!J311&lt;&gt;"",scriv!J311,"")</f>
        <v/>
      </c>
      <c r="R349" s="81">
        <f>IF(scriv!K311&lt;&gt;"",scriv!K311,
IF(I349&lt;&gt;"",1,$R$36))</f>
        <v>1</v>
      </c>
      <c r="S349" s="81" t="str">
        <f>IF(scriv!L311&lt;&gt;"",scriv!L311,
IF(scriv!AF311&lt;&gt;"",$S$36,"none"))</f>
        <v>none</v>
      </c>
      <c r="T349" s="81" t="str">
        <f>IF(scriv!Q311&lt;&gt;"",scriv!Q311,"")</f>
        <v/>
      </c>
      <c r="U349" s="81" t="str">
        <f>IF(scriv!R311&lt;&gt;"",scriv!R311,"")</f>
        <v/>
      </c>
      <c r="V349" s="81" t="str">
        <f>IF(scriv!S311&lt;&gt;"",scriv!S311,"")</f>
        <v/>
      </c>
      <c r="W349" s="81" t="str">
        <f>IF(scriv!T311&lt;&gt;"",scriv!T311,"")</f>
        <v/>
      </c>
      <c r="X349" s="81" t="str">
        <f>IF($E349="",
( IF(scriv!AH311&lt;&gt;"", LEFT( scriv!AH311, FIND(",",scriv!AH311)-1) &amp; "=" &amp; $AH349 &amp; RIGHT( scriv!AH311, LEN(scriv!AH311) + 1 - FIND(",",scriv!AH311)),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IF(scriv!AI311&lt;&gt;"", LEFT( scriv!AI311, FIND(",",scriv!AI311)-1) &amp; "=" &amp; $AH349 &amp; RIGHT( scriv!AI311, LEN(scriv!AI311) + 1 - FIND(",",scriv!AI311)),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IF(scriv!AJ311&lt;&gt;"", LEFT( scriv!AJ311, FIND(",",scriv!AJ311)-1) &amp; "=" &amp; $AH349 &amp; RIGHT( scriv!AJ311, LEN(scriv!AJ311) + 1 - FIND(",",scriv!AJ311)),
  IF($Z$36&lt;&gt;"",LEFT( Z$36, FIND(",",Z$36)-1) &amp; "=" &amp; $AH349 &amp; RIGHT( Z$36, LEN(Z$36) + 1 - FIND(",",Z$36)),""))),
IF(scriv!O311&lt;&gt;"", LEFT( scriv!O311, FIND(",",scriv!O311)-1) &amp; "=" &amp; $AH349 &amp; RIGHT( scriv!O311, LEN(scriv!O311) + 1 - FIND(",",scriv!O311)),
LEFT( Z$37, FIND(",",Z$37)-1) &amp; "=" &amp; $AH349 &amp; RIGHT( Z$37, LEN(Z$37) + 1 - FIND(",",Z$37))))</f>
        <v>drawOpen=,1.2</v>
      </c>
      <c r="AA349" s="81" t="str">
        <f>IF($E349="",
( IF(scriv!AK311&lt;&gt;"", LEFT( scriv!AK311, FIND(",",scriv!AK311)-1) &amp; "=" &amp; $AH349 &amp; RIGHT( scriv!AK311, LEN(scriv!AK311) + 1 - FIND(",",scriv!AK311)),
  IF($AA$36&lt;&gt;"",LEFT( AA$36, FIND(",",AA$36)-1) &amp; "=" &amp; $AH349 &amp; RIGHT( AA$36, LEN(AA$36) + 1 - FIND(",",AA$36)),""))),
IF(scriv!P311&lt;&gt;"", LEFT( scriv!P311, FIND(",",scriv!P311)-1) &amp; "=" &amp; $AH349 &amp; RIGHT( scriv!P311, LEN(scriv!P311) + 1 - FIND(",",scriv!P311)),
LEFT( AA$37, FIND(",",AA$37)-1) &amp; "=" &amp; $AH349 &amp; RIGHT( AA$37, LEN(AA$37) + 1 - FIND(",",AA$37))))</f>
        <v>drawClose=,1.2</v>
      </c>
      <c r="AB349" s="167" t="str">
        <f t="shared" si="176"/>
        <v>noTitle</v>
      </c>
      <c r="AC349" s="167"/>
      <c r="AD349" s="45"/>
      <c r="AE349" s="168"/>
      <c r="AF349" s="169">
        <f>IF(D349="",scriv!B311,"")</f>
        <v>0</v>
      </c>
      <c r="AG349" s="170" t="str">
        <f t="shared" si="179"/>
        <v/>
      </c>
      <c r="AH349" s="169" t="str">
        <f t="shared" si="180"/>
        <v/>
      </c>
      <c r="AI349" s="169" t="str">
        <f t="shared" si="181"/>
        <v/>
      </c>
      <c r="AJ349" s="86">
        <f>ROUNDDOWN( (LEN(scriv!B311)+1) / 2, 0 )</f>
        <v>0</v>
      </c>
      <c r="AK349" s="82">
        <f t="shared" si="182"/>
        <v>0</v>
      </c>
      <c r="AL349" s="82" t="str">
        <f t="shared" si="183"/>
        <v>-</v>
      </c>
      <c r="AM349" s="82" t="str">
        <f t="shared" si="184"/>
        <v>-</v>
      </c>
      <c r="AN349" s="82" t="str">
        <f t="shared" si="185"/>
        <v>-</v>
      </c>
      <c r="AO349" s="82" t="str">
        <f t="shared" si="186"/>
        <v>-</v>
      </c>
      <c r="AP349" s="82" t="str">
        <f t="shared" si="187"/>
        <v>-</v>
      </c>
      <c r="AQ349" s="82" t="str">
        <f t="shared" si="188"/>
        <v>-</v>
      </c>
      <c r="AR349" s="82" t="str">
        <f t="shared" si="189"/>
        <v>-</v>
      </c>
      <c r="AT349" s="82">
        <f t="shared" si="190"/>
        <v>2</v>
      </c>
      <c r="AU349" s="82" t="str">
        <f ca="1">IF(    MAX(OFFSET(AL349,0,0,MATCH("-",AL349:AL$638,0))) = 0,"",
IFERROR(MAX(OFFSET(AL349,0,0,MATCH("-",AL349:AL$638,0))),""))</f>
        <v/>
      </c>
      <c r="AV349" s="82" t="str">
        <f ca="1">IF(    MAX(OFFSET(AM349,0,0,MATCH("-",AM349:AM$638,0))) = 0,"",
IFERROR(MAX(OFFSET(AM349,0,0,MATCH("-",AM349:AM$638,0))),""))</f>
        <v/>
      </c>
      <c r="AW349" s="82" t="str">
        <f ca="1">IF(    MAX(OFFSET(AN349,0,0,MATCH("-",AN349:AN$638,0))) = 0,"",
IFERROR(MAX(OFFSET(AN349,0,0,MATCH("-",AN349:AN$638,0))),""))</f>
        <v/>
      </c>
      <c r="AX349" s="82" t="str">
        <f ca="1">IF(    MAX(OFFSET(AO349,0,0,MATCH("-",AO349:AO$638,0))) = 0,"",
IFERROR(MAX(OFFSET(AO349,0,0,MATCH("-",AO349:AO$638,0))),""))</f>
        <v/>
      </c>
      <c r="AY349" s="82" t="str">
        <f ca="1">IF(    MAX(OFFSET(AP349,0,0,MATCH("-",AP349:AP$638,0))) = 0,"",
IFERROR(MAX(OFFSET(AP349,0,0,MATCH("-",AP349:AP$638,0))),""))</f>
        <v/>
      </c>
      <c r="AZ349" s="82" t="str">
        <f ca="1">IF(    MAX(OFFSET(AQ349,0,0,MATCH("-",AQ349:AQ$638,0))) = 0,"",
IFERROR(MAX(OFFSET(AQ349,0,0,MATCH("-",AQ349:AQ$638,0))),""))</f>
        <v/>
      </c>
      <c r="BA349" s="82" t="str">
        <f ca="1">IF(    MAX(OFFSET(AR349,0,0,MATCH("-",AR349:AR$638,0))) = 0,"",
IFERROR(MAX(OFFSET(AR349,0,0,MATCH("-",AR349:AR$638,0))),""))</f>
        <v/>
      </c>
      <c r="BB349" s="112">
        <f t="shared" ca="1" si="191"/>
        <v>-270</v>
      </c>
      <c r="BC349" s="111" t="str">
        <f t="shared" ca="1" si="192"/>
        <v>Radius</v>
      </c>
      <c r="BD349" s="112">
        <f t="shared" ca="1" si="193"/>
        <v>0</v>
      </c>
      <c r="BE349" s="111">
        <f t="shared" ca="1" si="194"/>
        <v>-150</v>
      </c>
      <c r="BF349" s="113" t="e">
        <f t="shared" ca="1" si="195"/>
        <v>#VALUE!</v>
      </c>
      <c r="BG349" s="113" t="e">
        <f t="shared" ca="1" si="196"/>
        <v>#VALUE!</v>
      </c>
      <c r="BH349" s="112">
        <f t="shared" ca="1" si="197"/>
        <v>2000</v>
      </c>
      <c r="BI349" s="112">
        <f t="shared" ca="1" si="198"/>
        <v>-150</v>
      </c>
      <c r="BJ349" s="157"/>
      <c r="BK349" s="157"/>
      <c r="BL349" s="158" t="str">
        <f>scriv!AM311</f>
        <v/>
      </c>
      <c r="BM349" s="157"/>
      <c r="BN349" s="157" t="str">
        <f t="shared" si="199"/>
        <v>node</v>
      </c>
      <c r="BO349" s="157"/>
      <c r="BP349" s="159">
        <f t="shared" ca="1" si="200"/>
        <v>0</v>
      </c>
      <c r="BQ349" s="159">
        <f t="shared" ca="1" si="201"/>
        <v>0</v>
      </c>
      <c r="BR349" s="159">
        <f t="shared" si="202"/>
        <v>1</v>
      </c>
      <c r="BS349" s="159" t="str">
        <f t="shared" si="203"/>
        <v>symbol</v>
      </c>
      <c r="BT349" s="157" t="str">
        <f ca="1">IF(scriv!V311&lt;&gt;"",scriv!V311,
IF(E349="",IFERROR(VLOOKUP(BL349,$AH$40:$BT$638,39,FALSE),$BT$36),
$BT$37))</f>
        <v>NodeSquare</v>
      </c>
      <c r="BU349" s="166">
        <f t="shared" ca="1" si="204"/>
        <v>2000</v>
      </c>
      <c r="BV349" s="166">
        <f t="shared" ca="1" si="205"/>
        <v>-150</v>
      </c>
      <c r="BW349" s="166">
        <f t="shared" ca="1" si="206"/>
        <v>0</v>
      </c>
      <c r="BX349" s="166">
        <f t="shared" ca="1" si="207"/>
        <v>0</v>
      </c>
      <c r="BY349" s="180" t="str">
        <f t="shared" si="208"/>
        <v/>
      </c>
      <c r="BZ349" s="180" t="str">
        <f t="shared" si="209"/>
        <v/>
      </c>
      <c r="CA349" s="81" t="str">
        <f>IF(scriv!E311&lt;&gt;"",scriv!E311,"")</f>
        <v/>
      </c>
      <c r="CB349" s="82">
        <f t="shared" si="178"/>
        <v>0</v>
      </c>
      <c r="CC349" s="82">
        <f t="shared" si="210"/>
        <v>0</v>
      </c>
      <c r="CD349" s="82" t="str">
        <f t="shared" si="211"/>
        <v>-</v>
      </c>
      <c r="CE349" s="82" t="str">
        <f t="shared" si="212"/>
        <v>-</v>
      </c>
      <c r="CF349" s="82" t="str">
        <f t="shared" si="213"/>
        <v>-</v>
      </c>
      <c r="CG349" s="82" t="str">
        <f t="shared" si="214"/>
        <v>-</v>
      </c>
      <c r="CH349" s="82" t="str">
        <f t="shared" si="215"/>
        <v>-</v>
      </c>
      <c r="CI349" s="82" t="str">
        <f t="shared" si="216"/>
        <v>-</v>
      </c>
      <c r="CJ349" s="82" t="str">
        <f t="shared" si="217"/>
        <v>-</v>
      </c>
      <c r="CK349" s="82" t="str">
        <f t="shared" si="218"/>
        <v>-</v>
      </c>
    </row>
    <row r="350" spans="1:89" s="82" customFormat="1" ht="18" customHeight="1">
      <c r="A350" s="81" t="str">
        <f>scriv!AL312</f>
        <v/>
      </c>
      <c r="B350" s="81" t="str">
        <f>IF(scriv!D312&lt;&gt;"",scriv!D312,"")</f>
        <v/>
      </c>
      <c r="C350" s="81" t="str">
        <f>IF( scriv!AP312&lt;&gt;"", IF(D350&lt;&gt;"","connection ","")&amp;scriv!AP312,IF(D350&lt;&gt;"","connection",""))</f>
        <v/>
      </c>
      <c r="D350" s="82" t="str">
        <f>scriv!AN312</f>
        <v/>
      </c>
      <c r="E350" s="82" t="str">
        <f>scriv!AO312</f>
        <v/>
      </c>
      <c r="F350" s="156">
        <f>ROW()</f>
        <v>350</v>
      </c>
      <c r="G350" s="288">
        <f>scriv!AC312</f>
        <v>0</v>
      </c>
      <c r="H350" s="288">
        <f>scriv!AD312</f>
        <v>0</v>
      </c>
      <c r="I350" s="81" t="str">
        <f>IF(scriv!AE312&lt;&gt;"",scriv!AE312,J350)</f>
        <v/>
      </c>
      <c r="J350" s="81" t="str">
        <f>IF(scriv!AF312&lt;&gt;"",scriv!AF312,"")</f>
        <v/>
      </c>
      <c r="K350" s="82" t="str">
        <f>IF(scriv!Y312&lt;&gt;"",scriv!Y312,$K$36)</f>
        <v>none</v>
      </c>
      <c r="L350" s="82">
        <f>IF(scriv!Z312&lt;&gt;"",scriv!Z312,$L$36)</f>
        <v>0</v>
      </c>
      <c r="M350" s="82" t="str">
        <f>IF(scriv!AA312&lt;&gt;"",scriv!AA312,$M$36)</f>
        <v>OpenClose</v>
      </c>
      <c r="N350" s="82">
        <f>IF(scriv!AB312&lt;&gt;"",scriv!AB312,$N$36)</f>
        <v>0</v>
      </c>
      <c r="O350" s="119" t="str">
        <f t="shared" si="177"/>
        <v/>
      </c>
      <c r="P350" s="81" t="str">
        <f>IF(scriv!I312&lt;&gt;"",scriv!I312,"")</f>
        <v/>
      </c>
      <c r="Q350" s="81" t="str">
        <f>IF(scriv!J312&lt;&gt;"",scriv!J312,"")</f>
        <v/>
      </c>
      <c r="R350" s="81">
        <f>IF(scriv!K312&lt;&gt;"",scriv!K312,
IF(I350&lt;&gt;"",1,$R$36))</f>
        <v>1</v>
      </c>
      <c r="S350" s="81" t="str">
        <f>IF(scriv!L312&lt;&gt;"",scriv!L312,
IF(scriv!AF312&lt;&gt;"",$S$36,"none"))</f>
        <v>none</v>
      </c>
      <c r="T350" s="81" t="str">
        <f>IF(scriv!Q312&lt;&gt;"",scriv!Q312,"")</f>
        <v/>
      </c>
      <c r="U350" s="81" t="str">
        <f>IF(scriv!R312&lt;&gt;"",scriv!R312,"")</f>
        <v/>
      </c>
      <c r="V350" s="81" t="str">
        <f>IF(scriv!S312&lt;&gt;"",scriv!S312,"")</f>
        <v/>
      </c>
      <c r="W350" s="81" t="str">
        <f>IF(scriv!T312&lt;&gt;"",scriv!T312,"")</f>
        <v/>
      </c>
      <c r="X350" s="81" t="str">
        <f>IF($E350="",
( IF(scriv!AH312&lt;&gt;"", LEFT( scriv!AH312, FIND(",",scriv!AH312)-1) &amp; "=" &amp; $AH350 &amp; RIGHT( scriv!AH312, LEN(scriv!AH312) + 1 - FIND(",",scriv!AH312)),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IF(scriv!AI312&lt;&gt;"", LEFT( scriv!AI312, FIND(",",scriv!AI312)-1) &amp; "=" &amp; $AH350 &amp; RIGHT( scriv!AI312, LEN(scriv!AI312) + 1 - FIND(",",scriv!AI312)),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IF(scriv!AJ312&lt;&gt;"", LEFT( scriv!AJ312, FIND(",",scriv!AJ312)-1) &amp; "=" &amp; $AH350 &amp; RIGHT( scriv!AJ312, LEN(scriv!AJ312) + 1 - FIND(",",scriv!AJ312)),
  IF($Z$36&lt;&gt;"",LEFT( Z$36, FIND(",",Z$36)-1) &amp; "=" &amp; $AH350 &amp; RIGHT( Z$36, LEN(Z$36) + 1 - FIND(",",Z$36)),""))),
IF(scriv!O312&lt;&gt;"", LEFT( scriv!O312, FIND(",",scriv!O312)-1) &amp; "=" &amp; $AH350 &amp; RIGHT( scriv!O312, LEN(scriv!O312) + 1 - FIND(",",scriv!O312)),
LEFT( Z$37, FIND(",",Z$37)-1) &amp; "=" &amp; $AH350 &amp; RIGHT( Z$37, LEN(Z$37) + 1 - FIND(",",Z$37))))</f>
        <v>drawOpen=,1.2</v>
      </c>
      <c r="AA350" s="81" t="str">
        <f>IF($E350="",
( IF(scriv!AK312&lt;&gt;"", LEFT( scriv!AK312, FIND(",",scriv!AK312)-1) &amp; "=" &amp; $AH350 &amp; RIGHT( scriv!AK312, LEN(scriv!AK312) + 1 - FIND(",",scriv!AK312)),
  IF($AA$36&lt;&gt;"",LEFT( AA$36, FIND(",",AA$36)-1) &amp; "=" &amp; $AH350 &amp; RIGHT( AA$36, LEN(AA$36) + 1 - FIND(",",AA$36)),""))),
IF(scriv!P312&lt;&gt;"", LEFT( scriv!P312, FIND(",",scriv!P312)-1) &amp; "=" &amp; $AH350 &amp; RIGHT( scriv!P312, LEN(scriv!P312) + 1 - FIND(",",scriv!P312)),
LEFT( AA$37, FIND(",",AA$37)-1) &amp; "=" &amp; $AH350 &amp; RIGHT( AA$37, LEN(AA$37) + 1 - FIND(",",AA$37))))</f>
        <v>drawClose=,1.2</v>
      </c>
      <c r="AB350" s="167" t="str">
        <f t="shared" si="176"/>
        <v>noTitle</v>
      </c>
      <c r="AC350" s="167"/>
      <c r="AD350" s="45"/>
      <c r="AE350" s="168"/>
      <c r="AF350" s="169">
        <f>IF(D350="",scriv!B312,"")</f>
        <v>0</v>
      </c>
      <c r="AG350" s="170" t="str">
        <f t="shared" si="179"/>
        <v/>
      </c>
      <c r="AH350" s="169" t="str">
        <f t="shared" si="180"/>
        <v/>
      </c>
      <c r="AI350" s="169" t="str">
        <f t="shared" si="181"/>
        <v/>
      </c>
      <c r="AJ350" s="86">
        <f>ROUNDDOWN( (LEN(scriv!B312)+1) / 2, 0 )</f>
        <v>0</v>
      </c>
      <c r="AK350" s="82">
        <f t="shared" si="182"/>
        <v>0</v>
      </c>
      <c r="AL350" s="82" t="str">
        <f t="shared" si="183"/>
        <v>-</v>
      </c>
      <c r="AM350" s="82" t="str">
        <f t="shared" si="184"/>
        <v>-</v>
      </c>
      <c r="AN350" s="82" t="str">
        <f t="shared" si="185"/>
        <v>-</v>
      </c>
      <c r="AO350" s="82" t="str">
        <f t="shared" si="186"/>
        <v>-</v>
      </c>
      <c r="AP350" s="82" t="str">
        <f t="shared" si="187"/>
        <v>-</v>
      </c>
      <c r="AQ350" s="82" t="str">
        <f t="shared" si="188"/>
        <v>-</v>
      </c>
      <c r="AR350" s="82" t="str">
        <f t="shared" si="189"/>
        <v>-</v>
      </c>
      <c r="AT350" s="82">
        <f t="shared" si="190"/>
        <v>2</v>
      </c>
      <c r="AU350" s="82" t="str">
        <f ca="1">IF(    MAX(OFFSET(AL350,0,0,MATCH("-",AL350:AL$638,0))) = 0,"",
IFERROR(MAX(OFFSET(AL350,0,0,MATCH("-",AL350:AL$638,0))),""))</f>
        <v/>
      </c>
      <c r="AV350" s="82" t="str">
        <f ca="1">IF(    MAX(OFFSET(AM350,0,0,MATCH("-",AM350:AM$638,0))) = 0,"",
IFERROR(MAX(OFFSET(AM350,0,0,MATCH("-",AM350:AM$638,0))),""))</f>
        <v/>
      </c>
      <c r="AW350" s="82" t="str">
        <f ca="1">IF(    MAX(OFFSET(AN350,0,0,MATCH("-",AN350:AN$638,0))) = 0,"",
IFERROR(MAX(OFFSET(AN350,0,0,MATCH("-",AN350:AN$638,0))),""))</f>
        <v/>
      </c>
      <c r="AX350" s="82" t="str">
        <f ca="1">IF(    MAX(OFFSET(AO350,0,0,MATCH("-",AO350:AO$638,0))) = 0,"",
IFERROR(MAX(OFFSET(AO350,0,0,MATCH("-",AO350:AO$638,0))),""))</f>
        <v/>
      </c>
      <c r="AY350" s="82" t="str">
        <f ca="1">IF(    MAX(OFFSET(AP350,0,0,MATCH("-",AP350:AP$638,0))) = 0,"",
IFERROR(MAX(OFFSET(AP350,0,0,MATCH("-",AP350:AP$638,0))),""))</f>
        <v/>
      </c>
      <c r="AZ350" s="82" t="str">
        <f ca="1">IF(    MAX(OFFSET(AQ350,0,0,MATCH("-",AQ350:AQ$638,0))) = 0,"",
IFERROR(MAX(OFFSET(AQ350,0,0,MATCH("-",AQ350:AQ$638,0))),""))</f>
        <v/>
      </c>
      <c r="BA350" s="82" t="str">
        <f ca="1">IF(    MAX(OFFSET(AR350,0,0,MATCH("-",AR350:AR$638,0))) = 0,"",
IFERROR(MAX(OFFSET(AR350,0,0,MATCH("-",AR350:AR$638,0))),""))</f>
        <v/>
      </c>
      <c r="BB350" s="112">
        <f t="shared" ca="1" si="191"/>
        <v>-270</v>
      </c>
      <c r="BC350" s="111" t="str">
        <f t="shared" ca="1" si="192"/>
        <v>Radius</v>
      </c>
      <c r="BD350" s="112">
        <f t="shared" ca="1" si="193"/>
        <v>0</v>
      </c>
      <c r="BE350" s="111">
        <f t="shared" ca="1" si="194"/>
        <v>-150</v>
      </c>
      <c r="BF350" s="113" t="e">
        <f t="shared" ca="1" si="195"/>
        <v>#VALUE!</v>
      </c>
      <c r="BG350" s="113" t="e">
        <f t="shared" ca="1" si="196"/>
        <v>#VALUE!</v>
      </c>
      <c r="BH350" s="112">
        <f t="shared" ca="1" si="197"/>
        <v>2000</v>
      </c>
      <c r="BI350" s="112">
        <f t="shared" ca="1" si="198"/>
        <v>-150</v>
      </c>
      <c r="BJ350" s="157"/>
      <c r="BK350" s="157"/>
      <c r="BL350" s="158" t="str">
        <f>scriv!AM312</f>
        <v/>
      </c>
      <c r="BM350" s="157"/>
      <c r="BN350" s="157" t="str">
        <f t="shared" si="199"/>
        <v>node</v>
      </c>
      <c r="BO350" s="157"/>
      <c r="BP350" s="159">
        <f t="shared" ca="1" si="200"/>
        <v>0</v>
      </c>
      <c r="BQ350" s="159">
        <f t="shared" ca="1" si="201"/>
        <v>0</v>
      </c>
      <c r="BR350" s="159">
        <f t="shared" si="202"/>
        <v>1</v>
      </c>
      <c r="BS350" s="159" t="str">
        <f t="shared" si="203"/>
        <v>symbol</v>
      </c>
      <c r="BT350" s="157" t="str">
        <f ca="1">IF(scriv!V312&lt;&gt;"",scriv!V312,
IF(E350="",IFERROR(VLOOKUP(BL350,$AH$40:$BT$638,39,FALSE),$BT$36),
$BT$37))</f>
        <v>NodeSquare</v>
      </c>
      <c r="BU350" s="166">
        <f t="shared" ca="1" si="204"/>
        <v>2000</v>
      </c>
      <c r="BV350" s="166">
        <f t="shared" ca="1" si="205"/>
        <v>-150</v>
      </c>
      <c r="BW350" s="166">
        <f t="shared" ca="1" si="206"/>
        <v>0</v>
      </c>
      <c r="BX350" s="166">
        <f t="shared" ca="1" si="207"/>
        <v>0</v>
      </c>
      <c r="BY350" s="180" t="str">
        <f t="shared" si="208"/>
        <v/>
      </c>
      <c r="BZ350" s="180" t="str">
        <f t="shared" si="209"/>
        <v/>
      </c>
      <c r="CA350" s="81" t="str">
        <f>IF(scriv!E312&lt;&gt;"",scriv!E312,"")</f>
        <v/>
      </c>
      <c r="CB350" s="82">
        <f t="shared" si="178"/>
        <v>0</v>
      </c>
      <c r="CC350" s="82">
        <f t="shared" si="210"/>
        <v>0</v>
      </c>
      <c r="CD350" s="82" t="str">
        <f t="shared" si="211"/>
        <v>-</v>
      </c>
      <c r="CE350" s="82" t="str">
        <f t="shared" si="212"/>
        <v>-</v>
      </c>
      <c r="CF350" s="82" t="str">
        <f t="shared" si="213"/>
        <v>-</v>
      </c>
      <c r="CG350" s="82" t="str">
        <f t="shared" si="214"/>
        <v>-</v>
      </c>
      <c r="CH350" s="82" t="str">
        <f t="shared" si="215"/>
        <v>-</v>
      </c>
      <c r="CI350" s="82" t="str">
        <f t="shared" si="216"/>
        <v>-</v>
      </c>
      <c r="CJ350" s="82" t="str">
        <f t="shared" si="217"/>
        <v>-</v>
      </c>
      <c r="CK350" s="82" t="str">
        <f t="shared" si="218"/>
        <v>-</v>
      </c>
    </row>
    <row r="351" spans="1:89" s="82" customFormat="1" ht="18" customHeight="1">
      <c r="A351" s="81" t="str">
        <f>scriv!AL313</f>
        <v/>
      </c>
      <c r="B351" s="81" t="str">
        <f>IF(scriv!D313&lt;&gt;"",scriv!D313,"")</f>
        <v/>
      </c>
      <c r="C351" s="81" t="str">
        <f>IF( scriv!AP313&lt;&gt;"", IF(D351&lt;&gt;"","connection ","")&amp;scriv!AP313,IF(D351&lt;&gt;"","connection",""))</f>
        <v/>
      </c>
      <c r="D351" s="82" t="str">
        <f>scriv!AN313</f>
        <v/>
      </c>
      <c r="E351" s="82" t="str">
        <f>scriv!AO313</f>
        <v/>
      </c>
      <c r="F351" s="156">
        <f>ROW()</f>
        <v>351</v>
      </c>
      <c r="G351" s="288">
        <f>scriv!AC313</f>
        <v>0</v>
      </c>
      <c r="H351" s="288">
        <f>scriv!AD313</f>
        <v>0</v>
      </c>
      <c r="I351" s="81" t="str">
        <f>IF(scriv!AE313&lt;&gt;"",scriv!AE313,J351)</f>
        <v/>
      </c>
      <c r="J351" s="81" t="str">
        <f>IF(scriv!AF313&lt;&gt;"",scriv!AF313,"")</f>
        <v/>
      </c>
      <c r="K351" s="82" t="str">
        <f>IF(scriv!Y313&lt;&gt;"",scriv!Y313,$K$36)</f>
        <v>none</v>
      </c>
      <c r="L351" s="82">
        <f>IF(scriv!Z313&lt;&gt;"",scriv!Z313,$L$36)</f>
        <v>0</v>
      </c>
      <c r="M351" s="82" t="str">
        <f>IF(scriv!AA313&lt;&gt;"",scriv!AA313,$M$36)</f>
        <v>OpenClose</v>
      </c>
      <c r="N351" s="82">
        <f>IF(scriv!AB313&lt;&gt;"",scriv!AB313,$N$36)</f>
        <v>0</v>
      </c>
      <c r="O351" s="119" t="str">
        <f t="shared" si="177"/>
        <v/>
      </c>
      <c r="P351" s="81" t="str">
        <f>IF(scriv!I313&lt;&gt;"",scriv!I313,"")</f>
        <v/>
      </c>
      <c r="Q351" s="81" t="str">
        <f>IF(scriv!J313&lt;&gt;"",scriv!J313,"")</f>
        <v/>
      </c>
      <c r="R351" s="81">
        <f>IF(scriv!K313&lt;&gt;"",scriv!K313,
IF(I351&lt;&gt;"",1,$R$36))</f>
        <v>1</v>
      </c>
      <c r="S351" s="81" t="str">
        <f>IF(scriv!L313&lt;&gt;"",scriv!L313,
IF(scriv!AF313&lt;&gt;"",$S$36,"none"))</f>
        <v>none</v>
      </c>
      <c r="T351" s="81" t="str">
        <f>IF(scriv!Q313&lt;&gt;"",scriv!Q313,"")</f>
        <v/>
      </c>
      <c r="U351" s="81" t="str">
        <f>IF(scriv!R313&lt;&gt;"",scriv!R313,"")</f>
        <v/>
      </c>
      <c r="V351" s="81" t="str">
        <f>IF(scriv!S313&lt;&gt;"",scriv!S313,"")</f>
        <v/>
      </c>
      <c r="W351" s="81" t="str">
        <f>IF(scriv!T313&lt;&gt;"",scriv!T313,"")</f>
        <v/>
      </c>
      <c r="X351" s="81" t="str">
        <f>IF($E351="",
( IF(scriv!AH313&lt;&gt;"", LEFT( scriv!AH313, FIND(",",scriv!AH313)-1) &amp; "=" &amp; $AH351 &amp; RIGHT( scriv!AH313, LEN(scriv!AH313) + 1 - FIND(",",scriv!AH313)),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IF(scriv!AI313&lt;&gt;"", LEFT( scriv!AI313, FIND(",",scriv!AI313)-1) &amp; "=" &amp; $AH351 &amp; RIGHT( scriv!AI313, LEN(scriv!AI313) + 1 - FIND(",",scriv!AI313)),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IF(scriv!AJ313&lt;&gt;"", LEFT( scriv!AJ313, FIND(",",scriv!AJ313)-1) &amp; "=" &amp; $AH351 &amp; RIGHT( scriv!AJ313, LEN(scriv!AJ313) + 1 - FIND(",",scriv!AJ313)),
  IF($Z$36&lt;&gt;"",LEFT( Z$36, FIND(",",Z$36)-1) &amp; "=" &amp; $AH351 &amp; RIGHT( Z$36, LEN(Z$36) + 1 - FIND(",",Z$36)),""))),
IF(scriv!O313&lt;&gt;"", LEFT( scriv!O313, FIND(",",scriv!O313)-1) &amp; "=" &amp; $AH351 &amp; RIGHT( scriv!O313, LEN(scriv!O313) + 1 - FIND(",",scriv!O313)),
LEFT( Z$37, FIND(",",Z$37)-1) &amp; "=" &amp; $AH351 &amp; RIGHT( Z$37, LEN(Z$37) + 1 - FIND(",",Z$37))))</f>
        <v>drawOpen=,1.2</v>
      </c>
      <c r="AA351" s="81" t="str">
        <f>IF($E351="",
( IF(scriv!AK313&lt;&gt;"", LEFT( scriv!AK313, FIND(",",scriv!AK313)-1) &amp; "=" &amp; $AH351 &amp; RIGHT( scriv!AK313, LEN(scriv!AK313) + 1 - FIND(",",scriv!AK313)),
  IF($AA$36&lt;&gt;"",LEFT( AA$36, FIND(",",AA$36)-1) &amp; "=" &amp; $AH351 &amp; RIGHT( AA$36, LEN(AA$36) + 1 - FIND(",",AA$36)),""))),
IF(scriv!P313&lt;&gt;"", LEFT( scriv!P313, FIND(",",scriv!P313)-1) &amp; "=" &amp; $AH351 &amp; RIGHT( scriv!P313, LEN(scriv!P313) + 1 - FIND(",",scriv!P313)),
LEFT( AA$37, FIND(",",AA$37)-1) &amp; "=" &amp; $AH351 &amp; RIGHT( AA$37, LEN(AA$37) + 1 - FIND(",",AA$37))))</f>
        <v>drawClose=,1.2</v>
      </c>
      <c r="AB351" s="167" t="str">
        <f t="shared" si="176"/>
        <v>noTitle</v>
      </c>
      <c r="AC351" s="167"/>
      <c r="AD351" s="45"/>
      <c r="AE351" s="168"/>
      <c r="AF351" s="169">
        <f>IF(D351="",scriv!B313,"")</f>
        <v>0</v>
      </c>
      <c r="AG351" s="170" t="str">
        <f t="shared" si="179"/>
        <v/>
      </c>
      <c r="AH351" s="169" t="str">
        <f t="shared" si="180"/>
        <v/>
      </c>
      <c r="AI351" s="169" t="str">
        <f t="shared" si="181"/>
        <v/>
      </c>
      <c r="AJ351" s="86">
        <f>ROUNDDOWN( (LEN(scriv!B313)+1) / 2, 0 )</f>
        <v>0</v>
      </c>
      <c r="AK351" s="82">
        <f t="shared" si="182"/>
        <v>0</v>
      </c>
      <c r="AL351" s="82" t="str">
        <f t="shared" si="183"/>
        <v>-</v>
      </c>
      <c r="AM351" s="82" t="str">
        <f t="shared" si="184"/>
        <v>-</v>
      </c>
      <c r="AN351" s="82" t="str">
        <f t="shared" si="185"/>
        <v>-</v>
      </c>
      <c r="AO351" s="82" t="str">
        <f t="shared" si="186"/>
        <v>-</v>
      </c>
      <c r="AP351" s="82" t="str">
        <f t="shared" si="187"/>
        <v>-</v>
      </c>
      <c r="AQ351" s="82" t="str">
        <f t="shared" si="188"/>
        <v>-</v>
      </c>
      <c r="AR351" s="82" t="str">
        <f t="shared" si="189"/>
        <v>-</v>
      </c>
      <c r="AT351" s="82">
        <f t="shared" si="190"/>
        <v>2</v>
      </c>
      <c r="AU351" s="82" t="str">
        <f ca="1">IF(    MAX(OFFSET(AL351,0,0,MATCH("-",AL351:AL$638,0))) = 0,"",
IFERROR(MAX(OFFSET(AL351,0,0,MATCH("-",AL351:AL$638,0))),""))</f>
        <v/>
      </c>
      <c r="AV351" s="82" t="str">
        <f ca="1">IF(    MAX(OFFSET(AM351,0,0,MATCH("-",AM351:AM$638,0))) = 0,"",
IFERROR(MAX(OFFSET(AM351,0,0,MATCH("-",AM351:AM$638,0))),""))</f>
        <v/>
      </c>
      <c r="AW351" s="82" t="str">
        <f ca="1">IF(    MAX(OFFSET(AN351,0,0,MATCH("-",AN351:AN$638,0))) = 0,"",
IFERROR(MAX(OFFSET(AN351,0,0,MATCH("-",AN351:AN$638,0))),""))</f>
        <v/>
      </c>
      <c r="AX351" s="82" t="str">
        <f ca="1">IF(    MAX(OFFSET(AO351,0,0,MATCH("-",AO351:AO$638,0))) = 0,"",
IFERROR(MAX(OFFSET(AO351,0,0,MATCH("-",AO351:AO$638,0))),""))</f>
        <v/>
      </c>
      <c r="AY351" s="82" t="str">
        <f ca="1">IF(    MAX(OFFSET(AP351,0,0,MATCH("-",AP351:AP$638,0))) = 0,"",
IFERROR(MAX(OFFSET(AP351,0,0,MATCH("-",AP351:AP$638,0))),""))</f>
        <v/>
      </c>
      <c r="AZ351" s="82" t="str">
        <f ca="1">IF(    MAX(OFFSET(AQ351,0,0,MATCH("-",AQ351:AQ$638,0))) = 0,"",
IFERROR(MAX(OFFSET(AQ351,0,0,MATCH("-",AQ351:AQ$638,0))),""))</f>
        <v/>
      </c>
      <c r="BA351" s="82" t="str">
        <f ca="1">IF(    MAX(OFFSET(AR351,0,0,MATCH("-",AR351:AR$638,0))) = 0,"",
IFERROR(MAX(OFFSET(AR351,0,0,MATCH("-",AR351:AR$638,0))),""))</f>
        <v/>
      </c>
      <c r="BB351" s="112">
        <f t="shared" ca="1" si="191"/>
        <v>-270</v>
      </c>
      <c r="BC351" s="111" t="str">
        <f t="shared" ca="1" si="192"/>
        <v>Radius</v>
      </c>
      <c r="BD351" s="112">
        <f t="shared" ca="1" si="193"/>
        <v>0</v>
      </c>
      <c r="BE351" s="111">
        <f t="shared" ca="1" si="194"/>
        <v>-150</v>
      </c>
      <c r="BF351" s="113" t="e">
        <f t="shared" ca="1" si="195"/>
        <v>#VALUE!</v>
      </c>
      <c r="BG351" s="113" t="e">
        <f t="shared" ca="1" si="196"/>
        <v>#VALUE!</v>
      </c>
      <c r="BH351" s="112">
        <f t="shared" ca="1" si="197"/>
        <v>2000</v>
      </c>
      <c r="BI351" s="112">
        <f t="shared" ca="1" si="198"/>
        <v>-150</v>
      </c>
      <c r="BJ351" s="157"/>
      <c r="BK351" s="157"/>
      <c r="BL351" s="158" t="str">
        <f>scriv!AM313</f>
        <v/>
      </c>
      <c r="BM351" s="157"/>
      <c r="BN351" s="157" t="str">
        <f t="shared" si="199"/>
        <v>node</v>
      </c>
      <c r="BO351" s="157"/>
      <c r="BP351" s="159">
        <f t="shared" ca="1" si="200"/>
        <v>0</v>
      </c>
      <c r="BQ351" s="159">
        <f t="shared" ca="1" si="201"/>
        <v>0</v>
      </c>
      <c r="BR351" s="159">
        <f t="shared" si="202"/>
        <v>1</v>
      </c>
      <c r="BS351" s="159" t="str">
        <f t="shared" si="203"/>
        <v>symbol</v>
      </c>
      <c r="BT351" s="157" t="str">
        <f ca="1">IF(scriv!V313&lt;&gt;"",scriv!V313,
IF(E351="",IFERROR(VLOOKUP(BL351,$AH$40:$BT$638,39,FALSE),$BT$36),
$BT$37))</f>
        <v>NodeSquare</v>
      </c>
      <c r="BU351" s="166">
        <f t="shared" ca="1" si="204"/>
        <v>2000</v>
      </c>
      <c r="BV351" s="166">
        <f t="shared" ca="1" si="205"/>
        <v>-150</v>
      </c>
      <c r="BW351" s="166">
        <f t="shared" ca="1" si="206"/>
        <v>0</v>
      </c>
      <c r="BX351" s="166">
        <f t="shared" ca="1" si="207"/>
        <v>0</v>
      </c>
      <c r="BY351" s="180" t="str">
        <f t="shared" si="208"/>
        <v/>
      </c>
      <c r="BZ351" s="180" t="str">
        <f t="shared" si="209"/>
        <v/>
      </c>
      <c r="CA351" s="81" t="str">
        <f>IF(scriv!E313&lt;&gt;"",scriv!E313,"")</f>
        <v/>
      </c>
      <c r="CB351" s="82">
        <f t="shared" si="178"/>
        <v>0</v>
      </c>
      <c r="CC351" s="82">
        <f t="shared" si="210"/>
        <v>0</v>
      </c>
      <c r="CD351" s="82" t="str">
        <f t="shared" si="211"/>
        <v>-</v>
      </c>
      <c r="CE351" s="82" t="str">
        <f t="shared" si="212"/>
        <v>-</v>
      </c>
      <c r="CF351" s="82" t="str">
        <f t="shared" si="213"/>
        <v>-</v>
      </c>
      <c r="CG351" s="82" t="str">
        <f t="shared" si="214"/>
        <v>-</v>
      </c>
      <c r="CH351" s="82" t="str">
        <f t="shared" si="215"/>
        <v>-</v>
      </c>
      <c r="CI351" s="82" t="str">
        <f t="shared" si="216"/>
        <v>-</v>
      </c>
      <c r="CJ351" s="82" t="str">
        <f t="shared" si="217"/>
        <v>-</v>
      </c>
      <c r="CK351" s="82" t="str">
        <f t="shared" si="218"/>
        <v>-</v>
      </c>
    </row>
    <row r="352" spans="1:89" s="82" customFormat="1" ht="18" customHeight="1">
      <c r="A352" s="81" t="str">
        <f>scriv!AL314</f>
        <v/>
      </c>
      <c r="B352" s="81" t="str">
        <f>IF(scriv!D314&lt;&gt;"",scriv!D314,"")</f>
        <v/>
      </c>
      <c r="C352" s="81" t="str">
        <f>IF( scriv!AP314&lt;&gt;"", IF(D352&lt;&gt;"","connection ","")&amp;scriv!AP314,IF(D352&lt;&gt;"","connection",""))</f>
        <v/>
      </c>
      <c r="D352" s="82" t="str">
        <f>scriv!AN314</f>
        <v/>
      </c>
      <c r="E352" s="82" t="str">
        <f>scriv!AO314</f>
        <v/>
      </c>
      <c r="F352" s="156">
        <f>ROW()</f>
        <v>352</v>
      </c>
      <c r="G352" s="288">
        <f>scriv!AC314</f>
        <v>0</v>
      </c>
      <c r="H352" s="288">
        <f>scriv!AD314</f>
        <v>0</v>
      </c>
      <c r="I352" s="81" t="str">
        <f>IF(scriv!AE314&lt;&gt;"",scriv!AE314,J352)</f>
        <v/>
      </c>
      <c r="J352" s="81" t="str">
        <f>IF(scriv!AF314&lt;&gt;"",scriv!AF314,"")</f>
        <v/>
      </c>
      <c r="K352" s="82" t="str">
        <f>IF(scriv!Y314&lt;&gt;"",scriv!Y314,$K$36)</f>
        <v>none</v>
      </c>
      <c r="L352" s="82">
        <f>IF(scriv!Z314&lt;&gt;"",scriv!Z314,$L$36)</f>
        <v>0</v>
      </c>
      <c r="M352" s="82" t="str">
        <f>IF(scriv!AA314&lt;&gt;"",scriv!AA314,$M$36)</f>
        <v>OpenClose</v>
      </c>
      <c r="N352" s="82">
        <f>IF(scriv!AB314&lt;&gt;"",scriv!AB314,$N$36)</f>
        <v>0</v>
      </c>
      <c r="O352" s="119" t="str">
        <f t="shared" si="177"/>
        <v/>
      </c>
      <c r="P352" s="81" t="str">
        <f>IF(scriv!I314&lt;&gt;"",scriv!I314,"")</f>
        <v/>
      </c>
      <c r="Q352" s="81" t="str">
        <f>IF(scriv!J314&lt;&gt;"",scriv!J314,"")</f>
        <v/>
      </c>
      <c r="R352" s="81">
        <f>IF(scriv!K314&lt;&gt;"",scriv!K314,
IF(I352&lt;&gt;"",1,$R$36))</f>
        <v>1</v>
      </c>
      <c r="S352" s="81" t="str">
        <f>IF(scriv!L314&lt;&gt;"",scriv!L314,
IF(scriv!AF314&lt;&gt;"",$S$36,"none"))</f>
        <v>none</v>
      </c>
      <c r="T352" s="81" t="str">
        <f>IF(scriv!Q314&lt;&gt;"",scriv!Q314,"")</f>
        <v/>
      </c>
      <c r="U352" s="81" t="str">
        <f>IF(scriv!R314&lt;&gt;"",scriv!R314,"")</f>
        <v/>
      </c>
      <c r="V352" s="81" t="str">
        <f>IF(scriv!S314&lt;&gt;"",scriv!S314,"")</f>
        <v/>
      </c>
      <c r="W352" s="81" t="str">
        <f>IF(scriv!T314&lt;&gt;"",scriv!T314,"")</f>
        <v/>
      </c>
      <c r="X352" s="81" t="str">
        <f>IF($E352="",
( IF(scriv!AH314&lt;&gt;"", LEFT( scriv!AH314, FIND(",",scriv!AH314)-1) &amp; "=" &amp; $AH352 &amp; RIGHT( scriv!AH314, LEN(scriv!AH314) + 1 - FIND(",",scriv!AH314)),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IF(scriv!AI314&lt;&gt;"", LEFT( scriv!AI314, FIND(",",scriv!AI314)-1) &amp; "=" &amp; $AH352 &amp; RIGHT( scriv!AI314, LEN(scriv!AI314) + 1 - FIND(",",scriv!AI314)),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IF(scriv!AJ314&lt;&gt;"", LEFT( scriv!AJ314, FIND(",",scriv!AJ314)-1) &amp; "=" &amp; $AH352 &amp; RIGHT( scriv!AJ314, LEN(scriv!AJ314) + 1 - FIND(",",scriv!AJ314)),
  IF($Z$36&lt;&gt;"",LEFT( Z$36, FIND(",",Z$36)-1) &amp; "=" &amp; $AH352 &amp; RIGHT( Z$36, LEN(Z$36) + 1 - FIND(",",Z$36)),""))),
IF(scriv!O314&lt;&gt;"", LEFT( scriv!O314, FIND(",",scriv!O314)-1) &amp; "=" &amp; $AH352 &amp; RIGHT( scriv!O314, LEN(scriv!O314) + 1 - FIND(",",scriv!O314)),
LEFT( Z$37, FIND(",",Z$37)-1) &amp; "=" &amp; $AH352 &amp; RIGHT( Z$37, LEN(Z$37) + 1 - FIND(",",Z$37))))</f>
        <v>drawOpen=,1.2</v>
      </c>
      <c r="AA352" s="81" t="str">
        <f>IF($E352="",
( IF(scriv!AK314&lt;&gt;"", LEFT( scriv!AK314, FIND(",",scriv!AK314)-1) &amp; "=" &amp; $AH352 &amp; RIGHT( scriv!AK314, LEN(scriv!AK314) + 1 - FIND(",",scriv!AK314)),
  IF($AA$36&lt;&gt;"",LEFT( AA$36, FIND(",",AA$36)-1) &amp; "=" &amp; $AH352 &amp; RIGHT( AA$36, LEN(AA$36) + 1 - FIND(",",AA$36)),""))),
IF(scriv!P314&lt;&gt;"", LEFT( scriv!P314, FIND(",",scriv!P314)-1) &amp; "=" &amp; $AH352 &amp; RIGHT( scriv!P314, LEN(scriv!P314) + 1 - FIND(",",scriv!P314)),
LEFT( AA$37, FIND(",",AA$37)-1) &amp; "=" &amp; $AH352 &amp; RIGHT( AA$37, LEN(AA$37) + 1 - FIND(",",AA$37))))</f>
        <v>drawClose=,1.2</v>
      </c>
      <c r="AB352" s="167" t="str">
        <f t="shared" si="176"/>
        <v>noTitle</v>
      </c>
      <c r="AC352" s="167"/>
      <c r="AD352" s="45"/>
      <c r="AE352" s="168"/>
      <c r="AF352" s="169">
        <f>IF(D352="",scriv!B314,"")</f>
        <v>0</v>
      </c>
      <c r="AG352" s="170" t="str">
        <f t="shared" si="179"/>
        <v/>
      </c>
      <c r="AH352" s="169" t="str">
        <f t="shared" si="180"/>
        <v/>
      </c>
      <c r="AI352" s="169" t="str">
        <f t="shared" si="181"/>
        <v/>
      </c>
      <c r="AJ352" s="86">
        <f>ROUNDDOWN( (LEN(scriv!B314)+1) / 2, 0 )</f>
        <v>0</v>
      </c>
      <c r="AK352" s="82">
        <f t="shared" si="182"/>
        <v>0</v>
      </c>
      <c r="AL352" s="82" t="str">
        <f t="shared" si="183"/>
        <v>-</v>
      </c>
      <c r="AM352" s="82" t="str">
        <f t="shared" si="184"/>
        <v>-</v>
      </c>
      <c r="AN352" s="82" t="str">
        <f t="shared" si="185"/>
        <v>-</v>
      </c>
      <c r="AO352" s="82" t="str">
        <f t="shared" si="186"/>
        <v>-</v>
      </c>
      <c r="AP352" s="82" t="str">
        <f t="shared" si="187"/>
        <v>-</v>
      </c>
      <c r="AQ352" s="82" t="str">
        <f t="shared" si="188"/>
        <v>-</v>
      </c>
      <c r="AR352" s="82" t="str">
        <f t="shared" si="189"/>
        <v>-</v>
      </c>
      <c r="AT352" s="82">
        <f t="shared" si="190"/>
        <v>2</v>
      </c>
      <c r="AU352" s="82" t="str">
        <f ca="1">IF(    MAX(OFFSET(AL352,0,0,MATCH("-",AL352:AL$638,0))) = 0,"",
IFERROR(MAX(OFFSET(AL352,0,0,MATCH("-",AL352:AL$638,0))),""))</f>
        <v/>
      </c>
      <c r="AV352" s="82" t="str">
        <f ca="1">IF(    MAX(OFFSET(AM352,0,0,MATCH("-",AM352:AM$638,0))) = 0,"",
IFERROR(MAX(OFFSET(AM352,0,0,MATCH("-",AM352:AM$638,0))),""))</f>
        <v/>
      </c>
      <c r="AW352" s="82" t="str">
        <f ca="1">IF(    MAX(OFFSET(AN352,0,0,MATCH("-",AN352:AN$638,0))) = 0,"",
IFERROR(MAX(OFFSET(AN352,0,0,MATCH("-",AN352:AN$638,0))),""))</f>
        <v/>
      </c>
      <c r="AX352" s="82" t="str">
        <f ca="1">IF(    MAX(OFFSET(AO352,0,0,MATCH("-",AO352:AO$638,0))) = 0,"",
IFERROR(MAX(OFFSET(AO352,0,0,MATCH("-",AO352:AO$638,0))),""))</f>
        <v/>
      </c>
      <c r="AY352" s="82" t="str">
        <f ca="1">IF(    MAX(OFFSET(AP352,0,0,MATCH("-",AP352:AP$638,0))) = 0,"",
IFERROR(MAX(OFFSET(AP352,0,0,MATCH("-",AP352:AP$638,0))),""))</f>
        <v/>
      </c>
      <c r="AZ352" s="82" t="str">
        <f ca="1">IF(    MAX(OFFSET(AQ352,0,0,MATCH("-",AQ352:AQ$638,0))) = 0,"",
IFERROR(MAX(OFFSET(AQ352,0,0,MATCH("-",AQ352:AQ$638,0))),""))</f>
        <v/>
      </c>
      <c r="BA352" s="82" t="str">
        <f ca="1">IF(    MAX(OFFSET(AR352,0,0,MATCH("-",AR352:AR$638,0))) = 0,"",
IFERROR(MAX(OFFSET(AR352,0,0,MATCH("-",AR352:AR$638,0))),""))</f>
        <v/>
      </c>
      <c r="BB352" s="112">
        <f t="shared" ca="1" si="191"/>
        <v>-270</v>
      </c>
      <c r="BC352" s="111" t="str">
        <f t="shared" ca="1" si="192"/>
        <v>Radius</v>
      </c>
      <c r="BD352" s="112">
        <f t="shared" ca="1" si="193"/>
        <v>0</v>
      </c>
      <c r="BE352" s="111">
        <f t="shared" ca="1" si="194"/>
        <v>-150</v>
      </c>
      <c r="BF352" s="113" t="e">
        <f t="shared" ca="1" si="195"/>
        <v>#VALUE!</v>
      </c>
      <c r="BG352" s="113" t="e">
        <f t="shared" ca="1" si="196"/>
        <v>#VALUE!</v>
      </c>
      <c r="BH352" s="112">
        <f t="shared" ca="1" si="197"/>
        <v>2000</v>
      </c>
      <c r="BI352" s="112">
        <f t="shared" ca="1" si="198"/>
        <v>-150</v>
      </c>
      <c r="BJ352" s="157"/>
      <c r="BK352" s="157"/>
      <c r="BL352" s="158" t="str">
        <f>scriv!AM314</f>
        <v/>
      </c>
      <c r="BM352" s="157"/>
      <c r="BN352" s="157" t="str">
        <f t="shared" si="199"/>
        <v>node</v>
      </c>
      <c r="BO352" s="157"/>
      <c r="BP352" s="159">
        <f t="shared" ca="1" si="200"/>
        <v>0</v>
      </c>
      <c r="BQ352" s="159">
        <f t="shared" ca="1" si="201"/>
        <v>0</v>
      </c>
      <c r="BR352" s="159">
        <f t="shared" si="202"/>
        <v>1</v>
      </c>
      <c r="BS352" s="159" t="str">
        <f t="shared" si="203"/>
        <v>symbol</v>
      </c>
      <c r="BT352" s="157" t="str">
        <f ca="1">IF(scriv!V314&lt;&gt;"",scriv!V314,
IF(E352="",IFERROR(VLOOKUP(BL352,$AH$40:$BT$638,39,FALSE),$BT$36),
$BT$37))</f>
        <v>NodeSquare</v>
      </c>
      <c r="BU352" s="166">
        <f t="shared" ca="1" si="204"/>
        <v>2000</v>
      </c>
      <c r="BV352" s="166">
        <f t="shared" ca="1" si="205"/>
        <v>-150</v>
      </c>
      <c r="BW352" s="166">
        <f t="shared" ca="1" si="206"/>
        <v>0</v>
      </c>
      <c r="BX352" s="166">
        <f t="shared" ca="1" si="207"/>
        <v>0</v>
      </c>
      <c r="BY352" s="180" t="str">
        <f t="shared" si="208"/>
        <v/>
      </c>
      <c r="BZ352" s="180" t="str">
        <f t="shared" si="209"/>
        <v/>
      </c>
      <c r="CA352" s="81" t="str">
        <f>IF(scriv!E314&lt;&gt;"",scriv!E314,"")</f>
        <v/>
      </c>
      <c r="CB352" s="82">
        <f t="shared" si="178"/>
        <v>0</v>
      </c>
      <c r="CC352" s="82">
        <f t="shared" si="210"/>
        <v>0</v>
      </c>
      <c r="CD352" s="82" t="str">
        <f t="shared" si="211"/>
        <v>-</v>
      </c>
      <c r="CE352" s="82" t="str">
        <f t="shared" si="212"/>
        <v>-</v>
      </c>
      <c r="CF352" s="82" t="str">
        <f t="shared" si="213"/>
        <v>-</v>
      </c>
      <c r="CG352" s="82" t="str">
        <f t="shared" si="214"/>
        <v>-</v>
      </c>
      <c r="CH352" s="82" t="str">
        <f t="shared" si="215"/>
        <v>-</v>
      </c>
      <c r="CI352" s="82" t="str">
        <f t="shared" si="216"/>
        <v>-</v>
      </c>
      <c r="CJ352" s="82" t="str">
        <f t="shared" si="217"/>
        <v>-</v>
      </c>
      <c r="CK352" s="82" t="str">
        <f t="shared" si="218"/>
        <v>-</v>
      </c>
    </row>
    <row r="353" spans="1:89" s="82" customFormat="1" ht="18" customHeight="1">
      <c r="A353" s="81" t="str">
        <f>scriv!AL315</f>
        <v/>
      </c>
      <c r="B353" s="81" t="str">
        <f>IF(scriv!D315&lt;&gt;"",scriv!D315,"")</f>
        <v/>
      </c>
      <c r="C353" s="81" t="str">
        <f>IF( scriv!AP315&lt;&gt;"", IF(D353&lt;&gt;"","connection ","")&amp;scriv!AP315,IF(D353&lt;&gt;"","connection",""))</f>
        <v/>
      </c>
      <c r="D353" s="82" t="str">
        <f>scriv!AN315</f>
        <v/>
      </c>
      <c r="E353" s="82" t="str">
        <f>scriv!AO315</f>
        <v/>
      </c>
      <c r="F353" s="156">
        <f>ROW()</f>
        <v>353</v>
      </c>
      <c r="G353" s="288">
        <f>scriv!AC315</f>
        <v>0</v>
      </c>
      <c r="H353" s="288">
        <f>scriv!AD315</f>
        <v>0</v>
      </c>
      <c r="I353" s="81" t="str">
        <f>IF(scriv!AE315&lt;&gt;"",scriv!AE315,J353)</f>
        <v/>
      </c>
      <c r="J353" s="81" t="str">
        <f>IF(scriv!AF315&lt;&gt;"",scriv!AF315,"")</f>
        <v/>
      </c>
      <c r="K353" s="82" t="str">
        <f>IF(scriv!Y315&lt;&gt;"",scriv!Y315,$K$36)</f>
        <v>none</v>
      </c>
      <c r="L353" s="82">
        <f>IF(scriv!Z315&lt;&gt;"",scriv!Z315,$L$36)</f>
        <v>0</v>
      </c>
      <c r="M353" s="82" t="str">
        <f>IF(scriv!AA315&lt;&gt;"",scriv!AA315,$M$36)</f>
        <v>OpenClose</v>
      </c>
      <c r="N353" s="82">
        <f>IF(scriv!AB315&lt;&gt;"",scriv!AB315,$N$36)</f>
        <v>0</v>
      </c>
      <c r="O353" s="119" t="str">
        <f t="shared" si="177"/>
        <v/>
      </c>
      <c r="P353" s="81" t="str">
        <f>IF(scriv!I315&lt;&gt;"",scriv!I315,"")</f>
        <v/>
      </c>
      <c r="Q353" s="81" t="str">
        <f>IF(scriv!J315&lt;&gt;"",scriv!J315,"")</f>
        <v/>
      </c>
      <c r="R353" s="81">
        <f>IF(scriv!K315&lt;&gt;"",scriv!K315,
IF(I353&lt;&gt;"",1,$R$36))</f>
        <v>1</v>
      </c>
      <c r="S353" s="81" t="str">
        <f>IF(scriv!L315&lt;&gt;"",scriv!L315,
IF(scriv!AF315&lt;&gt;"",$S$36,"none"))</f>
        <v>none</v>
      </c>
      <c r="T353" s="81" t="str">
        <f>IF(scriv!Q315&lt;&gt;"",scriv!Q315,"")</f>
        <v/>
      </c>
      <c r="U353" s="81" t="str">
        <f>IF(scriv!R315&lt;&gt;"",scriv!R315,"")</f>
        <v/>
      </c>
      <c r="V353" s="81" t="str">
        <f>IF(scriv!S315&lt;&gt;"",scriv!S315,"")</f>
        <v/>
      </c>
      <c r="W353" s="81" t="str">
        <f>IF(scriv!T315&lt;&gt;"",scriv!T315,"")</f>
        <v/>
      </c>
      <c r="X353" s="81" t="str">
        <f>IF($E353="",
( IF(scriv!AH315&lt;&gt;"", LEFT( scriv!AH315, FIND(",",scriv!AH315)-1) &amp; "=" &amp; $AH353 &amp; RIGHT( scriv!AH315, LEN(scriv!AH315) + 1 - FIND(",",scriv!AH315)),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IF(scriv!AI315&lt;&gt;"", LEFT( scriv!AI315, FIND(",",scriv!AI315)-1) &amp; "=" &amp; $AH353 &amp; RIGHT( scriv!AI315, LEN(scriv!AI315) + 1 - FIND(",",scriv!AI315)),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IF(scriv!AJ315&lt;&gt;"", LEFT( scriv!AJ315, FIND(",",scriv!AJ315)-1) &amp; "=" &amp; $AH353 &amp; RIGHT( scriv!AJ315, LEN(scriv!AJ315) + 1 - FIND(",",scriv!AJ315)),
  IF($Z$36&lt;&gt;"",LEFT( Z$36, FIND(",",Z$36)-1) &amp; "=" &amp; $AH353 &amp; RIGHT( Z$36, LEN(Z$36) + 1 - FIND(",",Z$36)),""))),
IF(scriv!O315&lt;&gt;"", LEFT( scriv!O315, FIND(",",scriv!O315)-1) &amp; "=" &amp; $AH353 &amp; RIGHT( scriv!O315, LEN(scriv!O315) + 1 - FIND(",",scriv!O315)),
LEFT( Z$37, FIND(",",Z$37)-1) &amp; "=" &amp; $AH353 &amp; RIGHT( Z$37, LEN(Z$37) + 1 - FIND(",",Z$37))))</f>
        <v>drawOpen=,1.2</v>
      </c>
      <c r="AA353" s="81" t="str">
        <f>IF($E353="",
( IF(scriv!AK315&lt;&gt;"", LEFT( scriv!AK315, FIND(",",scriv!AK315)-1) &amp; "=" &amp; $AH353 &amp; RIGHT( scriv!AK315, LEN(scriv!AK315) + 1 - FIND(",",scriv!AK315)),
  IF($AA$36&lt;&gt;"",LEFT( AA$36, FIND(",",AA$36)-1) &amp; "=" &amp; $AH353 &amp; RIGHT( AA$36, LEN(AA$36) + 1 - FIND(",",AA$36)),""))),
IF(scriv!P315&lt;&gt;"", LEFT( scriv!P315, FIND(",",scriv!P315)-1) &amp; "=" &amp; $AH353 &amp; RIGHT( scriv!P315, LEN(scriv!P315) + 1 - FIND(",",scriv!P315)),
LEFT( AA$37, FIND(",",AA$37)-1) &amp; "=" &amp; $AH353 &amp; RIGHT( AA$37, LEN(AA$37) + 1 - FIND(",",AA$37))))</f>
        <v>drawClose=,1.2</v>
      </c>
      <c r="AB353" s="167" t="str">
        <f t="shared" si="176"/>
        <v>noTitle</v>
      </c>
      <c r="AC353" s="167"/>
      <c r="AD353" s="45"/>
      <c r="AE353" s="168"/>
      <c r="AF353" s="169">
        <f>IF(D353="",scriv!B315,"")</f>
        <v>0</v>
      </c>
      <c r="AG353" s="170" t="str">
        <f t="shared" si="179"/>
        <v/>
      </c>
      <c r="AH353" s="169" t="str">
        <f t="shared" si="180"/>
        <v/>
      </c>
      <c r="AI353" s="169" t="str">
        <f t="shared" si="181"/>
        <v/>
      </c>
      <c r="AJ353" s="86">
        <f>ROUNDDOWN( (LEN(scriv!B315)+1) / 2, 0 )</f>
        <v>0</v>
      </c>
      <c r="AK353" s="82">
        <f t="shared" si="182"/>
        <v>0</v>
      </c>
      <c r="AL353" s="82" t="str">
        <f t="shared" si="183"/>
        <v>-</v>
      </c>
      <c r="AM353" s="82" t="str">
        <f t="shared" si="184"/>
        <v>-</v>
      </c>
      <c r="AN353" s="82" t="str">
        <f t="shared" si="185"/>
        <v>-</v>
      </c>
      <c r="AO353" s="82" t="str">
        <f t="shared" si="186"/>
        <v>-</v>
      </c>
      <c r="AP353" s="82" t="str">
        <f t="shared" si="187"/>
        <v>-</v>
      </c>
      <c r="AQ353" s="82" t="str">
        <f t="shared" si="188"/>
        <v>-</v>
      </c>
      <c r="AR353" s="82" t="str">
        <f t="shared" si="189"/>
        <v>-</v>
      </c>
      <c r="AT353" s="82">
        <f t="shared" si="190"/>
        <v>2</v>
      </c>
      <c r="AU353" s="82" t="str">
        <f ca="1">IF(    MAX(OFFSET(AL353,0,0,MATCH("-",AL353:AL$638,0))) = 0,"",
IFERROR(MAX(OFFSET(AL353,0,0,MATCH("-",AL353:AL$638,0))),""))</f>
        <v/>
      </c>
      <c r="AV353" s="82" t="str">
        <f ca="1">IF(    MAX(OFFSET(AM353,0,0,MATCH("-",AM353:AM$638,0))) = 0,"",
IFERROR(MAX(OFFSET(AM353,0,0,MATCH("-",AM353:AM$638,0))),""))</f>
        <v/>
      </c>
      <c r="AW353" s="82" t="str">
        <f ca="1">IF(    MAX(OFFSET(AN353,0,0,MATCH("-",AN353:AN$638,0))) = 0,"",
IFERROR(MAX(OFFSET(AN353,0,0,MATCH("-",AN353:AN$638,0))),""))</f>
        <v/>
      </c>
      <c r="AX353" s="82" t="str">
        <f ca="1">IF(    MAX(OFFSET(AO353,0,0,MATCH("-",AO353:AO$638,0))) = 0,"",
IFERROR(MAX(OFFSET(AO353,0,0,MATCH("-",AO353:AO$638,0))),""))</f>
        <v/>
      </c>
      <c r="AY353" s="82" t="str">
        <f ca="1">IF(    MAX(OFFSET(AP353,0,0,MATCH("-",AP353:AP$638,0))) = 0,"",
IFERROR(MAX(OFFSET(AP353,0,0,MATCH("-",AP353:AP$638,0))),""))</f>
        <v/>
      </c>
      <c r="AZ353" s="82" t="str">
        <f ca="1">IF(    MAX(OFFSET(AQ353,0,0,MATCH("-",AQ353:AQ$638,0))) = 0,"",
IFERROR(MAX(OFFSET(AQ353,0,0,MATCH("-",AQ353:AQ$638,0))),""))</f>
        <v/>
      </c>
      <c r="BA353" s="82" t="str">
        <f ca="1">IF(    MAX(OFFSET(AR353,0,0,MATCH("-",AR353:AR$638,0))) = 0,"",
IFERROR(MAX(OFFSET(AR353,0,0,MATCH("-",AR353:AR$638,0))),""))</f>
        <v/>
      </c>
      <c r="BB353" s="112">
        <f t="shared" ca="1" si="191"/>
        <v>-270</v>
      </c>
      <c r="BC353" s="111" t="str">
        <f t="shared" ca="1" si="192"/>
        <v>Radius</v>
      </c>
      <c r="BD353" s="112">
        <f t="shared" ca="1" si="193"/>
        <v>0</v>
      </c>
      <c r="BE353" s="111">
        <f t="shared" ca="1" si="194"/>
        <v>-150</v>
      </c>
      <c r="BF353" s="113" t="e">
        <f t="shared" ca="1" si="195"/>
        <v>#VALUE!</v>
      </c>
      <c r="BG353" s="113" t="e">
        <f t="shared" ca="1" si="196"/>
        <v>#VALUE!</v>
      </c>
      <c r="BH353" s="112">
        <f t="shared" ca="1" si="197"/>
        <v>2000</v>
      </c>
      <c r="BI353" s="112">
        <f t="shared" ca="1" si="198"/>
        <v>-150</v>
      </c>
      <c r="BJ353" s="157"/>
      <c r="BK353" s="157"/>
      <c r="BL353" s="158" t="str">
        <f>scriv!AM315</f>
        <v/>
      </c>
      <c r="BM353" s="157"/>
      <c r="BN353" s="157" t="str">
        <f t="shared" si="199"/>
        <v>node</v>
      </c>
      <c r="BO353" s="157"/>
      <c r="BP353" s="159">
        <f t="shared" ca="1" si="200"/>
        <v>0</v>
      </c>
      <c r="BQ353" s="159">
        <f t="shared" ca="1" si="201"/>
        <v>0</v>
      </c>
      <c r="BR353" s="159">
        <f t="shared" si="202"/>
        <v>1</v>
      </c>
      <c r="BS353" s="159" t="str">
        <f t="shared" si="203"/>
        <v>symbol</v>
      </c>
      <c r="BT353" s="157" t="str">
        <f ca="1">IF(scriv!V315&lt;&gt;"",scriv!V315,
IF(E353="",IFERROR(VLOOKUP(BL353,$AH$40:$BT$638,39,FALSE),$BT$36),
$BT$37))</f>
        <v>NodeSquare</v>
      </c>
      <c r="BU353" s="166">
        <f t="shared" ca="1" si="204"/>
        <v>2000</v>
      </c>
      <c r="BV353" s="166">
        <f t="shared" ca="1" si="205"/>
        <v>-150</v>
      </c>
      <c r="BW353" s="166">
        <f t="shared" ca="1" si="206"/>
        <v>0</v>
      </c>
      <c r="BX353" s="166">
        <f t="shared" ca="1" si="207"/>
        <v>0</v>
      </c>
      <c r="BY353" s="180" t="str">
        <f t="shared" si="208"/>
        <v/>
      </c>
      <c r="BZ353" s="180" t="str">
        <f t="shared" si="209"/>
        <v/>
      </c>
      <c r="CA353" s="81" t="str">
        <f>IF(scriv!E315&lt;&gt;"",scriv!E315,"")</f>
        <v/>
      </c>
      <c r="CB353" s="82">
        <f t="shared" si="178"/>
        <v>0</v>
      </c>
      <c r="CC353" s="82">
        <f t="shared" si="210"/>
        <v>0</v>
      </c>
      <c r="CD353" s="82" t="str">
        <f t="shared" si="211"/>
        <v>-</v>
      </c>
      <c r="CE353" s="82" t="str">
        <f t="shared" si="212"/>
        <v>-</v>
      </c>
      <c r="CF353" s="82" t="str">
        <f t="shared" si="213"/>
        <v>-</v>
      </c>
      <c r="CG353" s="82" t="str">
        <f t="shared" si="214"/>
        <v>-</v>
      </c>
      <c r="CH353" s="82" t="str">
        <f t="shared" si="215"/>
        <v>-</v>
      </c>
      <c r="CI353" s="82" t="str">
        <f t="shared" si="216"/>
        <v>-</v>
      </c>
      <c r="CJ353" s="82" t="str">
        <f t="shared" si="217"/>
        <v>-</v>
      </c>
      <c r="CK353" s="82" t="str">
        <f t="shared" si="218"/>
        <v>-</v>
      </c>
    </row>
    <row r="354" spans="1:89" s="82" customFormat="1" ht="18" customHeight="1">
      <c r="A354" s="81" t="str">
        <f>scriv!AL316</f>
        <v/>
      </c>
      <c r="B354" s="81" t="str">
        <f>IF(scriv!D316&lt;&gt;"",scriv!D316,"")</f>
        <v/>
      </c>
      <c r="C354" s="81" t="str">
        <f>IF( scriv!AP316&lt;&gt;"", IF(D354&lt;&gt;"","connection ","")&amp;scriv!AP316,IF(D354&lt;&gt;"","connection",""))</f>
        <v/>
      </c>
      <c r="D354" s="82" t="str">
        <f>scriv!AN316</f>
        <v/>
      </c>
      <c r="E354" s="82" t="str">
        <f>scriv!AO316</f>
        <v/>
      </c>
      <c r="F354" s="156">
        <f>ROW()</f>
        <v>354</v>
      </c>
      <c r="G354" s="288">
        <f>scriv!AC316</f>
        <v>0</v>
      </c>
      <c r="H354" s="288">
        <f>scriv!AD316</f>
        <v>0</v>
      </c>
      <c r="I354" s="81" t="str">
        <f>IF(scriv!AE316&lt;&gt;"",scriv!AE316,J354)</f>
        <v/>
      </c>
      <c r="J354" s="81" t="str">
        <f>IF(scriv!AF316&lt;&gt;"",scriv!AF316,"")</f>
        <v/>
      </c>
      <c r="K354" s="82" t="str">
        <f>IF(scriv!Y316&lt;&gt;"",scriv!Y316,$K$36)</f>
        <v>none</v>
      </c>
      <c r="L354" s="82">
        <f>IF(scriv!Z316&lt;&gt;"",scriv!Z316,$L$36)</f>
        <v>0</v>
      </c>
      <c r="M354" s="82" t="str">
        <f>IF(scriv!AA316&lt;&gt;"",scriv!AA316,$M$36)</f>
        <v>OpenClose</v>
      </c>
      <c r="N354" s="82">
        <f>IF(scriv!AB316&lt;&gt;"",scriv!AB316,$N$36)</f>
        <v>0</v>
      </c>
      <c r="O354" s="119" t="str">
        <f t="shared" si="177"/>
        <v/>
      </c>
      <c r="P354" s="81" t="str">
        <f>IF(scriv!I316&lt;&gt;"",scriv!I316,"")</f>
        <v/>
      </c>
      <c r="Q354" s="81" t="str">
        <f>IF(scriv!J316&lt;&gt;"",scriv!J316,"")</f>
        <v/>
      </c>
      <c r="R354" s="81">
        <f>IF(scriv!K316&lt;&gt;"",scriv!K316,
IF(I354&lt;&gt;"",1,$R$36))</f>
        <v>1</v>
      </c>
      <c r="S354" s="81" t="str">
        <f>IF(scriv!L316&lt;&gt;"",scriv!L316,
IF(scriv!AF316&lt;&gt;"",$S$36,"none"))</f>
        <v>none</v>
      </c>
      <c r="T354" s="81" t="str">
        <f>IF(scriv!Q316&lt;&gt;"",scriv!Q316,"")</f>
        <v/>
      </c>
      <c r="U354" s="81" t="str">
        <f>IF(scriv!R316&lt;&gt;"",scriv!R316,"")</f>
        <v/>
      </c>
      <c r="V354" s="81" t="str">
        <f>IF(scriv!S316&lt;&gt;"",scriv!S316,"")</f>
        <v/>
      </c>
      <c r="W354" s="81" t="str">
        <f>IF(scriv!T316&lt;&gt;"",scriv!T316,"")</f>
        <v/>
      </c>
      <c r="X354" s="81" t="str">
        <f>IF($E354="",
( IF(scriv!AH316&lt;&gt;"", LEFT( scriv!AH316, FIND(",",scriv!AH316)-1) &amp; "=" &amp; $AH354 &amp; RIGHT( scriv!AH316, LEN(scriv!AH316) + 1 - FIND(",",scriv!AH316)),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IF(scriv!AI316&lt;&gt;"", LEFT( scriv!AI316, FIND(",",scriv!AI316)-1) &amp; "=" &amp; $AH354 &amp; RIGHT( scriv!AI316, LEN(scriv!AI316) + 1 - FIND(",",scriv!AI316)),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IF(scriv!AJ316&lt;&gt;"", LEFT( scriv!AJ316, FIND(",",scriv!AJ316)-1) &amp; "=" &amp; $AH354 &amp; RIGHT( scriv!AJ316, LEN(scriv!AJ316) + 1 - FIND(",",scriv!AJ316)),
  IF($Z$36&lt;&gt;"",LEFT( Z$36, FIND(",",Z$36)-1) &amp; "=" &amp; $AH354 &amp; RIGHT( Z$36, LEN(Z$36) + 1 - FIND(",",Z$36)),""))),
IF(scriv!O316&lt;&gt;"", LEFT( scriv!O316, FIND(",",scriv!O316)-1) &amp; "=" &amp; $AH354 &amp; RIGHT( scriv!O316, LEN(scriv!O316) + 1 - FIND(",",scriv!O316)),
LEFT( Z$37, FIND(",",Z$37)-1) &amp; "=" &amp; $AH354 &amp; RIGHT( Z$37, LEN(Z$37) + 1 - FIND(",",Z$37))))</f>
        <v>drawOpen=,1.2</v>
      </c>
      <c r="AA354" s="81" t="str">
        <f>IF($E354="",
( IF(scriv!AK316&lt;&gt;"", LEFT( scriv!AK316, FIND(",",scriv!AK316)-1) &amp; "=" &amp; $AH354 &amp; RIGHT( scriv!AK316, LEN(scriv!AK316) + 1 - FIND(",",scriv!AK316)),
  IF($AA$36&lt;&gt;"",LEFT( AA$36, FIND(",",AA$36)-1) &amp; "=" &amp; $AH354 &amp; RIGHT( AA$36, LEN(AA$36) + 1 - FIND(",",AA$36)),""))),
IF(scriv!P316&lt;&gt;"", LEFT( scriv!P316, FIND(",",scriv!P316)-1) &amp; "=" &amp; $AH354 &amp; RIGHT( scriv!P316, LEN(scriv!P316) + 1 - FIND(",",scriv!P316)),
LEFT( AA$37, FIND(",",AA$37)-1) &amp; "=" &amp; $AH354 &amp; RIGHT( AA$37, LEN(AA$37) + 1 - FIND(",",AA$37))))</f>
        <v>drawClose=,1.2</v>
      </c>
      <c r="AB354" s="167" t="str">
        <f t="shared" si="176"/>
        <v>noTitle</v>
      </c>
      <c r="AC354" s="167"/>
      <c r="AD354" s="45"/>
      <c r="AE354" s="168"/>
      <c r="AF354" s="169">
        <f>IF(D354="",scriv!B316,"")</f>
        <v>0</v>
      </c>
      <c r="AG354" s="170" t="str">
        <f t="shared" si="179"/>
        <v/>
      </c>
      <c r="AH354" s="169" t="str">
        <f t="shared" si="180"/>
        <v/>
      </c>
      <c r="AI354" s="169" t="str">
        <f t="shared" si="181"/>
        <v/>
      </c>
      <c r="AJ354" s="86">
        <f>ROUNDDOWN( (LEN(scriv!B316)+1) / 2, 0 )</f>
        <v>0</v>
      </c>
      <c r="AK354" s="82">
        <f t="shared" si="182"/>
        <v>0</v>
      </c>
      <c r="AL354" s="82" t="str">
        <f t="shared" si="183"/>
        <v>-</v>
      </c>
      <c r="AM354" s="82" t="str">
        <f t="shared" si="184"/>
        <v>-</v>
      </c>
      <c r="AN354" s="82" t="str">
        <f t="shared" si="185"/>
        <v>-</v>
      </c>
      <c r="AO354" s="82" t="str">
        <f t="shared" si="186"/>
        <v>-</v>
      </c>
      <c r="AP354" s="82" t="str">
        <f t="shared" si="187"/>
        <v>-</v>
      </c>
      <c r="AQ354" s="82" t="str">
        <f t="shared" si="188"/>
        <v>-</v>
      </c>
      <c r="AR354" s="82" t="str">
        <f t="shared" si="189"/>
        <v>-</v>
      </c>
      <c r="AT354" s="82">
        <f t="shared" si="190"/>
        <v>2</v>
      </c>
      <c r="AU354" s="82" t="str">
        <f ca="1">IF(    MAX(OFFSET(AL354,0,0,MATCH("-",AL354:AL$638,0))) = 0,"",
IFERROR(MAX(OFFSET(AL354,0,0,MATCH("-",AL354:AL$638,0))),""))</f>
        <v/>
      </c>
      <c r="AV354" s="82" t="str">
        <f ca="1">IF(    MAX(OFFSET(AM354,0,0,MATCH("-",AM354:AM$638,0))) = 0,"",
IFERROR(MAX(OFFSET(AM354,0,0,MATCH("-",AM354:AM$638,0))),""))</f>
        <v/>
      </c>
      <c r="AW354" s="82" t="str">
        <f ca="1">IF(    MAX(OFFSET(AN354,0,0,MATCH("-",AN354:AN$638,0))) = 0,"",
IFERROR(MAX(OFFSET(AN354,0,0,MATCH("-",AN354:AN$638,0))),""))</f>
        <v/>
      </c>
      <c r="AX354" s="82" t="str">
        <f ca="1">IF(    MAX(OFFSET(AO354,0,0,MATCH("-",AO354:AO$638,0))) = 0,"",
IFERROR(MAX(OFFSET(AO354,0,0,MATCH("-",AO354:AO$638,0))),""))</f>
        <v/>
      </c>
      <c r="AY354" s="82" t="str">
        <f ca="1">IF(    MAX(OFFSET(AP354,0,0,MATCH("-",AP354:AP$638,0))) = 0,"",
IFERROR(MAX(OFFSET(AP354,0,0,MATCH("-",AP354:AP$638,0))),""))</f>
        <v/>
      </c>
      <c r="AZ354" s="82" t="str">
        <f ca="1">IF(    MAX(OFFSET(AQ354,0,0,MATCH("-",AQ354:AQ$638,0))) = 0,"",
IFERROR(MAX(OFFSET(AQ354,0,0,MATCH("-",AQ354:AQ$638,0))),""))</f>
        <v/>
      </c>
      <c r="BA354" s="82" t="str">
        <f ca="1">IF(    MAX(OFFSET(AR354,0,0,MATCH("-",AR354:AR$638,0))) = 0,"",
IFERROR(MAX(OFFSET(AR354,0,0,MATCH("-",AR354:AR$638,0))),""))</f>
        <v/>
      </c>
      <c r="BB354" s="112">
        <f t="shared" ca="1" si="191"/>
        <v>-270</v>
      </c>
      <c r="BC354" s="111" t="str">
        <f t="shared" ca="1" si="192"/>
        <v>Radius</v>
      </c>
      <c r="BD354" s="112">
        <f t="shared" ca="1" si="193"/>
        <v>0</v>
      </c>
      <c r="BE354" s="111">
        <f t="shared" ca="1" si="194"/>
        <v>-150</v>
      </c>
      <c r="BF354" s="113" t="e">
        <f t="shared" ca="1" si="195"/>
        <v>#VALUE!</v>
      </c>
      <c r="BG354" s="113" t="e">
        <f t="shared" ca="1" si="196"/>
        <v>#VALUE!</v>
      </c>
      <c r="BH354" s="112">
        <f t="shared" ca="1" si="197"/>
        <v>2000</v>
      </c>
      <c r="BI354" s="112">
        <f t="shared" ca="1" si="198"/>
        <v>-150</v>
      </c>
      <c r="BJ354" s="157"/>
      <c r="BK354" s="157"/>
      <c r="BL354" s="158" t="str">
        <f>scriv!AM316</f>
        <v/>
      </c>
      <c r="BM354" s="157"/>
      <c r="BN354" s="157" t="str">
        <f t="shared" si="199"/>
        <v>node</v>
      </c>
      <c r="BO354" s="157"/>
      <c r="BP354" s="159">
        <f t="shared" ca="1" si="200"/>
        <v>0</v>
      </c>
      <c r="BQ354" s="159">
        <f t="shared" ca="1" si="201"/>
        <v>0</v>
      </c>
      <c r="BR354" s="159">
        <f t="shared" si="202"/>
        <v>1</v>
      </c>
      <c r="BS354" s="159" t="str">
        <f t="shared" si="203"/>
        <v>symbol</v>
      </c>
      <c r="BT354" s="157" t="str">
        <f ca="1">IF(scriv!V316&lt;&gt;"",scriv!V316,
IF(E354="",IFERROR(VLOOKUP(BL354,$AH$40:$BT$638,39,FALSE),$BT$36),
$BT$37))</f>
        <v>NodeSquare</v>
      </c>
      <c r="BU354" s="166">
        <f t="shared" ca="1" si="204"/>
        <v>2000</v>
      </c>
      <c r="BV354" s="166">
        <f t="shared" ca="1" si="205"/>
        <v>-150</v>
      </c>
      <c r="BW354" s="166">
        <f t="shared" ca="1" si="206"/>
        <v>0</v>
      </c>
      <c r="BX354" s="166">
        <f t="shared" ca="1" si="207"/>
        <v>0</v>
      </c>
      <c r="BY354" s="180" t="str">
        <f t="shared" si="208"/>
        <v/>
      </c>
      <c r="BZ354" s="180" t="str">
        <f t="shared" si="209"/>
        <v/>
      </c>
      <c r="CA354" s="81" t="str">
        <f>IF(scriv!E316&lt;&gt;"",scriv!E316,"")</f>
        <v/>
      </c>
      <c r="CB354" s="82">
        <f t="shared" si="178"/>
        <v>0</v>
      </c>
      <c r="CC354" s="82">
        <f t="shared" si="210"/>
        <v>0</v>
      </c>
      <c r="CD354" s="82" t="str">
        <f t="shared" si="211"/>
        <v>-</v>
      </c>
      <c r="CE354" s="82" t="str">
        <f t="shared" si="212"/>
        <v>-</v>
      </c>
      <c r="CF354" s="82" t="str">
        <f t="shared" si="213"/>
        <v>-</v>
      </c>
      <c r="CG354" s="82" t="str">
        <f t="shared" si="214"/>
        <v>-</v>
      </c>
      <c r="CH354" s="82" t="str">
        <f t="shared" si="215"/>
        <v>-</v>
      </c>
      <c r="CI354" s="82" t="str">
        <f t="shared" si="216"/>
        <v>-</v>
      </c>
      <c r="CJ354" s="82" t="str">
        <f t="shared" si="217"/>
        <v>-</v>
      </c>
      <c r="CK354" s="82" t="str">
        <f t="shared" si="218"/>
        <v>-</v>
      </c>
    </row>
    <row r="355" spans="1:89" s="82" customFormat="1" ht="18" customHeight="1">
      <c r="A355" s="81" t="str">
        <f>scriv!AL317</f>
        <v/>
      </c>
      <c r="B355" s="81" t="str">
        <f>IF(scriv!D317&lt;&gt;"",scriv!D317,"")</f>
        <v/>
      </c>
      <c r="C355" s="81" t="str">
        <f>IF( scriv!AP317&lt;&gt;"", IF(D355&lt;&gt;"","connection ","")&amp;scriv!AP317,IF(D355&lt;&gt;"","connection",""))</f>
        <v/>
      </c>
      <c r="D355" s="82" t="str">
        <f>scriv!AN317</f>
        <v/>
      </c>
      <c r="E355" s="82" t="str">
        <f>scriv!AO317</f>
        <v/>
      </c>
      <c r="F355" s="156">
        <f>ROW()</f>
        <v>355</v>
      </c>
      <c r="G355" s="288">
        <f>scriv!AC317</f>
        <v>0</v>
      </c>
      <c r="H355" s="288">
        <f>scriv!AD317</f>
        <v>0</v>
      </c>
      <c r="I355" s="81" t="str">
        <f>IF(scriv!AE317&lt;&gt;"",scriv!AE317,J355)</f>
        <v/>
      </c>
      <c r="J355" s="81" t="str">
        <f>IF(scriv!AF317&lt;&gt;"",scriv!AF317,"")</f>
        <v/>
      </c>
      <c r="K355" s="82" t="str">
        <f>IF(scriv!Y317&lt;&gt;"",scriv!Y317,$K$36)</f>
        <v>none</v>
      </c>
      <c r="L355" s="82">
        <f>IF(scriv!Z317&lt;&gt;"",scriv!Z317,$L$36)</f>
        <v>0</v>
      </c>
      <c r="M355" s="82" t="str">
        <f>IF(scriv!AA317&lt;&gt;"",scriv!AA317,$M$36)</f>
        <v>OpenClose</v>
      </c>
      <c r="N355" s="82">
        <f>IF(scriv!AB317&lt;&gt;"",scriv!AB317,$N$36)</f>
        <v>0</v>
      </c>
      <c r="O355" s="119" t="str">
        <f t="shared" si="177"/>
        <v/>
      </c>
      <c r="P355" s="81" t="str">
        <f>IF(scriv!I317&lt;&gt;"",scriv!I317,"")</f>
        <v/>
      </c>
      <c r="Q355" s="81" t="str">
        <f>IF(scriv!J317&lt;&gt;"",scriv!J317,"")</f>
        <v/>
      </c>
      <c r="R355" s="81">
        <f>IF(scriv!K317&lt;&gt;"",scriv!K317,
IF(I355&lt;&gt;"",1,$R$36))</f>
        <v>1</v>
      </c>
      <c r="S355" s="81" t="str">
        <f>IF(scriv!L317&lt;&gt;"",scriv!L317,
IF(scriv!AF317&lt;&gt;"",$S$36,"none"))</f>
        <v>none</v>
      </c>
      <c r="T355" s="81" t="str">
        <f>IF(scriv!Q317&lt;&gt;"",scriv!Q317,"")</f>
        <v/>
      </c>
      <c r="U355" s="81" t="str">
        <f>IF(scriv!R317&lt;&gt;"",scriv!R317,"")</f>
        <v/>
      </c>
      <c r="V355" s="81" t="str">
        <f>IF(scriv!S317&lt;&gt;"",scriv!S317,"")</f>
        <v/>
      </c>
      <c r="W355" s="81" t="str">
        <f>IF(scriv!T317&lt;&gt;"",scriv!T317,"")</f>
        <v/>
      </c>
      <c r="X355" s="81" t="str">
        <f>IF($E355="",
( IF(scriv!AH317&lt;&gt;"", LEFT( scriv!AH317, FIND(",",scriv!AH317)-1) &amp; "=" &amp; $AH355 &amp; RIGHT( scriv!AH317, LEN(scriv!AH317) + 1 - FIND(",",scriv!AH317)),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IF(scriv!AI317&lt;&gt;"", LEFT( scriv!AI317, FIND(",",scriv!AI317)-1) &amp; "=" &amp; $AH355 &amp; RIGHT( scriv!AI317, LEN(scriv!AI317) + 1 - FIND(",",scriv!AI317)),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IF(scriv!AJ317&lt;&gt;"", LEFT( scriv!AJ317, FIND(",",scriv!AJ317)-1) &amp; "=" &amp; $AH355 &amp; RIGHT( scriv!AJ317, LEN(scriv!AJ317) + 1 - FIND(",",scriv!AJ317)),
  IF($Z$36&lt;&gt;"",LEFT( Z$36, FIND(",",Z$36)-1) &amp; "=" &amp; $AH355 &amp; RIGHT( Z$36, LEN(Z$36) + 1 - FIND(",",Z$36)),""))),
IF(scriv!O317&lt;&gt;"", LEFT( scriv!O317, FIND(",",scriv!O317)-1) &amp; "=" &amp; $AH355 &amp; RIGHT( scriv!O317, LEN(scriv!O317) + 1 - FIND(",",scriv!O317)),
LEFT( Z$37, FIND(",",Z$37)-1) &amp; "=" &amp; $AH355 &amp; RIGHT( Z$37, LEN(Z$37) + 1 - FIND(",",Z$37))))</f>
        <v>drawOpen=,1.2</v>
      </c>
      <c r="AA355" s="81" t="str">
        <f>IF($E355="",
( IF(scriv!AK317&lt;&gt;"", LEFT( scriv!AK317, FIND(",",scriv!AK317)-1) &amp; "=" &amp; $AH355 &amp; RIGHT( scriv!AK317, LEN(scriv!AK317) + 1 - FIND(",",scriv!AK317)),
  IF($AA$36&lt;&gt;"",LEFT( AA$36, FIND(",",AA$36)-1) &amp; "=" &amp; $AH355 &amp; RIGHT( AA$36, LEN(AA$36) + 1 - FIND(",",AA$36)),""))),
IF(scriv!P317&lt;&gt;"", LEFT( scriv!P317, FIND(",",scriv!P317)-1) &amp; "=" &amp; $AH355 &amp; RIGHT( scriv!P317, LEN(scriv!P317) + 1 - FIND(",",scriv!P317)),
LEFT( AA$37, FIND(",",AA$37)-1) &amp; "=" &amp; $AH355 &amp; RIGHT( AA$37, LEN(AA$37) + 1 - FIND(",",AA$37))))</f>
        <v>drawClose=,1.2</v>
      </c>
      <c r="AB355" s="167" t="str">
        <f t="shared" si="176"/>
        <v>noTitle</v>
      </c>
      <c r="AC355" s="167"/>
      <c r="AD355" s="45"/>
      <c r="AE355" s="168"/>
      <c r="AF355" s="169">
        <f>IF(D355="",scriv!B317,"")</f>
        <v>0</v>
      </c>
      <c r="AG355" s="170" t="str">
        <f t="shared" si="179"/>
        <v/>
      </c>
      <c r="AH355" s="169" t="str">
        <f t="shared" si="180"/>
        <v/>
      </c>
      <c r="AI355" s="169" t="str">
        <f t="shared" si="181"/>
        <v/>
      </c>
      <c r="AJ355" s="86">
        <f>ROUNDDOWN( (LEN(scriv!B317)+1) / 2, 0 )</f>
        <v>0</v>
      </c>
      <c r="AK355" s="82">
        <f t="shared" si="182"/>
        <v>0</v>
      </c>
      <c r="AL355" s="82" t="str">
        <f t="shared" si="183"/>
        <v>-</v>
      </c>
      <c r="AM355" s="82" t="str">
        <f t="shared" si="184"/>
        <v>-</v>
      </c>
      <c r="AN355" s="82" t="str">
        <f t="shared" si="185"/>
        <v>-</v>
      </c>
      <c r="AO355" s="82" t="str">
        <f t="shared" si="186"/>
        <v>-</v>
      </c>
      <c r="AP355" s="82" t="str">
        <f t="shared" si="187"/>
        <v>-</v>
      </c>
      <c r="AQ355" s="82" t="str">
        <f t="shared" si="188"/>
        <v>-</v>
      </c>
      <c r="AR355" s="82" t="str">
        <f t="shared" si="189"/>
        <v>-</v>
      </c>
      <c r="AT355" s="82">
        <f t="shared" si="190"/>
        <v>2</v>
      </c>
      <c r="AU355" s="82" t="str">
        <f ca="1">IF(    MAX(OFFSET(AL355,0,0,MATCH("-",AL355:AL$638,0))) = 0,"",
IFERROR(MAX(OFFSET(AL355,0,0,MATCH("-",AL355:AL$638,0))),""))</f>
        <v/>
      </c>
      <c r="AV355" s="82" t="str">
        <f ca="1">IF(    MAX(OFFSET(AM355,0,0,MATCH("-",AM355:AM$638,0))) = 0,"",
IFERROR(MAX(OFFSET(AM355,0,0,MATCH("-",AM355:AM$638,0))),""))</f>
        <v/>
      </c>
      <c r="AW355" s="82" t="str">
        <f ca="1">IF(    MAX(OFFSET(AN355,0,0,MATCH("-",AN355:AN$638,0))) = 0,"",
IFERROR(MAX(OFFSET(AN355,0,0,MATCH("-",AN355:AN$638,0))),""))</f>
        <v/>
      </c>
      <c r="AX355" s="82" t="str">
        <f ca="1">IF(    MAX(OFFSET(AO355,0,0,MATCH("-",AO355:AO$638,0))) = 0,"",
IFERROR(MAX(OFFSET(AO355,0,0,MATCH("-",AO355:AO$638,0))),""))</f>
        <v/>
      </c>
      <c r="AY355" s="82" t="str">
        <f ca="1">IF(    MAX(OFFSET(AP355,0,0,MATCH("-",AP355:AP$638,0))) = 0,"",
IFERROR(MAX(OFFSET(AP355,0,0,MATCH("-",AP355:AP$638,0))),""))</f>
        <v/>
      </c>
      <c r="AZ355" s="82" t="str">
        <f ca="1">IF(    MAX(OFFSET(AQ355,0,0,MATCH("-",AQ355:AQ$638,0))) = 0,"",
IFERROR(MAX(OFFSET(AQ355,0,0,MATCH("-",AQ355:AQ$638,0))),""))</f>
        <v/>
      </c>
      <c r="BA355" s="82" t="str">
        <f ca="1">IF(    MAX(OFFSET(AR355,0,0,MATCH("-",AR355:AR$638,0))) = 0,"",
IFERROR(MAX(OFFSET(AR355,0,0,MATCH("-",AR355:AR$638,0))),""))</f>
        <v/>
      </c>
      <c r="BB355" s="112">
        <f t="shared" ca="1" si="191"/>
        <v>-270</v>
      </c>
      <c r="BC355" s="111" t="str">
        <f t="shared" ca="1" si="192"/>
        <v>Radius</v>
      </c>
      <c r="BD355" s="112">
        <f t="shared" ca="1" si="193"/>
        <v>0</v>
      </c>
      <c r="BE355" s="111">
        <f t="shared" ca="1" si="194"/>
        <v>-150</v>
      </c>
      <c r="BF355" s="113" t="e">
        <f t="shared" ca="1" si="195"/>
        <v>#VALUE!</v>
      </c>
      <c r="BG355" s="113" t="e">
        <f t="shared" ca="1" si="196"/>
        <v>#VALUE!</v>
      </c>
      <c r="BH355" s="112">
        <f t="shared" ca="1" si="197"/>
        <v>2000</v>
      </c>
      <c r="BI355" s="112">
        <f t="shared" ca="1" si="198"/>
        <v>-150</v>
      </c>
      <c r="BJ355" s="157"/>
      <c r="BK355" s="157"/>
      <c r="BL355" s="158" t="str">
        <f>scriv!AM317</f>
        <v/>
      </c>
      <c r="BM355" s="157"/>
      <c r="BN355" s="157" t="str">
        <f t="shared" si="199"/>
        <v>node</v>
      </c>
      <c r="BO355" s="157"/>
      <c r="BP355" s="159">
        <f t="shared" ca="1" si="200"/>
        <v>0</v>
      </c>
      <c r="BQ355" s="159">
        <f t="shared" ca="1" si="201"/>
        <v>0</v>
      </c>
      <c r="BR355" s="159">
        <f t="shared" si="202"/>
        <v>1</v>
      </c>
      <c r="BS355" s="159" t="str">
        <f t="shared" si="203"/>
        <v>symbol</v>
      </c>
      <c r="BT355" s="157" t="str">
        <f ca="1">IF(scriv!V317&lt;&gt;"",scriv!V317,
IF(E355="",IFERROR(VLOOKUP(BL355,$AH$40:$BT$638,39,FALSE),$BT$36),
$BT$37))</f>
        <v>NodeSquare</v>
      </c>
      <c r="BU355" s="166">
        <f t="shared" ca="1" si="204"/>
        <v>2000</v>
      </c>
      <c r="BV355" s="166">
        <f t="shared" ca="1" si="205"/>
        <v>-150</v>
      </c>
      <c r="BW355" s="166">
        <f t="shared" ca="1" si="206"/>
        <v>0</v>
      </c>
      <c r="BX355" s="166">
        <f t="shared" ca="1" si="207"/>
        <v>0</v>
      </c>
      <c r="BY355" s="180" t="str">
        <f t="shared" si="208"/>
        <v/>
      </c>
      <c r="BZ355" s="180" t="str">
        <f t="shared" si="209"/>
        <v/>
      </c>
      <c r="CA355" s="81" t="str">
        <f>IF(scriv!E317&lt;&gt;"",scriv!E317,"")</f>
        <v/>
      </c>
      <c r="CB355" s="82">
        <f t="shared" si="178"/>
        <v>0</v>
      </c>
      <c r="CC355" s="82">
        <f t="shared" si="210"/>
        <v>0</v>
      </c>
      <c r="CD355" s="82" t="str">
        <f t="shared" si="211"/>
        <v>-</v>
      </c>
      <c r="CE355" s="82" t="str">
        <f t="shared" si="212"/>
        <v>-</v>
      </c>
      <c r="CF355" s="82" t="str">
        <f t="shared" si="213"/>
        <v>-</v>
      </c>
      <c r="CG355" s="82" t="str">
        <f t="shared" si="214"/>
        <v>-</v>
      </c>
      <c r="CH355" s="82" t="str">
        <f t="shared" si="215"/>
        <v>-</v>
      </c>
      <c r="CI355" s="82" t="str">
        <f t="shared" si="216"/>
        <v>-</v>
      </c>
      <c r="CJ355" s="82" t="str">
        <f t="shared" si="217"/>
        <v>-</v>
      </c>
      <c r="CK355" s="82" t="str">
        <f t="shared" si="218"/>
        <v>-</v>
      </c>
    </row>
    <row r="356" spans="1:89" s="82" customFormat="1" ht="18" customHeight="1">
      <c r="A356" s="81" t="str">
        <f>scriv!AL318</f>
        <v/>
      </c>
      <c r="B356" s="81" t="str">
        <f>IF(scriv!D318&lt;&gt;"",scriv!D318,"")</f>
        <v/>
      </c>
      <c r="C356" s="81" t="str">
        <f>IF( scriv!AP318&lt;&gt;"", IF(D356&lt;&gt;"","connection ","")&amp;scriv!AP318,IF(D356&lt;&gt;"","connection",""))</f>
        <v/>
      </c>
      <c r="D356" s="82" t="str">
        <f>scriv!AN318</f>
        <v/>
      </c>
      <c r="E356" s="82" t="str">
        <f>scriv!AO318</f>
        <v/>
      </c>
      <c r="F356" s="156">
        <f>ROW()</f>
        <v>356</v>
      </c>
      <c r="G356" s="288">
        <f>scriv!AC318</f>
        <v>0</v>
      </c>
      <c r="H356" s="288">
        <f>scriv!AD318</f>
        <v>0</v>
      </c>
      <c r="I356" s="81" t="str">
        <f>IF(scriv!AE318&lt;&gt;"",scriv!AE318,J356)</f>
        <v/>
      </c>
      <c r="J356" s="81" t="str">
        <f>IF(scriv!AF318&lt;&gt;"",scriv!AF318,"")</f>
        <v/>
      </c>
      <c r="K356" s="82" t="str">
        <f>IF(scriv!Y318&lt;&gt;"",scriv!Y318,$K$36)</f>
        <v>none</v>
      </c>
      <c r="L356" s="82">
        <f>IF(scriv!Z318&lt;&gt;"",scriv!Z318,$L$36)</f>
        <v>0</v>
      </c>
      <c r="M356" s="82" t="str">
        <f>IF(scriv!AA318&lt;&gt;"",scriv!AA318,$M$36)</f>
        <v>OpenClose</v>
      </c>
      <c r="N356" s="82">
        <f>IF(scriv!AB318&lt;&gt;"",scriv!AB318,$N$36)</f>
        <v>0</v>
      </c>
      <c r="O356" s="119" t="str">
        <f t="shared" si="177"/>
        <v/>
      </c>
      <c r="P356" s="81" t="str">
        <f>IF(scriv!I318&lt;&gt;"",scriv!I318,"")</f>
        <v/>
      </c>
      <c r="Q356" s="81" t="str">
        <f>IF(scriv!J318&lt;&gt;"",scriv!J318,"")</f>
        <v/>
      </c>
      <c r="R356" s="81">
        <f>IF(scriv!K318&lt;&gt;"",scriv!K318,
IF(I356&lt;&gt;"",1,$R$36))</f>
        <v>1</v>
      </c>
      <c r="S356" s="81" t="str">
        <f>IF(scriv!L318&lt;&gt;"",scriv!L318,
IF(scriv!AF318&lt;&gt;"",$S$36,"none"))</f>
        <v>none</v>
      </c>
      <c r="T356" s="81" t="str">
        <f>IF(scriv!Q318&lt;&gt;"",scriv!Q318,"")</f>
        <v/>
      </c>
      <c r="U356" s="81" t="str">
        <f>IF(scriv!R318&lt;&gt;"",scriv!R318,"")</f>
        <v/>
      </c>
      <c r="V356" s="81" t="str">
        <f>IF(scriv!S318&lt;&gt;"",scriv!S318,"")</f>
        <v/>
      </c>
      <c r="W356" s="81" t="str">
        <f>IF(scriv!T318&lt;&gt;"",scriv!T318,"")</f>
        <v/>
      </c>
      <c r="X356" s="81" t="str">
        <f>IF($E356="",
( IF(scriv!AH318&lt;&gt;"", LEFT( scriv!AH318, FIND(",",scriv!AH318)-1) &amp; "=" &amp; $AH356 &amp; RIGHT( scriv!AH318, LEN(scriv!AH318) + 1 - FIND(",",scriv!AH318)),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IF(scriv!AI318&lt;&gt;"", LEFT( scriv!AI318, FIND(",",scriv!AI318)-1) &amp; "=" &amp; $AH356 &amp; RIGHT( scriv!AI318, LEN(scriv!AI318) + 1 - FIND(",",scriv!AI318)),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IF(scriv!AJ318&lt;&gt;"", LEFT( scriv!AJ318, FIND(",",scriv!AJ318)-1) &amp; "=" &amp; $AH356 &amp; RIGHT( scriv!AJ318, LEN(scriv!AJ318) + 1 - FIND(",",scriv!AJ318)),
  IF($Z$36&lt;&gt;"",LEFT( Z$36, FIND(",",Z$36)-1) &amp; "=" &amp; $AH356 &amp; RIGHT( Z$36, LEN(Z$36) + 1 - FIND(",",Z$36)),""))),
IF(scriv!O318&lt;&gt;"", LEFT( scriv!O318, FIND(",",scriv!O318)-1) &amp; "=" &amp; $AH356 &amp; RIGHT( scriv!O318, LEN(scriv!O318) + 1 - FIND(",",scriv!O318)),
LEFT( Z$37, FIND(",",Z$37)-1) &amp; "=" &amp; $AH356 &amp; RIGHT( Z$37, LEN(Z$37) + 1 - FIND(",",Z$37))))</f>
        <v>drawOpen=,1.2</v>
      </c>
      <c r="AA356" s="81" t="str">
        <f>IF($E356="",
( IF(scriv!AK318&lt;&gt;"", LEFT( scriv!AK318, FIND(",",scriv!AK318)-1) &amp; "=" &amp; $AH356 &amp; RIGHT( scriv!AK318, LEN(scriv!AK318) + 1 - FIND(",",scriv!AK318)),
  IF($AA$36&lt;&gt;"",LEFT( AA$36, FIND(",",AA$36)-1) &amp; "=" &amp; $AH356 &amp; RIGHT( AA$36, LEN(AA$36) + 1 - FIND(",",AA$36)),""))),
IF(scriv!P318&lt;&gt;"", LEFT( scriv!P318, FIND(",",scriv!P318)-1) &amp; "=" &amp; $AH356 &amp; RIGHT( scriv!P318, LEN(scriv!P318) + 1 - FIND(",",scriv!P318)),
LEFT( AA$37, FIND(",",AA$37)-1) &amp; "=" &amp; $AH356 &amp; RIGHT( AA$37, LEN(AA$37) + 1 - FIND(",",AA$37))))</f>
        <v>drawClose=,1.2</v>
      </c>
      <c r="AB356" s="167" t="str">
        <f t="shared" si="176"/>
        <v>noTitle</v>
      </c>
      <c r="AC356" s="167"/>
      <c r="AD356" s="45"/>
      <c r="AE356" s="168"/>
      <c r="AF356" s="169">
        <f>IF(D356="",scriv!B318,"")</f>
        <v>0</v>
      </c>
      <c r="AG356" s="170" t="str">
        <f t="shared" si="179"/>
        <v/>
      </c>
      <c r="AH356" s="169" t="str">
        <f t="shared" si="180"/>
        <v/>
      </c>
      <c r="AI356" s="169" t="str">
        <f t="shared" si="181"/>
        <v/>
      </c>
      <c r="AJ356" s="86">
        <f>ROUNDDOWN( (LEN(scriv!B318)+1) / 2, 0 )</f>
        <v>0</v>
      </c>
      <c r="AK356" s="82">
        <f t="shared" si="182"/>
        <v>0</v>
      </c>
      <c r="AL356" s="82" t="str">
        <f t="shared" si="183"/>
        <v>-</v>
      </c>
      <c r="AM356" s="82" t="str">
        <f t="shared" si="184"/>
        <v>-</v>
      </c>
      <c r="AN356" s="82" t="str">
        <f t="shared" si="185"/>
        <v>-</v>
      </c>
      <c r="AO356" s="82" t="str">
        <f t="shared" si="186"/>
        <v>-</v>
      </c>
      <c r="AP356" s="82" t="str">
        <f t="shared" si="187"/>
        <v>-</v>
      </c>
      <c r="AQ356" s="82" t="str">
        <f t="shared" si="188"/>
        <v>-</v>
      </c>
      <c r="AR356" s="82" t="str">
        <f t="shared" si="189"/>
        <v>-</v>
      </c>
      <c r="AT356" s="82">
        <f t="shared" si="190"/>
        <v>2</v>
      </c>
      <c r="AU356" s="82" t="str">
        <f ca="1">IF(    MAX(OFFSET(AL356,0,0,MATCH("-",AL356:AL$638,0))) = 0,"",
IFERROR(MAX(OFFSET(AL356,0,0,MATCH("-",AL356:AL$638,0))),""))</f>
        <v/>
      </c>
      <c r="AV356" s="82" t="str">
        <f ca="1">IF(    MAX(OFFSET(AM356,0,0,MATCH("-",AM356:AM$638,0))) = 0,"",
IFERROR(MAX(OFFSET(AM356,0,0,MATCH("-",AM356:AM$638,0))),""))</f>
        <v/>
      </c>
      <c r="AW356" s="82" t="str">
        <f ca="1">IF(    MAX(OFFSET(AN356,0,0,MATCH("-",AN356:AN$638,0))) = 0,"",
IFERROR(MAX(OFFSET(AN356,0,0,MATCH("-",AN356:AN$638,0))),""))</f>
        <v/>
      </c>
      <c r="AX356" s="82" t="str">
        <f ca="1">IF(    MAX(OFFSET(AO356,0,0,MATCH("-",AO356:AO$638,0))) = 0,"",
IFERROR(MAX(OFFSET(AO356,0,0,MATCH("-",AO356:AO$638,0))),""))</f>
        <v/>
      </c>
      <c r="AY356" s="82" t="str">
        <f ca="1">IF(    MAX(OFFSET(AP356,0,0,MATCH("-",AP356:AP$638,0))) = 0,"",
IFERROR(MAX(OFFSET(AP356,0,0,MATCH("-",AP356:AP$638,0))),""))</f>
        <v/>
      </c>
      <c r="AZ356" s="82" t="str">
        <f ca="1">IF(    MAX(OFFSET(AQ356,0,0,MATCH("-",AQ356:AQ$638,0))) = 0,"",
IFERROR(MAX(OFFSET(AQ356,0,0,MATCH("-",AQ356:AQ$638,0))),""))</f>
        <v/>
      </c>
      <c r="BA356" s="82" t="str">
        <f ca="1">IF(    MAX(OFFSET(AR356,0,0,MATCH("-",AR356:AR$638,0))) = 0,"",
IFERROR(MAX(OFFSET(AR356,0,0,MATCH("-",AR356:AR$638,0))),""))</f>
        <v/>
      </c>
      <c r="BB356" s="112">
        <f t="shared" ca="1" si="191"/>
        <v>-270</v>
      </c>
      <c r="BC356" s="111" t="str">
        <f t="shared" ca="1" si="192"/>
        <v>Radius</v>
      </c>
      <c r="BD356" s="112">
        <f t="shared" ca="1" si="193"/>
        <v>0</v>
      </c>
      <c r="BE356" s="111">
        <f t="shared" ca="1" si="194"/>
        <v>-150</v>
      </c>
      <c r="BF356" s="113" t="e">
        <f t="shared" ca="1" si="195"/>
        <v>#VALUE!</v>
      </c>
      <c r="BG356" s="113" t="e">
        <f t="shared" ca="1" si="196"/>
        <v>#VALUE!</v>
      </c>
      <c r="BH356" s="112">
        <f t="shared" ca="1" si="197"/>
        <v>2000</v>
      </c>
      <c r="BI356" s="112">
        <f t="shared" ca="1" si="198"/>
        <v>-150</v>
      </c>
      <c r="BJ356" s="157"/>
      <c r="BK356" s="157"/>
      <c r="BL356" s="158" t="str">
        <f>scriv!AM318</f>
        <v/>
      </c>
      <c r="BM356" s="157"/>
      <c r="BN356" s="157" t="str">
        <f t="shared" si="199"/>
        <v>node</v>
      </c>
      <c r="BO356" s="157"/>
      <c r="BP356" s="159">
        <f t="shared" ca="1" si="200"/>
        <v>0</v>
      </c>
      <c r="BQ356" s="159">
        <f t="shared" ca="1" si="201"/>
        <v>0</v>
      </c>
      <c r="BR356" s="159">
        <f t="shared" si="202"/>
        <v>1</v>
      </c>
      <c r="BS356" s="159" t="str">
        <f t="shared" si="203"/>
        <v>symbol</v>
      </c>
      <c r="BT356" s="157" t="str">
        <f ca="1">IF(scriv!V318&lt;&gt;"",scriv!V318,
IF(E356="",IFERROR(VLOOKUP(BL356,$AH$40:$BT$638,39,FALSE),$BT$36),
$BT$37))</f>
        <v>NodeSquare</v>
      </c>
      <c r="BU356" s="166">
        <f t="shared" ca="1" si="204"/>
        <v>2000</v>
      </c>
      <c r="BV356" s="166">
        <f t="shared" ca="1" si="205"/>
        <v>-150</v>
      </c>
      <c r="BW356" s="166">
        <f t="shared" ca="1" si="206"/>
        <v>0</v>
      </c>
      <c r="BX356" s="166">
        <f t="shared" ca="1" si="207"/>
        <v>0</v>
      </c>
      <c r="BY356" s="180" t="str">
        <f t="shared" si="208"/>
        <v/>
      </c>
      <c r="BZ356" s="180" t="str">
        <f t="shared" si="209"/>
        <v/>
      </c>
      <c r="CA356" s="81" t="str">
        <f>IF(scriv!E318&lt;&gt;"",scriv!E318,"")</f>
        <v/>
      </c>
      <c r="CB356" s="82">
        <f t="shared" si="178"/>
        <v>0</v>
      </c>
      <c r="CC356" s="82">
        <f t="shared" si="210"/>
        <v>0</v>
      </c>
      <c r="CD356" s="82" t="str">
        <f t="shared" si="211"/>
        <v>-</v>
      </c>
      <c r="CE356" s="82" t="str">
        <f t="shared" si="212"/>
        <v>-</v>
      </c>
      <c r="CF356" s="82" t="str">
        <f t="shared" si="213"/>
        <v>-</v>
      </c>
      <c r="CG356" s="82" t="str">
        <f t="shared" si="214"/>
        <v>-</v>
      </c>
      <c r="CH356" s="82" t="str">
        <f t="shared" si="215"/>
        <v>-</v>
      </c>
      <c r="CI356" s="82" t="str">
        <f t="shared" si="216"/>
        <v>-</v>
      </c>
      <c r="CJ356" s="82" t="str">
        <f t="shared" si="217"/>
        <v>-</v>
      </c>
      <c r="CK356" s="82" t="str">
        <f t="shared" si="218"/>
        <v>-</v>
      </c>
    </row>
    <row r="357" spans="1:89" s="82" customFormat="1" ht="18" customHeight="1">
      <c r="A357" s="81" t="str">
        <f>scriv!AL319</f>
        <v/>
      </c>
      <c r="B357" s="81" t="str">
        <f>IF(scriv!D319&lt;&gt;"",scriv!D319,"")</f>
        <v/>
      </c>
      <c r="C357" s="81" t="str">
        <f>IF( scriv!AP319&lt;&gt;"", IF(D357&lt;&gt;"","connection ","")&amp;scriv!AP319,IF(D357&lt;&gt;"","connection",""))</f>
        <v/>
      </c>
      <c r="D357" s="82" t="str">
        <f>scriv!AN319</f>
        <v/>
      </c>
      <c r="E357" s="82" t="str">
        <f>scriv!AO319</f>
        <v/>
      </c>
      <c r="F357" s="156">
        <f>ROW()</f>
        <v>357</v>
      </c>
      <c r="G357" s="288">
        <f>scriv!AC319</f>
        <v>0</v>
      </c>
      <c r="H357" s="288">
        <f>scriv!AD319</f>
        <v>0</v>
      </c>
      <c r="I357" s="81" t="str">
        <f>IF(scriv!AE319&lt;&gt;"",scriv!AE319,J357)</f>
        <v/>
      </c>
      <c r="J357" s="81" t="str">
        <f>IF(scriv!AF319&lt;&gt;"",scriv!AF319,"")</f>
        <v/>
      </c>
      <c r="K357" s="82" t="str">
        <f>IF(scriv!Y319&lt;&gt;"",scriv!Y319,$K$36)</f>
        <v>none</v>
      </c>
      <c r="L357" s="82">
        <f>IF(scriv!Z319&lt;&gt;"",scriv!Z319,$L$36)</f>
        <v>0</v>
      </c>
      <c r="M357" s="82" t="str">
        <f>IF(scriv!AA319&lt;&gt;"",scriv!AA319,$M$36)</f>
        <v>OpenClose</v>
      </c>
      <c r="N357" s="82">
        <f>IF(scriv!AB319&lt;&gt;"",scriv!AB319,$N$36)</f>
        <v>0</v>
      </c>
      <c r="O357" s="119" t="str">
        <f t="shared" si="177"/>
        <v/>
      </c>
      <c r="P357" s="81" t="str">
        <f>IF(scriv!I319&lt;&gt;"",scriv!I319,"")</f>
        <v/>
      </c>
      <c r="Q357" s="81" t="str">
        <f>IF(scriv!J319&lt;&gt;"",scriv!J319,"")</f>
        <v/>
      </c>
      <c r="R357" s="81">
        <f>IF(scriv!K319&lt;&gt;"",scriv!K319,
IF(I357&lt;&gt;"",1,$R$36))</f>
        <v>1</v>
      </c>
      <c r="S357" s="81" t="str">
        <f>IF(scriv!L319&lt;&gt;"",scriv!L319,
IF(scriv!AF319&lt;&gt;"",$S$36,"none"))</f>
        <v>none</v>
      </c>
      <c r="T357" s="81" t="str">
        <f>IF(scriv!Q319&lt;&gt;"",scriv!Q319,"")</f>
        <v/>
      </c>
      <c r="U357" s="81" t="str">
        <f>IF(scriv!R319&lt;&gt;"",scriv!R319,"")</f>
        <v/>
      </c>
      <c r="V357" s="81" t="str">
        <f>IF(scriv!S319&lt;&gt;"",scriv!S319,"")</f>
        <v/>
      </c>
      <c r="W357" s="81" t="str">
        <f>IF(scriv!T319&lt;&gt;"",scriv!T319,"")</f>
        <v/>
      </c>
      <c r="X357" s="81" t="str">
        <f>IF($E357="",
( IF(scriv!AH319&lt;&gt;"", LEFT( scriv!AH319, FIND(",",scriv!AH319)-1) &amp; "=" &amp; $AH357 &amp; RIGHT( scriv!AH319, LEN(scriv!AH319) + 1 - FIND(",",scriv!AH319)),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IF(scriv!AI319&lt;&gt;"", LEFT( scriv!AI319, FIND(",",scriv!AI319)-1) &amp; "=" &amp; $AH357 &amp; RIGHT( scriv!AI319, LEN(scriv!AI319) + 1 - FIND(",",scriv!AI319)),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IF(scriv!AJ319&lt;&gt;"", LEFT( scriv!AJ319, FIND(",",scriv!AJ319)-1) &amp; "=" &amp; $AH357 &amp; RIGHT( scriv!AJ319, LEN(scriv!AJ319) + 1 - FIND(",",scriv!AJ319)),
  IF($Z$36&lt;&gt;"",LEFT( Z$36, FIND(",",Z$36)-1) &amp; "=" &amp; $AH357 &amp; RIGHT( Z$36, LEN(Z$36) + 1 - FIND(",",Z$36)),""))),
IF(scriv!O319&lt;&gt;"", LEFT( scriv!O319, FIND(",",scriv!O319)-1) &amp; "=" &amp; $AH357 &amp; RIGHT( scriv!O319, LEN(scriv!O319) + 1 - FIND(",",scriv!O319)),
LEFT( Z$37, FIND(",",Z$37)-1) &amp; "=" &amp; $AH357 &amp; RIGHT( Z$37, LEN(Z$37) + 1 - FIND(",",Z$37))))</f>
        <v>drawOpen=,1.2</v>
      </c>
      <c r="AA357" s="81" t="str">
        <f>IF($E357="",
( IF(scriv!AK319&lt;&gt;"", LEFT( scriv!AK319, FIND(",",scriv!AK319)-1) &amp; "=" &amp; $AH357 &amp; RIGHT( scriv!AK319, LEN(scriv!AK319) + 1 - FIND(",",scriv!AK319)),
  IF($AA$36&lt;&gt;"",LEFT( AA$36, FIND(",",AA$36)-1) &amp; "=" &amp; $AH357 &amp; RIGHT( AA$36, LEN(AA$36) + 1 - FIND(",",AA$36)),""))),
IF(scriv!P319&lt;&gt;"", LEFT( scriv!P319, FIND(",",scriv!P319)-1) &amp; "=" &amp; $AH357 &amp; RIGHT( scriv!P319, LEN(scriv!P319) + 1 - FIND(",",scriv!P319)),
LEFT( AA$37, FIND(",",AA$37)-1) &amp; "=" &amp; $AH357 &amp; RIGHT( AA$37, LEN(AA$37) + 1 - FIND(",",AA$37))))</f>
        <v>drawClose=,1.2</v>
      </c>
      <c r="AB357" s="167" t="str">
        <f t="shared" si="176"/>
        <v>noTitle</v>
      </c>
      <c r="AC357" s="167"/>
      <c r="AD357" s="45"/>
      <c r="AE357" s="168"/>
      <c r="AF357" s="169">
        <f>IF(D357="",scriv!B319,"")</f>
        <v>0</v>
      </c>
      <c r="AG357" s="170" t="str">
        <f t="shared" si="179"/>
        <v/>
      </c>
      <c r="AH357" s="169" t="str">
        <f t="shared" si="180"/>
        <v/>
      </c>
      <c r="AI357" s="169" t="str">
        <f t="shared" si="181"/>
        <v/>
      </c>
      <c r="AJ357" s="86">
        <f>ROUNDDOWN( (LEN(scriv!B319)+1) / 2, 0 )</f>
        <v>0</v>
      </c>
      <c r="AK357" s="82">
        <f t="shared" si="182"/>
        <v>0</v>
      </c>
      <c r="AL357" s="82" t="str">
        <f t="shared" si="183"/>
        <v>-</v>
      </c>
      <c r="AM357" s="82" t="str">
        <f t="shared" si="184"/>
        <v>-</v>
      </c>
      <c r="AN357" s="82" t="str">
        <f t="shared" si="185"/>
        <v>-</v>
      </c>
      <c r="AO357" s="82" t="str">
        <f t="shared" si="186"/>
        <v>-</v>
      </c>
      <c r="AP357" s="82" t="str">
        <f t="shared" si="187"/>
        <v>-</v>
      </c>
      <c r="AQ357" s="82" t="str">
        <f t="shared" si="188"/>
        <v>-</v>
      </c>
      <c r="AR357" s="82" t="str">
        <f t="shared" si="189"/>
        <v>-</v>
      </c>
      <c r="AT357" s="82">
        <f t="shared" si="190"/>
        <v>2</v>
      </c>
      <c r="AU357" s="82" t="str">
        <f ca="1">IF(    MAX(OFFSET(AL357,0,0,MATCH("-",AL357:AL$638,0))) = 0,"",
IFERROR(MAX(OFFSET(AL357,0,0,MATCH("-",AL357:AL$638,0))),""))</f>
        <v/>
      </c>
      <c r="AV357" s="82" t="str">
        <f ca="1">IF(    MAX(OFFSET(AM357,0,0,MATCH("-",AM357:AM$638,0))) = 0,"",
IFERROR(MAX(OFFSET(AM357,0,0,MATCH("-",AM357:AM$638,0))),""))</f>
        <v/>
      </c>
      <c r="AW357" s="82" t="str">
        <f ca="1">IF(    MAX(OFFSET(AN357,0,0,MATCH("-",AN357:AN$638,0))) = 0,"",
IFERROR(MAX(OFFSET(AN357,0,0,MATCH("-",AN357:AN$638,0))),""))</f>
        <v/>
      </c>
      <c r="AX357" s="82" t="str">
        <f ca="1">IF(    MAX(OFFSET(AO357,0,0,MATCH("-",AO357:AO$638,0))) = 0,"",
IFERROR(MAX(OFFSET(AO357,0,0,MATCH("-",AO357:AO$638,0))),""))</f>
        <v/>
      </c>
      <c r="AY357" s="82" t="str">
        <f ca="1">IF(    MAX(OFFSET(AP357,0,0,MATCH("-",AP357:AP$638,0))) = 0,"",
IFERROR(MAX(OFFSET(AP357,0,0,MATCH("-",AP357:AP$638,0))),""))</f>
        <v/>
      </c>
      <c r="AZ357" s="82" t="str">
        <f ca="1">IF(    MAX(OFFSET(AQ357,0,0,MATCH("-",AQ357:AQ$638,0))) = 0,"",
IFERROR(MAX(OFFSET(AQ357,0,0,MATCH("-",AQ357:AQ$638,0))),""))</f>
        <v/>
      </c>
      <c r="BA357" s="82" t="str">
        <f ca="1">IF(    MAX(OFFSET(AR357,0,0,MATCH("-",AR357:AR$638,0))) = 0,"",
IFERROR(MAX(OFFSET(AR357,0,0,MATCH("-",AR357:AR$638,0))),""))</f>
        <v/>
      </c>
      <c r="BB357" s="112">
        <f t="shared" ca="1" si="191"/>
        <v>-270</v>
      </c>
      <c r="BC357" s="111" t="str">
        <f t="shared" ca="1" si="192"/>
        <v>Radius</v>
      </c>
      <c r="BD357" s="112">
        <f t="shared" ca="1" si="193"/>
        <v>0</v>
      </c>
      <c r="BE357" s="111">
        <f t="shared" ca="1" si="194"/>
        <v>-150</v>
      </c>
      <c r="BF357" s="113" t="e">
        <f t="shared" ca="1" si="195"/>
        <v>#VALUE!</v>
      </c>
      <c r="BG357" s="113" t="e">
        <f t="shared" ca="1" si="196"/>
        <v>#VALUE!</v>
      </c>
      <c r="BH357" s="112">
        <f t="shared" ca="1" si="197"/>
        <v>2000</v>
      </c>
      <c r="BI357" s="112">
        <f t="shared" ca="1" si="198"/>
        <v>-150</v>
      </c>
      <c r="BJ357" s="157"/>
      <c r="BK357" s="157"/>
      <c r="BL357" s="158" t="str">
        <f>scriv!AM319</f>
        <v/>
      </c>
      <c r="BM357" s="157"/>
      <c r="BN357" s="157" t="str">
        <f t="shared" si="199"/>
        <v>node</v>
      </c>
      <c r="BO357" s="157"/>
      <c r="BP357" s="159">
        <f t="shared" ca="1" si="200"/>
        <v>0</v>
      </c>
      <c r="BQ357" s="159">
        <f t="shared" ca="1" si="201"/>
        <v>0</v>
      </c>
      <c r="BR357" s="159">
        <f t="shared" si="202"/>
        <v>1</v>
      </c>
      <c r="BS357" s="159" t="str">
        <f t="shared" si="203"/>
        <v>symbol</v>
      </c>
      <c r="BT357" s="157" t="str">
        <f ca="1">IF(scriv!V319&lt;&gt;"",scriv!V319,
IF(E357="",IFERROR(VLOOKUP(BL357,$AH$40:$BT$638,39,FALSE),$BT$36),
$BT$37))</f>
        <v>NodeSquare</v>
      </c>
      <c r="BU357" s="166">
        <f t="shared" ca="1" si="204"/>
        <v>2000</v>
      </c>
      <c r="BV357" s="166">
        <f t="shared" ca="1" si="205"/>
        <v>-150</v>
      </c>
      <c r="BW357" s="166">
        <f t="shared" ca="1" si="206"/>
        <v>0</v>
      </c>
      <c r="BX357" s="166">
        <f t="shared" ca="1" si="207"/>
        <v>0</v>
      </c>
      <c r="BY357" s="180" t="str">
        <f t="shared" si="208"/>
        <v/>
      </c>
      <c r="BZ357" s="180" t="str">
        <f t="shared" si="209"/>
        <v/>
      </c>
      <c r="CA357" s="81" t="str">
        <f>IF(scriv!E319&lt;&gt;"",scriv!E319,"")</f>
        <v/>
      </c>
      <c r="CB357" s="82">
        <f t="shared" si="178"/>
        <v>0</v>
      </c>
      <c r="CC357" s="82">
        <f t="shared" si="210"/>
        <v>0</v>
      </c>
      <c r="CD357" s="82" t="str">
        <f t="shared" si="211"/>
        <v>-</v>
      </c>
      <c r="CE357" s="82" t="str">
        <f t="shared" si="212"/>
        <v>-</v>
      </c>
      <c r="CF357" s="82" t="str">
        <f t="shared" si="213"/>
        <v>-</v>
      </c>
      <c r="CG357" s="82" t="str">
        <f t="shared" si="214"/>
        <v>-</v>
      </c>
      <c r="CH357" s="82" t="str">
        <f t="shared" si="215"/>
        <v>-</v>
      </c>
      <c r="CI357" s="82" t="str">
        <f t="shared" si="216"/>
        <v>-</v>
      </c>
      <c r="CJ357" s="82" t="str">
        <f t="shared" si="217"/>
        <v>-</v>
      </c>
      <c r="CK357" s="82" t="str">
        <f t="shared" si="218"/>
        <v>-</v>
      </c>
    </row>
    <row r="358" spans="1:89" s="82" customFormat="1" ht="18" customHeight="1">
      <c r="A358" s="81" t="str">
        <f>scriv!AL320</f>
        <v/>
      </c>
      <c r="B358" s="81" t="str">
        <f>IF(scriv!D320&lt;&gt;"",scriv!D320,"")</f>
        <v/>
      </c>
      <c r="C358" s="81" t="str">
        <f>IF( scriv!AP320&lt;&gt;"", IF(D358&lt;&gt;"","connection ","")&amp;scriv!AP320,IF(D358&lt;&gt;"","connection",""))</f>
        <v/>
      </c>
      <c r="D358" s="82" t="str">
        <f>scriv!AN320</f>
        <v/>
      </c>
      <c r="E358" s="82" t="str">
        <f>scriv!AO320</f>
        <v/>
      </c>
      <c r="F358" s="156">
        <f>ROW()</f>
        <v>358</v>
      </c>
      <c r="G358" s="288">
        <f>scriv!AC320</f>
        <v>0</v>
      </c>
      <c r="H358" s="288">
        <f>scriv!AD320</f>
        <v>0</v>
      </c>
      <c r="I358" s="81" t="str">
        <f>IF(scriv!AE320&lt;&gt;"",scriv!AE320,J358)</f>
        <v/>
      </c>
      <c r="J358" s="81" t="str">
        <f>IF(scriv!AF320&lt;&gt;"",scriv!AF320,"")</f>
        <v/>
      </c>
      <c r="K358" s="82" t="str">
        <f>IF(scriv!Y320&lt;&gt;"",scriv!Y320,$K$36)</f>
        <v>none</v>
      </c>
      <c r="L358" s="82">
        <f>IF(scriv!Z320&lt;&gt;"",scriv!Z320,$L$36)</f>
        <v>0</v>
      </c>
      <c r="M358" s="82" t="str">
        <f>IF(scriv!AA320&lt;&gt;"",scriv!AA320,$M$36)</f>
        <v>OpenClose</v>
      </c>
      <c r="N358" s="82">
        <f>IF(scriv!AB320&lt;&gt;"",scriv!AB320,$N$36)</f>
        <v>0</v>
      </c>
      <c r="O358" s="119" t="str">
        <f t="shared" si="177"/>
        <v/>
      </c>
      <c r="P358" s="81" t="str">
        <f>IF(scriv!I320&lt;&gt;"",scriv!I320,"")</f>
        <v/>
      </c>
      <c r="Q358" s="81" t="str">
        <f>IF(scriv!J320&lt;&gt;"",scriv!J320,"")</f>
        <v/>
      </c>
      <c r="R358" s="81">
        <f>IF(scriv!K320&lt;&gt;"",scriv!K320,
IF(I358&lt;&gt;"",1,$R$36))</f>
        <v>1</v>
      </c>
      <c r="S358" s="81" t="str">
        <f>IF(scriv!L320&lt;&gt;"",scriv!L320,
IF(scriv!AF320&lt;&gt;"",$S$36,"none"))</f>
        <v>none</v>
      </c>
      <c r="T358" s="81" t="str">
        <f>IF(scriv!Q320&lt;&gt;"",scriv!Q320,"")</f>
        <v/>
      </c>
      <c r="U358" s="81" t="str">
        <f>IF(scriv!R320&lt;&gt;"",scriv!R320,"")</f>
        <v/>
      </c>
      <c r="V358" s="81" t="str">
        <f>IF(scriv!S320&lt;&gt;"",scriv!S320,"")</f>
        <v/>
      </c>
      <c r="W358" s="81" t="str">
        <f>IF(scriv!T320&lt;&gt;"",scriv!T320,"")</f>
        <v/>
      </c>
      <c r="X358" s="81" t="str">
        <f>IF($E358="",
( IF(scriv!AH320&lt;&gt;"", LEFT( scriv!AH320, FIND(",",scriv!AH320)-1) &amp; "=" &amp; $AH358 &amp; RIGHT( scriv!AH320, LEN(scriv!AH320) + 1 - FIND(",",scriv!AH320)),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IF(scriv!AI320&lt;&gt;"", LEFT( scriv!AI320, FIND(",",scriv!AI320)-1) &amp; "=" &amp; $AH358 &amp; RIGHT( scriv!AI320, LEN(scriv!AI320) + 1 - FIND(",",scriv!AI320)),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IF(scriv!AJ320&lt;&gt;"", LEFT( scriv!AJ320, FIND(",",scriv!AJ320)-1) &amp; "=" &amp; $AH358 &amp; RIGHT( scriv!AJ320, LEN(scriv!AJ320) + 1 - FIND(",",scriv!AJ320)),
  IF($Z$36&lt;&gt;"",LEFT( Z$36, FIND(",",Z$36)-1) &amp; "=" &amp; $AH358 &amp; RIGHT( Z$36, LEN(Z$36) + 1 - FIND(",",Z$36)),""))),
IF(scriv!O320&lt;&gt;"", LEFT( scriv!O320, FIND(",",scriv!O320)-1) &amp; "=" &amp; $AH358 &amp; RIGHT( scriv!O320, LEN(scriv!O320) + 1 - FIND(",",scriv!O320)),
LEFT( Z$37, FIND(",",Z$37)-1) &amp; "=" &amp; $AH358 &amp; RIGHT( Z$37, LEN(Z$37) + 1 - FIND(",",Z$37))))</f>
        <v>drawOpen=,1.2</v>
      </c>
      <c r="AA358" s="81" t="str">
        <f>IF($E358="",
( IF(scriv!AK320&lt;&gt;"", LEFT( scriv!AK320, FIND(",",scriv!AK320)-1) &amp; "=" &amp; $AH358 &amp; RIGHT( scriv!AK320, LEN(scriv!AK320) + 1 - FIND(",",scriv!AK320)),
  IF($AA$36&lt;&gt;"",LEFT( AA$36, FIND(",",AA$36)-1) &amp; "=" &amp; $AH358 &amp; RIGHT( AA$36, LEN(AA$36) + 1 - FIND(",",AA$36)),""))),
IF(scriv!P320&lt;&gt;"", LEFT( scriv!P320, FIND(",",scriv!P320)-1) &amp; "=" &amp; $AH358 &amp; RIGHT( scriv!P320, LEN(scriv!P320) + 1 - FIND(",",scriv!P320)),
LEFT( AA$37, FIND(",",AA$37)-1) &amp; "=" &amp; $AH358 &amp; RIGHT( AA$37, LEN(AA$37) + 1 - FIND(",",AA$37))))</f>
        <v>drawClose=,1.2</v>
      </c>
      <c r="AB358" s="167" t="str">
        <f t="shared" si="176"/>
        <v>noTitle</v>
      </c>
      <c r="AC358" s="167"/>
      <c r="AD358" s="45"/>
      <c r="AE358" s="168"/>
      <c r="AF358" s="169">
        <f>IF(D358="",scriv!B320,"")</f>
        <v>0</v>
      </c>
      <c r="AG358" s="170" t="str">
        <f t="shared" si="179"/>
        <v/>
      </c>
      <c r="AH358" s="169" t="str">
        <f t="shared" si="180"/>
        <v/>
      </c>
      <c r="AI358" s="169" t="str">
        <f t="shared" si="181"/>
        <v/>
      </c>
      <c r="AJ358" s="86">
        <f>ROUNDDOWN( (LEN(scriv!B320)+1) / 2, 0 )</f>
        <v>0</v>
      </c>
      <c r="AK358" s="82">
        <f t="shared" si="182"/>
        <v>0</v>
      </c>
      <c r="AL358" s="82" t="str">
        <f t="shared" si="183"/>
        <v>-</v>
      </c>
      <c r="AM358" s="82" t="str">
        <f t="shared" si="184"/>
        <v>-</v>
      </c>
      <c r="AN358" s="82" t="str">
        <f t="shared" si="185"/>
        <v>-</v>
      </c>
      <c r="AO358" s="82" t="str">
        <f t="shared" si="186"/>
        <v>-</v>
      </c>
      <c r="AP358" s="82" t="str">
        <f t="shared" si="187"/>
        <v>-</v>
      </c>
      <c r="AQ358" s="82" t="str">
        <f t="shared" si="188"/>
        <v>-</v>
      </c>
      <c r="AR358" s="82" t="str">
        <f t="shared" si="189"/>
        <v>-</v>
      </c>
      <c r="AT358" s="82">
        <f t="shared" si="190"/>
        <v>2</v>
      </c>
      <c r="AU358" s="82" t="str">
        <f ca="1">IF(    MAX(OFFSET(AL358,0,0,MATCH("-",AL358:AL$638,0))) = 0,"",
IFERROR(MAX(OFFSET(AL358,0,0,MATCH("-",AL358:AL$638,0))),""))</f>
        <v/>
      </c>
      <c r="AV358" s="82" t="str">
        <f ca="1">IF(    MAX(OFFSET(AM358,0,0,MATCH("-",AM358:AM$638,0))) = 0,"",
IFERROR(MAX(OFFSET(AM358,0,0,MATCH("-",AM358:AM$638,0))),""))</f>
        <v/>
      </c>
      <c r="AW358" s="82" t="str">
        <f ca="1">IF(    MAX(OFFSET(AN358,0,0,MATCH("-",AN358:AN$638,0))) = 0,"",
IFERROR(MAX(OFFSET(AN358,0,0,MATCH("-",AN358:AN$638,0))),""))</f>
        <v/>
      </c>
      <c r="AX358" s="82" t="str">
        <f ca="1">IF(    MAX(OFFSET(AO358,0,0,MATCH("-",AO358:AO$638,0))) = 0,"",
IFERROR(MAX(OFFSET(AO358,0,0,MATCH("-",AO358:AO$638,0))),""))</f>
        <v/>
      </c>
      <c r="AY358" s="82" t="str">
        <f ca="1">IF(    MAX(OFFSET(AP358,0,0,MATCH("-",AP358:AP$638,0))) = 0,"",
IFERROR(MAX(OFFSET(AP358,0,0,MATCH("-",AP358:AP$638,0))),""))</f>
        <v/>
      </c>
      <c r="AZ358" s="82" t="str">
        <f ca="1">IF(    MAX(OFFSET(AQ358,0,0,MATCH("-",AQ358:AQ$638,0))) = 0,"",
IFERROR(MAX(OFFSET(AQ358,0,0,MATCH("-",AQ358:AQ$638,0))),""))</f>
        <v/>
      </c>
      <c r="BA358" s="82" t="str">
        <f ca="1">IF(    MAX(OFFSET(AR358,0,0,MATCH("-",AR358:AR$638,0))) = 0,"",
IFERROR(MAX(OFFSET(AR358,0,0,MATCH("-",AR358:AR$638,0))),""))</f>
        <v/>
      </c>
      <c r="BB358" s="112">
        <f t="shared" ca="1" si="191"/>
        <v>-270</v>
      </c>
      <c r="BC358" s="111" t="str">
        <f t="shared" ca="1" si="192"/>
        <v>Radius</v>
      </c>
      <c r="BD358" s="112">
        <f t="shared" ca="1" si="193"/>
        <v>0</v>
      </c>
      <c r="BE358" s="111">
        <f t="shared" ca="1" si="194"/>
        <v>-150</v>
      </c>
      <c r="BF358" s="113" t="e">
        <f t="shared" ca="1" si="195"/>
        <v>#VALUE!</v>
      </c>
      <c r="BG358" s="113" t="e">
        <f t="shared" ca="1" si="196"/>
        <v>#VALUE!</v>
      </c>
      <c r="BH358" s="112">
        <f t="shared" ca="1" si="197"/>
        <v>2000</v>
      </c>
      <c r="BI358" s="112">
        <f t="shared" ca="1" si="198"/>
        <v>-150</v>
      </c>
      <c r="BJ358" s="157"/>
      <c r="BK358" s="157"/>
      <c r="BL358" s="158" t="str">
        <f>scriv!AM320</f>
        <v/>
      </c>
      <c r="BM358" s="157"/>
      <c r="BN358" s="157" t="str">
        <f t="shared" si="199"/>
        <v>node</v>
      </c>
      <c r="BO358" s="157"/>
      <c r="BP358" s="159">
        <f t="shared" ca="1" si="200"/>
        <v>0</v>
      </c>
      <c r="BQ358" s="159">
        <f t="shared" ca="1" si="201"/>
        <v>0</v>
      </c>
      <c r="BR358" s="159">
        <f t="shared" si="202"/>
        <v>1</v>
      </c>
      <c r="BS358" s="159" t="str">
        <f t="shared" si="203"/>
        <v>symbol</v>
      </c>
      <c r="BT358" s="157" t="str">
        <f ca="1">IF(scriv!V320&lt;&gt;"",scriv!V320,
IF(E358="",IFERROR(VLOOKUP(BL358,$AH$40:$BT$638,39,FALSE),$BT$36),
$BT$37))</f>
        <v>NodeSquare</v>
      </c>
      <c r="BU358" s="166">
        <f t="shared" ca="1" si="204"/>
        <v>2000</v>
      </c>
      <c r="BV358" s="166">
        <f t="shared" ca="1" si="205"/>
        <v>-150</v>
      </c>
      <c r="BW358" s="166">
        <f t="shared" ca="1" si="206"/>
        <v>0</v>
      </c>
      <c r="BX358" s="166">
        <f t="shared" ca="1" si="207"/>
        <v>0</v>
      </c>
      <c r="BY358" s="180" t="str">
        <f t="shared" si="208"/>
        <v/>
      </c>
      <c r="BZ358" s="180" t="str">
        <f t="shared" si="209"/>
        <v/>
      </c>
      <c r="CA358" s="81" t="str">
        <f>IF(scriv!E320&lt;&gt;"",scriv!E320,"")</f>
        <v/>
      </c>
      <c r="CB358" s="82">
        <f t="shared" si="178"/>
        <v>0</v>
      </c>
      <c r="CC358" s="82">
        <f t="shared" si="210"/>
        <v>0</v>
      </c>
      <c r="CD358" s="82" t="str">
        <f t="shared" si="211"/>
        <v>-</v>
      </c>
      <c r="CE358" s="82" t="str">
        <f t="shared" si="212"/>
        <v>-</v>
      </c>
      <c r="CF358" s="82" t="str">
        <f t="shared" si="213"/>
        <v>-</v>
      </c>
      <c r="CG358" s="82" t="str">
        <f t="shared" si="214"/>
        <v>-</v>
      </c>
      <c r="CH358" s="82" t="str">
        <f t="shared" si="215"/>
        <v>-</v>
      </c>
      <c r="CI358" s="82" t="str">
        <f t="shared" si="216"/>
        <v>-</v>
      </c>
      <c r="CJ358" s="82" t="str">
        <f t="shared" si="217"/>
        <v>-</v>
      </c>
      <c r="CK358" s="82" t="str">
        <f t="shared" si="218"/>
        <v>-</v>
      </c>
    </row>
    <row r="359" spans="1:89" s="82" customFormat="1" ht="18" customHeight="1">
      <c r="A359" s="81" t="str">
        <f>scriv!AL321</f>
        <v/>
      </c>
      <c r="B359" s="81" t="str">
        <f>IF(scriv!D321&lt;&gt;"",scriv!D321,"")</f>
        <v/>
      </c>
      <c r="C359" s="81" t="str">
        <f>IF( scriv!AP321&lt;&gt;"", IF(D359&lt;&gt;"","connection ","")&amp;scriv!AP321,IF(D359&lt;&gt;"","connection",""))</f>
        <v/>
      </c>
      <c r="D359" s="82" t="str">
        <f>scriv!AN321</f>
        <v/>
      </c>
      <c r="E359" s="82" t="str">
        <f>scriv!AO321</f>
        <v/>
      </c>
      <c r="F359" s="156">
        <f>ROW()</f>
        <v>359</v>
      </c>
      <c r="G359" s="288">
        <f>scriv!AC321</f>
        <v>0</v>
      </c>
      <c r="H359" s="288">
        <f>scriv!AD321</f>
        <v>0</v>
      </c>
      <c r="I359" s="81" t="str">
        <f>IF(scriv!AE321&lt;&gt;"",scriv!AE321,J359)</f>
        <v/>
      </c>
      <c r="J359" s="81" t="str">
        <f>IF(scriv!AF321&lt;&gt;"",scriv!AF321,"")</f>
        <v/>
      </c>
      <c r="K359" s="82" t="str">
        <f>IF(scriv!Y321&lt;&gt;"",scriv!Y321,$K$36)</f>
        <v>none</v>
      </c>
      <c r="L359" s="82">
        <f>IF(scriv!Z321&lt;&gt;"",scriv!Z321,$L$36)</f>
        <v>0</v>
      </c>
      <c r="M359" s="82" t="str">
        <f>IF(scriv!AA321&lt;&gt;"",scriv!AA321,$M$36)</f>
        <v>OpenClose</v>
      </c>
      <c r="N359" s="82">
        <f>IF(scriv!AB321&lt;&gt;"",scriv!AB321,$N$36)</f>
        <v>0</v>
      </c>
      <c r="O359" s="119" t="str">
        <f t="shared" si="177"/>
        <v/>
      </c>
      <c r="P359" s="81" t="str">
        <f>IF(scriv!I321&lt;&gt;"",scriv!I321,"")</f>
        <v/>
      </c>
      <c r="Q359" s="81" t="str">
        <f>IF(scriv!J321&lt;&gt;"",scriv!J321,"")</f>
        <v/>
      </c>
      <c r="R359" s="81">
        <f>IF(scriv!K321&lt;&gt;"",scriv!K321,
IF(I359&lt;&gt;"",1,$R$36))</f>
        <v>1</v>
      </c>
      <c r="S359" s="81" t="str">
        <f>IF(scriv!L321&lt;&gt;"",scriv!L321,
IF(scriv!AF321&lt;&gt;"",$S$36,"none"))</f>
        <v>none</v>
      </c>
      <c r="T359" s="81" t="str">
        <f>IF(scriv!Q321&lt;&gt;"",scriv!Q321,"")</f>
        <v/>
      </c>
      <c r="U359" s="81" t="str">
        <f>IF(scriv!R321&lt;&gt;"",scriv!R321,"")</f>
        <v/>
      </c>
      <c r="V359" s="81" t="str">
        <f>IF(scriv!S321&lt;&gt;"",scriv!S321,"")</f>
        <v/>
      </c>
      <c r="W359" s="81" t="str">
        <f>IF(scriv!T321&lt;&gt;"",scriv!T321,"")</f>
        <v/>
      </c>
      <c r="X359" s="81" t="str">
        <f>IF($E359="",
( IF(scriv!AH321&lt;&gt;"", LEFT( scriv!AH321, FIND(",",scriv!AH321)-1) &amp; "=" &amp; $AH359 &amp; RIGHT( scriv!AH321, LEN(scriv!AH321) + 1 - FIND(",",scriv!AH321)),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IF(scriv!AI321&lt;&gt;"", LEFT( scriv!AI321, FIND(",",scriv!AI321)-1) &amp; "=" &amp; $AH359 &amp; RIGHT( scriv!AI321, LEN(scriv!AI321) + 1 - FIND(",",scriv!AI321)),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IF(scriv!AJ321&lt;&gt;"", LEFT( scriv!AJ321, FIND(",",scriv!AJ321)-1) &amp; "=" &amp; $AH359 &amp; RIGHT( scriv!AJ321, LEN(scriv!AJ321) + 1 - FIND(",",scriv!AJ321)),
  IF($Z$36&lt;&gt;"",LEFT( Z$36, FIND(",",Z$36)-1) &amp; "=" &amp; $AH359 &amp; RIGHT( Z$36, LEN(Z$36) + 1 - FIND(",",Z$36)),""))),
IF(scriv!O321&lt;&gt;"", LEFT( scriv!O321, FIND(",",scriv!O321)-1) &amp; "=" &amp; $AH359 &amp; RIGHT( scriv!O321, LEN(scriv!O321) + 1 - FIND(",",scriv!O321)),
LEFT( Z$37, FIND(",",Z$37)-1) &amp; "=" &amp; $AH359 &amp; RIGHT( Z$37, LEN(Z$37) + 1 - FIND(",",Z$37))))</f>
        <v>drawOpen=,1.2</v>
      </c>
      <c r="AA359" s="81" t="str">
        <f>IF($E359="",
( IF(scriv!AK321&lt;&gt;"", LEFT( scriv!AK321, FIND(",",scriv!AK321)-1) &amp; "=" &amp; $AH359 &amp; RIGHT( scriv!AK321, LEN(scriv!AK321) + 1 - FIND(",",scriv!AK321)),
  IF($AA$36&lt;&gt;"",LEFT( AA$36, FIND(",",AA$36)-1) &amp; "=" &amp; $AH359 &amp; RIGHT( AA$36, LEN(AA$36) + 1 - FIND(",",AA$36)),""))),
IF(scriv!P321&lt;&gt;"", LEFT( scriv!P321, FIND(",",scriv!P321)-1) &amp; "=" &amp; $AH359 &amp; RIGHT( scriv!P321, LEN(scriv!P321) + 1 - FIND(",",scriv!P321)),
LEFT( AA$37, FIND(",",AA$37)-1) &amp; "=" &amp; $AH359 &amp; RIGHT( AA$37, LEN(AA$37) + 1 - FIND(",",AA$37))))</f>
        <v>drawClose=,1.2</v>
      </c>
      <c r="AB359" s="167" t="str">
        <f t="shared" ref="AB359:AB422" si="219">$AB$36</f>
        <v>noTitle</v>
      </c>
      <c r="AC359" s="167"/>
      <c r="AD359" s="45"/>
      <c r="AE359" s="168"/>
      <c r="AF359" s="169">
        <f>IF(D359="",scriv!B321,"")</f>
        <v>0</v>
      </c>
      <c r="AG359" s="170" t="str">
        <f t="shared" si="179"/>
        <v/>
      </c>
      <c r="AH359" s="169" t="str">
        <f t="shared" si="180"/>
        <v/>
      </c>
      <c r="AI359" s="169" t="str">
        <f t="shared" si="181"/>
        <v/>
      </c>
      <c r="AJ359" s="86">
        <f>ROUNDDOWN( (LEN(scriv!B321)+1) / 2, 0 )</f>
        <v>0</v>
      </c>
      <c r="AK359" s="82">
        <f t="shared" si="182"/>
        <v>0</v>
      </c>
      <c r="AL359" s="82" t="str">
        <f t="shared" si="183"/>
        <v>-</v>
      </c>
      <c r="AM359" s="82" t="str">
        <f t="shared" si="184"/>
        <v>-</v>
      </c>
      <c r="AN359" s="82" t="str">
        <f t="shared" si="185"/>
        <v>-</v>
      </c>
      <c r="AO359" s="82" t="str">
        <f t="shared" si="186"/>
        <v>-</v>
      </c>
      <c r="AP359" s="82" t="str">
        <f t="shared" si="187"/>
        <v>-</v>
      </c>
      <c r="AQ359" s="82" t="str">
        <f t="shared" si="188"/>
        <v>-</v>
      </c>
      <c r="AR359" s="82" t="str">
        <f t="shared" si="189"/>
        <v>-</v>
      </c>
      <c r="AT359" s="82">
        <f t="shared" si="190"/>
        <v>2</v>
      </c>
      <c r="AU359" s="82" t="str">
        <f ca="1">IF(    MAX(OFFSET(AL359,0,0,MATCH("-",AL359:AL$638,0))) = 0,"",
IFERROR(MAX(OFFSET(AL359,0,0,MATCH("-",AL359:AL$638,0))),""))</f>
        <v/>
      </c>
      <c r="AV359" s="82" t="str">
        <f ca="1">IF(    MAX(OFFSET(AM359,0,0,MATCH("-",AM359:AM$638,0))) = 0,"",
IFERROR(MAX(OFFSET(AM359,0,0,MATCH("-",AM359:AM$638,0))),""))</f>
        <v/>
      </c>
      <c r="AW359" s="82" t="str">
        <f ca="1">IF(    MAX(OFFSET(AN359,0,0,MATCH("-",AN359:AN$638,0))) = 0,"",
IFERROR(MAX(OFFSET(AN359,0,0,MATCH("-",AN359:AN$638,0))),""))</f>
        <v/>
      </c>
      <c r="AX359" s="82" t="str">
        <f ca="1">IF(    MAX(OFFSET(AO359,0,0,MATCH("-",AO359:AO$638,0))) = 0,"",
IFERROR(MAX(OFFSET(AO359,0,0,MATCH("-",AO359:AO$638,0))),""))</f>
        <v/>
      </c>
      <c r="AY359" s="82" t="str">
        <f ca="1">IF(    MAX(OFFSET(AP359,0,0,MATCH("-",AP359:AP$638,0))) = 0,"",
IFERROR(MAX(OFFSET(AP359,0,0,MATCH("-",AP359:AP$638,0))),""))</f>
        <v/>
      </c>
      <c r="AZ359" s="82" t="str">
        <f ca="1">IF(    MAX(OFFSET(AQ359,0,0,MATCH("-",AQ359:AQ$638,0))) = 0,"",
IFERROR(MAX(OFFSET(AQ359,0,0,MATCH("-",AQ359:AQ$638,0))),""))</f>
        <v/>
      </c>
      <c r="BA359" s="82" t="str">
        <f ca="1">IF(    MAX(OFFSET(AR359,0,0,MATCH("-",AR359:AR$638,0))) = 0,"",
IFERROR(MAX(OFFSET(AR359,0,0,MATCH("-",AR359:AR$638,0))),""))</f>
        <v/>
      </c>
      <c r="BB359" s="112">
        <f t="shared" ca="1" si="191"/>
        <v>-270</v>
      </c>
      <c r="BC359" s="111" t="str">
        <f t="shared" ca="1" si="192"/>
        <v>Radius</v>
      </c>
      <c r="BD359" s="112">
        <f t="shared" ca="1" si="193"/>
        <v>0</v>
      </c>
      <c r="BE359" s="111">
        <f t="shared" ca="1" si="194"/>
        <v>-150</v>
      </c>
      <c r="BF359" s="113" t="e">
        <f t="shared" ca="1" si="195"/>
        <v>#VALUE!</v>
      </c>
      <c r="BG359" s="113" t="e">
        <f t="shared" ca="1" si="196"/>
        <v>#VALUE!</v>
      </c>
      <c r="BH359" s="112">
        <f t="shared" ca="1" si="197"/>
        <v>2000</v>
      </c>
      <c r="BI359" s="112">
        <f t="shared" ca="1" si="198"/>
        <v>-150</v>
      </c>
      <c r="BJ359" s="157"/>
      <c r="BK359" s="157"/>
      <c r="BL359" s="158" t="str">
        <f>scriv!AM321</f>
        <v/>
      </c>
      <c r="BM359" s="157"/>
      <c r="BN359" s="157" t="str">
        <f t="shared" si="199"/>
        <v>node</v>
      </c>
      <c r="BO359" s="157"/>
      <c r="BP359" s="159">
        <f t="shared" ca="1" si="200"/>
        <v>0</v>
      </c>
      <c r="BQ359" s="159">
        <f t="shared" ca="1" si="201"/>
        <v>0</v>
      </c>
      <c r="BR359" s="159">
        <f t="shared" si="202"/>
        <v>1</v>
      </c>
      <c r="BS359" s="159" t="str">
        <f t="shared" si="203"/>
        <v>symbol</v>
      </c>
      <c r="BT359" s="157" t="str">
        <f ca="1">IF(scriv!V321&lt;&gt;"",scriv!V321,
IF(E359="",IFERROR(VLOOKUP(BL359,$AH$40:$BT$638,39,FALSE),$BT$36),
$BT$37))</f>
        <v>NodeSquare</v>
      </c>
      <c r="BU359" s="166">
        <f t="shared" ca="1" si="204"/>
        <v>2000</v>
      </c>
      <c r="BV359" s="166">
        <f t="shared" ca="1" si="205"/>
        <v>-150</v>
      </c>
      <c r="BW359" s="166">
        <f t="shared" ca="1" si="206"/>
        <v>0</v>
      </c>
      <c r="BX359" s="166">
        <f t="shared" ca="1" si="207"/>
        <v>0</v>
      </c>
      <c r="BY359" s="180" t="str">
        <f t="shared" si="208"/>
        <v/>
      </c>
      <c r="BZ359" s="180" t="str">
        <f t="shared" si="209"/>
        <v/>
      </c>
      <c r="CA359" s="81" t="str">
        <f>IF(scriv!E321&lt;&gt;"",scriv!E321,"")</f>
        <v/>
      </c>
      <c r="CB359" s="82">
        <f t="shared" si="178"/>
        <v>0</v>
      </c>
      <c r="CC359" s="82">
        <f t="shared" si="210"/>
        <v>0</v>
      </c>
      <c r="CD359" s="82" t="str">
        <f t="shared" si="211"/>
        <v>-</v>
      </c>
      <c r="CE359" s="82" t="str">
        <f t="shared" si="212"/>
        <v>-</v>
      </c>
      <c r="CF359" s="82" t="str">
        <f t="shared" si="213"/>
        <v>-</v>
      </c>
      <c r="CG359" s="82" t="str">
        <f t="shared" si="214"/>
        <v>-</v>
      </c>
      <c r="CH359" s="82" t="str">
        <f t="shared" si="215"/>
        <v>-</v>
      </c>
      <c r="CI359" s="82" t="str">
        <f t="shared" si="216"/>
        <v>-</v>
      </c>
      <c r="CJ359" s="82" t="str">
        <f t="shared" si="217"/>
        <v>-</v>
      </c>
      <c r="CK359" s="82" t="str">
        <f t="shared" si="218"/>
        <v>-</v>
      </c>
    </row>
    <row r="360" spans="1:89" s="82" customFormat="1" ht="18" customHeight="1">
      <c r="A360" s="81" t="str">
        <f>scriv!AL322</f>
        <v/>
      </c>
      <c r="B360" s="81" t="str">
        <f>IF(scriv!D322&lt;&gt;"",scriv!D322,"")</f>
        <v/>
      </c>
      <c r="C360" s="81" t="str">
        <f>IF( scriv!AP322&lt;&gt;"", IF(D360&lt;&gt;"","connection ","")&amp;scriv!AP322,IF(D360&lt;&gt;"","connection",""))</f>
        <v/>
      </c>
      <c r="D360" s="82" t="str">
        <f>scriv!AN322</f>
        <v/>
      </c>
      <c r="E360" s="82" t="str">
        <f>scriv!AO322</f>
        <v/>
      </c>
      <c r="F360" s="156">
        <f>ROW()</f>
        <v>360</v>
      </c>
      <c r="G360" s="288">
        <f>scriv!AC322</f>
        <v>0</v>
      </c>
      <c r="H360" s="288">
        <f>scriv!AD322</f>
        <v>0</v>
      </c>
      <c r="I360" s="81" t="str">
        <f>IF(scriv!AE322&lt;&gt;"",scriv!AE322,J360)</f>
        <v/>
      </c>
      <c r="J360" s="81" t="str">
        <f>IF(scriv!AF322&lt;&gt;"",scriv!AF322,"")</f>
        <v/>
      </c>
      <c r="K360" s="82" t="str">
        <f>IF(scriv!Y322&lt;&gt;"",scriv!Y322,$K$36)</f>
        <v>none</v>
      </c>
      <c r="L360" s="82">
        <f>IF(scriv!Z322&lt;&gt;"",scriv!Z322,$L$36)</f>
        <v>0</v>
      </c>
      <c r="M360" s="82" t="str">
        <f>IF(scriv!AA322&lt;&gt;"",scriv!AA322,$M$36)</f>
        <v>OpenClose</v>
      </c>
      <c r="N360" s="82">
        <f>IF(scriv!AB322&lt;&gt;"",scriv!AB322,$N$36)</f>
        <v>0</v>
      </c>
      <c r="O360" s="119" t="str">
        <f t="shared" si="177"/>
        <v/>
      </c>
      <c r="P360" s="81" t="str">
        <f>IF(scriv!I322&lt;&gt;"",scriv!I322,"")</f>
        <v/>
      </c>
      <c r="Q360" s="81" t="str">
        <f>IF(scriv!J322&lt;&gt;"",scriv!J322,"")</f>
        <v/>
      </c>
      <c r="R360" s="81">
        <f>IF(scriv!K322&lt;&gt;"",scriv!K322,
IF(I360&lt;&gt;"",1,$R$36))</f>
        <v>1</v>
      </c>
      <c r="S360" s="81" t="str">
        <f>IF(scriv!L322&lt;&gt;"",scriv!L322,
IF(scriv!AF322&lt;&gt;"",$S$36,"none"))</f>
        <v>none</v>
      </c>
      <c r="T360" s="81" t="str">
        <f>IF(scriv!Q322&lt;&gt;"",scriv!Q322,"")</f>
        <v/>
      </c>
      <c r="U360" s="81" t="str">
        <f>IF(scriv!R322&lt;&gt;"",scriv!R322,"")</f>
        <v/>
      </c>
      <c r="V360" s="81" t="str">
        <f>IF(scriv!S322&lt;&gt;"",scriv!S322,"")</f>
        <v/>
      </c>
      <c r="W360" s="81" t="str">
        <f>IF(scriv!T322&lt;&gt;"",scriv!T322,"")</f>
        <v/>
      </c>
      <c r="X360" s="81" t="str">
        <f>IF($E360="",
( IF(scriv!AH322&lt;&gt;"", LEFT( scriv!AH322, FIND(",",scriv!AH322)-1) &amp; "=" &amp; $AH360 &amp; RIGHT( scriv!AH322, LEN(scriv!AH322) + 1 - FIND(",",scriv!AH322)),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IF(scriv!AI322&lt;&gt;"", LEFT( scriv!AI322, FIND(",",scriv!AI322)-1) &amp; "=" &amp; $AH360 &amp; RIGHT( scriv!AI322, LEN(scriv!AI322) + 1 - FIND(",",scriv!AI322)),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IF(scriv!AJ322&lt;&gt;"", LEFT( scriv!AJ322, FIND(",",scriv!AJ322)-1) &amp; "=" &amp; $AH360 &amp; RIGHT( scriv!AJ322, LEN(scriv!AJ322) + 1 - FIND(",",scriv!AJ322)),
  IF($Z$36&lt;&gt;"",LEFT( Z$36, FIND(",",Z$36)-1) &amp; "=" &amp; $AH360 &amp; RIGHT( Z$36, LEN(Z$36) + 1 - FIND(",",Z$36)),""))),
IF(scriv!O322&lt;&gt;"", LEFT( scriv!O322, FIND(",",scriv!O322)-1) &amp; "=" &amp; $AH360 &amp; RIGHT( scriv!O322, LEN(scriv!O322) + 1 - FIND(",",scriv!O322)),
LEFT( Z$37, FIND(",",Z$37)-1) &amp; "=" &amp; $AH360 &amp; RIGHT( Z$37, LEN(Z$37) + 1 - FIND(",",Z$37))))</f>
        <v>drawOpen=,1.2</v>
      </c>
      <c r="AA360" s="81" t="str">
        <f>IF($E360="",
( IF(scriv!AK322&lt;&gt;"", LEFT( scriv!AK322, FIND(",",scriv!AK322)-1) &amp; "=" &amp; $AH360 &amp; RIGHT( scriv!AK322, LEN(scriv!AK322) + 1 - FIND(",",scriv!AK322)),
  IF($AA$36&lt;&gt;"",LEFT( AA$36, FIND(",",AA$36)-1) &amp; "=" &amp; $AH360 &amp; RIGHT( AA$36, LEN(AA$36) + 1 - FIND(",",AA$36)),""))),
IF(scriv!P322&lt;&gt;"", LEFT( scriv!P322, FIND(",",scriv!P322)-1) &amp; "=" &amp; $AH360 &amp; RIGHT( scriv!P322, LEN(scriv!P322) + 1 - FIND(",",scriv!P322)),
LEFT( AA$37, FIND(",",AA$37)-1) &amp; "=" &amp; $AH360 &amp; RIGHT( AA$37, LEN(AA$37) + 1 - FIND(",",AA$37))))</f>
        <v>drawClose=,1.2</v>
      </c>
      <c r="AB360" s="167" t="str">
        <f t="shared" si="219"/>
        <v>noTitle</v>
      </c>
      <c r="AC360" s="167"/>
      <c r="AD360" s="45"/>
      <c r="AE360" s="168"/>
      <c r="AF360" s="169">
        <f>IF(D360="",scriv!B322,"")</f>
        <v>0</v>
      </c>
      <c r="AG360" s="170" t="str">
        <f t="shared" si="179"/>
        <v/>
      </c>
      <c r="AH360" s="169" t="str">
        <f t="shared" si="180"/>
        <v/>
      </c>
      <c r="AI360" s="169" t="str">
        <f t="shared" si="181"/>
        <v/>
      </c>
      <c r="AJ360" s="86">
        <f>ROUNDDOWN( (LEN(scriv!B322)+1) / 2, 0 )</f>
        <v>0</v>
      </c>
      <c r="AK360" s="82">
        <f t="shared" si="182"/>
        <v>0</v>
      </c>
      <c r="AL360" s="82" t="str">
        <f t="shared" si="183"/>
        <v>-</v>
      </c>
      <c r="AM360" s="82" t="str">
        <f t="shared" si="184"/>
        <v>-</v>
      </c>
      <c r="AN360" s="82" t="str">
        <f t="shared" si="185"/>
        <v>-</v>
      </c>
      <c r="AO360" s="82" t="str">
        <f t="shared" si="186"/>
        <v>-</v>
      </c>
      <c r="AP360" s="82" t="str">
        <f t="shared" si="187"/>
        <v>-</v>
      </c>
      <c r="AQ360" s="82" t="str">
        <f t="shared" si="188"/>
        <v>-</v>
      </c>
      <c r="AR360" s="82" t="str">
        <f t="shared" si="189"/>
        <v>-</v>
      </c>
      <c r="AT360" s="82">
        <f t="shared" si="190"/>
        <v>2</v>
      </c>
      <c r="AU360" s="82" t="str">
        <f ca="1">IF(    MAX(OFFSET(AL360,0,0,MATCH("-",AL360:AL$638,0))) = 0,"",
IFERROR(MAX(OFFSET(AL360,0,0,MATCH("-",AL360:AL$638,0))),""))</f>
        <v/>
      </c>
      <c r="AV360" s="82" t="str">
        <f ca="1">IF(    MAX(OFFSET(AM360,0,0,MATCH("-",AM360:AM$638,0))) = 0,"",
IFERROR(MAX(OFFSET(AM360,0,0,MATCH("-",AM360:AM$638,0))),""))</f>
        <v/>
      </c>
      <c r="AW360" s="82" t="str">
        <f ca="1">IF(    MAX(OFFSET(AN360,0,0,MATCH("-",AN360:AN$638,0))) = 0,"",
IFERROR(MAX(OFFSET(AN360,0,0,MATCH("-",AN360:AN$638,0))),""))</f>
        <v/>
      </c>
      <c r="AX360" s="82" t="str">
        <f ca="1">IF(    MAX(OFFSET(AO360,0,0,MATCH("-",AO360:AO$638,0))) = 0,"",
IFERROR(MAX(OFFSET(AO360,0,0,MATCH("-",AO360:AO$638,0))),""))</f>
        <v/>
      </c>
      <c r="AY360" s="82" t="str">
        <f ca="1">IF(    MAX(OFFSET(AP360,0,0,MATCH("-",AP360:AP$638,0))) = 0,"",
IFERROR(MAX(OFFSET(AP360,0,0,MATCH("-",AP360:AP$638,0))),""))</f>
        <v/>
      </c>
      <c r="AZ360" s="82" t="str">
        <f ca="1">IF(    MAX(OFFSET(AQ360,0,0,MATCH("-",AQ360:AQ$638,0))) = 0,"",
IFERROR(MAX(OFFSET(AQ360,0,0,MATCH("-",AQ360:AQ$638,0))),""))</f>
        <v/>
      </c>
      <c r="BA360" s="82" t="str">
        <f ca="1">IF(    MAX(OFFSET(AR360,0,0,MATCH("-",AR360:AR$638,0))) = 0,"",
IFERROR(MAX(OFFSET(AR360,0,0,MATCH("-",AR360:AR$638,0))),""))</f>
        <v/>
      </c>
      <c r="BB360" s="112">
        <f t="shared" ca="1" si="191"/>
        <v>-270</v>
      </c>
      <c r="BC360" s="111" t="str">
        <f t="shared" ca="1" si="192"/>
        <v>Radius</v>
      </c>
      <c r="BD360" s="112">
        <f t="shared" ca="1" si="193"/>
        <v>0</v>
      </c>
      <c r="BE360" s="111">
        <f t="shared" ca="1" si="194"/>
        <v>-150</v>
      </c>
      <c r="BF360" s="113" t="e">
        <f t="shared" ca="1" si="195"/>
        <v>#VALUE!</v>
      </c>
      <c r="BG360" s="113" t="e">
        <f t="shared" ca="1" si="196"/>
        <v>#VALUE!</v>
      </c>
      <c r="BH360" s="112">
        <f t="shared" ca="1" si="197"/>
        <v>2000</v>
      </c>
      <c r="BI360" s="112">
        <f t="shared" ca="1" si="198"/>
        <v>-150</v>
      </c>
      <c r="BJ360" s="157"/>
      <c r="BK360" s="157"/>
      <c r="BL360" s="158" t="str">
        <f>scriv!AM322</f>
        <v/>
      </c>
      <c r="BM360" s="157"/>
      <c r="BN360" s="157" t="str">
        <f t="shared" si="199"/>
        <v>node</v>
      </c>
      <c r="BO360" s="157"/>
      <c r="BP360" s="159">
        <f t="shared" ca="1" si="200"/>
        <v>0</v>
      </c>
      <c r="BQ360" s="159">
        <f t="shared" ca="1" si="201"/>
        <v>0</v>
      </c>
      <c r="BR360" s="159">
        <f t="shared" si="202"/>
        <v>1</v>
      </c>
      <c r="BS360" s="159" t="str">
        <f t="shared" si="203"/>
        <v>symbol</v>
      </c>
      <c r="BT360" s="157" t="str">
        <f ca="1">IF(scriv!V322&lt;&gt;"",scriv!V322,
IF(E360="",IFERROR(VLOOKUP(BL360,$AH$40:$BT$638,39,FALSE),$BT$36),
$BT$37))</f>
        <v>NodeSquare</v>
      </c>
      <c r="BU360" s="166">
        <f t="shared" ca="1" si="204"/>
        <v>2000</v>
      </c>
      <c r="BV360" s="166">
        <f t="shared" ca="1" si="205"/>
        <v>-150</v>
      </c>
      <c r="BW360" s="166">
        <f t="shared" ca="1" si="206"/>
        <v>0</v>
      </c>
      <c r="BX360" s="166">
        <f t="shared" ca="1" si="207"/>
        <v>0</v>
      </c>
      <c r="BY360" s="180" t="str">
        <f t="shared" si="208"/>
        <v/>
      </c>
      <c r="BZ360" s="180" t="str">
        <f t="shared" si="209"/>
        <v/>
      </c>
      <c r="CA360" s="81" t="str">
        <f>IF(scriv!E322&lt;&gt;"",scriv!E322,"")</f>
        <v/>
      </c>
      <c r="CB360" s="82">
        <f t="shared" si="178"/>
        <v>0</v>
      </c>
      <c r="CC360" s="82">
        <f t="shared" si="210"/>
        <v>0</v>
      </c>
      <c r="CD360" s="82" t="str">
        <f t="shared" si="211"/>
        <v>-</v>
      </c>
      <c r="CE360" s="82" t="str">
        <f t="shared" si="212"/>
        <v>-</v>
      </c>
      <c r="CF360" s="82" t="str">
        <f t="shared" si="213"/>
        <v>-</v>
      </c>
      <c r="CG360" s="82" t="str">
        <f t="shared" si="214"/>
        <v>-</v>
      </c>
      <c r="CH360" s="82" t="str">
        <f t="shared" si="215"/>
        <v>-</v>
      </c>
      <c r="CI360" s="82" t="str">
        <f t="shared" si="216"/>
        <v>-</v>
      </c>
      <c r="CJ360" s="82" t="str">
        <f t="shared" si="217"/>
        <v>-</v>
      </c>
      <c r="CK360" s="82" t="str">
        <f t="shared" si="218"/>
        <v>-</v>
      </c>
    </row>
    <row r="361" spans="1:89" s="82" customFormat="1" ht="18" customHeight="1">
      <c r="A361" s="81" t="str">
        <f>scriv!AL323</f>
        <v/>
      </c>
      <c r="B361" s="81" t="str">
        <f>IF(scriv!D323&lt;&gt;"",scriv!D323,"")</f>
        <v/>
      </c>
      <c r="C361" s="81" t="str">
        <f>IF( scriv!AP323&lt;&gt;"", IF(D361&lt;&gt;"","connection ","")&amp;scriv!AP323,IF(D361&lt;&gt;"","connection",""))</f>
        <v/>
      </c>
      <c r="D361" s="82" t="str">
        <f>scriv!AN323</f>
        <v/>
      </c>
      <c r="E361" s="82" t="str">
        <f>scriv!AO323</f>
        <v/>
      </c>
      <c r="F361" s="156">
        <f>ROW()</f>
        <v>361</v>
      </c>
      <c r="G361" s="288">
        <f>scriv!AC323</f>
        <v>0</v>
      </c>
      <c r="H361" s="288">
        <f>scriv!AD323</f>
        <v>0</v>
      </c>
      <c r="I361" s="81" t="str">
        <f>IF(scriv!AE323&lt;&gt;"",scriv!AE323,J361)</f>
        <v/>
      </c>
      <c r="J361" s="81" t="str">
        <f>IF(scriv!AF323&lt;&gt;"",scriv!AF323,"")</f>
        <v/>
      </c>
      <c r="K361" s="82" t="str">
        <f>IF(scriv!Y323&lt;&gt;"",scriv!Y323,$K$36)</f>
        <v>none</v>
      </c>
      <c r="L361" s="82">
        <f>IF(scriv!Z323&lt;&gt;"",scriv!Z323,$L$36)</f>
        <v>0</v>
      </c>
      <c r="M361" s="82" t="str">
        <f>IF(scriv!AA323&lt;&gt;"",scriv!AA323,$M$36)</f>
        <v>OpenClose</v>
      </c>
      <c r="N361" s="82">
        <f>IF(scriv!AB323&lt;&gt;"",scriv!AB323,$N$36)</f>
        <v>0</v>
      </c>
      <c r="O361" s="119" t="str">
        <f t="shared" ref="O361:O424" si="220">IF(P361&lt;&gt;"","+++&amp;openLink="&amp;P361,"")</f>
        <v/>
      </c>
      <c r="P361" s="81" t="str">
        <f>IF(scriv!I323&lt;&gt;"",scriv!I323,"")</f>
        <v/>
      </c>
      <c r="Q361" s="81" t="str">
        <f>IF(scriv!J323&lt;&gt;"",scriv!J323,"")</f>
        <v/>
      </c>
      <c r="R361" s="81">
        <f>IF(scriv!K323&lt;&gt;"",scriv!K323,
IF(I361&lt;&gt;"",1,$R$36))</f>
        <v>1</v>
      </c>
      <c r="S361" s="81" t="str">
        <f>IF(scriv!L323&lt;&gt;"",scriv!L323,
IF(scriv!AF323&lt;&gt;"",$S$36,"none"))</f>
        <v>none</v>
      </c>
      <c r="T361" s="81" t="str">
        <f>IF(scriv!Q323&lt;&gt;"",scriv!Q323,"")</f>
        <v/>
      </c>
      <c r="U361" s="81" t="str">
        <f>IF(scriv!R323&lt;&gt;"",scriv!R323,"")</f>
        <v/>
      </c>
      <c r="V361" s="81" t="str">
        <f>IF(scriv!S323&lt;&gt;"",scriv!S323,"")</f>
        <v/>
      </c>
      <c r="W361" s="81" t="str">
        <f>IF(scriv!T323&lt;&gt;"",scriv!T323,"")</f>
        <v/>
      </c>
      <c r="X361" s="81" t="str">
        <f>IF($E361="",
( IF(scriv!AH323&lt;&gt;"", LEFT( scriv!AH323, FIND(",",scriv!AH323)-1) &amp; "=" &amp; $AH361 &amp; RIGHT( scriv!AH323, LEN(scriv!AH323) + 1 - FIND(",",scriv!AH323)),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IF(scriv!AI323&lt;&gt;"", LEFT( scriv!AI323, FIND(",",scriv!AI323)-1) &amp; "=" &amp; $AH361 &amp; RIGHT( scriv!AI323, LEN(scriv!AI323) + 1 - FIND(",",scriv!AI323)),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IF(scriv!AJ323&lt;&gt;"", LEFT( scriv!AJ323, FIND(",",scriv!AJ323)-1) &amp; "=" &amp; $AH361 &amp; RIGHT( scriv!AJ323, LEN(scriv!AJ323) + 1 - FIND(",",scriv!AJ323)),
  IF($Z$36&lt;&gt;"",LEFT( Z$36, FIND(",",Z$36)-1) &amp; "=" &amp; $AH361 &amp; RIGHT( Z$36, LEN(Z$36) + 1 - FIND(",",Z$36)),""))),
IF(scriv!O323&lt;&gt;"", LEFT( scriv!O323, FIND(",",scriv!O323)-1) &amp; "=" &amp; $AH361 &amp; RIGHT( scriv!O323, LEN(scriv!O323) + 1 - FIND(",",scriv!O323)),
LEFT( Z$37, FIND(",",Z$37)-1) &amp; "=" &amp; $AH361 &amp; RIGHT( Z$37, LEN(Z$37) + 1 - FIND(",",Z$37))))</f>
        <v>drawOpen=,1.2</v>
      </c>
      <c r="AA361" s="81" t="str">
        <f>IF($E361="",
( IF(scriv!AK323&lt;&gt;"", LEFT( scriv!AK323, FIND(",",scriv!AK323)-1) &amp; "=" &amp; $AH361 &amp; RIGHT( scriv!AK323, LEN(scriv!AK323) + 1 - FIND(",",scriv!AK323)),
  IF($AA$36&lt;&gt;"",LEFT( AA$36, FIND(",",AA$36)-1) &amp; "=" &amp; $AH361 &amp; RIGHT( AA$36, LEN(AA$36) + 1 - FIND(",",AA$36)),""))),
IF(scriv!P323&lt;&gt;"", LEFT( scriv!P323, FIND(",",scriv!P323)-1) &amp; "=" &amp; $AH361 &amp; RIGHT( scriv!P323, LEN(scriv!P323) + 1 - FIND(",",scriv!P323)),
LEFT( AA$37, FIND(",",AA$37)-1) &amp; "=" &amp; $AH361 &amp; RIGHT( AA$37, LEN(AA$37) + 1 - FIND(",",AA$37))))</f>
        <v>drawClose=,1.2</v>
      </c>
      <c r="AB361" s="167" t="str">
        <f t="shared" si="219"/>
        <v>noTitle</v>
      </c>
      <c r="AC361" s="167"/>
      <c r="AD361" s="45"/>
      <c r="AE361" s="168"/>
      <c r="AF361" s="169">
        <f>IF(D361="",scriv!B323,"")</f>
        <v>0</v>
      </c>
      <c r="AG361" s="170" t="str">
        <f t="shared" si="179"/>
        <v/>
      </c>
      <c r="AH361" s="169" t="str">
        <f t="shared" si="180"/>
        <v/>
      </c>
      <c r="AI361" s="169" t="str">
        <f t="shared" si="181"/>
        <v/>
      </c>
      <c r="AJ361" s="86">
        <f>ROUNDDOWN( (LEN(scriv!B323)+1) / 2, 0 )</f>
        <v>0</v>
      </c>
      <c r="AK361" s="82">
        <f t="shared" si="182"/>
        <v>0</v>
      </c>
      <c r="AL361" s="82" t="str">
        <f t="shared" si="183"/>
        <v>-</v>
      </c>
      <c r="AM361" s="82" t="str">
        <f t="shared" si="184"/>
        <v>-</v>
      </c>
      <c r="AN361" s="82" t="str">
        <f t="shared" si="185"/>
        <v>-</v>
      </c>
      <c r="AO361" s="82" t="str">
        <f t="shared" si="186"/>
        <v>-</v>
      </c>
      <c r="AP361" s="82" t="str">
        <f t="shared" si="187"/>
        <v>-</v>
      </c>
      <c r="AQ361" s="82" t="str">
        <f t="shared" si="188"/>
        <v>-</v>
      </c>
      <c r="AR361" s="82" t="str">
        <f t="shared" si="189"/>
        <v>-</v>
      </c>
      <c r="AT361" s="82">
        <f t="shared" si="190"/>
        <v>2</v>
      </c>
      <c r="AU361" s="82" t="str">
        <f ca="1">IF(    MAX(OFFSET(AL361,0,0,MATCH("-",AL361:AL$638,0))) = 0,"",
IFERROR(MAX(OFFSET(AL361,0,0,MATCH("-",AL361:AL$638,0))),""))</f>
        <v/>
      </c>
      <c r="AV361" s="82" t="str">
        <f ca="1">IF(    MAX(OFFSET(AM361,0,0,MATCH("-",AM361:AM$638,0))) = 0,"",
IFERROR(MAX(OFFSET(AM361,0,0,MATCH("-",AM361:AM$638,0))),""))</f>
        <v/>
      </c>
      <c r="AW361" s="82" t="str">
        <f ca="1">IF(    MAX(OFFSET(AN361,0,0,MATCH("-",AN361:AN$638,0))) = 0,"",
IFERROR(MAX(OFFSET(AN361,0,0,MATCH("-",AN361:AN$638,0))),""))</f>
        <v/>
      </c>
      <c r="AX361" s="82" t="str">
        <f ca="1">IF(    MAX(OFFSET(AO361,0,0,MATCH("-",AO361:AO$638,0))) = 0,"",
IFERROR(MAX(OFFSET(AO361,0,0,MATCH("-",AO361:AO$638,0))),""))</f>
        <v/>
      </c>
      <c r="AY361" s="82" t="str">
        <f ca="1">IF(    MAX(OFFSET(AP361,0,0,MATCH("-",AP361:AP$638,0))) = 0,"",
IFERROR(MAX(OFFSET(AP361,0,0,MATCH("-",AP361:AP$638,0))),""))</f>
        <v/>
      </c>
      <c r="AZ361" s="82" t="str">
        <f ca="1">IF(    MAX(OFFSET(AQ361,0,0,MATCH("-",AQ361:AQ$638,0))) = 0,"",
IFERROR(MAX(OFFSET(AQ361,0,0,MATCH("-",AQ361:AQ$638,0))),""))</f>
        <v/>
      </c>
      <c r="BA361" s="82" t="str">
        <f ca="1">IF(    MAX(OFFSET(AR361,0,0,MATCH("-",AR361:AR$638,0))) = 0,"",
IFERROR(MAX(OFFSET(AR361,0,0,MATCH("-",AR361:AR$638,0))),""))</f>
        <v/>
      </c>
      <c r="BB361" s="112">
        <f t="shared" ca="1" si="191"/>
        <v>-270</v>
      </c>
      <c r="BC361" s="111" t="str">
        <f t="shared" ca="1" si="192"/>
        <v>Radius</v>
      </c>
      <c r="BD361" s="112">
        <f t="shared" ca="1" si="193"/>
        <v>0</v>
      </c>
      <c r="BE361" s="111">
        <f t="shared" ca="1" si="194"/>
        <v>-150</v>
      </c>
      <c r="BF361" s="113" t="e">
        <f t="shared" ca="1" si="195"/>
        <v>#VALUE!</v>
      </c>
      <c r="BG361" s="113" t="e">
        <f t="shared" ca="1" si="196"/>
        <v>#VALUE!</v>
      </c>
      <c r="BH361" s="112">
        <f t="shared" ca="1" si="197"/>
        <v>2000</v>
      </c>
      <c r="BI361" s="112">
        <f t="shared" ca="1" si="198"/>
        <v>-150</v>
      </c>
      <c r="BJ361" s="157"/>
      <c r="BK361" s="157"/>
      <c r="BL361" s="158" t="str">
        <f>scriv!AM323</f>
        <v/>
      </c>
      <c r="BM361" s="157"/>
      <c r="BN361" s="157" t="str">
        <f t="shared" si="199"/>
        <v>node</v>
      </c>
      <c r="BO361" s="157"/>
      <c r="BP361" s="159">
        <f t="shared" ca="1" si="200"/>
        <v>0</v>
      </c>
      <c r="BQ361" s="159">
        <f t="shared" ca="1" si="201"/>
        <v>0</v>
      </c>
      <c r="BR361" s="159">
        <f t="shared" si="202"/>
        <v>1</v>
      </c>
      <c r="BS361" s="159" t="str">
        <f t="shared" si="203"/>
        <v>symbol</v>
      </c>
      <c r="BT361" s="157" t="str">
        <f ca="1">IF(scriv!V323&lt;&gt;"",scriv!V323,
IF(E361="",IFERROR(VLOOKUP(BL361,$AH$40:$BT$638,39,FALSE),$BT$36),
$BT$37))</f>
        <v>NodeSquare</v>
      </c>
      <c r="BU361" s="166">
        <f t="shared" ca="1" si="204"/>
        <v>2000</v>
      </c>
      <c r="BV361" s="166">
        <f t="shared" ca="1" si="205"/>
        <v>-150</v>
      </c>
      <c r="BW361" s="166">
        <f t="shared" ca="1" si="206"/>
        <v>0</v>
      </c>
      <c r="BX361" s="166">
        <f t="shared" ca="1" si="207"/>
        <v>0</v>
      </c>
      <c r="BY361" s="180" t="str">
        <f t="shared" si="208"/>
        <v/>
      </c>
      <c r="BZ361" s="180" t="str">
        <f t="shared" si="209"/>
        <v/>
      </c>
      <c r="CA361" s="81" t="str">
        <f>IF(scriv!E323&lt;&gt;"",scriv!E323,"")</f>
        <v/>
      </c>
      <c r="CB361" s="82">
        <f t="shared" ref="CB361:CB424" si="221">$CB$36</f>
        <v>0</v>
      </c>
      <c r="CC361" s="82">
        <f t="shared" si="210"/>
        <v>0</v>
      </c>
      <c r="CD361" s="82" t="str">
        <f t="shared" si="211"/>
        <v>-</v>
      </c>
      <c r="CE361" s="82" t="str">
        <f t="shared" si="212"/>
        <v>-</v>
      </c>
      <c r="CF361" s="82" t="str">
        <f t="shared" si="213"/>
        <v>-</v>
      </c>
      <c r="CG361" s="82" t="str">
        <f t="shared" si="214"/>
        <v>-</v>
      </c>
      <c r="CH361" s="82" t="str">
        <f t="shared" si="215"/>
        <v>-</v>
      </c>
      <c r="CI361" s="82" t="str">
        <f t="shared" si="216"/>
        <v>-</v>
      </c>
      <c r="CJ361" s="82" t="str">
        <f t="shared" si="217"/>
        <v>-</v>
      </c>
      <c r="CK361" s="82" t="str">
        <f t="shared" si="218"/>
        <v>-</v>
      </c>
    </row>
    <row r="362" spans="1:89" s="82" customFormat="1" ht="18" customHeight="1">
      <c r="A362" s="81" t="str">
        <f>scriv!AL324</f>
        <v/>
      </c>
      <c r="B362" s="81" t="str">
        <f>IF(scriv!D324&lt;&gt;"",scriv!D324,"")</f>
        <v/>
      </c>
      <c r="C362" s="81" t="str">
        <f>IF( scriv!AP324&lt;&gt;"", IF(D362&lt;&gt;"","connection ","")&amp;scriv!AP324,IF(D362&lt;&gt;"","connection",""))</f>
        <v/>
      </c>
      <c r="D362" s="82" t="str">
        <f>scriv!AN324</f>
        <v/>
      </c>
      <c r="E362" s="82" t="str">
        <f>scriv!AO324</f>
        <v/>
      </c>
      <c r="F362" s="156">
        <f>ROW()</f>
        <v>362</v>
      </c>
      <c r="G362" s="288">
        <f>scriv!AC324</f>
        <v>0</v>
      </c>
      <c r="H362" s="288">
        <f>scriv!AD324</f>
        <v>0</v>
      </c>
      <c r="I362" s="81" t="str">
        <f>IF(scriv!AE324&lt;&gt;"",scriv!AE324,J362)</f>
        <v/>
      </c>
      <c r="J362" s="81" t="str">
        <f>IF(scriv!AF324&lt;&gt;"",scriv!AF324,"")</f>
        <v/>
      </c>
      <c r="K362" s="82" t="str">
        <f>IF(scriv!Y324&lt;&gt;"",scriv!Y324,$K$36)</f>
        <v>none</v>
      </c>
      <c r="L362" s="82">
        <f>IF(scriv!Z324&lt;&gt;"",scriv!Z324,$L$36)</f>
        <v>0</v>
      </c>
      <c r="M362" s="82" t="str">
        <f>IF(scriv!AA324&lt;&gt;"",scriv!AA324,$M$36)</f>
        <v>OpenClose</v>
      </c>
      <c r="N362" s="82">
        <f>IF(scriv!AB324&lt;&gt;"",scriv!AB324,$N$36)</f>
        <v>0</v>
      </c>
      <c r="O362" s="119" t="str">
        <f t="shared" si="220"/>
        <v/>
      </c>
      <c r="P362" s="81" t="str">
        <f>IF(scriv!I324&lt;&gt;"",scriv!I324,"")</f>
        <v/>
      </c>
      <c r="Q362" s="81" t="str">
        <f>IF(scriv!J324&lt;&gt;"",scriv!J324,"")</f>
        <v/>
      </c>
      <c r="R362" s="81">
        <f>IF(scriv!K324&lt;&gt;"",scriv!K324,
IF(I362&lt;&gt;"",1,$R$36))</f>
        <v>1</v>
      </c>
      <c r="S362" s="81" t="str">
        <f>IF(scriv!L324&lt;&gt;"",scriv!L324,
IF(scriv!AF324&lt;&gt;"",$S$36,"none"))</f>
        <v>none</v>
      </c>
      <c r="T362" s="81" t="str">
        <f>IF(scriv!Q324&lt;&gt;"",scriv!Q324,"")</f>
        <v/>
      </c>
      <c r="U362" s="81" t="str">
        <f>IF(scriv!R324&lt;&gt;"",scriv!R324,"")</f>
        <v/>
      </c>
      <c r="V362" s="81" t="str">
        <f>IF(scriv!S324&lt;&gt;"",scriv!S324,"")</f>
        <v/>
      </c>
      <c r="W362" s="81" t="str">
        <f>IF(scriv!T324&lt;&gt;"",scriv!T324,"")</f>
        <v/>
      </c>
      <c r="X362" s="81" t="str">
        <f>IF($E362="",
( IF(scriv!AH324&lt;&gt;"", LEFT( scriv!AH324, FIND(",",scriv!AH324)-1) &amp; "=" &amp; $AH362 &amp; RIGHT( scriv!AH324, LEN(scriv!AH324) + 1 - FIND(",",scriv!AH324)),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IF(scriv!AI324&lt;&gt;"", LEFT( scriv!AI324, FIND(",",scriv!AI324)-1) &amp; "=" &amp; $AH362 &amp; RIGHT( scriv!AI324, LEN(scriv!AI324) + 1 - FIND(",",scriv!AI324)),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IF(scriv!AJ324&lt;&gt;"", LEFT( scriv!AJ324, FIND(",",scriv!AJ324)-1) &amp; "=" &amp; $AH362 &amp; RIGHT( scriv!AJ324, LEN(scriv!AJ324) + 1 - FIND(",",scriv!AJ324)),
  IF($Z$36&lt;&gt;"",LEFT( Z$36, FIND(",",Z$36)-1) &amp; "=" &amp; $AH362 &amp; RIGHT( Z$36, LEN(Z$36) + 1 - FIND(",",Z$36)),""))),
IF(scriv!O324&lt;&gt;"", LEFT( scriv!O324, FIND(",",scriv!O324)-1) &amp; "=" &amp; $AH362 &amp; RIGHT( scriv!O324, LEN(scriv!O324) + 1 - FIND(",",scriv!O324)),
LEFT( Z$37, FIND(",",Z$37)-1) &amp; "=" &amp; $AH362 &amp; RIGHT( Z$37, LEN(Z$37) + 1 - FIND(",",Z$37))))</f>
        <v>drawOpen=,1.2</v>
      </c>
      <c r="AA362" s="81" t="str">
        <f>IF($E362="",
( IF(scriv!AK324&lt;&gt;"", LEFT( scriv!AK324, FIND(",",scriv!AK324)-1) &amp; "=" &amp; $AH362 &amp; RIGHT( scriv!AK324, LEN(scriv!AK324) + 1 - FIND(",",scriv!AK324)),
  IF($AA$36&lt;&gt;"",LEFT( AA$36, FIND(",",AA$36)-1) &amp; "=" &amp; $AH362 &amp; RIGHT( AA$36, LEN(AA$36) + 1 - FIND(",",AA$36)),""))),
IF(scriv!P324&lt;&gt;"", LEFT( scriv!P324, FIND(",",scriv!P324)-1) &amp; "=" &amp; $AH362 &amp; RIGHT( scriv!P324, LEN(scriv!P324) + 1 - FIND(",",scriv!P324)),
LEFT( AA$37, FIND(",",AA$37)-1) &amp; "=" &amp; $AH362 &amp; RIGHT( AA$37, LEN(AA$37) + 1 - FIND(",",AA$37))))</f>
        <v>drawClose=,1.2</v>
      </c>
      <c r="AB362" s="167" t="str">
        <f t="shared" si="219"/>
        <v>noTitle</v>
      </c>
      <c r="AC362" s="167"/>
      <c r="AD362" s="45"/>
      <c r="AE362" s="168"/>
      <c r="AF362" s="169">
        <f>IF(D362="",scriv!B324,"")</f>
        <v>0</v>
      </c>
      <c r="AG362" s="170" t="str">
        <f t="shared" ref="AG362:AG425" si="222">IF(AH362&lt;&gt;"",$AG$36,"")</f>
        <v/>
      </c>
      <c r="AH362" s="169" t="str">
        <f t="shared" ref="AH362:AH425" si="223">A362</f>
        <v/>
      </c>
      <c r="AI362" s="169" t="str">
        <f t="shared" ref="AI362:AI425" si="224">B362</f>
        <v/>
      </c>
      <c r="AJ362" s="86">
        <f>ROUNDDOWN( (LEN(scriv!B324)+1) / 2, 0 )</f>
        <v>0</v>
      </c>
      <c r="AK362" s="82">
        <f t="shared" ref="AK362:AK425" si="225">IF(CC362="","",
IF(CC362="-","-",
IF(ISERROR(LEFT(CC362,FIND(".",CC362)-1)),VALUE(CC362),
(VALUE(LEFT(CC362,FIND(".",CC362)-1))))))</f>
        <v>0</v>
      </c>
      <c r="AL362" s="82" t="str">
        <f t="shared" ref="AL362:AL425" si="226">IF(CD362="","",
IF(CD362="-","-",
IF(ISERROR(LEFT(CD362,FIND(".",CD362)-1)),VALUE(CD362),
(VALUE(LEFT(CD362,FIND(".",CD362)-1))))))</f>
        <v>-</v>
      </c>
      <c r="AM362" s="82" t="str">
        <f t="shared" ref="AM362:AM425" si="227">IF(CE362="","",
IF(CE362="-","-",
IF(ISERROR(LEFT(CE362,FIND(".",CE362)-1)),VALUE(CE362),
(VALUE(LEFT(CE362,FIND(".",CE362)-1))))))</f>
        <v>-</v>
      </c>
      <c r="AN362" s="82" t="str">
        <f t="shared" ref="AN362:AN425" si="228">IF(CF362="","",
IF(CF362="-","-",
IF(ISERROR(LEFT(CF362,FIND(".",CF362)-1)),VALUE(CF362),
(VALUE(LEFT(CF362,FIND(".",CF362)-1))))))</f>
        <v>-</v>
      </c>
      <c r="AO362" s="82" t="str">
        <f t="shared" ref="AO362:AO425" si="229">IF(CG362="","",
IF(CG362="-","-",
IF(ISERROR(LEFT(CG362,FIND(".",CG362)-1)),VALUE(CG362),
(VALUE(LEFT(CG362,FIND(".",CG362)-1))))))</f>
        <v>-</v>
      </c>
      <c r="AP362" s="82" t="str">
        <f t="shared" ref="AP362:AP425" si="230">IF(CH362="","",
IF(CH362="-","-",
IF(ISERROR(LEFT(CH362,FIND(".",CH362)-1)),VALUE(CH362),
(VALUE(LEFT(CH362,FIND(".",CH362)-1))))))</f>
        <v>-</v>
      </c>
      <c r="AQ362" s="82" t="str">
        <f t="shared" ref="AQ362:AQ425" si="231">IF(CI362="","",
IF(CI362="-","-",
IF(ISERROR(LEFT(CI362,FIND(".",CI362)-1)),VALUE(CI362),
(VALUE(LEFT(CI362,FIND(".",CI362)-1))))))</f>
        <v>-</v>
      </c>
      <c r="AR362" s="82" t="str">
        <f t="shared" ref="AR362:AR425" si="232">IF(CJ362="","",
IF(CJ362="-","-",
IF(ISERROR(LEFT(CJ362,FIND(".",CJ362)-1)),VALUE(CJ362),
(VALUE(LEFT(CJ362,FIND(".",CJ362)-1))))))</f>
        <v>-</v>
      </c>
      <c r="AT362" s="82">
        <f t="shared" ref="AT362:AT425" si="233">MAX($AK$40:$AK$140)</f>
        <v>2</v>
      </c>
      <c r="AU362" s="82" t="str">
        <f ca="1">IF(    MAX(OFFSET(AL362,0,0,MATCH("-",AL362:AL$638,0))) = 0,"",
IFERROR(MAX(OFFSET(AL362,0,0,MATCH("-",AL362:AL$638,0))),""))</f>
        <v/>
      </c>
      <c r="AV362" s="82" t="str">
        <f ca="1">IF(    MAX(OFFSET(AM362,0,0,MATCH("-",AM362:AM$638,0))) = 0,"",
IFERROR(MAX(OFFSET(AM362,0,0,MATCH("-",AM362:AM$638,0))),""))</f>
        <v/>
      </c>
      <c r="AW362" s="82" t="str">
        <f ca="1">IF(    MAX(OFFSET(AN362,0,0,MATCH("-",AN362:AN$638,0))) = 0,"",
IFERROR(MAX(OFFSET(AN362,0,0,MATCH("-",AN362:AN$638,0))),""))</f>
        <v/>
      </c>
      <c r="AX362" s="82" t="str">
        <f ca="1">IF(    MAX(OFFSET(AO362,0,0,MATCH("-",AO362:AO$638,0))) = 0,"",
IFERROR(MAX(OFFSET(AO362,0,0,MATCH("-",AO362:AO$638,0))),""))</f>
        <v/>
      </c>
      <c r="AY362" s="82" t="str">
        <f ca="1">IF(    MAX(OFFSET(AP362,0,0,MATCH("-",AP362:AP$638,0))) = 0,"",
IFERROR(MAX(OFFSET(AP362,0,0,MATCH("-",AP362:AP$638,0))),""))</f>
        <v/>
      </c>
      <c r="AZ362" s="82" t="str">
        <f ca="1">IF(    MAX(OFFSET(AQ362,0,0,MATCH("-",AQ362:AQ$638,0))) = 0,"",
IFERROR(MAX(OFFSET(AQ362,0,0,MATCH("-",AQ362:AQ$638,0))),""))</f>
        <v/>
      </c>
      <c r="BA362" s="82" t="str">
        <f ca="1">IF(    MAX(OFFSET(AR362,0,0,MATCH("-",AR362:AR$638,0))) = 0,"",
IFERROR(MAX(OFFSET(AR362,0,0,MATCH("-",AR362:AR$638,0))),""))</f>
        <v/>
      </c>
      <c r="BB362" s="112">
        <f t="shared" ref="BB362:BB425" ca="1" si="234">IF(AT362&lt;&gt;"",$BC$14/AT362*(AK362-1)-($BC$14)/2 + ($BC$14/AT362/2),0) +
IF(AU362&lt;&gt;"",$BC$14/AT362/AU362*(AL362-1)-($BC$14/AT362)/2 + ($BC$14/AT362/AU362/2),0) +
IF(AV362&lt;&gt;"",$BC$14/AT362/AU362/AV362*(AM362-1)-($BC$14/AT362/AU362)/2 + ($BC$14/AT362/AU362/AV362/2),0) +
IF(AW362&lt;&gt;"",$BC$14/AT362/AU362/AV362/AW362*(AN362-1)-($BC$14/AT362/AU362/AV362)/2 + ($BC$14/AT362/AU362/AV362/AW362/2),0) +
IF(AX362&lt;&gt;"",$BC$14/AT362/AU362/AV362/AW362/AX362*(AO362-1)-($BC$14/AT362/AU362/AV362/AW362)/2 + ($BC$14/AT362/AU362/AV362/AW362/AX362/2),0) +
IF(AY362&lt;&gt;"",$BC$14/AT362/AU362/AV362/AW362/AX362/AY362*(AP362-1)-($BC$14/AT362/AU362/AV362/AW362/AX362)/2 + ($BC$14/AT362/AU362/AV362/AW362/AX362/AY362/2),0)</f>
        <v>-270</v>
      </c>
      <c r="BC362" s="111" t="str">
        <f t="shared" ref="BC362:BC425" ca="1" si="235">INDIRECT("BC"&amp;19+AJ362)</f>
        <v>Radius</v>
      </c>
      <c r="BD362" s="112">
        <f t="shared" ref="BD362:BD425" ca="1" si="236">IF(AT362&lt;&gt;"", $BD$20 + (($BF$20/AT362) * (AK362 - 1)) - IF($BH$20=1,(($BF$20 / 2) - ($BF$20/AT362) / 2),0),0)
+IF(AU362&lt;&gt;"", $BD$21 + (($BF$21/AU362) * (AL362 - 1)) - IF($BH$21=1,(($BF$21 / 2) - ($BF$21/AU362) / 2),0),0)
+IF(AV362&lt;&gt;"", $BD$22 + (($BF$22/AV362) * (AM362 - 1)) - IF($BH$22=1,(($BF$22 / 2) - ($BF$22/AV362) / 2),0),0)
+IF(AW362&lt;&gt;"", $BD$23 + (($BF$23/AW362) * (AN362 - 1)) - IF($BH$23=1,(($BF$23 / 2) - ($BF$23/AW362) / 2),0),0)
+IF(AX362&lt;&gt;"", $BD$24 + (($BF$24/AX362) * (AO362 - 1)) - IF($BH$24=1,(($BF$24 / 2) - ($BF$24/AX362) / 2),0),0)
+IF(AY362&lt;&gt;"", $BD$25 + (($BF$25/AY362) * (AP362 - 1)) - IF($BH$25=1,(($BF$25 / 2) - ($BF$25/AY362) / 2),0),0)
+IF(AZ362&lt;&gt;"", $BD$26 + (($BF$26/AZ362) * (AQ362 - 1)) - IF($BH$26=1,(($BF$26 / 2) - ($BF$26/AZ362) / 2),0),0)
+IF(BA362&lt;&gt;"", $BD$27 + (($BF$27/BA362) * (AR362 - 1)) - IF($BH$27=1,(($BF$27 / 2) - ($BF$27/BA362) / 2),0),0)</f>
        <v>0</v>
      </c>
      <c r="BE362" s="111">
        <f t="shared" ref="BE362:BE425" ca="1" si="237">IF(AT362&lt;&gt;"", $BE$20 + (($BG$20/AT362) * (AK362 - 1)) - IF($BI$20=1,(($BG$20 / 2) - ($BG$20/AT362) / 2),0),0)
+IF(AU362&lt;&gt;"", $BE$21 + (($BG$21/AU362) * (AL362 - 1)) - IF($BI$21=1,(($BG$21 / 2) - ($BG$21/AU362) / 2),0),0)
+IF(AV362&lt;&gt;"", $BE$22 + (($BG$22/AV362) * (AM362 - 1)) - IF($BI$22=1,(($BG$22 / 2) - ($BG$22/AV362) / 2),0),0)
+IF(AW362&lt;&gt;"", $BE$23 + (($BG$23/AW362) * (AN362 - 1)) - IF($BI$23=1,(($BG$23 / 2) - ($BG$23/AW362) / 2),0),0)
+IF(AX362&lt;&gt;"", $BE$24 + (($BG$24/AX362) * (AO362 - 1)) - IF($BI$24=1,(($BG$24 / 2) - ($BG$24/AX362) / 2),0),0)
+IF(AY362&lt;&gt;"", $BE$25 + (($BG$25/AY362) * (AP362 - 1)) - IF($BI$25=1,(($BG$25 / 2) - ($BG$25/AY362) / 2),0),0)
+IF(AZ362&lt;&gt;"", $BE$26 + (($BG$26/AZ362) * (AQ362 - 1)) - IF($BI$26=1,(($BG$26 / 2) - ($BG$26/AZ362) / 2),0),0)
+IF(BA362&lt;&gt;"", $BE$27 + (($BG$27/BA362) * (AR362 - 1)) - IF($BI$27=1,(($BG$27 / 2) - ($BG$27/BA362) / 2),0),0)</f>
        <v>-150</v>
      </c>
      <c r="BF362" s="113" t="e">
        <f t="shared" ref="BF362:BF425" ca="1" si="238">ROUND(BC362*COS(RADIANS(BB362+$BC$13)),2)+$BD$12</f>
        <v>#VALUE!</v>
      </c>
      <c r="BG362" s="113" t="e">
        <f t="shared" ref="BG362:BG425" ca="1" si="239">ROUND(BC362*SIN(RADIANS(BB362+$BC$13)),2)+$BE$12</f>
        <v>#VALUE!</v>
      </c>
      <c r="BH362" s="112">
        <f t="shared" ref="BH362:BH425" ca="1" si="240">BD362+$BD$12</f>
        <v>2000</v>
      </c>
      <c r="BI362" s="112">
        <f t="shared" ref="BI362:BI425" ca="1" si="241">BE362+$BE$12</f>
        <v>-150</v>
      </c>
      <c r="BJ362" s="157"/>
      <c r="BK362" s="157"/>
      <c r="BL362" s="158" t="str">
        <f>scriv!AM324</f>
        <v/>
      </c>
      <c r="BM362" s="157"/>
      <c r="BN362" s="157" t="str">
        <f t="shared" ref="BN362:BN425" si="242">IF(D362="",$BN$36,"link")</f>
        <v>node</v>
      </c>
      <c r="BO362" s="157"/>
      <c r="BP362" s="159">
        <f t="shared" ref="BP362:BP425" ca="1" si="243">IF(AJ362&gt;0,INDIRECT("BP"&amp;19+AJ362),0)</f>
        <v>0</v>
      </c>
      <c r="BQ362" s="159">
        <f t="shared" ref="BQ362:BQ425" ca="1" si="244">IF(AJ362&gt;0,INDIRECT("BQ"&amp;19+AJ362),0)</f>
        <v>0</v>
      </c>
      <c r="BR362" s="159">
        <f t="shared" ref="BR362:BR425" si="245">$BR$36</f>
        <v>1</v>
      </c>
      <c r="BS362" s="159" t="str">
        <f t="shared" ref="BS362:BS425" si="246">$BS$36</f>
        <v>symbol</v>
      </c>
      <c r="BT362" s="157" t="str">
        <f ca="1">IF(scriv!V324&lt;&gt;"",scriv!V324,
IF(E362="",IFERROR(VLOOKUP(BL362,$AH$40:$BT$638,39,FALSE),$BT$36),
$BT$37))</f>
        <v>NodeSquare</v>
      </c>
      <c r="BU362" s="166">
        <f t="shared" ref="BU362:BU425" ca="1" si="247">IF(BN362&lt;&gt;"link",
IF($BE$10=0, ROUND(BF362,2),ROUND(BH362,2)),
IFERROR(VLOOKUP(BY362,$AH$40:$BQ$638,35,FALSE),1) )</f>
        <v>2000</v>
      </c>
      <c r="BV362" s="166">
        <f t="shared" ref="BV362:BV425" ca="1" si="248">IF(BN362&lt;&gt;"link",
IF($BE$10=0, ROUND(BG362,2),ROUND(BI362,2)),
IFERROR(VLOOKUP(BY362,$AH$40:$BQ$638,36,FALSE),1) )</f>
        <v>-150</v>
      </c>
      <c r="BW362" s="166">
        <f t="shared" ref="BW362:BW425" ca="1" si="249">IFERROR(VLOOKUP(BZ362,$AH$40:$BQ$638,35,FALSE),0)</f>
        <v>0</v>
      </c>
      <c r="BX362" s="166">
        <f t="shared" ref="BX362:BX425" ca="1" si="250">IFERROR(VLOOKUP(BZ362,$AH$40:$BQ$638,36,FALSE),0)</f>
        <v>0</v>
      </c>
      <c r="BY362" s="180" t="str">
        <f t="shared" ref="BY362:BY425" si="251">D362</f>
        <v/>
      </c>
      <c r="BZ362" s="180" t="str">
        <f t="shared" ref="BZ362:BZ425" si="252">E362</f>
        <v/>
      </c>
      <c r="CA362" s="81" t="str">
        <f>IF(scriv!E324&lt;&gt;"",scriv!E324,"")</f>
        <v/>
      </c>
      <c r="CB362" s="82">
        <f t="shared" si="221"/>
        <v>0</v>
      </c>
      <c r="CC362" s="82">
        <f t="shared" ref="CC362:CC425" si="253">AF362</f>
        <v>0</v>
      </c>
      <c r="CD362" s="82" t="str">
        <f t="shared" ref="CD362:CD425" si="254">IF(CC362="","",
IF(ISERROR(RIGHT(CC362,LEN(CC362)-FIND(".",CC362))),"-",
RIGHT(CC362,LEN(CC362)-FIND(".",CC362))))</f>
        <v>-</v>
      </c>
      <c r="CE362" s="82" t="str">
        <f t="shared" ref="CE362:CE425" si="255">IF(CD362="","",
IF(ISERROR(RIGHT(CD362,LEN(CD362)-FIND(".",CD362))),"-",
RIGHT(CD362,LEN(CD362)-FIND(".",CD362))))</f>
        <v>-</v>
      </c>
      <c r="CF362" s="82" t="str">
        <f t="shared" ref="CF362:CF425" si="256">IF(CE362="","",
IF(ISERROR(RIGHT(CE362,LEN(CE362)-FIND(".",CE362))),"-",
RIGHT(CE362,LEN(CE362)-FIND(".",CE362))))</f>
        <v>-</v>
      </c>
      <c r="CG362" s="82" t="str">
        <f t="shared" ref="CG362:CG425" si="257">IF(CF362="","",
IF(ISERROR(RIGHT(CF362,LEN(CF362)-FIND(".",CF362))),"-",
RIGHT(CF362,LEN(CF362)-FIND(".",CF362))))</f>
        <v>-</v>
      </c>
      <c r="CH362" s="82" t="str">
        <f t="shared" ref="CH362:CH425" si="258">IF(CG362="","",
IF(ISERROR(RIGHT(CG362,LEN(CG362)-FIND(".",CG362))),"-",
RIGHT(CG362,LEN(CG362)-FIND(".",CG362))))</f>
        <v>-</v>
      </c>
      <c r="CI362" s="82" t="str">
        <f t="shared" ref="CI362:CI425" si="259">IF(CH362="","",
IF(ISERROR(RIGHT(CH362,LEN(CH362)-FIND(".",CH362))),"-",
RIGHT(CH362,LEN(CH362)-FIND(".",CH362))))</f>
        <v>-</v>
      </c>
      <c r="CJ362" s="82" t="str">
        <f t="shared" ref="CJ362:CJ425" si="260">IF(CI362="","",
IF(ISERROR(RIGHT(CI362,LEN(CI362)-FIND(".",CI362))),"-",
RIGHT(CI362,LEN(CI362)-FIND(".",CI362))))</f>
        <v>-</v>
      </c>
      <c r="CK362" s="82" t="str">
        <f t="shared" ref="CK362:CK425" si="261">IF(CJ362="","",
IF(ISERROR(RIGHT(CJ362,LEN(CJ362)-FIND(".",CJ362))),"-",
RIGHT(CJ362,LEN(CJ362)-FIND(".",CJ362))))</f>
        <v>-</v>
      </c>
    </row>
    <row r="363" spans="1:89" s="82" customFormat="1" ht="18" customHeight="1">
      <c r="A363" s="81" t="str">
        <f>scriv!AL325</f>
        <v/>
      </c>
      <c r="B363" s="81" t="str">
        <f>IF(scriv!D325&lt;&gt;"",scriv!D325,"")</f>
        <v/>
      </c>
      <c r="C363" s="81" t="str">
        <f>IF( scriv!AP325&lt;&gt;"", IF(D363&lt;&gt;"","connection ","")&amp;scriv!AP325,IF(D363&lt;&gt;"","connection",""))</f>
        <v/>
      </c>
      <c r="D363" s="82" t="str">
        <f>scriv!AN325</f>
        <v/>
      </c>
      <c r="E363" s="82" t="str">
        <f>scriv!AO325</f>
        <v/>
      </c>
      <c r="F363" s="156">
        <f>ROW()</f>
        <v>363</v>
      </c>
      <c r="G363" s="288">
        <f>scriv!AC325</f>
        <v>0</v>
      </c>
      <c r="H363" s="288">
        <f>scriv!AD325</f>
        <v>0</v>
      </c>
      <c r="I363" s="81" t="str">
        <f>IF(scriv!AE325&lt;&gt;"",scriv!AE325,J363)</f>
        <v/>
      </c>
      <c r="J363" s="81" t="str">
        <f>IF(scriv!AF325&lt;&gt;"",scriv!AF325,"")</f>
        <v/>
      </c>
      <c r="K363" s="82" t="str">
        <f>IF(scriv!Y325&lt;&gt;"",scriv!Y325,$K$36)</f>
        <v>none</v>
      </c>
      <c r="L363" s="82">
        <f>IF(scriv!Z325&lt;&gt;"",scriv!Z325,$L$36)</f>
        <v>0</v>
      </c>
      <c r="M363" s="82" t="str">
        <f>IF(scriv!AA325&lt;&gt;"",scriv!AA325,$M$36)</f>
        <v>OpenClose</v>
      </c>
      <c r="N363" s="82">
        <f>IF(scriv!AB325&lt;&gt;"",scriv!AB325,$N$36)</f>
        <v>0</v>
      </c>
      <c r="O363" s="119" t="str">
        <f t="shared" si="220"/>
        <v/>
      </c>
      <c r="P363" s="81" t="str">
        <f>IF(scriv!I325&lt;&gt;"",scriv!I325,"")</f>
        <v/>
      </c>
      <c r="Q363" s="81" t="str">
        <f>IF(scriv!J325&lt;&gt;"",scriv!J325,"")</f>
        <v/>
      </c>
      <c r="R363" s="81">
        <f>IF(scriv!K325&lt;&gt;"",scriv!K325,
IF(I363&lt;&gt;"",1,$R$36))</f>
        <v>1</v>
      </c>
      <c r="S363" s="81" t="str">
        <f>IF(scriv!L325&lt;&gt;"",scriv!L325,
IF(scriv!AF325&lt;&gt;"",$S$36,"none"))</f>
        <v>none</v>
      </c>
      <c r="T363" s="81" t="str">
        <f>IF(scriv!Q325&lt;&gt;"",scriv!Q325,"")</f>
        <v/>
      </c>
      <c r="U363" s="81" t="str">
        <f>IF(scriv!R325&lt;&gt;"",scriv!R325,"")</f>
        <v/>
      </c>
      <c r="V363" s="81" t="str">
        <f>IF(scriv!S325&lt;&gt;"",scriv!S325,"")</f>
        <v/>
      </c>
      <c r="W363" s="81" t="str">
        <f>IF(scriv!T325&lt;&gt;"",scriv!T325,"")</f>
        <v/>
      </c>
      <c r="X363" s="81" t="str">
        <f>IF($E363="",
( IF(scriv!AH325&lt;&gt;"", LEFT( scriv!AH325, FIND(",",scriv!AH325)-1) &amp; "=" &amp; $AH363 &amp; RIGHT( scriv!AH325, LEN(scriv!AH325) + 1 - FIND(",",scriv!AH325)),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IF(scriv!AI325&lt;&gt;"", LEFT( scriv!AI325, FIND(",",scriv!AI325)-1) &amp; "=" &amp; $AH363 &amp; RIGHT( scriv!AI325, LEN(scriv!AI325) + 1 - FIND(",",scriv!AI325)),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IF(scriv!AJ325&lt;&gt;"", LEFT( scriv!AJ325, FIND(",",scriv!AJ325)-1) &amp; "=" &amp; $AH363 &amp; RIGHT( scriv!AJ325, LEN(scriv!AJ325) + 1 - FIND(",",scriv!AJ325)),
  IF($Z$36&lt;&gt;"",LEFT( Z$36, FIND(",",Z$36)-1) &amp; "=" &amp; $AH363 &amp; RIGHT( Z$36, LEN(Z$36) + 1 - FIND(",",Z$36)),""))),
IF(scriv!O325&lt;&gt;"", LEFT( scriv!O325, FIND(",",scriv!O325)-1) &amp; "=" &amp; $AH363 &amp; RIGHT( scriv!O325, LEN(scriv!O325) + 1 - FIND(",",scriv!O325)),
LEFT( Z$37, FIND(",",Z$37)-1) &amp; "=" &amp; $AH363 &amp; RIGHT( Z$37, LEN(Z$37) + 1 - FIND(",",Z$37))))</f>
        <v>drawOpen=,1.2</v>
      </c>
      <c r="AA363" s="81" t="str">
        <f>IF($E363="",
( IF(scriv!AK325&lt;&gt;"", LEFT( scriv!AK325, FIND(",",scriv!AK325)-1) &amp; "=" &amp; $AH363 &amp; RIGHT( scriv!AK325, LEN(scriv!AK325) + 1 - FIND(",",scriv!AK325)),
  IF($AA$36&lt;&gt;"",LEFT( AA$36, FIND(",",AA$36)-1) &amp; "=" &amp; $AH363 &amp; RIGHT( AA$36, LEN(AA$36) + 1 - FIND(",",AA$36)),""))),
IF(scriv!P325&lt;&gt;"", LEFT( scriv!P325, FIND(",",scriv!P325)-1) &amp; "=" &amp; $AH363 &amp; RIGHT( scriv!P325, LEN(scriv!P325) + 1 - FIND(",",scriv!P325)),
LEFT( AA$37, FIND(",",AA$37)-1) &amp; "=" &amp; $AH363 &amp; RIGHT( AA$37, LEN(AA$37) + 1 - FIND(",",AA$37))))</f>
        <v>drawClose=,1.2</v>
      </c>
      <c r="AB363" s="167" t="str">
        <f t="shared" si="219"/>
        <v>noTitle</v>
      </c>
      <c r="AC363" s="167"/>
      <c r="AD363" s="45"/>
      <c r="AE363" s="168"/>
      <c r="AF363" s="169">
        <f>IF(D363="",scriv!B325,"")</f>
        <v>0</v>
      </c>
      <c r="AG363" s="170" t="str">
        <f t="shared" si="222"/>
        <v/>
      </c>
      <c r="AH363" s="169" t="str">
        <f t="shared" si="223"/>
        <v/>
      </c>
      <c r="AI363" s="169" t="str">
        <f t="shared" si="224"/>
        <v/>
      </c>
      <c r="AJ363" s="86">
        <f>ROUNDDOWN( (LEN(scriv!B325)+1) / 2, 0 )</f>
        <v>0</v>
      </c>
      <c r="AK363" s="82">
        <f t="shared" si="225"/>
        <v>0</v>
      </c>
      <c r="AL363" s="82" t="str">
        <f t="shared" si="226"/>
        <v>-</v>
      </c>
      <c r="AM363" s="82" t="str">
        <f t="shared" si="227"/>
        <v>-</v>
      </c>
      <c r="AN363" s="82" t="str">
        <f t="shared" si="228"/>
        <v>-</v>
      </c>
      <c r="AO363" s="82" t="str">
        <f t="shared" si="229"/>
        <v>-</v>
      </c>
      <c r="AP363" s="82" t="str">
        <f t="shared" si="230"/>
        <v>-</v>
      </c>
      <c r="AQ363" s="82" t="str">
        <f t="shared" si="231"/>
        <v>-</v>
      </c>
      <c r="AR363" s="82" t="str">
        <f t="shared" si="232"/>
        <v>-</v>
      </c>
      <c r="AT363" s="82">
        <f t="shared" si="233"/>
        <v>2</v>
      </c>
      <c r="AU363" s="82" t="str">
        <f ca="1">IF(    MAX(OFFSET(AL363,0,0,MATCH("-",AL363:AL$638,0))) = 0,"",
IFERROR(MAX(OFFSET(AL363,0,0,MATCH("-",AL363:AL$638,0))),""))</f>
        <v/>
      </c>
      <c r="AV363" s="82" t="str">
        <f ca="1">IF(    MAX(OFFSET(AM363,0,0,MATCH("-",AM363:AM$638,0))) = 0,"",
IFERROR(MAX(OFFSET(AM363,0,0,MATCH("-",AM363:AM$638,0))),""))</f>
        <v/>
      </c>
      <c r="AW363" s="82" t="str">
        <f ca="1">IF(    MAX(OFFSET(AN363,0,0,MATCH("-",AN363:AN$638,0))) = 0,"",
IFERROR(MAX(OFFSET(AN363,0,0,MATCH("-",AN363:AN$638,0))),""))</f>
        <v/>
      </c>
      <c r="AX363" s="82" t="str">
        <f ca="1">IF(    MAX(OFFSET(AO363,0,0,MATCH("-",AO363:AO$638,0))) = 0,"",
IFERROR(MAX(OFFSET(AO363,0,0,MATCH("-",AO363:AO$638,0))),""))</f>
        <v/>
      </c>
      <c r="AY363" s="82" t="str">
        <f ca="1">IF(    MAX(OFFSET(AP363,0,0,MATCH("-",AP363:AP$638,0))) = 0,"",
IFERROR(MAX(OFFSET(AP363,0,0,MATCH("-",AP363:AP$638,0))),""))</f>
        <v/>
      </c>
      <c r="AZ363" s="82" t="str">
        <f ca="1">IF(    MAX(OFFSET(AQ363,0,0,MATCH("-",AQ363:AQ$638,0))) = 0,"",
IFERROR(MAX(OFFSET(AQ363,0,0,MATCH("-",AQ363:AQ$638,0))),""))</f>
        <v/>
      </c>
      <c r="BA363" s="82" t="str">
        <f ca="1">IF(    MAX(OFFSET(AR363,0,0,MATCH("-",AR363:AR$638,0))) = 0,"",
IFERROR(MAX(OFFSET(AR363,0,0,MATCH("-",AR363:AR$638,0))),""))</f>
        <v/>
      </c>
      <c r="BB363" s="112">
        <f t="shared" ca="1" si="234"/>
        <v>-270</v>
      </c>
      <c r="BC363" s="111" t="str">
        <f t="shared" ca="1" si="235"/>
        <v>Radius</v>
      </c>
      <c r="BD363" s="112">
        <f t="shared" ca="1" si="236"/>
        <v>0</v>
      </c>
      <c r="BE363" s="111">
        <f t="shared" ca="1" si="237"/>
        <v>-150</v>
      </c>
      <c r="BF363" s="113" t="e">
        <f t="shared" ca="1" si="238"/>
        <v>#VALUE!</v>
      </c>
      <c r="BG363" s="113" t="e">
        <f t="shared" ca="1" si="239"/>
        <v>#VALUE!</v>
      </c>
      <c r="BH363" s="112">
        <f t="shared" ca="1" si="240"/>
        <v>2000</v>
      </c>
      <c r="BI363" s="112">
        <f t="shared" ca="1" si="241"/>
        <v>-150</v>
      </c>
      <c r="BJ363" s="157"/>
      <c r="BK363" s="157"/>
      <c r="BL363" s="158" t="str">
        <f>scriv!AM325</f>
        <v/>
      </c>
      <c r="BM363" s="157"/>
      <c r="BN363" s="157" t="str">
        <f t="shared" si="242"/>
        <v>node</v>
      </c>
      <c r="BO363" s="157"/>
      <c r="BP363" s="159">
        <f t="shared" ca="1" si="243"/>
        <v>0</v>
      </c>
      <c r="BQ363" s="159">
        <f t="shared" ca="1" si="244"/>
        <v>0</v>
      </c>
      <c r="BR363" s="159">
        <f t="shared" si="245"/>
        <v>1</v>
      </c>
      <c r="BS363" s="159" t="str">
        <f t="shared" si="246"/>
        <v>symbol</v>
      </c>
      <c r="BT363" s="157" t="str">
        <f ca="1">IF(scriv!V325&lt;&gt;"",scriv!V325,
IF(E363="",IFERROR(VLOOKUP(BL363,$AH$40:$BT$638,39,FALSE),$BT$36),
$BT$37))</f>
        <v>NodeSquare</v>
      </c>
      <c r="BU363" s="166">
        <f t="shared" ca="1" si="247"/>
        <v>2000</v>
      </c>
      <c r="BV363" s="166">
        <f t="shared" ca="1" si="248"/>
        <v>-150</v>
      </c>
      <c r="BW363" s="166">
        <f t="shared" ca="1" si="249"/>
        <v>0</v>
      </c>
      <c r="BX363" s="166">
        <f t="shared" ca="1" si="250"/>
        <v>0</v>
      </c>
      <c r="BY363" s="180" t="str">
        <f t="shared" si="251"/>
        <v/>
      </c>
      <c r="BZ363" s="180" t="str">
        <f t="shared" si="252"/>
        <v/>
      </c>
      <c r="CA363" s="81" t="str">
        <f>IF(scriv!E325&lt;&gt;"",scriv!E325,"")</f>
        <v/>
      </c>
      <c r="CB363" s="82">
        <f t="shared" si="221"/>
        <v>0</v>
      </c>
      <c r="CC363" s="82">
        <f t="shared" si="253"/>
        <v>0</v>
      </c>
      <c r="CD363" s="82" t="str">
        <f t="shared" si="254"/>
        <v>-</v>
      </c>
      <c r="CE363" s="82" t="str">
        <f t="shared" si="255"/>
        <v>-</v>
      </c>
      <c r="CF363" s="82" t="str">
        <f t="shared" si="256"/>
        <v>-</v>
      </c>
      <c r="CG363" s="82" t="str">
        <f t="shared" si="257"/>
        <v>-</v>
      </c>
      <c r="CH363" s="82" t="str">
        <f t="shared" si="258"/>
        <v>-</v>
      </c>
      <c r="CI363" s="82" t="str">
        <f t="shared" si="259"/>
        <v>-</v>
      </c>
      <c r="CJ363" s="82" t="str">
        <f t="shared" si="260"/>
        <v>-</v>
      </c>
      <c r="CK363" s="82" t="str">
        <f t="shared" si="261"/>
        <v>-</v>
      </c>
    </row>
    <row r="364" spans="1:89" s="82" customFormat="1" ht="18" customHeight="1">
      <c r="A364" s="81" t="str">
        <f>scriv!AL326</f>
        <v/>
      </c>
      <c r="B364" s="81" t="str">
        <f>IF(scriv!D326&lt;&gt;"",scriv!D326,"")</f>
        <v/>
      </c>
      <c r="C364" s="81" t="str">
        <f>IF( scriv!AP326&lt;&gt;"", IF(D364&lt;&gt;"","connection ","")&amp;scriv!AP326,IF(D364&lt;&gt;"","connection",""))</f>
        <v/>
      </c>
      <c r="D364" s="82" t="str">
        <f>scriv!AN326</f>
        <v/>
      </c>
      <c r="E364" s="82" t="str">
        <f>scriv!AO326</f>
        <v/>
      </c>
      <c r="F364" s="156">
        <f>ROW()</f>
        <v>364</v>
      </c>
      <c r="G364" s="288">
        <f>scriv!AC326</f>
        <v>0</v>
      </c>
      <c r="H364" s="288">
        <f>scriv!AD326</f>
        <v>0</v>
      </c>
      <c r="I364" s="81" t="str">
        <f>IF(scriv!AE326&lt;&gt;"",scriv!AE326,J364)</f>
        <v/>
      </c>
      <c r="J364" s="81" t="str">
        <f>IF(scriv!AF326&lt;&gt;"",scriv!AF326,"")</f>
        <v/>
      </c>
      <c r="K364" s="82" t="str">
        <f>IF(scriv!Y326&lt;&gt;"",scriv!Y326,$K$36)</f>
        <v>none</v>
      </c>
      <c r="L364" s="82">
        <f>IF(scriv!Z326&lt;&gt;"",scriv!Z326,$L$36)</f>
        <v>0</v>
      </c>
      <c r="M364" s="82" t="str">
        <f>IF(scriv!AA326&lt;&gt;"",scriv!AA326,$M$36)</f>
        <v>OpenClose</v>
      </c>
      <c r="N364" s="82">
        <f>IF(scriv!AB326&lt;&gt;"",scriv!AB326,$N$36)</f>
        <v>0</v>
      </c>
      <c r="O364" s="119" t="str">
        <f t="shared" si="220"/>
        <v/>
      </c>
      <c r="P364" s="81" t="str">
        <f>IF(scriv!I326&lt;&gt;"",scriv!I326,"")</f>
        <v/>
      </c>
      <c r="Q364" s="81" t="str">
        <f>IF(scriv!J326&lt;&gt;"",scriv!J326,"")</f>
        <v/>
      </c>
      <c r="R364" s="81">
        <f>IF(scriv!K326&lt;&gt;"",scriv!K326,
IF(I364&lt;&gt;"",1,$R$36))</f>
        <v>1</v>
      </c>
      <c r="S364" s="81" t="str">
        <f>IF(scriv!L326&lt;&gt;"",scriv!L326,
IF(scriv!AF326&lt;&gt;"",$S$36,"none"))</f>
        <v>none</v>
      </c>
      <c r="T364" s="81" t="str">
        <f>IF(scriv!Q326&lt;&gt;"",scriv!Q326,"")</f>
        <v/>
      </c>
      <c r="U364" s="81" t="str">
        <f>IF(scriv!R326&lt;&gt;"",scriv!R326,"")</f>
        <v/>
      </c>
      <c r="V364" s="81" t="str">
        <f>IF(scriv!S326&lt;&gt;"",scriv!S326,"")</f>
        <v/>
      </c>
      <c r="W364" s="81" t="str">
        <f>IF(scriv!T326&lt;&gt;"",scriv!T326,"")</f>
        <v/>
      </c>
      <c r="X364" s="81" t="str">
        <f>IF($E364="",
( IF(scriv!AH326&lt;&gt;"", LEFT( scriv!AH326, FIND(",",scriv!AH326)-1) &amp; "=" &amp; $AH364 &amp; RIGHT( scriv!AH326, LEN(scriv!AH326) + 1 - FIND(",",scriv!AH326)),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IF(scriv!AI326&lt;&gt;"", LEFT( scriv!AI326, FIND(",",scriv!AI326)-1) &amp; "=" &amp; $AH364 &amp; RIGHT( scriv!AI326, LEN(scriv!AI326) + 1 - FIND(",",scriv!AI326)),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IF(scriv!AJ326&lt;&gt;"", LEFT( scriv!AJ326, FIND(",",scriv!AJ326)-1) &amp; "=" &amp; $AH364 &amp; RIGHT( scriv!AJ326, LEN(scriv!AJ326) + 1 - FIND(",",scriv!AJ326)),
  IF($Z$36&lt;&gt;"",LEFT( Z$36, FIND(",",Z$36)-1) &amp; "=" &amp; $AH364 &amp; RIGHT( Z$36, LEN(Z$36) + 1 - FIND(",",Z$36)),""))),
IF(scriv!O326&lt;&gt;"", LEFT( scriv!O326, FIND(",",scriv!O326)-1) &amp; "=" &amp; $AH364 &amp; RIGHT( scriv!O326, LEN(scriv!O326) + 1 - FIND(",",scriv!O326)),
LEFT( Z$37, FIND(",",Z$37)-1) &amp; "=" &amp; $AH364 &amp; RIGHT( Z$37, LEN(Z$37) + 1 - FIND(",",Z$37))))</f>
        <v>drawOpen=,1.2</v>
      </c>
      <c r="AA364" s="81" t="str">
        <f>IF($E364="",
( IF(scriv!AK326&lt;&gt;"", LEFT( scriv!AK326, FIND(",",scriv!AK326)-1) &amp; "=" &amp; $AH364 &amp; RIGHT( scriv!AK326, LEN(scriv!AK326) + 1 - FIND(",",scriv!AK326)),
  IF($AA$36&lt;&gt;"",LEFT( AA$36, FIND(",",AA$36)-1) &amp; "=" &amp; $AH364 &amp; RIGHT( AA$36, LEN(AA$36) + 1 - FIND(",",AA$36)),""))),
IF(scriv!P326&lt;&gt;"", LEFT( scriv!P326, FIND(",",scriv!P326)-1) &amp; "=" &amp; $AH364 &amp; RIGHT( scriv!P326, LEN(scriv!P326) + 1 - FIND(",",scriv!P326)),
LEFT( AA$37, FIND(",",AA$37)-1) &amp; "=" &amp; $AH364 &amp; RIGHT( AA$37, LEN(AA$37) + 1 - FIND(",",AA$37))))</f>
        <v>drawClose=,1.2</v>
      </c>
      <c r="AB364" s="167" t="str">
        <f t="shared" si="219"/>
        <v>noTitle</v>
      </c>
      <c r="AC364" s="167"/>
      <c r="AD364" s="45"/>
      <c r="AE364" s="168"/>
      <c r="AF364" s="169">
        <f>IF(D364="",scriv!B326,"")</f>
        <v>0</v>
      </c>
      <c r="AG364" s="170" t="str">
        <f t="shared" si="222"/>
        <v/>
      </c>
      <c r="AH364" s="169" t="str">
        <f t="shared" si="223"/>
        <v/>
      </c>
      <c r="AI364" s="169" t="str">
        <f t="shared" si="224"/>
        <v/>
      </c>
      <c r="AJ364" s="86">
        <f>ROUNDDOWN( (LEN(scriv!B326)+1) / 2, 0 )</f>
        <v>0</v>
      </c>
      <c r="AK364" s="82">
        <f t="shared" si="225"/>
        <v>0</v>
      </c>
      <c r="AL364" s="82" t="str">
        <f t="shared" si="226"/>
        <v>-</v>
      </c>
      <c r="AM364" s="82" t="str">
        <f t="shared" si="227"/>
        <v>-</v>
      </c>
      <c r="AN364" s="82" t="str">
        <f t="shared" si="228"/>
        <v>-</v>
      </c>
      <c r="AO364" s="82" t="str">
        <f t="shared" si="229"/>
        <v>-</v>
      </c>
      <c r="AP364" s="82" t="str">
        <f t="shared" si="230"/>
        <v>-</v>
      </c>
      <c r="AQ364" s="82" t="str">
        <f t="shared" si="231"/>
        <v>-</v>
      </c>
      <c r="AR364" s="82" t="str">
        <f t="shared" si="232"/>
        <v>-</v>
      </c>
      <c r="AT364" s="82">
        <f t="shared" si="233"/>
        <v>2</v>
      </c>
      <c r="AU364" s="82" t="str">
        <f ca="1">IF(    MAX(OFFSET(AL364,0,0,MATCH("-",AL364:AL$638,0))) = 0,"",
IFERROR(MAX(OFFSET(AL364,0,0,MATCH("-",AL364:AL$638,0))),""))</f>
        <v/>
      </c>
      <c r="AV364" s="82" t="str">
        <f ca="1">IF(    MAX(OFFSET(AM364,0,0,MATCH("-",AM364:AM$638,0))) = 0,"",
IFERROR(MAX(OFFSET(AM364,0,0,MATCH("-",AM364:AM$638,0))),""))</f>
        <v/>
      </c>
      <c r="AW364" s="82" t="str">
        <f ca="1">IF(    MAX(OFFSET(AN364,0,0,MATCH("-",AN364:AN$638,0))) = 0,"",
IFERROR(MAX(OFFSET(AN364,0,0,MATCH("-",AN364:AN$638,0))),""))</f>
        <v/>
      </c>
      <c r="AX364" s="82" t="str">
        <f ca="1">IF(    MAX(OFFSET(AO364,0,0,MATCH("-",AO364:AO$638,0))) = 0,"",
IFERROR(MAX(OFFSET(AO364,0,0,MATCH("-",AO364:AO$638,0))),""))</f>
        <v/>
      </c>
      <c r="AY364" s="82" t="str">
        <f ca="1">IF(    MAX(OFFSET(AP364,0,0,MATCH("-",AP364:AP$638,0))) = 0,"",
IFERROR(MAX(OFFSET(AP364,0,0,MATCH("-",AP364:AP$638,0))),""))</f>
        <v/>
      </c>
      <c r="AZ364" s="82" t="str">
        <f ca="1">IF(    MAX(OFFSET(AQ364,0,0,MATCH("-",AQ364:AQ$638,0))) = 0,"",
IFERROR(MAX(OFFSET(AQ364,0,0,MATCH("-",AQ364:AQ$638,0))),""))</f>
        <v/>
      </c>
      <c r="BA364" s="82" t="str">
        <f ca="1">IF(    MAX(OFFSET(AR364,0,0,MATCH("-",AR364:AR$638,0))) = 0,"",
IFERROR(MAX(OFFSET(AR364,0,0,MATCH("-",AR364:AR$638,0))),""))</f>
        <v/>
      </c>
      <c r="BB364" s="112">
        <f t="shared" ca="1" si="234"/>
        <v>-270</v>
      </c>
      <c r="BC364" s="111" t="str">
        <f t="shared" ca="1" si="235"/>
        <v>Radius</v>
      </c>
      <c r="BD364" s="112">
        <f t="shared" ca="1" si="236"/>
        <v>0</v>
      </c>
      <c r="BE364" s="111">
        <f t="shared" ca="1" si="237"/>
        <v>-150</v>
      </c>
      <c r="BF364" s="113" t="e">
        <f t="shared" ca="1" si="238"/>
        <v>#VALUE!</v>
      </c>
      <c r="BG364" s="113" t="e">
        <f t="shared" ca="1" si="239"/>
        <v>#VALUE!</v>
      </c>
      <c r="BH364" s="112">
        <f t="shared" ca="1" si="240"/>
        <v>2000</v>
      </c>
      <c r="BI364" s="112">
        <f t="shared" ca="1" si="241"/>
        <v>-150</v>
      </c>
      <c r="BJ364" s="157"/>
      <c r="BK364" s="157"/>
      <c r="BL364" s="158" t="str">
        <f>scriv!AM326</f>
        <v/>
      </c>
      <c r="BM364" s="157"/>
      <c r="BN364" s="157" t="str">
        <f t="shared" si="242"/>
        <v>node</v>
      </c>
      <c r="BO364" s="157"/>
      <c r="BP364" s="159">
        <f t="shared" ca="1" si="243"/>
        <v>0</v>
      </c>
      <c r="BQ364" s="159">
        <f t="shared" ca="1" si="244"/>
        <v>0</v>
      </c>
      <c r="BR364" s="159">
        <f t="shared" si="245"/>
        <v>1</v>
      </c>
      <c r="BS364" s="159" t="str">
        <f t="shared" si="246"/>
        <v>symbol</v>
      </c>
      <c r="BT364" s="157" t="str">
        <f ca="1">IF(scriv!V326&lt;&gt;"",scriv!V326,
IF(E364="",IFERROR(VLOOKUP(BL364,$AH$40:$BT$638,39,FALSE),$BT$36),
$BT$37))</f>
        <v>NodeSquare</v>
      </c>
      <c r="BU364" s="166">
        <f t="shared" ca="1" si="247"/>
        <v>2000</v>
      </c>
      <c r="BV364" s="166">
        <f t="shared" ca="1" si="248"/>
        <v>-150</v>
      </c>
      <c r="BW364" s="166">
        <f t="shared" ca="1" si="249"/>
        <v>0</v>
      </c>
      <c r="BX364" s="166">
        <f t="shared" ca="1" si="250"/>
        <v>0</v>
      </c>
      <c r="BY364" s="180" t="str">
        <f t="shared" si="251"/>
        <v/>
      </c>
      <c r="BZ364" s="180" t="str">
        <f t="shared" si="252"/>
        <v/>
      </c>
      <c r="CA364" s="81" t="str">
        <f>IF(scriv!E326&lt;&gt;"",scriv!E326,"")</f>
        <v/>
      </c>
      <c r="CB364" s="82">
        <f t="shared" si="221"/>
        <v>0</v>
      </c>
      <c r="CC364" s="82">
        <f t="shared" si="253"/>
        <v>0</v>
      </c>
      <c r="CD364" s="82" t="str">
        <f t="shared" si="254"/>
        <v>-</v>
      </c>
      <c r="CE364" s="82" t="str">
        <f t="shared" si="255"/>
        <v>-</v>
      </c>
      <c r="CF364" s="82" t="str">
        <f t="shared" si="256"/>
        <v>-</v>
      </c>
      <c r="CG364" s="82" t="str">
        <f t="shared" si="257"/>
        <v>-</v>
      </c>
      <c r="CH364" s="82" t="str">
        <f t="shared" si="258"/>
        <v>-</v>
      </c>
      <c r="CI364" s="82" t="str">
        <f t="shared" si="259"/>
        <v>-</v>
      </c>
      <c r="CJ364" s="82" t="str">
        <f t="shared" si="260"/>
        <v>-</v>
      </c>
      <c r="CK364" s="82" t="str">
        <f t="shared" si="261"/>
        <v>-</v>
      </c>
    </row>
    <row r="365" spans="1:89" s="82" customFormat="1" ht="18" customHeight="1">
      <c r="A365" s="81" t="str">
        <f>scriv!AL327</f>
        <v/>
      </c>
      <c r="B365" s="81" t="str">
        <f>IF(scriv!D327&lt;&gt;"",scriv!D327,"")</f>
        <v/>
      </c>
      <c r="C365" s="81" t="str">
        <f>IF( scriv!AP327&lt;&gt;"", IF(D365&lt;&gt;"","connection ","")&amp;scriv!AP327,IF(D365&lt;&gt;"","connection",""))</f>
        <v/>
      </c>
      <c r="D365" s="82" t="str">
        <f>scriv!AN327</f>
        <v/>
      </c>
      <c r="E365" s="82" t="str">
        <f>scriv!AO327</f>
        <v/>
      </c>
      <c r="F365" s="156">
        <f>ROW()</f>
        <v>365</v>
      </c>
      <c r="G365" s="288">
        <f>scriv!AC327</f>
        <v>0</v>
      </c>
      <c r="H365" s="288">
        <f>scriv!AD327</f>
        <v>0</v>
      </c>
      <c r="I365" s="81" t="str">
        <f>IF(scriv!AE327&lt;&gt;"",scriv!AE327,J365)</f>
        <v/>
      </c>
      <c r="J365" s="81" t="str">
        <f>IF(scriv!AF327&lt;&gt;"",scriv!AF327,"")</f>
        <v/>
      </c>
      <c r="K365" s="82" t="str">
        <f>IF(scriv!Y327&lt;&gt;"",scriv!Y327,$K$36)</f>
        <v>none</v>
      </c>
      <c r="L365" s="82">
        <f>IF(scriv!Z327&lt;&gt;"",scriv!Z327,$L$36)</f>
        <v>0</v>
      </c>
      <c r="M365" s="82" t="str">
        <f>IF(scriv!AA327&lt;&gt;"",scriv!AA327,$M$36)</f>
        <v>OpenClose</v>
      </c>
      <c r="N365" s="82">
        <f>IF(scriv!AB327&lt;&gt;"",scriv!AB327,$N$36)</f>
        <v>0</v>
      </c>
      <c r="O365" s="119" t="str">
        <f t="shared" si="220"/>
        <v/>
      </c>
      <c r="P365" s="81" t="str">
        <f>IF(scriv!I327&lt;&gt;"",scriv!I327,"")</f>
        <v/>
      </c>
      <c r="Q365" s="81" t="str">
        <f>IF(scriv!J327&lt;&gt;"",scriv!J327,"")</f>
        <v/>
      </c>
      <c r="R365" s="81">
        <f>IF(scriv!K327&lt;&gt;"",scriv!K327,
IF(I365&lt;&gt;"",1,$R$36))</f>
        <v>1</v>
      </c>
      <c r="S365" s="81" t="str">
        <f>IF(scriv!L327&lt;&gt;"",scriv!L327,
IF(scriv!AF327&lt;&gt;"",$S$36,"none"))</f>
        <v>none</v>
      </c>
      <c r="T365" s="81" t="str">
        <f>IF(scriv!Q327&lt;&gt;"",scriv!Q327,"")</f>
        <v/>
      </c>
      <c r="U365" s="81" t="str">
        <f>IF(scriv!R327&lt;&gt;"",scriv!R327,"")</f>
        <v/>
      </c>
      <c r="V365" s="81" t="str">
        <f>IF(scriv!S327&lt;&gt;"",scriv!S327,"")</f>
        <v/>
      </c>
      <c r="W365" s="81" t="str">
        <f>IF(scriv!T327&lt;&gt;"",scriv!T327,"")</f>
        <v/>
      </c>
      <c r="X365" s="81" t="str">
        <f>IF($E365="",
( IF(scriv!AH327&lt;&gt;"", LEFT( scriv!AH327, FIND(",",scriv!AH327)-1) &amp; "=" &amp; $AH365 &amp; RIGHT( scriv!AH327, LEN(scriv!AH327) + 1 - FIND(",",scriv!AH327)),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IF(scriv!AI327&lt;&gt;"", LEFT( scriv!AI327, FIND(",",scriv!AI327)-1) &amp; "=" &amp; $AH365 &amp; RIGHT( scriv!AI327, LEN(scriv!AI327) + 1 - FIND(",",scriv!AI327)),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IF(scriv!AJ327&lt;&gt;"", LEFT( scriv!AJ327, FIND(",",scriv!AJ327)-1) &amp; "=" &amp; $AH365 &amp; RIGHT( scriv!AJ327, LEN(scriv!AJ327) + 1 - FIND(",",scriv!AJ327)),
  IF($Z$36&lt;&gt;"",LEFT( Z$36, FIND(",",Z$36)-1) &amp; "=" &amp; $AH365 &amp; RIGHT( Z$36, LEN(Z$36) + 1 - FIND(",",Z$36)),""))),
IF(scriv!O327&lt;&gt;"", LEFT( scriv!O327, FIND(",",scriv!O327)-1) &amp; "=" &amp; $AH365 &amp; RIGHT( scriv!O327, LEN(scriv!O327) + 1 - FIND(",",scriv!O327)),
LEFT( Z$37, FIND(",",Z$37)-1) &amp; "=" &amp; $AH365 &amp; RIGHT( Z$37, LEN(Z$37) + 1 - FIND(",",Z$37))))</f>
        <v>drawOpen=,1.2</v>
      </c>
      <c r="AA365" s="81" t="str">
        <f>IF($E365="",
( IF(scriv!AK327&lt;&gt;"", LEFT( scriv!AK327, FIND(",",scriv!AK327)-1) &amp; "=" &amp; $AH365 &amp; RIGHT( scriv!AK327, LEN(scriv!AK327) + 1 - FIND(",",scriv!AK327)),
  IF($AA$36&lt;&gt;"",LEFT( AA$36, FIND(",",AA$36)-1) &amp; "=" &amp; $AH365 &amp; RIGHT( AA$36, LEN(AA$36) + 1 - FIND(",",AA$36)),""))),
IF(scriv!P327&lt;&gt;"", LEFT( scriv!P327, FIND(",",scriv!P327)-1) &amp; "=" &amp; $AH365 &amp; RIGHT( scriv!P327, LEN(scriv!P327) + 1 - FIND(",",scriv!P327)),
LEFT( AA$37, FIND(",",AA$37)-1) &amp; "=" &amp; $AH365 &amp; RIGHT( AA$37, LEN(AA$37) + 1 - FIND(",",AA$37))))</f>
        <v>drawClose=,1.2</v>
      </c>
      <c r="AB365" s="167" t="str">
        <f t="shared" si="219"/>
        <v>noTitle</v>
      </c>
      <c r="AC365" s="167"/>
      <c r="AD365" s="45"/>
      <c r="AE365" s="168"/>
      <c r="AF365" s="169">
        <f>IF(D365="",scriv!B327,"")</f>
        <v>0</v>
      </c>
      <c r="AG365" s="170" t="str">
        <f t="shared" si="222"/>
        <v/>
      </c>
      <c r="AH365" s="169" t="str">
        <f t="shared" si="223"/>
        <v/>
      </c>
      <c r="AI365" s="169" t="str">
        <f t="shared" si="224"/>
        <v/>
      </c>
      <c r="AJ365" s="86">
        <f>ROUNDDOWN( (LEN(scriv!B327)+1) / 2, 0 )</f>
        <v>0</v>
      </c>
      <c r="AK365" s="82">
        <f t="shared" si="225"/>
        <v>0</v>
      </c>
      <c r="AL365" s="82" t="str">
        <f t="shared" si="226"/>
        <v>-</v>
      </c>
      <c r="AM365" s="82" t="str">
        <f t="shared" si="227"/>
        <v>-</v>
      </c>
      <c r="AN365" s="82" t="str">
        <f t="shared" si="228"/>
        <v>-</v>
      </c>
      <c r="AO365" s="82" t="str">
        <f t="shared" si="229"/>
        <v>-</v>
      </c>
      <c r="AP365" s="82" t="str">
        <f t="shared" si="230"/>
        <v>-</v>
      </c>
      <c r="AQ365" s="82" t="str">
        <f t="shared" si="231"/>
        <v>-</v>
      </c>
      <c r="AR365" s="82" t="str">
        <f t="shared" si="232"/>
        <v>-</v>
      </c>
      <c r="AT365" s="82">
        <f t="shared" si="233"/>
        <v>2</v>
      </c>
      <c r="AU365" s="82" t="str">
        <f ca="1">IF(    MAX(OFFSET(AL365,0,0,MATCH("-",AL365:AL$638,0))) = 0,"",
IFERROR(MAX(OFFSET(AL365,0,0,MATCH("-",AL365:AL$638,0))),""))</f>
        <v/>
      </c>
      <c r="AV365" s="82" t="str">
        <f ca="1">IF(    MAX(OFFSET(AM365,0,0,MATCH("-",AM365:AM$638,0))) = 0,"",
IFERROR(MAX(OFFSET(AM365,0,0,MATCH("-",AM365:AM$638,0))),""))</f>
        <v/>
      </c>
      <c r="AW365" s="82" t="str">
        <f ca="1">IF(    MAX(OFFSET(AN365,0,0,MATCH("-",AN365:AN$638,0))) = 0,"",
IFERROR(MAX(OFFSET(AN365,0,0,MATCH("-",AN365:AN$638,0))),""))</f>
        <v/>
      </c>
      <c r="AX365" s="82" t="str">
        <f ca="1">IF(    MAX(OFFSET(AO365,0,0,MATCH("-",AO365:AO$638,0))) = 0,"",
IFERROR(MAX(OFFSET(AO365,0,0,MATCH("-",AO365:AO$638,0))),""))</f>
        <v/>
      </c>
      <c r="AY365" s="82" t="str">
        <f ca="1">IF(    MAX(OFFSET(AP365,0,0,MATCH("-",AP365:AP$638,0))) = 0,"",
IFERROR(MAX(OFFSET(AP365,0,0,MATCH("-",AP365:AP$638,0))),""))</f>
        <v/>
      </c>
      <c r="AZ365" s="82" t="str">
        <f ca="1">IF(    MAX(OFFSET(AQ365,0,0,MATCH("-",AQ365:AQ$638,0))) = 0,"",
IFERROR(MAX(OFFSET(AQ365,0,0,MATCH("-",AQ365:AQ$638,0))),""))</f>
        <v/>
      </c>
      <c r="BA365" s="82" t="str">
        <f ca="1">IF(    MAX(OFFSET(AR365,0,0,MATCH("-",AR365:AR$638,0))) = 0,"",
IFERROR(MAX(OFFSET(AR365,0,0,MATCH("-",AR365:AR$638,0))),""))</f>
        <v/>
      </c>
      <c r="BB365" s="112">
        <f t="shared" ca="1" si="234"/>
        <v>-270</v>
      </c>
      <c r="BC365" s="111" t="str">
        <f t="shared" ca="1" si="235"/>
        <v>Radius</v>
      </c>
      <c r="BD365" s="112">
        <f t="shared" ca="1" si="236"/>
        <v>0</v>
      </c>
      <c r="BE365" s="111">
        <f t="shared" ca="1" si="237"/>
        <v>-150</v>
      </c>
      <c r="BF365" s="113" t="e">
        <f t="shared" ca="1" si="238"/>
        <v>#VALUE!</v>
      </c>
      <c r="BG365" s="113" t="e">
        <f t="shared" ca="1" si="239"/>
        <v>#VALUE!</v>
      </c>
      <c r="BH365" s="112">
        <f t="shared" ca="1" si="240"/>
        <v>2000</v>
      </c>
      <c r="BI365" s="112">
        <f t="shared" ca="1" si="241"/>
        <v>-150</v>
      </c>
      <c r="BJ365" s="157"/>
      <c r="BK365" s="157"/>
      <c r="BL365" s="158" t="str">
        <f>scriv!AM327</f>
        <v/>
      </c>
      <c r="BM365" s="157"/>
      <c r="BN365" s="157" t="str">
        <f t="shared" si="242"/>
        <v>node</v>
      </c>
      <c r="BO365" s="157"/>
      <c r="BP365" s="159">
        <f t="shared" ca="1" si="243"/>
        <v>0</v>
      </c>
      <c r="BQ365" s="159">
        <f t="shared" ca="1" si="244"/>
        <v>0</v>
      </c>
      <c r="BR365" s="159">
        <f t="shared" si="245"/>
        <v>1</v>
      </c>
      <c r="BS365" s="159" t="str">
        <f t="shared" si="246"/>
        <v>symbol</v>
      </c>
      <c r="BT365" s="157" t="str">
        <f ca="1">IF(scriv!V327&lt;&gt;"",scriv!V327,
IF(E365="",IFERROR(VLOOKUP(BL365,$AH$40:$BT$638,39,FALSE),$BT$36),
$BT$37))</f>
        <v>NodeSquare</v>
      </c>
      <c r="BU365" s="166">
        <f t="shared" ca="1" si="247"/>
        <v>2000</v>
      </c>
      <c r="BV365" s="166">
        <f t="shared" ca="1" si="248"/>
        <v>-150</v>
      </c>
      <c r="BW365" s="166">
        <f t="shared" ca="1" si="249"/>
        <v>0</v>
      </c>
      <c r="BX365" s="166">
        <f t="shared" ca="1" si="250"/>
        <v>0</v>
      </c>
      <c r="BY365" s="180" t="str">
        <f t="shared" si="251"/>
        <v/>
      </c>
      <c r="BZ365" s="180" t="str">
        <f t="shared" si="252"/>
        <v/>
      </c>
      <c r="CA365" s="81" t="str">
        <f>IF(scriv!E327&lt;&gt;"",scriv!E327,"")</f>
        <v/>
      </c>
      <c r="CB365" s="82">
        <f t="shared" si="221"/>
        <v>0</v>
      </c>
      <c r="CC365" s="82">
        <f t="shared" si="253"/>
        <v>0</v>
      </c>
      <c r="CD365" s="82" t="str">
        <f t="shared" si="254"/>
        <v>-</v>
      </c>
      <c r="CE365" s="82" t="str">
        <f t="shared" si="255"/>
        <v>-</v>
      </c>
      <c r="CF365" s="82" t="str">
        <f t="shared" si="256"/>
        <v>-</v>
      </c>
      <c r="CG365" s="82" t="str">
        <f t="shared" si="257"/>
        <v>-</v>
      </c>
      <c r="CH365" s="82" t="str">
        <f t="shared" si="258"/>
        <v>-</v>
      </c>
      <c r="CI365" s="82" t="str">
        <f t="shared" si="259"/>
        <v>-</v>
      </c>
      <c r="CJ365" s="82" t="str">
        <f t="shared" si="260"/>
        <v>-</v>
      </c>
      <c r="CK365" s="82" t="str">
        <f t="shared" si="261"/>
        <v>-</v>
      </c>
    </row>
    <row r="366" spans="1:89" s="82" customFormat="1" ht="18" customHeight="1">
      <c r="A366" s="81" t="str">
        <f>scriv!AL328</f>
        <v/>
      </c>
      <c r="B366" s="81" t="str">
        <f>IF(scriv!D328&lt;&gt;"",scriv!D328,"")</f>
        <v/>
      </c>
      <c r="C366" s="81" t="str">
        <f>IF( scriv!AP328&lt;&gt;"", IF(D366&lt;&gt;"","connection ","")&amp;scriv!AP328,IF(D366&lt;&gt;"","connection",""))</f>
        <v/>
      </c>
      <c r="D366" s="82" t="str">
        <f>scriv!AN328</f>
        <v/>
      </c>
      <c r="E366" s="82" t="str">
        <f>scriv!AO328</f>
        <v/>
      </c>
      <c r="F366" s="156">
        <f>ROW()</f>
        <v>366</v>
      </c>
      <c r="G366" s="288">
        <f>scriv!AC328</f>
        <v>0</v>
      </c>
      <c r="H366" s="288">
        <f>scriv!AD328</f>
        <v>0</v>
      </c>
      <c r="I366" s="81" t="str">
        <f>IF(scriv!AE328&lt;&gt;"",scriv!AE328,J366)</f>
        <v/>
      </c>
      <c r="J366" s="81" t="str">
        <f>IF(scriv!AF328&lt;&gt;"",scriv!AF328,"")</f>
        <v/>
      </c>
      <c r="K366" s="82" t="str">
        <f>IF(scriv!Y328&lt;&gt;"",scriv!Y328,$K$36)</f>
        <v>none</v>
      </c>
      <c r="L366" s="82">
        <f>IF(scriv!Z328&lt;&gt;"",scriv!Z328,$L$36)</f>
        <v>0</v>
      </c>
      <c r="M366" s="82" t="str">
        <f>IF(scriv!AA328&lt;&gt;"",scriv!AA328,$M$36)</f>
        <v>OpenClose</v>
      </c>
      <c r="N366" s="82">
        <f>IF(scriv!AB328&lt;&gt;"",scriv!AB328,$N$36)</f>
        <v>0</v>
      </c>
      <c r="O366" s="119" t="str">
        <f t="shared" si="220"/>
        <v/>
      </c>
      <c r="P366" s="81" t="str">
        <f>IF(scriv!I328&lt;&gt;"",scriv!I328,"")</f>
        <v/>
      </c>
      <c r="Q366" s="81" t="str">
        <f>IF(scriv!J328&lt;&gt;"",scriv!J328,"")</f>
        <v/>
      </c>
      <c r="R366" s="81">
        <f>IF(scriv!K328&lt;&gt;"",scriv!K328,
IF(I366&lt;&gt;"",1,$R$36))</f>
        <v>1</v>
      </c>
      <c r="S366" s="81" t="str">
        <f>IF(scriv!L328&lt;&gt;"",scriv!L328,
IF(scriv!AF328&lt;&gt;"",$S$36,"none"))</f>
        <v>none</v>
      </c>
      <c r="T366" s="81" t="str">
        <f>IF(scriv!Q328&lt;&gt;"",scriv!Q328,"")</f>
        <v/>
      </c>
      <c r="U366" s="81" t="str">
        <f>IF(scriv!R328&lt;&gt;"",scriv!R328,"")</f>
        <v/>
      </c>
      <c r="V366" s="81" t="str">
        <f>IF(scriv!S328&lt;&gt;"",scriv!S328,"")</f>
        <v/>
      </c>
      <c r="W366" s="81" t="str">
        <f>IF(scriv!T328&lt;&gt;"",scriv!T328,"")</f>
        <v/>
      </c>
      <c r="X366" s="81" t="str">
        <f>IF($E366="",
( IF(scriv!AH328&lt;&gt;"", LEFT( scriv!AH328, FIND(",",scriv!AH328)-1) &amp; "=" &amp; $AH366 &amp; RIGHT( scriv!AH328, LEN(scriv!AH328) + 1 - FIND(",",scriv!AH328)),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IF(scriv!AI328&lt;&gt;"", LEFT( scriv!AI328, FIND(",",scriv!AI328)-1) &amp; "=" &amp; $AH366 &amp; RIGHT( scriv!AI328, LEN(scriv!AI328) + 1 - FIND(",",scriv!AI328)),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IF(scriv!AJ328&lt;&gt;"", LEFT( scriv!AJ328, FIND(",",scriv!AJ328)-1) &amp; "=" &amp; $AH366 &amp; RIGHT( scriv!AJ328, LEN(scriv!AJ328) + 1 - FIND(",",scriv!AJ328)),
  IF($Z$36&lt;&gt;"",LEFT( Z$36, FIND(",",Z$36)-1) &amp; "=" &amp; $AH366 &amp; RIGHT( Z$36, LEN(Z$36) + 1 - FIND(",",Z$36)),""))),
IF(scriv!O328&lt;&gt;"", LEFT( scriv!O328, FIND(",",scriv!O328)-1) &amp; "=" &amp; $AH366 &amp; RIGHT( scriv!O328, LEN(scriv!O328) + 1 - FIND(",",scriv!O328)),
LEFT( Z$37, FIND(",",Z$37)-1) &amp; "=" &amp; $AH366 &amp; RIGHT( Z$37, LEN(Z$37) + 1 - FIND(",",Z$37))))</f>
        <v>drawOpen=,1.2</v>
      </c>
      <c r="AA366" s="81" t="str">
        <f>IF($E366="",
( IF(scriv!AK328&lt;&gt;"", LEFT( scriv!AK328, FIND(",",scriv!AK328)-1) &amp; "=" &amp; $AH366 &amp; RIGHT( scriv!AK328, LEN(scriv!AK328) + 1 - FIND(",",scriv!AK328)),
  IF($AA$36&lt;&gt;"",LEFT( AA$36, FIND(",",AA$36)-1) &amp; "=" &amp; $AH366 &amp; RIGHT( AA$36, LEN(AA$36) + 1 - FIND(",",AA$36)),""))),
IF(scriv!P328&lt;&gt;"", LEFT( scriv!P328, FIND(",",scriv!P328)-1) &amp; "=" &amp; $AH366 &amp; RIGHT( scriv!P328, LEN(scriv!P328) + 1 - FIND(",",scriv!P328)),
LEFT( AA$37, FIND(",",AA$37)-1) &amp; "=" &amp; $AH366 &amp; RIGHT( AA$37, LEN(AA$37) + 1 - FIND(",",AA$37))))</f>
        <v>drawClose=,1.2</v>
      </c>
      <c r="AB366" s="167" t="str">
        <f t="shared" si="219"/>
        <v>noTitle</v>
      </c>
      <c r="AC366" s="167"/>
      <c r="AD366" s="45"/>
      <c r="AE366" s="168"/>
      <c r="AF366" s="169">
        <f>IF(D366="",scriv!B328,"")</f>
        <v>0</v>
      </c>
      <c r="AG366" s="170" t="str">
        <f t="shared" si="222"/>
        <v/>
      </c>
      <c r="AH366" s="169" t="str">
        <f t="shared" si="223"/>
        <v/>
      </c>
      <c r="AI366" s="169" t="str">
        <f t="shared" si="224"/>
        <v/>
      </c>
      <c r="AJ366" s="86">
        <f>ROUNDDOWN( (LEN(scriv!B328)+1) / 2, 0 )</f>
        <v>0</v>
      </c>
      <c r="AK366" s="82">
        <f t="shared" si="225"/>
        <v>0</v>
      </c>
      <c r="AL366" s="82" t="str">
        <f t="shared" si="226"/>
        <v>-</v>
      </c>
      <c r="AM366" s="82" t="str">
        <f t="shared" si="227"/>
        <v>-</v>
      </c>
      <c r="AN366" s="82" t="str">
        <f t="shared" si="228"/>
        <v>-</v>
      </c>
      <c r="AO366" s="82" t="str">
        <f t="shared" si="229"/>
        <v>-</v>
      </c>
      <c r="AP366" s="82" t="str">
        <f t="shared" si="230"/>
        <v>-</v>
      </c>
      <c r="AQ366" s="82" t="str">
        <f t="shared" si="231"/>
        <v>-</v>
      </c>
      <c r="AR366" s="82" t="str">
        <f t="shared" si="232"/>
        <v>-</v>
      </c>
      <c r="AT366" s="82">
        <f t="shared" si="233"/>
        <v>2</v>
      </c>
      <c r="AU366" s="82" t="str">
        <f ca="1">IF(    MAX(OFFSET(AL366,0,0,MATCH("-",AL366:AL$638,0))) = 0,"",
IFERROR(MAX(OFFSET(AL366,0,0,MATCH("-",AL366:AL$638,0))),""))</f>
        <v/>
      </c>
      <c r="AV366" s="82" t="str">
        <f ca="1">IF(    MAX(OFFSET(AM366,0,0,MATCH("-",AM366:AM$638,0))) = 0,"",
IFERROR(MAX(OFFSET(AM366,0,0,MATCH("-",AM366:AM$638,0))),""))</f>
        <v/>
      </c>
      <c r="AW366" s="82" t="str">
        <f ca="1">IF(    MAX(OFFSET(AN366,0,0,MATCH("-",AN366:AN$638,0))) = 0,"",
IFERROR(MAX(OFFSET(AN366,0,0,MATCH("-",AN366:AN$638,0))),""))</f>
        <v/>
      </c>
      <c r="AX366" s="82" t="str">
        <f ca="1">IF(    MAX(OFFSET(AO366,0,0,MATCH("-",AO366:AO$638,0))) = 0,"",
IFERROR(MAX(OFFSET(AO366,0,0,MATCH("-",AO366:AO$638,0))),""))</f>
        <v/>
      </c>
      <c r="AY366" s="82" t="str">
        <f ca="1">IF(    MAX(OFFSET(AP366,0,0,MATCH("-",AP366:AP$638,0))) = 0,"",
IFERROR(MAX(OFFSET(AP366,0,0,MATCH("-",AP366:AP$638,0))),""))</f>
        <v/>
      </c>
      <c r="AZ366" s="82" t="str">
        <f ca="1">IF(    MAX(OFFSET(AQ366,0,0,MATCH("-",AQ366:AQ$638,0))) = 0,"",
IFERROR(MAX(OFFSET(AQ366,0,0,MATCH("-",AQ366:AQ$638,0))),""))</f>
        <v/>
      </c>
      <c r="BA366" s="82" t="str">
        <f ca="1">IF(    MAX(OFFSET(AR366,0,0,MATCH("-",AR366:AR$638,0))) = 0,"",
IFERROR(MAX(OFFSET(AR366,0,0,MATCH("-",AR366:AR$638,0))),""))</f>
        <v/>
      </c>
      <c r="BB366" s="112">
        <f t="shared" ca="1" si="234"/>
        <v>-270</v>
      </c>
      <c r="BC366" s="111" t="str">
        <f t="shared" ca="1" si="235"/>
        <v>Radius</v>
      </c>
      <c r="BD366" s="112">
        <f t="shared" ca="1" si="236"/>
        <v>0</v>
      </c>
      <c r="BE366" s="111">
        <f t="shared" ca="1" si="237"/>
        <v>-150</v>
      </c>
      <c r="BF366" s="113" t="e">
        <f t="shared" ca="1" si="238"/>
        <v>#VALUE!</v>
      </c>
      <c r="BG366" s="113" t="e">
        <f t="shared" ca="1" si="239"/>
        <v>#VALUE!</v>
      </c>
      <c r="BH366" s="112">
        <f t="shared" ca="1" si="240"/>
        <v>2000</v>
      </c>
      <c r="BI366" s="112">
        <f t="shared" ca="1" si="241"/>
        <v>-150</v>
      </c>
      <c r="BJ366" s="157"/>
      <c r="BK366" s="157"/>
      <c r="BL366" s="158" t="str">
        <f>scriv!AM328</f>
        <v/>
      </c>
      <c r="BM366" s="157"/>
      <c r="BN366" s="157" t="str">
        <f t="shared" si="242"/>
        <v>node</v>
      </c>
      <c r="BO366" s="157"/>
      <c r="BP366" s="159">
        <f t="shared" ca="1" si="243"/>
        <v>0</v>
      </c>
      <c r="BQ366" s="159">
        <f t="shared" ca="1" si="244"/>
        <v>0</v>
      </c>
      <c r="BR366" s="159">
        <f t="shared" si="245"/>
        <v>1</v>
      </c>
      <c r="BS366" s="159" t="str">
        <f t="shared" si="246"/>
        <v>symbol</v>
      </c>
      <c r="BT366" s="157" t="str">
        <f ca="1">IF(scriv!V328&lt;&gt;"",scriv!V328,
IF(E366="",IFERROR(VLOOKUP(BL366,$AH$40:$BT$638,39,FALSE),$BT$36),
$BT$37))</f>
        <v>NodeSquare</v>
      </c>
      <c r="BU366" s="166">
        <f t="shared" ca="1" si="247"/>
        <v>2000</v>
      </c>
      <c r="BV366" s="166">
        <f t="shared" ca="1" si="248"/>
        <v>-150</v>
      </c>
      <c r="BW366" s="166">
        <f t="shared" ca="1" si="249"/>
        <v>0</v>
      </c>
      <c r="BX366" s="166">
        <f t="shared" ca="1" si="250"/>
        <v>0</v>
      </c>
      <c r="BY366" s="180" t="str">
        <f t="shared" si="251"/>
        <v/>
      </c>
      <c r="BZ366" s="180" t="str">
        <f t="shared" si="252"/>
        <v/>
      </c>
      <c r="CA366" s="81" t="str">
        <f>IF(scriv!E328&lt;&gt;"",scriv!E328,"")</f>
        <v/>
      </c>
      <c r="CB366" s="82">
        <f t="shared" si="221"/>
        <v>0</v>
      </c>
      <c r="CC366" s="82">
        <f t="shared" si="253"/>
        <v>0</v>
      </c>
      <c r="CD366" s="82" t="str">
        <f t="shared" si="254"/>
        <v>-</v>
      </c>
      <c r="CE366" s="82" t="str">
        <f t="shared" si="255"/>
        <v>-</v>
      </c>
      <c r="CF366" s="82" t="str">
        <f t="shared" si="256"/>
        <v>-</v>
      </c>
      <c r="CG366" s="82" t="str">
        <f t="shared" si="257"/>
        <v>-</v>
      </c>
      <c r="CH366" s="82" t="str">
        <f t="shared" si="258"/>
        <v>-</v>
      </c>
      <c r="CI366" s="82" t="str">
        <f t="shared" si="259"/>
        <v>-</v>
      </c>
      <c r="CJ366" s="82" t="str">
        <f t="shared" si="260"/>
        <v>-</v>
      </c>
      <c r="CK366" s="82" t="str">
        <f t="shared" si="261"/>
        <v>-</v>
      </c>
    </row>
    <row r="367" spans="1:89" s="82" customFormat="1" ht="18" customHeight="1">
      <c r="A367" s="81" t="str">
        <f>scriv!AL329</f>
        <v/>
      </c>
      <c r="B367" s="81" t="str">
        <f>IF(scriv!D329&lt;&gt;"",scriv!D329,"")</f>
        <v/>
      </c>
      <c r="C367" s="81" t="str">
        <f>IF( scriv!AP329&lt;&gt;"", IF(D367&lt;&gt;"","connection ","")&amp;scriv!AP329,IF(D367&lt;&gt;"","connection",""))</f>
        <v/>
      </c>
      <c r="D367" s="82" t="str">
        <f>scriv!AN329</f>
        <v/>
      </c>
      <c r="E367" s="82" t="str">
        <f>scriv!AO329</f>
        <v/>
      </c>
      <c r="F367" s="156">
        <f>ROW()</f>
        <v>367</v>
      </c>
      <c r="G367" s="288">
        <f>scriv!AC329</f>
        <v>0</v>
      </c>
      <c r="H367" s="288">
        <f>scriv!AD329</f>
        <v>0</v>
      </c>
      <c r="I367" s="81" t="str">
        <f>IF(scriv!AE329&lt;&gt;"",scriv!AE329,J367)</f>
        <v/>
      </c>
      <c r="J367" s="81" t="str">
        <f>IF(scriv!AF329&lt;&gt;"",scriv!AF329,"")</f>
        <v/>
      </c>
      <c r="K367" s="82" t="str">
        <f>IF(scriv!Y329&lt;&gt;"",scriv!Y329,$K$36)</f>
        <v>none</v>
      </c>
      <c r="L367" s="82">
        <f>IF(scriv!Z329&lt;&gt;"",scriv!Z329,$L$36)</f>
        <v>0</v>
      </c>
      <c r="M367" s="82" t="str">
        <f>IF(scriv!AA329&lt;&gt;"",scriv!AA329,$M$36)</f>
        <v>OpenClose</v>
      </c>
      <c r="N367" s="82">
        <f>IF(scriv!AB329&lt;&gt;"",scriv!AB329,$N$36)</f>
        <v>0</v>
      </c>
      <c r="O367" s="119" t="str">
        <f t="shared" si="220"/>
        <v/>
      </c>
      <c r="P367" s="81" t="str">
        <f>IF(scriv!I329&lt;&gt;"",scriv!I329,"")</f>
        <v/>
      </c>
      <c r="Q367" s="81" t="str">
        <f>IF(scriv!J329&lt;&gt;"",scriv!J329,"")</f>
        <v/>
      </c>
      <c r="R367" s="81">
        <f>IF(scriv!K329&lt;&gt;"",scriv!K329,
IF(I367&lt;&gt;"",1,$R$36))</f>
        <v>1</v>
      </c>
      <c r="S367" s="81" t="str">
        <f>IF(scriv!L329&lt;&gt;"",scriv!L329,
IF(scriv!AF329&lt;&gt;"",$S$36,"none"))</f>
        <v>none</v>
      </c>
      <c r="T367" s="81" t="str">
        <f>IF(scriv!Q329&lt;&gt;"",scriv!Q329,"")</f>
        <v/>
      </c>
      <c r="U367" s="81" t="str">
        <f>IF(scriv!R329&lt;&gt;"",scriv!R329,"")</f>
        <v/>
      </c>
      <c r="V367" s="81" t="str">
        <f>IF(scriv!S329&lt;&gt;"",scriv!S329,"")</f>
        <v/>
      </c>
      <c r="W367" s="81" t="str">
        <f>IF(scriv!T329&lt;&gt;"",scriv!T329,"")</f>
        <v/>
      </c>
      <c r="X367" s="81" t="str">
        <f>IF($E367="",
( IF(scriv!AH329&lt;&gt;"", LEFT( scriv!AH329, FIND(",",scriv!AH329)-1) &amp; "=" &amp; $AH367 &amp; RIGHT( scriv!AH329, LEN(scriv!AH329) + 1 - FIND(",",scriv!AH329)),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IF(scriv!AI329&lt;&gt;"", LEFT( scriv!AI329, FIND(",",scriv!AI329)-1) &amp; "=" &amp; $AH367 &amp; RIGHT( scriv!AI329, LEN(scriv!AI329) + 1 - FIND(",",scriv!AI329)),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IF(scriv!AJ329&lt;&gt;"", LEFT( scriv!AJ329, FIND(",",scriv!AJ329)-1) &amp; "=" &amp; $AH367 &amp; RIGHT( scriv!AJ329, LEN(scriv!AJ329) + 1 - FIND(",",scriv!AJ329)),
  IF($Z$36&lt;&gt;"",LEFT( Z$36, FIND(",",Z$36)-1) &amp; "=" &amp; $AH367 &amp; RIGHT( Z$36, LEN(Z$36) + 1 - FIND(",",Z$36)),""))),
IF(scriv!O329&lt;&gt;"", LEFT( scriv!O329, FIND(",",scriv!O329)-1) &amp; "=" &amp; $AH367 &amp; RIGHT( scriv!O329, LEN(scriv!O329) + 1 - FIND(",",scriv!O329)),
LEFT( Z$37, FIND(",",Z$37)-1) &amp; "=" &amp; $AH367 &amp; RIGHT( Z$37, LEN(Z$37) + 1 - FIND(",",Z$37))))</f>
        <v>drawOpen=,1.2</v>
      </c>
      <c r="AA367" s="81" t="str">
        <f>IF($E367="",
( IF(scriv!AK329&lt;&gt;"", LEFT( scriv!AK329, FIND(",",scriv!AK329)-1) &amp; "=" &amp; $AH367 &amp; RIGHT( scriv!AK329, LEN(scriv!AK329) + 1 - FIND(",",scriv!AK329)),
  IF($AA$36&lt;&gt;"",LEFT( AA$36, FIND(",",AA$36)-1) &amp; "=" &amp; $AH367 &amp; RIGHT( AA$36, LEN(AA$36) + 1 - FIND(",",AA$36)),""))),
IF(scriv!P329&lt;&gt;"", LEFT( scriv!P329, FIND(",",scriv!P329)-1) &amp; "=" &amp; $AH367 &amp; RIGHT( scriv!P329, LEN(scriv!P329) + 1 - FIND(",",scriv!P329)),
LEFT( AA$37, FIND(",",AA$37)-1) &amp; "=" &amp; $AH367 &amp; RIGHT( AA$37, LEN(AA$37) + 1 - FIND(",",AA$37))))</f>
        <v>drawClose=,1.2</v>
      </c>
      <c r="AB367" s="167" t="str">
        <f t="shared" si="219"/>
        <v>noTitle</v>
      </c>
      <c r="AC367" s="167"/>
      <c r="AD367" s="45"/>
      <c r="AE367" s="168"/>
      <c r="AF367" s="169">
        <f>IF(D367="",scriv!B329,"")</f>
        <v>0</v>
      </c>
      <c r="AG367" s="170" t="str">
        <f t="shared" si="222"/>
        <v/>
      </c>
      <c r="AH367" s="169" t="str">
        <f t="shared" si="223"/>
        <v/>
      </c>
      <c r="AI367" s="169" t="str">
        <f t="shared" si="224"/>
        <v/>
      </c>
      <c r="AJ367" s="86">
        <f>ROUNDDOWN( (LEN(scriv!B329)+1) / 2, 0 )</f>
        <v>0</v>
      </c>
      <c r="AK367" s="82">
        <f t="shared" si="225"/>
        <v>0</v>
      </c>
      <c r="AL367" s="82" t="str">
        <f t="shared" si="226"/>
        <v>-</v>
      </c>
      <c r="AM367" s="82" t="str">
        <f t="shared" si="227"/>
        <v>-</v>
      </c>
      <c r="AN367" s="82" t="str">
        <f t="shared" si="228"/>
        <v>-</v>
      </c>
      <c r="AO367" s="82" t="str">
        <f t="shared" si="229"/>
        <v>-</v>
      </c>
      <c r="AP367" s="82" t="str">
        <f t="shared" si="230"/>
        <v>-</v>
      </c>
      <c r="AQ367" s="82" t="str">
        <f t="shared" si="231"/>
        <v>-</v>
      </c>
      <c r="AR367" s="82" t="str">
        <f t="shared" si="232"/>
        <v>-</v>
      </c>
      <c r="AT367" s="82">
        <f t="shared" si="233"/>
        <v>2</v>
      </c>
      <c r="AU367" s="82" t="str">
        <f ca="1">IF(    MAX(OFFSET(AL367,0,0,MATCH("-",AL367:AL$638,0))) = 0,"",
IFERROR(MAX(OFFSET(AL367,0,0,MATCH("-",AL367:AL$638,0))),""))</f>
        <v/>
      </c>
      <c r="AV367" s="82" t="str">
        <f ca="1">IF(    MAX(OFFSET(AM367,0,0,MATCH("-",AM367:AM$638,0))) = 0,"",
IFERROR(MAX(OFFSET(AM367,0,0,MATCH("-",AM367:AM$638,0))),""))</f>
        <v/>
      </c>
      <c r="AW367" s="82" t="str">
        <f ca="1">IF(    MAX(OFFSET(AN367,0,0,MATCH("-",AN367:AN$638,0))) = 0,"",
IFERROR(MAX(OFFSET(AN367,0,0,MATCH("-",AN367:AN$638,0))),""))</f>
        <v/>
      </c>
      <c r="AX367" s="82" t="str">
        <f ca="1">IF(    MAX(OFFSET(AO367,0,0,MATCH("-",AO367:AO$638,0))) = 0,"",
IFERROR(MAX(OFFSET(AO367,0,0,MATCH("-",AO367:AO$638,0))),""))</f>
        <v/>
      </c>
      <c r="AY367" s="82" t="str">
        <f ca="1">IF(    MAX(OFFSET(AP367,0,0,MATCH("-",AP367:AP$638,0))) = 0,"",
IFERROR(MAX(OFFSET(AP367,0,0,MATCH("-",AP367:AP$638,0))),""))</f>
        <v/>
      </c>
      <c r="AZ367" s="82" t="str">
        <f ca="1">IF(    MAX(OFFSET(AQ367,0,0,MATCH("-",AQ367:AQ$638,0))) = 0,"",
IFERROR(MAX(OFFSET(AQ367,0,0,MATCH("-",AQ367:AQ$638,0))),""))</f>
        <v/>
      </c>
      <c r="BA367" s="82" t="str">
        <f ca="1">IF(    MAX(OFFSET(AR367,0,0,MATCH("-",AR367:AR$638,0))) = 0,"",
IFERROR(MAX(OFFSET(AR367,0,0,MATCH("-",AR367:AR$638,0))),""))</f>
        <v/>
      </c>
      <c r="BB367" s="112">
        <f t="shared" ca="1" si="234"/>
        <v>-270</v>
      </c>
      <c r="BC367" s="111" t="str">
        <f t="shared" ca="1" si="235"/>
        <v>Radius</v>
      </c>
      <c r="BD367" s="112">
        <f t="shared" ca="1" si="236"/>
        <v>0</v>
      </c>
      <c r="BE367" s="111">
        <f t="shared" ca="1" si="237"/>
        <v>-150</v>
      </c>
      <c r="BF367" s="113" t="e">
        <f t="shared" ca="1" si="238"/>
        <v>#VALUE!</v>
      </c>
      <c r="BG367" s="113" t="e">
        <f t="shared" ca="1" si="239"/>
        <v>#VALUE!</v>
      </c>
      <c r="BH367" s="112">
        <f t="shared" ca="1" si="240"/>
        <v>2000</v>
      </c>
      <c r="BI367" s="112">
        <f t="shared" ca="1" si="241"/>
        <v>-150</v>
      </c>
      <c r="BJ367" s="157"/>
      <c r="BK367" s="157"/>
      <c r="BL367" s="158" t="str">
        <f>scriv!AM329</f>
        <v/>
      </c>
      <c r="BM367" s="157"/>
      <c r="BN367" s="157" t="str">
        <f t="shared" si="242"/>
        <v>node</v>
      </c>
      <c r="BO367" s="157"/>
      <c r="BP367" s="159">
        <f t="shared" ca="1" si="243"/>
        <v>0</v>
      </c>
      <c r="BQ367" s="159">
        <f t="shared" ca="1" si="244"/>
        <v>0</v>
      </c>
      <c r="BR367" s="159">
        <f t="shared" si="245"/>
        <v>1</v>
      </c>
      <c r="BS367" s="159" t="str">
        <f t="shared" si="246"/>
        <v>symbol</v>
      </c>
      <c r="BT367" s="157" t="str">
        <f ca="1">IF(scriv!V329&lt;&gt;"",scriv!V329,
IF(E367="",IFERROR(VLOOKUP(BL367,$AH$40:$BT$638,39,FALSE),$BT$36),
$BT$37))</f>
        <v>NodeSquare</v>
      </c>
      <c r="BU367" s="166">
        <f t="shared" ca="1" si="247"/>
        <v>2000</v>
      </c>
      <c r="BV367" s="166">
        <f t="shared" ca="1" si="248"/>
        <v>-150</v>
      </c>
      <c r="BW367" s="166">
        <f t="shared" ca="1" si="249"/>
        <v>0</v>
      </c>
      <c r="BX367" s="166">
        <f t="shared" ca="1" si="250"/>
        <v>0</v>
      </c>
      <c r="BY367" s="180" t="str">
        <f t="shared" si="251"/>
        <v/>
      </c>
      <c r="BZ367" s="180" t="str">
        <f t="shared" si="252"/>
        <v/>
      </c>
      <c r="CA367" s="81" t="str">
        <f>IF(scriv!E329&lt;&gt;"",scriv!E329,"")</f>
        <v/>
      </c>
      <c r="CB367" s="82">
        <f t="shared" si="221"/>
        <v>0</v>
      </c>
      <c r="CC367" s="82">
        <f t="shared" si="253"/>
        <v>0</v>
      </c>
      <c r="CD367" s="82" t="str">
        <f t="shared" si="254"/>
        <v>-</v>
      </c>
      <c r="CE367" s="82" t="str">
        <f t="shared" si="255"/>
        <v>-</v>
      </c>
      <c r="CF367" s="82" t="str">
        <f t="shared" si="256"/>
        <v>-</v>
      </c>
      <c r="CG367" s="82" t="str">
        <f t="shared" si="257"/>
        <v>-</v>
      </c>
      <c r="CH367" s="82" t="str">
        <f t="shared" si="258"/>
        <v>-</v>
      </c>
      <c r="CI367" s="82" t="str">
        <f t="shared" si="259"/>
        <v>-</v>
      </c>
      <c r="CJ367" s="82" t="str">
        <f t="shared" si="260"/>
        <v>-</v>
      </c>
      <c r="CK367" s="82" t="str">
        <f t="shared" si="261"/>
        <v>-</v>
      </c>
    </row>
    <row r="368" spans="1:89" s="82" customFormat="1" ht="18" customHeight="1">
      <c r="A368" s="81" t="str">
        <f>scriv!AL330</f>
        <v/>
      </c>
      <c r="B368" s="81" t="str">
        <f>IF(scriv!D330&lt;&gt;"",scriv!D330,"")</f>
        <v/>
      </c>
      <c r="C368" s="81" t="str">
        <f>IF( scriv!AP330&lt;&gt;"", IF(D368&lt;&gt;"","connection ","")&amp;scriv!AP330,IF(D368&lt;&gt;"","connection",""))</f>
        <v/>
      </c>
      <c r="D368" s="82" t="str">
        <f>scriv!AN330</f>
        <v/>
      </c>
      <c r="E368" s="82" t="str">
        <f>scriv!AO330</f>
        <v/>
      </c>
      <c r="F368" s="156">
        <f>ROW()</f>
        <v>368</v>
      </c>
      <c r="G368" s="288">
        <f>scriv!AC330</f>
        <v>0</v>
      </c>
      <c r="H368" s="288">
        <f>scriv!AD330</f>
        <v>0</v>
      </c>
      <c r="I368" s="81" t="str">
        <f>IF(scriv!AE330&lt;&gt;"",scriv!AE330,J368)</f>
        <v/>
      </c>
      <c r="J368" s="81" t="str">
        <f>IF(scriv!AF330&lt;&gt;"",scriv!AF330,"")</f>
        <v/>
      </c>
      <c r="K368" s="82" t="str">
        <f>IF(scriv!Y330&lt;&gt;"",scriv!Y330,$K$36)</f>
        <v>none</v>
      </c>
      <c r="L368" s="82">
        <f>IF(scriv!Z330&lt;&gt;"",scriv!Z330,$L$36)</f>
        <v>0</v>
      </c>
      <c r="M368" s="82" t="str">
        <f>IF(scriv!AA330&lt;&gt;"",scriv!AA330,$M$36)</f>
        <v>OpenClose</v>
      </c>
      <c r="N368" s="82">
        <f>IF(scriv!AB330&lt;&gt;"",scriv!AB330,$N$36)</f>
        <v>0</v>
      </c>
      <c r="O368" s="119" t="str">
        <f t="shared" si="220"/>
        <v/>
      </c>
      <c r="P368" s="81" t="str">
        <f>IF(scriv!I330&lt;&gt;"",scriv!I330,"")</f>
        <v/>
      </c>
      <c r="Q368" s="81" t="str">
        <f>IF(scriv!J330&lt;&gt;"",scriv!J330,"")</f>
        <v/>
      </c>
      <c r="R368" s="81">
        <f>IF(scriv!K330&lt;&gt;"",scriv!K330,
IF(I368&lt;&gt;"",1,$R$36))</f>
        <v>1</v>
      </c>
      <c r="S368" s="81" t="str">
        <f>IF(scriv!L330&lt;&gt;"",scriv!L330,
IF(scriv!AF330&lt;&gt;"",$S$36,"none"))</f>
        <v>none</v>
      </c>
      <c r="T368" s="81" t="str">
        <f>IF(scriv!Q330&lt;&gt;"",scriv!Q330,"")</f>
        <v/>
      </c>
      <c r="U368" s="81" t="str">
        <f>IF(scriv!R330&lt;&gt;"",scriv!R330,"")</f>
        <v/>
      </c>
      <c r="V368" s="81" t="str">
        <f>IF(scriv!S330&lt;&gt;"",scriv!S330,"")</f>
        <v/>
      </c>
      <c r="W368" s="81" t="str">
        <f>IF(scriv!T330&lt;&gt;"",scriv!T330,"")</f>
        <v/>
      </c>
      <c r="X368" s="81" t="str">
        <f>IF($E368="",
( IF(scriv!AH330&lt;&gt;"", LEFT( scriv!AH330, FIND(",",scriv!AH330)-1) &amp; "=" &amp; $AH368 &amp; RIGHT( scriv!AH330, LEN(scriv!AH330) + 1 - FIND(",",scriv!AH330)),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IF(scriv!AI330&lt;&gt;"", LEFT( scriv!AI330, FIND(",",scriv!AI330)-1) &amp; "=" &amp; $AH368 &amp; RIGHT( scriv!AI330, LEN(scriv!AI330) + 1 - FIND(",",scriv!AI330)),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IF(scriv!AJ330&lt;&gt;"", LEFT( scriv!AJ330, FIND(",",scriv!AJ330)-1) &amp; "=" &amp; $AH368 &amp; RIGHT( scriv!AJ330, LEN(scriv!AJ330) + 1 - FIND(",",scriv!AJ330)),
  IF($Z$36&lt;&gt;"",LEFT( Z$36, FIND(",",Z$36)-1) &amp; "=" &amp; $AH368 &amp; RIGHT( Z$36, LEN(Z$36) + 1 - FIND(",",Z$36)),""))),
IF(scriv!O330&lt;&gt;"", LEFT( scriv!O330, FIND(",",scriv!O330)-1) &amp; "=" &amp; $AH368 &amp; RIGHT( scriv!O330, LEN(scriv!O330) + 1 - FIND(",",scriv!O330)),
LEFT( Z$37, FIND(",",Z$37)-1) &amp; "=" &amp; $AH368 &amp; RIGHT( Z$37, LEN(Z$37) + 1 - FIND(",",Z$37))))</f>
        <v>drawOpen=,1.2</v>
      </c>
      <c r="AA368" s="81" t="str">
        <f>IF($E368="",
( IF(scriv!AK330&lt;&gt;"", LEFT( scriv!AK330, FIND(",",scriv!AK330)-1) &amp; "=" &amp; $AH368 &amp; RIGHT( scriv!AK330, LEN(scriv!AK330) + 1 - FIND(",",scriv!AK330)),
  IF($AA$36&lt;&gt;"",LEFT( AA$36, FIND(",",AA$36)-1) &amp; "=" &amp; $AH368 &amp; RIGHT( AA$36, LEN(AA$36) + 1 - FIND(",",AA$36)),""))),
IF(scriv!P330&lt;&gt;"", LEFT( scriv!P330, FIND(",",scriv!P330)-1) &amp; "=" &amp; $AH368 &amp; RIGHT( scriv!P330, LEN(scriv!P330) + 1 - FIND(",",scriv!P330)),
LEFT( AA$37, FIND(",",AA$37)-1) &amp; "=" &amp; $AH368 &amp; RIGHT( AA$37, LEN(AA$37) + 1 - FIND(",",AA$37))))</f>
        <v>drawClose=,1.2</v>
      </c>
      <c r="AB368" s="167" t="str">
        <f t="shared" si="219"/>
        <v>noTitle</v>
      </c>
      <c r="AC368" s="167"/>
      <c r="AD368" s="45"/>
      <c r="AE368" s="168"/>
      <c r="AF368" s="169">
        <f>IF(D368="",scriv!B330,"")</f>
        <v>0</v>
      </c>
      <c r="AG368" s="170" t="str">
        <f t="shared" si="222"/>
        <v/>
      </c>
      <c r="AH368" s="169" t="str">
        <f t="shared" si="223"/>
        <v/>
      </c>
      <c r="AI368" s="169" t="str">
        <f t="shared" si="224"/>
        <v/>
      </c>
      <c r="AJ368" s="86">
        <f>ROUNDDOWN( (LEN(scriv!B330)+1) / 2, 0 )</f>
        <v>0</v>
      </c>
      <c r="AK368" s="82">
        <f t="shared" si="225"/>
        <v>0</v>
      </c>
      <c r="AL368" s="82" t="str">
        <f t="shared" si="226"/>
        <v>-</v>
      </c>
      <c r="AM368" s="82" t="str">
        <f t="shared" si="227"/>
        <v>-</v>
      </c>
      <c r="AN368" s="82" t="str">
        <f t="shared" si="228"/>
        <v>-</v>
      </c>
      <c r="AO368" s="82" t="str">
        <f t="shared" si="229"/>
        <v>-</v>
      </c>
      <c r="AP368" s="82" t="str">
        <f t="shared" si="230"/>
        <v>-</v>
      </c>
      <c r="AQ368" s="82" t="str">
        <f t="shared" si="231"/>
        <v>-</v>
      </c>
      <c r="AR368" s="82" t="str">
        <f t="shared" si="232"/>
        <v>-</v>
      </c>
      <c r="AT368" s="82">
        <f t="shared" si="233"/>
        <v>2</v>
      </c>
      <c r="AU368" s="82" t="str">
        <f ca="1">IF(    MAX(OFFSET(AL368,0,0,MATCH("-",AL368:AL$638,0))) = 0,"",
IFERROR(MAX(OFFSET(AL368,0,0,MATCH("-",AL368:AL$638,0))),""))</f>
        <v/>
      </c>
      <c r="AV368" s="82" t="str">
        <f ca="1">IF(    MAX(OFFSET(AM368,0,0,MATCH("-",AM368:AM$638,0))) = 0,"",
IFERROR(MAX(OFFSET(AM368,0,0,MATCH("-",AM368:AM$638,0))),""))</f>
        <v/>
      </c>
      <c r="AW368" s="82" t="str">
        <f ca="1">IF(    MAX(OFFSET(AN368,0,0,MATCH("-",AN368:AN$638,0))) = 0,"",
IFERROR(MAX(OFFSET(AN368,0,0,MATCH("-",AN368:AN$638,0))),""))</f>
        <v/>
      </c>
      <c r="AX368" s="82" t="str">
        <f ca="1">IF(    MAX(OFFSET(AO368,0,0,MATCH("-",AO368:AO$638,0))) = 0,"",
IFERROR(MAX(OFFSET(AO368,0,0,MATCH("-",AO368:AO$638,0))),""))</f>
        <v/>
      </c>
      <c r="AY368" s="82" t="str">
        <f ca="1">IF(    MAX(OFFSET(AP368,0,0,MATCH("-",AP368:AP$638,0))) = 0,"",
IFERROR(MAX(OFFSET(AP368,0,0,MATCH("-",AP368:AP$638,0))),""))</f>
        <v/>
      </c>
      <c r="AZ368" s="82" t="str">
        <f ca="1">IF(    MAX(OFFSET(AQ368,0,0,MATCH("-",AQ368:AQ$638,0))) = 0,"",
IFERROR(MAX(OFFSET(AQ368,0,0,MATCH("-",AQ368:AQ$638,0))),""))</f>
        <v/>
      </c>
      <c r="BA368" s="82" t="str">
        <f ca="1">IF(    MAX(OFFSET(AR368,0,0,MATCH("-",AR368:AR$638,0))) = 0,"",
IFERROR(MAX(OFFSET(AR368,0,0,MATCH("-",AR368:AR$638,0))),""))</f>
        <v/>
      </c>
      <c r="BB368" s="112">
        <f t="shared" ca="1" si="234"/>
        <v>-270</v>
      </c>
      <c r="BC368" s="111" t="str">
        <f t="shared" ca="1" si="235"/>
        <v>Radius</v>
      </c>
      <c r="BD368" s="112">
        <f t="shared" ca="1" si="236"/>
        <v>0</v>
      </c>
      <c r="BE368" s="111">
        <f t="shared" ca="1" si="237"/>
        <v>-150</v>
      </c>
      <c r="BF368" s="113" t="e">
        <f t="shared" ca="1" si="238"/>
        <v>#VALUE!</v>
      </c>
      <c r="BG368" s="113" t="e">
        <f t="shared" ca="1" si="239"/>
        <v>#VALUE!</v>
      </c>
      <c r="BH368" s="112">
        <f t="shared" ca="1" si="240"/>
        <v>2000</v>
      </c>
      <c r="BI368" s="112">
        <f t="shared" ca="1" si="241"/>
        <v>-150</v>
      </c>
      <c r="BJ368" s="157"/>
      <c r="BK368" s="157"/>
      <c r="BL368" s="158" t="str">
        <f>scriv!AM330</f>
        <v/>
      </c>
      <c r="BM368" s="157"/>
      <c r="BN368" s="157" t="str">
        <f t="shared" si="242"/>
        <v>node</v>
      </c>
      <c r="BO368" s="157"/>
      <c r="BP368" s="159">
        <f t="shared" ca="1" si="243"/>
        <v>0</v>
      </c>
      <c r="BQ368" s="159">
        <f t="shared" ca="1" si="244"/>
        <v>0</v>
      </c>
      <c r="BR368" s="159">
        <f t="shared" si="245"/>
        <v>1</v>
      </c>
      <c r="BS368" s="159" t="str">
        <f t="shared" si="246"/>
        <v>symbol</v>
      </c>
      <c r="BT368" s="157" t="str">
        <f ca="1">IF(scriv!V330&lt;&gt;"",scriv!V330,
IF(E368="",IFERROR(VLOOKUP(BL368,$AH$40:$BT$638,39,FALSE),$BT$36),
$BT$37))</f>
        <v>NodeSquare</v>
      </c>
      <c r="BU368" s="166">
        <f t="shared" ca="1" si="247"/>
        <v>2000</v>
      </c>
      <c r="BV368" s="166">
        <f t="shared" ca="1" si="248"/>
        <v>-150</v>
      </c>
      <c r="BW368" s="166">
        <f t="shared" ca="1" si="249"/>
        <v>0</v>
      </c>
      <c r="BX368" s="166">
        <f t="shared" ca="1" si="250"/>
        <v>0</v>
      </c>
      <c r="BY368" s="180" t="str">
        <f t="shared" si="251"/>
        <v/>
      </c>
      <c r="BZ368" s="180" t="str">
        <f t="shared" si="252"/>
        <v/>
      </c>
      <c r="CA368" s="81" t="str">
        <f>IF(scriv!E330&lt;&gt;"",scriv!E330,"")</f>
        <v/>
      </c>
      <c r="CB368" s="82">
        <f t="shared" si="221"/>
        <v>0</v>
      </c>
      <c r="CC368" s="82">
        <f t="shared" si="253"/>
        <v>0</v>
      </c>
      <c r="CD368" s="82" t="str">
        <f t="shared" si="254"/>
        <v>-</v>
      </c>
      <c r="CE368" s="82" t="str">
        <f t="shared" si="255"/>
        <v>-</v>
      </c>
      <c r="CF368" s="82" t="str">
        <f t="shared" si="256"/>
        <v>-</v>
      </c>
      <c r="CG368" s="82" t="str">
        <f t="shared" si="257"/>
        <v>-</v>
      </c>
      <c r="CH368" s="82" t="str">
        <f t="shared" si="258"/>
        <v>-</v>
      </c>
      <c r="CI368" s="82" t="str">
        <f t="shared" si="259"/>
        <v>-</v>
      </c>
      <c r="CJ368" s="82" t="str">
        <f t="shared" si="260"/>
        <v>-</v>
      </c>
      <c r="CK368" s="82" t="str">
        <f t="shared" si="261"/>
        <v>-</v>
      </c>
    </row>
    <row r="369" spans="1:89" s="82" customFormat="1" ht="18" customHeight="1">
      <c r="A369" s="81" t="str">
        <f>scriv!AL331</f>
        <v/>
      </c>
      <c r="B369" s="81" t="str">
        <f>IF(scriv!D331&lt;&gt;"",scriv!D331,"")</f>
        <v/>
      </c>
      <c r="C369" s="81" t="str">
        <f>IF( scriv!AP331&lt;&gt;"", IF(D369&lt;&gt;"","connection ","")&amp;scriv!AP331,IF(D369&lt;&gt;"","connection",""))</f>
        <v/>
      </c>
      <c r="D369" s="82" t="str">
        <f>scriv!AN331</f>
        <v/>
      </c>
      <c r="E369" s="82" t="str">
        <f>scriv!AO331</f>
        <v/>
      </c>
      <c r="F369" s="156">
        <f>ROW()</f>
        <v>369</v>
      </c>
      <c r="G369" s="288">
        <f>scriv!AC331</f>
        <v>0</v>
      </c>
      <c r="H369" s="288">
        <f>scriv!AD331</f>
        <v>0</v>
      </c>
      <c r="I369" s="81" t="str">
        <f>IF(scriv!AE331&lt;&gt;"",scriv!AE331,J369)</f>
        <v/>
      </c>
      <c r="J369" s="81" t="str">
        <f>IF(scriv!AF331&lt;&gt;"",scriv!AF331,"")</f>
        <v/>
      </c>
      <c r="K369" s="82" t="str">
        <f>IF(scriv!Y331&lt;&gt;"",scriv!Y331,$K$36)</f>
        <v>none</v>
      </c>
      <c r="L369" s="82">
        <f>IF(scriv!Z331&lt;&gt;"",scriv!Z331,$L$36)</f>
        <v>0</v>
      </c>
      <c r="M369" s="82" t="str">
        <f>IF(scriv!AA331&lt;&gt;"",scriv!AA331,$M$36)</f>
        <v>OpenClose</v>
      </c>
      <c r="N369" s="82">
        <f>IF(scriv!AB331&lt;&gt;"",scriv!AB331,$N$36)</f>
        <v>0</v>
      </c>
      <c r="O369" s="119" t="str">
        <f t="shared" si="220"/>
        <v/>
      </c>
      <c r="P369" s="81" t="str">
        <f>IF(scriv!I331&lt;&gt;"",scriv!I331,"")</f>
        <v/>
      </c>
      <c r="Q369" s="81" t="str">
        <f>IF(scriv!J331&lt;&gt;"",scriv!J331,"")</f>
        <v/>
      </c>
      <c r="R369" s="81">
        <f>IF(scriv!K331&lt;&gt;"",scriv!K331,
IF(I369&lt;&gt;"",1,$R$36))</f>
        <v>1</v>
      </c>
      <c r="S369" s="81" t="str">
        <f>IF(scriv!L331&lt;&gt;"",scriv!L331,
IF(scriv!AF331&lt;&gt;"",$S$36,"none"))</f>
        <v>none</v>
      </c>
      <c r="T369" s="81" t="str">
        <f>IF(scriv!Q331&lt;&gt;"",scriv!Q331,"")</f>
        <v/>
      </c>
      <c r="U369" s="81" t="str">
        <f>IF(scriv!R331&lt;&gt;"",scriv!R331,"")</f>
        <v/>
      </c>
      <c r="V369" s="81" t="str">
        <f>IF(scriv!S331&lt;&gt;"",scriv!S331,"")</f>
        <v/>
      </c>
      <c r="W369" s="81" t="str">
        <f>IF(scriv!T331&lt;&gt;"",scriv!T331,"")</f>
        <v/>
      </c>
      <c r="X369" s="81" t="str">
        <f>IF($E369="",
( IF(scriv!AH331&lt;&gt;"", LEFT( scriv!AH331, FIND(",",scriv!AH331)-1) &amp; "=" &amp; $AH369 &amp; RIGHT( scriv!AH331, LEN(scriv!AH331) + 1 - FIND(",",scriv!AH331)),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IF(scriv!AI331&lt;&gt;"", LEFT( scriv!AI331, FIND(",",scriv!AI331)-1) &amp; "=" &amp; $AH369 &amp; RIGHT( scriv!AI331, LEN(scriv!AI331) + 1 - FIND(",",scriv!AI331)),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IF(scriv!AJ331&lt;&gt;"", LEFT( scriv!AJ331, FIND(",",scriv!AJ331)-1) &amp; "=" &amp; $AH369 &amp; RIGHT( scriv!AJ331, LEN(scriv!AJ331) + 1 - FIND(",",scriv!AJ331)),
  IF($Z$36&lt;&gt;"",LEFT( Z$36, FIND(",",Z$36)-1) &amp; "=" &amp; $AH369 &amp; RIGHT( Z$36, LEN(Z$36) + 1 - FIND(",",Z$36)),""))),
IF(scriv!O331&lt;&gt;"", LEFT( scriv!O331, FIND(",",scriv!O331)-1) &amp; "=" &amp; $AH369 &amp; RIGHT( scriv!O331, LEN(scriv!O331) + 1 - FIND(",",scriv!O331)),
LEFT( Z$37, FIND(",",Z$37)-1) &amp; "=" &amp; $AH369 &amp; RIGHT( Z$37, LEN(Z$37) + 1 - FIND(",",Z$37))))</f>
        <v>drawOpen=,1.2</v>
      </c>
      <c r="AA369" s="81" t="str">
        <f>IF($E369="",
( IF(scriv!AK331&lt;&gt;"", LEFT( scriv!AK331, FIND(",",scriv!AK331)-1) &amp; "=" &amp; $AH369 &amp; RIGHT( scriv!AK331, LEN(scriv!AK331) + 1 - FIND(",",scriv!AK331)),
  IF($AA$36&lt;&gt;"",LEFT( AA$36, FIND(",",AA$36)-1) &amp; "=" &amp; $AH369 &amp; RIGHT( AA$36, LEN(AA$36) + 1 - FIND(",",AA$36)),""))),
IF(scriv!P331&lt;&gt;"", LEFT( scriv!P331, FIND(",",scriv!P331)-1) &amp; "=" &amp; $AH369 &amp; RIGHT( scriv!P331, LEN(scriv!P331) + 1 - FIND(",",scriv!P331)),
LEFT( AA$37, FIND(",",AA$37)-1) &amp; "=" &amp; $AH369 &amp; RIGHT( AA$37, LEN(AA$37) + 1 - FIND(",",AA$37))))</f>
        <v>drawClose=,1.2</v>
      </c>
      <c r="AB369" s="167" t="str">
        <f t="shared" si="219"/>
        <v>noTitle</v>
      </c>
      <c r="AC369" s="167"/>
      <c r="AD369" s="45"/>
      <c r="AE369" s="168"/>
      <c r="AF369" s="169">
        <f>IF(D369="",scriv!B331,"")</f>
        <v>0</v>
      </c>
      <c r="AG369" s="170" t="str">
        <f t="shared" si="222"/>
        <v/>
      </c>
      <c r="AH369" s="169" t="str">
        <f t="shared" si="223"/>
        <v/>
      </c>
      <c r="AI369" s="169" t="str">
        <f t="shared" si="224"/>
        <v/>
      </c>
      <c r="AJ369" s="86">
        <f>ROUNDDOWN( (LEN(scriv!B331)+1) / 2, 0 )</f>
        <v>0</v>
      </c>
      <c r="AK369" s="82">
        <f t="shared" si="225"/>
        <v>0</v>
      </c>
      <c r="AL369" s="82" t="str">
        <f t="shared" si="226"/>
        <v>-</v>
      </c>
      <c r="AM369" s="82" t="str">
        <f t="shared" si="227"/>
        <v>-</v>
      </c>
      <c r="AN369" s="82" t="str">
        <f t="shared" si="228"/>
        <v>-</v>
      </c>
      <c r="AO369" s="82" t="str">
        <f t="shared" si="229"/>
        <v>-</v>
      </c>
      <c r="AP369" s="82" t="str">
        <f t="shared" si="230"/>
        <v>-</v>
      </c>
      <c r="AQ369" s="82" t="str">
        <f t="shared" si="231"/>
        <v>-</v>
      </c>
      <c r="AR369" s="82" t="str">
        <f t="shared" si="232"/>
        <v>-</v>
      </c>
      <c r="AT369" s="82">
        <f t="shared" si="233"/>
        <v>2</v>
      </c>
      <c r="AU369" s="82" t="str">
        <f ca="1">IF(    MAX(OFFSET(AL369,0,0,MATCH("-",AL369:AL$638,0))) = 0,"",
IFERROR(MAX(OFFSET(AL369,0,0,MATCH("-",AL369:AL$638,0))),""))</f>
        <v/>
      </c>
      <c r="AV369" s="82" t="str">
        <f ca="1">IF(    MAX(OFFSET(AM369,0,0,MATCH("-",AM369:AM$638,0))) = 0,"",
IFERROR(MAX(OFFSET(AM369,0,0,MATCH("-",AM369:AM$638,0))),""))</f>
        <v/>
      </c>
      <c r="AW369" s="82" t="str">
        <f ca="1">IF(    MAX(OFFSET(AN369,0,0,MATCH("-",AN369:AN$638,0))) = 0,"",
IFERROR(MAX(OFFSET(AN369,0,0,MATCH("-",AN369:AN$638,0))),""))</f>
        <v/>
      </c>
      <c r="AX369" s="82" t="str">
        <f ca="1">IF(    MAX(OFFSET(AO369,0,0,MATCH("-",AO369:AO$638,0))) = 0,"",
IFERROR(MAX(OFFSET(AO369,0,0,MATCH("-",AO369:AO$638,0))),""))</f>
        <v/>
      </c>
      <c r="AY369" s="82" t="str">
        <f ca="1">IF(    MAX(OFFSET(AP369,0,0,MATCH("-",AP369:AP$638,0))) = 0,"",
IFERROR(MAX(OFFSET(AP369,0,0,MATCH("-",AP369:AP$638,0))),""))</f>
        <v/>
      </c>
      <c r="AZ369" s="82" t="str">
        <f ca="1">IF(    MAX(OFFSET(AQ369,0,0,MATCH("-",AQ369:AQ$638,0))) = 0,"",
IFERROR(MAX(OFFSET(AQ369,0,0,MATCH("-",AQ369:AQ$638,0))),""))</f>
        <v/>
      </c>
      <c r="BA369" s="82" t="str">
        <f ca="1">IF(    MAX(OFFSET(AR369,0,0,MATCH("-",AR369:AR$638,0))) = 0,"",
IFERROR(MAX(OFFSET(AR369,0,0,MATCH("-",AR369:AR$638,0))),""))</f>
        <v/>
      </c>
      <c r="BB369" s="112">
        <f t="shared" ca="1" si="234"/>
        <v>-270</v>
      </c>
      <c r="BC369" s="111" t="str">
        <f t="shared" ca="1" si="235"/>
        <v>Radius</v>
      </c>
      <c r="BD369" s="112">
        <f t="shared" ca="1" si="236"/>
        <v>0</v>
      </c>
      <c r="BE369" s="111">
        <f t="shared" ca="1" si="237"/>
        <v>-150</v>
      </c>
      <c r="BF369" s="113" t="e">
        <f t="shared" ca="1" si="238"/>
        <v>#VALUE!</v>
      </c>
      <c r="BG369" s="113" t="e">
        <f t="shared" ca="1" si="239"/>
        <v>#VALUE!</v>
      </c>
      <c r="BH369" s="112">
        <f t="shared" ca="1" si="240"/>
        <v>2000</v>
      </c>
      <c r="BI369" s="112">
        <f t="shared" ca="1" si="241"/>
        <v>-150</v>
      </c>
      <c r="BJ369" s="157"/>
      <c r="BK369" s="157"/>
      <c r="BL369" s="158" t="str">
        <f>scriv!AM331</f>
        <v/>
      </c>
      <c r="BM369" s="157"/>
      <c r="BN369" s="157" t="str">
        <f t="shared" si="242"/>
        <v>node</v>
      </c>
      <c r="BO369" s="157"/>
      <c r="BP369" s="159">
        <f t="shared" ca="1" si="243"/>
        <v>0</v>
      </c>
      <c r="BQ369" s="159">
        <f t="shared" ca="1" si="244"/>
        <v>0</v>
      </c>
      <c r="BR369" s="159">
        <f t="shared" si="245"/>
        <v>1</v>
      </c>
      <c r="BS369" s="159" t="str">
        <f t="shared" si="246"/>
        <v>symbol</v>
      </c>
      <c r="BT369" s="157" t="str">
        <f ca="1">IF(scriv!V331&lt;&gt;"",scriv!V331,
IF(E369="",IFERROR(VLOOKUP(BL369,$AH$40:$BT$638,39,FALSE),$BT$36),
$BT$37))</f>
        <v>NodeSquare</v>
      </c>
      <c r="BU369" s="166">
        <f t="shared" ca="1" si="247"/>
        <v>2000</v>
      </c>
      <c r="BV369" s="166">
        <f t="shared" ca="1" si="248"/>
        <v>-150</v>
      </c>
      <c r="BW369" s="166">
        <f t="shared" ca="1" si="249"/>
        <v>0</v>
      </c>
      <c r="BX369" s="166">
        <f t="shared" ca="1" si="250"/>
        <v>0</v>
      </c>
      <c r="BY369" s="180" t="str">
        <f t="shared" si="251"/>
        <v/>
      </c>
      <c r="BZ369" s="180" t="str">
        <f t="shared" si="252"/>
        <v/>
      </c>
      <c r="CA369" s="81" t="str">
        <f>IF(scriv!E331&lt;&gt;"",scriv!E331,"")</f>
        <v/>
      </c>
      <c r="CB369" s="82">
        <f t="shared" si="221"/>
        <v>0</v>
      </c>
      <c r="CC369" s="82">
        <f t="shared" si="253"/>
        <v>0</v>
      </c>
      <c r="CD369" s="82" t="str">
        <f t="shared" si="254"/>
        <v>-</v>
      </c>
      <c r="CE369" s="82" t="str">
        <f t="shared" si="255"/>
        <v>-</v>
      </c>
      <c r="CF369" s="82" t="str">
        <f t="shared" si="256"/>
        <v>-</v>
      </c>
      <c r="CG369" s="82" t="str">
        <f t="shared" si="257"/>
        <v>-</v>
      </c>
      <c r="CH369" s="82" t="str">
        <f t="shared" si="258"/>
        <v>-</v>
      </c>
      <c r="CI369" s="82" t="str">
        <f t="shared" si="259"/>
        <v>-</v>
      </c>
      <c r="CJ369" s="82" t="str">
        <f t="shared" si="260"/>
        <v>-</v>
      </c>
      <c r="CK369" s="82" t="str">
        <f t="shared" si="261"/>
        <v>-</v>
      </c>
    </row>
    <row r="370" spans="1:89" s="82" customFormat="1" ht="18" customHeight="1">
      <c r="A370" s="81" t="str">
        <f>scriv!AL332</f>
        <v/>
      </c>
      <c r="B370" s="81" t="str">
        <f>IF(scriv!D332&lt;&gt;"",scriv!D332,"")</f>
        <v/>
      </c>
      <c r="C370" s="81" t="str">
        <f>IF( scriv!AP332&lt;&gt;"", IF(D370&lt;&gt;"","connection ","")&amp;scriv!AP332,IF(D370&lt;&gt;"","connection",""))</f>
        <v/>
      </c>
      <c r="D370" s="82" t="str">
        <f>scriv!AN332</f>
        <v/>
      </c>
      <c r="E370" s="82" t="str">
        <f>scriv!AO332</f>
        <v/>
      </c>
      <c r="F370" s="156">
        <f>ROW()</f>
        <v>370</v>
      </c>
      <c r="G370" s="288">
        <f>scriv!AC332</f>
        <v>0</v>
      </c>
      <c r="H370" s="288">
        <f>scriv!AD332</f>
        <v>0</v>
      </c>
      <c r="I370" s="81" t="str">
        <f>IF(scriv!AE332&lt;&gt;"",scriv!AE332,J370)</f>
        <v/>
      </c>
      <c r="J370" s="81" t="str">
        <f>IF(scriv!AF332&lt;&gt;"",scriv!AF332,"")</f>
        <v/>
      </c>
      <c r="K370" s="82" t="str">
        <f>IF(scriv!Y332&lt;&gt;"",scriv!Y332,$K$36)</f>
        <v>none</v>
      </c>
      <c r="L370" s="82">
        <f>IF(scriv!Z332&lt;&gt;"",scriv!Z332,$L$36)</f>
        <v>0</v>
      </c>
      <c r="M370" s="82" t="str">
        <f>IF(scriv!AA332&lt;&gt;"",scriv!AA332,$M$36)</f>
        <v>OpenClose</v>
      </c>
      <c r="N370" s="82">
        <f>IF(scriv!AB332&lt;&gt;"",scriv!AB332,$N$36)</f>
        <v>0</v>
      </c>
      <c r="O370" s="119" t="str">
        <f t="shared" si="220"/>
        <v/>
      </c>
      <c r="P370" s="81" t="str">
        <f>IF(scriv!I332&lt;&gt;"",scriv!I332,"")</f>
        <v/>
      </c>
      <c r="Q370" s="81" t="str">
        <f>IF(scriv!J332&lt;&gt;"",scriv!J332,"")</f>
        <v/>
      </c>
      <c r="R370" s="81">
        <f>IF(scriv!K332&lt;&gt;"",scriv!K332,
IF(I370&lt;&gt;"",1,$R$36))</f>
        <v>1</v>
      </c>
      <c r="S370" s="81" t="str">
        <f>IF(scriv!L332&lt;&gt;"",scriv!L332,
IF(scriv!AF332&lt;&gt;"",$S$36,"none"))</f>
        <v>none</v>
      </c>
      <c r="T370" s="81" t="str">
        <f>IF(scriv!Q332&lt;&gt;"",scriv!Q332,"")</f>
        <v/>
      </c>
      <c r="U370" s="81" t="str">
        <f>IF(scriv!R332&lt;&gt;"",scriv!R332,"")</f>
        <v/>
      </c>
      <c r="V370" s="81" t="str">
        <f>IF(scriv!S332&lt;&gt;"",scriv!S332,"")</f>
        <v/>
      </c>
      <c r="W370" s="81" t="str">
        <f>IF(scriv!T332&lt;&gt;"",scriv!T332,"")</f>
        <v/>
      </c>
      <c r="X370" s="81" t="str">
        <f>IF($E370="",
( IF(scriv!AH332&lt;&gt;"", LEFT( scriv!AH332, FIND(",",scriv!AH332)-1) &amp; "=" &amp; $AH370 &amp; RIGHT( scriv!AH332, LEN(scriv!AH332) + 1 - FIND(",",scriv!AH332)),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IF(scriv!AI332&lt;&gt;"", LEFT( scriv!AI332, FIND(",",scriv!AI332)-1) &amp; "=" &amp; $AH370 &amp; RIGHT( scriv!AI332, LEN(scriv!AI332) + 1 - FIND(",",scriv!AI332)),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IF(scriv!AJ332&lt;&gt;"", LEFT( scriv!AJ332, FIND(",",scriv!AJ332)-1) &amp; "=" &amp; $AH370 &amp; RIGHT( scriv!AJ332, LEN(scriv!AJ332) + 1 - FIND(",",scriv!AJ332)),
  IF($Z$36&lt;&gt;"",LEFT( Z$36, FIND(",",Z$36)-1) &amp; "=" &amp; $AH370 &amp; RIGHT( Z$36, LEN(Z$36) + 1 - FIND(",",Z$36)),""))),
IF(scriv!O332&lt;&gt;"", LEFT( scriv!O332, FIND(",",scriv!O332)-1) &amp; "=" &amp; $AH370 &amp; RIGHT( scriv!O332, LEN(scriv!O332) + 1 - FIND(",",scriv!O332)),
LEFT( Z$37, FIND(",",Z$37)-1) &amp; "=" &amp; $AH370 &amp; RIGHT( Z$37, LEN(Z$37) + 1 - FIND(",",Z$37))))</f>
        <v>drawOpen=,1.2</v>
      </c>
      <c r="AA370" s="81" t="str">
        <f>IF($E370="",
( IF(scriv!AK332&lt;&gt;"", LEFT( scriv!AK332, FIND(",",scriv!AK332)-1) &amp; "=" &amp; $AH370 &amp; RIGHT( scriv!AK332, LEN(scriv!AK332) + 1 - FIND(",",scriv!AK332)),
  IF($AA$36&lt;&gt;"",LEFT( AA$36, FIND(",",AA$36)-1) &amp; "=" &amp; $AH370 &amp; RIGHT( AA$36, LEN(AA$36) + 1 - FIND(",",AA$36)),""))),
IF(scriv!P332&lt;&gt;"", LEFT( scriv!P332, FIND(",",scriv!P332)-1) &amp; "=" &amp; $AH370 &amp; RIGHT( scriv!P332, LEN(scriv!P332) + 1 - FIND(",",scriv!P332)),
LEFT( AA$37, FIND(",",AA$37)-1) &amp; "=" &amp; $AH370 &amp; RIGHT( AA$37, LEN(AA$37) + 1 - FIND(",",AA$37))))</f>
        <v>drawClose=,1.2</v>
      </c>
      <c r="AB370" s="167" t="str">
        <f t="shared" si="219"/>
        <v>noTitle</v>
      </c>
      <c r="AC370" s="167"/>
      <c r="AD370" s="45"/>
      <c r="AE370" s="168"/>
      <c r="AF370" s="169">
        <f>IF(D370="",scriv!B332,"")</f>
        <v>0</v>
      </c>
      <c r="AG370" s="170" t="str">
        <f t="shared" si="222"/>
        <v/>
      </c>
      <c r="AH370" s="169" t="str">
        <f t="shared" si="223"/>
        <v/>
      </c>
      <c r="AI370" s="169" t="str">
        <f t="shared" si="224"/>
        <v/>
      </c>
      <c r="AJ370" s="86">
        <f>ROUNDDOWN( (LEN(scriv!B332)+1) / 2, 0 )</f>
        <v>0</v>
      </c>
      <c r="AK370" s="82">
        <f t="shared" si="225"/>
        <v>0</v>
      </c>
      <c r="AL370" s="82" t="str">
        <f t="shared" si="226"/>
        <v>-</v>
      </c>
      <c r="AM370" s="82" t="str">
        <f t="shared" si="227"/>
        <v>-</v>
      </c>
      <c r="AN370" s="82" t="str">
        <f t="shared" si="228"/>
        <v>-</v>
      </c>
      <c r="AO370" s="82" t="str">
        <f t="shared" si="229"/>
        <v>-</v>
      </c>
      <c r="AP370" s="82" t="str">
        <f t="shared" si="230"/>
        <v>-</v>
      </c>
      <c r="AQ370" s="82" t="str">
        <f t="shared" si="231"/>
        <v>-</v>
      </c>
      <c r="AR370" s="82" t="str">
        <f t="shared" si="232"/>
        <v>-</v>
      </c>
      <c r="AT370" s="82">
        <f t="shared" si="233"/>
        <v>2</v>
      </c>
      <c r="AU370" s="82" t="str">
        <f ca="1">IF(    MAX(OFFSET(AL370,0,0,MATCH("-",AL370:AL$638,0))) = 0,"",
IFERROR(MAX(OFFSET(AL370,0,0,MATCH("-",AL370:AL$638,0))),""))</f>
        <v/>
      </c>
      <c r="AV370" s="82" t="str">
        <f ca="1">IF(    MAX(OFFSET(AM370,0,0,MATCH("-",AM370:AM$638,0))) = 0,"",
IFERROR(MAX(OFFSET(AM370,0,0,MATCH("-",AM370:AM$638,0))),""))</f>
        <v/>
      </c>
      <c r="AW370" s="82" t="str">
        <f ca="1">IF(    MAX(OFFSET(AN370,0,0,MATCH("-",AN370:AN$638,0))) = 0,"",
IFERROR(MAX(OFFSET(AN370,0,0,MATCH("-",AN370:AN$638,0))),""))</f>
        <v/>
      </c>
      <c r="AX370" s="82" t="str">
        <f ca="1">IF(    MAX(OFFSET(AO370,0,0,MATCH("-",AO370:AO$638,0))) = 0,"",
IFERROR(MAX(OFFSET(AO370,0,0,MATCH("-",AO370:AO$638,0))),""))</f>
        <v/>
      </c>
      <c r="AY370" s="82" t="str">
        <f ca="1">IF(    MAX(OFFSET(AP370,0,0,MATCH("-",AP370:AP$638,0))) = 0,"",
IFERROR(MAX(OFFSET(AP370,0,0,MATCH("-",AP370:AP$638,0))),""))</f>
        <v/>
      </c>
      <c r="AZ370" s="82" t="str">
        <f ca="1">IF(    MAX(OFFSET(AQ370,0,0,MATCH("-",AQ370:AQ$638,0))) = 0,"",
IFERROR(MAX(OFFSET(AQ370,0,0,MATCH("-",AQ370:AQ$638,0))),""))</f>
        <v/>
      </c>
      <c r="BA370" s="82" t="str">
        <f ca="1">IF(    MAX(OFFSET(AR370,0,0,MATCH("-",AR370:AR$638,0))) = 0,"",
IFERROR(MAX(OFFSET(AR370,0,0,MATCH("-",AR370:AR$638,0))),""))</f>
        <v/>
      </c>
      <c r="BB370" s="112">
        <f t="shared" ca="1" si="234"/>
        <v>-270</v>
      </c>
      <c r="BC370" s="111" t="str">
        <f t="shared" ca="1" si="235"/>
        <v>Radius</v>
      </c>
      <c r="BD370" s="112">
        <f t="shared" ca="1" si="236"/>
        <v>0</v>
      </c>
      <c r="BE370" s="111">
        <f t="shared" ca="1" si="237"/>
        <v>-150</v>
      </c>
      <c r="BF370" s="113" t="e">
        <f t="shared" ca="1" si="238"/>
        <v>#VALUE!</v>
      </c>
      <c r="BG370" s="113" t="e">
        <f t="shared" ca="1" si="239"/>
        <v>#VALUE!</v>
      </c>
      <c r="BH370" s="112">
        <f t="shared" ca="1" si="240"/>
        <v>2000</v>
      </c>
      <c r="BI370" s="112">
        <f t="shared" ca="1" si="241"/>
        <v>-150</v>
      </c>
      <c r="BJ370" s="157"/>
      <c r="BK370" s="157"/>
      <c r="BL370" s="158" t="str">
        <f>scriv!AM332</f>
        <v/>
      </c>
      <c r="BM370" s="157"/>
      <c r="BN370" s="157" t="str">
        <f t="shared" si="242"/>
        <v>node</v>
      </c>
      <c r="BO370" s="157"/>
      <c r="BP370" s="159">
        <f t="shared" ca="1" si="243"/>
        <v>0</v>
      </c>
      <c r="BQ370" s="159">
        <f t="shared" ca="1" si="244"/>
        <v>0</v>
      </c>
      <c r="BR370" s="159">
        <f t="shared" si="245"/>
        <v>1</v>
      </c>
      <c r="BS370" s="159" t="str">
        <f t="shared" si="246"/>
        <v>symbol</v>
      </c>
      <c r="BT370" s="157" t="str">
        <f ca="1">IF(scriv!V332&lt;&gt;"",scriv!V332,
IF(E370="",IFERROR(VLOOKUP(BL370,$AH$40:$BT$638,39,FALSE),$BT$36),
$BT$37))</f>
        <v>NodeSquare</v>
      </c>
      <c r="BU370" s="166">
        <f t="shared" ca="1" si="247"/>
        <v>2000</v>
      </c>
      <c r="BV370" s="166">
        <f t="shared" ca="1" si="248"/>
        <v>-150</v>
      </c>
      <c r="BW370" s="166">
        <f t="shared" ca="1" si="249"/>
        <v>0</v>
      </c>
      <c r="BX370" s="166">
        <f t="shared" ca="1" si="250"/>
        <v>0</v>
      </c>
      <c r="BY370" s="180" t="str">
        <f t="shared" si="251"/>
        <v/>
      </c>
      <c r="BZ370" s="180" t="str">
        <f t="shared" si="252"/>
        <v/>
      </c>
      <c r="CA370" s="81" t="str">
        <f>IF(scriv!E332&lt;&gt;"",scriv!E332,"")</f>
        <v/>
      </c>
      <c r="CB370" s="82">
        <f t="shared" si="221"/>
        <v>0</v>
      </c>
      <c r="CC370" s="82">
        <f t="shared" si="253"/>
        <v>0</v>
      </c>
      <c r="CD370" s="82" t="str">
        <f t="shared" si="254"/>
        <v>-</v>
      </c>
      <c r="CE370" s="82" t="str">
        <f t="shared" si="255"/>
        <v>-</v>
      </c>
      <c r="CF370" s="82" t="str">
        <f t="shared" si="256"/>
        <v>-</v>
      </c>
      <c r="CG370" s="82" t="str">
        <f t="shared" si="257"/>
        <v>-</v>
      </c>
      <c r="CH370" s="82" t="str">
        <f t="shared" si="258"/>
        <v>-</v>
      </c>
      <c r="CI370" s="82" t="str">
        <f t="shared" si="259"/>
        <v>-</v>
      </c>
      <c r="CJ370" s="82" t="str">
        <f t="shared" si="260"/>
        <v>-</v>
      </c>
      <c r="CK370" s="82" t="str">
        <f t="shared" si="261"/>
        <v>-</v>
      </c>
    </row>
    <row r="371" spans="1:89" s="82" customFormat="1" ht="18" customHeight="1">
      <c r="A371" s="81" t="str">
        <f>scriv!AL333</f>
        <v/>
      </c>
      <c r="B371" s="81" t="str">
        <f>IF(scriv!D333&lt;&gt;"",scriv!D333,"")</f>
        <v/>
      </c>
      <c r="C371" s="81" t="str">
        <f>IF( scriv!AP333&lt;&gt;"", IF(D371&lt;&gt;"","connection ","")&amp;scriv!AP333,IF(D371&lt;&gt;"","connection",""))</f>
        <v/>
      </c>
      <c r="D371" s="82" t="str">
        <f>scriv!AN333</f>
        <v/>
      </c>
      <c r="E371" s="82" t="str">
        <f>scriv!AO333</f>
        <v/>
      </c>
      <c r="F371" s="156">
        <f>ROW()</f>
        <v>371</v>
      </c>
      <c r="G371" s="288">
        <f>scriv!AC333</f>
        <v>0</v>
      </c>
      <c r="H371" s="288">
        <f>scriv!AD333</f>
        <v>0</v>
      </c>
      <c r="I371" s="81" t="str">
        <f>IF(scriv!AE333&lt;&gt;"",scriv!AE333,J371)</f>
        <v/>
      </c>
      <c r="J371" s="81" t="str">
        <f>IF(scriv!AF333&lt;&gt;"",scriv!AF333,"")</f>
        <v/>
      </c>
      <c r="K371" s="82" t="str">
        <f>IF(scriv!Y333&lt;&gt;"",scriv!Y333,$K$36)</f>
        <v>none</v>
      </c>
      <c r="L371" s="82">
        <f>IF(scriv!Z333&lt;&gt;"",scriv!Z333,$L$36)</f>
        <v>0</v>
      </c>
      <c r="M371" s="82" t="str">
        <f>IF(scriv!AA333&lt;&gt;"",scriv!AA333,$M$36)</f>
        <v>OpenClose</v>
      </c>
      <c r="N371" s="82">
        <f>IF(scriv!AB333&lt;&gt;"",scriv!AB333,$N$36)</f>
        <v>0</v>
      </c>
      <c r="O371" s="119" t="str">
        <f t="shared" si="220"/>
        <v/>
      </c>
      <c r="P371" s="81" t="str">
        <f>IF(scriv!I333&lt;&gt;"",scriv!I333,"")</f>
        <v/>
      </c>
      <c r="Q371" s="81" t="str">
        <f>IF(scriv!J333&lt;&gt;"",scriv!J333,"")</f>
        <v/>
      </c>
      <c r="R371" s="81">
        <f>IF(scriv!K333&lt;&gt;"",scriv!K333,
IF(I371&lt;&gt;"",1,$R$36))</f>
        <v>1</v>
      </c>
      <c r="S371" s="81" t="str">
        <f>IF(scriv!L333&lt;&gt;"",scriv!L333,
IF(scriv!AF333&lt;&gt;"",$S$36,"none"))</f>
        <v>none</v>
      </c>
      <c r="T371" s="81" t="str">
        <f>IF(scriv!Q333&lt;&gt;"",scriv!Q333,"")</f>
        <v/>
      </c>
      <c r="U371" s="81" t="str">
        <f>IF(scriv!R333&lt;&gt;"",scriv!R333,"")</f>
        <v/>
      </c>
      <c r="V371" s="81" t="str">
        <f>IF(scriv!S333&lt;&gt;"",scriv!S333,"")</f>
        <v/>
      </c>
      <c r="W371" s="81" t="str">
        <f>IF(scriv!T333&lt;&gt;"",scriv!T333,"")</f>
        <v/>
      </c>
      <c r="X371" s="81" t="str">
        <f>IF($E371="",
( IF(scriv!AH333&lt;&gt;"", LEFT( scriv!AH333, FIND(",",scriv!AH333)-1) &amp; "=" &amp; $AH371 &amp; RIGHT( scriv!AH333, LEN(scriv!AH333) + 1 - FIND(",",scriv!AH333)),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IF(scriv!AI333&lt;&gt;"", LEFT( scriv!AI333, FIND(",",scriv!AI333)-1) &amp; "=" &amp; $AH371 &amp; RIGHT( scriv!AI333, LEN(scriv!AI333) + 1 - FIND(",",scriv!AI333)),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IF(scriv!AJ333&lt;&gt;"", LEFT( scriv!AJ333, FIND(",",scriv!AJ333)-1) &amp; "=" &amp; $AH371 &amp; RIGHT( scriv!AJ333, LEN(scriv!AJ333) + 1 - FIND(",",scriv!AJ333)),
  IF($Z$36&lt;&gt;"",LEFT( Z$36, FIND(",",Z$36)-1) &amp; "=" &amp; $AH371 &amp; RIGHT( Z$36, LEN(Z$36) + 1 - FIND(",",Z$36)),""))),
IF(scriv!O333&lt;&gt;"", LEFT( scriv!O333, FIND(",",scriv!O333)-1) &amp; "=" &amp; $AH371 &amp; RIGHT( scriv!O333, LEN(scriv!O333) + 1 - FIND(",",scriv!O333)),
LEFT( Z$37, FIND(",",Z$37)-1) &amp; "=" &amp; $AH371 &amp; RIGHT( Z$37, LEN(Z$37) + 1 - FIND(",",Z$37))))</f>
        <v>drawOpen=,1.2</v>
      </c>
      <c r="AA371" s="81" t="str">
        <f>IF($E371="",
( IF(scriv!AK333&lt;&gt;"", LEFT( scriv!AK333, FIND(",",scriv!AK333)-1) &amp; "=" &amp; $AH371 &amp; RIGHT( scriv!AK333, LEN(scriv!AK333) + 1 - FIND(",",scriv!AK333)),
  IF($AA$36&lt;&gt;"",LEFT( AA$36, FIND(",",AA$36)-1) &amp; "=" &amp; $AH371 &amp; RIGHT( AA$36, LEN(AA$36) + 1 - FIND(",",AA$36)),""))),
IF(scriv!P333&lt;&gt;"", LEFT( scriv!P333, FIND(",",scriv!P333)-1) &amp; "=" &amp; $AH371 &amp; RIGHT( scriv!P333, LEN(scriv!P333) + 1 - FIND(",",scriv!P333)),
LEFT( AA$37, FIND(",",AA$37)-1) &amp; "=" &amp; $AH371 &amp; RIGHT( AA$37, LEN(AA$37) + 1 - FIND(",",AA$37))))</f>
        <v>drawClose=,1.2</v>
      </c>
      <c r="AB371" s="167" t="str">
        <f t="shared" si="219"/>
        <v>noTitle</v>
      </c>
      <c r="AC371" s="167"/>
      <c r="AD371" s="45"/>
      <c r="AE371" s="168"/>
      <c r="AF371" s="169">
        <f>IF(D371="",scriv!B333,"")</f>
        <v>0</v>
      </c>
      <c r="AG371" s="170" t="str">
        <f t="shared" si="222"/>
        <v/>
      </c>
      <c r="AH371" s="169" t="str">
        <f t="shared" si="223"/>
        <v/>
      </c>
      <c r="AI371" s="169" t="str">
        <f t="shared" si="224"/>
        <v/>
      </c>
      <c r="AJ371" s="86">
        <f>ROUNDDOWN( (LEN(scriv!B333)+1) / 2, 0 )</f>
        <v>0</v>
      </c>
      <c r="AK371" s="82">
        <f t="shared" si="225"/>
        <v>0</v>
      </c>
      <c r="AL371" s="82" t="str">
        <f t="shared" si="226"/>
        <v>-</v>
      </c>
      <c r="AM371" s="82" t="str">
        <f t="shared" si="227"/>
        <v>-</v>
      </c>
      <c r="AN371" s="82" t="str">
        <f t="shared" si="228"/>
        <v>-</v>
      </c>
      <c r="AO371" s="82" t="str">
        <f t="shared" si="229"/>
        <v>-</v>
      </c>
      <c r="AP371" s="82" t="str">
        <f t="shared" si="230"/>
        <v>-</v>
      </c>
      <c r="AQ371" s="82" t="str">
        <f t="shared" si="231"/>
        <v>-</v>
      </c>
      <c r="AR371" s="82" t="str">
        <f t="shared" si="232"/>
        <v>-</v>
      </c>
      <c r="AT371" s="82">
        <f t="shared" si="233"/>
        <v>2</v>
      </c>
      <c r="AU371" s="82" t="str">
        <f ca="1">IF(    MAX(OFFSET(AL371,0,0,MATCH("-",AL371:AL$638,0))) = 0,"",
IFERROR(MAX(OFFSET(AL371,0,0,MATCH("-",AL371:AL$638,0))),""))</f>
        <v/>
      </c>
      <c r="AV371" s="82" t="str">
        <f ca="1">IF(    MAX(OFFSET(AM371,0,0,MATCH("-",AM371:AM$638,0))) = 0,"",
IFERROR(MAX(OFFSET(AM371,0,0,MATCH("-",AM371:AM$638,0))),""))</f>
        <v/>
      </c>
      <c r="AW371" s="82" t="str">
        <f ca="1">IF(    MAX(OFFSET(AN371,0,0,MATCH("-",AN371:AN$638,0))) = 0,"",
IFERROR(MAX(OFFSET(AN371,0,0,MATCH("-",AN371:AN$638,0))),""))</f>
        <v/>
      </c>
      <c r="AX371" s="82" t="str">
        <f ca="1">IF(    MAX(OFFSET(AO371,0,0,MATCH("-",AO371:AO$638,0))) = 0,"",
IFERROR(MAX(OFFSET(AO371,0,0,MATCH("-",AO371:AO$638,0))),""))</f>
        <v/>
      </c>
      <c r="AY371" s="82" t="str">
        <f ca="1">IF(    MAX(OFFSET(AP371,0,0,MATCH("-",AP371:AP$638,0))) = 0,"",
IFERROR(MAX(OFFSET(AP371,0,0,MATCH("-",AP371:AP$638,0))),""))</f>
        <v/>
      </c>
      <c r="AZ371" s="82" t="str">
        <f ca="1">IF(    MAX(OFFSET(AQ371,0,0,MATCH("-",AQ371:AQ$638,0))) = 0,"",
IFERROR(MAX(OFFSET(AQ371,0,0,MATCH("-",AQ371:AQ$638,0))),""))</f>
        <v/>
      </c>
      <c r="BA371" s="82" t="str">
        <f ca="1">IF(    MAX(OFFSET(AR371,0,0,MATCH("-",AR371:AR$638,0))) = 0,"",
IFERROR(MAX(OFFSET(AR371,0,0,MATCH("-",AR371:AR$638,0))),""))</f>
        <v/>
      </c>
      <c r="BB371" s="112">
        <f t="shared" ca="1" si="234"/>
        <v>-270</v>
      </c>
      <c r="BC371" s="111" t="str">
        <f t="shared" ca="1" si="235"/>
        <v>Radius</v>
      </c>
      <c r="BD371" s="112">
        <f t="shared" ca="1" si="236"/>
        <v>0</v>
      </c>
      <c r="BE371" s="111">
        <f t="shared" ca="1" si="237"/>
        <v>-150</v>
      </c>
      <c r="BF371" s="113" t="e">
        <f t="shared" ca="1" si="238"/>
        <v>#VALUE!</v>
      </c>
      <c r="BG371" s="113" t="e">
        <f t="shared" ca="1" si="239"/>
        <v>#VALUE!</v>
      </c>
      <c r="BH371" s="112">
        <f t="shared" ca="1" si="240"/>
        <v>2000</v>
      </c>
      <c r="BI371" s="112">
        <f t="shared" ca="1" si="241"/>
        <v>-150</v>
      </c>
      <c r="BJ371" s="157"/>
      <c r="BK371" s="157"/>
      <c r="BL371" s="158" t="str">
        <f>scriv!AM333</f>
        <v/>
      </c>
      <c r="BM371" s="157"/>
      <c r="BN371" s="157" t="str">
        <f t="shared" si="242"/>
        <v>node</v>
      </c>
      <c r="BO371" s="157"/>
      <c r="BP371" s="159">
        <f t="shared" ca="1" si="243"/>
        <v>0</v>
      </c>
      <c r="BQ371" s="159">
        <f t="shared" ca="1" si="244"/>
        <v>0</v>
      </c>
      <c r="BR371" s="159">
        <f t="shared" si="245"/>
        <v>1</v>
      </c>
      <c r="BS371" s="159" t="str">
        <f t="shared" si="246"/>
        <v>symbol</v>
      </c>
      <c r="BT371" s="157" t="str">
        <f ca="1">IF(scriv!V333&lt;&gt;"",scriv!V333,
IF(E371="",IFERROR(VLOOKUP(BL371,$AH$40:$BT$638,39,FALSE),$BT$36),
$BT$37))</f>
        <v>NodeSquare</v>
      </c>
      <c r="BU371" s="166">
        <f t="shared" ca="1" si="247"/>
        <v>2000</v>
      </c>
      <c r="BV371" s="166">
        <f t="shared" ca="1" si="248"/>
        <v>-150</v>
      </c>
      <c r="BW371" s="166">
        <f t="shared" ca="1" si="249"/>
        <v>0</v>
      </c>
      <c r="BX371" s="166">
        <f t="shared" ca="1" si="250"/>
        <v>0</v>
      </c>
      <c r="BY371" s="180" t="str">
        <f t="shared" si="251"/>
        <v/>
      </c>
      <c r="BZ371" s="180" t="str">
        <f t="shared" si="252"/>
        <v/>
      </c>
      <c r="CA371" s="81" t="str">
        <f>IF(scriv!E333&lt;&gt;"",scriv!E333,"")</f>
        <v/>
      </c>
      <c r="CB371" s="82">
        <f t="shared" si="221"/>
        <v>0</v>
      </c>
      <c r="CC371" s="82">
        <f t="shared" si="253"/>
        <v>0</v>
      </c>
      <c r="CD371" s="82" t="str">
        <f t="shared" si="254"/>
        <v>-</v>
      </c>
      <c r="CE371" s="82" t="str">
        <f t="shared" si="255"/>
        <v>-</v>
      </c>
      <c r="CF371" s="82" t="str">
        <f t="shared" si="256"/>
        <v>-</v>
      </c>
      <c r="CG371" s="82" t="str">
        <f t="shared" si="257"/>
        <v>-</v>
      </c>
      <c r="CH371" s="82" t="str">
        <f t="shared" si="258"/>
        <v>-</v>
      </c>
      <c r="CI371" s="82" t="str">
        <f t="shared" si="259"/>
        <v>-</v>
      </c>
      <c r="CJ371" s="82" t="str">
        <f t="shared" si="260"/>
        <v>-</v>
      </c>
      <c r="CK371" s="82" t="str">
        <f t="shared" si="261"/>
        <v>-</v>
      </c>
    </row>
    <row r="372" spans="1:89" s="82" customFormat="1" ht="18" customHeight="1">
      <c r="A372" s="81" t="str">
        <f>scriv!AL334</f>
        <v/>
      </c>
      <c r="B372" s="81" t="str">
        <f>IF(scriv!D334&lt;&gt;"",scriv!D334,"")</f>
        <v/>
      </c>
      <c r="C372" s="81" t="str">
        <f>IF( scriv!AP334&lt;&gt;"", IF(D372&lt;&gt;"","connection ","")&amp;scriv!AP334,IF(D372&lt;&gt;"","connection",""))</f>
        <v/>
      </c>
      <c r="D372" s="82" t="str">
        <f>scriv!AN334</f>
        <v/>
      </c>
      <c r="E372" s="82" t="str">
        <f>scriv!AO334</f>
        <v/>
      </c>
      <c r="F372" s="156">
        <f>ROW()</f>
        <v>372</v>
      </c>
      <c r="G372" s="288">
        <f>scriv!AC334</f>
        <v>0</v>
      </c>
      <c r="H372" s="288">
        <f>scriv!AD334</f>
        <v>0</v>
      </c>
      <c r="I372" s="81" t="str">
        <f>IF(scriv!AE334&lt;&gt;"",scriv!AE334,J372)</f>
        <v/>
      </c>
      <c r="J372" s="81" t="str">
        <f>IF(scriv!AF334&lt;&gt;"",scriv!AF334,"")</f>
        <v/>
      </c>
      <c r="K372" s="82" t="str">
        <f>IF(scriv!Y334&lt;&gt;"",scriv!Y334,$K$36)</f>
        <v>none</v>
      </c>
      <c r="L372" s="82">
        <f>IF(scriv!Z334&lt;&gt;"",scriv!Z334,$L$36)</f>
        <v>0</v>
      </c>
      <c r="M372" s="82" t="str">
        <f>IF(scriv!AA334&lt;&gt;"",scriv!AA334,$M$36)</f>
        <v>OpenClose</v>
      </c>
      <c r="N372" s="82">
        <f>IF(scriv!AB334&lt;&gt;"",scriv!AB334,$N$36)</f>
        <v>0</v>
      </c>
      <c r="O372" s="119" t="str">
        <f t="shared" si="220"/>
        <v/>
      </c>
      <c r="P372" s="81" t="str">
        <f>IF(scriv!I334&lt;&gt;"",scriv!I334,"")</f>
        <v/>
      </c>
      <c r="Q372" s="81" t="str">
        <f>IF(scriv!J334&lt;&gt;"",scriv!J334,"")</f>
        <v/>
      </c>
      <c r="R372" s="81">
        <f>IF(scriv!K334&lt;&gt;"",scriv!K334,
IF(I372&lt;&gt;"",1,$R$36))</f>
        <v>1</v>
      </c>
      <c r="S372" s="81" t="str">
        <f>IF(scriv!L334&lt;&gt;"",scriv!L334,
IF(scriv!AF334&lt;&gt;"",$S$36,"none"))</f>
        <v>none</v>
      </c>
      <c r="T372" s="81" t="str">
        <f>IF(scriv!Q334&lt;&gt;"",scriv!Q334,"")</f>
        <v/>
      </c>
      <c r="U372" s="81" t="str">
        <f>IF(scriv!R334&lt;&gt;"",scriv!R334,"")</f>
        <v/>
      </c>
      <c r="V372" s="81" t="str">
        <f>IF(scriv!S334&lt;&gt;"",scriv!S334,"")</f>
        <v/>
      </c>
      <c r="W372" s="81" t="str">
        <f>IF(scriv!T334&lt;&gt;"",scriv!T334,"")</f>
        <v/>
      </c>
      <c r="X372" s="81" t="str">
        <f>IF($E372="",
( IF(scriv!AH334&lt;&gt;"", LEFT( scriv!AH334, FIND(",",scriv!AH334)-1) &amp; "=" &amp; $AH372 &amp; RIGHT( scriv!AH334, LEN(scriv!AH334) + 1 - FIND(",",scriv!AH334)),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IF(scriv!AI334&lt;&gt;"", LEFT( scriv!AI334, FIND(",",scriv!AI334)-1) &amp; "=" &amp; $AH372 &amp; RIGHT( scriv!AI334, LEN(scriv!AI334) + 1 - FIND(",",scriv!AI334)),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IF(scriv!AJ334&lt;&gt;"", LEFT( scriv!AJ334, FIND(",",scriv!AJ334)-1) &amp; "=" &amp; $AH372 &amp; RIGHT( scriv!AJ334, LEN(scriv!AJ334) + 1 - FIND(",",scriv!AJ334)),
  IF($Z$36&lt;&gt;"",LEFT( Z$36, FIND(",",Z$36)-1) &amp; "=" &amp; $AH372 &amp; RIGHT( Z$36, LEN(Z$36) + 1 - FIND(",",Z$36)),""))),
IF(scriv!O334&lt;&gt;"", LEFT( scriv!O334, FIND(",",scriv!O334)-1) &amp; "=" &amp; $AH372 &amp; RIGHT( scriv!O334, LEN(scriv!O334) + 1 - FIND(",",scriv!O334)),
LEFT( Z$37, FIND(",",Z$37)-1) &amp; "=" &amp; $AH372 &amp; RIGHT( Z$37, LEN(Z$37) + 1 - FIND(",",Z$37))))</f>
        <v>drawOpen=,1.2</v>
      </c>
      <c r="AA372" s="81" t="str">
        <f>IF($E372="",
( IF(scriv!AK334&lt;&gt;"", LEFT( scriv!AK334, FIND(",",scriv!AK334)-1) &amp; "=" &amp; $AH372 &amp; RIGHT( scriv!AK334, LEN(scriv!AK334) + 1 - FIND(",",scriv!AK334)),
  IF($AA$36&lt;&gt;"",LEFT( AA$36, FIND(",",AA$36)-1) &amp; "=" &amp; $AH372 &amp; RIGHT( AA$36, LEN(AA$36) + 1 - FIND(",",AA$36)),""))),
IF(scriv!P334&lt;&gt;"", LEFT( scriv!P334, FIND(",",scriv!P334)-1) &amp; "=" &amp; $AH372 &amp; RIGHT( scriv!P334, LEN(scriv!P334) + 1 - FIND(",",scriv!P334)),
LEFT( AA$37, FIND(",",AA$37)-1) &amp; "=" &amp; $AH372 &amp; RIGHT( AA$37, LEN(AA$37) + 1 - FIND(",",AA$37))))</f>
        <v>drawClose=,1.2</v>
      </c>
      <c r="AB372" s="167" t="str">
        <f t="shared" si="219"/>
        <v>noTitle</v>
      </c>
      <c r="AC372" s="167"/>
      <c r="AD372" s="45"/>
      <c r="AE372" s="168"/>
      <c r="AF372" s="169">
        <f>IF(D372="",scriv!B334,"")</f>
        <v>0</v>
      </c>
      <c r="AG372" s="170" t="str">
        <f t="shared" si="222"/>
        <v/>
      </c>
      <c r="AH372" s="169" t="str">
        <f t="shared" si="223"/>
        <v/>
      </c>
      <c r="AI372" s="169" t="str">
        <f t="shared" si="224"/>
        <v/>
      </c>
      <c r="AJ372" s="86">
        <f>ROUNDDOWN( (LEN(scriv!B334)+1) / 2, 0 )</f>
        <v>0</v>
      </c>
      <c r="AK372" s="82">
        <f t="shared" si="225"/>
        <v>0</v>
      </c>
      <c r="AL372" s="82" t="str">
        <f t="shared" si="226"/>
        <v>-</v>
      </c>
      <c r="AM372" s="82" t="str">
        <f t="shared" si="227"/>
        <v>-</v>
      </c>
      <c r="AN372" s="82" t="str">
        <f t="shared" si="228"/>
        <v>-</v>
      </c>
      <c r="AO372" s="82" t="str">
        <f t="shared" si="229"/>
        <v>-</v>
      </c>
      <c r="AP372" s="82" t="str">
        <f t="shared" si="230"/>
        <v>-</v>
      </c>
      <c r="AQ372" s="82" t="str">
        <f t="shared" si="231"/>
        <v>-</v>
      </c>
      <c r="AR372" s="82" t="str">
        <f t="shared" si="232"/>
        <v>-</v>
      </c>
      <c r="AT372" s="82">
        <f t="shared" si="233"/>
        <v>2</v>
      </c>
      <c r="AU372" s="82" t="str">
        <f ca="1">IF(    MAX(OFFSET(AL372,0,0,MATCH("-",AL372:AL$638,0))) = 0,"",
IFERROR(MAX(OFFSET(AL372,0,0,MATCH("-",AL372:AL$638,0))),""))</f>
        <v/>
      </c>
      <c r="AV372" s="82" t="str">
        <f ca="1">IF(    MAX(OFFSET(AM372,0,0,MATCH("-",AM372:AM$638,0))) = 0,"",
IFERROR(MAX(OFFSET(AM372,0,0,MATCH("-",AM372:AM$638,0))),""))</f>
        <v/>
      </c>
      <c r="AW372" s="82" t="str">
        <f ca="1">IF(    MAX(OFFSET(AN372,0,0,MATCH("-",AN372:AN$638,0))) = 0,"",
IFERROR(MAX(OFFSET(AN372,0,0,MATCH("-",AN372:AN$638,0))),""))</f>
        <v/>
      </c>
      <c r="AX372" s="82" t="str">
        <f ca="1">IF(    MAX(OFFSET(AO372,0,0,MATCH("-",AO372:AO$638,0))) = 0,"",
IFERROR(MAX(OFFSET(AO372,0,0,MATCH("-",AO372:AO$638,0))),""))</f>
        <v/>
      </c>
      <c r="AY372" s="82" t="str">
        <f ca="1">IF(    MAX(OFFSET(AP372,0,0,MATCH("-",AP372:AP$638,0))) = 0,"",
IFERROR(MAX(OFFSET(AP372,0,0,MATCH("-",AP372:AP$638,0))),""))</f>
        <v/>
      </c>
      <c r="AZ372" s="82" t="str">
        <f ca="1">IF(    MAX(OFFSET(AQ372,0,0,MATCH("-",AQ372:AQ$638,0))) = 0,"",
IFERROR(MAX(OFFSET(AQ372,0,0,MATCH("-",AQ372:AQ$638,0))),""))</f>
        <v/>
      </c>
      <c r="BA372" s="82" t="str">
        <f ca="1">IF(    MAX(OFFSET(AR372,0,0,MATCH("-",AR372:AR$638,0))) = 0,"",
IFERROR(MAX(OFFSET(AR372,0,0,MATCH("-",AR372:AR$638,0))),""))</f>
        <v/>
      </c>
      <c r="BB372" s="112">
        <f t="shared" ca="1" si="234"/>
        <v>-270</v>
      </c>
      <c r="BC372" s="111" t="str">
        <f t="shared" ca="1" si="235"/>
        <v>Radius</v>
      </c>
      <c r="BD372" s="112">
        <f t="shared" ca="1" si="236"/>
        <v>0</v>
      </c>
      <c r="BE372" s="111">
        <f t="shared" ca="1" si="237"/>
        <v>-150</v>
      </c>
      <c r="BF372" s="113" t="e">
        <f t="shared" ca="1" si="238"/>
        <v>#VALUE!</v>
      </c>
      <c r="BG372" s="113" t="e">
        <f t="shared" ca="1" si="239"/>
        <v>#VALUE!</v>
      </c>
      <c r="BH372" s="112">
        <f t="shared" ca="1" si="240"/>
        <v>2000</v>
      </c>
      <c r="BI372" s="112">
        <f t="shared" ca="1" si="241"/>
        <v>-150</v>
      </c>
      <c r="BJ372" s="157"/>
      <c r="BK372" s="157"/>
      <c r="BL372" s="158" t="str">
        <f>scriv!AM334</f>
        <v/>
      </c>
      <c r="BM372" s="157"/>
      <c r="BN372" s="157" t="str">
        <f t="shared" si="242"/>
        <v>node</v>
      </c>
      <c r="BO372" s="157"/>
      <c r="BP372" s="159">
        <f t="shared" ca="1" si="243"/>
        <v>0</v>
      </c>
      <c r="BQ372" s="159">
        <f t="shared" ca="1" si="244"/>
        <v>0</v>
      </c>
      <c r="BR372" s="159">
        <f t="shared" si="245"/>
        <v>1</v>
      </c>
      <c r="BS372" s="159" t="str">
        <f t="shared" si="246"/>
        <v>symbol</v>
      </c>
      <c r="BT372" s="157" t="str">
        <f ca="1">IF(scriv!V334&lt;&gt;"",scriv!V334,
IF(E372="",IFERROR(VLOOKUP(BL372,$AH$40:$BT$638,39,FALSE),$BT$36),
$BT$37))</f>
        <v>NodeSquare</v>
      </c>
      <c r="BU372" s="166">
        <f t="shared" ca="1" si="247"/>
        <v>2000</v>
      </c>
      <c r="BV372" s="166">
        <f t="shared" ca="1" si="248"/>
        <v>-150</v>
      </c>
      <c r="BW372" s="166">
        <f t="shared" ca="1" si="249"/>
        <v>0</v>
      </c>
      <c r="BX372" s="166">
        <f t="shared" ca="1" si="250"/>
        <v>0</v>
      </c>
      <c r="BY372" s="180" t="str">
        <f t="shared" si="251"/>
        <v/>
      </c>
      <c r="BZ372" s="180" t="str">
        <f t="shared" si="252"/>
        <v/>
      </c>
      <c r="CA372" s="81" t="str">
        <f>IF(scriv!E334&lt;&gt;"",scriv!E334,"")</f>
        <v/>
      </c>
      <c r="CB372" s="82">
        <f t="shared" si="221"/>
        <v>0</v>
      </c>
      <c r="CC372" s="82">
        <f t="shared" si="253"/>
        <v>0</v>
      </c>
      <c r="CD372" s="82" t="str">
        <f t="shared" si="254"/>
        <v>-</v>
      </c>
      <c r="CE372" s="82" t="str">
        <f t="shared" si="255"/>
        <v>-</v>
      </c>
      <c r="CF372" s="82" t="str">
        <f t="shared" si="256"/>
        <v>-</v>
      </c>
      <c r="CG372" s="82" t="str">
        <f t="shared" si="257"/>
        <v>-</v>
      </c>
      <c r="CH372" s="82" t="str">
        <f t="shared" si="258"/>
        <v>-</v>
      </c>
      <c r="CI372" s="82" t="str">
        <f t="shared" si="259"/>
        <v>-</v>
      </c>
      <c r="CJ372" s="82" t="str">
        <f t="shared" si="260"/>
        <v>-</v>
      </c>
      <c r="CK372" s="82" t="str">
        <f t="shared" si="261"/>
        <v>-</v>
      </c>
    </row>
    <row r="373" spans="1:89" s="82" customFormat="1" ht="18" customHeight="1">
      <c r="A373" s="81" t="str">
        <f>scriv!AL335</f>
        <v/>
      </c>
      <c r="B373" s="81" t="str">
        <f>IF(scriv!D335&lt;&gt;"",scriv!D335,"")</f>
        <v/>
      </c>
      <c r="C373" s="81" t="str">
        <f>IF( scriv!AP335&lt;&gt;"", IF(D373&lt;&gt;"","connection ","")&amp;scriv!AP335,IF(D373&lt;&gt;"","connection",""))</f>
        <v/>
      </c>
      <c r="D373" s="82" t="str">
        <f>scriv!AN335</f>
        <v/>
      </c>
      <c r="E373" s="82" t="str">
        <f>scriv!AO335</f>
        <v/>
      </c>
      <c r="F373" s="156">
        <f>ROW()</f>
        <v>373</v>
      </c>
      <c r="G373" s="288">
        <f>scriv!AC335</f>
        <v>0</v>
      </c>
      <c r="H373" s="288">
        <f>scriv!AD335</f>
        <v>0</v>
      </c>
      <c r="I373" s="81" t="str">
        <f>IF(scriv!AE335&lt;&gt;"",scriv!AE335,J373)</f>
        <v/>
      </c>
      <c r="J373" s="81" t="str">
        <f>IF(scriv!AF335&lt;&gt;"",scriv!AF335,"")</f>
        <v/>
      </c>
      <c r="K373" s="82" t="str">
        <f>IF(scriv!Y335&lt;&gt;"",scriv!Y335,$K$36)</f>
        <v>none</v>
      </c>
      <c r="L373" s="82">
        <f>IF(scriv!Z335&lt;&gt;"",scriv!Z335,$L$36)</f>
        <v>0</v>
      </c>
      <c r="M373" s="82" t="str">
        <f>IF(scriv!AA335&lt;&gt;"",scriv!AA335,$M$36)</f>
        <v>OpenClose</v>
      </c>
      <c r="N373" s="82">
        <f>IF(scriv!AB335&lt;&gt;"",scriv!AB335,$N$36)</f>
        <v>0</v>
      </c>
      <c r="O373" s="119" t="str">
        <f t="shared" si="220"/>
        <v/>
      </c>
      <c r="P373" s="81" t="str">
        <f>IF(scriv!I335&lt;&gt;"",scriv!I335,"")</f>
        <v/>
      </c>
      <c r="Q373" s="81" t="str">
        <f>IF(scriv!J335&lt;&gt;"",scriv!J335,"")</f>
        <v/>
      </c>
      <c r="R373" s="81">
        <f>IF(scriv!K335&lt;&gt;"",scriv!K335,
IF(I373&lt;&gt;"",1,$R$36))</f>
        <v>1</v>
      </c>
      <c r="S373" s="81" t="str">
        <f>IF(scriv!L335&lt;&gt;"",scriv!L335,
IF(scriv!AF335&lt;&gt;"",$S$36,"none"))</f>
        <v>none</v>
      </c>
      <c r="T373" s="81" t="str">
        <f>IF(scriv!Q335&lt;&gt;"",scriv!Q335,"")</f>
        <v/>
      </c>
      <c r="U373" s="81" t="str">
        <f>IF(scriv!R335&lt;&gt;"",scriv!R335,"")</f>
        <v/>
      </c>
      <c r="V373" s="81" t="str">
        <f>IF(scriv!S335&lt;&gt;"",scriv!S335,"")</f>
        <v/>
      </c>
      <c r="W373" s="81" t="str">
        <f>IF(scriv!T335&lt;&gt;"",scriv!T335,"")</f>
        <v/>
      </c>
      <c r="X373" s="81" t="str">
        <f>IF($E373="",
( IF(scriv!AH335&lt;&gt;"", LEFT( scriv!AH335, FIND(",",scriv!AH335)-1) &amp; "=" &amp; $AH373 &amp; RIGHT( scriv!AH335, LEN(scriv!AH335) + 1 - FIND(",",scriv!AH335)),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IF(scriv!AI335&lt;&gt;"", LEFT( scriv!AI335, FIND(",",scriv!AI335)-1) &amp; "=" &amp; $AH373 &amp; RIGHT( scriv!AI335, LEN(scriv!AI335) + 1 - FIND(",",scriv!AI335)),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IF(scriv!AJ335&lt;&gt;"", LEFT( scriv!AJ335, FIND(",",scriv!AJ335)-1) &amp; "=" &amp; $AH373 &amp; RIGHT( scriv!AJ335, LEN(scriv!AJ335) + 1 - FIND(",",scriv!AJ335)),
  IF($Z$36&lt;&gt;"",LEFT( Z$36, FIND(",",Z$36)-1) &amp; "=" &amp; $AH373 &amp; RIGHT( Z$36, LEN(Z$36) + 1 - FIND(",",Z$36)),""))),
IF(scriv!O335&lt;&gt;"", LEFT( scriv!O335, FIND(",",scriv!O335)-1) &amp; "=" &amp; $AH373 &amp; RIGHT( scriv!O335, LEN(scriv!O335) + 1 - FIND(",",scriv!O335)),
LEFT( Z$37, FIND(",",Z$37)-1) &amp; "=" &amp; $AH373 &amp; RIGHT( Z$37, LEN(Z$37) + 1 - FIND(",",Z$37))))</f>
        <v>drawOpen=,1.2</v>
      </c>
      <c r="AA373" s="81" t="str">
        <f>IF($E373="",
( IF(scriv!AK335&lt;&gt;"", LEFT( scriv!AK335, FIND(",",scriv!AK335)-1) &amp; "=" &amp; $AH373 &amp; RIGHT( scriv!AK335, LEN(scriv!AK335) + 1 - FIND(",",scriv!AK335)),
  IF($AA$36&lt;&gt;"",LEFT( AA$36, FIND(",",AA$36)-1) &amp; "=" &amp; $AH373 &amp; RIGHT( AA$36, LEN(AA$36) + 1 - FIND(",",AA$36)),""))),
IF(scriv!P335&lt;&gt;"", LEFT( scriv!P335, FIND(",",scriv!P335)-1) &amp; "=" &amp; $AH373 &amp; RIGHT( scriv!P335, LEN(scriv!P335) + 1 - FIND(",",scriv!P335)),
LEFT( AA$37, FIND(",",AA$37)-1) &amp; "=" &amp; $AH373 &amp; RIGHT( AA$37, LEN(AA$37) + 1 - FIND(",",AA$37))))</f>
        <v>drawClose=,1.2</v>
      </c>
      <c r="AB373" s="167" t="str">
        <f t="shared" si="219"/>
        <v>noTitle</v>
      </c>
      <c r="AC373" s="167"/>
      <c r="AD373" s="45"/>
      <c r="AE373" s="168"/>
      <c r="AF373" s="169">
        <f>IF(D373="",scriv!B335,"")</f>
        <v>0</v>
      </c>
      <c r="AG373" s="170" t="str">
        <f t="shared" si="222"/>
        <v/>
      </c>
      <c r="AH373" s="169" t="str">
        <f t="shared" si="223"/>
        <v/>
      </c>
      <c r="AI373" s="169" t="str">
        <f t="shared" si="224"/>
        <v/>
      </c>
      <c r="AJ373" s="86">
        <f>ROUNDDOWN( (LEN(scriv!B335)+1) / 2, 0 )</f>
        <v>0</v>
      </c>
      <c r="AK373" s="82">
        <f t="shared" si="225"/>
        <v>0</v>
      </c>
      <c r="AL373" s="82" t="str">
        <f t="shared" si="226"/>
        <v>-</v>
      </c>
      <c r="AM373" s="82" t="str">
        <f t="shared" si="227"/>
        <v>-</v>
      </c>
      <c r="AN373" s="82" t="str">
        <f t="shared" si="228"/>
        <v>-</v>
      </c>
      <c r="AO373" s="82" t="str">
        <f t="shared" si="229"/>
        <v>-</v>
      </c>
      <c r="AP373" s="82" t="str">
        <f t="shared" si="230"/>
        <v>-</v>
      </c>
      <c r="AQ373" s="82" t="str">
        <f t="shared" si="231"/>
        <v>-</v>
      </c>
      <c r="AR373" s="82" t="str">
        <f t="shared" si="232"/>
        <v>-</v>
      </c>
      <c r="AT373" s="82">
        <f t="shared" si="233"/>
        <v>2</v>
      </c>
      <c r="AU373" s="82" t="str">
        <f ca="1">IF(    MAX(OFFSET(AL373,0,0,MATCH("-",AL373:AL$638,0))) = 0,"",
IFERROR(MAX(OFFSET(AL373,0,0,MATCH("-",AL373:AL$638,0))),""))</f>
        <v/>
      </c>
      <c r="AV373" s="82" t="str">
        <f ca="1">IF(    MAX(OFFSET(AM373,0,0,MATCH("-",AM373:AM$638,0))) = 0,"",
IFERROR(MAX(OFFSET(AM373,0,0,MATCH("-",AM373:AM$638,0))),""))</f>
        <v/>
      </c>
      <c r="AW373" s="82" t="str">
        <f ca="1">IF(    MAX(OFFSET(AN373,0,0,MATCH("-",AN373:AN$638,0))) = 0,"",
IFERROR(MAX(OFFSET(AN373,0,0,MATCH("-",AN373:AN$638,0))),""))</f>
        <v/>
      </c>
      <c r="AX373" s="82" t="str">
        <f ca="1">IF(    MAX(OFFSET(AO373,0,0,MATCH("-",AO373:AO$638,0))) = 0,"",
IFERROR(MAX(OFFSET(AO373,0,0,MATCH("-",AO373:AO$638,0))),""))</f>
        <v/>
      </c>
      <c r="AY373" s="82" t="str">
        <f ca="1">IF(    MAX(OFFSET(AP373,0,0,MATCH("-",AP373:AP$638,0))) = 0,"",
IFERROR(MAX(OFFSET(AP373,0,0,MATCH("-",AP373:AP$638,0))),""))</f>
        <v/>
      </c>
      <c r="AZ373" s="82" t="str">
        <f ca="1">IF(    MAX(OFFSET(AQ373,0,0,MATCH("-",AQ373:AQ$638,0))) = 0,"",
IFERROR(MAX(OFFSET(AQ373,0,0,MATCH("-",AQ373:AQ$638,0))),""))</f>
        <v/>
      </c>
      <c r="BA373" s="82" t="str">
        <f ca="1">IF(    MAX(OFFSET(AR373,0,0,MATCH("-",AR373:AR$638,0))) = 0,"",
IFERROR(MAX(OFFSET(AR373,0,0,MATCH("-",AR373:AR$638,0))),""))</f>
        <v/>
      </c>
      <c r="BB373" s="112">
        <f t="shared" ca="1" si="234"/>
        <v>-270</v>
      </c>
      <c r="BC373" s="111" t="str">
        <f t="shared" ca="1" si="235"/>
        <v>Radius</v>
      </c>
      <c r="BD373" s="112">
        <f t="shared" ca="1" si="236"/>
        <v>0</v>
      </c>
      <c r="BE373" s="111">
        <f t="shared" ca="1" si="237"/>
        <v>-150</v>
      </c>
      <c r="BF373" s="113" t="e">
        <f t="shared" ca="1" si="238"/>
        <v>#VALUE!</v>
      </c>
      <c r="BG373" s="113" t="e">
        <f t="shared" ca="1" si="239"/>
        <v>#VALUE!</v>
      </c>
      <c r="BH373" s="112">
        <f t="shared" ca="1" si="240"/>
        <v>2000</v>
      </c>
      <c r="BI373" s="112">
        <f t="shared" ca="1" si="241"/>
        <v>-150</v>
      </c>
      <c r="BJ373" s="157"/>
      <c r="BK373" s="157"/>
      <c r="BL373" s="158" t="str">
        <f>scriv!AM335</f>
        <v/>
      </c>
      <c r="BM373" s="157"/>
      <c r="BN373" s="157" t="str">
        <f t="shared" si="242"/>
        <v>node</v>
      </c>
      <c r="BO373" s="157"/>
      <c r="BP373" s="159">
        <f t="shared" ca="1" si="243"/>
        <v>0</v>
      </c>
      <c r="BQ373" s="159">
        <f t="shared" ca="1" si="244"/>
        <v>0</v>
      </c>
      <c r="BR373" s="159">
        <f t="shared" si="245"/>
        <v>1</v>
      </c>
      <c r="BS373" s="159" t="str">
        <f t="shared" si="246"/>
        <v>symbol</v>
      </c>
      <c r="BT373" s="157" t="str">
        <f ca="1">IF(scriv!V335&lt;&gt;"",scriv!V335,
IF(E373="",IFERROR(VLOOKUP(BL373,$AH$40:$BT$638,39,FALSE),$BT$36),
$BT$37))</f>
        <v>NodeSquare</v>
      </c>
      <c r="BU373" s="166">
        <f t="shared" ca="1" si="247"/>
        <v>2000</v>
      </c>
      <c r="BV373" s="166">
        <f t="shared" ca="1" si="248"/>
        <v>-150</v>
      </c>
      <c r="BW373" s="166">
        <f t="shared" ca="1" si="249"/>
        <v>0</v>
      </c>
      <c r="BX373" s="166">
        <f t="shared" ca="1" si="250"/>
        <v>0</v>
      </c>
      <c r="BY373" s="180" t="str">
        <f t="shared" si="251"/>
        <v/>
      </c>
      <c r="BZ373" s="180" t="str">
        <f t="shared" si="252"/>
        <v/>
      </c>
      <c r="CA373" s="81" t="str">
        <f>IF(scriv!E335&lt;&gt;"",scriv!E335,"")</f>
        <v/>
      </c>
      <c r="CB373" s="82">
        <f t="shared" si="221"/>
        <v>0</v>
      </c>
      <c r="CC373" s="82">
        <f t="shared" si="253"/>
        <v>0</v>
      </c>
      <c r="CD373" s="82" t="str">
        <f t="shared" si="254"/>
        <v>-</v>
      </c>
      <c r="CE373" s="82" t="str">
        <f t="shared" si="255"/>
        <v>-</v>
      </c>
      <c r="CF373" s="82" t="str">
        <f t="shared" si="256"/>
        <v>-</v>
      </c>
      <c r="CG373" s="82" t="str">
        <f t="shared" si="257"/>
        <v>-</v>
      </c>
      <c r="CH373" s="82" t="str">
        <f t="shared" si="258"/>
        <v>-</v>
      </c>
      <c r="CI373" s="82" t="str">
        <f t="shared" si="259"/>
        <v>-</v>
      </c>
      <c r="CJ373" s="82" t="str">
        <f t="shared" si="260"/>
        <v>-</v>
      </c>
      <c r="CK373" s="82" t="str">
        <f t="shared" si="261"/>
        <v>-</v>
      </c>
    </row>
    <row r="374" spans="1:89" s="82" customFormat="1" ht="18" customHeight="1">
      <c r="A374" s="81" t="str">
        <f>scriv!AL336</f>
        <v/>
      </c>
      <c r="B374" s="81" t="str">
        <f>IF(scriv!D336&lt;&gt;"",scriv!D336,"")</f>
        <v/>
      </c>
      <c r="C374" s="81" t="str">
        <f>IF( scriv!AP336&lt;&gt;"", IF(D374&lt;&gt;"","connection ","")&amp;scriv!AP336,IF(D374&lt;&gt;"","connection",""))</f>
        <v/>
      </c>
      <c r="D374" s="82" t="str">
        <f>scriv!AN336</f>
        <v/>
      </c>
      <c r="E374" s="82" t="str">
        <f>scriv!AO336</f>
        <v/>
      </c>
      <c r="F374" s="156">
        <f>ROW()</f>
        <v>374</v>
      </c>
      <c r="G374" s="288">
        <f>scriv!AC336</f>
        <v>0</v>
      </c>
      <c r="H374" s="288">
        <f>scriv!AD336</f>
        <v>0</v>
      </c>
      <c r="I374" s="81" t="str">
        <f>IF(scriv!AE336&lt;&gt;"",scriv!AE336,J374)</f>
        <v/>
      </c>
      <c r="J374" s="81" t="str">
        <f>IF(scriv!AF336&lt;&gt;"",scriv!AF336,"")</f>
        <v/>
      </c>
      <c r="K374" s="82" t="str">
        <f>IF(scriv!Y336&lt;&gt;"",scriv!Y336,$K$36)</f>
        <v>none</v>
      </c>
      <c r="L374" s="82">
        <f>IF(scriv!Z336&lt;&gt;"",scriv!Z336,$L$36)</f>
        <v>0</v>
      </c>
      <c r="M374" s="82" t="str">
        <f>IF(scriv!AA336&lt;&gt;"",scriv!AA336,$M$36)</f>
        <v>OpenClose</v>
      </c>
      <c r="N374" s="82">
        <f>IF(scriv!AB336&lt;&gt;"",scriv!AB336,$N$36)</f>
        <v>0</v>
      </c>
      <c r="O374" s="119" t="str">
        <f t="shared" si="220"/>
        <v/>
      </c>
      <c r="P374" s="81" t="str">
        <f>IF(scriv!I336&lt;&gt;"",scriv!I336,"")</f>
        <v/>
      </c>
      <c r="Q374" s="81" t="str">
        <f>IF(scriv!J336&lt;&gt;"",scriv!J336,"")</f>
        <v/>
      </c>
      <c r="R374" s="81">
        <f>IF(scriv!K336&lt;&gt;"",scriv!K336,
IF(I374&lt;&gt;"",1,$R$36))</f>
        <v>1</v>
      </c>
      <c r="S374" s="81" t="str">
        <f>IF(scriv!L336&lt;&gt;"",scriv!L336,
IF(scriv!AF336&lt;&gt;"",$S$36,"none"))</f>
        <v>none</v>
      </c>
      <c r="T374" s="81" t="str">
        <f>IF(scriv!Q336&lt;&gt;"",scriv!Q336,"")</f>
        <v/>
      </c>
      <c r="U374" s="81" t="str">
        <f>IF(scriv!R336&lt;&gt;"",scriv!R336,"")</f>
        <v/>
      </c>
      <c r="V374" s="81" t="str">
        <f>IF(scriv!S336&lt;&gt;"",scriv!S336,"")</f>
        <v/>
      </c>
      <c r="W374" s="81" t="str">
        <f>IF(scriv!T336&lt;&gt;"",scriv!T336,"")</f>
        <v/>
      </c>
      <c r="X374" s="81" t="str">
        <f>IF($E374="",
( IF(scriv!AH336&lt;&gt;"", LEFT( scriv!AH336, FIND(",",scriv!AH336)-1) &amp; "=" &amp; $AH374 &amp; RIGHT( scriv!AH336, LEN(scriv!AH336) + 1 - FIND(",",scriv!AH336)),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IF(scriv!AI336&lt;&gt;"", LEFT( scriv!AI336, FIND(",",scriv!AI336)-1) &amp; "=" &amp; $AH374 &amp; RIGHT( scriv!AI336, LEN(scriv!AI336) + 1 - FIND(",",scriv!AI336)),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IF(scriv!AJ336&lt;&gt;"", LEFT( scriv!AJ336, FIND(",",scriv!AJ336)-1) &amp; "=" &amp; $AH374 &amp; RIGHT( scriv!AJ336, LEN(scriv!AJ336) + 1 - FIND(",",scriv!AJ336)),
  IF($Z$36&lt;&gt;"",LEFT( Z$36, FIND(",",Z$36)-1) &amp; "=" &amp; $AH374 &amp; RIGHT( Z$36, LEN(Z$36) + 1 - FIND(",",Z$36)),""))),
IF(scriv!O336&lt;&gt;"", LEFT( scriv!O336, FIND(",",scriv!O336)-1) &amp; "=" &amp; $AH374 &amp; RIGHT( scriv!O336, LEN(scriv!O336) + 1 - FIND(",",scriv!O336)),
LEFT( Z$37, FIND(",",Z$37)-1) &amp; "=" &amp; $AH374 &amp; RIGHT( Z$37, LEN(Z$37) + 1 - FIND(",",Z$37))))</f>
        <v>drawOpen=,1.2</v>
      </c>
      <c r="AA374" s="81" t="str">
        <f>IF($E374="",
( IF(scriv!AK336&lt;&gt;"", LEFT( scriv!AK336, FIND(",",scriv!AK336)-1) &amp; "=" &amp; $AH374 &amp; RIGHT( scriv!AK336, LEN(scriv!AK336) + 1 - FIND(",",scriv!AK336)),
  IF($AA$36&lt;&gt;"",LEFT( AA$36, FIND(",",AA$36)-1) &amp; "=" &amp; $AH374 &amp; RIGHT( AA$36, LEN(AA$36) + 1 - FIND(",",AA$36)),""))),
IF(scriv!P336&lt;&gt;"", LEFT( scriv!P336, FIND(",",scriv!P336)-1) &amp; "=" &amp; $AH374 &amp; RIGHT( scriv!P336, LEN(scriv!P336) + 1 - FIND(",",scriv!P336)),
LEFT( AA$37, FIND(",",AA$37)-1) &amp; "=" &amp; $AH374 &amp; RIGHT( AA$37, LEN(AA$37) + 1 - FIND(",",AA$37))))</f>
        <v>drawClose=,1.2</v>
      </c>
      <c r="AB374" s="167" t="str">
        <f t="shared" si="219"/>
        <v>noTitle</v>
      </c>
      <c r="AC374" s="167"/>
      <c r="AD374" s="45"/>
      <c r="AE374" s="168"/>
      <c r="AF374" s="169">
        <f>IF(D374="",scriv!B336,"")</f>
        <v>0</v>
      </c>
      <c r="AG374" s="170" t="str">
        <f t="shared" si="222"/>
        <v/>
      </c>
      <c r="AH374" s="169" t="str">
        <f t="shared" si="223"/>
        <v/>
      </c>
      <c r="AI374" s="169" t="str">
        <f t="shared" si="224"/>
        <v/>
      </c>
      <c r="AJ374" s="86">
        <f>ROUNDDOWN( (LEN(scriv!B336)+1) / 2, 0 )</f>
        <v>0</v>
      </c>
      <c r="AK374" s="82">
        <f t="shared" si="225"/>
        <v>0</v>
      </c>
      <c r="AL374" s="82" t="str">
        <f t="shared" si="226"/>
        <v>-</v>
      </c>
      <c r="AM374" s="82" t="str">
        <f t="shared" si="227"/>
        <v>-</v>
      </c>
      <c r="AN374" s="82" t="str">
        <f t="shared" si="228"/>
        <v>-</v>
      </c>
      <c r="AO374" s="82" t="str">
        <f t="shared" si="229"/>
        <v>-</v>
      </c>
      <c r="AP374" s="82" t="str">
        <f t="shared" si="230"/>
        <v>-</v>
      </c>
      <c r="AQ374" s="82" t="str">
        <f t="shared" si="231"/>
        <v>-</v>
      </c>
      <c r="AR374" s="82" t="str">
        <f t="shared" si="232"/>
        <v>-</v>
      </c>
      <c r="AT374" s="82">
        <f t="shared" si="233"/>
        <v>2</v>
      </c>
      <c r="AU374" s="82" t="str">
        <f ca="1">IF(    MAX(OFFSET(AL374,0,0,MATCH("-",AL374:AL$638,0))) = 0,"",
IFERROR(MAX(OFFSET(AL374,0,0,MATCH("-",AL374:AL$638,0))),""))</f>
        <v/>
      </c>
      <c r="AV374" s="82" t="str">
        <f ca="1">IF(    MAX(OFFSET(AM374,0,0,MATCH("-",AM374:AM$638,0))) = 0,"",
IFERROR(MAX(OFFSET(AM374,0,0,MATCH("-",AM374:AM$638,0))),""))</f>
        <v/>
      </c>
      <c r="AW374" s="82" t="str">
        <f ca="1">IF(    MAX(OFFSET(AN374,0,0,MATCH("-",AN374:AN$638,0))) = 0,"",
IFERROR(MAX(OFFSET(AN374,0,0,MATCH("-",AN374:AN$638,0))),""))</f>
        <v/>
      </c>
      <c r="AX374" s="82" t="str">
        <f ca="1">IF(    MAX(OFFSET(AO374,0,0,MATCH("-",AO374:AO$638,0))) = 0,"",
IFERROR(MAX(OFFSET(AO374,0,0,MATCH("-",AO374:AO$638,0))),""))</f>
        <v/>
      </c>
      <c r="AY374" s="82" t="str">
        <f ca="1">IF(    MAX(OFFSET(AP374,0,0,MATCH("-",AP374:AP$638,0))) = 0,"",
IFERROR(MAX(OFFSET(AP374,0,0,MATCH("-",AP374:AP$638,0))),""))</f>
        <v/>
      </c>
      <c r="AZ374" s="82" t="str">
        <f ca="1">IF(    MAX(OFFSET(AQ374,0,0,MATCH("-",AQ374:AQ$638,0))) = 0,"",
IFERROR(MAX(OFFSET(AQ374,0,0,MATCH("-",AQ374:AQ$638,0))),""))</f>
        <v/>
      </c>
      <c r="BA374" s="82" t="str">
        <f ca="1">IF(    MAX(OFFSET(AR374,0,0,MATCH("-",AR374:AR$638,0))) = 0,"",
IFERROR(MAX(OFFSET(AR374,0,0,MATCH("-",AR374:AR$638,0))),""))</f>
        <v/>
      </c>
      <c r="BB374" s="112">
        <f t="shared" ca="1" si="234"/>
        <v>-270</v>
      </c>
      <c r="BC374" s="111" t="str">
        <f t="shared" ca="1" si="235"/>
        <v>Radius</v>
      </c>
      <c r="BD374" s="112">
        <f t="shared" ca="1" si="236"/>
        <v>0</v>
      </c>
      <c r="BE374" s="111">
        <f t="shared" ca="1" si="237"/>
        <v>-150</v>
      </c>
      <c r="BF374" s="113" t="e">
        <f t="shared" ca="1" si="238"/>
        <v>#VALUE!</v>
      </c>
      <c r="BG374" s="113" t="e">
        <f t="shared" ca="1" si="239"/>
        <v>#VALUE!</v>
      </c>
      <c r="BH374" s="112">
        <f t="shared" ca="1" si="240"/>
        <v>2000</v>
      </c>
      <c r="BI374" s="112">
        <f t="shared" ca="1" si="241"/>
        <v>-150</v>
      </c>
      <c r="BJ374" s="157"/>
      <c r="BK374" s="157"/>
      <c r="BL374" s="158" t="str">
        <f>scriv!AM336</f>
        <v/>
      </c>
      <c r="BM374" s="157"/>
      <c r="BN374" s="157" t="str">
        <f t="shared" si="242"/>
        <v>node</v>
      </c>
      <c r="BO374" s="157"/>
      <c r="BP374" s="159">
        <f t="shared" ca="1" si="243"/>
        <v>0</v>
      </c>
      <c r="BQ374" s="159">
        <f t="shared" ca="1" si="244"/>
        <v>0</v>
      </c>
      <c r="BR374" s="159">
        <f t="shared" si="245"/>
        <v>1</v>
      </c>
      <c r="BS374" s="159" t="str">
        <f t="shared" si="246"/>
        <v>symbol</v>
      </c>
      <c r="BT374" s="157" t="str">
        <f ca="1">IF(scriv!V336&lt;&gt;"",scriv!V336,
IF(E374="",IFERROR(VLOOKUP(BL374,$AH$40:$BT$638,39,FALSE),$BT$36),
$BT$37))</f>
        <v>NodeSquare</v>
      </c>
      <c r="BU374" s="166">
        <f t="shared" ca="1" si="247"/>
        <v>2000</v>
      </c>
      <c r="BV374" s="166">
        <f t="shared" ca="1" si="248"/>
        <v>-150</v>
      </c>
      <c r="BW374" s="166">
        <f t="shared" ca="1" si="249"/>
        <v>0</v>
      </c>
      <c r="BX374" s="166">
        <f t="shared" ca="1" si="250"/>
        <v>0</v>
      </c>
      <c r="BY374" s="180" t="str">
        <f t="shared" si="251"/>
        <v/>
      </c>
      <c r="BZ374" s="180" t="str">
        <f t="shared" si="252"/>
        <v/>
      </c>
      <c r="CA374" s="81" t="str">
        <f>IF(scriv!E336&lt;&gt;"",scriv!E336,"")</f>
        <v/>
      </c>
      <c r="CB374" s="82">
        <f t="shared" si="221"/>
        <v>0</v>
      </c>
      <c r="CC374" s="82">
        <f t="shared" si="253"/>
        <v>0</v>
      </c>
      <c r="CD374" s="82" t="str">
        <f t="shared" si="254"/>
        <v>-</v>
      </c>
      <c r="CE374" s="82" t="str">
        <f t="shared" si="255"/>
        <v>-</v>
      </c>
      <c r="CF374" s="82" t="str">
        <f t="shared" si="256"/>
        <v>-</v>
      </c>
      <c r="CG374" s="82" t="str">
        <f t="shared" si="257"/>
        <v>-</v>
      </c>
      <c r="CH374" s="82" t="str">
        <f t="shared" si="258"/>
        <v>-</v>
      </c>
      <c r="CI374" s="82" t="str">
        <f t="shared" si="259"/>
        <v>-</v>
      </c>
      <c r="CJ374" s="82" t="str">
        <f t="shared" si="260"/>
        <v>-</v>
      </c>
      <c r="CK374" s="82" t="str">
        <f t="shared" si="261"/>
        <v>-</v>
      </c>
    </row>
    <row r="375" spans="1:89" s="82" customFormat="1" ht="18" customHeight="1">
      <c r="A375" s="81" t="str">
        <f>scriv!AL337</f>
        <v/>
      </c>
      <c r="B375" s="81" t="str">
        <f>IF(scriv!D337&lt;&gt;"",scriv!D337,"")</f>
        <v/>
      </c>
      <c r="C375" s="81" t="str">
        <f>IF( scriv!AP337&lt;&gt;"", IF(D375&lt;&gt;"","connection ","")&amp;scriv!AP337,IF(D375&lt;&gt;"","connection",""))</f>
        <v/>
      </c>
      <c r="D375" s="82" t="str">
        <f>scriv!AN337</f>
        <v/>
      </c>
      <c r="E375" s="82" t="str">
        <f>scriv!AO337</f>
        <v/>
      </c>
      <c r="F375" s="156">
        <f>ROW()</f>
        <v>375</v>
      </c>
      <c r="G375" s="288">
        <f>scriv!AC337</f>
        <v>0</v>
      </c>
      <c r="H375" s="288">
        <f>scriv!AD337</f>
        <v>0</v>
      </c>
      <c r="I375" s="81" t="str">
        <f>IF(scriv!AE337&lt;&gt;"",scriv!AE337,J375)</f>
        <v/>
      </c>
      <c r="J375" s="81" t="str">
        <f>IF(scriv!AF337&lt;&gt;"",scriv!AF337,"")</f>
        <v/>
      </c>
      <c r="K375" s="82" t="str">
        <f>IF(scriv!Y337&lt;&gt;"",scriv!Y337,$K$36)</f>
        <v>none</v>
      </c>
      <c r="L375" s="82">
        <f>IF(scriv!Z337&lt;&gt;"",scriv!Z337,$L$36)</f>
        <v>0</v>
      </c>
      <c r="M375" s="82" t="str">
        <f>IF(scriv!AA337&lt;&gt;"",scriv!AA337,$M$36)</f>
        <v>OpenClose</v>
      </c>
      <c r="N375" s="82">
        <f>IF(scriv!AB337&lt;&gt;"",scriv!AB337,$N$36)</f>
        <v>0</v>
      </c>
      <c r="O375" s="119" t="str">
        <f t="shared" si="220"/>
        <v/>
      </c>
      <c r="P375" s="81" t="str">
        <f>IF(scriv!I337&lt;&gt;"",scriv!I337,"")</f>
        <v/>
      </c>
      <c r="Q375" s="81" t="str">
        <f>IF(scriv!J337&lt;&gt;"",scriv!J337,"")</f>
        <v/>
      </c>
      <c r="R375" s="81">
        <f>IF(scriv!K337&lt;&gt;"",scriv!K337,
IF(I375&lt;&gt;"",1,$R$36))</f>
        <v>1</v>
      </c>
      <c r="S375" s="81" t="str">
        <f>IF(scriv!L337&lt;&gt;"",scriv!L337,
IF(scriv!AF337&lt;&gt;"",$S$36,"none"))</f>
        <v>none</v>
      </c>
      <c r="T375" s="81" t="str">
        <f>IF(scriv!Q337&lt;&gt;"",scriv!Q337,"")</f>
        <v/>
      </c>
      <c r="U375" s="81" t="str">
        <f>IF(scriv!R337&lt;&gt;"",scriv!R337,"")</f>
        <v/>
      </c>
      <c r="V375" s="81" t="str">
        <f>IF(scriv!S337&lt;&gt;"",scriv!S337,"")</f>
        <v/>
      </c>
      <c r="W375" s="81" t="str">
        <f>IF(scriv!T337&lt;&gt;"",scriv!T337,"")</f>
        <v/>
      </c>
      <c r="X375" s="81" t="str">
        <f>IF($E375="",
( IF(scriv!AH337&lt;&gt;"", LEFT( scriv!AH337, FIND(",",scriv!AH337)-1) &amp; "=" &amp; $AH375 &amp; RIGHT( scriv!AH337, LEN(scriv!AH337) + 1 - FIND(",",scriv!AH337)),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IF(scriv!AI337&lt;&gt;"", LEFT( scriv!AI337, FIND(",",scriv!AI337)-1) &amp; "=" &amp; $AH375 &amp; RIGHT( scriv!AI337, LEN(scriv!AI337) + 1 - FIND(",",scriv!AI337)),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IF(scriv!AJ337&lt;&gt;"", LEFT( scriv!AJ337, FIND(",",scriv!AJ337)-1) &amp; "=" &amp; $AH375 &amp; RIGHT( scriv!AJ337, LEN(scriv!AJ337) + 1 - FIND(",",scriv!AJ337)),
  IF($Z$36&lt;&gt;"",LEFT( Z$36, FIND(",",Z$36)-1) &amp; "=" &amp; $AH375 &amp; RIGHT( Z$36, LEN(Z$36) + 1 - FIND(",",Z$36)),""))),
IF(scriv!O337&lt;&gt;"", LEFT( scriv!O337, FIND(",",scriv!O337)-1) &amp; "=" &amp; $AH375 &amp; RIGHT( scriv!O337, LEN(scriv!O337) + 1 - FIND(",",scriv!O337)),
LEFT( Z$37, FIND(",",Z$37)-1) &amp; "=" &amp; $AH375 &amp; RIGHT( Z$37, LEN(Z$37) + 1 - FIND(",",Z$37))))</f>
        <v>drawOpen=,1.2</v>
      </c>
      <c r="AA375" s="81" t="str">
        <f>IF($E375="",
( IF(scriv!AK337&lt;&gt;"", LEFT( scriv!AK337, FIND(",",scriv!AK337)-1) &amp; "=" &amp; $AH375 &amp; RIGHT( scriv!AK337, LEN(scriv!AK337) + 1 - FIND(",",scriv!AK337)),
  IF($AA$36&lt;&gt;"",LEFT( AA$36, FIND(",",AA$36)-1) &amp; "=" &amp; $AH375 &amp; RIGHT( AA$36, LEN(AA$36) + 1 - FIND(",",AA$36)),""))),
IF(scriv!P337&lt;&gt;"", LEFT( scriv!P337, FIND(",",scriv!P337)-1) &amp; "=" &amp; $AH375 &amp; RIGHT( scriv!P337, LEN(scriv!P337) + 1 - FIND(",",scriv!P337)),
LEFT( AA$37, FIND(",",AA$37)-1) &amp; "=" &amp; $AH375 &amp; RIGHT( AA$37, LEN(AA$37) + 1 - FIND(",",AA$37))))</f>
        <v>drawClose=,1.2</v>
      </c>
      <c r="AB375" s="167" t="str">
        <f t="shared" si="219"/>
        <v>noTitle</v>
      </c>
      <c r="AC375" s="167"/>
      <c r="AD375" s="45"/>
      <c r="AE375" s="168"/>
      <c r="AF375" s="169">
        <f>IF(D375="",scriv!B337,"")</f>
        <v>0</v>
      </c>
      <c r="AG375" s="170" t="str">
        <f t="shared" si="222"/>
        <v/>
      </c>
      <c r="AH375" s="169" t="str">
        <f t="shared" si="223"/>
        <v/>
      </c>
      <c r="AI375" s="169" t="str">
        <f t="shared" si="224"/>
        <v/>
      </c>
      <c r="AJ375" s="86">
        <f>ROUNDDOWN( (LEN(scriv!B337)+1) / 2, 0 )</f>
        <v>0</v>
      </c>
      <c r="AK375" s="82">
        <f t="shared" si="225"/>
        <v>0</v>
      </c>
      <c r="AL375" s="82" t="str">
        <f t="shared" si="226"/>
        <v>-</v>
      </c>
      <c r="AM375" s="82" t="str">
        <f t="shared" si="227"/>
        <v>-</v>
      </c>
      <c r="AN375" s="82" t="str">
        <f t="shared" si="228"/>
        <v>-</v>
      </c>
      <c r="AO375" s="82" t="str">
        <f t="shared" si="229"/>
        <v>-</v>
      </c>
      <c r="AP375" s="82" t="str">
        <f t="shared" si="230"/>
        <v>-</v>
      </c>
      <c r="AQ375" s="82" t="str">
        <f t="shared" si="231"/>
        <v>-</v>
      </c>
      <c r="AR375" s="82" t="str">
        <f t="shared" si="232"/>
        <v>-</v>
      </c>
      <c r="AT375" s="82">
        <f t="shared" si="233"/>
        <v>2</v>
      </c>
      <c r="AU375" s="82" t="str">
        <f ca="1">IF(    MAX(OFFSET(AL375,0,0,MATCH("-",AL375:AL$638,0))) = 0,"",
IFERROR(MAX(OFFSET(AL375,0,0,MATCH("-",AL375:AL$638,0))),""))</f>
        <v/>
      </c>
      <c r="AV375" s="82" t="str">
        <f ca="1">IF(    MAX(OFFSET(AM375,0,0,MATCH("-",AM375:AM$638,0))) = 0,"",
IFERROR(MAX(OFFSET(AM375,0,0,MATCH("-",AM375:AM$638,0))),""))</f>
        <v/>
      </c>
      <c r="AW375" s="82" t="str">
        <f ca="1">IF(    MAX(OFFSET(AN375,0,0,MATCH("-",AN375:AN$638,0))) = 0,"",
IFERROR(MAX(OFFSET(AN375,0,0,MATCH("-",AN375:AN$638,0))),""))</f>
        <v/>
      </c>
      <c r="AX375" s="82" t="str">
        <f ca="1">IF(    MAX(OFFSET(AO375,0,0,MATCH("-",AO375:AO$638,0))) = 0,"",
IFERROR(MAX(OFFSET(AO375,0,0,MATCH("-",AO375:AO$638,0))),""))</f>
        <v/>
      </c>
      <c r="AY375" s="82" t="str">
        <f ca="1">IF(    MAX(OFFSET(AP375,0,0,MATCH("-",AP375:AP$638,0))) = 0,"",
IFERROR(MAX(OFFSET(AP375,0,0,MATCH("-",AP375:AP$638,0))),""))</f>
        <v/>
      </c>
      <c r="AZ375" s="82" t="str">
        <f ca="1">IF(    MAX(OFFSET(AQ375,0,0,MATCH("-",AQ375:AQ$638,0))) = 0,"",
IFERROR(MAX(OFFSET(AQ375,0,0,MATCH("-",AQ375:AQ$638,0))),""))</f>
        <v/>
      </c>
      <c r="BA375" s="82" t="str">
        <f ca="1">IF(    MAX(OFFSET(AR375,0,0,MATCH("-",AR375:AR$638,0))) = 0,"",
IFERROR(MAX(OFFSET(AR375,0,0,MATCH("-",AR375:AR$638,0))),""))</f>
        <v/>
      </c>
      <c r="BB375" s="112">
        <f t="shared" ca="1" si="234"/>
        <v>-270</v>
      </c>
      <c r="BC375" s="111" t="str">
        <f t="shared" ca="1" si="235"/>
        <v>Radius</v>
      </c>
      <c r="BD375" s="112">
        <f t="shared" ca="1" si="236"/>
        <v>0</v>
      </c>
      <c r="BE375" s="111">
        <f t="shared" ca="1" si="237"/>
        <v>-150</v>
      </c>
      <c r="BF375" s="113" t="e">
        <f t="shared" ca="1" si="238"/>
        <v>#VALUE!</v>
      </c>
      <c r="BG375" s="113" t="e">
        <f t="shared" ca="1" si="239"/>
        <v>#VALUE!</v>
      </c>
      <c r="BH375" s="112">
        <f t="shared" ca="1" si="240"/>
        <v>2000</v>
      </c>
      <c r="BI375" s="112">
        <f t="shared" ca="1" si="241"/>
        <v>-150</v>
      </c>
      <c r="BJ375" s="157"/>
      <c r="BK375" s="157"/>
      <c r="BL375" s="158" t="str">
        <f>scriv!AM337</f>
        <v/>
      </c>
      <c r="BM375" s="157"/>
      <c r="BN375" s="157" t="str">
        <f t="shared" si="242"/>
        <v>node</v>
      </c>
      <c r="BO375" s="157"/>
      <c r="BP375" s="159">
        <f t="shared" ca="1" si="243"/>
        <v>0</v>
      </c>
      <c r="BQ375" s="159">
        <f t="shared" ca="1" si="244"/>
        <v>0</v>
      </c>
      <c r="BR375" s="159">
        <f t="shared" si="245"/>
        <v>1</v>
      </c>
      <c r="BS375" s="159" t="str">
        <f t="shared" si="246"/>
        <v>symbol</v>
      </c>
      <c r="BT375" s="157" t="str">
        <f ca="1">IF(scriv!V337&lt;&gt;"",scriv!V337,
IF(E375="",IFERROR(VLOOKUP(BL375,$AH$40:$BT$638,39,FALSE),$BT$36),
$BT$37))</f>
        <v>NodeSquare</v>
      </c>
      <c r="BU375" s="166">
        <f t="shared" ca="1" si="247"/>
        <v>2000</v>
      </c>
      <c r="BV375" s="166">
        <f t="shared" ca="1" si="248"/>
        <v>-150</v>
      </c>
      <c r="BW375" s="166">
        <f t="shared" ca="1" si="249"/>
        <v>0</v>
      </c>
      <c r="BX375" s="166">
        <f t="shared" ca="1" si="250"/>
        <v>0</v>
      </c>
      <c r="BY375" s="180" t="str">
        <f t="shared" si="251"/>
        <v/>
      </c>
      <c r="BZ375" s="180" t="str">
        <f t="shared" si="252"/>
        <v/>
      </c>
      <c r="CA375" s="81" t="str">
        <f>IF(scriv!E337&lt;&gt;"",scriv!E337,"")</f>
        <v/>
      </c>
      <c r="CB375" s="82">
        <f t="shared" si="221"/>
        <v>0</v>
      </c>
      <c r="CC375" s="82">
        <f t="shared" si="253"/>
        <v>0</v>
      </c>
      <c r="CD375" s="82" t="str">
        <f t="shared" si="254"/>
        <v>-</v>
      </c>
      <c r="CE375" s="82" t="str">
        <f t="shared" si="255"/>
        <v>-</v>
      </c>
      <c r="CF375" s="82" t="str">
        <f t="shared" si="256"/>
        <v>-</v>
      </c>
      <c r="CG375" s="82" t="str">
        <f t="shared" si="257"/>
        <v>-</v>
      </c>
      <c r="CH375" s="82" t="str">
        <f t="shared" si="258"/>
        <v>-</v>
      </c>
      <c r="CI375" s="82" t="str">
        <f t="shared" si="259"/>
        <v>-</v>
      </c>
      <c r="CJ375" s="82" t="str">
        <f t="shared" si="260"/>
        <v>-</v>
      </c>
      <c r="CK375" s="82" t="str">
        <f t="shared" si="261"/>
        <v>-</v>
      </c>
    </row>
    <row r="376" spans="1:89" s="82" customFormat="1" ht="18" customHeight="1">
      <c r="A376" s="81" t="str">
        <f>scriv!AL338</f>
        <v/>
      </c>
      <c r="B376" s="81" t="str">
        <f>IF(scriv!D338&lt;&gt;"",scriv!D338,"")</f>
        <v/>
      </c>
      <c r="C376" s="81" t="str">
        <f>IF( scriv!AP338&lt;&gt;"", IF(D376&lt;&gt;"","connection ","")&amp;scriv!AP338,IF(D376&lt;&gt;"","connection",""))</f>
        <v/>
      </c>
      <c r="D376" s="82" t="str">
        <f>scriv!AN338</f>
        <v/>
      </c>
      <c r="E376" s="82" t="str">
        <f>scriv!AO338</f>
        <v/>
      </c>
      <c r="F376" s="156">
        <f>ROW()</f>
        <v>376</v>
      </c>
      <c r="G376" s="288">
        <f>scriv!AC338</f>
        <v>0</v>
      </c>
      <c r="H376" s="288">
        <f>scriv!AD338</f>
        <v>0</v>
      </c>
      <c r="I376" s="81" t="str">
        <f>IF(scriv!AE338&lt;&gt;"",scriv!AE338,J376)</f>
        <v/>
      </c>
      <c r="J376" s="81" t="str">
        <f>IF(scriv!AF338&lt;&gt;"",scriv!AF338,"")</f>
        <v/>
      </c>
      <c r="K376" s="82" t="str">
        <f>IF(scriv!Y338&lt;&gt;"",scriv!Y338,$K$36)</f>
        <v>none</v>
      </c>
      <c r="L376" s="82">
        <f>IF(scriv!Z338&lt;&gt;"",scriv!Z338,$L$36)</f>
        <v>0</v>
      </c>
      <c r="M376" s="82" t="str">
        <f>IF(scriv!AA338&lt;&gt;"",scriv!AA338,$M$36)</f>
        <v>OpenClose</v>
      </c>
      <c r="N376" s="82">
        <f>IF(scriv!AB338&lt;&gt;"",scriv!AB338,$N$36)</f>
        <v>0</v>
      </c>
      <c r="O376" s="119" t="str">
        <f t="shared" si="220"/>
        <v/>
      </c>
      <c r="P376" s="81" t="str">
        <f>IF(scriv!I338&lt;&gt;"",scriv!I338,"")</f>
        <v/>
      </c>
      <c r="Q376" s="81" t="str">
        <f>IF(scriv!J338&lt;&gt;"",scriv!J338,"")</f>
        <v/>
      </c>
      <c r="R376" s="81">
        <f>IF(scriv!K338&lt;&gt;"",scriv!K338,
IF(I376&lt;&gt;"",1,$R$36))</f>
        <v>1</v>
      </c>
      <c r="S376" s="81" t="str">
        <f>IF(scriv!L338&lt;&gt;"",scriv!L338,
IF(scriv!AF338&lt;&gt;"",$S$36,"none"))</f>
        <v>none</v>
      </c>
      <c r="T376" s="81" t="str">
        <f>IF(scriv!Q338&lt;&gt;"",scriv!Q338,"")</f>
        <v/>
      </c>
      <c r="U376" s="81" t="str">
        <f>IF(scriv!R338&lt;&gt;"",scriv!R338,"")</f>
        <v/>
      </c>
      <c r="V376" s="81" t="str">
        <f>IF(scriv!S338&lt;&gt;"",scriv!S338,"")</f>
        <v/>
      </c>
      <c r="W376" s="81" t="str">
        <f>IF(scriv!T338&lt;&gt;"",scriv!T338,"")</f>
        <v/>
      </c>
      <c r="X376" s="81" t="str">
        <f>IF($E376="",
( IF(scriv!AH338&lt;&gt;"", LEFT( scriv!AH338, FIND(",",scriv!AH338)-1) &amp; "=" &amp; $AH376 &amp; RIGHT( scriv!AH338, LEN(scriv!AH338) + 1 - FIND(",",scriv!AH338)),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IF(scriv!AI338&lt;&gt;"", LEFT( scriv!AI338, FIND(",",scriv!AI338)-1) &amp; "=" &amp; $AH376 &amp; RIGHT( scriv!AI338, LEN(scriv!AI338) + 1 - FIND(",",scriv!AI338)),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IF(scriv!AJ338&lt;&gt;"", LEFT( scriv!AJ338, FIND(",",scriv!AJ338)-1) &amp; "=" &amp; $AH376 &amp; RIGHT( scriv!AJ338, LEN(scriv!AJ338) + 1 - FIND(",",scriv!AJ338)),
  IF($Z$36&lt;&gt;"",LEFT( Z$36, FIND(",",Z$36)-1) &amp; "=" &amp; $AH376 &amp; RIGHT( Z$36, LEN(Z$36) + 1 - FIND(",",Z$36)),""))),
IF(scriv!O338&lt;&gt;"", LEFT( scriv!O338, FIND(",",scriv!O338)-1) &amp; "=" &amp; $AH376 &amp; RIGHT( scriv!O338, LEN(scriv!O338) + 1 - FIND(",",scriv!O338)),
LEFT( Z$37, FIND(",",Z$37)-1) &amp; "=" &amp; $AH376 &amp; RIGHT( Z$37, LEN(Z$37) + 1 - FIND(",",Z$37))))</f>
        <v>drawOpen=,1.2</v>
      </c>
      <c r="AA376" s="81" t="str">
        <f>IF($E376="",
( IF(scriv!AK338&lt;&gt;"", LEFT( scriv!AK338, FIND(",",scriv!AK338)-1) &amp; "=" &amp; $AH376 &amp; RIGHT( scriv!AK338, LEN(scriv!AK338) + 1 - FIND(",",scriv!AK338)),
  IF($AA$36&lt;&gt;"",LEFT( AA$36, FIND(",",AA$36)-1) &amp; "=" &amp; $AH376 &amp; RIGHT( AA$36, LEN(AA$36) + 1 - FIND(",",AA$36)),""))),
IF(scriv!P338&lt;&gt;"", LEFT( scriv!P338, FIND(",",scriv!P338)-1) &amp; "=" &amp; $AH376 &amp; RIGHT( scriv!P338, LEN(scriv!P338) + 1 - FIND(",",scriv!P338)),
LEFT( AA$37, FIND(",",AA$37)-1) &amp; "=" &amp; $AH376 &amp; RIGHT( AA$37, LEN(AA$37) + 1 - FIND(",",AA$37))))</f>
        <v>drawClose=,1.2</v>
      </c>
      <c r="AB376" s="167" t="str">
        <f t="shared" si="219"/>
        <v>noTitle</v>
      </c>
      <c r="AC376" s="167"/>
      <c r="AD376" s="45"/>
      <c r="AE376" s="168"/>
      <c r="AF376" s="169">
        <f>IF(D376="",scriv!B338,"")</f>
        <v>0</v>
      </c>
      <c r="AG376" s="170" t="str">
        <f t="shared" si="222"/>
        <v/>
      </c>
      <c r="AH376" s="169" t="str">
        <f t="shared" si="223"/>
        <v/>
      </c>
      <c r="AI376" s="169" t="str">
        <f t="shared" si="224"/>
        <v/>
      </c>
      <c r="AJ376" s="86">
        <f>ROUNDDOWN( (LEN(scriv!B338)+1) / 2, 0 )</f>
        <v>0</v>
      </c>
      <c r="AK376" s="82">
        <f t="shared" si="225"/>
        <v>0</v>
      </c>
      <c r="AL376" s="82" t="str">
        <f t="shared" si="226"/>
        <v>-</v>
      </c>
      <c r="AM376" s="82" t="str">
        <f t="shared" si="227"/>
        <v>-</v>
      </c>
      <c r="AN376" s="82" t="str">
        <f t="shared" si="228"/>
        <v>-</v>
      </c>
      <c r="AO376" s="82" t="str">
        <f t="shared" si="229"/>
        <v>-</v>
      </c>
      <c r="AP376" s="82" t="str">
        <f t="shared" si="230"/>
        <v>-</v>
      </c>
      <c r="AQ376" s="82" t="str">
        <f t="shared" si="231"/>
        <v>-</v>
      </c>
      <c r="AR376" s="82" t="str">
        <f t="shared" si="232"/>
        <v>-</v>
      </c>
      <c r="AT376" s="82">
        <f t="shared" si="233"/>
        <v>2</v>
      </c>
      <c r="AU376" s="82" t="str">
        <f ca="1">IF(    MAX(OFFSET(AL376,0,0,MATCH("-",AL376:AL$638,0))) = 0,"",
IFERROR(MAX(OFFSET(AL376,0,0,MATCH("-",AL376:AL$638,0))),""))</f>
        <v/>
      </c>
      <c r="AV376" s="82" t="str">
        <f ca="1">IF(    MAX(OFFSET(AM376,0,0,MATCH("-",AM376:AM$638,0))) = 0,"",
IFERROR(MAX(OFFSET(AM376,0,0,MATCH("-",AM376:AM$638,0))),""))</f>
        <v/>
      </c>
      <c r="AW376" s="82" t="str">
        <f ca="1">IF(    MAX(OFFSET(AN376,0,0,MATCH("-",AN376:AN$638,0))) = 0,"",
IFERROR(MAX(OFFSET(AN376,0,0,MATCH("-",AN376:AN$638,0))),""))</f>
        <v/>
      </c>
      <c r="AX376" s="82" t="str">
        <f ca="1">IF(    MAX(OFFSET(AO376,0,0,MATCH("-",AO376:AO$638,0))) = 0,"",
IFERROR(MAX(OFFSET(AO376,0,0,MATCH("-",AO376:AO$638,0))),""))</f>
        <v/>
      </c>
      <c r="AY376" s="82" t="str">
        <f ca="1">IF(    MAX(OFFSET(AP376,0,0,MATCH("-",AP376:AP$638,0))) = 0,"",
IFERROR(MAX(OFFSET(AP376,0,0,MATCH("-",AP376:AP$638,0))),""))</f>
        <v/>
      </c>
      <c r="AZ376" s="82" t="str">
        <f ca="1">IF(    MAX(OFFSET(AQ376,0,0,MATCH("-",AQ376:AQ$638,0))) = 0,"",
IFERROR(MAX(OFFSET(AQ376,0,0,MATCH("-",AQ376:AQ$638,0))),""))</f>
        <v/>
      </c>
      <c r="BA376" s="82" t="str">
        <f ca="1">IF(    MAX(OFFSET(AR376,0,0,MATCH("-",AR376:AR$638,0))) = 0,"",
IFERROR(MAX(OFFSET(AR376,0,0,MATCH("-",AR376:AR$638,0))),""))</f>
        <v/>
      </c>
      <c r="BB376" s="112">
        <f t="shared" ca="1" si="234"/>
        <v>-270</v>
      </c>
      <c r="BC376" s="111" t="str">
        <f t="shared" ca="1" si="235"/>
        <v>Radius</v>
      </c>
      <c r="BD376" s="112">
        <f t="shared" ca="1" si="236"/>
        <v>0</v>
      </c>
      <c r="BE376" s="111">
        <f t="shared" ca="1" si="237"/>
        <v>-150</v>
      </c>
      <c r="BF376" s="113" t="e">
        <f t="shared" ca="1" si="238"/>
        <v>#VALUE!</v>
      </c>
      <c r="BG376" s="113" t="e">
        <f t="shared" ca="1" si="239"/>
        <v>#VALUE!</v>
      </c>
      <c r="BH376" s="112">
        <f t="shared" ca="1" si="240"/>
        <v>2000</v>
      </c>
      <c r="BI376" s="112">
        <f t="shared" ca="1" si="241"/>
        <v>-150</v>
      </c>
      <c r="BJ376" s="157"/>
      <c r="BK376" s="157"/>
      <c r="BL376" s="158" t="str">
        <f>scriv!AM338</f>
        <v/>
      </c>
      <c r="BM376" s="157"/>
      <c r="BN376" s="157" t="str">
        <f t="shared" si="242"/>
        <v>node</v>
      </c>
      <c r="BO376" s="157"/>
      <c r="BP376" s="159">
        <f t="shared" ca="1" si="243"/>
        <v>0</v>
      </c>
      <c r="BQ376" s="159">
        <f t="shared" ca="1" si="244"/>
        <v>0</v>
      </c>
      <c r="BR376" s="159">
        <f t="shared" si="245"/>
        <v>1</v>
      </c>
      <c r="BS376" s="159" t="str">
        <f t="shared" si="246"/>
        <v>symbol</v>
      </c>
      <c r="BT376" s="157" t="str">
        <f ca="1">IF(scriv!V338&lt;&gt;"",scriv!V338,
IF(E376="",IFERROR(VLOOKUP(BL376,$AH$40:$BT$638,39,FALSE),$BT$36),
$BT$37))</f>
        <v>NodeSquare</v>
      </c>
      <c r="BU376" s="166">
        <f t="shared" ca="1" si="247"/>
        <v>2000</v>
      </c>
      <c r="BV376" s="166">
        <f t="shared" ca="1" si="248"/>
        <v>-150</v>
      </c>
      <c r="BW376" s="166">
        <f t="shared" ca="1" si="249"/>
        <v>0</v>
      </c>
      <c r="BX376" s="166">
        <f t="shared" ca="1" si="250"/>
        <v>0</v>
      </c>
      <c r="BY376" s="180" t="str">
        <f t="shared" si="251"/>
        <v/>
      </c>
      <c r="BZ376" s="180" t="str">
        <f t="shared" si="252"/>
        <v/>
      </c>
      <c r="CA376" s="81" t="str">
        <f>IF(scriv!E338&lt;&gt;"",scriv!E338,"")</f>
        <v/>
      </c>
      <c r="CB376" s="82">
        <f t="shared" si="221"/>
        <v>0</v>
      </c>
      <c r="CC376" s="82">
        <f t="shared" si="253"/>
        <v>0</v>
      </c>
      <c r="CD376" s="82" t="str">
        <f t="shared" si="254"/>
        <v>-</v>
      </c>
      <c r="CE376" s="82" t="str">
        <f t="shared" si="255"/>
        <v>-</v>
      </c>
      <c r="CF376" s="82" t="str">
        <f t="shared" si="256"/>
        <v>-</v>
      </c>
      <c r="CG376" s="82" t="str">
        <f t="shared" si="257"/>
        <v>-</v>
      </c>
      <c r="CH376" s="82" t="str">
        <f t="shared" si="258"/>
        <v>-</v>
      </c>
      <c r="CI376" s="82" t="str">
        <f t="shared" si="259"/>
        <v>-</v>
      </c>
      <c r="CJ376" s="82" t="str">
        <f t="shared" si="260"/>
        <v>-</v>
      </c>
      <c r="CK376" s="82" t="str">
        <f t="shared" si="261"/>
        <v>-</v>
      </c>
    </row>
    <row r="377" spans="1:89" s="82" customFormat="1" ht="18" customHeight="1">
      <c r="A377" s="81" t="str">
        <f>scriv!AL339</f>
        <v/>
      </c>
      <c r="B377" s="81" t="str">
        <f>IF(scriv!D339&lt;&gt;"",scriv!D339,"")</f>
        <v/>
      </c>
      <c r="C377" s="81" t="str">
        <f>IF( scriv!AP339&lt;&gt;"", IF(D377&lt;&gt;"","connection ","")&amp;scriv!AP339,IF(D377&lt;&gt;"","connection",""))</f>
        <v/>
      </c>
      <c r="D377" s="82" t="str">
        <f>scriv!AN339</f>
        <v/>
      </c>
      <c r="E377" s="82" t="str">
        <f>scriv!AO339</f>
        <v/>
      </c>
      <c r="F377" s="156">
        <f>ROW()</f>
        <v>377</v>
      </c>
      <c r="G377" s="288">
        <f>scriv!AC339</f>
        <v>0</v>
      </c>
      <c r="H377" s="288">
        <f>scriv!AD339</f>
        <v>0</v>
      </c>
      <c r="I377" s="81" t="str">
        <f>IF(scriv!AE339&lt;&gt;"",scriv!AE339,J377)</f>
        <v/>
      </c>
      <c r="J377" s="81" t="str">
        <f>IF(scriv!AF339&lt;&gt;"",scriv!AF339,"")</f>
        <v/>
      </c>
      <c r="K377" s="82" t="str">
        <f>IF(scriv!Y339&lt;&gt;"",scriv!Y339,$K$36)</f>
        <v>none</v>
      </c>
      <c r="L377" s="82">
        <f>IF(scriv!Z339&lt;&gt;"",scriv!Z339,$L$36)</f>
        <v>0</v>
      </c>
      <c r="M377" s="82" t="str">
        <f>IF(scriv!AA339&lt;&gt;"",scriv!AA339,$M$36)</f>
        <v>OpenClose</v>
      </c>
      <c r="N377" s="82">
        <f>IF(scriv!AB339&lt;&gt;"",scriv!AB339,$N$36)</f>
        <v>0</v>
      </c>
      <c r="O377" s="119" t="str">
        <f t="shared" si="220"/>
        <v/>
      </c>
      <c r="P377" s="81" t="str">
        <f>IF(scriv!I339&lt;&gt;"",scriv!I339,"")</f>
        <v/>
      </c>
      <c r="Q377" s="81" t="str">
        <f>IF(scriv!J339&lt;&gt;"",scriv!J339,"")</f>
        <v/>
      </c>
      <c r="R377" s="81">
        <f>IF(scriv!K339&lt;&gt;"",scriv!K339,
IF(I377&lt;&gt;"",1,$R$36))</f>
        <v>1</v>
      </c>
      <c r="S377" s="81" t="str">
        <f>IF(scriv!L339&lt;&gt;"",scriv!L339,
IF(scriv!AF339&lt;&gt;"",$S$36,"none"))</f>
        <v>none</v>
      </c>
      <c r="T377" s="81" t="str">
        <f>IF(scriv!Q339&lt;&gt;"",scriv!Q339,"")</f>
        <v/>
      </c>
      <c r="U377" s="81" t="str">
        <f>IF(scriv!R339&lt;&gt;"",scriv!R339,"")</f>
        <v/>
      </c>
      <c r="V377" s="81" t="str">
        <f>IF(scriv!S339&lt;&gt;"",scriv!S339,"")</f>
        <v/>
      </c>
      <c r="W377" s="81" t="str">
        <f>IF(scriv!T339&lt;&gt;"",scriv!T339,"")</f>
        <v/>
      </c>
      <c r="X377" s="81" t="str">
        <f>IF($E377="",
( IF(scriv!AH339&lt;&gt;"", LEFT( scriv!AH339, FIND(",",scriv!AH339)-1) &amp; "=" &amp; $AH377 &amp; RIGHT( scriv!AH339, LEN(scriv!AH339) + 1 - FIND(",",scriv!AH339)),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IF(scriv!AI339&lt;&gt;"", LEFT( scriv!AI339, FIND(",",scriv!AI339)-1) &amp; "=" &amp; $AH377 &amp; RIGHT( scriv!AI339, LEN(scriv!AI339) + 1 - FIND(",",scriv!AI339)),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IF(scriv!AJ339&lt;&gt;"", LEFT( scriv!AJ339, FIND(",",scriv!AJ339)-1) &amp; "=" &amp; $AH377 &amp; RIGHT( scriv!AJ339, LEN(scriv!AJ339) + 1 - FIND(",",scriv!AJ339)),
  IF($Z$36&lt;&gt;"",LEFT( Z$36, FIND(",",Z$36)-1) &amp; "=" &amp; $AH377 &amp; RIGHT( Z$36, LEN(Z$36) + 1 - FIND(",",Z$36)),""))),
IF(scriv!O339&lt;&gt;"", LEFT( scriv!O339, FIND(",",scriv!O339)-1) &amp; "=" &amp; $AH377 &amp; RIGHT( scriv!O339, LEN(scriv!O339) + 1 - FIND(",",scriv!O339)),
LEFT( Z$37, FIND(",",Z$37)-1) &amp; "=" &amp; $AH377 &amp; RIGHT( Z$37, LEN(Z$37) + 1 - FIND(",",Z$37))))</f>
        <v>drawOpen=,1.2</v>
      </c>
      <c r="AA377" s="81" t="str">
        <f>IF($E377="",
( IF(scriv!AK339&lt;&gt;"", LEFT( scriv!AK339, FIND(",",scriv!AK339)-1) &amp; "=" &amp; $AH377 &amp; RIGHT( scriv!AK339, LEN(scriv!AK339) + 1 - FIND(",",scriv!AK339)),
  IF($AA$36&lt;&gt;"",LEFT( AA$36, FIND(",",AA$36)-1) &amp; "=" &amp; $AH377 &amp; RIGHT( AA$36, LEN(AA$36) + 1 - FIND(",",AA$36)),""))),
IF(scriv!P339&lt;&gt;"", LEFT( scriv!P339, FIND(",",scriv!P339)-1) &amp; "=" &amp; $AH377 &amp; RIGHT( scriv!P339, LEN(scriv!P339) + 1 - FIND(",",scriv!P339)),
LEFT( AA$37, FIND(",",AA$37)-1) &amp; "=" &amp; $AH377 &amp; RIGHT( AA$37, LEN(AA$37) + 1 - FIND(",",AA$37))))</f>
        <v>drawClose=,1.2</v>
      </c>
      <c r="AB377" s="167" t="str">
        <f t="shared" si="219"/>
        <v>noTitle</v>
      </c>
      <c r="AC377" s="167"/>
      <c r="AD377" s="45"/>
      <c r="AE377" s="168"/>
      <c r="AF377" s="169">
        <f>IF(D377="",scriv!B339,"")</f>
        <v>0</v>
      </c>
      <c r="AG377" s="170" t="str">
        <f t="shared" si="222"/>
        <v/>
      </c>
      <c r="AH377" s="169" t="str">
        <f t="shared" si="223"/>
        <v/>
      </c>
      <c r="AI377" s="169" t="str">
        <f t="shared" si="224"/>
        <v/>
      </c>
      <c r="AJ377" s="86">
        <f>ROUNDDOWN( (LEN(scriv!B339)+1) / 2, 0 )</f>
        <v>0</v>
      </c>
      <c r="AK377" s="82">
        <f t="shared" si="225"/>
        <v>0</v>
      </c>
      <c r="AL377" s="82" t="str">
        <f t="shared" si="226"/>
        <v>-</v>
      </c>
      <c r="AM377" s="82" t="str">
        <f t="shared" si="227"/>
        <v>-</v>
      </c>
      <c r="AN377" s="82" t="str">
        <f t="shared" si="228"/>
        <v>-</v>
      </c>
      <c r="AO377" s="82" t="str">
        <f t="shared" si="229"/>
        <v>-</v>
      </c>
      <c r="AP377" s="82" t="str">
        <f t="shared" si="230"/>
        <v>-</v>
      </c>
      <c r="AQ377" s="82" t="str">
        <f t="shared" si="231"/>
        <v>-</v>
      </c>
      <c r="AR377" s="82" t="str">
        <f t="shared" si="232"/>
        <v>-</v>
      </c>
      <c r="AT377" s="82">
        <f t="shared" si="233"/>
        <v>2</v>
      </c>
      <c r="AU377" s="82" t="str">
        <f ca="1">IF(    MAX(OFFSET(AL377,0,0,MATCH("-",AL377:AL$638,0))) = 0,"",
IFERROR(MAX(OFFSET(AL377,0,0,MATCH("-",AL377:AL$638,0))),""))</f>
        <v/>
      </c>
      <c r="AV377" s="82" t="str">
        <f ca="1">IF(    MAX(OFFSET(AM377,0,0,MATCH("-",AM377:AM$638,0))) = 0,"",
IFERROR(MAX(OFFSET(AM377,0,0,MATCH("-",AM377:AM$638,0))),""))</f>
        <v/>
      </c>
      <c r="AW377" s="82" t="str">
        <f ca="1">IF(    MAX(OFFSET(AN377,0,0,MATCH("-",AN377:AN$638,0))) = 0,"",
IFERROR(MAX(OFFSET(AN377,0,0,MATCH("-",AN377:AN$638,0))),""))</f>
        <v/>
      </c>
      <c r="AX377" s="82" t="str">
        <f ca="1">IF(    MAX(OFFSET(AO377,0,0,MATCH("-",AO377:AO$638,0))) = 0,"",
IFERROR(MAX(OFFSET(AO377,0,0,MATCH("-",AO377:AO$638,0))),""))</f>
        <v/>
      </c>
      <c r="AY377" s="82" t="str">
        <f ca="1">IF(    MAX(OFFSET(AP377,0,0,MATCH("-",AP377:AP$638,0))) = 0,"",
IFERROR(MAX(OFFSET(AP377,0,0,MATCH("-",AP377:AP$638,0))),""))</f>
        <v/>
      </c>
      <c r="AZ377" s="82" t="str">
        <f ca="1">IF(    MAX(OFFSET(AQ377,0,0,MATCH("-",AQ377:AQ$638,0))) = 0,"",
IFERROR(MAX(OFFSET(AQ377,0,0,MATCH("-",AQ377:AQ$638,0))),""))</f>
        <v/>
      </c>
      <c r="BA377" s="82" t="str">
        <f ca="1">IF(    MAX(OFFSET(AR377,0,0,MATCH("-",AR377:AR$638,0))) = 0,"",
IFERROR(MAX(OFFSET(AR377,0,0,MATCH("-",AR377:AR$638,0))),""))</f>
        <v/>
      </c>
      <c r="BB377" s="112">
        <f t="shared" ca="1" si="234"/>
        <v>-270</v>
      </c>
      <c r="BC377" s="111" t="str">
        <f t="shared" ca="1" si="235"/>
        <v>Radius</v>
      </c>
      <c r="BD377" s="112">
        <f t="shared" ca="1" si="236"/>
        <v>0</v>
      </c>
      <c r="BE377" s="111">
        <f t="shared" ca="1" si="237"/>
        <v>-150</v>
      </c>
      <c r="BF377" s="113" t="e">
        <f t="shared" ca="1" si="238"/>
        <v>#VALUE!</v>
      </c>
      <c r="BG377" s="113" t="e">
        <f t="shared" ca="1" si="239"/>
        <v>#VALUE!</v>
      </c>
      <c r="BH377" s="112">
        <f t="shared" ca="1" si="240"/>
        <v>2000</v>
      </c>
      <c r="BI377" s="112">
        <f t="shared" ca="1" si="241"/>
        <v>-150</v>
      </c>
      <c r="BJ377" s="157"/>
      <c r="BK377" s="157"/>
      <c r="BL377" s="158" t="str">
        <f>scriv!AM339</f>
        <v/>
      </c>
      <c r="BM377" s="157"/>
      <c r="BN377" s="157" t="str">
        <f t="shared" si="242"/>
        <v>node</v>
      </c>
      <c r="BO377" s="157"/>
      <c r="BP377" s="159">
        <f t="shared" ca="1" si="243"/>
        <v>0</v>
      </c>
      <c r="BQ377" s="159">
        <f t="shared" ca="1" si="244"/>
        <v>0</v>
      </c>
      <c r="BR377" s="159">
        <f t="shared" si="245"/>
        <v>1</v>
      </c>
      <c r="BS377" s="159" t="str">
        <f t="shared" si="246"/>
        <v>symbol</v>
      </c>
      <c r="BT377" s="157" t="str">
        <f ca="1">IF(scriv!V339&lt;&gt;"",scriv!V339,
IF(E377="",IFERROR(VLOOKUP(BL377,$AH$40:$BT$638,39,FALSE),$BT$36),
$BT$37))</f>
        <v>NodeSquare</v>
      </c>
      <c r="BU377" s="166">
        <f t="shared" ca="1" si="247"/>
        <v>2000</v>
      </c>
      <c r="BV377" s="166">
        <f t="shared" ca="1" si="248"/>
        <v>-150</v>
      </c>
      <c r="BW377" s="166">
        <f t="shared" ca="1" si="249"/>
        <v>0</v>
      </c>
      <c r="BX377" s="166">
        <f t="shared" ca="1" si="250"/>
        <v>0</v>
      </c>
      <c r="BY377" s="180" t="str">
        <f t="shared" si="251"/>
        <v/>
      </c>
      <c r="BZ377" s="180" t="str">
        <f t="shared" si="252"/>
        <v/>
      </c>
      <c r="CA377" s="81" t="str">
        <f>IF(scriv!E339&lt;&gt;"",scriv!E339,"")</f>
        <v/>
      </c>
      <c r="CB377" s="82">
        <f t="shared" si="221"/>
        <v>0</v>
      </c>
      <c r="CC377" s="82">
        <f t="shared" si="253"/>
        <v>0</v>
      </c>
      <c r="CD377" s="82" t="str">
        <f t="shared" si="254"/>
        <v>-</v>
      </c>
      <c r="CE377" s="82" t="str">
        <f t="shared" si="255"/>
        <v>-</v>
      </c>
      <c r="CF377" s="82" t="str">
        <f t="shared" si="256"/>
        <v>-</v>
      </c>
      <c r="CG377" s="82" t="str">
        <f t="shared" si="257"/>
        <v>-</v>
      </c>
      <c r="CH377" s="82" t="str">
        <f t="shared" si="258"/>
        <v>-</v>
      </c>
      <c r="CI377" s="82" t="str">
        <f t="shared" si="259"/>
        <v>-</v>
      </c>
      <c r="CJ377" s="82" t="str">
        <f t="shared" si="260"/>
        <v>-</v>
      </c>
      <c r="CK377" s="82" t="str">
        <f t="shared" si="261"/>
        <v>-</v>
      </c>
    </row>
    <row r="378" spans="1:89" s="82" customFormat="1" ht="18" customHeight="1">
      <c r="A378" s="81" t="str">
        <f>scriv!AL340</f>
        <v/>
      </c>
      <c r="B378" s="81" t="str">
        <f>IF(scriv!D340&lt;&gt;"",scriv!D340,"")</f>
        <v/>
      </c>
      <c r="C378" s="81" t="str">
        <f>IF( scriv!AP340&lt;&gt;"", IF(D378&lt;&gt;"","connection ","")&amp;scriv!AP340,IF(D378&lt;&gt;"","connection",""))</f>
        <v/>
      </c>
      <c r="D378" s="82" t="str">
        <f>scriv!AN340</f>
        <v/>
      </c>
      <c r="E378" s="82" t="str">
        <f>scriv!AO340</f>
        <v/>
      </c>
      <c r="F378" s="156">
        <f>ROW()</f>
        <v>378</v>
      </c>
      <c r="G378" s="288">
        <f>scriv!AC340</f>
        <v>0</v>
      </c>
      <c r="H378" s="288">
        <f>scriv!AD340</f>
        <v>0</v>
      </c>
      <c r="I378" s="81" t="str">
        <f>IF(scriv!AE340&lt;&gt;"",scriv!AE340,J378)</f>
        <v/>
      </c>
      <c r="J378" s="81" t="str">
        <f>IF(scriv!AF340&lt;&gt;"",scriv!AF340,"")</f>
        <v/>
      </c>
      <c r="K378" s="82" t="str">
        <f>IF(scriv!Y340&lt;&gt;"",scriv!Y340,$K$36)</f>
        <v>none</v>
      </c>
      <c r="L378" s="82">
        <f>IF(scriv!Z340&lt;&gt;"",scriv!Z340,$L$36)</f>
        <v>0</v>
      </c>
      <c r="M378" s="82" t="str">
        <f>IF(scriv!AA340&lt;&gt;"",scriv!AA340,$M$36)</f>
        <v>OpenClose</v>
      </c>
      <c r="N378" s="82">
        <f>IF(scriv!AB340&lt;&gt;"",scriv!AB340,$N$36)</f>
        <v>0</v>
      </c>
      <c r="O378" s="119" t="str">
        <f t="shared" si="220"/>
        <v/>
      </c>
      <c r="P378" s="81" t="str">
        <f>IF(scriv!I340&lt;&gt;"",scriv!I340,"")</f>
        <v/>
      </c>
      <c r="Q378" s="81" t="str">
        <f>IF(scriv!J340&lt;&gt;"",scriv!J340,"")</f>
        <v/>
      </c>
      <c r="R378" s="81">
        <f>IF(scriv!K340&lt;&gt;"",scriv!K340,
IF(I378&lt;&gt;"",1,$R$36))</f>
        <v>1</v>
      </c>
      <c r="S378" s="81" t="str">
        <f>IF(scriv!L340&lt;&gt;"",scriv!L340,
IF(scriv!AF340&lt;&gt;"",$S$36,"none"))</f>
        <v>none</v>
      </c>
      <c r="T378" s="81" t="str">
        <f>IF(scriv!Q340&lt;&gt;"",scriv!Q340,"")</f>
        <v/>
      </c>
      <c r="U378" s="81" t="str">
        <f>IF(scriv!R340&lt;&gt;"",scriv!R340,"")</f>
        <v/>
      </c>
      <c r="V378" s="81" t="str">
        <f>IF(scriv!S340&lt;&gt;"",scriv!S340,"")</f>
        <v/>
      </c>
      <c r="W378" s="81" t="str">
        <f>IF(scriv!T340&lt;&gt;"",scriv!T340,"")</f>
        <v/>
      </c>
      <c r="X378" s="81" t="str">
        <f>IF($E378="",
( IF(scriv!AH340&lt;&gt;"", LEFT( scriv!AH340, FIND(",",scriv!AH340)-1) &amp; "=" &amp; $AH378 &amp; RIGHT( scriv!AH340, LEN(scriv!AH340) + 1 - FIND(",",scriv!AH340)),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IF(scriv!AI340&lt;&gt;"", LEFT( scriv!AI340, FIND(",",scriv!AI340)-1) &amp; "=" &amp; $AH378 &amp; RIGHT( scriv!AI340, LEN(scriv!AI340) + 1 - FIND(",",scriv!AI340)),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IF(scriv!AJ340&lt;&gt;"", LEFT( scriv!AJ340, FIND(",",scriv!AJ340)-1) &amp; "=" &amp; $AH378 &amp; RIGHT( scriv!AJ340, LEN(scriv!AJ340) + 1 - FIND(",",scriv!AJ340)),
  IF($Z$36&lt;&gt;"",LEFT( Z$36, FIND(",",Z$36)-1) &amp; "=" &amp; $AH378 &amp; RIGHT( Z$36, LEN(Z$36) + 1 - FIND(",",Z$36)),""))),
IF(scriv!O340&lt;&gt;"", LEFT( scriv!O340, FIND(",",scriv!O340)-1) &amp; "=" &amp; $AH378 &amp; RIGHT( scriv!O340, LEN(scriv!O340) + 1 - FIND(",",scriv!O340)),
LEFT( Z$37, FIND(",",Z$37)-1) &amp; "=" &amp; $AH378 &amp; RIGHT( Z$37, LEN(Z$37) + 1 - FIND(",",Z$37))))</f>
        <v>drawOpen=,1.2</v>
      </c>
      <c r="AA378" s="81" t="str">
        <f>IF($E378="",
( IF(scriv!AK340&lt;&gt;"", LEFT( scriv!AK340, FIND(",",scriv!AK340)-1) &amp; "=" &amp; $AH378 &amp; RIGHT( scriv!AK340, LEN(scriv!AK340) + 1 - FIND(",",scriv!AK340)),
  IF($AA$36&lt;&gt;"",LEFT( AA$36, FIND(",",AA$36)-1) &amp; "=" &amp; $AH378 &amp; RIGHT( AA$36, LEN(AA$36) + 1 - FIND(",",AA$36)),""))),
IF(scriv!P340&lt;&gt;"", LEFT( scriv!P340, FIND(",",scriv!P340)-1) &amp; "=" &amp; $AH378 &amp; RIGHT( scriv!P340, LEN(scriv!P340) + 1 - FIND(",",scriv!P340)),
LEFT( AA$37, FIND(",",AA$37)-1) &amp; "=" &amp; $AH378 &amp; RIGHT( AA$37, LEN(AA$37) + 1 - FIND(",",AA$37))))</f>
        <v>drawClose=,1.2</v>
      </c>
      <c r="AB378" s="167" t="str">
        <f t="shared" si="219"/>
        <v>noTitle</v>
      </c>
      <c r="AC378" s="167"/>
      <c r="AD378" s="45"/>
      <c r="AE378" s="168"/>
      <c r="AF378" s="169">
        <f>IF(D378="",scriv!B340,"")</f>
        <v>0</v>
      </c>
      <c r="AG378" s="170" t="str">
        <f t="shared" si="222"/>
        <v/>
      </c>
      <c r="AH378" s="169" t="str">
        <f t="shared" si="223"/>
        <v/>
      </c>
      <c r="AI378" s="169" t="str">
        <f t="shared" si="224"/>
        <v/>
      </c>
      <c r="AJ378" s="86">
        <f>ROUNDDOWN( (LEN(scriv!B340)+1) / 2, 0 )</f>
        <v>0</v>
      </c>
      <c r="AK378" s="82">
        <f t="shared" si="225"/>
        <v>0</v>
      </c>
      <c r="AL378" s="82" t="str">
        <f t="shared" si="226"/>
        <v>-</v>
      </c>
      <c r="AM378" s="82" t="str">
        <f t="shared" si="227"/>
        <v>-</v>
      </c>
      <c r="AN378" s="82" t="str">
        <f t="shared" si="228"/>
        <v>-</v>
      </c>
      <c r="AO378" s="82" t="str">
        <f t="shared" si="229"/>
        <v>-</v>
      </c>
      <c r="AP378" s="82" t="str">
        <f t="shared" si="230"/>
        <v>-</v>
      </c>
      <c r="AQ378" s="82" t="str">
        <f t="shared" si="231"/>
        <v>-</v>
      </c>
      <c r="AR378" s="82" t="str">
        <f t="shared" si="232"/>
        <v>-</v>
      </c>
      <c r="AT378" s="82">
        <f t="shared" si="233"/>
        <v>2</v>
      </c>
      <c r="AU378" s="82" t="str">
        <f ca="1">IF(    MAX(OFFSET(AL378,0,0,MATCH("-",AL378:AL$638,0))) = 0,"",
IFERROR(MAX(OFFSET(AL378,0,0,MATCH("-",AL378:AL$638,0))),""))</f>
        <v/>
      </c>
      <c r="AV378" s="82" t="str">
        <f ca="1">IF(    MAX(OFFSET(AM378,0,0,MATCH("-",AM378:AM$638,0))) = 0,"",
IFERROR(MAX(OFFSET(AM378,0,0,MATCH("-",AM378:AM$638,0))),""))</f>
        <v/>
      </c>
      <c r="AW378" s="82" t="str">
        <f ca="1">IF(    MAX(OFFSET(AN378,0,0,MATCH("-",AN378:AN$638,0))) = 0,"",
IFERROR(MAX(OFFSET(AN378,0,0,MATCH("-",AN378:AN$638,0))),""))</f>
        <v/>
      </c>
      <c r="AX378" s="82" t="str">
        <f ca="1">IF(    MAX(OFFSET(AO378,0,0,MATCH("-",AO378:AO$638,0))) = 0,"",
IFERROR(MAX(OFFSET(AO378,0,0,MATCH("-",AO378:AO$638,0))),""))</f>
        <v/>
      </c>
      <c r="AY378" s="82" t="str">
        <f ca="1">IF(    MAX(OFFSET(AP378,0,0,MATCH("-",AP378:AP$638,0))) = 0,"",
IFERROR(MAX(OFFSET(AP378,0,0,MATCH("-",AP378:AP$638,0))),""))</f>
        <v/>
      </c>
      <c r="AZ378" s="82" t="str">
        <f ca="1">IF(    MAX(OFFSET(AQ378,0,0,MATCH("-",AQ378:AQ$638,0))) = 0,"",
IFERROR(MAX(OFFSET(AQ378,0,0,MATCH("-",AQ378:AQ$638,0))),""))</f>
        <v/>
      </c>
      <c r="BA378" s="82" t="str">
        <f ca="1">IF(    MAX(OFFSET(AR378,0,0,MATCH("-",AR378:AR$638,0))) = 0,"",
IFERROR(MAX(OFFSET(AR378,0,0,MATCH("-",AR378:AR$638,0))),""))</f>
        <v/>
      </c>
      <c r="BB378" s="112">
        <f t="shared" ca="1" si="234"/>
        <v>-270</v>
      </c>
      <c r="BC378" s="111" t="str">
        <f t="shared" ca="1" si="235"/>
        <v>Radius</v>
      </c>
      <c r="BD378" s="112">
        <f t="shared" ca="1" si="236"/>
        <v>0</v>
      </c>
      <c r="BE378" s="111">
        <f t="shared" ca="1" si="237"/>
        <v>-150</v>
      </c>
      <c r="BF378" s="113" t="e">
        <f t="shared" ca="1" si="238"/>
        <v>#VALUE!</v>
      </c>
      <c r="BG378" s="113" t="e">
        <f t="shared" ca="1" si="239"/>
        <v>#VALUE!</v>
      </c>
      <c r="BH378" s="112">
        <f t="shared" ca="1" si="240"/>
        <v>2000</v>
      </c>
      <c r="BI378" s="112">
        <f t="shared" ca="1" si="241"/>
        <v>-150</v>
      </c>
      <c r="BJ378" s="157"/>
      <c r="BK378" s="157"/>
      <c r="BL378" s="158" t="str">
        <f>scriv!AM340</f>
        <v/>
      </c>
      <c r="BM378" s="157"/>
      <c r="BN378" s="157" t="str">
        <f t="shared" si="242"/>
        <v>node</v>
      </c>
      <c r="BO378" s="157"/>
      <c r="BP378" s="159">
        <f t="shared" ca="1" si="243"/>
        <v>0</v>
      </c>
      <c r="BQ378" s="159">
        <f t="shared" ca="1" si="244"/>
        <v>0</v>
      </c>
      <c r="BR378" s="159">
        <f t="shared" si="245"/>
        <v>1</v>
      </c>
      <c r="BS378" s="159" t="str">
        <f t="shared" si="246"/>
        <v>symbol</v>
      </c>
      <c r="BT378" s="157" t="str">
        <f ca="1">IF(scriv!V340&lt;&gt;"",scriv!V340,
IF(E378="",IFERROR(VLOOKUP(BL378,$AH$40:$BT$638,39,FALSE),$BT$36),
$BT$37))</f>
        <v>NodeSquare</v>
      </c>
      <c r="BU378" s="166">
        <f t="shared" ca="1" si="247"/>
        <v>2000</v>
      </c>
      <c r="BV378" s="166">
        <f t="shared" ca="1" si="248"/>
        <v>-150</v>
      </c>
      <c r="BW378" s="166">
        <f t="shared" ca="1" si="249"/>
        <v>0</v>
      </c>
      <c r="BX378" s="166">
        <f t="shared" ca="1" si="250"/>
        <v>0</v>
      </c>
      <c r="BY378" s="180" t="str">
        <f t="shared" si="251"/>
        <v/>
      </c>
      <c r="BZ378" s="180" t="str">
        <f t="shared" si="252"/>
        <v/>
      </c>
      <c r="CA378" s="81" t="str">
        <f>IF(scriv!E340&lt;&gt;"",scriv!E340,"")</f>
        <v/>
      </c>
      <c r="CB378" s="82">
        <f t="shared" si="221"/>
        <v>0</v>
      </c>
      <c r="CC378" s="82">
        <f t="shared" si="253"/>
        <v>0</v>
      </c>
      <c r="CD378" s="82" t="str">
        <f t="shared" si="254"/>
        <v>-</v>
      </c>
      <c r="CE378" s="82" t="str">
        <f t="shared" si="255"/>
        <v>-</v>
      </c>
      <c r="CF378" s="82" t="str">
        <f t="shared" si="256"/>
        <v>-</v>
      </c>
      <c r="CG378" s="82" t="str">
        <f t="shared" si="257"/>
        <v>-</v>
      </c>
      <c r="CH378" s="82" t="str">
        <f t="shared" si="258"/>
        <v>-</v>
      </c>
      <c r="CI378" s="82" t="str">
        <f t="shared" si="259"/>
        <v>-</v>
      </c>
      <c r="CJ378" s="82" t="str">
        <f t="shared" si="260"/>
        <v>-</v>
      </c>
      <c r="CK378" s="82" t="str">
        <f t="shared" si="261"/>
        <v>-</v>
      </c>
    </row>
    <row r="379" spans="1:89" s="82" customFormat="1" ht="18" customHeight="1">
      <c r="A379" s="81" t="str">
        <f>scriv!AL341</f>
        <v/>
      </c>
      <c r="B379" s="81" t="str">
        <f>IF(scriv!D341&lt;&gt;"",scriv!D341,"")</f>
        <v/>
      </c>
      <c r="C379" s="81" t="str">
        <f>IF( scriv!AP341&lt;&gt;"", IF(D379&lt;&gt;"","connection ","")&amp;scriv!AP341,IF(D379&lt;&gt;"","connection",""))</f>
        <v/>
      </c>
      <c r="D379" s="82" t="str">
        <f>scriv!AN341</f>
        <v/>
      </c>
      <c r="E379" s="82" t="str">
        <f>scriv!AO341</f>
        <v/>
      </c>
      <c r="F379" s="156">
        <f>ROW()</f>
        <v>379</v>
      </c>
      <c r="G379" s="288">
        <f>scriv!AC341</f>
        <v>0</v>
      </c>
      <c r="H379" s="288">
        <f>scriv!AD341</f>
        <v>0</v>
      </c>
      <c r="I379" s="81" t="str">
        <f>IF(scriv!AE341&lt;&gt;"",scriv!AE341,J379)</f>
        <v/>
      </c>
      <c r="J379" s="81" t="str">
        <f>IF(scriv!AF341&lt;&gt;"",scriv!AF341,"")</f>
        <v/>
      </c>
      <c r="K379" s="82" t="str">
        <f>IF(scriv!Y341&lt;&gt;"",scriv!Y341,$K$36)</f>
        <v>none</v>
      </c>
      <c r="L379" s="82">
        <f>IF(scriv!Z341&lt;&gt;"",scriv!Z341,$L$36)</f>
        <v>0</v>
      </c>
      <c r="M379" s="82" t="str">
        <f>IF(scriv!AA341&lt;&gt;"",scriv!AA341,$M$36)</f>
        <v>OpenClose</v>
      </c>
      <c r="N379" s="82">
        <f>IF(scriv!AB341&lt;&gt;"",scriv!AB341,$N$36)</f>
        <v>0</v>
      </c>
      <c r="O379" s="119" t="str">
        <f t="shared" si="220"/>
        <v/>
      </c>
      <c r="P379" s="81" t="str">
        <f>IF(scriv!I341&lt;&gt;"",scriv!I341,"")</f>
        <v/>
      </c>
      <c r="Q379" s="81" t="str">
        <f>IF(scriv!J341&lt;&gt;"",scriv!J341,"")</f>
        <v/>
      </c>
      <c r="R379" s="81">
        <f>IF(scriv!K341&lt;&gt;"",scriv!K341,
IF(I379&lt;&gt;"",1,$R$36))</f>
        <v>1</v>
      </c>
      <c r="S379" s="81" t="str">
        <f>IF(scriv!L341&lt;&gt;"",scriv!L341,
IF(scriv!AF341&lt;&gt;"",$S$36,"none"))</f>
        <v>none</v>
      </c>
      <c r="T379" s="81" t="str">
        <f>IF(scriv!Q341&lt;&gt;"",scriv!Q341,"")</f>
        <v/>
      </c>
      <c r="U379" s="81" t="str">
        <f>IF(scriv!R341&lt;&gt;"",scriv!R341,"")</f>
        <v/>
      </c>
      <c r="V379" s="81" t="str">
        <f>IF(scriv!S341&lt;&gt;"",scriv!S341,"")</f>
        <v/>
      </c>
      <c r="W379" s="81" t="str">
        <f>IF(scriv!T341&lt;&gt;"",scriv!T341,"")</f>
        <v/>
      </c>
      <c r="X379" s="81" t="str">
        <f>IF($E379="",
( IF(scriv!AH341&lt;&gt;"", LEFT( scriv!AH341, FIND(",",scriv!AH341)-1) &amp; "=" &amp; $AH379 &amp; RIGHT( scriv!AH341, LEN(scriv!AH341) + 1 - FIND(",",scriv!AH341)),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IF(scriv!AI341&lt;&gt;"", LEFT( scriv!AI341, FIND(",",scriv!AI341)-1) &amp; "=" &amp; $AH379 &amp; RIGHT( scriv!AI341, LEN(scriv!AI341) + 1 - FIND(",",scriv!AI341)),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IF(scriv!AJ341&lt;&gt;"", LEFT( scriv!AJ341, FIND(",",scriv!AJ341)-1) &amp; "=" &amp; $AH379 &amp; RIGHT( scriv!AJ341, LEN(scriv!AJ341) + 1 - FIND(",",scriv!AJ341)),
  IF($Z$36&lt;&gt;"",LEFT( Z$36, FIND(",",Z$36)-1) &amp; "=" &amp; $AH379 &amp; RIGHT( Z$36, LEN(Z$36) + 1 - FIND(",",Z$36)),""))),
IF(scriv!O341&lt;&gt;"", LEFT( scriv!O341, FIND(",",scriv!O341)-1) &amp; "=" &amp; $AH379 &amp; RIGHT( scriv!O341, LEN(scriv!O341) + 1 - FIND(",",scriv!O341)),
LEFT( Z$37, FIND(",",Z$37)-1) &amp; "=" &amp; $AH379 &amp; RIGHT( Z$37, LEN(Z$37) + 1 - FIND(",",Z$37))))</f>
        <v>drawOpen=,1.2</v>
      </c>
      <c r="AA379" s="81" t="str">
        <f>IF($E379="",
( IF(scriv!AK341&lt;&gt;"", LEFT( scriv!AK341, FIND(",",scriv!AK341)-1) &amp; "=" &amp; $AH379 &amp; RIGHT( scriv!AK341, LEN(scriv!AK341) + 1 - FIND(",",scriv!AK341)),
  IF($AA$36&lt;&gt;"",LEFT( AA$36, FIND(",",AA$36)-1) &amp; "=" &amp; $AH379 &amp; RIGHT( AA$36, LEN(AA$36) + 1 - FIND(",",AA$36)),""))),
IF(scriv!P341&lt;&gt;"", LEFT( scriv!P341, FIND(",",scriv!P341)-1) &amp; "=" &amp; $AH379 &amp; RIGHT( scriv!P341, LEN(scriv!P341) + 1 - FIND(",",scriv!P341)),
LEFT( AA$37, FIND(",",AA$37)-1) &amp; "=" &amp; $AH379 &amp; RIGHT( AA$37, LEN(AA$37) + 1 - FIND(",",AA$37))))</f>
        <v>drawClose=,1.2</v>
      </c>
      <c r="AB379" s="167" t="str">
        <f t="shared" si="219"/>
        <v>noTitle</v>
      </c>
      <c r="AC379" s="167"/>
      <c r="AD379" s="45"/>
      <c r="AE379" s="168"/>
      <c r="AF379" s="169">
        <f>IF(D379="",scriv!B341,"")</f>
        <v>0</v>
      </c>
      <c r="AG379" s="170" t="str">
        <f t="shared" si="222"/>
        <v/>
      </c>
      <c r="AH379" s="169" t="str">
        <f t="shared" si="223"/>
        <v/>
      </c>
      <c r="AI379" s="169" t="str">
        <f t="shared" si="224"/>
        <v/>
      </c>
      <c r="AJ379" s="86">
        <f>ROUNDDOWN( (LEN(scriv!B341)+1) / 2, 0 )</f>
        <v>0</v>
      </c>
      <c r="AK379" s="82">
        <f t="shared" si="225"/>
        <v>0</v>
      </c>
      <c r="AL379" s="82" t="str">
        <f t="shared" si="226"/>
        <v>-</v>
      </c>
      <c r="AM379" s="82" t="str">
        <f t="shared" si="227"/>
        <v>-</v>
      </c>
      <c r="AN379" s="82" t="str">
        <f t="shared" si="228"/>
        <v>-</v>
      </c>
      <c r="AO379" s="82" t="str">
        <f t="shared" si="229"/>
        <v>-</v>
      </c>
      <c r="AP379" s="82" t="str">
        <f t="shared" si="230"/>
        <v>-</v>
      </c>
      <c r="AQ379" s="82" t="str">
        <f t="shared" si="231"/>
        <v>-</v>
      </c>
      <c r="AR379" s="82" t="str">
        <f t="shared" si="232"/>
        <v>-</v>
      </c>
      <c r="AT379" s="82">
        <f t="shared" si="233"/>
        <v>2</v>
      </c>
      <c r="AU379" s="82" t="str">
        <f ca="1">IF(    MAX(OFFSET(AL379,0,0,MATCH("-",AL379:AL$638,0))) = 0,"",
IFERROR(MAX(OFFSET(AL379,0,0,MATCH("-",AL379:AL$638,0))),""))</f>
        <v/>
      </c>
      <c r="AV379" s="82" t="str">
        <f ca="1">IF(    MAX(OFFSET(AM379,0,0,MATCH("-",AM379:AM$638,0))) = 0,"",
IFERROR(MAX(OFFSET(AM379,0,0,MATCH("-",AM379:AM$638,0))),""))</f>
        <v/>
      </c>
      <c r="AW379" s="82" t="str">
        <f ca="1">IF(    MAX(OFFSET(AN379,0,0,MATCH("-",AN379:AN$638,0))) = 0,"",
IFERROR(MAX(OFFSET(AN379,0,0,MATCH("-",AN379:AN$638,0))),""))</f>
        <v/>
      </c>
      <c r="AX379" s="82" t="str">
        <f ca="1">IF(    MAX(OFFSET(AO379,0,0,MATCH("-",AO379:AO$638,0))) = 0,"",
IFERROR(MAX(OFFSET(AO379,0,0,MATCH("-",AO379:AO$638,0))),""))</f>
        <v/>
      </c>
      <c r="AY379" s="82" t="str">
        <f ca="1">IF(    MAX(OFFSET(AP379,0,0,MATCH("-",AP379:AP$638,0))) = 0,"",
IFERROR(MAX(OFFSET(AP379,0,0,MATCH("-",AP379:AP$638,0))),""))</f>
        <v/>
      </c>
      <c r="AZ379" s="82" t="str">
        <f ca="1">IF(    MAX(OFFSET(AQ379,0,0,MATCH("-",AQ379:AQ$638,0))) = 0,"",
IFERROR(MAX(OFFSET(AQ379,0,0,MATCH("-",AQ379:AQ$638,0))),""))</f>
        <v/>
      </c>
      <c r="BA379" s="82" t="str">
        <f ca="1">IF(    MAX(OFFSET(AR379,0,0,MATCH("-",AR379:AR$638,0))) = 0,"",
IFERROR(MAX(OFFSET(AR379,0,0,MATCH("-",AR379:AR$638,0))),""))</f>
        <v/>
      </c>
      <c r="BB379" s="112">
        <f t="shared" ca="1" si="234"/>
        <v>-270</v>
      </c>
      <c r="BC379" s="111" t="str">
        <f t="shared" ca="1" si="235"/>
        <v>Radius</v>
      </c>
      <c r="BD379" s="112">
        <f t="shared" ca="1" si="236"/>
        <v>0</v>
      </c>
      <c r="BE379" s="111">
        <f t="shared" ca="1" si="237"/>
        <v>-150</v>
      </c>
      <c r="BF379" s="113" t="e">
        <f t="shared" ca="1" si="238"/>
        <v>#VALUE!</v>
      </c>
      <c r="BG379" s="113" t="e">
        <f t="shared" ca="1" si="239"/>
        <v>#VALUE!</v>
      </c>
      <c r="BH379" s="112">
        <f t="shared" ca="1" si="240"/>
        <v>2000</v>
      </c>
      <c r="BI379" s="112">
        <f t="shared" ca="1" si="241"/>
        <v>-150</v>
      </c>
      <c r="BJ379" s="157"/>
      <c r="BK379" s="157"/>
      <c r="BL379" s="158" t="str">
        <f>scriv!AM341</f>
        <v/>
      </c>
      <c r="BM379" s="157"/>
      <c r="BN379" s="157" t="str">
        <f t="shared" si="242"/>
        <v>node</v>
      </c>
      <c r="BO379" s="157"/>
      <c r="BP379" s="159">
        <f t="shared" ca="1" si="243"/>
        <v>0</v>
      </c>
      <c r="BQ379" s="159">
        <f t="shared" ca="1" si="244"/>
        <v>0</v>
      </c>
      <c r="BR379" s="159">
        <f t="shared" si="245"/>
        <v>1</v>
      </c>
      <c r="BS379" s="159" t="str">
        <f t="shared" si="246"/>
        <v>symbol</v>
      </c>
      <c r="BT379" s="157" t="str">
        <f ca="1">IF(scriv!V341&lt;&gt;"",scriv!V341,
IF(E379="",IFERROR(VLOOKUP(BL379,$AH$40:$BT$638,39,FALSE),$BT$36),
$BT$37))</f>
        <v>NodeSquare</v>
      </c>
      <c r="BU379" s="166">
        <f t="shared" ca="1" si="247"/>
        <v>2000</v>
      </c>
      <c r="BV379" s="166">
        <f t="shared" ca="1" si="248"/>
        <v>-150</v>
      </c>
      <c r="BW379" s="166">
        <f t="shared" ca="1" si="249"/>
        <v>0</v>
      </c>
      <c r="BX379" s="166">
        <f t="shared" ca="1" si="250"/>
        <v>0</v>
      </c>
      <c r="BY379" s="180" t="str">
        <f t="shared" si="251"/>
        <v/>
      </c>
      <c r="BZ379" s="180" t="str">
        <f t="shared" si="252"/>
        <v/>
      </c>
      <c r="CA379" s="81" t="str">
        <f>IF(scriv!E341&lt;&gt;"",scriv!E341,"")</f>
        <v/>
      </c>
      <c r="CB379" s="82">
        <f t="shared" si="221"/>
        <v>0</v>
      </c>
      <c r="CC379" s="82">
        <f t="shared" si="253"/>
        <v>0</v>
      </c>
      <c r="CD379" s="82" t="str">
        <f t="shared" si="254"/>
        <v>-</v>
      </c>
      <c r="CE379" s="82" t="str">
        <f t="shared" si="255"/>
        <v>-</v>
      </c>
      <c r="CF379" s="82" t="str">
        <f t="shared" si="256"/>
        <v>-</v>
      </c>
      <c r="CG379" s="82" t="str">
        <f t="shared" si="257"/>
        <v>-</v>
      </c>
      <c r="CH379" s="82" t="str">
        <f t="shared" si="258"/>
        <v>-</v>
      </c>
      <c r="CI379" s="82" t="str">
        <f t="shared" si="259"/>
        <v>-</v>
      </c>
      <c r="CJ379" s="82" t="str">
        <f t="shared" si="260"/>
        <v>-</v>
      </c>
      <c r="CK379" s="82" t="str">
        <f t="shared" si="261"/>
        <v>-</v>
      </c>
    </row>
    <row r="380" spans="1:89" s="82" customFormat="1" ht="18" customHeight="1">
      <c r="A380" s="81" t="str">
        <f>scriv!AL342</f>
        <v/>
      </c>
      <c r="B380" s="81" t="str">
        <f>IF(scriv!D342&lt;&gt;"",scriv!D342,"")</f>
        <v/>
      </c>
      <c r="C380" s="81" t="str">
        <f>IF( scriv!AP342&lt;&gt;"", IF(D380&lt;&gt;"","connection ","")&amp;scriv!AP342,IF(D380&lt;&gt;"","connection",""))</f>
        <v/>
      </c>
      <c r="D380" s="82" t="str">
        <f>scriv!AN342</f>
        <v/>
      </c>
      <c r="E380" s="82" t="str">
        <f>scriv!AO342</f>
        <v/>
      </c>
      <c r="F380" s="156">
        <f>ROW()</f>
        <v>380</v>
      </c>
      <c r="G380" s="288">
        <f>scriv!AC342</f>
        <v>0</v>
      </c>
      <c r="H380" s="288">
        <f>scriv!AD342</f>
        <v>0</v>
      </c>
      <c r="I380" s="81" t="str">
        <f>IF(scriv!AE342&lt;&gt;"",scriv!AE342,J380)</f>
        <v/>
      </c>
      <c r="J380" s="81" t="str">
        <f>IF(scriv!AF342&lt;&gt;"",scriv!AF342,"")</f>
        <v/>
      </c>
      <c r="K380" s="82" t="str">
        <f>IF(scriv!Y342&lt;&gt;"",scriv!Y342,$K$36)</f>
        <v>none</v>
      </c>
      <c r="L380" s="82">
        <f>IF(scriv!Z342&lt;&gt;"",scriv!Z342,$L$36)</f>
        <v>0</v>
      </c>
      <c r="M380" s="82" t="str">
        <f>IF(scriv!AA342&lt;&gt;"",scriv!AA342,$M$36)</f>
        <v>OpenClose</v>
      </c>
      <c r="N380" s="82">
        <f>IF(scriv!AB342&lt;&gt;"",scriv!AB342,$N$36)</f>
        <v>0</v>
      </c>
      <c r="O380" s="119" t="str">
        <f t="shared" si="220"/>
        <v/>
      </c>
      <c r="P380" s="81" t="str">
        <f>IF(scriv!I342&lt;&gt;"",scriv!I342,"")</f>
        <v/>
      </c>
      <c r="Q380" s="81" t="str">
        <f>IF(scriv!J342&lt;&gt;"",scriv!J342,"")</f>
        <v/>
      </c>
      <c r="R380" s="81">
        <f>IF(scriv!K342&lt;&gt;"",scriv!K342,
IF(I380&lt;&gt;"",1,$R$36))</f>
        <v>1</v>
      </c>
      <c r="S380" s="81" t="str">
        <f>IF(scriv!L342&lt;&gt;"",scriv!L342,
IF(scriv!AF342&lt;&gt;"",$S$36,"none"))</f>
        <v>none</v>
      </c>
      <c r="T380" s="81" t="str">
        <f>IF(scriv!Q342&lt;&gt;"",scriv!Q342,"")</f>
        <v/>
      </c>
      <c r="U380" s="81" t="str">
        <f>IF(scriv!R342&lt;&gt;"",scriv!R342,"")</f>
        <v/>
      </c>
      <c r="V380" s="81" t="str">
        <f>IF(scriv!S342&lt;&gt;"",scriv!S342,"")</f>
        <v/>
      </c>
      <c r="W380" s="81" t="str">
        <f>IF(scriv!T342&lt;&gt;"",scriv!T342,"")</f>
        <v/>
      </c>
      <c r="X380" s="81" t="str">
        <f>IF($E380="",
( IF(scriv!AH342&lt;&gt;"", LEFT( scriv!AH342, FIND(",",scriv!AH342)-1) &amp; "=" &amp; $AH380 &amp; RIGHT( scriv!AH342, LEN(scriv!AH342) + 1 - FIND(",",scriv!AH342)),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IF(scriv!AI342&lt;&gt;"", LEFT( scriv!AI342, FIND(",",scriv!AI342)-1) &amp; "=" &amp; $AH380 &amp; RIGHT( scriv!AI342, LEN(scriv!AI342) + 1 - FIND(",",scriv!AI342)),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IF(scriv!AJ342&lt;&gt;"", LEFT( scriv!AJ342, FIND(",",scriv!AJ342)-1) &amp; "=" &amp; $AH380 &amp; RIGHT( scriv!AJ342, LEN(scriv!AJ342) + 1 - FIND(",",scriv!AJ342)),
  IF($Z$36&lt;&gt;"",LEFT( Z$36, FIND(",",Z$36)-1) &amp; "=" &amp; $AH380 &amp; RIGHT( Z$36, LEN(Z$36) + 1 - FIND(",",Z$36)),""))),
IF(scriv!O342&lt;&gt;"", LEFT( scriv!O342, FIND(",",scriv!O342)-1) &amp; "=" &amp; $AH380 &amp; RIGHT( scriv!O342, LEN(scriv!O342) + 1 - FIND(",",scriv!O342)),
LEFT( Z$37, FIND(",",Z$37)-1) &amp; "=" &amp; $AH380 &amp; RIGHT( Z$37, LEN(Z$37) + 1 - FIND(",",Z$37))))</f>
        <v>drawOpen=,1.2</v>
      </c>
      <c r="AA380" s="81" t="str">
        <f>IF($E380="",
( IF(scriv!AK342&lt;&gt;"", LEFT( scriv!AK342, FIND(",",scriv!AK342)-1) &amp; "=" &amp; $AH380 &amp; RIGHT( scriv!AK342, LEN(scriv!AK342) + 1 - FIND(",",scriv!AK342)),
  IF($AA$36&lt;&gt;"",LEFT( AA$36, FIND(",",AA$36)-1) &amp; "=" &amp; $AH380 &amp; RIGHT( AA$36, LEN(AA$36) + 1 - FIND(",",AA$36)),""))),
IF(scriv!P342&lt;&gt;"", LEFT( scriv!P342, FIND(",",scriv!P342)-1) &amp; "=" &amp; $AH380 &amp; RIGHT( scriv!P342, LEN(scriv!P342) + 1 - FIND(",",scriv!P342)),
LEFT( AA$37, FIND(",",AA$37)-1) &amp; "=" &amp; $AH380 &amp; RIGHT( AA$37, LEN(AA$37) + 1 - FIND(",",AA$37))))</f>
        <v>drawClose=,1.2</v>
      </c>
      <c r="AB380" s="167" t="str">
        <f t="shared" si="219"/>
        <v>noTitle</v>
      </c>
      <c r="AC380" s="167"/>
      <c r="AD380" s="45"/>
      <c r="AE380" s="168"/>
      <c r="AF380" s="169">
        <f>IF(D380="",scriv!B342,"")</f>
        <v>0</v>
      </c>
      <c r="AG380" s="170" t="str">
        <f t="shared" si="222"/>
        <v/>
      </c>
      <c r="AH380" s="169" t="str">
        <f t="shared" si="223"/>
        <v/>
      </c>
      <c r="AI380" s="169" t="str">
        <f t="shared" si="224"/>
        <v/>
      </c>
      <c r="AJ380" s="86">
        <f>ROUNDDOWN( (LEN(scriv!B342)+1) / 2, 0 )</f>
        <v>0</v>
      </c>
      <c r="AK380" s="82">
        <f t="shared" si="225"/>
        <v>0</v>
      </c>
      <c r="AL380" s="82" t="str">
        <f t="shared" si="226"/>
        <v>-</v>
      </c>
      <c r="AM380" s="82" t="str">
        <f t="shared" si="227"/>
        <v>-</v>
      </c>
      <c r="AN380" s="82" t="str">
        <f t="shared" si="228"/>
        <v>-</v>
      </c>
      <c r="AO380" s="82" t="str">
        <f t="shared" si="229"/>
        <v>-</v>
      </c>
      <c r="AP380" s="82" t="str">
        <f t="shared" si="230"/>
        <v>-</v>
      </c>
      <c r="AQ380" s="82" t="str">
        <f t="shared" si="231"/>
        <v>-</v>
      </c>
      <c r="AR380" s="82" t="str">
        <f t="shared" si="232"/>
        <v>-</v>
      </c>
      <c r="AT380" s="82">
        <f t="shared" si="233"/>
        <v>2</v>
      </c>
      <c r="AU380" s="82" t="str">
        <f ca="1">IF(    MAX(OFFSET(AL380,0,0,MATCH("-",AL380:AL$638,0))) = 0,"",
IFERROR(MAX(OFFSET(AL380,0,0,MATCH("-",AL380:AL$638,0))),""))</f>
        <v/>
      </c>
      <c r="AV380" s="82" t="str">
        <f ca="1">IF(    MAX(OFFSET(AM380,0,0,MATCH("-",AM380:AM$638,0))) = 0,"",
IFERROR(MAX(OFFSET(AM380,0,0,MATCH("-",AM380:AM$638,0))),""))</f>
        <v/>
      </c>
      <c r="AW380" s="82" t="str">
        <f ca="1">IF(    MAX(OFFSET(AN380,0,0,MATCH("-",AN380:AN$638,0))) = 0,"",
IFERROR(MAX(OFFSET(AN380,0,0,MATCH("-",AN380:AN$638,0))),""))</f>
        <v/>
      </c>
      <c r="AX380" s="82" t="str">
        <f ca="1">IF(    MAX(OFFSET(AO380,0,0,MATCH("-",AO380:AO$638,0))) = 0,"",
IFERROR(MAX(OFFSET(AO380,0,0,MATCH("-",AO380:AO$638,0))),""))</f>
        <v/>
      </c>
      <c r="AY380" s="82" t="str">
        <f ca="1">IF(    MAX(OFFSET(AP380,0,0,MATCH("-",AP380:AP$638,0))) = 0,"",
IFERROR(MAX(OFFSET(AP380,0,0,MATCH("-",AP380:AP$638,0))),""))</f>
        <v/>
      </c>
      <c r="AZ380" s="82" t="str">
        <f ca="1">IF(    MAX(OFFSET(AQ380,0,0,MATCH("-",AQ380:AQ$638,0))) = 0,"",
IFERROR(MAX(OFFSET(AQ380,0,0,MATCH("-",AQ380:AQ$638,0))),""))</f>
        <v/>
      </c>
      <c r="BA380" s="82" t="str">
        <f ca="1">IF(    MAX(OFFSET(AR380,0,0,MATCH("-",AR380:AR$638,0))) = 0,"",
IFERROR(MAX(OFFSET(AR380,0,0,MATCH("-",AR380:AR$638,0))),""))</f>
        <v/>
      </c>
      <c r="BB380" s="112">
        <f t="shared" ca="1" si="234"/>
        <v>-270</v>
      </c>
      <c r="BC380" s="111" t="str">
        <f t="shared" ca="1" si="235"/>
        <v>Radius</v>
      </c>
      <c r="BD380" s="112">
        <f t="shared" ca="1" si="236"/>
        <v>0</v>
      </c>
      <c r="BE380" s="111">
        <f t="shared" ca="1" si="237"/>
        <v>-150</v>
      </c>
      <c r="BF380" s="113" t="e">
        <f t="shared" ca="1" si="238"/>
        <v>#VALUE!</v>
      </c>
      <c r="BG380" s="113" t="e">
        <f t="shared" ca="1" si="239"/>
        <v>#VALUE!</v>
      </c>
      <c r="BH380" s="112">
        <f t="shared" ca="1" si="240"/>
        <v>2000</v>
      </c>
      <c r="BI380" s="112">
        <f t="shared" ca="1" si="241"/>
        <v>-150</v>
      </c>
      <c r="BJ380" s="157"/>
      <c r="BK380" s="157"/>
      <c r="BL380" s="158" t="str">
        <f>scriv!AM342</f>
        <v/>
      </c>
      <c r="BM380" s="157"/>
      <c r="BN380" s="157" t="str">
        <f t="shared" si="242"/>
        <v>node</v>
      </c>
      <c r="BO380" s="157"/>
      <c r="BP380" s="159">
        <f t="shared" ca="1" si="243"/>
        <v>0</v>
      </c>
      <c r="BQ380" s="159">
        <f t="shared" ca="1" si="244"/>
        <v>0</v>
      </c>
      <c r="BR380" s="159">
        <f t="shared" si="245"/>
        <v>1</v>
      </c>
      <c r="BS380" s="159" t="str">
        <f t="shared" si="246"/>
        <v>symbol</v>
      </c>
      <c r="BT380" s="157" t="str">
        <f ca="1">IF(scriv!V342&lt;&gt;"",scriv!V342,
IF(E380="",IFERROR(VLOOKUP(BL380,$AH$40:$BT$638,39,FALSE),$BT$36),
$BT$37))</f>
        <v>NodeSquare</v>
      </c>
      <c r="BU380" s="166">
        <f t="shared" ca="1" si="247"/>
        <v>2000</v>
      </c>
      <c r="BV380" s="166">
        <f t="shared" ca="1" si="248"/>
        <v>-150</v>
      </c>
      <c r="BW380" s="166">
        <f t="shared" ca="1" si="249"/>
        <v>0</v>
      </c>
      <c r="BX380" s="166">
        <f t="shared" ca="1" si="250"/>
        <v>0</v>
      </c>
      <c r="BY380" s="180" t="str">
        <f t="shared" si="251"/>
        <v/>
      </c>
      <c r="BZ380" s="180" t="str">
        <f t="shared" si="252"/>
        <v/>
      </c>
      <c r="CA380" s="81" t="str">
        <f>IF(scriv!E342&lt;&gt;"",scriv!E342,"")</f>
        <v/>
      </c>
      <c r="CB380" s="82">
        <f t="shared" si="221"/>
        <v>0</v>
      </c>
      <c r="CC380" s="82">
        <f t="shared" si="253"/>
        <v>0</v>
      </c>
      <c r="CD380" s="82" t="str">
        <f t="shared" si="254"/>
        <v>-</v>
      </c>
      <c r="CE380" s="82" t="str">
        <f t="shared" si="255"/>
        <v>-</v>
      </c>
      <c r="CF380" s="82" t="str">
        <f t="shared" si="256"/>
        <v>-</v>
      </c>
      <c r="CG380" s="82" t="str">
        <f t="shared" si="257"/>
        <v>-</v>
      </c>
      <c r="CH380" s="82" t="str">
        <f t="shared" si="258"/>
        <v>-</v>
      </c>
      <c r="CI380" s="82" t="str">
        <f t="shared" si="259"/>
        <v>-</v>
      </c>
      <c r="CJ380" s="82" t="str">
        <f t="shared" si="260"/>
        <v>-</v>
      </c>
      <c r="CK380" s="82" t="str">
        <f t="shared" si="261"/>
        <v>-</v>
      </c>
    </row>
    <row r="381" spans="1:89" s="82" customFormat="1" ht="18" customHeight="1">
      <c r="A381" s="81" t="str">
        <f>scriv!AL343</f>
        <v/>
      </c>
      <c r="B381" s="81" t="str">
        <f>IF(scriv!D343&lt;&gt;"",scriv!D343,"")</f>
        <v/>
      </c>
      <c r="C381" s="81" t="str">
        <f>IF( scriv!AP343&lt;&gt;"", IF(D381&lt;&gt;"","connection ","")&amp;scriv!AP343,IF(D381&lt;&gt;"","connection",""))</f>
        <v/>
      </c>
      <c r="D381" s="82" t="str">
        <f>scriv!AN343</f>
        <v/>
      </c>
      <c r="E381" s="82" t="str">
        <f>scriv!AO343</f>
        <v/>
      </c>
      <c r="F381" s="156">
        <f>ROW()</f>
        <v>381</v>
      </c>
      <c r="G381" s="288">
        <f>scriv!AC343</f>
        <v>0</v>
      </c>
      <c r="H381" s="288">
        <f>scriv!AD343</f>
        <v>0</v>
      </c>
      <c r="I381" s="81" t="str">
        <f>IF(scriv!AE343&lt;&gt;"",scriv!AE343,J381)</f>
        <v/>
      </c>
      <c r="J381" s="81" t="str">
        <f>IF(scriv!AF343&lt;&gt;"",scriv!AF343,"")</f>
        <v/>
      </c>
      <c r="K381" s="82" t="str">
        <f>IF(scriv!Y343&lt;&gt;"",scriv!Y343,$K$36)</f>
        <v>none</v>
      </c>
      <c r="L381" s="82">
        <f>IF(scriv!Z343&lt;&gt;"",scriv!Z343,$L$36)</f>
        <v>0</v>
      </c>
      <c r="M381" s="82" t="str">
        <f>IF(scriv!AA343&lt;&gt;"",scriv!AA343,$M$36)</f>
        <v>OpenClose</v>
      </c>
      <c r="N381" s="82">
        <f>IF(scriv!AB343&lt;&gt;"",scriv!AB343,$N$36)</f>
        <v>0</v>
      </c>
      <c r="O381" s="119" t="str">
        <f t="shared" si="220"/>
        <v/>
      </c>
      <c r="P381" s="81" t="str">
        <f>IF(scriv!I343&lt;&gt;"",scriv!I343,"")</f>
        <v/>
      </c>
      <c r="Q381" s="81" t="str">
        <f>IF(scriv!J343&lt;&gt;"",scriv!J343,"")</f>
        <v/>
      </c>
      <c r="R381" s="81">
        <f>IF(scriv!K343&lt;&gt;"",scriv!K343,
IF(I381&lt;&gt;"",1,$R$36))</f>
        <v>1</v>
      </c>
      <c r="S381" s="81" t="str">
        <f>IF(scriv!L343&lt;&gt;"",scriv!L343,
IF(scriv!AF343&lt;&gt;"",$S$36,"none"))</f>
        <v>none</v>
      </c>
      <c r="T381" s="81" t="str">
        <f>IF(scriv!Q343&lt;&gt;"",scriv!Q343,"")</f>
        <v/>
      </c>
      <c r="U381" s="81" t="str">
        <f>IF(scriv!R343&lt;&gt;"",scriv!R343,"")</f>
        <v/>
      </c>
      <c r="V381" s="81" t="str">
        <f>IF(scriv!S343&lt;&gt;"",scriv!S343,"")</f>
        <v/>
      </c>
      <c r="W381" s="81" t="str">
        <f>IF(scriv!T343&lt;&gt;"",scriv!T343,"")</f>
        <v/>
      </c>
      <c r="X381" s="81" t="str">
        <f>IF($E381="",
( IF(scriv!AH343&lt;&gt;"", LEFT( scriv!AH343, FIND(",",scriv!AH343)-1) &amp; "=" &amp; $AH381 &amp; RIGHT( scriv!AH343, LEN(scriv!AH343) + 1 - FIND(",",scriv!AH343)),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IF(scriv!AI343&lt;&gt;"", LEFT( scriv!AI343, FIND(",",scriv!AI343)-1) &amp; "=" &amp; $AH381 &amp; RIGHT( scriv!AI343, LEN(scriv!AI343) + 1 - FIND(",",scriv!AI343)),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IF(scriv!AJ343&lt;&gt;"", LEFT( scriv!AJ343, FIND(",",scriv!AJ343)-1) &amp; "=" &amp; $AH381 &amp; RIGHT( scriv!AJ343, LEN(scriv!AJ343) + 1 - FIND(",",scriv!AJ343)),
  IF($Z$36&lt;&gt;"",LEFT( Z$36, FIND(",",Z$36)-1) &amp; "=" &amp; $AH381 &amp; RIGHT( Z$36, LEN(Z$36) + 1 - FIND(",",Z$36)),""))),
IF(scriv!O343&lt;&gt;"", LEFT( scriv!O343, FIND(",",scriv!O343)-1) &amp; "=" &amp; $AH381 &amp; RIGHT( scriv!O343, LEN(scriv!O343) + 1 - FIND(",",scriv!O343)),
LEFT( Z$37, FIND(",",Z$37)-1) &amp; "=" &amp; $AH381 &amp; RIGHT( Z$37, LEN(Z$37) + 1 - FIND(",",Z$37))))</f>
        <v>drawOpen=,1.2</v>
      </c>
      <c r="AA381" s="81" t="str">
        <f>IF($E381="",
( IF(scriv!AK343&lt;&gt;"", LEFT( scriv!AK343, FIND(",",scriv!AK343)-1) &amp; "=" &amp; $AH381 &amp; RIGHT( scriv!AK343, LEN(scriv!AK343) + 1 - FIND(",",scriv!AK343)),
  IF($AA$36&lt;&gt;"",LEFT( AA$36, FIND(",",AA$36)-1) &amp; "=" &amp; $AH381 &amp; RIGHT( AA$36, LEN(AA$36) + 1 - FIND(",",AA$36)),""))),
IF(scriv!P343&lt;&gt;"", LEFT( scriv!P343, FIND(",",scriv!P343)-1) &amp; "=" &amp; $AH381 &amp; RIGHT( scriv!P343, LEN(scriv!P343) + 1 - FIND(",",scriv!P343)),
LEFT( AA$37, FIND(",",AA$37)-1) &amp; "=" &amp; $AH381 &amp; RIGHT( AA$37, LEN(AA$37) + 1 - FIND(",",AA$37))))</f>
        <v>drawClose=,1.2</v>
      </c>
      <c r="AB381" s="167" t="str">
        <f t="shared" si="219"/>
        <v>noTitle</v>
      </c>
      <c r="AC381" s="167"/>
      <c r="AD381" s="45"/>
      <c r="AE381" s="168"/>
      <c r="AF381" s="169">
        <f>IF(D381="",scriv!B343,"")</f>
        <v>0</v>
      </c>
      <c r="AG381" s="170" t="str">
        <f t="shared" si="222"/>
        <v/>
      </c>
      <c r="AH381" s="169" t="str">
        <f t="shared" si="223"/>
        <v/>
      </c>
      <c r="AI381" s="169" t="str">
        <f t="shared" si="224"/>
        <v/>
      </c>
      <c r="AJ381" s="86">
        <f>ROUNDDOWN( (LEN(scriv!B343)+1) / 2, 0 )</f>
        <v>0</v>
      </c>
      <c r="AK381" s="82">
        <f t="shared" si="225"/>
        <v>0</v>
      </c>
      <c r="AL381" s="82" t="str">
        <f t="shared" si="226"/>
        <v>-</v>
      </c>
      <c r="AM381" s="82" t="str">
        <f t="shared" si="227"/>
        <v>-</v>
      </c>
      <c r="AN381" s="82" t="str">
        <f t="shared" si="228"/>
        <v>-</v>
      </c>
      <c r="AO381" s="82" t="str">
        <f t="shared" si="229"/>
        <v>-</v>
      </c>
      <c r="AP381" s="82" t="str">
        <f t="shared" si="230"/>
        <v>-</v>
      </c>
      <c r="AQ381" s="82" t="str">
        <f t="shared" si="231"/>
        <v>-</v>
      </c>
      <c r="AR381" s="82" t="str">
        <f t="shared" si="232"/>
        <v>-</v>
      </c>
      <c r="AT381" s="82">
        <f t="shared" si="233"/>
        <v>2</v>
      </c>
      <c r="AU381" s="82" t="str">
        <f ca="1">IF(    MAX(OFFSET(AL381,0,0,MATCH("-",AL381:AL$638,0))) = 0,"",
IFERROR(MAX(OFFSET(AL381,0,0,MATCH("-",AL381:AL$638,0))),""))</f>
        <v/>
      </c>
      <c r="AV381" s="82" t="str">
        <f ca="1">IF(    MAX(OFFSET(AM381,0,0,MATCH("-",AM381:AM$638,0))) = 0,"",
IFERROR(MAX(OFFSET(AM381,0,0,MATCH("-",AM381:AM$638,0))),""))</f>
        <v/>
      </c>
      <c r="AW381" s="82" t="str">
        <f ca="1">IF(    MAX(OFFSET(AN381,0,0,MATCH("-",AN381:AN$638,0))) = 0,"",
IFERROR(MAX(OFFSET(AN381,0,0,MATCH("-",AN381:AN$638,0))),""))</f>
        <v/>
      </c>
      <c r="AX381" s="82" t="str">
        <f ca="1">IF(    MAX(OFFSET(AO381,0,0,MATCH("-",AO381:AO$638,0))) = 0,"",
IFERROR(MAX(OFFSET(AO381,0,0,MATCH("-",AO381:AO$638,0))),""))</f>
        <v/>
      </c>
      <c r="AY381" s="82" t="str">
        <f ca="1">IF(    MAX(OFFSET(AP381,0,0,MATCH("-",AP381:AP$638,0))) = 0,"",
IFERROR(MAX(OFFSET(AP381,0,0,MATCH("-",AP381:AP$638,0))),""))</f>
        <v/>
      </c>
      <c r="AZ381" s="82" t="str">
        <f ca="1">IF(    MAX(OFFSET(AQ381,0,0,MATCH("-",AQ381:AQ$638,0))) = 0,"",
IFERROR(MAX(OFFSET(AQ381,0,0,MATCH("-",AQ381:AQ$638,0))),""))</f>
        <v/>
      </c>
      <c r="BA381" s="82" t="str">
        <f ca="1">IF(    MAX(OFFSET(AR381,0,0,MATCH("-",AR381:AR$638,0))) = 0,"",
IFERROR(MAX(OFFSET(AR381,0,0,MATCH("-",AR381:AR$638,0))),""))</f>
        <v/>
      </c>
      <c r="BB381" s="112">
        <f t="shared" ca="1" si="234"/>
        <v>-270</v>
      </c>
      <c r="BC381" s="111" t="str">
        <f t="shared" ca="1" si="235"/>
        <v>Radius</v>
      </c>
      <c r="BD381" s="112">
        <f t="shared" ca="1" si="236"/>
        <v>0</v>
      </c>
      <c r="BE381" s="111">
        <f t="shared" ca="1" si="237"/>
        <v>-150</v>
      </c>
      <c r="BF381" s="113" t="e">
        <f t="shared" ca="1" si="238"/>
        <v>#VALUE!</v>
      </c>
      <c r="BG381" s="113" t="e">
        <f t="shared" ca="1" si="239"/>
        <v>#VALUE!</v>
      </c>
      <c r="BH381" s="112">
        <f t="shared" ca="1" si="240"/>
        <v>2000</v>
      </c>
      <c r="BI381" s="112">
        <f t="shared" ca="1" si="241"/>
        <v>-150</v>
      </c>
      <c r="BJ381" s="157"/>
      <c r="BK381" s="157"/>
      <c r="BL381" s="158" t="str">
        <f>scriv!AM343</f>
        <v/>
      </c>
      <c r="BM381" s="157"/>
      <c r="BN381" s="157" t="str">
        <f t="shared" si="242"/>
        <v>node</v>
      </c>
      <c r="BO381" s="157"/>
      <c r="BP381" s="159">
        <f t="shared" ca="1" si="243"/>
        <v>0</v>
      </c>
      <c r="BQ381" s="159">
        <f t="shared" ca="1" si="244"/>
        <v>0</v>
      </c>
      <c r="BR381" s="159">
        <f t="shared" si="245"/>
        <v>1</v>
      </c>
      <c r="BS381" s="159" t="str">
        <f t="shared" si="246"/>
        <v>symbol</v>
      </c>
      <c r="BT381" s="157" t="str">
        <f ca="1">IF(scriv!V343&lt;&gt;"",scriv!V343,
IF(E381="",IFERROR(VLOOKUP(BL381,$AH$40:$BT$638,39,FALSE),$BT$36),
$BT$37))</f>
        <v>NodeSquare</v>
      </c>
      <c r="BU381" s="166">
        <f t="shared" ca="1" si="247"/>
        <v>2000</v>
      </c>
      <c r="BV381" s="166">
        <f t="shared" ca="1" si="248"/>
        <v>-150</v>
      </c>
      <c r="BW381" s="166">
        <f t="shared" ca="1" si="249"/>
        <v>0</v>
      </c>
      <c r="BX381" s="166">
        <f t="shared" ca="1" si="250"/>
        <v>0</v>
      </c>
      <c r="BY381" s="180" t="str">
        <f t="shared" si="251"/>
        <v/>
      </c>
      <c r="BZ381" s="180" t="str">
        <f t="shared" si="252"/>
        <v/>
      </c>
      <c r="CA381" s="81" t="str">
        <f>IF(scriv!E343&lt;&gt;"",scriv!E343,"")</f>
        <v/>
      </c>
      <c r="CB381" s="82">
        <f t="shared" si="221"/>
        <v>0</v>
      </c>
      <c r="CC381" s="82">
        <f t="shared" si="253"/>
        <v>0</v>
      </c>
      <c r="CD381" s="82" t="str">
        <f t="shared" si="254"/>
        <v>-</v>
      </c>
      <c r="CE381" s="82" t="str">
        <f t="shared" si="255"/>
        <v>-</v>
      </c>
      <c r="CF381" s="82" t="str">
        <f t="shared" si="256"/>
        <v>-</v>
      </c>
      <c r="CG381" s="82" t="str">
        <f t="shared" si="257"/>
        <v>-</v>
      </c>
      <c r="CH381" s="82" t="str">
        <f t="shared" si="258"/>
        <v>-</v>
      </c>
      <c r="CI381" s="82" t="str">
        <f t="shared" si="259"/>
        <v>-</v>
      </c>
      <c r="CJ381" s="82" t="str">
        <f t="shared" si="260"/>
        <v>-</v>
      </c>
      <c r="CK381" s="82" t="str">
        <f t="shared" si="261"/>
        <v>-</v>
      </c>
    </row>
    <row r="382" spans="1:89" s="82" customFormat="1" ht="18" customHeight="1">
      <c r="A382" s="81" t="str">
        <f>scriv!AL344</f>
        <v/>
      </c>
      <c r="B382" s="81" t="str">
        <f>IF(scriv!D344&lt;&gt;"",scriv!D344,"")</f>
        <v/>
      </c>
      <c r="C382" s="81" t="str">
        <f>IF( scriv!AP344&lt;&gt;"", IF(D382&lt;&gt;"","connection ","")&amp;scriv!AP344,IF(D382&lt;&gt;"","connection",""))</f>
        <v/>
      </c>
      <c r="D382" s="82" t="str">
        <f>scriv!AN344</f>
        <v/>
      </c>
      <c r="E382" s="82" t="str">
        <f>scriv!AO344</f>
        <v/>
      </c>
      <c r="F382" s="156">
        <f>ROW()</f>
        <v>382</v>
      </c>
      <c r="G382" s="288">
        <f>scriv!AC344</f>
        <v>0</v>
      </c>
      <c r="H382" s="288">
        <f>scriv!AD344</f>
        <v>0</v>
      </c>
      <c r="I382" s="81" t="str">
        <f>IF(scriv!AE344&lt;&gt;"",scriv!AE344,J382)</f>
        <v/>
      </c>
      <c r="J382" s="81" t="str">
        <f>IF(scriv!AF344&lt;&gt;"",scriv!AF344,"")</f>
        <v/>
      </c>
      <c r="K382" s="82" t="str">
        <f>IF(scriv!Y344&lt;&gt;"",scriv!Y344,$K$36)</f>
        <v>none</v>
      </c>
      <c r="L382" s="82">
        <f>IF(scriv!Z344&lt;&gt;"",scriv!Z344,$L$36)</f>
        <v>0</v>
      </c>
      <c r="M382" s="82" t="str">
        <f>IF(scriv!AA344&lt;&gt;"",scriv!AA344,$M$36)</f>
        <v>OpenClose</v>
      </c>
      <c r="N382" s="82">
        <f>IF(scriv!AB344&lt;&gt;"",scriv!AB344,$N$36)</f>
        <v>0</v>
      </c>
      <c r="O382" s="119" t="str">
        <f t="shared" si="220"/>
        <v/>
      </c>
      <c r="P382" s="81" t="str">
        <f>IF(scriv!I344&lt;&gt;"",scriv!I344,"")</f>
        <v/>
      </c>
      <c r="Q382" s="81" t="str">
        <f>IF(scriv!J344&lt;&gt;"",scriv!J344,"")</f>
        <v/>
      </c>
      <c r="R382" s="81">
        <f>IF(scriv!K344&lt;&gt;"",scriv!K344,
IF(I382&lt;&gt;"",1,$R$36))</f>
        <v>1</v>
      </c>
      <c r="S382" s="81" t="str">
        <f>IF(scriv!L344&lt;&gt;"",scriv!L344,
IF(scriv!AF344&lt;&gt;"",$S$36,"none"))</f>
        <v>none</v>
      </c>
      <c r="T382" s="81" t="str">
        <f>IF(scriv!Q344&lt;&gt;"",scriv!Q344,"")</f>
        <v/>
      </c>
      <c r="U382" s="81" t="str">
        <f>IF(scriv!R344&lt;&gt;"",scriv!R344,"")</f>
        <v/>
      </c>
      <c r="V382" s="81" t="str">
        <f>IF(scriv!S344&lt;&gt;"",scriv!S344,"")</f>
        <v/>
      </c>
      <c r="W382" s="81" t="str">
        <f>IF(scriv!T344&lt;&gt;"",scriv!T344,"")</f>
        <v/>
      </c>
      <c r="X382" s="81" t="str">
        <f>IF($E382="",
( IF(scriv!AH344&lt;&gt;"", LEFT( scriv!AH344, FIND(",",scriv!AH344)-1) &amp; "=" &amp; $AH382 &amp; RIGHT( scriv!AH344, LEN(scriv!AH344) + 1 - FIND(",",scriv!AH344)),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IF(scriv!AI344&lt;&gt;"", LEFT( scriv!AI344, FIND(",",scriv!AI344)-1) &amp; "=" &amp; $AH382 &amp; RIGHT( scriv!AI344, LEN(scriv!AI344) + 1 - FIND(",",scriv!AI344)),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IF(scriv!AJ344&lt;&gt;"", LEFT( scriv!AJ344, FIND(",",scriv!AJ344)-1) &amp; "=" &amp; $AH382 &amp; RIGHT( scriv!AJ344, LEN(scriv!AJ344) + 1 - FIND(",",scriv!AJ344)),
  IF($Z$36&lt;&gt;"",LEFT( Z$36, FIND(",",Z$36)-1) &amp; "=" &amp; $AH382 &amp; RIGHT( Z$36, LEN(Z$36) + 1 - FIND(",",Z$36)),""))),
IF(scriv!O344&lt;&gt;"", LEFT( scriv!O344, FIND(",",scriv!O344)-1) &amp; "=" &amp; $AH382 &amp; RIGHT( scriv!O344, LEN(scriv!O344) + 1 - FIND(",",scriv!O344)),
LEFT( Z$37, FIND(",",Z$37)-1) &amp; "=" &amp; $AH382 &amp; RIGHT( Z$37, LEN(Z$37) + 1 - FIND(",",Z$37))))</f>
        <v>drawOpen=,1.2</v>
      </c>
      <c r="AA382" s="81" t="str">
        <f>IF($E382="",
( IF(scriv!AK344&lt;&gt;"", LEFT( scriv!AK344, FIND(",",scriv!AK344)-1) &amp; "=" &amp; $AH382 &amp; RIGHT( scriv!AK344, LEN(scriv!AK344) + 1 - FIND(",",scriv!AK344)),
  IF($AA$36&lt;&gt;"",LEFT( AA$36, FIND(",",AA$36)-1) &amp; "=" &amp; $AH382 &amp; RIGHT( AA$36, LEN(AA$36) + 1 - FIND(",",AA$36)),""))),
IF(scriv!P344&lt;&gt;"", LEFT( scriv!P344, FIND(",",scriv!P344)-1) &amp; "=" &amp; $AH382 &amp; RIGHT( scriv!P344, LEN(scriv!P344) + 1 - FIND(",",scriv!P344)),
LEFT( AA$37, FIND(",",AA$37)-1) &amp; "=" &amp; $AH382 &amp; RIGHT( AA$37, LEN(AA$37) + 1 - FIND(",",AA$37))))</f>
        <v>drawClose=,1.2</v>
      </c>
      <c r="AB382" s="167" t="str">
        <f t="shared" si="219"/>
        <v>noTitle</v>
      </c>
      <c r="AC382" s="167"/>
      <c r="AD382" s="45"/>
      <c r="AE382" s="168"/>
      <c r="AF382" s="169">
        <f>IF(D382="",scriv!B344,"")</f>
        <v>0</v>
      </c>
      <c r="AG382" s="170" t="str">
        <f t="shared" si="222"/>
        <v/>
      </c>
      <c r="AH382" s="169" t="str">
        <f t="shared" si="223"/>
        <v/>
      </c>
      <c r="AI382" s="169" t="str">
        <f t="shared" si="224"/>
        <v/>
      </c>
      <c r="AJ382" s="86">
        <f>ROUNDDOWN( (LEN(scriv!B344)+1) / 2, 0 )</f>
        <v>0</v>
      </c>
      <c r="AK382" s="82">
        <f t="shared" si="225"/>
        <v>0</v>
      </c>
      <c r="AL382" s="82" t="str">
        <f t="shared" si="226"/>
        <v>-</v>
      </c>
      <c r="AM382" s="82" t="str">
        <f t="shared" si="227"/>
        <v>-</v>
      </c>
      <c r="AN382" s="82" t="str">
        <f t="shared" si="228"/>
        <v>-</v>
      </c>
      <c r="AO382" s="82" t="str">
        <f t="shared" si="229"/>
        <v>-</v>
      </c>
      <c r="AP382" s="82" t="str">
        <f t="shared" si="230"/>
        <v>-</v>
      </c>
      <c r="AQ382" s="82" t="str">
        <f t="shared" si="231"/>
        <v>-</v>
      </c>
      <c r="AR382" s="82" t="str">
        <f t="shared" si="232"/>
        <v>-</v>
      </c>
      <c r="AT382" s="82">
        <f t="shared" si="233"/>
        <v>2</v>
      </c>
      <c r="AU382" s="82" t="str">
        <f ca="1">IF(    MAX(OFFSET(AL382,0,0,MATCH("-",AL382:AL$638,0))) = 0,"",
IFERROR(MAX(OFFSET(AL382,0,0,MATCH("-",AL382:AL$638,0))),""))</f>
        <v/>
      </c>
      <c r="AV382" s="82" t="str">
        <f ca="1">IF(    MAX(OFFSET(AM382,0,0,MATCH("-",AM382:AM$638,0))) = 0,"",
IFERROR(MAX(OFFSET(AM382,0,0,MATCH("-",AM382:AM$638,0))),""))</f>
        <v/>
      </c>
      <c r="AW382" s="82" t="str">
        <f ca="1">IF(    MAX(OFFSET(AN382,0,0,MATCH("-",AN382:AN$638,0))) = 0,"",
IFERROR(MAX(OFFSET(AN382,0,0,MATCH("-",AN382:AN$638,0))),""))</f>
        <v/>
      </c>
      <c r="AX382" s="82" t="str">
        <f ca="1">IF(    MAX(OFFSET(AO382,0,0,MATCH("-",AO382:AO$638,0))) = 0,"",
IFERROR(MAX(OFFSET(AO382,0,0,MATCH("-",AO382:AO$638,0))),""))</f>
        <v/>
      </c>
      <c r="AY382" s="82" t="str">
        <f ca="1">IF(    MAX(OFFSET(AP382,0,0,MATCH("-",AP382:AP$638,0))) = 0,"",
IFERROR(MAX(OFFSET(AP382,0,0,MATCH("-",AP382:AP$638,0))),""))</f>
        <v/>
      </c>
      <c r="AZ382" s="82" t="str">
        <f ca="1">IF(    MAX(OFFSET(AQ382,0,0,MATCH("-",AQ382:AQ$638,0))) = 0,"",
IFERROR(MAX(OFFSET(AQ382,0,0,MATCH("-",AQ382:AQ$638,0))),""))</f>
        <v/>
      </c>
      <c r="BA382" s="82" t="str">
        <f ca="1">IF(    MAX(OFFSET(AR382,0,0,MATCH("-",AR382:AR$638,0))) = 0,"",
IFERROR(MAX(OFFSET(AR382,0,0,MATCH("-",AR382:AR$638,0))),""))</f>
        <v/>
      </c>
      <c r="BB382" s="112">
        <f t="shared" ca="1" si="234"/>
        <v>-270</v>
      </c>
      <c r="BC382" s="111" t="str">
        <f t="shared" ca="1" si="235"/>
        <v>Radius</v>
      </c>
      <c r="BD382" s="112">
        <f t="shared" ca="1" si="236"/>
        <v>0</v>
      </c>
      <c r="BE382" s="111">
        <f t="shared" ca="1" si="237"/>
        <v>-150</v>
      </c>
      <c r="BF382" s="113" t="e">
        <f t="shared" ca="1" si="238"/>
        <v>#VALUE!</v>
      </c>
      <c r="BG382" s="113" t="e">
        <f t="shared" ca="1" si="239"/>
        <v>#VALUE!</v>
      </c>
      <c r="BH382" s="112">
        <f t="shared" ca="1" si="240"/>
        <v>2000</v>
      </c>
      <c r="BI382" s="112">
        <f t="shared" ca="1" si="241"/>
        <v>-150</v>
      </c>
      <c r="BJ382" s="157"/>
      <c r="BK382" s="157"/>
      <c r="BL382" s="158" t="str">
        <f>scriv!AM344</f>
        <v/>
      </c>
      <c r="BM382" s="157"/>
      <c r="BN382" s="157" t="str">
        <f t="shared" si="242"/>
        <v>node</v>
      </c>
      <c r="BO382" s="157"/>
      <c r="BP382" s="159">
        <f t="shared" ca="1" si="243"/>
        <v>0</v>
      </c>
      <c r="BQ382" s="159">
        <f t="shared" ca="1" si="244"/>
        <v>0</v>
      </c>
      <c r="BR382" s="159">
        <f t="shared" si="245"/>
        <v>1</v>
      </c>
      <c r="BS382" s="159" t="str">
        <f t="shared" si="246"/>
        <v>symbol</v>
      </c>
      <c r="BT382" s="157" t="str">
        <f ca="1">IF(scriv!V344&lt;&gt;"",scriv!V344,
IF(E382="",IFERROR(VLOOKUP(BL382,$AH$40:$BT$638,39,FALSE),$BT$36),
$BT$37))</f>
        <v>NodeSquare</v>
      </c>
      <c r="BU382" s="166">
        <f t="shared" ca="1" si="247"/>
        <v>2000</v>
      </c>
      <c r="BV382" s="166">
        <f t="shared" ca="1" si="248"/>
        <v>-150</v>
      </c>
      <c r="BW382" s="166">
        <f t="shared" ca="1" si="249"/>
        <v>0</v>
      </c>
      <c r="BX382" s="166">
        <f t="shared" ca="1" si="250"/>
        <v>0</v>
      </c>
      <c r="BY382" s="180" t="str">
        <f t="shared" si="251"/>
        <v/>
      </c>
      <c r="BZ382" s="180" t="str">
        <f t="shared" si="252"/>
        <v/>
      </c>
      <c r="CA382" s="81" t="str">
        <f>IF(scriv!E344&lt;&gt;"",scriv!E344,"")</f>
        <v/>
      </c>
      <c r="CB382" s="82">
        <f t="shared" si="221"/>
        <v>0</v>
      </c>
      <c r="CC382" s="82">
        <f t="shared" si="253"/>
        <v>0</v>
      </c>
      <c r="CD382" s="82" t="str">
        <f t="shared" si="254"/>
        <v>-</v>
      </c>
      <c r="CE382" s="82" t="str">
        <f t="shared" si="255"/>
        <v>-</v>
      </c>
      <c r="CF382" s="82" t="str">
        <f t="shared" si="256"/>
        <v>-</v>
      </c>
      <c r="CG382" s="82" t="str">
        <f t="shared" si="257"/>
        <v>-</v>
      </c>
      <c r="CH382" s="82" t="str">
        <f t="shared" si="258"/>
        <v>-</v>
      </c>
      <c r="CI382" s="82" t="str">
        <f t="shared" si="259"/>
        <v>-</v>
      </c>
      <c r="CJ382" s="82" t="str">
        <f t="shared" si="260"/>
        <v>-</v>
      </c>
      <c r="CK382" s="82" t="str">
        <f t="shared" si="261"/>
        <v>-</v>
      </c>
    </row>
    <row r="383" spans="1:89" s="82" customFormat="1" ht="18" customHeight="1">
      <c r="A383" s="81" t="str">
        <f>scriv!AL345</f>
        <v/>
      </c>
      <c r="B383" s="81" t="str">
        <f>IF(scriv!D345&lt;&gt;"",scriv!D345,"")</f>
        <v/>
      </c>
      <c r="C383" s="81" t="str">
        <f>IF( scriv!AP345&lt;&gt;"", IF(D383&lt;&gt;"","connection ","")&amp;scriv!AP345,IF(D383&lt;&gt;"","connection",""))</f>
        <v/>
      </c>
      <c r="D383" s="82" t="str">
        <f>scriv!AN345</f>
        <v/>
      </c>
      <c r="E383" s="82" t="str">
        <f>scriv!AO345</f>
        <v/>
      </c>
      <c r="F383" s="156">
        <f>ROW()</f>
        <v>383</v>
      </c>
      <c r="G383" s="288">
        <f>scriv!AC345</f>
        <v>0</v>
      </c>
      <c r="H383" s="288">
        <f>scriv!AD345</f>
        <v>0</v>
      </c>
      <c r="I383" s="81" t="str">
        <f>IF(scriv!AE345&lt;&gt;"",scriv!AE345,J383)</f>
        <v/>
      </c>
      <c r="J383" s="81" t="str">
        <f>IF(scriv!AF345&lt;&gt;"",scriv!AF345,"")</f>
        <v/>
      </c>
      <c r="K383" s="82" t="str">
        <f>IF(scriv!Y345&lt;&gt;"",scriv!Y345,$K$36)</f>
        <v>none</v>
      </c>
      <c r="L383" s="82">
        <f>IF(scriv!Z345&lt;&gt;"",scriv!Z345,$L$36)</f>
        <v>0</v>
      </c>
      <c r="M383" s="82" t="str">
        <f>IF(scriv!AA345&lt;&gt;"",scriv!AA345,$M$36)</f>
        <v>OpenClose</v>
      </c>
      <c r="N383" s="82">
        <f>IF(scriv!AB345&lt;&gt;"",scriv!AB345,$N$36)</f>
        <v>0</v>
      </c>
      <c r="O383" s="119" t="str">
        <f t="shared" si="220"/>
        <v/>
      </c>
      <c r="P383" s="81" t="str">
        <f>IF(scriv!I345&lt;&gt;"",scriv!I345,"")</f>
        <v/>
      </c>
      <c r="Q383" s="81" t="str">
        <f>IF(scriv!J345&lt;&gt;"",scriv!J345,"")</f>
        <v/>
      </c>
      <c r="R383" s="81">
        <f>IF(scriv!K345&lt;&gt;"",scriv!K345,
IF(I383&lt;&gt;"",1,$R$36))</f>
        <v>1</v>
      </c>
      <c r="S383" s="81" t="str">
        <f>IF(scriv!L345&lt;&gt;"",scriv!L345,
IF(scriv!AF345&lt;&gt;"",$S$36,"none"))</f>
        <v>none</v>
      </c>
      <c r="T383" s="81" t="str">
        <f>IF(scriv!Q345&lt;&gt;"",scriv!Q345,"")</f>
        <v/>
      </c>
      <c r="U383" s="81" t="str">
        <f>IF(scriv!R345&lt;&gt;"",scriv!R345,"")</f>
        <v/>
      </c>
      <c r="V383" s="81" t="str">
        <f>IF(scriv!S345&lt;&gt;"",scriv!S345,"")</f>
        <v/>
      </c>
      <c r="W383" s="81" t="str">
        <f>IF(scriv!T345&lt;&gt;"",scriv!T345,"")</f>
        <v/>
      </c>
      <c r="X383" s="81" t="str">
        <f>IF($E383="",
( IF(scriv!AH345&lt;&gt;"", LEFT( scriv!AH345, FIND(",",scriv!AH345)-1) &amp; "=" &amp; $AH383 &amp; RIGHT( scriv!AH345, LEN(scriv!AH345) + 1 - FIND(",",scriv!AH345)),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IF(scriv!AI345&lt;&gt;"", LEFT( scriv!AI345, FIND(",",scriv!AI345)-1) &amp; "=" &amp; $AH383 &amp; RIGHT( scriv!AI345, LEN(scriv!AI345) + 1 - FIND(",",scriv!AI345)),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IF(scriv!AJ345&lt;&gt;"", LEFT( scriv!AJ345, FIND(",",scriv!AJ345)-1) &amp; "=" &amp; $AH383 &amp; RIGHT( scriv!AJ345, LEN(scriv!AJ345) + 1 - FIND(",",scriv!AJ345)),
  IF($Z$36&lt;&gt;"",LEFT( Z$36, FIND(",",Z$36)-1) &amp; "=" &amp; $AH383 &amp; RIGHT( Z$36, LEN(Z$36) + 1 - FIND(",",Z$36)),""))),
IF(scriv!O345&lt;&gt;"", LEFT( scriv!O345, FIND(",",scriv!O345)-1) &amp; "=" &amp; $AH383 &amp; RIGHT( scriv!O345, LEN(scriv!O345) + 1 - FIND(",",scriv!O345)),
LEFT( Z$37, FIND(",",Z$37)-1) &amp; "=" &amp; $AH383 &amp; RIGHT( Z$37, LEN(Z$37) + 1 - FIND(",",Z$37))))</f>
        <v>drawOpen=,1.2</v>
      </c>
      <c r="AA383" s="81" t="str">
        <f>IF($E383="",
( IF(scriv!AK345&lt;&gt;"", LEFT( scriv!AK345, FIND(",",scriv!AK345)-1) &amp; "=" &amp; $AH383 &amp; RIGHT( scriv!AK345, LEN(scriv!AK345) + 1 - FIND(",",scriv!AK345)),
  IF($AA$36&lt;&gt;"",LEFT( AA$36, FIND(",",AA$36)-1) &amp; "=" &amp; $AH383 &amp; RIGHT( AA$36, LEN(AA$36) + 1 - FIND(",",AA$36)),""))),
IF(scriv!P345&lt;&gt;"", LEFT( scriv!P345, FIND(",",scriv!P345)-1) &amp; "=" &amp; $AH383 &amp; RIGHT( scriv!P345, LEN(scriv!P345) + 1 - FIND(",",scriv!P345)),
LEFT( AA$37, FIND(",",AA$37)-1) &amp; "=" &amp; $AH383 &amp; RIGHT( AA$37, LEN(AA$37) + 1 - FIND(",",AA$37))))</f>
        <v>drawClose=,1.2</v>
      </c>
      <c r="AB383" s="167" t="str">
        <f t="shared" si="219"/>
        <v>noTitle</v>
      </c>
      <c r="AC383" s="167"/>
      <c r="AD383" s="45"/>
      <c r="AE383" s="168"/>
      <c r="AF383" s="169">
        <f>IF(D383="",scriv!B345,"")</f>
        <v>0</v>
      </c>
      <c r="AG383" s="170" t="str">
        <f t="shared" si="222"/>
        <v/>
      </c>
      <c r="AH383" s="169" t="str">
        <f t="shared" si="223"/>
        <v/>
      </c>
      <c r="AI383" s="169" t="str">
        <f t="shared" si="224"/>
        <v/>
      </c>
      <c r="AJ383" s="86">
        <f>ROUNDDOWN( (LEN(scriv!B345)+1) / 2, 0 )</f>
        <v>0</v>
      </c>
      <c r="AK383" s="82">
        <f t="shared" si="225"/>
        <v>0</v>
      </c>
      <c r="AL383" s="82" t="str">
        <f t="shared" si="226"/>
        <v>-</v>
      </c>
      <c r="AM383" s="82" t="str">
        <f t="shared" si="227"/>
        <v>-</v>
      </c>
      <c r="AN383" s="82" t="str">
        <f t="shared" si="228"/>
        <v>-</v>
      </c>
      <c r="AO383" s="82" t="str">
        <f t="shared" si="229"/>
        <v>-</v>
      </c>
      <c r="AP383" s="82" t="str">
        <f t="shared" si="230"/>
        <v>-</v>
      </c>
      <c r="AQ383" s="82" t="str">
        <f t="shared" si="231"/>
        <v>-</v>
      </c>
      <c r="AR383" s="82" t="str">
        <f t="shared" si="232"/>
        <v>-</v>
      </c>
      <c r="AT383" s="82">
        <f t="shared" si="233"/>
        <v>2</v>
      </c>
      <c r="AU383" s="82" t="str">
        <f ca="1">IF(    MAX(OFFSET(AL383,0,0,MATCH("-",AL383:AL$638,0))) = 0,"",
IFERROR(MAX(OFFSET(AL383,0,0,MATCH("-",AL383:AL$638,0))),""))</f>
        <v/>
      </c>
      <c r="AV383" s="82" t="str">
        <f ca="1">IF(    MAX(OFFSET(AM383,0,0,MATCH("-",AM383:AM$638,0))) = 0,"",
IFERROR(MAX(OFFSET(AM383,0,0,MATCH("-",AM383:AM$638,0))),""))</f>
        <v/>
      </c>
      <c r="AW383" s="82" t="str">
        <f ca="1">IF(    MAX(OFFSET(AN383,0,0,MATCH("-",AN383:AN$638,0))) = 0,"",
IFERROR(MAX(OFFSET(AN383,0,0,MATCH("-",AN383:AN$638,0))),""))</f>
        <v/>
      </c>
      <c r="AX383" s="82" t="str">
        <f ca="1">IF(    MAX(OFFSET(AO383,0,0,MATCH("-",AO383:AO$638,0))) = 0,"",
IFERROR(MAX(OFFSET(AO383,0,0,MATCH("-",AO383:AO$638,0))),""))</f>
        <v/>
      </c>
      <c r="AY383" s="82" t="str">
        <f ca="1">IF(    MAX(OFFSET(AP383,0,0,MATCH("-",AP383:AP$638,0))) = 0,"",
IFERROR(MAX(OFFSET(AP383,0,0,MATCH("-",AP383:AP$638,0))),""))</f>
        <v/>
      </c>
      <c r="AZ383" s="82" t="str">
        <f ca="1">IF(    MAX(OFFSET(AQ383,0,0,MATCH("-",AQ383:AQ$638,0))) = 0,"",
IFERROR(MAX(OFFSET(AQ383,0,0,MATCH("-",AQ383:AQ$638,0))),""))</f>
        <v/>
      </c>
      <c r="BA383" s="82" t="str">
        <f ca="1">IF(    MAX(OFFSET(AR383,0,0,MATCH("-",AR383:AR$638,0))) = 0,"",
IFERROR(MAX(OFFSET(AR383,0,0,MATCH("-",AR383:AR$638,0))),""))</f>
        <v/>
      </c>
      <c r="BB383" s="112">
        <f t="shared" ca="1" si="234"/>
        <v>-270</v>
      </c>
      <c r="BC383" s="111" t="str">
        <f t="shared" ca="1" si="235"/>
        <v>Radius</v>
      </c>
      <c r="BD383" s="112">
        <f t="shared" ca="1" si="236"/>
        <v>0</v>
      </c>
      <c r="BE383" s="111">
        <f t="shared" ca="1" si="237"/>
        <v>-150</v>
      </c>
      <c r="BF383" s="113" t="e">
        <f t="shared" ca="1" si="238"/>
        <v>#VALUE!</v>
      </c>
      <c r="BG383" s="113" t="e">
        <f t="shared" ca="1" si="239"/>
        <v>#VALUE!</v>
      </c>
      <c r="BH383" s="112">
        <f t="shared" ca="1" si="240"/>
        <v>2000</v>
      </c>
      <c r="BI383" s="112">
        <f t="shared" ca="1" si="241"/>
        <v>-150</v>
      </c>
      <c r="BJ383" s="157"/>
      <c r="BK383" s="157"/>
      <c r="BL383" s="158" t="str">
        <f>scriv!AM345</f>
        <v/>
      </c>
      <c r="BM383" s="157"/>
      <c r="BN383" s="157" t="str">
        <f t="shared" si="242"/>
        <v>node</v>
      </c>
      <c r="BO383" s="157"/>
      <c r="BP383" s="159">
        <f t="shared" ca="1" si="243"/>
        <v>0</v>
      </c>
      <c r="BQ383" s="159">
        <f t="shared" ca="1" si="244"/>
        <v>0</v>
      </c>
      <c r="BR383" s="159">
        <f t="shared" si="245"/>
        <v>1</v>
      </c>
      <c r="BS383" s="159" t="str">
        <f t="shared" si="246"/>
        <v>symbol</v>
      </c>
      <c r="BT383" s="157" t="str">
        <f ca="1">IF(scriv!V345&lt;&gt;"",scriv!V345,
IF(E383="",IFERROR(VLOOKUP(BL383,$AH$40:$BT$638,39,FALSE),$BT$36),
$BT$37))</f>
        <v>NodeSquare</v>
      </c>
      <c r="BU383" s="166">
        <f t="shared" ca="1" si="247"/>
        <v>2000</v>
      </c>
      <c r="BV383" s="166">
        <f t="shared" ca="1" si="248"/>
        <v>-150</v>
      </c>
      <c r="BW383" s="166">
        <f t="shared" ca="1" si="249"/>
        <v>0</v>
      </c>
      <c r="BX383" s="166">
        <f t="shared" ca="1" si="250"/>
        <v>0</v>
      </c>
      <c r="BY383" s="180" t="str">
        <f t="shared" si="251"/>
        <v/>
      </c>
      <c r="BZ383" s="180" t="str">
        <f t="shared" si="252"/>
        <v/>
      </c>
      <c r="CA383" s="81" t="str">
        <f>IF(scriv!E345&lt;&gt;"",scriv!E345,"")</f>
        <v/>
      </c>
      <c r="CB383" s="82">
        <f t="shared" si="221"/>
        <v>0</v>
      </c>
      <c r="CC383" s="82">
        <f t="shared" si="253"/>
        <v>0</v>
      </c>
      <c r="CD383" s="82" t="str">
        <f t="shared" si="254"/>
        <v>-</v>
      </c>
      <c r="CE383" s="82" t="str">
        <f t="shared" si="255"/>
        <v>-</v>
      </c>
      <c r="CF383" s="82" t="str">
        <f t="shared" si="256"/>
        <v>-</v>
      </c>
      <c r="CG383" s="82" t="str">
        <f t="shared" si="257"/>
        <v>-</v>
      </c>
      <c r="CH383" s="82" t="str">
        <f t="shared" si="258"/>
        <v>-</v>
      </c>
      <c r="CI383" s="82" t="str">
        <f t="shared" si="259"/>
        <v>-</v>
      </c>
      <c r="CJ383" s="82" t="str">
        <f t="shared" si="260"/>
        <v>-</v>
      </c>
      <c r="CK383" s="82" t="str">
        <f t="shared" si="261"/>
        <v>-</v>
      </c>
    </row>
    <row r="384" spans="1:89" s="82" customFormat="1" ht="18" customHeight="1">
      <c r="A384" s="81" t="str">
        <f>scriv!AL346</f>
        <v/>
      </c>
      <c r="B384" s="81" t="str">
        <f>IF(scriv!D346&lt;&gt;"",scriv!D346,"")</f>
        <v/>
      </c>
      <c r="C384" s="81" t="str">
        <f>IF( scriv!AP346&lt;&gt;"", IF(D384&lt;&gt;"","connection ","")&amp;scriv!AP346,IF(D384&lt;&gt;"","connection",""))</f>
        <v/>
      </c>
      <c r="D384" s="82" t="str">
        <f>scriv!AN346</f>
        <v/>
      </c>
      <c r="E384" s="82" t="str">
        <f>scriv!AO346</f>
        <v/>
      </c>
      <c r="F384" s="156">
        <f>ROW()</f>
        <v>384</v>
      </c>
      <c r="G384" s="288">
        <f>scriv!AC346</f>
        <v>0</v>
      </c>
      <c r="H384" s="288">
        <f>scriv!AD346</f>
        <v>0</v>
      </c>
      <c r="I384" s="81" t="str">
        <f>IF(scriv!AE346&lt;&gt;"",scriv!AE346,J384)</f>
        <v/>
      </c>
      <c r="J384" s="81" t="str">
        <f>IF(scriv!AF346&lt;&gt;"",scriv!AF346,"")</f>
        <v/>
      </c>
      <c r="K384" s="82" t="str">
        <f>IF(scriv!Y346&lt;&gt;"",scriv!Y346,$K$36)</f>
        <v>none</v>
      </c>
      <c r="L384" s="82">
        <f>IF(scriv!Z346&lt;&gt;"",scriv!Z346,$L$36)</f>
        <v>0</v>
      </c>
      <c r="M384" s="82" t="str">
        <f>IF(scriv!AA346&lt;&gt;"",scriv!AA346,$M$36)</f>
        <v>OpenClose</v>
      </c>
      <c r="N384" s="82">
        <f>IF(scriv!AB346&lt;&gt;"",scriv!AB346,$N$36)</f>
        <v>0</v>
      </c>
      <c r="O384" s="119" t="str">
        <f t="shared" si="220"/>
        <v/>
      </c>
      <c r="P384" s="81" t="str">
        <f>IF(scriv!I346&lt;&gt;"",scriv!I346,"")</f>
        <v/>
      </c>
      <c r="Q384" s="81" t="str">
        <f>IF(scriv!J346&lt;&gt;"",scriv!J346,"")</f>
        <v/>
      </c>
      <c r="R384" s="81">
        <f>IF(scriv!K346&lt;&gt;"",scriv!K346,
IF(I384&lt;&gt;"",1,$R$36))</f>
        <v>1</v>
      </c>
      <c r="S384" s="81" t="str">
        <f>IF(scriv!L346&lt;&gt;"",scriv!L346,
IF(scriv!AF346&lt;&gt;"",$S$36,"none"))</f>
        <v>none</v>
      </c>
      <c r="T384" s="81" t="str">
        <f>IF(scriv!Q346&lt;&gt;"",scriv!Q346,"")</f>
        <v/>
      </c>
      <c r="U384" s="81" t="str">
        <f>IF(scriv!R346&lt;&gt;"",scriv!R346,"")</f>
        <v/>
      </c>
      <c r="V384" s="81" t="str">
        <f>IF(scriv!S346&lt;&gt;"",scriv!S346,"")</f>
        <v/>
      </c>
      <c r="W384" s="81" t="str">
        <f>IF(scriv!T346&lt;&gt;"",scriv!T346,"")</f>
        <v/>
      </c>
      <c r="X384" s="81" t="str">
        <f>IF($E384="",
( IF(scriv!AH346&lt;&gt;"", LEFT( scriv!AH346, FIND(",",scriv!AH346)-1) &amp; "=" &amp; $AH384 &amp; RIGHT( scriv!AH346, LEN(scriv!AH346) + 1 - FIND(",",scriv!AH346)),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IF(scriv!AI346&lt;&gt;"", LEFT( scriv!AI346, FIND(",",scriv!AI346)-1) &amp; "=" &amp; $AH384 &amp; RIGHT( scriv!AI346, LEN(scriv!AI346) + 1 - FIND(",",scriv!AI346)),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IF(scriv!AJ346&lt;&gt;"", LEFT( scriv!AJ346, FIND(",",scriv!AJ346)-1) &amp; "=" &amp; $AH384 &amp; RIGHT( scriv!AJ346, LEN(scriv!AJ346) + 1 - FIND(",",scriv!AJ346)),
  IF($Z$36&lt;&gt;"",LEFT( Z$36, FIND(",",Z$36)-1) &amp; "=" &amp; $AH384 &amp; RIGHT( Z$36, LEN(Z$36) + 1 - FIND(",",Z$36)),""))),
IF(scriv!O346&lt;&gt;"", LEFT( scriv!O346, FIND(",",scriv!O346)-1) &amp; "=" &amp; $AH384 &amp; RIGHT( scriv!O346, LEN(scriv!O346) + 1 - FIND(",",scriv!O346)),
LEFT( Z$37, FIND(",",Z$37)-1) &amp; "=" &amp; $AH384 &amp; RIGHT( Z$37, LEN(Z$37) + 1 - FIND(",",Z$37))))</f>
        <v>drawOpen=,1.2</v>
      </c>
      <c r="AA384" s="81" t="str">
        <f>IF($E384="",
( IF(scriv!AK346&lt;&gt;"", LEFT( scriv!AK346, FIND(",",scriv!AK346)-1) &amp; "=" &amp; $AH384 &amp; RIGHT( scriv!AK346, LEN(scriv!AK346) + 1 - FIND(",",scriv!AK346)),
  IF($AA$36&lt;&gt;"",LEFT( AA$36, FIND(",",AA$36)-1) &amp; "=" &amp; $AH384 &amp; RIGHT( AA$36, LEN(AA$36) + 1 - FIND(",",AA$36)),""))),
IF(scriv!P346&lt;&gt;"", LEFT( scriv!P346, FIND(",",scriv!P346)-1) &amp; "=" &amp; $AH384 &amp; RIGHT( scriv!P346, LEN(scriv!P346) + 1 - FIND(",",scriv!P346)),
LEFT( AA$37, FIND(",",AA$37)-1) &amp; "=" &amp; $AH384 &amp; RIGHT( AA$37, LEN(AA$37) + 1 - FIND(",",AA$37))))</f>
        <v>drawClose=,1.2</v>
      </c>
      <c r="AB384" s="167" t="str">
        <f t="shared" si="219"/>
        <v>noTitle</v>
      </c>
      <c r="AC384" s="167"/>
      <c r="AD384" s="45"/>
      <c r="AE384" s="168"/>
      <c r="AF384" s="169">
        <f>IF(D384="",scriv!B346,"")</f>
        <v>0</v>
      </c>
      <c r="AG384" s="170" t="str">
        <f t="shared" si="222"/>
        <v/>
      </c>
      <c r="AH384" s="169" t="str">
        <f t="shared" si="223"/>
        <v/>
      </c>
      <c r="AI384" s="169" t="str">
        <f t="shared" si="224"/>
        <v/>
      </c>
      <c r="AJ384" s="86">
        <f>ROUNDDOWN( (LEN(scriv!B346)+1) / 2, 0 )</f>
        <v>0</v>
      </c>
      <c r="AK384" s="82">
        <f t="shared" si="225"/>
        <v>0</v>
      </c>
      <c r="AL384" s="82" t="str">
        <f t="shared" si="226"/>
        <v>-</v>
      </c>
      <c r="AM384" s="82" t="str">
        <f t="shared" si="227"/>
        <v>-</v>
      </c>
      <c r="AN384" s="82" t="str">
        <f t="shared" si="228"/>
        <v>-</v>
      </c>
      <c r="AO384" s="82" t="str">
        <f t="shared" si="229"/>
        <v>-</v>
      </c>
      <c r="AP384" s="82" t="str">
        <f t="shared" si="230"/>
        <v>-</v>
      </c>
      <c r="AQ384" s="82" t="str">
        <f t="shared" si="231"/>
        <v>-</v>
      </c>
      <c r="AR384" s="82" t="str">
        <f t="shared" si="232"/>
        <v>-</v>
      </c>
      <c r="AT384" s="82">
        <f t="shared" si="233"/>
        <v>2</v>
      </c>
      <c r="AU384" s="82" t="str">
        <f ca="1">IF(    MAX(OFFSET(AL384,0,0,MATCH("-",AL384:AL$638,0))) = 0,"",
IFERROR(MAX(OFFSET(AL384,0,0,MATCH("-",AL384:AL$638,0))),""))</f>
        <v/>
      </c>
      <c r="AV384" s="82" t="str">
        <f ca="1">IF(    MAX(OFFSET(AM384,0,0,MATCH("-",AM384:AM$638,0))) = 0,"",
IFERROR(MAX(OFFSET(AM384,0,0,MATCH("-",AM384:AM$638,0))),""))</f>
        <v/>
      </c>
      <c r="AW384" s="82" t="str">
        <f ca="1">IF(    MAX(OFFSET(AN384,0,0,MATCH("-",AN384:AN$638,0))) = 0,"",
IFERROR(MAX(OFFSET(AN384,0,0,MATCH("-",AN384:AN$638,0))),""))</f>
        <v/>
      </c>
      <c r="AX384" s="82" t="str">
        <f ca="1">IF(    MAX(OFFSET(AO384,0,0,MATCH("-",AO384:AO$638,0))) = 0,"",
IFERROR(MAX(OFFSET(AO384,0,0,MATCH("-",AO384:AO$638,0))),""))</f>
        <v/>
      </c>
      <c r="AY384" s="82" t="str">
        <f ca="1">IF(    MAX(OFFSET(AP384,0,0,MATCH("-",AP384:AP$638,0))) = 0,"",
IFERROR(MAX(OFFSET(AP384,0,0,MATCH("-",AP384:AP$638,0))),""))</f>
        <v/>
      </c>
      <c r="AZ384" s="82" t="str">
        <f ca="1">IF(    MAX(OFFSET(AQ384,0,0,MATCH("-",AQ384:AQ$638,0))) = 0,"",
IFERROR(MAX(OFFSET(AQ384,0,0,MATCH("-",AQ384:AQ$638,0))),""))</f>
        <v/>
      </c>
      <c r="BA384" s="82" t="str">
        <f ca="1">IF(    MAX(OFFSET(AR384,0,0,MATCH("-",AR384:AR$638,0))) = 0,"",
IFERROR(MAX(OFFSET(AR384,0,0,MATCH("-",AR384:AR$638,0))),""))</f>
        <v/>
      </c>
      <c r="BB384" s="112">
        <f t="shared" ca="1" si="234"/>
        <v>-270</v>
      </c>
      <c r="BC384" s="111" t="str">
        <f t="shared" ca="1" si="235"/>
        <v>Radius</v>
      </c>
      <c r="BD384" s="112">
        <f t="shared" ca="1" si="236"/>
        <v>0</v>
      </c>
      <c r="BE384" s="111">
        <f t="shared" ca="1" si="237"/>
        <v>-150</v>
      </c>
      <c r="BF384" s="113" t="e">
        <f t="shared" ca="1" si="238"/>
        <v>#VALUE!</v>
      </c>
      <c r="BG384" s="113" t="e">
        <f t="shared" ca="1" si="239"/>
        <v>#VALUE!</v>
      </c>
      <c r="BH384" s="112">
        <f t="shared" ca="1" si="240"/>
        <v>2000</v>
      </c>
      <c r="BI384" s="112">
        <f t="shared" ca="1" si="241"/>
        <v>-150</v>
      </c>
      <c r="BJ384" s="157"/>
      <c r="BK384" s="157"/>
      <c r="BL384" s="158" t="str">
        <f>scriv!AM346</f>
        <v/>
      </c>
      <c r="BM384" s="157"/>
      <c r="BN384" s="157" t="str">
        <f t="shared" si="242"/>
        <v>node</v>
      </c>
      <c r="BO384" s="157"/>
      <c r="BP384" s="159">
        <f t="shared" ca="1" si="243"/>
        <v>0</v>
      </c>
      <c r="BQ384" s="159">
        <f t="shared" ca="1" si="244"/>
        <v>0</v>
      </c>
      <c r="BR384" s="159">
        <f t="shared" si="245"/>
        <v>1</v>
      </c>
      <c r="BS384" s="159" t="str">
        <f t="shared" si="246"/>
        <v>symbol</v>
      </c>
      <c r="BT384" s="157" t="str">
        <f ca="1">IF(scriv!V346&lt;&gt;"",scriv!V346,
IF(E384="",IFERROR(VLOOKUP(BL384,$AH$40:$BT$638,39,FALSE),$BT$36),
$BT$37))</f>
        <v>NodeSquare</v>
      </c>
      <c r="BU384" s="166">
        <f t="shared" ca="1" si="247"/>
        <v>2000</v>
      </c>
      <c r="BV384" s="166">
        <f t="shared" ca="1" si="248"/>
        <v>-150</v>
      </c>
      <c r="BW384" s="166">
        <f t="shared" ca="1" si="249"/>
        <v>0</v>
      </c>
      <c r="BX384" s="166">
        <f t="shared" ca="1" si="250"/>
        <v>0</v>
      </c>
      <c r="BY384" s="180" t="str">
        <f t="shared" si="251"/>
        <v/>
      </c>
      <c r="BZ384" s="180" t="str">
        <f t="shared" si="252"/>
        <v/>
      </c>
      <c r="CA384" s="81" t="str">
        <f>IF(scriv!E346&lt;&gt;"",scriv!E346,"")</f>
        <v/>
      </c>
      <c r="CB384" s="82">
        <f t="shared" si="221"/>
        <v>0</v>
      </c>
      <c r="CC384" s="82">
        <f t="shared" si="253"/>
        <v>0</v>
      </c>
      <c r="CD384" s="82" t="str">
        <f t="shared" si="254"/>
        <v>-</v>
      </c>
      <c r="CE384" s="82" t="str">
        <f t="shared" si="255"/>
        <v>-</v>
      </c>
      <c r="CF384" s="82" t="str">
        <f t="shared" si="256"/>
        <v>-</v>
      </c>
      <c r="CG384" s="82" t="str">
        <f t="shared" si="257"/>
        <v>-</v>
      </c>
      <c r="CH384" s="82" t="str">
        <f t="shared" si="258"/>
        <v>-</v>
      </c>
      <c r="CI384" s="82" t="str">
        <f t="shared" si="259"/>
        <v>-</v>
      </c>
      <c r="CJ384" s="82" t="str">
        <f t="shared" si="260"/>
        <v>-</v>
      </c>
      <c r="CK384" s="82" t="str">
        <f t="shared" si="261"/>
        <v>-</v>
      </c>
    </row>
    <row r="385" spans="1:89" s="82" customFormat="1" ht="18" customHeight="1">
      <c r="A385" s="81" t="str">
        <f>scriv!AL347</f>
        <v/>
      </c>
      <c r="B385" s="81" t="str">
        <f>IF(scriv!D347&lt;&gt;"",scriv!D347,"")</f>
        <v/>
      </c>
      <c r="C385" s="81" t="str">
        <f>IF( scriv!AP347&lt;&gt;"", IF(D385&lt;&gt;"","connection ","")&amp;scriv!AP347,IF(D385&lt;&gt;"","connection",""))</f>
        <v/>
      </c>
      <c r="D385" s="82" t="str">
        <f>scriv!AN347</f>
        <v/>
      </c>
      <c r="E385" s="82" t="str">
        <f>scriv!AO347</f>
        <v/>
      </c>
      <c r="F385" s="156">
        <f>ROW()</f>
        <v>385</v>
      </c>
      <c r="G385" s="288">
        <f>scriv!AC347</f>
        <v>0</v>
      </c>
      <c r="H385" s="288">
        <f>scriv!AD347</f>
        <v>0</v>
      </c>
      <c r="I385" s="81" t="str">
        <f>IF(scriv!AE347&lt;&gt;"",scriv!AE347,J385)</f>
        <v/>
      </c>
      <c r="J385" s="81" t="str">
        <f>IF(scriv!AF347&lt;&gt;"",scriv!AF347,"")</f>
        <v/>
      </c>
      <c r="K385" s="82" t="str">
        <f>IF(scriv!Y347&lt;&gt;"",scriv!Y347,$K$36)</f>
        <v>none</v>
      </c>
      <c r="L385" s="82">
        <f>IF(scriv!Z347&lt;&gt;"",scriv!Z347,$L$36)</f>
        <v>0</v>
      </c>
      <c r="M385" s="82" t="str">
        <f>IF(scriv!AA347&lt;&gt;"",scriv!AA347,$M$36)</f>
        <v>OpenClose</v>
      </c>
      <c r="N385" s="82">
        <f>IF(scriv!AB347&lt;&gt;"",scriv!AB347,$N$36)</f>
        <v>0</v>
      </c>
      <c r="O385" s="119" t="str">
        <f t="shared" si="220"/>
        <v/>
      </c>
      <c r="P385" s="81" t="str">
        <f>IF(scriv!I347&lt;&gt;"",scriv!I347,"")</f>
        <v/>
      </c>
      <c r="Q385" s="81" t="str">
        <f>IF(scriv!J347&lt;&gt;"",scriv!J347,"")</f>
        <v/>
      </c>
      <c r="R385" s="81">
        <f>IF(scriv!K347&lt;&gt;"",scriv!K347,
IF(I385&lt;&gt;"",1,$R$36))</f>
        <v>1</v>
      </c>
      <c r="S385" s="81" t="str">
        <f>IF(scriv!L347&lt;&gt;"",scriv!L347,
IF(scriv!AF347&lt;&gt;"",$S$36,"none"))</f>
        <v>none</v>
      </c>
      <c r="T385" s="81" t="str">
        <f>IF(scriv!Q347&lt;&gt;"",scriv!Q347,"")</f>
        <v/>
      </c>
      <c r="U385" s="81" t="str">
        <f>IF(scriv!R347&lt;&gt;"",scriv!R347,"")</f>
        <v/>
      </c>
      <c r="V385" s="81" t="str">
        <f>IF(scriv!S347&lt;&gt;"",scriv!S347,"")</f>
        <v/>
      </c>
      <c r="W385" s="81" t="str">
        <f>IF(scriv!T347&lt;&gt;"",scriv!T347,"")</f>
        <v/>
      </c>
      <c r="X385" s="81" t="str">
        <f>IF($E385="",
( IF(scriv!AH347&lt;&gt;"", LEFT( scriv!AH347, FIND(",",scriv!AH347)-1) &amp; "=" &amp; $AH385 &amp; RIGHT( scriv!AH347, LEN(scriv!AH347) + 1 - FIND(",",scriv!AH347)),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IF(scriv!AI347&lt;&gt;"", LEFT( scriv!AI347, FIND(",",scriv!AI347)-1) &amp; "=" &amp; $AH385 &amp; RIGHT( scriv!AI347, LEN(scriv!AI347) + 1 - FIND(",",scriv!AI347)),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IF(scriv!AJ347&lt;&gt;"", LEFT( scriv!AJ347, FIND(",",scriv!AJ347)-1) &amp; "=" &amp; $AH385 &amp; RIGHT( scriv!AJ347, LEN(scriv!AJ347) + 1 - FIND(",",scriv!AJ347)),
  IF($Z$36&lt;&gt;"",LEFT( Z$36, FIND(",",Z$36)-1) &amp; "=" &amp; $AH385 &amp; RIGHT( Z$36, LEN(Z$36) + 1 - FIND(",",Z$36)),""))),
IF(scriv!O347&lt;&gt;"", LEFT( scriv!O347, FIND(",",scriv!O347)-1) &amp; "=" &amp; $AH385 &amp; RIGHT( scriv!O347, LEN(scriv!O347) + 1 - FIND(",",scriv!O347)),
LEFT( Z$37, FIND(",",Z$37)-1) &amp; "=" &amp; $AH385 &amp; RIGHT( Z$37, LEN(Z$37) + 1 - FIND(",",Z$37))))</f>
        <v>drawOpen=,1.2</v>
      </c>
      <c r="AA385" s="81" t="str">
        <f>IF($E385="",
( IF(scriv!AK347&lt;&gt;"", LEFT( scriv!AK347, FIND(",",scriv!AK347)-1) &amp; "=" &amp; $AH385 &amp; RIGHT( scriv!AK347, LEN(scriv!AK347) + 1 - FIND(",",scriv!AK347)),
  IF($AA$36&lt;&gt;"",LEFT( AA$36, FIND(",",AA$36)-1) &amp; "=" &amp; $AH385 &amp; RIGHT( AA$36, LEN(AA$36) + 1 - FIND(",",AA$36)),""))),
IF(scriv!P347&lt;&gt;"", LEFT( scriv!P347, FIND(",",scriv!P347)-1) &amp; "=" &amp; $AH385 &amp; RIGHT( scriv!P347, LEN(scriv!P347) + 1 - FIND(",",scriv!P347)),
LEFT( AA$37, FIND(",",AA$37)-1) &amp; "=" &amp; $AH385 &amp; RIGHT( AA$37, LEN(AA$37) + 1 - FIND(",",AA$37))))</f>
        <v>drawClose=,1.2</v>
      </c>
      <c r="AB385" s="167" t="str">
        <f t="shared" si="219"/>
        <v>noTitle</v>
      </c>
      <c r="AC385" s="167"/>
      <c r="AD385" s="45"/>
      <c r="AE385" s="168"/>
      <c r="AF385" s="169">
        <f>IF(D385="",scriv!B347,"")</f>
        <v>0</v>
      </c>
      <c r="AG385" s="170" t="str">
        <f t="shared" si="222"/>
        <v/>
      </c>
      <c r="AH385" s="169" t="str">
        <f t="shared" si="223"/>
        <v/>
      </c>
      <c r="AI385" s="169" t="str">
        <f t="shared" si="224"/>
        <v/>
      </c>
      <c r="AJ385" s="86">
        <f>ROUNDDOWN( (LEN(scriv!B347)+1) / 2, 0 )</f>
        <v>0</v>
      </c>
      <c r="AK385" s="82">
        <f t="shared" si="225"/>
        <v>0</v>
      </c>
      <c r="AL385" s="82" t="str">
        <f t="shared" si="226"/>
        <v>-</v>
      </c>
      <c r="AM385" s="82" t="str">
        <f t="shared" si="227"/>
        <v>-</v>
      </c>
      <c r="AN385" s="82" t="str">
        <f t="shared" si="228"/>
        <v>-</v>
      </c>
      <c r="AO385" s="82" t="str">
        <f t="shared" si="229"/>
        <v>-</v>
      </c>
      <c r="AP385" s="82" t="str">
        <f t="shared" si="230"/>
        <v>-</v>
      </c>
      <c r="AQ385" s="82" t="str">
        <f t="shared" si="231"/>
        <v>-</v>
      </c>
      <c r="AR385" s="82" t="str">
        <f t="shared" si="232"/>
        <v>-</v>
      </c>
      <c r="AT385" s="82">
        <f t="shared" si="233"/>
        <v>2</v>
      </c>
      <c r="AU385" s="82" t="str">
        <f ca="1">IF(    MAX(OFFSET(AL385,0,0,MATCH("-",AL385:AL$638,0))) = 0,"",
IFERROR(MAX(OFFSET(AL385,0,0,MATCH("-",AL385:AL$638,0))),""))</f>
        <v/>
      </c>
      <c r="AV385" s="82" t="str">
        <f ca="1">IF(    MAX(OFFSET(AM385,0,0,MATCH("-",AM385:AM$638,0))) = 0,"",
IFERROR(MAX(OFFSET(AM385,0,0,MATCH("-",AM385:AM$638,0))),""))</f>
        <v/>
      </c>
      <c r="AW385" s="82" t="str">
        <f ca="1">IF(    MAX(OFFSET(AN385,0,0,MATCH("-",AN385:AN$638,0))) = 0,"",
IFERROR(MAX(OFFSET(AN385,0,0,MATCH("-",AN385:AN$638,0))),""))</f>
        <v/>
      </c>
      <c r="AX385" s="82" t="str">
        <f ca="1">IF(    MAX(OFFSET(AO385,0,0,MATCH("-",AO385:AO$638,0))) = 0,"",
IFERROR(MAX(OFFSET(AO385,0,0,MATCH("-",AO385:AO$638,0))),""))</f>
        <v/>
      </c>
      <c r="AY385" s="82" t="str">
        <f ca="1">IF(    MAX(OFFSET(AP385,0,0,MATCH("-",AP385:AP$638,0))) = 0,"",
IFERROR(MAX(OFFSET(AP385,0,0,MATCH("-",AP385:AP$638,0))),""))</f>
        <v/>
      </c>
      <c r="AZ385" s="82" t="str">
        <f ca="1">IF(    MAX(OFFSET(AQ385,0,0,MATCH("-",AQ385:AQ$638,0))) = 0,"",
IFERROR(MAX(OFFSET(AQ385,0,0,MATCH("-",AQ385:AQ$638,0))),""))</f>
        <v/>
      </c>
      <c r="BA385" s="82" t="str">
        <f ca="1">IF(    MAX(OFFSET(AR385,0,0,MATCH("-",AR385:AR$638,0))) = 0,"",
IFERROR(MAX(OFFSET(AR385,0,0,MATCH("-",AR385:AR$638,0))),""))</f>
        <v/>
      </c>
      <c r="BB385" s="112">
        <f t="shared" ca="1" si="234"/>
        <v>-270</v>
      </c>
      <c r="BC385" s="111" t="str">
        <f t="shared" ca="1" si="235"/>
        <v>Radius</v>
      </c>
      <c r="BD385" s="112">
        <f t="shared" ca="1" si="236"/>
        <v>0</v>
      </c>
      <c r="BE385" s="111">
        <f t="shared" ca="1" si="237"/>
        <v>-150</v>
      </c>
      <c r="BF385" s="113" t="e">
        <f t="shared" ca="1" si="238"/>
        <v>#VALUE!</v>
      </c>
      <c r="BG385" s="113" t="e">
        <f t="shared" ca="1" si="239"/>
        <v>#VALUE!</v>
      </c>
      <c r="BH385" s="112">
        <f t="shared" ca="1" si="240"/>
        <v>2000</v>
      </c>
      <c r="BI385" s="112">
        <f t="shared" ca="1" si="241"/>
        <v>-150</v>
      </c>
      <c r="BJ385" s="157"/>
      <c r="BK385" s="157"/>
      <c r="BL385" s="158" t="str">
        <f>scriv!AM347</f>
        <v/>
      </c>
      <c r="BM385" s="157"/>
      <c r="BN385" s="157" t="str">
        <f t="shared" si="242"/>
        <v>node</v>
      </c>
      <c r="BO385" s="157"/>
      <c r="BP385" s="159">
        <f t="shared" ca="1" si="243"/>
        <v>0</v>
      </c>
      <c r="BQ385" s="159">
        <f t="shared" ca="1" si="244"/>
        <v>0</v>
      </c>
      <c r="BR385" s="159">
        <f t="shared" si="245"/>
        <v>1</v>
      </c>
      <c r="BS385" s="159" t="str">
        <f t="shared" si="246"/>
        <v>symbol</v>
      </c>
      <c r="BT385" s="157" t="str">
        <f ca="1">IF(scriv!V347&lt;&gt;"",scriv!V347,
IF(E385="",IFERROR(VLOOKUP(BL385,$AH$40:$BT$638,39,FALSE),$BT$36),
$BT$37))</f>
        <v>NodeSquare</v>
      </c>
      <c r="BU385" s="166">
        <f t="shared" ca="1" si="247"/>
        <v>2000</v>
      </c>
      <c r="BV385" s="166">
        <f t="shared" ca="1" si="248"/>
        <v>-150</v>
      </c>
      <c r="BW385" s="166">
        <f t="shared" ca="1" si="249"/>
        <v>0</v>
      </c>
      <c r="BX385" s="166">
        <f t="shared" ca="1" si="250"/>
        <v>0</v>
      </c>
      <c r="BY385" s="180" t="str">
        <f t="shared" si="251"/>
        <v/>
      </c>
      <c r="BZ385" s="180" t="str">
        <f t="shared" si="252"/>
        <v/>
      </c>
      <c r="CA385" s="81" t="str">
        <f>IF(scriv!E347&lt;&gt;"",scriv!E347,"")</f>
        <v/>
      </c>
      <c r="CB385" s="82">
        <f t="shared" si="221"/>
        <v>0</v>
      </c>
      <c r="CC385" s="82">
        <f t="shared" si="253"/>
        <v>0</v>
      </c>
      <c r="CD385" s="82" t="str">
        <f t="shared" si="254"/>
        <v>-</v>
      </c>
      <c r="CE385" s="82" t="str">
        <f t="shared" si="255"/>
        <v>-</v>
      </c>
      <c r="CF385" s="82" t="str">
        <f t="shared" si="256"/>
        <v>-</v>
      </c>
      <c r="CG385" s="82" t="str">
        <f t="shared" si="257"/>
        <v>-</v>
      </c>
      <c r="CH385" s="82" t="str">
        <f t="shared" si="258"/>
        <v>-</v>
      </c>
      <c r="CI385" s="82" t="str">
        <f t="shared" si="259"/>
        <v>-</v>
      </c>
      <c r="CJ385" s="82" t="str">
        <f t="shared" si="260"/>
        <v>-</v>
      </c>
      <c r="CK385" s="82" t="str">
        <f t="shared" si="261"/>
        <v>-</v>
      </c>
    </row>
    <row r="386" spans="1:89" s="82" customFormat="1" ht="18" customHeight="1">
      <c r="A386" s="81" t="str">
        <f>scriv!AL348</f>
        <v/>
      </c>
      <c r="B386" s="81" t="str">
        <f>IF(scriv!D348&lt;&gt;"",scriv!D348,"")</f>
        <v/>
      </c>
      <c r="C386" s="81" t="str">
        <f>IF( scriv!AP348&lt;&gt;"", IF(D386&lt;&gt;"","connection ","")&amp;scriv!AP348,IF(D386&lt;&gt;"","connection",""))</f>
        <v/>
      </c>
      <c r="D386" s="82" t="str">
        <f>scriv!AN348</f>
        <v/>
      </c>
      <c r="E386" s="82" t="str">
        <f>scriv!AO348</f>
        <v/>
      </c>
      <c r="F386" s="156">
        <f>ROW()</f>
        <v>386</v>
      </c>
      <c r="G386" s="288">
        <f>scriv!AC348</f>
        <v>0</v>
      </c>
      <c r="H386" s="288">
        <f>scriv!AD348</f>
        <v>0</v>
      </c>
      <c r="I386" s="81" t="str">
        <f>IF(scriv!AE348&lt;&gt;"",scriv!AE348,J386)</f>
        <v/>
      </c>
      <c r="J386" s="81" t="str">
        <f>IF(scriv!AF348&lt;&gt;"",scriv!AF348,"")</f>
        <v/>
      </c>
      <c r="K386" s="82" t="str">
        <f>IF(scriv!Y348&lt;&gt;"",scriv!Y348,$K$36)</f>
        <v>none</v>
      </c>
      <c r="L386" s="82">
        <f>IF(scriv!Z348&lt;&gt;"",scriv!Z348,$L$36)</f>
        <v>0</v>
      </c>
      <c r="M386" s="82" t="str">
        <f>IF(scriv!AA348&lt;&gt;"",scriv!AA348,$M$36)</f>
        <v>OpenClose</v>
      </c>
      <c r="N386" s="82">
        <f>IF(scriv!AB348&lt;&gt;"",scriv!AB348,$N$36)</f>
        <v>0</v>
      </c>
      <c r="O386" s="119" t="str">
        <f t="shared" si="220"/>
        <v/>
      </c>
      <c r="P386" s="81" t="str">
        <f>IF(scriv!I348&lt;&gt;"",scriv!I348,"")</f>
        <v/>
      </c>
      <c r="Q386" s="81" t="str">
        <f>IF(scriv!J348&lt;&gt;"",scriv!J348,"")</f>
        <v/>
      </c>
      <c r="R386" s="81">
        <f>IF(scriv!K348&lt;&gt;"",scriv!K348,
IF(I386&lt;&gt;"",1,$R$36))</f>
        <v>1</v>
      </c>
      <c r="S386" s="81" t="str">
        <f>IF(scriv!L348&lt;&gt;"",scriv!L348,
IF(scriv!AF348&lt;&gt;"",$S$36,"none"))</f>
        <v>none</v>
      </c>
      <c r="T386" s="81" t="str">
        <f>IF(scriv!Q348&lt;&gt;"",scriv!Q348,"")</f>
        <v/>
      </c>
      <c r="U386" s="81" t="str">
        <f>IF(scriv!R348&lt;&gt;"",scriv!R348,"")</f>
        <v/>
      </c>
      <c r="V386" s="81" t="str">
        <f>IF(scriv!S348&lt;&gt;"",scriv!S348,"")</f>
        <v/>
      </c>
      <c r="W386" s="81" t="str">
        <f>IF(scriv!T348&lt;&gt;"",scriv!T348,"")</f>
        <v/>
      </c>
      <c r="X386" s="81" t="str">
        <f>IF($E386="",
( IF(scriv!AH348&lt;&gt;"", LEFT( scriv!AH348, FIND(",",scriv!AH348)-1) &amp; "=" &amp; $AH386 &amp; RIGHT( scriv!AH348, LEN(scriv!AH348) + 1 - FIND(",",scriv!AH348)),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IF(scriv!AI348&lt;&gt;"", LEFT( scriv!AI348, FIND(",",scriv!AI348)-1) &amp; "=" &amp; $AH386 &amp; RIGHT( scriv!AI348, LEN(scriv!AI348) + 1 - FIND(",",scriv!AI348)),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IF(scriv!AJ348&lt;&gt;"", LEFT( scriv!AJ348, FIND(",",scriv!AJ348)-1) &amp; "=" &amp; $AH386 &amp; RIGHT( scriv!AJ348, LEN(scriv!AJ348) + 1 - FIND(",",scriv!AJ348)),
  IF($Z$36&lt;&gt;"",LEFT( Z$36, FIND(",",Z$36)-1) &amp; "=" &amp; $AH386 &amp; RIGHT( Z$36, LEN(Z$36) + 1 - FIND(",",Z$36)),""))),
IF(scriv!O348&lt;&gt;"", LEFT( scriv!O348, FIND(",",scriv!O348)-1) &amp; "=" &amp; $AH386 &amp; RIGHT( scriv!O348, LEN(scriv!O348) + 1 - FIND(",",scriv!O348)),
LEFT( Z$37, FIND(",",Z$37)-1) &amp; "=" &amp; $AH386 &amp; RIGHT( Z$37, LEN(Z$37) + 1 - FIND(",",Z$37))))</f>
        <v>drawOpen=,1.2</v>
      </c>
      <c r="AA386" s="81" t="str">
        <f>IF($E386="",
( IF(scriv!AK348&lt;&gt;"", LEFT( scriv!AK348, FIND(",",scriv!AK348)-1) &amp; "=" &amp; $AH386 &amp; RIGHT( scriv!AK348, LEN(scriv!AK348) + 1 - FIND(",",scriv!AK348)),
  IF($AA$36&lt;&gt;"",LEFT( AA$36, FIND(",",AA$36)-1) &amp; "=" &amp; $AH386 &amp; RIGHT( AA$36, LEN(AA$36) + 1 - FIND(",",AA$36)),""))),
IF(scriv!P348&lt;&gt;"", LEFT( scriv!P348, FIND(",",scriv!P348)-1) &amp; "=" &amp; $AH386 &amp; RIGHT( scriv!P348, LEN(scriv!P348) + 1 - FIND(",",scriv!P348)),
LEFT( AA$37, FIND(",",AA$37)-1) &amp; "=" &amp; $AH386 &amp; RIGHT( AA$37, LEN(AA$37) + 1 - FIND(",",AA$37))))</f>
        <v>drawClose=,1.2</v>
      </c>
      <c r="AB386" s="167" t="str">
        <f t="shared" si="219"/>
        <v>noTitle</v>
      </c>
      <c r="AC386" s="167"/>
      <c r="AD386" s="45"/>
      <c r="AE386" s="168"/>
      <c r="AF386" s="169">
        <f>IF(D386="",scriv!B348,"")</f>
        <v>0</v>
      </c>
      <c r="AG386" s="170" t="str">
        <f t="shared" si="222"/>
        <v/>
      </c>
      <c r="AH386" s="169" t="str">
        <f t="shared" si="223"/>
        <v/>
      </c>
      <c r="AI386" s="169" t="str">
        <f t="shared" si="224"/>
        <v/>
      </c>
      <c r="AJ386" s="86">
        <f>ROUNDDOWN( (LEN(scriv!B348)+1) / 2, 0 )</f>
        <v>0</v>
      </c>
      <c r="AK386" s="82">
        <f t="shared" si="225"/>
        <v>0</v>
      </c>
      <c r="AL386" s="82" t="str">
        <f t="shared" si="226"/>
        <v>-</v>
      </c>
      <c r="AM386" s="82" t="str">
        <f t="shared" si="227"/>
        <v>-</v>
      </c>
      <c r="AN386" s="82" t="str">
        <f t="shared" si="228"/>
        <v>-</v>
      </c>
      <c r="AO386" s="82" t="str">
        <f t="shared" si="229"/>
        <v>-</v>
      </c>
      <c r="AP386" s="82" t="str">
        <f t="shared" si="230"/>
        <v>-</v>
      </c>
      <c r="AQ386" s="82" t="str">
        <f t="shared" si="231"/>
        <v>-</v>
      </c>
      <c r="AR386" s="82" t="str">
        <f t="shared" si="232"/>
        <v>-</v>
      </c>
      <c r="AT386" s="82">
        <f t="shared" si="233"/>
        <v>2</v>
      </c>
      <c r="AU386" s="82" t="str">
        <f ca="1">IF(    MAX(OFFSET(AL386,0,0,MATCH("-",AL386:AL$638,0))) = 0,"",
IFERROR(MAX(OFFSET(AL386,0,0,MATCH("-",AL386:AL$638,0))),""))</f>
        <v/>
      </c>
      <c r="AV386" s="82" t="str">
        <f ca="1">IF(    MAX(OFFSET(AM386,0,0,MATCH("-",AM386:AM$638,0))) = 0,"",
IFERROR(MAX(OFFSET(AM386,0,0,MATCH("-",AM386:AM$638,0))),""))</f>
        <v/>
      </c>
      <c r="AW386" s="82" t="str">
        <f ca="1">IF(    MAX(OFFSET(AN386,0,0,MATCH("-",AN386:AN$638,0))) = 0,"",
IFERROR(MAX(OFFSET(AN386,0,0,MATCH("-",AN386:AN$638,0))),""))</f>
        <v/>
      </c>
      <c r="AX386" s="82" t="str">
        <f ca="1">IF(    MAX(OFFSET(AO386,0,0,MATCH("-",AO386:AO$638,0))) = 0,"",
IFERROR(MAX(OFFSET(AO386,0,0,MATCH("-",AO386:AO$638,0))),""))</f>
        <v/>
      </c>
      <c r="AY386" s="82" t="str">
        <f ca="1">IF(    MAX(OFFSET(AP386,0,0,MATCH("-",AP386:AP$638,0))) = 0,"",
IFERROR(MAX(OFFSET(AP386,0,0,MATCH("-",AP386:AP$638,0))),""))</f>
        <v/>
      </c>
      <c r="AZ386" s="82" t="str">
        <f ca="1">IF(    MAX(OFFSET(AQ386,0,0,MATCH("-",AQ386:AQ$638,0))) = 0,"",
IFERROR(MAX(OFFSET(AQ386,0,0,MATCH("-",AQ386:AQ$638,0))),""))</f>
        <v/>
      </c>
      <c r="BA386" s="82" t="str">
        <f ca="1">IF(    MAX(OFFSET(AR386,0,0,MATCH("-",AR386:AR$638,0))) = 0,"",
IFERROR(MAX(OFFSET(AR386,0,0,MATCH("-",AR386:AR$638,0))),""))</f>
        <v/>
      </c>
      <c r="BB386" s="112">
        <f t="shared" ca="1" si="234"/>
        <v>-270</v>
      </c>
      <c r="BC386" s="111" t="str">
        <f t="shared" ca="1" si="235"/>
        <v>Radius</v>
      </c>
      <c r="BD386" s="112">
        <f t="shared" ca="1" si="236"/>
        <v>0</v>
      </c>
      <c r="BE386" s="111">
        <f t="shared" ca="1" si="237"/>
        <v>-150</v>
      </c>
      <c r="BF386" s="113" t="e">
        <f t="shared" ca="1" si="238"/>
        <v>#VALUE!</v>
      </c>
      <c r="BG386" s="113" t="e">
        <f t="shared" ca="1" si="239"/>
        <v>#VALUE!</v>
      </c>
      <c r="BH386" s="112">
        <f t="shared" ca="1" si="240"/>
        <v>2000</v>
      </c>
      <c r="BI386" s="112">
        <f t="shared" ca="1" si="241"/>
        <v>-150</v>
      </c>
      <c r="BJ386" s="157"/>
      <c r="BK386" s="157"/>
      <c r="BL386" s="158" t="str">
        <f>scriv!AM348</f>
        <v/>
      </c>
      <c r="BM386" s="157"/>
      <c r="BN386" s="157" t="str">
        <f t="shared" si="242"/>
        <v>node</v>
      </c>
      <c r="BO386" s="157"/>
      <c r="BP386" s="159">
        <f t="shared" ca="1" si="243"/>
        <v>0</v>
      </c>
      <c r="BQ386" s="159">
        <f t="shared" ca="1" si="244"/>
        <v>0</v>
      </c>
      <c r="BR386" s="159">
        <f t="shared" si="245"/>
        <v>1</v>
      </c>
      <c r="BS386" s="159" t="str">
        <f t="shared" si="246"/>
        <v>symbol</v>
      </c>
      <c r="BT386" s="157" t="str">
        <f ca="1">IF(scriv!V348&lt;&gt;"",scriv!V348,
IF(E386="",IFERROR(VLOOKUP(BL386,$AH$40:$BT$638,39,FALSE),$BT$36),
$BT$37))</f>
        <v>NodeSquare</v>
      </c>
      <c r="BU386" s="166">
        <f t="shared" ca="1" si="247"/>
        <v>2000</v>
      </c>
      <c r="BV386" s="166">
        <f t="shared" ca="1" si="248"/>
        <v>-150</v>
      </c>
      <c r="BW386" s="166">
        <f t="shared" ca="1" si="249"/>
        <v>0</v>
      </c>
      <c r="BX386" s="166">
        <f t="shared" ca="1" si="250"/>
        <v>0</v>
      </c>
      <c r="BY386" s="180" t="str">
        <f t="shared" si="251"/>
        <v/>
      </c>
      <c r="BZ386" s="180" t="str">
        <f t="shared" si="252"/>
        <v/>
      </c>
      <c r="CA386" s="81" t="str">
        <f>IF(scriv!E348&lt;&gt;"",scriv!E348,"")</f>
        <v/>
      </c>
      <c r="CB386" s="82">
        <f t="shared" si="221"/>
        <v>0</v>
      </c>
      <c r="CC386" s="82">
        <f t="shared" si="253"/>
        <v>0</v>
      </c>
      <c r="CD386" s="82" t="str">
        <f t="shared" si="254"/>
        <v>-</v>
      </c>
      <c r="CE386" s="82" t="str">
        <f t="shared" si="255"/>
        <v>-</v>
      </c>
      <c r="CF386" s="82" t="str">
        <f t="shared" si="256"/>
        <v>-</v>
      </c>
      <c r="CG386" s="82" t="str">
        <f t="shared" si="257"/>
        <v>-</v>
      </c>
      <c r="CH386" s="82" t="str">
        <f t="shared" si="258"/>
        <v>-</v>
      </c>
      <c r="CI386" s="82" t="str">
        <f t="shared" si="259"/>
        <v>-</v>
      </c>
      <c r="CJ386" s="82" t="str">
        <f t="shared" si="260"/>
        <v>-</v>
      </c>
      <c r="CK386" s="82" t="str">
        <f t="shared" si="261"/>
        <v>-</v>
      </c>
    </row>
    <row r="387" spans="1:89" s="82" customFormat="1" ht="18" customHeight="1">
      <c r="A387" s="81" t="str">
        <f>scriv!AL349</f>
        <v/>
      </c>
      <c r="B387" s="81" t="str">
        <f>IF(scriv!D349&lt;&gt;"",scriv!D349,"")</f>
        <v/>
      </c>
      <c r="C387" s="81" t="str">
        <f>IF( scriv!AP349&lt;&gt;"", IF(D387&lt;&gt;"","connection ","")&amp;scriv!AP349,IF(D387&lt;&gt;"","connection",""))</f>
        <v/>
      </c>
      <c r="D387" s="82" t="str">
        <f>scriv!AN349</f>
        <v/>
      </c>
      <c r="E387" s="82" t="str">
        <f>scriv!AO349</f>
        <v/>
      </c>
      <c r="F387" s="156">
        <f>ROW()</f>
        <v>387</v>
      </c>
      <c r="G387" s="288">
        <f>scriv!AC349</f>
        <v>0</v>
      </c>
      <c r="H387" s="288">
        <f>scriv!AD349</f>
        <v>0</v>
      </c>
      <c r="I387" s="81" t="str">
        <f>IF(scriv!AE349&lt;&gt;"",scriv!AE349,J387)</f>
        <v/>
      </c>
      <c r="J387" s="81" t="str">
        <f>IF(scriv!AF349&lt;&gt;"",scriv!AF349,"")</f>
        <v/>
      </c>
      <c r="K387" s="82" t="str">
        <f>IF(scriv!Y349&lt;&gt;"",scriv!Y349,$K$36)</f>
        <v>none</v>
      </c>
      <c r="L387" s="82">
        <f>IF(scriv!Z349&lt;&gt;"",scriv!Z349,$L$36)</f>
        <v>0</v>
      </c>
      <c r="M387" s="82" t="str">
        <f>IF(scriv!AA349&lt;&gt;"",scriv!AA349,$M$36)</f>
        <v>OpenClose</v>
      </c>
      <c r="N387" s="82">
        <f>IF(scriv!AB349&lt;&gt;"",scriv!AB349,$N$36)</f>
        <v>0</v>
      </c>
      <c r="O387" s="119" t="str">
        <f t="shared" si="220"/>
        <v/>
      </c>
      <c r="P387" s="81" t="str">
        <f>IF(scriv!I349&lt;&gt;"",scriv!I349,"")</f>
        <v/>
      </c>
      <c r="Q387" s="81" t="str">
        <f>IF(scriv!J349&lt;&gt;"",scriv!J349,"")</f>
        <v/>
      </c>
      <c r="R387" s="81">
        <f>IF(scriv!K349&lt;&gt;"",scriv!K349,
IF(I387&lt;&gt;"",1,$R$36))</f>
        <v>1</v>
      </c>
      <c r="S387" s="81" t="str">
        <f>IF(scriv!L349&lt;&gt;"",scriv!L349,
IF(scriv!AF349&lt;&gt;"",$S$36,"none"))</f>
        <v>none</v>
      </c>
      <c r="T387" s="81" t="str">
        <f>IF(scriv!Q349&lt;&gt;"",scriv!Q349,"")</f>
        <v/>
      </c>
      <c r="U387" s="81" t="str">
        <f>IF(scriv!R349&lt;&gt;"",scriv!R349,"")</f>
        <v/>
      </c>
      <c r="V387" s="81" t="str">
        <f>IF(scriv!S349&lt;&gt;"",scriv!S349,"")</f>
        <v/>
      </c>
      <c r="W387" s="81" t="str">
        <f>IF(scriv!T349&lt;&gt;"",scriv!T349,"")</f>
        <v/>
      </c>
      <c r="X387" s="81" t="str">
        <f>IF($E387="",
( IF(scriv!AH349&lt;&gt;"", LEFT( scriv!AH349, FIND(",",scriv!AH349)-1) &amp; "=" &amp; $AH387 &amp; RIGHT( scriv!AH349, LEN(scriv!AH349) + 1 - FIND(",",scriv!AH349)),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IF(scriv!AI349&lt;&gt;"", LEFT( scriv!AI349, FIND(",",scriv!AI349)-1) &amp; "=" &amp; $AH387 &amp; RIGHT( scriv!AI349, LEN(scriv!AI349) + 1 - FIND(",",scriv!AI349)),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IF(scriv!AJ349&lt;&gt;"", LEFT( scriv!AJ349, FIND(",",scriv!AJ349)-1) &amp; "=" &amp; $AH387 &amp; RIGHT( scriv!AJ349, LEN(scriv!AJ349) + 1 - FIND(",",scriv!AJ349)),
  IF($Z$36&lt;&gt;"",LEFT( Z$36, FIND(",",Z$36)-1) &amp; "=" &amp; $AH387 &amp; RIGHT( Z$36, LEN(Z$36) + 1 - FIND(",",Z$36)),""))),
IF(scriv!O349&lt;&gt;"", LEFT( scriv!O349, FIND(",",scriv!O349)-1) &amp; "=" &amp; $AH387 &amp; RIGHT( scriv!O349, LEN(scriv!O349) + 1 - FIND(",",scriv!O349)),
LEFT( Z$37, FIND(",",Z$37)-1) &amp; "=" &amp; $AH387 &amp; RIGHT( Z$37, LEN(Z$37) + 1 - FIND(",",Z$37))))</f>
        <v>drawOpen=,1.2</v>
      </c>
      <c r="AA387" s="81" t="str">
        <f>IF($E387="",
( IF(scriv!AK349&lt;&gt;"", LEFT( scriv!AK349, FIND(",",scriv!AK349)-1) &amp; "=" &amp; $AH387 &amp; RIGHT( scriv!AK349, LEN(scriv!AK349) + 1 - FIND(",",scriv!AK349)),
  IF($AA$36&lt;&gt;"",LEFT( AA$36, FIND(",",AA$36)-1) &amp; "=" &amp; $AH387 &amp; RIGHT( AA$36, LEN(AA$36) + 1 - FIND(",",AA$36)),""))),
IF(scriv!P349&lt;&gt;"", LEFT( scriv!P349, FIND(",",scriv!P349)-1) &amp; "=" &amp; $AH387 &amp; RIGHT( scriv!P349, LEN(scriv!P349) + 1 - FIND(",",scriv!P349)),
LEFT( AA$37, FIND(",",AA$37)-1) &amp; "=" &amp; $AH387 &amp; RIGHT( AA$37, LEN(AA$37) + 1 - FIND(",",AA$37))))</f>
        <v>drawClose=,1.2</v>
      </c>
      <c r="AB387" s="167" t="str">
        <f t="shared" si="219"/>
        <v>noTitle</v>
      </c>
      <c r="AC387" s="167"/>
      <c r="AD387" s="45"/>
      <c r="AE387" s="168"/>
      <c r="AF387" s="169">
        <f>IF(D387="",scriv!B349,"")</f>
        <v>0</v>
      </c>
      <c r="AG387" s="170" t="str">
        <f t="shared" si="222"/>
        <v/>
      </c>
      <c r="AH387" s="169" t="str">
        <f t="shared" si="223"/>
        <v/>
      </c>
      <c r="AI387" s="169" t="str">
        <f t="shared" si="224"/>
        <v/>
      </c>
      <c r="AJ387" s="86">
        <f>ROUNDDOWN( (LEN(scriv!B349)+1) / 2, 0 )</f>
        <v>0</v>
      </c>
      <c r="AK387" s="82">
        <f t="shared" si="225"/>
        <v>0</v>
      </c>
      <c r="AL387" s="82" t="str">
        <f t="shared" si="226"/>
        <v>-</v>
      </c>
      <c r="AM387" s="82" t="str">
        <f t="shared" si="227"/>
        <v>-</v>
      </c>
      <c r="AN387" s="82" t="str">
        <f t="shared" si="228"/>
        <v>-</v>
      </c>
      <c r="AO387" s="82" t="str">
        <f t="shared" si="229"/>
        <v>-</v>
      </c>
      <c r="AP387" s="82" t="str">
        <f t="shared" si="230"/>
        <v>-</v>
      </c>
      <c r="AQ387" s="82" t="str">
        <f t="shared" si="231"/>
        <v>-</v>
      </c>
      <c r="AR387" s="82" t="str">
        <f t="shared" si="232"/>
        <v>-</v>
      </c>
      <c r="AT387" s="82">
        <f t="shared" si="233"/>
        <v>2</v>
      </c>
      <c r="AU387" s="82" t="str">
        <f ca="1">IF(    MAX(OFFSET(AL387,0,0,MATCH("-",AL387:AL$638,0))) = 0,"",
IFERROR(MAX(OFFSET(AL387,0,0,MATCH("-",AL387:AL$638,0))),""))</f>
        <v/>
      </c>
      <c r="AV387" s="82" t="str">
        <f ca="1">IF(    MAX(OFFSET(AM387,0,0,MATCH("-",AM387:AM$638,0))) = 0,"",
IFERROR(MAX(OFFSET(AM387,0,0,MATCH("-",AM387:AM$638,0))),""))</f>
        <v/>
      </c>
      <c r="AW387" s="82" t="str">
        <f ca="1">IF(    MAX(OFFSET(AN387,0,0,MATCH("-",AN387:AN$638,0))) = 0,"",
IFERROR(MAX(OFFSET(AN387,0,0,MATCH("-",AN387:AN$638,0))),""))</f>
        <v/>
      </c>
      <c r="AX387" s="82" t="str">
        <f ca="1">IF(    MAX(OFFSET(AO387,0,0,MATCH("-",AO387:AO$638,0))) = 0,"",
IFERROR(MAX(OFFSET(AO387,0,0,MATCH("-",AO387:AO$638,0))),""))</f>
        <v/>
      </c>
      <c r="AY387" s="82" t="str">
        <f ca="1">IF(    MAX(OFFSET(AP387,0,0,MATCH("-",AP387:AP$638,0))) = 0,"",
IFERROR(MAX(OFFSET(AP387,0,0,MATCH("-",AP387:AP$638,0))),""))</f>
        <v/>
      </c>
      <c r="AZ387" s="82" t="str">
        <f ca="1">IF(    MAX(OFFSET(AQ387,0,0,MATCH("-",AQ387:AQ$638,0))) = 0,"",
IFERROR(MAX(OFFSET(AQ387,0,0,MATCH("-",AQ387:AQ$638,0))),""))</f>
        <v/>
      </c>
      <c r="BA387" s="82" t="str">
        <f ca="1">IF(    MAX(OFFSET(AR387,0,0,MATCH("-",AR387:AR$638,0))) = 0,"",
IFERROR(MAX(OFFSET(AR387,0,0,MATCH("-",AR387:AR$638,0))),""))</f>
        <v/>
      </c>
      <c r="BB387" s="112">
        <f t="shared" ca="1" si="234"/>
        <v>-270</v>
      </c>
      <c r="BC387" s="111" t="str">
        <f t="shared" ca="1" si="235"/>
        <v>Radius</v>
      </c>
      <c r="BD387" s="112">
        <f t="shared" ca="1" si="236"/>
        <v>0</v>
      </c>
      <c r="BE387" s="111">
        <f t="shared" ca="1" si="237"/>
        <v>-150</v>
      </c>
      <c r="BF387" s="113" t="e">
        <f t="shared" ca="1" si="238"/>
        <v>#VALUE!</v>
      </c>
      <c r="BG387" s="113" t="e">
        <f t="shared" ca="1" si="239"/>
        <v>#VALUE!</v>
      </c>
      <c r="BH387" s="112">
        <f t="shared" ca="1" si="240"/>
        <v>2000</v>
      </c>
      <c r="BI387" s="112">
        <f t="shared" ca="1" si="241"/>
        <v>-150</v>
      </c>
      <c r="BJ387" s="157"/>
      <c r="BK387" s="157"/>
      <c r="BL387" s="158" t="str">
        <f>scriv!AM349</f>
        <v/>
      </c>
      <c r="BM387" s="157"/>
      <c r="BN387" s="157" t="str">
        <f t="shared" si="242"/>
        <v>node</v>
      </c>
      <c r="BO387" s="157"/>
      <c r="BP387" s="159">
        <f t="shared" ca="1" si="243"/>
        <v>0</v>
      </c>
      <c r="BQ387" s="159">
        <f t="shared" ca="1" si="244"/>
        <v>0</v>
      </c>
      <c r="BR387" s="159">
        <f t="shared" si="245"/>
        <v>1</v>
      </c>
      <c r="BS387" s="159" t="str">
        <f t="shared" si="246"/>
        <v>symbol</v>
      </c>
      <c r="BT387" s="157" t="str">
        <f ca="1">IF(scriv!V349&lt;&gt;"",scriv!V349,
IF(E387="",IFERROR(VLOOKUP(BL387,$AH$40:$BT$638,39,FALSE),$BT$36),
$BT$37))</f>
        <v>NodeSquare</v>
      </c>
      <c r="BU387" s="166">
        <f t="shared" ca="1" si="247"/>
        <v>2000</v>
      </c>
      <c r="BV387" s="166">
        <f t="shared" ca="1" si="248"/>
        <v>-150</v>
      </c>
      <c r="BW387" s="166">
        <f t="shared" ca="1" si="249"/>
        <v>0</v>
      </c>
      <c r="BX387" s="166">
        <f t="shared" ca="1" si="250"/>
        <v>0</v>
      </c>
      <c r="BY387" s="180" t="str">
        <f t="shared" si="251"/>
        <v/>
      </c>
      <c r="BZ387" s="180" t="str">
        <f t="shared" si="252"/>
        <v/>
      </c>
      <c r="CA387" s="81" t="str">
        <f>IF(scriv!E349&lt;&gt;"",scriv!E349,"")</f>
        <v/>
      </c>
      <c r="CB387" s="82">
        <f t="shared" si="221"/>
        <v>0</v>
      </c>
      <c r="CC387" s="82">
        <f t="shared" si="253"/>
        <v>0</v>
      </c>
      <c r="CD387" s="82" t="str">
        <f t="shared" si="254"/>
        <v>-</v>
      </c>
      <c r="CE387" s="82" t="str">
        <f t="shared" si="255"/>
        <v>-</v>
      </c>
      <c r="CF387" s="82" t="str">
        <f t="shared" si="256"/>
        <v>-</v>
      </c>
      <c r="CG387" s="82" t="str">
        <f t="shared" si="257"/>
        <v>-</v>
      </c>
      <c r="CH387" s="82" t="str">
        <f t="shared" si="258"/>
        <v>-</v>
      </c>
      <c r="CI387" s="82" t="str">
        <f t="shared" si="259"/>
        <v>-</v>
      </c>
      <c r="CJ387" s="82" t="str">
        <f t="shared" si="260"/>
        <v>-</v>
      </c>
      <c r="CK387" s="82" t="str">
        <f t="shared" si="261"/>
        <v>-</v>
      </c>
    </row>
    <row r="388" spans="1:89" s="82" customFormat="1" ht="18" customHeight="1">
      <c r="A388" s="81" t="str">
        <f>scriv!AL350</f>
        <v/>
      </c>
      <c r="B388" s="81" t="str">
        <f>IF(scriv!D350&lt;&gt;"",scriv!D350,"")</f>
        <v/>
      </c>
      <c r="C388" s="81" t="str">
        <f>IF( scriv!AP350&lt;&gt;"", IF(D388&lt;&gt;"","connection ","")&amp;scriv!AP350,IF(D388&lt;&gt;"","connection",""))</f>
        <v/>
      </c>
      <c r="D388" s="82" t="str">
        <f>scriv!AN350</f>
        <v/>
      </c>
      <c r="E388" s="82" t="str">
        <f>scriv!AO350</f>
        <v/>
      </c>
      <c r="F388" s="156">
        <f>ROW()</f>
        <v>388</v>
      </c>
      <c r="G388" s="288">
        <f>scriv!AC350</f>
        <v>0</v>
      </c>
      <c r="H388" s="288">
        <f>scriv!AD350</f>
        <v>0</v>
      </c>
      <c r="I388" s="81" t="str">
        <f>IF(scriv!AE350&lt;&gt;"",scriv!AE350,J388)</f>
        <v/>
      </c>
      <c r="J388" s="81" t="str">
        <f>IF(scriv!AF350&lt;&gt;"",scriv!AF350,"")</f>
        <v/>
      </c>
      <c r="K388" s="82" t="str">
        <f>IF(scriv!Y350&lt;&gt;"",scriv!Y350,$K$36)</f>
        <v>none</v>
      </c>
      <c r="L388" s="82">
        <f>IF(scriv!Z350&lt;&gt;"",scriv!Z350,$L$36)</f>
        <v>0</v>
      </c>
      <c r="M388" s="82" t="str">
        <f>IF(scriv!AA350&lt;&gt;"",scriv!AA350,$M$36)</f>
        <v>OpenClose</v>
      </c>
      <c r="N388" s="82">
        <f>IF(scriv!AB350&lt;&gt;"",scriv!AB350,$N$36)</f>
        <v>0</v>
      </c>
      <c r="O388" s="119" t="str">
        <f t="shared" si="220"/>
        <v/>
      </c>
      <c r="P388" s="81" t="str">
        <f>IF(scriv!I350&lt;&gt;"",scriv!I350,"")</f>
        <v/>
      </c>
      <c r="Q388" s="81" t="str">
        <f>IF(scriv!J350&lt;&gt;"",scriv!J350,"")</f>
        <v/>
      </c>
      <c r="R388" s="81">
        <f>IF(scriv!K350&lt;&gt;"",scriv!K350,
IF(I388&lt;&gt;"",1,$R$36))</f>
        <v>1</v>
      </c>
      <c r="S388" s="81" t="str">
        <f>IF(scriv!L350&lt;&gt;"",scriv!L350,
IF(scriv!AF350&lt;&gt;"",$S$36,"none"))</f>
        <v>none</v>
      </c>
      <c r="T388" s="81" t="str">
        <f>IF(scriv!Q350&lt;&gt;"",scriv!Q350,"")</f>
        <v/>
      </c>
      <c r="U388" s="81" t="str">
        <f>IF(scriv!R350&lt;&gt;"",scriv!R350,"")</f>
        <v/>
      </c>
      <c r="V388" s="81" t="str">
        <f>IF(scriv!S350&lt;&gt;"",scriv!S350,"")</f>
        <v/>
      </c>
      <c r="W388" s="81" t="str">
        <f>IF(scriv!T350&lt;&gt;"",scriv!T350,"")</f>
        <v/>
      </c>
      <c r="X388" s="81" t="str">
        <f>IF($E388="",
( IF(scriv!AH350&lt;&gt;"", LEFT( scriv!AH350, FIND(",",scriv!AH350)-1) &amp; "=" &amp; $AH388 &amp; RIGHT( scriv!AH350, LEN(scriv!AH350) + 1 - FIND(",",scriv!AH350)),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IF(scriv!AI350&lt;&gt;"", LEFT( scriv!AI350, FIND(",",scriv!AI350)-1) &amp; "=" &amp; $AH388 &amp; RIGHT( scriv!AI350, LEN(scriv!AI350) + 1 - FIND(",",scriv!AI350)),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IF(scriv!AJ350&lt;&gt;"", LEFT( scriv!AJ350, FIND(",",scriv!AJ350)-1) &amp; "=" &amp; $AH388 &amp; RIGHT( scriv!AJ350, LEN(scriv!AJ350) + 1 - FIND(",",scriv!AJ350)),
  IF($Z$36&lt;&gt;"",LEFT( Z$36, FIND(",",Z$36)-1) &amp; "=" &amp; $AH388 &amp; RIGHT( Z$36, LEN(Z$36) + 1 - FIND(",",Z$36)),""))),
IF(scriv!O350&lt;&gt;"", LEFT( scriv!O350, FIND(",",scriv!O350)-1) &amp; "=" &amp; $AH388 &amp; RIGHT( scriv!O350, LEN(scriv!O350) + 1 - FIND(",",scriv!O350)),
LEFT( Z$37, FIND(",",Z$37)-1) &amp; "=" &amp; $AH388 &amp; RIGHT( Z$37, LEN(Z$37) + 1 - FIND(",",Z$37))))</f>
        <v>drawOpen=,1.2</v>
      </c>
      <c r="AA388" s="81" t="str">
        <f>IF($E388="",
( IF(scriv!AK350&lt;&gt;"", LEFT( scriv!AK350, FIND(",",scriv!AK350)-1) &amp; "=" &amp; $AH388 &amp; RIGHT( scriv!AK350, LEN(scriv!AK350) + 1 - FIND(",",scriv!AK350)),
  IF($AA$36&lt;&gt;"",LEFT( AA$36, FIND(",",AA$36)-1) &amp; "=" &amp; $AH388 &amp; RIGHT( AA$36, LEN(AA$36) + 1 - FIND(",",AA$36)),""))),
IF(scriv!P350&lt;&gt;"", LEFT( scriv!P350, FIND(",",scriv!P350)-1) &amp; "=" &amp; $AH388 &amp; RIGHT( scriv!P350, LEN(scriv!P350) + 1 - FIND(",",scriv!P350)),
LEFT( AA$37, FIND(",",AA$37)-1) &amp; "=" &amp; $AH388 &amp; RIGHT( AA$37, LEN(AA$37) + 1 - FIND(",",AA$37))))</f>
        <v>drawClose=,1.2</v>
      </c>
      <c r="AB388" s="167" t="str">
        <f t="shared" si="219"/>
        <v>noTitle</v>
      </c>
      <c r="AC388" s="167"/>
      <c r="AD388" s="45"/>
      <c r="AE388" s="168"/>
      <c r="AF388" s="169">
        <f>IF(D388="",scriv!B350,"")</f>
        <v>0</v>
      </c>
      <c r="AG388" s="170" t="str">
        <f t="shared" si="222"/>
        <v/>
      </c>
      <c r="AH388" s="169" t="str">
        <f t="shared" si="223"/>
        <v/>
      </c>
      <c r="AI388" s="169" t="str">
        <f t="shared" si="224"/>
        <v/>
      </c>
      <c r="AJ388" s="86">
        <f>ROUNDDOWN( (LEN(scriv!B350)+1) / 2, 0 )</f>
        <v>0</v>
      </c>
      <c r="AK388" s="82">
        <f t="shared" si="225"/>
        <v>0</v>
      </c>
      <c r="AL388" s="82" t="str">
        <f t="shared" si="226"/>
        <v>-</v>
      </c>
      <c r="AM388" s="82" t="str">
        <f t="shared" si="227"/>
        <v>-</v>
      </c>
      <c r="AN388" s="82" t="str">
        <f t="shared" si="228"/>
        <v>-</v>
      </c>
      <c r="AO388" s="82" t="str">
        <f t="shared" si="229"/>
        <v>-</v>
      </c>
      <c r="AP388" s="82" t="str">
        <f t="shared" si="230"/>
        <v>-</v>
      </c>
      <c r="AQ388" s="82" t="str">
        <f t="shared" si="231"/>
        <v>-</v>
      </c>
      <c r="AR388" s="82" t="str">
        <f t="shared" si="232"/>
        <v>-</v>
      </c>
      <c r="AT388" s="82">
        <f t="shared" si="233"/>
        <v>2</v>
      </c>
      <c r="AU388" s="82" t="str">
        <f ca="1">IF(    MAX(OFFSET(AL388,0,0,MATCH("-",AL388:AL$638,0))) = 0,"",
IFERROR(MAX(OFFSET(AL388,0,0,MATCH("-",AL388:AL$638,0))),""))</f>
        <v/>
      </c>
      <c r="AV388" s="82" t="str">
        <f ca="1">IF(    MAX(OFFSET(AM388,0,0,MATCH("-",AM388:AM$638,0))) = 0,"",
IFERROR(MAX(OFFSET(AM388,0,0,MATCH("-",AM388:AM$638,0))),""))</f>
        <v/>
      </c>
      <c r="AW388" s="82" t="str">
        <f ca="1">IF(    MAX(OFFSET(AN388,0,0,MATCH("-",AN388:AN$638,0))) = 0,"",
IFERROR(MAX(OFFSET(AN388,0,0,MATCH("-",AN388:AN$638,0))),""))</f>
        <v/>
      </c>
      <c r="AX388" s="82" t="str">
        <f ca="1">IF(    MAX(OFFSET(AO388,0,0,MATCH("-",AO388:AO$638,0))) = 0,"",
IFERROR(MAX(OFFSET(AO388,0,0,MATCH("-",AO388:AO$638,0))),""))</f>
        <v/>
      </c>
      <c r="AY388" s="82" t="str">
        <f ca="1">IF(    MAX(OFFSET(AP388,0,0,MATCH("-",AP388:AP$638,0))) = 0,"",
IFERROR(MAX(OFFSET(AP388,0,0,MATCH("-",AP388:AP$638,0))),""))</f>
        <v/>
      </c>
      <c r="AZ388" s="82" t="str">
        <f ca="1">IF(    MAX(OFFSET(AQ388,0,0,MATCH("-",AQ388:AQ$638,0))) = 0,"",
IFERROR(MAX(OFFSET(AQ388,0,0,MATCH("-",AQ388:AQ$638,0))),""))</f>
        <v/>
      </c>
      <c r="BA388" s="82" t="str">
        <f ca="1">IF(    MAX(OFFSET(AR388,0,0,MATCH("-",AR388:AR$638,0))) = 0,"",
IFERROR(MAX(OFFSET(AR388,0,0,MATCH("-",AR388:AR$638,0))),""))</f>
        <v/>
      </c>
      <c r="BB388" s="112">
        <f t="shared" ca="1" si="234"/>
        <v>-270</v>
      </c>
      <c r="BC388" s="111" t="str">
        <f t="shared" ca="1" si="235"/>
        <v>Radius</v>
      </c>
      <c r="BD388" s="112">
        <f t="shared" ca="1" si="236"/>
        <v>0</v>
      </c>
      <c r="BE388" s="111">
        <f t="shared" ca="1" si="237"/>
        <v>-150</v>
      </c>
      <c r="BF388" s="113" t="e">
        <f t="shared" ca="1" si="238"/>
        <v>#VALUE!</v>
      </c>
      <c r="BG388" s="113" t="e">
        <f t="shared" ca="1" si="239"/>
        <v>#VALUE!</v>
      </c>
      <c r="BH388" s="112">
        <f t="shared" ca="1" si="240"/>
        <v>2000</v>
      </c>
      <c r="BI388" s="112">
        <f t="shared" ca="1" si="241"/>
        <v>-150</v>
      </c>
      <c r="BJ388" s="157"/>
      <c r="BK388" s="157"/>
      <c r="BL388" s="158" t="str">
        <f>scriv!AM350</f>
        <v/>
      </c>
      <c r="BM388" s="157"/>
      <c r="BN388" s="157" t="str">
        <f t="shared" si="242"/>
        <v>node</v>
      </c>
      <c r="BO388" s="157"/>
      <c r="BP388" s="159">
        <f t="shared" ca="1" si="243"/>
        <v>0</v>
      </c>
      <c r="BQ388" s="159">
        <f t="shared" ca="1" si="244"/>
        <v>0</v>
      </c>
      <c r="BR388" s="159">
        <f t="shared" si="245"/>
        <v>1</v>
      </c>
      <c r="BS388" s="159" t="str">
        <f t="shared" si="246"/>
        <v>symbol</v>
      </c>
      <c r="BT388" s="157" t="str">
        <f ca="1">IF(scriv!V350&lt;&gt;"",scriv!V350,
IF(E388="",IFERROR(VLOOKUP(BL388,$AH$40:$BT$638,39,FALSE),$BT$36),
$BT$37))</f>
        <v>NodeSquare</v>
      </c>
      <c r="BU388" s="166">
        <f t="shared" ca="1" si="247"/>
        <v>2000</v>
      </c>
      <c r="BV388" s="166">
        <f t="shared" ca="1" si="248"/>
        <v>-150</v>
      </c>
      <c r="BW388" s="166">
        <f t="shared" ca="1" si="249"/>
        <v>0</v>
      </c>
      <c r="BX388" s="166">
        <f t="shared" ca="1" si="250"/>
        <v>0</v>
      </c>
      <c r="BY388" s="180" t="str">
        <f t="shared" si="251"/>
        <v/>
      </c>
      <c r="BZ388" s="180" t="str">
        <f t="shared" si="252"/>
        <v/>
      </c>
      <c r="CA388" s="81" t="str">
        <f>IF(scriv!E350&lt;&gt;"",scriv!E350,"")</f>
        <v/>
      </c>
      <c r="CB388" s="82">
        <f t="shared" si="221"/>
        <v>0</v>
      </c>
      <c r="CC388" s="82">
        <f t="shared" si="253"/>
        <v>0</v>
      </c>
      <c r="CD388" s="82" t="str">
        <f t="shared" si="254"/>
        <v>-</v>
      </c>
      <c r="CE388" s="82" t="str">
        <f t="shared" si="255"/>
        <v>-</v>
      </c>
      <c r="CF388" s="82" t="str">
        <f t="shared" si="256"/>
        <v>-</v>
      </c>
      <c r="CG388" s="82" t="str">
        <f t="shared" si="257"/>
        <v>-</v>
      </c>
      <c r="CH388" s="82" t="str">
        <f t="shared" si="258"/>
        <v>-</v>
      </c>
      <c r="CI388" s="82" t="str">
        <f t="shared" si="259"/>
        <v>-</v>
      </c>
      <c r="CJ388" s="82" t="str">
        <f t="shared" si="260"/>
        <v>-</v>
      </c>
      <c r="CK388" s="82" t="str">
        <f t="shared" si="261"/>
        <v>-</v>
      </c>
    </row>
    <row r="389" spans="1:89" s="82" customFormat="1" ht="18" customHeight="1">
      <c r="A389" s="81" t="str">
        <f>scriv!AL351</f>
        <v/>
      </c>
      <c r="B389" s="81" t="str">
        <f>IF(scriv!D351&lt;&gt;"",scriv!D351,"")</f>
        <v/>
      </c>
      <c r="C389" s="81" t="str">
        <f>IF( scriv!AP351&lt;&gt;"", IF(D389&lt;&gt;"","connection ","")&amp;scriv!AP351,IF(D389&lt;&gt;"","connection",""))</f>
        <v/>
      </c>
      <c r="D389" s="82" t="str">
        <f>scriv!AN351</f>
        <v/>
      </c>
      <c r="E389" s="82" t="str">
        <f>scriv!AO351</f>
        <v/>
      </c>
      <c r="F389" s="156">
        <f>ROW()</f>
        <v>389</v>
      </c>
      <c r="G389" s="288">
        <f>scriv!AC351</f>
        <v>0</v>
      </c>
      <c r="H389" s="288">
        <f>scriv!AD351</f>
        <v>0</v>
      </c>
      <c r="I389" s="81" t="str">
        <f>IF(scriv!AE351&lt;&gt;"",scriv!AE351,J389)</f>
        <v/>
      </c>
      <c r="J389" s="81" t="str">
        <f>IF(scriv!AF351&lt;&gt;"",scriv!AF351,"")</f>
        <v/>
      </c>
      <c r="K389" s="82" t="str">
        <f>IF(scriv!Y351&lt;&gt;"",scriv!Y351,$K$36)</f>
        <v>none</v>
      </c>
      <c r="L389" s="82">
        <f>IF(scriv!Z351&lt;&gt;"",scriv!Z351,$L$36)</f>
        <v>0</v>
      </c>
      <c r="M389" s="82" t="str">
        <f>IF(scriv!AA351&lt;&gt;"",scriv!AA351,$M$36)</f>
        <v>OpenClose</v>
      </c>
      <c r="N389" s="82">
        <f>IF(scriv!AB351&lt;&gt;"",scriv!AB351,$N$36)</f>
        <v>0</v>
      </c>
      <c r="O389" s="119" t="str">
        <f t="shared" si="220"/>
        <v/>
      </c>
      <c r="P389" s="81" t="str">
        <f>IF(scriv!I351&lt;&gt;"",scriv!I351,"")</f>
        <v/>
      </c>
      <c r="Q389" s="81" t="str">
        <f>IF(scriv!J351&lt;&gt;"",scriv!J351,"")</f>
        <v/>
      </c>
      <c r="R389" s="81">
        <f>IF(scriv!K351&lt;&gt;"",scriv!K351,
IF(I389&lt;&gt;"",1,$R$36))</f>
        <v>1</v>
      </c>
      <c r="S389" s="81" t="str">
        <f>IF(scriv!L351&lt;&gt;"",scriv!L351,
IF(scriv!AF351&lt;&gt;"",$S$36,"none"))</f>
        <v>none</v>
      </c>
      <c r="T389" s="81" t="str">
        <f>IF(scriv!Q351&lt;&gt;"",scriv!Q351,"")</f>
        <v/>
      </c>
      <c r="U389" s="81" t="str">
        <f>IF(scriv!R351&lt;&gt;"",scriv!R351,"")</f>
        <v/>
      </c>
      <c r="V389" s="81" t="str">
        <f>IF(scriv!S351&lt;&gt;"",scriv!S351,"")</f>
        <v/>
      </c>
      <c r="W389" s="81" t="str">
        <f>IF(scriv!T351&lt;&gt;"",scriv!T351,"")</f>
        <v/>
      </c>
      <c r="X389" s="81" t="str">
        <f>IF($E389="",
( IF(scriv!AH351&lt;&gt;"", LEFT( scriv!AH351, FIND(",",scriv!AH351)-1) &amp; "=" &amp; $AH389 &amp; RIGHT( scriv!AH351, LEN(scriv!AH351) + 1 - FIND(",",scriv!AH351)),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IF(scriv!AI351&lt;&gt;"", LEFT( scriv!AI351, FIND(",",scriv!AI351)-1) &amp; "=" &amp; $AH389 &amp; RIGHT( scriv!AI351, LEN(scriv!AI351) + 1 - FIND(",",scriv!AI351)),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IF(scriv!AJ351&lt;&gt;"", LEFT( scriv!AJ351, FIND(",",scriv!AJ351)-1) &amp; "=" &amp; $AH389 &amp; RIGHT( scriv!AJ351, LEN(scriv!AJ351) + 1 - FIND(",",scriv!AJ351)),
  IF($Z$36&lt;&gt;"",LEFT( Z$36, FIND(",",Z$36)-1) &amp; "=" &amp; $AH389 &amp; RIGHT( Z$36, LEN(Z$36) + 1 - FIND(",",Z$36)),""))),
IF(scriv!O351&lt;&gt;"", LEFT( scriv!O351, FIND(",",scriv!O351)-1) &amp; "=" &amp; $AH389 &amp; RIGHT( scriv!O351, LEN(scriv!O351) + 1 - FIND(",",scriv!O351)),
LEFT( Z$37, FIND(",",Z$37)-1) &amp; "=" &amp; $AH389 &amp; RIGHT( Z$37, LEN(Z$37) + 1 - FIND(",",Z$37))))</f>
        <v>drawOpen=,1.2</v>
      </c>
      <c r="AA389" s="81" t="str">
        <f>IF($E389="",
( IF(scriv!AK351&lt;&gt;"", LEFT( scriv!AK351, FIND(",",scriv!AK351)-1) &amp; "=" &amp; $AH389 &amp; RIGHT( scriv!AK351, LEN(scriv!AK351) + 1 - FIND(",",scriv!AK351)),
  IF($AA$36&lt;&gt;"",LEFT( AA$36, FIND(",",AA$36)-1) &amp; "=" &amp; $AH389 &amp; RIGHT( AA$36, LEN(AA$36) + 1 - FIND(",",AA$36)),""))),
IF(scriv!P351&lt;&gt;"", LEFT( scriv!P351, FIND(",",scriv!P351)-1) &amp; "=" &amp; $AH389 &amp; RIGHT( scriv!P351, LEN(scriv!P351) + 1 - FIND(",",scriv!P351)),
LEFT( AA$37, FIND(",",AA$37)-1) &amp; "=" &amp; $AH389 &amp; RIGHT( AA$37, LEN(AA$37) + 1 - FIND(",",AA$37))))</f>
        <v>drawClose=,1.2</v>
      </c>
      <c r="AB389" s="167" t="str">
        <f t="shared" si="219"/>
        <v>noTitle</v>
      </c>
      <c r="AC389" s="167"/>
      <c r="AD389" s="45"/>
      <c r="AE389" s="168"/>
      <c r="AF389" s="169">
        <f>IF(D389="",scriv!B351,"")</f>
        <v>0</v>
      </c>
      <c r="AG389" s="170" t="str">
        <f t="shared" si="222"/>
        <v/>
      </c>
      <c r="AH389" s="169" t="str">
        <f t="shared" si="223"/>
        <v/>
      </c>
      <c r="AI389" s="169" t="str">
        <f t="shared" si="224"/>
        <v/>
      </c>
      <c r="AJ389" s="86">
        <f>ROUNDDOWN( (LEN(scriv!B351)+1) / 2, 0 )</f>
        <v>0</v>
      </c>
      <c r="AK389" s="82">
        <f t="shared" si="225"/>
        <v>0</v>
      </c>
      <c r="AL389" s="82" t="str">
        <f t="shared" si="226"/>
        <v>-</v>
      </c>
      <c r="AM389" s="82" t="str">
        <f t="shared" si="227"/>
        <v>-</v>
      </c>
      <c r="AN389" s="82" t="str">
        <f t="shared" si="228"/>
        <v>-</v>
      </c>
      <c r="AO389" s="82" t="str">
        <f t="shared" si="229"/>
        <v>-</v>
      </c>
      <c r="AP389" s="82" t="str">
        <f t="shared" si="230"/>
        <v>-</v>
      </c>
      <c r="AQ389" s="82" t="str">
        <f t="shared" si="231"/>
        <v>-</v>
      </c>
      <c r="AR389" s="82" t="str">
        <f t="shared" si="232"/>
        <v>-</v>
      </c>
      <c r="AT389" s="82">
        <f t="shared" si="233"/>
        <v>2</v>
      </c>
      <c r="AU389" s="82" t="str">
        <f ca="1">IF(    MAX(OFFSET(AL389,0,0,MATCH("-",AL389:AL$638,0))) = 0,"",
IFERROR(MAX(OFFSET(AL389,0,0,MATCH("-",AL389:AL$638,0))),""))</f>
        <v/>
      </c>
      <c r="AV389" s="82" t="str">
        <f ca="1">IF(    MAX(OFFSET(AM389,0,0,MATCH("-",AM389:AM$638,0))) = 0,"",
IFERROR(MAX(OFFSET(AM389,0,0,MATCH("-",AM389:AM$638,0))),""))</f>
        <v/>
      </c>
      <c r="AW389" s="82" t="str">
        <f ca="1">IF(    MAX(OFFSET(AN389,0,0,MATCH("-",AN389:AN$638,0))) = 0,"",
IFERROR(MAX(OFFSET(AN389,0,0,MATCH("-",AN389:AN$638,0))),""))</f>
        <v/>
      </c>
      <c r="AX389" s="82" t="str">
        <f ca="1">IF(    MAX(OFFSET(AO389,0,0,MATCH("-",AO389:AO$638,0))) = 0,"",
IFERROR(MAX(OFFSET(AO389,0,0,MATCH("-",AO389:AO$638,0))),""))</f>
        <v/>
      </c>
      <c r="AY389" s="82" t="str">
        <f ca="1">IF(    MAX(OFFSET(AP389,0,0,MATCH("-",AP389:AP$638,0))) = 0,"",
IFERROR(MAX(OFFSET(AP389,0,0,MATCH("-",AP389:AP$638,0))),""))</f>
        <v/>
      </c>
      <c r="AZ389" s="82" t="str">
        <f ca="1">IF(    MAX(OFFSET(AQ389,0,0,MATCH("-",AQ389:AQ$638,0))) = 0,"",
IFERROR(MAX(OFFSET(AQ389,0,0,MATCH("-",AQ389:AQ$638,0))),""))</f>
        <v/>
      </c>
      <c r="BA389" s="82" t="str">
        <f ca="1">IF(    MAX(OFFSET(AR389,0,0,MATCH("-",AR389:AR$638,0))) = 0,"",
IFERROR(MAX(OFFSET(AR389,0,0,MATCH("-",AR389:AR$638,0))),""))</f>
        <v/>
      </c>
      <c r="BB389" s="112">
        <f t="shared" ca="1" si="234"/>
        <v>-270</v>
      </c>
      <c r="BC389" s="111" t="str">
        <f t="shared" ca="1" si="235"/>
        <v>Radius</v>
      </c>
      <c r="BD389" s="112">
        <f t="shared" ca="1" si="236"/>
        <v>0</v>
      </c>
      <c r="BE389" s="111">
        <f t="shared" ca="1" si="237"/>
        <v>-150</v>
      </c>
      <c r="BF389" s="113" t="e">
        <f t="shared" ca="1" si="238"/>
        <v>#VALUE!</v>
      </c>
      <c r="BG389" s="113" t="e">
        <f t="shared" ca="1" si="239"/>
        <v>#VALUE!</v>
      </c>
      <c r="BH389" s="112">
        <f t="shared" ca="1" si="240"/>
        <v>2000</v>
      </c>
      <c r="BI389" s="112">
        <f t="shared" ca="1" si="241"/>
        <v>-150</v>
      </c>
      <c r="BJ389" s="157"/>
      <c r="BK389" s="157"/>
      <c r="BL389" s="158" t="str">
        <f>scriv!AM351</f>
        <v/>
      </c>
      <c r="BM389" s="157"/>
      <c r="BN389" s="157" t="str">
        <f t="shared" si="242"/>
        <v>node</v>
      </c>
      <c r="BO389" s="157"/>
      <c r="BP389" s="159">
        <f t="shared" ca="1" si="243"/>
        <v>0</v>
      </c>
      <c r="BQ389" s="159">
        <f t="shared" ca="1" si="244"/>
        <v>0</v>
      </c>
      <c r="BR389" s="159">
        <f t="shared" si="245"/>
        <v>1</v>
      </c>
      <c r="BS389" s="159" t="str">
        <f t="shared" si="246"/>
        <v>symbol</v>
      </c>
      <c r="BT389" s="157" t="str">
        <f ca="1">IF(scriv!V351&lt;&gt;"",scriv!V351,
IF(E389="",IFERROR(VLOOKUP(BL389,$AH$40:$BT$638,39,FALSE),$BT$36),
$BT$37))</f>
        <v>NodeSquare</v>
      </c>
      <c r="BU389" s="166">
        <f t="shared" ca="1" si="247"/>
        <v>2000</v>
      </c>
      <c r="BV389" s="166">
        <f t="shared" ca="1" si="248"/>
        <v>-150</v>
      </c>
      <c r="BW389" s="166">
        <f t="shared" ca="1" si="249"/>
        <v>0</v>
      </c>
      <c r="BX389" s="166">
        <f t="shared" ca="1" si="250"/>
        <v>0</v>
      </c>
      <c r="BY389" s="180" t="str">
        <f t="shared" si="251"/>
        <v/>
      </c>
      <c r="BZ389" s="180" t="str">
        <f t="shared" si="252"/>
        <v/>
      </c>
      <c r="CA389" s="81" t="str">
        <f>IF(scriv!E351&lt;&gt;"",scriv!E351,"")</f>
        <v/>
      </c>
      <c r="CB389" s="82">
        <f t="shared" si="221"/>
        <v>0</v>
      </c>
      <c r="CC389" s="82">
        <f t="shared" si="253"/>
        <v>0</v>
      </c>
      <c r="CD389" s="82" t="str">
        <f t="shared" si="254"/>
        <v>-</v>
      </c>
      <c r="CE389" s="82" t="str">
        <f t="shared" si="255"/>
        <v>-</v>
      </c>
      <c r="CF389" s="82" t="str">
        <f t="shared" si="256"/>
        <v>-</v>
      </c>
      <c r="CG389" s="82" t="str">
        <f t="shared" si="257"/>
        <v>-</v>
      </c>
      <c r="CH389" s="82" t="str">
        <f t="shared" si="258"/>
        <v>-</v>
      </c>
      <c r="CI389" s="82" t="str">
        <f t="shared" si="259"/>
        <v>-</v>
      </c>
      <c r="CJ389" s="82" t="str">
        <f t="shared" si="260"/>
        <v>-</v>
      </c>
      <c r="CK389" s="82" t="str">
        <f t="shared" si="261"/>
        <v>-</v>
      </c>
    </row>
    <row r="390" spans="1:89" s="82" customFormat="1" ht="18" customHeight="1">
      <c r="A390" s="81" t="str">
        <f>scriv!AL352</f>
        <v/>
      </c>
      <c r="B390" s="81" t="str">
        <f>IF(scriv!D352&lt;&gt;"",scriv!D352,"")</f>
        <v/>
      </c>
      <c r="C390" s="81" t="str">
        <f>IF( scriv!AP352&lt;&gt;"", IF(D390&lt;&gt;"","connection ","")&amp;scriv!AP352,IF(D390&lt;&gt;"","connection",""))</f>
        <v/>
      </c>
      <c r="D390" s="82" t="str">
        <f>scriv!AN352</f>
        <v/>
      </c>
      <c r="E390" s="82" t="str">
        <f>scriv!AO352</f>
        <v/>
      </c>
      <c r="F390" s="156">
        <f>ROW()</f>
        <v>390</v>
      </c>
      <c r="G390" s="288">
        <f>scriv!AC352</f>
        <v>0</v>
      </c>
      <c r="H390" s="288">
        <f>scriv!AD352</f>
        <v>0</v>
      </c>
      <c r="I390" s="81" t="str">
        <f>IF(scriv!AE352&lt;&gt;"",scriv!AE352,J390)</f>
        <v/>
      </c>
      <c r="J390" s="81" t="str">
        <f>IF(scriv!AF352&lt;&gt;"",scriv!AF352,"")</f>
        <v/>
      </c>
      <c r="K390" s="82" t="str">
        <f>IF(scriv!Y352&lt;&gt;"",scriv!Y352,$K$36)</f>
        <v>none</v>
      </c>
      <c r="L390" s="82">
        <f>IF(scriv!Z352&lt;&gt;"",scriv!Z352,$L$36)</f>
        <v>0</v>
      </c>
      <c r="M390" s="82" t="str">
        <f>IF(scriv!AA352&lt;&gt;"",scriv!AA352,$M$36)</f>
        <v>OpenClose</v>
      </c>
      <c r="N390" s="82">
        <f>IF(scriv!AB352&lt;&gt;"",scriv!AB352,$N$36)</f>
        <v>0</v>
      </c>
      <c r="O390" s="119" t="str">
        <f t="shared" si="220"/>
        <v/>
      </c>
      <c r="P390" s="81" t="str">
        <f>IF(scriv!I352&lt;&gt;"",scriv!I352,"")</f>
        <v/>
      </c>
      <c r="Q390" s="81" t="str">
        <f>IF(scriv!J352&lt;&gt;"",scriv!J352,"")</f>
        <v/>
      </c>
      <c r="R390" s="81">
        <f>IF(scriv!K352&lt;&gt;"",scriv!K352,
IF(I390&lt;&gt;"",1,$R$36))</f>
        <v>1</v>
      </c>
      <c r="S390" s="81" t="str">
        <f>IF(scriv!L352&lt;&gt;"",scriv!L352,
IF(scriv!AF352&lt;&gt;"",$S$36,"none"))</f>
        <v>none</v>
      </c>
      <c r="T390" s="81" t="str">
        <f>IF(scriv!Q352&lt;&gt;"",scriv!Q352,"")</f>
        <v/>
      </c>
      <c r="U390" s="81" t="str">
        <f>IF(scriv!R352&lt;&gt;"",scriv!R352,"")</f>
        <v/>
      </c>
      <c r="V390" s="81" t="str">
        <f>IF(scriv!S352&lt;&gt;"",scriv!S352,"")</f>
        <v/>
      </c>
      <c r="W390" s="81" t="str">
        <f>IF(scriv!T352&lt;&gt;"",scriv!T352,"")</f>
        <v/>
      </c>
      <c r="X390" s="81" t="str">
        <f>IF($E390="",
( IF(scriv!AH352&lt;&gt;"", LEFT( scriv!AH352, FIND(",",scriv!AH352)-1) &amp; "=" &amp; $AH390 &amp; RIGHT( scriv!AH352, LEN(scriv!AH352) + 1 - FIND(",",scriv!AH352)),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IF(scriv!AI352&lt;&gt;"", LEFT( scriv!AI352, FIND(",",scriv!AI352)-1) &amp; "=" &amp; $AH390 &amp; RIGHT( scriv!AI352, LEN(scriv!AI352) + 1 - FIND(",",scriv!AI352)),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IF(scriv!AJ352&lt;&gt;"", LEFT( scriv!AJ352, FIND(",",scriv!AJ352)-1) &amp; "=" &amp; $AH390 &amp; RIGHT( scriv!AJ352, LEN(scriv!AJ352) + 1 - FIND(",",scriv!AJ352)),
  IF($Z$36&lt;&gt;"",LEFT( Z$36, FIND(",",Z$36)-1) &amp; "=" &amp; $AH390 &amp; RIGHT( Z$36, LEN(Z$36) + 1 - FIND(",",Z$36)),""))),
IF(scriv!O352&lt;&gt;"", LEFT( scriv!O352, FIND(",",scriv!O352)-1) &amp; "=" &amp; $AH390 &amp; RIGHT( scriv!O352, LEN(scriv!O352) + 1 - FIND(",",scriv!O352)),
LEFT( Z$37, FIND(",",Z$37)-1) &amp; "=" &amp; $AH390 &amp; RIGHT( Z$37, LEN(Z$37) + 1 - FIND(",",Z$37))))</f>
        <v>drawOpen=,1.2</v>
      </c>
      <c r="AA390" s="81" t="str">
        <f>IF($E390="",
( IF(scriv!AK352&lt;&gt;"", LEFT( scriv!AK352, FIND(",",scriv!AK352)-1) &amp; "=" &amp; $AH390 &amp; RIGHT( scriv!AK352, LEN(scriv!AK352) + 1 - FIND(",",scriv!AK352)),
  IF($AA$36&lt;&gt;"",LEFT( AA$36, FIND(",",AA$36)-1) &amp; "=" &amp; $AH390 &amp; RIGHT( AA$36, LEN(AA$36) + 1 - FIND(",",AA$36)),""))),
IF(scriv!P352&lt;&gt;"", LEFT( scriv!P352, FIND(",",scriv!P352)-1) &amp; "=" &amp; $AH390 &amp; RIGHT( scriv!P352, LEN(scriv!P352) + 1 - FIND(",",scriv!P352)),
LEFT( AA$37, FIND(",",AA$37)-1) &amp; "=" &amp; $AH390 &amp; RIGHT( AA$37, LEN(AA$37) + 1 - FIND(",",AA$37))))</f>
        <v>drawClose=,1.2</v>
      </c>
      <c r="AB390" s="167" t="str">
        <f t="shared" si="219"/>
        <v>noTitle</v>
      </c>
      <c r="AC390" s="167"/>
      <c r="AD390" s="45"/>
      <c r="AE390" s="168"/>
      <c r="AF390" s="169">
        <f>IF(D390="",scriv!B352,"")</f>
        <v>0</v>
      </c>
      <c r="AG390" s="170" t="str">
        <f t="shared" si="222"/>
        <v/>
      </c>
      <c r="AH390" s="169" t="str">
        <f t="shared" si="223"/>
        <v/>
      </c>
      <c r="AI390" s="169" t="str">
        <f t="shared" si="224"/>
        <v/>
      </c>
      <c r="AJ390" s="86">
        <f>ROUNDDOWN( (LEN(scriv!B352)+1) / 2, 0 )</f>
        <v>0</v>
      </c>
      <c r="AK390" s="82">
        <f t="shared" si="225"/>
        <v>0</v>
      </c>
      <c r="AL390" s="82" t="str">
        <f t="shared" si="226"/>
        <v>-</v>
      </c>
      <c r="AM390" s="82" t="str">
        <f t="shared" si="227"/>
        <v>-</v>
      </c>
      <c r="AN390" s="82" t="str">
        <f t="shared" si="228"/>
        <v>-</v>
      </c>
      <c r="AO390" s="82" t="str">
        <f t="shared" si="229"/>
        <v>-</v>
      </c>
      <c r="AP390" s="82" t="str">
        <f t="shared" si="230"/>
        <v>-</v>
      </c>
      <c r="AQ390" s="82" t="str">
        <f t="shared" si="231"/>
        <v>-</v>
      </c>
      <c r="AR390" s="82" t="str">
        <f t="shared" si="232"/>
        <v>-</v>
      </c>
      <c r="AT390" s="82">
        <f t="shared" si="233"/>
        <v>2</v>
      </c>
      <c r="AU390" s="82" t="str">
        <f ca="1">IF(    MAX(OFFSET(AL390,0,0,MATCH("-",AL390:AL$638,0))) = 0,"",
IFERROR(MAX(OFFSET(AL390,0,0,MATCH("-",AL390:AL$638,0))),""))</f>
        <v/>
      </c>
      <c r="AV390" s="82" t="str">
        <f ca="1">IF(    MAX(OFFSET(AM390,0,0,MATCH("-",AM390:AM$638,0))) = 0,"",
IFERROR(MAX(OFFSET(AM390,0,0,MATCH("-",AM390:AM$638,0))),""))</f>
        <v/>
      </c>
      <c r="AW390" s="82" t="str">
        <f ca="1">IF(    MAX(OFFSET(AN390,0,0,MATCH("-",AN390:AN$638,0))) = 0,"",
IFERROR(MAX(OFFSET(AN390,0,0,MATCH("-",AN390:AN$638,0))),""))</f>
        <v/>
      </c>
      <c r="AX390" s="82" t="str">
        <f ca="1">IF(    MAX(OFFSET(AO390,0,0,MATCH("-",AO390:AO$638,0))) = 0,"",
IFERROR(MAX(OFFSET(AO390,0,0,MATCH("-",AO390:AO$638,0))),""))</f>
        <v/>
      </c>
      <c r="AY390" s="82" t="str">
        <f ca="1">IF(    MAX(OFFSET(AP390,0,0,MATCH("-",AP390:AP$638,0))) = 0,"",
IFERROR(MAX(OFFSET(AP390,0,0,MATCH("-",AP390:AP$638,0))),""))</f>
        <v/>
      </c>
      <c r="AZ390" s="82" t="str">
        <f ca="1">IF(    MAX(OFFSET(AQ390,0,0,MATCH("-",AQ390:AQ$638,0))) = 0,"",
IFERROR(MAX(OFFSET(AQ390,0,0,MATCH("-",AQ390:AQ$638,0))),""))</f>
        <v/>
      </c>
      <c r="BA390" s="82" t="str">
        <f ca="1">IF(    MAX(OFFSET(AR390,0,0,MATCH("-",AR390:AR$638,0))) = 0,"",
IFERROR(MAX(OFFSET(AR390,0,0,MATCH("-",AR390:AR$638,0))),""))</f>
        <v/>
      </c>
      <c r="BB390" s="112">
        <f t="shared" ca="1" si="234"/>
        <v>-270</v>
      </c>
      <c r="BC390" s="111" t="str">
        <f t="shared" ca="1" si="235"/>
        <v>Radius</v>
      </c>
      <c r="BD390" s="112">
        <f t="shared" ca="1" si="236"/>
        <v>0</v>
      </c>
      <c r="BE390" s="111">
        <f t="shared" ca="1" si="237"/>
        <v>-150</v>
      </c>
      <c r="BF390" s="113" t="e">
        <f t="shared" ca="1" si="238"/>
        <v>#VALUE!</v>
      </c>
      <c r="BG390" s="113" t="e">
        <f t="shared" ca="1" si="239"/>
        <v>#VALUE!</v>
      </c>
      <c r="BH390" s="112">
        <f t="shared" ca="1" si="240"/>
        <v>2000</v>
      </c>
      <c r="BI390" s="112">
        <f t="shared" ca="1" si="241"/>
        <v>-150</v>
      </c>
      <c r="BJ390" s="157"/>
      <c r="BK390" s="157"/>
      <c r="BL390" s="158" t="str">
        <f>scriv!AM352</f>
        <v/>
      </c>
      <c r="BM390" s="157"/>
      <c r="BN390" s="157" t="str">
        <f t="shared" si="242"/>
        <v>node</v>
      </c>
      <c r="BO390" s="157"/>
      <c r="BP390" s="159">
        <f t="shared" ca="1" si="243"/>
        <v>0</v>
      </c>
      <c r="BQ390" s="159">
        <f t="shared" ca="1" si="244"/>
        <v>0</v>
      </c>
      <c r="BR390" s="159">
        <f t="shared" si="245"/>
        <v>1</v>
      </c>
      <c r="BS390" s="159" t="str">
        <f t="shared" si="246"/>
        <v>symbol</v>
      </c>
      <c r="BT390" s="157" t="str">
        <f ca="1">IF(scriv!V352&lt;&gt;"",scriv!V352,
IF(E390="",IFERROR(VLOOKUP(BL390,$AH$40:$BT$638,39,FALSE),$BT$36),
$BT$37))</f>
        <v>NodeSquare</v>
      </c>
      <c r="BU390" s="166">
        <f t="shared" ca="1" si="247"/>
        <v>2000</v>
      </c>
      <c r="BV390" s="166">
        <f t="shared" ca="1" si="248"/>
        <v>-150</v>
      </c>
      <c r="BW390" s="166">
        <f t="shared" ca="1" si="249"/>
        <v>0</v>
      </c>
      <c r="BX390" s="166">
        <f t="shared" ca="1" si="250"/>
        <v>0</v>
      </c>
      <c r="BY390" s="180" t="str">
        <f t="shared" si="251"/>
        <v/>
      </c>
      <c r="BZ390" s="180" t="str">
        <f t="shared" si="252"/>
        <v/>
      </c>
      <c r="CA390" s="81" t="str">
        <f>IF(scriv!E352&lt;&gt;"",scriv!E352,"")</f>
        <v/>
      </c>
      <c r="CB390" s="82">
        <f t="shared" si="221"/>
        <v>0</v>
      </c>
      <c r="CC390" s="82">
        <f t="shared" si="253"/>
        <v>0</v>
      </c>
      <c r="CD390" s="82" t="str">
        <f t="shared" si="254"/>
        <v>-</v>
      </c>
      <c r="CE390" s="82" t="str">
        <f t="shared" si="255"/>
        <v>-</v>
      </c>
      <c r="CF390" s="82" t="str">
        <f t="shared" si="256"/>
        <v>-</v>
      </c>
      <c r="CG390" s="82" t="str">
        <f t="shared" si="257"/>
        <v>-</v>
      </c>
      <c r="CH390" s="82" t="str">
        <f t="shared" si="258"/>
        <v>-</v>
      </c>
      <c r="CI390" s="82" t="str">
        <f t="shared" si="259"/>
        <v>-</v>
      </c>
      <c r="CJ390" s="82" t="str">
        <f t="shared" si="260"/>
        <v>-</v>
      </c>
      <c r="CK390" s="82" t="str">
        <f t="shared" si="261"/>
        <v>-</v>
      </c>
    </row>
    <row r="391" spans="1:89" s="82" customFormat="1" ht="18" customHeight="1">
      <c r="A391" s="81" t="str">
        <f>scriv!AL353</f>
        <v/>
      </c>
      <c r="B391" s="81" t="str">
        <f>IF(scriv!D353&lt;&gt;"",scriv!D353,"")</f>
        <v/>
      </c>
      <c r="C391" s="81" t="str">
        <f>IF( scriv!AP353&lt;&gt;"", IF(D391&lt;&gt;"","connection ","")&amp;scriv!AP353,IF(D391&lt;&gt;"","connection",""))</f>
        <v/>
      </c>
      <c r="D391" s="82" t="str">
        <f>scriv!AN353</f>
        <v/>
      </c>
      <c r="E391" s="82" t="str">
        <f>scriv!AO353</f>
        <v/>
      </c>
      <c r="F391" s="156">
        <f>ROW()</f>
        <v>391</v>
      </c>
      <c r="G391" s="288">
        <f>scriv!AC353</f>
        <v>0</v>
      </c>
      <c r="H391" s="288">
        <f>scriv!AD353</f>
        <v>0</v>
      </c>
      <c r="I391" s="81" t="str">
        <f>IF(scriv!AE353&lt;&gt;"",scriv!AE353,J391)</f>
        <v/>
      </c>
      <c r="J391" s="81" t="str">
        <f>IF(scriv!AF353&lt;&gt;"",scriv!AF353,"")</f>
        <v/>
      </c>
      <c r="K391" s="82" t="str">
        <f>IF(scriv!Y353&lt;&gt;"",scriv!Y353,$K$36)</f>
        <v>none</v>
      </c>
      <c r="L391" s="82">
        <f>IF(scriv!Z353&lt;&gt;"",scriv!Z353,$L$36)</f>
        <v>0</v>
      </c>
      <c r="M391" s="82" t="str">
        <f>IF(scriv!AA353&lt;&gt;"",scriv!AA353,$M$36)</f>
        <v>OpenClose</v>
      </c>
      <c r="N391" s="82">
        <f>IF(scriv!AB353&lt;&gt;"",scriv!AB353,$N$36)</f>
        <v>0</v>
      </c>
      <c r="O391" s="119" t="str">
        <f t="shared" si="220"/>
        <v/>
      </c>
      <c r="P391" s="81" t="str">
        <f>IF(scriv!I353&lt;&gt;"",scriv!I353,"")</f>
        <v/>
      </c>
      <c r="Q391" s="81" t="str">
        <f>IF(scriv!J353&lt;&gt;"",scriv!J353,"")</f>
        <v/>
      </c>
      <c r="R391" s="81">
        <f>IF(scriv!K353&lt;&gt;"",scriv!K353,
IF(I391&lt;&gt;"",1,$R$36))</f>
        <v>1</v>
      </c>
      <c r="S391" s="81" t="str">
        <f>IF(scriv!L353&lt;&gt;"",scriv!L353,
IF(scriv!AF353&lt;&gt;"",$S$36,"none"))</f>
        <v>none</v>
      </c>
      <c r="T391" s="81" t="str">
        <f>IF(scriv!Q353&lt;&gt;"",scriv!Q353,"")</f>
        <v/>
      </c>
      <c r="U391" s="81" t="str">
        <f>IF(scriv!R353&lt;&gt;"",scriv!R353,"")</f>
        <v/>
      </c>
      <c r="V391" s="81" t="str">
        <f>IF(scriv!S353&lt;&gt;"",scriv!S353,"")</f>
        <v/>
      </c>
      <c r="W391" s="81" t="str">
        <f>IF(scriv!T353&lt;&gt;"",scriv!T353,"")</f>
        <v/>
      </c>
      <c r="X391" s="81" t="str">
        <f>IF($E391="",
( IF(scriv!AH353&lt;&gt;"", LEFT( scriv!AH353, FIND(",",scriv!AH353)-1) &amp; "=" &amp; $AH391 &amp; RIGHT( scriv!AH353, LEN(scriv!AH353) + 1 - FIND(",",scriv!AH353)),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IF(scriv!AI353&lt;&gt;"", LEFT( scriv!AI353, FIND(",",scriv!AI353)-1) &amp; "=" &amp; $AH391 &amp; RIGHT( scriv!AI353, LEN(scriv!AI353) + 1 - FIND(",",scriv!AI353)),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IF(scriv!AJ353&lt;&gt;"", LEFT( scriv!AJ353, FIND(",",scriv!AJ353)-1) &amp; "=" &amp; $AH391 &amp; RIGHT( scriv!AJ353, LEN(scriv!AJ353) + 1 - FIND(",",scriv!AJ353)),
  IF($Z$36&lt;&gt;"",LEFT( Z$36, FIND(",",Z$36)-1) &amp; "=" &amp; $AH391 &amp; RIGHT( Z$36, LEN(Z$36) + 1 - FIND(",",Z$36)),""))),
IF(scriv!O353&lt;&gt;"", LEFT( scriv!O353, FIND(",",scriv!O353)-1) &amp; "=" &amp; $AH391 &amp; RIGHT( scriv!O353, LEN(scriv!O353) + 1 - FIND(",",scriv!O353)),
LEFT( Z$37, FIND(",",Z$37)-1) &amp; "=" &amp; $AH391 &amp; RIGHT( Z$37, LEN(Z$37) + 1 - FIND(",",Z$37))))</f>
        <v>drawOpen=,1.2</v>
      </c>
      <c r="AA391" s="81" t="str">
        <f>IF($E391="",
( IF(scriv!AK353&lt;&gt;"", LEFT( scriv!AK353, FIND(",",scriv!AK353)-1) &amp; "=" &amp; $AH391 &amp; RIGHT( scriv!AK353, LEN(scriv!AK353) + 1 - FIND(",",scriv!AK353)),
  IF($AA$36&lt;&gt;"",LEFT( AA$36, FIND(",",AA$36)-1) &amp; "=" &amp; $AH391 &amp; RIGHT( AA$36, LEN(AA$36) + 1 - FIND(",",AA$36)),""))),
IF(scriv!P353&lt;&gt;"", LEFT( scriv!P353, FIND(",",scriv!P353)-1) &amp; "=" &amp; $AH391 &amp; RIGHT( scriv!P353, LEN(scriv!P353) + 1 - FIND(",",scriv!P353)),
LEFT( AA$37, FIND(",",AA$37)-1) &amp; "=" &amp; $AH391 &amp; RIGHT( AA$37, LEN(AA$37) + 1 - FIND(",",AA$37))))</f>
        <v>drawClose=,1.2</v>
      </c>
      <c r="AB391" s="167" t="str">
        <f t="shared" si="219"/>
        <v>noTitle</v>
      </c>
      <c r="AC391" s="167"/>
      <c r="AD391" s="45"/>
      <c r="AE391" s="168"/>
      <c r="AF391" s="169">
        <f>IF(D391="",scriv!B353,"")</f>
        <v>0</v>
      </c>
      <c r="AG391" s="170" t="str">
        <f t="shared" si="222"/>
        <v/>
      </c>
      <c r="AH391" s="169" t="str">
        <f t="shared" si="223"/>
        <v/>
      </c>
      <c r="AI391" s="169" t="str">
        <f t="shared" si="224"/>
        <v/>
      </c>
      <c r="AJ391" s="86">
        <f>ROUNDDOWN( (LEN(scriv!B353)+1) / 2, 0 )</f>
        <v>0</v>
      </c>
      <c r="AK391" s="82">
        <f t="shared" si="225"/>
        <v>0</v>
      </c>
      <c r="AL391" s="82" t="str">
        <f t="shared" si="226"/>
        <v>-</v>
      </c>
      <c r="AM391" s="82" t="str">
        <f t="shared" si="227"/>
        <v>-</v>
      </c>
      <c r="AN391" s="82" t="str">
        <f t="shared" si="228"/>
        <v>-</v>
      </c>
      <c r="AO391" s="82" t="str">
        <f t="shared" si="229"/>
        <v>-</v>
      </c>
      <c r="AP391" s="82" t="str">
        <f t="shared" si="230"/>
        <v>-</v>
      </c>
      <c r="AQ391" s="82" t="str">
        <f t="shared" si="231"/>
        <v>-</v>
      </c>
      <c r="AR391" s="82" t="str">
        <f t="shared" si="232"/>
        <v>-</v>
      </c>
      <c r="AT391" s="82">
        <f t="shared" si="233"/>
        <v>2</v>
      </c>
      <c r="AU391" s="82" t="str">
        <f ca="1">IF(    MAX(OFFSET(AL391,0,0,MATCH("-",AL391:AL$638,0))) = 0,"",
IFERROR(MAX(OFFSET(AL391,0,0,MATCH("-",AL391:AL$638,0))),""))</f>
        <v/>
      </c>
      <c r="AV391" s="82" t="str">
        <f ca="1">IF(    MAX(OFFSET(AM391,0,0,MATCH("-",AM391:AM$638,0))) = 0,"",
IFERROR(MAX(OFFSET(AM391,0,0,MATCH("-",AM391:AM$638,0))),""))</f>
        <v/>
      </c>
      <c r="AW391" s="82" t="str">
        <f ca="1">IF(    MAX(OFFSET(AN391,0,0,MATCH("-",AN391:AN$638,0))) = 0,"",
IFERROR(MAX(OFFSET(AN391,0,0,MATCH("-",AN391:AN$638,0))),""))</f>
        <v/>
      </c>
      <c r="AX391" s="82" t="str">
        <f ca="1">IF(    MAX(OFFSET(AO391,0,0,MATCH("-",AO391:AO$638,0))) = 0,"",
IFERROR(MAX(OFFSET(AO391,0,0,MATCH("-",AO391:AO$638,0))),""))</f>
        <v/>
      </c>
      <c r="AY391" s="82" t="str">
        <f ca="1">IF(    MAX(OFFSET(AP391,0,0,MATCH("-",AP391:AP$638,0))) = 0,"",
IFERROR(MAX(OFFSET(AP391,0,0,MATCH("-",AP391:AP$638,0))),""))</f>
        <v/>
      </c>
      <c r="AZ391" s="82" t="str">
        <f ca="1">IF(    MAX(OFFSET(AQ391,0,0,MATCH("-",AQ391:AQ$638,0))) = 0,"",
IFERROR(MAX(OFFSET(AQ391,0,0,MATCH("-",AQ391:AQ$638,0))),""))</f>
        <v/>
      </c>
      <c r="BA391" s="82" t="str">
        <f ca="1">IF(    MAX(OFFSET(AR391,0,0,MATCH("-",AR391:AR$638,0))) = 0,"",
IFERROR(MAX(OFFSET(AR391,0,0,MATCH("-",AR391:AR$638,0))),""))</f>
        <v/>
      </c>
      <c r="BB391" s="112">
        <f t="shared" ca="1" si="234"/>
        <v>-270</v>
      </c>
      <c r="BC391" s="111" t="str">
        <f t="shared" ca="1" si="235"/>
        <v>Radius</v>
      </c>
      <c r="BD391" s="112">
        <f t="shared" ca="1" si="236"/>
        <v>0</v>
      </c>
      <c r="BE391" s="111">
        <f t="shared" ca="1" si="237"/>
        <v>-150</v>
      </c>
      <c r="BF391" s="113" t="e">
        <f t="shared" ca="1" si="238"/>
        <v>#VALUE!</v>
      </c>
      <c r="BG391" s="113" t="e">
        <f t="shared" ca="1" si="239"/>
        <v>#VALUE!</v>
      </c>
      <c r="BH391" s="112">
        <f t="shared" ca="1" si="240"/>
        <v>2000</v>
      </c>
      <c r="BI391" s="112">
        <f t="shared" ca="1" si="241"/>
        <v>-150</v>
      </c>
      <c r="BJ391" s="157"/>
      <c r="BK391" s="157"/>
      <c r="BL391" s="158" t="str">
        <f>scriv!AM353</f>
        <v/>
      </c>
      <c r="BM391" s="157"/>
      <c r="BN391" s="157" t="str">
        <f t="shared" si="242"/>
        <v>node</v>
      </c>
      <c r="BO391" s="157"/>
      <c r="BP391" s="159">
        <f t="shared" ca="1" si="243"/>
        <v>0</v>
      </c>
      <c r="BQ391" s="159">
        <f t="shared" ca="1" si="244"/>
        <v>0</v>
      </c>
      <c r="BR391" s="159">
        <f t="shared" si="245"/>
        <v>1</v>
      </c>
      <c r="BS391" s="159" t="str">
        <f t="shared" si="246"/>
        <v>symbol</v>
      </c>
      <c r="BT391" s="157" t="str">
        <f ca="1">IF(scriv!V353&lt;&gt;"",scriv!V353,
IF(E391="",IFERROR(VLOOKUP(BL391,$AH$40:$BT$638,39,FALSE),$BT$36),
$BT$37))</f>
        <v>NodeSquare</v>
      </c>
      <c r="BU391" s="166">
        <f t="shared" ca="1" si="247"/>
        <v>2000</v>
      </c>
      <c r="BV391" s="166">
        <f t="shared" ca="1" si="248"/>
        <v>-150</v>
      </c>
      <c r="BW391" s="166">
        <f t="shared" ca="1" si="249"/>
        <v>0</v>
      </c>
      <c r="BX391" s="166">
        <f t="shared" ca="1" si="250"/>
        <v>0</v>
      </c>
      <c r="BY391" s="180" t="str">
        <f t="shared" si="251"/>
        <v/>
      </c>
      <c r="BZ391" s="180" t="str">
        <f t="shared" si="252"/>
        <v/>
      </c>
      <c r="CA391" s="81" t="str">
        <f>IF(scriv!E353&lt;&gt;"",scriv!E353,"")</f>
        <v/>
      </c>
      <c r="CB391" s="82">
        <f t="shared" si="221"/>
        <v>0</v>
      </c>
      <c r="CC391" s="82">
        <f t="shared" si="253"/>
        <v>0</v>
      </c>
      <c r="CD391" s="82" t="str">
        <f t="shared" si="254"/>
        <v>-</v>
      </c>
      <c r="CE391" s="82" t="str">
        <f t="shared" si="255"/>
        <v>-</v>
      </c>
      <c r="CF391" s="82" t="str">
        <f t="shared" si="256"/>
        <v>-</v>
      </c>
      <c r="CG391" s="82" t="str">
        <f t="shared" si="257"/>
        <v>-</v>
      </c>
      <c r="CH391" s="82" t="str">
        <f t="shared" si="258"/>
        <v>-</v>
      </c>
      <c r="CI391" s="82" t="str">
        <f t="shared" si="259"/>
        <v>-</v>
      </c>
      <c r="CJ391" s="82" t="str">
        <f t="shared" si="260"/>
        <v>-</v>
      </c>
      <c r="CK391" s="82" t="str">
        <f t="shared" si="261"/>
        <v>-</v>
      </c>
    </row>
    <row r="392" spans="1:89" s="82" customFormat="1" ht="18" customHeight="1">
      <c r="A392" s="81" t="str">
        <f>scriv!AL354</f>
        <v/>
      </c>
      <c r="B392" s="81" t="str">
        <f>IF(scriv!D354&lt;&gt;"",scriv!D354,"")</f>
        <v/>
      </c>
      <c r="C392" s="81" t="str">
        <f>IF( scriv!AP354&lt;&gt;"", IF(D392&lt;&gt;"","connection ","")&amp;scriv!AP354,IF(D392&lt;&gt;"","connection",""))</f>
        <v/>
      </c>
      <c r="D392" s="82" t="str">
        <f>scriv!AN354</f>
        <v/>
      </c>
      <c r="E392" s="82" t="str">
        <f>scriv!AO354</f>
        <v/>
      </c>
      <c r="F392" s="156">
        <f>ROW()</f>
        <v>392</v>
      </c>
      <c r="G392" s="288">
        <f>scriv!AC354</f>
        <v>0</v>
      </c>
      <c r="H392" s="288">
        <f>scriv!AD354</f>
        <v>0</v>
      </c>
      <c r="I392" s="81" t="str">
        <f>IF(scriv!AE354&lt;&gt;"",scriv!AE354,J392)</f>
        <v/>
      </c>
      <c r="J392" s="81" t="str">
        <f>IF(scriv!AF354&lt;&gt;"",scriv!AF354,"")</f>
        <v/>
      </c>
      <c r="K392" s="82" t="str">
        <f>IF(scriv!Y354&lt;&gt;"",scriv!Y354,$K$36)</f>
        <v>none</v>
      </c>
      <c r="L392" s="82">
        <f>IF(scriv!Z354&lt;&gt;"",scriv!Z354,$L$36)</f>
        <v>0</v>
      </c>
      <c r="M392" s="82" t="str">
        <f>IF(scriv!AA354&lt;&gt;"",scriv!AA354,$M$36)</f>
        <v>OpenClose</v>
      </c>
      <c r="N392" s="82">
        <f>IF(scriv!AB354&lt;&gt;"",scriv!AB354,$N$36)</f>
        <v>0</v>
      </c>
      <c r="O392" s="119" t="str">
        <f t="shared" si="220"/>
        <v/>
      </c>
      <c r="P392" s="81" t="str">
        <f>IF(scriv!I354&lt;&gt;"",scriv!I354,"")</f>
        <v/>
      </c>
      <c r="Q392" s="81" t="str">
        <f>IF(scriv!J354&lt;&gt;"",scriv!J354,"")</f>
        <v/>
      </c>
      <c r="R392" s="81">
        <f>IF(scriv!K354&lt;&gt;"",scriv!K354,
IF(I392&lt;&gt;"",1,$R$36))</f>
        <v>1</v>
      </c>
      <c r="S392" s="81" t="str">
        <f>IF(scriv!L354&lt;&gt;"",scriv!L354,
IF(scriv!AF354&lt;&gt;"",$S$36,"none"))</f>
        <v>none</v>
      </c>
      <c r="T392" s="81" t="str">
        <f>IF(scriv!Q354&lt;&gt;"",scriv!Q354,"")</f>
        <v/>
      </c>
      <c r="U392" s="81" t="str">
        <f>IF(scriv!R354&lt;&gt;"",scriv!R354,"")</f>
        <v/>
      </c>
      <c r="V392" s="81" t="str">
        <f>IF(scriv!S354&lt;&gt;"",scriv!S354,"")</f>
        <v/>
      </c>
      <c r="W392" s="81" t="str">
        <f>IF(scriv!T354&lt;&gt;"",scriv!T354,"")</f>
        <v/>
      </c>
      <c r="X392" s="81" t="str">
        <f>IF($E392="",
( IF(scriv!AH354&lt;&gt;"", LEFT( scriv!AH354, FIND(",",scriv!AH354)-1) &amp; "=" &amp; $AH392 &amp; RIGHT( scriv!AH354, LEN(scriv!AH354) + 1 - FIND(",",scriv!AH354)),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IF(scriv!AI354&lt;&gt;"", LEFT( scriv!AI354, FIND(",",scriv!AI354)-1) &amp; "=" &amp; $AH392 &amp; RIGHT( scriv!AI354, LEN(scriv!AI354) + 1 - FIND(",",scriv!AI354)),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IF(scriv!AJ354&lt;&gt;"", LEFT( scriv!AJ354, FIND(",",scriv!AJ354)-1) &amp; "=" &amp; $AH392 &amp; RIGHT( scriv!AJ354, LEN(scriv!AJ354) + 1 - FIND(",",scriv!AJ354)),
  IF($Z$36&lt;&gt;"",LEFT( Z$36, FIND(",",Z$36)-1) &amp; "=" &amp; $AH392 &amp; RIGHT( Z$36, LEN(Z$36) + 1 - FIND(",",Z$36)),""))),
IF(scriv!O354&lt;&gt;"", LEFT( scriv!O354, FIND(",",scriv!O354)-1) &amp; "=" &amp; $AH392 &amp; RIGHT( scriv!O354, LEN(scriv!O354) + 1 - FIND(",",scriv!O354)),
LEFT( Z$37, FIND(",",Z$37)-1) &amp; "=" &amp; $AH392 &amp; RIGHT( Z$37, LEN(Z$37) + 1 - FIND(",",Z$37))))</f>
        <v>drawOpen=,1.2</v>
      </c>
      <c r="AA392" s="81" t="str">
        <f>IF($E392="",
( IF(scriv!AK354&lt;&gt;"", LEFT( scriv!AK354, FIND(",",scriv!AK354)-1) &amp; "=" &amp; $AH392 &amp; RIGHT( scriv!AK354, LEN(scriv!AK354) + 1 - FIND(",",scriv!AK354)),
  IF($AA$36&lt;&gt;"",LEFT( AA$36, FIND(",",AA$36)-1) &amp; "=" &amp; $AH392 &amp; RIGHT( AA$36, LEN(AA$36) + 1 - FIND(",",AA$36)),""))),
IF(scriv!P354&lt;&gt;"", LEFT( scriv!P354, FIND(",",scriv!P354)-1) &amp; "=" &amp; $AH392 &amp; RIGHT( scriv!P354, LEN(scriv!P354) + 1 - FIND(",",scriv!P354)),
LEFT( AA$37, FIND(",",AA$37)-1) &amp; "=" &amp; $AH392 &amp; RIGHT( AA$37, LEN(AA$37) + 1 - FIND(",",AA$37))))</f>
        <v>drawClose=,1.2</v>
      </c>
      <c r="AB392" s="167" t="str">
        <f t="shared" si="219"/>
        <v>noTitle</v>
      </c>
      <c r="AC392" s="167"/>
      <c r="AD392" s="45"/>
      <c r="AE392" s="168"/>
      <c r="AF392" s="169">
        <f>IF(D392="",scriv!B354,"")</f>
        <v>0</v>
      </c>
      <c r="AG392" s="170" t="str">
        <f t="shared" si="222"/>
        <v/>
      </c>
      <c r="AH392" s="169" t="str">
        <f t="shared" si="223"/>
        <v/>
      </c>
      <c r="AI392" s="169" t="str">
        <f t="shared" si="224"/>
        <v/>
      </c>
      <c r="AJ392" s="86">
        <f>ROUNDDOWN( (LEN(scriv!B354)+1) / 2, 0 )</f>
        <v>0</v>
      </c>
      <c r="AK392" s="82">
        <f t="shared" si="225"/>
        <v>0</v>
      </c>
      <c r="AL392" s="82" t="str">
        <f t="shared" si="226"/>
        <v>-</v>
      </c>
      <c r="AM392" s="82" t="str">
        <f t="shared" si="227"/>
        <v>-</v>
      </c>
      <c r="AN392" s="82" t="str">
        <f t="shared" si="228"/>
        <v>-</v>
      </c>
      <c r="AO392" s="82" t="str">
        <f t="shared" si="229"/>
        <v>-</v>
      </c>
      <c r="AP392" s="82" t="str">
        <f t="shared" si="230"/>
        <v>-</v>
      </c>
      <c r="AQ392" s="82" t="str">
        <f t="shared" si="231"/>
        <v>-</v>
      </c>
      <c r="AR392" s="82" t="str">
        <f t="shared" si="232"/>
        <v>-</v>
      </c>
      <c r="AT392" s="82">
        <f t="shared" si="233"/>
        <v>2</v>
      </c>
      <c r="AU392" s="82" t="str">
        <f ca="1">IF(    MAX(OFFSET(AL392,0,0,MATCH("-",AL392:AL$638,0))) = 0,"",
IFERROR(MAX(OFFSET(AL392,0,0,MATCH("-",AL392:AL$638,0))),""))</f>
        <v/>
      </c>
      <c r="AV392" s="82" t="str">
        <f ca="1">IF(    MAX(OFFSET(AM392,0,0,MATCH("-",AM392:AM$638,0))) = 0,"",
IFERROR(MAX(OFFSET(AM392,0,0,MATCH("-",AM392:AM$638,0))),""))</f>
        <v/>
      </c>
      <c r="AW392" s="82" t="str">
        <f ca="1">IF(    MAX(OFFSET(AN392,0,0,MATCH("-",AN392:AN$638,0))) = 0,"",
IFERROR(MAX(OFFSET(AN392,0,0,MATCH("-",AN392:AN$638,0))),""))</f>
        <v/>
      </c>
      <c r="AX392" s="82" t="str">
        <f ca="1">IF(    MAX(OFFSET(AO392,0,0,MATCH("-",AO392:AO$638,0))) = 0,"",
IFERROR(MAX(OFFSET(AO392,0,0,MATCH("-",AO392:AO$638,0))),""))</f>
        <v/>
      </c>
      <c r="AY392" s="82" t="str">
        <f ca="1">IF(    MAX(OFFSET(AP392,0,0,MATCH("-",AP392:AP$638,0))) = 0,"",
IFERROR(MAX(OFFSET(AP392,0,0,MATCH("-",AP392:AP$638,0))),""))</f>
        <v/>
      </c>
      <c r="AZ392" s="82" t="str">
        <f ca="1">IF(    MAX(OFFSET(AQ392,0,0,MATCH("-",AQ392:AQ$638,0))) = 0,"",
IFERROR(MAX(OFFSET(AQ392,0,0,MATCH("-",AQ392:AQ$638,0))),""))</f>
        <v/>
      </c>
      <c r="BA392" s="82" t="str">
        <f ca="1">IF(    MAX(OFFSET(AR392,0,0,MATCH("-",AR392:AR$638,0))) = 0,"",
IFERROR(MAX(OFFSET(AR392,0,0,MATCH("-",AR392:AR$638,0))),""))</f>
        <v/>
      </c>
      <c r="BB392" s="112">
        <f t="shared" ca="1" si="234"/>
        <v>-270</v>
      </c>
      <c r="BC392" s="111" t="str">
        <f t="shared" ca="1" si="235"/>
        <v>Radius</v>
      </c>
      <c r="BD392" s="112">
        <f t="shared" ca="1" si="236"/>
        <v>0</v>
      </c>
      <c r="BE392" s="111">
        <f t="shared" ca="1" si="237"/>
        <v>-150</v>
      </c>
      <c r="BF392" s="113" t="e">
        <f t="shared" ca="1" si="238"/>
        <v>#VALUE!</v>
      </c>
      <c r="BG392" s="113" t="e">
        <f t="shared" ca="1" si="239"/>
        <v>#VALUE!</v>
      </c>
      <c r="BH392" s="112">
        <f t="shared" ca="1" si="240"/>
        <v>2000</v>
      </c>
      <c r="BI392" s="112">
        <f t="shared" ca="1" si="241"/>
        <v>-150</v>
      </c>
      <c r="BJ392" s="157"/>
      <c r="BK392" s="157"/>
      <c r="BL392" s="158" t="str">
        <f>scriv!AM354</f>
        <v/>
      </c>
      <c r="BM392" s="157"/>
      <c r="BN392" s="157" t="str">
        <f t="shared" si="242"/>
        <v>node</v>
      </c>
      <c r="BO392" s="157"/>
      <c r="BP392" s="159">
        <f t="shared" ca="1" si="243"/>
        <v>0</v>
      </c>
      <c r="BQ392" s="159">
        <f t="shared" ca="1" si="244"/>
        <v>0</v>
      </c>
      <c r="BR392" s="159">
        <f t="shared" si="245"/>
        <v>1</v>
      </c>
      <c r="BS392" s="159" t="str">
        <f t="shared" si="246"/>
        <v>symbol</v>
      </c>
      <c r="BT392" s="157" t="str">
        <f ca="1">IF(scriv!V354&lt;&gt;"",scriv!V354,
IF(E392="",IFERROR(VLOOKUP(BL392,$AH$40:$BT$638,39,FALSE),$BT$36),
$BT$37))</f>
        <v>NodeSquare</v>
      </c>
      <c r="BU392" s="166">
        <f t="shared" ca="1" si="247"/>
        <v>2000</v>
      </c>
      <c r="BV392" s="166">
        <f t="shared" ca="1" si="248"/>
        <v>-150</v>
      </c>
      <c r="BW392" s="166">
        <f t="shared" ca="1" si="249"/>
        <v>0</v>
      </c>
      <c r="BX392" s="166">
        <f t="shared" ca="1" si="250"/>
        <v>0</v>
      </c>
      <c r="BY392" s="180" t="str">
        <f t="shared" si="251"/>
        <v/>
      </c>
      <c r="BZ392" s="180" t="str">
        <f t="shared" si="252"/>
        <v/>
      </c>
      <c r="CA392" s="81" t="str">
        <f>IF(scriv!E354&lt;&gt;"",scriv!E354,"")</f>
        <v/>
      </c>
      <c r="CB392" s="82">
        <f t="shared" si="221"/>
        <v>0</v>
      </c>
      <c r="CC392" s="82">
        <f t="shared" si="253"/>
        <v>0</v>
      </c>
      <c r="CD392" s="82" t="str">
        <f t="shared" si="254"/>
        <v>-</v>
      </c>
      <c r="CE392" s="82" t="str">
        <f t="shared" si="255"/>
        <v>-</v>
      </c>
      <c r="CF392" s="82" t="str">
        <f t="shared" si="256"/>
        <v>-</v>
      </c>
      <c r="CG392" s="82" t="str">
        <f t="shared" si="257"/>
        <v>-</v>
      </c>
      <c r="CH392" s="82" t="str">
        <f t="shared" si="258"/>
        <v>-</v>
      </c>
      <c r="CI392" s="82" t="str">
        <f t="shared" si="259"/>
        <v>-</v>
      </c>
      <c r="CJ392" s="82" t="str">
        <f t="shared" si="260"/>
        <v>-</v>
      </c>
      <c r="CK392" s="82" t="str">
        <f t="shared" si="261"/>
        <v>-</v>
      </c>
    </row>
    <row r="393" spans="1:89" s="82" customFormat="1" ht="18" customHeight="1">
      <c r="A393" s="81" t="str">
        <f>scriv!AL355</f>
        <v/>
      </c>
      <c r="B393" s="81" t="str">
        <f>IF(scriv!D355&lt;&gt;"",scriv!D355,"")</f>
        <v/>
      </c>
      <c r="C393" s="81" t="str">
        <f>IF( scriv!AP355&lt;&gt;"", IF(D393&lt;&gt;"","connection ","")&amp;scriv!AP355,IF(D393&lt;&gt;"","connection",""))</f>
        <v/>
      </c>
      <c r="D393" s="82" t="str">
        <f>scriv!AN355</f>
        <v/>
      </c>
      <c r="E393" s="82" t="str">
        <f>scriv!AO355</f>
        <v/>
      </c>
      <c r="F393" s="156">
        <f>ROW()</f>
        <v>393</v>
      </c>
      <c r="G393" s="288">
        <f>scriv!AC355</f>
        <v>0</v>
      </c>
      <c r="H393" s="288">
        <f>scriv!AD355</f>
        <v>0</v>
      </c>
      <c r="I393" s="81" t="str">
        <f>IF(scriv!AE355&lt;&gt;"",scriv!AE355,J393)</f>
        <v/>
      </c>
      <c r="J393" s="81" t="str">
        <f>IF(scriv!AF355&lt;&gt;"",scriv!AF355,"")</f>
        <v/>
      </c>
      <c r="K393" s="82" t="str">
        <f>IF(scriv!Y355&lt;&gt;"",scriv!Y355,$K$36)</f>
        <v>none</v>
      </c>
      <c r="L393" s="82">
        <f>IF(scriv!Z355&lt;&gt;"",scriv!Z355,$L$36)</f>
        <v>0</v>
      </c>
      <c r="M393" s="82" t="str">
        <f>IF(scriv!AA355&lt;&gt;"",scriv!AA355,$M$36)</f>
        <v>OpenClose</v>
      </c>
      <c r="N393" s="82">
        <f>IF(scriv!AB355&lt;&gt;"",scriv!AB355,$N$36)</f>
        <v>0</v>
      </c>
      <c r="O393" s="119" t="str">
        <f t="shared" si="220"/>
        <v/>
      </c>
      <c r="P393" s="81" t="str">
        <f>IF(scriv!I355&lt;&gt;"",scriv!I355,"")</f>
        <v/>
      </c>
      <c r="Q393" s="81" t="str">
        <f>IF(scriv!J355&lt;&gt;"",scriv!J355,"")</f>
        <v/>
      </c>
      <c r="R393" s="81">
        <f>IF(scriv!K355&lt;&gt;"",scriv!K355,
IF(I393&lt;&gt;"",1,$R$36))</f>
        <v>1</v>
      </c>
      <c r="S393" s="81" t="str">
        <f>IF(scriv!L355&lt;&gt;"",scriv!L355,
IF(scriv!AF355&lt;&gt;"",$S$36,"none"))</f>
        <v>none</v>
      </c>
      <c r="T393" s="81" t="str">
        <f>IF(scriv!Q355&lt;&gt;"",scriv!Q355,"")</f>
        <v/>
      </c>
      <c r="U393" s="81" t="str">
        <f>IF(scriv!R355&lt;&gt;"",scriv!R355,"")</f>
        <v/>
      </c>
      <c r="V393" s="81" t="str">
        <f>IF(scriv!S355&lt;&gt;"",scriv!S355,"")</f>
        <v/>
      </c>
      <c r="W393" s="81" t="str">
        <f>IF(scriv!T355&lt;&gt;"",scriv!T355,"")</f>
        <v/>
      </c>
      <c r="X393" s="81" t="str">
        <f>IF($E393="",
( IF(scriv!AH355&lt;&gt;"", LEFT( scriv!AH355, FIND(",",scriv!AH355)-1) &amp; "=" &amp; $AH393 &amp; RIGHT( scriv!AH355, LEN(scriv!AH355) + 1 - FIND(",",scriv!AH355)),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IF(scriv!AI355&lt;&gt;"", LEFT( scriv!AI355, FIND(",",scriv!AI355)-1) &amp; "=" &amp; $AH393 &amp; RIGHT( scriv!AI355, LEN(scriv!AI355) + 1 - FIND(",",scriv!AI355)),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IF(scriv!AJ355&lt;&gt;"", LEFT( scriv!AJ355, FIND(",",scriv!AJ355)-1) &amp; "=" &amp; $AH393 &amp; RIGHT( scriv!AJ355, LEN(scriv!AJ355) + 1 - FIND(",",scriv!AJ355)),
  IF($Z$36&lt;&gt;"",LEFT( Z$36, FIND(",",Z$36)-1) &amp; "=" &amp; $AH393 &amp; RIGHT( Z$36, LEN(Z$36) + 1 - FIND(",",Z$36)),""))),
IF(scriv!O355&lt;&gt;"", LEFT( scriv!O355, FIND(",",scriv!O355)-1) &amp; "=" &amp; $AH393 &amp; RIGHT( scriv!O355, LEN(scriv!O355) + 1 - FIND(",",scriv!O355)),
LEFT( Z$37, FIND(",",Z$37)-1) &amp; "=" &amp; $AH393 &amp; RIGHT( Z$37, LEN(Z$37) + 1 - FIND(",",Z$37))))</f>
        <v>drawOpen=,1.2</v>
      </c>
      <c r="AA393" s="81" t="str">
        <f>IF($E393="",
( IF(scriv!AK355&lt;&gt;"", LEFT( scriv!AK355, FIND(",",scriv!AK355)-1) &amp; "=" &amp; $AH393 &amp; RIGHT( scriv!AK355, LEN(scriv!AK355) + 1 - FIND(",",scriv!AK355)),
  IF($AA$36&lt;&gt;"",LEFT( AA$36, FIND(",",AA$36)-1) &amp; "=" &amp; $AH393 &amp; RIGHT( AA$36, LEN(AA$36) + 1 - FIND(",",AA$36)),""))),
IF(scriv!P355&lt;&gt;"", LEFT( scriv!P355, FIND(",",scriv!P355)-1) &amp; "=" &amp; $AH393 &amp; RIGHT( scriv!P355, LEN(scriv!P355) + 1 - FIND(",",scriv!P355)),
LEFT( AA$37, FIND(",",AA$37)-1) &amp; "=" &amp; $AH393 &amp; RIGHT( AA$37, LEN(AA$37) + 1 - FIND(",",AA$37))))</f>
        <v>drawClose=,1.2</v>
      </c>
      <c r="AB393" s="167" t="str">
        <f t="shared" si="219"/>
        <v>noTitle</v>
      </c>
      <c r="AC393" s="167"/>
      <c r="AD393" s="45"/>
      <c r="AE393" s="168"/>
      <c r="AF393" s="169">
        <f>IF(D393="",scriv!B355,"")</f>
        <v>0</v>
      </c>
      <c r="AG393" s="170" t="str">
        <f t="shared" si="222"/>
        <v/>
      </c>
      <c r="AH393" s="169" t="str">
        <f t="shared" si="223"/>
        <v/>
      </c>
      <c r="AI393" s="169" t="str">
        <f t="shared" si="224"/>
        <v/>
      </c>
      <c r="AJ393" s="86">
        <f>ROUNDDOWN( (LEN(scriv!B355)+1) / 2, 0 )</f>
        <v>0</v>
      </c>
      <c r="AK393" s="82">
        <f t="shared" si="225"/>
        <v>0</v>
      </c>
      <c r="AL393" s="82" t="str">
        <f t="shared" si="226"/>
        <v>-</v>
      </c>
      <c r="AM393" s="82" t="str">
        <f t="shared" si="227"/>
        <v>-</v>
      </c>
      <c r="AN393" s="82" t="str">
        <f t="shared" si="228"/>
        <v>-</v>
      </c>
      <c r="AO393" s="82" t="str">
        <f t="shared" si="229"/>
        <v>-</v>
      </c>
      <c r="AP393" s="82" t="str">
        <f t="shared" si="230"/>
        <v>-</v>
      </c>
      <c r="AQ393" s="82" t="str">
        <f t="shared" si="231"/>
        <v>-</v>
      </c>
      <c r="AR393" s="82" t="str">
        <f t="shared" si="232"/>
        <v>-</v>
      </c>
      <c r="AT393" s="82">
        <f t="shared" si="233"/>
        <v>2</v>
      </c>
      <c r="AU393" s="82" t="str">
        <f ca="1">IF(    MAX(OFFSET(AL393,0,0,MATCH("-",AL393:AL$638,0))) = 0,"",
IFERROR(MAX(OFFSET(AL393,0,0,MATCH("-",AL393:AL$638,0))),""))</f>
        <v/>
      </c>
      <c r="AV393" s="82" t="str">
        <f ca="1">IF(    MAX(OFFSET(AM393,0,0,MATCH("-",AM393:AM$638,0))) = 0,"",
IFERROR(MAX(OFFSET(AM393,0,0,MATCH("-",AM393:AM$638,0))),""))</f>
        <v/>
      </c>
      <c r="AW393" s="82" t="str">
        <f ca="1">IF(    MAX(OFFSET(AN393,0,0,MATCH("-",AN393:AN$638,0))) = 0,"",
IFERROR(MAX(OFFSET(AN393,0,0,MATCH("-",AN393:AN$638,0))),""))</f>
        <v/>
      </c>
      <c r="AX393" s="82" t="str">
        <f ca="1">IF(    MAX(OFFSET(AO393,0,0,MATCH("-",AO393:AO$638,0))) = 0,"",
IFERROR(MAX(OFFSET(AO393,0,0,MATCH("-",AO393:AO$638,0))),""))</f>
        <v/>
      </c>
      <c r="AY393" s="82" t="str">
        <f ca="1">IF(    MAX(OFFSET(AP393,0,0,MATCH("-",AP393:AP$638,0))) = 0,"",
IFERROR(MAX(OFFSET(AP393,0,0,MATCH("-",AP393:AP$638,0))),""))</f>
        <v/>
      </c>
      <c r="AZ393" s="82" t="str">
        <f ca="1">IF(    MAX(OFFSET(AQ393,0,0,MATCH("-",AQ393:AQ$638,0))) = 0,"",
IFERROR(MAX(OFFSET(AQ393,0,0,MATCH("-",AQ393:AQ$638,0))),""))</f>
        <v/>
      </c>
      <c r="BA393" s="82" t="str">
        <f ca="1">IF(    MAX(OFFSET(AR393,0,0,MATCH("-",AR393:AR$638,0))) = 0,"",
IFERROR(MAX(OFFSET(AR393,0,0,MATCH("-",AR393:AR$638,0))),""))</f>
        <v/>
      </c>
      <c r="BB393" s="112">
        <f t="shared" ca="1" si="234"/>
        <v>-270</v>
      </c>
      <c r="BC393" s="111" t="str">
        <f t="shared" ca="1" si="235"/>
        <v>Radius</v>
      </c>
      <c r="BD393" s="112">
        <f t="shared" ca="1" si="236"/>
        <v>0</v>
      </c>
      <c r="BE393" s="111">
        <f t="shared" ca="1" si="237"/>
        <v>-150</v>
      </c>
      <c r="BF393" s="113" t="e">
        <f t="shared" ca="1" si="238"/>
        <v>#VALUE!</v>
      </c>
      <c r="BG393" s="113" t="e">
        <f t="shared" ca="1" si="239"/>
        <v>#VALUE!</v>
      </c>
      <c r="BH393" s="112">
        <f t="shared" ca="1" si="240"/>
        <v>2000</v>
      </c>
      <c r="BI393" s="112">
        <f t="shared" ca="1" si="241"/>
        <v>-150</v>
      </c>
      <c r="BJ393" s="157"/>
      <c r="BK393" s="157"/>
      <c r="BL393" s="158" t="str">
        <f>scriv!AM355</f>
        <v/>
      </c>
      <c r="BM393" s="157"/>
      <c r="BN393" s="157" t="str">
        <f t="shared" si="242"/>
        <v>node</v>
      </c>
      <c r="BO393" s="157"/>
      <c r="BP393" s="159">
        <f t="shared" ca="1" si="243"/>
        <v>0</v>
      </c>
      <c r="BQ393" s="159">
        <f t="shared" ca="1" si="244"/>
        <v>0</v>
      </c>
      <c r="BR393" s="159">
        <f t="shared" si="245"/>
        <v>1</v>
      </c>
      <c r="BS393" s="159" t="str">
        <f t="shared" si="246"/>
        <v>symbol</v>
      </c>
      <c r="BT393" s="157" t="str">
        <f ca="1">IF(scriv!V355&lt;&gt;"",scriv!V355,
IF(E393="",IFERROR(VLOOKUP(BL393,$AH$40:$BT$638,39,FALSE),$BT$36),
$BT$37))</f>
        <v>NodeSquare</v>
      </c>
      <c r="BU393" s="166">
        <f t="shared" ca="1" si="247"/>
        <v>2000</v>
      </c>
      <c r="BV393" s="166">
        <f t="shared" ca="1" si="248"/>
        <v>-150</v>
      </c>
      <c r="BW393" s="166">
        <f t="shared" ca="1" si="249"/>
        <v>0</v>
      </c>
      <c r="BX393" s="166">
        <f t="shared" ca="1" si="250"/>
        <v>0</v>
      </c>
      <c r="BY393" s="180" t="str">
        <f t="shared" si="251"/>
        <v/>
      </c>
      <c r="BZ393" s="180" t="str">
        <f t="shared" si="252"/>
        <v/>
      </c>
      <c r="CA393" s="81" t="str">
        <f>IF(scriv!E355&lt;&gt;"",scriv!E355,"")</f>
        <v/>
      </c>
      <c r="CB393" s="82">
        <f t="shared" si="221"/>
        <v>0</v>
      </c>
      <c r="CC393" s="82">
        <f t="shared" si="253"/>
        <v>0</v>
      </c>
      <c r="CD393" s="82" t="str">
        <f t="shared" si="254"/>
        <v>-</v>
      </c>
      <c r="CE393" s="82" t="str">
        <f t="shared" si="255"/>
        <v>-</v>
      </c>
      <c r="CF393" s="82" t="str">
        <f t="shared" si="256"/>
        <v>-</v>
      </c>
      <c r="CG393" s="82" t="str">
        <f t="shared" si="257"/>
        <v>-</v>
      </c>
      <c r="CH393" s="82" t="str">
        <f t="shared" si="258"/>
        <v>-</v>
      </c>
      <c r="CI393" s="82" t="str">
        <f t="shared" si="259"/>
        <v>-</v>
      </c>
      <c r="CJ393" s="82" t="str">
        <f t="shared" si="260"/>
        <v>-</v>
      </c>
      <c r="CK393" s="82" t="str">
        <f t="shared" si="261"/>
        <v>-</v>
      </c>
    </row>
    <row r="394" spans="1:89" s="82" customFormat="1" ht="18" customHeight="1">
      <c r="A394" s="81" t="str">
        <f>scriv!AL356</f>
        <v/>
      </c>
      <c r="B394" s="81" t="str">
        <f>IF(scriv!D356&lt;&gt;"",scriv!D356,"")</f>
        <v/>
      </c>
      <c r="C394" s="81" t="str">
        <f>IF( scriv!AP356&lt;&gt;"", IF(D394&lt;&gt;"","connection ","")&amp;scriv!AP356,IF(D394&lt;&gt;"","connection",""))</f>
        <v/>
      </c>
      <c r="D394" s="82" t="str">
        <f>scriv!AN356</f>
        <v/>
      </c>
      <c r="E394" s="82" t="str">
        <f>scriv!AO356</f>
        <v/>
      </c>
      <c r="F394" s="156">
        <f>ROW()</f>
        <v>394</v>
      </c>
      <c r="G394" s="288">
        <f>scriv!AC356</f>
        <v>0</v>
      </c>
      <c r="H394" s="288">
        <f>scriv!AD356</f>
        <v>0</v>
      </c>
      <c r="I394" s="81" t="str">
        <f>IF(scriv!AE356&lt;&gt;"",scriv!AE356,J394)</f>
        <v/>
      </c>
      <c r="J394" s="81" t="str">
        <f>IF(scriv!AF356&lt;&gt;"",scriv!AF356,"")</f>
        <v/>
      </c>
      <c r="K394" s="82" t="str">
        <f>IF(scriv!Y356&lt;&gt;"",scriv!Y356,$K$36)</f>
        <v>none</v>
      </c>
      <c r="L394" s="82">
        <f>IF(scriv!Z356&lt;&gt;"",scriv!Z356,$L$36)</f>
        <v>0</v>
      </c>
      <c r="M394" s="82" t="str">
        <f>IF(scriv!AA356&lt;&gt;"",scriv!AA356,$M$36)</f>
        <v>OpenClose</v>
      </c>
      <c r="N394" s="82">
        <f>IF(scriv!AB356&lt;&gt;"",scriv!AB356,$N$36)</f>
        <v>0</v>
      </c>
      <c r="O394" s="119" t="str">
        <f t="shared" si="220"/>
        <v/>
      </c>
      <c r="P394" s="81" t="str">
        <f>IF(scriv!I356&lt;&gt;"",scriv!I356,"")</f>
        <v/>
      </c>
      <c r="Q394" s="81" t="str">
        <f>IF(scriv!J356&lt;&gt;"",scriv!J356,"")</f>
        <v/>
      </c>
      <c r="R394" s="81">
        <f>IF(scriv!K356&lt;&gt;"",scriv!K356,
IF(I394&lt;&gt;"",1,$R$36))</f>
        <v>1</v>
      </c>
      <c r="S394" s="81" t="str">
        <f>IF(scriv!L356&lt;&gt;"",scriv!L356,
IF(scriv!AF356&lt;&gt;"",$S$36,"none"))</f>
        <v>none</v>
      </c>
      <c r="T394" s="81" t="str">
        <f>IF(scriv!Q356&lt;&gt;"",scriv!Q356,"")</f>
        <v/>
      </c>
      <c r="U394" s="81" t="str">
        <f>IF(scriv!R356&lt;&gt;"",scriv!R356,"")</f>
        <v/>
      </c>
      <c r="V394" s="81" t="str">
        <f>IF(scriv!S356&lt;&gt;"",scriv!S356,"")</f>
        <v/>
      </c>
      <c r="W394" s="81" t="str">
        <f>IF(scriv!T356&lt;&gt;"",scriv!T356,"")</f>
        <v/>
      </c>
      <c r="X394" s="81" t="str">
        <f>IF($E394="",
( IF(scriv!AH356&lt;&gt;"", LEFT( scriv!AH356, FIND(",",scriv!AH356)-1) &amp; "=" &amp; $AH394 &amp; RIGHT( scriv!AH356, LEN(scriv!AH356) + 1 - FIND(",",scriv!AH356)),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IF(scriv!AI356&lt;&gt;"", LEFT( scriv!AI356, FIND(",",scriv!AI356)-1) &amp; "=" &amp; $AH394 &amp; RIGHT( scriv!AI356, LEN(scriv!AI356) + 1 - FIND(",",scriv!AI356)),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IF(scriv!AJ356&lt;&gt;"", LEFT( scriv!AJ356, FIND(",",scriv!AJ356)-1) &amp; "=" &amp; $AH394 &amp; RIGHT( scriv!AJ356, LEN(scriv!AJ356) + 1 - FIND(",",scriv!AJ356)),
  IF($Z$36&lt;&gt;"",LEFT( Z$36, FIND(",",Z$36)-1) &amp; "=" &amp; $AH394 &amp; RIGHT( Z$36, LEN(Z$36) + 1 - FIND(",",Z$36)),""))),
IF(scriv!O356&lt;&gt;"", LEFT( scriv!O356, FIND(",",scriv!O356)-1) &amp; "=" &amp; $AH394 &amp; RIGHT( scriv!O356, LEN(scriv!O356) + 1 - FIND(",",scriv!O356)),
LEFT( Z$37, FIND(",",Z$37)-1) &amp; "=" &amp; $AH394 &amp; RIGHT( Z$37, LEN(Z$37) + 1 - FIND(",",Z$37))))</f>
        <v>drawOpen=,1.2</v>
      </c>
      <c r="AA394" s="81" t="str">
        <f>IF($E394="",
( IF(scriv!AK356&lt;&gt;"", LEFT( scriv!AK356, FIND(",",scriv!AK356)-1) &amp; "=" &amp; $AH394 &amp; RIGHT( scriv!AK356, LEN(scriv!AK356) + 1 - FIND(",",scriv!AK356)),
  IF($AA$36&lt;&gt;"",LEFT( AA$36, FIND(",",AA$36)-1) &amp; "=" &amp; $AH394 &amp; RIGHT( AA$36, LEN(AA$36) + 1 - FIND(",",AA$36)),""))),
IF(scriv!P356&lt;&gt;"", LEFT( scriv!P356, FIND(",",scriv!P356)-1) &amp; "=" &amp; $AH394 &amp; RIGHT( scriv!P356, LEN(scriv!P356) + 1 - FIND(",",scriv!P356)),
LEFT( AA$37, FIND(",",AA$37)-1) &amp; "=" &amp; $AH394 &amp; RIGHT( AA$37, LEN(AA$37) + 1 - FIND(",",AA$37))))</f>
        <v>drawClose=,1.2</v>
      </c>
      <c r="AB394" s="167" t="str">
        <f t="shared" si="219"/>
        <v>noTitle</v>
      </c>
      <c r="AC394" s="167"/>
      <c r="AD394" s="45"/>
      <c r="AE394" s="168"/>
      <c r="AF394" s="169">
        <f>IF(D394="",scriv!B356,"")</f>
        <v>0</v>
      </c>
      <c r="AG394" s="170" t="str">
        <f t="shared" si="222"/>
        <v/>
      </c>
      <c r="AH394" s="169" t="str">
        <f t="shared" si="223"/>
        <v/>
      </c>
      <c r="AI394" s="169" t="str">
        <f t="shared" si="224"/>
        <v/>
      </c>
      <c r="AJ394" s="86">
        <f>ROUNDDOWN( (LEN(scriv!B356)+1) / 2, 0 )</f>
        <v>0</v>
      </c>
      <c r="AK394" s="82">
        <f t="shared" si="225"/>
        <v>0</v>
      </c>
      <c r="AL394" s="82" t="str">
        <f t="shared" si="226"/>
        <v>-</v>
      </c>
      <c r="AM394" s="82" t="str">
        <f t="shared" si="227"/>
        <v>-</v>
      </c>
      <c r="AN394" s="82" t="str">
        <f t="shared" si="228"/>
        <v>-</v>
      </c>
      <c r="AO394" s="82" t="str">
        <f t="shared" si="229"/>
        <v>-</v>
      </c>
      <c r="AP394" s="82" t="str">
        <f t="shared" si="230"/>
        <v>-</v>
      </c>
      <c r="AQ394" s="82" t="str">
        <f t="shared" si="231"/>
        <v>-</v>
      </c>
      <c r="AR394" s="82" t="str">
        <f t="shared" si="232"/>
        <v>-</v>
      </c>
      <c r="AT394" s="82">
        <f t="shared" si="233"/>
        <v>2</v>
      </c>
      <c r="AU394" s="82" t="str">
        <f ca="1">IF(    MAX(OFFSET(AL394,0,0,MATCH("-",AL394:AL$638,0))) = 0,"",
IFERROR(MAX(OFFSET(AL394,0,0,MATCH("-",AL394:AL$638,0))),""))</f>
        <v/>
      </c>
      <c r="AV394" s="82" t="str">
        <f ca="1">IF(    MAX(OFFSET(AM394,0,0,MATCH("-",AM394:AM$638,0))) = 0,"",
IFERROR(MAX(OFFSET(AM394,0,0,MATCH("-",AM394:AM$638,0))),""))</f>
        <v/>
      </c>
      <c r="AW394" s="82" t="str">
        <f ca="1">IF(    MAX(OFFSET(AN394,0,0,MATCH("-",AN394:AN$638,0))) = 0,"",
IFERROR(MAX(OFFSET(AN394,0,0,MATCH("-",AN394:AN$638,0))),""))</f>
        <v/>
      </c>
      <c r="AX394" s="82" t="str">
        <f ca="1">IF(    MAX(OFFSET(AO394,0,0,MATCH("-",AO394:AO$638,0))) = 0,"",
IFERROR(MAX(OFFSET(AO394,0,0,MATCH("-",AO394:AO$638,0))),""))</f>
        <v/>
      </c>
      <c r="AY394" s="82" t="str">
        <f ca="1">IF(    MAX(OFFSET(AP394,0,0,MATCH("-",AP394:AP$638,0))) = 0,"",
IFERROR(MAX(OFFSET(AP394,0,0,MATCH("-",AP394:AP$638,0))),""))</f>
        <v/>
      </c>
      <c r="AZ394" s="82" t="str">
        <f ca="1">IF(    MAX(OFFSET(AQ394,0,0,MATCH("-",AQ394:AQ$638,0))) = 0,"",
IFERROR(MAX(OFFSET(AQ394,0,0,MATCH("-",AQ394:AQ$638,0))),""))</f>
        <v/>
      </c>
      <c r="BA394" s="82" t="str">
        <f ca="1">IF(    MAX(OFFSET(AR394,0,0,MATCH("-",AR394:AR$638,0))) = 0,"",
IFERROR(MAX(OFFSET(AR394,0,0,MATCH("-",AR394:AR$638,0))),""))</f>
        <v/>
      </c>
      <c r="BB394" s="112">
        <f t="shared" ca="1" si="234"/>
        <v>-270</v>
      </c>
      <c r="BC394" s="111" t="str">
        <f t="shared" ca="1" si="235"/>
        <v>Radius</v>
      </c>
      <c r="BD394" s="112">
        <f t="shared" ca="1" si="236"/>
        <v>0</v>
      </c>
      <c r="BE394" s="111">
        <f t="shared" ca="1" si="237"/>
        <v>-150</v>
      </c>
      <c r="BF394" s="113" t="e">
        <f t="shared" ca="1" si="238"/>
        <v>#VALUE!</v>
      </c>
      <c r="BG394" s="113" t="e">
        <f t="shared" ca="1" si="239"/>
        <v>#VALUE!</v>
      </c>
      <c r="BH394" s="112">
        <f t="shared" ca="1" si="240"/>
        <v>2000</v>
      </c>
      <c r="BI394" s="112">
        <f t="shared" ca="1" si="241"/>
        <v>-150</v>
      </c>
      <c r="BJ394" s="157"/>
      <c r="BK394" s="157"/>
      <c r="BL394" s="158" t="str">
        <f>scriv!AM356</f>
        <v/>
      </c>
      <c r="BM394" s="157"/>
      <c r="BN394" s="157" t="str">
        <f t="shared" si="242"/>
        <v>node</v>
      </c>
      <c r="BO394" s="157"/>
      <c r="BP394" s="159">
        <f t="shared" ca="1" si="243"/>
        <v>0</v>
      </c>
      <c r="BQ394" s="159">
        <f t="shared" ca="1" si="244"/>
        <v>0</v>
      </c>
      <c r="BR394" s="159">
        <f t="shared" si="245"/>
        <v>1</v>
      </c>
      <c r="BS394" s="159" t="str">
        <f t="shared" si="246"/>
        <v>symbol</v>
      </c>
      <c r="BT394" s="157" t="str">
        <f ca="1">IF(scriv!V356&lt;&gt;"",scriv!V356,
IF(E394="",IFERROR(VLOOKUP(BL394,$AH$40:$BT$638,39,FALSE),$BT$36),
$BT$37))</f>
        <v>NodeSquare</v>
      </c>
      <c r="BU394" s="166">
        <f t="shared" ca="1" si="247"/>
        <v>2000</v>
      </c>
      <c r="BV394" s="166">
        <f t="shared" ca="1" si="248"/>
        <v>-150</v>
      </c>
      <c r="BW394" s="166">
        <f t="shared" ca="1" si="249"/>
        <v>0</v>
      </c>
      <c r="BX394" s="166">
        <f t="shared" ca="1" si="250"/>
        <v>0</v>
      </c>
      <c r="BY394" s="180" t="str">
        <f t="shared" si="251"/>
        <v/>
      </c>
      <c r="BZ394" s="180" t="str">
        <f t="shared" si="252"/>
        <v/>
      </c>
      <c r="CA394" s="81" t="str">
        <f>IF(scriv!E356&lt;&gt;"",scriv!E356,"")</f>
        <v/>
      </c>
      <c r="CB394" s="82">
        <f t="shared" si="221"/>
        <v>0</v>
      </c>
      <c r="CC394" s="82">
        <f t="shared" si="253"/>
        <v>0</v>
      </c>
      <c r="CD394" s="82" t="str">
        <f t="shared" si="254"/>
        <v>-</v>
      </c>
      <c r="CE394" s="82" t="str">
        <f t="shared" si="255"/>
        <v>-</v>
      </c>
      <c r="CF394" s="82" t="str">
        <f t="shared" si="256"/>
        <v>-</v>
      </c>
      <c r="CG394" s="82" t="str">
        <f t="shared" si="257"/>
        <v>-</v>
      </c>
      <c r="CH394" s="82" t="str">
        <f t="shared" si="258"/>
        <v>-</v>
      </c>
      <c r="CI394" s="82" t="str">
        <f t="shared" si="259"/>
        <v>-</v>
      </c>
      <c r="CJ394" s="82" t="str">
        <f t="shared" si="260"/>
        <v>-</v>
      </c>
      <c r="CK394" s="82" t="str">
        <f t="shared" si="261"/>
        <v>-</v>
      </c>
    </row>
    <row r="395" spans="1:89" s="82" customFormat="1" ht="18" customHeight="1">
      <c r="A395" s="81" t="str">
        <f>scriv!AL357</f>
        <v/>
      </c>
      <c r="B395" s="81" t="str">
        <f>IF(scriv!D357&lt;&gt;"",scriv!D357,"")</f>
        <v/>
      </c>
      <c r="C395" s="81" t="str">
        <f>IF( scriv!AP357&lt;&gt;"", IF(D395&lt;&gt;"","connection ","")&amp;scriv!AP357,IF(D395&lt;&gt;"","connection",""))</f>
        <v/>
      </c>
      <c r="D395" s="82" t="str">
        <f>scriv!AN357</f>
        <v/>
      </c>
      <c r="E395" s="82" t="str">
        <f>scriv!AO357</f>
        <v/>
      </c>
      <c r="F395" s="156">
        <f>ROW()</f>
        <v>395</v>
      </c>
      <c r="G395" s="288">
        <f>scriv!AC357</f>
        <v>0</v>
      </c>
      <c r="H395" s="288">
        <f>scriv!AD357</f>
        <v>0</v>
      </c>
      <c r="I395" s="81" t="str">
        <f>IF(scriv!AE357&lt;&gt;"",scriv!AE357,J395)</f>
        <v/>
      </c>
      <c r="J395" s="81" t="str">
        <f>IF(scriv!AF357&lt;&gt;"",scriv!AF357,"")</f>
        <v/>
      </c>
      <c r="K395" s="82" t="str">
        <f>IF(scriv!Y357&lt;&gt;"",scriv!Y357,$K$36)</f>
        <v>none</v>
      </c>
      <c r="L395" s="82">
        <f>IF(scriv!Z357&lt;&gt;"",scriv!Z357,$L$36)</f>
        <v>0</v>
      </c>
      <c r="M395" s="82" t="str">
        <f>IF(scriv!AA357&lt;&gt;"",scriv!AA357,$M$36)</f>
        <v>OpenClose</v>
      </c>
      <c r="N395" s="82">
        <f>IF(scriv!AB357&lt;&gt;"",scriv!AB357,$N$36)</f>
        <v>0</v>
      </c>
      <c r="O395" s="119" t="str">
        <f t="shared" si="220"/>
        <v/>
      </c>
      <c r="P395" s="81" t="str">
        <f>IF(scriv!I357&lt;&gt;"",scriv!I357,"")</f>
        <v/>
      </c>
      <c r="Q395" s="81" t="str">
        <f>IF(scriv!J357&lt;&gt;"",scriv!J357,"")</f>
        <v/>
      </c>
      <c r="R395" s="81">
        <f>IF(scriv!K357&lt;&gt;"",scriv!K357,
IF(I395&lt;&gt;"",1,$R$36))</f>
        <v>1</v>
      </c>
      <c r="S395" s="81" t="str">
        <f>IF(scriv!L357&lt;&gt;"",scriv!L357,
IF(scriv!AF357&lt;&gt;"",$S$36,"none"))</f>
        <v>none</v>
      </c>
      <c r="T395" s="81" t="str">
        <f>IF(scriv!Q357&lt;&gt;"",scriv!Q357,"")</f>
        <v/>
      </c>
      <c r="U395" s="81" t="str">
        <f>IF(scriv!R357&lt;&gt;"",scriv!R357,"")</f>
        <v/>
      </c>
      <c r="V395" s="81" t="str">
        <f>IF(scriv!S357&lt;&gt;"",scriv!S357,"")</f>
        <v/>
      </c>
      <c r="W395" s="81" t="str">
        <f>IF(scriv!T357&lt;&gt;"",scriv!T357,"")</f>
        <v/>
      </c>
      <c r="X395" s="81" t="str">
        <f>IF($E395="",
( IF(scriv!AH357&lt;&gt;"", LEFT( scriv!AH357, FIND(",",scriv!AH357)-1) &amp; "=" &amp; $AH395 &amp; RIGHT( scriv!AH357, LEN(scriv!AH357) + 1 - FIND(",",scriv!AH357)),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IF(scriv!AI357&lt;&gt;"", LEFT( scriv!AI357, FIND(",",scriv!AI357)-1) &amp; "=" &amp; $AH395 &amp; RIGHT( scriv!AI357, LEN(scriv!AI357) + 1 - FIND(",",scriv!AI357)),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IF(scriv!AJ357&lt;&gt;"", LEFT( scriv!AJ357, FIND(",",scriv!AJ357)-1) &amp; "=" &amp; $AH395 &amp; RIGHT( scriv!AJ357, LEN(scriv!AJ357) + 1 - FIND(",",scriv!AJ357)),
  IF($Z$36&lt;&gt;"",LEFT( Z$36, FIND(",",Z$36)-1) &amp; "=" &amp; $AH395 &amp; RIGHT( Z$36, LEN(Z$36) + 1 - FIND(",",Z$36)),""))),
IF(scriv!O357&lt;&gt;"", LEFT( scriv!O357, FIND(",",scriv!O357)-1) &amp; "=" &amp; $AH395 &amp; RIGHT( scriv!O357, LEN(scriv!O357) + 1 - FIND(",",scriv!O357)),
LEFT( Z$37, FIND(",",Z$37)-1) &amp; "=" &amp; $AH395 &amp; RIGHT( Z$37, LEN(Z$37) + 1 - FIND(",",Z$37))))</f>
        <v>drawOpen=,1.2</v>
      </c>
      <c r="AA395" s="81" t="str">
        <f>IF($E395="",
( IF(scriv!AK357&lt;&gt;"", LEFT( scriv!AK357, FIND(",",scriv!AK357)-1) &amp; "=" &amp; $AH395 &amp; RIGHT( scriv!AK357, LEN(scriv!AK357) + 1 - FIND(",",scriv!AK357)),
  IF($AA$36&lt;&gt;"",LEFT( AA$36, FIND(",",AA$36)-1) &amp; "=" &amp; $AH395 &amp; RIGHT( AA$36, LEN(AA$36) + 1 - FIND(",",AA$36)),""))),
IF(scriv!P357&lt;&gt;"", LEFT( scriv!P357, FIND(",",scriv!P357)-1) &amp; "=" &amp; $AH395 &amp; RIGHT( scriv!P357, LEN(scriv!P357) + 1 - FIND(",",scriv!P357)),
LEFT( AA$37, FIND(",",AA$37)-1) &amp; "=" &amp; $AH395 &amp; RIGHT( AA$37, LEN(AA$37) + 1 - FIND(",",AA$37))))</f>
        <v>drawClose=,1.2</v>
      </c>
      <c r="AB395" s="167" t="str">
        <f t="shared" si="219"/>
        <v>noTitle</v>
      </c>
      <c r="AC395" s="167"/>
      <c r="AD395" s="45"/>
      <c r="AE395" s="168"/>
      <c r="AF395" s="169">
        <f>IF(D395="",scriv!B357,"")</f>
        <v>0</v>
      </c>
      <c r="AG395" s="170" t="str">
        <f t="shared" si="222"/>
        <v/>
      </c>
      <c r="AH395" s="169" t="str">
        <f t="shared" si="223"/>
        <v/>
      </c>
      <c r="AI395" s="169" t="str">
        <f t="shared" si="224"/>
        <v/>
      </c>
      <c r="AJ395" s="86">
        <f>ROUNDDOWN( (LEN(scriv!B357)+1) / 2, 0 )</f>
        <v>0</v>
      </c>
      <c r="AK395" s="82">
        <f t="shared" si="225"/>
        <v>0</v>
      </c>
      <c r="AL395" s="82" t="str">
        <f t="shared" si="226"/>
        <v>-</v>
      </c>
      <c r="AM395" s="82" t="str">
        <f t="shared" si="227"/>
        <v>-</v>
      </c>
      <c r="AN395" s="82" t="str">
        <f t="shared" si="228"/>
        <v>-</v>
      </c>
      <c r="AO395" s="82" t="str">
        <f t="shared" si="229"/>
        <v>-</v>
      </c>
      <c r="AP395" s="82" t="str">
        <f t="shared" si="230"/>
        <v>-</v>
      </c>
      <c r="AQ395" s="82" t="str">
        <f t="shared" si="231"/>
        <v>-</v>
      </c>
      <c r="AR395" s="82" t="str">
        <f t="shared" si="232"/>
        <v>-</v>
      </c>
      <c r="AT395" s="82">
        <f t="shared" si="233"/>
        <v>2</v>
      </c>
      <c r="AU395" s="82" t="str">
        <f ca="1">IF(    MAX(OFFSET(AL395,0,0,MATCH("-",AL395:AL$638,0))) = 0,"",
IFERROR(MAX(OFFSET(AL395,0,0,MATCH("-",AL395:AL$638,0))),""))</f>
        <v/>
      </c>
      <c r="AV395" s="82" t="str">
        <f ca="1">IF(    MAX(OFFSET(AM395,0,0,MATCH("-",AM395:AM$638,0))) = 0,"",
IFERROR(MAX(OFFSET(AM395,0,0,MATCH("-",AM395:AM$638,0))),""))</f>
        <v/>
      </c>
      <c r="AW395" s="82" t="str">
        <f ca="1">IF(    MAX(OFFSET(AN395,0,0,MATCH("-",AN395:AN$638,0))) = 0,"",
IFERROR(MAX(OFFSET(AN395,0,0,MATCH("-",AN395:AN$638,0))),""))</f>
        <v/>
      </c>
      <c r="AX395" s="82" t="str">
        <f ca="1">IF(    MAX(OFFSET(AO395,0,0,MATCH("-",AO395:AO$638,0))) = 0,"",
IFERROR(MAX(OFFSET(AO395,0,0,MATCH("-",AO395:AO$638,0))),""))</f>
        <v/>
      </c>
      <c r="AY395" s="82" t="str">
        <f ca="1">IF(    MAX(OFFSET(AP395,0,0,MATCH("-",AP395:AP$638,0))) = 0,"",
IFERROR(MAX(OFFSET(AP395,0,0,MATCH("-",AP395:AP$638,0))),""))</f>
        <v/>
      </c>
      <c r="AZ395" s="82" t="str">
        <f ca="1">IF(    MAX(OFFSET(AQ395,0,0,MATCH("-",AQ395:AQ$638,0))) = 0,"",
IFERROR(MAX(OFFSET(AQ395,0,0,MATCH("-",AQ395:AQ$638,0))),""))</f>
        <v/>
      </c>
      <c r="BA395" s="82" t="str">
        <f ca="1">IF(    MAX(OFFSET(AR395,0,0,MATCH("-",AR395:AR$638,0))) = 0,"",
IFERROR(MAX(OFFSET(AR395,0,0,MATCH("-",AR395:AR$638,0))),""))</f>
        <v/>
      </c>
      <c r="BB395" s="112">
        <f t="shared" ca="1" si="234"/>
        <v>-270</v>
      </c>
      <c r="BC395" s="111" t="str">
        <f t="shared" ca="1" si="235"/>
        <v>Radius</v>
      </c>
      <c r="BD395" s="112">
        <f t="shared" ca="1" si="236"/>
        <v>0</v>
      </c>
      <c r="BE395" s="111">
        <f t="shared" ca="1" si="237"/>
        <v>-150</v>
      </c>
      <c r="BF395" s="113" t="e">
        <f t="shared" ca="1" si="238"/>
        <v>#VALUE!</v>
      </c>
      <c r="BG395" s="113" t="e">
        <f t="shared" ca="1" si="239"/>
        <v>#VALUE!</v>
      </c>
      <c r="BH395" s="112">
        <f t="shared" ca="1" si="240"/>
        <v>2000</v>
      </c>
      <c r="BI395" s="112">
        <f t="shared" ca="1" si="241"/>
        <v>-150</v>
      </c>
      <c r="BJ395" s="157"/>
      <c r="BK395" s="157"/>
      <c r="BL395" s="158" t="str">
        <f>scriv!AM357</f>
        <v/>
      </c>
      <c r="BM395" s="157"/>
      <c r="BN395" s="157" t="str">
        <f t="shared" si="242"/>
        <v>node</v>
      </c>
      <c r="BO395" s="157"/>
      <c r="BP395" s="159">
        <f t="shared" ca="1" si="243"/>
        <v>0</v>
      </c>
      <c r="BQ395" s="159">
        <f t="shared" ca="1" si="244"/>
        <v>0</v>
      </c>
      <c r="BR395" s="159">
        <f t="shared" si="245"/>
        <v>1</v>
      </c>
      <c r="BS395" s="159" t="str">
        <f t="shared" si="246"/>
        <v>symbol</v>
      </c>
      <c r="BT395" s="157" t="str">
        <f ca="1">IF(scriv!V357&lt;&gt;"",scriv!V357,
IF(E395="",IFERROR(VLOOKUP(BL395,$AH$40:$BT$638,39,FALSE),$BT$36),
$BT$37))</f>
        <v>NodeSquare</v>
      </c>
      <c r="BU395" s="166">
        <f t="shared" ca="1" si="247"/>
        <v>2000</v>
      </c>
      <c r="BV395" s="166">
        <f t="shared" ca="1" si="248"/>
        <v>-150</v>
      </c>
      <c r="BW395" s="166">
        <f t="shared" ca="1" si="249"/>
        <v>0</v>
      </c>
      <c r="BX395" s="166">
        <f t="shared" ca="1" si="250"/>
        <v>0</v>
      </c>
      <c r="BY395" s="180" t="str">
        <f t="shared" si="251"/>
        <v/>
      </c>
      <c r="BZ395" s="180" t="str">
        <f t="shared" si="252"/>
        <v/>
      </c>
      <c r="CA395" s="81" t="str">
        <f>IF(scriv!E357&lt;&gt;"",scriv!E357,"")</f>
        <v/>
      </c>
      <c r="CB395" s="82">
        <f t="shared" si="221"/>
        <v>0</v>
      </c>
      <c r="CC395" s="82">
        <f t="shared" si="253"/>
        <v>0</v>
      </c>
      <c r="CD395" s="82" t="str">
        <f t="shared" si="254"/>
        <v>-</v>
      </c>
      <c r="CE395" s="82" t="str">
        <f t="shared" si="255"/>
        <v>-</v>
      </c>
      <c r="CF395" s="82" t="str">
        <f t="shared" si="256"/>
        <v>-</v>
      </c>
      <c r="CG395" s="82" t="str">
        <f t="shared" si="257"/>
        <v>-</v>
      </c>
      <c r="CH395" s="82" t="str">
        <f t="shared" si="258"/>
        <v>-</v>
      </c>
      <c r="CI395" s="82" t="str">
        <f t="shared" si="259"/>
        <v>-</v>
      </c>
      <c r="CJ395" s="82" t="str">
        <f t="shared" si="260"/>
        <v>-</v>
      </c>
      <c r="CK395" s="82" t="str">
        <f t="shared" si="261"/>
        <v>-</v>
      </c>
    </row>
    <row r="396" spans="1:89" s="82" customFormat="1" ht="18" customHeight="1">
      <c r="A396" s="81" t="str">
        <f>scriv!AL358</f>
        <v/>
      </c>
      <c r="B396" s="81" t="str">
        <f>IF(scriv!D358&lt;&gt;"",scriv!D358,"")</f>
        <v/>
      </c>
      <c r="C396" s="81" t="str">
        <f>IF( scriv!AP358&lt;&gt;"", IF(D396&lt;&gt;"","connection ","")&amp;scriv!AP358,IF(D396&lt;&gt;"","connection",""))</f>
        <v/>
      </c>
      <c r="D396" s="82" t="str">
        <f>scriv!AN358</f>
        <v/>
      </c>
      <c r="E396" s="82" t="str">
        <f>scriv!AO358</f>
        <v/>
      </c>
      <c r="F396" s="156">
        <f>ROW()</f>
        <v>396</v>
      </c>
      <c r="G396" s="288">
        <f>scriv!AC358</f>
        <v>0</v>
      </c>
      <c r="H396" s="288">
        <f>scriv!AD358</f>
        <v>0</v>
      </c>
      <c r="I396" s="81" t="str">
        <f>IF(scriv!AE358&lt;&gt;"",scriv!AE358,J396)</f>
        <v/>
      </c>
      <c r="J396" s="81" t="str">
        <f>IF(scriv!AF358&lt;&gt;"",scriv!AF358,"")</f>
        <v/>
      </c>
      <c r="K396" s="82" t="str">
        <f>IF(scriv!Y358&lt;&gt;"",scriv!Y358,$K$36)</f>
        <v>none</v>
      </c>
      <c r="L396" s="82">
        <f>IF(scriv!Z358&lt;&gt;"",scriv!Z358,$L$36)</f>
        <v>0</v>
      </c>
      <c r="M396" s="82" t="str">
        <f>IF(scriv!AA358&lt;&gt;"",scriv!AA358,$M$36)</f>
        <v>OpenClose</v>
      </c>
      <c r="N396" s="82">
        <f>IF(scriv!AB358&lt;&gt;"",scriv!AB358,$N$36)</f>
        <v>0</v>
      </c>
      <c r="O396" s="119" t="str">
        <f t="shared" si="220"/>
        <v/>
      </c>
      <c r="P396" s="81" t="str">
        <f>IF(scriv!I358&lt;&gt;"",scriv!I358,"")</f>
        <v/>
      </c>
      <c r="Q396" s="81" t="str">
        <f>IF(scriv!J358&lt;&gt;"",scriv!J358,"")</f>
        <v/>
      </c>
      <c r="R396" s="81">
        <f>IF(scriv!K358&lt;&gt;"",scriv!K358,
IF(I396&lt;&gt;"",1,$R$36))</f>
        <v>1</v>
      </c>
      <c r="S396" s="81" t="str">
        <f>IF(scriv!L358&lt;&gt;"",scriv!L358,
IF(scriv!AF358&lt;&gt;"",$S$36,"none"))</f>
        <v>none</v>
      </c>
      <c r="T396" s="81" t="str">
        <f>IF(scriv!Q358&lt;&gt;"",scriv!Q358,"")</f>
        <v/>
      </c>
      <c r="U396" s="81" t="str">
        <f>IF(scriv!R358&lt;&gt;"",scriv!R358,"")</f>
        <v/>
      </c>
      <c r="V396" s="81" t="str">
        <f>IF(scriv!S358&lt;&gt;"",scriv!S358,"")</f>
        <v/>
      </c>
      <c r="W396" s="81" t="str">
        <f>IF(scriv!T358&lt;&gt;"",scriv!T358,"")</f>
        <v/>
      </c>
      <c r="X396" s="81" t="str">
        <f>IF($E396="",
( IF(scriv!AH358&lt;&gt;"", LEFT( scriv!AH358, FIND(",",scriv!AH358)-1) &amp; "=" &amp; $AH396 &amp; RIGHT( scriv!AH358, LEN(scriv!AH358) + 1 - FIND(",",scriv!AH358)),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IF(scriv!AI358&lt;&gt;"", LEFT( scriv!AI358, FIND(",",scriv!AI358)-1) &amp; "=" &amp; $AH396 &amp; RIGHT( scriv!AI358, LEN(scriv!AI358) + 1 - FIND(",",scriv!AI358)),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IF(scriv!AJ358&lt;&gt;"", LEFT( scriv!AJ358, FIND(",",scriv!AJ358)-1) &amp; "=" &amp; $AH396 &amp; RIGHT( scriv!AJ358, LEN(scriv!AJ358) + 1 - FIND(",",scriv!AJ358)),
  IF($Z$36&lt;&gt;"",LEFT( Z$36, FIND(",",Z$36)-1) &amp; "=" &amp; $AH396 &amp; RIGHT( Z$36, LEN(Z$36) + 1 - FIND(",",Z$36)),""))),
IF(scriv!O358&lt;&gt;"", LEFT( scriv!O358, FIND(",",scriv!O358)-1) &amp; "=" &amp; $AH396 &amp; RIGHT( scriv!O358, LEN(scriv!O358) + 1 - FIND(",",scriv!O358)),
LEFT( Z$37, FIND(",",Z$37)-1) &amp; "=" &amp; $AH396 &amp; RIGHT( Z$37, LEN(Z$37) + 1 - FIND(",",Z$37))))</f>
        <v>drawOpen=,1.2</v>
      </c>
      <c r="AA396" s="81" t="str">
        <f>IF($E396="",
( IF(scriv!AK358&lt;&gt;"", LEFT( scriv!AK358, FIND(",",scriv!AK358)-1) &amp; "=" &amp; $AH396 &amp; RIGHT( scriv!AK358, LEN(scriv!AK358) + 1 - FIND(",",scriv!AK358)),
  IF($AA$36&lt;&gt;"",LEFT( AA$36, FIND(",",AA$36)-1) &amp; "=" &amp; $AH396 &amp; RIGHT( AA$36, LEN(AA$36) + 1 - FIND(",",AA$36)),""))),
IF(scriv!P358&lt;&gt;"", LEFT( scriv!P358, FIND(",",scriv!P358)-1) &amp; "=" &amp; $AH396 &amp; RIGHT( scriv!P358, LEN(scriv!P358) + 1 - FIND(",",scriv!P358)),
LEFT( AA$37, FIND(",",AA$37)-1) &amp; "=" &amp; $AH396 &amp; RIGHT( AA$37, LEN(AA$37) + 1 - FIND(",",AA$37))))</f>
        <v>drawClose=,1.2</v>
      </c>
      <c r="AB396" s="167" t="str">
        <f t="shared" si="219"/>
        <v>noTitle</v>
      </c>
      <c r="AC396" s="167"/>
      <c r="AD396" s="45"/>
      <c r="AE396" s="168"/>
      <c r="AF396" s="169">
        <f>IF(D396="",scriv!B358,"")</f>
        <v>0</v>
      </c>
      <c r="AG396" s="170" t="str">
        <f t="shared" si="222"/>
        <v/>
      </c>
      <c r="AH396" s="169" t="str">
        <f t="shared" si="223"/>
        <v/>
      </c>
      <c r="AI396" s="169" t="str">
        <f t="shared" si="224"/>
        <v/>
      </c>
      <c r="AJ396" s="86">
        <f>ROUNDDOWN( (LEN(scriv!B358)+1) / 2, 0 )</f>
        <v>0</v>
      </c>
      <c r="AK396" s="82">
        <f t="shared" si="225"/>
        <v>0</v>
      </c>
      <c r="AL396" s="82" t="str">
        <f t="shared" si="226"/>
        <v>-</v>
      </c>
      <c r="AM396" s="82" t="str">
        <f t="shared" si="227"/>
        <v>-</v>
      </c>
      <c r="AN396" s="82" t="str">
        <f t="shared" si="228"/>
        <v>-</v>
      </c>
      <c r="AO396" s="82" t="str">
        <f t="shared" si="229"/>
        <v>-</v>
      </c>
      <c r="AP396" s="82" t="str">
        <f t="shared" si="230"/>
        <v>-</v>
      </c>
      <c r="AQ396" s="82" t="str">
        <f t="shared" si="231"/>
        <v>-</v>
      </c>
      <c r="AR396" s="82" t="str">
        <f t="shared" si="232"/>
        <v>-</v>
      </c>
      <c r="AT396" s="82">
        <f t="shared" si="233"/>
        <v>2</v>
      </c>
      <c r="AU396" s="82" t="str">
        <f ca="1">IF(    MAX(OFFSET(AL396,0,0,MATCH("-",AL396:AL$638,0))) = 0,"",
IFERROR(MAX(OFFSET(AL396,0,0,MATCH("-",AL396:AL$638,0))),""))</f>
        <v/>
      </c>
      <c r="AV396" s="82" t="str">
        <f ca="1">IF(    MAX(OFFSET(AM396,0,0,MATCH("-",AM396:AM$638,0))) = 0,"",
IFERROR(MAX(OFFSET(AM396,0,0,MATCH("-",AM396:AM$638,0))),""))</f>
        <v/>
      </c>
      <c r="AW396" s="82" t="str">
        <f ca="1">IF(    MAX(OFFSET(AN396,0,0,MATCH("-",AN396:AN$638,0))) = 0,"",
IFERROR(MAX(OFFSET(AN396,0,0,MATCH("-",AN396:AN$638,0))),""))</f>
        <v/>
      </c>
      <c r="AX396" s="82" t="str">
        <f ca="1">IF(    MAX(OFFSET(AO396,0,0,MATCH("-",AO396:AO$638,0))) = 0,"",
IFERROR(MAX(OFFSET(AO396,0,0,MATCH("-",AO396:AO$638,0))),""))</f>
        <v/>
      </c>
      <c r="AY396" s="82" t="str">
        <f ca="1">IF(    MAX(OFFSET(AP396,0,0,MATCH("-",AP396:AP$638,0))) = 0,"",
IFERROR(MAX(OFFSET(AP396,0,0,MATCH("-",AP396:AP$638,0))),""))</f>
        <v/>
      </c>
      <c r="AZ396" s="82" t="str">
        <f ca="1">IF(    MAX(OFFSET(AQ396,0,0,MATCH("-",AQ396:AQ$638,0))) = 0,"",
IFERROR(MAX(OFFSET(AQ396,0,0,MATCH("-",AQ396:AQ$638,0))),""))</f>
        <v/>
      </c>
      <c r="BA396" s="82" t="str">
        <f ca="1">IF(    MAX(OFFSET(AR396,0,0,MATCH("-",AR396:AR$638,0))) = 0,"",
IFERROR(MAX(OFFSET(AR396,0,0,MATCH("-",AR396:AR$638,0))),""))</f>
        <v/>
      </c>
      <c r="BB396" s="112">
        <f t="shared" ca="1" si="234"/>
        <v>-270</v>
      </c>
      <c r="BC396" s="111" t="str">
        <f t="shared" ca="1" si="235"/>
        <v>Radius</v>
      </c>
      <c r="BD396" s="112">
        <f t="shared" ca="1" si="236"/>
        <v>0</v>
      </c>
      <c r="BE396" s="111">
        <f t="shared" ca="1" si="237"/>
        <v>-150</v>
      </c>
      <c r="BF396" s="113" t="e">
        <f t="shared" ca="1" si="238"/>
        <v>#VALUE!</v>
      </c>
      <c r="BG396" s="113" t="e">
        <f t="shared" ca="1" si="239"/>
        <v>#VALUE!</v>
      </c>
      <c r="BH396" s="112">
        <f t="shared" ca="1" si="240"/>
        <v>2000</v>
      </c>
      <c r="BI396" s="112">
        <f t="shared" ca="1" si="241"/>
        <v>-150</v>
      </c>
      <c r="BJ396" s="157"/>
      <c r="BK396" s="157"/>
      <c r="BL396" s="158" t="str">
        <f>scriv!AM358</f>
        <v/>
      </c>
      <c r="BM396" s="157"/>
      <c r="BN396" s="157" t="str">
        <f t="shared" si="242"/>
        <v>node</v>
      </c>
      <c r="BO396" s="157"/>
      <c r="BP396" s="159">
        <f t="shared" ca="1" si="243"/>
        <v>0</v>
      </c>
      <c r="BQ396" s="159">
        <f t="shared" ca="1" si="244"/>
        <v>0</v>
      </c>
      <c r="BR396" s="159">
        <f t="shared" si="245"/>
        <v>1</v>
      </c>
      <c r="BS396" s="159" t="str">
        <f t="shared" si="246"/>
        <v>symbol</v>
      </c>
      <c r="BT396" s="157" t="str">
        <f ca="1">IF(scriv!V358&lt;&gt;"",scriv!V358,
IF(E396="",IFERROR(VLOOKUP(BL396,$AH$40:$BT$638,39,FALSE),$BT$36),
$BT$37))</f>
        <v>NodeSquare</v>
      </c>
      <c r="BU396" s="166">
        <f t="shared" ca="1" si="247"/>
        <v>2000</v>
      </c>
      <c r="BV396" s="166">
        <f t="shared" ca="1" si="248"/>
        <v>-150</v>
      </c>
      <c r="BW396" s="166">
        <f t="shared" ca="1" si="249"/>
        <v>0</v>
      </c>
      <c r="BX396" s="166">
        <f t="shared" ca="1" si="250"/>
        <v>0</v>
      </c>
      <c r="BY396" s="180" t="str">
        <f t="shared" si="251"/>
        <v/>
      </c>
      <c r="BZ396" s="180" t="str">
        <f t="shared" si="252"/>
        <v/>
      </c>
      <c r="CA396" s="81" t="str">
        <f>IF(scriv!E358&lt;&gt;"",scriv!E358,"")</f>
        <v/>
      </c>
      <c r="CB396" s="82">
        <f t="shared" si="221"/>
        <v>0</v>
      </c>
      <c r="CC396" s="82">
        <f t="shared" si="253"/>
        <v>0</v>
      </c>
      <c r="CD396" s="82" t="str">
        <f t="shared" si="254"/>
        <v>-</v>
      </c>
      <c r="CE396" s="82" t="str">
        <f t="shared" si="255"/>
        <v>-</v>
      </c>
      <c r="CF396" s="82" t="str">
        <f t="shared" si="256"/>
        <v>-</v>
      </c>
      <c r="CG396" s="82" t="str">
        <f t="shared" si="257"/>
        <v>-</v>
      </c>
      <c r="CH396" s="82" t="str">
        <f t="shared" si="258"/>
        <v>-</v>
      </c>
      <c r="CI396" s="82" t="str">
        <f t="shared" si="259"/>
        <v>-</v>
      </c>
      <c r="CJ396" s="82" t="str">
        <f t="shared" si="260"/>
        <v>-</v>
      </c>
      <c r="CK396" s="82" t="str">
        <f t="shared" si="261"/>
        <v>-</v>
      </c>
    </row>
    <row r="397" spans="1:89" s="82" customFormat="1" ht="18" customHeight="1">
      <c r="A397" s="81" t="str">
        <f>scriv!AL359</f>
        <v/>
      </c>
      <c r="B397" s="81" t="str">
        <f>IF(scriv!D359&lt;&gt;"",scriv!D359,"")</f>
        <v/>
      </c>
      <c r="C397" s="81" t="str">
        <f>IF( scriv!AP359&lt;&gt;"", IF(D397&lt;&gt;"","connection ","")&amp;scriv!AP359,IF(D397&lt;&gt;"","connection",""))</f>
        <v/>
      </c>
      <c r="D397" s="82" t="str">
        <f>scriv!AN359</f>
        <v/>
      </c>
      <c r="E397" s="82" t="str">
        <f>scriv!AO359</f>
        <v/>
      </c>
      <c r="F397" s="156">
        <f>ROW()</f>
        <v>397</v>
      </c>
      <c r="G397" s="288">
        <f>scriv!AC359</f>
        <v>0</v>
      </c>
      <c r="H397" s="288">
        <f>scriv!AD359</f>
        <v>0</v>
      </c>
      <c r="I397" s="81" t="str">
        <f>IF(scriv!AE359&lt;&gt;"",scriv!AE359,J397)</f>
        <v/>
      </c>
      <c r="J397" s="81" t="str">
        <f>IF(scriv!AF359&lt;&gt;"",scriv!AF359,"")</f>
        <v/>
      </c>
      <c r="K397" s="82" t="str">
        <f>IF(scriv!Y359&lt;&gt;"",scriv!Y359,$K$36)</f>
        <v>none</v>
      </c>
      <c r="L397" s="82">
        <f>IF(scriv!Z359&lt;&gt;"",scriv!Z359,$L$36)</f>
        <v>0</v>
      </c>
      <c r="M397" s="82" t="str">
        <f>IF(scriv!AA359&lt;&gt;"",scriv!AA359,$M$36)</f>
        <v>OpenClose</v>
      </c>
      <c r="N397" s="82">
        <f>IF(scriv!AB359&lt;&gt;"",scriv!AB359,$N$36)</f>
        <v>0</v>
      </c>
      <c r="O397" s="119" t="str">
        <f t="shared" si="220"/>
        <v/>
      </c>
      <c r="P397" s="81" t="str">
        <f>IF(scriv!I359&lt;&gt;"",scriv!I359,"")</f>
        <v/>
      </c>
      <c r="Q397" s="81" t="str">
        <f>IF(scriv!J359&lt;&gt;"",scriv!J359,"")</f>
        <v/>
      </c>
      <c r="R397" s="81">
        <f>IF(scriv!K359&lt;&gt;"",scriv!K359,
IF(I397&lt;&gt;"",1,$R$36))</f>
        <v>1</v>
      </c>
      <c r="S397" s="81" t="str">
        <f>IF(scriv!L359&lt;&gt;"",scriv!L359,
IF(scriv!AF359&lt;&gt;"",$S$36,"none"))</f>
        <v>none</v>
      </c>
      <c r="T397" s="81" t="str">
        <f>IF(scriv!Q359&lt;&gt;"",scriv!Q359,"")</f>
        <v/>
      </c>
      <c r="U397" s="81" t="str">
        <f>IF(scriv!R359&lt;&gt;"",scriv!R359,"")</f>
        <v/>
      </c>
      <c r="V397" s="81" t="str">
        <f>IF(scriv!S359&lt;&gt;"",scriv!S359,"")</f>
        <v/>
      </c>
      <c r="W397" s="81" t="str">
        <f>IF(scriv!T359&lt;&gt;"",scriv!T359,"")</f>
        <v/>
      </c>
      <c r="X397" s="81" t="str">
        <f>IF($E397="",
( IF(scriv!AH359&lt;&gt;"", LEFT( scriv!AH359, FIND(",",scriv!AH359)-1) &amp; "=" &amp; $AH397 &amp; RIGHT( scriv!AH359, LEN(scriv!AH359) + 1 - FIND(",",scriv!AH359)),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IF(scriv!AI359&lt;&gt;"", LEFT( scriv!AI359, FIND(",",scriv!AI359)-1) &amp; "=" &amp; $AH397 &amp; RIGHT( scriv!AI359, LEN(scriv!AI359) + 1 - FIND(",",scriv!AI359)),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IF(scriv!AJ359&lt;&gt;"", LEFT( scriv!AJ359, FIND(",",scriv!AJ359)-1) &amp; "=" &amp; $AH397 &amp; RIGHT( scriv!AJ359, LEN(scriv!AJ359) + 1 - FIND(",",scriv!AJ359)),
  IF($Z$36&lt;&gt;"",LEFT( Z$36, FIND(",",Z$36)-1) &amp; "=" &amp; $AH397 &amp; RIGHT( Z$36, LEN(Z$36) + 1 - FIND(",",Z$36)),""))),
IF(scriv!O359&lt;&gt;"", LEFT( scriv!O359, FIND(",",scriv!O359)-1) &amp; "=" &amp; $AH397 &amp; RIGHT( scriv!O359, LEN(scriv!O359) + 1 - FIND(",",scriv!O359)),
LEFT( Z$37, FIND(",",Z$37)-1) &amp; "=" &amp; $AH397 &amp; RIGHT( Z$37, LEN(Z$37) + 1 - FIND(",",Z$37))))</f>
        <v>drawOpen=,1.2</v>
      </c>
      <c r="AA397" s="81" t="str">
        <f>IF($E397="",
( IF(scriv!AK359&lt;&gt;"", LEFT( scriv!AK359, FIND(",",scriv!AK359)-1) &amp; "=" &amp; $AH397 &amp; RIGHT( scriv!AK359, LEN(scriv!AK359) + 1 - FIND(",",scriv!AK359)),
  IF($AA$36&lt;&gt;"",LEFT( AA$36, FIND(",",AA$36)-1) &amp; "=" &amp; $AH397 &amp; RIGHT( AA$36, LEN(AA$36) + 1 - FIND(",",AA$36)),""))),
IF(scriv!P359&lt;&gt;"", LEFT( scriv!P359, FIND(",",scriv!P359)-1) &amp; "=" &amp; $AH397 &amp; RIGHT( scriv!P359, LEN(scriv!P359) + 1 - FIND(",",scriv!P359)),
LEFT( AA$37, FIND(",",AA$37)-1) &amp; "=" &amp; $AH397 &amp; RIGHT( AA$37, LEN(AA$37) + 1 - FIND(",",AA$37))))</f>
        <v>drawClose=,1.2</v>
      </c>
      <c r="AB397" s="167" t="str">
        <f t="shared" si="219"/>
        <v>noTitle</v>
      </c>
      <c r="AC397" s="167"/>
      <c r="AD397" s="45"/>
      <c r="AE397" s="168"/>
      <c r="AF397" s="169">
        <f>IF(D397="",scriv!B359,"")</f>
        <v>0</v>
      </c>
      <c r="AG397" s="170" t="str">
        <f t="shared" si="222"/>
        <v/>
      </c>
      <c r="AH397" s="169" t="str">
        <f t="shared" si="223"/>
        <v/>
      </c>
      <c r="AI397" s="169" t="str">
        <f t="shared" si="224"/>
        <v/>
      </c>
      <c r="AJ397" s="86">
        <f>ROUNDDOWN( (LEN(scriv!B359)+1) / 2, 0 )</f>
        <v>0</v>
      </c>
      <c r="AK397" s="82">
        <f t="shared" si="225"/>
        <v>0</v>
      </c>
      <c r="AL397" s="82" t="str">
        <f t="shared" si="226"/>
        <v>-</v>
      </c>
      <c r="AM397" s="82" t="str">
        <f t="shared" si="227"/>
        <v>-</v>
      </c>
      <c r="AN397" s="82" t="str">
        <f t="shared" si="228"/>
        <v>-</v>
      </c>
      <c r="AO397" s="82" t="str">
        <f t="shared" si="229"/>
        <v>-</v>
      </c>
      <c r="AP397" s="82" t="str">
        <f t="shared" si="230"/>
        <v>-</v>
      </c>
      <c r="AQ397" s="82" t="str">
        <f t="shared" si="231"/>
        <v>-</v>
      </c>
      <c r="AR397" s="82" t="str">
        <f t="shared" si="232"/>
        <v>-</v>
      </c>
      <c r="AT397" s="82">
        <f t="shared" si="233"/>
        <v>2</v>
      </c>
      <c r="AU397" s="82" t="str">
        <f ca="1">IF(    MAX(OFFSET(AL397,0,0,MATCH("-",AL397:AL$638,0))) = 0,"",
IFERROR(MAX(OFFSET(AL397,0,0,MATCH("-",AL397:AL$638,0))),""))</f>
        <v/>
      </c>
      <c r="AV397" s="82" t="str">
        <f ca="1">IF(    MAX(OFFSET(AM397,0,0,MATCH("-",AM397:AM$638,0))) = 0,"",
IFERROR(MAX(OFFSET(AM397,0,0,MATCH("-",AM397:AM$638,0))),""))</f>
        <v/>
      </c>
      <c r="AW397" s="82" t="str">
        <f ca="1">IF(    MAX(OFFSET(AN397,0,0,MATCH("-",AN397:AN$638,0))) = 0,"",
IFERROR(MAX(OFFSET(AN397,0,0,MATCH("-",AN397:AN$638,0))),""))</f>
        <v/>
      </c>
      <c r="AX397" s="82" t="str">
        <f ca="1">IF(    MAX(OFFSET(AO397,0,0,MATCH("-",AO397:AO$638,0))) = 0,"",
IFERROR(MAX(OFFSET(AO397,0,0,MATCH("-",AO397:AO$638,0))),""))</f>
        <v/>
      </c>
      <c r="AY397" s="82" t="str">
        <f ca="1">IF(    MAX(OFFSET(AP397,0,0,MATCH("-",AP397:AP$638,0))) = 0,"",
IFERROR(MAX(OFFSET(AP397,0,0,MATCH("-",AP397:AP$638,0))),""))</f>
        <v/>
      </c>
      <c r="AZ397" s="82" t="str">
        <f ca="1">IF(    MAX(OFFSET(AQ397,0,0,MATCH("-",AQ397:AQ$638,0))) = 0,"",
IFERROR(MAX(OFFSET(AQ397,0,0,MATCH("-",AQ397:AQ$638,0))),""))</f>
        <v/>
      </c>
      <c r="BA397" s="82" t="str">
        <f ca="1">IF(    MAX(OFFSET(AR397,0,0,MATCH("-",AR397:AR$638,0))) = 0,"",
IFERROR(MAX(OFFSET(AR397,0,0,MATCH("-",AR397:AR$638,0))),""))</f>
        <v/>
      </c>
      <c r="BB397" s="112">
        <f t="shared" ca="1" si="234"/>
        <v>-270</v>
      </c>
      <c r="BC397" s="111" t="str">
        <f t="shared" ca="1" si="235"/>
        <v>Radius</v>
      </c>
      <c r="BD397" s="112">
        <f t="shared" ca="1" si="236"/>
        <v>0</v>
      </c>
      <c r="BE397" s="111">
        <f t="shared" ca="1" si="237"/>
        <v>-150</v>
      </c>
      <c r="BF397" s="113" t="e">
        <f t="shared" ca="1" si="238"/>
        <v>#VALUE!</v>
      </c>
      <c r="BG397" s="113" t="e">
        <f t="shared" ca="1" si="239"/>
        <v>#VALUE!</v>
      </c>
      <c r="BH397" s="112">
        <f t="shared" ca="1" si="240"/>
        <v>2000</v>
      </c>
      <c r="BI397" s="112">
        <f t="shared" ca="1" si="241"/>
        <v>-150</v>
      </c>
      <c r="BJ397" s="157"/>
      <c r="BK397" s="157"/>
      <c r="BL397" s="158" t="str">
        <f>scriv!AM359</f>
        <v/>
      </c>
      <c r="BM397" s="157"/>
      <c r="BN397" s="157" t="str">
        <f t="shared" si="242"/>
        <v>node</v>
      </c>
      <c r="BO397" s="157"/>
      <c r="BP397" s="159">
        <f t="shared" ca="1" si="243"/>
        <v>0</v>
      </c>
      <c r="BQ397" s="159">
        <f t="shared" ca="1" si="244"/>
        <v>0</v>
      </c>
      <c r="BR397" s="159">
        <f t="shared" si="245"/>
        <v>1</v>
      </c>
      <c r="BS397" s="159" t="str">
        <f t="shared" si="246"/>
        <v>symbol</v>
      </c>
      <c r="BT397" s="157" t="str">
        <f ca="1">IF(scriv!V359&lt;&gt;"",scriv!V359,
IF(E397="",IFERROR(VLOOKUP(BL397,$AH$40:$BT$638,39,FALSE),$BT$36),
$BT$37))</f>
        <v>NodeSquare</v>
      </c>
      <c r="BU397" s="166">
        <f t="shared" ca="1" si="247"/>
        <v>2000</v>
      </c>
      <c r="BV397" s="166">
        <f t="shared" ca="1" si="248"/>
        <v>-150</v>
      </c>
      <c r="BW397" s="166">
        <f t="shared" ca="1" si="249"/>
        <v>0</v>
      </c>
      <c r="BX397" s="166">
        <f t="shared" ca="1" si="250"/>
        <v>0</v>
      </c>
      <c r="BY397" s="180" t="str">
        <f t="shared" si="251"/>
        <v/>
      </c>
      <c r="BZ397" s="180" t="str">
        <f t="shared" si="252"/>
        <v/>
      </c>
      <c r="CA397" s="81" t="str">
        <f>IF(scriv!E359&lt;&gt;"",scriv!E359,"")</f>
        <v/>
      </c>
      <c r="CB397" s="82">
        <f t="shared" si="221"/>
        <v>0</v>
      </c>
      <c r="CC397" s="82">
        <f t="shared" si="253"/>
        <v>0</v>
      </c>
      <c r="CD397" s="82" t="str">
        <f t="shared" si="254"/>
        <v>-</v>
      </c>
      <c r="CE397" s="82" t="str">
        <f t="shared" si="255"/>
        <v>-</v>
      </c>
      <c r="CF397" s="82" t="str">
        <f t="shared" si="256"/>
        <v>-</v>
      </c>
      <c r="CG397" s="82" t="str">
        <f t="shared" si="257"/>
        <v>-</v>
      </c>
      <c r="CH397" s="82" t="str">
        <f t="shared" si="258"/>
        <v>-</v>
      </c>
      <c r="CI397" s="82" t="str">
        <f t="shared" si="259"/>
        <v>-</v>
      </c>
      <c r="CJ397" s="82" t="str">
        <f t="shared" si="260"/>
        <v>-</v>
      </c>
      <c r="CK397" s="82" t="str">
        <f t="shared" si="261"/>
        <v>-</v>
      </c>
    </row>
    <row r="398" spans="1:89" s="82" customFormat="1" ht="18" customHeight="1">
      <c r="A398" s="81" t="str">
        <f>scriv!AL360</f>
        <v/>
      </c>
      <c r="B398" s="81" t="str">
        <f>IF(scriv!D360&lt;&gt;"",scriv!D360,"")</f>
        <v/>
      </c>
      <c r="C398" s="81" t="str">
        <f>IF( scriv!AP360&lt;&gt;"", IF(D398&lt;&gt;"","connection ","")&amp;scriv!AP360,IF(D398&lt;&gt;"","connection",""))</f>
        <v/>
      </c>
      <c r="D398" s="82" t="str">
        <f>scriv!AN360</f>
        <v/>
      </c>
      <c r="E398" s="82" t="str">
        <f>scriv!AO360</f>
        <v/>
      </c>
      <c r="F398" s="156">
        <f>ROW()</f>
        <v>398</v>
      </c>
      <c r="G398" s="288">
        <f>scriv!AC360</f>
        <v>0</v>
      </c>
      <c r="H398" s="288">
        <f>scriv!AD360</f>
        <v>0</v>
      </c>
      <c r="I398" s="81" t="str">
        <f>IF(scriv!AE360&lt;&gt;"",scriv!AE360,J398)</f>
        <v/>
      </c>
      <c r="J398" s="81" t="str">
        <f>IF(scriv!AF360&lt;&gt;"",scriv!AF360,"")</f>
        <v/>
      </c>
      <c r="K398" s="82" t="str">
        <f>IF(scriv!Y360&lt;&gt;"",scriv!Y360,$K$36)</f>
        <v>none</v>
      </c>
      <c r="L398" s="82">
        <f>IF(scriv!Z360&lt;&gt;"",scriv!Z360,$L$36)</f>
        <v>0</v>
      </c>
      <c r="M398" s="82" t="str">
        <f>IF(scriv!AA360&lt;&gt;"",scriv!AA360,$M$36)</f>
        <v>OpenClose</v>
      </c>
      <c r="N398" s="82">
        <f>IF(scriv!AB360&lt;&gt;"",scriv!AB360,$N$36)</f>
        <v>0</v>
      </c>
      <c r="O398" s="119" t="str">
        <f t="shared" si="220"/>
        <v/>
      </c>
      <c r="P398" s="81" t="str">
        <f>IF(scriv!I360&lt;&gt;"",scriv!I360,"")</f>
        <v/>
      </c>
      <c r="Q398" s="81" t="str">
        <f>IF(scriv!J360&lt;&gt;"",scriv!J360,"")</f>
        <v/>
      </c>
      <c r="R398" s="81">
        <f>IF(scriv!K360&lt;&gt;"",scriv!K360,
IF(I398&lt;&gt;"",1,$R$36))</f>
        <v>1</v>
      </c>
      <c r="S398" s="81" t="str">
        <f>IF(scriv!L360&lt;&gt;"",scriv!L360,
IF(scriv!AF360&lt;&gt;"",$S$36,"none"))</f>
        <v>none</v>
      </c>
      <c r="T398" s="81" t="str">
        <f>IF(scriv!Q360&lt;&gt;"",scriv!Q360,"")</f>
        <v/>
      </c>
      <c r="U398" s="81" t="str">
        <f>IF(scriv!R360&lt;&gt;"",scriv!R360,"")</f>
        <v/>
      </c>
      <c r="V398" s="81" t="str">
        <f>IF(scriv!S360&lt;&gt;"",scriv!S360,"")</f>
        <v/>
      </c>
      <c r="W398" s="81" t="str">
        <f>IF(scriv!T360&lt;&gt;"",scriv!T360,"")</f>
        <v/>
      </c>
      <c r="X398" s="81" t="str">
        <f>IF($E398="",
( IF(scriv!AH360&lt;&gt;"", LEFT( scriv!AH360, FIND(",",scriv!AH360)-1) &amp; "=" &amp; $AH398 &amp; RIGHT( scriv!AH360, LEN(scriv!AH360) + 1 - FIND(",",scriv!AH360)),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IF(scriv!AI360&lt;&gt;"", LEFT( scriv!AI360, FIND(",",scriv!AI360)-1) &amp; "=" &amp; $AH398 &amp; RIGHT( scriv!AI360, LEN(scriv!AI360) + 1 - FIND(",",scriv!AI360)),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IF(scriv!AJ360&lt;&gt;"", LEFT( scriv!AJ360, FIND(",",scriv!AJ360)-1) &amp; "=" &amp; $AH398 &amp; RIGHT( scriv!AJ360, LEN(scriv!AJ360) + 1 - FIND(",",scriv!AJ360)),
  IF($Z$36&lt;&gt;"",LEFT( Z$36, FIND(",",Z$36)-1) &amp; "=" &amp; $AH398 &amp; RIGHT( Z$36, LEN(Z$36) + 1 - FIND(",",Z$36)),""))),
IF(scriv!O360&lt;&gt;"", LEFT( scriv!O360, FIND(",",scriv!O360)-1) &amp; "=" &amp; $AH398 &amp; RIGHT( scriv!O360, LEN(scriv!O360) + 1 - FIND(",",scriv!O360)),
LEFT( Z$37, FIND(",",Z$37)-1) &amp; "=" &amp; $AH398 &amp; RIGHT( Z$37, LEN(Z$37) + 1 - FIND(",",Z$37))))</f>
        <v>drawOpen=,1.2</v>
      </c>
      <c r="AA398" s="81" t="str">
        <f>IF($E398="",
( IF(scriv!AK360&lt;&gt;"", LEFT( scriv!AK360, FIND(",",scriv!AK360)-1) &amp; "=" &amp; $AH398 &amp; RIGHT( scriv!AK360, LEN(scriv!AK360) + 1 - FIND(",",scriv!AK360)),
  IF($AA$36&lt;&gt;"",LEFT( AA$36, FIND(",",AA$36)-1) &amp; "=" &amp; $AH398 &amp; RIGHT( AA$36, LEN(AA$36) + 1 - FIND(",",AA$36)),""))),
IF(scriv!P360&lt;&gt;"", LEFT( scriv!P360, FIND(",",scriv!P360)-1) &amp; "=" &amp; $AH398 &amp; RIGHT( scriv!P360, LEN(scriv!P360) + 1 - FIND(",",scriv!P360)),
LEFT( AA$37, FIND(",",AA$37)-1) &amp; "=" &amp; $AH398 &amp; RIGHT( AA$37, LEN(AA$37) + 1 - FIND(",",AA$37))))</f>
        <v>drawClose=,1.2</v>
      </c>
      <c r="AB398" s="167" t="str">
        <f t="shared" si="219"/>
        <v>noTitle</v>
      </c>
      <c r="AC398" s="167"/>
      <c r="AD398" s="45"/>
      <c r="AE398" s="168"/>
      <c r="AF398" s="169">
        <f>IF(D398="",scriv!B360,"")</f>
        <v>0</v>
      </c>
      <c r="AG398" s="170" t="str">
        <f t="shared" si="222"/>
        <v/>
      </c>
      <c r="AH398" s="169" t="str">
        <f t="shared" si="223"/>
        <v/>
      </c>
      <c r="AI398" s="169" t="str">
        <f t="shared" si="224"/>
        <v/>
      </c>
      <c r="AJ398" s="86">
        <f>ROUNDDOWN( (LEN(scriv!B360)+1) / 2, 0 )</f>
        <v>0</v>
      </c>
      <c r="AK398" s="82">
        <f t="shared" si="225"/>
        <v>0</v>
      </c>
      <c r="AL398" s="82" t="str">
        <f t="shared" si="226"/>
        <v>-</v>
      </c>
      <c r="AM398" s="82" t="str">
        <f t="shared" si="227"/>
        <v>-</v>
      </c>
      <c r="AN398" s="82" t="str">
        <f t="shared" si="228"/>
        <v>-</v>
      </c>
      <c r="AO398" s="82" t="str">
        <f t="shared" si="229"/>
        <v>-</v>
      </c>
      <c r="AP398" s="82" t="str">
        <f t="shared" si="230"/>
        <v>-</v>
      </c>
      <c r="AQ398" s="82" t="str">
        <f t="shared" si="231"/>
        <v>-</v>
      </c>
      <c r="AR398" s="82" t="str">
        <f t="shared" si="232"/>
        <v>-</v>
      </c>
      <c r="AT398" s="82">
        <f t="shared" si="233"/>
        <v>2</v>
      </c>
      <c r="AU398" s="82" t="str">
        <f ca="1">IF(    MAX(OFFSET(AL398,0,0,MATCH("-",AL398:AL$638,0))) = 0,"",
IFERROR(MAX(OFFSET(AL398,0,0,MATCH("-",AL398:AL$638,0))),""))</f>
        <v/>
      </c>
      <c r="AV398" s="82" t="str">
        <f ca="1">IF(    MAX(OFFSET(AM398,0,0,MATCH("-",AM398:AM$638,0))) = 0,"",
IFERROR(MAX(OFFSET(AM398,0,0,MATCH("-",AM398:AM$638,0))),""))</f>
        <v/>
      </c>
      <c r="AW398" s="82" t="str">
        <f ca="1">IF(    MAX(OFFSET(AN398,0,0,MATCH("-",AN398:AN$638,0))) = 0,"",
IFERROR(MAX(OFFSET(AN398,0,0,MATCH("-",AN398:AN$638,0))),""))</f>
        <v/>
      </c>
      <c r="AX398" s="82" t="str">
        <f ca="1">IF(    MAX(OFFSET(AO398,0,0,MATCH("-",AO398:AO$638,0))) = 0,"",
IFERROR(MAX(OFFSET(AO398,0,0,MATCH("-",AO398:AO$638,0))),""))</f>
        <v/>
      </c>
      <c r="AY398" s="82" t="str">
        <f ca="1">IF(    MAX(OFFSET(AP398,0,0,MATCH("-",AP398:AP$638,0))) = 0,"",
IFERROR(MAX(OFFSET(AP398,0,0,MATCH("-",AP398:AP$638,0))),""))</f>
        <v/>
      </c>
      <c r="AZ398" s="82" t="str">
        <f ca="1">IF(    MAX(OFFSET(AQ398,0,0,MATCH("-",AQ398:AQ$638,0))) = 0,"",
IFERROR(MAX(OFFSET(AQ398,0,0,MATCH("-",AQ398:AQ$638,0))),""))</f>
        <v/>
      </c>
      <c r="BA398" s="82" t="str">
        <f ca="1">IF(    MAX(OFFSET(AR398,0,0,MATCH("-",AR398:AR$638,0))) = 0,"",
IFERROR(MAX(OFFSET(AR398,0,0,MATCH("-",AR398:AR$638,0))),""))</f>
        <v/>
      </c>
      <c r="BB398" s="112">
        <f t="shared" ca="1" si="234"/>
        <v>-270</v>
      </c>
      <c r="BC398" s="111" t="str">
        <f t="shared" ca="1" si="235"/>
        <v>Radius</v>
      </c>
      <c r="BD398" s="112">
        <f t="shared" ca="1" si="236"/>
        <v>0</v>
      </c>
      <c r="BE398" s="111">
        <f t="shared" ca="1" si="237"/>
        <v>-150</v>
      </c>
      <c r="BF398" s="113" t="e">
        <f t="shared" ca="1" si="238"/>
        <v>#VALUE!</v>
      </c>
      <c r="BG398" s="113" t="e">
        <f t="shared" ca="1" si="239"/>
        <v>#VALUE!</v>
      </c>
      <c r="BH398" s="112">
        <f t="shared" ca="1" si="240"/>
        <v>2000</v>
      </c>
      <c r="BI398" s="112">
        <f t="shared" ca="1" si="241"/>
        <v>-150</v>
      </c>
      <c r="BJ398" s="157"/>
      <c r="BK398" s="157"/>
      <c r="BL398" s="158" t="str">
        <f>scriv!AM360</f>
        <v/>
      </c>
      <c r="BM398" s="157"/>
      <c r="BN398" s="157" t="str">
        <f t="shared" si="242"/>
        <v>node</v>
      </c>
      <c r="BO398" s="157"/>
      <c r="BP398" s="159">
        <f t="shared" ca="1" si="243"/>
        <v>0</v>
      </c>
      <c r="BQ398" s="159">
        <f t="shared" ca="1" si="244"/>
        <v>0</v>
      </c>
      <c r="BR398" s="159">
        <f t="shared" si="245"/>
        <v>1</v>
      </c>
      <c r="BS398" s="159" t="str">
        <f t="shared" si="246"/>
        <v>symbol</v>
      </c>
      <c r="BT398" s="157" t="str">
        <f ca="1">IF(scriv!V360&lt;&gt;"",scriv!V360,
IF(E398="",IFERROR(VLOOKUP(BL398,$AH$40:$BT$638,39,FALSE),$BT$36),
$BT$37))</f>
        <v>NodeSquare</v>
      </c>
      <c r="BU398" s="166">
        <f t="shared" ca="1" si="247"/>
        <v>2000</v>
      </c>
      <c r="BV398" s="166">
        <f t="shared" ca="1" si="248"/>
        <v>-150</v>
      </c>
      <c r="BW398" s="166">
        <f t="shared" ca="1" si="249"/>
        <v>0</v>
      </c>
      <c r="BX398" s="166">
        <f t="shared" ca="1" si="250"/>
        <v>0</v>
      </c>
      <c r="BY398" s="180" t="str">
        <f t="shared" si="251"/>
        <v/>
      </c>
      <c r="BZ398" s="180" t="str">
        <f t="shared" si="252"/>
        <v/>
      </c>
      <c r="CA398" s="81" t="str">
        <f>IF(scriv!E360&lt;&gt;"",scriv!E360,"")</f>
        <v/>
      </c>
      <c r="CB398" s="82">
        <f t="shared" si="221"/>
        <v>0</v>
      </c>
      <c r="CC398" s="82">
        <f t="shared" si="253"/>
        <v>0</v>
      </c>
      <c r="CD398" s="82" t="str">
        <f t="shared" si="254"/>
        <v>-</v>
      </c>
      <c r="CE398" s="82" t="str">
        <f t="shared" si="255"/>
        <v>-</v>
      </c>
      <c r="CF398" s="82" t="str">
        <f t="shared" si="256"/>
        <v>-</v>
      </c>
      <c r="CG398" s="82" t="str">
        <f t="shared" si="257"/>
        <v>-</v>
      </c>
      <c r="CH398" s="82" t="str">
        <f t="shared" si="258"/>
        <v>-</v>
      </c>
      <c r="CI398" s="82" t="str">
        <f t="shared" si="259"/>
        <v>-</v>
      </c>
      <c r="CJ398" s="82" t="str">
        <f t="shared" si="260"/>
        <v>-</v>
      </c>
      <c r="CK398" s="82" t="str">
        <f t="shared" si="261"/>
        <v>-</v>
      </c>
    </row>
    <row r="399" spans="1:89" s="82" customFormat="1" ht="18" customHeight="1">
      <c r="A399" s="81" t="str">
        <f>scriv!AL361</f>
        <v/>
      </c>
      <c r="B399" s="81" t="str">
        <f>IF(scriv!D361&lt;&gt;"",scriv!D361,"")</f>
        <v/>
      </c>
      <c r="C399" s="81" t="str">
        <f>IF( scriv!AP361&lt;&gt;"", IF(D399&lt;&gt;"","connection ","")&amp;scriv!AP361,IF(D399&lt;&gt;"","connection",""))</f>
        <v/>
      </c>
      <c r="D399" s="82" t="str">
        <f>scriv!AN361</f>
        <v/>
      </c>
      <c r="E399" s="82" t="str">
        <f>scriv!AO361</f>
        <v/>
      </c>
      <c r="F399" s="156">
        <f>ROW()</f>
        <v>399</v>
      </c>
      <c r="G399" s="288">
        <f>scriv!AC361</f>
        <v>0</v>
      </c>
      <c r="H399" s="288">
        <f>scriv!AD361</f>
        <v>0</v>
      </c>
      <c r="I399" s="81" t="str">
        <f>IF(scriv!AE361&lt;&gt;"",scriv!AE361,J399)</f>
        <v/>
      </c>
      <c r="J399" s="81" t="str">
        <f>IF(scriv!AF361&lt;&gt;"",scriv!AF361,"")</f>
        <v/>
      </c>
      <c r="K399" s="82" t="str">
        <f>IF(scriv!Y361&lt;&gt;"",scriv!Y361,$K$36)</f>
        <v>none</v>
      </c>
      <c r="L399" s="82">
        <f>IF(scriv!Z361&lt;&gt;"",scriv!Z361,$L$36)</f>
        <v>0</v>
      </c>
      <c r="M399" s="82" t="str">
        <f>IF(scriv!AA361&lt;&gt;"",scriv!AA361,$M$36)</f>
        <v>OpenClose</v>
      </c>
      <c r="N399" s="82">
        <f>IF(scriv!AB361&lt;&gt;"",scriv!AB361,$N$36)</f>
        <v>0</v>
      </c>
      <c r="O399" s="119" t="str">
        <f t="shared" si="220"/>
        <v/>
      </c>
      <c r="P399" s="81" t="str">
        <f>IF(scriv!I361&lt;&gt;"",scriv!I361,"")</f>
        <v/>
      </c>
      <c r="Q399" s="81" t="str">
        <f>IF(scriv!J361&lt;&gt;"",scriv!J361,"")</f>
        <v/>
      </c>
      <c r="R399" s="81">
        <f>IF(scriv!K361&lt;&gt;"",scriv!K361,
IF(I399&lt;&gt;"",1,$R$36))</f>
        <v>1</v>
      </c>
      <c r="S399" s="81" t="str">
        <f>IF(scriv!L361&lt;&gt;"",scriv!L361,
IF(scriv!AF361&lt;&gt;"",$S$36,"none"))</f>
        <v>none</v>
      </c>
      <c r="T399" s="81" t="str">
        <f>IF(scriv!Q361&lt;&gt;"",scriv!Q361,"")</f>
        <v/>
      </c>
      <c r="U399" s="81" t="str">
        <f>IF(scriv!R361&lt;&gt;"",scriv!R361,"")</f>
        <v/>
      </c>
      <c r="V399" s="81" t="str">
        <f>IF(scriv!S361&lt;&gt;"",scriv!S361,"")</f>
        <v/>
      </c>
      <c r="W399" s="81" t="str">
        <f>IF(scriv!T361&lt;&gt;"",scriv!T361,"")</f>
        <v/>
      </c>
      <c r="X399" s="81" t="str">
        <f>IF($E399="",
( IF(scriv!AH361&lt;&gt;"", LEFT( scriv!AH361, FIND(",",scriv!AH361)-1) &amp; "=" &amp; $AH399 &amp; RIGHT( scriv!AH361, LEN(scriv!AH361) + 1 - FIND(",",scriv!AH361)),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IF(scriv!AI361&lt;&gt;"", LEFT( scriv!AI361, FIND(",",scriv!AI361)-1) &amp; "=" &amp; $AH399 &amp; RIGHT( scriv!AI361, LEN(scriv!AI361) + 1 - FIND(",",scriv!AI361)),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IF(scriv!AJ361&lt;&gt;"", LEFT( scriv!AJ361, FIND(",",scriv!AJ361)-1) &amp; "=" &amp; $AH399 &amp; RIGHT( scriv!AJ361, LEN(scriv!AJ361) + 1 - FIND(",",scriv!AJ361)),
  IF($Z$36&lt;&gt;"",LEFT( Z$36, FIND(",",Z$36)-1) &amp; "=" &amp; $AH399 &amp; RIGHT( Z$36, LEN(Z$36) + 1 - FIND(",",Z$36)),""))),
IF(scriv!O361&lt;&gt;"", LEFT( scriv!O361, FIND(",",scriv!O361)-1) &amp; "=" &amp; $AH399 &amp; RIGHT( scriv!O361, LEN(scriv!O361) + 1 - FIND(",",scriv!O361)),
LEFT( Z$37, FIND(",",Z$37)-1) &amp; "=" &amp; $AH399 &amp; RIGHT( Z$37, LEN(Z$37) + 1 - FIND(",",Z$37))))</f>
        <v>drawOpen=,1.2</v>
      </c>
      <c r="AA399" s="81" t="str">
        <f>IF($E399="",
( IF(scriv!AK361&lt;&gt;"", LEFT( scriv!AK361, FIND(",",scriv!AK361)-1) &amp; "=" &amp; $AH399 &amp; RIGHT( scriv!AK361, LEN(scriv!AK361) + 1 - FIND(",",scriv!AK361)),
  IF($AA$36&lt;&gt;"",LEFT( AA$36, FIND(",",AA$36)-1) &amp; "=" &amp; $AH399 &amp; RIGHT( AA$36, LEN(AA$36) + 1 - FIND(",",AA$36)),""))),
IF(scriv!P361&lt;&gt;"", LEFT( scriv!P361, FIND(",",scriv!P361)-1) &amp; "=" &amp; $AH399 &amp; RIGHT( scriv!P361, LEN(scriv!P361) + 1 - FIND(",",scriv!P361)),
LEFT( AA$37, FIND(",",AA$37)-1) &amp; "=" &amp; $AH399 &amp; RIGHT( AA$37, LEN(AA$37) + 1 - FIND(",",AA$37))))</f>
        <v>drawClose=,1.2</v>
      </c>
      <c r="AB399" s="167" t="str">
        <f t="shared" si="219"/>
        <v>noTitle</v>
      </c>
      <c r="AC399" s="167"/>
      <c r="AD399" s="45"/>
      <c r="AE399" s="168"/>
      <c r="AF399" s="169">
        <f>IF(D399="",scriv!B361,"")</f>
        <v>0</v>
      </c>
      <c r="AG399" s="170" t="str">
        <f t="shared" si="222"/>
        <v/>
      </c>
      <c r="AH399" s="169" t="str">
        <f t="shared" si="223"/>
        <v/>
      </c>
      <c r="AI399" s="169" t="str">
        <f t="shared" si="224"/>
        <v/>
      </c>
      <c r="AJ399" s="86">
        <f>ROUNDDOWN( (LEN(scriv!B361)+1) / 2, 0 )</f>
        <v>0</v>
      </c>
      <c r="AK399" s="82">
        <f t="shared" si="225"/>
        <v>0</v>
      </c>
      <c r="AL399" s="82" t="str">
        <f t="shared" si="226"/>
        <v>-</v>
      </c>
      <c r="AM399" s="82" t="str">
        <f t="shared" si="227"/>
        <v>-</v>
      </c>
      <c r="AN399" s="82" t="str">
        <f t="shared" si="228"/>
        <v>-</v>
      </c>
      <c r="AO399" s="82" t="str">
        <f t="shared" si="229"/>
        <v>-</v>
      </c>
      <c r="AP399" s="82" t="str">
        <f t="shared" si="230"/>
        <v>-</v>
      </c>
      <c r="AQ399" s="82" t="str">
        <f t="shared" si="231"/>
        <v>-</v>
      </c>
      <c r="AR399" s="82" t="str">
        <f t="shared" si="232"/>
        <v>-</v>
      </c>
      <c r="AT399" s="82">
        <f t="shared" si="233"/>
        <v>2</v>
      </c>
      <c r="AU399" s="82" t="str">
        <f ca="1">IF(    MAX(OFFSET(AL399,0,0,MATCH("-",AL399:AL$638,0))) = 0,"",
IFERROR(MAX(OFFSET(AL399,0,0,MATCH("-",AL399:AL$638,0))),""))</f>
        <v/>
      </c>
      <c r="AV399" s="82" t="str">
        <f ca="1">IF(    MAX(OFFSET(AM399,0,0,MATCH("-",AM399:AM$638,0))) = 0,"",
IFERROR(MAX(OFFSET(AM399,0,0,MATCH("-",AM399:AM$638,0))),""))</f>
        <v/>
      </c>
      <c r="AW399" s="82" t="str">
        <f ca="1">IF(    MAX(OFFSET(AN399,0,0,MATCH("-",AN399:AN$638,0))) = 0,"",
IFERROR(MAX(OFFSET(AN399,0,0,MATCH("-",AN399:AN$638,0))),""))</f>
        <v/>
      </c>
      <c r="AX399" s="82" t="str">
        <f ca="1">IF(    MAX(OFFSET(AO399,0,0,MATCH("-",AO399:AO$638,0))) = 0,"",
IFERROR(MAX(OFFSET(AO399,0,0,MATCH("-",AO399:AO$638,0))),""))</f>
        <v/>
      </c>
      <c r="AY399" s="82" t="str">
        <f ca="1">IF(    MAX(OFFSET(AP399,0,0,MATCH("-",AP399:AP$638,0))) = 0,"",
IFERROR(MAX(OFFSET(AP399,0,0,MATCH("-",AP399:AP$638,0))),""))</f>
        <v/>
      </c>
      <c r="AZ399" s="82" t="str">
        <f ca="1">IF(    MAX(OFFSET(AQ399,0,0,MATCH("-",AQ399:AQ$638,0))) = 0,"",
IFERROR(MAX(OFFSET(AQ399,0,0,MATCH("-",AQ399:AQ$638,0))),""))</f>
        <v/>
      </c>
      <c r="BA399" s="82" t="str">
        <f ca="1">IF(    MAX(OFFSET(AR399,0,0,MATCH("-",AR399:AR$638,0))) = 0,"",
IFERROR(MAX(OFFSET(AR399,0,0,MATCH("-",AR399:AR$638,0))),""))</f>
        <v/>
      </c>
      <c r="BB399" s="112">
        <f t="shared" ca="1" si="234"/>
        <v>-270</v>
      </c>
      <c r="BC399" s="111" t="str">
        <f t="shared" ca="1" si="235"/>
        <v>Radius</v>
      </c>
      <c r="BD399" s="112">
        <f t="shared" ca="1" si="236"/>
        <v>0</v>
      </c>
      <c r="BE399" s="111">
        <f t="shared" ca="1" si="237"/>
        <v>-150</v>
      </c>
      <c r="BF399" s="113" t="e">
        <f t="shared" ca="1" si="238"/>
        <v>#VALUE!</v>
      </c>
      <c r="BG399" s="113" t="e">
        <f t="shared" ca="1" si="239"/>
        <v>#VALUE!</v>
      </c>
      <c r="BH399" s="112">
        <f t="shared" ca="1" si="240"/>
        <v>2000</v>
      </c>
      <c r="BI399" s="112">
        <f t="shared" ca="1" si="241"/>
        <v>-150</v>
      </c>
      <c r="BJ399" s="157"/>
      <c r="BK399" s="157"/>
      <c r="BL399" s="158" t="str">
        <f>scriv!AM361</f>
        <v/>
      </c>
      <c r="BM399" s="157"/>
      <c r="BN399" s="157" t="str">
        <f t="shared" si="242"/>
        <v>node</v>
      </c>
      <c r="BO399" s="157"/>
      <c r="BP399" s="159">
        <f t="shared" ca="1" si="243"/>
        <v>0</v>
      </c>
      <c r="BQ399" s="159">
        <f t="shared" ca="1" si="244"/>
        <v>0</v>
      </c>
      <c r="BR399" s="159">
        <f t="shared" si="245"/>
        <v>1</v>
      </c>
      <c r="BS399" s="159" t="str">
        <f t="shared" si="246"/>
        <v>symbol</v>
      </c>
      <c r="BT399" s="157" t="str">
        <f ca="1">IF(scriv!V361&lt;&gt;"",scriv!V361,
IF(E399="",IFERROR(VLOOKUP(BL399,$AH$40:$BT$638,39,FALSE),$BT$36),
$BT$37))</f>
        <v>NodeSquare</v>
      </c>
      <c r="BU399" s="166">
        <f t="shared" ca="1" si="247"/>
        <v>2000</v>
      </c>
      <c r="BV399" s="166">
        <f t="shared" ca="1" si="248"/>
        <v>-150</v>
      </c>
      <c r="BW399" s="166">
        <f t="shared" ca="1" si="249"/>
        <v>0</v>
      </c>
      <c r="BX399" s="166">
        <f t="shared" ca="1" si="250"/>
        <v>0</v>
      </c>
      <c r="BY399" s="180" t="str">
        <f t="shared" si="251"/>
        <v/>
      </c>
      <c r="BZ399" s="180" t="str">
        <f t="shared" si="252"/>
        <v/>
      </c>
      <c r="CA399" s="81" t="str">
        <f>IF(scriv!E361&lt;&gt;"",scriv!E361,"")</f>
        <v/>
      </c>
      <c r="CB399" s="82">
        <f t="shared" si="221"/>
        <v>0</v>
      </c>
      <c r="CC399" s="82">
        <f t="shared" si="253"/>
        <v>0</v>
      </c>
      <c r="CD399" s="82" t="str">
        <f t="shared" si="254"/>
        <v>-</v>
      </c>
      <c r="CE399" s="82" t="str">
        <f t="shared" si="255"/>
        <v>-</v>
      </c>
      <c r="CF399" s="82" t="str">
        <f t="shared" si="256"/>
        <v>-</v>
      </c>
      <c r="CG399" s="82" t="str">
        <f t="shared" si="257"/>
        <v>-</v>
      </c>
      <c r="CH399" s="82" t="str">
        <f t="shared" si="258"/>
        <v>-</v>
      </c>
      <c r="CI399" s="82" t="str">
        <f t="shared" si="259"/>
        <v>-</v>
      </c>
      <c r="CJ399" s="82" t="str">
        <f t="shared" si="260"/>
        <v>-</v>
      </c>
      <c r="CK399" s="82" t="str">
        <f t="shared" si="261"/>
        <v>-</v>
      </c>
    </row>
    <row r="400" spans="1:89" s="82" customFormat="1" ht="18" customHeight="1">
      <c r="A400" s="81" t="str">
        <f>scriv!AL362</f>
        <v/>
      </c>
      <c r="B400" s="81" t="str">
        <f>IF(scriv!D362&lt;&gt;"",scriv!D362,"")</f>
        <v/>
      </c>
      <c r="C400" s="81" t="str">
        <f>IF( scriv!AP362&lt;&gt;"", IF(D400&lt;&gt;"","connection ","")&amp;scriv!AP362,IF(D400&lt;&gt;"","connection",""))</f>
        <v/>
      </c>
      <c r="D400" s="82" t="str">
        <f>scriv!AN362</f>
        <v/>
      </c>
      <c r="E400" s="82" t="str">
        <f>scriv!AO362</f>
        <v/>
      </c>
      <c r="F400" s="156">
        <f>ROW()</f>
        <v>400</v>
      </c>
      <c r="G400" s="288">
        <f>scriv!AC362</f>
        <v>0</v>
      </c>
      <c r="H400" s="288">
        <f>scriv!AD362</f>
        <v>0</v>
      </c>
      <c r="I400" s="81" t="str">
        <f>IF(scriv!AE362&lt;&gt;"",scriv!AE362,J400)</f>
        <v/>
      </c>
      <c r="J400" s="81" t="str">
        <f>IF(scriv!AF362&lt;&gt;"",scriv!AF362,"")</f>
        <v/>
      </c>
      <c r="K400" s="82" t="str">
        <f>IF(scriv!Y362&lt;&gt;"",scriv!Y362,$K$36)</f>
        <v>none</v>
      </c>
      <c r="L400" s="82">
        <f>IF(scriv!Z362&lt;&gt;"",scriv!Z362,$L$36)</f>
        <v>0</v>
      </c>
      <c r="M400" s="82" t="str">
        <f>IF(scriv!AA362&lt;&gt;"",scriv!AA362,$M$36)</f>
        <v>OpenClose</v>
      </c>
      <c r="N400" s="82">
        <f>IF(scriv!AB362&lt;&gt;"",scriv!AB362,$N$36)</f>
        <v>0</v>
      </c>
      <c r="O400" s="119" t="str">
        <f t="shared" si="220"/>
        <v/>
      </c>
      <c r="P400" s="81" t="str">
        <f>IF(scriv!I362&lt;&gt;"",scriv!I362,"")</f>
        <v/>
      </c>
      <c r="Q400" s="81" t="str">
        <f>IF(scriv!J362&lt;&gt;"",scriv!J362,"")</f>
        <v/>
      </c>
      <c r="R400" s="81">
        <f>IF(scriv!K362&lt;&gt;"",scriv!K362,
IF(I400&lt;&gt;"",1,$R$36))</f>
        <v>1</v>
      </c>
      <c r="S400" s="81" t="str">
        <f>IF(scriv!L362&lt;&gt;"",scriv!L362,
IF(scriv!AF362&lt;&gt;"",$S$36,"none"))</f>
        <v>none</v>
      </c>
      <c r="T400" s="81" t="str">
        <f>IF(scriv!Q362&lt;&gt;"",scriv!Q362,"")</f>
        <v/>
      </c>
      <c r="U400" s="81" t="str">
        <f>IF(scriv!R362&lt;&gt;"",scriv!R362,"")</f>
        <v/>
      </c>
      <c r="V400" s="81" t="str">
        <f>IF(scriv!S362&lt;&gt;"",scriv!S362,"")</f>
        <v/>
      </c>
      <c r="W400" s="81" t="str">
        <f>IF(scriv!T362&lt;&gt;"",scriv!T362,"")</f>
        <v/>
      </c>
      <c r="X400" s="81" t="str">
        <f>IF($E400="",
( IF(scriv!AH362&lt;&gt;"", LEFT( scriv!AH362, FIND(",",scriv!AH362)-1) &amp; "=" &amp; $AH400 &amp; RIGHT( scriv!AH362, LEN(scriv!AH362) + 1 - FIND(",",scriv!AH362)),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IF(scriv!AI362&lt;&gt;"", LEFT( scriv!AI362, FIND(",",scriv!AI362)-1) &amp; "=" &amp; $AH400 &amp; RIGHT( scriv!AI362, LEN(scriv!AI362) + 1 - FIND(",",scriv!AI362)),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IF(scriv!AJ362&lt;&gt;"", LEFT( scriv!AJ362, FIND(",",scriv!AJ362)-1) &amp; "=" &amp; $AH400 &amp; RIGHT( scriv!AJ362, LEN(scriv!AJ362) + 1 - FIND(",",scriv!AJ362)),
  IF($Z$36&lt;&gt;"",LEFT( Z$36, FIND(",",Z$36)-1) &amp; "=" &amp; $AH400 &amp; RIGHT( Z$36, LEN(Z$36) + 1 - FIND(",",Z$36)),""))),
IF(scriv!O362&lt;&gt;"", LEFT( scriv!O362, FIND(",",scriv!O362)-1) &amp; "=" &amp; $AH400 &amp; RIGHT( scriv!O362, LEN(scriv!O362) + 1 - FIND(",",scriv!O362)),
LEFT( Z$37, FIND(",",Z$37)-1) &amp; "=" &amp; $AH400 &amp; RIGHT( Z$37, LEN(Z$37) + 1 - FIND(",",Z$37))))</f>
        <v>drawOpen=,1.2</v>
      </c>
      <c r="AA400" s="81" t="str">
        <f>IF($E400="",
( IF(scriv!AK362&lt;&gt;"", LEFT( scriv!AK362, FIND(",",scriv!AK362)-1) &amp; "=" &amp; $AH400 &amp; RIGHT( scriv!AK362, LEN(scriv!AK362) + 1 - FIND(",",scriv!AK362)),
  IF($AA$36&lt;&gt;"",LEFT( AA$36, FIND(",",AA$36)-1) &amp; "=" &amp; $AH400 &amp; RIGHT( AA$36, LEN(AA$36) + 1 - FIND(",",AA$36)),""))),
IF(scriv!P362&lt;&gt;"", LEFT( scriv!P362, FIND(",",scriv!P362)-1) &amp; "=" &amp; $AH400 &amp; RIGHT( scriv!P362, LEN(scriv!P362) + 1 - FIND(",",scriv!P362)),
LEFT( AA$37, FIND(",",AA$37)-1) &amp; "=" &amp; $AH400 &amp; RIGHT( AA$37, LEN(AA$37) + 1 - FIND(",",AA$37))))</f>
        <v>drawClose=,1.2</v>
      </c>
      <c r="AB400" s="167" t="str">
        <f t="shared" si="219"/>
        <v>noTitle</v>
      </c>
      <c r="AC400" s="167"/>
      <c r="AD400" s="45"/>
      <c r="AE400" s="168"/>
      <c r="AF400" s="169">
        <f>IF(D400="",scriv!B362,"")</f>
        <v>0</v>
      </c>
      <c r="AG400" s="170" t="str">
        <f t="shared" si="222"/>
        <v/>
      </c>
      <c r="AH400" s="169" t="str">
        <f t="shared" si="223"/>
        <v/>
      </c>
      <c r="AI400" s="169" t="str">
        <f t="shared" si="224"/>
        <v/>
      </c>
      <c r="AJ400" s="86">
        <f>ROUNDDOWN( (LEN(scriv!B362)+1) / 2, 0 )</f>
        <v>0</v>
      </c>
      <c r="AK400" s="82">
        <f t="shared" si="225"/>
        <v>0</v>
      </c>
      <c r="AL400" s="82" t="str">
        <f t="shared" si="226"/>
        <v>-</v>
      </c>
      <c r="AM400" s="82" t="str">
        <f t="shared" si="227"/>
        <v>-</v>
      </c>
      <c r="AN400" s="82" t="str">
        <f t="shared" si="228"/>
        <v>-</v>
      </c>
      <c r="AO400" s="82" t="str">
        <f t="shared" si="229"/>
        <v>-</v>
      </c>
      <c r="AP400" s="82" t="str">
        <f t="shared" si="230"/>
        <v>-</v>
      </c>
      <c r="AQ400" s="82" t="str">
        <f t="shared" si="231"/>
        <v>-</v>
      </c>
      <c r="AR400" s="82" t="str">
        <f t="shared" si="232"/>
        <v>-</v>
      </c>
      <c r="AT400" s="82">
        <f t="shared" si="233"/>
        <v>2</v>
      </c>
      <c r="AU400" s="82" t="str">
        <f ca="1">IF(    MAX(OFFSET(AL400,0,0,MATCH("-",AL400:AL$638,0))) = 0,"",
IFERROR(MAX(OFFSET(AL400,0,0,MATCH("-",AL400:AL$638,0))),""))</f>
        <v/>
      </c>
      <c r="AV400" s="82" t="str">
        <f ca="1">IF(    MAX(OFFSET(AM400,0,0,MATCH("-",AM400:AM$638,0))) = 0,"",
IFERROR(MAX(OFFSET(AM400,0,0,MATCH("-",AM400:AM$638,0))),""))</f>
        <v/>
      </c>
      <c r="AW400" s="82" t="str">
        <f ca="1">IF(    MAX(OFFSET(AN400,0,0,MATCH("-",AN400:AN$638,0))) = 0,"",
IFERROR(MAX(OFFSET(AN400,0,0,MATCH("-",AN400:AN$638,0))),""))</f>
        <v/>
      </c>
      <c r="AX400" s="82" t="str">
        <f ca="1">IF(    MAX(OFFSET(AO400,0,0,MATCH("-",AO400:AO$638,0))) = 0,"",
IFERROR(MAX(OFFSET(AO400,0,0,MATCH("-",AO400:AO$638,0))),""))</f>
        <v/>
      </c>
      <c r="AY400" s="82" t="str">
        <f ca="1">IF(    MAX(OFFSET(AP400,0,0,MATCH("-",AP400:AP$638,0))) = 0,"",
IFERROR(MAX(OFFSET(AP400,0,0,MATCH("-",AP400:AP$638,0))),""))</f>
        <v/>
      </c>
      <c r="AZ400" s="82" t="str">
        <f ca="1">IF(    MAX(OFFSET(AQ400,0,0,MATCH("-",AQ400:AQ$638,0))) = 0,"",
IFERROR(MAX(OFFSET(AQ400,0,0,MATCH("-",AQ400:AQ$638,0))),""))</f>
        <v/>
      </c>
      <c r="BA400" s="82" t="str">
        <f ca="1">IF(    MAX(OFFSET(AR400,0,0,MATCH("-",AR400:AR$638,0))) = 0,"",
IFERROR(MAX(OFFSET(AR400,0,0,MATCH("-",AR400:AR$638,0))),""))</f>
        <v/>
      </c>
      <c r="BB400" s="112">
        <f t="shared" ca="1" si="234"/>
        <v>-270</v>
      </c>
      <c r="BC400" s="111" t="str">
        <f t="shared" ca="1" si="235"/>
        <v>Radius</v>
      </c>
      <c r="BD400" s="112">
        <f t="shared" ca="1" si="236"/>
        <v>0</v>
      </c>
      <c r="BE400" s="111">
        <f t="shared" ca="1" si="237"/>
        <v>-150</v>
      </c>
      <c r="BF400" s="113" t="e">
        <f t="shared" ca="1" si="238"/>
        <v>#VALUE!</v>
      </c>
      <c r="BG400" s="113" t="e">
        <f t="shared" ca="1" si="239"/>
        <v>#VALUE!</v>
      </c>
      <c r="BH400" s="112">
        <f t="shared" ca="1" si="240"/>
        <v>2000</v>
      </c>
      <c r="BI400" s="112">
        <f t="shared" ca="1" si="241"/>
        <v>-150</v>
      </c>
      <c r="BJ400" s="157"/>
      <c r="BK400" s="157"/>
      <c r="BL400" s="158" t="str">
        <f>scriv!AM362</f>
        <v/>
      </c>
      <c r="BM400" s="157"/>
      <c r="BN400" s="157" t="str">
        <f t="shared" si="242"/>
        <v>node</v>
      </c>
      <c r="BO400" s="157"/>
      <c r="BP400" s="159">
        <f t="shared" ca="1" si="243"/>
        <v>0</v>
      </c>
      <c r="BQ400" s="159">
        <f t="shared" ca="1" si="244"/>
        <v>0</v>
      </c>
      <c r="BR400" s="159">
        <f t="shared" si="245"/>
        <v>1</v>
      </c>
      <c r="BS400" s="159" t="str">
        <f t="shared" si="246"/>
        <v>symbol</v>
      </c>
      <c r="BT400" s="157" t="str">
        <f ca="1">IF(scriv!V362&lt;&gt;"",scriv!V362,
IF(E400="",IFERROR(VLOOKUP(BL400,$AH$40:$BT$638,39,FALSE),$BT$36),
$BT$37))</f>
        <v>NodeSquare</v>
      </c>
      <c r="BU400" s="166">
        <f t="shared" ca="1" si="247"/>
        <v>2000</v>
      </c>
      <c r="BV400" s="166">
        <f t="shared" ca="1" si="248"/>
        <v>-150</v>
      </c>
      <c r="BW400" s="166">
        <f t="shared" ca="1" si="249"/>
        <v>0</v>
      </c>
      <c r="BX400" s="166">
        <f t="shared" ca="1" si="250"/>
        <v>0</v>
      </c>
      <c r="BY400" s="180" t="str">
        <f t="shared" si="251"/>
        <v/>
      </c>
      <c r="BZ400" s="180" t="str">
        <f t="shared" si="252"/>
        <v/>
      </c>
      <c r="CA400" s="81" t="str">
        <f>IF(scriv!E362&lt;&gt;"",scriv!E362,"")</f>
        <v/>
      </c>
      <c r="CB400" s="82">
        <f t="shared" si="221"/>
        <v>0</v>
      </c>
      <c r="CC400" s="82">
        <f t="shared" si="253"/>
        <v>0</v>
      </c>
      <c r="CD400" s="82" t="str">
        <f t="shared" si="254"/>
        <v>-</v>
      </c>
      <c r="CE400" s="82" t="str">
        <f t="shared" si="255"/>
        <v>-</v>
      </c>
      <c r="CF400" s="82" t="str">
        <f t="shared" si="256"/>
        <v>-</v>
      </c>
      <c r="CG400" s="82" t="str">
        <f t="shared" si="257"/>
        <v>-</v>
      </c>
      <c r="CH400" s="82" t="str">
        <f t="shared" si="258"/>
        <v>-</v>
      </c>
      <c r="CI400" s="82" t="str">
        <f t="shared" si="259"/>
        <v>-</v>
      </c>
      <c r="CJ400" s="82" t="str">
        <f t="shared" si="260"/>
        <v>-</v>
      </c>
      <c r="CK400" s="82" t="str">
        <f t="shared" si="261"/>
        <v>-</v>
      </c>
    </row>
    <row r="401" spans="1:89" s="82" customFormat="1" ht="18" customHeight="1">
      <c r="A401" s="81" t="str">
        <f>scriv!AL363</f>
        <v/>
      </c>
      <c r="B401" s="81" t="str">
        <f>IF(scriv!D363&lt;&gt;"",scriv!D363,"")</f>
        <v/>
      </c>
      <c r="C401" s="81" t="str">
        <f>IF( scriv!AP363&lt;&gt;"", IF(D401&lt;&gt;"","connection ","")&amp;scriv!AP363,IF(D401&lt;&gt;"","connection",""))</f>
        <v/>
      </c>
      <c r="D401" s="82" t="str">
        <f>scriv!AN363</f>
        <v/>
      </c>
      <c r="E401" s="82" t="str">
        <f>scriv!AO363</f>
        <v/>
      </c>
      <c r="F401" s="156">
        <f>ROW()</f>
        <v>401</v>
      </c>
      <c r="G401" s="288">
        <f>scriv!AC363</f>
        <v>0</v>
      </c>
      <c r="H401" s="288">
        <f>scriv!AD363</f>
        <v>0</v>
      </c>
      <c r="I401" s="81" t="str">
        <f>IF(scriv!AE363&lt;&gt;"",scriv!AE363,J401)</f>
        <v/>
      </c>
      <c r="J401" s="81" t="str">
        <f>IF(scriv!AF363&lt;&gt;"",scriv!AF363,"")</f>
        <v/>
      </c>
      <c r="K401" s="82" t="str">
        <f>IF(scriv!Y363&lt;&gt;"",scriv!Y363,$K$36)</f>
        <v>none</v>
      </c>
      <c r="L401" s="82">
        <f>IF(scriv!Z363&lt;&gt;"",scriv!Z363,$L$36)</f>
        <v>0</v>
      </c>
      <c r="M401" s="82" t="str">
        <f>IF(scriv!AA363&lt;&gt;"",scriv!AA363,$M$36)</f>
        <v>OpenClose</v>
      </c>
      <c r="N401" s="82">
        <f>IF(scriv!AB363&lt;&gt;"",scriv!AB363,$N$36)</f>
        <v>0</v>
      </c>
      <c r="O401" s="119" t="str">
        <f t="shared" si="220"/>
        <v/>
      </c>
      <c r="P401" s="81" t="str">
        <f>IF(scriv!I363&lt;&gt;"",scriv!I363,"")</f>
        <v/>
      </c>
      <c r="Q401" s="81" t="str">
        <f>IF(scriv!J363&lt;&gt;"",scriv!J363,"")</f>
        <v/>
      </c>
      <c r="R401" s="81">
        <f>IF(scriv!K363&lt;&gt;"",scriv!K363,
IF(I401&lt;&gt;"",1,$R$36))</f>
        <v>1</v>
      </c>
      <c r="S401" s="81" t="str">
        <f>IF(scriv!L363&lt;&gt;"",scriv!L363,
IF(scriv!AF363&lt;&gt;"",$S$36,"none"))</f>
        <v>none</v>
      </c>
      <c r="T401" s="81" t="str">
        <f>IF(scriv!Q363&lt;&gt;"",scriv!Q363,"")</f>
        <v/>
      </c>
      <c r="U401" s="81" t="str">
        <f>IF(scriv!R363&lt;&gt;"",scriv!R363,"")</f>
        <v/>
      </c>
      <c r="V401" s="81" t="str">
        <f>IF(scriv!S363&lt;&gt;"",scriv!S363,"")</f>
        <v/>
      </c>
      <c r="W401" s="81" t="str">
        <f>IF(scriv!T363&lt;&gt;"",scriv!T363,"")</f>
        <v/>
      </c>
      <c r="X401" s="81" t="str">
        <f>IF($E401="",
( IF(scriv!AH363&lt;&gt;"", LEFT( scriv!AH363, FIND(",",scriv!AH363)-1) &amp; "=" &amp; $AH401 &amp; RIGHT( scriv!AH363, LEN(scriv!AH363) + 1 - FIND(",",scriv!AH363)),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IF(scriv!AI363&lt;&gt;"", LEFT( scriv!AI363, FIND(",",scriv!AI363)-1) &amp; "=" &amp; $AH401 &amp; RIGHT( scriv!AI363, LEN(scriv!AI363) + 1 - FIND(",",scriv!AI363)),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IF(scriv!AJ363&lt;&gt;"", LEFT( scriv!AJ363, FIND(",",scriv!AJ363)-1) &amp; "=" &amp; $AH401 &amp; RIGHT( scriv!AJ363, LEN(scriv!AJ363) + 1 - FIND(",",scriv!AJ363)),
  IF($Z$36&lt;&gt;"",LEFT( Z$36, FIND(",",Z$36)-1) &amp; "=" &amp; $AH401 &amp; RIGHT( Z$36, LEN(Z$36) + 1 - FIND(",",Z$36)),""))),
IF(scriv!O363&lt;&gt;"", LEFT( scriv!O363, FIND(",",scriv!O363)-1) &amp; "=" &amp; $AH401 &amp; RIGHT( scriv!O363, LEN(scriv!O363) + 1 - FIND(",",scriv!O363)),
LEFT( Z$37, FIND(",",Z$37)-1) &amp; "=" &amp; $AH401 &amp; RIGHT( Z$37, LEN(Z$37) + 1 - FIND(",",Z$37))))</f>
        <v>drawOpen=,1.2</v>
      </c>
      <c r="AA401" s="81" t="str">
        <f>IF($E401="",
( IF(scriv!AK363&lt;&gt;"", LEFT( scriv!AK363, FIND(",",scriv!AK363)-1) &amp; "=" &amp; $AH401 &amp; RIGHT( scriv!AK363, LEN(scriv!AK363) + 1 - FIND(",",scriv!AK363)),
  IF($AA$36&lt;&gt;"",LEFT( AA$36, FIND(",",AA$36)-1) &amp; "=" &amp; $AH401 &amp; RIGHT( AA$36, LEN(AA$36) + 1 - FIND(",",AA$36)),""))),
IF(scriv!P363&lt;&gt;"", LEFT( scriv!P363, FIND(",",scriv!P363)-1) &amp; "=" &amp; $AH401 &amp; RIGHT( scriv!P363, LEN(scriv!P363) + 1 - FIND(",",scriv!P363)),
LEFT( AA$37, FIND(",",AA$37)-1) &amp; "=" &amp; $AH401 &amp; RIGHT( AA$37, LEN(AA$37) + 1 - FIND(",",AA$37))))</f>
        <v>drawClose=,1.2</v>
      </c>
      <c r="AB401" s="167" t="str">
        <f t="shared" si="219"/>
        <v>noTitle</v>
      </c>
      <c r="AC401" s="167"/>
      <c r="AD401" s="45"/>
      <c r="AE401" s="168"/>
      <c r="AF401" s="169">
        <f>IF(D401="",scriv!B363,"")</f>
        <v>0</v>
      </c>
      <c r="AG401" s="170" t="str">
        <f t="shared" si="222"/>
        <v/>
      </c>
      <c r="AH401" s="169" t="str">
        <f t="shared" si="223"/>
        <v/>
      </c>
      <c r="AI401" s="169" t="str">
        <f t="shared" si="224"/>
        <v/>
      </c>
      <c r="AJ401" s="86">
        <f>ROUNDDOWN( (LEN(scriv!B363)+1) / 2, 0 )</f>
        <v>0</v>
      </c>
      <c r="AK401" s="82">
        <f t="shared" si="225"/>
        <v>0</v>
      </c>
      <c r="AL401" s="82" t="str">
        <f t="shared" si="226"/>
        <v>-</v>
      </c>
      <c r="AM401" s="82" t="str">
        <f t="shared" si="227"/>
        <v>-</v>
      </c>
      <c r="AN401" s="82" t="str">
        <f t="shared" si="228"/>
        <v>-</v>
      </c>
      <c r="AO401" s="82" t="str">
        <f t="shared" si="229"/>
        <v>-</v>
      </c>
      <c r="AP401" s="82" t="str">
        <f t="shared" si="230"/>
        <v>-</v>
      </c>
      <c r="AQ401" s="82" t="str">
        <f t="shared" si="231"/>
        <v>-</v>
      </c>
      <c r="AR401" s="82" t="str">
        <f t="shared" si="232"/>
        <v>-</v>
      </c>
      <c r="AT401" s="82">
        <f t="shared" si="233"/>
        <v>2</v>
      </c>
      <c r="AU401" s="82" t="str">
        <f ca="1">IF(    MAX(OFFSET(AL401,0,0,MATCH("-",AL401:AL$638,0))) = 0,"",
IFERROR(MAX(OFFSET(AL401,0,0,MATCH("-",AL401:AL$638,0))),""))</f>
        <v/>
      </c>
      <c r="AV401" s="82" t="str">
        <f ca="1">IF(    MAX(OFFSET(AM401,0,0,MATCH("-",AM401:AM$638,0))) = 0,"",
IFERROR(MAX(OFFSET(AM401,0,0,MATCH("-",AM401:AM$638,0))),""))</f>
        <v/>
      </c>
      <c r="AW401" s="82" t="str">
        <f ca="1">IF(    MAX(OFFSET(AN401,0,0,MATCH("-",AN401:AN$638,0))) = 0,"",
IFERROR(MAX(OFFSET(AN401,0,0,MATCH("-",AN401:AN$638,0))),""))</f>
        <v/>
      </c>
      <c r="AX401" s="82" t="str">
        <f ca="1">IF(    MAX(OFFSET(AO401,0,0,MATCH("-",AO401:AO$638,0))) = 0,"",
IFERROR(MAX(OFFSET(AO401,0,0,MATCH("-",AO401:AO$638,0))),""))</f>
        <v/>
      </c>
      <c r="AY401" s="82" t="str">
        <f ca="1">IF(    MAX(OFFSET(AP401,0,0,MATCH("-",AP401:AP$638,0))) = 0,"",
IFERROR(MAX(OFFSET(AP401,0,0,MATCH("-",AP401:AP$638,0))),""))</f>
        <v/>
      </c>
      <c r="AZ401" s="82" t="str">
        <f ca="1">IF(    MAX(OFFSET(AQ401,0,0,MATCH("-",AQ401:AQ$638,0))) = 0,"",
IFERROR(MAX(OFFSET(AQ401,0,0,MATCH("-",AQ401:AQ$638,0))),""))</f>
        <v/>
      </c>
      <c r="BA401" s="82" t="str">
        <f ca="1">IF(    MAX(OFFSET(AR401,0,0,MATCH("-",AR401:AR$638,0))) = 0,"",
IFERROR(MAX(OFFSET(AR401,0,0,MATCH("-",AR401:AR$638,0))),""))</f>
        <v/>
      </c>
      <c r="BB401" s="112">
        <f t="shared" ca="1" si="234"/>
        <v>-270</v>
      </c>
      <c r="BC401" s="111" t="str">
        <f t="shared" ca="1" si="235"/>
        <v>Radius</v>
      </c>
      <c r="BD401" s="112">
        <f t="shared" ca="1" si="236"/>
        <v>0</v>
      </c>
      <c r="BE401" s="111">
        <f t="shared" ca="1" si="237"/>
        <v>-150</v>
      </c>
      <c r="BF401" s="113" t="e">
        <f t="shared" ca="1" si="238"/>
        <v>#VALUE!</v>
      </c>
      <c r="BG401" s="113" t="e">
        <f t="shared" ca="1" si="239"/>
        <v>#VALUE!</v>
      </c>
      <c r="BH401" s="112">
        <f t="shared" ca="1" si="240"/>
        <v>2000</v>
      </c>
      <c r="BI401" s="112">
        <f t="shared" ca="1" si="241"/>
        <v>-150</v>
      </c>
      <c r="BJ401" s="157"/>
      <c r="BK401" s="157"/>
      <c r="BL401" s="158" t="str">
        <f>scriv!AM363</f>
        <v/>
      </c>
      <c r="BM401" s="157"/>
      <c r="BN401" s="157" t="str">
        <f t="shared" si="242"/>
        <v>node</v>
      </c>
      <c r="BO401" s="157"/>
      <c r="BP401" s="159">
        <f t="shared" ca="1" si="243"/>
        <v>0</v>
      </c>
      <c r="BQ401" s="159">
        <f t="shared" ca="1" si="244"/>
        <v>0</v>
      </c>
      <c r="BR401" s="159">
        <f t="shared" si="245"/>
        <v>1</v>
      </c>
      <c r="BS401" s="159" t="str">
        <f t="shared" si="246"/>
        <v>symbol</v>
      </c>
      <c r="BT401" s="157" t="str">
        <f ca="1">IF(scriv!V363&lt;&gt;"",scriv!V363,
IF(E401="",IFERROR(VLOOKUP(BL401,$AH$40:$BT$638,39,FALSE),$BT$36),
$BT$37))</f>
        <v>NodeSquare</v>
      </c>
      <c r="BU401" s="166">
        <f t="shared" ca="1" si="247"/>
        <v>2000</v>
      </c>
      <c r="BV401" s="166">
        <f t="shared" ca="1" si="248"/>
        <v>-150</v>
      </c>
      <c r="BW401" s="166">
        <f t="shared" ca="1" si="249"/>
        <v>0</v>
      </c>
      <c r="BX401" s="166">
        <f t="shared" ca="1" si="250"/>
        <v>0</v>
      </c>
      <c r="BY401" s="180" t="str">
        <f t="shared" si="251"/>
        <v/>
      </c>
      <c r="BZ401" s="180" t="str">
        <f t="shared" si="252"/>
        <v/>
      </c>
      <c r="CA401" s="81" t="str">
        <f>IF(scriv!E363&lt;&gt;"",scriv!E363,"")</f>
        <v/>
      </c>
      <c r="CB401" s="82">
        <f t="shared" si="221"/>
        <v>0</v>
      </c>
      <c r="CC401" s="82">
        <f t="shared" si="253"/>
        <v>0</v>
      </c>
      <c r="CD401" s="82" t="str">
        <f t="shared" si="254"/>
        <v>-</v>
      </c>
      <c r="CE401" s="82" t="str">
        <f t="shared" si="255"/>
        <v>-</v>
      </c>
      <c r="CF401" s="82" t="str">
        <f t="shared" si="256"/>
        <v>-</v>
      </c>
      <c r="CG401" s="82" t="str">
        <f t="shared" si="257"/>
        <v>-</v>
      </c>
      <c r="CH401" s="82" t="str">
        <f t="shared" si="258"/>
        <v>-</v>
      </c>
      <c r="CI401" s="82" t="str">
        <f t="shared" si="259"/>
        <v>-</v>
      </c>
      <c r="CJ401" s="82" t="str">
        <f t="shared" si="260"/>
        <v>-</v>
      </c>
      <c r="CK401" s="82" t="str">
        <f t="shared" si="261"/>
        <v>-</v>
      </c>
    </row>
    <row r="402" spans="1:89" s="82" customFormat="1" ht="18" customHeight="1">
      <c r="A402" s="81" t="str">
        <f>scriv!AL364</f>
        <v/>
      </c>
      <c r="B402" s="81" t="str">
        <f>IF(scriv!D364&lt;&gt;"",scriv!D364,"")</f>
        <v/>
      </c>
      <c r="C402" s="81" t="str">
        <f>IF( scriv!AP364&lt;&gt;"", IF(D402&lt;&gt;"","connection ","")&amp;scriv!AP364,IF(D402&lt;&gt;"","connection",""))</f>
        <v/>
      </c>
      <c r="D402" s="82" t="str">
        <f>scriv!AN364</f>
        <v/>
      </c>
      <c r="E402" s="82" t="str">
        <f>scriv!AO364</f>
        <v/>
      </c>
      <c r="F402" s="156">
        <f>ROW()</f>
        <v>402</v>
      </c>
      <c r="G402" s="288">
        <f>scriv!AC364</f>
        <v>0</v>
      </c>
      <c r="H402" s="288">
        <f>scriv!AD364</f>
        <v>0</v>
      </c>
      <c r="I402" s="81" t="str">
        <f>IF(scriv!AE364&lt;&gt;"",scriv!AE364,J402)</f>
        <v/>
      </c>
      <c r="J402" s="81" t="str">
        <f>IF(scriv!AF364&lt;&gt;"",scriv!AF364,"")</f>
        <v/>
      </c>
      <c r="K402" s="82" t="str">
        <f>IF(scriv!Y364&lt;&gt;"",scriv!Y364,$K$36)</f>
        <v>none</v>
      </c>
      <c r="L402" s="82">
        <f>IF(scriv!Z364&lt;&gt;"",scriv!Z364,$L$36)</f>
        <v>0</v>
      </c>
      <c r="M402" s="82" t="str">
        <f>IF(scriv!AA364&lt;&gt;"",scriv!AA364,$M$36)</f>
        <v>OpenClose</v>
      </c>
      <c r="N402" s="82">
        <f>IF(scriv!AB364&lt;&gt;"",scriv!AB364,$N$36)</f>
        <v>0</v>
      </c>
      <c r="O402" s="119" t="str">
        <f t="shared" si="220"/>
        <v/>
      </c>
      <c r="P402" s="81" t="str">
        <f>IF(scriv!I364&lt;&gt;"",scriv!I364,"")</f>
        <v/>
      </c>
      <c r="Q402" s="81" t="str">
        <f>IF(scriv!J364&lt;&gt;"",scriv!J364,"")</f>
        <v/>
      </c>
      <c r="R402" s="81">
        <f>IF(scriv!K364&lt;&gt;"",scriv!K364,
IF(I402&lt;&gt;"",1,$R$36))</f>
        <v>1</v>
      </c>
      <c r="S402" s="81" t="str">
        <f>IF(scriv!L364&lt;&gt;"",scriv!L364,
IF(scriv!AF364&lt;&gt;"",$S$36,"none"))</f>
        <v>none</v>
      </c>
      <c r="T402" s="81" t="str">
        <f>IF(scriv!Q364&lt;&gt;"",scriv!Q364,"")</f>
        <v/>
      </c>
      <c r="U402" s="81" t="str">
        <f>IF(scriv!R364&lt;&gt;"",scriv!R364,"")</f>
        <v/>
      </c>
      <c r="V402" s="81" t="str">
        <f>IF(scriv!S364&lt;&gt;"",scriv!S364,"")</f>
        <v/>
      </c>
      <c r="W402" s="81" t="str">
        <f>IF(scriv!T364&lt;&gt;"",scriv!T364,"")</f>
        <v/>
      </c>
      <c r="X402" s="81" t="str">
        <f>IF($E402="",
( IF(scriv!AH364&lt;&gt;"", LEFT( scriv!AH364, FIND(",",scriv!AH364)-1) &amp; "=" &amp; $AH402 &amp; RIGHT( scriv!AH364, LEN(scriv!AH364) + 1 - FIND(",",scriv!AH364)),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IF(scriv!AI364&lt;&gt;"", LEFT( scriv!AI364, FIND(",",scriv!AI364)-1) &amp; "=" &amp; $AH402 &amp; RIGHT( scriv!AI364, LEN(scriv!AI364) + 1 - FIND(",",scriv!AI364)),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IF(scriv!AJ364&lt;&gt;"", LEFT( scriv!AJ364, FIND(",",scriv!AJ364)-1) &amp; "=" &amp; $AH402 &amp; RIGHT( scriv!AJ364, LEN(scriv!AJ364) + 1 - FIND(",",scriv!AJ364)),
  IF($Z$36&lt;&gt;"",LEFT( Z$36, FIND(",",Z$36)-1) &amp; "=" &amp; $AH402 &amp; RIGHT( Z$36, LEN(Z$36) + 1 - FIND(",",Z$36)),""))),
IF(scriv!O364&lt;&gt;"", LEFT( scriv!O364, FIND(",",scriv!O364)-1) &amp; "=" &amp; $AH402 &amp; RIGHT( scriv!O364, LEN(scriv!O364) + 1 - FIND(",",scriv!O364)),
LEFT( Z$37, FIND(",",Z$37)-1) &amp; "=" &amp; $AH402 &amp; RIGHT( Z$37, LEN(Z$37) + 1 - FIND(",",Z$37))))</f>
        <v>drawOpen=,1.2</v>
      </c>
      <c r="AA402" s="81" t="str">
        <f>IF($E402="",
( IF(scriv!AK364&lt;&gt;"", LEFT( scriv!AK364, FIND(",",scriv!AK364)-1) &amp; "=" &amp; $AH402 &amp; RIGHT( scriv!AK364, LEN(scriv!AK364) + 1 - FIND(",",scriv!AK364)),
  IF($AA$36&lt;&gt;"",LEFT( AA$36, FIND(",",AA$36)-1) &amp; "=" &amp; $AH402 &amp; RIGHT( AA$36, LEN(AA$36) + 1 - FIND(",",AA$36)),""))),
IF(scriv!P364&lt;&gt;"", LEFT( scriv!P364, FIND(",",scriv!P364)-1) &amp; "=" &amp; $AH402 &amp; RIGHT( scriv!P364, LEN(scriv!P364) + 1 - FIND(",",scriv!P364)),
LEFT( AA$37, FIND(",",AA$37)-1) &amp; "=" &amp; $AH402 &amp; RIGHT( AA$37, LEN(AA$37) + 1 - FIND(",",AA$37))))</f>
        <v>drawClose=,1.2</v>
      </c>
      <c r="AB402" s="167" t="str">
        <f t="shared" si="219"/>
        <v>noTitle</v>
      </c>
      <c r="AC402" s="167"/>
      <c r="AD402" s="45"/>
      <c r="AE402" s="168"/>
      <c r="AF402" s="169">
        <f>IF(D402="",scriv!B364,"")</f>
        <v>0</v>
      </c>
      <c r="AG402" s="170" t="str">
        <f t="shared" si="222"/>
        <v/>
      </c>
      <c r="AH402" s="169" t="str">
        <f t="shared" si="223"/>
        <v/>
      </c>
      <c r="AI402" s="169" t="str">
        <f t="shared" si="224"/>
        <v/>
      </c>
      <c r="AJ402" s="86">
        <f>ROUNDDOWN( (LEN(scriv!B364)+1) / 2, 0 )</f>
        <v>0</v>
      </c>
      <c r="AK402" s="82">
        <f t="shared" si="225"/>
        <v>0</v>
      </c>
      <c r="AL402" s="82" t="str">
        <f t="shared" si="226"/>
        <v>-</v>
      </c>
      <c r="AM402" s="82" t="str">
        <f t="shared" si="227"/>
        <v>-</v>
      </c>
      <c r="AN402" s="82" t="str">
        <f t="shared" si="228"/>
        <v>-</v>
      </c>
      <c r="AO402" s="82" t="str">
        <f t="shared" si="229"/>
        <v>-</v>
      </c>
      <c r="AP402" s="82" t="str">
        <f t="shared" si="230"/>
        <v>-</v>
      </c>
      <c r="AQ402" s="82" t="str">
        <f t="shared" si="231"/>
        <v>-</v>
      </c>
      <c r="AR402" s="82" t="str">
        <f t="shared" si="232"/>
        <v>-</v>
      </c>
      <c r="AT402" s="82">
        <f t="shared" si="233"/>
        <v>2</v>
      </c>
      <c r="AU402" s="82" t="str">
        <f ca="1">IF(    MAX(OFFSET(AL402,0,0,MATCH("-",AL402:AL$638,0))) = 0,"",
IFERROR(MAX(OFFSET(AL402,0,0,MATCH("-",AL402:AL$638,0))),""))</f>
        <v/>
      </c>
      <c r="AV402" s="82" t="str">
        <f ca="1">IF(    MAX(OFFSET(AM402,0,0,MATCH("-",AM402:AM$638,0))) = 0,"",
IFERROR(MAX(OFFSET(AM402,0,0,MATCH("-",AM402:AM$638,0))),""))</f>
        <v/>
      </c>
      <c r="AW402" s="82" t="str">
        <f ca="1">IF(    MAX(OFFSET(AN402,0,0,MATCH("-",AN402:AN$638,0))) = 0,"",
IFERROR(MAX(OFFSET(AN402,0,0,MATCH("-",AN402:AN$638,0))),""))</f>
        <v/>
      </c>
      <c r="AX402" s="82" t="str">
        <f ca="1">IF(    MAX(OFFSET(AO402,0,0,MATCH("-",AO402:AO$638,0))) = 0,"",
IFERROR(MAX(OFFSET(AO402,0,0,MATCH("-",AO402:AO$638,0))),""))</f>
        <v/>
      </c>
      <c r="AY402" s="82" t="str">
        <f ca="1">IF(    MAX(OFFSET(AP402,0,0,MATCH("-",AP402:AP$638,0))) = 0,"",
IFERROR(MAX(OFFSET(AP402,0,0,MATCH("-",AP402:AP$638,0))),""))</f>
        <v/>
      </c>
      <c r="AZ402" s="82" t="str">
        <f ca="1">IF(    MAX(OFFSET(AQ402,0,0,MATCH("-",AQ402:AQ$638,0))) = 0,"",
IFERROR(MAX(OFFSET(AQ402,0,0,MATCH("-",AQ402:AQ$638,0))),""))</f>
        <v/>
      </c>
      <c r="BA402" s="82" t="str">
        <f ca="1">IF(    MAX(OFFSET(AR402,0,0,MATCH("-",AR402:AR$638,0))) = 0,"",
IFERROR(MAX(OFFSET(AR402,0,0,MATCH("-",AR402:AR$638,0))),""))</f>
        <v/>
      </c>
      <c r="BB402" s="112">
        <f t="shared" ca="1" si="234"/>
        <v>-270</v>
      </c>
      <c r="BC402" s="111" t="str">
        <f t="shared" ca="1" si="235"/>
        <v>Radius</v>
      </c>
      <c r="BD402" s="112">
        <f t="shared" ca="1" si="236"/>
        <v>0</v>
      </c>
      <c r="BE402" s="111">
        <f t="shared" ca="1" si="237"/>
        <v>-150</v>
      </c>
      <c r="BF402" s="113" t="e">
        <f t="shared" ca="1" si="238"/>
        <v>#VALUE!</v>
      </c>
      <c r="BG402" s="113" t="e">
        <f t="shared" ca="1" si="239"/>
        <v>#VALUE!</v>
      </c>
      <c r="BH402" s="112">
        <f t="shared" ca="1" si="240"/>
        <v>2000</v>
      </c>
      <c r="BI402" s="112">
        <f t="shared" ca="1" si="241"/>
        <v>-150</v>
      </c>
      <c r="BJ402" s="157"/>
      <c r="BK402" s="157"/>
      <c r="BL402" s="158" t="str">
        <f>scriv!AM364</f>
        <v/>
      </c>
      <c r="BM402" s="157"/>
      <c r="BN402" s="157" t="str">
        <f t="shared" si="242"/>
        <v>node</v>
      </c>
      <c r="BO402" s="157"/>
      <c r="BP402" s="159">
        <f t="shared" ca="1" si="243"/>
        <v>0</v>
      </c>
      <c r="BQ402" s="159">
        <f t="shared" ca="1" si="244"/>
        <v>0</v>
      </c>
      <c r="BR402" s="159">
        <f t="shared" si="245"/>
        <v>1</v>
      </c>
      <c r="BS402" s="159" t="str">
        <f t="shared" si="246"/>
        <v>symbol</v>
      </c>
      <c r="BT402" s="157" t="str">
        <f ca="1">IF(scriv!V364&lt;&gt;"",scriv!V364,
IF(E402="",IFERROR(VLOOKUP(BL402,$AH$40:$BT$638,39,FALSE),$BT$36),
$BT$37))</f>
        <v>NodeSquare</v>
      </c>
      <c r="BU402" s="166">
        <f t="shared" ca="1" si="247"/>
        <v>2000</v>
      </c>
      <c r="BV402" s="166">
        <f t="shared" ca="1" si="248"/>
        <v>-150</v>
      </c>
      <c r="BW402" s="166">
        <f t="shared" ca="1" si="249"/>
        <v>0</v>
      </c>
      <c r="BX402" s="166">
        <f t="shared" ca="1" si="250"/>
        <v>0</v>
      </c>
      <c r="BY402" s="180" t="str">
        <f t="shared" si="251"/>
        <v/>
      </c>
      <c r="BZ402" s="180" t="str">
        <f t="shared" si="252"/>
        <v/>
      </c>
      <c r="CA402" s="81" t="str">
        <f>IF(scriv!E364&lt;&gt;"",scriv!E364,"")</f>
        <v/>
      </c>
      <c r="CB402" s="82">
        <f t="shared" si="221"/>
        <v>0</v>
      </c>
      <c r="CC402" s="82">
        <f t="shared" si="253"/>
        <v>0</v>
      </c>
      <c r="CD402" s="82" t="str">
        <f t="shared" si="254"/>
        <v>-</v>
      </c>
      <c r="CE402" s="82" t="str">
        <f t="shared" si="255"/>
        <v>-</v>
      </c>
      <c r="CF402" s="82" t="str">
        <f t="shared" si="256"/>
        <v>-</v>
      </c>
      <c r="CG402" s="82" t="str">
        <f t="shared" si="257"/>
        <v>-</v>
      </c>
      <c r="CH402" s="82" t="str">
        <f t="shared" si="258"/>
        <v>-</v>
      </c>
      <c r="CI402" s="82" t="str">
        <f t="shared" si="259"/>
        <v>-</v>
      </c>
      <c r="CJ402" s="82" t="str">
        <f t="shared" si="260"/>
        <v>-</v>
      </c>
      <c r="CK402" s="82" t="str">
        <f t="shared" si="261"/>
        <v>-</v>
      </c>
    </row>
    <row r="403" spans="1:89" s="82" customFormat="1" ht="18" customHeight="1">
      <c r="A403" s="81" t="str">
        <f>scriv!AL365</f>
        <v/>
      </c>
      <c r="B403" s="81" t="str">
        <f>IF(scriv!D365&lt;&gt;"",scriv!D365,"")</f>
        <v/>
      </c>
      <c r="C403" s="81" t="str">
        <f>IF( scriv!AP365&lt;&gt;"", IF(D403&lt;&gt;"","connection ","")&amp;scriv!AP365,IF(D403&lt;&gt;"","connection",""))</f>
        <v/>
      </c>
      <c r="D403" s="82" t="str">
        <f>scriv!AN365</f>
        <v/>
      </c>
      <c r="E403" s="82" t="str">
        <f>scriv!AO365</f>
        <v/>
      </c>
      <c r="F403" s="156">
        <f>ROW()</f>
        <v>403</v>
      </c>
      <c r="G403" s="288">
        <f>scriv!AC365</f>
        <v>0</v>
      </c>
      <c r="H403" s="288">
        <f>scriv!AD365</f>
        <v>0</v>
      </c>
      <c r="I403" s="81" t="str">
        <f>IF(scriv!AE365&lt;&gt;"",scriv!AE365,J403)</f>
        <v/>
      </c>
      <c r="J403" s="81" t="str">
        <f>IF(scriv!AF365&lt;&gt;"",scriv!AF365,"")</f>
        <v/>
      </c>
      <c r="K403" s="82" t="str">
        <f>IF(scriv!Y365&lt;&gt;"",scriv!Y365,$K$36)</f>
        <v>none</v>
      </c>
      <c r="L403" s="82">
        <f>IF(scriv!Z365&lt;&gt;"",scriv!Z365,$L$36)</f>
        <v>0</v>
      </c>
      <c r="M403" s="82" t="str">
        <f>IF(scriv!AA365&lt;&gt;"",scriv!AA365,$M$36)</f>
        <v>OpenClose</v>
      </c>
      <c r="N403" s="82">
        <f>IF(scriv!AB365&lt;&gt;"",scriv!AB365,$N$36)</f>
        <v>0</v>
      </c>
      <c r="O403" s="119" t="str">
        <f t="shared" si="220"/>
        <v/>
      </c>
      <c r="P403" s="81" t="str">
        <f>IF(scriv!I365&lt;&gt;"",scriv!I365,"")</f>
        <v/>
      </c>
      <c r="Q403" s="81" t="str">
        <f>IF(scriv!J365&lt;&gt;"",scriv!J365,"")</f>
        <v/>
      </c>
      <c r="R403" s="81">
        <f>IF(scriv!K365&lt;&gt;"",scriv!K365,
IF(I403&lt;&gt;"",1,$R$36))</f>
        <v>1</v>
      </c>
      <c r="S403" s="81" t="str">
        <f>IF(scriv!L365&lt;&gt;"",scriv!L365,
IF(scriv!AF365&lt;&gt;"",$S$36,"none"))</f>
        <v>none</v>
      </c>
      <c r="T403" s="81" t="str">
        <f>IF(scriv!Q365&lt;&gt;"",scriv!Q365,"")</f>
        <v/>
      </c>
      <c r="U403" s="81" t="str">
        <f>IF(scriv!R365&lt;&gt;"",scriv!R365,"")</f>
        <v/>
      </c>
      <c r="V403" s="81" t="str">
        <f>IF(scriv!S365&lt;&gt;"",scriv!S365,"")</f>
        <v/>
      </c>
      <c r="W403" s="81" t="str">
        <f>IF(scriv!T365&lt;&gt;"",scriv!T365,"")</f>
        <v/>
      </c>
      <c r="X403" s="81" t="str">
        <f>IF($E403="",
( IF(scriv!AH365&lt;&gt;"", LEFT( scriv!AH365, FIND(",",scriv!AH365)-1) &amp; "=" &amp; $AH403 &amp; RIGHT( scriv!AH365, LEN(scriv!AH365) + 1 - FIND(",",scriv!AH365)),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IF(scriv!AI365&lt;&gt;"", LEFT( scriv!AI365, FIND(",",scriv!AI365)-1) &amp; "=" &amp; $AH403 &amp; RIGHT( scriv!AI365, LEN(scriv!AI365) + 1 - FIND(",",scriv!AI365)),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IF(scriv!AJ365&lt;&gt;"", LEFT( scriv!AJ365, FIND(",",scriv!AJ365)-1) &amp; "=" &amp; $AH403 &amp; RIGHT( scriv!AJ365, LEN(scriv!AJ365) + 1 - FIND(",",scriv!AJ365)),
  IF($Z$36&lt;&gt;"",LEFT( Z$36, FIND(",",Z$36)-1) &amp; "=" &amp; $AH403 &amp; RIGHT( Z$36, LEN(Z$36) + 1 - FIND(",",Z$36)),""))),
IF(scriv!O365&lt;&gt;"", LEFT( scriv!O365, FIND(",",scriv!O365)-1) &amp; "=" &amp; $AH403 &amp; RIGHT( scriv!O365, LEN(scriv!O365) + 1 - FIND(",",scriv!O365)),
LEFT( Z$37, FIND(",",Z$37)-1) &amp; "=" &amp; $AH403 &amp; RIGHT( Z$37, LEN(Z$37) + 1 - FIND(",",Z$37))))</f>
        <v>drawOpen=,1.2</v>
      </c>
      <c r="AA403" s="81" t="str">
        <f>IF($E403="",
( IF(scriv!AK365&lt;&gt;"", LEFT( scriv!AK365, FIND(",",scriv!AK365)-1) &amp; "=" &amp; $AH403 &amp; RIGHT( scriv!AK365, LEN(scriv!AK365) + 1 - FIND(",",scriv!AK365)),
  IF($AA$36&lt;&gt;"",LEFT( AA$36, FIND(",",AA$36)-1) &amp; "=" &amp; $AH403 &amp; RIGHT( AA$36, LEN(AA$36) + 1 - FIND(",",AA$36)),""))),
IF(scriv!P365&lt;&gt;"", LEFT( scriv!P365, FIND(",",scriv!P365)-1) &amp; "=" &amp; $AH403 &amp; RIGHT( scriv!P365, LEN(scriv!P365) + 1 - FIND(",",scriv!P365)),
LEFT( AA$37, FIND(",",AA$37)-1) &amp; "=" &amp; $AH403 &amp; RIGHT( AA$37, LEN(AA$37) + 1 - FIND(",",AA$37))))</f>
        <v>drawClose=,1.2</v>
      </c>
      <c r="AB403" s="167" t="str">
        <f t="shared" si="219"/>
        <v>noTitle</v>
      </c>
      <c r="AC403" s="167"/>
      <c r="AD403" s="45"/>
      <c r="AE403" s="168"/>
      <c r="AF403" s="169">
        <f>IF(D403="",scriv!B365,"")</f>
        <v>0</v>
      </c>
      <c r="AG403" s="170" t="str">
        <f t="shared" si="222"/>
        <v/>
      </c>
      <c r="AH403" s="169" t="str">
        <f t="shared" si="223"/>
        <v/>
      </c>
      <c r="AI403" s="169" t="str">
        <f t="shared" si="224"/>
        <v/>
      </c>
      <c r="AJ403" s="86">
        <f>ROUNDDOWN( (LEN(scriv!B365)+1) / 2, 0 )</f>
        <v>0</v>
      </c>
      <c r="AK403" s="82">
        <f t="shared" si="225"/>
        <v>0</v>
      </c>
      <c r="AL403" s="82" t="str">
        <f t="shared" si="226"/>
        <v>-</v>
      </c>
      <c r="AM403" s="82" t="str">
        <f t="shared" si="227"/>
        <v>-</v>
      </c>
      <c r="AN403" s="82" t="str">
        <f t="shared" si="228"/>
        <v>-</v>
      </c>
      <c r="AO403" s="82" t="str">
        <f t="shared" si="229"/>
        <v>-</v>
      </c>
      <c r="AP403" s="82" t="str">
        <f t="shared" si="230"/>
        <v>-</v>
      </c>
      <c r="AQ403" s="82" t="str">
        <f t="shared" si="231"/>
        <v>-</v>
      </c>
      <c r="AR403" s="82" t="str">
        <f t="shared" si="232"/>
        <v>-</v>
      </c>
      <c r="AT403" s="82">
        <f t="shared" si="233"/>
        <v>2</v>
      </c>
      <c r="AU403" s="82" t="str">
        <f ca="1">IF(    MAX(OFFSET(AL403,0,0,MATCH("-",AL403:AL$638,0))) = 0,"",
IFERROR(MAX(OFFSET(AL403,0,0,MATCH("-",AL403:AL$638,0))),""))</f>
        <v/>
      </c>
      <c r="AV403" s="82" t="str">
        <f ca="1">IF(    MAX(OFFSET(AM403,0,0,MATCH("-",AM403:AM$638,0))) = 0,"",
IFERROR(MAX(OFFSET(AM403,0,0,MATCH("-",AM403:AM$638,0))),""))</f>
        <v/>
      </c>
      <c r="AW403" s="82" t="str">
        <f ca="1">IF(    MAX(OFFSET(AN403,0,0,MATCH("-",AN403:AN$638,0))) = 0,"",
IFERROR(MAX(OFFSET(AN403,0,0,MATCH("-",AN403:AN$638,0))),""))</f>
        <v/>
      </c>
      <c r="AX403" s="82" t="str">
        <f ca="1">IF(    MAX(OFFSET(AO403,0,0,MATCH("-",AO403:AO$638,0))) = 0,"",
IFERROR(MAX(OFFSET(AO403,0,0,MATCH("-",AO403:AO$638,0))),""))</f>
        <v/>
      </c>
      <c r="AY403" s="82" t="str">
        <f ca="1">IF(    MAX(OFFSET(AP403,0,0,MATCH("-",AP403:AP$638,0))) = 0,"",
IFERROR(MAX(OFFSET(AP403,0,0,MATCH("-",AP403:AP$638,0))),""))</f>
        <v/>
      </c>
      <c r="AZ403" s="82" t="str">
        <f ca="1">IF(    MAX(OFFSET(AQ403,0,0,MATCH("-",AQ403:AQ$638,0))) = 0,"",
IFERROR(MAX(OFFSET(AQ403,0,0,MATCH("-",AQ403:AQ$638,0))),""))</f>
        <v/>
      </c>
      <c r="BA403" s="82" t="str">
        <f ca="1">IF(    MAX(OFFSET(AR403,0,0,MATCH("-",AR403:AR$638,0))) = 0,"",
IFERROR(MAX(OFFSET(AR403,0,0,MATCH("-",AR403:AR$638,0))),""))</f>
        <v/>
      </c>
      <c r="BB403" s="112">
        <f t="shared" ca="1" si="234"/>
        <v>-270</v>
      </c>
      <c r="BC403" s="111" t="str">
        <f t="shared" ca="1" si="235"/>
        <v>Radius</v>
      </c>
      <c r="BD403" s="112">
        <f t="shared" ca="1" si="236"/>
        <v>0</v>
      </c>
      <c r="BE403" s="111">
        <f t="shared" ca="1" si="237"/>
        <v>-150</v>
      </c>
      <c r="BF403" s="113" t="e">
        <f t="shared" ca="1" si="238"/>
        <v>#VALUE!</v>
      </c>
      <c r="BG403" s="113" t="e">
        <f t="shared" ca="1" si="239"/>
        <v>#VALUE!</v>
      </c>
      <c r="BH403" s="112">
        <f t="shared" ca="1" si="240"/>
        <v>2000</v>
      </c>
      <c r="BI403" s="112">
        <f t="shared" ca="1" si="241"/>
        <v>-150</v>
      </c>
      <c r="BJ403" s="157"/>
      <c r="BK403" s="157"/>
      <c r="BL403" s="158" t="str">
        <f>scriv!AM365</f>
        <v/>
      </c>
      <c r="BM403" s="157"/>
      <c r="BN403" s="157" t="str">
        <f t="shared" si="242"/>
        <v>node</v>
      </c>
      <c r="BO403" s="157"/>
      <c r="BP403" s="159">
        <f t="shared" ca="1" si="243"/>
        <v>0</v>
      </c>
      <c r="BQ403" s="159">
        <f t="shared" ca="1" si="244"/>
        <v>0</v>
      </c>
      <c r="BR403" s="159">
        <f t="shared" si="245"/>
        <v>1</v>
      </c>
      <c r="BS403" s="159" t="str">
        <f t="shared" si="246"/>
        <v>symbol</v>
      </c>
      <c r="BT403" s="157" t="str">
        <f ca="1">IF(scriv!V365&lt;&gt;"",scriv!V365,
IF(E403="",IFERROR(VLOOKUP(BL403,$AH$40:$BT$638,39,FALSE),$BT$36),
$BT$37))</f>
        <v>10M</v>
      </c>
      <c r="BU403" s="166">
        <f t="shared" ca="1" si="247"/>
        <v>2000</v>
      </c>
      <c r="BV403" s="166">
        <f t="shared" ca="1" si="248"/>
        <v>-150</v>
      </c>
      <c r="BW403" s="166">
        <f t="shared" ca="1" si="249"/>
        <v>0</v>
      </c>
      <c r="BX403" s="166">
        <f t="shared" ca="1" si="250"/>
        <v>0</v>
      </c>
      <c r="BY403" s="180" t="str">
        <f t="shared" si="251"/>
        <v/>
      </c>
      <c r="BZ403" s="180" t="str">
        <f t="shared" si="252"/>
        <v/>
      </c>
      <c r="CA403" s="81" t="str">
        <f>IF(scriv!E365&lt;&gt;"",scriv!E365,"")</f>
        <v/>
      </c>
      <c r="CB403" s="82">
        <f t="shared" si="221"/>
        <v>0</v>
      </c>
      <c r="CC403" s="82">
        <f t="shared" si="253"/>
        <v>0</v>
      </c>
      <c r="CD403" s="82" t="str">
        <f t="shared" si="254"/>
        <v>-</v>
      </c>
      <c r="CE403" s="82" t="str">
        <f t="shared" si="255"/>
        <v>-</v>
      </c>
      <c r="CF403" s="82" t="str">
        <f t="shared" si="256"/>
        <v>-</v>
      </c>
      <c r="CG403" s="82" t="str">
        <f t="shared" si="257"/>
        <v>-</v>
      </c>
      <c r="CH403" s="82" t="str">
        <f t="shared" si="258"/>
        <v>-</v>
      </c>
      <c r="CI403" s="82" t="str">
        <f t="shared" si="259"/>
        <v>-</v>
      </c>
      <c r="CJ403" s="82" t="str">
        <f t="shared" si="260"/>
        <v>-</v>
      </c>
      <c r="CK403" s="82" t="str">
        <f t="shared" si="261"/>
        <v>-</v>
      </c>
    </row>
    <row r="404" spans="1:89" s="82" customFormat="1" ht="18" customHeight="1">
      <c r="A404" s="81" t="str">
        <f>scriv!AL366</f>
        <v/>
      </c>
      <c r="B404" s="81" t="str">
        <f>IF(scriv!D366&lt;&gt;"",scriv!D366,"")</f>
        <v/>
      </c>
      <c r="C404" s="81" t="str">
        <f>IF( scriv!AP366&lt;&gt;"", IF(D404&lt;&gt;"","connection ","")&amp;scriv!AP366,IF(D404&lt;&gt;"","connection",""))</f>
        <v/>
      </c>
      <c r="D404" s="82" t="str">
        <f>scriv!AN366</f>
        <v/>
      </c>
      <c r="E404" s="82" t="str">
        <f>scriv!AO366</f>
        <v/>
      </c>
      <c r="F404" s="156">
        <f>ROW()</f>
        <v>404</v>
      </c>
      <c r="G404" s="288">
        <f>scriv!AC366</f>
        <v>0</v>
      </c>
      <c r="H404" s="288">
        <f>scriv!AD366</f>
        <v>0</v>
      </c>
      <c r="I404" s="81" t="str">
        <f>IF(scriv!AE366&lt;&gt;"",scriv!AE366,J404)</f>
        <v/>
      </c>
      <c r="J404" s="81" t="str">
        <f>IF(scriv!AF366&lt;&gt;"",scriv!AF366,"")</f>
        <v/>
      </c>
      <c r="K404" s="82" t="str">
        <f>IF(scriv!Y366&lt;&gt;"",scriv!Y366,$K$36)</f>
        <v>none</v>
      </c>
      <c r="L404" s="82">
        <f>IF(scriv!Z366&lt;&gt;"",scriv!Z366,$L$36)</f>
        <v>0</v>
      </c>
      <c r="M404" s="82" t="str">
        <f>IF(scriv!AA366&lt;&gt;"",scriv!AA366,$M$36)</f>
        <v>OpenClose</v>
      </c>
      <c r="N404" s="82">
        <f>IF(scriv!AB366&lt;&gt;"",scriv!AB366,$N$36)</f>
        <v>0</v>
      </c>
      <c r="O404" s="119" t="str">
        <f t="shared" si="220"/>
        <v/>
      </c>
      <c r="P404" s="81" t="str">
        <f>IF(scriv!I366&lt;&gt;"",scriv!I366,"")</f>
        <v/>
      </c>
      <c r="Q404" s="81" t="str">
        <f>IF(scriv!J366&lt;&gt;"",scriv!J366,"")</f>
        <v/>
      </c>
      <c r="R404" s="81">
        <f>IF(scriv!K366&lt;&gt;"",scriv!K366,
IF(I404&lt;&gt;"",1,$R$36))</f>
        <v>1</v>
      </c>
      <c r="S404" s="81" t="str">
        <f>IF(scriv!L366&lt;&gt;"",scriv!L366,
IF(scriv!AF366&lt;&gt;"",$S$36,"none"))</f>
        <v>none</v>
      </c>
      <c r="T404" s="81" t="str">
        <f>IF(scriv!Q366&lt;&gt;"",scriv!Q366,"")</f>
        <v/>
      </c>
      <c r="U404" s="81" t="str">
        <f>IF(scriv!R366&lt;&gt;"",scriv!R366,"")</f>
        <v/>
      </c>
      <c r="V404" s="81" t="str">
        <f>IF(scriv!S366&lt;&gt;"",scriv!S366,"")</f>
        <v/>
      </c>
      <c r="W404" s="81" t="str">
        <f>IF(scriv!T366&lt;&gt;"",scriv!T366,"")</f>
        <v/>
      </c>
      <c r="X404" s="81" t="str">
        <f>IF($E404="",
( IF(scriv!AH366&lt;&gt;"", LEFT( scriv!AH366, FIND(",",scriv!AH366)-1) &amp; "=" &amp; $AH404 &amp; RIGHT( scriv!AH366, LEN(scriv!AH366) + 1 - FIND(",",scriv!AH366)),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IF(scriv!AI366&lt;&gt;"", LEFT( scriv!AI366, FIND(",",scriv!AI366)-1) &amp; "=" &amp; $AH404 &amp; RIGHT( scriv!AI366, LEN(scriv!AI366) + 1 - FIND(",",scriv!AI366)),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IF(scriv!AJ366&lt;&gt;"", LEFT( scriv!AJ366, FIND(",",scriv!AJ366)-1) &amp; "=" &amp; $AH404 &amp; RIGHT( scriv!AJ366, LEN(scriv!AJ366) + 1 - FIND(",",scriv!AJ366)),
  IF($Z$36&lt;&gt;"",LEFT( Z$36, FIND(",",Z$36)-1) &amp; "=" &amp; $AH404 &amp; RIGHT( Z$36, LEN(Z$36) + 1 - FIND(",",Z$36)),""))),
IF(scriv!O366&lt;&gt;"", LEFT( scriv!O366, FIND(",",scriv!O366)-1) &amp; "=" &amp; $AH404 &amp; RIGHT( scriv!O366, LEN(scriv!O366) + 1 - FIND(",",scriv!O366)),
LEFT( Z$37, FIND(",",Z$37)-1) &amp; "=" &amp; $AH404 &amp; RIGHT( Z$37, LEN(Z$37) + 1 - FIND(",",Z$37))))</f>
        <v>drawOpen=,1.2</v>
      </c>
      <c r="AA404" s="81" t="str">
        <f>IF($E404="",
( IF(scriv!AK366&lt;&gt;"", LEFT( scriv!AK366, FIND(",",scriv!AK366)-1) &amp; "=" &amp; $AH404 &amp; RIGHT( scriv!AK366, LEN(scriv!AK366) + 1 - FIND(",",scriv!AK366)),
  IF($AA$36&lt;&gt;"",LEFT( AA$36, FIND(",",AA$36)-1) &amp; "=" &amp; $AH404 &amp; RIGHT( AA$36, LEN(AA$36) + 1 - FIND(",",AA$36)),""))),
IF(scriv!P366&lt;&gt;"", LEFT( scriv!P366, FIND(",",scriv!P366)-1) &amp; "=" &amp; $AH404 &amp; RIGHT( scriv!P366, LEN(scriv!P366) + 1 - FIND(",",scriv!P366)),
LEFT( AA$37, FIND(",",AA$37)-1) &amp; "=" &amp; $AH404 &amp; RIGHT( AA$37, LEN(AA$37) + 1 - FIND(",",AA$37))))</f>
        <v>drawClose=,1.2</v>
      </c>
      <c r="AB404" s="167" t="str">
        <f t="shared" si="219"/>
        <v>noTitle</v>
      </c>
      <c r="AC404" s="167"/>
      <c r="AD404" s="45"/>
      <c r="AE404" s="168"/>
      <c r="AF404" s="169">
        <f>IF(D404="",scriv!B366,"")</f>
        <v>0</v>
      </c>
      <c r="AG404" s="170" t="str">
        <f t="shared" si="222"/>
        <v/>
      </c>
      <c r="AH404" s="169" t="str">
        <f t="shared" si="223"/>
        <v/>
      </c>
      <c r="AI404" s="169" t="str">
        <f t="shared" si="224"/>
        <v/>
      </c>
      <c r="AJ404" s="86">
        <f>ROUNDDOWN( (LEN(scriv!B366)+1) / 2, 0 )</f>
        <v>0</v>
      </c>
      <c r="AK404" s="82">
        <f t="shared" si="225"/>
        <v>0</v>
      </c>
      <c r="AL404" s="82" t="str">
        <f t="shared" si="226"/>
        <v>-</v>
      </c>
      <c r="AM404" s="82" t="str">
        <f t="shared" si="227"/>
        <v>-</v>
      </c>
      <c r="AN404" s="82" t="str">
        <f t="shared" si="228"/>
        <v>-</v>
      </c>
      <c r="AO404" s="82" t="str">
        <f t="shared" si="229"/>
        <v>-</v>
      </c>
      <c r="AP404" s="82" t="str">
        <f t="shared" si="230"/>
        <v>-</v>
      </c>
      <c r="AQ404" s="82" t="str">
        <f t="shared" si="231"/>
        <v>-</v>
      </c>
      <c r="AR404" s="82" t="str">
        <f t="shared" si="232"/>
        <v>-</v>
      </c>
      <c r="AT404" s="82">
        <f t="shared" si="233"/>
        <v>2</v>
      </c>
      <c r="AU404" s="82" t="str">
        <f ca="1">IF(    MAX(OFFSET(AL404,0,0,MATCH("-",AL404:AL$638,0))) = 0,"",
IFERROR(MAX(OFFSET(AL404,0,0,MATCH("-",AL404:AL$638,0))),""))</f>
        <v/>
      </c>
      <c r="AV404" s="82" t="str">
        <f ca="1">IF(    MAX(OFFSET(AM404,0,0,MATCH("-",AM404:AM$638,0))) = 0,"",
IFERROR(MAX(OFFSET(AM404,0,0,MATCH("-",AM404:AM$638,0))),""))</f>
        <v/>
      </c>
      <c r="AW404" s="82" t="str">
        <f ca="1">IF(    MAX(OFFSET(AN404,0,0,MATCH("-",AN404:AN$638,0))) = 0,"",
IFERROR(MAX(OFFSET(AN404,0,0,MATCH("-",AN404:AN$638,0))),""))</f>
        <v/>
      </c>
      <c r="AX404" s="82" t="str">
        <f ca="1">IF(    MAX(OFFSET(AO404,0,0,MATCH("-",AO404:AO$638,0))) = 0,"",
IFERROR(MAX(OFFSET(AO404,0,0,MATCH("-",AO404:AO$638,0))),""))</f>
        <v/>
      </c>
      <c r="AY404" s="82" t="str">
        <f ca="1">IF(    MAX(OFFSET(AP404,0,0,MATCH("-",AP404:AP$638,0))) = 0,"",
IFERROR(MAX(OFFSET(AP404,0,0,MATCH("-",AP404:AP$638,0))),""))</f>
        <v/>
      </c>
      <c r="AZ404" s="82" t="str">
        <f ca="1">IF(    MAX(OFFSET(AQ404,0,0,MATCH("-",AQ404:AQ$638,0))) = 0,"",
IFERROR(MAX(OFFSET(AQ404,0,0,MATCH("-",AQ404:AQ$638,0))),""))</f>
        <v/>
      </c>
      <c r="BA404" s="82" t="str">
        <f ca="1">IF(    MAX(OFFSET(AR404,0,0,MATCH("-",AR404:AR$638,0))) = 0,"",
IFERROR(MAX(OFFSET(AR404,0,0,MATCH("-",AR404:AR$638,0))),""))</f>
        <v/>
      </c>
      <c r="BB404" s="112">
        <f t="shared" ca="1" si="234"/>
        <v>-270</v>
      </c>
      <c r="BC404" s="111" t="str">
        <f t="shared" ca="1" si="235"/>
        <v>Radius</v>
      </c>
      <c r="BD404" s="112">
        <f t="shared" ca="1" si="236"/>
        <v>0</v>
      </c>
      <c r="BE404" s="111">
        <f t="shared" ca="1" si="237"/>
        <v>-150</v>
      </c>
      <c r="BF404" s="113" t="e">
        <f t="shared" ca="1" si="238"/>
        <v>#VALUE!</v>
      </c>
      <c r="BG404" s="113" t="e">
        <f t="shared" ca="1" si="239"/>
        <v>#VALUE!</v>
      </c>
      <c r="BH404" s="112">
        <f t="shared" ca="1" si="240"/>
        <v>2000</v>
      </c>
      <c r="BI404" s="112">
        <f t="shared" ca="1" si="241"/>
        <v>-150</v>
      </c>
      <c r="BJ404" s="157"/>
      <c r="BK404" s="157"/>
      <c r="BL404" s="158" t="str">
        <f>scriv!AM366</f>
        <v/>
      </c>
      <c r="BM404" s="157"/>
      <c r="BN404" s="157" t="str">
        <f t="shared" si="242"/>
        <v>node</v>
      </c>
      <c r="BO404" s="157"/>
      <c r="BP404" s="159">
        <f t="shared" ca="1" si="243"/>
        <v>0</v>
      </c>
      <c r="BQ404" s="159">
        <f t="shared" ca="1" si="244"/>
        <v>0</v>
      </c>
      <c r="BR404" s="159">
        <f t="shared" si="245"/>
        <v>1</v>
      </c>
      <c r="BS404" s="159" t="str">
        <f t="shared" si="246"/>
        <v>symbol</v>
      </c>
      <c r="BT404" s="157" t="str">
        <f ca="1">IF(scriv!V366&lt;&gt;"",scriv!V366,
IF(E404="",IFERROR(VLOOKUP(BL404,$AH$40:$BT$638,39,FALSE),$BT$36),
$BT$37))</f>
        <v>10M</v>
      </c>
      <c r="BU404" s="166">
        <f t="shared" ca="1" si="247"/>
        <v>2000</v>
      </c>
      <c r="BV404" s="166">
        <f t="shared" ca="1" si="248"/>
        <v>-150</v>
      </c>
      <c r="BW404" s="166">
        <f t="shared" ca="1" si="249"/>
        <v>0</v>
      </c>
      <c r="BX404" s="166">
        <f t="shared" ca="1" si="250"/>
        <v>0</v>
      </c>
      <c r="BY404" s="180" t="str">
        <f t="shared" si="251"/>
        <v/>
      </c>
      <c r="BZ404" s="180" t="str">
        <f t="shared" si="252"/>
        <v/>
      </c>
      <c r="CA404" s="81" t="str">
        <f>IF(scriv!E366&lt;&gt;"",scriv!E366,"")</f>
        <v/>
      </c>
      <c r="CB404" s="82">
        <f t="shared" si="221"/>
        <v>0</v>
      </c>
      <c r="CC404" s="82">
        <f t="shared" si="253"/>
        <v>0</v>
      </c>
      <c r="CD404" s="82" t="str">
        <f t="shared" si="254"/>
        <v>-</v>
      </c>
      <c r="CE404" s="82" t="str">
        <f t="shared" si="255"/>
        <v>-</v>
      </c>
      <c r="CF404" s="82" t="str">
        <f t="shared" si="256"/>
        <v>-</v>
      </c>
      <c r="CG404" s="82" t="str">
        <f t="shared" si="257"/>
        <v>-</v>
      </c>
      <c r="CH404" s="82" t="str">
        <f t="shared" si="258"/>
        <v>-</v>
      </c>
      <c r="CI404" s="82" t="str">
        <f t="shared" si="259"/>
        <v>-</v>
      </c>
      <c r="CJ404" s="82" t="str">
        <f t="shared" si="260"/>
        <v>-</v>
      </c>
      <c r="CK404" s="82" t="str">
        <f t="shared" si="261"/>
        <v>-</v>
      </c>
    </row>
    <row r="405" spans="1:89" s="82" customFormat="1" ht="18" customHeight="1">
      <c r="A405" s="81" t="str">
        <f>scriv!AL367</f>
        <v/>
      </c>
      <c r="B405" s="81" t="str">
        <f>IF(scriv!D367&lt;&gt;"",scriv!D367,"")</f>
        <v/>
      </c>
      <c r="C405" s="81" t="str">
        <f>IF( scriv!AP367&lt;&gt;"", IF(D405&lt;&gt;"","connection ","")&amp;scriv!AP367,IF(D405&lt;&gt;"","connection",""))</f>
        <v/>
      </c>
      <c r="D405" s="82" t="str">
        <f>scriv!AN367</f>
        <v/>
      </c>
      <c r="E405" s="82" t="str">
        <f>scriv!AO367</f>
        <v/>
      </c>
      <c r="F405" s="156">
        <f>ROW()</f>
        <v>405</v>
      </c>
      <c r="G405" s="288">
        <f>scriv!AC367</f>
        <v>0</v>
      </c>
      <c r="H405" s="288">
        <f>scriv!AD367</f>
        <v>0</v>
      </c>
      <c r="I405" s="81" t="str">
        <f>IF(scriv!AE367&lt;&gt;"",scriv!AE367,J405)</f>
        <v/>
      </c>
      <c r="J405" s="81" t="str">
        <f>IF(scriv!AF367&lt;&gt;"",scriv!AF367,"")</f>
        <v/>
      </c>
      <c r="K405" s="82" t="str">
        <f>IF(scriv!Y367&lt;&gt;"",scriv!Y367,$K$36)</f>
        <v>none</v>
      </c>
      <c r="L405" s="82">
        <f>IF(scriv!Z367&lt;&gt;"",scriv!Z367,$L$36)</f>
        <v>0</v>
      </c>
      <c r="M405" s="82" t="str">
        <f>IF(scriv!AA367&lt;&gt;"",scriv!AA367,$M$36)</f>
        <v>OpenClose</v>
      </c>
      <c r="N405" s="82">
        <f>IF(scriv!AB367&lt;&gt;"",scriv!AB367,$N$36)</f>
        <v>0</v>
      </c>
      <c r="O405" s="119" t="str">
        <f t="shared" si="220"/>
        <v/>
      </c>
      <c r="P405" s="81" t="str">
        <f>IF(scriv!I367&lt;&gt;"",scriv!I367,"")</f>
        <v/>
      </c>
      <c r="Q405" s="81" t="str">
        <f>IF(scriv!J367&lt;&gt;"",scriv!J367,"")</f>
        <v/>
      </c>
      <c r="R405" s="81">
        <f>IF(scriv!K367&lt;&gt;"",scriv!K367,
IF(I405&lt;&gt;"",1,$R$36))</f>
        <v>1</v>
      </c>
      <c r="S405" s="81" t="str">
        <f>IF(scriv!L367&lt;&gt;"",scriv!L367,
IF(scriv!AF367&lt;&gt;"",$S$36,"none"))</f>
        <v>none</v>
      </c>
      <c r="T405" s="81" t="str">
        <f>IF(scriv!Q367&lt;&gt;"",scriv!Q367,"")</f>
        <v/>
      </c>
      <c r="U405" s="81" t="str">
        <f>IF(scriv!R367&lt;&gt;"",scriv!R367,"")</f>
        <v/>
      </c>
      <c r="V405" s="81" t="str">
        <f>IF(scriv!S367&lt;&gt;"",scriv!S367,"")</f>
        <v/>
      </c>
      <c r="W405" s="81" t="str">
        <f>IF(scriv!T367&lt;&gt;"",scriv!T367,"")</f>
        <v/>
      </c>
      <c r="X405" s="81" t="str">
        <f>IF($E405="",
( IF(scriv!AH367&lt;&gt;"", LEFT( scriv!AH367, FIND(",",scriv!AH367)-1) &amp; "=" &amp; $AH405 &amp; RIGHT( scriv!AH367, LEN(scriv!AH367) + 1 - FIND(",",scriv!AH367)),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IF(scriv!AI367&lt;&gt;"", LEFT( scriv!AI367, FIND(",",scriv!AI367)-1) &amp; "=" &amp; $AH405 &amp; RIGHT( scriv!AI367, LEN(scriv!AI367) + 1 - FIND(",",scriv!AI367)),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IF(scriv!AJ367&lt;&gt;"", LEFT( scriv!AJ367, FIND(",",scriv!AJ367)-1) &amp; "=" &amp; $AH405 &amp; RIGHT( scriv!AJ367, LEN(scriv!AJ367) + 1 - FIND(",",scriv!AJ367)),
  IF($Z$36&lt;&gt;"",LEFT( Z$36, FIND(",",Z$36)-1) &amp; "=" &amp; $AH405 &amp; RIGHT( Z$36, LEN(Z$36) + 1 - FIND(",",Z$36)),""))),
IF(scriv!O367&lt;&gt;"", LEFT( scriv!O367, FIND(",",scriv!O367)-1) &amp; "=" &amp; $AH405 &amp; RIGHT( scriv!O367, LEN(scriv!O367) + 1 - FIND(",",scriv!O367)),
LEFT( Z$37, FIND(",",Z$37)-1) &amp; "=" &amp; $AH405 &amp; RIGHT( Z$37, LEN(Z$37) + 1 - FIND(",",Z$37))))</f>
        <v>drawOpen=,1.2</v>
      </c>
      <c r="AA405" s="81" t="str">
        <f>IF($E405="",
( IF(scriv!AK367&lt;&gt;"", LEFT( scriv!AK367, FIND(",",scriv!AK367)-1) &amp; "=" &amp; $AH405 &amp; RIGHT( scriv!AK367, LEN(scriv!AK367) + 1 - FIND(",",scriv!AK367)),
  IF($AA$36&lt;&gt;"",LEFT( AA$36, FIND(",",AA$36)-1) &amp; "=" &amp; $AH405 &amp; RIGHT( AA$36, LEN(AA$36) + 1 - FIND(",",AA$36)),""))),
IF(scriv!P367&lt;&gt;"", LEFT( scriv!P367, FIND(",",scriv!P367)-1) &amp; "=" &amp; $AH405 &amp; RIGHT( scriv!P367, LEN(scriv!P367) + 1 - FIND(",",scriv!P367)),
LEFT( AA$37, FIND(",",AA$37)-1) &amp; "=" &amp; $AH405 &amp; RIGHT( AA$37, LEN(AA$37) + 1 - FIND(",",AA$37))))</f>
        <v>drawClose=,1.2</v>
      </c>
      <c r="AB405" s="167" t="str">
        <f t="shared" si="219"/>
        <v>noTitle</v>
      </c>
      <c r="AC405" s="167"/>
      <c r="AD405" s="45"/>
      <c r="AE405" s="168"/>
      <c r="AF405" s="169">
        <f>IF(D405="",scriv!B367,"")</f>
        <v>0</v>
      </c>
      <c r="AG405" s="170" t="str">
        <f t="shared" si="222"/>
        <v/>
      </c>
      <c r="AH405" s="169" t="str">
        <f t="shared" si="223"/>
        <v/>
      </c>
      <c r="AI405" s="169" t="str">
        <f t="shared" si="224"/>
        <v/>
      </c>
      <c r="AJ405" s="86">
        <f>ROUNDDOWN( (LEN(scriv!B367)+1) / 2, 0 )</f>
        <v>0</v>
      </c>
      <c r="AK405" s="82">
        <f t="shared" si="225"/>
        <v>0</v>
      </c>
      <c r="AL405" s="82" t="str">
        <f t="shared" si="226"/>
        <v>-</v>
      </c>
      <c r="AM405" s="82" t="str">
        <f t="shared" si="227"/>
        <v>-</v>
      </c>
      <c r="AN405" s="82" t="str">
        <f t="shared" si="228"/>
        <v>-</v>
      </c>
      <c r="AO405" s="82" t="str">
        <f t="shared" si="229"/>
        <v>-</v>
      </c>
      <c r="AP405" s="82" t="str">
        <f t="shared" si="230"/>
        <v>-</v>
      </c>
      <c r="AQ405" s="82" t="str">
        <f t="shared" si="231"/>
        <v>-</v>
      </c>
      <c r="AR405" s="82" t="str">
        <f t="shared" si="232"/>
        <v>-</v>
      </c>
      <c r="AT405" s="82">
        <f t="shared" si="233"/>
        <v>2</v>
      </c>
      <c r="AU405" s="82" t="str">
        <f ca="1">IF(    MAX(OFFSET(AL405,0,0,MATCH("-",AL405:AL$638,0))) = 0,"",
IFERROR(MAX(OFFSET(AL405,0,0,MATCH("-",AL405:AL$638,0))),""))</f>
        <v/>
      </c>
      <c r="AV405" s="82" t="str">
        <f ca="1">IF(    MAX(OFFSET(AM405,0,0,MATCH("-",AM405:AM$638,0))) = 0,"",
IFERROR(MAX(OFFSET(AM405,0,0,MATCH("-",AM405:AM$638,0))),""))</f>
        <v/>
      </c>
      <c r="AW405" s="82" t="str">
        <f ca="1">IF(    MAX(OFFSET(AN405,0,0,MATCH("-",AN405:AN$638,0))) = 0,"",
IFERROR(MAX(OFFSET(AN405,0,0,MATCH("-",AN405:AN$638,0))),""))</f>
        <v/>
      </c>
      <c r="AX405" s="82" t="str">
        <f ca="1">IF(    MAX(OFFSET(AO405,0,0,MATCH("-",AO405:AO$638,0))) = 0,"",
IFERROR(MAX(OFFSET(AO405,0,0,MATCH("-",AO405:AO$638,0))),""))</f>
        <v/>
      </c>
      <c r="AY405" s="82" t="str">
        <f ca="1">IF(    MAX(OFFSET(AP405,0,0,MATCH("-",AP405:AP$638,0))) = 0,"",
IFERROR(MAX(OFFSET(AP405,0,0,MATCH("-",AP405:AP$638,0))),""))</f>
        <v/>
      </c>
      <c r="AZ405" s="82" t="str">
        <f ca="1">IF(    MAX(OFFSET(AQ405,0,0,MATCH("-",AQ405:AQ$638,0))) = 0,"",
IFERROR(MAX(OFFSET(AQ405,0,0,MATCH("-",AQ405:AQ$638,0))),""))</f>
        <v/>
      </c>
      <c r="BA405" s="82" t="str">
        <f ca="1">IF(    MAX(OFFSET(AR405,0,0,MATCH("-",AR405:AR$638,0))) = 0,"",
IFERROR(MAX(OFFSET(AR405,0,0,MATCH("-",AR405:AR$638,0))),""))</f>
        <v/>
      </c>
      <c r="BB405" s="112">
        <f t="shared" ca="1" si="234"/>
        <v>-270</v>
      </c>
      <c r="BC405" s="111" t="str">
        <f t="shared" ca="1" si="235"/>
        <v>Radius</v>
      </c>
      <c r="BD405" s="112">
        <f t="shared" ca="1" si="236"/>
        <v>0</v>
      </c>
      <c r="BE405" s="111">
        <f t="shared" ca="1" si="237"/>
        <v>-150</v>
      </c>
      <c r="BF405" s="113" t="e">
        <f t="shared" ca="1" si="238"/>
        <v>#VALUE!</v>
      </c>
      <c r="BG405" s="113" t="e">
        <f t="shared" ca="1" si="239"/>
        <v>#VALUE!</v>
      </c>
      <c r="BH405" s="112">
        <f t="shared" ca="1" si="240"/>
        <v>2000</v>
      </c>
      <c r="BI405" s="112">
        <f t="shared" ca="1" si="241"/>
        <v>-150</v>
      </c>
      <c r="BJ405" s="157"/>
      <c r="BK405" s="157"/>
      <c r="BL405" s="158" t="str">
        <f>scriv!AM367</f>
        <v/>
      </c>
      <c r="BM405" s="157"/>
      <c r="BN405" s="157" t="str">
        <f t="shared" si="242"/>
        <v>node</v>
      </c>
      <c r="BO405" s="157"/>
      <c r="BP405" s="159">
        <f t="shared" ca="1" si="243"/>
        <v>0</v>
      </c>
      <c r="BQ405" s="159">
        <f t="shared" ca="1" si="244"/>
        <v>0</v>
      </c>
      <c r="BR405" s="159">
        <f t="shared" si="245"/>
        <v>1</v>
      </c>
      <c r="BS405" s="159" t="str">
        <f t="shared" si="246"/>
        <v>symbol</v>
      </c>
      <c r="BT405" s="157" t="str">
        <f ca="1">IF(scriv!V367&lt;&gt;"",scriv!V367,
IF(E405="",IFERROR(VLOOKUP(BL405,$AH$40:$BT$638,39,FALSE),$BT$36),
$BT$37))</f>
        <v>10M</v>
      </c>
      <c r="BU405" s="166">
        <f t="shared" ca="1" si="247"/>
        <v>2000</v>
      </c>
      <c r="BV405" s="166">
        <f t="shared" ca="1" si="248"/>
        <v>-150</v>
      </c>
      <c r="BW405" s="166">
        <f t="shared" ca="1" si="249"/>
        <v>0</v>
      </c>
      <c r="BX405" s="166">
        <f t="shared" ca="1" si="250"/>
        <v>0</v>
      </c>
      <c r="BY405" s="180" t="str">
        <f t="shared" si="251"/>
        <v/>
      </c>
      <c r="BZ405" s="180" t="str">
        <f t="shared" si="252"/>
        <v/>
      </c>
      <c r="CA405" s="81" t="str">
        <f>IF(scriv!E367&lt;&gt;"",scriv!E367,"")</f>
        <v/>
      </c>
      <c r="CB405" s="82">
        <f t="shared" si="221"/>
        <v>0</v>
      </c>
      <c r="CC405" s="82">
        <f t="shared" si="253"/>
        <v>0</v>
      </c>
      <c r="CD405" s="82" t="str">
        <f t="shared" si="254"/>
        <v>-</v>
      </c>
      <c r="CE405" s="82" t="str">
        <f t="shared" si="255"/>
        <v>-</v>
      </c>
      <c r="CF405" s="82" t="str">
        <f t="shared" si="256"/>
        <v>-</v>
      </c>
      <c r="CG405" s="82" t="str">
        <f t="shared" si="257"/>
        <v>-</v>
      </c>
      <c r="CH405" s="82" t="str">
        <f t="shared" si="258"/>
        <v>-</v>
      </c>
      <c r="CI405" s="82" t="str">
        <f t="shared" si="259"/>
        <v>-</v>
      </c>
      <c r="CJ405" s="82" t="str">
        <f t="shared" si="260"/>
        <v>-</v>
      </c>
      <c r="CK405" s="82" t="str">
        <f t="shared" si="261"/>
        <v>-</v>
      </c>
    </row>
    <row r="406" spans="1:89" s="82" customFormat="1" ht="18" customHeight="1">
      <c r="A406" s="81" t="str">
        <f>scriv!AL368</f>
        <v/>
      </c>
      <c r="B406" s="81" t="str">
        <f>IF(scriv!D368&lt;&gt;"",scriv!D368,"")</f>
        <v/>
      </c>
      <c r="C406" s="81" t="str">
        <f>IF( scriv!AP368&lt;&gt;"", IF(D406&lt;&gt;"","connection ","")&amp;scriv!AP368,IF(D406&lt;&gt;"","connection",""))</f>
        <v/>
      </c>
      <c r="D406" s="82" t="str">
        <f>scriv!AN368</f>
        <v/>
      </c>
      <c r="E406" s="82" t="str">
        <f>scriv!AO368</f>
        <v/>
      </c>
      <c r="F406" s="156">
        <f>ROW()</f>
        <v>406</v>
      </c>
      <c r="G406" s="288">
        <f>scriv!AC368</f>
        <v>0</v>
      </c>
      <c r="H406" s="288">
        <f>scriv!AD368</f>
        <v>0</v>
      </c>
      <c r="I406" s="81" t="str">
        <f>IF(scriv!AE368&lt;&gt;"",scriv!AE368,J406)</f>
        <v/>
      </c>
      <c r="J406" s="81" t="str">
        <f>IF(scriv!AF368&lt;&gt;"",scriv!AF368,"")</f>
        <v/>
      </c>
      <c r="K406" s="82" t="str">
        <f>IF(scriv!Y368&lt;&gt;"",scriv!Y368,$K$36)</f>
        <v>none</v>
      </c>
      <c r="L406" s="82">
        <f>IF(scriv!Z368&lt;&gt;"",scriv!Z368,$L$36)</f>
        <v>0</v>
      </c>
      <c r="M406" s="82" t="str">
        <f>IF(scriv!AA368&lt;&gt;"",scriv!AA368,$M$36)</f>
        <v>OpenClose</v>
      </c>
      <c r="N406" s="82">
        <f>IF(scriv!AB368&lt;&gt;"",scriv!AB368,$N$36)</f>
        <v>0</v>
      </c>
      <c r="O406" s="119" t="str">
        <f t="shared" si="220"/>
        <v/>
      </c>
      <c r="P406" s="81" t="str">
        <f>IF(scriv!I368&lt;&gt;"",scriv!I368,"")</f>
        <v/>
      </c>
      <c r="Q406" s="81" t="str">
        <f>IF(scriv!J368&lt;&gt;"",scriv!J368,"")</f>
        <v/>
      </c>
      <c r="R406" s="81">
        <f>IF(scriv!K368&lt;&gt;"",scriv!K368,
IF(I406&lt;&gt;"",1,$R$36))</f>
        <v>1</v>
      </c>
      <c r="S406" s="81" t="str">
        <f>IF(scriv!L368&lt;&gt;"",scriv!L368,
IF(scriv!AF368&lt;&gt;"",$S$36,"none"))</f>
        <v>none</v>
      </c>
      <c r="T406" s="81" t="str">
        <f>IF(scriv!Q368&lt;&gt;"",scriv!Q368,"")</f>
        <v/>
      </c>
      <c r="U406" s="81" t="str">
        <f>IF(scriv!R368&lt;&gt;"",scriv!R368,"")</f>
        <v/>
      </c>
      <c r="V406" s="81" t="str">
        <f>IF(scriv!S368&lt;&gt;"",scriv!S368,"")</f>
        <v/>
      </c>
      <c r="W406" s="81" t="str">
        <f>IF(scriv!T368&lt;&gt;"",scriv!T368,"")</f>
        <v/>
      </c>
      <c r="X406" s="81" t="str">
        <f>IF($E406="",
( IF(scriv!AH368&lt;&gt;"", LEFT( scriv!AH368, FIND(",",scriv!AH368)-1) &amp; "=" &amp; $AH406 &amp; RIGHT( scriv!AH368, LEN(scriv!AH368) + 1 - FIND(",",scriv!AH368)),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IF(scriv!AI368&lt;&gt;"", LEFT( scriv!AI368, FIND(",",scriv!AI368)-1) &amp; "=" &amp; $AH406 &amp; RIGHT( scriv!AI368, LEN(scriv!AI368) + 1 - FIND(",",scriv!AI368)),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IF(scriv!AJ368&lt;&gt;"", LEFT( scriv!AJ368, FIND(",",scriv!AJ368)-1) &amp; "=" &amp; $AH406 &amp; RIGHT( scriv!AJ368, LEN(scriv!AJ368) + 1 - FIND(",",scriv!AJ368)),
  IF($Z$36&lt;&gt;"",LEFT( Z$36, FIND(",",Z$36)-1) &amp; "=" &amp; $AH406 &amp; RIGHT( Z$36, LEN(Z$36) + 1 - FIND(",",Z$36)),""))),
IF(scriv!O368&lt;&gt;"", LEFT( scriv!O368, FIND(",",scriv!O368)-1) &amp; "=" &amp; $AH406 &amp; RIGHT( scriv!O368, LEN(scriv!O368) + 1 - FIND(",",scriv!O368)),
LEFT( Z$37, FIND(",",Z$37)-1) &amp; "=" &amp; $AH406 &amp; RIGHT( Z$37, LEN(Z$37) + 1 - FIND(",",Z$37))))</f>
        <v>drawOpen=,1.2</v>
      </c>
      <c r="AA406" s="81" t="str">
        <f>IF($E406="",
( IF(scriv!AK368&lt;&gt;"", LEFT( scriv!AK368, FIND(",",scriv!AK368)-1) &amp; "=" &amp; $AH406 &amp; RIGHT( scriv!AK368, LEN(scriv!AK368) + 1 - FIND(",",scriv!AK368)),
  IF($AA$36&lt;&gt;"",LEFT( AA$36, FIND(",",AA$36)-1) &amp; "=" &amp; $AH406 &amp; RIGHT( AA$36, LEN(AA$36) + 1 - FIND(",",AA$36)),""))),
IF(scriv!P368&lt;&gt;"", LEFT( scriv!P368, FIND(",",scriv!P368)-1) &amp; "=" &amp; $AH406 &amp; RIGHT( scriv!P368, LEN(scriv!P368) + 1 - FIND(",",scriv!P368)),
LEFT( AA$37, FIND(",",AA$37)-1) &amp; "=" &amp; $AH406 &amp; RIGHT( AA$37, LEN(AA$37) + 1 - FIND(",",AA$37))))</f>
        <v>drawClose=,1.2</v>
      </c>
      <c r="AB406" s="167" t="str">
        <f t="shared" si="219"/>
        <v>noTitle</v>
      </c>
      <c r="AC406" s="167"/>
      <c r="AD406" s="45"/>
      <c r="AE406" s="168"/>
      <c r="AF406" s="169">
        <f>IF(D406="",scriv!B368,"")</f>
        <v>0</v>
      </c>
      <c r="AG406" s="170" t="str">
        <f t="shared" si="222"/>
        <v/>
      </c>
      <c r="AH406" s="169" t="str">
        <f t="shared" si="223"/>
        <v/>
      </c>
      <c r="AI406" s="169" t="str">
        <f t="shared" si="224"/>
        <v/>
      </c>
      <c r="AJ406" s="86">
        <f>ROUNDDOWN( (LEN(scriv!B368)+1) / 2, 0 )</f>
        <v>0</v>
      </c>
      <c r="AK406" s="82">
        <f t="shared" si="225"/>
        <v>0</v>
      </c>
      <c r="AL406" s="82" t="str">
        <f t="shared" si="226"/>
        <v>-</v>
      </c>
      <c r="AM406" s="82" t="str">
        <f t="shared" si="227"/>
        <v>-</v>
      </c>
      <c r="AN406" s="82" t="str">
        <f t="shared" si="228"/>
        <v>-</v>
      </c>
      <c r="AO406" s="82" t="str">
        <f t="shared" si="229"/>
        <v>-</v>
      </c>
      <c r="AP406" s="82" t="str">
        <f t="shared" si="230"/>
        <v>-</v>
      </c>
      <c r="AQ406" s="82" t="str">
        <f t="shared" si="231"/>
        <v>-</v>
      </c>
      <c r="AR406" s="82" t="str">
        <f t="shared" si="232"/>
        <v>-</v>
      </c>
      <c r="AT406" s="82">
        <f t="shared" si="233"/>
        <v>2</v>
      </c>
      <c r="AU406" s="82" t="str">
        <f ca="1">IF(    MAX(OFFSET(AL406,0,0,MATCH("-",AL406:AL$638,0))) = 0,"",
IFERROR(MAX(OFFSET(AL406,0,0,MATCH("-",AL406:AL$638,0))),""))</f>
        <v/>
      </c>
      <c r="AV406" s="82" t="str">
        <f ca="1">IF(    MAX(OFFSET(AM406,0,0,MATCH("-",AM406:AM$638,0))) = 0,"",
IFERROR(MAX(OFFSET(AM406,0,0,MATCH("-",AM406:AM$638,0))),""))</f>
        <v/>
      </c>
      <c r="AW406" s="82" t="str">
        <f ca="1">IF(    MAX(OFFSET(AN406,0,0,MATCH("-",AN406:AN$638,0))) = 0,"",
IFERROR(MAX(OFFSET(AN406,0,0,MATCH("-",AN406:AN$638,0))),""))</f>
        <v/>
      </c>
      <c r="AX406" s="82" t="str">
        <f ca="1">IF(    MAX(OFFSET(AO406,0,0,MATCH("-",AO406:AO$638,0))) = 0,"",
IFERROR(MAX(OFFSET(AO406,0,0,MATCH("-",AO406:AO$638,0))),""))</f>
        <v/>
      </c>
      <c r="AY406" s="82" t="str">
        <f ca="1">IF(    MAX(OFFSET(AP406,0,0,MATCH("-",AP406:AP$638,0))) = 0,"",
IFERROR(MAX(OFFSET(AP406,0,0,MATCH("-",AP406:AP$638,0))),""))</f>
        <v/>
      </c>
      <c r="AZ406" s="82" t="str">
        <f ca="1">IF(    MAX(OFFSET(AQ406,0,0,MATCH("-",AQ406:AQ$638,0))) = 0,"",
IFERROR(MAX(OFFSET(AQ406,0,0,MATCH("-",AQ406:AQ$638,0))),""))</f>
        <v/>
      </c>
      <c r="BA406" s="82" t="str">
        <f ca="1">IF(    MAX(OFFSET(AR406,0,0,MATCH("-",AR406:AR$638,0))) = 0,"",
IFERROR(MAX(OFFSET(AR406,0,0,MATCH("-",AR406:AR$638,0))),""))</f>
        <v/>
      </c>
      <c r="BB406" s="112">
        <f t="shared" ca="1" si="234"/>
        <v>-270</v>
      </c>
      <c r="BC406" s="111" t="str">
        <f t="shared" ca="1" si="235"/>
        <v>Radius</v>
      </c>
      <c r="BD406" s="112">
        <f t="shared" ca="1" si="236"/>
        <v>0</v>
      </c>
      <c r="BE406" s="111">
        <f t="shared" ca="1" si="237"/>
        <v>-150</v>
      </c>
      <c r="BF406" s="113" t="e">
        <f t="shared" ca="1" si="238"/>
        <v>#VALUE!</v>
      </c>
      <c r="BG406" s="113" t="e">
        <f t="shared" ca="1" si="239"/>
        <v>#VALUE!</v>
      </c>
      <c r="BH406" s="112">
        <f t="shared" ca="1" si="240"/>
        <v>2000</v>
      </c>
      <c r="BI406" s="112">
        <f t="shared" ca="1" si="241"/>
        <v>-150</v>
      </c>
      <c r="BJ406" s="157"/>
      <c r="BK406" s="157"/>
      <c r="BL406" s="158" t="str">
        <f>scriv!AM368</f>
        <v/>
      </c>
      <c r="BM406" s="157"/>
      <c r="BN406" s="157" t="str">
        <f t="shared" si="242"/>
        <v>node</v>
      </c>
      <c r="BO406" s="157"/>
      <c r="BP406" s="159">
        <f t="shared" ca="1" si="243"/>
        <v>0</v>
      </c>
      <c r="BQ406" s="159">
        <f t="shared" ca="1" si="244"/>
        <v>0</v>
      </c>
      <c r="BR406" s="159">
        <f t="shared" si="245"/>
        <v>1</v>
      </c>
      <c r="BS406" s="159" t="str">
        <f t="shared" si="246"/>
        <v>symbol</v>
      </c>
      <c r="BT406" s="157" t="str">
        <f ca="1">IF(scriv!V368&lt;&gt;"",scriv!V368,
IF(E406="",IFERROR(VLOOKUP(BL406,$AH$40:$BT$638,39,FALSE),$BT$36),
$BT$37))</f>
        <v>10M</v>
      </c>
      <c r="BU406" s="166">
        <f t="shared" ca="1" si="247"/>
        <v>2000</v>
      </c>
      <c r="BV406" s="166">
        <f t="shared" ca="1" si="248"/>
        <v>-150</v>
      </c>
      <c r="BW406" s="166">
        <f t="shared" ca="1" si="249"/>
        <v>0</v>
      </c>
      <c r="BX406" s="166">
        <f t="shared" ca="1" si="250"/>
        <v>0</v>
      </c>
      <c r="BY406" s="180" t="str">
        <f t="shared" si="251"/>
        <v/>
      </c>
      <c r="BZ406" s="180" t="str">
        <f t="shared" si="252"/>
        <v/>
      </c>
      <c r="CA406" s="81" t="str">
        <f>IF(scriv!E368&lt;&gt;"",scriv!E368,"")</f>
        <v/>
      </c>
      <c r="CB406" s="82">
        <f t="shared" si="221"/>
        <v>0</v>
      </c>
      <c r="CC406" s="82">
        <f t="shared" si="253"/>
        <v>0</v>
      </c>
      <c r="CD406" s="82" t="str">
        <f t="shared" si="254"/>
        <v>-</v>
      </c>
      <c r="CE406" s="82" t="str">
        <f t="shared" si="255"/>
        <v>-</v>
      </c>
      <c r="CF406" s="82" t="str">
        <f t="shared" si="256"/>
        <v>-</v>
      </c>
      <c r="CG406" s="82" t="str">
        <f t="shared" si="257"/>
        <v>-</v>
      </c>
      <c r="CH406" s="82" t="str">
        <f t="shared" si="258"/>
        <v>-</v>
      </c>
      <c r="CI406" s="82" t="str">
        <f t="shared" si="259"/>
        <v>-</v>
      </c>
      <c r="CJ406" s="82" t="str">
        <f t="shared" si="260"/>
        <v>-</v>
      </c>
      <c r="CK406" s="82" t="str">
        <f t="shared" si="261"/>
        <v>-</v>
      </c>
    </row>
    <row r="407" spans="1:89" s="82" customFormat="1" ht="18" customHeight="1">
      <c r="A407" s="81" t="str">
        <f>scriv!AL369</f>
        <v/>
      </c>
      <c r="B407" s="81" t="str">
        <f>IF(scriv!D369&lt;&gt;"",scriv!D369,"")</f>
        <v/>
      </c>
      <c r="C407" s="81" t="str">
        <f>IF( scriv!AP369&lt;&gt;"", IF(D407&lt;&gt;"","connection ","")&amp;scriv!AP369,IF(D407&lt;&gt;"","connection",""))</f>
        <v/>
      </c>
      <c r="D407" s="82" t="str">
        <f>scriv!AN369</f>
        <v/>
      </c>
      <c r="E407" s="82" t="str">
        <f>scriv!AO369</f>
        <v/>
      </c>
      <c r="F407" s="156">
        <f>ROW()</f>
        <v>407</v>
      </c>
      <c r="G407" s="288">
        <f>scriv!AC369</f>
        <v>0</v>
      </c>
      <c r="H407" s="288">
        <f>scriv!AD369</f>
        <v>0</v>
      </c>
      <c r="I407" s="81" t="str">
        <f>IF(scriv!AE369&lt;&gt;"",scriv!AE369,J407)</f>
        <v/>
      </c>
      <c r="J407" s="81" t="str">
        <f>IF(scriv!AF369&lt;&gt;"",scriv!AF369,"")</f>
        <v/>
      </c>
      <c r="K407" s="82" t="str">
        <f>IF(scriv!Y369&lt;&gt;"",scriv!Y369,$K$36)</f>
        <v>none</v>
      </c>
      <c r="L407" s="82">
        <f>IF(scriv!Z369&lt;&gt;"",scriv!Z369,$L$36)</f>
        <v>0</v>
      </c>
      <c r="M407" s="82" t="str">
        <f>IF(scriv!AA369&lt;&gt;"",scriv!AA369,$M$36)</f>
        <v>OpenClose</v>
      </c>
      <c r="N407" s="82">
        <f>IF(scriv!AB369&lt;&gt;"",scriv!AB369,$N$36)</f>
        <v>0</v>
      </c>
      <c r="O407" s="119" t="str">
        <f t="shared" si="220"/>
        <v/>
      </c>
      <c r="P407" s="81" t="str">
        <f>IF(scriv!I369&lt;&gt;"",scriv!I369,"")</f>
        <v/>
      </c>
      <c r="Q407" s="81" t="str">
        <f>IF(scriv!J369&lt;&gt;"",scriv!J369,"")</f>
        <v/>
      </c>
      <c r="R407" s="81">
        <f>IF(scriv!K369&lt;&gt;"",scriv!K369,
IF(I407&lt;&gt;"",1,$R$36))</f>
        <v>1</v>
      </c>
      <c r="S407" s="81" t="str">
        <f>IF(scriv!L369&lt;&gt;"",scriv!L369,
IF(scriv!AF369&lt;&gt;"",$S$36,"none"))</f>
        <v>none</v>
      </c>
      <c r="T407" s="81" t="str">
        <f>IF(scriv!Q369&lt;&gt;"",scriv!Q369,"")</f>
        <v/>
      </c>
      <c r="U407" s="81" t="str">
        <f>IF(scriv!R369&lt;&gt;"",scriv!R369,"")</f>
        <v/>
      </c>
      <c r="V407" s="81" t="str">
        <f>IF(scriv!S369&lt;&gt;"",scriv!S369,"")</f>
        <v/>
      </c>
      <c r="W407" s="81" t="str">
        <f>IF(scriv!T369&lt;&gt;"",scriv!T369,"")</f>
        <v/>
      </c>
      <c r="X407" s="81" t="str">
        <f>IF($E407="",
( IF(scriv!AH369&lt;&gt;"", LEFT( scriv!AH369, FIND(",",scriv!AH369)-1) &amp; "=" &amp; $AH407 &amp; RIGHT( scriv!AH369, LEN(scriv!AH369) + 1 - FIND(",",scriv!AH369)),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IF(scriv!AI369&lt;&gt;"", LEFT( scriv!AI369, FIND(",",scriv!AI369)-1) &amp; "=" &amp; $AH407 &amp; RIGHT( scriv!AI369, LEN(scriv!AI369) + 1 - FIND(",",scriv!AI369)),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IF(scriv!AJ369&lt;&gt;"", LEFT( scriv!AJ369, FIND(",",scriv!AJ369)-1) &amp; "=" &amp; $AH407 &amp; RIGHT( scriv!AJ369, LEN(scriv!AJ369) + 1 - FIND(",",scriv!AJ369)),
  IF($Z$36&lt;&gt;"",LEFT( Z$36, FIND(",",Z$36)-1) &amp; "=" &amp; $AH407 &amp; RIGHT( Z$36, LEN(Z$36) + 1 - FIND(",",Z$36)),""))),
IF(scriv!O369&lt;&gt;"", LEFT( scriv!O369, FIND(",",scriv!O369)-1) &amp; "=" &amp; $AH407 &amp; RIGHT( scriv!O369, LEN(scriv!O369) + 1 - FIND(",",scriv!O369)),
LEFT( Z$37, FIND(",",Z$37)-1) &amp; "=" &amp; $AH407 &amp; RIGHT( Z$37, LEN(Z$37) + 1 - FIND(",",Z$37))))</f>
        <v>drawOpen=,1.2</v>
      </c>
      <c r="AA407" s="81" t="str">
        <f>IF($E407="",
( IF(scriv!AK369&lt;&gt;"", LEFT( scriv!AK369, FIND(",",scriv!AK369)-1) &amp; "=" &amp; $AH407 &amp; RIGHT( scriv!AK369, LEN(scriv!AK369) + 1 - FIND(",",scriv!AK369)),
  IF($AA$36&lt;&gt;"",LEFT( AA$36, FIND(",",AA$36)-1) &amp; "=" &amp; $AH407 &amp; RIGHT( AA$36, LEN(AA$36) + 1 - FIND(",",AA$36)),""))),
IF(scriv!P369&lt;&gt;"", LEFT( scriv!P369, FIND(",",scriv!P369)-1) &amp; "=" &amp; $AH407 &amp; RIGHT( scriv!P369, LEN(scriv!P369) + 1 - FIND(",",scriv!P369)),
LEFT( AA$37, FIND(",",AA$37)-1) &amp; "=" &amp; $AH407 &amp; RIGHT( AA$37, LEN(AA$37) + 1 - FIND(",",AA$37))))</f>
        <v>drawClose=,1.2</v>
      </c>
      <c r="AB407" s="167" t="str">
        <f t="shared" si="219"/>
        <v>noTitle</v>
      </c>
      <c r="AC407" s="167"/>
      <c r="AD407" s="45"/>
      <c r="AE407" s="168"/>
      <c r="AF407" s="169">
        <f>IF(D407="",scriv!B369,"")</f>
        <v>0</v>
      </c>
      <c r="AG407" s="170" t="str">
        <f t="shared" si="222"/>
        <v/>
      </c>
      <c r="AH407" s="169" t="str">
        <f t="shared" si="223"/>
        <v/>
      </c>
      <c r="AI407" s="169" t="str">
        <f t="shared" si="224"/>
        <v/>
      </c>
      <c r="AJ407" s="86">
        <f>ROUNDDOWN( (LEN(scriv!B369)+1) / 2, 0 )</f>
        <v>0</v>
      </c>
      <c r="AK407" s="82">
        <f t="shared" si="225"/>
        <v>0</v>
      </c>
      <c r="AL407" s="82" t="str">
        <f t="shared" si="226"/>
        <v>-</v>
      </c>
      <c r="AM407" s="82" t="str">
        <f t="shared" si="227"/>
        <v>-</v>
      </c>
      <c r="AN407" s="82" t="str">
        <f t="shared" si="228"/>
        <v>-</v>
      </c>
      <c r="AO407" s="82" t="str">
        <f t="shared" si="229"/>
        <v>-</v>
      </c>
      <c r="AP407" s="82" t="str">
        <f t="shared" si="230"/>
        <v>-</v>
      </c>
      <c r="AQ407" s="82" t="str">
        <f t="shared" si="231"/>
        <v>-</v>
      </c>
      <c r="AR407" s="82" t="str">
        <f t="shared" si="232"/>
        <v>-</v>
      </c>
      <c r="AT407" s="82">
        <f t="shared" si="233"/>
        <v>2</v>
      </c>
      <c r="AU407" s="82" t="str">
        <f ca="1">IF(    MAX(OFFSET(AL407,0,0,MATCH("-",AL407:AL$638,0))) = 0,"",
IFERROR(MAX(OFFSET(AL407,0,0,MATCH("-",AL407:AL$638,0))),""))</f>
        <v/>
      </c>
      <c r="AV407" s="82" t="str">
        <f ca="1">IF(    MAX(OFFSET(AM407,0,0,MATCH("-",AM407:AM$638,0))) = 0,"",
IFERROR(MAX(OFFSET(AM407,0,0,MATCH("-",AM407:AM$638,0))),""))</f>
        <v/>
      </c>
      <c r="AW407" s="82" t="str">
        <f ca="1">IF(    MAX(OFFSET(AN407,0,0,MATCH("-",AN407:AN$638,0))) = 0,"",
IFERROR(MAX(OFFSET(AN407,0,0,MATCH("-",AN407:AN$638,0))),""))</f>
        <v/>
      </c>
      <c r="AX407" s="82" t="str">
        <f ca="1">IF(    MAX(OFFSET(AO407,0,0,MATCH("-",AO407:AO$638,0))) = 0,"",
IFERROR(MAX(OFFSET(AO407,0,0,MATCH("-",AO407:AO$638,0))),""))</f>
        <v/>
      </c>
      <c r="AY407" s="82" t="str">
        <f ca="1">IF(    MAX(OFFSET(AP407,0,0,MATCH("-",AP407:AP$638,0))) = 0,"",
IFERROR(MAX(OFFSET(AP407,0,0,MATCH("-",AP407:AP$638,0))),""))</f>
        <v/>
      </c>
      <c r="AZ407" s="82" t="str">
        <f ca="1">IF(    MAX(OFFSET(AQ407,0,0,MATCH("-",AQ407:AQ$638,0))) = 0,"",
IFERROR(MAX(OFFSET(AQ407,0,0,MATCH("-",AQ407:AQ$638,0))),""))</f>
        <v/>
      </c>
      <c r="BA407" s="82" t="str">
        <f ca="1">IF(    MAX(OFFSET(AR407,0,0,MATCH("-",AR407:AR$638,0))) = 0,"",
IFERROR(MAX(OFFSET(AR407,0,0,MATCH("-",AR407:AR$638,0))),""))</f>
        <v/>
      </c>
      <c r="BB407" s="112">
        <f t="shared" ca="1" si="234"/>
        <v>-270</v>
      </c>
      <c r="BC407" s="111" t="str">
        <f t="shared" ca="1" si="235"/>
        <v>Radius</v>
      </c>
      <c r="BD407" s="112">
        <f t="shared" ca="1" si="236"/>
        <v>0</v>
      </c>
      <c r="BE407" s="111">
        <f t="shared" ca="1" si="237"/>
        <v>-150</v>
      </c>
      <c r="BF407" s="113" t="e">
        <f t="shared" ca="1" si="238"/>
        <v>#VALUE!</v>
      </c>
      <c r="BG407" s="113" t="e">
        <f t="shared" ca="1" si="239"/>
        <v>#VALUE!</v>
      </c>
      <c r="BH407" s="112">
        <f t="shared" ca="1" si="240"/>
        <v>2000</v>
      </c>
      <c r="BI407" s="112">
        <f t="shared" ca="1" si="241"/>
        <v>-150</v>
      </c>
      <c r="BJ407" s="157"/>
      <c r="BK407" s="157"/>
      <c r="BL407" s="158" t="str">
        <f>scriv!AM369</f>
        <v/>
      </c>
      <c r="BM407" s="157"/>
      <c r="BN407" s="157" t="str">
        <f t="shared" si="242"/>
        <v>node</v>
      </c>
      <c r="BO407" s="157"/>
      <c r="BP407" s="159">
        <f t="shared" ca="1" si="243"/>
        <v>0</v>
      </c>
      <c r="BQ407" s="159">
        <f t="shared" ca="1" si="244"/>
        <v>0</v>
      </c>
      <c r="BR407" s="159">
        <f t="shared" si="245"/>
        <v>1</v>
      </c>
      <c r="BS407" s="159" t="str">
        <f t="shared" si="246"/>
        <v>symbol</v>
      </c>
      <c r="BT407" s="157" t="str">
        <f ca="1">IF(scriv!V369&lt;&gt;"",scriv!V369,
IF(E407="",IFERROR(VLOOKUP(BL407,$AH$40:$BT$638,39,FALSE),$BT$36),
$BT$37))</f>
        <v>10M</v>
      </c>
      <c r="BU407" s="166">
        <f t="shared" ca="1" si="247"/>
        <v>2000</v>
      </c>
      <c r="BV407" s="166">
        <f t="shared" ca="1" si="248"/>
        <v>-150</v>
      </c>
      <c r="BW407" s="166">
        <f t="shared" ca="1" si="249"/>
        <v>0</v>
      </c>
      <c r="BX407" s="166">
        <f t="shared" ca="1" si="250"/>
        <v>0</v>
      </c>
      <c r="BY407" s="180" t="str">
        <f t="shared" si="251"/>
        <v/>
      </c>
      <c r="BZ407" s="180" t="str">
        <f t="shared" si="252"/>
        <v/>
      </c>
      <c r="CA407" s="81" t="str">
        <f>IF(scriv!E369&lt;&gt;"",scriv!E369,"")</f>
        <v/>
      </c>
      <c r="CB407" s="82">
        <f t="shared" si="221"/>
        <v>0</v>
      </c>
      <c r="CC407" s="82">
        <f t="shared" si="253"/>
        <v>0</v>
      </c>
      <c r="CD407" s="82" t="str">
        <f t="shared" si="254"/>
        <v>-</v>
      </c>
      <c r="CE407" s="82" t="str">
        <f t="shared" si="255"/>
        <v>-</v>
      </c>
      <c r="CF407" s="82" t="str">
        <f t="shared" si="256"/>
        <v>-</v>
      </c>
      <c r="CG407" s="82" t="str">
        <f t="shared" si="257"/>
        <v>-</v>
      </c>
      <c r="CH407" s="82" t="str">
        <f t="shared" si="258"/>
        <v>-</v>
      </c>
      <c r="CI407" s="82" t="str">
        <f t="shared" si="259"/>
        <v>-</v>
      </c>
      <c r="CJ407" s="82" t="str">
        <f t="shared" si="260"/>
        <v>-</v>
      </c>
      <c r="CK407" s="82" t="str">
        <f t="shared" si="261"/>
        <v>-</v>
      </c>
    </row>
    <row r="408" spans="1:89" s="82" customFormat="1" ht="18" customHeight="1">
      <c r="A408" s="81" t="str">
        <f>scriv!AL370</f>
        <v/>
      </c>
      <c r="B408" s="81" t="str">
        <f>IF(scriv!D370&lt;&gt;"",scriv!D370,"")</f>
        <v/>
      </c>
      <c r="C408" s="81" t="str">
        <f>IF( scriv!AP370&lt;&gt;"", IF(D408&lt;&gt;"","connection ","")&amp;scriv!AP370,IF(D408&lt;&gt;"","connection",""))</f>
        <v/>
      </c>
      <c r="D408" s="82" t="str">
        <f>scriv!AN370</f>
        <v/>
      </c>
      <c r="E408" s="82" t="str">
        <f>scriv!AO370</f>
        <v/>
      </c>
      <c r="F408" s="156">
        <f>ROW()</f>
        <v>408</v>
      </c>
      <c r="G408" s="288">
        <f>scriv!AC370</f>
        <v>0</v>
      </c>
      <c r="H408" s="288">
        <f>scriv!AD370</f>
        <v>0</v>
      </c>
      <c r="I408" s="81" t="str">
        <f>IF(scriv!AE370&lt;&gt;"",scriv!AE370,J408)</f>
        <v/>
      </c>
      <c r="J408" s="81" t="str">
        <f>IF(scriv!AF370&lt;&gt;"",scriv!AF370,"")</f>
        <v/>
      </c>
      <c r="K408" s="82" t="str">
        <f>IF(scriv!Y370&lt;&gt;"",scriv!Y370,$K$36)</f>
        <v>none</v>
      </c>
      <c r="L408" s="82">
        <f>IF(scriv!Z370&lt;&gt;"",scriv!Z370,$L$36)</f>
        <v>0</v>
      </c>
      <c r="M408" s="82" t="str">
        <f>IF(scriv!AA370&lt;&gt;"",scriv!AA370,$M$36)</f>
        <v>OpenClose</v>
      </c>
      <c r="N408" s="82">
        <f>IF(scriv!AB370&lt;&gt;"",scriv!AB370,$N$36)</f>
        <v>0</v>
      </c>
      <c r="O408" s="119" t="str">
        <f t="shared" si="220"/>
        <v/>
      </c>
      <c r="P408" s="81" t="str">
        <f>IF(scriv!I370&lt;&gt;"",scriv!I370,"")</f>
        <v/>
      </c>
      <c r="Q408" s="81" t="str">
        <f>IF(scriv!J370&lt;&gt;"",scriv!J370,"")</f>
        <v/>
      </c>
      <c r="R408" s="81">
        <f>IF(scriv!K370&lt;&gt;"",scriv!K370,
IF(I408&lt;&gt;"",1,$R$36))</f>
        <v>1</v>
      </c>
      <c r="S408" s="81" t="str">
        <f>IF(scriv!L370&lt;&gt;"",scriv!L370,
IF(scriv!AF370&lt;&gt;"",$S$36,"none"))</f>
        <v>none</v>
      </c>
      <c r="T408" s="81" t="str">
        <f>IF(scriv!Q370&lt;&gt;"",scriv!Q370,"")</f>
        <v/>
      </c>
      <c r="U408" s="81" t="str">
        <f>IF(scriv!R370&lt;&gt;"",scriv!R370,"")</f>
        <v/>
      </c>
      <c r="V408" s="81" t="str">
        <f>IF(scriv!S370&lt;&gt;"",scriv!S370,"")</f>
        <v/>
      </c>
      <c r="W408" s="81" t="str">
        <f>IF(scriv!T370&lt;&gt;"",scriv!T370,"")</f>
        <v/>
      </c>
      <c r="X408" s="81" t="str">
        <f>IF($E408="",
( IF(scriv!AH370&lt;&gt;"", LEFT( scriv!AH370, FIND(",",scriv!AH370)-1) &amp; "=" &amp; $AH408 &amp; RIGHT( scriv!AH370, LEN(scriv!AH370) + 1 - FIND(",",scriv!AH370)),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IF(scriv!AI370&lt;&gt;"", LEFT( scriv!AI370, FIND(",",scriv!AI370)-1) &amp; "=" &amp; $AH408 &amp; RIGHT( scriv!AI370, LEN(scriv!AI370) + 1 - FIND(",",scriv!AI370)),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IF(scriv!AJ370&lt;&gt;"", LEFT( scriv!AJ370, FIND(",",scriv!AJ370)-1) &amp; "=" &amp; $AH408 &amp; RIGHT( scriv!AJ370, LEN(scriv!AJ370) + 1 - FIND(",",scriv!AJ370)),
  IF($Z$36&lt;&gt;"",LEFT( Z$36, FIND(",",Z$36)-1) &amp; "=" &amp; $AH408 &amp; RIGHT( Z$36, LEN(Z$36) + 1 - FIND(",",Z$36)),""))),
IF(scriv!O370&lt;&gt;"", LEFT( scriv!O370, FIND(",",scriv!O370)-1) &amp; "=" &amp; $AH408 &amp; RIGHT( scriv!O370, LEN(scriv!O370) + 1 - FIND(",",scriv!O370)),
LEFT( Z$37, FIND(",",Z$37)-1) &amp; "=" &amp; $AH408 &amp; RIGHT( Z$37, LEN(Z$37) + 1 - FIND(",",Z$37))))</f>
        <v>drawOpen=,1.2</v>
      </c>
      <c r="AA408" s="81" t="str">
        <f>IF($E408="",
( IF(scriv!AK370&lt;&gt;"", LEFT( scriv!AK370, FIND(",",scriv!AK370)-1) &amp; "=" &amp; $AH408 &amp; RIGHT( scriv!AK370, LEN(scriv!AK370) + 1 - FIND(",",scriv!AK370)),
  IF($AA$36&lt;&gt;"",LEFT( AA$36, FIND(",",AA$36)-1) &amp; "=" &amp; $AH408 &amp; RIGHT( AA$36, LEN(AA$36) + 1 - FIND(",",AA$36)),""))),
IF(scriv!P370&lt;&gt;"", LEFT( scriv!P370, FIND(",",scriv!P370)-1) &amp; "=" &amp; $AH408 &amp; RIGHT( scriv!P370, LEN(scriv!P370) + 1 - FIND(",",scriv!P370)),
LEFT( AA$37, FIND(",",AA$37)-1) &amp; "=" &amp; $AH408 &amp; RIGHT( AA$37, LEN(AA$37) + 1 - FIND(",",AA$37))))</f>
        <v>drawClose=,1.2</v>
      </c>
      <c r="AB408" s="167" t="str">
        <f t="shared" si="219"/>
        <v>noTitle</v>
      </c>
      <c r="AC408" s="167"/>
      <c r="AD408" s="45"/>
      <c r="AE408" s="168"/>
      <c r="AF408" s="169">
        <f>IF(D408="",scriv!B370,"")</f>
        <v>0</v>
      </c>
      <c r="AG408" s="170" t="str">
        <f t="shared" si="222"/>
        <v/>
      </c>
      <c r="AH408" s="169" t="str">
        <f t="shared" si="223"/>
        <v/>
      </c>
      <c r="AI408" s="169" t="str">
        <f t="shared" si="224"/>
        <v/>
      </c>
      <c r="AJ408" s="86">
        <f>ROUNDDOWN( (LEN(scriv!B370)+1) / 2, 0 )</f>
        <v>0</v>
      </c>
      <c r="AK408" s="82">
        <f t="shared" si="225"/>
        <v>0</v>
      </c>
      <c r="AL408" s="82" t="str">
        <f t="shared" si="226"/>
        <v>-</v>
      </c>
      <c r="AM408" s="82" t="str">
        <f t="shared" si="227"/>
        <v>-</v>
      </c>
      <c r="AN408" s="82" t="str">
        <f t="shared" si="228"/>
        <v>-</v>
      </c>
      <c r="AO408" s="82" t="str">
        <f t="shared" si="229"/>
        <v>-</v>
      </c>
      <c r="AP408" s="82" t="str">
        <f t="shared" si="230"/>
        <v>-</v>
      </c>
      <c r="AQ408" s="82" t="str">
        <f t="shared" si="231"/>
        <v>-</v>
      </c>
      <c r="AR408" s="82" t="str">
        <f t="shared" si="232"/>
        <v>-</v>
      </c>
      <c r="AT408" s="82">
        <f t="shared" si="233"/>
        <v>2</v>
      </c>
      <c r="AU408" s="82" t="str">
        <f ca="1">IF(    MAX(OFFSET(AL408,0,0,MATCH("-",AL408:AL$638,0))) = 0,"",
IFERROR(MAX(OFFSET(AL408,0,0,MATCH("-",AL408:AL$638,0))),""))</f>
        <v/>
      </c>
      <c r="AV408" s="82" t="str">
        <f ca="1">IF(    MAX(OFFSET(AM408,0,0,MATCH("-",AM408:AM$638,0))) = 0,"",
IFERROR(MAX(OFFSET(AM408,0,0,MATCH("-",AM408:AM$638,0))),""))</f>
        <v/>
      </c>
      <c r="AW408" s="82" t="str">
        <f ca="1">IF(    MAX(OFFSET(AN408,0,0,MATCH("-",AN408:AN$638,0))) = 0,"",
IFERROR(MAX(OFFSET(AN408,0,0,MATCH("-",AN408:AN$638,0))),""))</f>
        <v/>
      </c>
      <c r="AX408" s="82" t="str">
        <f ca="1">IF(    MAX(OFFSET(AO408,0,0,MATCH("-",AO408:AO$638,0))) = 0,"",
IFERROR(MAX(OFFSET(AO408,0,0,MATCH("-",AO408:AO$638,0))),""))</f>
        <v/>
      </c>
      <c r="AY408" s="82" t="str">
        <f ca="1">IF(    MAX(OFFSET(AP408,0,0,MATCH("-",AP408:AP$638,0))) = 0,"",
IFERROR(MAX(OFFSET(AP408,0,0,MATCH("-",AP408:AP$638,0))),""))</f>
        <v/>
      </c>
      <c r="AZ408" s="82" t="str">
        <f ca="1">IF(    MAX(OFFSET(AQ408,0,0,MATCH("-",AQ408:AQ$638,0))) = 0,"",
IFERROR(MAX(OFFSET(AQ408,0,0,MATCH("-",AQ408:AQ$638,0))),""))</f>
        <v/>
      </c>
      <c r="BA408" s="82" t="str">
        <f ca="1">IF(    MAX(OFFSET(AR408,0,0,MATCH("-",AR408:AR$638,0))) = 0,"",
IFERROR(MAX(OFFSET(AR408,0,0,MATCH("-",AR408:AR$638,0))),""))</f>
        <v/>
      </c>
      <c r="BB408" s="112">
        <f t="shared" ca="1" si="234"/>
        <v>-270</v>
      </c>
      <c r="BC408" s="111" t="str">
        <f t="shared" ca="1" si="235"/>
        <v>Radius</v>
      </c>
      <c r="BD408" s="112">
        <f t="shared" ca="1" si="236"/>
        <v>0</v>
      </c>
      <c r="BE408" s="111">
        <f t="shared" ca="1" si="237"/>
        <v>-150</v>
      </c>
      <c r="BF408" s="113" t="e">
        <f t="shared" ca="1" si="238"/>
        <v>#VALUE!</v>
      </c>
      <c r="BG408" s="113" t="e">
        <f t="shared" ca="1" si="239"/>
        <v>#VALUE!</v>
      </c>
      <c r="BH408" s="112">
        <f t="shared" ca="1" si="240"/>
        <v>2000</v>
      </c>
      <c r="BI408" s="112">
        <f t="shared" ca="1" si="241"/>
        <v>-150</v>
      </c>
      <c r="BJ408" s="157"/>
      <c r="BK408" s="157"/>
      <c r="BL408" s="158" t="str">
        <f>scriv!AM370</f>
        <v/>
      </c>
      <c r="BM408" s="157"/>
      <c r="BN408" s="157" t="str">
        <f t="shared" si="242"/>
        <v>node</v>
      </c>
      <c r="BO408" s="157"/>
      <c r="BP408" s="159">
        <f t="shared" ca="1" si="243"/>
        <v>0</v>
      </c>
      <c r="BQ408" s="159">
        <f t="shared" ca="1" si="244"/>
        <v>0</v>
      </c>
      <c r="BR408" s="159">
        <f t="shared" si="245"/>
        <v>1</v>
      </c>
      <c r="BS408" s="159" t="str">
        <f t="shared" si="246"/>
        <v>symbol</v>
      </c>
      <c r="BT408" s="157" t="str">
        <f ca="1">IF(scriv!V370&lt;&gt;"",scriv!V370,
IF(E408="",IFERROR(VLOOKUP(BL408,$AH$40:$BT$638,39,FALSE),$BT$36),
$BT$37))</f>
        <v>10M</v>
      </c>
      <c r="BU408" s="166">
        <f t="shared" ca="1" si="247"/>
        <v>2000</v>
      </c>
      <c r="BV408" s="166">
        <f t="shared" ca="1" si="248"/>
        <v>-150</v>
      </c>
      <c r="BW408" s="166">
        <f t="shared" ca="1" si="249"/>
        <v>0</v>
      </c>
      <c r="BX408" s="166">
        <f t="shared" ca="1" si="250"/>
        <v>0</v>
      </c>
      <c r="BY408" s="180" t="str">
        <f t="shared" si="251"/>
        <v/>
      </c>
      <c r="BZ408" s="180" t="str">
        <f t="shared" si="252"/>
        <v/>
      </c>
      <c r="CA408" s="81" t="str">
        <f>IF(scriv!E370&lt;&gt;"",scriv!E370,"")</f>
        <v/>
      </c>
      <c r="CB408" s="82">
        <f t="shared" si="221"/>
        <v>0</v>
      </c>
      <c r="CC408" s="82">
        <f t="shared" si="253"/>
        <v>0</v>
      </c>
      <c r="CD408" s="82" t="str">
        <f t="shared" si="254"/>
        <v>-</v>
      </c>
      <c r="CE408" s="82" t="str">
        <f t="shared" si="255"/>
        <v>-</v>
      </c>
      <c r="CF408" s="82" t="str">
        <f t="shared" si="256"/>
        <v>-</v>
      </c>
      <c r="CG408" s="82" t="str">
        <f t="shared" si="257"/>
        <v>-</v>
      </c>
      <c r="CH408" s="82" t="str">
        <f t="shared" si="258"/>
        <v>-</v>
      </c>
      <c r="CI408" s="82" t="str">
        <f t="shared" si="259"/>
        <v>-</v>
      </c>
      <c r="CJ408" s="82" t="str">
        <f t="shared" si="260"/>
        <v>-</v>
      </c>
      <c r="CK408" s="82" t="str">
        <f t="shared" si="261"/>
        <v>-</v>
      </c>
    </row>
    <row r="409" spans="1:89" s="82" customFormat="1" ht="18" customHeight="1">
      <c r="A409" s="81" t="str">
        <f>scriv!AL371</f>
        <v/>
      </c>
      <c r="B409" s="81" t="str">
        <f>IF(scriv!D371&lt;&gt;"",scriv!D371,"")</f>
        <v/>
      </c>
      <c r="C409" s="81" t="str">
        <f>IF( scriv!AP371&lt;&gt;"", IF(D409&lt;&gt;"","connection ","")&amp;scriv!AP371,IF(D409&lt;&gt;"","connection",""))</f>
        <v/>
      </c>
      <c r="D409" s="82" t="str">
        <f>scriv!AN371</f>
        <v/>
      </c>
      <c r="E409" s="82" t="str">
        <f>scriv!AO371</f>
        <v/>
      </c>
      <c r="F409" s="156">
        <f>ROW()</f>
        <v>409</v>
      </c>
      <c r="G409" s="288">
        <f>scriv!AC371</f>
        <v>0</v>
      </c>
      <c r="H409" s="288">
        <f>scriv!AD371</f>
        <v>0</v>
      </c>
      <c r="I409" s="81" t="str">
        <f>IF(scriv!AE371&lt;&gt;"",scriv!AE371,J409)</f>
        <v/>
      </c>
      <c r="J409" s="81" t="str">
        <f>IF(scriv!AF371&lt;&gt;"",scriv!AF371,"")</f>
        <v/>
      </c>
      <c r="K409" s="82" t="str">
        <f>IF(scriv!Y371&lt;&gt;"",scriv!Y371,$K$36)</f>
        <v>none</v>
      </c>
      <c r="L409" s="82">
        <f>IF(scriv!Z371&lt;&gt;"",scriv!Z371,$L$36)</f>
        <v>0</v>
      </c>
      <c r="M409" s="82" t="str">
        <f>IF(scriv!AA371&lt;&gt;"",scriv!AA371,$M$36)</f>
        <v>OpenClose</v>
      </c>
      <c r="N409" s="82">
        <f>IF(scriv!AB371&lt;&gt;"",scriv!AB371,$N$36)</f>
        <v>0</v>
      </c>
      <c r="O409" s="119" t="str">
        <f t="shared" si="220"/>
        <v/>
      </c>
      <c r="P409" s="81" t="str">
        <f>IF(scriv!I371&lt;&gt;"",scriv!I371,"")</f>
        <v/>
      </c>
      <c r="Q409" s="81" t="str">
        <f>IF(scriv!J371&lt;&gt;"",scriv!J371,"")</f>
        <v/>
      </c>
      <c r="R409" s="81">
        <f>IF(scriv!K371&lt;&gt;"",scriv!K371,
IF(I409&lt;&gt;"",1,$R$36))</f>
        <v>1</v>
      </c>
      <c r="S409" s="81" t="str">
        <f>IF(scriv!L371&lt;&gt;"",scriv!L371,
IF(scriv!AF371&lt;&gt;"",$S$36,"none"))</f>
        <v>none</v>
      </c>
      <c r="T409" s="81" t="str">
        <f>IF(scriv!Q371&lt;&gt;"",scriv!Q371,"")</f>
        <v/>
      </c>
      <c r="U409" s="81" t="str">
        <f>IF(scriv!R371&lt;&gt;"",scriv!R371,"")</f>
        <v/>
      </c>
      <c r="V409" s="81" t="str">
        <f>IF(scriv!S371&lt;&gt;"",scriv!S371,"")</f>
        <v/>
      </c>
      <c r="W409" s="81" t="str">
        <f>IF(scriv!T371&lt;&gt;"",scriv!T371,"")</f>
        <v/>
      </c>
      <c r="X409" s="81" t="str">
        <f>IF($E409="",
( IF(scriv!AH371&lt;&gt;"", LEFT( scriv!AH371, FIND(",",scriv!AH371)-1) &amp; "=" &amp; $AH409 &amp; RIGHT( scriv!AH371, LEN(scriv!AH371) + 1 - FIND(",",scriv!AH371)),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IF(scriv!AI371&lt;&gt;"", LEFT( scriv!AI371, FIND(",",scriv!AI371)-1) &amp; "=" &amp; $AH409 &amp; RIGHT( scriv!AI371, LEN(scriv!AI371) + 1 - FIND(",",scriv!AI371)),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IF(scriv!AJ371&lt;&gt;"", LEFT( scriv!AJ371, FIND(",",scriv!AJ371)-1) &amp; "=" &amp; $AH409 &amp; RIGHT( scriv!AJ371, LEN(scriv!AJ371) + 1 - FIND(",",scriv!AJ371)),
  IF($Z$36&lt;&gt;"",LEFT( Z$36, FIND(",",Z$36)-1) &amp; "=" &amp; $AH409 &amp; RIGHT( Z$36, LEN(Z$36) + 1 - FIND(",",Z$36)),""))),
IF(scriv!O371&lt;&gt;"", LEFT( scriv!O371, FIND(",",scriv!O371)-1) &amp; "=" &amp; $AH409 &amp; RIGHT( scriv!O371, LEN(scriv!O371) + 1 - FIND(",",scriv!O371)),
LEFT( Z$37, FIND(",",Z$37)-1) &amp; "=" &amp; $AH409 &amp; RIGHT( Z$37, LEN(Z$37) + 1 - FIND(",",Z$37))))</f>
        <v>drawOpen=,1.2</v>
      </c>
      <c r="AA409" s="81" t="str">
        <f>IF($E409="",
( IF(scriv!AK371&lt;&gt;"", LEFT( scriv!AK371, FIND(",",scriv!AK371)-1) &amp; "=" &amp; $AH409 &amp; RIGHT( scriv!AK371, LEN(scriv!AK371) + 1 - FIND(",",scriv!AK371)),
  IF($AA$36&lt;&gt;"",LEFT( AA$36, FIND(",",AA$36)-1) &amp; "=" &amp; $AH409 &amp; RIGHT( AA$36, LEN(AA$36) + 1 - FIND(",",AA$36)),""))),
IF(scriv!P371&lt;&gt;"", LEFT( scriv!P371, FIND(",",scriv!P371)-1) &amp; "=" &amp; $AH409 &amp; RIGHT( scriv!P371, LEN(scriv!P371) + 1 - FIND(",",scriv!P371)),
LEFT( AA$37, FIND(",",AA$37)-1) &amp; "=" &amp; $AH409 &amp; RIGHT( AA$37, LEN(AA$37) + 1 - FIND(",",AA$37))))</f>
        <v>drawClose=,1.2</v>
      </c>
      <c r="AB409" s="167" t="str">
        <f t="shared" si="219"/>
        <v>noTitle</v>
      </c>
      <c r="AC409" s="167"/>
      <c r="AD409" s="45"/>
      <c r="AE409" s="168"/>
      <c r="AF409" s="169">
        <f>IF(D409="",scriv!B371,"")</f>
        <v>0</v>
      </c>
      <c r="AG409" s="170" t="str">
        <f t="shared" si="222"/>
        <v/>
      </c>
      <c r="AH409" s="169" t="str">
        <f t="shared" si="223"/>
        <v/>
      </c>
      <c r="AI409" s="169" t="str">
        <f t="shared" si="224"/>
        <v/>
      </c>
      <c r="AJ409" s="86">
        <f>ROUNDDOWN( (LEN(scriv!B371)+1) / 2, 0 )</f>
        <v>0</v>
      </c>
      <c r="AK409" s="82">
        <f t="shared" si="225"/>
        <v>0</v>
      </c>
      <c r="AL409" s="82" t="str">
        <f t="shared" si="226"/>
        <v>-</v>
      </c>
      <c r="AM409" s="82" t="str">
        <f t="shared" si="227"/>
        <v>-</v>
      </c>
      <c r="AN409" s="82" t="str">
        <f t="shared" si="228"/>
        <v>-</v>
      </c>
      <c r="AO409" s="82" t="str">
        <f t="shared" si="229"/>
        <v>-</v>
      </c>
      <c r="AP409" s="82" t="str">
        <f t="shared" si="230"/>
        <v>-</v>
      </c>
      <c r="AQ409" s="82" t="str">
        <f t="shared" si="231"/>
        <v>-</v>
      </c>
      <c r="AR409" s="82" t="str">
        <f t="shared" si="232"/>
        <v>-</v>
      </c>
      <c r="AT409" s="82">
        <f t="shared" si="233"/>
        <v>2</v>
      </c>
      <c r="AU409" s="82" t="str">
        <f ca="1">IF(    MAX(OFFSET(AL409,0,0,MATCH("-",AL409:AL$638,0))) = 0,"",
IFERROR(MAX(OFFSET(AL409,0,0,MATCH("-",AL409:AL$638,0))),""))</f>
        <v/>
      </c>
      <c r="AV409" s="82" t="str">
        <f ca="1">IF(    MAX(OFFSET(AM409,0,0,MATCH("-",AM409:AM$638,0))) = 0,"",
IFERROR(MAX(OFFSET(AM409,0,0,MATCH("-",AM409:AM$638,0))),""))</f>
        <v/>
      </c>
      <c r="AW409" s="82" t="str">
        <f ca="1">IF(    MAX(OFFSET(AN409,0,0,MATCH("-",AN409:AN$638,0))) = 0,"",
IFERROR(MAX(OFFSET(AN409,0,0,MATCH("-",AN409:AN$638,0))),""))</f>
        <v/>
      </c>
      <c r="AX409" s="82" t="str">
        <f ca="1">IF(    MAX(OFFSET(AO409,0,0,MATCH("-",AO409:AO$638,0))) = 0,"",
IFERROR(MAX(OFFSET(AO409,0,0,MATCH("-",AO409:AO$638,0))),""))</f>
        <v/>
      </c>
      <c r="AY409" s="82" t="str">
        <f ca="1">IF(    MAX(OFFSET(AP409,0,0,MATCH("-",AP409:AP$638,0))) = 0,"",
IFERROR(MAX(OFFSET(AP409,0,0,MATCH("-",AP409:AP$638,0))),""))</f>
        <v/>
      </c>
      <c r="AZ409" s="82" t="str">
        <f ca="1">IF(    MAX(OFFSET(AQ409,0,0,MATCH("-",AQ409:AQ$638,0))) = 0,"",
IFERROR(MAX(OFFSET(AQ409,0,0,MATCH("-",AQ409:AQ$638,0))),""))</f>
        <v/>
      </c>
      <c r="BA409" s="82" t="str">
        <f ca="1">IF(    MAX(OFFSET(AR409,0,0,MATCH("-",AR409:AR$638,0))) = 0,"",
IFERROR(MAX(OFFSET(AR409,0,0,MATCH("-",AR409:AR$638,0))),""))</f>
        <v/>
      </c>
      <c r="BB409" s="112">
        <f t="shared" ca="1" si="234"/>
        <v>-270</v>
      </c>
      <c r="BC409" s="111" t="str">
        <f t="shared" ca="1" si="235"/>
        <v>Radius</v>
      </c>
      <c r="BD409" s="112">
        <f t="shared" ca="1" si="236"/>
        <v>0</v>
      </c>
      <c r="BE409" s="111">
        <f t="shared" ca="1" si="237"/>
        <v>-150</v>
      </c>
      <c r="BF409" s="113" t="e">
        <f t="shared" ca="1" si="238"/>
        <v>#VALUE!</v>
      </c>
      <c r="BG409" s="113" t="e">
        <f t="shared" ca="1" si="239"/>
        <v>#VALUE!</v>
      </c>
      <c r="BH409" s="112">
        <f t="shared" ca="1" si="240"/>
        <v>2000</v>
      </c>
      <c r="BI409" s="112">
        <f t="shared" ca="1" si="241"/>
        <v>-150</v>
      </c>
      <c r="BJ409" s="157"/>
      <c r="BK409" s="157"/>
      <c r="BL409" s="158" t="str">
        <f>scriv!AM371</f>
        <v/>
      </c>
      <c r="BM409" s="157"/>
      <c r="BN409" s="157" t="str">
        <f t="shared" si="242"/>
        <v>node</v>
      </c>
      <c r="BO409" s="157"/>
      <c r="BP409" s="159">
        <f t="shared" ca="1" si="243"/>
        <v>0</v>
      </c>
      <c r="BQ409" s="159">
        <f t="shared" ca="1" si="244"/>
        <v>0</v>
      </c>
      <c r="BR409" s="159">
        <f t="shared" si="245"/>
        <v>1</v>
      </c>
      <c r="BS409" s="159" t="str">
        <f t="shared" si="246"/>
        <v>symbol</v>
      </c>
      <c r="BT409" s="157" t="str">
        <f ca="1">IF(scriv!V371&lt;&gt;"",scriv!V371,
IF(E409="",IFERROR(VLOOKUP(BL409,$AH$40:$BT$638,39,FALSE),$BT$36),
$BT$37))</f>
        <v>10M</v>
      </c>
      <c r="BU409" s="166">
        <f t="shared" ca="1" si="247"/>
        <v>2000</v>
      </c>
      <c r="BV409" s="166">
        <f t="shared" ca="1" si="248"/>
        <v>-150</v>
      </c>
      <c r="BW409" s="166">
        <f t="shared" ca="1" si="249"/>
        <v>0</v>
      </c>
      <c r="BX409" s="166">
        <f t="shared" ca="1" si="250"/>
        <v>0</v>
      </c>
      <c r="BY409" s="180" t="str">
        <f t="shared" si="251"/>
        <v/>
      </c>
      <c r="BZ409" s="180" t="str">
        <f t="shared" si="252"/>
        <v/>
      </c>
      <c r="CA409" s="81" t="str">
        <f>IF(scriv!E371&lt;&gt;"",scriv!E371,"")</f>
        <v/>
      </c>
      <c r="CB409" s="82">
        <f t="shared" si="221"/>
        <v>0</v>
      </c>
      <c r="CC409" s="82">
        <f t="shared" si="253"/>
        <v>0</v>
      </c>
      <c r="CD409" s="82" t="str">
        <f t="shared" si="254"/>
        <v>-</v>
      </c>
      <c r="CE409" s="82" t="str">
        <f t="shared" si="255"/>
        <v>-</v>
      </c>
      <c r="CF409" s="82" t="str">
        <f t="shared" si="256"/>
        <v>-</v>
      </c>
      <c r="CG409" s="82" t="str">
        <f t="shared" si="257"/>
        <v>-</v>
      </c>
      <c r="CH409" s="82" t="str">
        <f t="shared" si="258"/>
        <v>-</v>
      </c>
      <c r="CI409" s="82" t="str">
        <f t="shared" si="259"/>
        <v>-</v>
      </c>
      <c r="CJ409" s="82" t="str">
        <f t="shared" si="260"/>
        <v>-</v>
      </c>
      <c r="CK409" s="82" t="str">
        <f t="shared" si="261"/>
        <v>-</v>
      </c>
    </row>
    <row r="410" spans="1:89" s="82" customFormat="1" ht="18" customHeight="1">
      <c r="A410" s="81" t="str">
        <f>scriv!AL372</f>
        <v/>
      </c>
      <c r="B410" s="81" t="str">
        <f>IF(scriv!D372&lt;&gt;"",scriv!D372,"")</f>
        <v/>
      </c>
      <c r="C410" s="81" t="str">
        <f>IF( scriv!AP372&lt;&gt;"", IF(D410&lt;&gt;"","connection ","")&amp;scriv!AP372,IF(D410&lt;&gt;"","connection",""))</f>
        <v/>
      </c>
      <c r="D410" s="82" t="str">
        <f>scriv!AN372</f>
        <v/>
      </c>
      <c r="E410" s="82" t="str">
        <f>scriv!AO372</f>
        <v/>
      </c>
      <c r="F410" s="156">
        <f>ROW()</f>
        <v>410</v>
      </c>
      <c r="G410" s="288">
        <f>scriv!AC372</f>
        <v>0</v>
      </c>
      <c r="H410" s="288">
        <f>scriv!AD372</f>
        <v>0</v>
      </c>
      <c r="I410" s="81" t="str">
        <f>IF(scriv!AE372&lt;&gt;"",scriv!AE372,J410)</f>
        <v/>
      </c>
      <c r="J410" s="81" t="str">
        <f>IF(scriv!AF372&lt;&gt;"",scriv!AF372,"")</f>
        <v/>
      </c>
      <c r="K410" s="82" t="str">
        <f>IF(scriv!Y372&lt;&gt;"",scriv!Y372,$K$36)</f>
        <v>none</v>
      </c>
      <c r="L410" s="82">
        <f>IF(scriv!Z372&lt;&gt;"",scriv!Z372,$L$36)</f>
        <v>0</v>
      </c>
      <c r="M410" s="82" t="str">
        <f>IF(scriv!AA372&lt;&gt;"",scriv!AA372,$M$36)</f>
        <v>OpenClose</v>
      </c>
      <c r="N410" s="82">
        <f>IF(scriv!AB372&lt;&gt;"",scriv!AB372,$N$36)</f>
        <v>0</v>
      </c>
      <c r="O410" s="119" t="str">
        <f t="shared" si="220"/>
        <v/>
      </c>
      <c r="P410" s="81" t="str">
        <f>IF(scriv!I372&lt;&gt;"",scriv!I372,"")</f>
        <v/>
      </c>
      <c r="Q410" s="81" t="str">
        <f>IF(scriv!J372&lt;&gt;"",scriv!J372,"")</f>
        <v/>
      </c>
      <c r="R410" s="81">
        <f>IF(scriv!K372&lt;&gt;"",scriv!K372,
IF(I410&lt;&gt;"",1,$R$36))</f>
        <v>1</v>
      </c>
      <c r="S410" s="81" t="str">
        <f>IF(scriv!L372&lt;&gt;"",scriv!L372,
IF(scriv!AF372&lt;&gt;"",$S$36,"none"))</f>
        <v>none</v>
      </c>
      <c r="T410" s="81" t="str">
        <f>IF(scriv!Q372&lt;&gt;"",scriv!Q372,"")</f>
        <v/>
      </c>
      <c r="U410" s="81" t="str">
        <f>IF(scriv!R372&lt;&gt;"",scriv!R372,"")</f>
        <v/>
      </c>
      <c r="V410" s="81" t="str">
        <f>IF(scriv!S372&lt;&gt;"",scriv!S372,"")</f>
        <v/>
      </c>
      <c r="W410" s="81" t="str">
        <f>IF(scriv!T372&lt;&gt;"",scriv!T372,"")</f>
        <v/>
      </c>
      <c r="X410" s="81" t="str">
        <f>IF($E410="",
( IF(scriv!AH372&lt;&gt;"", LEFT( scriv!AH372, FIND(",",scriv!AH372)-1) &amp; "=" &amp; $AH410 &amp; RIGHT( scriv!AH372, LEN(scriv!AH372) + 1 - FIND(",",scriv!AH372)),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IF(scriv!AI372&lt;&gt;"", LEFT( scriv!AI372, FIND(",",scriv!AI372)-1) &amp; "=" &amp; $AH410 &amp; RIGHT( scriv!AI372, LEN(scriv!AI372) + 1 - FIND(",",scriv!AI372)),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IF(scriv!AJ372&lt;&gt;"", LEFT( scriv!AJ372, FIND(",",scriv!AJ372)-1) &amp; "=" &amp; $AH410 &amp; RIGHT( scriv!AJ372, LEN(scriv!AJ372) + 1 - FIND(",",scriv!AJ372)),
  IF($Z$36&lt;&gt;"",LEFT( Z$36, FIND(",",Z$36)-1) &amp; "=" &amp; $AH410 &amp; RIGHT( Z$36, LEN(Z$36) + 1 - FIND(",",Z$36)),""))),
IF(scriv!O372&lt;&gt;"", LEFT( scriv!O372, FIND(",",scriv!O372)-1) &amp; "=" &amp; $AH410 &amp; RIGHT( scriv!O372, LEN(scriv!O372) + 1 - FIND(",",scriv!O372)),
LEFT( Z$37, FIND(",",Z$37)-1) &amp; "=" &amp; $AH410 &amp; RIGHT( Z$37, LEN(Z$37) + 1 - FIND(",",Z$37))))</f>
        <v>drawOpen=,1.2</v>
      </c>
      <c r="AA410" s="81" t="str">
        <f>IF($E410="",
( IF(scriv!AK372&lt;&gt;"", LEFT( scriv!AK372, FIND(",",scriv!AK372)-1) &amp; "=" &amp; $AH410 &amp; RIGHT( scriv!AK372, LEN(scriv!AK372) + 1 - FIND(",",scriv!AK372)),
  IF($AA$36&lt;&gt;"",LEFT( AA$36, FIND(",",AA$36)-1) &amp; "=" &amp; $AH410 &amp; RIGHT( AA$36, LEN(AA$36) + 1 - FIND(",",AA$36)),""))),
IF(scriv!P372&lt;&gt;"", LEFT( scriv!P372, FIND(",",scriv!P372)-1) &amp; "=" &amp; $AH410 &amp; RIGHT( scriv!P372, LEN(scriv!P372) + 1 - FIND(",",scriv!P372)),
LEFT( AA$37, FIND(",",AA$37)-1) &amp; "=" &amp; $AH410 &amp; RIGHT( AA$37, LEN(AA$37) + 1 - FIND(",",AA$37))))</f>
        <v>drawClose=,1.2</v>
      </c>
      <c r="AB410" s="167" t="str">
        <f t="shared" si="219"/>
        <v>noTitle</v>
      </c>
      <c r="AC410" s="167"/>
      <c r="AD410" s="45"/>
      <c r="AE410" s="168"/>
      <c r="AF410" s="169">
        <f>IF(D410="",scriv!B372,"")</f>
        <v>0</v>
      </c>
      <c r="AG410" s="170" t="str">
        <f t="shared" si="222"/>
        <v/>
      </c>
      <c r="AH410" s="169" t="str">
        <f t="shared" si="223"/>
        <v/>
      </c>
      <c r="AI410" s="169" t="str">
        <f t="shared" si="224"/>
        <v/>
      </c>
      <c r="AJ410" s="86">
        <f>ROUNDDOWN( (LEN(scriv!B372)+1) / 2, 0 )</f>
        <v>0</v>
      </c>
      <c r="AK410" s="82">
        <f t="shared" si="225"/>
        <v>0</v>
      </c>
      <c r="AL410" s="82" t="str">
        <f t="shared" si="226"/>
        <v>-</v>
      </c>
      <c r="AM410" s="82" t="str">
        <f t="shared" si="227"/>
        <v>-</v>
      </c>
      <c r="AN410" s="82" t="str">
        <f t="shared" si="228"/>
        <v>-</v>
      </c>
      <c r="AO410" s="82" t="str">
        <f t="shared" si="229"/>
        <v>-</v>
      </c>
      <c r="AP410" s="82" t="str">
        <f t="shared" si="230"/>
        <v>-</v>
      </c>
      <c r="AQ410" s="82" t="str">
        <f t="shared" si="231"/>
        <v>-</v>
      </c>
      <c r="AR410" s="82" t="str">
        <f t="shared" si="232"/>
        <v>-</v>
      </c>
      <c r="AT410" s="82">
        <f t="shared" si="233"/>
        <v>2</v>
      </c>
      <c r="AU410" s="82" t="str">
        <f ca="1">IF(    MAX(OFFSET(AL410,0,0,MATCH("-",AL410:AL$638,0))) = 0,"",
IFERROR(MAX(OFFSET(AL410,0,0,MATCH("-",AL410:AL$638,0))),""))</f>
        <v/>
      </c>
      <c r="AV410" s="82" t="str">
        <f ca="1">IF(    MAX(OFFSET(AM410,0,0,MATCH("-",AM410:AM$638,0))) = 0,"",
IFERROR(MAX(OFFSET(AM410,0,0,MATCH("-",AM410:AM$638,0))),""))</f>
        <v/>
      </c>
      <c r="AW410" s="82" t="str">
        <f ca="1">IF(    MAX(OFFSET(AN410,0,0,MATCH("-",AN410:AN$638,0))) = 0,"",
IFERROR(MAX(OFFSET(AN410,0,0,MATCH("-",AN410:AN$638,0))),""))</f>
        <v/>
      </c>
      <c r="AX410" s="82" t="str">
        <f ca="1">IF(    MAX(OFFSET(AO410,0,0,MATCH("-",AO410:AO$638,0))) = 0,"",
IFERROR(MAX(OFFSET(AO410,0,0,MATCH("-",AO410:AO$638,0))),""))</f>
        <v/>
      </c>
      <c r="AY410" s="82" t="str">
        <f ca="1">IF(    MAX(OFFSET(AP410,0,0,MATCH("-",AP410:AP$638,0))) = 0,"",
IFERROR(MAX(OFFSET(AP410,0,0,MATCH("-",AP410:AP$638,0))),""))</f>
        <v/>
      </c>
      <c r="AZ410" s="82" t="str">
        <f ca="1">IF(    MAX(OFFSET(AQ410,0,0,MATCH("-",AQ410:AQ$638,0))) = 0,"",
IFERROR(MAX(OFFSET(AQ410,0,0,MATCH("-",AQ410:AQ$638,0))),""))</f>
        <v/>
      </c>
      <c r="BA410" s="82" t="str">
        <f ca="1">IF(    MAX(OFFSET(AR410,0,0,MATCH("-",AR410:AR$638,0))) = 0,"",
IFERROR(MAX(OFFSET(AR410,0,0,MATCH("-",AR410:AR$638,0))),""))</f>
        <v/>
      </c>
      <c r="BB410" s="112">
        <f t="shared" ca="1" si="234"/>
        <v>-270</v>
      </c>
      <c r="BC410" s="111" t="str">
        <f t="shared" ca="1" si="235"/>
        <v>Radius</v>
      </c>
      <c r="BD410" s="112">
        <f t="shared" ca="1" si="236"/>
        <v>0</v>
      </c>
      <c r="BE410" s="111">
        <f t="shared" ca="1" si="237"/>
        <v>-150</v>
      </c>
      <c r="BF410" s="113" t="e">
        <f t="shared" ca="1" si="238"/>
        <v>#VALUE!</v>
      </c>
      <c r="BG410" s="113" t="e">
        <f t="shared" ca="1" si="239"/>
        <v>#VALUE!</v>
      </c>
      <c r="BH410" s="112">
        <f t="shared" ca="1" si="240"/>
        <v>2000</v>
      </c>
      <c r="BI410" s="112">
        <f t="shared" ca="1" si="241"/>
        <v>-150</v>
      </c>
      <c r="BJ410" s="157"/>
      <c r="BK410" s="157"/>
      <c r="BL410" s="158" t="str">
        <f>scriv!AM372</f>
        <v/>
      </c>
      <c r="BM410" s="157"/>
      <c r="BN410" s="157" t="str">
        <f t="shared" si="242"/>
        <v>node</v>
      </c>
      <c r="BO410" s="157"/>
      <c r="BP410" s="159">
        <f t="shared" ca="1" si="243"/>
        <v>0</v>
      </c>
      <c r="BQ410" s="159">
        <f t="shared" ca="1" si="244"/>
        <v>0</v>
      </c>
      <c r="BR410" s="159">
        <f t="shared" si="245"/>
        <v>1</v>
      </c>
      <c r="BS410" s="159" t="str">
        <f t="shared" si="246"/>
        <v>symbol</v>
      </c>
      <c r="BT410" s="157" t="str">
        <f ca="1">IF(scriv!V372&lt;&gt;"",scriv!V372,
IF(E410="",IFERROR(VLOOKUP(BL410,$AH$40:$BT$638,39,FALSE),$BT$36),
$BT$37))</f>
        <v>10M</v>
      </c>
      <c r="BU410" s="166">
        <f t="shared" ca="1" si="247"/>
        <v>2000</v>
      </c>
      <c r="BV410" s="166">
        <f t="shared" ca="1" si="248"/>
        <v>-150</v>
      </c>
      <c r="BW410" s="166">
        <f t="shared" ca="1" si="249"/>
        <v>0</v>
      </c>
      <c r="BX410" s="166">
        <f t="shared" ca="1" si="250"/>
        <v>0</v>
      </c>
      <c r="BY410" s="180" t="str">
        <f t="shared" si="251"/>
        <v/>
      </c>
      <c r="BZ410" s="180" t="str">
        <f t="shared" si="252"/>
        <v/>
      </c>
      <c r="CA410" s="81" t="str">
        <f>IF(scriv!E372&lt;&gt;"",scriv!E372,"")</f>
        <v/>
      </c>
      <c r="CB410" s="82">
        <f t="shared" si="221"/>
        <v>0</v>
      </c>
      <c r="CC410" s="82">
        <f t="shared" si="253"/>
        <v>0</v>
      </c>
      <c r="CD410" s="82" t="str">
        <f t="shared" si="254"/>
        <v>-</v>
      </c>
      <c r="CE410" s="82" t="str">
        <f t="shared" si="255"/>
        <v>-</v>
      </c>
      <c r="CF410" s="82" t="str">
        <f t="shared" si="256"/>
        <v>-</v>
      </c>
      <c r="CG410" s="82" t="str">
        <f t="shared" si="257"/>
        <v>-</v>
      </c>
      <c r="CH410" s="82" t="str">
        <f t="shared" si="258"/>
        <v>-</v>
      </c>
      <c r="CI410" s="82" t="str">
        <f t="shared" si="259"/>
        <v>-</v>
      </c>
      <c r="CJ410" s="82" t="str">
        <f t="shared" si="260"/>
        <v>-</v>
      </c>
      <c r="CK410" s="82" t="str">
        <f t="shared" si="261"/>
        <v>-</v>
      </c>
    </row>
    <row r="411" spans="1:89" s="82" customFormat="1" ht="18" customHeight="1">
      <c r="A411" s="81" t="str">
        <f>scriv!AL373</f>
        <v/>
      </c>
      <c r="B411" s="81" t="str">
        <f>IF(scriv!D373&lt;&gt;"",scriv!D373,"")</f>
        <v/>
      </c>
      <c r="C411" s="81" t="str">
        <f>IF( scriv!AP373&lt;&gt;"", IF(D411&lt;&gt;"","connection ","")&amp;scriv!AP373,IF(D411&lt;&gt;"","connection",""))</f>
        <v/>
      </c>
      <c r="D411" s="82" t="str">
        <f>scriv!AN373</f>
        <v/>
      </c>
      <c r="E411" s="82" t="str">
        <f>scriv!AO373</f>
        <v/>
      </c>
      <c r="F411" s="156">
        <f>ROW()</f>
        <v>411</v>
      </c>
      <c r="G411" s="288">
        <f>scriv!AC373</f>
        <v>0</v>
      </c>
      <c r="H411" s="288">
        <f>scriv!AD373</f>
        <v>0</v>
      </c>
      <c r="I411" s="81" t="str">
        <f>IF(scriv!AE373&lt;&gt;"",scriv!AE373,J411)</f>
        <v/>
      </c>
      <c r="J411" s="81" t="str">
        <f>IF(scriv!AF373&lt;&gt;"",scriv!AF373,"")</f>
        <v/>
      </c>
      <c r="K411" s="82" t="str">
        <f>IF(scriv!Y373&lt;&gt;"",scriv!Y373,$K$36)</f>
        <v>none</v>
      </c>
      <c r="L411" s="82">
        <f>IF(scriv!Z373&lt;&gt;"",scriv!Z373,$L$36)</f>
        <v>0</v>
      </c>
      <c r="M411" s="82" t="str">
        <f>IF(scriv!AA373&lt;&gt;"",scriv!AA373,$M$36)</f>
        <v>OpenClose</v>
      </c>
      <c r="N411" s="82">
        <f>IF(scriv!AB373&lt;&gt;"",scriv!AB373,$N$36)</f>
        <v>0</v>
      </c>
      <c r="O411" s="119" t="str">
        <f t="shared" si="220"/>
        <v/>
      </c>
      <c r="P411" s="81" t="str">
        <f>IF(scriv!I373&lt;&gt;"",scriv!I373,"")</f>
        <v/>
      </c>
      <c r="Q411" s="81" t="str">
        <f>IF(scriv!J373&lt;&gt;"",scriv!J373,"")</f>
        <v/>
      </c>
      <c r="R411" s="81">
        <f>IF(scriv!K373&lt;&gt;"",scriv!K373,
IF(I411&lt;&gt;"",1,$R$36))</f>
        <v>1</v>
      </c>
      <c r="S411" s="81" t="str">
        <f>IF(scriv!L373&lt;&gt;"",scriv!L373,
IF(scriv!AF373&lt;&gt;"",$S$36,"none"))</f>
        <v>none</v>
      </c>
      <c r="T411" s="81" t="str">
        <f>IF(scriv!Q373&lt;&gt;"",scriv!Q373,"")</f>
        <v/>
      </c>
      <c r="U411" s="81" t="str">
        <f>IF(scriv!R373&lt;&gt;"",scriv!R373,"")</f>
        <v/>
      </c>
      <c r="V411" s="81" t="str">
        <f>IF(scriv!S373&lt;&gt;"",scriv!S373,"")</f>
        <v/>
      </c>
      <c r="W411" s="81" t="str">
        <f>IF(scriv!T373&lt;&gt;"",scriv!T373,"")</f>
        <v/>
      </c>
      <c r="X411" s="81" t="str">
        <f>IF($E411="",
( IF(scriv!AH373&lt;&gt;"", LEFT( scriv!AH373, FIND(",",scriv!AH373)-1) &amp; "=" &amp; $AH411 &amp; RIGHT( scriv!AH373, LEN(scriv!AH373) + 1 - FIND(",",scriv!AH373)),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IF(scriv!AI373&lt;&gt;"", LEFT( scriv!AI373, FIND(",",scriv!AI373)-1) &amp; "=" &amp; $AH411 &amp; RIGHT( scriv!AI373, LEN(scriv!AI373) + 1 - FIND(",",scriv!AI373)),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IF(scriv!AJ373&lt;&gt;"", LEFT( scriv!AJ373, FIND(",",scriv!AJ373)-1) &amp; "=" &amp; $AH411 &amp; RIGHT( scriv!AJ373, LEN(scriv!AJ373) + 1 - FIND(",",scriv!AJ373)),
  IF($Z$36&lt;&gt;"",LEFT( Z$36, FIND(",",Z$36)-1) &amp; "=" &amp; $AH411 &amp; RIGHT( Z$36, LEN(Z$36) + 1 - FIND(",",Z$36)),""))),
IF(scriv!O373&lt;&gt;"", LEFT( scriv!O373, FIND(",",scriv!O373)-1) &amp; "=" &amp; $AH411 &amp; RIGHT( scriv!O373, LEN(scriv!O373) + 1 - FIND(",",scriv!O373)),
LEFT( Z$37, FIND(",",Z$37)-1) &amp; "=" &amp; $AH411 &amp; RIGHT( Z$37, LEN(Z$37) + 1 - FIND(",",Z$37))))</f>
        <v>drawOpen=,1.2</v>
      </c>
      <c r="AA411" s="81" t="str">
        <f>IF($E411="",
( IF(scriv!AK373&lt;&gt;"", LEFT( scriv!AK373, FIND(",",scriv!AK373)-1) &amp; "=" &amp; $AH411 &amp; RIGHT( scriv!AK373, LEN(scriv!AK373) + 1 - FIND(",",scriv!AK373)),
  IF($AA$36&lt;&gt;"",LEFT( AA$36, FIND(",",AA$36)-1) &amp; "=" &amp; $AH411 &amp; RIGHT( AA$36, LEN(AA$36) + 1 - FIND(",",AA$36)),""))),
IF(scriv!P373&lt;&gt;"", LEFT( scriv!P373, FIND(",",scriv!P373)-1) &amp; "=" &amp; $AH411 &amp; RIGHT( scriv!P373, LEN(scriv!P373) + 1 - FIND(",",scriv!P373)),
LEFT( AA$37, FIND(",",AA$37)-1) &amp; "=" &amp; $AH411 &amp; RIGHT( AA$37, LEN(AA$37) + 1 - FIND(",",AA$37))))</f>
        <v>drawClose=,1.2</v>
      </c>
      <c r="AB411" s="167" t="str">
        <f t="shared" si="219"/>
        <v>noTitle</v>
      </c>
      <c r="AC411" s="167"/>
      <c r="AD411" s="45"/>
      <c r="AE411" s="168"/>
      <c r="AF411" s="169">
        <f>IF(D411="",scriv!B373,"")</f>
        <v>0</v>
      </c>
      <c r="AG411" s="170" t="str">
        <f t="shared" si="222"/>
        <v/>
      </c>
      <c r="AH411" s="169" t="str">
        <f t="shared" si="223"/>
        <v/>
      </c>
      <c r="AI411" s="169" t="str">
        <f t="shared" si="224"/>
        <v/>
      </c>
      <c r="AJ411" s="86">
        <f>ROUNDDOWN( (LEN(scriv!B373)+1) / 2, 0 )</f>
        <v>0</v>
      </c>
      <c r="AK411" s="82">
        <f t="shared" si="225"/>
        <v>0</v>
      </c>
      <c r="AL411" s="82" t="str">
        <f t="shared" si="226"/>
        <v>-</v>
      </c>
      <c r="AM411" s="82" t="str">
        <f t="shared" si="227"/>
        <v>-</v>
      </c>
      <c r="AN411" s="82" t="str">
        <f t="shared" si="228"/>
        <v>-</v>
      </c>
      <c r="AO411" s="82" t="str">
        <f t="shared" si="229"/>
        <v>-</v>
      </c>
      <c r="AP411" s="82" t="str">
        <f t="shared" si="230"/>
        <v>-</v>
      </c>
      <c r="AQ411" s="82" t="str">
        <f t="shared" si="231"/>
        <v>-</v>
      </c>
      <c r="AR411" s="82" t="str">
        <f t="shared" si="232"/>
        <v>-</v>
      </c>
      <c r="AT411" s="82">
        <f t="shared" si="233"/>
        <v>2</v>
      </c>
      <c r="AU411" s="82" t="str">
        <f ca="1">IF(    MAX(OFFSET(AL411,0,0,MATCH("-",AL411:AL$638,0))) = 0,"",
IFERROR(MAX(OFFSET(AL411,0,0,MATCH("-",AL411:AL$638,0))),""))</f>
        <v/>
      </c>
      <c r="AV411" s="82" t="str">
        <f ca="1">IF(    MAX(OFFSET(AM411,0,0,MATCH("-",AM411:AM$638,0))) = 0,"",
IFERROR(MAX(OFFSET(AM411,0,0,MATCH("-",AM411:AM$638,0))),""))</f>
        <v/>
      </c>
      <c r="AW411" s="82" t="str">
        <f ca="1">IF(    MAX(OFFSET(AN411,0,0,MATCH("-",AN411:AN$638,0))) = 0,"",
IFERROR(MAX(OFFSET(AN411,0,0,MATCH("-",AN411:AN$638,0))),""))</f>
        <v/>
      </c>
      <c r="AX411" s="82" t="str">
        <f ca="1">IF(    MAX(OFFSET(AO411,0,0,MATCH("-",AO411:AO$638,0))) = 0,"",
IFERROR(MAX(OFFSET(AO411,0,0,MATCH("-",AO411:AO$638,0))),""))</f>
        <v/>
      </c>
      <c r="AY411" s="82" t="str">
        <f ca="1">IF(    MAX(OFFSET(AP411,0,0,MATCH("-",AP411:AP$638,0))) = 0,"",
IFERROR(MAX(OFFSET(AP411,0,0,MATCH("-",AP411:AP$638,0))),""))</f>
        <v/>
      </c>
      <c r="AZ411" s="82" t="str">
        <f ca="1">IF(    MAX(OFFSET(AQ411,0,0,MATCH("-",AQ411:AQ$638,0))) = 0,"",
IFERROR(MAX(OFFSET(AQ411,0,0,MATCH("-",AQ411:AQ$638,0))),""))</f>
        <v/>
      </c>
      <c r="BA411" s="82" t="str">
        <f ca="1">IF(    MAX(OFFSET(AR411,0,0,MATCH("-",AR411:AR$638,0))) = 0,"",
IFERROR(MAX(OFFSET(AR411,0,0,MATCH("-",AR411:AR$638,0))),""))</f>
        <v/>
      </c>
      <c r="BB411" s="112">
        <f t="shared" ca="1" si="234"/>
        <v>-270</v>
      </c>
      <c r="BC411" s="111" t="str">
        <f t="shared" ca="1" si="235"/>
        <v>Radius</v>
      </c>
      <c r="BD411" s="112">
        <f t="shared" ca="1" si="236"/>
        <v>0</v>
      </c>
      <c r="BE411" s="111">
        <f t="shared" ca="1" si="237"/>
        <v>-150</v>
      </c>
      <c r="BF411" s="113" t="e">
        <f t="shared" ca="1" si="238"/>
        <v>#VALUE!</v>
      </c>
      <c r="BG411" s="113" t="e">
        <f t="shared" ca="1" si="239"/>
        <v>#VALUE!</v>
      </c>
      <c r="BH411" s="112">
        <f t="shared" ca="1" si="240"/>
        <v>2000</v>
      </c>
      <c r="BI411" s="112">
        <f t="shared" ca="1" si="241"/>
        <v>-150</v>
      </c>
      <c r="BJ411" s="157"/>
      <c r="BK411" s="157"/>
      <c r="BL411" s="158" t="str">
        <f>scriv!AM373</f>
        <v/>
      </c>
      <c r="BM411" s="157"/>
      <c r="BN411" s="157" t="str">
        <f t="shared" si="242"/>
        <v>node</v>
      </c>
      <c r="BO411" s="157"/>
      <c r="BP411" s="159">
        <f t="shared" ca="1" si="243"/>
        <v>0</v>
      </c>
      <c r="BQ411" s="159">
        <f t="shared" ca="1" si="244"/>
        <v>0</v>
      </c>
      <c r="BR411" s="159">
        <f t="shared" si="245"/>
        <v>1</v>
      </c>
      <c r="BS411" s="159" t="str">
        <f t="shared" si="246"/>
        <v>symbol</v>
      </c>
      <c r="BT411" s="157" t="str">
        <f ca="1">IF(scriv!V373&lt;&gt;"",scriv!V373,
IF(E411="",IFERROR(VLOOKUP(BL411,$AH$40:$BT$638,39,FALSE),$BT$36),
$BT$37))</f>
        <v>10M</v>
      </c>
      <c r="BU411" s="166">
        <f t="shared" ca="1" si="247"/>
        <v>2000</v>
      </c>
      <c r="BV411" s="166">
        <f t="shared" ca="1" si="248"/>
        <v>-150</v>
      </c>
      <c r="BW411" s="166">
        <f t="shared" ca="1" si="249"/>
        <v>0</v>
      </c>
      <c r="BX411" s="166">
        <f t="shared" ca="1" si="250"/>
        <v>0</v>
      </c>
      <c r="BY411" s="180" t="str">
        <f t="shared" si="251"/>
        <v/>
      </c>
      <c r="BZ411" s="180" t="str">
        <f t="shared" si="252"/>
        <v/>
      </c>
      <c r="CA411" s="81" t="str">
        <f>IF(scriv!E373&lt;&gt;"",scriv!E373,"")</f>
        <v/>
      </c>
      <c r="CB411" s="82">
        <f t="shared" si="221"/>
        <v>0</v>
      </c>
      <c r="CC411" s="82">
        <f t="shared" si="253"/>
        <v>0</v>
      </c>
      <c r="CD411" s="82" t="str">
        <f t="shared" si="254"/>
        <v>-</v>
      </c>
      <c r="CE411" s="82" t="str">
        <f t="shared" si="255"/>
        <v>-</v>
      </c>
      <c r="CF411" s="82" t="str">
        <f t="shared" si="256"/>
        <v>-</v>
      </c>
      <c r="CG411" s="82" t="str">
        <f t="shared" si="257"/>
        <v>-</v>
      </c>
      <c r="CH411" s="82" t="str">
        <f t="shared" si="258"/>
        <v>-</v>
      </c>
      <c r="CI411" s="82" t="str">
        <f t="shared" si="259"/>
        <v>-</v>
      </c>
      <c r="CJ411" s="82" t="str">
        <f t="shared" si="260"/>
        <v>-</v>
      </c>
      <c r="CK411" s="82" t="str">
        <f t="shared" si="261"/>
        <v>-</v>
      </c>
    </row>
    <row r="412" spans="1:89" s="82" customFormat="1" ht="18" customHeight="1">
      <c r="A412" s="81" t="str">
        <f>scriv!AL374</f>
        <v/>
      </c>
      <c r="B412" s="81" t="str">
        <f>IF(scriv!D374&lt;&gt;"",scriv!D374,"")</f>
        <v/>
      </c>
      <c r="C412" s="81" t="str">
        <f>IF( scriv!AP374&lt;&gt;"", IF(D412&lt;&gt;"","connection ","")&amp;scriv!AP374,IF(D412&lt;&gt;"","connection",""))</f>
        <v/>
      </c>
      <c r="D412" s="82" t="str">
        <f>scriv!AN374</f>
        <v/>
      </c>
      <c r="E412" s="82" t="str">
        <f>scriv!AO374</f>
        <v/>
      </c>
      <c r="F412" s="156">
        <f>ROW()</f>
        <v>412</v>
      </c>
      <c r="G412" s="288">
        <f>scriv!AC374</f>
        <v>0</v>
      </c>
      <c r="H412" s="288">
        <f>scriv!AD374</f>
        <v>0</v>
      </c>
      <c r="I412" s="81" t="str">
        <f>IF(scriv!AE374&lt;&gt;"",scriv!AE374,J412)</f>
        <v/>
      </c>
      <c r="J412" s="81" t="str">
        <f>IF(scriv!AF374&lt;&gt;"",scriv!AF374,"")</f>
        <v/>
      </c>
      <c r="K412" s="82" t="str">
        <f>IF(scriv!Y374&lt;&gt;"",scriv!Y374,$K$36)</f>
        <v>none</v>
      </c>
      <c r="L412" s="82">
        <f>IF(scriv!Z374&lt;&gt;"",scriv!Z374,$L$36)</f>
        <v>0</v>
      </c>
      <c r="M412" s="82" t="str">
        <f>IF(scriv!AA374&lt;&gt;"",scriv!AA374,$M$36)</f>
        <v>OpenClose</v>
      </c>
      <c r="N412" s="82">
        <f>IF(scriv!AB374&lt;&gt;"",scriv!AB374,$N$36)</f>
        <v>0</v>
      </c>
      <c r="O412" s="119" t="str">
        <f t="shared" si="220"/>
        <v/>
      </c>
      <c r="P412" s="81" t="str">
        <f>IF(scriv!I374&lt;&gt;"",scriv!I374,"")</f>
        <v/>
      </c>
      <c r="Q412" s="81" t="str">
        <f>IF(scriv!J374&lt;&gt;"",scriv!J374,"")</f>
        <v/>
      </c>
      <c r="R412" s="81">
        <f>IF(scriv!K374&lt;&gt;"",scriv!K374,
IF(I412&lt;&gt;"",1,$R$36))</f>
        <v>1</v>
      </c>
      <c r="S412" s="81" t="str">
        <f>IF(scriv!L374&lt;&gt;"",scriv!L374,
IF(scriv!AF374&lt;&gt;"",$S$36,"none"))</f>
        <v>none</v>
      </c>
      <c r="T412" s="81" t="str">
        <f>IF(scriv!Q374&lt;&gt;"",scriv!Q374,"")</f>
        <v/>
      </c>
      <c r="U412" s="81" t="str">
        <f>IF(scriv!R374&lt;&gt;"",scriv!R374,"")</f>
        <v/>
      </c>
      <c r="V412" s="81" t="str">
        <f>IF(scriv!S374&lt;&gt;"",scriv!S374,"")</f>
        <v/>
      </c>
      <c r="W412" s="81" t="str">
        <f>IF(scriv!T374&lt;&gt;"",scriv!T374,"")</f>
        <v/>
      </c>
      <c r="X412" s="81" t="str">
        <f>IF($E412="",
( IF(scriv!AH374&lt;&gt;"", LEFT( scriv!AH374, FIND(",",scriv!AH374)-1) &amp; "=" &amp; $AH412 &amp; RIGHT( scriv!AH374, LEN(scriv!AH374) + 1 - FIND(",",scriv!AH374)),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IF(scriv!AI374&lt;&gt;"", LEFT( scriv!AI374, FIND(",",scriv!AI374)-1) &amp; "=" &amp; $AH412 &amp; RIGHT( scriv!AI374, LEN(scriv!AI374) + 1 - FIND(",",scriv!AI374)),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IF(scriv!AJ374&lt;&gt;"", LEFT( scriv!AJ374, FIND(",",scriv!AJ374)-1) &amp; "=" &amp; $AH412 &amp; RIGHT( scriv!AJ374, LEN(scriv!AJ374) + 1 - FIND(",",scriv!AJ374)),
  IF($Z$36&lt;&gt;"",LEFT( Z$36, FIND(",",Z$36)-1) &amp; "=" &amp; $AH412 &amp; RIGHT( Z$36, LEN(Z$36) + 1 - FIND(",",Z$36)),""))),
IF(scriv!O374&lt;&gt;"", LEFT( scriv!O374, FIND(",",scriv!O374)-1) &amp; "=" &amp; $AH412 &amp; RIGHT( scriv!O374, LEN(scriv!O374) + 1 - FIND(",",scriv!O374)),
LEFT( Z$37, FIND(",",Z$37)-1) &amp; "=" &amp; $AH412 &amp; RIGHT( Z$37, LEN(Z$37) + 1 - FIND(",",Z$37))))</f>
        <v>drawOpen=,1.2</v>
      </c>
      <c r="AA412" s="81" t="str">
        <f>IF($E412="",
( IF(scriv!AK374&lt;&gt;"", LEFT( scriv!AK374, FIND(",",scriv!AK374)-1) &amp; "=" &amp; $AH412 &amp; RIGHT( scriv!AK374, LEN(scriv!AK374) + 1 - FIND(",",scriv!AK374)),
  IF($AA$36&lt;&gt;"",LEFT( AA$36, FIND(",",AA$36)-1) &amp; "=" &amp; $AH412 &amp; RIGHT( AA$36, LEN(AA$36) + 1 - FIND(",",AA$36)),""))),
IF(scriv!P374&lt;&gt;"", LEFT( scriv!P374, FIND(",",scriv!P374)-1) &amp; "=" &amp; $AH412 &amp; RIGHT( scriv!P374, LEN(scriv!P374) + 1 - FIND(",",scriv!P374)),
LEFT( AA$37, FIND(",",AA$37)-1) &amp; "=" &amp; $AH412 &amp; RIGHT( AA$37, LEN(AA$37) + 1 - FIND(",",AA$37))))</f>
        <v>drawClose=,1.2</v>
      </c>
      <c r="AB412" s="167" t="str">
        <f t="shared" si="219"/>
        <v>noTitle</v>
      </c>
      <c r="AC412" s="167"/>
      <c r="AD412" s="45"/>
      <c r="AE412" s="168"/>
      <c r="AF412" s="169">
        <f>IF(D412="",scriv!B374,"")</f>
        <v>0</v>
      </c>
      <c r="AG412" s="170" t="str">
        <f t="shared" si="222"/>
        <v/>
      </c>
      <c r="AH412" s="169" t="str">
        <f t="shared" si="223"/>
        <v/>
      </c>
      <c r="AI412" s="169" t="str">
        <f t="shared" si="224"/>
        <v/>
      </c>
      <c r="AJ412" s="86">
        <f>ROUNDDOWN( (LEN(scriv!B374)+1) / 2, 0 )</f>
        <v>0</v>
      </c>
      <c r="AK412" s="82">
        <f t="shared" si="225"/>
        <v>0</v>
      </c>
      <c r="AL412" s="82" t="str">
        <f t="shared" si="226"/>
        <v>-</v>
      </c>
      <c r="AM412" s="82" t="str">
        <f t="shared" si="227"/>
        <v>-</v>
      </c>
      <c r="AN412" s="82" t="str">
        <f t="shared" si="228"/>
        <v>-</v>
      </c>
      <c r="AO412" s="82" t="str">
        <f t="shared" si="229"/>
        <v>-</v>
      </c>
      <c r="AP412" s="82" t="str">
        <f t="shared" si="230"/>
        <v>-</v>
      </c>
      <c r="AQ412" s="82" t="str">
        <f t="shared" si="231"/>
        <v>-</v>
      </c>
      <c r="AR412" s="82" t="str">
        <f t="shared" si="232"/>
        <v>-</v>
      </c>
      <c r="AT412" s="82">
        <f t="shared" si="233"/>
        <v>2</v>
      </c>
      <c r="AU412" s="82" t="str">
        <f ca="1">IF(    MAX(OFFSET(AL412,0,0,MATCH("-",AL412:AL$638,0))) = 0,"",
IFERROR(MAX(OFFSET(AL412,0,0,MATCH("-",AL412:AL$638,0))),""))</f>
        <v/>
      </c>
      <c r="AV412" s="82" t="str">
        <f ca="1">IF(    MAX(OFFSET(AM412,0,0,MATCH("-",AM412:AM$638,0))) = 0,"",
IFERROR(MAX(OFFSET(AM412,0,0,MATCH("-",AM412:AM$638,0))),""))</f>
        <v/>
      </c>
      <c r="AW412" s="82" t="str">
        <f ca="1">IF(    MAX(OFFSET(AN412,0,0,MATCH("-",AN412:AN$638,0))) = 0,"",
IFERROR(MAX(OFFSET(AN412,0,0,MATCH("-",AN412:AN$638,0))),""))</f>
        <v/>
      </c>
      <c r="AX412" s="82" t="str">
        <f ca="1">IF(    MAX(OFFSET(AO412,0,0,MATCH("-",AO412:AO$638,0))) = 0,"",
IFERROR(MAX(OFFSET(AO412,0,0,MATCH("-",AO412:AO$638,0))),""))</f>
        <v/>
      </c>
      <c r="AY412" s="82" t="str">
        <f ca="1">IF(    MAX(OFFSET(AP412,0,0,MATCH("-",AP412:AP$638,0))) = 0,"",
IFERROR(MAX(OFFSET(AP412,0,0,MATCH("-",AP412:AP$638,0))),""))</f>
        <v/>
      </c>
      <c r="AZ412" s="82" t="str">
        <f ca="1">IF(    MAX(OFFSET(AQ412,0,0,MATCH("-",AQ412:AQ$638,0))) = 0,"",
IFERROR(MAX(OFFSET(AQ412,0,0,MATCH("-",AQ412:AQ$638,0))),""))</f>
        <v/>
      </c>
      <c r="BA412" s="82" t="str">
        <f ca="1">IF(    MAX(OFFSET(AR412,0,0,MATCH("-",AR412:AR$638,0))) = 0,"",
IFERROR(MAX(OFFSET(AR412,0,0,MATCH("-",AR412:AR$638,0))),""))</f>
        <v/>
      </c>
      <c r="BB412" s="112">
        <f t="shared" ca="1" si="234"/>
        <v>-270</v>
      </c>
      <c r="BC412" s="111" t="str">
        <f t="shared" ca="1" si="235"/>
        <v>Radius</v>
      </c>
      <c r="BD412" s="112">
        <f t="shared" ca="1" si="236"/>
        <v>0</v>
      </c>
      <c r="BE412" s="111">
        <f t="shared" ca="1" si="237"/>
        <v>-150</v>
      </c>
      <c r="BF412" s="113" t="e">
        <f t="shared" ca="1" si="238"/>
        <v>#VALUE!</v>
      </c>
      <c r="BG412" s="113" t="e">
        <f t="shared" ca="1" si="239"/>
        <v>#VALUE!</v>
      </c>
      <c r="BH412" s="112">
        <f t="shared" ca="1" si="240"/>
        <v>2000</v>
      </c>
      <c r="BI412" s="112">
        <f t="shared" ca="1" si="241"/>
        <v>-150</v>
      </c>
      <c r="BJ412" s="157"/>
      <c r="BK412" s="157"/>
      <c r="BL412" s="158" t="str">
        <f>scriv!AM374</f>
        <v/>
      </c>
      <c r="BM412" s="157"/>
      <c r="BN412" s="157" t="str">
        <f t="shared" si="242"/>
        <v>node</v>
      </c>
      <c r="BO412" s="157"/>
      <c r="BP412" s="159">
        <f t="shared" ca="1" si="243"/>
        <v>0</v>
      </c>
      <c r="BQ412" s="159">
        <f t="shared" ca="1" si="244"/>
        <v>0</v>
      </c>
      <c r="BR412" s="159">
        <f t="shared" si="245"/>
        <v>1</v>
      </c>
      <c r="BS412" s="159" t="str">
        <f t="shared" si="246"/>
        <v>symbol</v>
      </c>
      <c r="BT412" s="157" t="str">
        <f ca="1">IF(scriv!V374&lt;&gt;"",scriv!V374,
IF(E412="",IFERROR(VLOOKUP(BL412,$AH$40:$BT$638,39,FALSE),$BT$36),
$BT$37))</f>
        <v>10M</v>
      </c>
      <c r="BU412" s="166">
        <f t="shared" ca="1" si="247"/>
        <v>2000</v>
      </c>
      <c r="BV412" s="166">
        <f t="shared" ca="1" si="248"/>
        <v>-150</v>
      </c>
      <c r="BW412" s="166">
        <f t="shared" ca="1" si="249"/>
        <v>0</v>
      </c>
      <c r="BX412" s="166">
        <f t="shared" ca="1" si="250"/>
        <v>0</v>
      </c>
      <c r="BY412" s="180" t="str">
        <f t="shared" si="251"/>
        <v/>
      </c>
      <c r="BZ412" s="180" t="str">
        <f t="shared" si="252"/>
        <v/>
      </c>
      <c r="CA412" s="81" t="str">
        <f>IF(scriv!E374&lt;&gt;"",scriv!E374,"")</f>
        <v/>
      </c>
      <c r="CB412" s="82">
        <f t="shared" si="221"/>
        <v>0</v>
      </c>
      <c r="CC412" s="82">
        <f t="shared" si="253"/>
        <v>0</v>
      </c>
      <c r="CD412" s="82" t="str">
        <f t="shared" si="254"/>
        <v>-</v>
      </c>
      <c r="CE412" s="82" t="str">
        <f t="shared" si="255"/>
        <v>-</v>
      </c>
      <c r="CF412" s="82" t="str">
        <f t="shared" si="256"/>
        <v>-</v>
      </c>
      <c r="CG412" s="82" t="str">
        <f t="shared" si="257"/>
        <v>-</v>
      </c>
      <c r="CH412" s="82" t="str">
        <f t="shared" si="258"/>
        <v>-</v>
      </c>
      <c r="CI412" s="82" t="str">
        <f t="shared" si="259"/>
        <v>-</v>
      </c>
      <c r="CJ412" s="82" t="str">
        <f t="shared" si="260"/>
        <v>-</v>
      </c>
      <c r="CK412" s="82" t="str">
        <f t="shared" si="261"/>
        <v>-</v>
      </c>
    </row>
    <row r="413" spans="1:89" s="82" customFormat="1" ht="18" customHeight="1">
      <c r="A413" s="81" t="str">
        <f>scriv!AL375</f>
        <v/>
      </c>
      <c r="B413" s="81" t="str">
        <f>IF(scriv!D375&lt;&gt;"",scriv!D375,"")</f>
        <v/>
      </c>
      <c r="C413" s="81" t="str">
        <f>IF( scriv!AP375&lt;&gt;"", IF(D413&lt;&gt;"","connection ","")&amp;scriv!AP375,IF(D413&lt;&gt;"","connection",""))</f>
        <v/>
      </c>
      <c r="D413" s="82" t="str">
        <f>scriv!AN375</f>
        <v/>
      </c>
      <c r="E413" s="82" t="str">
        <f>scriv!AO375</f>
        <v/>
      </c>
      <c r="F413" s="156">
        <f>ROW()</f>
        <v>413</v>
      </c>
      <c r="G413" s="288">
        <f>scriv!AC375</f>
        <v>0</v>
      </c>
      <c r="H413" s="288">
        <f>scriv!AD375</f>
        <v>0</v>
      </c>
      <c r="I413" s="81" t="str">
        <f>IF(scriv!AE375&lt;&gt;"",scriv!AE375,J413)</f>
        <v/>
      </c>
      <c r="J413" s="81" t="str">
        <f>IF(scriv!AF375&lt;&gt;"",scriv!AF375,"")</f>
        <v/>
      </c>
      <c r="K413" s="82" t="str">
        <f>IF(scriv!Y375&lt;&gt;"",scriv!Y375,$K$36)</f>
        <v>none</v>
      </c>
      <c r="L413" s="82">
        <f>IF(scriv!Z375&lt;&gt;"",scriv!Z375,$L$36)</f>
        <v>0</v>
      </c>
      <c r="M413" s="82" t="str">
        <f>IF(scriv!AA375&lt;&gt;"",scriv!AA375,$M$36)</f>
        <v>OpenClose</v>
      </c>
      <c r="N413" s="82">
        <f>IF(scriv!AB375&lt;&gt;"",scriv!AB375,$N$36)</f>
        <v>0</v>
      </c>
      <c r="O413" s="119" t="str">
        <f t="shared" si="220"/>
        <v/>
      </c>
      <c r="P413" s="81" t="str">
        <f>IF(scriv!I375&lt;&gt;"",scriv!I375,"")</f>
        <v/>
      </c>
      <c r="Q413" s="81" t="str">
        <f>IF(scriv!J375&lt;&gt;"",scriv!J375,"")</f>
        <v/>
      </c>
      <c r="R413" s="81">
        <f>IF(scriv!K375&lt;&gt;"",scriv!K375,
IF(I413&lt;&gt;"",1,$R$36))</f>
        <v>1</v>
      </c>
      <c r="S413" s="81" t="str">
        <f>IF(scriv!L375&lt;&gt;"",scriv!L375,
IF(scriv!AF375&lt;&gt;"",$S$36,"none"))</f>
        <v>none</v>
      </c>
      <c r="T413" s="81" t="str">
        <f>IF(scriv!Q375&lt;&gt;"",scriv!Q375,"")</f>
        <v/>
      </c>
      <c r="U413" s="81" t="str">
        <f>IF(scriv!R375&lt;&gt;"",scriv!R375,"")</f>
        <v/>
      </c>
      <c r="V413" s="81" t="str">
        <f>IF(scriv!S375&lt;&gt;"",scriv!S375,"")</f>
        <v/>
      </c>
      <c r="W413" s="81" t="str">
        <f>IF(scriv!T375&lt;&gt;"",scriv!T375,"")</f>
        <v/>
      </c>
      <c r="X413" s="81" t="str">
        <f>IF($E413="",
( IF(scriv!AH375&lt;&gt;"", LEFT( scriv!AH375, FIND(",",scriv!AH375)-1) &amp; "=" &amp; $AH413 &amp; RIGHT( scriv!AH375, LEN(scriv!AH375) + 1 - FIND(",",scriv!AH375)),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IF(scriv!AI375&lt;&gt;"", LEFT( scriv!AI375, FIND(",",scriv!AI375)-1) &amp; "=" &amp; $AH413 &amp; RIGHT( scriv!AI375, LEN(scriv!AI375) + 1 - FIND(",",scriv!AI375)),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IF(scriv!AJ375&lt;&gt;"", LEFT( scriv!AJ375, FIND(",",scriv!AJ375)-1) &amp; "=" &amp; $AH413 &amp; RIGHT( scriv!AJ375, LEN(scriv!AJ375) + 1 - FIND(",",scriv!AJ375)),
  IF($Z$36&lt;&gt;"",LEFT( Z$36, FIND(",",Z$36)-1) &amp; "=" &amp; $AH413 &amp; RIGHT( Z$36, LEN(Z$36) + 1 - FIND(",",Z$36)),""))),
IF(scriv!O375&lt;&gt;"", LEFT( scriv!O375, FIND(",",scriv!O375)-1) &amp; "=" &amp; $AH413 &amp; RIGHT( scriv!O375, LEN(scriv!O375) + 1 - FIND(",",scriv!O375)),
LEFT( Z$37, FIND(",",Z$37)-1) &amp; "=" &amp; $AH413 &amp; RIGHT( Z$37, LEN(Z$37) + 1 - FIND(",",Z$37))))</f>
        <v>drawOpen=,1.2</v>
      </c>
      <c r="AA413" s="81" t="str">
        <f>IF($E413="",
( IF(scriv!AK375&lt;&gt;"", LEFT( scriv!AK375, FIND(",",scriv!AK375)-1) &amp; "=" &amp; $AH413 &amp; RIGHT( scriv!AK375, LEN(scriv!AK375) + 1 - FIND(",",scriv!AK375)),
  IF($AA$36&lt;&gt;"",LEFT( AA$36, FIND(",",AA$36)-1) &amp; "=" &amp; $AH413 &amp; RIGHT( AA$36, LEN(AA$36) + 1 - FIND(",",AA$36)),""))),
IF(scriv!P375&lt;&gt;"", LEFT( scriv!P375, FIND(",",scriv!P375)-1) &amp; "=" &amp; $AH413 &amp; RIGHT( scriv!P375, LEN(scriv!P375) + 1 - FIND(",",scriv!P375)),
LEFT( AA$37, FIND(",",AA$37)-1) &amp; "=" &amp; $AH413 &amp; RIGHT( AA$37, LEN(AA$37) + 1 - FIND(",",AA$37))))</f>
        <v>drawClose=,1.2</v>
      </c>
      <c r="AB413" s="167" t="str">
        <f t="shared" si="219"/>
        <v>noTitle</v>
      </c>
      <c r="AC413" s="167"/>
      <c r="AD413" s="45"/>
      <c r="AE413" s="168"/>
      <c r="AF413" s="169">
        <f>IF(D413="",scriv!B375,"")</f>
        <v>0</v>
      </c>
      <c r="AG413" s="170" t="str">
        <f t="shared" si="222"/>
        <v/>
      </c>
      <c r="AH413" s="169" t="str">
        <f t="shared" si="223"/>
        <v/>
      </c>
      <c r="AI413" s="169" t="str">
        <f t="shared" si="224"/>
        <v/>
      </c>
      <c r="AJ413" s="86">
        <f>ROUNDDOWN( (LEN(scriv!B375)+1) / 2, 0 )</f>
        <v>0</v>
      </c>
      <c r="AK413" s="82">
        <f t="shared" si="225"/>
        <v>0</v>
      </c>
      <c r="AL413" s="82" t="str">
        <f t="shared" si="226"/>
        <v>-</v>
      </c>
      <c r="AM413" s="82" t="str">
        <f t="shared" si="227"/>
        <v>-</v>
      </c>
      <c r="AN413" s="82" t="str">
        <f t="shared" si="228"/>
        <v>-</v>
      </c>
      <c r="AO413" s="82" t="str">
        <f t="shared" si="229"/>
        <v>-</v>
      </c>
      <c r="AP413" s="82" t="str">
        <f t="shared" si="230"/>
        <v>-</v>
      </c>
      <c r="AQ413" s="82" t="str">
        <f t="shared" si="231"/>
        <v>-</v>
      </c>
      <c r="AR413" s="82" t="str">
        <f t="shared" si="232"/>
        <v>-</v>
      </c>
      <c r="AT413" s="82">
        <f t="shared" si="233"/>
        <v>2</v>
      </c>
      <c r="AU413" s="82" t="str">
        <f ca="1">IF(    MAX(OFFSET(AL413,0,0,MATCH("-",AL413:AL$638,0))) = 0,"",
IFERROR(MAX(OFFSET(AL413,0,0,MATCH("-",AL413:AL$638,0))),""))</f>
        <v/>
      </c>
      <c r="AV413" s="82" t="str">
        <f ca="1">IF(    MAX(OFFSET(AM413,0,0,MATCH("-",AM413:AM$638,0))) = 0,"",
IFERROR(MAX(OFFSET(AM413,0,0,MATCH("-",AM413:AM$638,0))),""))</f>
        <v/>
      </c>
      <c r="AW413" s="82" t="str">
        <f ca="1">IF(    MAX(OFFSET(AN413,0,0,MATCH("-",AN413:AN$638,0))) = 0,"",
IFERROR(MAX(OFFSET(AN413,0,0,MATCH("-",AN413:AN$638,0))),""))</f>
        <v/>
      </c>
      <c r="AX413" s="82" t="str">
        <f ca="1">IF(    MAX(OFFSET(AO413,0,0,MATCH("-",AO413:AO$638,0))) = 0,"",
IFERROR(MAX(OFFSET(AO413,0,0,MATCH("-",AO413:AO$638,0))),""))</f>
        <v/>
      </c>
      <c r="AY413" s="82" t="str">
        <f ca="1">IF(    MAX(OFFSET(AP413,0,0,MATCH("-",AP413:AP$638,0))) = 0,"",
IFERROR(MAX(OFFSET(AP413,0,0,MATCH("-",AP413:AP$638,0))),""))</f>
        <v/>
      </c>
      <c r="AZ413" s="82" t="str">
        <f ca="1">IF(    MAX(OFFSET(AQ413,0,0,MATCH("-",AQ413:AQ$638,0))) = 0,"",
IFERROR(MAX(OFFSET(AQ413,0,0,MATCH("-",AQ413:AQ$638,0))),""))</f>
        <v/>
      </c>
      <c r="BA413" s="82" t="str">
        <f ca="1">IF(    MAX(OFFSET(AR413,0,0,MATCH("-",AR413:AR$638,0))) = 0,"",
IFERROR(MAX(OFFSET(AR413,0,0,MATCH("-",AR413:AR$638,0))),""))</f>
        <v/>
      </c>
      <c r="BB413" s="112">
        <f t="shared" ca="1" si="234"/>
        <v>-270</v>
      </c>
      <c r="BC413" s="111" t="str">
        <f t="shared" ca="1" si="235"/>
        <v>Radius</v>
      </c>
      <c r="BD413" s="112">
        <f t="shared" ca="1" si="236"/>
        <v>0</v>
      </c>
      <c r="BE413" s="111">
        <f t="shared" ca="1" si="237"/>
        <v>-150</v>
      </c>
      <c r="BF413" s="113" t="e">
        <f t="shared" ca="1" si="238"/>
        <v>#VALUE!</v>
      </c>
      <c r="BG413" s="113" t="e">
        <f t="shared" ca="1" si="239"/>
        <v>#VALUE!</v>
      </c>
      <c r="BH413" s="112">
        <f t="shared" ca="1" si="240"/>
        <v>2000</v>
      </c>
      <c r="BI413" s="112">
        <f t="shared" ca="1" si="241"/>
        <v>-150</v>
      </c>
      <c r="BJ413" s="157"/>
      <c r="BK413" s="157"/>
      <c r="BL413" s="158" t="str">
        <f>scriv!AM375</f>
        <v/>
      </c>
      <c r="BM413" s="157"/>
      <c r="BN413" s="157" t="str">
        <f t="shared" si="242"/>
        <v>node</v>
      </c>
      <c r="BO413" s="157"/>
      <c r="BP413" s="159">
        <f t="shared" ca="1" si="243"/>
        <v>0</v>
      </c>
      <c r="BQ413" s="159">
        <f t="shared" ca="1" si="244"/>
        <v>0</v>
      </c>
      <c r="BR413" s="159">
        <f t="shared" si="245"/>
        <v>1</v>
      </c>
      <c r="BS413" s="159" t="str">
        <f t="shared" si="246"/>
        <v>symbol</v>
      </c>
      <c r="BT413" s="157" t="str">
        <f ca="1">IF(scriv!V375&lt;&gt;"",scriv!V375,
IF(E413="",IFERROR(VLOOKUP(BL413,$AH$40:$BT$638,39,FALSE),$BT$36),
$BT$37))</f>
        <v>10M</v>
      </c>
      <c r="BU413" s="166">
        <f t="shared" ca="1" si="247"/>
        <v>2000</v>
      </c>
      <c r="BV413" s="166">
        <f t="shared" ca="1" si="248"/>
        <v>-150</v>
      </c>
      <c r="BW413" s="166">
        <f t="shared" ca="1" si="249"/>
        <v>0</v>
      </c>
      <c r="BX413" s="166">
        <f t="shared" ca="1" si="250"/>
        <v>0</v>
      </c>
      <c r="BY413" s="180" t="str">
        <f t="shared" si="251"/>
        <v/>
      </c>
      <c r="BZ413" s="180" t="str">
        <f t="shared" si="252"/>
        <v/>
      </c>
      <c r="CA413" s="81" t="str">
        <f>IF(scriv!E375&lt;&gt;"",scriv!E375,"")</f>
        <v/>
      </c>
      <c r="CB413" s="82">
        <f t="shared" si="221"/>
        <v>0</v>
      </c>
      <c r="CC413" s="82">
        <f t="shared" si="253"/>
        <v>0</v>
      </c>
      <c r="CD413" s="82" t="str">
        <f t="shared" si="254"/>
        <v>-</v>
      </c>
      <c r="CE413" s="82" t="str">
        <f t="shared" si="255"/>
        <v>-</v>
      </c>
      <c r="CF413" s="82" t="str">
        <f t="shared" si="256"/>
        <v>-</v>
      </c>
      <c r="CG413" s="82" t="str">
        <f t="shared" si="257"/>
        <v>-</v>
      </c>
      <c r="CH413" s="82" t="str">
        <f t="shared" si="258"/>
        <v>-</v>
      </c>
      <c r="CI413" s="82" t="str">
        <f t="shared" si="259"/>
        <v>-</v>
      </c>
      <c r="CJ413" s="82" t="str">
        <f t="shared" si="260"/>
        <v>-</v>
      </c>
      <c r="CK413" s="82" t="str">
        <f t="shared" si="261"/>
        <v>-</v>
      </c>
    </row>
    <row r="414" spans="1:89" s="82" customFormat="1" ht="18" customHeight="1">
      <c r="A414" s="81" t="str">
        <f>scriv!AL376</f>
        <v/>
      </c>
      <c r="B414" s="81" t="str">
        <f>IF(scriv!D376&lt;&gt;"",scriv!D376,"")</f>
        <v/>
      </c>
      <c r="C414" s="81" t="str">
        <f>IF( scriv!AP376&lt;&gt;"", IF(D414&lt;&gt;"","connection ","")&amp;scriv!AP376,IF(D414&lt;&gt;"","connection",""))</f>
        <v/>
      </c>
      <c r="D414" s="82" t="str">
        <f>scriv!AN376</f>
        <v/>
      </c>
      <c r="E414" s="82" t="str">
        <f>scriv!AO376</f>
        <v/>
      </c>
      <c r="F414" s="156">
        <f>ROW()</f>
        <v>414</v>
      </c>
      <c r="G414" s="288">
        <f>scriv!AC376</f>
        <v>0</v>
      </c>
      <c r="H414" s="288">
        <f>scriv!AD376</f>
        <v>0</v>
      </c>
      <c r="I414" s="81" t="str">
        <f>IF(scriv!AE376&lt;&gt;"",scriv!AE376,J414)</f>
        <v/>
      </c>
      <c r="J414" s="81" t="str">
        <f>IF(scriv!AF376&lt;&gt;"",scriv!AF376,"")</f>
        <v/>
      </c>
      <c r="K414" s="82" t="str">
        <f>IF(scriv!Y376&lt;&gt;"",scriv!Y376,$K$36)</f>
        <v>none</v>
      </c>
      <c r="L414" s="82">
        <f>IF(scriv!Z376&lt;&gt;"",scriv!Z376,$L$36)</f>
        <v>0</v>
      </c>
      <c r="M414" s="82" t="str">
        <f>IF(scriv!AA376&lt;&gt;"",scriv!AA376,$M$36)</f>
        <v>OpenClose</v>
      </c>
      <c r="N414" s="82">
        <f>IF(scriv!AB376&lt;&gt;"",scriv!AB376,$N$36)</f>
        <v>0</v>
      </c>
      <c r="O414" s="119" t="str">
        <f t="shared" si="220"/>
        <v/>
      </c>
      <c r="P414" s="81" t="str">
        <f>IF(scriv!I376&lt;&gt;"",scriv!I376,"")</f>
        <v/>
      </c>
      <c r="Q414" s="81" t="str">
        <f>IF(scriv!J376&lt;&gt;"",scriv!J376,"")</f>
        <v/>
      </c>
      <c r="R414" s="81">
        <f>IF(scriv!K376&lt;&gt;"",scriv!K376,
IF(I414&lt;&gt;"",1,$R$36))</f>
        <v>1</v>
      </c>
      <c r="S414" s="81" t="str">
        <f>IF(scriv!L376&lt;&gt;"",scriv!L376,
IF(scriv!AF376&lt;&gt;"",$S$36,"none"))</f>
        <v>none</v>
      </c>
      <c r="T414" s="81" t="str">
        <f>IF(scriv!Q376&lt;&gt;"",scriv!Q376,"")</f>
        <v/>
      </c>
      <c r="U414" s="81" t="str">
        <f>IF(scriv!R376&lt;&gt;"",scriv!R376,"")</f>
        <v/>
      </c>
      <c r="V414" s="81" t="str">
        <f>IF(scriv!S376&lt;&gt;"",scriv!S376,"")</f>
        <v/>
      </c>
      <c r="W414" s="81" t="str">
        <f>IF(scriv!T376&lt;&gt;"",scriv!T376,"")</f>
        <v/>
      </c>
      <c r="X414" s="81" t="str">
        <f>IF($E414="",
( IF(scriv!AH376&lt;&gt;"", LEFT( scriv!AH376, FIND(",",scriv!AH376)-1) &amp; "=" &amp; $AH414 &amp; RIGHT( scriv!AH376, LEN(scriv!AH376) + 1 - FIND(",",scriv!AH376)),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IF(scriv!AI376&lt;&gt;"", LEFT( scriv!AI376, FIND(",",scriv!AI376)-1) &amp; "=" &amp; $AH414 &amp; RIGHT( scriv!AI376, LEN(scriv!AI376) + 1 - FIND(",",scriv!AI376)),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IF(scriv!AJ376&lt;&gt;"", LEFT( scriv!AJ376, FIND(",",scriv!AJ376)-1) &amp; "=" &amp; $AH414 &amp; RIGHT( scriv!AJ376, LEN(scriv!AJ376) + 1 - FIND(",",scriv!AJ376)),
  IF($Z$36&lt;&gt;"",LEFT( Z$36, FIND(",",Z$36)-1) &amp; "=" &amp; $AH414 &amp; RIGHT( Z$36, LEN(Z$36) + 1 - FIND(",",Z$36)),""))),
IF(scriv!O376&lt;&gt;"", LEFT( scriv!O376, FIND(",",scriv!O376)-1) &amp; "=" &amp; $AH414 &amp; RIGHT( scriv!O376, LEN(scriv!O376) + 1 - FIND(",",scriv!O376)),
LEFT( Z$37, FIND(",",Z$37)-1) &amp; "=" &amp; $AH414 &amp; RIGHT( Z$37, LEN(Z$37) + 1 - FIND(",",Z$37))))</f>
        <v>drawOpen=,1.2</v>
      </c>
      <c r="AA414" s="81" t="str">
        <f>IF($E414="",
( IF(scriv!AK376&lt;&gt;"", LEFT( scriv!AK376, FIND(",",scriv!AK376)-1) &amp; "=" &amp; $AH414 &amp; RIGHT( scriv!AK376, LEN(scriv!AK376) + 1 - FIND(",",scriv!AK376)),
  IF($AA$36&lt;&gt;"",LEFT( AA$36, FIND(",",AA$36)-1) &amp; "=" &amp; $AH414 &amp; RIGHT( AA$36, LEN(AA$36) + 1 - FIND(",",AA$36)),""))),
IF(scriv!P376&lt;&gt;"", LEFT( scriv!P376, FIND(",",scriv!P376)-1) &amp; "=" &amp; $AH414 &amp; RIGHT( scriv!P376, LEN(scriv!P376) + 1 - FIND(",",scriv!P376)),
LEFT( AA$37, FIND(",",AA$37)-1) &amp; "=" &amp; $AH414 &amp; RIGHT( AA$37, LEN(AA$37) + 1 - FIND(",",AA$37))))</f>
        <v>drawClose=,1.2</v>
      </c>
      <c r="AB414" s="167" t="str">
        <f t="shared" si="219"/>
        <v>noTitle</v>
      </c>
      <c r="AC414" s="167"/>
      <c r="AD414" s="45"/>
      <c r="AE414" s="168"/>
      <c r="AF414" s="169">
        <f>IF(D414="",scriv!B376,"")</f>
        <v>0</v>
      </c>
      <c r="AG414" s="170" t="str">
        <f t="shared" si="222"/>
        <v/>
      </c>
      <c r="AH414" s="169" t="str">
        <f t="shared" si="223"/>
        <v/>
      </c>
      <c r="AI414" s="169" t="str">
        <f t="shared" si="224"/>
        <v/>
      </c>
      <c r="AJ414" s="86">
        <f>ROUNDDOWN( (LEN(scriv!B376)+1) / 2, 0 )</f>
        <v>0</v>
      </c>
      <c r="AK414" s="82">
        <f t="shared" si="225"/>
        <v>0</v>
      </c>
      <c r="AL414" s="82" t="str">
        <f t="shared" si="226"/>
        <v>-</v>
      </c>
      <c r="AM414" s="82" t="str">
        <f t="shared" si="227"/>
        <v>-</v>
      </c>
      <c r="AN414" s="82" t="str">
        <f t="shared" si="228"/>
        <v>-</v>
      </c>
      <c r="AO414" s="82" t="str">
        <f t="shared" si="229"/>
        <v>-</v>
      </c>
      <c r="AP414" s="82" t="str">
        <f t="shared" si="230"/>
        <v>-</v>
      </c>
      <c r="AQ414" s="82" t="str">
        <f t="shared" si="231"/>
        <v>-</v>
      </c>
      <c r="AR414" s="82" t="str">
        <f t="shared" si="232"/>
        <v>-</v>
      </c>
      <c r="AT414" s="82">
        <f t="shared" si="233"/>
        <v>2</v>
      </c>
      <c r="AU414" s="82" t="str">
        <f ca="1">IF(    MAX(OFFSET(AL414,0,0,MATCH("-",AL414:AL$638,0))) = 0,"",
IFERROR(MAX(OFFSET(AL414,0,0,MATCH("-",AL414:AL$638,0))),""))</f>
        <v/>
      </c>
      <c r="AV414" s="82" t="str">
        <f ca="1">IF(    MAX(OFFSET(AM414,0,0,MATCH("-",AM414:AM$638,0))) = 0,"",
IFERROR(MAX(OFFSET(AM414,0,0,MATCH("-",AM414:AM$638,0))),""))</f>
        <v/>
      </c>
      <c r="AW414" s="82" t="str">
        <f ca="1">IF(    MAX(OFFSET(AN414,0,0,MATCH("-",AN414:AN$638,0))) = 0,"",
IFERROR(MAX(OFFSET(AN414,0,0,MATCH("-",AN414:AN$638,0))),""))</f>
        <v/>
      </c>
      <c r="AX414" s="82" t="str">
        <f ca="1">IF(    MAX(OFFSET(AO414,0,0,MATCH("-",AO414:AO$638,0))) = 0,"",
IFERROR(MAX(OFFSET(AO414,0,0,MATCH("-",AO414:AO$638,0))),""))</f>
        <v/>
      </c>
      <c r="AY414" s="82" t="str">
        <f ca="1">IF(    MAX(OFFSET(AP414,0,0,MATCH("-",AP414:AP$638,0))) = 0,"",
IFERROR(MAX(OFFSET(AP414,0,0,MATCH("-",AP414:AP$638,0))),""))</f>
        <v/>
      </c>
      <c r="AZ414" s="82" t="str">
        <f ca="1">IF(    MAX(OFFSET(AQ414,0,0,MATCH("-",AQ414:AQ$638,0))) = 0,"",
IFERROR(MAX(OFFSET(AQ414,0,0,MATCH("-",AQ414:AQ$638,0))),""))</f>
        <v/>
      </c>
      <c r="BA414" s="82" t="str">
        <f ca="1">IF(    MAX(OFFSET(AR414,0,0,MATCH("-",AR414:AR$638,0))) = 0,"",
IFERROR(MAX(OFFSET(AR414,0,0,MATCH("-",AR414:AR$638,0))),""))</f>
        <v/>
      </c>
      <c r="BB414" s="112">
        <f t="shared" ca="1" si="234"/>
        <v>-270</v>
      </c>
      <c r="BC414" s="111" t="str">
        <f t="shared" ca="1" si="235"/>
        <v>Radius</v>
      </c>
      <c r="BD414" s="112">
        <f t="shared" ca="1" si="236"/>
        <v>0</v>
      </c>
      <c r="BE414" s="111">
        <f t="shared" ca="1" si="237"/>
        <v>-150</v>
      </c>
      <c r="BF414" s="113" t="e">
        <f t="shared" ca="1" si="238"/>
        <v>#VALUE!</v>
      </c>
      <c r="BG414" s="113" t="e">
        <f t="shared" ca="1" si="239"/>
        <v>#VALUE!</v>
      </c>
      <c r="BH414" s="112">
        <f t="shared" ca="1" si="240"/>
        <v>2000</v>
      </c>
      <c r="BI414" s="112">
        <f t="shared" ca="1" si="241"/>
        <v>-150</v>
      </c>
      <c r="BJ414" s="157"/>
      <c r="BK414" s="157"/>
      <c r="BL414" s="158" t="str">
        <f>scriv!AM376</f>
        <v/>
      </c>
      <c r="BM414" s="157"/>
      <c r="BN414" s="157" t="str">
        <f t="shared" si="242"/>
        <v>node</v>
      </c>
      <c r="BO414" s="157"/>
      <c r="BP414" s="159">
        <f t="shared" ca="1" si="243"/>
        <v>0</v>
      </c>
      <c r="BQ414" s="159">
        <f t="shared" ca="1" si="244"/>
        <v>0</v>
      </c>
      <c r="BR414" s="159">
        <f t="shared" si="245"/>
        <v>1</v>
      </c>
      <c r="BS414" s="159" t="str">
        <f t="shared" si="246"/>
        <v>symbol</v>
      </c>
      <c r="BT414" s="157" t="str">
        <f ca="1">IF(scriv!V376&lt;&gt;"",scriv!V376,
IF(E414="",IFERROR(VLOOKUP(BL414,$AH$40:$BT$638,39,FALSE),$BT$36),
$BT$37))</f>
        <v>NodeSquare</v>
      </c>
      <c r="BU414" s="166">
        <f t="shared" ca="1" si="247"/>
        <v>2000</v>
      </c>
      <c r="BV414" s="166">
        <f t="shared" ca="1" si="248"/>
        <v>-150</v>
      </c>
      <c r="BW414" s="166">
        <f t="shared" ca="1" si="249"/>
        <v>0</v>
      </c>
      <c r="BX414" s="166">
        <f t="shared" ca="1" si="250"/>
        <v>0</v>
      </c>
      <c r="BY414" s="180" t="str">
        <f t="shared" si="251"/>
        <v/>
      </c>
      <c r="BZ414" s="180" t="str">
        <f t="shared" si="252"/>
        <v/>
      </c>
      <c r="CA414" s="81" t="str">
        <f>IF(scriv!E376&lt;&gt;"",scriv!E376,"")</f>
        <v/>
      </c>
      <c r="CB414" s="82">
        <f t="shared" si="221"/>
        <v>0</v>
      </c>
      <c r="CC414" s="82">
        <f t="shared" si="253"/>
        <v>0</v>
      </c>
      <c r="CD414" s="82" t="str">
        <f t="shared" si="254"/>
        <v>-</v>
      </c>
      <c r="CE414" s="82" t="str">
        <f t="shared" si="255"/>
        <v>-</v>
      </c>
      <c r="CF414" s="82" t="str">
        <f t="shared" si="256"/>
        <v>-</v>
      </c>
      <c r="CG414" s="82" t="str">
        <f t="shared" si="257"/>
        <v>-</v>
      </c>
      <c r="CH414" s="82" t="str">
        <f t="shared" si="258"/>
        <v>-</v>
      </c>
      <c r="CI414" s="82" t="str">
        <f t="shared" si="259"/>
        <v>-</v>
      </c>
      <c r="CJ414" s="82" t="str">
        <f t="shared" si="260"/>
        <v>-</v>
      </c>
      <c r="CK414" s="82" t="str">
        <f t="shared" si="261"/>
        <v>-</v>
      </c>
    </row>
    <row r="415" spans="1:89" s="82" customFormat="1" ht="18" customHeight="1">
      <c r="A415" s="81" t="str">
        <f>scriv!AL377</f>
        <v/>
      </c>
      <c r="B415" s="81" t="str">
        <f>IF(scriv!D377&lt;&gt;"",scriv!D377,"")</f>
        <v/>
      </c>
      <c r="C415" s="81" t="str">
        <f>IF( scriv!AP377&lt;&gt;"", IF(D415&lt;&gt;"","connection ","")&amp;scriv!AP377,IF(D415&lt;&gt;"","connection",""))</f>
        <v/>
      </c>
      <c r="D415" s="82" t="str">
        <f>scriv!AN377</f>
        <v/>
      </c>
      <c r="E415" s="82" t="str">
        <f>scriv!AO377</f>
        <v/>
      </c>
      <c r="F415" s="156">
        <f>ROW()</f>
        <v>415</v>
      </c>
      <c r="G415" s="288">
        <f>scriv!AC377</f>
        <v>0</v>
      </c>
      <c r="H415" s="288">
        <f>scriv!AD377</f>
        <v>0</v>
      </c>
      <c r="I415" s="81" t="str">
        <f>IF(scriv!AE377&lt;&gt;"",scriv!AE377,J415)</f>
        <v/>
      </c>
      <c r="J415" s="81" t="str">
        <f>IF(scriv!AF377&lt;&gt;"",scriv!AF377,"")</f>
        <v/>
      </c>
      <c r="K415" s="82" t="str">
        <f>IF(scriv!Y377&lt;&gt;"",scriv!Y377,$K$36)</f>
        <v>none</v>
      </c>
      <c r="L415" s="82">
        <f>IF(scriv!Z377&lt;&gt;"",scriv!Z377,$L$36)</f>
        <v>0</v>
      </c>
      <c r="M415" s="82" t="str">
        <f>IF(scriv!AA377&lt;&gt;"",scriv!AA377,$M$36)</f>
        <v>OpenClose</v>
      </c>
      <c r="N415" s="82">
        <f>IF(scriv!AB377&lt;&gt;"",scriv!AB377,$N$36)</f>
        <v>0</v>
      </c>
      <c r="O415" s="119" t="str">
        <f t="shared" si="220"/>
        <v/>
      </c>
      <c r="P415" s="81" t="str">
        <f>IF(scriv!I377&lt;&gt;"",scriv!I377,"")</f>
        <v/>
      </c>
      <c r="Q415" s="81" t="str">
        <f>IF(scriv!J377&lt;&gt;"",scriv!J377,"")</f>
        <v/>
      </c>
      <c r="R415" s="81">
        <f>IF(scriv!K377&lt;&gt;"",scriv!K377,
IF(I415&lt;&gt;"",1,$R$36))</f>
        <v>1</v>
      </c>
      <c r="S415" s="81" t="str">
        <f>IF(scriv!L377&lt;&gt;"",scriv!L377,
IF(scriv!AF377&lt;&gt;"",$S$36,"none"))</f>
        <v>none</v>
      </c>
      <c r="T415" s="81" t="str">
        <f>IF(scriv!Q377&lt;&gt;"",scriv!Q377,"")</f>
        <v/>
      </c>
      <c r="U415" s="81" t="str">
        <f>IF(scriv!R377&lt;&gt;"",scriv!R377,"")</f>
        <v/>
      </c>
      <c r="V415" s="81" t="str">
        <f>IF(scriv!S377&lt;&gt;"",scriv!S377,"")</f>
        <v/>
      </c>
      <c r="W415" s="81" t="str">
        <f>IF(scriv!T377&lt;&gt;"",scriv!T377,"")</f>
        <v/>
      </c>
      <c r="X415" s="81" t="str">
        <f>IF($E415="",
( IF(scriv!AH377&lt;&gt;"", LEFT( scriv!AH377, FIND(",",scriv!AH377)-1) &amp; "=" &amp; $AH415 &amp; RIGHT( scriv!AH377, LEN(scriv!AH377) + 1 - FIND(",",scriv!AH377)),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IF(scriv!AI377&lt;&gt;"", LEFT( scriv!AI377, FIND(",",scriv!AI377)-1) &amp; "=" &amp; $AH415 &amp; RIGHT( scriv!AI377, LEN(scriv!AI377) + 1 - FIND(",",scriv!AI377)),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IF(scriv!AJ377&lt;&gt;"", LEFT( scriv!AJ377, FIND(",",scriv!AJ377)-1) &amp; "=" &amp; $AH415 &amp; RIGHT( scriv!AJ377, LEN(scriv!AJ377) + 1 - FIND(",",scriv!AJ377)),
  IF($Z$36&lt;&gt;"",LEFT( Z$36, FIND(",",Z$36)-1) &amp; "=" &amp; $AH415 &amp; RIGHT( Z$36, LEN(Z$36) + 1 - FIND(",",Z$36)),""))),
IF(scriv!O377&lt;&gt;"", LEFT( scriv!O377, FIND(",",scriv!O377)-1) &amp; "=" &amp; $AH415 &amp; RIGHT( scriv!O377, LEN(scriv!O377) + 1 - FIND(",",scriv!O377)),
LEFT( Z$37, FIND(",",Z$37)-1) &amp; "=" &amp; $AH415 &amp; RIGHT( Z$37, LEN(Z$37) + 1 - FIND(",",Z$37))))</f>
        <v>drawOpen=,1.2</v>
      </c>
      <c r="AA415" s="81" t="str">
        <f>IF($E415="",
( IF(scriv!AK377&lt;&gt;"", LEFT( scriv!AK377, FIND(",",scriv!AK377)-1) &amp; "=" &amp; $AH415 &amp; RIGHT( scriv!AK377, LEN(scriv!AK377) + 1 - FIND(",",scriv!AK377)),
  IF($AA$36&lt;&gt;"",LEFT( AA$36, FIND(",",AA$36)-1) &amp; "=" &amp; $AH415 &amp; RIGHT( AA$36, LEN(AA$36) + 1 - FIND(",",AA$36)),""))),
IF(scriv!P377&lt;&gt;"", LEFT( scriv!P377, FIND(",",scriv!P377)-1) &amp; "=" &amp; $AH415 &amp; RIGHT( scriv!P377, LEN(scriv!P377) + 1 - FIND(",",scriv!P377)),
LEFT( AA$37, FIND(",",AA$37)-1) &amp; "=" &amp; $AH415 &amp; RIGHT( AA$37, LEN(AA$37) + 1 - FIND(",",AA$37))))</f>
        <v>drawClose=,1.2</v>
      </c>
      <c r="AB415" s="167" t="str">
        <f t="shared" si="219"/>
        <v>noTitle</v>
      </c>
      <c r="AC415" s="167"/>
      <c r="AD415" s="45"/>
      <c r="AE415" s="168"/>
      <c r="AF415" s="169">
        <f>IF(D415="",scriv!B377,"")</f>
        <v>0</v>
      </c>
      <c r="AG415" s="170" t="str">
        <f t="shared" si="222"/>
        <v/>
      </c>
      <c r="AH415" s="169" t="str">
        <f t="shared" si="223"/>
        <v/>
      </c>
      <c r="AI415" s="169" t="str">
        <f t="shared" si="224"/>
        <v/>
      </c>
      <c r="AJ415" s="86">
        <f>ROUNDDOWN( (LEN(scriv!B377)+1) / 2, 0 )</f>
        <v>0</v>
      </c>
      <c r="AK415" s="82">
        <f t="shared" si="225"/>
        <v>0</v>
      </c>
      <c r="AL415" s="82" t="str">
        <f t="shared" si="226"/>
        <v>-</v>
      </c>
      <c r="AM415" s="82" t="str">
        <f t="shared" si="227"/>
        <v>-</v>
      </c>
      <c r="AN415" s="82" t="str">
        <f t="shared" si="228"/>
        <v>-</v>
      </c>
      <c r="AO415" s="82" t="str">
        <f t="shared" si="229"/>
        <v>-</v>
      </c>
      <c r="AP415" s="82" t="str">
        <f t="shared" si="230"/>
        <v>-</v>
      </c>
      <c r="AQ415" s="82" t="str">
        <f t="shared" si="231"/>
        <v>-</v>
      </c>
      <c r="AR415" s="82" t="str">
        <f t="shared" si="232"/>
        <v>-</v>
      </c>
      <c r="AT415" s="82">
        <f t="shared" si="233"/>
        <v>2</v>
      </c>
      <c r="AU415" s="82" t="str">
        <f ca="1">IF(    MAX(OFFSET(AL415,0,0,MATCH("-",AL415:AL$638,0))) = 0,"",
IFERROR(MAX(OFFSET(AL415,0,0,MATCH("-",AL415:AL$638,0))),""))</f>
        <v/>
      </c>
      <c r="AV415" s="82" t="str">
        <f ca="1">IF(    MAX(OFFSET(AM415,0,0,MATCH("-",AM415:AM$638,0))) = 0,"",
IFERROR(MAX(OFFSET(AM415,0,0,MATCH("-",AM415:AM$638,0))),""))</f>
        <v/>
      </c>
      <c r="AW415" s="82" t="str">
        <f ca="1">IF(    MAX(OFFSET(AN415,0,0,MATCH("-",AN415:AN$638,0))) = 0,"",
IFERROR(MAX(OFFSET(AN415,0,0,MATCH("-",AN415:AN$638,0))),""))</f>
        <v/>
      </c>
      <c r="AX415" s="82" t="str">
        <f ca="1">IF(    MAX(OFFSET(AO415,0,0,MATCH("-",AO415:AO$638,0))) = 0,"",
IFERROR(MAX(OFFSET(AO415,0,0,MATCH("-",AO415:AO$638,0))),""))</f>
        <v/>
      </c>
      <c r="AY415" s="82" t="str">
        <f ca="1">IF(    MAX(OFFSET(AP415,0,0,MATCH("-",AP415:AP$638,0))) = 0,"",
IFERROR(MAX(OFFSET(AP415,0,0,MATCH("-",AP415:AP$638,0))),""))</f>
        <v/>
      </c>
      <c r="AZ415" s="82" t="str">
        <f ca="1">IF(    MAX(OFFSET(AQ415,0,0,MATCH("-",AQ415:AQ$638,0))) = 0,"",
IFERROR(MAX(OFFSET(AQ415,0,0,MATCH("-",AQ415:AQ$638,0))),""))</f>
        <v/>
      </c>
      <c r="BA415" s="82" t="str">
        <f ca="1">IF(    MAX(OFFSET(AR415,0,0,MATCH("-",AR415:AR$638,0))) = 0,"",
IFERROR(MAX(OFFSET(AR415,0,0,MATCH("-",AR415:AR$638,0))),""))</f>
        <v/>
      </c>
      <c r="BB415" s="112">
        <f t="shared" ca="1" si="234"/>
        <v>-270</v>
      </c>
      <c r="BC415" s="111" t="str">
        <f t="shared" ca="1" si="235"/>
        <v>Radius</v>
      </c>
      <c r="BD415" s="112">
        <f t="shared" ca="1" si="236"/>
        <v>0</v>
      </c>
      <c r="BE415" s="111">
        <f t="shared" ca="1" si="237"/>
        <v>-150</v>
      </c>
      <c r="BF415" s="113" t="e">
        <f t="shared" ca="1" si="238"/>
        <v>#VALUE!</v>
      </c>
      <c r="BG415" s="113" t="e">
        <f t="shared" ca="1" si="239"/>
        <v>#VALUE!</v>
      </c>
      <c r="BH415" s="112">
        <f t="shared" ca="1" si="240"/>
        <v>2000</v>
      </c>
      <c r="BI415" s="112">
        <f t="shared" ca="1" si="241"/>
        <v>-150</v>
      </c>
      <c r="BJ415" s="157"/>
      <c r="BK415" s="157"/>
      <c r="BL415" s="158" t="str">
        <f>scriv!AM377</f>
        <v/>
      </c>
      <c r="BM415" s="157"/>
      <c r="BN415" s="157" t="str">
        <f t="shared" si="242"/>
        <v>node</v>
      </c>
      <c r="BO415" s="157"/>
      <c r="BP415" s="159">
        <f t="shared" ca="1" si="243"/>
        <v>0</v>
      </c>
      <c r="BQ415" s="159">
        <f t="shared" ca="1" si="244"/>
        <v>0</v>
      </c>
      <c r="BR415" s="159">
        <f t="shared" si="245"/>
        <v>1</v>
      </c>
      <c r="BS415" s="159" t="str">
        <f t="shared" si="246"/>
        <v>symbol</v>
      </c>
      <c r="BT415" s="157" t="str">
        <f ca="1">IF(scriv!V377&lt;&gt;"",scriv!V377,
IF(E415="",IFERROR(VLOOKUP(BL415,$AH$40:$BT$638,39,FALSE),$BT$36),
$BT$37))</f>
        <v>NodeSquare</v>
      </c>
      <c r="BU415" s="166">
        <f t="shared" ca="1" si="247"/>
        <v>2000</v>
      </c>
      <c r="BV415" s="166">
        <f t="shared" ca="1" si="248"/>
        <v>-150</v>
      </c>
      <c r="BW415" s="166">
        <f t="shared" ca="1" si="249"/>
        <v>0</v>
      </c>
      <c r="BX415" s="166">
        <f t="shared" ca="1" si="250"/>
        <v>0</v>
      </c>
      <c r="BY415" s="180" t="str">
        <f t="shared" si="251"/>
        <v/>
      </c>
      <c r="BZ415" s="180" t="str">
        <f t="shared" si="252"/>
        <v/>
      </c>
      <c r="CA415" s="81" t="str">
        <f>IF(scriv!E377&lt;&gt;"",scriv!E377,"")</f>
        <v/>
      </c>
      <c r="CB415" s="82">
        <f t="shared" si="221"/>
        <v>0</v>
      </c>
      <c r="CC415" s="82">
        <f t="shared" si="253"/>
        <v>0</v>
      </c>
      <c r="CD415" s="82" t="str">
        <f t="shared" si="254"/>
        <v>-</v>
      </c>
      <c r="CE415" s="82" t="str">
        <f t="shared" si="255"/>
        <v>-</v>
      </c>
      <c r="CF415" s="82" t="str">
        <f t="shared" si="256"/>
        <v>-</v>
      </c>
      <c r="CG415" s="82" t="str">
        <f t="shared" si="257"/>
        <v>-</v>
      </c>
      <c r="CH415" s="82" t="str">
        <f t="shared" si="258"/>
        <v>-</v>
      </c>
      <c r="CI415" s="82" t="str">
        <f t="shared" si="259"/>
        <v>-</v>
      </c>
      <c r="CJ415" s="82" t="str">
        <f t="shared" si="260"/>
        <v>-</v>
      </c>
      <c r="CK415" s="82" t="str">
        <f t="shared" si="261"/>
        <v>-</v>
      </c>
    </row>
    <row r="416" spans="1:89" s="82" customFormat="1" ht="18" customHeight="1">
      <c r="A416" s="81" t="str">
        <f>scriv!AL378</f>
        <v/>
      </c>
      <c r="B416" s="81" t="str">
        <f>IF(scriv!D378&lt;&gt;"",scriv!D378,"")</f>
        <v/>
      </c>
      <c r="C416" s="81" t="str">
        <f>IF( scriv!AP378&lt;&gt;"", IF(D416&lt;&gt;"","connection ","")&amp;scriv!AP378,IF(D416&lt;&gt;"","connection",""))</f>
        <v/>
      </c>
      <c r="D416" s="82" t="str">
        <f>scriv!AN378</f>
        <v/>
      </c>
      <c r="E416" s="82" t="str">
        <f>scriv!AO378</f>
        <v/>
      </c>
      <c r="F416" s="156">
        <f>ROW()</f>
        <v>416</v>
      </c>
      <c r="G416" s="288">
        <f>scriv!AC378</f>
        <v>0</v>
      </c>
      <c r="H416" s="288">
        <f>scriv!AD378</f>
        <v>0</v>
      </c>
      <c r="I416" s="81" t="str">
        <f>IF(scriv!AE378&lt;&gt;"",scriv!AE378,J416)</f>
        <v/>
      </c>
      <c r="J416" s="81" t="str">
        <f>IF(scriv!AF378&lt;&gt;"",scriv!AF378,"")</f>
        <v/>
      </c>
      <c r="K416" s="82" t="str">
        <f>IF(scriv!Y378&lt;&gt;"",scriv!Y378,$K$36)</f>
        <v>none</v>
      </c>
      <c r="L416" s="82">
        <f>IF(scriv!Z378&lt;&gt;"",scriv!Z378,$L$36)</f>
        <v>0</v>
      </c>
      <c r="M416" s="82" t="str">
        <f>IF(scriv!AA378&lt;&gt;"",scriv!AA378,$M$36)</f>
        <v>OpenClose</v>
      </c>
      <c r="N416" s="82">
        <f>IF(scriv!AB378&lt;&gt;"",scriv!AB378,$N$36)</f>
        <v>0</v>
      </c>
      <c r="O416" s="119" t="str">
        <f t="shared" si="220"/>
        <v/>
      </c>
      <c r="P416" s="81" t="str">
        <f>IF(scriv!I378&lt;&gt;"",scriv!I378,"")</f>
        <v/>
      </c>
      <c r="Q416" s="81" t="str">
        <f>IF(scriv!J378&lt;&gt;"",scriv!J378,"")</f>
        <v/>
      </c>
      <c r="R416" s="81">
        <f>IF(scriv!K378&lt;&gt;"",scriv!K378,
IF(I416&lt;&gt;"",1,$R$36))</f>
        <v>1</v>
      </c>
      <c r="S416" s="81" t="str">
        <f>IF(scriv!L378&lt;&gt;"",scriv!L378,
IF(scriv!AF378&lt;&gt;"",$S$36,"none"))</f>
        <v>none</v>
      </c>
      <c r="T416" s="81" t="str">
        <f>IF(scriv!Q378&lt;&gt;"",scriv!Q378,"")</f>
        <v/>
      </c>
      <c r="U416" s="81" t="str">
        <f>IF(scriv!R378&lt;&gt;"",scriv!R378,"")</f>
        <v/>
      </c>
      <c r="V416" s="81" t="str">
        <f>IF(scriv!S378&lt;&gt;"",scriv!S378,"")</f>
        <v/>
      </c>
      <c r="W416" s="81" t="str">
        <f>IF(scriv!T378&lt;&gt;"",scriv!T378,"")</f>
        <v/>
      </c>
      <c r="X416" s="81" t="str">
        <f>IF($E416="",
( IF(scriv!AH378&lt;&gt;"", LEFT( scriv!AH378, FIND(",",scriv!AH378)-1) &amp; "=" &amp; $AH416 &amp; RIGHT( scriv!AH378, LEN(scriv!AH378) + 1 - FIND(",",scriv!AH378)),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IF(scriv!AI378&lt;&gt;"", LEFT( scriv!AI378, FIND(",",scriv!AI378)-1) &amp; "=" &amp; $AH416 &amp; RIGHT( scriv!AI378, LEN(scriv!AI378) + 1 - FIND(",",scriv!AI378)),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IF(scriv!AJ378&lt;&gt;"", LEFT( scriv!AJ378, FIND(",",scriv!AJ378)-1) &amp; "=" &amp; $AH416 &amp; RIGHT( scriv!AJ378, LEN(scriv!AJ378) + 1 - FIND(",",scriv!AJ378)),
  IF($Z$36&lt;&gt;"",LEFT( Z$36, FIND(",",Z$36)-1) &amp; "=" &amp; $AH416 &amp; RIGHT( Z$36, LEN(Z$36) + 1 - FIND(",",Z$36)),""))),
IF(scriv!O378&lt;&gt;"", LEFT( scriv!O378, FIND(",",scriv!O378)-1) &amp; "=" &amp; $AH416 &amp; RIGHT( scriv!O378, LEN(scriv!O378) + 1 - FIND(",",scriv!O378)),
LEFT( Z$37, FIND(",",Z$37)-1) &amp; "=" &amp; $AH416 &amp; RIGHT( Z$37, LEN(Z$37) + 1 - FIND(",",Z$37))))</f>
        <v>drawOpen=,1.2</v>
      </c>
      <c r="AA416" s="81" t="str">
        <f>IF($E416="",
( IF(scriv!AK378&lt;&gt;"", LEFT( scriv!AK378, FIND(",",scriv!AK378)-1) &amp; "=" &amp; $AH416 &amp; RIGHT( scriv!AK378, LEN(scriv!AK378) + 1 - FIND(",",scriv!AK378)),
  IF($AA$36&lt;&gt;"",LEFT( AA$36, FIND(",",AA$36)-1) &amp; "=" &amp; $AH416 &amp; RIGHT( AA$36, LEN(AA$36) + 1 - FIND(",",AA$36)),""))),
IF(scriv!P378&lt;&gt;"", LEFT( scriv!P378, FIND(",",scriv!P378)-1) &amp; "=" &amp; $AH416 &amp; RIGHT( scriv!P378, LEN(scriv!P378) + 1 - FIND(",",scriv!P378)),
LEFT( AA$37, FIND(",",AA$37)-1) &amp; "=" &amp; $AH416 &amp; RIGHT( AA$37, LEN(AA$37) + 1 - FIND(",",AA$37))))</f>
        <v>drawClose=,1.2</v>
      </c>
      <c r="AB416" s="167" t="str">
        <f t="shared" si="219"/>
        <v>noTitle</v>
      </c>
      <c r="AC416" s="167"/>
      <c r="AD416" s="45"/>
      <c r="AE416" s="168"/>
      <c r="AF416" s="169">
        <f>IF(D416="",scriv!B378,"")</f>
        <v>0</v>
      </c>
      <c r="AG416" s="170" t="str">
        <f t="shared" si="222"/>
        <v/>
      </c>
      <c r="AH416" s="169" t="str">
        <f t="shared" si="223"/>
        <v/>
      </c>
      <c r="AI416" s="169" t="str">
        <f t="shared" si="224"/>
        <v/>
      </c>
      <c r="AJ416" s="86">
        <f>ROUNDDOWN( (LEN(scriv!B378)+1) / 2, 0 )</f>
        <v>0</v>
      </c>
      <c r="AK416" s="82">
        <f t="shared" si="225"/>
        <v>0</v>
      </c>
      <c r="AL416" s="82" t="str">
        <f t="shared" si="226"/>
        <v>-</v>
      </c>
      <c r="AM416" s="82" t="str">
        <f t="shared" si="227"/>
        <v>-</v>
      </c>
      <c r="AN416" s="82" t="str">
        <f t="shared" si="228"/>
        <v>-</v>
      </c>
      <c r="AO416" s="82" t="str">
        <f t="shared" si="229"/>
        <v>-</v>
      </c>
      <c r="AP416" s="82" t="str">
        <f t="shared" si="230"/>
        <v>-</v>
      </c>
      <c r="AQ416" s="82" t="str">
        <f t="shared" si="231"/>
        <v>-</v>
      </c>
      <c r="AR416" s="82" t="str">
        <f t="shared" si="232"/>
        <v>-</v>
      </c>
      <c r="AT416" s="82">
        <f t="shared" si="233"/>
        <v>2</v>
      </c>
      <c r="AU416" s="82" t="str">
        <f ca="1">IF(    MAX(OFFSET(AL416,0,0,MATCH("-",AL416:AL$638,0))) = 0,"",
IFERROR(MAX(OFFSET(AL416,0,0,MATCH("-",AL416:AL$638,0))),""))</f>
        <v/>
      </c>
      <c r="AV416" s="82" t="str">
        <f ca="1">IF(    MAX(OFFSET(AM416,0,0,MATCH("-",AM416:AM$638,0))) = 0,"",
IFERROR(MAX(OFFSET(AM416,0,0,MATCH("-",AM416:AM$638,0))),""))</f>
        <v/>
      </c>
      <c r="AW416" s="82" t="str">
        <f ca="1">IF(    MAX(OFFSET(AN416,0,0,MATCH("-",AN416:AN$638,0))) = 0,"",
IFERROR(MAX(OFFSET(AN416,0,0,MATCH("-",AN416:AN$638,0))),""))</f>
        <v/>
      </c>
      <c r="AX416" s="82" t="str">
        <f ca="1">IF(    MAX(OFFSET(AO416,0,0,MATCH("-",AO416:AO$638,0))) = 0,"",
IFERROR(MAX(OFFSET(AO416,0,0,MATCH("-",AO416:AO$638,0))),""))</f>
        <v/>
      </c>
      <c r="AY416" s="82" t="str">
        <f ca="1">IF(    MAX(OFFSET(AP416,0,0,MATCH("-",AP416:AP$638,0))) = 0,"",
IFERROR(MAX(OFFSET(AP416,0,0,MATCH("-",AP416:AP$638,0))),""))</f>
        <v/>
      </c>
      <c r="AZ416" s="82" t="str">
        <f ca="1">IF(    MAX(OFFSET(AQ416,0,0,MATCH("-",AQ416:AQ$638,0))) = 0,"",
IFERROR(MAX(OFFSET(AQ416,0,0,MATCH("-",AQ416:AQ$638,0))),""))</f>
        <v/>
      </c>
      <c r="BA416" s="82" t="str">
        <f ca="1">IF(    MAX(OFFSET(AR416,0,0,MATCH("-",AR416:AR$638,0))) = 0,"",
IFERROR(MAX(OFFSET(AR416,0,0,MATCH("-",AR416:AR$638,0))),""))</f>
        <v/>
      </c>
      <c r="BB416" s="112">
        <f t="shared" ca="1" si="234"/>
        <v>-270</v>
      </c>
      <c r="BC416" s="111" t="str">
        <f t="shared" ca="1" si="235"/>
        <v>Radius</v>
      </c>
      <c r="BD416" s="112">
        <f t="shared" ca="1" si="236"/>
        <v>0</v>
      </c>
      <c r="BE416" s="111">
        <f t="shared" ca="1" si="237"/>
        <v>-150</v>
      </c>
      <c r="BF416" s="113" t="e">
        <f t="shared" ca="1" si="238"/>
        <v>#VALUE!</v>
      </c>
      <c r="BG416" s="113" t="e">
        <f t="shared" ca="1" si="239"/>
        <v>#VALUE!</v>
      </c>
      <c r="BH416" s="112">
        <f t="shared" ca="1" si="240"/>
        <v>2000</v>
      </c>
      <c r="BI416" s="112">
        <f t="shared" ca="1" si="241"/>
        <v>-150</v>
      </c>
      <c r="BJ416" s="157"/>
      <c r="BK416" s="157"/>
      <c r="BL416" s="158" t="str">
        <f>scriv!AM378</f>
        <v/>
      </c>
      <c r="BM416" s="157"/>
      <c r="BN416" s="157" t="str">
        <f t="shared" si="242"/>
        <v>node</v>
      </c>
      <c r="BO416" s="157"/>
      <c r="BP416" s="159">
        <f t="shared" ca="1" si="243"/>
        <v>0</v>
      </c>
      <c r="BQ416" s="159">
        <f t="shared" ca="1" si="244"/>
        <v>0</v>
      </c>
      <c r="BR416" s="159">
        <f t="shared" si="245"/>
        <v>1</v>
      </c>
      <c r="BS416" s="159" t="str">
        <f t="shared" si="246"/>
        <v>symbol</v>
      </c>
      <c r="BT416" s="157" t="str">
        <f ca="1">IF(scriv!V378&lt;&gt;"",scriv!V378,
IF(E416="",IFERROR(VLOOKUP(BL416,$AH$40:$BT$638,39,FALSE),$BT$36),
$BT$37))</f>
        <v>NodeSquare</v>
      </c>
      <c r="BU416" s="166">
        <f t="shared" ca="1" si="247"/>
        <v>2000</v>
      </c>
      <c r="BV416" s="166">
        <f t="shared" ca="1" si="248"/>
        <v>-150</v>
      </c>
      <c r="BW416" s="166">
        <f t="shared" ca="1" si="249"/>
        <v>0</v>
      </c>
      <c r="BX416" s="166">
        <f t="shared" ca="1" si="250"/>
        <v>0</v>
      </c>
      <c r="BY416" s="180" t="str">
        <f t="shared" si="251"/>
        <v/>
      </c>
      <c r="BZ416" s="180" t="str">
        <f t="shared" si="252"/>
        <v/>
      </c>
      <c r="CA416" s="81" t="str">
        <f>IF(scriv!E378&lt;&gt;"",scriv!E378,"")</f>
        <v/>
      </c>
      <c r="CB416" s="82">
        <f t="shared" si="221"/>
        <v>0</v>
      </c>
      <c r="CC416" s="82">
        <f t="shared" si="253"/>
        <v>0</v>
      </c>
      <c r="CD416" s="82" t="str">
        <f t="shared" si="254"/>
        <v>-</v>
      </c>
      <c r="CE416" s="82" t="str">
        <f t="shared" si="255"/>
        <v>-</v>
      </c>
      <c r="CF416" s="82" t="str">
        <f t="shared" si="256"/>
        <v>-</v>
      </c>
      <c r="CG416" s="82" t="str">
        <f t="shared" si="257"/>
        <v>-</v>
      </c>
      <c r="CH416" s="82" t="str">
        <f t="shared" si="258"/>
        <v>-</v>
      </c>
      <c r="CI416" s="82" t="str">
        <f t="shared" si="259"/>
        <v>-</v>
      </c>
      <c r="CJ416" s="82" t="str">
        <f t="shared" si="260"/>
        <v>-</v>
      </c>
      <c r="CK416" s="82" t="str">
        <f t="shared" si="261"/>
        <v>-</v>
      </c>
    </row>
    <row r="417" spans="1:89" s="82" customFormat="1" ht="18" customHeight="1">
      <c r="A417" s="81" t="str">
        <f>scriv!AL379</f>
        <v/>
      </c>
      <c r="B417" s="81" t="str">
        <f>IF(scriv!D379&lt;&gt;"",scriv!D379,"")</f>
        <v/>
      </c>
      <c r="C417" s="81" t="str">
        <f>IF( scriv!AP379&lt;&gt;"", IF(D417&lt;&gt;"","connection ","")&amp;scriv!AP379,IF(D417&lt;&gt;"","connection",""))</f>
        <v/>
      </c>
      <c r="D417" s="82" t="str">
        <f>scriv!AN379</f>
        <v/>
      </c>
      <c r="E417" s="82" t="str">
        <f>scriv!AO379</f>
        <v/>
      </c>
      <c r="F417" s="156">
        <f>ROW()</f>
        <v>417</v>
      </c>
      <c r="G417" s="288">
        <f>scriv!AC379</f>
        <v>0</v>
      </c>
      <c r="H417" s="288">
        <f>scriv!AD379</f>
        <v>0</v>
      </c>
      <c r="I417" s="81" t="str">
        <f>IF(scriv!AE379&lt;&gt;"",scriv!AE379,J417)</f>
        <v/>
      </c>
      <c r="J417" s="81" t="str">
        <f>IF(scriv!AF379&lt;&gt;"",scriv!AF379,"")</f>
        <v/>
      </c>
      <c r="K417" s="82" t="str">
        <f>IF(scriv!Y379&lt;&gt;"",scriv!Y379,$K$36)</f>
        <v>none</v>
      </c>
      <c r="L417" s="82">
        <f>IF(scriv!Z379&lt;&gt;"",scriv!Z379,$L$36)</f>
        <v>0</v>
      </c>
      <c r="M417" s="82" t="str">
        <f>IF(scriv!AA379&lt;&gt;"",scriv!AA379,$M$36)</f>
        <v>OpenClose</v>
      </c>
      <c r="N417" s="82">
        <f>IF(scriv!AB379&lt;&gt;"",scriv!AB379,$N$36)</f>
        <v>0</v>
      </c>
      <c r="O417" s="119" t="str">
        <f t="shared" si="220"/>
        <v/>
      </c>
      <c r="P417" s="81" t="str">
        <f>IF(scriv!I379&lt;&gt;"",scriv!I379,"")</f>
        <v/>
      </c>
      <c r="Q417" s="81" t="str">
        <f>IF(scriv!J379&lt;&gt;"",scriv!J379,"")</f>
        <v/>
      </c>
      <c r="R417" s="81">
        <f>IF(scriv!K379&lt;&gt;"",scriv!K379,
IF(I417&lt;&gt;"",1,$R$36))</f>
        <v>1</v>
      </c>
      <c r="S417" s="81" t="str">
        <f>IF(scriv!L379&lt;&gt;"",scriv!L379,
IF(scriv!AF379&lt;&gt;"",$S$36,"none"))</f>
        <v>none</v>
      </c>
      <c r="T417" s="81" t="str">
        <f>IF(scriv!Q379&lt;&gt;"",scriv!Q379,"")</f>
        <v/>
      </c>
      <c r="U417" s="81" t="str">
        <f>IF(scriv!R379&lt;&gt;"",scriv!R379,"")</f>
        <v/>
      </c>
      <c r="V417" s="81" t="str">
        <f>IF(scriv!S379&lt;&gt;"",scriv!S379,"")</f>
        <v/>
      </c>
      <c r="W417" s="81" t="str">
        <f>IF(scriv!T379&lt;&gt;"",scriv!T379,"")</f>
        <v/>
      </c>
      <c r="X417" s="81" t="str">
        <f>IF($E417="",
( IF(scriv!AH379&lt;&gt;"", LEFT( scriv!AH379, FIND(",",scriv!AH379)-1) &amp; "=" &amp; $AH417 &amp; RIGHT( scriv!AH379, LEN(scriv!AH379) + 1 - FIND(",",scriv!AH379)),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IF(scriv!AI379&lt;&gt;"", LEFT( scriv!AI379, FIND(",",scriv!AI379)-1) &amp; "=" &amp; $AH417 &amp; RIGHT( scriv!AI379, LEN(scriv!AI379) + 1 - FIND(",",scriv!AI379)),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IF(scriv!AJ379&lt;&gt;"", LEFT( scriv!AJ379, FIND(",",scriv!AJ379)-1) &amp; "=" &amp; $AH417 &amp; RIGHT( scriv!AJ379, LEN(scriv!AJ379) + 1 - FIND(",",scriv!AJ379)),
  IF($Z$36&lt;&gt;"",LEFT( Z$36, FIND(",",Z$36)-1) &amp; "=" &amp; $AH417 &amp; RIGHT( Z$36, LEN(Z$36) + 1 - FIND(",",Z$36)),""))),
IF(scriv!O379&lt;&gt;"", LEFT( scriv!O379, FIND(",",scriv!O379)-1) &amp; "=" &amp; $AH417 &amp; RIGHT( scriv!O379, LEN(scriv!O379) + 1 - FIND(",",scriv!O379)),
LEFT( Z$37, FIND(",",Z$37)-1) &amp; "=" &amp; $AH417 &amp; RIGHT( Z$37, LEN(Z$37) + 1 - FIND(",",Z$37))))</f>
        <v>drawOpen=,1.2</v>
      </c>
      <c r="AA417" s="81" t="str">
        <f>IF($E417="",
( IF(scriv!AK379&lt;&gt;"", LEFT( scriv!AK379, FIND(",",scriv!AK379)-1) &amp; "=" &amp; $AH417 &amp; RIGHT( scriv!AK379, LEN(scriv!AK379) + 1 - FIND(",",scriv!AK379)),
  IF($AA$36&lt;&gt;"",LEFT( AA$36, FIND(",",AA$36)-1) &amp; "=" &amp; $AH417 &amp; RIGHT( AA$36, LEN(AA$36) + 1 - FIND(",",AA$36)),""))),
IF(scriv!P379&lt;&gt;"", LEFT( scriv!P379, FIND(",",scriv!P379)-1) &amp; "=" &amp; $AH417 &amp; RIGHT( scriv!P379, LEN(scriv!P379) + 1 - FIND(",",scriv!P379)),
LEFT( AA$37, FIND(",",AA$37)-1) &amp; "=" &amp; $AH417 &amp; RIGHT( AA$37, LEN(AA$37) + 1 - FIND(",",AA$37))))</f>
        <v>drawClose=,1.2</v>
      </c>
      <c r="AB417" s="167" t="str">
        <f t="shared" si="219"/>
        <v>noTitle</v>
      </c>
      <c r="AC417" s="167"/>
      <c r="AD417" s="45"/>
      <c r="AE417" s="168"/>
      <c r="AF417" s="169">
        <f>IF(D417="",scriv!B379,"")</f>
        <v>0</v>
      </c>
      <c r="AG417" s="170" t="str">
        <f t="shared" si="222"/>
        <v/>
      </c>
      <c r="AH417" s="169" t="str">
        <f t="shared" si="223"/>
        <v/>
      </c>
      <c r="AI417" s="169" t="str">
        <f t="shared" si="224"/>
        <v/>
      </c>
      <c r="AJ417" s="86">
        <f>ROUNDDOWN( (LEN(scriv!B379)+1) / 2, 0 )</f>
        <v>0</v>
      </c>
      <c r="AK417" s="82">
        <f t="shared" si="225"/>
        <v>0</v>
      </c>
      <c r="AL417" s="82" t="str">
        <f t="shared" si="226"/>
        <v>-</v>
      </c>
      <c r="AM417" s="82" t="str">
        <f t="shared" si="227"/>
        <v>-</v>
      </c>
      <c r="AN417" s="82" t="str">
        <f t="shared" si="228"/>
        <v>-</v>
      </c>
      <c r="AO417" s="82" t="str">
        <f t="shared" si="229"/>
        <v>-</v>
      </c>
      <c r="AP417" s="82" t="str">
        <f t="shared" si="230"/>
        <v>-</v>
      </c>
      <c r="AQ417" s="82" t="str">
        <f t="shared" si="231"/>
        <v>-</v>
      </c>
      <c r="AR417" s="82" t="str">
        <f t="shared" si="232"/>
        <v>-</v>
      </c>
      <c r="AT417" s="82">
        <f t="shared" si="233"/>
        <v>2</v>
      </c>
      <c r="AU417" s="82" t="str">
        <f ca="1">IF(    MAX(OFFSET(AL417,0,0,MATCH("-",AL417:AL$638,0))) = 0,"",
IFERROR(MAX(OFFSET(AL417,0,0,MATCH("-",AL417:AL$638,0))),""))</f>
        <v/>
      </c>
      <c r="AV417" s="82" t="str">
        <f ca="1">IF(    MAX(OFFSET(AM417,0,0,MATCH("-",AM417:AM$638,0))) = 0,"",
IFERROR(MAX(OFFSET(AM417,0,0,MATCH("-",AM417:AM$638,0))),""))</f>
        <v/>
      </c>
      <c r="AW417" s="82" t="str">
        <f ca="1">IF(    MAX(OFFSET(AN417,0,0,MATCH("-",AN417:AN$638,0))) = 0,"",
IFERROR(MAX(OFFSET(AN417,0,0,MATCH("-",AN417:AN$638,0))),""))</f>
        <v/>
      </c>
      <c r="AX417" s="82" t="str">
        <f ca="1">IF(    MAX(OFFSET(AO417,0,0,MATCH("-",AO417:AO$638,0))) = 0,"",
IFERROR(MAX(OFFSET(AO417,0,0,MATCH("-",AO417:AO$638,0))),""))</f>
        <v/>
      </c>
      <c r="AY417" s="82" t="str">
        <f ca="1">IF(    MAX(OFFSET(AP417,0,0,MATCH("-",AP417:AP$638,0))) = 0,"",
IFERROR(MAX(OFFSET(AP417,0,0,MATCH("-",AP417:AP$638,0))),""))</f>
        <v/>
      </c>
      <c r="AZ417" s="82" t="str">
        <f ca="1">IF(    MAX(OFFSET(AQ417,0,0,MATCH("-",AQ417:AQ$638,0))) = 0,"",
IFERROR(MAX(OFFSET(AQ417,0,0,MATCH("-",AQ417:AQ$638,0))),""))</f>
        <v/>
      </c>
      <c r="BA417" s="82" t="str">
        <f ca="1">IF(    MAX(OFFSET(AR417,0,0,MATCH("-",AR417:AR$638,0))) = 0,"",
IFERROR(MAX(OFFSET(AR417,0,0,MATCH("-",AR417:AR$638,0))),""))</f>
        <v/>
      </c>
      <c r="BB417" s="112">
        <f t="shared" ca="1" si="234"/>
        <v>-270</v>
      </c>
      <c r="BC417" s="111" t="str">
        <f t="shared" ca="1" si="235"/>
        <v>Radius</v>
      </c>
      <c r="BD417" s="112">
        <f t="shared" ca="1" si="236"/>
        <v>0</v>
      </c>
      <c r="BE417" s="111">
        <f t="shared" ca="1" si="237"/>
        <v>-150</v>
      </c>
      <c r="BF417" s="113" t="e">
        <f t="shared" ca="1" si="238"/>
        <v>#VALUE!</v>
      </c>
      <c r="BG417" s="113" t="e">
        <f t="shared" ca="1" si="239"/>
        <v>#VALUE!</v>
      </c>
      <c r="BH417" s="112">
        <f t="shared" ca="1" si="240"/>
        <v>2000</v>
      </c>
      <c r="BI417" s="112">
        <f t="shared" ca="1" si="241"/>
        <v>-150</v>
      </c>
      <c r="BJ417" s="157"/>
      <c r="BK417" s="157"/>
      <c r="BL417" s="158" t="str">
        <f>scriv!AM379</f>
        <v/>
      </c>
      <c r="BM417" s="157"/>
      <c r="BN417" s="157" t="str">
        <f t="shared" si="242"/>
        <v>node</v>
      </c>
      <c r="BO417" s="157"/>
      <c r="BP417" s="159">
        <f t="shared" ca="1" si="243"/>
        <v>0</v>
      </c>
      <c r="BQ417" s="159">
        <f t="shared" ca="1" si="244"/>
        <v>0</v>
      </c>
      <c r="BR417" s="159">
        <f t="shared" si="245"/>
        <v>1</v>
      </c>
      <c r="BS417" s="159" t="str">
        <f t="shared" si="246"/>
        <v>symbol</v>
      </c>
      <c r="BT417" s="157" t="str">
        <f ca="1">IF(scriv!V379&lt;&gt;"",scriv!V379,
IF(E417="",IFERROR(VLOOKUP(BL417,$AH$40:$BT$638,39,FALSE),$BT$36),
$BT$37))</f>
        <v>NodeSquare</v>
      </c>
      <c r="BU417" s="166">
        <f t="shared" ca="1" si="247"/>
        <v>2000</v>
      </c>
      <c r="BV417" s="166">
        <f t="shared" ca="1" si="248"/>
        <v>-150</v>
      </c>
      <c r="BW417" s="166">
        <f t="shared" ca="1" si="249"/>
        <v>0</v>
      </c>
      <c r="BX417" s="166">
        <f t="shared" ca="1" si="250"/>
        <v>0</v>
      </c>
      <c r="BY417" s="180" t="str">
        <f t="shared" si="251"/>
        <v/>
      </c>
      <c r="BZ417" s="180" t="str">
        <f t="shared" si="252"/>
        <v/>
      </c>
      <c r="CA417" s="81" t="str">
        <f>IF(scriv!E379&lt;&gt;"",scriv!E379,"")</f>
        <v/>
      </c>
      <c r="CB417" s="82">
        <f t="shared" si="221"/>
        <v>0</v>
      </c>
      <c r="CC417" s="82">
        <f t="shared" si="253"/>
        <v>0</v>
      </c>
      <c r="CD417" s="82" t="str">
        <f t="shared" si="254"/>
        <v>-</v>
      </c>
      <c r="CE417" s="82" t="str">
        <f t="shared" si="255"/>
        <v>-</v>
      </c>
      <c r="CF417" s="82" t="str">
        <f t="shared" si="256"/>
        <v>-</v>
      </c>
      <c r="CG417" s="82" t="str">
        <f t="shared" si="257"/>
        <v>-</v>
      </c>
      <c r="CH417" s="82" t="str">
        <f t="shared" si="258"/>
        <v>-</v>
      </c>
      <c r="CI417" s="82" t="str">
        <f t="shared" si="259"/>
        <v>-</v>
      </c>
      <c r="CJ417" s="82" t="str">
        <f t="shared" si="260"/>
        <v>-</v>
      </c>
      <c r="CK417" s="82" t="str">
        <f t="shared" si="261"/>
        <v>-</v>
      </c>
    </row>
    <row r="418" spans="1:89" s="82" customFormat="1" ht="18" customHeight="1">
      <c r="A418" s="81" t="str">
        <f>scriv!AL380</f>
        <v/>
      </c>
      <c r="B418" s="81" t="str">
        <f>IF(scriv!D380&lt;&gt;"",scriv!D380,"")</f>
        <v/>
      </c>
      <c r="C418" s="81" t="str">
        <f>IF( scriv!AP380&lt;&gt;"", IF(D418&lt;&gt;"","connection ","")&amp;scriv!AP380,IF(D418&lt;&gt;"","connection",""))</f>
        <v/>
      </c>
      <c r="D418" s="82" t="str">
        <f>scriv!AN380</f>
        <v/>
      </c>
      <c r="E418" s="82" t="str">
        <f>scriv!AO380</f>
        <v/>
      </c>
      <c r="F418" s="156">
        <f>ROW()</f>
        <v>418</v>
      </c>
      <c r="G418" s="288">
        <f>scriv!AC380</f>
        <v>0</v>
      </c>
      <c r="H418" s="288">
        <f>scriv!AD380</f>
        <v>0</v>
      </c>
      <c r="I418" s="81" t="str">
        <f>IF(scriv!AE380&lt;&gt;"",scriv!AE380,J418)</f>
        <v/>
      </c>
      <c r="J418" s="81" t="str">
        <f>IF(scriv!AF380&lt;&gt;"",scriv!AF380,"")</f>
        <v/>
      </c>
      <c r="K418" s="82" t="str">
        <f>IF(scriv!Y380&lt;&gt;"",scriv!Y380,$K$36)</f>
        <v>none</v>
      </c>
      <c r="L418" s="82">
        <f>IF(scriv!Z380&lt;&gt;"",scriv!Z380,$L$36)</f>
        <v>0</v>
      </c>
      <c r="M418" s="82" t="str">
        <f>IF(scriv!AA380&lt;&gt;"",scriv!AA380,$M$36)</f>
        <v>OpenClose</v>
      </c>
      <c r="N418" s="82">
        <f>IF(scriv!AB380&lt;&gt;"",scriv!AB380,$N$36)</f>
        <v>0</v>
      </c>
      <c r="O418" s="119" t="str">
        <f t="shared" si="220"/>
        <v/>
      </c>
      <c r="P418" s="81" t="str">
        <f>IF(scriv!I380&lt;&gt;"",scriv!I380,"")</f>
        <v/>
      </c>
      <c r="Q418" s="81" t="str">
        <f>IF(scriv!J380&lt;&gt;"",scriv!J380,"")</f>
        <v/>
      </c>
      <c r="R418" s="81">
        <f>IF(scriv!K380&lt;&gt;"",scriv!K380,
IF(I418&lt;&gt;"",1,$R$36))</f>
        <v>1</v>
      </c>
      <c r="S418" s="81" t="str">
        <f>IF(scriv!L380&lt;&gt;"",scriv!L380,
IF(scriv!AF380&lt;&gt;"",$S$36,"none"))</f>
        <v>none</v>
      </c>
      <c r="T418" s="81" t="str">
        <f>IF(scriv!Q380&lt;&gt;"",scriv!Q380,"")</f>
        <v/>
      </c>
      <c r="U418" s="81" t="str">
        <f>IF(scriv!R380&lt;&gt;"",scriv!R380,"")</f>
        <v/>
      </c>
      <c r="V418" s="81" t="str">
        <f>IF(scriv!S380&lt;&gt;"",scriv!S380,"")</f>
        <v/>
      </c>
      <c r="W418" s="81" t="str">
        <f>IF(scriv!T380&lt;&gt;"",scriv!T380,"")</f>
        <v/>
      </c>
      <c r="X418" s="81" t="str">
        <f>IF($E418="",
( IF(scriv!AH380&lt;&gt;"", LEFT( scriv!AH380, FIND(",",scriv!AH380)-1) &amp; "=" &amp; $AH418 &amp; RIGHT( scriv!AH380, LEN(scriv!AH380) + 1 - FIND(",",scriv!AH380)),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IF(scriv!AI380&lt;&gt;"", LEFT( scriv!AI380, FIND(",",scriv!AI380)-1) &amp; "=" &amp; $AH418 &amp; RIGHT( scriv!AI380, LEN(scriv!AI380) + 1 - FIND(",",scriv!AI380)),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IF(scriv!AJ380&lt;&gt;"", LEFT( scriv!AJ380, FIND(",",scriv!AJ380)-1) &amp; "=" &amp; $AH418 &amp; RIGHT( scriv!AJ380, LEN(scriv!AJ380) + 1 - FIND(",",scriv!AJ380)),
  IF($Z$36&lt;&gt;"",LEFT( Z$36, FIND(",",Z$36)-1) &amp; "=" &amp; $AH418 &amp; RIGHT( Z$36, LEN(Z$36) + 1 - FIND(",",Z$36)),""))),
IF(scriv!O380&lt;&gt;"", LEFT( scriv!O380, FIND(",",scriv!O380)-1) &amp; "=" &amp; $AH418 &amp; RIGHT( scriv!O380, LEN(scriv!O380) + 1 - FIND(",",scriv!O380)),
LEFT( Z$37, FIND(",",Z$37)-1) &amp; "=" &amp; $AH418 &amp; RIGHT( Z$37, LEN(Z$37) + 1 - FIND(",",Z$37))))</f>
        <v>drawOpen=,1.2</v>
      </c>
      <c r="AA418" s="81" t="str">
        <f>IF($E418="",
( IF(scriv!AK380&lt;&gt;"", LEFT( scriv!AK380, FIND(",",scriv!AK380)-1) &amp; "=" &amp; $AH418 &amp; RIGHT( scriv!AK380, LEN(scriv!AK380) + 1 - FIND(",",scriv!AK380)),
  IF($AA$36&lt;&gt;"",LEFT( AA$36, FIND(",",AA$36)-1) &amp; "=" &amp; $AH418 &amp; RIGHT( AA$36, LEN(AA$36) + 1 - FIND(",",AA$36)),""))),
IF(scriv!P380&lt;&gt;"", LEFT( scriv!P380, FIND(",",scriv!P380)-1) &amp; "=" &amp; $AH418 &amp; RIGHT( scriv!P380, LEN(scriv!P380) + 1 - FIND(",",scriv!P380)),
LEFT( AA$37, FIND(",",AA$37)-1) &amp; "=" &amp; $AH418 &amp; RIGHT( AA$37, LEN(AA$37) + 1 - FIND(",",AA$37))))</f>
        <v>drawClose=,1.2</v>
      </c>
      <c r="AB418" s="167" t="str">
        <f t="shared" si="219"/>
        <v>noTitle</v>
      </c>
      <c r="AC418" s="167"/>
      <c r="AD418" s="45"/>
      <c r="AE418" s="168"/>
      <c r="AF418" s="169">
        <f>IF(D418="",scriv!B380,"")</f>
        <v>0</v>
      </c>
      <c r="AG418" s="170" t="str">
        <f t="shared" si="222"/>
        <v/>
      </c>
      <c r="AH418" s="169" t="str">
        <f t="shared" si="223"/>
        <v/>
      </c>
      <c r="AI418" s="169" t="str">
        <f t="shared" si="224"/>
        <v/>
      </c>
      <c r="AJ418" s="86">
        <f>ROUNDDOWN( (LEN(scriv!B380)+1) / 2, 0 )</f>
        <v>0</v>
      </c>
      <c r="AK418" s="82">
        <f t="shared" si="225"/>
        <v>0</v>
      </c>
      <c r="AL418" s="82" t="str">
        <f t="shared" si="226"/>
        <v>-</v>
      </c>
      <c r="AM418" s="82" t="str">
        <f t="shared" si="227"/>
        <v>-</v>
      </c>
      <c r="AN418" s="82" t="str">
        <f t="shared" si="228"/>
        <v>-</v>
      </c>
      <c r="AO418" s="82" t="str">
        <f t="shared" si="229"/>
        <v>-</v>
      </c>
      <c r="AP418" s="82" t="str">
        <f t="shared" si="230"/>
        <v>-</v>
      </c>
      <c r="AQ418" s="82" t="str">
        <f t="shared" si="231"/>
        <v>-</v>
      </c>
      <c r="AR418" s="82" t="str">
        <f t="shared" si="232"/>
        <v>-</v>
      </c>
      <c r="AT418" s="82">
        <f t="shared" si="233"/>
        <v>2</v>
      </c>
      <c r="AU418" s="82" t="str">
        <f ca="1">IF(    MAX(OFFSET(AL418,0,0,MATCH("-",AL418:AL$638,0))) = 0,"",
IFERROR(MAX(OFFSET(AL418,0,0,MATCH("-",AL418:AL$638,0))),""))</f>
        <v/>
      </c>
      <c r="AV418" s="82" t="str">
        <f ca="1">IF(    MAX(OFFSET(AM418,0,0,MATCH("-",AM418:AM$638,0))) = 0,"",
IFERROR(MAX(OFFSET(AM418,0,0,MATCH("-",AM418:AM$638,0))),""))</f>
        <v/>
      </c>
      <c r="AW418" s="82" t="str">
        <f ca="1">IF(    MAX(OFFSET(AN418,0,0,MATCH("-",AN418:AN$638,0))) = 0,"",
IFERROR(MAX(OFFSET(AN418,0,0,MATCH("-",AN418:AN$638,0))),""))</f>
        <v/>
      </c>
      <c r="AX418" s="82" t="str">
        <f ca="1">IF(    MAX(OFFSET(AO418,0,0,MATCH("-",AO418:AO$638,0))) = 0,"",
IFERROR(MAX(OFFSET(AO418,0,0,MATCH("-",AO418:AO$638,0))),""))</f>
        <v/>
      </c>
      <c r="AY418" s="82" t="str">
        <f ca="1">IF(    MAX(OFFSET(AP418,0,0,MATCH("-",AP418:AP$638,0))) = 0,"",
IFERROR(MAX(OFFSET(AP418,0,0,MATCH("-",AP418:AP$638,0))),""))</f>
        <v/>
      </c>
      <c r="AZ418" s="82" t="str">
        <f ca="1">IF(    MAX(OFFSET(AQ418,0,0,MATCH("-",AQ418:AQ$638,0))) = 0,"",
IFERROR(MAX(OFFSET(AQ418,0,0,MATCH("-",AQ418:AQ$638,0))),""))</f>
        <v/>
      </c>
      <c r="BA418" s="82" t="str">
        <f ca="1">IF(    MAX(OFFSET(AR418,0,0,MATCH("-",AR418:AR$638,0))) = 0,"",
IFERROR(MAX(OFFSET(AR418,0,0,MATCH("-",AR418:AR$638,0))),""))</f>
        <v/>
      </c>
      <c r="BB418" s="112">
        <f t="shared" ca="1" si="234"/>
        <v>-270</v>
      </c>
      <c r="BC418" s="111" t="str">
        <f t="shared" ca="1" si="235"/>
        <v>Radius</v>
      </c>
      <c r="BD418" s="112">
        <f t="shared" ca="1" si="236"/>
        <v>0</v>
      </c>
      <c r="BE418" s="111">
        <f t="shared" ca="1" si="237"/>
        <v>-150</v>
      </c>
      <c r="BF418" s="113" t="e">
        <f t="shared" ca="1" si="238"/>
        <v>#VALUE!</v>
      </c>
      <c r="BG418" s="113" t="e">
        <f t="shared" ca="1" si="239"/>
        <v>#VALUE!</v>
      </c>
      <c r="BH418" s="112">
        <f t="shared" ca="1" si="240"/>
        <v>2000</v>
      </c>
      <c r="BI418" s="112">
        <f t="shared" ca="1" si="241"/>
        <v>-150</v>
      </c>
      <c r="BJ418" s="157"/>
      <c r="BK418" s="157"/>
      <c r="BL418" s="158" t="str">
        <f>scriv!AM380</f>
        <v/>
      </c>
      <c r="BM418" s="157"/>
      <c r="BN418" s="157" t="str">
        <f t="shared" si="242"/>
        <v>node</v>
      </c>
      <c r="BO418" s="157"/>
      <c r="BP418" s="159">
        <f t="shared" ca="1" si="243"/>
        <v>0</v>
      </c>
      <c r="BQ418" s="159">
        <f t="shared" ca="1" si="244"/>
        <v>0</v>
      </c>
      <c r="BR418" s="159">
        <f t="shared" si="245"/>
        <v>1</v>
      </c>
      <c r="BS418" s="159" t="str">
        <f t="shared" si="246"/>
        <v>symbol</v>
      </c>
      <c r="BT418" s="157" t="str">
        <f ca="1">IF(scriv!V380&lt;&gt;"",scriv!V380,
IF(E418="",IFERROR(VLOOKUP(BL418,$AH$40:$BT$638,39,FALSE),$BT$36),
$BT$37))</f>
        <v>NodeSquare</v>
      </c>
      <c r="BU418" s="166">
        <f t="shared" ca="1" si="247"/>
        <v>2000</v>
      </c>
      <c r="BV418" s="166">
        <f t="shared" ca="1" si="248"/>
        <v>-150</v>
      </c>
      <c r="BW418" s="166">
        <f t="shared" ca="1" si="249"/>
        <v>0</v>
      </c>
      <c r="BX418" s="166">
        <f t="shared" ca="1" si="250"/>
        <v>0</v>
      </c>
      <c r="BY418" s="180" t="str">
        <f t="shared" si="251"/>
        <v/>
      </c>
      <c r="BZ418" s="180" t="str">
        <f t="shared" si="252"/>
        <v/>
      </c>
      <c r="CA418" s="81" t="str">
        <f>IF(scriv!E380&lt;&gt;"",scriv!E380,"")</f>
        <v/>
      </c>
      <c r="CB418" s="82">
        <f t="shared" si="221"/>
        <v>0</v>
      </c>
      <c r="CC418" s="82">
        <f t="shared" si="253"/>
        <v>0</v>
      </c>
      <c r="CD418" s="82" t="str">
        <f t="shared" si="254"/>
        <v>-</v>
      </c>
      <c r="CE418" s="82" t="str">
        <f t="shared" si="255"/>
        <v>-</v>
      </c>
      <c r="CF418" s="82" t="str">
        <f t="shared" si="256"/>
        <v>-</v>
      </c>
      <c r="CG418" s="82" t="str">
        <f t="shared" si="257"/>
        <v>-</v>
      </c>
      <c r="CH418" s="82" t="str">
        <f t="shared" si="258"/>
        <v>-</v>
      </c>
      <c r="CI418" s="82" t="str">
        <f t="shared" si="259"/>
        <v>-</v>
      </c>
      <c r="CJ418" s="82" t="str">
        <f t="shared" si="260"/>
        <v>-</v>
      </c>
      <c r="CK418" s="82" t="str">
        <f t="shared" si="261"/>
        <v>-</v>
      </c>
    </row>
    <row r="419" spans="1:89" s="82" customFormat="1" ht="18" customHeight="1">
      <c r="A419" s="81" t="str">
        <f>scriv!AL381</f>
        <v/>
      </c>
      <c r="B419" s="81" t="str">
        <f>IF(scriv!D381&lt;&gt;"",scriv!D381,"")</f>
        <v/>
      </c>
      <c r="C419" s="81" t="str">
        <f>IF( scriv!AP381&lt;&gt;"", IF(D419&lt;&gt;"","connection ","")&amp;scriv!AP381,IF(D419&lt;&gt;"","connection",""))</f>
        <v/>
      </c>
      <c r="D419" s="82" t="str">
        <f>scriv!AN381</f>
        <v/>
      </c>
      <c r="E419" s="82" t="str">
        <f>scriv!AO381</f>
        <v/>
      </c>
      <c r="F419" s="156">
        <f>ROW()</f>
        <v>419</v>
      </c>
      <c r="G419" s="288">
        <f>scriv!AC381</f>
        <v>0</v>
      </c>
      <c r="H419" s="288">
        <f>scriv!AD381</f>
        <v>0</v>
      </c>
      <c r="I419" s="81" t="str">
        <f>IF(scriv!AE381&lt;&gt;"",scriv!AE381,J419)</f>
        <v/>
      </c>
      <c r="J419" s="81" t="str">
        <f>IF(scriv!AF381&lt;&gt;"",scriv!AF381,"")</f>
        <v/>
      </c>
      <c r="K419" s="82" t="str">
        <f>IF(scriv!Y381&lt;&gt;"",scriv!Y381,$K$36)</f>
        <v>none</v>
      </c>
      <c r="L419" s="82">
        <f>IF(scriv!Z381&lt;&gt;"",scriv!Z381,$L$36)</f>
        <v>0</v>
      </c>
      <c r="M419" s="82" t="str">
        <f>IF(scriv!AA381&lt;&gt;"",scriv!AA381,$M$36)</f>
        <v>OpenClose</v>
      </c>
      <c r="N419" s="82">
        <f>IF(scriv!AB381&lt;&gt;"",scriv!AB381,$N$36)</f>
        <v>0</v>
      </c>
      <c r="O419" s="119" t="str">
        <f t="shared" si="220"/>
        <v/>
      </c>
      <c r="P419" s="81" t="str">
        <f>IF(scriv!I381&lt;&gt;"",scriv!I381,"")</f>
        <v/>
      </c>
      <c r="Q419" s="81" t="str">
        <f>IF(scriv!J381&lt;&gt;"",scriv!J381,"")</f>
        <v/>
      </c>
      <c r="R419" s="81">
        <f>IF(scriv!K381&lt;&gt;"",scriv!K381,
IF(I419&lt;&gt;"",1,$R$36))</f>
        <v>1</v>
      </c>
      <c r="S419" s="81" t="str">
        <f>IF(scriv!L381&lt;&gt;"",scriv!L381,
IF(scriv!AF381&lt;&gt;"",$S$36,"none"))</f>
        <v>none</v>
      </c>
      <c r="T419" s="81" t="str">
        <f>IF(scriv!Q381&lt;&gt;"",scriv!Q381,"")</f>
        <v/>
      </c>
      <c r="U419" s="81" t="str">
        <f>IF(scriv!R381&lt;&gt;"",scriv!R381,"")</f>
        <v/>
      </c>
      <c r="V419" s="81" t="str">
        <f>IF(scriv!S381&lt;&gt;"",scriv!S381,"")</f>
        <v/>
      </c>
      <c r="W419" s="81" t="str">
        <f>IF(scriv!T381&lt;&gt;"",scriv!T381,"")</f>
        <v/>
      </c>
      <c r="X419" s="81" t="str">
        <f>IF($E419="",
( IF(scriv!AH381&lt;&gt;"", LEFT( scriv!AH381, FIND(",",scriv!AH381)-1) &amp; "=" &amp; $AH419 &amp; RIGHT( scriv!AH381, LEN(scriv!AH381) + 1 - FIND(",",scriv!AH381)),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IF(scriv!AI381&lt;&gt;"", LEFT( scriv!AI381, FIND(",",scriv!AI381)-1) &amp; "=" &amp; $AH419 &amp; RIGHT( scriv!AI381, LEN(scriv!AI381) + 1 - FIND(",",scriv!AI381)),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IF(scriv!AJ381&lt;&gt;"", LEFT( scriv!AJ381, FIND(",",scriv!AJ381)-1) &amp; "=" &amp; $AH419 &amp; RIGHT( scriv!AJ381, LEN(scriv!AJ381) + 1 - FIND(",",scriv!AJ381)),
  IF($Z$36&lt;&gt;"",LEFT( Z$36, FIND(",",Z$36)-1) &amp; "=" &amp; $AH419 &amp; RIGHT( Z$36, LEN(Z$36) + 1 - FIND(",",Z$36)),""))),
IF(scriv!O381&lt;&gt;"", LEFT( scriv!O381, FIND(",",scriv!O381)-1) &amp; "=" &amp; $AH419 &amp; RIGHT( scriv!O381, LEN(scriv!O381) + 1 - FIND(",",scriv!O381)),
LEFT( Z$37, FIND(",",Z$37)-1) &amp; "=" &amp; $AH419 &amp; RIGHT( Z$37, LEN(Z$37) + 1 - FIND(",",Z$37))))</f>
        <v>drawOpen=,1.2</v>
      </c>
      <c r="AA419" s="81" t="str">
        <f>IF($E419="",
( IF(scriv!AK381&lt;&gt;"", LEFT( scriv!AK381, FIND(",",scriv!AK381)-1) &amp; "=" &amp; $AH419 &amp; RIGHT( scriv!AK381, LEN(scriv!AK381) + 1 - FIND(",",scriv!AK381)),
  IF($AA$36&lt;&gt;"",LEFT( AA$36, FIND(",",AA$36)-1) &amp; "=" &amp; $AH419 &amp; RIGHT( AA$36, LEN(AA$36) + 1 - FIND(",",AA$36)),""))),
IF(scriv!P381&lt;&gt;"", LEFT( scriv!P381, FIND(",",scriv!P381)-1) &amp; "=" &amp; $AH419 &amp; RIGHT( scriv!P381, LEN(scriv!P381) + 1 - FIND(",",scriv!P381)),
LEFT( AA$37, FIND(",",AA$37)-1) &amp; "=" &amp; $AH419 &amp; RIGHT( AA$37, LEN(AA$37) + 1 - FIND(",",AA$37))))</f>
        <v>drawClose=,1.2</v>
      </c>
      <c r="AB419" s="167" t="str">
        <f t="shared" si="219"/>
        <v>noTitle</v>
      </c>
      <c r="AC419" s="167"/>
      <c r="AD419" s="45"/>
      <c r="AE419" s="168"/>
      <c r="AF419" s="169">
        <f>IF(D419="",scriv!B381,"")</f>
        <v>0</v>
      </c>
      <c r="AG419" s="170" t="str">
        <f t="shared" si="222"/>
        <v/>
      </c>
      <c r="AH419" s="169" t="str">
        <f t="shared" si="223"/>
        <v/>
      </c>
      <c r="AI419" s="169" t="str">
        <f t="shared" si="224"/>
        <v/>
      </c>
      <c r="AJ419" s="86">
        <f>ROUNDDOWN( (LEN(scriv!B381)+1) / 2, 0 )</f>
        <v>0</v>
      </c>
      <c r="AK419" s="82">
        <f t="shared" si="225"/>
        <v>0</v>
      </c>
      <c r="AL419" s="82" t="str">
        <f t="shared" si="226"/>
        <v>-</v>
      </c>
      <c r="AM419" s="82" t="str">
        <f t="shared" si="227"/>
        <v>-</v>
      </c>
      <c r="AN419" s="82" t="str">
        <f t="shared" si="228"/>
        <v>-</v>
      </c>
      <c r="AO419" s="82" t="str">
        <f t="shared" si="229"/>
        <v>-</v>
      </c>
      <c r="AP419" s="82" t="str">
        <f t="shared" si="230"/>
        <v>-</v>
      </c>
      <c r="AQ419" s="82" t="str">
        <f t="shared" si="231"/>
        <v>-</v>
      </c>
      <c r="AR419" s="82" t="str">
        <f t="shared" si="232"/>
        <v>-</v>
      </c>
      <c r="AT419" s="82">
        <f t="shared" si="233"/>
        <v>2</v>
      </c>
      <c r="AU419" s="82" t="str">
        <f ca="1">IF(    MAX(OFFSET(AL419,0,0,MATCH("-",AL419:AL$638,0))) = 0,"",
IFERROR(MAX(OFFSET(AL419,0,0,MATCH("-",AL419:AL$638,0))),""))</f>
        <v/>
      </c>
      <c r="AV419" s="82" t="str">
        <f ca="1">IF(    MAX(OFFSET(AM419,0,0,MATCH("-",AM419:AM$638,0))) = 0,"",
IFERROR(MAX(OFFSET(AM419,0,0,MATCH("-",AM419:AM$638,0))),""))</f>
        <v/>
      </c>
      <c r="AW419" s="82" t="str">
        <f ca="1">IF(    MAX(OFFSET(AN419,0,0,MATCH("-",AN419:AN$638,0))) = 0,"",
IFERROR(MAX(OFFSET(AN419,0,0,MATCH("-",AN419:AN$638,0))),""))</f>
        <v/>
      </c>
      <c r="AX419" s="82" t="str">
        <f ca="1">IF(    MAX(OFFSET(AO419,0,0,MATCH("-",AO419:AO$638,0))) = 0,"",
IFERROR(MAX(OFFSET(AO419,0,0,MATCH("-",AO419:AO$638,0))),""))</f>
        <v/>
      </c>
      <c r="AY419" s="82" t="str">
        <f ca="1">IF(    MAX(OFFSET(AP419,0,0,MATCH("-",AP419:AP$638,0))) = 0,"",
IFERROR(MAX(OFFSET(AP419,0,0,MATCH("-",AP419:AP$638,0))),""))</f>
        <v/>
      </c>
      <c r="AZ419" s="82" t="str">
        <f ca="1">IF(    MAX(OFFSET(AQ419,0,0,MATCH("-",AQ419:AQ$638,0))) = 0,"",
IFERROR(MAX(OFFSET(AQ419,0,0,MATCH("-",AQ419:AQ$638,0))),""))</f>
        <v/>
      </c>
      <c r="BA419" s="82" t="str">
        <f ca="1">IF(    MAX(OFFSET(AR419,0,0,MATCH("-",AR419:AR$638,0))) = 0,"",
IFERROR(MAX(OFFSET(AR419,0,0,MATCH("-",AR419:AR$638,0))),""))</f>
        <v/>
      </c>
      <c r="BB419" s="112">
        <f t="shared" ca="1" si="234"/>
        <v>-270</v>
      </c>
      <c r="BC419" s="111" t="str">
        <f t="shared" ca="1" si="235"/>
        <v>Radius</v>
      </c>
      <c r="BD419" s="112">
        <f t="shared" ca="1" si="236"/>
        <v>0</v>
      </c>
      <c r="BE419" s="111">
        <f t="shared" ca="1" si="237"/>
        <v>-150</v>
      </c>
      <c r="BF419" s="113" t="e">
        <f t="shared" ca="1" si="238"/>
        <v>#VALUE!</v>
      </c>
      <c r="BG419" s="113" t="e">
        <f t="shared" ca="1" si="239"/>
        <v>#VALUE!</v>
      </c>
      <c r="BH419" s="112">
        <f t="shared" ca="1" si="240"/>
        <v>2000</v>
      </c>
      <c r="BI419" s="112">
        <f t="shared" ca="1" si="241"/>
        <v>-150</v>
      </c>
      <c r="BJ419" s="157"/>
      <c r="BK419" s="157"/>
      <c r="BL419" s="158" t="str">
        <f>scriv!AM381</f>
        <v/>
      </c>
      <c r="BM419" s="157"/>
      <c r="BN419" s="157" t="str">
        <f t="shared" si="242"/>
        <v>node</v>
      </c>
      <c r="BO419" s="157"/>
      <c r="BP419" s="159">
        <f t="shared" ca="1" si="243"/>
        <v>0</v>
      </c>
      <c r="BQ419" s="159">
        <f t="shared" ca="1" si="244"/>
        <v>0</v>
      </c>
      <c r="BR419" s="159">
        <f t="shared" si="245"/>
        <v>1</v>
      </c>
      <c r="BS419" s="159" t="str">
        <f t="shared" si="246"/>
        <v>symbol</v>
      </c>
      <c r="BT419" s="157" t="str">
        <f ca="1">IF(scriv!V381&lt;&gt;"",scriv!V381,
IF(E419="",IFERROR(VLOOKUP(BL419,$AH$40:$BT$638,39,FALSE),$BT$36),
$BT$37))</f>
        <v>NodeSquare</v>
      </c>
      <c r="BU419" s="166">
        <f t="shared" ca="1" si="247"/>
        <v>2000</v>
      </c>
      <c r="BV419" s="166">
        <f t="shared" ca="1" si="248"/>
        <v>-150</v>
      </c>
      <c r="BW419" s="166">
        <f t="shared" ca="1" si="249"/>
        <v>0</v>
      </c>
      <c r="BX419" s="166">
        <f t="shared" ca="1" si="250"/>
        <v>0</v>
      </c>
      <c r="BY419" s="180" t="str">
        <f t="shared" si="251"/>
        <v/>
      </c>
      <c r="BZ419" s="180" t="str">
        <f t="shared" si="252"/>
        <v/>
      </c>
      <c r="CA419" s="81" t="str">
        <f>IF(scriv!E381&lt;&gt;"",scriv!E381,"")</f>
        <v/>
      </c>
      <c r="CB419" s="82">
        <f t="shared" si="221"/>
        <v>0</v>
      </c>
      <c r="CC419" s="82">
        <f t="shared" si="253"/>
        <v>0</v>
      </c>
      <c r="CD419" s="82" t="str">
        <f t="shared" si="254"/>
        <v>-</v>
      </c>
      <c r="CE419" s="82" t="str">
        <f t="shared" si="255"/>
        <v>-</v>
      </c>
      <c r="CF419" s="82" t="str">
        <f t="shared" si="256"/>
        <v>-</v>
      </c>
      <c r="CG419" s="82" t="str">
        <f t="shared" si="257"/>
        <v>-</v>
      </c>
      <c r="CH419" s="82" t="str">
        <f t="shared" si="258"/>
        <v>-</v>
      </c>
      <c r="CI419" s="82" t="str">
        <f t="shared" si="259"/>
        <v>-</v>
      </c>
      <c r="CJ419" s="82" t="str">
        <f t="shared" si="260"/>
        <v>-</v>
      </c>
      <c r="CK419" s="82" t="str">
        <f t="shared" si="261"/>
        <v>-</v>
      </c>
    </row>
    <row r="420" spans="1:89" s="82" customFormat="1" ht="18" customHeight="1">
      <c r="A420" s="81" t="str">
        <f>scriv!AL382</f>
        <v/>
      </c>
      <c r="B420" s="81" t="str">
        <f>IF(scriv!D382&lt;&gt;"",scriv!D382,"")</f>
        <v/>
      </c>
      <c r="C420" s="81" t="str">
        <f>IF( scriv!AP382&lt;&gt;"", IF(D420&lt;&gt;"","connection ","")&amp;scriv!AP382,IF(D420&lt;&gt;"","connection",""))</f>
        <v/>
      </c>
      <c r="D420" s="82" t="str">
        <f>scriv!AN382</f>
        <v/>
      </c>
      <c r="E420" s="82" t="str">
        <f>scriv!AO382</f>
        <v/>
      </c>
      <c r="F420" s="156">
        <f>ROW()</f>
        <v>420</v>
      </c>
      <c r="G420" s="288">
        <f>scriv!AC382</f>
        <v>0</v>
      </c>
      <c r="H420" s="288">
        <f>scriv!AD382</f>
        <v>0</v>
      </c>
      <c r="I420" s="81" t="str">
        <f>IF(scriv!AE382&lt;&gt;"",scriv!AE382,J420)</f>
        <v/>
      </c>
      <c r="J420" s="81" t="str">
        <f>IF(scriv!AF382&lt;&gt;"",scriv!AF382,"")</f>
        <v/>
      </c>
      <c r="K420" s="82" t="str">
        <f>IF(scriv!Y382&lt;&gt;"",scriv!Y382,$K$36)</f>
        <v>none</v>
      </c>
      <c r="L420" s="82">
        <f>IF(scriv!Z382&lt;&gt;"",scriv!Z382,$L$36)</f>
        <v>0</v>
      </c>
      <c r="M420" s="82" t="str">
        <f>IF(scriv!AA382&lt;&gt;"",scriv!AA382,$M$36)</f>
        <v>OpenClose</v>
      </c>
      <c r="N420" s="82">
        <f>IF(scriv!AB382&lt;&gt;"",scriv!AB382,$N$36)</f>
        <v>0</v>
      </c>
      <c r="O420" s="119" t="str">
        <f t="shared" si="220"/>
        <v/>
      </c>
      <c r="P420" s="81" t="str">
        <f>IF(scriv!I382&lt;&gt;"",scriv!I382,"")</f>
        <v/>
      </c>
      <c r="Q420" s="81" t="str">
        <f>IF(scriv!J382&lt;&gt;"",scriv!J382,"")</f>
        <v/>
      </c>
      <c r="R420" s="81">
        <f>IF(scriv!K382&lt;&gt;"",scriv!K382,
IF(I420&lt;&gt;"",1,$R$36))</f>
        <v>1</v>
      </c>
      <c r="S420" s="81" t="str">
        <f>IF(scriv!L382&lt;&gt;"",scriv!L382,
IF(scriv!AF382&lt;&gt;"",$S$36,"none"))</f>
        <v>none</v>
      </c>
      <c r="T420" s="81" t="str">
        <f>IF(scriv!Q382&lt;&gt;"",scriv!Q382,"")</f>
        <v/>
      </c>
      <c r="U420" s="81" t="str">
        <f>IF(scriv!R382&lt;&gt;"",scriv!R382,"")</f>
        <v/>
      </c>
      <c r="V420" s="81" t="str">
        <f>IF(scriv!S382&lt;&gt;"",scriv!S382,"")</f>
        <v/>
      </c>
      <c r="W420" s="81" t="str">
        <f>IF(scriv!T382&lt;&gt;"",scriv!T382,"")</f>
        <v/>
      </c>
      <c r="X420" s="81" t="str">
        <f>IF($E420="",
( IF(scriv!AH382&lt;&gt;"", LEFT( scriv!AH382, FIND(",",scriv!AH382)-1) &amp; "=" &amp; $AH420 &amp; RIGHT( scriv!AH382, LEN(scriv!AH382) + 1 - FIND(",",scriv!AH382)),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IF(scriv!AI382&lt;&gt;"", LEFT( scriv!AI382, FIND(",",scriv!AI382)-1) &amp; "=" &amp; $AH420 &amp; RIGHT( scriv!AI382, LEN(scriv!AI382) + 1 - FIND(",",scriv!AI382)),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IF(scriv!AJ382&lt;&gt;"", LEFT( scriv!AJ382, FIND(",",scriv!AJ382)-1) &amp; "=" &amp; $AH420 &amp; RIGHT( scriv!AJ382, LEN(scriv!AJ382) + 1 - FIND(",",scriv!AJ382)),
  IF($Z$36&lt;&gt;"",LEFT( Z$36, FIND(",",Z$36)-1) &amp; "=" &amp; $AH420 &amp; RIGHT( Z$36, LEN(Z$36) + 1 - FIND(",",Z$36)),""))),
IF(scriv!O382&lt;&gt;"", LEFT( scriv!O382, FIND(",",scriv!O382)-1) &amp; "=" &amp; $AH420 &amp; RIGHT( scriv!O382, LEN(scriv!O382) + 1 - FIND(",",scriv!O382)),
LEFT( Z$37, FIND(",",Z$37)-1) &amp; "=" &amp; $AH420 &amp; RIGHT( Z$37, LEN(Z$37) + 1 - FIND(",",Z$37))))</f>
        <v>drawOpen=,1.2</v>
      </c>
      <c r="AA420" s="81" t="str">
        <f>IF($E420="",
( IF(scriv!AK382&lt;&gt;"", LEFT( scriv!AK382, FIND(",",scriv!AK382)-1) &amp; "=" &amp; $AH420 &amp; RIGHT( scriv!AK382, LEN(scriv!AK382) + 1 - FIND(",",scriv!AK382)),
  IF($AA$36&lt;&gt;"",LEFT( AA$36, FIND(",",AA$36)-1) &amp; "=" &amp; $AH420 &amp; RIGHT( AA$36, LEN(AA$36) + 1 - FIND(",",AA$36)),""))),
IF(scriv!P382&lt;&gt;"", LEFT( scriv!P382, FIND(",",scriv!P382)-1) &amp; "=" &amp; $AH420 &amp; RIGHT( scriv!P382, LEN(scriv!P382) + 1 - FIND(",",scriv!P382)),
LEFT( AA$37, FIND(",",AA$37)-1) &amp; "=" &amp; $AH420 &amp; RIGHT( AA$37, LEN(AA$37) + 1 - FIND(",",AA$37))))</f>
        <v>drawClose=,1.2</v>
      </c>
      <c r="AB420" s="167" t="str">
        <f t="shared" si="219"/>
        <v>noTitle</v>
      </c>
      <c r="AC420" s="167"/>
      <c r="AD420" s="45"/>
      <c r="AE420" s="168"/>
      <c r="AF420" s="169">
        <f>IF(D420="",scriv!B382,"")</f>
        <v>0</v>
      </c>
      <c r="AG420" s="170" t="str">
        <f t="shared" si="222"/>
        <v/>
      </c>
      <c r="AH420" s="169" t="str">
        <f t="shared" si="223"/>
        <v/>
      </c>
      <c r="AI420" s="169" t="str">
        <f t="shared" si="224"/>
        <v/>
      </c>
      <c r="AJ420" s="86">
        <f>ROUNDDOWN( (LEN(scriv!B382)+1) / 2, 0 )</f>
        <v>0</v>
      </c>
      <c r="AK420" s="82">
        <f t="shared" si="225"/>
        <v>0</v>
      </c>
      <c r="AL420" s="82" t="str">
        <f t="shared" si="226"/>
        <v>-</v>
      </c>
      <c r="AM420" s="82" t="str">
        <f t="shared" si="227"/>
        <v>-</v>
      </c>
      <c r="AN420" s="82" t="str">
        <f t="shared" si="228"/>
        <v>-</v>
      </c>
      <c r="AO420" s="82" t="str">
        <f t="shared" si="229"/>
        <v>-</v>
      </c>
      <c r="AP420" s="82" t="str">
        <f t="shared" si="230"/>
        <v>-</v>
      </c>
      <c r="AQ420" s="82" t="str">
        <f t="shared" si="231"/>
        <v>-</v>
      </c>
      <c r="AR420" s="82" t="str">
        <f t="shared" si="232"/>
        <v>-</v>
      </c>
      <c r="AT420" s="82">
        <f t="shared" si="233"/>
        <v>2</v>
      </c>
      <c r="AU420" s="82" t="str">
        <f ca="1">IF(    MAX(OFFSET(AL420,0,0,MATCH("-",AL420:AL$638,0))) = 0,"",
IFERROR(MAX(OFFSET(AL420,0,0,MATCH("-",AL420:AL$638,0))),""))</f>
        <v/>
      </c>
      <c r="AV420" s="82" t="str">
        <f ca="1">IF(    MAX(OFFSET(AM420,0,0,MATCH("-",AM420:AM$638,0))) = 0,"",
IFERROR(MAX(OFFSET(AM420,0,0,MATCH("-",AM420:AM$638,0))),""))</f>
        <v/>
      </c>
      <c r="AW420" s="82" t="str">
        <f ca="1">IF(    MAX(OFFSET(AN420,0,0,MATCH("-",AN420:AN$638,0))) = 0,"",
IFERROR(MAX(OFFSET(AN420,0,0,MATCH("-",AN420:AN$638,0))),""))</f>
        <v/>
      </c>
      <c r="AX420" s="82" t="str">
        <f ca="1">IF(    MAX(OFFSET(AO420,0,0,MATCH("-",AO420:AO$638,0))) = 0,"",
IFERROR(MAX(OFFSET(AO420,0,0,MATCH("-",AO420:AO$638,0))),""))</f>
        <v/>
      </c>
      <c r="AY420" s="82" t="str">
        <f ca="1">IF(    MAX(OFFSET(AP420,0,0,MATCH("-",AP420:AP$638,0))) = 0,"",
IFERROR(MAX(OFFSET(AP420,0,0,MATCH("-",AP420:AP$638,0))),""))</f>
        <v/>
      </c>
      <c r="AZ420" s="82" t="str">
        <f ca="1">IF(    MAX(OFFSET(AQ420,0,0,MATCH("-",AQ420:AQ$638,0))) = 0,"",
IFERROR(MAX(OFFSET(AQ420,0,0,MATCH("-",AQ420:AQ$638,0))),""))</f>
        <v/>
      </c>
      <c r="BA420" s="82" t="str">
        <f ca="1">IF(    MAX(OFFSET(AR420,0,0,MATCH("-",AR420:AR$638,0))) = 0,"",
IFERROR(MAX(OFFSET(AR420,0,0,MATCH("-",AR420:AR$638,0))),""))</f>
        <v/>
      </c>
      <c r="BB420" s="112">
        <f t="shared" ca="1" si="234"/>
        <v>-270</v>
      </c>
      <c r="BC420" s="111" t="str">
        <f t="shared" ca="1" si="235"/>
        <v>Radius</v>
      </c>
      <c r="BD420" s="112">
        <f t="shared" ca="1" si="236"/>
        <v>0</v>
      </c>
      <c r="BE420" s="111">
        <f t="shared" ca="1" si="237"/>
        <v>-150</v>
      </c>
      <c r="BF420" s="113" t="e">
        <f t="shared" ca="1" si="238"/>
        <v>#VALUE!</v>
      </c>
      <c r="BG420" s="113" t="e">
        <f t="shared" ca="1" si="239"/>
        <v>#VALUE!</v>
      </c>
      <c r="BH420" s="112">
        <f t="shared" ca="1" si="240"/>
        <v>2000</v>
      </c>
      <c r="BI420" s="112">
        <f t="shared" ca="1" si="241"/>
        <v>-150</v>
      </c>
      <c r="BJ420" s="157"/>
      <c r="BK420" s="157"/>
      <c r="BL420" s="158" t="str">
        <f>scriv!AM382</f>
        <v/>
      </c>
      <c r="BM420" s="157"/>
      <c r="BN420" s="157" t="str">
        <f t="shared" si="242"/>
        <v>node</v>
      </c>
      <c r="BO420" s="157"/>
      <c r="BP420" s="159">
        <f t="shared" ca="1" si="243"/>
        <v>0</v>
      </c>
      <c r="BQ420" s="159">
        <f t="shared" ca="1" si="244"/>
        <v>0</v>
      </c>
      <c r="BR420" s="159">
        <f t="shared" si="245"/>
        <v>1</v>
      </c>
      <c r="BS420" s="159" t="str">
        <f t="shared" si="246"/>
        <v>symbol</v>
      </c>
      <c r="BT420" s="157" t="str">
        <f ca="1">IF(scriv!V382&lt;&gt;"",scriv!V382,
IF(E420="",IFERROR(VLOOKUP(BL420,$AH$40:$BT$638,39,FALSE),$BT$36),
$BT$37))</f>
        <v>NodeSquare</v>
      </c>
      <c r="BU420" s="166">
        <f t="shared" ca="1" si="247"/>
        <v>2000</v>
      </c>
      <c r="BV420" s="166">
        <f t="shared" ca="1" si="248"/>
        <v>-150</v>
      </c>
      <c r="BW420" s="166">
        <f t="shared" ca="1" si="249"/>
        <v>0</v>
      </c>
      <c r="BX420" s="166">
        <f t="shared" ca="1" si="250"/>
        <v>0</v>
      </c>
      <c r="BY420" s="180" t="str">
        <f t="shared" si="251"/>
        <v/>
      </c>
      <c r="BZ420" s="180" t="str">
        <f t="shared" si="252"/>
        <v/>
      </c>
      <c r="CA420" s="81" t="str">
        <f>IF(scriv!E382&lt;&gt;"",scriv!E382,"")</f>
        <v/>
      </c>
      <c r="CB420" s="82">
        <f t="shared" si="221"/>
        <v>0</v>
      </c>
      <c r="CC420" s="82">
        <f t="shared" si="253"/>
        <v>0</v>
      </c>
      <c r="CD420" s="82" t="str">
        <f t="shared" si="254"/>
        <v>-</v>
      </c>
      <c r="CE420" s="82" t="str">
        <f t="shared" si="255"/>
        <v>-</v>
      </c>
      <c r="CF420" s="82" t="str">
        <f t="shared" si="256"/>
        <v>-</v>
      </c>
      <c r="CG420" s="82" t="str">
        <f t="shared" si="257"/>
        <v>-</v>
      </c>
      <c r="CH420" s="82" t="str">
        <f t="shared" si="258"/>
        <v>-</v>
      </c>
      <c r="CI420" s="82" t="str">
        <f t="shared" si="259"/>
        <v>-</v>
      </c>
      <c r="CJ420" s="82" t="str">
        <f t="shared" si="260"/>
        <v>-</v>
      </c>
      <c r="CK420" s="82" t="str">
        <f t="shared" si="261"/>
        <v>-</v>
      </c>
    </row>
    <row r="421" spans="1:89" s="82" customFormat="1" ht="18" customHeight="1">
      <c r="A421" s="81" t="str">
        <f>scriv!AL383</f>
        <v/>
      </c>
      <c r="B421" s="81" t="str">
        <f>IF(scriv!D383&lt;&gt;"",scriv!D383,"")</f>
        <v/>
      </c>
      <c r="C421" s="81" t="str">
        <f>IF( scriv!AP383&lt;&gt;"", IF(D421&lt;&gt;"","connection ","")&amp;scriv!AP383,IF(D421&lt;&gt;"","connection",""))</f>
        <v/>
      </c>
      <c r="D421" s="82" t="str">
        <f>scriv!AN383</f>
        <v/>
      </c>
      <c r="E421" s="82" t="str">
        <f>scriv!AO383</f>
        <v/>
      </c>
      <c r="F421" s="156">
        <f>ROW()</f>
        <v>421</v>
      </c>
      <c r="G421" s="288">
        <f>scriv!AC383</f>
        <v>0</v>
      </c>
      <c r="H421" s="288">
        <f>scriv!AD383</f>
        <v>0</v>
      </c>
      <c r="I421" s="81" t="str">
        <f>IF(scriv!AE383&lt;&gt;"",scriv!AE383,J421)</f>
        <v/>
      </c>
      <c r="J421" s="81" t="str">
        <f>IF(scriv!AF383&lt;&gt;"",scriv!AF383,"")</f>
        <v/>
      </c>
      <c r="K421" s="82" t="str">
        <f>IF(scriv!Y383&lt;&gt;"",scriv!Y383,$K$36)</f>
        <v>none</v>
      </c>
      <c r="L421" s="82">
        <f>IF(scriv!Z383&lt;&gt;"",scriv!Z383,$L$36)</f>
        <v>0</v>
      </c>
      <c r="M421" s="82" t="str">
        <f>IF(scriv!AA383&lt;&gt;"",scriv!AA383,$M$36)</f>
        <v>OpenClose</v>
      </c>
      <c r="N421" s="82">
        <f>IF(scriv!AB383&lt;&gt;"",scriv!AB383,$N$36)</f>
        <v>0</v>
      </c>
      <c r="O421" s="119" t="str">
        <f t="shared" si="220"/>
        <v/>
      </c>
      <c r="P421" s="81" t="str">
        <f>IF(scriv!I383&lt;&gt;"",scriv!I383,"")</f>
        <v/>
      </c>
      <c r="Q421" s="81" t="str">
        <f>IF(scriv!J383&lt;&gt;"",scriv!J383,"")</f>
        <v/>
      </c>
      <c r="R421" s="81">
        <f>IF(scriv!K383&lt;&gt;"",scriv!K383,
IF(I421&lt;&gt;"",1,$R$36))</f>
        <v>1</v>
      </c>
      <c r="S421" s="81" t="str">
        <f>IF(scriv!L383&lt;&gt;"",scriv!L383,
IF(scriv!AF383&lt;&gt;"",$S$36,"none"))</f>
        <v>none</v>
      </c>
      <c r="T421" s="81" t="str">
        <f>IF(scriv!Q383&lt;&gt;"",scriv!Q383,"")</f>
        <v/>
      </c>
      <c r="U421" s="81" t="str">
        <f>IF(scriv!R383&lt;&gt;"",scriv!R383,"")</f>
        <v/>
      </c>
      <c r="V421" s="81" t="str">
        <f>IF(scriv!S383&lt;&gt;"",scriv!S383,"")</f>
        <v/>
      </c>
      <c r="W421" s="81" t="str">
        <f>IF(scriv!T383&lt;&gt;"",scriv!T383,"")</f>
        <v/>
      </c>
      <c r="X421" s="81" t="str">
        <f>IF($E421="",
( IF(scriv!AH383&lt;&gt;"", LEFT( scriv!AH383, FIND(",",scriv!AH383)-1) &amp; "=" &amp; $AH421 &amp; RIGHT( scriv!AH383, LEN(scriv!AH383) + 1 - FIND(",",scriv!AH383)),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IF(scriv!AI383&lt;&gt;"", LEFT( scriv!AI383, FIND(",",scriv!AI383)-1) &amp; "=" &amp; $AH421 &amp; RIGHT( scriv!AI383, LEN(scriv!AI383) + 1 - FIND(",",scriv!AI383)),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IF(scriv!AJ383&lt;&gt;"", LEFT( scriv!AJ383, FIND(",",scriv!AJ383)-1) &amp; "=" &amp; $AH421 &amp; RIGHT( scriv!AJ383, LEN(scriv!AJ383) + 1 - FIND(",",scriv!AJ383)),
  IF($Z$36&lt;&gt;"",LEFT( Z$36, FIND(",",Z$36)-1) &amp; "=" &amp; $AH421 &amp; RIGHT( Z$36, LEN(Z$36) + 1 - FIND(",",Z$36)),""))),
IF(scriv!O383&lt;&gt;"", LEFT( scriv!O383, FIND(",",scriv!O383)-1) &amp; "=" &amp; $AH421 &amp; RIGHT( scriv!O383, LEN(scriv!O383) + 1 - FIND(",",scriv!O383)),
LEFT( Z$37, FIND(",",Z$37)-1) &amp; "=" &amp; $AH421 &amp; RIGHT( Z$37, LEN(Z$37) + 1 - FIND(",",Z$37))))</f>
        <v>drawOpen=,1.2</v>
      </c>
      <c r="AA421" s="81" t="str">
        <f>IF($E421="",
( IF(scriv!AK383&lt;&gt;"", LEFT( scriv!AK383, FIND(",",scriv!AK383)-1) &amp; "=" &amp; $AH421 &amp; RIGHT( scriv!AK383, LEN(scriv!AK383) + 1 - FIND(",",scriv!AK383)),
  IF($AA$36&lt;&gt;"",LEFT( AA$36, FIND(",",AA$36)-1) &amp; "=" &amp; $AH421 &amp; RIGHT( AA$36, LEN(AA$36) + 1 - FIND(",",AA$36)),""))),
IF(scriv!P383&lt;&gt;"", LEFT( scriv!P383, FIND(",",scriv!P383)-1) &amp; "=" &amp; $AH421 &amp; RIGHT( scriv!P383, LEN(scriv!P383) + 1 - FIND(",",scriv!P383)),
LEFT( AA$37, FIND(",",AA$37)-1) &amp; "=" &amp; $AH421 &amp; RIGHT( AA$37, LEN(AA$37) + 1 - FIND(",",AA$37))))</f>
        <v>drawClose=,1.2</v>
      </c>
      <c r="AB421" s="167" t="str">
        <f t="shared" si="219"/>
        <v>noTitle</v>
      </c>
      <c r="AC421" s="167"/>
      <c r="AD421" s="45"/>
      <c r="AE421" s="168"/>
      <c r="AF421" s="169">
        <f>IF(D421="",scriv!B383,"")</f>
        <v>0</v>
      </c>
      <c r="AG421" s="170" t="str">
        <f t="shared" si="222"/>
        <v/>
      </c>
      <c r="AH421" s="169" t="str">
        <f t="shared" si="223"/>
        <v/>
      </c>
      <c r="AI421" s="169" t="str">
        <f t="shared" si="224"/>
        <v/>
      </c>
      <c r="AJ421" s="86">
        <f>ROUNDDOWN( (LEN(scriv!B383)+1) / 2, 0 )</f>
        <v>0</v>
      </c>
      <c r="AK421" s="82">
        <f t="shared" si="225"/>
        <v>0</v>
      </c>
      <c r="AL421" s="82" t="str">
        <f t="shared" si="226"/>
        <v>-</v>
      </c>
      <c r="AM421" s="82" t="str">
        <f t="shared" si="227"/>
        <v>-</v>
      </c>
      <c r="AN421" s="82" t="str">
        <f t="shared" si="228"/>
        <v>-</v>
      </c>
      <c r="AO421" s="82" t="str">
        <f t="shared" si="229"/>
        <v>-</v>
      </c>
      <c r="AP421" s="82" t="str">
        <f t="shared" si="230"/>
        <v>-</v>
      </c>
      <c r="AQ421" s="82" t="str">
        <f t="shared" si="231"/>
        <v>-</v>
      </c>
      <c r="AR421" s="82" t="str">
        <f t="shared" si="232"/>
        <v>-</v>
      </c>
      <c r="AT421" s="82">
        <f t="shared" si="233"/>
        <v>2</v>
      </c>
      <c r="AU421" s="82" t="str">
        <f ca="1">IF(    MAX(OFFSET(AL421,0,0,MATCH("-",AL421:AL$638,0))) = 0,"",
IFERROR(MAX(OFFSET(AL421,0,0,MATCH("-",AL421:AL$638,0))),""))</f>
        <v/>
      </c>
      <c r="AV421" s="82" t="str">
        <f ca="1">IF(    MAX(OFFSET(AM421,0,0,MATCH("-",AM421:AM$638,0))) = 0,"",
IFERROR(MAX(OFFSET(AM421,0,0,MATCH("-",AM421:AM$638,0))),""))</f>
        <v/>
      </c>
      <c r="AW421" s="82" t="str">
        <f ca="1">IF(    MAX(OFFSET(AN421,0,0,MATCH("-",AN421:AN$638,0))) = 0,"",
IFERROR(MAX(OFFSET(AN421,0,0,MATCH("-",AN421:AN$638,0))),""))</f>
        <v/>
      </c>
      <c r="AX421" s="82" t="str">
        <f ca="1">IF(    MAX(OFFSET(AO421,0,0,MATCH("-",AO421:AO$638,0))) = 0,"",
IFERROR(MAX(OFFSET(AO421,0,0,MATCH("-",AO421:AO$638,0))),""))</f>
        <v/>
      </c>
      <c r="AY421" s="82" t="str">
        <f ca="1">IF(    MAX(OFFSET(AP421,0,0,MATCH("-",AP421:AP$638,0))) = 0,"",
IFERROR(MAX(OFFSET(AP421,0,0,MATCH("-",AP421:AP$638,0))),""))</f>
        <v/>
      </c>
      <c r="AZ421" s="82" t="str">
        <f ca="1">IF(    MAX(OFFSET(AQ421,0,0,MATCH("-",AQ421:AQ$638,0))) = 0,"",
IFERROR(MAX(OFFSET(AQ421,0,0,MATCH("-",AQ421:AQ$638,0))),""))</f>
        <v/>
      </c>
      <c r="BA421" s="82" t="str">
        <f ca="1">IF(    MAX(OFFSET(AR421,0,0,MATCH("-",AR421:AR$638,0))) = 0,"",
IFERROR(MAX(OFFSET(AR421,0,0,MATCH("-",AR421:AR$638,0))),""))</f>
        <v/>
      </c>
      <c r="BB421" s="112">
        <f t="shared" ca="1" si="234"/>
        <v>-270</v>
      </c>
      <c r="BC421" s="111" t="str">
        <f t="shared" ca="1" si="235"/>
        <v>Radius</v>
      </c>
      <c r="BD421" s="112">
        <f t="shared" ca="1" si="236"/>
        <v>0</v>
      </c>
      <c r="BE421" s="111">
        <f t="shared" ca="1" si="237"/>
        <v>-150</v>
      </c>
      <c r="BF421" s="113" t="e">
        <f t="shared" ca="1" si="238"/>
        <v>#VALUE!</v>
      </c>
      <c r="BG421" s="113" t="e">
        <f t="shared" ca="1" si="239"/>
        <v>#VALUE!</v>
      </c>
      <c r="BH421" s="112">
        <f t="shared" ca="1" si="240"/>
        <v>2000</v>
      </c>
      <c r="BI421" s="112">
        <f t="shared" ca="1" si="241"/>
        <v>-150</v>
      </c>
      <c r="BJ421" s="157"/>
      <c r="BK421" s="157"/>
      <c r="BL421" s="158" t="str">
        <f>scriv!AM383</f>
        <v/>
      </c>
      <c r="BM421" s="157"/>
      <c r="BN421" s="157" t="str">
        <f t="shared" si="242"/>
        <v>node</v>
      </c>
      <c r="BO421" s="157"/>
      <c r="BP421" s="159">
        <f t="shared" ca="1" si="243"/>
        <v>0</v>
      </c>
      <c r="BQ421" s="159">
        <f t="shared" ca="1" si="244"/>
        <v>0</v>
      </c>
      <c r="BR421" s="159">
        <f t="shared" si="245"/>
        <v>1</v>
      </c>
      <c r="BS421" s="159" t="str">
        <f t="shared" si="246"/>
        <v>symbol</v>
      </c>
      <c r="BT421" s="157" t="str">
        <f ca="1">IF(scriv!V383&lt;&gt;"",scriv!V383,
IF(E421="",IFERROR(VLOOKUP(BL421,$AH$40:$BT$638,39,FALSE),$BT$36),
$BT$37))</f>
        <v>NodeSquare</v>
      </c>
      <c r="BU421" s="166">
        <f t="shared" ca="1" si="247"/>
        <v>2000</v>
      </c>
      <c r="BV421" s="166">
        <f t="shared" ca="1" si="248"/>
        <v>-150</v>
      </c>
      <c r="BW421" s="166">
        <f t="shared" ca="1" si="249"/>
        <v>0</v>
      </c>
      <c r="BX421" s="166">
        <f t="shared" ca="1" si="250"/>
        <v>0</v>
      </c>
      <c r="BY421" s="180" t="str">
        <f t="shared" si="251"/>
        <v/>
      </c>
      <c r="BZ421" s="180" t="str">
        <f t="shared" si="252"/>
        <v/>
      </c>
      <c r="CA421" s="81" t="str">
        <f>IF(scriv!E383&lt;&gt;"",scriv!E383,"")</f>
        <v/>
      </c>
      <c r="CB421" s="82">
        <f t="shared" si="221"/>
        <v>0</v>
      </c>
      <c r="CC421" s="82">
        <f t="shared" si="253"/>
        <v>0</v>
      </c>
      <c r="CD421" s="82" t="str">
        <f t="shared" si="254"/>
        <v>-</v>
      </c>
      <c r="CE421" s="82" t="str">
        <f t="shared" si="255"/>
        <v>-</v>
      </c>
      <c r="CF421" s="82" t="str">
        <f t="shared" si="256"/>
        <v>-</v>
      </c>
      <c r="CG421" s="82" t="str">
        <f t="shared" si="257"/>
        <v>-</v>
      </c>
      <c r="CH421" s="82" t="str">
        <f t="shared" si="258"/>
        <v>-</v>
      </c>
      <c r="CI421" s="82" t="str">
        <f t="shared" si="259"/>
        <v>-</v>
      </c>
      <c r="CJ421" s="82" t="str">
        <f t="shared" si="260"/>
        <v>-</v>
      </c>
      <c r="CK421" s="82" t="str">
        <f t="shared" si="261"/>
        <v>-</v>
      </c>
    </row>
    <row r="422" spans="1:89" s="82" customFormat="1" ht="18" customHeight="1">
      <c r="A422" s="81" t="str">
        <f>scriv!AL384</f>
        <v/>
      </c>
      <c r="B422" s="81" t="str">
        <f>IF(scriv!D384&lt;&gt;"",scriv!D384,"")</f>
        <v/>
      </c>
      <c r="C422" s="81" t="str">
        <f>IF( scriv!AP384&lt;&gt;"", IF(D422&lt;&gt;"","connection ","")&amp;scriv!AP384,IF(D422&lt;&gt;"","connection",""))</f>
        <v/>
      </c>
      <c r="D422" s="82" t="str">
        <f>scriv!AN384</f>
        <v/>
      </c>
      <c r="E422" s="82" t="str">
        <f>scriv!AO384</f>
        <v/>
      </c>
      <c r="F422" s="156">
        <f>ROW()</f>
        <v>422</v>
      </c>
      <c r="G422" s="288">
        <f>scriv!AC384</f>
        <v>0</v>
      </c>
      <c r="H422" s="288">
        <f>scriv!AD384</f>
        <v>0</v>
      </c>
      <c r="I422" s="81" t="str">
        <f>IF(scriv!AE384&lt;&gt;"",scriv!AE384,J422)</f>
        <v/>
      </c>
      <c r="J422" s="81" t="str">
        <f>IF(scriv!AF384&lt;&gt;"",scriv!AF384,"")</f>
        <v/>
      </c>
      <c r="K422" s="82" t="str">
        <f>IF(scriv!Y384&lt;&gt;"",scriv!Y384,$K$36)</f>
        <v>none</v>
      </c>
      <c r="L422" s="82">
        <f>IF(scriv!Z384&lt;&gt;"",scriv!Z384,$L$36)</f>
        <v>0</v>
      </c>
      <c r="M422" s="82" t="str">
        <f>IF(scriv!AA384&lt;&gt;"",scriv!AA384,$M$36)</f>
        <v>OpenClose</v>
      </c>
      <c r="N422" s="82">
        <f>IF(scriv!AB384&lt;&gt;"",scriv!AB384,$N$36)</f>
        <v>0</v>
      </c>
      <c r="O422" s="119" t="str">
        <f t="shared" si="220"/>
        <v/>
      </c>
      <c r="P422" s="81" t="str">
        <f>IF(scriv!I384&lt;&gt;"",scriv!I384,"")</f>
        <v/>
      </c>
      <c r="Q422" s="81" t="str">
        <f>IF(scriv!J384&lt;&gt;"",scriv!J384,"")</f>
        <v/>
      </c>
      <c r="R422" s="81">
        <f>IF(scriv!K384&lt;&gt;"",scriv!K384,
IF(I422&lt;&gt;"",1,$R$36))</f>
        <v>1</v>
      </c>
      <c r="S422" s="81" t="str">
        <f>IF(scriv!L384&lt;&gt;"",scriv!L384,
IF(scriv!AF384&lt;&gt;"",$S$36,"none"))</f>
        <v>none</v>
      </c>
      <c r="T422" s="81" t="str">
        <f>IF(scriv!Q384&lt;&gt;"",scriv!Q384,"")</f>
        <v/>
      </c>
      <c r="U422" s="81" t="str">
        <f>IF(scriv!R384&lt;&gt;"",scriv!R384,"")</f>
        <v/>
      </c>
      <c r="V422" s="81" t="str">
        <f>IF(scriv!S384&lt;&gt;"",scriv!S384,"")</f>
        <v/>
      </c>
      <c r="W422" s="81" t="str">
        <f>IF(scriv!T384&lt;&gt;"",scriv!T384,"")</f>
        <v/>
      </c>
      <c r="X422" s="81" t="str">
        <f>IF($E422="",
( IF(scriv!AH384&lt;&gt;"", LEFT( scriv!AH384, FIND(",",scriv!AH384)-1) &amp; "=" &amp; $AH422 &amp; RIGHT( scriv!AH384, LEN(scriv!AH384) + 1 - FIND(",",scriv!AH384)),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IF(scriv!AI384&lt;&gt;"", LEFT( scriv!AI384, FIND(",",scriv!AI384)-1) &amp; "=" &amp; $AH422 &amp; RIGHT( scriv!AI384, LEN(scriv!AI384) + 1 - FIND(",",scriv!AI384)),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IF(scriv!AJ384&lt;&gt;"", LEFT( scriv!AJ384, FIND(",",scriv!AJ384)-1) &amp; "=" &amp; $AH422 &amp; RIGHT( scriv!AJ384, LEN(scriv!AJ384) + 1 - FIND(",",scriv!AJ384)),
  IF($Z$36&lt;&gt;"",LEFT( Z$36, FIND(",",Z$36)-1) &amp; "=" &amp; $AH422 &amp; RIGHT( Z$36, LEN(Z$36) + 1 - FIND(",",Z$36)),""))),
IF(scriv!O384&lt;&gt;"", LEFT( scriv!O384, FIND(",",scriv!O384)-1) &amp; "=" &amp; $AH422 &amp; RIGHT( scriv!O384, LEN(scriv!O384) + 1 - FIND(",",scriv!O384)),
LEFT( Z$37, FIND(",",Z$37)-1) &amp; "=" &amp; $AH422 &amp; RIGHT( Z$37, LEN(Z$37) + 1 - FIND(",",Z$37))))</f>
        <v>drawOpen=,1.2</v>
      </c>
      <c r="AA422" s="81" t="str">
        <f>IF($E422="",
( IF(scriv!AK384&lt;&gt;"", LEFT( scriv!AK384, FIND(",",scriv!AK384)-1) &amp; "=" &amp; $AH422 &amp; RIGHT( scriv!AK384, LEN(scriv!AK384) + 1 - FIND(",",scriv!AK384)),
  IF($AA$36&lt;&gt;"",LEFT( AA$36, FIND(",",AA$36)-1) &amp; "=" &amp; $AH422 &amp; RIGHT( AA$36, LEN(AA$36) + 1 - FIND(",",AA$36)),""))),
IF(scriv!P384&lt;&gt;"", LEFT( scriv!P384, FIND(",",scriv!P384)-1) &amp; "=" &amp; $AH422 &amp; RIGHT( scriv!P384, LEN(scriv!P384) + 1 - FIND(",",scriv!P384)),
LEFT( AA$37, FIND(",",AA$37)-1) &amp; "=" &amp; $AH422 &amp; RIGHT( AA$37, LEN(AA$37) + 1 - FIND(",",AA$37))))</f>
        <v>drawClose=,1.2</v>
      </c>
      <c r="AB422" s="167" t="str">
        <f t="shared" si="219"/>
        <v>noTitle</v>
      </c>
      <c r="AC422" s="167"/>
      <c r="AD422" s="45"/>
      <c r="AE422" s="168"/>
      <c r="AF422" s="169">
        <f>IF(D422="",scriv!B384,"")</f>
        <v>0</v>
      </c>
      <c r="AG422" s="170" t="str">
        <f t="shared" si="222"/>
        <v/>
      </c>
      <c r="AH422" s="169" t="str">
        <f t="shared" si="223"/>
        <v/>
      </c>
      <c r="AI422" s="169" t="str">
        <f t="shared" si="224"/>
        <v/>
      </c>
      <c r="AJ422" s="86">
        <f>ROUNDDOWN( (LEN(scriv!B384)+1) / 2, 0 )</f>
        <v>0</v>
      </c>
      <c r="AK422" s="82">
        <f t="shared" si="225"/>
        <v>0</v>
      </c>
      <c r="AL422" s="82" t="str">
        <f t="shared" si="226"/>
        <v>-</v>
      </c>
      <c r="AM422" s="82" t="str">
        <f t="shared" si="227"/>
        <v>-</v>
      </c>
      <c r="AN422" s="82" t="str">
        <f t="shared" si="228"/>
        <v>-</v>
      </c>
      <c r="AO422" s="82" t="str">
        <f t="shared" si="229"/>
        <v>-</v>
      </c>
      <c r="AP422" s="82" t="str">
        <f t="shared" si="230"/>
        <v>-</v>
      </c>
      <c r="AQ422" s="82" t="str">
        <f t="shared" si="231"/>
        <v>-</v>
      </c>
      <c r="AR422" s="82" t="str">
        <f t="shared" si="232"/>
        <v>-</v>
      </c>
      <c r="AT422" s="82">
        <f t="shared" si="233"/>
        <v>2</v>
      </c>
      <c r="AU422" s="82" t="str">
        <f ca="1">IF(    MAX(OFFSET(AL422,0,0,MATCH("-",AL422:AL$638,0))) = 0,"",
IFERROR(MAX(OFFSET(AL422,0,0,MATCH("-",AL422:AL$638,0))),""))</f>
        <v/>
      </c>
      <c r="AV422" s="82" t="str">
        <f ca="1">IF(    MAX(OFFSET(AM422,0,0,MATCH("-",AM422:AM$638,0))) = 0,"",
IFERROR(MAX(OFFSET(AM422,0,0,MATCH("-",AM422:AM$638,0))),""))</f>
        <v/>
      </c>
      <c r="AW422" s="82" t="str">
        <f ca="1">IF(    MAX(OFFSET(AN422,0,0,MATCH("-",AN422:AN$638,0))) = 0,"",
IFERROR(MAX(OFFSET(AN422,0,0,MATCH("-",AN422:AN$638,0))),""))</f>
        <v/>
      </c>
      <c r="AX422" s="82" t="str">
        <f ca="1">IF(    MAX(OFFSET(AO422,0,0,MATCH("-",AO422:AO$638,0))) = 0,"",
IFERROR(MAX(OFFSET(AO422,0,0,MATCH("-",AO422:AO$638,0))),""))</f>
        <v/>
      </c>
      <c r="AY422" s="82" t="str">
        <f ca="1">IF(    MAX(OFFSET(AP422,0,0,MATCH("-",AP422:AP$638,0))) = 0,"",
IFERROR(MAX(OFFSET(AP422,0,0,MATCH("-",AP422:AP$638,0))),""))</f>
        <v/>
      </c>
      <c r="AZ422" s="82" t="str">
        <f ca="1">IF(    MAX(OFFSET(AQ422,0,0,MATCH("-",AQ422:AQ$638,0))) = 0,"",
IFERROR(MAX(OFFSET(AQ422,0,0,MATCH("-",AQ422:AQ$638,0))),""))</f>
        <v/>
      </c>
      <c r="BA422" s="82" t="str">
        <f ca="1">IF(    MAX(OFFSET(AR422,0,0,MATCH("-",AR422:AR$638,0))) = 0,"",
IFERROR(MAX(OFFSET(AR422,0,0,MATCH("-",AR422:AR$638,0))),""))</f>
        <v/>
      </c>
      <c r="BB422" s="112">
        <f t="shared" ca="1" si="234"/>
        <v>-270</v>
      </c>
      <c r="BC422" s="111" t="str">
        <f t="shared" ca="1" si="235"/>
        <v>Radius</v>
      </c>
      <c r="BD422" s="112">
        <f t="shared" ca="1" si="236"/>
        <v>0</v>
      </c>
      <c r="BE422" s="111">
        <f t="shared" ca="1" si="237"/>
        <v>-150</v>
      </c>
      <c r="BF422" s="113" t="e">
        <f t="shared" ca="1" si="238"/>
        <v>#VALUE!</v>
      </c>
      <c r="BG422" s="113" t="e">
        <f t="shared" ca="1" si="239"/>
        <v>#VALUE!</v>
      </c>
      <c r="BH422" s="112">
        <f t="shared" ca="1" si="240"/>
        <v>2000</v>
      </c>
      <c r="BI422" s="112">
        <f t="shared" ca="1" si="241"/>
        <v>-150</v>
      </c>
      <c r="BJ422" s="157"/>
      <c r="BK422" s="157"/>
      <c r="BL422" s="158" t="str">
        <f>scriv!AM384</f>
        <v/>
      </c>
      <c r="BM422" s="157"/>
      <c r="BN422" s="157" t="str">
        <f t="shared" si="242"/>
        <v>node</v>
      </c>
      <c r="BO422" s="157"/>
      <c r="BP422" s="159">
        <f t="shared" ca="1" si="243"/>
        <v>0</v>
      </c>
      <c r="BQ422" s="159">
        <f t="shared" ca="1" si="244"/>
        <v>0</v>
      </c>
      <c r="BR422" s="159">
        <f t="shared" si="245"/>
        <v>1</v>
      </c>
      <c r="BS422" s="159" t="str">
        <f t="shared" si="246"/>
        <v>symbol</v>
      </c>
      <c r="BT422" s="157" t="str">
        <f ca="1">IF(scriv!V384&lt;&gt;"",scriv!V384,
IF(E422="",IFERROR(VLOOKUP(BL422,$AH$40:$BT$638,39,FALSE),$BT$36),
$BT$37))</f>
        <v>NodeSquare</v>
      </c>
      <c r="BU422" s="166">
        <f t="shared" ca="1" si="247"/>
        <v>2000</v>
      </c>
      <c r="BV422" s="166">
        <f t="shared" ca="1" si="248"/>
        <v>-150</v>
      </c>
      <c r="BW422" s="166">
        <f t="shared" ca="1" si="249"/>
        <v>0</v>
      </c>
      <c r="BX422" s="166">
        <f t="shared" ca="1" si="250"/>
        <v>0</v>
      </c>
      <c r="BY422" s="180" t="str">
        <f t="shared" si="251"/>
        <v/>
      </c>
      <c r="BZ422" s="180" t="str">
        <f t="shared" si="252"/>
        <v/>
      </c>
      <c r="CA422" s="81" t="str">
        <f>IF(scriv!E384&lt;&gt;"",scriv!E384,"")</f>
        <v/>
      </c>
      <c r="CB422" s="82">
        <f t="shared" si="221"/>
        <v>0</v>
      </c>
      <c r="CC422" s="82">
        <f t="shared" si="253"/>
        <v>0</v>
      </c>
      <c r="CD422" s="82" t="str">
        <f t="shared" si="254"/>
        <v>-</v>
      </c>
      <c r="CE422" s="82" t="str">
        <f t="shared" si="255"/>
        <v>-</v>
      </c>
      <c r="CF422" s="82" t="str">
        <f t="shared" si="256"/>
        <v>-</v>
      </c>
      <c r="CG422" s="82" t="str">
        <f t="shared" si="257"/>
        <v>-</v>
      </c>
      <c r="CH422" s="82" t="str">
        <f t="shared" si="258"/>
        <v>-</v>
      </c>
      <c r="CI422" s="82" t="str">
        <f t="shared" si="259"/>
        <v>-</v>
      </c>
      <c r="CJ422" s="82" t="str">
        <f t="shared" si="260"/>
        <v>-</v>
      </c>
      <c r="CK422" s="82" t="str">
        <f t="shared" si="261"/>
        <v>-</v>
      </c>
    </row>
    <row r="423" spans="1:89" s="82" customFormat="1" ht="18" customHeight="1">
      <c r="A423" s="81" t="str">
        <f>scriv!AL385</f>
        <v/>
      </c>
      <c r="B423" s="81" t="str">
        <f>IF(scriv!D385&lt;&gt;"",scriv!D385,"")</f>
        <v/>
      </c>
      <c r="C423" s="81" t="str">
        <f>IF( scriv!AP385&lt;&gt;"", IF(D423&lt;&gt;"","connection ","")&amp;scriv!AP385,IF(D423&lt;&gt;"","connection",""))</f>
        <v/>
      </c>
      <c r="D423" s="82" t="str">
        <f>scriv!AN385</f>
        <v/>
      </c>
      <c r="E423" s="82" t="str">
        <f>scriv!AO385</f>
        <v/>
      </c>
      <c r="F423" s="156">
        <f>ROW()</f>
        <v>423</v>
      </c>
      <c r="G423" s="288">
        <f>scriv!AC385</f>
        <v>0</v>
      </c>
      <c r="H423" s="288">
        <f>scriv!AD385</f>
        <v>0</v>
      </c>
      <c r="I423" s="81" t="str">
        <f>IF(scriv!AE385&lt;&gt;"",scriv!AE385,J423)</f>
        <v/>
      </c>
      <c r="J423" s="81" t="str">
        <f>IF(scriv!AF385&lt;&gt;"",scriv!AF385,"")</f>
        <v/>
      </c>
      <c r="K423" s="82" t="str">
        <f>IF(scriv!Y385&lt;&gt;"",scriv!Y385,$K$36)</f>
        <v>none</v>
      </c>
      <c r="L423" s="82">
        <f>IF(scriv!Z385&lt;&gt;"",scriv!Z385,$L$36)</f>
        <v>0</v>
      </c>
      <c r="M423" s="82" t="str">
        <f>IF(scriv!AA385&lt;&gt;"",scriv!AA385,$M$36)</f>
        <v>OpenClose</v>
      </c>
      <c r="N423" s="82">
        <f>IF(scriv!AB385&lt;&gt;"",scriv!AB385,$N$36)</f>
        <v>0</v>
      </c>
      <c r="O423" s="119" t="str">
        <f t="shared" si="220"/>
        <v/>
      </c>
      <c r="P423" s="81" t="str">
        <f>IF(scriv!I385&lt;&gt;"",scriv!I385,"")</f>
        <v/>
      </c>
      <c r="Q423" s="81" t="str">
        <f>IF(scriv!J385&lt;&gt;"",scriv!J385,"")</f>
        <v/>
      </c>
      <c r="R423" s="81">
        <f>IF(scriv!K385&lt;&gt;"",scriv!K385,
IF(I423&lt;&gt;"",1,$R$36))</f>
        <v>1</v>
      </c>
      <c r="S423" s="81" t="str">
        <f>IF(scriv!L385&lt;&gt;"",scriv!L385,
IF(scriv!AF385&lt;&gt;"",$S$36,"none"))</f>
        <v>none</v>
      </c>
      <c r="T423" s="81" t="str">
        <f>IF(scriv!Q385&lt;&gt;"",scriv!Q385,"")</f>
        <v/>
      </c>
      <c r="U423" s="81" t="str">
        <f>IF(scriv!R385&lt;&gt;"",scriv!R385,"")</f>
        <v/>
      </c>
      <c r="V423" s="81" t="str">
        <f>IF(scriv!S385&lt;&gt;"",scriv!S385,"")</f>
        <v/>
      </c>
      <c r="W423" s="81" t="str">
        <f>IF(scriv!T385&lt;&gt;"",scriv!T385,"")</f>
        <v/>
      </c>
      <c r="X423" s="81" t="str">
        <f>IF($E423="",
( IF(scriv!AH385&lt;&gt;"", LEFT( scriv!AH385, FIND(",",scriv!AH385)-1) &amp; "=" &amp; $AH423 &amp; RIGHT( scriv!AH385, LEN(scriv!AH385) + 1 - FIND(",",scriv!AH385)),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IF(scriv!AI385&lt;&gt;"", LEFT( scriv!AI385, FIND(",",scriv!AI385)-1) &amp; "=" &amp; $AH423 &amp; RIGHT( scriv!AI385, LEN(scriv!AI385) + 1 - FIND(",",scriv!AI385)),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IF(scriv!AJ385&lt;&gt;"", LEFT( scriv!AJ385, FIND(",",scriv!AJ385)-1) &amp; "=" &amp; $AH423 &amp; RIGHT( scriv!AJ385, LEN(scriv!AJ385) + 1 - FIND(",",scriv!AJ385)),
  IF($Z$36&lt;&gt;"",LEFT( Z$36, FIND(",",Z$36)-1) &amp; "=" &amp; $AH423 &amp; RIGHT( Z$36, LEN(Z$36) + 1 - FIND(",",Z$36)),""))),
IF(scriv!O385&lt;&gt;"", LEFT( scriv!O385, FIND(",",scriv!O385)-1) &amp; "=" &amp; $AH423 &amp; RIGHT( scriv!O385, LEN(scriv!O385) + 1 - FIND(",",scriv!O385)),
LEFT( Z$37, FIND(",",Z$37)-1) &amp; "=" &amp; $AH423 &amp; RIGHT( Z$37, LEN(Z$37) + 1 - FIND(",",Z$37))))</f>
        <v>drawOpen=,1.2</v>
      </c>
      <c r="AA423" s="81" t="str">
        <f>IF($E423="",
( IF(scriv!AK385&lt;&gt;"", LEFT( scriv!AK385, FIND(",",scriv!AK385)-1) &amp; "=" &amp; $AH423 &amp; RIGHT( scriv!AK385, LEN(scriv!AK385) + 1 - FIND(",",scriv!AK385)),
  IF($AA$36&lt;&gt;"",LEFT( AA$36, FIND(",",AA$36)-1) &amp; "=" &amp; $AH423 &amp; RIGHT( AA$36, LEN(AA$36) + 1 - FIND(",",AA$36)),""))),
IF(scriv!P385&lt;&gt;"", LEFT( scriv!P385, FIND(",",scriv!P385)-1) &amp; "=" &amp; $AH423 &amp; RIGHT( scriv!P385, LEN(scriv!P385) + 1 - FIND(",",scriv!P385)),
LEFT( AA$37, FIND(",",AA$37)-1) &amp; "=" &amp; $AH423 &amp; RIGHT( AA$37, LEN(AA$37) + 1 - FIND(",",AA$37))))</f>
        <v>drawClose=,1.2</v>
      </c>
      <c r="AB423" s="167" t="str">
        <f t="shared" ref="AB423:AB486" si="262">$AB$36</f>
        <v>noTitle</v>
      </c>
      <c r="AC423" s="167"/>
      <c r="AD423" s="45"/>
      <c r="AE423" s="168"/>
      <c r="AF423" s="169">
        <f>IF(D423="",scriv!B385,"")</f>
        <v>0</v>
      </c>
      <c r="AG423" s="170" t="str">
        <f t="shared" si="222"/>
        <v/>
      </c>
      <c r="AH423" s="169" t="str">
        <f t="shared" si="223"/>
        <v/>
      </c>
      <c r="AI423" s="169" t="str">
        <f t="shared" si="224"/>
        <v/>
      </c>
      <c r="AJ423" s="86">
        <f>ROUNDDOWN( (LEN(scriv!B385)+1) / 2, 0 )</f>
        <v>0</v>
      </c>
      <c r="AK423" s="82">
        <f t="shared" si="225"/>
        <v>0</v>
      </c>
      <c r="AL423" s="82" t="str">
        <f t="shared" si="226"/>
        <v>-</v>
      </c>
      <c r="AM423" s="82" t="str">
        <f t="shared" si="227"/>
        <v>-</v>
      </c>
      <c r="AN423" s="82" t="str">
        <f t="shared" si="228"/>
        <v>-</v>
      </c>
      <c r="AO423" s="82" t="str">
        <f t="shared" si="229"/>
        <v>-</v>
      </c>
      <c r="AP423" s="82" t="str">
        <f t="shared" si="230"/>
        <v>-</v>
      </c>
      <c r="AQ423" s="82" t="str">
        <f t="shared" si="231"/>
        <v>-</v>
      </c>
      <c r="AR423" s="82" t="str">
        <f t="shared" si="232"/>
        <v>-</v>
      </c>
      <c r="AT423" s="82">
        <f t="shared" si="233"/>
        <v>2</v>
      </c>
      <c r="AU423" s="82" t="str">
        <f ca="1">IF(    MAX(OFFSET(AL423,0,0,MATCH("-",AL423:AL$638,0))) = 0,"",
IFERROR(MAX(OFFSET(AL423,0,0,MATCH("-",AL423:AL$638,0))),""))</f>
        <v/>
      </c>
      <c r="AV423" s="82" t="str">
        <f ca="1">IF(    MAX(OFFSET(AM423,0,0,MATCH("-",AM423:AM$638,0))) = 0,"",
IFERROR(MAX(OFFSET(AM423,0,0,MATCH("-",AM423:AM$638,0))),""))</f>
        <v/>
      </c>
      <c r="AW423" s="82" t="str">
        <f ca="1">IF(    MAX(OFFSET(AN423,0,0,MATCH("-",AN423:AN$638,0))) = 0,"",
IFERROR(MAX(OFFSET(AN423,0,0,MATCH("-",AN423:AN$638,0))),""))</f>
        <v/>
      </c>
      <c r="AX423" s="82" t="str">
        <f ca="1">IF(    MAX(OFFSET(AO423,0,0,MATCH("-",AO423:AO$638,0))) = 0,"",
IFERROR(MAX(OFFSET(AO423,0,0,MATCH("-",AO423:AO$638,0))),""))</f>
        <v/>
      </c>
      <c r="AY423" s="82" t="str">
        <f ca="1">IF(    MAX(OFFSET(AP423,0,0,MATCH("-",AP423:AP$638,0))) = 0,"",
IFERROR(MAX(OFFSET(AP423,0,0,MATCH("-",AP423:AP$638,0))),""))</f>
        <v/>
      </c>
      <c r="AZ423" s="82" t="str">
        <f ca="1">IF(    MAX(OFFSET(AQ423,0,0,MATCH("-",AQ423:AQ$638,0))) = 0,"",
IFERROR(MAX(OFFSET(AQ423,0,0,MATCH("-",AQ423:AQ$638,0))),""))</f>
        <v/>
      </c>
      <c r="BA423" s="82" t="str">
        <f ca="1">IF(    MAX(OFFSET(AR423,0,0,MATCH("-",AR423:AR$638,0))) = 0,"",
IFERROR(MAX(OFFSET(AR423,0,0,MATCH("-",AR423:AR$638,0))),""))</f>
        <v/>
      </c>
      <c r="BB423" s="112">
        <f t="shared" ca="1" si="234"/>
        <v>-270</v>
      </c>
      <c r="BC423" s="111" t="str">
        <f t="shared" ca="1" si="235"/>
        <v>Radius</v>
      </c>
      <c r="BD423" s="112">
        <f t="shared" ca="1" si="236"/>
        <v>0</v>
      </c>
      <c r="BE423" s="111">
        <f t="shared" ca="1" si="237"/>
        <v>-150</v>
      </c>
      <c r="BF423" s="113" t="e">
        <f t="shared" ca="1" si="238"/>
        <v>#VALUE!</v>
      </c>
      <c r="BG423" s="113" t="e">
        <f t="shared" ca="1" si="239"/>
        <v>#VALUE!</v>
      </c>
      <c r="BH423" s="112">
        <f t="shared" ca="1" si="240"/>
        <v>2000</v>
      </c>
      <c r="BI423" s="112">
        <f t="shared" ca="1" si="241"/>
        <v>-150</v>
      </c>
      <c r="BJ423" s="157"/>
      <c r="BK423" s="157"/>
      <c r="BL423" s="158" t="str">
        <f>scriv!AM385</f>
        <v/>
      </c>
      <c r="BM423" s="157"/>
      <c r="BN423" s="157" t="str">
        <f t="shared" si="242"/>
        <v>node</v>
      </c>
      <c r="BO423" s="157"/>
      <c r="BP423" s="159">
        <f t="shared" ca="1" si="243"/>
        <v>0</v>
      </c>
      <c r="BQ423" s="159">
        <f t="shared" ca="1" si="244"/>
        <v>0</v>
      </c>
      <c r="BR423" s="159">
        <f t="shared" si="245"/>
        <v>1</v>
      </c>
      <c r="BS423" s="159" t="str">
        <f t="shared" si="246"/>
        <v>symbol</v>
      </c>
      <c r="BT423" s="157" t="str">
        <f ca="1">IF(scriv!V385&lt;&gt;"",scriv!V385,
IF(E423="",IFERROR(VLOOKUP(BL423,$AH$40:$BT$638,39,FALSE),$BT$36),
$BT$37))</f>
        <v>NodeSquare</v>
      </c>
      <c r="BU423" s="166">
        <f t="shared" ca="1" si="247"/>
        <v>2000</v>
      </c>
      <c r="BV423" s="166">
        <f t="shared" ca="1" si="248"/>
        <v>-150</v>
      </c>
      <c r="BW423" s="166">
        <f t="shared" ca="1" si="249"/>
        <v>0</v>
      </c>
      <c r="BX423" s="166">
        <f t="shared" ca="1" si="250"/>
        <v>0</v>
      </c>
      <c r="BY423" s="180" t="str">
        <f t="shared" si="251"/>
        <v/>
      </c>
      <c r="BZ423" s="180" t="str">
        <f t="shared" si="252"/>
        <v/>
      </c>
      <c r="CA423" s="81" t="str">
        <f>IF(scriv!E385&lt;&gt;"",scriv!E385,"")</f>
        <v/>
      </c>
      <c r="CB423" s="82">
        <f t="shared" si="221"/>
        <v>0</v>
      </c>
      <c r="CC423" s="82">
        <f t="shared" si="253"/>
        <v>0</v>
      </c>
      <c r="CD423" s="82" t="str">
        <f t="shared" si="254"/>
        <v>-</v>
      </c>
      <c r="CE423" s="82" t="str">
        <f t="shared" si="255"/>
        <v>-</v>
      </c>
      <c r="CF423" s="82" t="str">
        <f t="shared" si="256"/>
        <v>-</v>
      </c>
      <c r="CG423" s="82" t="str">
        <f t="shared" si="257"/>
        <v>-</v>
      </c>
      <c r="CH423" s="82" t="str">
        <f t="shared" si="258"/>
        <v>-</v>
      </c>
      <c r="CI423" s="82" t="str">
        <f t="shared" si="259"/>
        <v>-</v>
      </c>
      <c r="CJ423" s="82" t="str">
        <f t="shared" si="260"/>
        <v>-</v>
      </c>
      <c r="CK423" s="82" t="str">
        <f t="shared" si="261"/>
        <v>-</v>
      </c>
    </row>
    <row r="424" spans="1:89" s="82" customFormat="1" ht="18" customHeight="1">
      <c r="A424" s="81" t="str">
        <f>scriv!AL386</f>
        <v/>
      </c>
      <c r="B424" s="81" t="str">
        <f>IF(scriv!D386&lt;&gt;"",scriv!D386,"")</f>
        <v/>
      </c>
      <c r="C424" s="81" t="str">
        <f>IF( scriv!AP386&lt;&gt;"", IF(D424&lt;&gt;"","connection ","")&amp;scriv!AP386,IF(D424&lt;&gt;"","connection",""))</f>
        <v/>
      </c>
      <c r="D424" s="82" t="str">
        <f>scriv!AN386</f>
        <v/>
      </c>
      <c r="E424" s="82" t="str">
        <f>scriv!AO386</f>
        <v/>
      </c>
      <c r="F424" s="156">
        <f>ROW()</f>
        <v>424</v>
      </c>
      <c r="G424" s="288">
        <f>scriv!AC386</f>
        <v>0</v>
      </c>
      <c r="H424" s="288">
        <f>scriv!AD386</f>
        <v>0</v>
      </c>
      <c r="I424" s="81" t="str">
        <f>IF(scriv!AE386&lt;&gt;"",scriv!AE386,J424)</f>
        <v/>
      </c>
      <c r="J424" s="81" t="str">
        <f>IF(scriv!AF386&lt;&gt;"",scriv!AF386,"")</f>
        <v/>
      </c>
      <c r="K424" s="82" t="str">
        <f>IF(scriv!Y386&lt;&gt;"",scriv!Y386,$K$36)</f>
        <v>none</v>
      </c>
      <c r="L424" s="82">
        <f>IF(scriv!Z386&lt;&gt;"",scriv!Z386,$L$36)</f>
        <v>0</v>
      </c>
      <c r="M424" s="82" t="str">
        <f>IF(scriv!AA386&lt;&gt;"",scriv!AA386,$M$36)</f>
        <v>OpenClose</v>
      </c>
      <c r="N424" s="82">
        <f>IF(scriv!AB386&lt;&gt;"",scriv!AB386,$N$36)</f>
        <v>0</v>
      </c>
      <c r="O424" s="119" t="str">
        <f t="shared" si="220"/>
        <v/>
      </c>
      <c r="P424" s="81" t="str">
        <f>IF(scriv!I386&lt;&gt;"",scriv!I386,"")</f>
        <v/>
      </c>
      <c r="Q424" s="81" t="str">
        <f>IF(scriv!J386&lt;&gt;"",scriv!J386,"")</f>
        <v/>
      </c>
      <c r="R424" s="81">
        <f>IF(scriv!K386&lt;&gt;"",scriv!K386,
IF(I424&lt;&gt;"",1,$R$36))</f>
        <v>1</v>
      </c>
      <c r="S424" s="81" t="str">
        <f>IF(scriv!L386&lt;&gt;"",scriv!L386,
IF(scriv!AF386&lt;&gt;"",$S$36,"none"))</f>
        <v>none</v>
      </c>
      <c r="T424" s="81" t="str">
        <f>IF(scriv!Q386&lt;&gt;"",scriv!Q386,"")</f>
        <v/>
      </c>
      <c r="U424" s="81" t="str">
        <f>IF(scriv!R386&lt;&gt;"",scriv!R386,"")</f>
        <v/>
      </c>
      <c r="V424" s="81" t="str">
        <f>IF(scriv!S386&lt;&gt;"",scriv!S386,"")</f>
        <v/>
      </c>
      <c r="W424" s="81" t="str">
        <f>IF(scriv!T386&lt;&gt;"",scriv!T386,"")</f>
        <v/>
      </c>
      <c r="X424" s="81" t="str">
        <f>IF($E424="",
( IF(scriv!AH386&lt;&gt;"", LEFT( scriv!AH386, FIND(",",scriv!AH386)-1) &amp; "=" &amp; $AH424 &amp; RIGHT( scriv!AH386, LEN(scriv!AH386) + 1 - FIND(",",scriv!AH386)),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IF(scriv!AI386&lt;&gt;"", LEFT( scriv!AI386, FIND(",",scriv!AI386)-1) &amp; "=" &amp; $AH424 &amp; RIGHT( scriv!AI386, LEN(scriv!AI386) + 1 - FIND(",",scriv!AI386)),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IF(scriv!AJ386&lt;&gt;"", LEFT( scriv!AJ386, FIND(",",scriv!AJ386)-1) &amp; "=" &amp; $AH424 &amp; RIGHT( scriv!AJ386, LEN(scriv!AJ386) + 1 - FIND(",",scriv!AJ386)),
  IF($Z$36&lt;&gt;"",LEFT( Z$36, FIND(",",Z$36)-1) &amp; "=" &amp; $AH424 &amp; RIGHT( Z$36, LEN(Z$36) + 1 - FIND(",",Z$36)),""))),
IF(scriv!O386&lt;&gt;"", LEFT( scriv!O386, FIND(",",scriv!O386)-1) &amp; "=" &amp; $AH424 &amp; RIGHT( scriv!O386, LEN(scriv!O386) + 1 - FIND(",",scriv!O386)),
LEFT( Z$37, FIND(",",Z$37)-1) &amp; "=" &amp; $AH424 &amp; RIGHT( Z$37, LEN(Z$37) + 1 - FIND(",",Z$37))))</f>
        <v>drawOpen=,1.2</v>
      </c>
      <c r="AA424" s="81" t="str">
        <f>IF($E424="",
( IF(scriv!AK386&lt;&gt;"", LEFT( scriv!AK386, FIND(",",scriv!AK386)-1) &amp; "=" &amp; $AH424 &amp; RIGHT( scriv!AK386, LEN(scriv!AK386) + 1 - FIND(",",scriv!AK386)),
  IF($AA$36&lt;&gt;"",LEFT( AA$36, FIND(",",AA$36)-1) &amp; "=" &amp; $AH424 &amp; RIGHT( AA$36, LEN(AA$36) + 1 - FIND(",",AA$36)),""))),
IF(scriv!P386&lt;&gt;"", LEFT( scriv!P386, FIND(",",scriv!P386)-1) &amp; "=" &amp; $AH424 &amp; RIGHT( scriv!P386, LEN(scriv!P386) + 1 - FIND(",",scriv!P386)),
LEFT( AA$37, FIND(",",AA$37)-1) &amp; "=" &amp; $AH424 &amp; RIGHT( AA$37, LEN(AA$37) + 1 - FIND(",",AA$37))))</f>
        <v>drawClose=,1.2</v>
      </c>
      <c r="AB424" s="167" t="str">
        <f t="shared" si="262"/>
        <v>noTitle</v>
      </c>
      <c r="AC424" s="167"/>
      <c r="AD424" s="45"/>
      <c r="AE424" s="168"/>
      <c r="AF424" s="169">
        <f>IF(D424="",scriv!B386,"")</f>
        <v>0</v>
      </c>
      <c r="AG424" s="170" t="str">
        <f t="shared" si="222"/>
        <v/>
      </c>
      <c r="AH424" s="169" t="str">
        <f t="shared" si="223"/>
        <v/>
      </c>
      <c r="AI424" s="169" t="str">
        <f t="shared" si="224"/>
        <v/>
      </c>
      <c r="AJ424" s="86">
        <f>ROUNDDOWN( (LEN(scriv!B386)+1) / 2, 0 )</f>
        <v>0</v>
      </c>
      <c r="AK424" s="82">
        <f t="shared" si="225"/>
        <v>0</v>
      </c>
      <c r="AL424" s="82" t="str">
        <f t="shared" si="226"/>
        <v>-</v>
      </c>
      <c r="AM424" s="82" t="str">
        <f t="shared" si="227"/>
        <v>-</v>
      </c>
      <c r="AN424" s="82" t="str">
        <f t="shared" si="228"/>
        <v>-</v>
      </c>
      <c r="AO424" s="82" t="str">
        <f t="shared" si="229"/>
        <v>-</v>
      </c>
      <c r="AP424" s="82" t="str">
        <f t="shared" si="230"/>
        <v>-</v>
      </c>
      <c r="AQ424" s="82" t="str">
        <f t="shared" si="231"/>
        <v>-</v>
      </c>
      <c r="AR424" s="82" t="str">
        <f t="shared" si="232"/>
        <v>-</v>
      </c>
      <c r="AT424" s="82">
        <f t="shared" si="233"/>
        <v>2</v>
      </c>
      <c r="AU424" s="82" t="str">
        <f ca="1">IF(    MAX(OFFSET(AL424,0,0,MATCH("-",AL424:AL$638,0))) = 0,"",
IFERROR(MAX(OFFSET(AL424,0,0,MATCH("-",AL424:AL$638,0))),""))</f>
        <v/>
      </c>
      <c r="AV424" s="82" t="str">
        <f ca="1">IF(    MAX(OFFSET(AM424,0,0,MATCH("-",AM424:AM$638,0))) = 0,"",
IFERROR(MAX(OFFSET(AM424,0,0,MATCH("-",AM424:AM$638,0))),""))</f>
        <v/>
      </c>
      <c r="AW424" s="82" t="str">
        <f ca="1">IF(    MAX(OFFSET(AN424,0,0,MATCH("-",AN424:AN$638,0))) = 0,"",
IFERROR(MAX(OFFSET(AN424,0,0,MATCH("-",AN424:AN$638,0))),""))</f>
        <v/>
      </c>
      <c r="AX424" s="82" t="str">
        <f ca="1">IF(    MAX(OFFSET(AO424,0,0,MATCH("-",AO424:AO$638,0))) = 0,"",
IFERROR(MAX(OFFSET(AO424,0,0,MATCH("-",AO424:AO$638,0))),""))</f>
        <v/>
      </c>
      <c r="AY424" s="82" t="str">
        <f ca="1">IF(    MAX(OFFSET(AP424,0,0,MATCH("-",AP424:AP$638,0))) = 0,"",
IFERROR(MAX(OFFSET(AP424,0,0,MATCH("-",AP424:AP$638,0))),""))</f>
        <v/>
      </c>
      <c r="AZ424" s="82" t="str">
        <f ca="1">IF(    MAX(OFFSET(AQ424,0,0,MATCH("-",AQ424:AQ$638,0))) = 0,"",
IFERROR(MAX(OFFSET(AQ424,0,0,MATCH("-",AQ424:AQ$638,0))),""))</f>
        <v/>
      </c>
      <c r="BA424" s="82" t="str">
        <f ca="1">IF(    MAX(OFFSET(AR424,0,0,MATCH("-",AR424:AR$638,0))) = 0,"",
IFERROR(MAX(OFFSET(AR424,0,0,MATCH("-",AR424:AR$638,0))),""))</f>
        <v/>
      </c>
      <c r="BB424" s="112">
        <f t="shared" ca="1" si="234"/>
        <v>-270</v>
      </c>
      <c r="BC424" s="111" t="str">
        <f t="shared" ca="1" si="235"/>
        <v>Radius</v>
      </c>
      <c r="BD424" s="112">
        <f t="shared" ca="1" si="236"/>
        <v>0</v>
      </c>
      <c r="BE424" s="111">
        <f t="shared" ca="1" si="237"/>
        <v>-150</v>
      </c>
      <c r="BF424" s="113" t="e">
        <f t="shared" ca="1" si="238"/>
        <v>#VALUE!</v>
      </c>
      <c r="BG424" s="113" t="e">
        <f t="shared" ca="1" si="239"/>
        <v>#VALUE!</v>
      </c>
      <c r="BH424" s="112">
        <f t="shared" ca="1" si="240"/>
        <v>2000</v>
      </c>
      <c r="BI424" s="112">
        <f t="shared" ca="1" si="241"/>
        <v>-150</v>
      </c>
      <c r="BJ424" s="157"/>
      <c r="BK424" s="157"/>
      <c r="BL424" s="158" t="str">
        <f>scriv!AM386</f>
        <v/>
      </c>
      <c r="BM424" s="157"/>
      <c r="BN424" s="157" t="str">
        <f t="shared" si="242"/>
        <v>node</v>
      </c>
      <c r="BO424" s="157"/>
      <c r="BP424" s="159">
        <f t="shared" ca="1" si="243"/>
        <v>0</v>
      </c>
      <c r="BQ424" s="159">
        <f t="shared" ca="1" si="244"/>
        <v>0</v>
      </c>
      <c r="BR424" s="159">
        <f t="shared" si="245"/>
        <v>1</v>
      </c>
      <c r="BS424" s="159" t="str">
        <f t="shared" si="246"/>
        <v>symbol</v>
      </c>
      <c r="BT424" s="157" t="str">
        <f ca="1">IF(scriv!V386&lt;&gt;"",scriv!V386,
IF(E424="",IFERROR(VLOOKUP(BL424,$AH$40:$BT$638,39,FALSE),$BT$36),
$BT$37))</f>
        <v>NodeSquare</v>
      </c>
      <c r="BU424" s="166">
        <f t="shared" ca="1" si="247"/>
        <v>2000</v>
      </c>
      <c r="BV424" s="166">
        <f t="shared" ca="1" si="248"/>
        <v>-150</v>
      </c>
      <c r="BW424" s="166">
        <f t="shared" ca="1" si="249"/>
        <v>0</v>
      </c>
      <c r="BX424" s="166">
        <f t="shared" ca="1" si="250"/>
        <v>0</v>
      </c>
      <c r="BY424" s="180" t="str">
        <f t="shared" si="251"/>
        <v/>
      </c>
      <c r="BZ424" s="180" t="str">
        <f t="shared" si="252"/>
        <v/>
      </c>
      <c r="CA424" s="81" t="str">
        <f>IF(scriv!E386&lt;&gt;"",scriv!E386,"")</f>
        <v/>
      </c>
      <c r="CB424" s="82">
        <f t="shared" si="221"/>
        <v>0</v>
      </c>
      <c r="CC424" s="82">
        <f t="shared" si="253"/>
        <v>0</v>
      </c>
      <c r="CD424" s="82" t="str">
        <f t="shared" si="254"/>
        <v>-</v>
      </c>
      <c r="CE424" s="82" t="str">
        <f t="shared" si="255"/>
        <v>-</v>
      </c>
      <c r="CF424" s="82" t="str">
        <f t="shared" si="256"/>
        <v>-</v>
      </c>
      <c r="CG424" s="82" t="str">
        <f t="shared" si="257"/>
        <v>-</v>
      </c>
      <c r="CH424" s="82" t="str">
        <f t="shared" si="258"/>
        <v>-</v>
      </c>
      <c r="CI424" s="82" t="str">
        <f t="shared" si="259"/>
        <v>-</v>
      </c>
      <c r="CJ424" s="82" t="str">
        <f t="shared" si="260"/>
        <v>-</v>
      </c>
      <c r="CK424" s="82" t="str">
        <f t="shared" si="261"/>
        <v>-</v>
      </c>
    </row>
    <row r="425" spans="1:89" s="82" customFormat="1" ht="18" customHeight="1">
      <c r="A425" s="81" t="str">
        <f>scriv!AL387</f>
        <v/>
      </c>
      <c r="B425" s="81" t="str">
        <f>IF(scriv!D387&lt;&gt;"",scriv!D387,"")</f>
        <v/>
      </c>
      <c r="C425" s="81" t="str">
        <f>IF( scriv!AP387&lt;&gt;"", IF(D425&lt;&gt;"","connection ","")&amp;scriv!AP387,IF(D425&lt;&gt;"","connection",""))</f>
        <v/>
      </c>
      <c r="D425" s="82" t="str">
        <f>scriv!AN387</f>
        <v/>
      </c>
      <c r="E425" s="82" t="str">
        <f>scriv!AO387</f>
        <v/>
      </c>
      <c r="F425" s="156">
        <f>ROW()</f>
        <v>425</v>
      </c>
      <c r="G425" s="288">
        <f>scriv!AC387</f>
        <v>0</v>
      </c>
      <c r="H425" s="288">
        <f>scriv!AD387</f>
        <v>0</v>
      </c>
      <c r="I425" s="81" t="str">
        <f>IF(scriv!AE387&lt;&gt;"",scriv!AE387,J425)</f>
        <v/>
      </c>
      <c r="J425" s="81" t="str">
        <f>IF(scriv!AF387&lt;&gt;"",scriv!AF387,"")</f>
        <v/>
      </c>
      <c r="K425" s="82" t="str">
        <f>IF(scriv!Y387&lt;&gt;"",scriv!Y387,$K$36)</f>
        <v>none</v>
      </c>
      <c r="L425" s="82">
        <f>IF(scriv!Z387&lt;&gt;"",scriv!Z387,$L$36)</f>
        <v>0</v>
      </c>
      <c r="M425" s="82" t="str">
        <f>IF(scriv!AA387&lt;&gt;"",scriv!AA387,$M$36)</f>
        <v>OpenClose</v>
      </c>
      <c r="N425" s="82">
        <f>IF(scriv!AB387&lt;&gt;"",scriv!AB387,$N$36)</f>
        <v>0</v>
      </c>
      <c r="O425" s="119" t="str">
        <f t="shared" ref="O425:O488" si="263">IF(P425&lt;&gt;"","+++&amp;openLink="&amp;P425,"")</f>
        <v/>
      </c>
      <c r="P425" s="81" t="str">
        <f>IF(scriv!I387&lt;&gt;"",scriv!I387,"")</f>
        <v/>
      </c>
      <c r="Q425" s="81" t="str">
        <f>IF(scriv!J387&lt;&gt;"",scriv!J387,"")</f>
        <v/>
      </c>
      <c r="R425" s="81">
        <f>IF(scriv!K387&lt;&gt;"",scriv!K387,
IF(I425&lt;&gt;"",1,$R$36))</f>
        <v>1</v>
      </c>
      <c r="S425" s="81" t="str">
        <f>IF(scriv!L387&lt;&gt;"",scriv!L387,
IF(scriv!AF387&lt;&gt;"",$S$36,"none"))</f>
        <v>none</v>
      </c>
      <c r="T425" s="81" t="str">
        <f>IF(scriv!Q387&lt;&gt;"",scriv!Q387,"")</f>
        <v/>
      </c>
      <c r="U425" s="81" t="str">
        <f>IF(scriv!R387&lt;&gt;"",scriv!R387,"")</f>
        <v/>
      </c>
      <c r="V425" s="81" t="str">
        <f>IF(scriv!S387&lt;&gt;"",scriv!S387,"")</f>
        <v/>
      </c>
      <c r="W425" s="81" t="str">
        <f>IF(scriv!T387&lt;&gt;"",scriv!T387,"")</f>
        <v/>
      </c>
      <c r="X425" s="81" t="str">
        <f>IF($E425="",
( IF(scriv!AH387&lt;&gt;"", LEFT( scriv!AH387, FIND(",",scriv!AH387)-1) &amp; "=" &amp; $AH425 &amp; RIGHT( scriv!AH387, LEN(scriv!AH387) + 1 - FIND(",",scriv!AH387)),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IF(scriv!AI387&lt;&gt;"", LEFT( scriv!AI387, FIND(",",scriv!AI387)-1) &amp; "=" &amp; $AH425 &amp; RIGHT( scriv!AI387, LEN(scriv!AI387) + 1 - FIND(",",scriv!AI387)),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IF(scriv!AJ387&lt;&gt;"", LEFT( scriv!AJ387, FIND(",",scriv!AJ387)-1) &amp; "=" &amp; $AH425 &amp; RIGHT( scriv!AJ387, LEN(scriv!AJ387) + 1 - FIND(",",scriv!AJ387)),
  IF($Z$36&lt;&gt;"",LEFT( Z$36, FIND(",",Z$36)-1) &amp; "=" &amp; $AH425 &amp; RIGHT( Z$36, LEN(Z$36) + 1 - FIND(",",Z$36)),""))),
IF(scriv!O387&lt;&gt;"", LEFT( scriv!O387, FIND(",",scriv!O387)-1) &amp; "=" &amp; $AH425 &amp; RIGHT( scriv!O387, LEN(scriv!O387) + 1 - FIND(",",scriv!O387)),
LEFT( Z$37, FIND(",",Z$37)-1) &amp; "=" &amp; $AH425 &amp; RIGHT( Z$37, LEN(Z$37) + 1 - FIND(",",Z$37))))</f>
        <v>drawOpen=,1.2</v>
      </c>
      <c r="AA425" s="81" t="str">
        <f>IF($E425="",
( IF(scriv!AK387&lt;&gt;"", LEFT( scriv!AK387, FIND(",",scriv!AK387)-1) &amp; "=" &amp; $AH425 &amp; RIGHT( scriv!AK387, LEN(scriv!AK387) + 1 - FIND(",",scriv!AK387)),
  IF($AA$36&lt;&gt;"",LEFT( AA$36, FIND(",",AA$36)-1) &amp; "=" &amp; $AH425 &amp; RIGHT( AA$36, LEN(AA$36) + 1 - FIND(",",AA$36)),""))),
IF(scriv!P387&lt;&gt;"", LEFT( scriv!P387, FIND(",",scriv!P387)-1) &amp; "=" &amp; $AH425 &amp; RIGHT( scriv!P387, LEN(scriv!P387) + 1 - FIND(",",scriv!P387)),
LEFT( AA$37, FIND(",",AA$37)-1) &amp; "=" &amp; $AH425 &amp; RIGHT( AA$37, LEN(AA$37) + 1 - FIND(",",AA$37))))</f>
        <v>drawClose=,1.2</v>
      </c>
      <c r="AB425" s="167" t="str">
        <f t="shared" si="262"/>
        <v>noTitle</v>
      </c>
      <c r="AC425" s="167"/>
      <c r="AD425" s="45"/>
      <c r="AE425" s="168"/>
      <c r="AF425" s="169">
        <f>IF(D425="",scriv!B387,"")</f>
        <v>0</v>
      </c>
      <c r="AG425" s="170" t="str">
        <f t="shared" si="222"/>
        <v/>
      </c>
      <c r="AH425" s="169" t="str">
        <f t="shared" si="223"/>
        <v/>
      </c>
      <c r="AI425" s="169" t="str">
        <f t="shared" si="224"/>
        <v/>
      </c>
      <c r="AJ425" s="86">
        <f>ROUNDDOWN( (LEN(scriv!B387)+1) / 2, 0 )</f>
        <v>0</v>
      </c>
      <c r="AK425" s="82">
        <f t="shared" si="225"/>
        <v>0</v>
      </c>
      <c r="AL425" s="82" t="str">
        <f t="shared" si="226"/>
        <v>-</v>
      </c>
      <c r="AM425" s="82" t="str">
        <f t="shared" si="227"/>
        <v>-</v>
      </c>
      <c r="AN425" s="82" t="str">
        <f t="shared" si="228"/>
        <v>-</v>
      </c>
      <c r="AO425" s="82" t="str">
        <f t="shared" si="229"/>
        <v>-</v>
      </c>
      <c r="AP425" s="82" t="str">
        <f t="shared" si="230"/>
        <v>-</v>
      </c>
      <c r="AQ425" s="82" t="str">
        <f t="shared" si="231"/>
        <v>-</v>
      </c>
      <c r="AR425" s="82" t="str">
        <f t="shared" si="232"/>
        <v>-</v>
      </c>
      <c r="AT425" s="82">
        <f t="shared" si="233"/>
        <v>2</v>
      </c>
      <c r="AU425" s="82" t="str">
        <f ca="1">IF(    MAX(OFFSET(AL425,0,0,MATCH("-",AL425:AL$638,0))) = 0,"",
IFERROR(MAX(OFFSET(AL425,0,0,MATCH("-",AL425:AL$638,0))),""))</f>
        <v/>
      </c>
      <c r="AV425" s="82" t="str">
        <f ca="1">IF(    MAX(OFFSET(AM425,0,0,MATCH("-",AM425:AM$638,0))) = 0,"",
IFERROR(MAX(OFFSET(AM425,0,0,MATCH("-",AM425:AM$638,0))),""))</f>
        <v/>
      </c>
      <c r="AW425" s="82" t="str">
        <f ca="1">IF(    MAX(OFFSET(AN425,0,0,MATCH("-",AN425:AN$638,0))) = 0,"",
IFERROR(MAX(OFFSET(AN425,0,0,MATCH("-",AN425:AN$638,0))),""))</f>
        <v/>
      </c>
      <c r="AX425" s="82" t="str">
        <f ca="1">IF(    MAX(OFFSET(AO425,0,0,MATCH("-",AO425:AO$638,0))) = 0,"",
IFERROR(MAX(OFFSET(AO425,0,0,MATCH("-",AO425:AO$638,0))),""))</f>
        <v/>
      </c>
      <c r="AY425" s="82" t="str">
        <f ca="1">IF(    MAX(OFFSET(AP425,0,0,MATCH("-",AP425:AP$638,0))) = 0,"",
IFERROR(MAX(OFFSET(AP425,0,0,MATCH("-",AP425:AP$638,0))),""))</f>
        <v/>
      </c>
      <c r="AZ425" s="82" t="str">
        <f ca="1">IF(    MAX(OFFSET(AQ425,0,0,MATCH("-",AQ425:AQ$638,0))) = 0,"",
IFERROR(MAX(OFFSET(AQ425,0,0,MATCH("-",AQ425:AQ$638,0))),""))</f>
        <v/>
      </c>
      <c r="BA425" s="82" t="str">
        <f ca="1">IF(    MAX(OFFSET(AR425,0,0,MATCH("-",AR425:AR$638,0))) = 0,"",
IFERROR(MAX(OFFSET(AR425,0,0,MATCH("-",AR425:AR$638,0))),""))</f>
        <v/>
      </c>
      <c r="BB425" s="112">
        <f t="shared" ca="1" si="234"/>
        <v>-270</v>
      </c>
      <c r="BC425" s="111" t="str">
        <f t="shared" ca="1" si="235"/>
        <v>Radius</v>
      </c>
      <c r="BD425" s="112">
        <f t="shared" ca="1" si="236"/>
        <v>0</v>
      </c>
      <c r="BE425" s="111">
        <f t="shared" ca="1" si="237"/>
        <v>-150</v>
      </c>
      <c r="BF425" s="113" t="e">
        <f t="shared" ca="1" si="238"/>
        <v>#VALUE!</v>
      </c>
      <c r="BG425" s="113" t="e">
        <f t="shared" ca="1" si="239"/>
        <v>#VALUE!</v>
      </c>
      <c r="BH425" s="112">
        <f t="shared" ca="1" si="240"/>
        <v>2000</v>
      </c>
      <c r="BI425" s="112">
        <f t="shared" ca="1" si="241"/>
        <v>-150</v>
      </c>
      <c r="BJ425" s="157"/>
      <c r="BK425" s="157"/>
      <c r="BL425" s="158" t="str">
        <f>scriv!AM387</f>
        <v/>
      </c>
      <c r="BM425" s="157"/>
      <c r="BN425" s="157" t="str">
        <f t="shared" si="242"/>
        <v>node</v>
      </c>
      <c r="BO425" s="157"/>
      <c r="BP425" s="159">
        <f t="shared" ca="1" si="243"/>
        <v>0</v>
      </c>
      <c r="BQ425" s="159">
        <f t="shared" ca="1" si="244"/>
        <v>0</v>
      </c>
      <c r="BR425" s="159">
        <f t="shared" si="245"/>
        <v>1</v>
      </c>
      <c r="BS425" s="159" t="str">
        <f t="shared" si="246"/>
        <v>symbol</v>
      </c>
      <c r="BT425" s="157" t="str">
        <f ca="1">IF(scriv!V387&lt;&gt;"",scriv!V387,
IF(E425="",IFERROR(VLOOKUP(BL425,$AH$40:$BT$638,39,FALSE),$BT$36),
$BT$37))</f>
        <v>NodeSquare</v>
      </c>
      <c r="BU425" s="166">
        <f t="shared" ca="1" si="247"/>
        <v>2000</v>
      </c>
      <c r="BV425" s="166">
        <f t="shared" ca="1" si="248"/>
        <v>-150</v>
      </c>
      <c r="BW425" s="166">
        <f t="shared" ca="1" si="249"/>
        <v>0</v>
      </c>
      <c r="BX425" s="166">
        <f t="shared" ca="1" si="250"/>
        <v>0</v>
      </c>
      <c r="BY425" s="180" t="str">
        <f t="shared" si="251"/>
        <v/>
      </c>
      <c r="BZ425" s="180" t="str">
        <f t="shared" si="252"/>
        <v/>
      </c>
      <c r="CA425" s="81" t="str">
        <f>IF(scriv!E387&lt;&gt;"",scriv!E387,"")</f>
        <v/>
      </c>
      <c r="CB425" s="82">
        <f t="shared" ref="CB425:CB488" si="264">$CB$36</f>
        <v>0</v>
      </c>
      <c r="CC425" s="82">
        <f t="shared" si="253"/>
        <v>0</v>
      </c>
      <c r="CD425" s="82" t="str">
        <f t="shared" si="254"/>
        <v>-</v>
      </c>
      <c r="CE425" s="82" t="str">
        <f t="shared" si="255"/>
        <v>-</v>
      </c>
      <c r="CF425" s="82" t="str">
        <f t="shared" si="256"/>
        <v>-</v>
      </c>
      <c r="CG425" s="82" t="str">
        <f t="shared" si="257"/>
        <v>-</v>
      </c>
      <c r="CH425" s="82" t="str">
        <f t="shared" si="258"/>
        <v>-</v>
      </c>
      <c r="CI425" s="82" t="str">
        <f t="shared" si="259"/>
        <v>-</v>
      </c>
      <c r="CJ425" s="82" t="str">
        <f t="shared" si="260"/>
        <v>-</v>
      </c>
      <c r="CK425" s="82" t="str">
        <f t="shared" si="261"/>
        <v>-</v>
      </c>
    </row>
    <row r="426" spans="1:89" s="82" customFormat="1" ht="18" customHeight="1">
      <c r="A426" s="81" t="str">
        <f>scriv!AL388</f>
        <v/>
      </c>
      <c r="B426" s="81" t="str">
        <f>IF(scriv!D388&lt;&gt;"",scriv!D388,"")</f>
        <v/>
      </c>
      <c r="C426" s="81" t="str">
        <f>IF( scriv!AP388&lt;&gt;"", IF(D426&lt;&gt;"","connection ","")&amp;scriv!AP388,IF(D426&lt;&gt;"","connection",""))</f>
        <v/>
      </c>
      <c r="D426" s="82" t="str">
        <f>scriv!AN388</f>
        <v/>
      </c>
      <c r="E426" s="82" t="str">
        <f>scriv!AO388</f>
        <v/>
      </c>
      <c r="F426" s="156">
        <f>ROW()</f>
        <v>426</v>
      </c>
      <c r="G426" s="288">
        <f>scriv!AC388</f>
        <v>0</v>
      </c>
      <c r="H426" s="288">
        <f>scriv!AD388</f>
        <v>0</v>
      </c>
      <c r="I426" s="81" t="str">
        <f>IF(scriv!AE388&lt;&gt;"",scriv!AE388,J426)</f>
        <v/>
      </c>
      <c r="J426" s="81" t="str">
        <f>IF(scriv!AF388&lt;&gt;"",scriv!AF388,"")</f>
        <v/>
      </c>
      <c r="K426" s="82" t="str">
        <f>IF(scriv!Y388&lt;&gt;"",scriv!Y388,$K$36)</f>
        <v>none</v>
      </c>
      <c r="L426" s="82">
        <f>IF(scriv!Z388&lt;&gt;"",scriv!Z388,$L$36)</f>
        <v>0</v>
      </c>
      <c r="M426" s="82" t="str">
        <f>IF(scriv!AA388&lt;&gt;"",scriv!AA388,$M$36)</f>
        <v>OpenClose</v>
      </c>
      <c r="N426" s="82">
        <f>IF(scriv!AB388&lt;&gt;"",scriv!AB388,$N$36)</f>
        <v>0</v>
      </c>
      <c r="O426" s="119" t="str">
        <f t="shared" si="263"/>
        <v/>
      </c>
      <c r="P426" s="81" t="str">
        <f>IF(scriv!I388&lt;&gt;"",scriv!I388,"")</f>
        <v/>
      </c>
      <c r="Q426" s="81" t="str">
        <f>IF(scriv!J388&lt;&gt;"",scriv!J388,"")</f>
        <v/>
      </c>
      <c r="R426" s="81">
        <f>IF(scriv!K388&lt;&gt;"",scriv!K388,
IF(I426&lt;&gt;"",1,$R$36))</f>
        <v>1</v>
      </c>
      <c r="S426" s="81" t="str">
        <f>IF(scriv!L388&lt;&gt;"",scriv!L388,
IF(scriv!AF388&lt;&gt;"",$S$36,"none"))</f>
        <v>none</v>
      </c>
      <c r="T426" s="81" t="str">
        <f>IF(scriv!Q388&lt;&gt;"",scriv!Q388,"")</f>
        <v/>
      </c>
      <c r="U426" s="81" t="str">
        <f>IF(scriv!R388&lt;&gt;"",scriv!R388,"")</f>
        <v/>
      </c>
      <c r="V426" s="81" t="str">
        <f>IF(scriv!S388&lt;&gt;"",scriv!S388,"")</f>
        <v/>
      </c>
      <c r="W426" s="81" t="str">
        <f>IF(scriv!T388&lt;&gt;"",scriv!T388,"")</f>
        <v/>
      </c>
      <c r="X426" s="81" t="str">
        <f>IF($E426="",
( IF(scriv!AH388&lt;&gt;"", LEFT( scriv!AH388, FIND(",",scriv!AH388)-1) &amp; "=" &amp; $AH426 &amp; RIGHT( scriv!AH388, LEN(scriv!AH388) + 1 - FIND(",",scriv!AH388)),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IF(scriv!AI388&lt;&gt;"", LEFT( scriv!AI388, FIND(",",scriv!AI388)-1) &amp; "=" &amp; $AH426 &amp; RIGHT( scriv!AI388, LEN(scriv!AI388) + 1 - FIND(",",scriv!AI388)),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IF(scriv!AJ388&lt;&gt;"", LEFT( scriv!AJ388, FIND(",",scriv!AJ388)-1) &amp; "=" &amp; $AH426 &amp; RIGHT( scriv!AJ388, LEN(scriv!AJ388) + 1 - FIND(",",scriv!AJ388)),
  IF($Z$36&lt;&gt;"",LEFT( Z$36, FIND(",",Z$36)-1) &amp; "=" &amp; $AH426 &amp; RIGHT( Z$36, LEN(Z$36) + 1 - FIND(",",Z$36)),""))),
IF(scriv!O388&lt;&gt;"", LEFT( scriv!O388, FIND(",",scriv!O388)-1) &amp; "=" &amp; $AH426 &amp; RIGHT( scriv!O388, LEN(scriv!O388) + 1 - FIND(",",scriv!O388)),
LEFT( Z$37, FIND(",",Z$37)-1) &amp; "=" &amp; $AH426 &amp; RIGHT( Z$37, LEN(Z$37) + 1 - FIND(",",Z$37))))</f>
        <v>drawOpen=,1.2</v>
      </c>
      <c r="AA426" s="81" t="str">
        <f>IF($E426="",
( IF(scriv!AK388&lt;&gt;"", LEFT( scriv!AK388, FIND(",",scriv!AK388)-1) &amp; "=" &amp; $AH426 &amp; RIGHT( scriv!AK388, LEN(scriv!AK388) + 1 - FIND(",",scriv!AK388)),
  IF($AA$36&lt;&gt;"",LEFT( AA$36, FIND(",",AA$36)-1) &amp; "=" &amp; $AH426 &amp; RIGHT( AA$36, LEN(AA$36) + 1 - FIND(",",AA$36)),""))),
IF(scriv!P388&lt;&gt;"", LEFT( scriv!P388, FIND(",",scriv!P388)-1) &amp; "=" &amp; $AH426 &amp; RIGHT( scriv!P388, LEN(scriv!P388) + 1 - FIND(",",scriv!P388)),
LEFT( AA$37, FIND(",",AA$37)-1) &amp; "=" &amp; $AH426 &amp; RIGHT( AA$37, LEN(AA$37) + 1 - FIND(",",AA$37))))</f>
        <v>drawClose=,1.2</v>
      </c>
      <c r="AB426" s="167" t="str">
        <f t="shared" si="262"/>
        <v>noTitle</v>
      </c>
      <c r="AC426" s="167"/>
      <c r="AD426" s="45"/>
      <c r="AE426" s="168"/>
      <c r="AF426" s="169">
        <f>IF(D426="",scriv!B388,"")</f>
        <v>0</v>
      </c>
      <c r="AG426" s="170" t="str">
        <f t="shared" ref="AG426:AG474" si="265">IF(AH426&lt;&gt;"",$AG$36,"")</f>
        <v/>
      </c>
      <c r="AH426" s="169" t="str">
        <f t="shared" ref="AH426:AH489" si="266">A426</f>
        <v/>
      </c>
      <c r="AI426" s="169" t="str">
        <f t="shared" ref="AI426:AI489" si="267">B426</f>
        <v/>
      </c>
      <c r="AJ426" s="86">
        <f>ROUNDDOWN( (LEN(scriv!B388)+1) / 2, 0 )</f>
        <v>0</v>
      </c>
      <c r="AK426" s="82">
        <f t="shared" ref="AK426:AK489" si="268">IF(CC426="","",
IF(CC426="-","-",
IF(ISERROR(LEFT(CC426,FIND(".",CC426)-1)),VALUE(CC426),
(VALUE(LEFT(CC426,FIND(".",CC426)-1))))))</f>
        <v>0</v>
      </c>
      <c r="AL426" s="82" t="str">
        <f t="shared" ref="AL426:AL489" si="269">IF(CD426="","",
IF(CD426="-","-",
IF(ISERROR(LEFT(CD426,FIND(".",CD426)-1)),VALUE(CD426),
(VALUE(LEFT(CD426,FIND(".",CD426)-1))))))</f>
        <v>-</v>
      </c>
      <c r="AM426" s="82" t="str">
        <f t="shared" ref="AM426:AM489" si="270">IF(CE426="","",
IF(CE426="-","-",
IF(ISERROR(LEFT(CE426,FIND(".",CE426)-1)),VALUE(CE426),
(VALUE(LEFT(CE426,FIND(".",CE426)-1))))))</f>
        <v>-</v>
      </c>
      <c r="AN426" s="82" t="str">
        <f t="shared" ref="AN426:AN489" si="271">IF(CF426="","",
IF(CF426="-","-",
IF(ISERROR(LEFT(CF426,FIND(".",CF426)-1)),VALUE(CF426),
(VALUE(LEFT(CF426,FIND(".",CF426)-1))))))</f>
        <v>-</v>
      </c>
      <c r="AO426" s="82" t="str">
        <f t="shared" ref="AO426:AO489" si="272">IF(CG426="","",
IF(CG426="-","-",
IF(ISERROR(LEFT(CG426,FIND(".",CG426)-1)),VALUE(CG426),
(VALUE(LEFT(CG426,FIND(".",CG426)-1))))))</f>
        <v>-</v>
      </c>
      <c r="AP426" s="82" t="str">
        <f t="shared" ref="AP426:AP489" si="273">IF(CH426="","",
IF(CH426="-","-",
IF(ISERROR(LEFT(CH426,FIND(".",CH426)-1)),VALUE(CH426),
(VALUE(LEFT(CH426,FIND(".",CH426)-1))))))</f>
        <v>-</v>
      </c>
      <c r="AQ426" s="82" t="str">
        <f t="shared" ref="AQ426:AQ489" si="274">IF(CI426="","",
IF(CI426="-","-",
IF(ISERROR(LEFT(CI426,FIND(".",CI426)-1)),VALUE(CI426),
(VALUE(LEFT(CI426,FIND(".",CI426)-1))))))</f>
        <v>-</v>
      </c>
      <c r="AR426" s="82" t="str">
        <f t="shared" ref="AR426:AR489" si="275">IF(CJ426="","",
IF(CJ426="-","-",
IF(ISERROR(LEFT(CJ426,FIND(".",CJ426)-1)),VALUE(CJ426),
(VALUE(LEFT(CJ426,FIND(".",CJ426)-1))))))</f>
        <v>-</v>
      </c>
      <c r="AT426" s="82">
        <f t="shared" ref="AT426:AT489" si="276">MAX($AK$40:$AK$140)</f>
        <v>2</v>
      </c>
      <c r="AU426" s="82" t="str">
        <f ca="1">IF(    MAX(OFFSET(AL426,0,0,MATCH("-",AL426:AL$638,0))) = 0,"",
IFERROR(MAX(OFFSET(AL426,0,0,MATCH("-",AL426:AL$638,0))),""))</f>
        <v/>
      </c>
      <c r="AV426" s="82" t="str">
        <f ca="1">IF(    MAX(OFFSET(AM426,0,0,MATCH("-",AM426:AM$638,0))) = 0,"",
IFERROR(MAX(OFFSET(AM426,0,0,MATCH("-",AM426:AM$638,0))),""))</f>
        <v/>
      </c>
      <c r="AW426" s="82" t="str">
        <f ca="1">IF(    MAX(OFFSET(AN426,0,0,MATCH("-",AN426:AN$638,0))) = 0,"",
IFERROR(MAX(OFFSET(AN426,0,0,MATCH("-",AN426:AN$638,0))),""))</f>
        <v/>
      </c>
      <c r="AX426" s="82" t="str">
        <f ca="1">IF(    MAX(OFFSET(AO426,0,0,MATCH("-",AO426:AO$638,0))) = 0,"",
IFERROR(MAX(OFFSET(AO426,0,0,MATCH("-",AO426:AO$638,0))),""))</f>
        <v/>
      </c>
      <c r="AY426" s="82" t="str">
        <f ca="1">IF(    MAX(OFFSET(AP426,0,0,MATCH("-",AP426:AP$638,0))) = 0,"",
IFERROR(MAX(OFFSET(AP426,0,0,MATCH("-",AP426:AP$638,0))),""))</f>
        <v/>
      </c>
      <c r="AZ426" s="82" t="str">
        <f ca="1">IF(    MAX(OFFSET(AQ426,0,0,MATCH("-",AQ426:AQ$638,0))) = 0,"",
IFERROR(MAX(OFFSET(AQ426,0,0,MATCH("-",AQ426:AQ$638,0))),""))</f>
        <v/>
      </c>
      <c r="BA426" s="82" t="str">
        <f ca="1">IF(    MAX(OFFSET(AR426,0,0,MATCH("-",AR426:AR$638,0))) = 0,"",
IFERROR(MAX(OFFSET(AR426,0,0,MATCH("-",AR426:AR$638,0))),""))</f>
        <v/>
      </c>
      <c r="BB426" s="112">
        <f t="shared" ref="BB426:BB489" ca="1" si="277">IF(AT426&lt;&gt;"",$BC$14/AT426*(AK426-1)-($BC$14)/2 + ($BC$14/AT426/2),0) +
IF(AU426&lt;&gt;"",$BC$14/AT426/AU426*(AL426-1)-($BC$14/AT426)/2 + ($BC$14/AT426/AU426/2),0) +
IF(AV426&lt;&gt;"",$BC$14/AT426/AU426/AV426*(AM426-1)-($BC$14/AT426/AU426)/2 + ($BC$14/AT426/AU426/AV426/2),0) +
IF(AW426&lt;&gt;"",$BC$14/AT426/AU426/AV426/AW426*(AN426-1)-($BC$14/AT426/AU426/AV426)/2 + ($BC$14/AT426/AU426/AV426/AW426/2),0) +
IF(AX426&lt;&gt;"",$BC$14/AT426/AU426/AV426/AW426/AX426*(AO426-1)-($BC$14/AT426/AU426/AV426/AW426)/2 + ($BC$14/AT426/AU426/AV426/AW426/AX426/2),0) +
IF(AY426&lt;&gt;"",$BC$14/AT426/AU426/AV426/AW426/AX426/AY426*(AP426-1)-($BC$14/AT426/AU426/AV426/AW426/AX426)/2 + ($BC$14/AT426/AU426/AV426/AW426/AX426/AY426/2),0)</f>
        <v>-270</v>
      </c>
      <c r="BC426" s="111" t="str">
        <f t="shared" ref="BC426:BC489" ca="1" si="278">INDIRECT("BC"&amp;19+AJ426)</f>
        <v>Radius</v>
      </c>
      <c r="BD426" s="112">
        <f t="shared" ref="BD426:BD489" ca="1" si="279">IF(AT426&lt;&gt;"", $BD$20 + (($BF$20/AT426) * (AK426 - 1)) - IF($BH$20=1,(($BF$20 / 2) - ($BF$20/AT426) / 2),0),0)
+IF(AU426&lt;&gt;"", $BD$21 + (($BF$21/AU426) * (AL426 - 1)) - IF($BH$21=1,(($BF$21 / 2) - ($BF$21/AU426) / 2),0),0)
+IF(AV426&lt;&gt;"", $BD$22 + (($BF$22/AV426) * (AM426 - 1)) - IF($BH$22=1,(($BF$22 / 2) - ($BF$22/AV426) / 2),0),0)
+IF(AW426&lt;&gt;"", $BD$23 + (($BF$23/AW426) * (AN426 - 1)) - IF($BH$23=1,(($BF$23 / 2) - ($BF$23/AW426) / 2),0),0)
+IF(AX426&lt;&gt;"", $BD$24 + (($BF$24/AX426) * (AO426 - 1)) - IF($BH$24=1,(($BF$24 / 2) - ($BF$24/AX426) / 2),0),0)
+IF(AY426&lt;&gt;"", $BD$25 + (($BF$25/AY426) * (AP426 - 1)) - IF($BH$25=1,(($BF$25 / 2) - ($BF$25/AY426) / 2),0),0)
+IF(AZ426&lt;&gt;"", $BD$26 + (($BF$26/AZ426) * (AQ426 - 1)) - IF($BH$26=1,(($BF$26 / 2) - ($BF$26/AZ426) / 2),0),0)
+IF(BA426&lt;&gt;"", $BD$27 + (($BF$27/BA426) * (AR426 - 1)) - IF($BH$27=1,(($BF$27 / 2) - ($BF$27/BA426) / 2),0),0)</f>
        <v>0</v>
      </c>
      <c r="BE426" s="111">
        <f t="shared" ref="BE426:BE489" ca="1" si="280">IF(AT426&lt;&gt;"", $BE$20 + (($BG$20/AT426) * (AK426 - 1)) - IF($BI$20=1,(($BG$20 / 2) - ($BG$20/AT426) / 2),0),0)
+IF(AU426&lt;&gt;"", $BE$21 + (($BG$21/AU426) * (AL426 - 1)) - IF($BI$21=1,(($BG$21 / 2) - ($BG$21/AU426) / 2),0),0)
+IF(AV426&lt;&gt;"", $BE$22 + (($BG$22/AV426) * (AM426 - 1)) - IF($BI$22=1,(($BG$22 / 2) - ($BG$22/AV426) / 2),0),0)
+IF(AW426&lt;&gt;"", $BE$23 + (($BG$23/AW426) * (AN426 - 1)) - IF($BI$23=1,(($BG$23 / 2) - ($BG$23/AW426) / 2),0),0)
+IF(AX426&lt;&gt;"", $BE$24 + (($BG$24/AX426) * (AO426 - 1)) - IF($BI$24=1,(($BG$24 / 2) - ($BG$24/AX426) / 2),0),0)
+IF(AY426&lt;&gt;"", $BE$25 + (($BG$25/AY426) * (AP426 - 1)) - IF($BI$25=1,(($BG$25 / 2) - ($BG$25/AY426) / 2),0),0)
+IF(AZ426&lt;&gt;"", $BE$26 + (($BG$26/AZ426) * (AQ426 - 1)) - IF($BI$26=1,(($BG$26 / 2) - ($BG$26/AZ426) / 2),0),0)
+IF(BA426&lt;&gt;"", $BE$27 + (($BG$27/BA426) * (AR426 - 1)) - IF($BI$27=1,(($BG$27 / 2) - ($BG$27/BA426) / 2),0),0)</f>
        <v>-150</v>
      </c>
      <c r="BF426" s="113" t="e">
        <f t="shared" ref="BF426:BF489" ca="1" si="281">ROUND(BC426*COS(RADIANS(BB426+$BC$13)),2)+$BD$12</f>
        <v>#VALUE!</v>
      </c>
      <c r="BG426" s="113" t="e">
        <f t="shared" ref="BG426:BG489" ca="1" si="282">ROUND(BC426*SIN(RADIANS(BB426+$BC$13)),2)+$BE$12</f>
        <v>#VALUE!</v>
      </c>
      <c r="BH426" s="112">
        <f t="shared" ref="BH426:BH489" ca="1" si="283">BD426+$BD$12</f>
        <v>2000</v>
      </c>
      <c r="BI426" s="112">
        <f t="shared" ref="BI426:BI489" ca="1" si="284">BE426+$BE$12</f>
        <v>-150</v>
      </c>
      <c r="BJ426" s="157"/>
      <c r="BK426" s="157"/>
      <c r="BL426" s="158" t="str">
        <f>scriv!AM388</f>
        <v/>
      </c>
      <c r="BM426" s="157"/>
      <c r="BN426" s="157" t="str">
        <f t="shared" ref="BN426:BN489" si="285">IF(D426="",$BN$36,"link")</f>
        <v>node</v>
      </c>
      <c r="BO426" s="157"/>
      <c r="BP426" s="159">
        <f t="shared" ref="BP426:BP489" ca="1" si="286">IF(AJ426&gt;0,INDIRECT("BP"&amp;19+AJ426),0)</f>
        <v>0</v>
      </c>
      <c r="BQ426" s="159">
        <f t="shared" ref="BQ426:BQ489" ca="1" si="287">IF(AJ426&gt;0,INDIRECT("BQ"&amp;19+AJ426),0)</f>
        <v>0</v>
      </c>
      <c r="BR426" s="159">
        <f t="shared" ref="BR426:BR489" si="288">$BR$36</f>
        <v>1</v>
      </c>
      <c r="BS426" s="159" t="str">
        <f t="shared" ref="BS426:BS489" si="289">$BS$36</f>
        <v>symbol</v>
      </c>
      <c r="BT426" s="157" t="str">
        <f ca="1">IF(scriv!V388&lt;&gt;"",scriv!V388,
IF(E426="",IFERROR(VLOOKUP(BL426,$AH$40:$BT$638,39,FALSE),$BT$36),
$BT$37))</f>
        <v>NodeSquare</v>
      </c>
      <c r="BU426" s="166">
        <f t="shared" ref="BU426:BU489" ca="1" si="290">IF(BN426&lt;&gt;"link",
IF($BE$10=0, ROUND(BF426,2),ROUND(BH426,2)),
IFERROR(VLOOKUP(BY426,$AH$40:$BQ$638,35,FALSE),1) )</f>
        <v>2000</v>
      </c>
      <c r="BV426" s="166">
        <f t="shared" ref="BV426:BV489" ca="1" si="291">IF(BN426&lt;&gt;"link",
IF($BE$10=0, ROUND(BG426,2),ROUND(BI426,2)),
IFERROR(VLOOKUP(BY426,$AH$40:$BQ$638,36,FALSE),1) )</f>
        <v>-150</v>
      </c>
      <c r="BW426" s="166">
        <f t="shared" ref="BW426:BW489" ca="1" si="292">IFERROR(VLOOKUP(BZ426,$AH$40:$BQ$638,35,FALSE),0)</f>
        <v>0</v>
      </c>
      <c r="BX426" s="166">
        <f t="shared" ref="BX426:BX489" ca="1" si="293">IFERROR(VLOOKUP(BZ426,$AH$40:$BQ$638,36,FALSE),0)</f>
        <v>0</v>
      </c>
      <c r="BY426" s="180" t="str">
        <f t="shared" ref="BY426:BY489" si="294">D426</f>
        <v/>
      </c>
      <c r="BZ426" s="180" t="str">
        <f t="shared" ref="BZ426:BZ489" si="295">E426</f>
        <v/>
      </c>
      <c r="CA426" s="81" t="str">
        <f>IF(scriv!E388&lt;&gt;"",scriv!E388,"")</f>
        <v/>
      </c>
      <c r="CB426" s="82">
        <f t="shared" si="264"/>
        <v>0</v>
      </c>
      <c r="CC426" s="82">
        <f t="shared" ref="CC426:CC489" si="296">AF426</f>
        <v>0</v>
      </c>
      <c r="CD426" s="82" t="str">
        <f t="shared" ref="CD426:CD489" si="297">IF(CC426="","",
IF(ISERROR(RIGHT(CC426,LEN(CC426)-FIND(".",CC426))),"-",
RIGHT(CC426,LEN(CC426)-FIND(".",CC426))))</f>
        <v>-</v>
      </c>
      <c r="CE426" s="82" t="str">
        <f t="shared" ref="CE426:CE489" si="298">IF(CD426="","",
IF(ISERROR(RIGHT(CD426,LEN(CD426)-FIND(".",CD426))),"-",
RIGHT(CD426,LEN(CD426)-FIND(".",CD426))))</f>
        <v>-</v>
      </c>
      <c r="CF426" s="82" t="str">
        <f t="shared" ref="CF426:CF489" si="299">IF(CE426="","",
IF(ISERROR(RIGHT(CE426,LEN(CE426)-FIND(".",CE426))),"-",
RIGHT(CE426,LEN(CE426)-FIND(".",CE426))))</f>
        <v>-</v>
      </c>
      <c r="CG426" s="82" t="str">
        <f t="shared" ref="CG426:CG489" si="300">IF(CF426="","",
IF(ISERROR(RIGHT(CF426,LEN(CF426)-FIND(".",CF426))),"-",
RIGHT(CF426,LEN(CF426)-FIND(".",CF426))))</f>
        <v>-</v>
      </c>
      <c r="CH426" s="82" t="str">
        <f t="shared" ref="CH426:CH489" si="301">IF(CG426="","",
IF(ISERROR(RIGHT(CG426,LEN(CG426)-FIND(".",CG426))),"-",
RIGHT(CG426,LEN(CG426)-FIND(".",CG426))))</f>
        <v>-</v>
      </c>
      <c r="CI426" s="82" t="str">
        <f t="shared" ref="CI426:CI489" si="302">IF(CH426="","",
IF(ISERROR(RIGHT(CH426,LEN(CH426)-FIND(".",CH426))),"-",
RIGHT(CH426,LEN(CH426)-FIND(".",CH426))))</f>
        <v>-</v>
      </c>
      <c r="CJ426" s="82" t="str">
        <f t="shared" ref="CJ426:CJ489" si="303">IF(CI426="","",
IF(ISERROR(RIGHT(CI426,LEN(CI426)-FIND(".",CI426))),"-",
RIGHT(CI426,LEN(CI426)-FIND(".",CI426))))</f>
        <v>-</v>
      </c>
      <c r="CK426" s="82" t="str">
        <f t="shared" ref="CK426:CK489" si="304">IF(CJ426="","",
IF(ISERROR(RIGHT(CJ426,LEN(CJ426)-FIND(".",CJ426))),"-",
RIGHT(CJ426,LEN(CJ426)-FIND(".",CJ426))))</f>
        <v>-</v>
      </c>
    </row>
    <row r="427" spans="1:89" s="82" customFormat="1" ht="18" customHeight="1">
      <c r="A427" s="81" t="str">
        <f>scriv!AL389</f>
        <v/>
      </c>
      <c r="B427" s="81" t="str">
        <f>IF(scriv!D389&lt;&gt;"",scriv!D389,"")</f>
        <v/>
      </c>
      <c r="C427" s="81" t="str">
        <f>IF( scriv!AP389&lt;&gt;"", IF(D427&lt;&gt;"","connection ","")&amp;scriv!AP389,IF(D427&lt;&gt;"","connection",""))</f>
        <v/>
      </c>
      <c r="D427" s="82" t="str">
        <f>scriv!AN389</f>
        <v/>
      </c>
      <c r="E427" s="82" t="str">
        <f>scriv!AO389</f>
        <v/>
      </c>
      <c r="F427" s="156">
        <f>ROW()</f>
        <v>427</v>
      </c>
      <c r="G427" s="288">
        <f>scriv!AC389</f>
        <v>0</v>
      </c>
      <c r="H427" s="288">
        <f>scriv!AD389</f>
        <v>0</v>
      </c>
      <c r="I427" s="81" t="str">
        <f>IF(scriv!AE389&lt;&gt;"",scriv!AE389,J427)</f>
        <v/>
      </c>
      <c r="J427" s="81" t="str">
        <f>IF(scriv!AF389&lt;&gt;"",scriv!AF389,"")</f>
        <v/>
      </c>
      <c r="K427" s="82" t="str">
        <f>IF(scriv!Y389&lt;&gt;"",scriv!Y389,$K$36)</f>
        <v>none</v>
      </c>
      <c r="L427" s="82">
        <f>IF(scriv!Z389&lt;&gt;"",scriv!Z389,$L$36)</f>
        <v>0</v>
      </c>
      <c r="M427" s="82" t="str">
        <f>IF(scriv!AA389&lt;&gt;"",scriv!AA389,$M$36)</f>
        <v>OpenClose</v>
      </c>
      <c r="N427" s="82">
        <f>IF(scriv!AB389&lt;&gt;"",scriv!AB389,$N$36)</f>
        <v>0</v>
      </c>
      <c r="O427" s="119" t="str">
        <f t="shared" si="263"/>
        <v/>
      </c>
      <c r="P427" s="81" t="str">
        <f>IF(scriv!I389&lt;&gt;"",scriv!I389,"")</f>
        <v/>
      </c>
      <c r="Q427" s="81" t="str">
        <f>IF(scriv!J389&lt;&gt;"",scriv!J389,"")</f>
        <v/>
      </c>
      <c r="R427" s="81">
        <f>IF(scriv!K389&lt;&gt;"",scriv!K389,
IF(I427&lt;&gt;"",1,$R$36))</f>
        <v>1</v>
      </c>
      <c r="S427" s="81" t="str">
        <f>IF(scriv!L389&lt;&gt;"",scriv!L389,
IF(scriv!AF389&lt;&gt;"",$S$36,"none"))</f>
        <v>none</v>
      </c>
      <c r="T427" s="81" t="str">
        <f>IF(scriv!Q389&lt;&gt;"",scriv!Q389,"")</f>
        <v/>
      </c>
      <c r="U427" s="81" t="str">
        <f>IF(scriv!R389&lt;&gt;"",scriv!R389,"")</f>
        <v/>
      </c>
      <c r="V427" s="81" t="str">
        <f>IF(scriv!S389&lt;&gt;"",scriv!S389,"")</f>
        <v/>
      </c>
      <c r="W427" s="81" t="str">
        <f>IF(scriv!T389&lt;&gt;"",scriv!T389,"")</f>
        <v/>
      </c>
      <c r="X427" s="81" t="str">
        <f>IF($E427="",
( IF(scriv!AH389&lt;&gt;"", LEFT( scriv!AH389, FIND(",",scriv!AH389)-1) &amp; "=" &amp; $AH427 &amp; RIGHT( scriv!AH389, LEN(scriv!AH389) + 1 - FIND(",",scriv!AH389)),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IF(scriv!AI389&lt;&gt;"", LEFT( scriv!AI389, FIND(",",scriv!AI389)-1) &amp; "=" &amp; $AH427 &amp; RIGHT( scriv!AI389, LEN(scriv!AI389) + 1 - FIND(",",scriv!AI389)),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IF(scriv!AJ389&lt;&gt;"", LEFT( scriv!AJ389, FIND(",",scriv!AJ389)-1) &amp; "=" &amp; $AH427 &amp; RIGHT( scriv!AJ389, LEN(scriv!AJ389) + 1 - FIND(",",scriv!AJ389)),
  IF($Z$36&lt;&gt;"",LEFT( Z$36, FIND(",",Z$36)-1) &amp; "=" &amp; $AH427 &amp; RIGHT( Z$36, LEN(Z$36) + 1 - FIND(",",Z$36)),""))),
IF(scriv!O389&lt;&gt;"", LEFT( scriv!O389, FIND(",",scriv!O389)-1) &amp; "=" &amp; $AH427 &amp; RIGHT( scriv!O389, LEN(scriv!O389) + 1 - FIND(",",scriv!O389)),
LEFT( Z$37, FIND(",",Z$37)-1) &amp; "=" &amp; $AH427 &amp; RIGHT( Z$37, LEN(Z$37) + 1 - FIND(",",Z$37))))</f>
        <v>drawOpen=,1.2</v>
      </c>
      <c r="AA427" s="81" t="str">
        <f>IF($E427="",
( IF(scriv!AK389&lt;&gt;"", LEFT( scriv!AK389, FIND(",",scriv!AK389)-1) &amp; "=" &amp; $AH427 &amp; RIGHT( scriv!AK389, LEN(scriv!AK389) + 1 - FIND(",",scriv!AK389)),
  IF($AA$36&lt;&gt;"",LEFT( AA$36, FIND(",",AA$36)-1) &amp; "=" &amp; $AH427 &amp; RIGHT( AA$36, LEN(AA$36) + 1 - FIND(",",AA$36)),""))),
IF(scriv!P389&lt;&gt;"", LEFT( scriv!P389, FIND(",",scriv!P389)-1) &amp; "=" &amp; $AH427 &amp; RIGHT( scriv!P389, LEN(scriv!P389) + 1 - FIND(",",scriv!P389)),
LEFT( AA$37, FIND(",",AA$37)-1) &amp; "=" &amp; $AH427 &amp; RIGHT( AA$37, LEN(AA$37) + 1 - FIND(",",AA$37))))</f>
        <v>drawClose=,1.2</v>
      </c>
      <c r="AB427" s="167" t="str">
        <f t="shared" si="262"/>
        <v>noTitle</v>
      </c>
      <c r="AC427" s="167"/>
      <c r="AD427" s="45"/>
      <c r="AE427" s="168"/>
      <c r="AF427" s="169">
        <f>IF(D427="",scriv!B389,"")</f>
        <v>0</v>
      </c>
      <c r="AG427" s="170" t="str">
        <f t="shared" si="265"/>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T427" s="82">
        <f t="shared" si="276"/>
        <v>2</v>
      </c>
      <c r="AU427" s="82" t="str">
        <f ca="1">IF(    MAX(OFFSET(AL427,0,0,MATCH("-",AL427:AL$638,0))) = 0,"",
IFERROR(MAX(OFFSET(AL427,0,0,MATCH("-",AL427:AL$638,0))),""))</f>
        <v/>
      </c>
      <c r="AV427" s="82" t="str">
        <f ca="1">IF(    MAX(OFFSET(AM427,0,0,MATCH("-",AM427:AM$638,0))) = 0,"",
IFERROR(MAX(OFFSET(AM427,0,0,MATCH("-",AM427:AM$638,0))),""))</f>
        <v/>
      </c>
      <c r="AW427" s="82" t="str">
        <f ca="1">IF(    MAX(OFFSET(AN427,0,0,MATCH("-",AN427:AN$638,0))) = 0,"",
IFERROR(MAX(OFFSET(AN427,0,0,MATCH("-",AN427:AN$638,0))),""))</f>
        <v/>
      </c>
      <c r="AX427" s="82" t="str">
        <f ca="1">IF(    MAX(OFFSET(AO427,0,0,MATCH("-",AO427:AO$638,0))) = 0,"",
IFERROR(MAX(OFFSET(AO427,0,0,MATCH("-",AO427:AO$638,0))),""))</f>
        <v/>
      </c>
      <c r="AY427" s="82" t="str">
        <f ca="1">IF(    MAX(OFFSET(AP427,0,0,MATCH("-",AP427:AP$638,0))) = 0,"",
IFERROR(MAX(OFFSET(AP427,0,0,MATCH("-",AP427:AP$638,0))),""))</f>
        <v/>
      </c>
      <c r="AZ427" s="82" t="str">
        <f ca="1">IF(    MAX(OFFSET(AQ427,0,0,MATCH("-",AQ427:AQ$638,0))) = 0,"",
IFERROR(MAX(OFFSET(AQ427,0,0,MATCH("-",AQ427:AQ$638,0))),""))</f>
        <v/>
      </c>
      <c r="BA427" s="82" t="str">
        <f ca="1">IF(    MAX(OFFSET(AR427,0,0,MATCH("-",AR427:AR$638,0))) = 0,"",
IFERROR(MAX(OFFSET(AR427,0,0,MATCH("-",AR427:AR$638,0))),""))</f>
        <v/>
      </c>
      <c r="BB427" s="112">
        <f t="shared" ca="1" si="277"/>
        <v>-270</v>
      </c>
      <c r="BC427" s="111" t="str">
        <f t="shared" ca="1" si="278"/>
        <v>Radius</v>
      </c>
      <c r="BD427" s="112">
        <f t="shared" ca="1" si="279"/>
        <v>0</v>
      </c>
      <c r="BE427" s="111">
        <f t="shared" ca="1" si="280"/>
        <v>-150</v>
      </c>
      <c r="BF427" s="113" t="e">
        <f t="shared" ca="1" si="281"/>
        <v>#VALUE!</v>
      </c>
      <c r="BG427" s="113" t="e">
        <f t="shared" ca="1" si="282"/>
        <v>#VALUE!</v>
      </c>
      <c r="BH427" s="112">
        <f t="shared" ca="1" si="283"/>
        <v>2000</v>
      </c>
      <c r="BI427" s="112">
        <f t="shared" ca="1" si="284"/>
        <v>-150</v>
      </c>
      <c r="BJ427" s="157"/>
      <c r="BK427" s="157"/>
      <c r="BL427" s="158" t="str">
        <f>scriv!AM389</f>
        <v/>
      </c>
      <c r="BM427" s="157"/>
      <c r="BN427" s="157" t="str">
        <f t="shared" si="285"/>
        <v>node</v>
      </c>
      <c r="BO427" s="157"/>
      <c r="BP427" s="159">
        <f t="shared" ca="1" si="286"/>
        <v>0</v>
      </c>
      <c r="BQ427" s="159">
        <f t="shared" ca="1" si="287"/>
        <v>0</v>
      </c>
      <c r="BR427" s="159">
        <f t="shared" si="288"/>
        <v>1</v>
      </c>
      <c r="BS427" s="159" t="str">
        <f t="shared" si="289"/>
        <v>symbol</v>
      </c>
      <c r="BT427" s="157" t="str">
        <f ca="1">IF(scriv!V389&lt;&gt;"",scriv!V389,
IF(E427="",IFERROR(VLOOKUP(BL427,$AH$40:$BT$638,39,FALSE),$BT$36),
$BT$37))</f>
        <v>NodeSquare</v>
      </c>
      <c r="BU427" s="166">
        <f t="shared" ca="1" si="290"/>
        <v>2000</v>
      </c>
      <c r="BV427" s="166">
        <f t="shared" ca="1" si="291"/>
        <v>-150</v>
      </c>
      <c r="BW427" s="166">
        <f t="shared" ca="1" si="292"/>
        <v>0</v>
      </c>
      <c r="BX427" s="166">
        <f t="shared" ca="1" si="293"/>
        <v>0</v>
      </c>
      <c r="BY427" s="180" t="str">
        <f t="shared" si="294"/>
        <v/>
      </c>
      <c r="BZ427" s="180" t="str">
        <f t="shared" si="295"/>
        <v/>
      </c>
      <c r="CA427" s="81" t="str">
        <f>IF(scriv!E389&lt;&gt;"",scriv!E389,"")</f>
        <v/>
      </c>
      <c r="CB427" s="82">
        <f t="shared" si="264"/>
        <v>0</v>
      </c>
      <c r="CC427" s="82">
        <f t="shared" si="296"/>
        <v>0</v>
      </c>
      <c r="CD427" s="82" t="str">
        <f t="shared" si="297"/>
        <v>-</v>
      </c>
      <c r="CE427" s="82" t="str">
        <f t="shared" si="298"/>
        <v>-</v>
      </c>
      <c r="CF427" s="82" t="str">
        <f t="shared" si="299"/>
        <v>-</v>
      </c>
      <c r="CG427" s="82" t="str">
        <f t="shared" si="300"/>
        <v>-</v>
      </c>
      <c r="CH427" s="82" t="str">
        <f t="shared" si="301"/>
        <v>-</v>
      </c>
      <c r="CI427" s="82" t="str">
        <f t="shared" si="302"/>
        <v>-</v>
      </c>
      <c r="CJ427" s="82" t="str">
        <f t="shared" si="303"/>
        <v>-</v>
      </c>
      <c r="CK427" s="82" t="str">
        <f t="shared" si="304"/>
        <v>-</v>
      </c>
    </row>
    <row r="428" spans="1:89" s="82" customFormat="1" ht="18" customHeight="1">
      <c r="A428" s="81" t="str">
        <f>scriv!AL390</f>
        <v/>
      </c>
      <c r="B428" s="81" t="str">
        <f>IF(scriv!D390&lt;&gt;"",scriv!D390,"")</f>
        <v/>
      </c>
      <c r="C428" s="81" t="str">
        <f>IF( scriv!AP390&lt;&gt;"", IF(D428&lt;&gt;"","connection ","")&amp;scriv!AP390,IF(D428&lt;&gt;"","connection",""))</f>
        <v/>
      </c>
      <c r="D428" s="82" t="str">
        <f>scriv!AN390</f>
        <v/>
      </c>
      <c r="E428" s="82" t="str">
        <f>scriv!AO390</f>
        <v/>
      </c>
      <c r="F428" s="156">
        <f>ROW()</f>
        <v>428</v>
      </c>
      <c r="G428" s="288">
        <f>scriv!AC390</f>
        <v>0</v>
      </c>
      <c r="H428" s="288">
        <f>scriv!AD390</f>
        <v>0</v>
      </c>
      <c r="I428" s="81" t="str">
        <f>IF(scriv!AE390&lt;&gt;"",scriv!AE390,J428)</f>
        <v/>
      </c>
      <c r="J428" s="81" t="str">
        <f>IF(scriv!AF390&lt;&gt;"",scriv!AF390,"")</f>
        <v/>
      </c>
      <c r="K428" s="82" t="str">
        <f>IF(scriv!Y390&lt;&gt;"",scriv!Y390,$K$36)</f>
        <v>none</v>
      </c>
      <c r="L428" s="82">
        <f>IF(scriv!Z390&lt;&gt;"",scriv!Z390,$L$36)</f>
        <v>0</v>
      </c>
      <c r="M428" s="82" t="str">
        <f>IF(scriv!AA390&lt;&gt;"",scriv!AA390,$M$36)</f>
        <v>OpenClose</v>
      </c>
      <c r="N428" s="82">
        <f>IF(scriv!AB390&lt;&gt;"",scriv!AB390,$N$36)</f>
        <v>0</v>
      </c>
      <c r="O428" s="119" t="str">
        <f t="shared" si="263"/>
        <v/>
      </c>
      <c r="P428" s="81" t="str">
        <f>IF(scriv!I390&lt;&gt;"",scriv!I390,"")</f>
        <v/>
      </c>
      <c r="Q428" s="81" t="str">
        <f>IF(scriv!J390&lt;&gt;"",scriv!J390,"")</f>
        <v/>
      </c>
      <c r="R428" s="81">
        <f>IF(scriv!K390&lt;&gt;"",scriv!K390,
IF(I428&lt;&gt;"",1,$R$36))</f>
        <v>1</v>
      </c>
      <c r="S428" s="81" t="str">
        <f>IF(scriv!L390&lt;&gt;"",scriv!L390,
IF(scriv!AF390&lt;&gt;"",$S$36,"none"))</f>
        <v>none</v>
      </c>
      <c r="T428" s="81" t="str">
        <f>IF(scriv!Q390&lt;&gt;"",scriv!Q390,"")</f>
        <v/>
      </c>
      <c r="U428" s="81" t="str">
        <f>IF(scriv!R390&lt;&gt;"",scriv!R390,"")</f>
        <v/>
      </c>
      <c r="V428" s="81" t="str">
        <f>IF(scriv!S390&lt;&gt;"",scriv!S390,"")</f>
        <v/>
      </c>
      <c r="W428" s="81" t="str">
        <f>IF(scriv!T390&lt;&gt;"",scriv!T390,"")</f>
        <v/>
      </c>
      <c r="X428" s="81" t="str">
        <f>IF($E428="",
( IF(scriv!AH390&lt;&gt;"", LEFT( scriv!AH390, FIND(",",scriv!AH390)-1) &amp; "=" &amp; $AH428 &amp; RIGHT( scriv!AH390, LEN(scriv!AH390) + 1 - FIND(",",scriv!AH390)),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IF(scriv!AI390&lt;&gt;"", LEFT( scriv!AI390, FIND(",",scriv!AI390)-1) &amp; "=" &amp; $AH428 &amp; RIGHT( scriv!AI390, LEN(scriv!AI390) + 1 - FIND(",",scriv!AI390)),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IF(scriv!AJ390&lt;&gt;"", LEFT( scriv!AJ390, FIND(",",scriv!AJ390)-1) &amp; "=" &amp; $AH428 &amp; RIGHT( scriv!AJ390, LEN(scriv!AJ390) + 1 - FIND(",",scriv!AJ390)),
  IF($Z$36&lt;&gt;"",LEFT( Z$36, FIND(",",Z$36)-1) &amp; "=" &amp; $AH428 &amp; RIGHT( Z$36, LEN(Z$36) + 1 - FIND(",",Z$36)),""))),
IF(scriv!O390&lt;&gt;"", LEFT( scriv!O390, FIND(",",scriv!O390)-1) &amp; "=" &amp; $AH428 &amp; RIGHT( scriv!O390, LEN(scriv!O390) + 1 - FIND(",",scriv!O390)),
LEFT( Z$37, FIND(",",Z$37)-1) &amp; "=" &amp; $AH428 &amp; RIGHT( Z$37, LEN(Z$37) + 1 - FIND(",",Z$37))))</f>
        <v>drawOpen=,1.2</v>
      </c>
      <c r="AA428" s="81" t="str">
        <f>IF($E428="",
( IF(scriv!AK390&lt;&gt;"", LEFT( scriv!AK390, FIND(",",scriv!AK390)-1) &amp; "=" &amp; $AH428 &amp; RIGHT( scriv!AK390, LEN(scriv!AK390) + 1 - FIND(",",scriv!AK390)),
  IF($AA$36&lt;&gt;"",LEFT( AA$36, FIND(",",AA$36)-1) &amp; "=" &amp; $AH428 &amp; RIGHT( AA$36, LEN(AA$36) + 1 - FIND(",",AA$36)),""))),
IF(scriv!P390&lt;&gt;"", LEFT( scriv!P390, FIND(",",scriv!P390)-1) &amp; "=" &amp; $AH428 &amp; RIGHT( scriv!P390, LEN(scriv!P390) + 1 - FIND(",",scriv!P390)),
LEFT( AA$37, FIND(",",AA$37)-1) &amp; "=" &amp; $AH428 &amp; RIGHT( AA$37, LEN(AA$37) + 1 - FIND(",",AA$37))))</f>
        <v>drawClose=,1.2</v>
      </c>
      <c r="AB428" s="167" t="str">
        <f t="shared" si="262"/>
        <v>noTitle</v>
      </c>
      <c r="AC428" s="167"/>
      <c r="AD428" s="45"/>
      <c r="AE428" s="168"/>
      <c r="AF428" s="169">
        <f>IF(D428="",scriv!B390,"")</f>
        <v>0</v>
      </c>
      <c r="AG428" s="170" t="str">
        <f t="shared" si="265"/>
        <v/>
      </c>
      <c r="AH428" s="169" t="str">
        <f t="shared" si="266"/>
        <v/>
      </c>
      <c r="AI428" s="169" t="str">
        <f t="shared" si="267"/>
        <v/>
      </c>
      <c r="AJ428" s="86">
        <f>ROUNDDOWN( (LEN(scriv!B390)+1) / 2, 0 )</f>
        <v>0</v>
      </c>
      <c r="AK428" s="82">
        <f t="shared" si="268"/>
        <v>0</v>
      </c>
      <c r="AL428" s="82" t="str">
        <f t="shared" si="269"/>
        <v>-</v>
      </c>
      <c r="AM428" s="82" t="str">
        <f t="shared" si="270"/>
        <v>-</v>
      </c>
      <c r="AN428" s="82" t="str">
        <f t="shared" si="271"/>
        <v>-</v>
      </c>
      <c r="AO428" s="82" t="str">
        <f t="shared" si="272"/>
        <v>-</v>
      </c>
      <c r="AP428" s="82" t="str">
        <f t="shared" si="273"/>
        <v>-</v>
      </c>
      <c r="AQ428" s="82" t="str">
        <f t="shared" si="274"/>
        <v>-</v>
      </c>
      <c r="AR428" s="82" t="str">
        <f t="shared" si="275"/>
        <v>-</v>
      </c>
      <c r="AT428" s="82">
        <f t="shared" si="276"/>
        <v>2</v>
      </c>
      <c r="AU428" s="82" t="str">
        <f ca="1">IF(    MAX(OFFSET(AL428,0,0,MATCH("-",AL428:AL$638,0))) = 0,"",
IFERROR(MAX(OFFSET(AL428,0,0,MATCH("-",AL428:AL$638,0))),""))</f>
        <v/>
      </c>
      <c r="AV428" s="82" t="str">
        <f ca="1">IF(    MAX(OFFSET(AM428,0,0,MATCH("-",AM428:AM$638,0))) = 0,"",
IFERROR(MAX(OFFSET(AM428,0,0,MATCH("-",AM428:AM$638,0))),""))</f>
        <v/>
      </c>
      <c r="AW428" s="82" t="str">
        <f ca="1">IF(    MAX(OFFSET(AN428,0,0,MATCH("-",AN428:AN$638,0))) = 0,"",
IFERROR(MAX(OFFSET(AN428,0,0,MATCH("-",AN428:AN$638,0))),""))</f>
        <v/>
      </c>
      <c r="AX428" s="82" t="str">
        <f ca="1">IF(    MAX(OFFSET(AO428,0,0,MATCH("-",AO428:AO$638,0))) = 0,"",
IFERROR(MAX(OFFSET(AO428,0,0,MATCH("-",AO428:AO$638,0))),""))</f>
        <v/>
      </c>
      <c r="AY428" s="82" t="str">
        <f ca="1">IF(    MAX(OFFSET(AP428,0,0,MATCH("-",AP428:AP$638,0))) = 0,"",
IFERROR(MAX(OFFSET(AP428,0,0,MATCH("-",AP428:AP$638,0))),""))</f>
        <v/>
      </c>
      <c r="AZ428" s="82" t="str">
        <f ca="1">IF(    MAX(OFFSET(AQ428,0,0,MATCH("-",AQ428:AQ$638,0))) = 0,"",
IFERROR(MAX(OFFSET(AQ428,0,0,MATCH("-",AQ428:AQ$638,0))),""))</f>
        <v/>
      </c>
      <c r="BA428" s="82" t="str">
        <f ca="1">IF(    MAX(OFFSET(AR428,0,0,MATCH("-",AR428:AR$638,0))) = 0,"",
IFERROR(MAX(OFFSET(AR428,0,0,MATCH("-",AR428:AR$638,0))),""))</f>
        <v/>
      </c>
      <c r="BB428" s="112">
        <f t="shared" ca="1" si="277"/>
        <v>-270</v>
      </c>
      <c r="BC428" s="111" t="str">
        <f t="shared" ca="1" si="278"/>
        <v>Radius</v>
      </c>
      <c r="BD428" s="112">
        <f t="shared" ca="1" si="279"/>
        <v>0</v>
      </c>
      <c r="BE428" s="111">
        <f t="shared" ca="1" si="280"/>
        <v>-150</v>
      </c>
      <c r="BF428" s="113" t="e">
        <f t="shared" ca="1" si="281"/>
        <v>#VALUE!</v>
      </c>
      <c r="BG428" s="113" t="e">
        <f t="shared" ca="1" si="282"/>
        <v>#VALUE!</v>
      </c>
      <c r="BH428" s="112">
        <f t="shared" ca="1" si="283"/>
        <v>2000</v>
      </c>
      <c r="BI428" s="112">
        <f t="shared" ca="1" si="284"/>
        <v>-150</v>
      </c>
      <c r="BJ428" s="157"/>
      <c r="BK428" s="157"/>
      <c r="BL428" s="158" t="str">
        <f>scriv!AM390</f>
        <v/>
      </c>
      <c r="BM428" s="157"/>
      <c r="BN428" s="157" t="str">
        <f t="shared" si="285"/>
        <v>node</v>
      </c>
      <c r="BO428" s="157"/>
      <c r="BP428" s="159">
        <f t="shared" ca="1" si="286"/>
        <v>0</v>
      </c>
      <c r="BQ428" s="159">
        <f t="shared" ca="1" si="287"/>
        <v>0</v>
      </c>
      <c r="BR428" s="159">
        <f t="shared" si="288"/>
        <v>1</v>
      </c>
      <c r="BS428" s="159" t="str">
        <f t="shared" si="289"/>
        <v>symbol</v>
      </c>
      <c r="BT428" s="157" t="str">
        <f ca="1">IF(scriv!V390&lt;&gt;"",scriv!V390,
IF(E428="",IFERROR(VLOOKUP(BL428,$AH$40:$BT$638,39,FALSE),$BT$36),
$BT$37))</f>
        <v>NodeSquare</v>
      </c>
      <c r="BU428" s="166">
        <f t="shared" ca="1" si="290"/>
        <v>2000</v>
      </c>
      <c r="BV428" s="166">
        <f t="shared" ca="1" si="291"/>
        <v>-150</v>
      </c>
      <c r="BW428" s="166">
        <f t="shared" ca="1" si="292"/>
        <v>0</v>
      </c>
      <c r="BX428" s="166">
        <f t="shared" ca="1" si="293"/>
        <v>0</v>
      </c>
      <c r="BY428" s="180" t="str">
        <f t="shared" si="294"/>
        <v/>
      </c>
      <c r="BZ428" s="180" t="str">
        <f t="shared" si="295"/>
        <v/>
      </c>
      <c r="CA428" s="81" t="str">
        <f>IF(scriv!E390&lt;&gt;"",scriv!E390,"")</f>
        <v/>
      </c>
      <c r="CB428" s="82">
        <f t="shared" si="264"/>
        <v>0</v>
      </c>
      <c r="CC428" s="82">
        <f t="shared" si="296"/>
        <v>0</v>
      </c>
      <c r="CD428" s="82" t="str">
        <f t="shared" si="297"/>
        <v>-</v>
      </c>
      <c r="CE428" s="82" t="str">
        <f t="shared" si="298"/>
        <v>-</v>
      </c>
      <c r="CF428" s="82" t="str">
        <f t="shared" si="299"/>
        <v>-</v>
      </c>
      <c r="CG428" s="82" t="str">
        <f t="shared" si="300"/>
        <v>-</v>
      </c>
      <c r="CH428" s="82" t="str">
        <f t="shared" si="301"/>
        <v>-</v>
      </c>
      <c r="CI428" s="82" t="str">
        <f t="shared" si="302"/>
        <v>-</v>
      </c>
      <c r="CJ428" s="82" t="str">
        <f t="shared" si="303"/>
        <v>-</v>
      </c>
      <c r="CK428" s="82" t="str">
        <f t="shared" si="304"/>
        <v>-</v>
      </c>
    </row>
    <row r="429" spans="1:89" s="82" customFormat="1" ht="18" customHeight="1">
      <c r="A429" s="81" t="str">
        <f>scriv!AL391</f>
        <v/>
      </c>
      <c r="B429" s="81" t="str">
        <f>IF(scriv!D391&lt;&gt;"",scriv!D391,"")</f>
        <v/>
      </c>
      <c r="C429" s="81" t="str">
        <f>IF( scriv!AP391&lt;&gt;"", IF(D429&lt;&gt;"","connection ","")&amp;scriv!AP391,IF(D429&lt;&gt;"","connection",""))</f>
        <v/>
      </c>
      <c r="D429" s="82" t="str">
        <f>scriv!AN391</f>
        <v/>
      </c>
      <c r="E429" s="82" t="str">
        <f>scriv!AO391</f>
        <v/>
      </c>
      <c r="F429" s="156">
        <f>ROW()</f>
        <v>429</v>
      </c>
      <c r="G429" s="288">
        <f>scriv!AC391</f>
        <v>0</v>
      </c>
      <c r="H429" s="288">
        <f>scriv!AD391</f>
        <v>0</v>
      </c>
      <c r="I429" s="81" t="str">
        <f>IF(scriv!AE391&lt;&gt;"",scriv!AE391,J429)</f>
        <v/>
      </c>
      <c r="J429" s="81" t="str">
        <f>IF(scriv!AF391&lt;&gt;"",scriv!AF391,"")</f>
        <v/>
      </c>
      <c r="K429" s="82" t="str">
        <f>IF(scriv!Y391&lt;&gt;"",scriv!Y391,$K$36)</f>
        <v>none</v>
      </c>
      <c r="L429" s="82">
        <f>IF(scriv!Z391&lt;&gt;"",scriv!Z391,$L$36)</f>
        <v>0</v>
      </c>
      <c r="M429" s="82" t="str">
        <f>IF(scriv!AA391&lt;&gt;"",scriv!AA391,$M$36)</f>
        <v>OpenClose</v>
      </c>
      <c r="N429" s="82">
        <f>IF(scriv!AB391&lt;&gt;"",scriv!AB391,$N$36)</f>
        <v>0</v>
      </c>
      <c r="O429" s="119" t="str">
        <f t="shared" si="263"/>
        <v/>
      </c>
      <c r="P429" s="81" t="str">
        <f>IF(scriv!I391&lt;&gt;"",scriv!I391,"")</f>
        <v/>
      </c>
      <c r="Q429" s="81" t="str">
        <f>IF(scriv!J391&lt;&gt;"",scriv!J391,"")</f>
        <v/>
      </c>
      <c r="R429" s="81">
        <f>IF(scriv!K391&lt;&gt;"",scriv!K391,
IF(I429&lt;&gt;"",1,$R$36))</f>
        <v>1</v>
      </c>
      <c r="S429" s="81" t="str">
        <f>IF(scriv!L391&lt;&gt;"",scriv!L391,
IF(scriv!AF391&lt;&gt;"",$S$36,"none"))</f>
        <v>none</v>
      </c>
      <c r="T429" s="81" t="str">
        <f>IF(scriv!Q391&lt;&gt;"",scriv!Q391,"")</f>
        <v/>
      </c>
      <c r="U429" s="81" t="str">
        <f>IF(scriv!R391&lt;&gt;"",scriv!R391,"")</f>
        <v/>
      </c>
      <c r="V429" s="81" t="str">
        <f>IF(scriv!S391&lt;&gt;"",scriv!S391,"")</f>
        <v/>
      </c>
      <c r="W429" s="81" t="str">
        <f>IF(scriv!T391&lt;&gt;"",scriv!T391,"")</f>
        <v/>
      </c>
      <c r="X429" s="81" t="str">
        <f>IF($E429="",
( IF(scriv!AH391&lt;&gt;"", LEFT( scriv!AH391, FIND(",",scriv!AH391)-1) &amp; "=" &amp; $AH429 &amp; RIGHT( scriv!AH391, LEN(scriv!AH391) + 1 - FIND(",",scriv!AH391)),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IF(scriv!AI391&lt;&gt;"", LEFT( scriv!AI391, FIND(",",scriv!AI391)-1) &amp; "=" &amp; $AH429 &amp; RIGHT( scriv!AI391, LEN(scriv!AI391) + 1 - FIND(",",scriv!AI391)),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IF(scriv!AJ391&lt;&gt;"", LEFT( scriv!AJ391, FIND(",",scriv!AJ391)-1) &amp; "=" &amp; $AH429 &amp; RIGHT( scriv!AJ391, LEN(scriv!AJ391) + 1 - FIND(",",scriv!AJ391)),
  IF($Z$36&lt;&gt;"",LEFT( Z$36, FIND(",",Z$36)-1) &amp; "=" &amp; $AH429 &amp; RIGHT( Z$36, LEN(Z$36) + 1 - FIND(",",Z$36)),""))),
IF(scriv!O391&lt;&gt;"", LEFT( scriv!O391, FIND(",",scriv!O391)-1) &amp; "=" &amp; $AH429 &amp; RIGHT( scriv!O391, LEN(scriv!O391) + 1 - FIND(",",scriv!O391)),
LEFT( Z$37, FIND(",",Z$37)-1) &amp; "=" &amp; $AH429 &amp; RIGHT( Z$37, LEN(Z$37) + 1 - FIND(",",Z$37))))</f>
        <v>drawOpen=,1.2</v>
      </c>
      <c r="AA429" s="81" t="str">
        <f>IF($E429="",
( IF(scriv!AK391&lt;&gt;"", LEFT( scriv!AK391, FIND(",",scriv!AK391)-1) &amp; "=" &amp; $AH429 &amp; RIGHT( scriv!AK391, LEN(scriv!AK391) + 1 - FIND(",",scriv!AK391)),
  IF($AA$36&lt;&gt;"",LEFT( AA$36, FIND(",",AA$36)-1) &amp; "=" &amp; $AH429 &amp; RIGHT( AA$36, LEN(AA$36) + 1 - FIND(",",AA$36)),""))),
IF(scriv!P391&lt;&gt;"", LEFT( scriv!P391, FIND(",",scriv!P391)-1) &amp; "=" &amp; $AH429 &amp; RIGHT( scriv!P391, LEN(scriv!P391) + 1 - FIND(",",scriv!P391)),
LEFT( AA$37, FIND(",",AA$37)-1) &amp; "=" &amp; $AH429 &amp; RIGHT( AA$37, LEN(AA$37) + 1 - FIND(",",AA$37))))</f>
        <v>drawClose=,1.2</v>
      </c>
      <c r="AB429" s="167" t="str">
        <f t="shared" si="262"/>
        <v>noTitle</v>
      </c>
      <c r="AC429" s="167"/>
      <c r="AD429" s="45"/>
      <c r="AE429" s="168"/>
      <c r="AF429" s="169">
        <f>IF(D429="",scriv!B391,"")</f>
        <v>0</v>
      </c>
      <c r="AG429" s="170" t="str">
        <f t="shared" si="265"/>
        <v/>
      </c>
      <c r="AH429" s="169" t="str">
        <f t="shared" si="266"/>
        <v/>
      </c>
      <c r="AI429" s="169" t="str">
        <f t="shared" si="267"/>
        <v/>
      </c>
      <c r="AJ429" s="86">
        <f>ROUNDDOWN( (LEN(scriv!B391)+1) / 2, 0 )</f>
        <v>0</v>
      </c>
      <c r="AK429" s="82">
        <f t="shared" si="268"/>
        <v>0</v>
      </c>
      <c r="AL429" s="82" t="str">
        <f t="shared" si="269"/>
        <v>-</v>
      </c>
      <c r="AM429" s="82" t="str">
        <f t="shared" si="270"/>
        <v>-</v>
      </c>
      <c r="AN429" s="82" t="str">
        <f t="shared" si="271"/>
        <v>-</v>
      </c>
      <c r="AO429" s="82" t="str">
        <f t="shared" si="272"/>
        <v>-</v>
      </c>
      <c r="AP429" s="82" t="str">
        <f t="shared" si="273"/>
        <v>-</v>
      </c>
      <c r="AQ429" s="82" t="str">
        <f t="shared" si="274"/>
        <v>-</v>
      </c>
      <c r="AR429" s="82" t="str">
        <f t="shared" si="275"/>
        <v>-</v>
      </c>
      <c r="AT429" s="82">
        <f t="shared" si="276"/>
        <v>2</v>
      </c>
      <c r="AU429" s="82" t="str">
        <f ca="1">IF(    MAX(OFFSET(AL429,0,0,MATCH("-",AL429:AL$638,0))) = 0,"",
IFERROR(MAX(OFFSET(AL429,0,0,MATCH("-",AL429:AL$638,0))),""))</f>
        <v/>
      </c>
      <c r="AV429" s="82" t="str">
        <f ca="1">IF(    MAX(OFFSET(AM429,0,0,MATCH("-",AM429:AM$638,0))) = 0,"",
IFERROR(MAX(OFFSET(AM429,0,0,MATCH("-",AM429:AM$638,0))),""))</f>
        <v/>
      </c>
      <c r="AW429" s="82" t="str">
        <f ca="1">IF(    MAX(OFFSET(AN429,0,0,MATCH("-",AN429:AN$638,0))) = 0,"",
IFERROR(MAX(OFFSET(AN429,0,0,MATCH("-",AN429:AN$638,0))),""))</f>
        <v/>
      </c>
      <c r="AX429" s="82" t="str">
        <f ca="1">IF(    MAX(OFFSET(AO429,0,0,MATCH("-",AO429:AO$638,0))) = 0,"",
IFERROR(MAX(OFFSET(AO429,0,0,MATCH("-",AO429:AO$638,0))),""))</f>
        <v/>
      </c>
      <c r="AY429" s="82" t="str">
        <f ca="1">IF(    MAX(OFFSET(AP429,0,0,MATCH("-",AP429:AP$638,0))) = 0,"",
IFERROR(MAX(OFFSET(AP429,0,0,MATCH("-",AP429:AP$638,0))),""))</f>
        <v/>
      </c>
      <c r="AZ429" s="82" t="str">
        <f ca="1">IF(    MAX(OFFSET(AQ429,0,0,MATCH("-",AQ429:AQ$638,0))) = 0,"",
IFERROR(MAX(OFFSET(AQ429,0,0,MATCH("-",AQ429:AQ$638,0))),""))</f>
        <v/>
      </c>
      <c r="BA429" s="82" t="str">
        <f ca="1">IF(    MAX(OFFSET(AR429,0,0,MATCH("-",AR429:AR$638,0))) = 0,"",
IFERROR(MAX(OFFSET(AR429,0,0,MATCH("-",AR429:AR$638,0))),""))</f>
        <v/>
      </c>
      <c r="BB429" s="112">
        <f t="shared" ca="1" si="277"/>
        <v>-270</v>
      </c>
      <c r="BC429" s="111" t="str">
        <f t="shared" ca="1" si="278"/>
        <v>Radius</v>
      </c>
      <c r="BD429" s="112">
        <f t="shared" ca="1" si="279"/>
        <v>0</v>
      </c>
      <c r="BE429" s="111">
        <f t="shared" ca="1" si="280"/>
        <v>-150</v>
      </c>
      <c r="BF429" s="113" t="e">
        <f t="shared" ca="1" si="281"/>
        <v>#VALUE!</v>
      </c>
      <c r="BG429" s="113" t="e">
        <f t="shared" ca="1" si="282"/>
        <v>#VALUE!</v>
      </c>
      <c r="BH429" s="112">
        <f t="shared" ca="1" si="283"/>
        <v>2000</v>
      </c>
      <c r="BI429" s="112">
        <f t="shared" ca="1" si="284"/>
        <v>-150</v>
      </c>
      <c r="BJ429" s="157"/>
      <c r="BK429" s="157"/>
      <c r="BL429" s="158" t="str">
        <f>scriv!AM391</f>
        <v/>
      </c>
      <c r="BM429" s="157"/>
      <c r="BN429" s="157" t="str">
        <f t="shared" si="285"/>
        <v>node</v>
      </c>
      <c r="BO429" s="157"/>
      <c r="BP429" s="159">
        <f t="shared" ca="1" si="286"/>
        <v>0</v>
      </c>
      <c r="BQ429" s="159">
        <f t="shared" ca="1" si="287"/>
        <v>0</v>
      </c>
      <c r="BR429" s="159">
        <f t="shared" si="288"/>
        <v>1</v>
      </c>
      <c r="BS429" s="159" t="str">
        <f t="shared" si="289"/>
        <v>symbol</v>
      </c>
      <c r="BT429" s="157" t="str">
        <f ca="1">IF(scriv!V391&lt;&gt;"",scriv!V391,
IF(E429="",IFERROR(VLOOKUP(BL429,$AH$40:$BT$638,39,FALSE),$BT$36),
$BT$37))</f>
        <v>NodeSquare</v>
      </c>
      <c r="BU429" s="166">
        <f t="shared" ca="1" si="290"/>
        <v>2000</v>
      </c>
      <c r="BV429" s="166">
        <f t="shared" ca="1" si="291"/>
        <v>-150</v>
      </c>
      <c r="BW429" s="166">
        <f t="shared" ca="1" si="292"/>
        <v>0</v>
      </c>
      <c r="BX429" s="166">
        <f t="shared" ca="1" si="293"/>
        <v>0</v>
      </c>
      <c r="BY429" s="180" t="str">
        <f t="shared" si="294"/>
        <v/>
      </c>
      <c r="BZ429" s="180" t="str">
        <f t="shared" si="295"/>
        <v/>
      </c>
      <c r="CA429" s="81" t="str">
        <f>IF(scriv!E391&lt;&gt;"",scriv!E391,"")</f>
        <v/>
      </c>
      <c r="CB429" s="82">
        <f t="shared" si="264"/>
        <v>0</v>
      </c>
      <c r="CC429" s="82">
        <f t="shared" si="296"/>
        <v>0</v>
      </c>
      <c r="CD429" s="82" t="str">
        <f t="shared" si="297"/>
        <v>-</v>
      </c>
      <c r="CE429" s="82" t="str">
        <f t="shared" si="298"/>
        <v>-</v>
      </c>
      <c r="CF429" s="82" t="str">
        <f t="shared" si="299"/>
        <v>-</v>
      </c>
      <c r="CG429" s="82" t="str">
        <f t="shared" si="300"/>
        <v>-</v>
      </c>
      <c r="CH429" s="82" t="str">
        <f t="shared" si="301"/>
        <v>-</v>
      </c>
      <c r="CI429" s="82" t="str">
        <f t="shared" si="302"/>
        <v>-</v>
      </c>
      <c r="CJ429" s="82" t="str">
        <f t="shared" si="303"/>
        <v>-</v>
      </c>
      <c r="CK429" s="82" t="str">
        <f t="shared" si="304"/>
        <v>-</v>
      </c>
    </row>
    <row r="430" spans="1:89" s="82" customFormat="1" ht="18" customHeight="1">
      <c r="A430" s="81" t="str">
        <f>scriv!AL392</f>
        <v/>
      </c>
      <c r="B430" s="81" t="str">
        <f>IF(scriv!D392&lt;&gt;"",scriv!D392,"")</f>
        <v/>
      </c>
      <c r="C430" s="81" t="str">
        <f>IF( scriv!AP392&lt;&gt;"", IF(D430&lt;&gt;"","connection ","")&amp;scriv!AP392,IF(D430&lt;&gt;"","connection",""))</f>
        <v/>
      </c>
      <c r="D430" s="82" t="str">
        <f>scriv!AN392</f>
        <v/>
      </c>
      <c r="E430" s="82" t="str">
        <f>scriv!AO392</f>
        <v/>
      </c>
      <c r="F430" s="156">
        <f>ROW()</f>
        <v>430</v>
      </c>
      <c r="G430" s="288">
        <f>scriv!AC392</f>
        <v>0</v>
      </c>
      <c r="H430" s="288">
        <f>scriv!AD392</f>
        <v>0</v>
      </c>
      <c r="I430" s="81" t="str">
        <f>IF(scriv!AE392&lt;&gt;"",scriv!AE392,J430)</f>
        <v/>
      </c>
      <c r="J430" s="81" t="str">
        <f>IF(scriv!AF392&lt;&gt;"",scriv!AF392,"")</f>
        <v/>
      </c>
      <c r="K430" s="82" t="str">
        <f>IF(scriv!Y392&lt;&gt;"",scriv!Y392,$K$36)</f>
        <v>none</v>
      </c>
      <c r="L430" s="82">
        <f>IF(scriv!Z392&lt;&gt;"",scriv!Z392,$L$36)</f>
        <v>0</v>
      </c>
      <c r="M430" s="82" t="str">
        <f>IF(scriv!AA392&lt;&gt;"",scriv!AA392,$M$36)</f>
        <v>OpenClose</v>
      </c>
      <c r="N430" s="82">
        <f>IF(scriv!AB392&lt;&gt;"",scriv!AB392,$N$36)</f>
        <v>0</v>
      </c>
      <c r="O430" s="119" t="str">
        <f t="shared" si="263"/>
        <v/>
      </c>
      <c r="P430" s="81" t="str">
        <f>IF(scriv!I392&lt;&gt;"",scriv!I392,"")</f>
        <v/>
      </c>
      <c r="Q430" s="81" t="str">
        <f>IF(scriv!J392&lt;&gt;"",scriv!J392,"")</f>
        <v/>
      </c>
      <c r="R430" s="81">
        <f>IF(scriv!K392&lt;&gt;"",scriv!K392,
IF(I430&lt;&gt;"",1,$R$36))</f>
        <v>1</v>
      </c>
      <c r="S430" s="81" t="str">
        <f>IF(scriv!L392&lt;&gt;"",scriv!L392,
IF(scriv!AF392&lt;&gt;"",$S$36,"none"))</f>
        <v>none</v>
      </c>
      <c r="T430" s="81" t="str">
        <f>IF(scriv!Q392&lt;&gt;"",scriv!Q392,"")</f>
        <v/>
      </c>
      <c r="U430" s="81" t="str">
        <f>IF(scriv!R392&lt;&gt;"",scriv!R392,"")</f>
        <v/>
      </c>
      <c r="V430" s="81" t="str">
        <f>IF(scriv!S392&lt;&gt;"",scriv!S392,"")</f>
        <v/>
      </c>
      <c r="W430" s="81" t="str">
        <f>IF(scriv!T392&lt;&gt;"",scriv!T392,"")</f>
        <v/>
      </c>
      <c r="X430" s="81" t="str">
        <f>IF($E430="",
( IF(scriv!AH392&lt;&gt;"", LEFT( scriv!AH392, FIND(",",scriv!AH392)-1) &amp; "=" &amp; $AH430 &amp; RIGHT( scriv!AH392, LEN(scriv!AH392) + 1 - FIND(",",scriv!AH392)),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IF(scriv!AI392&lt;&gt;"", LEFT( scriv!AI392, FIND(",",scriv!AI392)-1) &amp; "=" &amp; $AH430 &amp; RIGHT( scriv!AI392, LEN(scriv!AI392) + 1 - FIND(",",scriv!AI392)),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IF(scriv!AJ392&lt;&gt;"", LEFT( scriv!AJ392, FIND(",",scriv!AJ392)-1) &amp; "=" &amp; $AH430 &amp; RIGHT( scriv!AJ392, LEN(scriv!AJ392) + 1 - FIND(",",scriv!AJ392)),
  IF($Z$36&lt;&gt;"",LEFT( Z$36, FIND(",",Z$36)-1) &amp; "=" &amp; $AH430 &amp; RIGHT( Z$36, LEN(Z$36) + 1 - FIND(",",Z$36)),""))),
IF(scriv!O392&lt;&gt;"", LEFT( scriv!O392, FIND(",",scriv!O392)-1) &amp; "=" &amp; $AH430 &amp; RIGHT( scriv!O392, LEN(scriv!O392) + 1 - FIND(",",scriv!O392)),
LEFT( Z$37, FIND(",",Z$37)-1) &amp; "=" &amp; $AH430 &amp; RIGHT( Z$37, LEN(Z$37) + 1 - FIND(",",Z$37))))</f>
        <v>drawOpen=,1.2</v>
      </c>
      <c r="AA430" s="81" t="str">
        <f>IF($E430="",
( IF(scriv!AK392&lt;&gt;"", LEFT( scriv!AK392, FIND(",",scriv!AK392)-1) &amp; "=" &amp; $AH430 &amp; RIGHT( scriv!AK392, LEN(scriv!AK392) + 1 - FIND(",",scriv!AK392)),
  IF($AA$36&lt;&gt;"",LEFT( AA$36, FIND(",",AA$36)-1) &amp; "=" &amp; $AH430 &amp; RIGHT( AA$36, LEN(AA$36) + 1 - FIND(",",AA$36)),""))),
IF(scriv!P392&lt;&gt;"", LEFT( scriv!P392, FIND(",",scriv!P392)-1) &amp; "=" &amp; $AH430 &amp; RIGHT( scriv!P392, LEN(scriv!P392) + 1 - FIND(",",scriv!P392)),
LEFT( AA$37, FIND(",",AA$37)-1) &amp; "=" &amp; $AH430 &amp; RIGHT( AA$37, LEN(AA$37) + 1 - FIND(",",AA$37))))</f>
        <v>drawClose=,1.2</v>
      </c>
      <c r="AB430" s="167" t="str">
        <f t="shared" si="262"/>
        <v>noTitle</v>
      </c>
      <c r="AC430" s="167"/>
      <c r="AD430" s="45"/>
      <c r="AE430" s="168"/>
      <c r="AF430" s="169">
        <f>IF(D430="",scriv!B392,"")</f>
        <v>0</v>
      </c>
      <c r="AG430" s="170" t="str">
        <f t="shared" si="265"/>
        <v/>
      </c>
      <c r="AH430" s="169" t="str">
        <f t="shared" si="266"/>
        <v/>
      </c>
      <c r="AI430" s="169" t="str">
        <f t="shared" si="267"/>
        <v/>
      </c>
      <c r="AJ430" s="86">
        <f>ROUNDDOWN( (LEN(scriv!B392)+1) / 2, 0 )</f>
        <v>0</v>
      </c>
      <c r="AK430" s="82">
        <f t="shared" si="268"/>
        <v>0</v>
      </c>
      <c r="AL430" s="82" t="str">
        <f t="shared" si="269"/>
        <v>-</v>
      </c>
      <c r="AM430" s="82" t="str">
        <f t="shared" si="270"/>
        <v>-</v>
      </c>
      <c r="AN430" s="82" t="str">
        <f t="shared" si="271"/>
        <v>-</v>
      </c>
      <c r="AO430" s="82" t="str">
        <f t="shared" si="272"/>
        <v>-</v>
      </c>
      <c r="AP430" s="82" t="str">
        <f t="shared" si="273"/>
        <v>-</v>
      </c>
      <c r="AQ430" s="82" t="str">
        <f t="shared" si="274"/>
        <v>-</v>
      </c>
      <c r="AR430" s="82" t="str">
        <f t="shared" si="275"/>
        <v>-</v>
      </c>
      <c r="AT430" s="82">
        <f t="shared" si="276"/>
        <v>2</v>
      </c>
      <c r="AU430" s="82" t="str">
        <f ca="1">IF(    MAX(OFFSET(AL430,0,0,MATCH("-",AL430:AL$638,0))) = 0,"",
IFERROR(MAX(OFFSET(AL430,0,0,MATCH("-",AL430:AL$638,0))),""))</f>
        <v/>
      </c>
      <c r="AV430" s="82" t="str">
        <f ca="1">IF(    MAX(OFFSET(AM430,0,0,MATCH("-",AM430:AM$638,0))) = 0,"",
IFERROR(MAX(OFFSET(AM430,0,0,MATCH("-",AM430:AM$638,0))),""))</f>
        <v/>
      </c>
      <c r="AW430" s="82" t="str">
        <f ca="1">IF(    MAX(OFFSET(AN430,0,0,MATCH("-",AN430:AN$638,0))) = 0,"",
IFERROR(MAX(OFFSET(AN430,0,0,MATCH("-",AN430:AN$638,0))),""))</f>
        <v/>
      </c>
      <c r="AX430" s="82" t="str">
        <f ca="1">IF(    MAX(OFFSET(AO430,0,0,MATCH("-",AO430:AO$638,0))) = 0,"",
IFERROR(MAX(OFFSET(AO430,0,0,MATCH("-",AO430:AO$638,0))),""))</f>
        <v/>
      </c>
      <c r="AY430" s="82" t="str">
        <f ca="1">IF(    MAX(OFFSET(AP430,0,0,MATCH("-",AP430:AP$638,0))) = 0,"",
IFERROR(MAX(OFFSET(AP430,0,0,MATCH("-",AP430:AP$638,0))),""))</f>
        <v/>
      </c>
      <c r="AZ430" s="82" t="str">
        <f ca="1">IF(    MAX(OFFSET(AQ430,0,0,MATCH("-",AQ430:AQ$638,0))) = 0,"",
IFERROR(MAX(OFFSET(AQ430,0,0,MATCH("-",AQ430:AQ$638,0))),""))</f>
        <v/>
      </c>
      <c r="BA430" s="82" t="str">
        <f ca="1">IF(    MAX(OFFSET(AR430,0,0,MATCH("-",AR430:AR$638,0))) = 0,"",
IFERROR(MAX(OFFSET(AR430,0,0,MATCH("-",AR430:AR$638,0))),""))</f>
        <v/>
      </c>
      <c r="BB430" s="112">
        <f t="shared" ca="1" si="277"/>
        <v>-270</v>
      </c>
      <c r="BC430" s="111" t="str">
        <f t="shared" ca="1" si="278"/>
        <v>Radius</v>
      </c>
      <c r="BD430" s="112">
        <f t="shared" ca="1" si="279"/>
        <v>0</v>
      </c>
      <c r="BE430" s="111">
        <f t="shared" ca="1" si="280"/>
        <v>-150</v>
      </c>
      <c r="BF430" s="113" t="e">
        <f t="shared" ca="1" si="281"/>
        <v>#VALUE!</v>
      </c>
      <c r="BG430" s="113" t="e">
        <f t="shared" ca="1" si="282"/>
        <v>#VALUE!</v>
      </c>
      <c r="BH430" s="112">
        <f t="shared" ca="1" si="283"/>
        <v>2000</v>
      </c>
      <c r="BI430" s="112">
        <f t="shared" ca="1" si="284"/>
        <v>-150</v>
      </c>
      <c r="BJ430" s="157"/>
      <c r="BK430" s="157"/>
      <c r="BL430" s="158" t="str">
        <f>scriv!AM392</f>
        <v/>
      </c>
      <c r="BM430" s="157"/>
      <c r="BN430" s="157" t="str">
        <f t="shared" si="285"/>
        <v>node</v>
      </c>
      <c r="BO430" s="157"/>
      <c r="BP430" s="159">
        <f t="shared" ca="1" si="286"/>
        <v>0</v>
      </c>
      <c r="BQ430" s="159">
        <f t="shared" ca="1" si="287"/>
        <v>0</v>
      </c>
      <c r="BR430" s="159">
        <f t="shared" si="288"/>
        <v>1</v>
      </c>
      <c r="BS430" s="159" t="str">
        <f t="shared" si="289"/>
        <v>symbol</v>
      </c>
      <c r="BT430" s="157" t="str">
        <f ca="1">IF(scriv!V392&lt;&gt;"",scriv!V392,
IF(E430="",IFERROR(VLOOKUP(BL430,$AH$40:$BT$638,39,FALSE),$BT$36),
$BT$37))</f>
        <v>NodeSquare</v>
      </c>
      <c r="BU430" s="166">
        <f t="shared" ca="1" si="290"/>
        <v>2000</v>
      </c>
      <c r="BV430" s="166">
        <f t="shared" ca="1" si="291"/>
        <v>-150</v>
      </c>
      <c r="BW430" s="166">
        <f t="shared" ca="1" si="292"/>
        <v>0</v>
      </c>
      <c r="BX430" s="166">
        <f t="shared" ca="1" si="293"/>
        <v>0</v>
      </c>
      <c r="BY430" s="180" t="str">
        <f t="shared" si="294"/>
        <v/>
      </c>
      <c r="BZ430" s="180" t="str">
        <f t="shared" si="295"/>
        <v/>
      </c>
      <c r="CA430" s="81" t="str">
        <f>IF(scriv!E392&lt;&gt;"",scriv!E392,"")</f>
        <v/>
      </c>
      <c r="CB430" s="82">
        <f t="shared" si="264"/>
        <v>0</v>
      </c>
      <c r="CC430" s="82">
        <f t="shared" si="296"/>
        <v>0</v>
      </c>
      <c r="CD430" s="82" t="str">
        <f t="shared" si="297"/>
        <v>-</v>
      </c>
      <c r="CE430" s="82" t="str">
        <f t="shared" si="298"/>
        <v>-</v>
      </c>
      <c r="CF430" s="82" t="str">
        <f t="shared" si="299"/>
        <v>-</v>
      </c>
      <c r="CG430" s="82" t="str">
        <f t="shared" si="300"/>
        <v>-</v>
      </c>
      <c r="CH430" s="82" t="str">
        <f t="shared" si="301"/>
        <v>-</v>
      </c>
      <c r="CI430" s="82" t="str">
        <f t="shared" si="302"/>
        <v>-</v>
      </c>
      <c r="CJ430" s="82" t="str">
        <f t="shared" si="303"/>
        <v>-</v>
      </c>
      <c r="CK430" s="82" t="str">
        <f t="shared" si="304"/>
        <v>-</v>
      </c>
    </row>
    <row r="431" spans="1:89" s="82" customFormat="1" ht="18" customHeight="1">
      <c r="A431" s="81" t="str">
        <f>scriv!AL393</f>
        <v/>
      </c>
      <c r="B431" s="81" t="str">
        <f>IF(scriv!D393&lt;&gt;"",scriv!D393,"")</f>
        <v/>
      </c>
      <c r="C431" s="81" t="str">
        <f>IF( scriv!AP393&lt;&gt;"", IF(D431&lt;&gt;"","connection ","")&amp;scriv!AP393,IF(D431&lt;&gt;"","connection",""))</f>
        <v/>
      </c>
      <c r="D431" s="82" t="str">
        <f>scriv!AN393</f>
        <v/>
      </c>
      <c r="E431" s="82" t="str">
        <f>scriv!AO393</f>
        <v/>
      </c>
      <c r="F431" s="156">
        <f>ROW()</f>
        <v>431</v>
      </c>
      <c r="G431" s="288">
        <f>scriv!AC393</f>
        <v>0</v>
      </c>
      <c r="H431" s="288">
        <f>scriv!AD393</f>
        <v>0</v>
      </c>
      <c r="I431" s="81" t="str">
        <f>IF(scriv!AE393&lt;&gt;"",scriv!AE393,J431)</f>
        <v/>
      </c>
      <c r="J431" s="81" t="str">
        <f>IF(scriv!AF393&lt;&gt;"",scriv!AF393,"")</f>
        <v/>
      </c>
      <c r="K431" s="82" t="str">
        <f>IF(scriv!Y393&lt;&gt;"",scriv!Y393,$K$36)</f>
        <v>none</v>
      </c>
      <c r="L431" s="82">
        <f>IF(scriv!Z393&lt;&gt;"",scriv!Z393,$L$36)</f>
        <v>0</v>
      </c>
      <c r="M431" s="82" t="str">
        <f>IF(scriv!AA393&lt;&gt;"",scriv!AA393,$M$36)</f>
        <v>OpenClose</v>
      </c>
      <c r="N431" s="82">
        <f>IF(scriv!AB393&lt;&gt;"",scriv!AB393,$N$36)</f>
        <v>0</v>
      </c>
      <c r="O431" s="119" t="str">
        <f t="shared" si="263"/>
        <v/>
      </c>
      <c r="P431" s="81" t="str">
        <f>IF(scriv!I393&lt;&gt;"",scriv!I393,"")</f>
        <v/>
      </c>
      <c r="Q431" s="81" t="str">
        <f>IF(scriv!J393&lt;&gt;"",scriv!J393,"")</f>
        <v/>
      </c>
      <c r="R431" s="81">
        <f>IF(scriv!K393&lt;&gt;"",scriv!K393,
IF(I431&lt;&gt;"",1,$R$36))</f>
        <v>1</v>
      </c>
      <c r="S431" s="81" t="str">
        <f>IF(scriv!L393&lt;&gt;"",scriv!L393,
IF(scriv!AF393&lt;&gt;"",$S$36,"none"))</f>
        <v>none</v>
      </c>
      <c r="T431" s="81" t="str">
        <f>IF(scriv!Q393&lt;&gt;"",scriv!Q393,"")</f>
        <v/>
      </c>
      <c r="U431" s="81" t="str">
        <f>IF(scriv!R393&lt;&gt;"",scriv!R393,"")</f>
        <v/>
      </c>
      <c r="V431" s="81" t="str">
        <f>IF(scriv!S393&lt;&gt;"",scriv!S393,"")</f>
        <v/>
      </c>
      <c r="W431" s="81" t="str">
        <f>IF(scriv!T393&lt;&gt;"",scriv!T393,"")</f>
        <v/>
      </c>
      <c r="X431" s="81" t="str">
        <f>IF($E431="",
( IF(scriv!AH393&lt;&gt;"", LEFT( scriv!AH393, FIND(",",scriv!AH393)-1) &amp; "=" &amp; $AH431 &amp; RIGHT( scriv!AH393, LEN(scriv!AH393) + 1 - FIND(",",scriv!AH393)),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IF(scriv!AI393&lt;&gt;"", LEFT( scriv!AI393, FIND(",",scriv!AI393)-1) &amp; "=" &amp; $AH431 &amp; RIGHT( scriv!AI393, LEN(scriv!AI393) + 1 - FIND(",",scriv!AI393)),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IF(scriv!AJ393&lt;&gt;"", LEFT( scriv!AJ393, FIND(",",scriv!AJ393)-1) &amp; "=" &amp; $AH431 &amp; RIGHT( scriv!AJ393, LEN(scriv!AJ393) + 1 - FIND(",",scriv!AJ393)),
  IF($Z$36&lt;&gt;"",LEFT( Z$36, FIND(",",Z$36)-1) &amp; "=" &amp; $AH431 &amp; RIGHT( Z$36, LEN(Z$36) + 1 - FIND(",",Z$36)),""))),
IF(scriv!O393&lt;&gt;"", LEFT( scriv!O393, FIND(",",scriv!O393)-1) &amp; "=" &amp; $AH431 &amp; RIGHT( scriv!O393, LEN(scriv!O393) + 1 - FIND(",",scriv!O393)),
LEFT( Z$37, FIND(",",Z$37)-1) &amp; "=" &amp; $AH431 &amp; RIGHT( Z$37, LEN(Z$37) + 1 - FIND(",",Z$37))))</f>
        <v>drawOpen=,1.2</v>
      </c>
      <c r="AA431" s="81" t="str">
        <f>IF($E431="",
( IF(scriv!AK393&lt;&gt;"", LEFT( scriv!AK393, FIND(",",scriv!AK393)-1) &amp; "=" &amp; $AH431 &amp; RIGHT( scriv!AK393, LEN(scriv!AK393) + 1 - FIND(",",scriv!AK393)),
  IF($AA$36&lt;&gt;"",LEFT( AA$36, FIND(",",AA$36)-1) &amp; "=" &amp; $AH431 &amp; RIGHT( AA$36, LEN(AA$36) + 1 - FIND(",",AA$36)),""))),
IF(scriv!P393&lt;&gt;"", LEFT( scriv!P393, FIND(",",scriv!P393)-1) &amp; "=" &amp; $AH431 &amp; RIGHT( scriv!P393, LEN(scriv!P393) + 1 - FIND(",",scriv!P393)),
LEFT( AA$37, FIND(",",AA$37)-1) &amp; "=" &amp; $AH431 &amp; RIGHT( AA$37, LEN(AA$37) + 1 - FIND(",",AA$37))))</f>
        <v>drawClose=,1.2</v>
      </c>
      <c r="AB431" s="167" t="str">
        <f t="shared" si="262"/>
        <v>noTitle</v>
      </c>
      <c r="AC431" s="167"/>
      <c r="AD431" s="45"/>
      <c r="AE431" s="168"/>
      <c r="AF431" s="169">
        <f>IF(D431="",scriv!B393,"")</f>
        <v>0</v>
      </c>
      <c r="AG431" s="170" t="str">
        <f t="shared" si="265"/>
        <v/>
      </c>
      <c r="AH431" s="169" t="str">
        <f t="shared" si="266"/>
        <v/>
      </c>
      <c r="AI431" s="169" t="str">
        <f t="shared" si="267"/>
        <v/>
      </c>
      <c r="AJ431" s="86">
        <f>ROUNDDOWN( (LEN(scriv!B393)+1) / 2, 0 )</f>
        <v>0</v>
      </c>
      <c r="AK431" s="82">
        <f t="shared" si="268"/>
        <v>0</v>
      </c>
      <c r="AL431" s="82" t="str">
        <f t="shared" si="269"/>
        <v>-</v>
      </c>
      <c r="AM431" s="82" t="str">
        <f t="shared" si="270"/>
        <v>-</v>
      </c>
      <c r="AN431" s="82" t="str">
        <f t="shared" si="271"/>
        <v>-</v>
      </c>
      <c r="AO431" s="82" t="str">
        <f t="shared" si="272"/>
        <v>-</v>
      </c>
      <c r="AP431" s="82" t="str">
        <f t="shared" si="273"/>
        <v>-</v>
      </c>
      <c r="AQ431" s="82" t="str">
        <f t="shared" si="274"/>
        <v>-</v>
      </c>
      <c r="AR431" s="82" t="str">
        <f t="shared" si="275"/>
        <v>-</v>
      </c>
      <c r="AT431" s="82">
        <f t="shared" si="276"/>
        <v>2</v>
      </c>
      <c r="AU431" s="82" t="str">
        <f ca="1">IF(    MAX(OFFSET(AL431,0,0,MATCH("-",AL431:AL$638,0))) = 0,"",
IFERROR(MAX(OFFSET(AL431,0,0,MATCH("-",AL431:AL$638,0))),""))</f>
        <v/>
      </c>
      <c r="AV431" s="82" t="str">
        <f ca="1">IF(    MAX(OFFSET(AM431,0,0,MATCH("-",AM431:AM$638,0))) = 0,"",
IFERROR(MAX(OFFSET(AM431,0,0,MATCH("-",AM431:AM$638,0))),""))</f>
        <v/>
      </c>
      <c r="AW431" s="82" t="str">
        <f ca="1">IF(    MAX(OFFSET(AN431,0,0,MATCH("-",AN431:AN$638,0))) = 0,"",
IFERROR(MAX(OFFSET(AN431,0,0,MATCH("-",AN431:AN$638,0))),""))</f>
        <v/>
      </c>
      <c r="AX431" s="82" t="str">
        <f ca="1">IF(    MAX(OFFSET(AO431,0,0,MATCH("-",AO431:AO$638,0))) = 0,"",
IFERROR(MAX(OFFSET(AO431,0,0,MATCH("-",AO431:AO$638,0))),""))</f>
        <v/>
      </c>
      <c r="AY431" s="82" t="str">
        <f ca="1">IF(    MAX(OFFSET(AP431,0,0,MATCH("-",AP431:AP$638,0))) = 0,"",
IFERROR(MAX(OFFSET(AP431,0,0,MATCH("-",AP431:AP$638,0))),""))</f>
        <v/>
      </c>
      <c r="AZ431" s="82" t="str">
        <f ca="1">IF(    MAX(OFFSET(AQ431,0,0,MATCH("-",AQ431:AQ$638,0))) = 0,"",
IFERROR(MAX(OFFSET(AQ431,0,0,MATCH("-",AQ431:AQ$638,0))),""))</f>
        <v/>
      </c>
      <c r="BA431" s="82" t="str">
        <f ca="1">IF(    MAX(OFFSET(AR431,0,0,MATCH("-",AR431:AR$638,0))) = 0,"",
IFERROR(MAX(OFFSET(AR431,0,0,MATCH("-",AR431:AR$638,0))),""))</f>
        <v/>
      </c>
      <c r="BB431" s="112">
        <f t="shared" ca="1" si="277"/>
        <v>-270</v>
      </c>
      <c r="BC431" s="111" t="str">
        <f t="shared" ca="1" si="278"/>
        <v>Radius</v>
      </c>
      <c r="BD431" s="112">
        <f t="shared" ca="1" si="279"/>
        <v>0</v>
      </c>
      <c r="BE431" s="111">
        <f t="shared" ca="1" si="280"/>
        <v>-150</v>
      </c>
      <c r="BF431" s="113" t="e">
        <f t="shared" ca="1" si="281"/>
        <v>#VALUE!</v>
      </c>
      <c r="BG431" s="113" t="e">
        <f t="shared" ca="1" si="282"/>
        <v>#VALUE!</v>
      </c>
      <c r="BH431" s="112">
        <f t="shared" ca="1" si="283"/>
        <v>2000</v>
      </c>
      <c r="BI431" s="112">
        <f t="shared" ca="1" si="284"/>
        <v>-150</v>
      </c>
      <c r="BJ431" s="157"/>
      <c r="BK431" s="157"/>
      <c r="BL431" s="158" t="str">
        <f>scriv!AM393</f>
        <v/>
      </c>
      <c r="BM431" s="157"/>
      <c r="BN431" s="157" t="str">
        <f t="shared" si="285"/>
        <v>node</v>
      </c>
      <c r="BO431" s="157"/>
      <c r="BP431" s="159">
        <f t="shared" ca="1" si="286"/>
        <v>0</v>
      </c>
      <c r="BQ431" s="159">
        <f t="shared" ca="1" si="287"/>
        <v>0</v>
      </c>
      <c r="BR431" s="159">
        <f t="shared" si="288"/>
        <v>1</v>
      </c>
      <c r="BS431" s="159" t="str">
        <f t="shared" si="289"/>
        <v>symbol</v>
      </c>
      <c r="BT431" s="157" t="str">
        <f ca="1">IF(scriv!V393&lt;&gt;"",scriv!V393,
IF(E431="",IFERROR(VLOOKUP(BL431,$AH$40:$BT$638,39,FALSE),$BT$36),
$BT$37))</f>
        <v>NodeSquare</v>
      </c>
      <c r="BU431" s="166">
        <f t="shared" ca="1" si="290"/>
        <v>2000</v>
      </c>
      <c r="BV431" s="166">
        <f t="shared" ca="1" si="291"/>
        <v>-150</v>
      </c>
      <c r="BW431" s="166">
        <f t="shared" ca="1" si="292"/>
        <v>0</v>
      </c>
      <c r="BX431" s="166">
        <f t="shared" ca="1" si="293"/>
        <v>0</v>
      </c>
      <c r="BY431" s="180" t="str">
        <f t="shared" si="294"/>
        <v/>
      </c>
      <c r="BZ431" s="180" t="str">
        <f t="shared" si="295"/>
        <v/>
      </c>
      <c r="CA431" s="81" t="str">
        <f>IF(scriv!E393&lt;&gt;"",scriv!E393,"")</f>
        <v/>
      </c>
      <c r="CB431" s="82">
        <f t="shared" si="264"/>
        <v>0</v>
      </c>
      <c r="CC431" s="82">
        <f t="shared" si="296"/>
        <v>0</v>
      </c>
      <c r="CD431" s="82" t="str">
        <f t="shared" si="297"/>
        <v>-</v>
      </c>
      <c r="CE431" s="82" t="str">
        <f t="shared" si="298"/>
        <v>-</v>
      </c>
      <c r="CF431" s="82" t="str">
        <f t="shared" si="299"/>
        <v>-</v>
      </c>
      <c r="CG431" s="82" t="str">
        <f t="shared" si="300"/>
        <v>-</v>
      </c>
      <c r="CH431" s="82" t="str">
        <f t="shared" si="301"/>
        <v>-</v>
      </c>
      <c r="CI431" s="82" t="str">
        <f t="shared" si="302"/>
        <v>-</v>
      </c>
      <c r="CJ431" s="82" t="str">
        <f t="shared" si="303"/>
        <v>-</v>
      </c>
      <c r="CK431" s="82" t="str">
        <f t="shared" si="304"/>
        <v>-</v>
      </c>
    </row>
    <row r="432" spans="1:89" s="82" customFormat="1" ht="18" customHeight="1">
      <c r="A432" s="81" t="str">
        <f>scriv!AL394</f>
        <v/>
      </c>
      <c r="B432" s="81" t="str">
        <f>IF(scriv!D394&lt;&gt;"",scriv!D394,"")</f>
        <v/>
      </c>
      <c r="C432" s="81" t="str">
        <f>IF( scriv!AP394&lt;&gt;"", IF(D432&lt;&gt;"","connection ","")&amp;scriv!AP394,IF(D432&lt;&gt;"","connection",""))</f>
        <v/>
      </c>
      <c r="D432" s="82" t="str">
        <f>scriv!AN394</f>
        <v/>
      </c>
      <c r="E432" s="82" t="str">
        <f>scriv!AO394</f>
        <v/>
      </c>
      <c r="F432" s="156">
        <f>ROW()</f>
        <v>432</v>
      </c>
      <c r="G432" s="288">
        <f>scriv!AC394</f>
        <v>0</v>
      </c>
      <c r="H432" s="288">
        <f>scriv!AD394</f>
        <v>0</v>
      </c>
      <c r="I432" s="81" t="str">
        <f>IF(scriv!AE394&lt;&gt;"",scriv!AE394,J432)</f>
        <v/>
      </c>
      <c r="J432" s="81" t="str">
        <f>IF(scriv!AF394&lt;&gt;"",scriv!AF394,"")</f>
        <v/>
      </c>
      <c r="K432" s="82" t="str">
        <f>IF(scriv!Y394&lt;&gt;"",scriv!Y394,$K$36)</f>
        <v>none</v>
      </c>
      <c r="L432" s="82">
        <f>IF(scriv!Z394&lt;&gt;"",scriv!Z394,$L$36)</f>
        <v>0</v>
      </c>
      <c r="M432" s="82" t="str">
        <f>IF(scriv!AA394&lt;&gt;"",scriv!AA394,$M$36)</f>
        <v>OpenClose</v>
      </c>
      <c r="N432" s="82">
        <f>IF(scriv!AB394&lt;&gt;"",scriv!AB394,$N$36)</f>
        <v>0</v>
      </c>
      <c r="O432" s="119" t="str">
        <f t="shared" si="263"/>
        <v/>
      </c>
      <c r="P432" s="81" t="str">
        <f>IF(scriv!I394&lt;&gt;"",scriv!I394,"")</f>
        <v/>
      </c>
      <c r="Q432" s="81" t="str">
        <f>IF(scriv!J394&lt;&gt;"",scriv!J394,"")</f>
        <v/>
      </c>
      <c r="R432" s="81">
        <f>IF(scriv!K394&lt;&gt;"",scriv!K394,
IF(I432&lt;&gt;"",1,$R$36))</f>
        <v>1</v>
      </c>
      <c r="S432" s="81" t="str">
        <f>IF(scriv!L394&lt;&gt;"",scriv!L394,
IF(scriv!AF394&lt;&gt;"",$S$36,"none"))</f>
        <v>none</v>
      </c>
      <c r="T432" s="81" t="str">
        <f>IF(scriv!Q394&lt;&gt;"",scriv!Q394,"")</f>
        <v/>
      </c>
      <c r="U432" s="81" t="str">
        <f>IF(scriv!R394&lt;&gt;"",scriv!R394,"")</f>
        <v/>
      </c>
      <c r="V432" s="81" t="str">
        <f>IF(scriv!S394&lt;&gt;"",scriv!S394,"")</f>
        <v/>
      </c>
      <c r="W432" s="81" t="str">
        <f>IF(scriv!T394&lt;&gt;"",scriv!T394,"")</f>
        <v/>
      </c>
      <c r="X432" s="81" t="str">
        <f>IF($E432="",
( IF(scriv!AH394&lt;&gt;"", LEFT( scriv!AH394, FIND(",",scriv!AH394)-1) &amp; "=" &amp; $AH432 &amp; RIGHT( scriv!AH394, LEN(scriv!AH394) + 1 - FIND(",",scriv!AH394)),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IF(scriv!AI394&lt;&gt;"", LEFT( scriv!AI394, FIND(",",scriv!AI394)-1) &amp; "=" &amp; $AH432 &amp; RIGHT( scriv!AI394, LEN(scriv!AI394) + 1 - FIND(",",scriv!AI394)),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IF(scriv!AJ394&lt;&gt;"", LEFT( scriv!AJ394, FIND(",",scriv!AJ394)-1) &amp; "=" &amp; $AH432 &amp; RIGHT( scriv!AJ394, LEN(scriv!AJ394) + 1 - FIND(",",scriv!AJ394)),
  IF($Z$36&lt;&gt;"",LEFT( Z$36, FIND(",",Z$36)-1) &amp; "=" &amp; $AH432 &amp; RIGHT( Z$36, LEN(Z$36) + 1 - FIND(",",Z$36)),""))),
IF(scriv!O394&lt;&gt;"", LEFT( scriv!O394, FIND(",",scriv!O394)-1) &amp; "=" &amp; $AH432 &amp; RIGHT( scriv!O394, LEN(scriv!O394) + 1 - FIND(",",scriv!O394)),
LEFT( Z$37, FIND(",",Z$37)-1) &amp; "=" &amp; $AH432 &amp; RIGHT( Z$37, LEN(Z$37) + 1 - FIND(",",Z$37))))</f>
        <v>drawOpen=,1.2</v>
      </c>
      <c r="AA432" s="81" t="str">
        <f>IF($E432="",
( IF(scriv!AK394&lt;&gt;"", LEFT( scriv!AK394, FIND(",",scriv!AK394)-1) &amp; "=" &amp; $AH432 &amp; RIGHT( scriv!AK394, LEN(scriv!AK394) + 1 - FIND(",",scriv!AK394)),
  IF($AA$36&lt;&gt;"",LEFT( AA$36, FIND(",",AA$36)-1) &amp; "=" &amp; $AH432 &amp; RIGHT( AA$36, LEN(AA$36) + 1 - FIND(",",AA$36)),""))),
IF(scriv!P394&lt;&gt;"", LEFT( scriv!P394, FIND(",",scriv!P394)-1) &amp; "=" &amp; $AH432 &amp; RIGHT( scriv!P394, LEN(scriv!P394) + 1 - FIND(",",scriv!P394)),
LEFT( AA$37, FIND(",",AA$37)-1) &amp; "=" &amp; $AH432 &amp; RIGHT( AA$37, LEN(AA$37) + 1 - FIND(",",AA$37))))</f>
        <v>drawClose=,1.2</v>
      </c>
      <c r="AB432" s="167" t="str">
        <f t="shared" si="262"/>
        <v>noTitle</v>
      </c>
      <c r="AC432" s="167"/>
      <c r="AD432" s="45"/>
      <c r="AE432" s="168"/>
      <c r="AF432" s="169">
        <f>IF(D432="",scriv!B394,"")</f>
        <v>0</v>
      </c>
      <c r="AG432" s="170" t="str">
        <f t="shared" si="265"/>
        <v/>
      </c>
      <c r="AH432" s="169" t="str">
        <f t="shared" si="266"/>
        <v/>
      </c>
      <c r="AI432" s="169" t="str">
        <f t="shared" si="267"/>
        <v/>
      </c>
      <c r="AJ432" s="86">
        <f>ROUNDDOWN( (LEN(scriv!B394)+1) / 2, 0 )</f>
        <v>0</v>
      </c>
      <c r="AK432" s="82">
        <f t="shared" si="268"/>
        <v>0</v>
      </c>
      <c r="AL432" s="82" t="str">
        <f t="shared" si="269"/>
        <v>-</v>
      </c>
      <c r="AM432" s="82" t="str">
        <f t="shared" si="270"/>
        <v>-</v>
      </c>
      <c r="AN432" s="82" t="str">
        <f t="shared" si="271"/>
        <v>-</v>
      </c>
      <c r="AO432" s="82" t="str">
        <f t="shared" si="272"/>
        <v>-</v>
      </c>
      <c r="AP432" s="82" t="str">
        <f t="shared" si="273"/>
        <v>-</v>
      </c>
      <c r="AQ432" s="82" t="str">
        <f t="shared" si="274"/>
        <v>-</v>
      </c>
      <c r="AR432" s="82" t="str">
        <f t="shared" si="275"/>
        <v>-</v>
      </c>
      <c r="AT432" s="82">
        <f t="shared" si="276"/>
        <v>2</v>
      </c>
      <c r="AU432" s="82" t="str">
        <f ca="1">IF(    MAX(OFFSET(AL432,0,0,MATCH("-",AL432:AL$638,0))) = 0,"",
IFERROR(MAX(OFFSET(AL432,0,0,MATCH("-",AL432:AL$638,0))),""))</f>
        <v/>
      </c>
      <c r="AV432" s="82" t="str">
        <f ca="1">IF(    MAX(OFFSET(AM432,0,0,MATCH("-",AM432:AM$638,0))) = 0,"",
IFERROR(MAX(OFFSET(AM432,0,0,MATCH("-",AM432:AM$638,0))),""))</f>
        <v/>
      </c>
      <c r="AW432" s="82" t="str">
        <f ca="1">IF(    MAX(OFFSET(AN432,0,0,MATCH("-",AN432:AN$638,0))) = 0,"",
IFERROR(MAX(OFFSET(AN432,0,0,MATCH("-",AN432:AN$638,0))),""))</f>
        <v/>
      </c>
      <c r="AX432" s="82" t="str">
        <f ca="1">IF(    MAX(OFFSET(AO432,0,0,MATCH("-",AO432:AO$638,0))) = 0,"",
IFERROR(MAX(OFFSET(AO432,0,0,MATCH("-",AO432:AO$638,0))),""))</f>
        <v/>
      </c>
      <c r="AY432" s="82" t="str">
        <f ca="1">IF(    MAX(OFFSET(AP432,0,0,MATCH("-",AP432:AP$638,0))) = 0,"",
IFERROR(MAX(OFFSET(AP432,0,0,MATCH("-",AP432:AP$638,0))),""))</f>
        <v/>
      </c>
      <c r="AZ432" s="82" t="str">
        <f ca="1">IF(    MAX(OFFSET(AQ432,0,0,MATCH("-",AQ432:AQ$638,0))) = 0,"",
IFERROR(MAX(OFFSET(AQ432,0,0,MATCH("-",AQ432:AQ$638,0))),""))</f>
        <v/>
      </c>
      <c r="BA432" s="82" t="str">
        <f ca="1">IF(    MAX(OFFSET(AR432,0,0,MATCH("-",AR432:AR$638,0))) = 0,"",
IFERROR(MAX(OFFSET(AR432,0,0,MATCH("-",AR432:AR$638,0))),""))</f>
        <v/>
      </c>
      <c r="BB432" s="112">
        <f t="shared" ca="1" si="277"/>
        <v>-270</v>
      </c>
      <c r="BC432" s="111" t="str">
        <f t="shared" ca="1" si="278"/>
        <v>Radius</v>
      </c>
      <c r="BD432" s="112">
        <f t="shared" ca="1" si="279"/>
        <v>0</v>
      </c>
      <c r="BE432" s="111">
        <f t="shared" ca="1" si="280"/>
        <v>-150</v>
      </c>
      <c r="BF432" s="113" t="e">
        <f t="shared" ca="1" si="281"/>
        <v>#VALUE!</v>
      </c>
      <c r="BG432" s="113" t="e">
        <f t="shared" ca="1" si="282"/>
        <v>#VALUE!</v>
      </c>
      <c r="BH432" s="112">
        <f t="shared" ca="1" si="283"/>
        <v>2000</v>
      </c>
      <c r="BI432" s="112">
        <f t="shared" ca="1" si="284"/>
        <v>-150</v>
      </c>
      <c r="BJ432" s="157"/>
      <c r="BK432" s="157"/>
      <c r="BL432" s="158" t="str">
        <f>scriv!AM394</f>
        <v/>
      </c>
      <c r="BM432" s="157"/>
      <c r="BN432" s="157" t="str">
        <f t="shared" si="285"/>
        <v>node</v>
      </c>
      <c r="BO432" s="157"/>
      <c r="BP432" s="159">
        <f t="shared" ca="1" si="286"/>
        <v>0</v>
      </c>
      <c r="BQ432" s="159">
        <f t="shared" ca="1" si="287"/>
        <v>0</v>
      </c>
      <c r="BR432" s="159">
        <f t="shared" si="288"/>
        <v>1</v>
      </c>
      <c r="BS432" s="159" t="str">
        <f t="shared" si="289"/>
        <v>symbol</v>
      </c>
      <c r="BT432" s="157" t="str">
        <f ca="1">IF(scriv!V394&lt;&gt;"",scriv!V394,
IF(E432="",IFERROR(VLOOKUP(BL432,$AH$40:$BT$638,39,FALSE),$BT$36),
$BT$37))</f>
        <v>NodeSquare</v>
      </c>
      <c r="BU432" s="166">
        <f t="shared" ca="1" si="290"/>
        <v>2000</v>
      </c>
      <c r="BV432" s="166">
        <f t="shared" ca="1" si="291"/>
        <v>-150</v>
      </c>
      <c r="BW432" s="166">
        <f t="shared" ca="1" si="292"/>
        <v>0</v>
      </c>
      <c r="BX432" s="166">
        <f t="shared" ca="1" si="293"/>
        <v>0</v>
      </c>
      <c r="BY432" s="180" t="str">
        <f t="shared" si="294"/>
        <v/>
      </c>
      <c r="BZ432" s="180" t="str">
        <f t="shared" si="295"/>
        <v/>
      </c>
      <c r="CA432" s="81" t="str">
        <f>IF(scriv!E394&lt;&gt;"",scriv!E394,"")</f>
        <v/>
      </c>
      <c r="CB432" s="82">
        <f t="shared" si="264"/>
        <v>0</v>
      </c>
      <c r="CC432" s="82">
        <f t="shared" si="296"/>
        <v>0</v>
      </c>
      <c r="CD432" s="82" t="str">
        <f t="shared" si="297"/>
        <v>-</v>
      </c>
      <c r="CE432" s="82" t="str">
        <f t="shared" si="298"/>
        <v>-</v>
      </c>
      <c r="CF432" s="82" t="str">
        <f t="shared" si="299"/>
        <v>-</v>
      </c>
      <c r="CG432" s="82" t="str">
        <f t="shared" si="300"/>
        <v>-</v>
      </c>
      <c r="CH432" s="82" t="str">
        <f t="shared" si="301"/>
        <v>-</v>
      </c>
      <c r="CI432" s="82" t="str">
        <f t="shared" si="302"/>
        <v>-</v>
      </c>
      <c r="CJ432" s="82" t="str">
        <f t="shared" si="303"/>
        <v>-</v>
      </c>
      <c r="CK432" s="82" t="str">
        <f t="shared" si="304"/>
        <v>-</v>
      </c>
    </row>
    <row r="433" spans="1:89" s="82" customFormat="1" ht="18" customHeight="1">
      <c r="A433" s="81" t="str">
        <f>scriv!AL395</f>
        <v/>
      </c>
      <c r="B433" s="81" t="str">
        <f>IF(scriv!D395&lt;&gt;"",scriv!D395,"")</f>
        <v/>
      </c>
      <c r="C433" s="81" t="str">
        <f>IF( scriv!AP395&lt;&gt;"", IF(D433&lt;&gt;"","connection ","")&amp;scriv!AP395,IF(D433&lt;&gt;"","connection",""))</f>
        <v/>
      </c>
      <c r="D433" s="82" t="str">
        <f>scriv!AN395</f>
        <v/>
      </c>
      <c r="E433" s="82" t="str">
        <f>scriv!AO395</f>
        <v/>
      </c>
      <c r="F433" s="156">
        <f>ROW()</f>
        <v>433</v>
      </c>
      <c r="G433" s="288">
        <f>scriv!AC395</f>
        <v>0</v>
      </c>
      <c r="H433" s="288">
        <f>scriv!AD395</f>
        <v>0</v>
      </c>
      <c r="I433" s="81" t="str">
        <f>IF(scriv!AE395&lt;&gt;"",scriv!AE395,J433)</f>
        <v/>
      </c>
      <c r="J433" s="81" t="str">
        <f>IF(scriv!AF395&lt;&gt;"",scriv!AF395,"")</f>
        <v/>
      </c>
      <c r="K433" s="82" t="str">
        <f>IF(scriv!Y395&lt;&gt;"",scriv!Y395,$K$36)</f>
        <v>none</v>
      </c>
      <c r="L433" s="82">
        <f>IF(scriv!Z395&lt;&gt;"",scriv!Z395,$L$36)</f>
        <v>0</v>
      </c>
      <c r="M433" s="82" t="str">
        <f>IF(scriv!AA395&lt;&gt;"",scriv!AA395,$M$36)</f>
        <v>OpenClose</v>
      </c>
      <c r="N433" s="82">
        <f>IF(scriv!AB395&lt;&gt;"",scriv!AB395,$N$36)</f>
        <v>0</v>
      </c>
      <c r="O433" s="119" t="str">
        <f t="shared" si="263"/>
        <v/>
      </c>
      <c r="P433" s="81" t="str">
        <f>IF(scriv!I395&lt;&gt;"",scriv!I395,"")</f>
        <v/>
      </c>
      <c r="Q433" s="81" t="str">
        <f>IF(scriv!J395&lt;&gt;"",scriv!J395,"")</f>
        <v/>
      </c>
      <c r="R433" s="81">
        <f>IF(scriv!K395&lt;&gt;"",scriv!K395,
IF(I433&lt;&gt;"",1,$R$36))</f>
        <v>1</v>
      </c>
      <c r="S433" s="81" t="str">
        <f>IF(scriv!L395&lt;&gt;"",scriv!L395,
IF(scriv!AF395&lt;&gt;"",$S$36,"none"))</f>
        <v>none</v>
      </c>
      <c r="T433" s="81" t="str">
        <f>IF(scriv!Q395&lt;&gt;"",scriv!Q395,"")</f>
        <v/>
      </c>
      <c r="U433" s="81" t="str">
        <f>IF(scriv!R395&lt;&gt;"",scriv!R395,"")</f>
        <v/>
      </c>
      <c r="V433" s="81" t="str">
        <f>IF(scriv!S395&lt;&gt;"",scriv!S395,"")</f>
        <v/>
      </c>
      <c r="W433" s="81" t="str">
        <f>IF(scriv!T395&lt;&gt;"",scriv!T395,"")</f>
        <v/>
      </c>
      <c r="X433" s="81" t="str">
        <f>IF($E433="",
( IF(scriv!AH395&lt;&gt;"", LEFT( scriv!AH395, FIND(",",scriv!AH395)-1) &amp; "=" &amp; $AH433 &amp; RIGHT( scriv!AH395, LEN(scriv!AH395) + 1 - FIND(",",scriv!AH395)),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IF(scriv!AI395&lt;&gt;"", LEFT( scriv!AI395, FIND(",",scriv!AI395)-1) &amp; "=" &amp; $AH433 &amp; RIGHT( scriv!AI395, LEN(scriv!AI395) + 1 - FIND(",",scriv!AI395)),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IF(scriv!AJ395&lt;&gt;"", LEFT( scriv!AJ395, FIND(",",scriv!AJ395)-1) &amp; "=" &amp; $AH433 &amp; RIGHT( scriv!AJ395, LEN(scriv!AJ395) + 1 - FIND(",",scriv!AJ395)),
  IF($Z$36&lt;&gt;"",LEFT( Z$36, FIND(",",Z$36)-1) &amp; "=" &amp; $AH433 &amp; RIGHT( Z$36, LEN(Z$36) + 1 - FIND(",",Z$36)),""))),
IF(scriv!O395&lt;&gt;"", LEFT( scriv!O395, FIND(",",scriv!O395)-1) &amp; "=" &amp; $AH433 &amp; RIGHT( scriv!O395, LEN(scriv!O395) + 1 - FIND(",",scriv!O395)),
LEFT( Z$37, FIND(",",Z$37)-1) &amp; "=" &amp; $AH433 &amp; RIGHT( Z$37, LEN(Z$37) + 1 - FIND(",",Z$37))))</f>
        <v>drawOpen=,1.2</v>
      </c>
      <c r="AA433" s="81" t="str">
        <f>IF($E433="",
( IF(scriv!AK395&lt;&gt;"", LEFT( scriv!AK395, FIND(",",scriv!AK395)-1) &amp; "=" &amp; $AH433 &amp; RIGHT( scriv!AK395, LEN(scriv!AK395) + 1 - FIND(",",scriv!AK395)),
  IF($AA$36&lt;&gt;"",LEFT( AA$36, FIND(",",AA$36)-1) &amp; "=" &amp; $AH433 &amp; RIGHT( AA$36, LEN(AA$36) + 1 - FIND(",",AA$36)),""))),
IF(scriv!P395&lt;&gt;"", LEFT( scriv!P395, FIND(",",scriv!P395)-1) &amp; "=" &amp; $AH433 &amp; RIGHT( scriv!P395, LEN(scriv!P395) + 1 - FIND(",",scriv!P395)),
LEFT( AA$37, FIND(",",AA$37)-1) &amp; "=" &amp; $AH433 &amp; RIGHT( AA$37, LEN(AA$37) + 1 - FIND(",",AA$37))))</f>
        <v>drawClose=,1.2</v>
      </c>
      <c r="AB433" s="167" t="str">
        <f t="shared" si="262"/>
        <v>noTitle</v>
      </c>
      <c r="AC433" s="167"/>
      <c r="AD433" s="45"/>
      <c r="AE433" s="168"/>
      <c r="AF433" s="169">
        <f>IF(D433="",scriv!B395,"")</f>
        <v>0</v>
      </c>
      <c r="AG433" s="170" t="str">
        <f t="shared" si="265"/>
        <v/>
      </c>
      <c r="AH433" s="169" t="str">
        <f t="shared" si="266"/>
        <v/>
      </c>
      <c r="AI433" s="169" t="str">
        <f t="shared" si="267"/>
        <v/>
      </c>
      <c r="AJ433" s="86">
        <f>ROUNDDOWN( (LEN(scriv!B395)+1) / 2, 0 )</f>
        <v>0</v>
      </c>
      <c r="AK433" s="82">
        <f t="shared" si="268"/>
        <v>0</v>
      </c>
      <c r="AL433" s="82" t="str">
        <f t="shared" si="269"/>
        <v>-</v>
      </c>
      <c r="AM433" s="82" t="str">
        <f t="shared" si="270"/>
        <v>-</v>
      </c>
      <c r="AN433" s="82" t="str">
        <f t="shared" si="271"/>
        <v>-</v>
      </c>
      <c r="AO433" s="82" t="str">
        <f t="shared" si="272"/>
        <v>-</v>
      </c>
      <c r="AP433" s="82" t="str">
        <f t="shared" si="273"/>
        <v>-</v>
      </c>
      <c r="AQ433" s="82" t="str">
        <f t="shared" si="274"/>
        <v>-</v>
      </c>
      <c r="AR433" s="82" t="str">
        <f t="shared" si="275"/>
        <v>-</v>
      </c>
      <c r="AT433" s="82">
        <f t="shared" si="276"/>
        <v>2</v>
      </c>
      <c r="AU433" s="82" t="str">
        <f ca="1">IF(    MAX(OFFSET(AL433,0,0,MATCH("-",AL433:AL$638,0))) = 0,"",
IFERROR(MAX(OFFSET(AL433,0,0,MATCH("-",AL433:AL$638,0))),""))</f>
        <v/>
      </c>
      <c r="AV433" s="82" t="str">
        <f ca="1">IF(    MAX(OFFSET(AM433,0,0,MATCH("-",AM433:AM$638,0))) = 0,"",
IFERROR(MAX(OFFSET(AM433,0,0,MATCH("-",AM433:AM$638,0))),""))</f>
        <v/>
      </c>
      <c r="AW433" s="82" t="str">
        <f ca="1">IF(    MAX(OFFSET(AN433,0,0,MATCH("-",AN433:AN$638,0))) = 0,"",
IFERROR(MAX(OFFSET(AN433,0,0,MATCH("-",AN433:AN$638,0))),""))</f>
        <v/>
      </c>
      <c r="AX433" s="82" t="str">
        <f ca="1">IF(    MAX(OFFSET(AO433,0,0,MATCH("-",AO433:AO$638,0))) = 0,"",
IFERROR(MAX(OFFSET(AO433,0,0,MATCH("-",AO433:AO$638,0))),""))</f>
        <v/>
      </c>
      <c r="AY433" s="82" t="str">
        <f ca="1">IF(    MAX(OFFSET(AP433,0,0,MATCH("-",AP433:AP$638,0))) = 0,"",
IFERROR(MAX(OFFSET(AP433,0,0,MATCH("-",AP433:AP$638,0))),""))</f>
        <v/>
      </c>
      <c r="AZ433" s="82" t="str">
        <f ca="1">IF(    MAX(OFFSET(AQ433,0,0,MATCH("-",AQ433:AQ$638,0))) = 0,"",
IFERROR(MAX(OFFSET(AQ433,0,0,MATCH("-",AQ433:AQ$638,0))),""))</f>
        <v/>
      </c>
      <c r="BA433" s="82" t="str">
        <f ca="1">IF(    MAX(OFFSET(AR433,0,0,MATCH("-",AR433:AR$638,0))) = 0,"",
IFERROR(MAX(OFFSET(AR433,0,0,MATCH("-",AR433:AR$638,0))),""))</f>
        <v/>
      </c>
      <c r="BB433" s="112">
        <f t="shared" ca="1" si="277"/>
        <v>-270</v>
      </c>
      <c r="BC433" s="111" t="str">
        <f t="shared" ca="1" si="278"/>
        <v>Radius</v>
      </c>
      <c r="BD433" s="112">
        <f t="shared" ca="1" si="279"/>
        <v>0</v>
      </c>
      <c r="BE433" s="111">
        <f t="shared" ca="1" si="280"/>
        <v>-150</v>
      </c>
      <c r="BF433" s="113" t="e">
        <f t="shared" ca="1" si="281"/>
        <v>#VALUE!</v>
      </c>
      <c r="BG433" s="113" t="e">
        <f t="shared" ca="1" si="282"/>
        <v>#VALUE!</v>
      </c>
      <c r="BH433" s="112">
        <f t="shared" ca="1" si="283"/>
        <v>2000</v>
      </c>
      <c r="BI433" s="112">
        <f t="shared" ca="1" si="284"/>
        <v>-150</v>
      </c>
      <c r="BJ433" s="157"/>
      <c r="BK433" s="157"/>
      <c r="BL433" s="158" t="str">
        <f>scriv!AM395</f>
        <v/>
      </c>
      <c r="BM433" s="157"/>
      <c r="BN433" s="157" t="str">
        <f t="shared" si="285"/>
        <v>node</v>
      </c>
      <c r="BO433" s="157"/>
      <c r="BP433" s="159">
        <f t="shared" ca="1" si="286"/>
        <v>0</v>
      </c>
      <c r="BQ433" s="159">
        <f t="shared" ca="1" si="287"/>
        <v>0</v>
      </c>
      <c r="BR433" s="159">
        <f t="shared" si="288"/>
        <v>1</v>
      </c>
      <c r="BS433" s="159" t="str">
        <f t="shared" si="289"/>
        <v>symbol</v>
      </c>
      <c r="BT433" s="157" t="str">
        <f ca="1">IF(scriv!V395&lt;&gt;"",scriv!V395,
IF(E433="",IFERROR(VLOOKUP(BL433,$AH$40:$BT$638,39,FALSE),$BT$36),
$BT$37))</f>
        <v>NodeSquare</v>
      </c>
      <c r="BU433" s="166">
        <f t="shared" ca="1" si="290"/>
        <v>2000</v>
      </c>
      <c r="BV433" s="166">
        <f t="shared" ca="1" si="291"/>
        <v>-150</v>
      </c>
      <c r="BW433" s="166">
        <f t="shared" ca="1" si="292"/>
        <v>0</v>
      </c>
      <c r="BX433" s="166">
        <f t="shared" ca="1" si="293"/>
        <v>0</v>
      </c>
      <c r="BY433" s="180" t="str">
        <f t="shared" si="294"/>
        <v/>
      </c>
      <c r="BZ433" s="180" t="str">
        <f t="shared" si="295"/>
        <v/>
      </c>
      <c r="CA433" s="81" t="str">
        <f>IF(scriv!E395&lt;&gt;"",scriv!E395,"")</f>
        <v/>
      </c>
      <c r="CB433" s="82">
        <f t="shared" si="264"/>
        <v>0</v>
      </c>
      <c r="CC433" s="82">
        <f t="shared" si="296"/>
        <v>0</v>
      </c>
      <c r="CD433" s="82" t="str">
        <f t="shared" si="297"/>
        <v>-</v>
      </c>
      <c r="CE433" s="82" t="str">
        <f t="shared" si="298"/>
        <v>-</v>
      </c>
      <c r="CF433" s="82" t="str">
        <f t="shared" si="299"/>
        <v>-</v>
      </c>
      <c r="CG433" s="82" t="str">
        <f t="shared" si="300"/>
        <v>-</v>
      </c>
      <c r="CH433" s="82" t="str">
        <f t="shared" si="301"/>
        <v>-</v>
      </c>
      <c r="CI433" s="82" t="str">
        <f t="shared" si="302"/>
        <v>-</v>
      </c>
      <c r="CJ433" s="82" t="str">
        <f t="shared" si="303"/>
        <v>-</v>
      </c>
      <c r="CK433" s="82" t="str">
        <f t="shared" si="304"/>
        <v>-</v>
      </c>
    </row>
    <row r="434" spans="1:89" s="82" customFormat="1" ht="18" customHeight="1">
      <c r="A434" s="81" t="str">
        <f>scriv!AL396</f>
        <v/>
      </c>
      <c r="B434" s="81" t="str">
        <f>IF(scriv!D396&lt;&gt;"",scriv!D396,"")</f>
        <v/>
      </c>
      <c r="C434" s="81" t="str">
        <f>IF( scriv!AP396&lt;&gt;"", IF(D434&lt;&gt;"","connection ","")&amp;scriv!AP396,IF(D434&lt;&gt;"","connection",""))</f>
        <v/>
      </c>
      <c r="D434" s="82" t="str">
        <f>scriv!AN396</f>
        <v/>
      </c>
      <c r="E434" s="82" t="str">
        <f>scriv!AO396</f>
        <v/>
      </c>
      <c r="F434" s="156">
        <f>ROW()</f>
        <v>434</v>
      </c>
      <c r="G434" s="288">
        <f>scriv!AC396</f>
        <v>0</v>
      </c>
      <c r="H434" s="288">
        <f>scriv!AD396</f>
        <v>0</v>
      </c>
      <c r="I434" s="81" t="str">
        <f>IF(scriv!AE396&lt;&gt;"",scriv!AE396,J434)</f>
        <v/>
      </c>
      <c r="J434" s="81" t="str">
        <f>IF(scriv!AF396&lt;&gt;"",scriv!AF396,"")</f>
        <v/>
      </c>
      <c r="K434" s="82" t="str">
        <f>IF(scriv!Y396&lt;&gt;"",scriv!Y396,$K$36)</f>
        <v>none</v>
      </c>
      <c r="L434" s="82">
        <f>IF(scriv!Z396&lt;&gt;"",scriv!Z396,$L$36)</f>
        <v>0</v>
      </c>
      <c r="M434" s="82" t="str">
        <f>IF(scriv!AA396&lt;&gt;"",scriv!AA396,$M$36)</f>
        <v>OpenClose</v>
      </c>
      <c r="N434" s="82">
        <f>IF(scriv!AB396&lt;&gt;"",scriv!AB396,$N$36)</f>
        <v>0</v>
      </c>
      <c r="O434" s="119" t="str">
        <f t="shared" si="263"/>
        <v/>
      </c>
      <c r="P434" s="81" t="str">
        <f>IF(scriv!I396&lt;&gt;"",scriv!I396,"")</f>
        <v/>
      </c>
      <c r="Q434" s="81" t="str">
        <f>IF(scriv!J396&lt;&gt;"",scriv!J396,"")</f>
        <v/>
      </c>
      <c r="R434" s="81">
        <f>IF(scriv!K396&lt;&gt;"",scriv!K396,
IF(I434&lt;&gt;"",1,$R$36))</f>
        <v>1</v>
      </c>
      <c r="S434" s="81" t="str">
        <f>IF(scriv!L396&lt;&gt;"",scriv!L396,
IF(scriv!AF396&lt;&gt;"",$S$36,"none"))</f>
        <v>none</v>
      </c>
      <c r="T434" s="81" t="str">
        <f>IF(scriv!Q396&lt;&gt;"",scriv!Q396,"")</f>
        <v/>
      </c>
      <c r="U434" s="81" t="str">
        <f>IF(scriv!R396&lt;&gt;"",scriv!R396,"")</f>
        <v/>
      </c>
      <c r="V434" s="81" t="str">
        <f>IF(scriv!S396&lt;&gt;"",scriv!S396,"")</f>
        <v/>
      </c>
      <c r="W434" s="81" t="str">
        <f>IF(scriv!T396&lt;&gt;"",scriv!T396,"")</f>
        <v/>
      </c>
      <c r="X434" s="81" t="str">
        <f>IF($E434="",
( IF(scriv!AH396&lt;&gt;"", LEFT( scriv!AH396, FIND(",",scriv!AH396)-1) &amp; "=" &amp; $AH434 &amp; RIGHT( scriv!AH396, LEN(scriv!AH396) + 1 - FIND(",",scriv!AH396)),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IF(scriv!AI396&lt;&gt;"", LEFT( scriv!AI396, FIND(",",scriv!AI396)-1) &amp; "=" &amp; $AH434 &amp; RIGHT( scriv!AI396, LEN(scriv!AI396) + 1 - FIND(",",scriv!AI396)),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IF(scriv!AJ396&lt;&gt;"", LEFT( scriv!AJ396, FIND(",",scriv!AJ396)-1) &amp; "=" &amp; $AH434 &amp; RIGHT( scriv!AJ396, LEN(scriv!AJ396) + 1 - FIND(",",scriv!AJ396)),
  IF($Z$36&lt;&gt;"",LEFT( Z$36, FIND(",",Z$36)-1) &amp; "=" &amp; $AH434 &amp; RIGHT( Z$36, LEN(Z$36) + 1 - FIND(",",Z$36)),""))),
IF(scriv!O396&lt;&gt;"", LEFT( scriv!O396, FIND(",",scriv!O396)-1) &amp; "=" &amp; $AH434 &amp; RIGHT( scriv!O396, LEN(scriv!O396) + 1 - FIND(",",scriv!O396)),
LEFT( Z$37, FIND(",",Z$37)-1) &amp; "=" &amp; $AH434 &amp; RIGHT( Z$37, LEN(Z$37) + 1 - FIND(",",Z$37))))</f>
        <v>drawOpen=,1.2</v>
      </c>
      <c r="AA434" s="81" t="str">
        <f>IF($E434="",
( IF(scriv!AK396&lt;&gt;"", LEFT( scriv!AK396, FIND(",",scriv!AK396)-1) &amp; "=" &amp; $AH434 &amp; RIGHT( scriv!AK396, LEN(scriv!AK396) + 1 - FIND(",",scriv!AK396)),
  IF($AA$36&lt;&gt;"",LEFT( AA$36, FIND(",",AA$36)-1) &amp; "=" &amp; $AH434 &amp; RIGHT( AA$36, LEN(AA$36) + 1 - FIND(",",AA$36)),""))),
IF(scriv!P396&lt;&gt;"", LEFT( scriv!P396, FIND(",",scriv!P396)-1) &amp; "=" &amp; $AH434 &amp; RIGHT( scriv!P396, LEN(scriv!P396) + 1 - FIND(",",scriv!P396)),
LEFT( AA$37, FIND(",",AA$37)-1) &amp; "=" &amp; $AH434 &amp; RIGHT( AA$37, LEN(AA$37) + 1 - FIND(",",AA$37))))</f>
        <v>drawClose=,1.2</v>
      </c>
      <c r="AB434" s="167" t="str">
        <f t="shared" si="262"/>
        <v>noTitle</v>
      </c>
      <c r="AC434" s="167"/>
      <c r="AD434" s="45"/>
      <c r="AE434" s="168"/>
      <c r="AF434" s="169">
        <f>IF(D434="",scriv!B396,"")</f>
        <v>0</v>
      </c>
      <c r="AG434" s="170" t="str">
        <f t="shared" si="265"/>
        <v/>
      </c>
      <c r="AH434" s="169" t="str">
        <f t="shared" si="266"/>
        <v/>
      </c>
      <c r="AI434" s="169" t="str">
        <f t="shared" si="267"/>
        <v/>
      </c>
      <c r="AJ434" s="86">
        <f>ROUNDDOWN( (LEN(scriv!B396)+1) / 2, 0 )</f>
        <v>0</v>
      </c>
      <c r="AK434" s="82">
        <f t="shared" si="268"/>
        <v>0</v>
      </c>
      <c r="AL434" s="82" t="str">
        <f t="shared" si="269"/>
        <v>-</v>
      </c>
      <c r="AM434" s="82" t="str">
        <f t="shared" si="270"/>
        <v>-</v>
      </c>
      <c r="AN434" s="82" t="str">
        <f t="shared" si="271"/>
        <v>-</v>
      </c>
      <c r="AO434" s="82" t="str">
        <f t="shared" si="272"/>
        <v>-</v>
      </c>
      <c r="AP434" s="82" t="str">
        <f t="shared" si="273"/>
        <v>-</v>
      </c>
      <c r="AQ434" s="82" t="str">
        <f t="shared" si="274"/>
        <v>-</v>
      </c>
      <c r="AR434" s="82" t="str">
        <f t="shared" si="275"/>
        <v>-</v>
      </c>
      <c r="AT434" s="82">
        <f t="shared" si="276"/>
        <v>2</v>
      </c>
      <c r="AU434" s="82" t="str">
        <f ca="1">IF(    MAX(OFFSET(AL434,0,0,MATCH("-",AL434:AL$638,0))) = 0,"",
IFERROR(MAX(OFFSET(AL434,0,0,MATCH("-",AL434:AL$638,0))),""))</f>
        <v/>
      </c>
      <c r="AV434" s="82" t="str">
        <f ca="1">IF(    MAX(OFFSET(AM434,0,0,MATCH("-",AM434:AM$638,0))) = 0,"",
IFERROR(MAX(OFFSET(AM434,0,0,MATCH("-",AM434:AM$638,0))),""))</f>
        <v/>
      </c>
      <c r="AW434" s="82" t="str">
        <f ca="1">IF(    MAX(OFFSET(AN434,0,0,MATCH("-",AN434:AN$638,0))) = 0,"",
IFERROR(MAX(OFFSET(AN434,0,0,MATCH("-",AN434:AN$638,0))),""))</f>
        <v/>
      </c>
      <c r="AX434" s="82" t="str">
        <f ca="1">IF(    MAX(OFFSET(AO434,0,0,MATCH("-",AO434:AO$638,0))) = 0,"",
IFERROR(MAX(OFFSET(AO434,0,0,MATCH("-",AO434:AO$638,0))),""))</f>
        <v/>
      </c>
      <c r="AY434" s="82" t="str">
        <f ca="1">IF(    MAX(OFFSET(AP434,0,0,MATCH("-",AP434:AP$638,0))) = 0,"",
IFERROR(MAX(OFFSET(AP434,0,0,MATCH("-",AP434:AP$638,0))),""))</f>
        <v/>
      </c>
      <c r="AZ434" s="82" t="str">
        <f ca="1">IF(    MAX(OFFSET(AQ434,0,0,MATCH("-",AQ434:AQ$638,0))) = 0,"",
IFERROR(MAX(OFFSET(AQ434,0,0,MATCH("-",AQ434:AQ$638,0))),""))</f>
        <v/>
      </c>
      <c r="BA434" s="82" t="str">
        <f ca="1">IF(    MAX(OFFSET(AR434,0,0,MATCH("-",AR434:AR$638,0))) = 0,"",
IFERROR(MAX(OFFSET(AR434,0,0,MATCH("-",AR434:AR$638,0))),""))</f>
        <v/>
      </c>
      <c r="BB434" s="112">
        <f t="shared" ca="1" si="277"/>
        <v>-270</v>
      </c>
      <c r="BC434" s="111" t="str">
        <f t="shared" ca="1" si="278"/>
        <v>Radius</v>
      </c>
      <c r="BD434" s="112">
        <f t="shared" ca="1" si="279"/>
        <v>0</v>
      </c>
      <c r="BE434" s="111">
        <f t="shared" ca="1" si="280"/>
        <v>-150</v>
      </c>
      <c r="BF434" s="113" t="e">
        <f t="shared" ca="1" si="281"/>
        <v>#VALUE!</v>
      </c>
      <c r="BG434" s="113" t="e">
        <f t="shared" ca="1" si="282"/>
        <v>#VALUE!</v>
      </c>
      <c r="BH434" s="112">
        <f t="shared" ca="1" si="283"/>
        <v>2000</v>
      </c>
      <c r="BI434" s="112">
        <f t="shared" ca="1" si="284"/>
        <v>-150</v>
      </c>
      <c r="BJ434" s="157"/>
      <c r="BK434" s="157"/>
      <c r="BL434" s="158" t="str">
        <f>scriv!AM396</f>
        <v/>
      </c>
      <c r="BM434" s="157"/>
      <c r="BN434" s="157" t="str">
        <f t="shared" si="285"/>
        <v>node</v>
      </c>
      <c r="BO434" s="157"/>
      <c r="BP434" s="159">
        <f t="shared" ca="1" si="286"/>
        <v>0</v>
      </c>
      <c r="BQ434" s="159">
        <f t="shared" ca="1" si="287"/>
        <v>0</v>
      </c>
      <c r="BR434" s="159">
        <f t="shared" si="288"/>
        <v>1</v>
      </c>
      <c r="BS434" s="159" t="str">
        <f t="shared" si="289"/>
        <v>symbol</v>
      </c>
      <c r="BT434" s="157" t="str">
        <f ca="1">IF(scriv!V396&lt;&gt;"",scriv!V396,
IF(E434="",IFERROR(VLOOKUP(BL434,$AH$40:$BT$638,39,FALSE),$BT$36),
$BT$37))</f>
        <v>NodeSquare</v>
      </c>
      <c r="BU434" s="166">
        <f t="shared" ca="1" si="290"/>
        <v>2000</v>
      </c>
      <c r="BV434" s="166">
        <f t="shared" ca="1" si="291"/>
        <v>-150</v>
      </c>
      <c r="BW434" s="166">
        <f t="shared" ca="1" si="292"/>
        <v>0</v>
      </c>
      <c r="BX434" s="166">
        <f t="shared" ca="1" si="293"/>
        <v>0</v>
      </c>
      <c r="BY434" s="180" t="str">
        <f t="shared" si="294"/>
        <v/>
      </c>
      <c r="BZ434" s="180" t="str">
        <f t="shared" si="295"/>
        <v/>
      </c>
      <c r="CA434" s="81" t="str">
        <f>IF(scriv!E396&lt;&gt;"",scriv!E396,"")</f>
        <v/>
      </c>
      <c r="CB434" s="82">
        <f t="shared" si="264"/>
        <v>0</v>
      </c>
      <c r="CC434" s="82">
        <f t="shared" si="296"/>
        <v>0</v>
      </c>
      <c r="CD434" s="82" t="str">
        <f t="shared" si="297"/>
        <v>-</v>
      </c>
      <c r="CE434" s="82" t="str">
        <f t="shared" si="298"/>
        <v>-</v>
      </c>
      <c r="CF434" s="82" t="str">
        <f t="shared" si="299"/>
        <v>-</v>
      </c>
      <c r="CG434" s="82" t="str">
        <f t="shared" si="300"/>
        <v>-</v>
      </c>
      <c r="CH434" s="82" t="str">
        <f t="shared" si="301"/>
        <v>-</v>
      </c>
      <c r="CI434" s="82" t="str">
        <f t="shared" si="302"/>
        <v>-</v>
      </c>
      <c r="CJ434" s="82" t="str">
        <f t="shared" si="303"/>
        <v>-</v>
      </c>
      <c r="CK434" s="82" t="str">
        <f t="shared" si="304"/>
        <v>-</v>
      </c>
    </row>
    <row r="435" spans="1:89" s="82" customFormat="1" ht="18" customHeight="1">
      <c r="A435" s="81" t="str">
        <f>scriv!AL397</f>
        <v/>
      </c>
      <c r="B435" s="81" t="str">
        <f>IF(scriv!D397&lt;&gt;"",scriv!D397,"")</f>
        <v/>
      </c>
      <c r="C435" s="81" t="str">
        <f>IF( scriv!AP397&lt;&gt;"", IF(D435&lt;&gt;"","connection ","")&amp;scriv!AP397,IF(D435&lt;&gt;"","connection",""))</f>
        <v/>
      </c>
      <c r="D435" s="82" t="str">
        <f>scriv!AN397</f>
        <v/>
      </c>
      <c r="E435" s="82" t="str">
        <f>scriv!AO397</f>
        <v/>
      </c>
      <c r="F435" s="156">
        <f>ROW()</f>
        <v>435</v>
      </c>
      <c r="G435" s="288">
        <f>scriv!AC397</f>
        <v>0</v>
      </c>
      <c r="H435" s="288">
        <f>scriv!AD397</f>
        <v>0</v>
      </c>
      <c r="I435" s="81" t="str">
        <f>IF(scriv!AE397&lt;&gt;"",scriv!AE397,J435)</f>
        <v/>
      </c>
      <c r="J435" s="81" t="str">
        <f>IF(scriv!AF397&lt;&gt;"",scriv!AF397,"")</f>
        <v/>
      </c>
      <c r="K435" s="82" t="str">
        <f>IF(scriv!Y397&lt;&gt;"",scriv!Y397,$K$36)</f>
        <v>none</v>
      </c>
      <c r="L435" s="82">
        <f>IF(scriv!Z397&lt;&gt;"",scriv!Z397,$L$36)</f>
        <v>0</v>
      </c>
      <c r="M435" s="82" t="str">
        <f>IF(scriv!AA397&lt;&gt;"",scriv!AA397,$M$36)</f>
        <v>OpenClose</v>
      </c>
      <c r="N435" s="82">
        <f>IF(scriv!AB397&lt;&gt;"",scriv!AB397,$N$36)</f>
        <v>0</v>
      </c>
      <c r="O435" s="119" t="str">
        <f t="shared" si="263"/>
        <v/>
      </c>
      <c r="P435" s="81" t="str">
        <f>IF(scriv!I397&lt;&gt;"",scriv!I397,"")</f>
        <v/>
      </c>
      <c r="Q435" s="81" t="str">
        <f>IF(scriv!J397&lt;&gt;"",scriv!J397,"")</f>
        <v/>
      </c>
      <c r="R435" s="81">
        <f>IF(scriv!K397&lt;&gt;"",scriv!K397,
IF(I435&lt;&gt;"",1,$R$36))</f>
        <v>1</v>
      </c>
      <c r="S435" s="81" t="str">
        <f>IF(scriv!L397&lt;&gt;"",scriv!L397,
IF(scriv!AF397&lt;&gt;"",$S$36,"none"))</f>
        <v>none</v>
      </c>
      <c r="T435" s="81" t="str">
        <f>IF(scriv!Q397&lt;&gt;"",scriv!Q397,"")</f>
        <v/>
      </c>
      <c r="U435" s="81" t="str">
        <f>IF(scriv!R397&lt;&gt;"",scriv!R397,"")</f>
        <v/>
      </c>
      <c r="V435" s="81" t="str">
        <f>IF(scriv!S397&lt;&gt;"",scriv!S397,"")</f>
        <v/>
      </c>
      <c r="W435" s="81" t="str">
        <f>IF(scriv!T397&lt;&gt;"",scriv!T397,"")</f>
        <v/>
      </c>
      <c r="X435" s="81" t="str">
        <f>IF($E435="",
( IF(scriv!AH397&lt;&gt;"", LEFT( scriv!AH397, FIND(",",scriv!AH397)-1) &amp; "=" &amp; $AH435 &amp; RIGHT( scriv!AH397, LEN(scriv!AH397) + 1 - FIND(",",scriv!AH397)),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IF(scriv!AI397&lt;&gt;"", LEFT( scriv!AI397, FIND(",",scriv!AI397)-1) &amp; "=" &amp; $AH435 &amp; RIGHT( scriv!AI397, LEN(scriv!AI397) + 1 - FIND(",",scriv!AI397)),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IF(scriv!AJ397&lt;&gt;"", LEFT( scriv!AJ397, FIND(",",scriv!AJ397)-1) &amp; "=" &amp; $AH435 &amp; RIGHT( scriv!AJ397, LEN(scriv!AJ397) + 1 - FIND(",",scriv!AJ397)),
  IF($Z$36&lt;&gt;"",LEFT( Z$36, FIND(",",Z$36)-1) &amp; "=" &amp; $AH435 &amp; RIGHT( Z$36, LEN(Z$36) + 1 - FIND(",",Z$36)),""))),
IF(scriv!O397&lt;&gt;"", LEFT( scriv!O397, FIND(",",scriv!O397)-1) &amp; "=" &amp; $AH435 &amp; RIGHT( scriv!O397, LEN(scriv!O397) + 1 - FIND(",",scriv!O397)),
LEFT( Z$37, FIND(",",Z$37)-1) &amp; "=" &amp; $AH435 &amp; RIGHT( Z$37, LEN(Z$37) + 1 - FIND(",",Z$37))))</f>
        <v>drawOpen=,1.2</v>
      </c>
      <c r="AA435" s="81" t="str">
        <f>IF($E435="",
( IF(scriv!AK397&lt;&gt;"", LEFT( scriv!AK397, FIND(",",scriv!AK397)-1) &amp; "=" &amp; $AH435 &amp; RIGHT( scriv!AK397, LEN(scriv!AK397) + 1 - FIND(",",scriv!AK397)),
  IF($AA$36&lt;&gt;"",LEFT( AA$36, FIND(",",AA$36)-1) &amp; "=" &amp; $AH435 &amp; RIGHT( AA$36, LEN(AA$36) + 1 - FIND(",",AA$36)),""))),
IF(scriv!P397&lt;&gt;"", LEFT( scriv!P397, FIND(",",scriv!P397)-1) &amp; "=" &amp; $AH435 &amp; RIGHT( scriv!P397, LEN(scriv!P397) + 1 - FIND(",",scriv!P397)),
LEFT( AA$37, FIND(",",AA$37)-1) &amp; "=" &amp; $AH435 &amp; RIGHT( AA$37, LEN(AA$37) + 1 - FIND(",",AA$37))))</f>
        <v>drawClose=,1.2</v>
      </c>
      <c r="AB435" s="167" t="str">
        <f t="shared" si="262"/>
        <v>noTitle</v>
      </c>
      <c r="AC435" s="167"/>
      <c r="AD435" s="45"/>
      <c r="AE435" s="168"/>
      <c r="AF435" s="169">
        <f>IF(D435="",scriv!B397,"")</f>
        <v>0</v>
      </c>
      <c r="AG435" s="170" t="str">
        <f t="shared" si="265"/>
        <v/>
      </c>
      <c r="AH435" s="169" t="str">
        <f t="shared" si="266"/>
        <v/>
      </c>
      <c r="AI435" s="169" t="str">
        <f t="shared" si="267"/>
        <v/>
      </c>
      <c r="AJ435" s="86">
        <f>ROUNDDOWN( (LEN(scriv!B397)+1) / 2, 0 )</f>
        <v>0</v>
      </c>
      <c r="AK435" s="82">
        <f t="shared" si="268"/>
        <v>0</v>
      </c>
      <c r="AL435" s="82" t="str">
        <f t="shared" si="269"/>
        <v>-</v>
      </c>
      <c r="AM435" s="82" t="str">
        <f t="shared" si="270"/>
        <v>-</v>
      </c>
      <c r="AN435" s="82" t="str">
        <f t="shared" si="271"/>
        <v>-</v>
      </c>
      <c r="AO435" s="82" t="str">
        <f t="shared" si="272"/>
        <v>-</v>
      </c>
      <c r="AP435" s="82" t="str">
        <f t="shared" si="273"/>
        <v>-</v>
      </c>
      <c r="AQ435" s="82" t="str">
        <f t="shared" si="274"/>
        <v>-</v>
      </c>
      <c r="AR435" s="82" t="str">
        <f t="shared" si="275"/>
        <v>-</v>
      </c>
      <c r="AT435" s="82">
        <f t="shared" si="276"/>
        <v>2</v>
      </c>
      <c r="AU435" s="82" t="str">
        <f ca="1">IF(    MAX(OFFSET(AL435,0,0,MATCH("-",AL435:AL$638,0))) = 0,"",
IFERROR(MAX(OFFSET(AL435,0,0,MATCH("-",AL435:AL$638,0))),""))</f>
        <v/>
      </c>
      <c r="AV435" s="82" t="str">
        <f ca="1">IF(    MAX(OFFSET(AM435,0,0,MATCH("-",AM435:AM$638,0))) = 0,"",
IFERROR(MAX(OFFSET(AM435,0,0,MATCH("-",AM435:AM$638,0))),""))</f>
        <v/>
      </c>
      <c r="AW435" s="82" t="str">
        <f ca="1">IF(    MAX(OFFSET(AN435,0,0,MATCH("-",AN435:AN$638,0))) = 0,"",
IFERROR(MAX(OFFSET(AN435,0,0,MATCH("-",AN435:AN$638,0))),""))</f>
        <v/>
      </c>
      <c r="AX435" s="82" t="str">
        <f ca="1">IF(    MAX(OFFSET(AO435,0,0,MATCH("-",AO435:AO$638,0))) = 0,"",
IFERROR(MAX(OFFSET(AO435,0,0,MATCH("-",AO435:AO$638,0))),""))</f>
        <v/>
      </c>
      <c r="AY435" s="82" t="str">
        <f ca="1">IF(    MAX(OFFSET(AP435,0,0,MATCH("-",AP435:AP$638,0))) = 0,"",
IFERROR(MAX(OFFSET(AP435,0,0,MATCH("-",AP435:AP$638,0))),""))</f>
        <v/>
      </c>
      <c r="AZ435" s="82" t="str">
        <f ca="1">IF(    MAX(OFFSET(AQ435,0,0,MATCH("-",AQ435:AQ$638,0))) = 0,"",
IFERROR(MAX(OFFSET(AQ435,0,0,MATCH("-",AQ435:AQ$638,0))),""))</f>
        <v/>
      </c>
      <c r="BA435" s="82" t="str">
        <f ca="1">IF(    MAX(OFFSET(AR435,0,0,MATCH("-",AR435:AR$638,0))) = 0,"",
IFERROR(MAX(OFFSET(AR435,0,0,MATCH("-",AR435:AR$638,0))),""))</f>
        <v/>
      </c>
      <c r="BB435" s="112">
        <f t="shared" ca="1" si="277"/>
        <v>-270</v>
      </c>
      <c r="BC435" s="111" t="str">
        <f t="shared" ca="1" si="278"/>
        <v>Radius</v>
      </c>
      <c r="BD435" s="112">
        <f t="shared" ca="1" si="279"/>
        <v>0</v>
      </c>
      <c r="BE435" s="111">
        <f t="shared" ca="1" si="280"/>
        <v>-150</v>
      </c>
      <c r="BF435" s="113" t="e">
        <f t="shared" ca="1" si="281"/>
        <v>#VALUE!</v>
      </c>
      <c r="BG435" s="113" t="e">
        <f t="shared" ca="1" si="282"/>
        <v>#VALUE!</v>
      </c>
      <c r="BH435" s="112">
        <f t="shared" ca="1" si="283"/>
        <v>2000</v>
      </c>
      <c r="BI435" s="112">
        <f t="shared" ca="1" si="284"/>
        <v>-150</v>
      </c>
      <c r="BJ435" s="157"/>
      <c r="BK435" s="157"/>
      <c r="BL435" s="158" t="str">
        <f>scriv!AM397</f>
        <v/>
      </c>
      <c r="BM435" s="157"/>
      <c r="BN435" s="157" t="str">
        <f t="shared" si="285"/>
        <v>node</v>
      </c>
      <c r="BO435" s="157"/>
      <c r="BP435" s="159">
        <f t="shared" ca="1" si="286"/>
        <v>0</v>
      </c>
      <c r="BQ435" s="159">
        <f t="shared" ca="1" si="287"/>
        <v>0</v>
      </c>
      <c r="BR435" s="159">
        <f t="shared" si="288"/>
        <v>1</v>
      </c>
      <c r="BS435" s="159" t="str">
        <f t="shared" si="289"/>
        <v>symbol</v>
      </c>
      <c r="BT435" s="157" t="str">
        <f ca="1">IF(scriv!V397&lt;&gt;"",scriv!V397,
IF(E435="",IFERROR(VLOOKUP(BL435,$AH$40:$BT$638,39,FALSE),$BT$36),
$BT$37))</f>
        <v>NodeSquare</v>
      </c>
      <c r="BU435" s="166">
        <f t="shared" ca="1" si="290"/>
        <v>2000</v>
      </c>
      <c r="BV435" s="166">
        <f t="shared" ca="1" si="291"/>
        <v>-150</v>
      </c>
      <c r="BW435" s="166">
        <f t="shared" ca="1" si="292"/>
        <v>0</v>
      </c>
      <c r="BX435" s="166">
        <f t="shared" ca="1" si="293"/>
        <v>0</v>
      </c>
      <c r="BY435" s="180" t="str">
        <f t="shared" si="294"/>
        <v/>
      </c>
      <c r="BZ435" s="180" t="str">
        <f t="shared" si="295"/>
        <v/>
      </c>
      <c r="CA435" s="81" t="str">
        <f>IF(scriv!E397&lt;&gt;"",scriv!E397,"")</f>
        <v/>
      </c>
      <c r="CB435" s="82">
        <f t="shared" si="264"/>
        <v>0</v>
      </c>
      <c r="CC435" s="82">
        <f t="shared" si="296"/>
        <v>0</v>
      </c>
      <c r="CD435" s="82" t="str">
        <f t="shared" si="297"/>
        <v>-</v>
      </c>
      <c r="CE435" s="82" t="str">
        <f t="shared" si="298"/>
        <v>-</v>
      </c>
      <c r="CF435" s="82" t="str">
        <f t="shared" si="299"/>
        <v>-</v>
      </c>
      <c r="CG435" s="82" t="str">
        <f t="shared" si="300"/>
        <v>-</v>
      </c>
      <c r="CH435" s="82" t="str">
        <f t="shared" si="301"/>
        <v>-</v>
      </c>
      <c r="CI435" s="82" t="str">
        <f t="shared" si="302"/>
        <v>-</v>
      </c>
      <c r="CJ435" s="82" t="str">
        <f t="shared" si="303"/>
        <v>-</v>
      </c>
      <c r="CK435" s="82" t="str">
        <f t="shared" si="304"/>
        <v>-</v>
      </c>
    </row>
    <row r="436" spans="1:89" s="82" customFormat="1" ht="18" customHeight="1">
      <c r="A436" s="81" t="str">
        <f>scriv!AL398</f>
        <v/>
      </c>
      <c r="B436" s="81" t="str">
        <f>IF(scriv!D398&lt;&gt;"",scriv!D398,"")</f>
        <v/>
      </c>
      <c r="C436" s="81" t="str">
        <f>IF( scriv!AP398&lt;&gt;"", IF(D436&lt;&gt;"","connection ","")&amp;scriv!AP398,IF(D436&lt;&gt;"","connection",""))</f>
        <v/>
      </c>
      <c r="D436" s="82" t="str">
        <f>scriv!AN398</f>
        <v/>
      </c>
      <c r="E436" s="82" t="str">
        <f>scriv!AO398</f>
        <v/>
      </c>
      <c r="F436" s="156">
        <f>ROW()</f>
        <v>436</v>
      </c>
      <c r="G436" s="288">
        <f>scriv!AC398</f>
        <v>0</v>
      </c>
      <c r="H436" s="288">
        <f>scriv!AD398</f>
        <v>0</v>
      </c>
      <c r="I436" s="81" t="str">
        <f>IF(scriv!AE398&lt;&gt;"",scriv!AE398,J436)</f>
        <v/>
      </c>
      <c r="J436" s="81" t="str">
        <f>IF(scriv!AF398&lt;&gt;"",scriv!AF398,"")</f>
        <v/>
      </c>
      <c r="K436" s="82" t="str">
        <f>IF(scriv!Y398&lt;&gt;"",scriv!Y398,$K$36)</f>
        <v>none</v>
      </c>
      <c r="L436" s="82">
        <f>IF(scriv!Z398&lt;&gt;"",scriv!Z398,$L$36)</f>
        <v>0</v>
      </c>
      <c r="M436" s="82" t="str">
        <f>IF(scriv!AA398&lt;&gt;"",scriv!AA398,$M$36)</f>
        <v>OpenClose</v>
      </c>
      <c r="N436" s="82">
        <f>IF(scriv!AB398&lt;&gt;"",scriv!AB398,$N$36)</f>
        <v>0</v>
      </c>
      <c r="O436" s="119" t="str">
        <f t="shared" si="263"/>
        <v/>
      </c>
      <c r="P436" s="81" t="str">
        <f>IF(scriv!I398&lt;&gt;"",scriv!I398,"")</f>
        <v/>
      </c>
      <c r="Q436" s="81" t="str">
        <f>IF(scriv!J398&lt;&gt;"",scriv!J398,"")</f>
        <v/>
      </c>
      <c r="R436" s="81">
        <f>IF(scriv!K398&lt;&gt;"",scriv!K398,
IF(I436&lt;&gt;"",1,$R$36))</f>
        <v>1</v>
      </c>
      <c r="S436" s="81" t="str">
        <f>IF(scriv!L398&lt;&gt;"",scriv!L398,
IF(scriv!AF398&lt;&gt;"",$S$36,"none"))</f>
        <v>none</v>
      </c>
      <c r="T436" s="81" t="str">
        <f>IF(scriv!Q398&lt;&gt;"",scriv!Q398,"")</f>
        <v/>
      </c>
      <c r="U436" s="81" t="str">
        <f>IF(scriv!R398&lt;&gt;"",scriv!R398,"")</f>
        <v/>
      </c>
      <c r="V436" s="81" t="str">
        <f>IF(scriv!S398&lt;&gt;"",scriv!S398,"")</f>
        <v/>
      </c>
      <c r="W436" s="81" t="str">
        <f>IF(scriv!T398&lt;&gt;"",scriv!T398,"")</f>
        <v/>
      </c>
      <c r="X436" s="81" t="str">
        <f>IF($E436="",
( IF(scriv!AH398&lt;&gt;"", LEFT( scriv!AH398, FIND(",",scriv!AH398)-1) &amp; "=" &amp; $AH436 &amp; RIGHT( scriv!AH398, LEN(scriv!AH398) + 1 - FIND(",",scriv!AH398)),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IF(scriv!AI398&lt;&gt;"", LEFT( scriv!AI398, FIND(",",scriv!AI398)-1) &amp; "=" &amp; $AH436 &amp; RIGHT( scriv!AI398, LEN(scriv!AI398) + 1 - FIND(",",scriv!AI398)),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IF(scriv!AJ398&lt;&gt;"", LEFT( scriv!AJ398, FIND(",",scriv!AJ398)-1) &amp; "=" &amp; $AH436 &amp; RIGHT( scriv!AJ398, LEN(scriv!AJ398) + 1 - FIND(",",scriv!AJ398)),
  IF($Z$36&lt;&gt;"",LEFT( Z$36, FIND(",",Z$36)-1) &amp; "=" &amp; $AH436 &amp; RIGHT( Z$36, LEN(Z$36) + 1 - FIND(",",Z$36)),""))),
IF(scriv!O398&lt;&gt;"", LEFT( scriv!O398, FIND(",",scriv!O398)-1) &amp; "=" &amp; $AH436 &amp; RIGHT( scriv!O398, LEN(scriv!O398) + 1 - FIND(",",scriv!O398)),
LEFT( Z$37, FIND(",",Z$37)-1) &amp; "=" &amp; $AH436 &amp; RIGHT( Z$37, LEN(Z$37) + 1 - FIND(",",Z$37))))</f>
        <v>drawOpen=,1.2</v>
      </c>
      <c r="AA436" s="81" t="str">
        <f>IF($E436="",
( IF(scriv!AK398&lt;&gt;"", LEFT( scriv!AK398, FIND(",",scriv!AK398)-1) &amp; "=" &amp; $AH436 &amp; RIGHT( scriv!AK398, LEN(scriv!AK398) + 1 - FIND(",",scriv!AK398)),
  IF($AA$36&lt;&gt;"",LEFT( AA$36, FIND(",",AA$36)-1) &amp; "=" &amp; $AH436 &amp; RIGHT( AA$36, LEN(AA$36) + 1 - FIND(",",AA$36)),""))),
IF(scriv!P398&lt;&gt;"", LEFT( scriv!P398, FIND(",",scriv!P398)-1) &amp; "=" &amp; $AH436 &amp; RIGHT( scriv!P398, LEN(scriv!P398) + 1 - FIND(",",scriv!P398)),
LEFT( AA$37, FIND(",",AA$37)-1) &amp; "=" &amp; $AH436 &amp; RIGHT( AA$37, LEN(AA$37) + 1 - FIND(",",AA$37))))</f>
        <v>drawClose=,1.2</v>
      </c>
      <c r="AB436" s="167" t="str">
        <f t="shared" si="262"/>
        <v>noTitle</v>
      </c>
      <c r="AC436" s="167"/>
      <c r="AD436" s="45"/>
      <c r="AE436" s="168"/>
      <c r="AF436" s="169">
        <f>IF(D436="",scriv!B398,"")</f>
        <v>0</v>
      </c>
      <c r="AG436" s="170" t="str">
        <f t="shared" si="265"/>
        <v/>
      </c>
      <c r="AH436" s="169" t="str">
        <f t="shared" si="266"/>
        <v/>
      </c>
      <c r="AI436" s="169" t="str">
        <f t="shared" si="267"/>
        <v/>
      </c>
      <c r="AJ436" s="86">
        <f>ROUNDDOWN( (LEN(scriv!B398)+1) / 2, 0 )</f>
        <v>0</v>
      </c>
      <c r="AK436" s="82">
        <f t="shared" si="268"/>
        <v>0</v>
      </c>
      <c r="AL436" s="82" t="str">
        <f t="shared" si="269"/>
        <v>-</v>
      </c>
      <c r="AM436" s="82" t="str">
        <f t="shared" si="270"/>
        <v>-</v>
      </c>
      <c r="AN436" s="82" t="str">
        <f t="shared" si="271"/>
        <v>-</v>
      </c>
      <c r="AO436" s="82" t="str">
        <f t="shared" si="272"/>
        <v>-</v>
      </c>
      <c r="AP436" s="82" t="str">
        <f t="shared" si="273"/>
        <v>-</v>
      </c>
      <c r="AQ436" s="82" t="str">
        <f t="shared" si="274"/>
        <v>-</v>
      </c>
      <c r="AR436" s="82" t="str">
        <f t="shared" si="275"/>
        <v>-</v>
      </c>
      <c r="AT436" s="82">
        <f t="shared" si="276"/>
        <v>2</v>
      </c>
      <c r="AU436" s="82" t="str">
        <f ca="1">IF(    MAX(OFFSET(AL436,0,0,MATCH("-",AL436:AL$638,0))) = 0,"",
IFERROR(MAX(OFFSET(AL436,0,0,MATCH("-",AL436:AL$638,0))),""))</f>
        <v/>
      </c>
      <c r="AV436" s="82" t="str">
        <f ca="1">IF(    MAX(OFFSET(AM436,0,0,MATCH("-",AM436:AM$638,0))) = 0,"",
IFERROR(MAX(OFFSET(AM436,0,0,MATCH("-",AM436:AM$638,0))),""))</f>
        <v/>
      </c>
      <c r="AW436" s="82" t="str">
        <f ca="1">IF(    MAX(OFFSET(AN436,0,0,MATCH("-",AN436:AN$638,0))) = 0,"",
IFERROR(MAX(OFFSET(AN436,0,0,MATCH("-",AN436:AN$638,0))),""))</f>
        <v/>
      </c>
      <c r="AX436" s="82" t="str">
        <f ca="1">IF(    MAX(OFFSET(AO436,0,0,MATCH("-",AO436:AO$638,0))) = 0,"",
IFERROR(MAX(OFFSET(AO436,0,0,MATCH("-",AO436:AO$638,0))),""))</f>
        <v/>
      </c>
      <c r="AY436" s="82" t="str">
        <f ca="1">IF(    MAX(OFFSET(AP436,0,0,MATCH("-",AP436:AP$638,0))) = 0,"",
IFERROR(MAX(OFFSET(AP436,0,0,MATCH("-",AP436:AP$638,0))),""))</f>
        <v/>
      </c>
      <c r="AZ436" s="82" t="str">
        <f ca="1">IF(    MAX(OFFSET(AQ436,0,0,MATCH("-",AQ436:AQ$638,0))) = 0,"",
IFERROR(MAX(OFFSET(AQ436,0,0,MATCH("-",AQ436:AQ$638,0))),""))</f>
        <v/>
      </c>
      <c r="BA436" s="82" t="str">
        <f ca="1">IF(    MAX(OFFSET(AR436,0,0,MATCH("-",AR436:AR$638,0))) = 0,"",
IFERROR(MAX(OFFSET(AR436,0,0,MATCH("-",AR436:AR$638,0))),""))</f>
        <v/>
      </c>
      <c r="BB436" s="112">
        <f t="shared" ca="1" si="277"/>
        <v>-270</v>
      </c>
      <c r="BC436" s="111" t="str">
        <f t="shared" ca="1" si="278"/>
        <v>Radius</v>
      </c>
      <c r="BD436" s="112">
        <f t="shared" ca="1" si="279"/>
        <v>0</v>
      </c>
      <c r="BE436" s="111">
        <f t="shared" ca="1" si="280"/>
        <v>-150</v>
      </c>
      <c r="BF436" s="113" t="e">
        <f t="shared" ca="1" si="281"/>
        <v>#VALUE!</v>
      </c>
      <c r="BG436" s="113" t="e">
        <f t="shared" ca="1" si="282"/>
        <v>#VALUE!</v>
      </c>
      <c r="BH436" s="112">
        <f t="shared" ca="1" si="283"/>
        <v>2000</v>
      </c>
      <c r="BI436" s="112">
        <f t="shared" ca="1" si="284"/>
        <v>-150</v>
      </c>
      <c r="BJ436" s="157"/>
      <c r="BK436" s="157"/>
      <c r="BL436" s="158" t="str">
        <f>scriv!AM398</f>
        <v/>
      </c>
      <c r="BM436" s="157"/>
      <c r="BN436" s="157" t="str">
        <f t="shared" si="285"/>
        <v>node</v>
      </c>
      <c r="BO436" s="157"/>
      <c r="BP436" s="159">
        <f t="shared" ca="1" si="286"/>
        <v>0</v>
      </c>
      <c r="BQ436" s="159">
        <f t="shared" ca="1" si="287"/>
        <v>0</v>
      </c>
      <c r="BR436" s="159">
        <f t="shared" si="288"/>
        <v>1</v>
      </c>
      <c r="BS436" s="159" t="str">
        <f t="shared" si="289"/>
        <v>symbol</v>
      </c>
      <c r="BT436" s="157" t="str">
        <f ca="1">IF(scriv!V398&lt;&gt;"",scriv!V398,
IF(E436="",IFERROR(VLOOKUP(BL436,$AH$40:$BT$638,39,FALSE),$BT$36),
$BT$37))</f>
        <v>NodeSquare</v>
      </c>
      <c r="BU436" s="166">
        <f t="shared" ca="1" si="290"/>
        <v>2000</v>
      </c>
      <c r="BV436" s="166">
        <f t="shared" ca="1" si="291"/>
        <v>-150</v>
      </c>
      <c r="BW436" s="166">
        <f t="shared" ca="1" si="292"/>
        <v>0</v>
      </c>
      <c r="BX436" s="166">
        <f t="shared" ca="1" si="293"/>
        <v>0</v>
      </c>
      <c r="BY436" s="180" t="str">
        <f t="shared" si="294"/>
        <v/>
      </c>
      <c r="BZ436" s="180" t="str">
        <f t="shared" si="295"/>
        <v/>
      </c>
      <c r="CA436" s="81" t="str">
        <f>IF(scriv!E398&lt;&gt;"",scriv!E398,"")</f>
        <v/>
      </c>
      <c r="CB436" s="82">
        <f t="shared" si="264"/>
        <v>0</v>
      </c>
      <c r="CC436" s="82">
        <f t="shared" si="296"/>
        <v>0</v>
      </c>
      <c r="CD436" s="82" t="str">
        <f t="shared" si="297"/>
        <v>-</v>
      </c>
      <c r="CE436" s="82" t="str">
        <f t="shared" si="298"/>
        <v>-</v>
      </c>
      <c r="CF436" s="82" t="str">
        <f t="shared" si="299"/>
        <v>-</v>
      </c>
      <c r="CG436" s="82" t="str">
        <f t="shared" si="300"/>
        <v>-</v>
      </c>
      <c r="CH436" s="82" t="str">
        <f t="shared" si="301"/>
        <v>-</v>
      </c>
      <c r="CI436" s="82" t="str">
        <f t="shared" si="302"/>
        <v>-</v>
      </c>
      <c r="CJ436" s="82" t="str">
        <f t="shared" si="303"/>
        <v>-</v>
      </c>
      <c r="CK436" s="82" t="str">
        <f t="shared" si="304"/>
        <v>-</v>
      </c>
    </row>
    <row r="437" spans="1:89" s="82" customFormat="1" ht="18" customHeight="1">
      <c r="A437" s="81" t="str">
        <f>scriv!AL399</f>
        <v/>
      </c>
      <c r="B437" s="81" t="str">
        <f>IF(scriv!D399&lt;&gt;"",scriv!D399,"")</f>
        <v/>
      </c>
      <c r="C437" s="81" t="str">
        <f>IF( scriv!AP399&lt;&gt;"", IF(D437&lt;&gt;"","connection ","")&amp;scriv!AP399,IF(D437&lt;&gt;"","connection",""))</f>
        <v/>
      </c>
      <c r="D437" s="82" t="str">
        <f>scriv!AN399</f>
        <v/>
      </c>
      <c r="E437" s="82" t="str">
        <f>scriv!AO399</f>
        <v/>
      </c>
      <c r="F437" s="156">
        <f>ROW()</f>
        <v>437</v>
      </c>
      <c r="G437" s="288">
        <f>scriv!AC399</f>
        <v>0</v>
      </c>
      <c r="H437" s="288">
        <f>scriv!AD399</f>
        <v>0</v>
      </c>
      <c r="I437" s="81" t="str">
        <f>IF(scriv!AE399&lt;&gt;"",scriv!AE399,J437)</f>
        <v/>
      </c>
      <c r="J437" s="81" t="str">
        <f>IF(scriv!AF399&lt;&gt;"",scriv!AF399,"")</f>
        <v/>
      </c>
      <c r="K437" s="82" t="str">
        <f>IF(scriv!Y399&lt;&gt;"",scriv!Y399,$K$36)</f>
        <v>none</v>
      </c>
      <c r="L437" s="82">
        <f>IF(scriv!Z399&lt;&gt;"",scriv!Z399,$L$36)</f>
        <v>0</v>
      </c>
      <c r="M437" s="82" t="str">
        <f>IF(scriv!AA399&lt;&gt;"",scriv!AA399,$M$36)</f>
        <v>OpenClose</v>
      </c>
      <c r="N437" s="82">
        <f>IF(scriv!AB399&lt;&gt;"",scriv!AB399,$N$36)</f>
        <v>0</v>
      </c>
      <c r="O437" s="119" t="str">
        <f t="shared" si="263"/>
        <v/>
      </c>
      <c r="P437" s="81" t="str">
        <f>IF(scriv!I399&lt;&gt;"",scriv!I399,"")</f>
        <v/>
      </c>
      <c r="Q437" s="81" t="str">
        <f>IF(scriv!J399&lt;&gt;"",scriv!J399,"")</f>
        <v/>
      </c>
      <c r="R437" s="81">
        <f>IF(scriv!K399&lt;&gt;"",scriv!K399,
IF(I437&lt;&gt;"",1,$R$36))</f>
        <v>1</v>
      </c>
      <c r="S437" s="81" t="str">
        <f>IF(scriv!L399&lt;&gt;"",scriv!L399,
IF(scriv!AF399&lt;&gt;"",$S$36,"none"))</f>
        <v>none</v>
      </c>
      <c r="T437" s="81" t="str">
        <f>IF(scriv!Q399&lt;&gt;"",scriv!Q399,"")</f>
        <v/>
      </c>
      <c r="U437" s="81" t="str">
        <f>IF(scriv!R399&lt;&gt;"",scriv!R399,"")</f>
        <v/>
      </c>
      <c r="V437" s="81" t="str">
        <f>IF(scriv!S399&lt;&gt;"",scriv!S399,"")</f>
        <v/>
      </c>
      <c r="W437" s="81" t="str">
        <f>IF(scriv!T399&lt;&gt;"",scriv!T399,"")</f>
        <v/>
      </c>
      <c r="X437" s="81" t="str">
        <f>IF($E437="",
( IF(scriv!AH399&lt;&gt;"", LEFT( scriv!AH399, FIND(",",scriv!AH399)-1) &amp; "=" &amp; $AH437 &amp; RIGHT( scriv!AH399, LEN(scriv!AH399) + 1 - FIND(",",scriv!AH399)),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IF(scriv!AI399&lt;&gt;"", LEFT( scriv!AI399, FIND(",",scriv!AI399)-1) &amp; "=" &amp; $AH437 &amp; RIGHT( scriv!AI399, LEN(scriv!AI399) + 1 - FIND(",",scriv!AI399)),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IF(scriv!AJ399&lt;&gt;"", LEFT( scriv!AJ399, FIND(",",scriv!AJ399)-1) &amp; "=" &amp; $AH437 &amp; RIGHT( scriv!AJ399, LEN(scriv!AJ399) + 1 - FIND(",",scriv!AJ399)),
  IF($Z$36&lt;&gt;"",LEFT( Z$36, FIND(",",Z$36)-1) &amp; "=" &amp; $AH437 &amp; RIGHT( Z$36, LEN(Z$36) + 1 - FIND(",",Z$36)),""))),
IF(scriv!O399&lt;&gt;"", LEFT( scriv!O399, FIND(",",scriv!O399)-1) &amp; "=" &amp; $AH437 &amp; RIGHT( scriv!O399, LEN(scriv!O399) + 1 - FIND(",",scriv!O399)),
LEFT( Z$37, FIND(",",Z$37)-1) &amp; "=" &amp; $AH437 &amp; RIGHT( Z$37, LEN(Z$37) + 1 - FIND(",",Z$37))))</f>
        <v>drawOpen=,1.2</v>
      </c>
      <c r="AA437" s="81" t="str">
        <f>IF($E437="",
( IF(scriv!AK399&lt;&gt;"", LEFT( scriv!AK399, FIND(",",scriv!AK399)-1) &amp; "=" &amp; $AH437 &amp; RIGHT( scriv!AK399, LEN(scriv!AK399) + 1 - FIND(",",scriv!AK399)),
  IF($AA$36&lt;&gt;"",LEFT( AA$36, FIND(",",AA$36)-1) &amp; "=" &amp; $AH437 &amp; RIGHT( AA$36, LEN(AA$36) + 1 - FIND(",",AA$36)),""))),
IF(scriv!P399&lt;&gt;"", LEFT( scriv!P399, FIND(",",scriv!P399)-1) &amp; "=" &amp; $AH437 &amp; RIGHT( scriv!P399, LEN(scriv!P399) + 1 - FIND(",",scriv!P399)),
LEFT( AA$37, FIND(",",AA$37)-1) &amp; "=" &amp; $AH437 &amp; RIGHT( AA$37, LEN(AA$37) + 1 - FIND(",",AA$37))))</f>
        <v>drawClose=,1.2</v>
      </c>
      <c r="AB437" s="167" t="str">
        <f t="shared" si="262"/>
        <v>noTitle</v>
      </c>
      <c r="AC437" s="167"/>
      <c r="AD437" s="45"/>
      <c r="AE437" s="168"/>
      <c r="AF437" s="169">
        <f>IF(D437="",scriv!B399,"")</f>
        <v>0</v>
      </c>
      <c r="AG437" s="170" t="str">
        <f t="shared" si="265"/>
        <v/>
      </c>
      <c r="AH437" s="169" t="str">
        <f t="shared" si="266"/>
        <v/>
      </c>
      <c r="AI437" s="169" t="str">
        <f t="shared" si="267"/>
        <v/>
      </c>
      <c r="AJ437" s="86">
        <f>ROUNDDOWN( (LEN(scriv!B399)+1) / 2, 0 )</f>
        <v>0</v>
      </c>
      <c r="AK437" s="82">
        <f t="shared" si="268"/>
        <v>0</v>
      </c>
      <c r="AL437" s="82" t="str">
        <f t="shared" si="269"/>
        <v>-</v>
      </c>
      <c r="AM437" s="82" t="str">
        <f t="shared" si="270"/>
        <v>-</v>
      </c>
      <c r="AN437" s="82" t="str">
        <f t="shared" si="271"/>
        <v>-</v>
      </c>
      <c r="AO437" s="82" t="str">
        <f t="shared" si="272"/>
        <v>-</v>
      </c>
      <c r="AP437" s="82" t="str">
        <f t="shared" si="273"/>
        <v>-</v>
      </c>
      <c r="AQ437" s="82" t="str">
        <f t="shared" si="274"/>
        <v>-</v>
      </c>
      <c r="AR437" s="82" t="str">
        <f t="shared" si="275"/>
        <v>-</v>
      </c>
      <c r="AT437" s="82">
        <f t="shared" si="276"/>
        <v>2</v>
      </c>
      <c r="AU437" s="82" t="str">
        <f ca="1">IF(    MAX(OFFSET(AL437,0,0,MATCH("-",AL437:AL$638,0))) = 0,"",
IFERROR(MAX(OFFSET(AL437,0,0,MATCH("-",AL437:AL$638,0))),""))</f>
        <v/>
      </c>
      <c r="AV437" s="82" t="str">
        <f ca="1">IF(    MAX(OFFSET(AM437,0,0,MATCH("-",AM437:AM$638,0))) = 0,"",
IFERROR(MAX(OFFSET(AM437,0,0,MATCH("-",AM437:AM$638,0))),""))</f>
        <v/>
      </c>
      <c r="AW437" s="82" t="str">
        <f ca="1">IF(    MAX(OFFSET(AN437,0,0,MATCH("-",AN437:AN$638,0))) = 0,"",
IFERROR(MAX(OFFSET(AN437,0,0,MATCH("-",AN437:AN$638,0))),""))</f>
        <v/>
      </c>
      <c r="AX437" s="82" t="str">
        <f ca="1">IF(    MAX(OFFSET(AO437,0,0,MATCH("-",AO437:AO$638,0))) = 0,"",
IFERROR(MAX(OFFSET(AO437,0,0,MATCH("-",AO437:AO$638,0))),""))</f>
        <v/>
      </c>
      <c r="AY437" s="82" t="str">
        <f ca="1">IF(    MAX(OFFSET(AP437,0,0,MATCH("-",AP437:AP$638,0))) = 0,"",
IFERROR(MAX(OFFSET(AP437,0,0,MATCH("-",AP437:AP$638,0))),""))</f>
        <v/>
      </c>
      <c r="AZ437" s="82" t="str">
        <f ca="1">IF(    MAX(OFFSET(AQ437,0,0,MATCH("-",AQ437:AQ$638,0))) = 0,"",
IFERROR(MAX(OFFSET(AQ437,0,0,MATCH("-",AQ437:AQ$638,0))),""))</f>
        <v/>
      </c>
      <c r="BA437" s="82" t="str">
        <f ca="1">IF(    MAX(OFFSET(AR437,0,0,MATCH("-",AR437:AR$638,0))) = 0,"",
IFERROR(MAX(OFFSET(AR437,0,0,MATCH("-",AR437:AR$638,0))),""))</f>
        <v/>
      </c>
      <c r="BB437" s="112">
        <f t="shared" ca="1" si="277"/>
        <v>-270</v>
      </c>
      <c r="BC437" s="111" t="str">
        <f t="shared" ca="1" si="278"/>
        <v>Radius</v>
      </c>
      <c r="BD437" s="112">
        <f t="shared" ca="1" si="279"/>
        <v>0</v>
      </c>
      <c r="BE437" s="111">
        <f t="shared" ca="1" si="280"/>
        <v>-150</v>
      </c>
      <c r="BF437" s="113" t="e">
        <f t="shared" ca="1" si="281"/>
        <v>#VALUE!</v>
      </c>
      <c r="BG437" s="113" t="e">
        <f t="shared" ca="1" si="282"/>
        <v>#VALUE!</v>
      </c>
      <c r="BH437" s="112">
        <f t="shared" ca="1" si="283"/>
        <v>2000</v>
      </c>
      <c r="BI437" s="112">
        <f t="shared" ca="1" si="284"/>
        <v>-150</v>
      </c>
      <c r="BJ437" s="157"/>
      <c r="BK437" s="157"/>
      <c r="BL437" s="158" t="str">
        <f>scriv!AM399</f>
        <v/>
      </c>
      <c r="BM437" s="157"/>
      <c r="BN437" s="157" t="str">
        <f t="shared" si="285"/>
        <v>node</v>
      </c>
      <c r="BO437" s="157"/>
      <c r="BP437" s="159">
        <f t="shared" ca="1" si="286"/>
        <v>0</v>
      </c>
      <c r="BQ437" s="159">
        <f t="shared" ca="1" si="287"/>
        <v>0</v>
      </c>
      <c r="BR437" s="159">
        <f t="shared" si="288"/>
        <v>1</v>
      </c>
      <c r="BS437" s="159" t="str">
        <f t="shared" si="289"/>
        <v>symbol</v>
      </c>
      <c r="BT437" s="157" t="str">
        <f ca="1">IF(scriv!V399&lt;&gt;"",scriv!V399,
IF(E437="",IFERROR(VLOOKUP(BL437,$AH$40:$BT$638,39,FALSE),$BT$36),
$BT$37))</f>
        <v>NodeSquare</v>
      </c>
      <c r="BU437" s="166">
        <f t="shared" ca="1" si="290"/>
        <v>2000</v>
      </c>
      <c r="BV437" s="166">
        <f t="shared" ca="1" si="291"/>
        <v>-150</v>
      </c>
      <c r="BW437" s="166">
        <f t="shared" ca="1" si="292"/>
        <v>0</v>
      </c>
      <c r="BX437" s="166">
        <f t="shared" ca="1" si="293"/>
        <v>0</v>
      </c>
      <c r="BY437" s="180" t="str">
        <f t="shared" si="294"/>
        <v/>
      </c>
      <c r="BZ437" s="180" t="str">
        <f t="shared" si="295"/>
        <v/>
      </c>
      <c r="CA437" s="81" t="str">
        <f>IF(scriv!E399&lt;&gt;"",scriv!E399,"")</f>
        <v/>
      </c>
      <c r="CB437" s="82">
        <f t="shared" si="264"/>
        <v>0</v>
      </c>
      <c r="CC437" s="82">
        <f t="shared" si="296"/>
        <v>0</v>
      </c>
      <c r="CD437" s="82" t="str">
        <f t="shared" si="297"/>
        <v>-</v>
      </c>
      <c r="CE437" s="82" t="str">
        <f t="shared" si="298"/>
        <v>-</v>
      </c>
      <c r="CF437" s="82" t="str">
        <f t="shared" si="299"/>
        <v>-</v>
      </c>
      <c r="CG437" s="82" t="str">
        <f t="shared" si="300"/>
        <v>-</v>
      </c>
      <c r="CH437" s="82" t="str">
        <f t="shared" si="301"/>
        <v>-</v>
      </c>
      <c r="CI437" s="82" t="str">
        <f t="shared" si="302"/>
        <v>-</v>
      </c>
      <c r="CJ437" s="82" t="str">
        <f t="shared" si="303"/>
        <v>-</v>
      </c>
      <c r="CK437" s="82" t="str">
        <f t="shared" si="304"/>
        <v>-</v>
      </c>
    </row>
    <row r="438" spans="1:89" s="82" customFormat="1" ht="18" customHeight="1">
      <c r="A438" s="81" t="str">
        <f>scriv!AL400</f>
        <v/>
      </c>
      <c r="B438" s="81" t="str">
        <f>IF(scriv!D400&lt;&gt;"",scriv!D400,"")</f>
        <v/>
      </c>
      <c r="C438" s="81" t="str">
        <f>IF( scriv!AP400&lt;&gt;"", IF(D438&lt;&gt;"","connection ","")&amp;scriv!AP400,IF(D438&lt;&gt;"","connection",""))</f>
        <v/>
      </c>
      <c r="D438" s="82" t="str">
        <f>scriv!AN400</f>
        <v/>
      </c>
      <c r="E438" s="82" t="str">
        <f>scriv!AO400</f>
        <v/>
      </c>
      <c r="F438" s="156">
        <f>ROW()</f>
        <v>438</v>
      </c>
      <c r="G438" s="288">
        <f>scriv!AC400</f>
        <v>0</v>
      </c>
      <c r="H438" s="288">
        <f>scriv!AD400</f>
        <v>0</v>
      </c>
      <c r="I438" s="81" t="str">
        <f>IF(scriv!AE400&lt;&gt;"",scriv!AE400,J438)</f>
        <v/>
      </c>
      <c r="J438" s="81" t="str">
        <f>IF(scriv!AF400&lt;&gt;"",scriv!AF400,"")</f>
        <v/>
      </c>
      <c r="K438" s="82" t="str">
        <f>IF(scriv!Y400&lt;&gt;"",scriv!Y400,$K$36)</f>
        <v>none</v>
      </c>
      <c r="L438" s="82">
        <f>IF(scriv!Z400&lt;&gt;"",scriv!Z400,$L$36)</f>
        <v>0</v>
      </c>
      <c r="M438" s="82" t="str">
        <f>IF(scriv!AA400&lt;&gt;"",scriv!AA400,$M$36)</f>
        <v>OpenClose</v>
      </c>
      <c r="N438" s="82">
        <f>IF(scriv!AB400&lt;&gt;"",scriv!AB400,$N$36)</f>
        <v>0</v>
      </c>
      <c r="O438" s="119" t="str">
        <f t="shared" si="263"/>
        <v/>
      </c>
      <c r="P438" s="81" t="str">
        <f>IF(scriv!I400&lt;&gt;"",scriv!I400,"")</f>
        <v/>
      </c>
      <c r="Q438" s="81" t="str">
        <f>IF(scriv!J400&lt;&gt;"",scriv!J400,"")</f>
        <v/>
      </c>
      <c r="R438" s="81">
        <f>IF(scriv!K400&lt;&gt;"",scriv!K400,
IF(I438&lt;&gt;"",1,$R$36))</f>
        <v>1</v>
      </c>
      <c r="S438" s="81" t="str">
        <f>IF(scriv!L400&lt;&gt;"",scriv!L400,
IF(scriv!AF400&lt;&gt;"",$S$36,"none"))</f>
        <v>none</v>
      </c>
      <c r="T438" s="81" t="str">
        <f>IF(scriv!Q400&lt;&gt;"",scriv!Q400,"")</f>
        <v/>
      </c>
      <c r="U438" s="81" t="str">
        <f>IF(scriv!R400&lt;&gt;"",scriv!R400,"")</f>
        <v/>
      </c>
      <c r="V438" s="81" t="str">
        <f>IF(scriv!S400&lt;&gt;"",scriv!S400,"")</f>
        <v/>
      </c>
      <c r="W438" s="81" t="str">
        <f>IF(scriv!T400&lt;&gt;"",scriv!T400,"")</f>
        <v/>
      </c>
      <c r="X438" s="81" t="str">
        <f>IF($E438="",
( IF(scriv!AH400&lt;&gt;"", LEFT( scriv!AH400, FIND(",",scriv!AH400)-1) &amp; "=" &amp; $AH438 &amp; RIGHT( scriv!AH400, LEN(scriv!AH400) + 1 - FIND(",",scriv!AH400)),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IF(scriv!AI400&lt;&gt;"", LEFT( scriv!AI400, FIND(",",scriv!AI400)-1) &amp; "=" &amp; $AH438 &amp; RIGHT( scriv!AI400, LEN(scriv!AI400) + 1 - FIND(",",scriv!AI400)),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IF(scriv!AJ400&lt;&gt;"", LEFT( scriv!AJ400, FIND(",",scriv!AJ400)-1) &amp; "=" &amp; $AH438 &amp; RIGHT( scriv!AJ400, LEN(scriv!AJ400) + 1 - FIND(",",scriv!AJ400)),
  IF($Z$36&lt;&gt;"",LEFT( Z$36, FIND(",",Z$36)-1) &amp; "=" &amp; $AH438 &amp; RIGHT( Z$36, LEN(Z$36) + 1 - FIND(",",Z$36)),""))),
IF(scriv!O400&lt;&gt;"", LEFT( scriv!O400, FIND(",",scriv!O400)-1) &amp; "=" &amp; $AH438 &amp; RIGHT( scriv!O400, LEN(scriv!O400) + 1 - FIND(",",scriv!O400)),
LEFT( Z$37, FIND(",",Z$37)-1) &amp; "=" &amp; $AH438 &amp; RIGHT( Z$37, LEN(Z$37) + 1 - FIND(",",Z$37))))</f>
        <v>drawOpen=,1.2</v>
      </c>
      <c r="AA438" s="81" t="str">
        <f>IF($E438="",
( IF(scriv!AK400&lt;&gt;"", LEFT( scriv!AK400, FIND(",",scriv!AK400)-1) &amp; "=" &amp; $AH438 &amp; RIGHT( scriv!AK400, LEN(scriv!AK400) + 1 - FIND(",",scriv!AK400)),
  IF($AA$36&lt;&gt;"",LEFT( AA$36, FIND(",",AA$36)-1) &amp; "=" &amp; $AH438 &amp; RIGHT( AA$36, LEN(AA$36) + 1 - FIND(",",AA$36)),""))),
IF(scriv!P400&lt;&gt;"", LEFT( scriv!P400, FIND(",",scriv!P400)-1) &amp; "=" &amp; $AH438 &amp; RIGHT( scriv!P400, LEN(scriv!P400) + 1 - FIND(",",scriv!P400)),
LEFT( AA$37, FIND(",",AA$37)-1) &amp; "=" &amp; $AH438 &amp; RIGHT( AA$37, LEN(AA$37) + 1 - FIND(",",AA$37))))</f>
        <v>drawClose=,1.2</v>
      </c>
      <c r="AB438" s="167" t="str">
        <f t="shared" si="262"/>
        <v>noTitle</v>
      </c>
      <c r="AC438" s="167"/>
      <c r="AD438" s="45"/>
      <c r="AE438" s="168"/>
      <c r="AF438" s="169">
        <f>IF(D438="",scriv!B400,"")</f>
        <v>0</v>
      </c>
      <c r="AG438" s="170" t="str">
        <f t="shared" si="265"/>
        <v/>
      </c>
      <c r="AH438" s="169" t="str">
        <f t="shared" si="266"/>
        <v/>
      </c>
      <c r="AI438" s="169" t="str">
        <f t="shared" si="267"/>
        <v/>
      </c>
      <c r="AJ438" s="86">
        <f>ROUNDDOWN( (LEN(scriv!B400)+1) / 2, 0 )</f>
        <v>0</v>
      </c>
      <c r="AK438" s="82">
        <f t="shared" si="268"/>
        <v>0</v>
      </c>
      <c r="AL438" s="82" t="str">
        <f t="shared" si="269"/>
        <v>-</v>
      </c>
      <c r="AM438" s="82" t="str">
        <f t="shared" si="270"/>
        <v>-</v>
      </c>
      <c r="AN438" s="82" t="str">
        <f t="shared" si="271"/>
        <v>-</v>
      </c>
      <c r="AO438" s="82" t="str">
        <f t="shared" si="272"/>
        <v>-</v>
      </c>
      <c r="AP438" s="82" t="str">
        <f t="shared" si="273"/>
        <v>-</v>
      </c>
      <c r="AQ438" s="82" t="str">
        <f t="shared" si="274"/>
        <v>-</v>
      </c>
      <c r="AR438" s="82" t="str">
        <f t="shared" si="275"/>
        <v>-</v>
      </c>
      <c r="AT438" s="82">
        <f t="shared" si="276"/>
        <v>2</v>
      </c>
      <c r="AU438" s="82" t="str">
        <f ca="1">IF(    MAX(OFFSET(AL438,0,0,MATCH("-",AL438:AL$638,0))) = 0,"",
IFERROR(MAX(OFFSET(AL438,0,0,MATCH("-",AL438:AL$638,0))),""))</f>
        <v/>
      </c>
      <c r="AV438" s="82" t="str">
        <f ca="1">IF(    MAX(OFFSET(AM438,0,0,MATCH("-",AM438:AM$638,0))) = 0,"",
IFERROR(MAX(OFFSET(AM438,0,0,MATCH("-",AM438:AM$638,0))),""))</f>
        <v/>
      </c>
      <c r="AW438" s="82" t="str">
        <f ca="1">IF(    MAX(OFFSET(AN438,0,0,MATCH("-",AN438:AN$638,0))) = 0,"",
IFERROR(MAX(OFFSET(AN438,0,0,MATCH("-",AN438:AN$638,0))),""))</f>
        <v/>
      </c>
      <c r="AX438" s="82" t="str">
        <f ca="1">IF(    MAX(OFFSET(AO438,0,0,MATCH("-",AO438:AO$638,0))) = 0,"",
IFERROR(MAX(OFFSET(AO438,0,0,MATCH("-",AO438:AO$638,0))),""))</f>
        <v/>
      </c>
      <c r="AY438" s="82" t="str">
        <f ca="1">IF(    MAX(OFFSET(AP438,0,0,MATCH("-",AP438:AP$638,0))) = 0,"",
IFERROR(MAX(OFFSET(AP438,0,0,MATCH("-",AP438:AP$638,0))),""))</f>
        <v/>
      </c>
      <c r="AZ438" s="82" t="str">
        <f ca="1">IF(    MAX(OFFSET(AQ438,0,0,MATCH("-",AQ438:AQ$638,0))) = 0,"",
IFERROR(MAX(OFFSET(AQ438,0,0,MATCH("-",AQ438:AQ$638,0))),""))</f>
        <v/>
      </c>
      <c r="BA438" s="82" t="str">
        <f ca="1">IF(    MAX(OFFSET(AR438,0,0,MATCH("-",AR438:AR$638,0))) = 0,"",
IFERROR(MAX(OFFSET(AR438,0,0,MATCH("-",AR438:AR$638,0))),""))</f>
        <v/>
      </c>
      <c r="BB438" s="112">
        <f t="shared" ca="1" si="277"/>
        <v>-270</v>
      </c>
      <c r="BC438" s="111" t="str">
        <f t="shared" ca="1" si="278"/>
        <v>Radius</v>
      </c>
      <c r="BD438" s="112">
        <f t="shared" ca="1" si="279"/>
        <v>0</v>
      </c>
      <c r="BE438" s="111">
        <f t="shared" ca="1" si="280"/>
        <v>-150</v>
      </c>
      <c r="BF438" s="113" t="e">
        <f t="shared" ca="1" si="281"/>
        <v>#VALUE!</v>
      </c>
      <c r="BG438" s="113" t="e">
        <f t="shared" ca="1" si="282"/>
        <v>#VALUE!</v>
      </c>
      <c r="BH438" s="112">
        <f t="shared" ca="1" si="283"/>
        <v>2000</v>
      </c>
      <c r="BI438" s="112">
        <f t="shared" ca="1" si="284"/>
        <v>-150</v>
      </c>
      <c r="BJ438" s="157"/>
      <c r="BK438" s="157"/>
      <c r="BL438" s="158" t="str">
        <f>scriv!AM400</f>
        <v/>
      </c>
      <c r="BM438" s="157"/>
      <c r="BN438" s="157" t="str">
        <f t="shared" si="285"/>
        <v>node</v>
      </c>
      <c r="BO438" s="157"/>
      <c r="BP438" s="159">
        <f t="shared" ca="1" si="286"/>
        <v>0</v>
      </c>
      <c r="BQ438" s="159">
        <f t="shared" ca="1" si="287"/>
        <v>0</v>
      </c>
      <c r="BR438" s="159">
        <f t="shared" si="288"/>
        <v>1</v>
      </c>
      <c r="BS438" s="159" t="str">
        <f t="shared" si="289"/>
        <v>symbol</v>
      </c>
      <c r="BT438" s="157" t="str">
        <f ca="1">IF(scriv!V400&lt;&gt;"",scriv!V400,
IF(E438="",IFERROR(VLOOKUP(BL438,$AH$40:$BT$638,39,FALSE),$BT$36),
$BT$37))</f>
        <v>NodeSquare</v>
      </c>
      <c r="BU438" s="166">
        <f t="shared" ca="1" si="290"/>
        <v>2000</v>
      </c>
      <c r="BV438" s="166">
        <f t="shared" ca="1" si="291"/>
        <v>-150</v>
      </c>
      <c r="BW438" s="166">
        <f t="shared" ca="1" si="292"/>
        <v>0</v>
      </c>
      <c r="BX438" s="166">
        <f t="shared" ca="1" si="293"/>
        <v>0</v>
      </c>
      <c r="BY438" s="180" t="str">
        <f t="shared" si="294"/>
        <v/>
      </c>
      <c r="BZ438" s="180" t="str">
        <f t="shared" si="295"/>
        <v/>
      </c>
      <c r="CA438" s="81" t="str">
        <f>IF(scriv!E400&lt;&gt;"",scriv!E400,"")</f>
        <v/>
      </c>
      <c r="CB438" s="82">
        <f t="shared" si="264"/>
        <v>0</v>
      </c>
      <c r="CC438" s="82">
        <f t="shared" si="296"/>
        <v>0</v>
      </c>
      <c r="CD438" s="82" t="str">
        <f t="shared" si="297"/>
        <v>-</v>
      </c>
      <c r="CE438" s="82" t="str">
        <f t="shared" si="298"/>
        <v>-</v>
      </c>
      <c r="CF438" s="82" t="str">
        <f t="shared" si="299"/>
        <v>-</v>
      </c>
      <c r="CG438" s="82" t="str">
        <f t="shared" si="300"/>
        <v>-</v>
      </c>
      <c r="CH438" s="82" t="str">
        <f t="shared" si="301"/>
        <v>-</v>
      </c>
      <c r="CI438" s="82" t="str">
        <f t="shared" si="302"/>
        <v>-</v>
      </c>
      <c r="CJ438" s="82" t="str">
        <f t="shared" si="303"/>
        <v>-</v>
      </c>
      <c r="CK438" s="82" t="str">
        <f t="shared" si="304"/>
        <v>-</v>
      </c>
    </row>
    <row r="439" spans="1:89" s="82" customFormat="1" ht="18" customHeight="1">
      <c r="A439" s="81" t="str">
        <f>scriv!AL401</f>
        <v/>
      </c>
      <c r="B439" s="81" t="str">
        <f>IF(scriv!D401&lt;&gt;"",scriv!D401,"")</f>
        <v/>
      </c>
      <c r="C439" s="81" t="str">
        <f>IF( scriv!AP401&lt;&gt;"", IF(D439&lt;&gt;"","connection ","")&amp;scriv!AP401,IF(D439&lt;&gt;"","connection",""))</f>
        <v/>
      </c>
      <c r="D439" s="82" t="str">
        <f>scriv!AN401</f>
        <v/>
      </c>
      <c r="E439" s="82" t="str">
        <f>scriv!AO401</f>
        <v/>
      </c>
      <c r="F439" s="156">
        <f>ROW()</f>
        <v>439</v>
      </c>
      <c r="G439" s="288">
        <f>scriv!AC401</f>
        <v>0</v>
      </c>
      <c r="H439" s="288">
        <f>scriv!AD401</f>
        <v>0</v>
      </c>
      <c r="I439" s="81" t="str">
        <f>IF(scriv!AE401&lt;&gt;"",scriv!AE401,J439)</f>
        <v/>
      </c>
      <c r="J439" s="81" t="str">
        <f>IF(scriv!AF401&lt;&gt;"",scriv!AF401,"")</f>
        <v/>
      </c>
      <c r="K439" s="82" t="str">
        <f>IF(scriv!Y401&lt;&gt;"",scriv!Y401,$K$36)</f>
        <v>none</v>
      </c>
      <c r="L439" s="82">
        <f>IF(scriv!Z401&lt;&gt;"",scriv!Z401,$L$36)</f>
        <v>0</v>
      </c>
      <c r="M439" s="82" t="str">
        <f>IF(scriv!AA401&lt;&gt;"",scriv!AA401,$M$36)</f>
        <v>OpenClose</v>
      </c>
      <c r="N439" s="82">
        <f>IF(scriv!AB401&lt;&gt;"",scriv!AB401,$N$36)</f>
        <v>0</v>
      </c>
      <c r="O439" s="119" t="str">
        <f t="shared" si="263"/>
        <v/>
      </c>
      <c r="P439" s="81" t="str">
        <f>IF(scriv!I401&lt;&gt;"",scriv!I401,"")</f>
        <v/>
      </c>
      <c r="Q439" s="81" t="str">
        <f>IF(scriv!J401&lt;&gt;"",scriv!J401,"")</f>
        <v/>
      </c>
      <c r="R439" s="81">
        <f>IF(scriv!K401&lt;&gt;"",scriv!K401,
IF(I439&lt;&gt;"",1,$R$36))</f>
        <v>1</v>
      </c>
      <c r="S439" s="81" t="str">
        <f>IF(scriv!L401&lt;&gt;"",scriv!L401,
IF(scriv!AF401&lt;&gt;"",$S$36,"none"))</f>
        <v>none</v>
      </c>
      <c r="T439" s="81" t="str">
        <f>IF(scriv!Q401&lt;&gt;"",scriv!Q401,"")</f>
        <v/>
      </c>
      <c r="U439" s="81" t="str">
        <f>IF(scriv!R401&lt;&gt;"",scriv!R401,"")</f>
        <v/>
      </c>
      <c r="V439" s="81" t="str">
        <f>IF(scriv!S401&lt;&gt;"",scriv!S401,"")</f>
        <v/>
      </c>
      <c r="W439" s="81" t="str">
        <f>IF(scriv!T401&lt;&gt;"",scriv!T401,"")</f>
        <v/>
      </c>
      <c r="X439" s="81" t="str">
        <f>IF($E439="",
( IF(scriv!AH401&lt;&gt;"", LEFT( scriv!AH401, FIND(",",scriv!AH401)-1) &amp; "=" &amp; $AH439 &amp; RIGHT( scriv!AH401, LEN(scriv!AH401) + 1 - FIND(",",scriv!AH401)),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IF(scriv!AI401&lt;&gt;"", LEFT( scriv!AI401, FIND(",",scriv!AI401)-1) &amp; "=" &amp; $AH439 &amp; RIGHT( scriv!AI401, LEN(scriv!AI401) + 1 - FIND(",",scriv!AI401)),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IF(scriv!AJ401&lt;&gt;"", LEFT( scriv!AJ401, FIND(",",scriv!AJ401)-1) &amp; "=" &amp; $AH439 &amp; RIGHT( scriv!AJ401, LEN(scriv!AJ401) + 1 - FIND(",",scriv!AJ401)),
  IF($Z$36&lt;&gt;"",LEFT( Z$36, FIND(",",Z$36)-1) &amp; "=" &amp; $AH439 &amp; RIGHT( Z$36, LEN(Z$36) + 1 - FIND(",",Z$36)),""))),
IF(scriv!O401&lt;&gt;"", LEFT( scriv!O401, FIND(",",scriv!O401)-1) &amp; "=" &amp; $AH439 &amp; RIGHT( scriv!O401, LEN(scriv!O401) + 1 - FIND(",",scriv!O401)),
LEFT( Z$37, FIND(",",Z$37)-1) &amp; "=" &amp; $AH439 &amp; RIGHT( Z$37, LEN(Z$37) + 1 - FIND(",",Z$37))))</f>
        <v>drawOpen=,1.2</v>
      </c>
      <c r="AA439" s="81" t="str">
        <f>IF($E439="",
( IF(scriv!AK401&lt;&gt;"", LEFT( scriv!AK401, FIND(",",scriv!AK401)-1) &amp; "=" &amp; $AH439 &amp; RIGHT( scriv!AK401, LEN(scriv!AK401) + 1 - FIND(",",scriv!AK401)),
  IF($AA$36&lt;&gt;"",LEFT( AA$36, FIND(",",AA$36)-1) &amp; "=" &amp; $AH439 &amp; RIGHT( AA$36, LEN(AA$36) + 1 - FIND(",",AA$36)),""))),
IF(scriv!P401&lt;&gt;"", LEFT( scriv!P401, FIND(",",scriv!P401)-1) &amp; "=" &amp; $AH439 &amp; RIGHT( scriv!P401, LEN(scriv!P401) + 1 - FIND(",",scriv!P401)),
LEFT( AA$37, FIND(",",AA$37)-1) &amp; "=" &amp; $AH439 &amp; RIGHT( AA$37, LEN(AA$37) + 1 - FIND(",",AA$37))))</f>
        <v>drawClose=,1.2</v>
      </c>
      <c r="AB439" s="167" t="str">
        <f t="shared" si="262"/>
        <v>noTitle</v>
      </c>
      <c r="AC439" s="167"/>
      <c r="AD439" s="45"/>
      <c r="AE439" s="168"/>
      <c r="AF439" s="169">
        <f>IF(D439="",scriv!B401,"")</f>
        <v>0</v>
      </c>
      <c r="AG439" s="170" t="str">
        <f t="shared" si="265"/>
        <v/>
      </c>
      <c r="AH439" s="169" t="str">
        <f t="shared" si="266"/>
        <v/>
      </c>
      <c r="AI439" s="169" t="str">
        <f t="shared" si="267"/>
        <v/>
      </c>
      <c r="AJ439" s="86">
        <f>ROUNDDOWN( (LEN(scriv!B401)+1) / 2, 0 )</f>
        <v>0</v>
      </c>
      <c r="AK439" s="82">
        <f t="shared" si="268"/>
        <v>0</v>
      </c>
      <c r="AL439" s="82" t="str">
        <f t="shared" si="269"/>
        <v>-</v>
      </c>
      <c r="AM439" s="82" t="str">
        <f t="shared" si="270"/>
        <v>-</v>
      </c>
      <c r="AN439" s="82" t="str">
        <f t="shared" si="271"/>
        <v>-</v>
      </c>
      <c r="AO439" s="82" t="str">
        <f t="shared" si="272"/>
        <v>-</v>
      </c>
      <c r="AP439" s="82" t="str">
        <f t="shared" si="273"/>
        <v>-</v>
      </c>
      <c r="AQ439" s="82" t="str">
        <f t="shared" si="274"/>
        <v>-</v>
      </c>
      <c r="AR439" s="82" t="str">
        <f t="shared" si="275"/>
        <v>-</v>
      </c>
      <c r="AT439" s="82">
        <f t="shared" si="276"/>
        <v>2</v>
      </c>
      <c r="AU439" s="82" t="str">
        <f ca="1">IF(    MAX(OFFSET(AL439,0,0,MATCH("-",AL439:AL$638,0))) = 0,"",
IFERROR(MAX(OFFSET(AL439,0,0,MATCH("-",AL439:AL$638,0))),""))</f>
        <v/>
      </c>
      <c r="AV439" s="82" t="str">
        <f ca="1">IF(    MAX(OFFSET(AM439,0,0,MATCH("-",AM439:AM$638,0))) = 0,"",
IFERROR(MAX(OFFSET(AM439,0,0,MATCH("-",AM439:AM$638,0))),""))</f>
        <v/>
      </c>
      <c r="AW439" s="82" t="str">
        <f ca="1">IF(    MAX(OFFSET(AN439,0,0,MATCH("-",AN439:AN$638,0))) = 0,"",
IFERROR(MAX(OFFSET(AN439,0,0,MATCH("-",AN439:AN$638,0))),""))</f>
        <v/>
      </c>
      <c r="AX439" s="82" t="str">
        <f ca="1">IF(    MAX(OFFSET(AO439,0,0,MATCH("-",AO439:AO$638,0))) = 0,"",
IFERROR(MAX(OFFSET(AO439,0,0,MATCH("-",AO439:AO$638,0))),""))</f>
        <v/>
      </c>
      <c r="AY439" s="82" t="str">
        <f ca="1">IF(    MAX(OFFSET(AP439,0,0,MATCH("-",AP439:AP$638,0))) = 0,"",
IFERROR(MAX(OFFSET(AP439,0,0,MATCH("-",AP439:AP$638,0))),""))</f>
        <v/>
      </c>
      <c r="AZ439" s="82" t="str">
        <f ca="1">IF(    MAX(OFFSET(AQ439,0,0,MATCH("-",AQ439:AQ$638,0))) = 0,"",
IFERROR(MAX(OFFSET(AQ439,0,0,MATCH("-",AQ439:AQ$638,0))),""))</f>
        <v/>
      </c>
      <c r="BA439" s="82" t="str">
        <f ca="1">IF(    MAX(OFFSET(AR439,0,0,MATCH("-",AR439:AR$638,0))) = 0,"",
IFERROR(MAX(OFFSET(AR439,0,0,MATCH("-",AR439:AR$638,0))),""))</f>
        <v/>
      </c>
      <c r="BB439" s="112">
        <f t="shared" ca="1" si="277"/>
        <v>-270</v>
      </c>
      <c r="BC439" s="111" t="str">
        <f t="shared" ca="1" si="278"/>
        <v>Radius</v>
      </c>
      <c r="BD439" s="112">
        <f t="shared" ca="1" si="279"/>
        <v>0</v>
      </c>
      <c r="BE439" s="111">
        <f t="shared" ca="1" si="280"/>
        <v>-150</v>
      </c>
      <c r="BF439" s="113" t="e">
        <f t="shared" ca="1" si="281"/>
        <v>#VALUE!</v>
      </c>
      <c r="BG439" s="113" t="e">
        <f t="shared" ca="1" si="282"/>
        <v>#VALUE!</v>
      </c>
      <c r="BH439" s="112">
        <f t="shared" ca="1" si="283"/>
        <v>2000</v>
      </c>
      <c r="BI439" s="112">
        <f t="shared" ca="1" si="284"/>
        <v>-150</v>
      </c>
      <c r="BJ439" s="157"/>
      <c r="BK439" s="157"/>
      <c r="BL439" s="158" t="str">
        <f>scriv!AM401</f>
        <v/>
      </c>
      <c r="BM439" s="157"/>
      <c r="BN439" s="157" t="str">
        <f t="shared" si="285"/>
        <v>node</v>
      </c>
      <c r="BO439" s="157"/>
      <c r="BP439" s="159">
        <f t="shared" ca="1" si="286"/>
        <v>0</v>
      </c>
      <c r="BQ439" s="159">
        <f t="shared" ca="1" si="287"/>
        <v>0</v>
      </c>
      <c r="BR439" s="159">
        <f t="shared" si="288"/>
        <v>1</v>
      </c>
      <c r="BS439" s="159" t="str">
        <f t="shared" si="289"/>
        <v>symbol</v>
      </c>
      <c r="BT439" s="157" t="str">
        <f ca="1">IF(scriv!V401&lt;&gt;"",scriv!V401,
IF(E439="",IFERROR(VLOOKUP(BL439,$AH$40:$BT$638,39,FALSE),$BT$36),
$BT$37))</f>
        <v>NodeSquare</v>
      </c>
      <c r="BU439" s="166">
        <f t="shared" ca="1" si="290"/>
        <v>2000</v>
      </c>
      <c r="BV439" s="166">
        <f t="shared" ca="1" si="291"/>
        <v>-150</v>
      </c>
      <c r="BW439" s="166">
        <f t="shared" ca="1" si="292"/>
        <v>0</v>
      </c>
      <c r="BX439" s="166">
        <f t="shared" ca="1" si="293"/>
        <v>0</v>
      </c>
      <c r="BY439" s="180" t="str">
        <f t="shared" si="294"/>
        <v/>
      </c>
      <c r="BZ439" s="180" t="str">
        <f t="shared" si="295"/>
        <v/>
      </c>
      <c r="CA439" s="81" t="str">
        <f>IF(scriv!E401&lt;&gt;"",scriv!E401,"")</f>
        <v/>
      </c>
      <c r="CB439" s="82">
        <f t="shared" si="264"/>
        <v>0</v>
      </c>
      <c r="CC439" s="82">
        <f t="shared" si="296"/>
        <v>0</v>
      </c>
      <c r="CD439" s="82" t="str">
        <f t="shared" si="297"/>
        <v>-</v>
      </c>
      <c r="CE439" s="82" t="str">
        <f t="shared" si="298"/>
        <v>-</v>
      </c>
      <c r="CF439" s="82" t="str">
        <f t="shared" si="299"/>
        <v>-</v>
      </c>
      <c r="CG439" s="82" t="str">
        <f t="shared" si="300"/>
        <v>-</v>
      </c>
      <c r="CH439" s="82" t="str">
        <f t="shared" si="301"/>
        <v>-</v>
      </c>
      <c r="CI439" s="82" t="str">
        <f t="shared" si="302"/>
        <v>-</v>
      </c>
      <c r="CJ439" s="82" t="str">
        <f t="shared" si="303"/>
        <v>-</v>
      </c>
      <c r="CK439" s="82" t="str">
        <f t="shared" si="304"/>
        <v>-</v>
      </c>
    </row>
    <row r="440" spans="1:89" s="82" customFormat="1" ht="18" customHeight="1">
      <c r="A440" s="81" t="str">
        <f>scriv!AL402</f>
        <v/>
      </c>
      <c r="B440" s="81" t="str">
        <f>IF(scriv!D402&lt;&gt;"",scriv!D402,"")</f>
        <v/>
      </c>
      <c r="C440" s="81" t="str">
        <f>IF( scriv!AP402&lt;&gt;"", IF(D440&lt;&gt;"","connection ","")&amp;scriv!AP402,IF(D440&lt;&gt;"","connection",""))</f>
        <v/>
      </c>
      <c r="D440" s="82" t="str">
        <f>scriv!AN402</f>
        <v/>
      </c>
      <c r="E440" s="82" t="str">
        <f>scriv!AO402</f>
        <v/>
      </c>
      <c r="F440" s="156">
        <f>ROW()</f>
        <v>440</v>
      </c>
      <c r="G440" s="288">
        <f>scriv!AC402</f>
        <v>0</v>
      </c>
      <c r="H440" s="288">
        <f>scriv!AD402</f>
        <v>0</v>
      </c>
      <c r="I440" s="81" t="str">
        <f>IF(scriv!AE402&lt;&gt;"",scriv!AE402,J440)</f>
        <v/>
      </c>
      <c r="J440" s="81" t="str">
        <f>IF(scriv!AF402&lt;&gt;"",scriv!AF402,"")</f>
        <v/>
      </c>
      <c r="K440" s="82" t="str">
        <f>IF(scriv!Y402&lt;&gt;"",scriv!Y402,$K$36)</f>
        <v>none</v>
      </c>
      <c r="L440" s="82">
        <f>IF(scriv!Z402&lt;&gt;"",scriv!Z402,$L$36)</f>
        <v>0</v>
      </c>
      <c r="M440" s="82" t="str">
        <f>IF(scriv!AA402&lt;&gt;"",scriv!AA402,$M$36)</f>
        <v>OpenClose</v>
      </c>
      <c r="N440" s="82">
        <f>IF(scriv!AB402&lt;&gt;"",scriv!AB402,$N$36)</f>
        <v>0</v>
      </c>
      <c r="O440" s="119" t="str">
        <f t="shared" si="263"/>
        <v/>
      </c>
      <c r="P440" s="81" t="str">
        <f>IF(scriv!I402&lt;&gt;"",scriv!I402,"")</f>
        <v/>
      </c>
      <c r="Q440" s="81" t="str">
        <f>IF(scriv!J402&lt;&gt;"",scriv!J402,"")</f>
        <v/>
      </c>
      <c r="R440" s="81">
        <f>IF(scriv!K402&lt;&gt;"",scriv!K402,
IF(I440&lt;&gt;"",1,$R$36))</f>
        <v>1</v>
      </c>
      <c r="S440" s="81" t="str">
        <f>IF(scriv!L402&lt;&gt;"",scriv!L402,
IF(scriv!AF402&lt;&gt;"",$S$36,"none"))</f>
        <v>none</v>
      </c>
      <c r="T440" s="81" t="str">
        <f>IF(scriv!Q402&lt;&gt;"",scriv!Q402,"")</f>
        <v/>
      </c>
      <c r="U440" s="81" t="str">
        <f>IF(scriv!R402&lt;&gt;"",scriv!R402,"")</f>
        <v/>
      </c>
      <c r="V440" s="81" t="str">
        <f>IF(scriv!S402&lt;&gt;"",scriv!S402,"")</f>
        <v/>
      </c>
      <c r="W440" s="81" t="str">
        <f>IF(scriv!T402&lt;&gt;"",scriv!T402,"")</f>
        <v/>
      </c>
      <c r="X440" s="81" t="str">
        <f>IF($E440="",
( IF(scriv!AH402&lt;&gt;"", LEFT( scriv!AH402, FIND(",",scriv!AH402)-1) &amp; "=" &amp; $AH440 &amp; RIGHT( scriv!AH402, LEN(scriv!AH402) + 1 - FIND(",",scriv!AH402)),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IF(scriv!AI402&lt;&gt;"", LEFT( scriv!AI402, FIND(",",scriv!AI402)-1) &amp; "=" &amp; $AH440 &amp; RIGHT( scriv!AI402, LEN(scriv!AI402) + 1 - FIND(",",scriv!AI402)),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IF(scriv!AJ402&lt;&gt;"", LEFT( scriv!AJ402, FIND(",",scriv!AJ402)-1) &amp; "=" &amp; $AH440 &amp; RIGHT( scriv!AJ402, LEN(scriv!AJ402) + 1 - FIND(",",scriv!AJ402)),
  IF($Z$36&lt;&gt;"",LEFT( Z$36, FIND(",",Z$36)-1) &amp; "=" &amp; $AH440 &amp; RIGHT( Z$36, LEN(Z$36) + 1 - FIND(",",Z$36)),""))),
IF(scriv!O402&lt;&gt;"", LEFT( scriv!O402, FIND(",",scriv!O402)-1) &amp; "=" &amp; $AH440 &amp; RIGHT( scriv!O402, LEN(scriv!O402) + 1 - FIND(",",scriv!O402)),
LEFT( Z$37, FIND(",",Z$37)-1) &amp; "=" &amp; $AH440 &amp; RIGHT( Z$37, LEN(Z$37) + 1 - FIND(",",Z$37))))</f>
        <v>drawOpen=,1.2</v>
      </c>
      <c r="AA440" s="81" t="str">
        <f>IF($E440="",
( IF(scriv!AK402&lt;&gt;"", LEFT( scriv!AK402, FIND(",",scriv!AK402)-1) &amp; "=" &amp; $AH440 &amp; RIGHT( scriv!AK402, LEN(scriv!AK402) + 1 - FIND(",",scriv!AK402)),
  IF($AA$36&lt;&gt;"",LEFT( AA$36, FIND(",",AA$36)-1) &amp; "=" &amp; $AH440 &amp; RIGHT( AA$36, LEN(AA$36) + 1 - FIND(",",AA$36)),""))),
IF(scriv!P402&lt;&gt;"", LEFT( scriv!P402, FIND(",",scriv!P402)-1) &amp; "=" &amp; $AH440 &amp; RIGHT( scriv!P402, LEN(scriv!P402) + 1 - FIND(",",scriv!P402)),
LEFT( AA$37, FIND(",",AA$37)-1) &amp; "=" &amp; $AH440 &amp; RIGHT( AA$37, LEN(AA$37) + 1 - FIND(",",AA$37))))</f>
        <v>drawClose=,1.2</v>
      </c>
      <c r="AB440" s="167" t="str">
        <f t="shared" si="262"/>
        <v>noTitle</v>
      </c>
      <c r="AC440" s="167"/>
      <c r="AD440" s="45"/>
      <c r="AE440" s="168"/>
      <c r="AF440" s="169">
        <f>IF(D440="",scriv!B402,"")</f>
        <v>0</v>
      </c>
      <c r="AG440" s="170" t="str">
        <f t="shared" si="265"/>
        <v/>
      </c>
      <c r="AH440" s="169" t="str">
        <f t="shared" si="266"/>
        <v/>
      </c>
      <c r="AI440" s="169" t="str">
        <f t="shared" si="267"/>
        <v/>
      </c>
      <c r="AJ440" s="86">
        <f>ROUNDDOWN( (LEN(scriv!B402)+1) / 2, 0 )</f>
        <v>0</v>
      </c>
      <c r="AK440" s="82">
        <f t="shared" si="268"/>
        <v>0</v>
      </c>
      <c r="AL440" s="82" t="str">
        <f t="shared" si="269"/>
        <v>-</v>
      </c>
      <c r="AM440" s="82" t="str">
        <f t="shared" si="270"/>
        <v>-</v>
      </c>
      <c r="AN440" s="82" t="str">
        <f t="shared" si="271"/>
        <v>-</v>
      </c>
      <c r="AO440" s="82" t="str">
        <f t="shared" si="272"/>
        <v>-</v>
      </c>
      <c r="AP440" s="82" t="str">
        <f t="shared" si="273"/>
        <v>-</v>
      </c>
      <c r="AQ440" s="82" t="str">
        <f t="shared" si="274"/>
        <v>-</v>
      </c>
      <c r="AR440" s="82" t="str">
        <f t="shared" si="275"/>
        <v>-</v>
      </c>
      <c r="AT440" s="82">
        <f t="shared" si="276"/>
        <v>2</v>
      </c>
      <c r="AU440" s="82" t="str">
        <f ca="1">IF(    MAX(OFFSET(AL440,0,0,MATCH("-",AL440:AL$638,0))) = 0,"",
IFERROR(MAX(OFFSET(AL440,0,0,MATCH("-",AL440:AL$638,0))),""))</f>
        <v/>
      </c>
      <c r="AV440" s="82" t="str">
        <f ca="1">IF(    MAX(OFFSET(AM440,0,0,MATCH("-",AM440:AM$638,0))) = 0,"",
IFERROR(MAX(OFFSET(AM440,0,0,MATCH("-",AM440:AM$638,0))),""))</f>
        <v/>
      </c>
      <c r="AW440" s="82" t="str">
        <f ca="1">IF(    MAX(OFFSET(AN440,0,0,MATCH("-",AN440:AN$638,0))) = 0,"",
IFERROR(MAX(OFFSET(AN440,0,0,MATCH("-",AN440:AN$638,0))),""))</f>
        <v/>
      </c>
      <c r="AX440" s="82" t="str">
        <f ca="1">IF(    MAX(OFFSET(AO440,0,0,MATCH("-",AO440:AO$638,0))) = 0,"",
IFERROR(MAX(OFFSET(AO440,0,0,MATCH("-",AO440:AO$638,0))),""))</f>
        <v/>
      </c>
      <c r="AY440" s="82" t="str">
        <f ca="1">IF(    MAX(OFFSET(AP440,0,0,MATCH("-",AP440:AP$638,0))) = 0,"",
IFERROR(MAX(OFFSET(AP440,0,0,MATCH("-",AP440:AP$638,0))),""))</f>
        <v/>
      </c>
      <c r="AZ440" s="82" t="str">
        <f ca="1">IF(    MAX(OFFSET(AQ440,0,0,MATCH("-",AQ440:AQ$638,0))) = 0,"",
IFERROR(MAX(OFFSET(AQ440,0,0,MATCH("-",AQ440:AQ$638,0))),""))</f>
        <v/>
      </c>
      <c r="BA440" s="82" t="str">
        <f ca="1">IF(    MAX(OFFSET(AR440,0,0,MATCH("-",AR440:AR$638,0))) = 0,"",
IFERROR(MAX(OFFSET(AR440,0,0,MATCH("-",AR440:AR$638,0))),""))</f>
        <v/>
      </c>
      <c r="BB440" s="112">
        <f t="shared" ca="1" si="277"/>
        <v>-270</v>
      </c>
      <c r="BC440" s="111" t="str">
        <f t="shared" ca="1" si="278"/>
        <v>Radius</v>
      </c>
      <c r="BD440" s="112">
        <f t="shared" ca="1" si="279"/>
        <v>0</v>
      </c>
      <c r="BE440" s="111">
        <f t="shared" ca="1" si="280"/>
        <v>-150</v>
      </c>
      <c r="BF440" s="113" t="e">
        <f t="shared" ca="1" si="281"/>
        <v>#VALUE!</v>
      </c>
      <c r="BG440" s="113" t="e">
        <f t="shared" ca="1" si="282"/>
        <v>#VALUE!</v>
      </c>
      <c r="BH440" s="112">
        <f t="shared" ca="1" si="283"/>
        <v>2000</v>
      </c>
      <c r="BI440" s="112">
        <f t="shared" ca="1" si="284"/>
        <v>-150</v>
      </c>
      <c r="BJ440" s="157"/>
      <c r="BK440" s="157"/>
      <c r="BL440" s="158" t="str">
        <f>scriv!AM402</f>
        <v/>
      </c>
      <c r="BM440" s="157"/>
      <c r="BN440" s="157" t="str">
        <f t="shared" si="285"/>
        <v>node</v>
      </c>
      <c r="BO440" s="157"/>
      <c r="BP440" s="159">
        <f t="shared" ca="1" si="286"/>
        <v>0</v>
      </c>
      <c r="BQ440" s="159">
        <f t="shared" ca="1" si="287"/>
        <v>0</v>
      </c>
      <c r="BR440" s="159">
        <f t="shared" si="288"/>
        <v>1</v>
      </c>
      <c r="BS440" s="159" t="str">
        <f t="shared" si="289"/>
        <v>symbol</v>
      </c>
      <c r="BT440" s="157" t="str">
        <f ca="1">IF(scriv!V402&lt;&gt;"",scriv!V402,
IF(E440="",IFERROR(VLOOKUP(BL440,$AH$40:$BT$638,39,FALSE),$BT$36),
$BT$37))</f>
        <v>NodeSquare</v>
      </c>
      <c r="BU440" s="166">
        <f t="shared" ca="1" si="290"/>
        <v>2000</v>
      </c>
      <c r="BV440" s="166">
        <f t="shared" ca="1" si="291"/>
        <v>-150</v>
      </c>
      <c r="BW440" s="166">
        <f t="shared" ca="1" si="292"/>
        <v>0</v>
      </c>
      <c r="BX440" s="166">
        <f t="shared" ca="1" si="293"/>
        <v>0</v>
      </c>
      <c r="BY440" s="180" t="str">
        <f t="shared" si="294"/>
        <v/>
      </c>
      <c r="BZ440" s="180" t="str">
        <f t="shared" si="295"/>
        <v/>
      </c>
      <c r="CA440" s="81" t="str">
        <f>IF(scriv!E402&lt;&gt;"",scriv!E402,"")</f>
        <v/>
      </c>
      <c r="CB440" s="82">
        <f t="shared" si="264"/>
        <v>0</v>
      </c>
      <c r="CC440" s="82">
        <f t="shared" si="296"/>
        <v>0</v>
      </c>
      <c r="CD440" s="82" t="str">
        <f t="shared" si="297"/>
        <v>-</v>
      </c>
      <c r="CE440" s="82" t="str">
        <f t="shared" si="298"/>
        <v>-</v>
      </c>
      <c r="CF440" s="82" t="str">
        <f t="shared" si="299"/>
        <v>-</v>
      </c>
      <c r="CG440" s="82" t="str">
        <f t="shared" si="300"/>
        <v>-</v>
      </c>
      <c r="CH440" s="82" t="str">
        <f t="shared" si="301"/>
        <v>-</v>
      </c>
      <c r="CI440" s="82" t="str">
        <f t="shared" si="302"/>
        <v>-</v>
      </c>
      <c r="CJ440" s="82" t="str">
        <f t="shared" si="303"/>
        <v>-</v>
      </c>
      <c r="CK440" s="82" t="str">
        <f t="shared" si="304"/>
        <v>-</v>
      </c>
    </row>
    <row r="441" spans="1:89" s="82" customFormat="1" ht="18" customHeight="1">
      <c r="A441" s="81" t="str">
        <f>scriv!AL403</f>
        <v/>
      </c>
      <c r="B441" s="81" t="str">
        <f>IF(scriv!D403&lt;&gt;"",scriv!D403,"")</f>
        <v/>
      </c>
      <c r="C441" s="81" t="str">
        <f>IF( scriv!AP403&lt;&gt;"", IF(D441&lt;&gt;"","connection ","")&amp;scriv!AP403,IF(D441&lt;&gt;"","connection",""))</f>
        <v/>
      </c>
      <c r="D441" s="82" t="str">
        <f>scriv!AN403</f>
        <v/>
      </c>
      <c r="E441" s="82" t="str">
        <f>scriv!AO403</f>
        <v/>
      </c>
      <c r="F441" s="156">
        <f>ROW()</f>
        <v>441</v>
      </c>
      <c r="G441" s="288">
        <f>scriv!AC403</f>
        <v>0</v>
      </c>
      <c r="H441" s="288">
        <f>scriv!AD403</f>
        <v>0</v>
      </c>
      <c r="I441" s="81" t="str">
        <f>IF(scriv!AE403&lt;&gt;"",scriv!AE403,J441)</f>
        <v/>
      </c>
      <c r="J441" s="81" t="str">
        <f>IF(scriv!AF403&lt;&gt;"",scriv!AF403,"")</f>
        <v/>
      </c>
      <c r="K441" s="82" t="str">
        <f>IF(scriv!Y403&lt;&gt;"",scriv!Y403,$K$36)</f>
        <v>none</v>
      </c>
      <c r="L441" s="82">
        <f>IF(scriv!Z403&lt;&gt;"",scriv!Z403,$L$36)</f>
        <v>0</v>
      </c>
      <c r="M441" s="82" t="str">
        <f>IF(scriv!AA403&lt;&gt;"",scriv!AA403,$M$36)</f>
        <v>OpenClose</v>
      </c>
      <c r="N441" s="82">
        <f>IF(scriv!AB403&lt;&gt;"",scriv!AB403,$N$36)</f>
        <v>0</v>
      </c>
      <c r="O441" s="119" t="str">
        <f t="shared" si="263"/>
        <v/>
      </c>
      <c r="P441" s="81" t="str">
        <f>IF(scriv!I403&lt;&gt;"",scriv!I403,"")</f>
        <v/>
      </c>
      <c r="Q441" s="81" t="str">
        <f>IF(scriv!J403&lt;&gt;"",scriv!J403,"")</f>
        <v/>
      </c>
      <c r="R441" s="81">
        <f>IF(scriv!K403&lt;&gt;"",scriv!K403,
IF(I441&lt;&gt;"",1,$R$36))</f>
        <v>1</v>
      </c>
      <c r="S441" s="81" t="str">
        <f>IF(scriv!L403&lt;&gt;"",scriv!L403,
IF(scriv!AF403&lt;&gt;"",$S$36,"none"))</f>
        <v>none</v>
      </c>
      <c r="T441" s="81" t="str">
        <f>IF(scriv!Q403&lt;&gt;"",scriv!Q403,"")</f>
        <v/>
      </c>
      <c r="U441" s="81" t="str">
        <f>IF(scriv!R403&lt;&gt;"",scriv!R403,"")</f>
        <v/>
      </c>
      <c r="V441" s="81" t="str">
        <f>IF(scriv!S403&lt;&gt;"",scriv!S403,"")</f>
        <v/>
      </c>
      <c r="W441" s="81" t="str">
        <f>IF(scriv!T403&lt;&gt;"",scriv!T403,"")</f>
        <v/>
      </c>
      <c r="X441" s="81" t="str">
        <f>IF($E441="",
( IF(scriv!AH403&lt;&gt;"", LEFT( scriv!AH403, FIND(",",scriv!AH403)-1) &amp; "=" &amp; $AH441 &amp; RIGHT( scriv!AH403, LEN(scriv!AH403) + 1 - FIND(",",scriv!AH403)),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IF(scriv!AI403&lt;&gt;"", LEFT( scriv!AI403, FIND(",",scriv!AI403)-1) &amp; "=" &amp; $AH441 &amp; RIGHT( scriv!AI403, LEN(scriv!AI403) + 1 - FIND(",",scriv!AI403)),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IF(scriv!AJ403&lt;&gt;"", LEFT( scriv!AJ403, FIND(",",scriv!AJ403)-1) &amp; "=" &amp; $AH441 &amp; RIGHT( scriv!AJ403, LEN(scriv!AJ403) + 1 - FIND(",",scriv!AJ403)),
  IF($Z$36&lt;&gt;"",LEFT( Z$36, FIND(",",Z$36)-1) &amp; "=" &amp; $AH441 &amp; RIGHT( Z$36, LEN(Z$36) + 1 - FIND(",",Z$36)),""))),
IF(scriv!O403&lt;&gt;"", LEFT( scriv!O403, FIND(",",scriv!O403)-1) &amp; "=" &amp; $AH441 &amp; RIGHT( scriv!O403, LEN(scriv!O403) + 1 - FIND(",",scriv!O403)),
LEFT( Z$37, FIND(",",Z$37)-1) &amp; "=" &amp; $AH441 &amp; RIGHT( Z$37, LEN(Z$37) + 1 - FIND(",",Z$37))))</f>
        <v>drawOpen=,1.2</v>
      </c>
      <c r="AA441" s="81" t="str">
        <f>IF($E441="",
( IF(scriv!AK403&lt;&gt;"", LEFT( scriv!AK403, FIND(",",scriv!AK403)-1) &amp; "=" &amp; $AH441 &amp; RIGHT( scriv!AK403, LEN(scriv!AK403) + 1 - FIND(",",scriv!AK403)),
  IF($AA$36&lt;&gt;"",LEFT( AA$36, FIND(",",AA$36)-1) &amp; "=" &amp; $AH441 &amp; RIGHT( AA$36, LEN(AA$36) + 1 - FIND(",",AA$36)),""))),
IF(scriv!P403&lt;&gt;"", LEFT( scriv!P403, FIND(",",scriv!P403)-1) &amp; "=" &amp; $AH441 &amp; RIGHT( scriv!P403, LEN(scriv!P403) + 1 - FIND(",",scriv!P403)),
LEFT( AA$37, FIND(",",AA$37)-1) &amp; "=" &amp; $AH441 &amp; RIGHT( AA$37, LEN(AA$37) + 1 - FIND(",",AA$37))))</f>
        <v>drawClose=,1.2</v>
      </c>
      <c r="AB441" s="167" t="str">
        <f t="shared" si="262"/>
        <v>noTitle</v>
      </c>
      <c r="AC441" s="167"/>
      <c r="AD441" s="45"/>
      <c r="AE441" s="168"/>
      <c r="AF441" s="169">
        <f>IF(D441="",scriv!B403,"")</f>
        <v>0</v>
      </c>
      <c r="AG441" s="170" t="str">
        <f t="shared" si="265"/>
        <v/>
      </c>
      <c r="AH441" s="169" t="str">
        <f t="shared" si="266"/>
        <v/>
      </c>
      <c r="AI441" s="169" t="str">
        <f t="shared" si="267"/>
        <v/>
      </c>
      <c r="AJ441" s="86">
        <f>ROUNDDOWN( (LEN(scriv!B403)+1) / 2, 0 )</f>
        <v>0</v>
      </c>
      <c r="AK441" s="82">
        <f t="shared" si="268"/>
        <v>0</v>
      </c>
      <c r="AL441" s="82" t="str">
        <f t="shared" si="269"/>
        <v>-</v>
      </c>
      <c r="AM441" s="82" t="str">
        <f t="shared" si="270"/>
        <v>-</v>
      </c>
      <c r="AN441" s="82" t="str">
        <f t="shared" si="271"/>
        <v>-</v>
      </c>
      <c r="AO441" s="82" t="str">
        <f t="shared" si="272"/>
        <v>-</v>
      </c>
      <c r="AP441" s="82" t="str">
        <f t="shared" si="273"/>
        <v>-</v>
      </c>
      <c r="AQ441" s="82" t="str">
        <f t="shared" si="274"/>
        <v>-</v>
      </c>
      <c r="AR441" s="82" t="str">
        <f t="shared" si="275"/>
        <v>-</v>
      </c>
      <c r="AT441" s="82">
        <f t="shared" si="276"/>
        <v>2</v>
      </c>
      <c r="AU441" s="82" t="str">
        <f ca="1">IF(    MAX(OFFSET(AL441,0,0,MATCH("-",AL441:AL$638,0))) = 0,"",
IFERROR(MAX(OFFSET(AL441,0,0,MATCH("-",AL441:AL$638,0))),""))</f>
        <v/>
      </c>
      <c r="AV441" s="82" t="str">
        <f ca="1">IF(    MAX(OFFSET(AM441,0,0,MATCH("-",AM441:AM$638,0))) = 0,"",
IFERROR(MAX(OFFSET(AM441,0,0,MATCH("-",AM441:AM$638,0))),""))</f>
        <v/>
      </c>
      <c r="AW441" s="82" t="str">
        <f ca="1">IF(    MAX(OFFSET(AN441,0,0,MATCH("-",AN441:AN$638,0))) = 0,"",
IFERROR(MAX(OFFSET(AN441,0,0,MATCH("-",AN441:AN$638,0))),""))</f>
        <v/>
      </c>
      <c r="AX441" s="82" t="str">
        <f ca="1">IF(    MAX(OFFSET(AO441,0,0,MATCH("-",AO441:AO$638,0))) = 0,"",
IFERROR(MAX(OFFSET(AO441,0,0,MATCH("-",AO441:AO$638,0))),""))</f>
        <v/>
      </c>
      <c r="AY441" s="82" t="str">
        <f ca="1">IF(    MAX(OFFSET(AP441,0,0,MATCH("-",AP441:AP$638,0))) = 0,"",
IFERROR(MAX(OFFSET(AP441,0,0,MATCH("-",AP441:AP$638,0))),""))</f>
        <v/>
      </c>
      <c r="AZ441" s="82" t="str">
        <f ca="1">IF(    MAX(OFFSET(AQ441,0,0,MATCH("-",AQ441:AQ$638,0))) = 0,"",
IFERROR(MAX(OFFSET(AQ441,0,0,MATCH("-",AQ441:AQ$638,0))),""))</f>
        <v/>
      </c>
      <c r="BA441" s="82" t="str">
        <f ca="1">IF(    MAX(OFFSET(AR441,0,0,MATCH("-",AR441:AR$638,0))) = 0,"",
IFERROR(MAX(OFFSET(AR441,0,0,MATCH("-",AR441:AR$638,0))),""))</f>
        <v/>
      </c>
      <c r="BB441" s="112">
        <f t="shared" ca="1" si="277"/>
        <v>-270</v>
      </c>
      <c r="BC441" s="111" t="str">
        <f t="shared" ca="1" si="278"/>
        <v>Radius</v>
      </c>
      <c r="BD441" s="112">
        <f t="shared" ca="1" si="279"/>
        <v>0</v>
      </c>
      <c r="BE441" s="111">
        <f t="shared" ca="1" si="280"/>
        <v>-150</v>
      </c>
      <c r="BF441" s="113" t="e">
        <f t="shared" ca="1" si="281"/>
        <v>#VALUE!</v>
      </c>
      <c r="BG441" s="113" t="e">
        <f t="shared" ca="1" si="282"/>
        <v>#VALUE!</v>
      </c>
      <c r="BH441" s="112">
        <f t="shared" ca="1" si="283"/>
        <v>2000</v>
      </c>
      <c r="BI441" s="112">
        <f t="shared" ca="1" si="284"/>
        <v>-150</v>
      </c>
      <c r="BJ441" s="157"/>
      <c r="BK441" s="157"/>
      <c r="BL441" s="158" t="str">
        <f>scriv!AM403</f>
        <v/>
      </c>
      <c r="BM441" s="157"/>
      <c r="BN441" s="157" t="str">
        <f t="shared" si="285"/>
        <v>node</v>
      </c>
      <c r="BO441" s="157"/>
      <c r="BP441" s="159">
        <f t="shared" ca="1" si="286"/>
        <v>0</v>
      </c>
      <c r="BQ441" s="159">
        <f t="shared" ca="1" si="287"/>
        <v>0</v>
      </c>
      <c r="BR441" s="159">
        <f t="shared" si="288"/>
        <v>1</v>
      </c>
      <c r="BS441" s="159" t="str">
        <f t="shared" si="289"/>
        <v>symbol</v>
      </c>
      <c r="BT441" s="157" t="str">
        <f ca="1">IF(scriv!V403&lt;&gt;"",scriv!V403,
IF(E441="",IFERROR(VLOOKUP(BL441,$AH$40:$BT$638,39,FALSE),$BT$36),
$BT$37))</f>
        <v>NodeSquare</v>
      </c>
      <c r="BU441" s="166">
        <f t="shared" ca="1" si="290"/>
        <v>2000</v>
      </c>
      <c r="BV441" s="166">
        <f t="shared" ca="1" si="291"/>
        <v>-150</v>
      </c>
      <c r="BW441" s="166">
        <f t="shared" ca="1" si="292"/>
        <v>0</v>
      </c>
      <c r="BX441" s="166">
        <f t="shared" ca="1" si="293"/>
        <v>0</v>
      </c>
      <c r="BY441" s="180" t="str">
        <f t="shared" si="294"/>
        <v/>
      </c>
      <c r="BZ441" s="180" t="str">
        <f t="shared" si="295"/>
        <v/>
      </c>
      <c r="CA441" s="81" t="str">
        <f>IF(scriv!E403&lt;&gt;"",scriv!E403,"")</f>
        <v/>
      </c>
      <c r="CB441" s="82">
        <f t="shared" si="264"/>
        <v>0</v>
      </c>
      <c r="CC441" s="82">
        <f t="shared" si="296"/>
        <v>0</v>
      </c>
      <c r="CD441" s="82" t="str">
        <f t="shared" si="297"/>
        <v>-</v>
      </c>
      <c r="CE441" s="82" t="str">
        <f t="shared" si="298"/>
        <v>-</v>
      </c>
      <c r="CF441" s="82" t="str">
        <f t="shared" si="299"/>
        <v>-</v>
      </c>
      <c r="CG441" s="82" t="str">
        <f t="shared" si="300"/>
        <v>-</v>
      </c>
      <c r="CH441" s="82" t="str">
        <f t="shared" si="301"/>
        <v>-</v>
      </c>
      <c r="CI441" s="82" t="str">
        <f t="shared" si="302"/>
        <v>-</v>
      </c>
      <c r="CJ441" s="82" t="str">
        <f t="shared" si="303"/>
        <v>-</v>
      </c>
      <c r="CK441" s="82" t="str">
        <f t="shared" si="304"/>
        <v>-</v>
      </c>
    </row>
    <row r="442" spans="1:89" s="82" customFormat="1" ht="18" customHeight="1">
      <c r="A442" s="81" t="str">
        <f>scriv!AL404</f>
        <v/>
      </c>
      <c r="B442" s="81" t="str">
        <f>IF(scriv!D404&lt;&gt;"",scriv!D404,"")</f>
        <v/>
      </c>
      <c r="C442" s="81" t="str">
        <f>IF( scriv!AP404&lt;&gt;"", IF(D442&lt;&gt;"","connection ","")&amp;scriv!AP404,IF(D442&lt;&gt;"","connection",""))</f>
        <v/>
      </c>
      <c r="D442" s="82" t="str">
        <f>scriv!AN404</f>
        <v/>
      </c>
      <c r="E442" s="82" t="str">
        <f>scriv!AO404</f>
        <v/>
      </c>
      <c r="F442" s="156">
        <f>ROW()</f>
        <v>442</v>
      </c>
      <c r="G442" s="288">
        <f>scriv!AC404</f>
        <v>0</v>
      </c>
      <c r="H442" s="288">
        <f>scriv!AD404</f>
        <v>0</v>
      </c>
      <c r="I442" s="81" t="str">
        <f>IF(scriv!AE404&lt;&gt;"",scriv!AE404,J442)</f>
        <v/>
      </c>
      <c r="J442" s="81" t="str">
        <f>IF(scriv!AF404&lt;&gt;"",scriv!AF404,"")</f>
        <v/>
      </c>
      <c r="K442" s="82" t="str">
        <f>IF(scriv!Y404&lt;&gt;"",scriv!Y404,$K$36)</f>
        <v>none</v>
      </c>
      <c r="L442" s="82">
        <f>IF(scriv!Z404&lt;&gt;"",scriv!Z404,$L$36)</f>
        <v>0</v>
      </c>
      <c r="M442" s="82" t="str">
        <f>IF(scriv!AA404&lt;&gt;"",scriv!AA404,$M$36)</f>
        <v>OpenClose</v>
      </c>
      <c r="N442" s="82">
        <f>IF(scriv!AB404&lt;&gt;"",scriv!AB404,$N$36)</f>
        <v>0</v>
      </c>
      <c r="O442" s="119" t="str">
        <f t="shared" si="263"/>
        <v/>
      </c>
      <c r="P442" s="81" t="str">
        <f>IF(scriv!I404&lt;&gt;"",scriv!I404,"")</f>
        <v/>
      </c>
      <c r="Q442" s="81" t="str">
        <f>IF(scriv!J404&lt;&gt;"",scriv!J404,"")</f>
        <v/>
      </c>
      <c r="R442" s="81">
        <f>IF(scriv!K404&lt;&gt;"",scriv!K404,
IF(I442&lt;&gt;"",1,$R$36))</f>
        <v>1</v>
      </c>
      <c r="S442" s="81" t="str">
        <f>IF(scriv!L404&lt;&gt;"",scriv!L404,
IF(scriv!AF404&lt;&gt;"",$S$36,"none"))</f>
        <v>none</v>
      </c>
      <c r="T442" s="81" t="str">
        <f>IF(scriv!Q404&lt;&gt;"",scriv!Q404,"")</f>
        <v/>
      </c>
      <c r="U442" s="81" t="str">
        <f>IF(scriv!R404&lt;&gt;"",scriv!R404,"")</f>
        <v/>
      </c>
      <c r="V442" s="81" t="str">
        <f>IF(scriv!S404&lt;&gt;"",scriv!S404,"")</f>
        <v/>
      </c>
      <c r="W442" s="81" t="str">
        <f>IF(scriv!T404&lt;&gt;"",scriv!T404,"")</f>
        <v/>
      </c>
      <c r="X442" s="81" t="str">
        <f>IF($E442="",
( IF(scriv!AH404&lt;&gt;"", LEFT( scriv!AH404, FIND(",",scriv!AH404)-1) &amp; "=" &amp; $AH442 &amp; RIGHT( scriv!AH404, LEN(scriv!AH404) + 1 - FIND(",",scriv!AH404)),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IF(scriv!AI404&lt;&gt;"", LEFT( scriv!AI404, FIND(",",scriv!AI404)-1) &amp; "=" &amp; $AH442 &amp; RIGHT( scriv!AI404, LEN(scriv!AI404) + 1 - FIND(",",scriv!AI404)),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IF(scriv!AJ404&lt;&gt;"", LEFT( scriv!AJ404, FIND(",",scriv!AJ404)-1) &amp; "=" &amp; $AH442 &amp; RIGHT( scriv!AJ404, LEN(scriv!AJ404) + 1 - FIND(",",scriv!AJ404)),
  IF($Z$36&lt;&gt;"",LEFT( Z$36, FIND(",",Z$36)-1) &amp; "=" &amp; $AH442 &amp; RIGHT( Z$36, LEN(Z$36) + 1 - FIND(",",Z$36)),""))),
IF(scriv!O404&lt;&gt;"", LEFT( scriv!O404, FIND(",",scriv!O404)-1) &amp; "=" &amp; $AH442 &amp; RIGHT( scriv!O404, LEN(scriv!O404) + 1 - FIND(",",scriv!O404)),
LEFT( Z$37, FIND(",",Z$37)-1) &amp; "=" &amp; $AH442 &amp; RIGHT( Z$37, LEN(Z$37) + 1 - FIND(",",Z$37))))</f>
        <v>drawOpen=,1.2</v>
      </c>
      <c r="AA442" s="81" t="str">
        <f>IF($E442="",
( IF(scriv!AK404&lt;&gt;"", LEFT( scriv!AK404, FIND(",",scriv!AK404)-1) &amp; "=" &amp; $AH442 &amp; RIGHT( scriv!AK404, LEN(scriv!AK404) + 1 - FIND(",",scriv!AK404)),
  IF($AA$36&lt;&gt;"",LEFT( AA$36, FIND(",",AA$36)-1) &amp; "=" &amp; $AH442 &amp; RIGHT( AA$36, LEN(AA$36) + 1 - FIND(",",AA$36)),""))),
IF(scriv!P404&lt;&gt;"", LEFT( scriv!P404, FIND(",",scriv!P404)-1) &amp; "=" &amp; $AH442 &amp; RIGHT( scriv!P404, LEN(scriv!P404) + 1 - FIND(",",scriv!P404)),
LEFT( AA$37, FIND(",",AA$37)-1) &amp; "=" &amp; $AH442 &amp; RIGHT( AA$37, LEN(AA$37) + 1 - FIND(",",AA$37))))</f>
        <v>drawClose=,1.2</v>
      </c>
      <c r="AB442" s="167" t="str">
        <f t="shared" si="262"/>
        <v>noTitle</v>
      </c>
      <c r="AC442" s="167"/>
      <c r="AD442" s="45"/>
      <c r="AE442" s="168"/>
      <c r="AF442" s="169">
        <f>IF(D442="",scriv!B404,"")</f>
        <v>0</v>
      </c>
      <c r="AG442" s="170" t="str">
        <f t="shared" si="265"/>
        <v/>
      </c>
      <c r="AH442" s="169" t="str">
        <f t="shared" si="266"/>
        <v/>
      </c>
      <c r="AI442" s="169" t="str">
        <f t="shared" si="267"/>
        <v/>
      </c>
      <c r="AJ442" s="86">
        <f>ROUNDDOWN( (LEN(scriv!B404)+1) / 2, 0 )</f>
        <v>0</v>
      </c>
      <c r="AK442" s="82">
        <f t="shared" si="268"/>
        <v>0</v>
      </c>
      <c r="AL442" s="82" t="str">
        <f t="shared" si="269"/>
        <v>-</v>
      </c>
      <c r="AM442" s="82" t="str">
        <f t="shared" si="270"/>
        <v>-</v>
      </c>
      <c r="AN442" s="82" t="str">
        <f t="shared" si="271"/>
        <v>-</v>
      </c>
      <c r="AO442" s="82" t="str">
        <f t="shared" si="272"/>
        <v>-</v>
      </c>
      <c r="AP442" s="82" t="str">
        <f t="shared" si="273"/>
        <v>-</v>
      </c>
      <c r="AQ442" s="82" t="str">
        <f t="shared" si="274"/>
        <v>-</v>
      </c>
      <c r="AR442" s="82" t="str">
        <f t="shared" si="275"/>
        <v>-</v>
      </c>
      <c r="AT442" s="82">
        <f t="shared" si="276"/>
        <v>2</v>
      </c>
      <c r="AU442" s="82" t="str">
        <f ca="1">IF(    MAX(OFFSET(AL442,0,0,MATCH("-",AL442:AL$638,0))) = 0,"",
IFERROR(MAX(OFFSET(AL442,0,0,MATCH("-",AL442:AL$638,0))),""))</f>
        <v/>
      </c>
      <c r="AV442" s="82" t="str">
        <f ca="1">IF(    MAX(OFFSET(AM442,0,0,MATCH("-",AM442:AM$638,0))) = 0,"",
IFERROR(MAX(OFFSET(AM442,0,0,MATCH("-",AM442:AM$638,0))),""))</f>
        <v/>
      </c>
      <c r="AW442" s="82" t="str">
        <f ca="1">IF(    MAX(OFFSET(AN442,0,0,MATCH("-",AN442:AN$638,0))) = 0,"",
IFERROR(MAX(OFFSET(AN442,0,0,MATCH("-",AN442:AN$638,0))),""))</f>
        <v/>
      </c>
      <c r="AX442" s="82" t="str">
        <f ca="1">IF(    MAX(OFFSET(AO442,0,0,MATCH("-",AO442:AO$638,0))) = 0,"",
IFERROR(MAX(OFFSET(AO442,0,0,MATCH("-",AO442:AO$638,0))),""))</f>
        <v/>
      </c>
      <c r="AY442" s="82" t="str">
        <f ca="1">IF(    MAX(OFFSET(AP442,0,0,MATCH("-",AP442:AP$638,0))) = 0,"",
IFERROR(MAX(OFFSET(AP442,0,0,MATCH("-",AP442:AP$638,0))),""))</f>
        <v/>
      </c>
      <c r="AZ442" s="82" t="str">
        <f ca="1">IF(    MAX(OFFSET(AQ442,0,0,MATCH("-",AQ442:AQ$638,0))) = 0,"",
IFERROR(MAX(OFFSET(AQ442,0,0,MATCH("-",AQ442:AQ$638,0))),""))</f>
        <v/>
      </c>
      <c r="BA442" s="82" t="str">
        <f ca="1">IF(    MAX(OFFSET(AR442,0,0,MATCH("-",AR442:AR$638,0))) = 0,"",
IFERROR(MAX(OFFSET(AR442,0,0,MATCH("-",AR442:AR$638,0))),""))</f>
        <v/>
      </c>
      <c r="BB442" s="112">
        <f t="shared" ca="1" si="277"/>
        <v>-270</v>
      </c>
      <c r="BC442" s="111" t="str">
        <f t="shared" ca="1" si="278"/>
        <v>Radius</v>
      </c>
      <c r="BD442" s="112">
        <f t="shared" ca="1" si="279"/>
        <v>0</v>
      </c>
      <c r="BE442" s="111">
        <f t="shared" ca="1" si="280"/>
        <v>-150</v>
      </c>
      <c r="BF442" s="113" t="e">
        <f t="shared" ca="1" si="281"/>
        <v>#VALUE!</v>
      </c>
      <c r="BG442" s="113" t="e">
        <f t="shared" ca="1" si="282"/>
        <v>#VALUE!</v>
      </c>
      <c r="BH442" s="112">
        <f t="shared" ca="1" si="283"/>
        <v>2000</v>
      </c>
      <c r="BI442" s="112">
        <f t="shared" ca="1" si="284"/>
        <v>-150</v>
      </c>
      <c r="BJ442" s="157"/>
      <c r="BK442" s="157"/>
      <c r="BL442" s="158" t="str">
        <f>scriv!AM404</f>
        <v/>
      </c>
      <c r="BM442" s="157"/>
      <c r="BN442" s="157" t="str">
        <f t="shared" si="285"/>
        <v>node</v>
      </c>
      <c r="BO442" s="157"/>
      <c r="BP442" s="159">
        <f t="shared" ca="1" si="286"/>
        <v>0</v>
      </c>
      <c r="BQ442" s="159">
        <f t="shared" ca="1" si="287"/>
        <v>0</v>
      </c>
      <c r="BR442" s="159">
        <f t="shared" si="288"/>
        <v>1</v>
      </c>
      <c r="BS442" s="159" t="str">
        <f t="shared" si="289"/>
        <v>symbol</v>
      </c>
      <c r="BT442" s="157" t="str">
        <f ca="1">IF(scriv!V404&lt;&gt;"",scriv!V404,
IF(E442="",IFERROR(VLOOKUP(BL442,$AH$40:$BT$638,39,FALSE),$BT$36),
$BT$37))</f>
        <v>NodeSquare</v>
      </c>
      <c r="BU442" s="166">
        <f t="shared" ca="1" si="290"/>
        <v>2000</v>
      </c>
      <c r="BV442" s="166">
        <f t="shared" ca="1" si="291"/>
        <v>-150</v>
      </c>
      <c r="BW442" s="166">
        <f t="shared" ca="1" si="292"/>
        <v>0</v>
      </c>
      <c r="BX442" s="166">
        <f t="shared" ca="1" si="293"/>
        <v>0</v>
      </c>
      <c r="BY442" s="180" t="str">
        <f t="shared" si="294"/>
        <v/>
      </c>
      <c r="BZ442" s="180" t="str">
        <f t="shared" si="295"/>
        <v/>
      </c>
      <c r="CA442" s="81" t="str">
        <f>IF(scriv!E404&lt;&gt;"",scriv!E404,"")</f>
        <v/>
      </c>
      <c r="CB442" s="82">
        <f t="shared" si="264"/>
        <v>0</v>
      </c>
      <c r="CC442" s="82">
        <f t="shared" si="296"/>
        <v>0</v>
      </c>
      <c r="CD442" s="82" t="str">
        <f t="shared" si="297"/>
        <v>-</v>
      </c>
      <c r="CE442" s="82" t="str">
        <f t="shared" si="298"/>
        <v>-</v>
      </c>
      <c r="CF442" s="82" t="str">
        <f t="shared" si="299"/>
        <v>-</v>
      </c>
      <c r="CG442" s="82" t="str">
        <f t="shared" si="300"/>
        <v>-</v>
      </c>
      <c r="CH442" s="82" t="str">
        <f t="shared" si="301"/>
        <v>-</v>
      </c>
      <c r="CI442" s="82" t="str">
        <f t="shared" si="302"/>
        <v>-</v>
      </c>
      <c r="CJ442" s="82" t="str">
        <f t="shared" si="303"/>
        <v>-</v>
      </c>
      <c r="CK442" s="82" t="str">
        <f t="shared" si="304"/>
        <v>-</v>
      </c>
    </row>
    <row r="443" spans="1:89" s="82" customFormat="1" ht="18" customHeight="1">
      <c r="A443" s="81" t="str">
        <f>scriv!AL405</f>
        <v/>
      </c>
      <c r="B443" s="81" t="str">
        <f>IF(scriv!D405&lt;&gt;"",scriv!D405,"")</f>
        <v/>
      </c>
      <c r="C443" s="81" t="str">
        <f>IF( scriv!AP405&lt;&gt;"", IF(D443&lt;&gt;"","connection ","")&amp;scriv!AP405,IF(D443&lt;&gt;"","connection",""))</f>
        <v/>
      </c>
      <c r="D443" s="82" t="str">
        <f>scriv!AN405</f>
        <v/>
      </c>
      <c r="E443" s="82" t="str">
        <f>scriv!AO405</f>
        <v/>
      </c>
      <c r="F443" s="156">
        <f>ROW()</f>
        <v>443</v>
      </c>
      <c r="G443" s="288">
        <f>scriv!AC405</f>
        <v>0</v>
      </c>
      <c r="H443" s="288">
        <f>scriv!AD405</f>
        <v>0</v>
      </c>
      <c r="I443" s="81" t="str">
        <f>IF(scriv!AE405&lt;&gt;"",scriv!AE405,J443)</f>
        <v/>
      </c>
      <c r="J443" s="81" t="str">
        <f>IF(scriv!AF405&lt;&gt;"",scriv!AF405,"")</f>
        <v/>
      </c>
      <c r="K443" s="82" t="str">
        <f>IF(scriv!Y405&lt;&gt;"",scriv!Y405,$K$36)</f>
        <v>none</v>
      </c>
      <c r="L443" s="82">
        <f>IF(scriv!Z405&lt;&gt;"",scriv!Z405,$L$36)</f>
        <v>0</v>
      </c>
      <c r="M443" s="82" t="str">
        <f>IF(scriv!AA405&lt;&gt;"",scriv!AA405,$M$36)</f>
        <v>OpenClose</v>
      </c>
      <c r="N443" s="82">
        <f>IF(scriv!AB405&lt;&gt;"",scriv!AB405,$N$36)</f>
        <v>0</v>
      </c>
      <c r="O443" s="119" t="str">
        <f t="shared" si="263"/>
        <v/>
      </c>
      <c r="P443" s="81" t="str">
        <f>IF(scriv!I405&lt;&gt;"",scriv!I405,"")</f>
        <v/>
      </c>
      <c r="Q443" s="81" t="str">
        <f>IF(scriv!J405&lt;&gt;"",scriv!J405,"")</f>
        <v/>
      </c>
      <c r="R443" s="81">
        <f>IF(scriv!K405&lt;&gt;"",scriv!K405,
IF(I443&lt;&gt;"",1,$R$36))</f>
        <v>1</v>
      </c>
      <c r="S443" s="81" t="str">
        <f>IF(scriv!L405&lt;&gt;"",scriv!L405,
IF(scriv!AF405&lt;&gt;"",$S$36,"none"))</f>
        <v>none</v>
      </c>
      <c r="T443" s="81" t="str">
        <f>IF(scriv!Q405&lt;&gt;"",scriv!Q405,"")</f>
        <v/>
      </c>
      <c r="U443" s="81" t="str">
        <f>IF(scriv!R405&lt;&gt;"",scriv!R405,"")</f>
        <v/>
      </c>
      <c r="V443" s="81" t="str">
        <f>IF(scriv!S405&lt;&gt;"",scriv!S405,"")</f>
        <v/>
      </c>
      <c r="W443" s="81" t="str">
        <f>IF(scriv!T405&lt;&gt;"",scriv!T405,"")</f>
        <v/>
      </c>
      <c r="X443" s="81" t="str">
        <f>IF($E443="",
( IF(scriv!AH405&lt;&gt;"", LEFT( scriv!AH405, FIND(",",scriv!AH405)-1) &amp; "=" &amp; $AH443 &amp; RIGHT( scriv!AH405, LEN(scriv!AH405) + 1 - FIND(",",scriv!AH405)),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IF(scriv!AI405&lt;&gt;"", LEFT( scriv!AI405, FIND(",",scriv!AI405)-1) &amp; "=" &amp; $AH443 &amp; RIGHT( scriv!AI405, LEN(scriv!AI405) + 1 - FIND(",",scriv!AI405)),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IF(scriv!AJ405&lt;&gt;"", LEFT( scriv!AJ405, FIND(",",scriv!AJ405)-1) &amp; "=" &amp; $AH443 &amp; RIGHT( scriv!AJ405, LEN(scriv!AJ405) + 1 - FIND(",",scriv!AJ405)),
  IF($Z$36&lt;&gt;"",LEFT( Z$36, FIND(",",Z$36)-1) &amp; "=" &amp; $AH443 &amp; RIGHT( Z$36, LEN(Z$36) + 1 - FIND(",",Z$36)),""))),
IF(scriv!O405&lt;&gt;"", LEFT( scriv!O405, FIND(",",scriv!O405)-1) &amp; "=" &amp; $AH443 &amp; RIGHT( scriv!O405, LEN(scriv!O405) + 1 - FIND(",",scriv!O405)),
LEFT( Z$37, FIND(",",Z$37)-1) &amp; "=" &amp; $AH443 &amp; RIGHT( Z$37, LEN(Z$37) + 1 - FIND(",",Z$37))))</f>
        <v>drawOpen=,1.2</v>
      </c>
      <c r="AA443" s="81" t="str">
        <f>IF($E443="",
( IF(scriv!AK405&lt;&gt;"", LEFT( scriv!AK405, FIND(",",scriv!AK405)-1) &amp; "=" &amp; $AH443 &amp; RIGHT( scriv!AK405, LEN(scriv!AK405) + 1 - FIND(",",scriv!AK405)),
  IF($AA$36&lt;&gt;"",LEFT( AA$36, FIND(",",AA$36)-1) &amp; "=" &amp; $AH443 &amp; RIGHT( AA$36, LEN(AA$36) + 1 - FIND(",",AA$36)),""))),
IF(scriv!P405&lt;&gt;"", LEFT( scriv!P405, FIND(",",scriv!P405)-1) &amp; "=" &amp; $AH443 &amp; RIGHT( scriv!P405, LEN(scriv!P405) + 1 - FIND(",",scriv!P405)),
LEFT( AA$37, FIND(",",AA$37)-1) &amp; "=" &amp; $AH443 &amp; RIGHT( AA$37, LEN(AA$37) + 1 - FIND(",",AA$37))))</f>
        <v>drawClose=,1.2</v>
      </c>
      <c r="AB443" s="167" t="str">
        <f t="shared" si="262"/>
        <v>noTitle</v>
      </c>
      <c r="AC443" s="167"/>
      <c r="AD443" s="45"/>
      <c r="AE443" s="168"/>
      <c r="AF443" s="169">
        <f>IF(D443="",scriv!B405,"")</f>
        <v>0</v>
      </c>
      <c r="AG443" s="170" t="str">
        <f t="shared" si="265"/>
        <v/>
      </c>
      <c r="AH443" s="169" t="str">
        <f t="shared" si="266"/>
        <v/>
      </c>
      <c r="AI443" s="169" t="str">
        <f t="shared" si="267"/>
        <v/>
      </c>
      <c r="AJ443" s="86">
        <f>ROUNDDOWN( (LEN(scriv!B405)+1) / 2, 0 )</f>
        <v>0</v>
      </c>
      <c r="AK443" s="82">
        <f t="shared" si="268"/>
        <v>0</v>
      </c>
      <c r="AL443" s="82" t="str">
        <f t="shared" si="269"/>
        <v>-</v>
      </c>
      <c r="AM443" s="82" t="str">
        <f t="shared" si="270"/>
        <v>-</v>
      </c>
      <c r="AN443" s="82" t="str">
        <f t="shared" si="271"/>
        <v>-</v>
      </c>
      <c r="AO443" s="82" t="str">
        <f t="shared" si="272"/>
        <v>-</v>
      </c>
      <c r="AP443" s="82" t="str">
        <f t="shared" si="273"/>
        <v>-</v>
      </c>
      <c r="AQ443" s="82" t="str">
        <f t="shared" si="274"/>
        <v>-</v>
      </c>
      <c r="AR443" s="82" t="str">
        <f t="shared" si="275"/>
        <v>-</v>
      </c>
      <c r="AT443" s="82">
        <f t="shared" si="276"/>
        <v>2</v>
      </c>
      <c r="AU443" s="82" t="str">
        <f ca="1">IF(    MAX(OFFSET(AL443,0,0,MATCH("-",AL443:AL$638,0))) = 0,"",
IFERROR(MAX(OFFSET(AL443,0,0,MATCH("-",AL443:AL$638,0))),""))</f>
        <v/>
      </c>
      <c r="AV443" s="82" t="str">
        <f ca="1">IF(    MAX(OFFSET(AM443,0,0,MATCH("-",AM443:AM$638,0))) = 0,"",
IFERROR(MAX(OFFSET(AM443,0,0,MATCH("-",AM443:AM$638,0))),""))</f>
        <v/>
      </c>
      <c r="AW443" s="82" t="str">
        <f ca="1">IF(    MAX(OFFSET(AN443,0,0,MATCH("-",AN443:AN$638,0))) = 0,"",
IFERROR(MAX(OFFSET(AN443,0,0,MATCH("-",AN443:AN$638,0))),""))</f>
        <v/>
      </c>
      <c r="AX443" s="82" t="str">
        <f ca="1">IF(    MAX(OFFSET(AO443,0,0,MATCH("-",AO443:AO$638,0))) = 0,"",
IFERROR(MAX(OFFSET(AO443,0,0,MATCH("-",AO443:AO$638,0))),""))</f>
        <v/>
      </c>
      <c r="AY443" s="82" t="str">
        <f ca="1">IF(    MAX(OFFSET(AP443,0,0,MATCH("-",AP443:AP$638,0))) = 0,"",
IFERROR(MAX(OFFSET(AP443,0,0,MATCH("-",AP443:AP$638,0))),""))</f>
        <v/>
      </c>
      <c r="AZ443" s="82" t="str">
        <f ca="1">IF(    MAX(OFFSET(AQ443,0,0,MATCH("-",AQ443:AQ$638,0))) = 0,"",
IFERROR(MAX(OFFSET(AQ443,0,0,MATCH("-",AQ443:AQ$638,0))),""))</f>
        <v/>
      </c>
      <c r="BA443" s="82" t="str">
        <f ca="1">IF(    MAX(OFFSET(AR443,0,0,MATCH("-",AR443:AR$638,0))) = 0,"",
IFERROR(MAX(OFFSET(AR443,0,0,MATCH("-",AR443:AR$638,0))),""))</f>
        <v/>
      </c>
      <c r="BB443" s="112">
        <f t="shared" ca="1" si="277"/>
        <v>-270</v>
      </c>
      <c r="BC443" s="111" t="str">
        <f t="shared" ca="1" si="278"/>
        <v>Radius</v>
      </c>
      <c r="BD443" s="112">
        <f t="shared" ca="1" si="279"/>
        <v>0</v>
      </c>
      <c r="BE443" s="111">
        <f t="shared" ca="1" si="280"/>
        <v>-150</v>
      </c>
      <c r="BF443" s="113" t="e">
        <f t="shared" ca="1" si="281"/>
        <v>#VALUE!</v>
      </c>
      <c r="BG443" s="113" t="e">
        <f t="shared" ca="1" si="282"/>
        <v>#VALUE!</v>
      </c>
      <c r="BH443" s="112">
        <f t="shared" ca="1" si="283"/>
        <v>2000</v>
      </c>
      <c r="BI443" s="112">
        <f t="shared" ca="1" si="284"/>
        <v>-150</v>
      </c>
      <c r="BJ443" s="157"/>
      <c r="BK443" s="157"/>
      <c r="BL443" s="158" t="str">
        <f>scriv!AM405</f>
        <v/>
      </c>
      <c r="BM443" s="157"/>
      <c r="BN443" s="157" t="str">
        <f t="shared" si="285"/>
        <v>node</v>
      </c>
      <c r="BO443" s="157"/>
      <c r="BP443" s="159">
        <f t="shared" ca="1" si="286"/>
        <v>0</v>
      </c>
      <c r="BQ443" s="159">
        <f t="shared" ca="1" si="287"/>
        <v>0</v>
      </c>
      <c r="BR443" s="159">
        <f t="shared" si="288"/>
        <v>1</v>
      </c>
      <c r="BS443" s="159" t="str">
        <f t="shared" si="289"/>
        <v>symbol</v>
      </c>
      <c r="BT443" s="157" t="str">
        <f ca="1">IF(scriv!V405&lt;&gt;"",scriv!V405,
IF(E443="",IFERROR(VLOOKUP(BL443,$AH$40:$BT$638,39,FALSE),$BT$36),
$BT$37))</f>
        <v>NodeSquare</v>
      </c>
      <c r="BU443" s="166">
        <f t="shared" ca="1" si="290"/>
        <v>2000</v>
      </c>
      <c r="BV443" s="166">
        <f t="shared" ca="1" si="291"/>
        <v>-150</v>
      </c>
      <c r="BW443" s="166">
        <f t="shared" ca="1" si="292"/>
        <v>0</v>
      </c>
      <c r="BX443" s="166">
        <f t="shared" ca="1" si="293"/>
        <v>0</v>
      </c>
      <c r="BY443" s="180" t="str">
        <f t="shared" si="294"/>
        <v/>
      </c>
      <c r="BZ443" s="180" t="str">
        <f t="shared" si="295"/>
        <v/>
      </c>
      <c r="CA443" s="81" t="str">
        <f>IF(scriv!E405&lt;&gt;"",scriv!E405,"")</f>
        <v/>
      </c>
      <c r="CB443" s="82">
        <f t="shared" si="264"/>
        <v>0</v>
      </c>
      <c r="CC443" s="82">
        <f t="shared" si="296"/>
        <v>0</v>
      </c>
      <c r="CD443" s="82" t="str">
        <f t="shared" si="297"/>
        <v>-</v>
      </c>
      <c r="CE443" s="82" t="str">
        <f t="shared" si="298"/>
        <v>-</v>
      </c>
      <c r="CF443" s="82" t="str">
        <f t="shared" si="299"/>
        <v>-</v>
      </c>
      <c r="CG443" s="82" t="str">
        <f t="shared" si="300"/>
        <v>-</v>
      </c>
      <c r="CH443" s="82" t="str">
        <f t="shared" si="301"/>
        <v>-</v>
      </c>
      <c r="CI443" s="82" t="str">
        <f t="shared" si="302"/>
        <v>-</v>
      </c>
      <c r="CJ443" s="82" t="str">
        <f t="shared" si="303"/>
        <v>-</v>
      </c>
      <c r="CK443" s="82" t="str">
        <f t="shared" si="304"/>
        <v>-</v>
      </c>
    </row>
    <row r="444" spans="1:89" s="82" customFormat="1" ht="18" customHeight="1">
      <c r="A444" s="81" t="str">
        <f>scriv!AL406</f>
        <v/>
      </c>
      <c r="B444" s="81" t="str">
        <f>IF(scriv!D406&lt;&gt;"",scriv!D406,"")</f>
        <v/>
      </c>
      <c r="C444" s="81" t="str">
        <f>IF( scriv!AP406&lt;&gt;"", IF(D444&lt;&gt;"","connection ","")&amp;scriv!AP406,IF(D444&lt;&gt;"","connection",""))</f>
        <v/>
      </c>
      <c r="D444" s="82" t="str">
        <f>scriv!AN406</f>
        <v/>
      </c>
      <c r="E444" s="82" t="str">
        <f>scriv!AO406</f>
        <v/>
      </c>
      <c r="F444" s="156">
        <f>ROW()</f>
        <v>444</v>
      </c>
      <c r="G444" s="288">
        <f>scriv!AC406</f>
        <v>0</v>
      </c>
      <c r="H444" s="288">
        <f>scriv!AD406</f>
        <v>0</v>
      </c>
      <c r="I444" s="81" t="str">
        <f>IF(scriv!AE406&lt;&gt;"",scriv!AE406,J444)</f>
        <v/>
      </c>
      <c r="J444" s="81" t="str">
        <f>IF(scriv!AF406&lt;&gt;"",scriv!AF406,"")</f>
        <v/>
      </c>
      <c r="K444" s="82" t="str">
        <f>IF(scriv!Y406&lt;&gt;"",scriv!Y406,$K$36)</f>
        <v>none</v>
      </c>
      <c r="L444" s="82">
        <f>IF(scriv!Z406&lt;&gt;"",scriv!Z406,$L$36)</f>
        <v>0</v>
      </c>
      <c r="M444" s="82" t="str">
        <f>IF(scriv!AA406&lt;&gt;"",scriv!AA406,$M$36)</f>
        <v>OpenClose</v>
      </c>
      <c r="N444" s="82">
        <f>IF(scriv!AB406&lt;&gt;"",scriv!AB406,$N$36)</f>
        <v>0</v>
      </c>
      <c r="O444" s="119" t="str">
        <f t="shared" si="263"/>
        <v/>
      </c>
      <c r="P444" s="81" t="str">
        <f>IF(scriv!I406&lt;&gt;"",scriv!I406,"")</f>
        <v/>
      </c>
      <c r="Q444" s="81" t="str">
        <f>IF(scriv!J406&lt;&gt;"",scriv!J406,"")</f>
        <v/>
      </c>
      <c r="R444" s="81">
        <f>IF(scriv!K406&lt;&gt;"",scriv!K406,
IF(I444&lt;&gt;"",1,$R$36))</f>
        <v>1</v>
      </c>
      <c r="S444" s="81" t="str">
        <f>IF(scriv!L406&lt;&gt;"",scriv!L406,
IF(scriv!AF406&lt;&gt;"",$S$36,"none"))</f>
        <v>none</v>
      </c>
      <c r="T444" s="81" t="str">
        <f>IF(scriv!Q406&lt;&gt;"",scriv!Q406,"")</f>
        <v/>
      </c>
      <c r="U444" s="81" t="str">
        <f>IF(scriv!R406&lt;&gt;"",scriv!R406,"")</f>
        <v/>
      </c>
      <c r="V444" s="81" t="str">
        <f>IF(scriv!S406&lt;&gt;"",scriv!S406,"")</f>
        <v/>
      </c>
      <c r="W444" s="81" t="str">
        <f>IF(scriv!T406&lt;&gt;"",scriv!T406,"")</f>
        <v/>
      </c>
      <c r="X444" s="81" t="str">
        <f>IF($E444="",
( IF(scriv!AH406&lt;&gt;"", LEFT( scriv!AH406, FIND(",",scriv!AH406)-1) &amp; "=" &amp; $AH444 &amp; RIGHT( scriv!AH406, LEN(scriv!AH406) + 1 - FIND(",",scriv!AH406)),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IF(scriv!AI406&lt;&gt;"", LEFT( scriv!AI406, FIND(",",scriv!AI406)-1) &amp; "=" &amp; $AH444 &amp; RIGHT( scriv!AI406, LEN(scriv!AI406) + 1 - FIND(",",scriv!AI406)),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IF(scriv!AJ406&lt;&gt;"", LEFT( scriv!AJ406, FIND(",",scriv!AJ406)-1) &amp; "=" &amp; $AH444 &amp; RIGHT( scriv!AJ406, LEN(scriv!AJ406) + 1 - FIND(",",scriv!AJ406)),
  IF($Z$36&lt;&gt;"",LEFT( Z$36, FIND(",",Z$36)-1) &amp; "=" &amp; $AH444 &amp; RIGHT( Z$36, LEN(Z$36) + 1 - FIND(",",Z$36)),""))),
IF(scriv!O406&lt;&gt;"", LEFT( scriv!O406, FIND(",",scriv!O406)-1) &amp; "=" &amp; $AH444 &amp; RIGHT( scriv!O406, LEN(scriv!O406) + 1 - FIND(",",scriv!O406)),
LEFT( Z$37, FIND(",",Z$37)-1) &amp; "=" &amp; $AH444 &amp; RIGHT( Z$37, LEN(Z$37) + 1 - FIND(",",Z$37))))</f>
        <v>drawOpen=,1.2</v>
      </c>
      <c r="AA444" s="81" t="str">
        <f>IF($E444="",
( IF(scriv!AK406&lt;&gt;"", LEFT( scriv!AK406, FIND(",",scriv!AK406)-1) &amp; "=" &amp; $AH444 &amp; RIGHT( scriv!AK406, LEN(scriv!AK406) + 1 - FIND(",",scriv!AK406)),
  IF($AA$36&lt;&gt;"",LEFT( AA$36, FIND(",",AA$36)-1) &amp; "=" &amp; $AH444 &amp; RIGHT( AA$36, LEN(AA$36) + 1 - FIND(",",AA$36)),""))),
IF(scriv!P406&lt;&gt;"", LEFT( scriv!P406, FIND(",",scriv!P406)-1) &amp; "=" &amp; $AH444 &amp; RIGHT( scriv!P406, LEN(scriv!P406) + 1 - FIND(",",scriv!P406)),
LEFT( AA$37, FIND(",",AA$37)-1) &amp; "=" &amp; $AH444 &amp; RIGHT( AA$37, LEN(AA$37) + 1 - FIND(",",AA$37))))</f>
        <v>drawClose=,1.2</v>
      </c>
      <c r="AB444" s="167" t="str">
        <f t="shared" si="262"/>
        <v>noTitle</v>
      </c>
      <c r="AC444" s="167"/>
      <c r="AD444" s="45"/>
      <c r="AE444" s="168"/>
      <c r="AF444" s="169">
        <f>IF(D444="",scriv!B406,"")</f>
        <v>0</v>
      </c>
      <c r="AG444" s="170" t="str">
        <f t="shared" si="265"/>
        <v/>
      </c>
      <c r="AH444" s="169" t="str">
        <f t="shared" si="266"/>
        <v/>
      </c>
      <c r="AI444" s="169" t="str">
        <f t="shared" si="267"/>
        <v/>
      </c>
      <c r="AJ444" s="86">
        <f>ROUNDDOWN( (LEN(scriv!B406)+1) / 2, 0 )</f>
        <v>0</v>
      </c>
      <c r="AK444" s="82">
        <f t="shared" si="268"/>
        <v>0</v>
      </c>
      <c r="AL444" s="82" t="str">
        <f t="shared" si="269"/>
        <v>-</v>
      </c>
      <c r="AM444" s="82" t="str">
        <f t="shared" si="270"/>
        <v>-</v>
      </c>
      <c r="AN444" s="82" t="str">
        <f t="shared" si="271"/>
        <v>-</v>
      </c>
      <c r="AO444" s="82" t="str">
        <f t="shared" si="272"/>
        <v>-</v>
      </c>
      <c r="AP444" s="82" t="str">
        <f t="shared" si="273"/>
        <v>-</v>
      </c>
      <c r="AQ444" s="82" t="str">
        <f t="shared" si="274"/>
        <v>-</v>
      </c>
      <c r="AR444" s="82" t="str">
        <f t="shared" si="275"/>
        <v>-</v>
      </c>
      <c r="AT444" s="82">
        <f t="shared" si="276"/>
        <v>2</v>
      </c>
      <c r="AU444" s="82" t="str">
        <f ca="1">IF(    MAX(OFFSET(AL444,0,0,MATCH("-",AL444:AL$638,0))) = 0,"",
IFERROR(MAX(OFFSET(AL444,0,0,MATCH("-",AL444:AL$638,0))),""))</f>
        <v/>
      </c>
      <c r="AV444" s="82" t="str">
        <f ca="1">IF(    MAX(OFFSET(AM444,0,0,MATCH("-",AM444:AM$638,0))) = 0,"",
IFERROR(MAX(OFFSET(AM444,0,0,MATCH("-",AM444:AM$638,0))),""))</f>
        <v/>
      </c>
      <c r="AW444" s="82" t="str">
        <f ca="1">IF(    MAX(OFFSET(AN444,0,0,MATCH("-",AN444:AN$638,0))) = 0,"",
IFERROR(MAX(OFFSET(AN444,0,0,MATCH("-",AN444:AN$638,0))),""))</f>
        <v/>
      </c>
      <c r="AX444" s="82" t="str">
        <f ca="1">IF(    MAX(OFFSET(AO444,0,0,MATCH("-",AO444:AO$638,0))) = 0,"",
IFERROR(MAX(OFFSET(AO444,0,0,MATCH("-",AO444:AO$638,0))),""))</f>
        <v/>
      </c>
      <c r="AY444" s="82" t="str">
        <f ca="1">IF(    MAX(OFFSET(AP444,0,0,MATCH("-",AP444:AP$638,0))) = 0,"",
IFERROR(MAX(OFFSET(AP444,0,0,MATCH("-",AP444:AP$638,0))),""))</f>
        <v/>
      </c>
      <c r="AZ444" s="82" t="str">
        <f ca="1">IF(    MAX(OFFSET(AQ444,0,0,MATCH("-",AQ444:AQ$638,0))) = 0,"",
IFERROR(MAX(OFFSET(AQ444,0,0,MATCH("-",AQ444:AQ$638,0))),""))</f>
        <v/>
      </c>
      <c r="BA444" s="82" t="str">
        <f ca="1">IF(    MAX(OFFSET(AR444,0,0,MATCH("-",AR444:AR$638,0))) = 0,"",
IFERROR(MAX(OFFSET(AR444,0,0,MATCH("-",AR444:AR$638,0))),""))</f>
        <v/>
      </c>
      <c r="BB444" s="112">
        <f t="shared" ca="1" si="277"/>
        <v>-270</v>
      </c>
      <c r="BC444" s="111" t="str">
        <f t="shared" ca="1" si="278"/>
        <v>Radius</v>
      </c>
      <c r="BD444" s="112">
        <f t="shared" ca="1" si="279"/>
        <v>0</v>
      </c>
      <c r="BE444" s="111">
        <f t="shared" ca="1" si="280"/>
        <v>-150</v>
      </c>
      <c r="BF444" s="113" t="e">
        <f t="shared" ca="1" si="281"/>
        <v>#VALUE!</v>
      </c>
      <c r="BG444" s="113" t="e">
        <f t="shared" ca="1" si="282"/>
        <v>#VALUE!</v>
      </c>
      <c r="BH444" s="112">
        <f t="shared" ca="1" si="283"/>
        <v>2000</v>
      </c>
      <c r="BI444" s="112">
        <f t="shared" ca="1" si="284"/>
        <v>-150</v>
      </c>
      <c r="BJ444" s="157"/>
      <c r="BK444" s="157"/>
      <c r="BL444" s="158" t="str">
        <f>scriv!AM406</f>
        <v/>
      </c>
      <c r="BM444" s="157"/>
      <c r="BN444" s="157" t="str">
        <f t="shared" si="285"/>
        <v>node</v>
      </c>
      <c r="BO444" s="157"/>
      <c r="BP444" s="159">
        <f t="shared" ca="1" si="286"/>
        <v>0</v>
      </c>
      <c r="BQ444" s="159">
        <f t="shared" ca="1" si="287"/>
        <v>0</v>
      </c>
      <c r="BR444" s="159">
        <f t="shared" si="288"/>
        <v>1</v>
      </c>
      <c r="BS444" s="159" t="str">
        <f t="shared" si="289"/>
        <v>symbol</v>
      </c>
      <c r="BT444" s="157" t="str">
        <f ca="1">IF(scriv!V406&lt;&gt;"",scriv!V406,
IF(E444="",IFERROR(VLOOKUP(BL444,$AH$40:$BT$638,39,FALSE),$BT$36),
$BT$37))</f>
        <v>NodeSquare</v>
      </c>
      <c r="BU444" s="166">
        <f t="shared" ca="1" si="290"/>
        <v>2000</v>
      </c>
      <c r="BV444" s="166">
        <f t="shared" ca="1" si="291"/>
        <v>-150</v>
      </c>
      <c r="BW444" s="166">
        <f t="shared" ca="1" si="292"/>
        <v>0</v>
      </c>
      <c r="BX444" s="166">
        <f t="shared" ca="1" si="293"/>
        <v>0</v>
      </c>
      <c r="BY444" s="180" t="str">
        <f t="shared" si="294"/>
        <v/>
      </c>
      <c r="BZ444" s="180" t="str">
        <f t="shared" si="295"/>
        <v/>
      </c>
      <c r="CA444" s="81" t="str">
        <f>IF(scriv!E406&lt;&gt;"",scriv!E406,"")</f>
        <v/>
      </c>
      <c r="CB444" s="82">
        <f t="shared" si="264"/>
        <v>0</v>
      </c>
      <c r="CC444" s="82">
        <f t="shared" si="296"/>
        <v>0</v>
      </c>
      <c r="CD444" s="82" t="str">
        <f t="shared" si="297"/>
        <v>-</v>
      </c>
      <c r="CE444" s="82" t="str">
        <f t="shared" si="298"/>
        <v>-</v>
      </c>
      <c r="CF444" s="82" t="str">
        <f t="shared" si="299"/>
        <v>-</v>
      </c>
      <c r="CG444" s="82" t="str">
        <f t="shared" si="300"/>
        <v>-</v>
      </c>
      <c r="CH444" s="82" t="str">
        <f t="shared" si="301"/>
        <v>-</v>
      </c>
      <c r="CI444" s="82" t="str">
        <f t="shared" si="302"/>
        <v>-</v>
      </c>
      <c r="CJ444" s="82" t="str">
        <f t="shared" si="303"/>
        <v>-</v>
      </c>
      <c r="CK444" s="82" t="str">
        <f t="shared" si="304"/>
        <v>-</v>
      </c>
    </row>
    <row r="445" spans="1:89" s="82" customFormat="1" ht="18" customHeight="1">
      <c r="A445" s="81" t="str">
        <f>scriv!AL407</f>
        <v/>
      </c>
      <c r="B445" s="81" t="str">
        <f>IF(scriv!D407&lt;&gt;"",scriv!D407,"")</f>
        <v/>
      </c>
      <c r="C445" s="81" t="str">
        <f>IF( scriv!AP407&lt;&gt;"", IF(D445&lt;&gt;"","connection ","")&amp;scriv!AP407,IF(D445&lt;&gt;"","connection",""))</f>
        <v/>
      </c>
      <c r="D445" s="82" t="str">
        <f>scriv!AN407</f>
        <v/>
      </c>
      <c r="E445" s="82" t="str">
        <f>scriv!AO407</f>
        <v/>
      </c>
      <c r="F445" s="156">
        <f>ROW()</f>
        <v>445</v>
      </c>
      <c r="G445" s="288">
        <f>scriv!AC407</f>
        <v>0</v>
      </c>
      <c r="H445" s="288">
        <f>scriv!AD407</f>
        <v>0</v>
      </c>
      <c r="I445" s="81" t="str">
        <f>IF(scriv!AE407&lt;&gt;"",scriv!AE407,J445)</f>
        <v/>
      </c>
      <c r="J445" s="81" t="str">
        <f>IF(scriv!AF407&lt;&gt;"",scriv!AF407,"")</f>
        <v/>
      </c>
      <c r="K445" s="82" t="str">
        <f>IF(scriv!Y407&lt;&gt;"",scriv!Y407,$K$36)</f>
        <v>none</v>
      </c>
      <c r="L445" s="82">
        <f>IF(scriv!Z407&lt;&gt;"",scriv!Z407,$L$36)</f>
        <v>0</v>
      </c>
      <c r="M445" s="82" t="str">
        <f>IF(scriv!AA407&lt;&gt;"",scriv!AA407,$M$36)</f>
        <v>OpenClose</v>
      </c>
      <c r="N445" s="82">
        <f>IF(scriv!AB407&lt;&gt;"",scriv!AB407,$N$36)</f>
        <v>0</v>
      </c>
      <c r="O445" s="119" t="str">
        <f t="shared" si="263"/>
        <v/>
      </c>
      <c r="P445" s="81" t="str">
        <f>IF(scriv!I407&lt;&gt;"",scriv!I407,"")</f>
        <v/>
      </c>
      <c r="Q445" s="81" t="str">
        <f>IF(scriv!J407&lt;&gt;"",scriv!J407,"")</f>
        <v/>
      </c>
      <c r="R445" s="81">
        <f>IF(scriv!K407&lt;&gt;"",scriv!K407,
IF(I445&lt;&gt;"",1,$R$36))</f>
        <v>1</v>
      </c>
      <c r="S445" s="81" t="str">
        <f>IF(scriv!L407&lt;&gt;"",scriv!L407,
IF(scriv!AF407&lt;&gt;"",$S$36,"none"))</f>
        <v>none</v>
      </c>
      <c r="T445" s="81" t="str">
        <f>IF(scriv!Q407&lt;&gt;"",scriv!Q407,"")</f>
        <v/>
      </c>
      <c r="U445" s="81" t="str">
        <f>IF(scriv!R407&lt;&gt;"",scriv!R407,"")</f>
        <v/>
      </c>
      <c r="V445" s="81" t="str">
        <f>IF(scriv!S407&lt;&gt;"",scriv!S407,"")</f>
        <v/>
      </c>
      <c r="W445" s="81" t="str">
        <f>IF(scriv!T407&lt;&gt;"",scriv!T407,"")</f>
        <v/>
      </c>
      <c r="X445" s="81" t="str">
        <f>IF($E445="",
( IF(scriv!AH407&lt;&gt;"", LEFT( scriv!AH407, FIND(",",scriv!AH407)-1) &amp; "=" &amp; $AH445 &amp; RIGHT( scriv!AH407, LEN(scriv!AH407) + 1 - FIND(",",scriv!AH407)),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IF(scriv!AI407&lt;&gt;"", LEFT( scriv!AI407, FIND(",",scriv!AI407)-1) &amp; "=" &amp; $AH445 &amp; RIGHT( scriv!AI407, LEN(scriv!AI407) + 1 - FIND(",",scriv!AI407)),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IF(scriv!AJ407&lt;&gt;"", LEFT( scriv!AJ407, FIND(",",scriv!AJ407)-1) &amp; "=" &amp; $AH445 &amp; RIGHT( scriv!AJ407, LEN(scriv!AJ407) + 1 - FIND(",",scriv!AJ407)),
  IF($Z$36&lt;&gt;"",LEFT( Z$36, FIND(",",Z$36)-1) &amp; "=" &amp; $AH445 &amp; RIGHT( Z$36, LEN(Z$36) + 1 - FIND(",",Z$36)),""))),
IF(scriv!O407&lt;&gt;"", LEFT( scriv!O407, FIND(",",scriv!O407)-1) &amp; "=" &amp; $AH445 &amp; RIGHT( scriv!O407, LEN(scriv!O407) + 1 - FIND(",",scriv!O407)),
LEFT( Z$37, FIND(",",Z$37)-1) &amp; "=" &amp; $AH445 &amp; RIGHT( Z$37, LEN(Z$37) + 1 - FIND(",",Z$37))))</f>
        <v>drawOpen=,1.2</v>
      </c>
      <c r="AA445" s="81" t="str">
        <f>IF($E445="",
( IF(scriv!AK407&lt;&gt;"", LEFT( scriv!AK407, FIND(",",scriv!AK407)-1) &amp; "=" &amp; $AH445 &amp; RIGHT( scriv!AK407, LEN(scriv!AK407) + 1 - FIND(",",scriv!AK407)),
  IF($AA$36&lt;&gt;"",LEFT( AA$36, FIND(",",AA$36)-1) &amp; "=" &amp; $AH445 &amp; RIGHT( AA$36, LEN(AA$36) + 1 - FIND(",",AA$36)),""))),
IF(scriv!P407&lt;&gt;"", LEFT( scriv!P407, FIND(",",scriv!P407)-1) &amp; "=" &amp; $AH445 &amp; RIGHT( scriv!P407, LEN(scriv!P407) + 1 - FIND(",",scriv!P407)),
LEFT( AA$37, FIND(",",AA$37)-1) &amp; "=" &amp; $AH445 &amp; RIGHT( AA$37, LEN(AA$37) + 1 - FIND(",",AA$37))))</f>
        <v>drawClose=,1.2</v>
      </c>
      <c r="AB445" s="167" t="str">
        <f t="shared" si="262"/>
        <v>noTitle</v>
      </c>
      <c r="AC445" s="167"/>
      <c r="AD445" s="45"/>
      <c r="AE445" s="168"/>
      <c r="AF445" s="169">
        <f>IF(D445="",scriv!B407,"")</f>
        <v>0</v>
      </c>
      <c r="AG445" s="170" t="str">
        <f t="shared" si="265"/>
        <v/>
      </c>
      <c r="AH445" s="169" t="str">
        <f t="shared" si="266"/>
        <v/>
      </c>
      <c r="AI445" s="169" t="str">
        <f t="shared" si="267"/>
        <v/>
      </c>
      <c r="AJ445" s="86">
        <f>ROUNDDOWN( (LEN(scriv!B407)+1) / 2, 0 )</f>
        <v>0</v>
      </c>
      <c r="AK445" s="82">
        <f t="shared" si="268"/>
        <v>0</v>
      </c>
      <c r="AL445" s="82" t="str">
        <f t="shared" si="269"/>
        <v>-</v>
      </c>
      <c r="AM445" s="82" t="str">
        <f t="shared" si="270"/>
        <v>-</v>
      </c>
      <c r="AN445" s="82" t="str">
        <f t="shared" si="271"/>
        <v>-</v>
      </c>
      <c r="AO445" s="82" t="str">
        <f t="shared" si="272"/>
        <v>-</v>
      </c>
      <c r="AP445" s="82" t="str">
        <f t="shared" si="273"/>
        <v>-</v>
      </c>
      <c r="AQ445" s="82" t="str">
        <f t="shared" si="274"/>
        <v>-</v>
      </c>
      <c r="AR445" s="82" t="str">
        <f t="shared" si="275"/>
        <v>-</v>
      </c>
      <c r="AT445" s="82">
        <f t="shared" si="276"/>
        <v>2</v>
      </c>
      <c r="AU445" s="82" t="str">
        <f ca="1">IF(    MAX(OFFSET(AL445,0,0,MATCH("-",AL445:AL$638,0))) = 0,"",
IFERROR(MAX(OFFSET(AL445,0,0,MATCH("-",AL445:AL$638,0))),""))</f>
        <v/>
      </c>
      <c r="AV445" s="82" t="str">
        <f ca="1">IF(    MAX(OFFSET(AM445,0,0,MATCH("-",AM445:AM$638,0))) = 0,"",
IFERROR(MAX(OFFSET(AM445,0,0,MATCH("-",AM445:AM$638,0))),""))</f>
        <v/>
      </c>
      <c r="AW445" s="82" t="str">
        <f ca="1">IF(    MAX(OFFSET(AN445,0,0,MATCH("-",AN445:AN$638,0))) = 0,"",
IFERROR(MAX(OFFSET(AN445,0,0,MATCH("-",AN445:AN$638,0))),""))</f>
        <v/>
      </c>
      <c r="AX445" s="82" t="str">
        <f ca="1">IF(    MAX(OFFSET(AO445,0,0,MATCH("-",AO445:AO$638,0))) = 0,"",
IFERROR(MAX(OFFSET(AO445,0,0,MATCH("-",AO445:AO$638,0))),""))</f>
        <v/>
      </c>
      <c r="AY445" s="82" t="str">
        <f ca="1">IF(    MAX(OFFSET(AP445,0,0,MATCH("-",AP445:AP$638,0))) = 0,"",
IFERROR(MAX(OFFSET(AP445,0,0,MATCH("-",AP445:AP$638,0))),""))</f>
        <v/>
      </c>
      <c r="AZ445" s="82" t="str">
        <f ca="1">IF(    MAX(OFFSET(AQ445,0,0,MATCH("-",AQ445:AQ$638,0))) = 0,"",
IFERROR(MAX(OFFSET(AQ445,0,0,MATCH("-",AQ445:AQ$638,0))),""))</f>
        <v/>
      </c>
      <c r="BA445" s="82" t="str">
        <f ca="1">IF(    MAX(OFFSET(AR445,0,0,MATCH("-",AR445:AR$638,0))) = 0,"",
IFERROR(MAX(OFFSET(AR445,0,0,MATCH("-",AR445:AR$638,0))),""))</f>
        <v/>
      </c>
      <c r="BB445" s="112">
        <f t="shared" ca="1" si="277"/>
        <v>-270</v>
      </c>
      <c r="BC445" s="111" t="str">
        <f t="shared" ca="1" si="278"/>
        <v>Radius</v>
      </c>
      <c r="BD445" s="112">
        <f t="shared" ca="1" si="279"/>
        <v>0</v>
      </c>
      <c r="BE445" s="111">
        <f t="shared" ca="1" si="280"/>
        <v>-150</v>
      </c>
      <c r="BF445" s="113" t="e">
        <f t="shared" ca="1" si="281"/>
        <v>#VALUE!</v>
      </c>
      <c r="BG445" s="113" t="e">
        <f t="shared" ca="1" si="282"/>
        <v>#VALUE!</v>
      </c>
      <c r="BH445" s="112">
        <f t="shared" ca="1" si="283"/>
        <v>2000</v>
      </c>
      <c r="BI445" s="112">
        <f t="shared" ca="1" si="284"/>
        <v>-150</v>
      </c>
      <c r="BJ445" s="157"/>
      <c r="BK445" s="157"/>
      <c r="BL445" s="158" t="str">
        <f>scriv!AM407</f>
        <v/>
      </c>
      <c r="BM445" s="157"/>
      <c r="BN445" s="157" t="str">
        <f t="shared" si="285"/>
        <v>node</v>
      </c>
      <c r="BO445" s="157"/>
      <c r="BP445" s="159">
        <f t="shared" ca="1" si="286"/>
        <v>0</v>
      </c>
      <c r="BQ445" s="159">
        <f t="shared" ca="1" si="287"/>
        <v>0</v>
      </c>
      <c r="BR445" s="159">
        <f t="shared" si="288"/>
        <v>1</v>
      </c>
      <c r="BS445" s="159" t="str">
        <f t="shared" si="289"/>
        <v>symbol</v>
      </c>
      <c r="BT445" s="157" t="str">
        <f ca="1">IF(scriv!V407&lt;&gt;"",scriv!V407,
IF(E445="",IFERROR(VLOOKUP(BL445,$AH$40:$BT$638,39,FALSE),$BT$36),
$BT$37))</f>
        <v>NodeSquare</v>
      </c>
      <c r="BU445" s="166">
        <f t="shared" ca="1" si="290"/>
        <v>2000</v>
      </c>
      <c r="BV445" s="166">
        <f t="shared" ca="1" si="291"/>
        <v>-150</v>
      </c>
      <c r="BW445" s="166">
        <f t="shared" ca="1" si="292"/>
        <v>0</v>
      </c>
      <c r="BX445" s="166">
        <f t="shared" ca="1" si="293"/>
        <v>0</v>
      </c>
      <c r="BY445" s="180" t="str">
        <f t="shared" si="294"/>
        <v/>
      </c>
      <c r="BZ445" s="180" t="str">
        <f t="shared" si="295"/>
        <v/>
      </c>
      <c r="CA445" s="81" t="str">
        <f>IF(scriv!E407&lt;&gt;"",scriv!E407,"")</f>
        <v/>
      </c>
      <c r="CB445" s="82">
        <f t="shared" si="264"/>
        <v>0</v>
      </c>
      <c r="CC445" s="82">
        <f t="shared" si="296"/>
        <v>0</v>
      </c>
      <c r="CD445" s="82" t="str">
        <f t="shared" si="297"/>
        <v>-</v>
      </c>
      <c r="CE445" s="82" t="str">
        <f t="shared" si="298"/>
        <v>-</v>
      </c>
      <c r="CF445" s="82" t="str">
        <f t="shared" si="299"/>
        <v>-</v>
      </c>
      <c r="CG445" s="82" t="str">
        <f t="shared" si="300"/>
        <v>-</v>
      </c>
      <c r="CH445" s="82" t="str">
        <f t="shared" si="301"/>
        <v>-</v>
      </c>
      <c r="CI445" s="82" t="str">
        <f t="shared" si="302"/>
        <v>-</v>
      </c>
      <c r="CJ445" s="82" t="str">
        <f t="shared" si="303"/>
        <v>-</v>
      </c>
      <c r="CK445" s="82" t="str">
        <f t="shared" si="304"/>
        <v>-</v>
      </c>
    </row>
    <row r="446" spans="1:89" s="82" customFormat="1" ht="18" customHeight="1">
      <c r="A446" s="81" t="str">
        <f>scriv!AL408</f>
        <v/>
      </c>
      <c r="B446" s="81" t="str">
        <f>IF(scriv!D408&lt;&gt;"",scriv!D408,"")</f>
        <v/>
      </c>
      <c r="C446" s="81" t="str">
        <f>IF( scriv!AP408&lt;&gt;"", IF(D446&lt;&gt;"","connection ","")&amp;scriv!AP408,IF(D446&lt;&gt;"","connection",""))</f>
        <v/>
      </c>
      <c r="D446" s="82" t="str">
        <f>scriv!AN408</f>
        <v/>
      </c>
      <c r="E446" s="82" t="str">
        <f>scriv!AO408</f>
        <v/>
      </c>
      <c r="F446" s="156">
        <f>ROW()</f>
        <v>446</v>
      </c>
      <c r="G446" s="288">
        <f>scriv!AC408</f>
        <v>0</v>
      </c>
      <c r="H446" s="288">
        <f>scriv!AD408</f>
        <v>0</v>
      </c>
      <c r="I446" s="81" t="str">
        <f>IF(scriv!AE408&lt;&gt;"",scriv!AE408,J446)</f>
        <v/>
      </c>
      <c r="J446" s="81" t="str">
        <f>IF(scriv!AF408&lt;&gt;"",scriv!AF408,"")</f>
        <v/>
      </c>
      <c r="K446" s="82" t="str">
        <f>IF(scriv!Y408&lt;&gt;"",scriv!Y408,$K$36)</f>
        <v>none</v>
      </c>
      <c r="L446" s="82">
        <f>IF(scriv!Z408&lt;&gt;"",scriv!Z408,$L$36)</f>
        <v>0</v>
      </c>
      <c r="M446" s="82" t="str">
        <f>IF(scriv!AA408&lt;&gt;"",scriv!AA408,$M$36)</f>
        <v>OpenClose</v>
      </c>
      <c r="N446" s="82">
        <f>IF(scriv!AB408&lt;&gt;"",scriv!AB408,$N$36)</f>
        <v>0</v>
      </c>
      <c r="O446" s="119" t="str">
        <f t="shared" si="263"/>
        <v/>
      </c>
      <c r="P446" s="81" t="str">
        <f>IF(scriv!I408&lt;&gt;"",scriv!I408,"")</f>
        <v/>
      </c>
      <c r="Q446" s="81" t="str">
        <f>IF(scriv!J408&lt;&gt;"",scriv!J408,"")</f>
        <v/>
      </c>
      <c r="R446" s="81">
        <f>IF(scriv!K408&lt;&gt;"",scriv!K408,
IF(I446&lt;&gt;"",1,$R$36))</f>
        <v>1</v>
      </c>
      <c r="S446" s="81" t="str">
        <f>IF(scriv!L408&lt;&gt;"",scriv!L408,
IF(scriv!AF408&lt;&gt;"",$S$36,"none"))</f>
        <v>none</v>
      </c>
      <c r="T446" s="81" t="str">
        <f>IF(scriv!Q408&lt;&gt;"",scriv!Q408,"")</f>
        <v/>
      </c>
      <c r="U446" s="81" t="str">
        <f>IF(scriv!R408&lt;&gt;"",scriv!R408,"")</f>
        <v/>
      </c>
      <c r="V446" s="81" t="str">
        <f>IF(scriv!S408&lt;&gt;"",scriv!S408,"")</f>
        <v/>
      </c>
      <c r="W446" s="81" t="str">
        <f>IF(scriv!T408&lt;&gt;"",scriv!T408,"")</f>
        <v/>
      </c>
      <c r="X446" s="81" t="str">
        <f>IF($E446="",
( IF(scriv!AH408&lt;&gt;"", LEFT( scriv!AH408, FIND(",",scriv!AH408)-1) &amp; "=" &amp; $AH446 &amp; RIGHT( scriv!AH408, LEN(scriv!AH408) + 1 - FIND(",",scriv!AH408)),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IF(scriv!AI408&lt;&gt;"", LEFT( scriv!AI408, FIND(",",scriv!AI408)-1) &amp; "=" &amp; $AH446 &amp; RIGHT( scriv!AI408, LEN(scriv!AI408) + 1 - FIND(",",scriv!AI408)),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IF(scriv!AJ408&lt;&gt;"", LEFT( scriv!AJ408, FIND(",",scriv!AJ408)-1) &amp; "=" &amp; $AH446 &amp; RIGHT( scriv!AJ408, LEN(scriv!AJ408) + 1 - FIND(",",scriv!AJ408)),
  IF($Z$36&lt;&gt;"",LEFT( Z$36, FIND(",",Z$36)-1) &amp; "=" &amp; $AH446 &amp; RIGHT( Z$36, LEN(Z$36) + 1 - FIND(",",Z$36)),""))),
IF(scriv!O408&lt;&gt;"", LEFT( scriv!O408, FIND(",",scriv!O408)-1) &amp; "=" &amp; $AH446 &amp; RIGHT( scriv!O408, LEN(scriv!O408) + 1 - FIND(",",scriv!O408)),
LEFT( Z$37, FIND(",",Z$37)-1) &amp; "=" &amp; $AH446 &amp; RIGHT( Z$37, LEN(Z$37) + 1 - FIND(",",Z$37))))</f>
        <v>drawOpen=,1.2</v>
      </c>
      <c r="AA446" s="81" t="str">
        <f>IF($E446="",
( IF(scriv!AK408&lt;&gt;"", LEFT( scriv!AK408, FIND(",",scriv!AK408)-1) &amp; "=" &amp; $AH446 &amp; RIGHT( scriv!AK408, LEN(scriv!AK408) + 1 - FIND(",",scriv!AK408)),
  IF($AA$36&lt;&gt;"",LEFT( AA$36, FIND(",",AA$36)-1) &amp; "=" &amp; $AH446 &amp; RIGHT( AA$36, LEN(AA$36) + 1 - FIND(",",AA$36)),""))),
IF(scriv!P408&lt;&gt;"", LEFT( scriv!P408, FIND(",",scriv!P408)-1) &amp; "=" &amp; $AH446 &amp; RIGHT( scriv!P408, LEN(scriv!P408) + 1 - FIND(",",scriv!P408)),
LEFT( AA$37, FIND(",",AA$37)-1) &amp; "=" &amp; $AH446 &amp; RIGHT( AA$37, LEN(AA$37) + 1 - FIND(",",AA$37))))</f>
        <v>drawClose=,1.2</v>
      </c>
      <c r="AB446" s="167" t="str">
        <f t="shared" si="262"/>
        <v>noTitle</v>
      </c>
      <c r="AC446" s="167"/>
      <c r="AD446" s="45"/>
      <c r="AE446" s="168"/>
      <c r="AF446" s="169">
        <f>IF(D446="",scriv!B408,"")</f>
        <v>0</v>
      </c>
      <c r="AG446" s="170" t="str">
        <f t="shared" si="265"/>
        <v/>
      </c>
      <c r="AH446" s="169" t="str">
        <f t="shared" si="266"/>
        <v/>
      </c>
      <c r="AI446" s="169" t="str">
        <f t="shared" si="267"/>
        <v/>
      </c>
      <c r="AJ446" s="86">
        <f>ROUNDDOWN( (LEN(scriv!B408)+1) / 2, 0 )</f>
        <v>0</v>
      </c>
      <c r="AK446" s="82">
        <f t="shared" si="268"/>
        <v>0</v>
      </c>
      <c r="AL446" s="82" t="str">
        <f t="shared" si="269"/>
        <v>-</v>
      </c>
      <c r="AM446" s="82" t="str">
        <f t="shared" si="270"/>
        <v>-</v>
      </c>
      <c r="AN446" s="82" t="str">
        <f t="shared" si="271"/>
        <v>-</v>
      </c>
      <c r="AO446" s="82" t="str">
        <f t="shared" si="272"/>
        <v>-</v>
      </c>
      <c r="AP446" s="82" t="str">
        <f t="shared" si="273"/>
        <v>-</v>
      </c>
      <c r="AQ446" s="82" t="str">
        <f t="shared" si="274"/>
        <v>-</v>
      </c>
      <c r="AR446" s="82" t="str">
        <f t="shared" si="275"/>
        <v>-</v>
      </c>
      <c r="AT446" s="82">
        <f t="shared" si="276"/>
        <v>2</v>
      </c>
      <c r="AU446" s="82" t="str">
        <f ca="1">IF(    MAX(OFFSET(AL446,0,0,MATCH("-",AL446:AL$638,0))) = 0,"",
IFERROR(MAX(OFFSET(AL446,0,0,MATCH("-",AL446:AL$638,0))),""))</f>
        <v/>
      </c>
      <c r="AV446" s="82" t="str">
        <f ca="1">IF(    MAX(OFFSET(AM446,0,0,MATCH("-",AM446:AM$638,0))) = 0,"",
IFERROR(MAX(OFFSET(AM446,0,0,MATCH("-",AM446:AM$638,0))),""))</f>
        <v/>
      </c>
      <c r="AW446" s="82" t="str">
        <f ca="1">IF(    MAX(OFFSET(AN446,0,0,MATCH("-",AN446:AN$638,0))) = 0,"",
IFERROR(MAX(OFFSET(AN446,0,0,MATCH("-",AN446:AN$638,0))),""))</f>
        <v/>
      </c>
      <c r="AX446" s="82" t="str">
        <f ca="1">IF(    MAX(OFFSET(AO446,0,0,MATCH("-",AO446:AO$638,0))) = 0,"",
IFERROR(MAX(OFFSET(AO446,0,0,MATCH("-",AO446:AO$638,0))),""))</f>
        <v/>
      </c>
      <c r="AY446" s="82" t="str">
        <f ca="1">IF(    MAX(OFFSET(AP446,0,0,MATCH("-",AP446:AP$638,0))) = 0,"",
IFERROR(MAX(OFFSET(AP446,0,0,MATCH("-",AP446:AP$638,0))),""))</f>
        <v/>
      </c>
      <c r="AZ446" s="82" t="str">
        <f ca="1">IF(    MAX(OFFSET(AQ446,0,0,MATCH("-",AQ446:AQ$638,0))) = 0,"",
IFERROR(MAX(OFFSET(AQ446,0,0,MATCH("-",AQ446:AQ$638,0))),""))</f>
        <v/>
      </c>
      <c r="BA446" s="82" t="str">
        <f ca="1">IF(    MAX(OFFSET(AR446,0,0,MATCH("-",AR446:AR$638,0))) = 0,"",
IFERROR(MAX(OFFSET(AR446,0,0,MATCH("-",AR446:AR$638,0))),""))</f>
        <v/>
      </c>
      <c r="BB446" s="112">
        <f t="shared" ca="1" si="277"/>
        <v>-270</v>
      </c>
      <c r="BC446" s="111" t="str">
        <f t="shared" ca="1" si="278"/>
        <v>Radius</v>
      </c>
      <c r="BD446" s="112">
        <f t="shared" ca="1" si="279"/>
        <v>0</v>
      </c>
      <c r="BE446" s="111">
        <f t="shared" ca="1" si="280"/>
        <v>-150</v>
      </c>
      <c r="BF446" s="113" t="e">
        <f t="shared" ca="1" si="281"/>
        <v>#VALUE!</v>
      </c>
      <c r="BG446" s="113" t="e">
        <f t="shared" ca="1" si="282"/>
        <v>#VALUE!</v>
      </c>
      <c r="BH446" s="112">
        <f t="shared" ca="1" si="283"/>
        <v>2000</v>
      </c>
      <c r="BI446" s="112">
        <f t="shared" ca="1" si="284"/>
        <v>-150</v>
      </c>
      <c r="BJ446" s="157"/>
      <c r="BK446" s="157"/>
      <c r="BL446" s="158" t="str">
        <f>scriv!AM408</f>
        <v/>
      </c>
      <c r="BM446" s="157"/>
      <c r="BN446" s="157" t="str">
        <f t="shared" si="285"/>
        <v>node</v>
      </c>
      <c r="BO446" s="157"/>
      <c r="BP446" s="159">
        <f t="shared" ca="1" si="286"/>
        <v>0</v>
      </c>
      <c r="BQ446" s="159">
        <f t="shared" ca="1" si="287"/>
        <v>0</v>
      </c>
      <c r="BR446" s="159">
        <f t="shared" si="288"/>
        <v>1</v>
      </c>
      <c r="BS446" s="159" t="str">
        <f t="shared" si="289"/>
        <v>symbol</v>
      </c>
      <c r="BT446" s="157" t="str">
        <f ca="1">IF(scriv!V408&lt;&gt;"",scriv!V408,
IF(E446="",IFERROR(VLOOKUP(BL446,$AH$40:$BT$638,39,FALSE),$BT$36),
$BT$37))</f>
        <v>NodeSquare</v>
      </c>
      <c r="BU446" s="166">
        <f t="shared" ca="1" si="290"/>
        <v>2000</v>
      </c>
      <c r="BV446" s="166">
        <f t="shared" ca="1" si="291"/>
        <v>-150</v>
      </c>
      <c r="BW446" s="166">
        <f t="shared" ca="1" si="292"/>
        <v>0</v>
      </c>
      <c r="BX446" s="166">
        <f t="shared" ca="1" si="293"/>
        <v>0</v>
      </c>
      <c r="BY446" s="180" t="str">
        <f t="shared" si="294"/>
        <v/>
      </c>
      <c r="BZ446" s="180" t="str">
        <f t="shared" si="295"/>
        <v/>
      </c>
      <c r="CA446" s="81" t="str">
        <f>IF(scriv!E408&lt;&gt;"",scriv!E408,"")</f>
        <v/>
      </c>
      <c r="CB446" s="82">
        <f t="shared" si="264"/>
        <v>0</v>
      </c>
      <c r="CC446" s="82">
        <f t="shared" si="296"/>
        <v>0</v>
      </c>
      <c r="CD446" s="82" t="str">
        <f t="shared" si="297"/>
        <v>-</v>
      </c>
      <c r="CE446" s="82" t="str">
        <f t="shared" si="298"/>
        <v>-</v>
      </c>
      <c r="CF446" s="82" t="str">
        <f t="shared" si="299"/>
        <v>-</v>
      </c>
      <c r="CG446" s="82" t="str">
        <f t="shared" si="300"/>
        <v>-</v>
      </c>
      <c r="CH446" s="82" t="str">
        <f t="shared" si="301"/>
        <v>-</v>
      </c>
      <c r="CI446" s="82" t="str">
        <f t="shared" si="302"/>
        <v>-</v>
      </c>
      <c r="CJ446" s="82" t="str">
        <f t="shared" si="303"/>
        <v>-</v>
      </c>
      <c r="CK446" s="82" t="str">
        <f t="shared" si="304"/>
        <v>-</v>
      </c>
    </row>
    <row r="447" spans="1:89" s="82" customFormat="1" ht="18" customHeight="1">
      <c r="A447" s="81" t="str">
        <f>scriv!AL409</f>
        <v/>
      </c>
      <c r="B447" s="81" t="str">
        <f>IF(scriv!D409&lt;&gt;"",scriv!D409,"")</f>
        <v/>
      </c>
      <c r="C447" s="81" t="str">
        <f>IF( scriv!AP409&lt;&gt;"", IF(D447&lt;&gt;"","connection ","")&amp;scriv!AP409,IF(D447&lt;&gt;"","connection",""))</f>
        <v/>
      </c>
      <c r="D447" s="82" t="str">
        <f>scriv!AN409</f>
        <v/>
      </c>
      <c r="E447" s="82" t="str">
        <f>scriv!AO409</f>
        <v/>
      </c>
      <c r="F447" s="156">
        <f>ROW()</f>
        <v>447</v>
      </c>
      <c r="G447" s="288">
        <f>scriv!AC409</f>
        <v>0</v>
      </c>
      <c r="H447" s="288">
        <f>scriv!AD409</f>
        <v>0</v>
      </c>
      <c r="I447" s="81" t="str">
        <f>IF(scriv!AE409&lt;&gt;"",scriv!AE409,J447)</f>
        <v/>
      </c>
      <c r="J447" s="81" t="str">
        <f>IF(scriv!AF409&lt;&gt;"",scriv!AF409,"")</f>
        <v/>
      </c>
      <c r="K447" s="82" t="str">
        <f>IF(scriv!Y409&lt;&gt;"",scriv!Y409,$K$36)</f>
        <v>none</v>
      </c>
      <c r="L447" s="82">
        <f>IF(scriv!Z409&lt;&gt;"",scriv!Z409,$L$36)</f>
        <v>0</v>
      </c>
      <c r="M447" s="82" t="str">
        <f>IF(scriv!AA409&lt;&gt;"",scriv!AA409,$M$36)</f>
        <v>OpenClose</v>
      </c>
      <c r="N447" s="82">
        <f>IF(scriv!AB409&lt;&gt;"",scriv!AB409,$N$36)</f>
        <v>0</v>
      </c>
      <c r="O447" s="119" t="str">
        <f t="shared" si="263"/>
        <v/>
      </c>
      <c r="P447" s="81" t="str">
        <f>IF(scriv!I409&lt;&gt;"",scriv!I409,"")</f>
        <v/>
      </c>
      <c r="Q447" s="81" t="str">
        <f>IF(scriv!J409&lt;&gt;"",scriv!J409,"")</f>
        <v/>
      </c>
      <c r="R447" s="81">
        <f>IF(scriv!K409&lt;&gt;"",scriv!K409,
IF(I447&lt;&gt;"",1,$R$36))</f>
        <v>1</v>
      </c>
      <c r="S447" s="81" t="str">
        <f>IF(scriv!L409&lt;&gt;"",scriv!L409,
IF(scriv!AF409&lt;&gt;"",$S$36,"none"))</f>
        <v>none</v>
      </c>
      <c r="T447" s="81" t="str">
        <f>IF(scriv!Q409&lt;&gt;"",scriv!Q409,"")</f>
        <v/>
      </c>
      <c r="U447" s="81" t="str">
        <f>IF(scriv!R409&lt;&gt;"",scriv!R409,"")</f>
        <v/>
      </c>
      <c r="V447" s="81" t="str">
        <f>IF(scriv!S409&lt;&gt;"",scriv!S409,"")</f>
        <v/>
      </c>
      <c r="W447" s="81" t="str">
        <f>IF(scriv!T409&lt;&gt;"",scriv!T409,"")</f>
        <v/>
      </c>
      <c r="X447" s="81" t="str">
        <f>IF($E447="",
( IF(scriv!AH409&lt;&gt;"", LEFT( scriv!AH409, FIND(",",scriv!AH409)-1) &amp; "=" &amp; $AH447 &amp; RIGHT( scriv!AH409, LEN(scriv!AH409) + 1 - FIND(",",scriv!AH409)),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IF(scriv!AI409&lt;&gt;"", LEFT( scriv!AI409, FIND(",",scriv!AI409)-1) &amp; "=" &amp; $AH447 &amp; RIGHT( scriv!AI409, LEN(scriv!AI409) + 1 - FIND(",",scriv!AI409)),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IF(scriv!AJ409&lt;&gt;"", LEFT( scriv!AJ409, FIND(",",scriv!AJ409)-1) &amp; "=" &amp; $AH447 &amp; RIGHT( scriv!AJ409, LEN(scriv!AJ409) + 1 - FIND(",",scriv!AJ409)),
  IF($Z$36&lt;&gt;"",LEFT( Z$36, FIND(",",Z$36)-1) &amp; "=" &amp; $AH447 &amp; RIGHT( Z$36, LEN(Z$36) + 1 - FIND(",",Z$36)),""))),
IF(scriv!O409&lt;&gt;"", LEFT( scriv!O409, FIND(",",scriv!O409)-1) &amp; "=" &amp; $AH447 &amp; RIGHT( scriv!O409, LEN(scriv!O409) + 1 - FIND(",",scriv!O409)),
LEFT( Z$37, FIND(",",Z$37)-1) &amp; "=" &amp; $AH447 &amp; RIGHT( Z$37, LEN(Z$37) + 1 - FIND(",",Z$37))))</f>
        <v>drawOpen=,1.2</v>
      </c>
      <c r="AA447" s="81" t="str">
        <f>IF($E447="",
( IF(scriv!AK409&lt;&gt;"", LEFT( scriv!AK409, FIND(",",scriv!AK409)-1) &amp; "=" &amp; $AH447 &amp; RIGHT( scriv!AK409, LEN(scriv!AK409) + 1 - FIND(",",scriv!AK409)),
  IF($AA$36&lt;&gt;"",LEFT( AA$36, FIND(",",AA$36)-1) &amp; "=" &amp; $AH447 &amp; RIGHT( AA$36, LEN(AA$36) + 1 - FIND(",",AA$36)),""))),
IF(scriv!P409&lt;&gt;"", LEFT( scriv!P409, FIND(",",scriv!P409)-1) &amp; "=" &amp; $AH447 &amp; RIGHT( scriv!P409, LEN(scriv!P409) + 1 - FIND(",",scriv!P409)),
LEFT( AA$37, FIND(",",AA$37)-1) &amp; "=" &amp; $AH447 &amp; RIGHT( AA$37, LEN(AA$37) + 1 - FIND(",",AA$37))))</f>
        <v>drawClose=,1.2</v>
      </c>
      <c r="AB447" s="167" t="str">
        <f t="shared" si="262"/>
        <v>noTitle</v>
      </c>
      <c r="AC447" s="167"/>
      <c r="AD447" s="45"/>
      <c r="AE447" s="168"/>
      <c r="AF447" s="169">
        <f>IF(D447="",scriv!B409,"")</f>
        <v>0</v>
      </c>
      <c r="AG447" s="170" t="str">
        <f t="shared" si="265"/>
        <v/>
      </c>
      <c r="AH447" s="169" t="str">
        <f t="shared" si="266"/>
        <v/>
      </c>
      <c r="AI447" s="169" t="str">
        <f t="shared" si="267"/>
        <v/>
      </c>
      <c r="AJ447" s="86">
        <f>ROUNDDOWN( (LEN(scriv!B409)+1) / 2, 0 )</f>
        <v>0</v>
      </c>
      <c r="AK447" s="82">
        <f t="shared" si="268"/>
        <v>0</v>
      </c>
      <c r="AL447" s="82" t="str">
        <f t="shared" si="269"/>
        <v>-</v>
      </c>
      <c r="AM447" s="82" t="str">
        <f t="shared" si="270"/>
        <v>-</v>
      </c>
      <c r="AN447" s="82" t="str">
        <f t="shared" si="271"/>
        <v>-</v>
      </c>
      <c r="AO447" s="82" t="str">
        <f t="shared" si="272"/>
        <v>-</v>
      </c>
      <c r="AP447" s="82" t="str">
        <f t="shared" si="273"/>
        <v>-</v>
      </c>
      <c r="AQ447" s="82" t="str">
        <f t="shared" si="274"/>
        <v>-</v>
      </c>
      <c r="AR447" s="82" t="str">
        <f t="shared" si="275"/>
        <v>-</v>
      </c>
      <c r="AT447" s="82">
        <f t="shared" si="276"/>
        <v>2</v>
      </c>
      <c r="AU447" s="82" t="str">
        <f ca="1">IF(    MAX(OFFSET(AL447,0,0,MATCH("-",AL447:AL$638,0))) = 0,"",
IFERROR(MAX(OFFSET(AL447,0,0,MATCH("-",AL447:AL$638,0))),""))</f>
        <v/>
      </c>
      <c r="AV447" s="82" t="str">
        <f ca="1">IF(    MAX(OFFSET(AM447,0,0,MATCH("-",AM447:AM$638,0))) = 0,"",
IFERROR(MAX(OFFSET(AM447,0,0,MATCH("-",AM447:AM$638,0))),""))</f>
        <v/>
      </c>
      <c r="AW447" s="82" t="str">
        <f ca="1">IF(    MAX(OFFSET(AN447,0,0,MATCH("-",AN447:AN$638,0))) = 0,"",
IFERROR(MAX(OFFSET(AN447,0,0,MATCH("-",AN447:AN$638,0))),""))</f>
        <v/>
      </c>
      <c r="AX447" s="82" t="str">
        <f ca="1">IF(    MAX(OFFSET(AO447,0,0,MATCH("-",AO447:AO$638,0))) = 0,"",
IFERROR(MAX(OFFSET(AO447,0,0,MATCH("-",AO447:AO$638,0))),""))</f>
        <v/>
      </c>
      <c r="AY447" s="82" t="str">
        <f ca="1">IF(    MAX(OFFSET(AP447,0,0,MATCH("-",AP447:AP$638,0))) = 0,"",
IFERROR(MAX(OFFSET(AP447,0,0,MATCH("-",AP447:AP$638,0))),""))</f>
        <v/>
      </c>
      <c r="AZ447" s="82" t="str">
        <f ca="1">IF(    MAX(OFFSET(AQ447,0,0,MATCH("-",AQ447:AQ$638,0))) = 0,"",
IFERROR(MAX(OFFSET(AQ447,0,0,MATCH("-",AQ447:AQ$638,0))),""))</f>
        <v/>
      </c>
      <c r="BA447" s="82" t="str">
        <f ca="1">IF(    MAX(OFFSET(AR447,0,0,MATCH("-",AR447:AR$638,0))) = 0,"",
IFERROR(MAX(OFFSET(AR447,0,0,MATCH("-",AR447:AR$638,0))),""))</f>
        <v/>
      </c>
      <c r="BB447" s="112">
        <f t="shared" ca="1" si="277"/>
        <v>-270</v>
      </c>
      <c r="BC447" s="111" t="str">
        <f t="shared" ca="1" si="278"/>
        <v>Radius</v>
      </c>
      <c r="BD447" s="112">
        <f t="shared" ca="1" si="279"/>
        <v>0</v>
      </c>
      <c r="BE447" s="111">
        <f t="shared" ca="1" si="280"/>
        <v>-150</v>
      </c>
      <c r="BF447" s="113" t="e">
        <f t="shared" ca="1" si="281"/>
        <v>#VALUE!</v>
      </c>
      <c r="BG447" s="113" t="e">
        <f t="shared" ca="1" si="282"/>
        <v>#VALUE!</v>
      </c>
      <c r="BH447" s="112">
        <f t="shared" ca="1" si="283"/>
        <v>2000</v>
      </c>
      <c r="BI447" s="112">
        <f t="shared" ca="1" si="284"/>
        <v>-150</v>
      </c>
      <c r="BJ447" s="157"/>
      <c r="BK447" s="157"/>
      <c r="BL447" s="158" t="str">
        <f>scriv!AM409</f>
        <v/>
      </c>
      <c r="BM447" s="157"/>
      <c r="BN447" s="157" t="str">
        <f t="shared" si="285"/>
        <v>node</v>
      </c>
      <c r="BO447" s="157"/>
      <c r="BP447" s="159">
        <f t="shared" ca="1" si="286"/>
        <v>0</v>
      </c>
      <c r="BQ447" s="159">
        <f t="shared" ca="1" si="287"/>
        <v>0</v>
      </c>
      <c r="BR447" s="159">
        <f t="shared" si="288"/>
        <v>1</v>
      </c>
      <c r="BS447" s="159" t="str">
        <f t="shared" si="289"/>
        <v>symbol</v>
      </c>
      <c r="BT447" s="157" t="str">
        <f ca="1">IF(scriv!V409&lt;&gt;"",scriv!V409,
IF(E447="",IFERROR(VLOOKUP(BL447,$AH$40:$BT$638,39,FALSE),$BT$36),
$BT$37))</f>
        <v>NodeSquare</v>
      </c>
      <c r="BU447" s="166">
        <f t="shared" ca="1" si="290"/>
        <v>2000</v>
      </c>
      <c r="BV447" s="166">
        <f t="shared" ca="1" si="291"/>
        <v>-150</v>
      </c>
      <c r="BW447" s="166">
        <f t="shared" ca="1" si="292"/>
        <v>0</v>
      </c>
      <c r="BX447" s="166">
        <f t="shared" ca="1" si="293"/>
        <v>0</v>
      </c>
      <c r="BY447" s="180" t="str">
        <f t="shared" si="294"/>
        <v/>
      </c>
      <c r="BZ447" s="180" t="str">
        <f t="shared" si="295"/>
        <v/>
      </c>
      <c r="CA447" s="81" t="str">
        <f>IF(scriv!E409&lt;&gt;"",scriv!E409,"")</f>
        <v/>
      </c>
      <c r="CB447" s="82">
        <f t="shared" si="264"/>
        <v>0</v>
      </c>
      <c r="CC447" s="82">
        <f t="shared" si="296"/>
        <v>0</v>
      </c>
      <c r="CD447" s="82" t="str">
        <f t="shared" si="297"/>
        <v>-</v>
      </c>
      <c r="CE447" s="82" t="str">
        <f t="shared" si="298"/>
        <v>-</v>
      </c>
      <c r="CF447" s="82" t="str">
        <f t="shared" si="299"/>
        <v>-</v>
      </c>
      <c r="CG447" s="82" t="str">
        <f t="shared" si="300"/>
        <v>-</v>
      </c>
      <c r="CH447" s="82" t="str">
        <f t="shared" si="301"/>
        <v>-</v>
      </c>
      <c r="CI447" s="82" t="str">
        <f t="shared" si="302"/>
        <v>-</v>
      </c>
      <c r="CJ447" s="82" t="str">
        <f t="shared" si="303"/>
        <v>-</v>
      </c>
      <c r="CK447" s="82" t="str">
        <f t="shared" si="304"/>
        <v>-</v>
      </c>
    </row>
    <row r="448" spans="1:89" s="82" customFormat="1" ht="18" customHeight="1">
      <c r="A448" s="81" t="str">
        <f>scriv!AL410</f>
        <v/>
      </c>
      <c r="B448" s="81" t="str">
        <f>IF(scriv!D410&lt;&gt;"",scriv!D410,"")</f>
        <v/>
      </c>
      <c r="C448" s="81" t="str">
        <f>IF( scriv!AP410&lt;&gt;"", IF(D448&lt;&gt;"","connection ","")&amp;scriv!AP410,IF(D448&lt;&gt;"","connection",""))</f>
        <v/>
      </c>
      <c r="D448" s="82" t="str">
        <f>scriv!AN410</f>
        <v/>
      </c>
      <c r="E448" s="82" t="str">
        <f>scriv!AO410</f>
        <v/>
      </c>
      <c r="F448" s="156">
        <f>ROW()</f>
        <v>448</v>
      </c>
      <c r="G448" s="288">
        <f>scriv!AC410</f>
        <v>0</v>
      </c>
      <c r="H448" s="288">
        <f>scriv!AD410</f>
        <v>0</v>
      </c>
      <c r="I448" s="81" t="str">
        <f>IF(scriv!AE410&lt;&gt;"",scriv!AE410,J448)</f>
        <v/>
      </c>
      <c r="J448" s="81" t="str">
        <f>IF(scriv!AF410&lt;&gt;"",scriv!AF410,"")</f>
        <v/>
      </c>
      <c r="K448" s="82" t="str">
        <f>IF(scriv!Y410&lt;&gt;"",scriv!Y410,$K$36)</f>
        <v>none</v>
      </c>
      <c r="L448" s="82">
        <f>IF(scriv!Z410&lt;&gt;"",scriv!Z410,$L$36)</f>
        <v>0</v>
      </c>
      <c r="M448" s="82" t="str">
        <f>IF(scriv!AA410&lt;&gt;"",scriv!AA410,$M$36)</f>
        <v>OpenClose</v>
      </c>
      <c r="N448" s="82">
        <f>IF(scriv!AB410&lt;&gt;"",scriv!AB410,$N$36)</f>
        <v>0</v>
      </c>
      <c r="O448" s="119" t="str">
        <f t="shared" si="263"/>
        <v/>
      </c>
      <c r="P448" s="81" t="str">
        <f>IF(scriv!I410&lt;&gt;"",scriv!I410,"")</f>
        <v/>
      </c>
      <c r="Q448" s="81" t="str">
        <f>IF(scriv!J410&lt;&gt;"",scriv!J410,"")</f>
        <v/>
      </c>
      <c r="R448" s="81">
        <f>IF(scriv!K410&lt;&gt;"",scriv!K410,
IF(I448&lt;&gt;"",1,$R$36))</f>
        <v>1</v>
      </c>
      <c r="S448" s="81" t="str">
        <f>IF(scriv!L410&lt;&gt;"",scriv!L410,
IF(scriv!AF410&lt;&gt;"",$S$36,"none"))</f>
        <v>none</v>
      </c>
      <c r="T448" s="81" t="str">
        <f>IF(scriv!Q410&lt;&gt;"",scriv!Q410,"")</f>
        <v/>
      </c>
      <c r="U448" s="81" t="str">
        <f>IF(scriv!R410&lt;&gt;"",scriv!R410,"")</f>
        <v/>
      </c>
      <c r="V448" s="81" t="str">
        <f>IF(scriv!S410&lt;&gt;"",scriv!S410,"")</f>
        <v/>
      </c>
      <c r="W448" s="81" t="str">
        <f>IF(scriv!T410&lt;&gt;"",scriv!T410,"")</f>
        <v/>
      </c>
      <c r="X448" s="81" t="str">
        <f>IF($E448="",
( IF(scriv!AH410&lt;&gt;"", LEFT( scriv!AH410, FIND(",",scriv!AH410)-1) &amp; "=" &amp; $AH448 &amp; RIGHT( scriv!AH410, LEN(scriv!AH410) + 1 - FIND(",",scriv!AH410)),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IF(scriv!AI410&lt;&gt;"", LEFT( scriv!AI410, FIND(",",scriv!AI410)-1) &amp; "=" &amp; $AH448 &amp; RIGHT( scriv!AI410, LEN(scriv!AI410) + 1 - FIND(",",scriv!AI410)),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IF(scriv!AJ410&lt;&gt;"", LEFT( scriv!AJ410, FIND(",",scriv!AJ410)-1) &amp; "=" &amp; $AH448 &amp; RIGHT( scriv!AJ410, LEN(scriv!AJ410) + 1 - FIND(",",scriv!AJ410)),
  IF($Z$36&lt;&gt;"",LEFT( Z$36, FIND(",",Z$36)-1) &amp; "=" &amp; $AH448 &amp; RIGHT( Z$36, LEN(Z$36) + 1 - FIND(",",Z$36)),""))),
IF(scriv!O410&lt;&gt;"", LEFT( scriv!O410, FIND(",",scriv!O410)-1) &amp; "=" &amp; $AH448 &amp; RIGHT( scriv!O410, LEN(scriv!O410) + 1 - FIND(",",scriv!O410)),
LEFT( Z$37, FIND(",",Z$37)-1) &amp; "=" &amp; $AH448 &amp; RIGHT( Z$37, LEN(Z$37) + 1 - FIND(",",Z$37))))</f>
        <v>drawOpen=,1.2</v>
      </c>
      <c r="AA448" s="81" t="str">
        <f>IF($E448="",
( IF(scriv!AK410&lt;&gt;"", LEFT( scriv!AK410, FIND(",",scriv!AK410)-1) &amp; "=" &amp; $AH448 &amp; RIGHT( scriv!AK410, LEN(scriv!AK410) + 1 - FIND(",",scriv!AK410)),
  IF($AA$36&lt;&gt;"",LEFT( AA$36, FIND(",",AA$36)-1) &amp; "=" &amp; $AH448 &amp; RIGHT( AA$36, LEN(AA$36) + 1 - FIND(",",AA$36)),""))),
IF(scriv!P410&lt;&gt;"", LEFT( scriv!P410, FIND(",",scriv!P410)-1) &amp; "=" &amp; $AH448 &amp; RIGHT( scriv!P410, LEN(scriv!P410) + 1 - FIND(",",scriv!P410)),
LEFT( AA$37, FIND(",",AA$37)-1) &amp; "=" &amp; $AH448 &amp; RIGHT( AA$37, LEN(AA$37) + 1 - FIND(",",AA$37))))</f>
        <v>drawClose=,1.2</v>
      </c>
      <c r="AB448" s="167" t="str">
        <f t="shared" si="262"/>
        <v>noTitle</v>
      </c>
      <c r="AC448" s="167"/>
      <c r="AD448" s="45"/>
      <c r="AE448" s="168"/>
      <c r="AF448" s="169">
        <f>IF(D448="",scriv!B410,"")</f>
        <v>0</v>
      </c>
      <c r="AG448" s="170" t="str">
        <f t="shared" si="265"/>
        <v/>
      </c>
      <c r="AH448" s="169" t="str">
        <f t="shared" si="266"/>
        <v/>
      </c>
      <c r="AI448" s="169" t="str">
        <f t="shared" si="267"/>
        <v/>
      </c>
      <c r="AJ448" s="86">
        <f>ROUNDDOWN( (LEN(scriv!B410)+1) / 2, 0 )</f>
        <v>0</v>
      </c>
      <c r="AK448" s="82">
        <f t="shared" si="268"/>
        <v>0</v>
      </c>
      <c r="AL448" s="82" t="str">
        <f t="shared" si="269"/>
        <v>-</v>
      </c>
      <c r="AM448" s="82" t="str">
        <f t="shared" si="270"/>
        <v>-</v>
      </c>
      <c r="AN448" s="82" t="str">
        <f t="shared" si="271"/>
        <v>-</v>
      </c>
      <c r="AO448" s="82" t="str">
        <f t="shared" si="272"/>
        <v>-</v>
      </c>
      <c r="AP448" s="82" t="str">
        <f t="shared" si="273"/>
        <v>-</v>
      </c>
      <c r="AQ448" s="82" t="str">
        <f t="shared" si="274"/>
        <v>-</v>
      </c>
      <c r="AR448" s="82" t="str">
        <f t="shared" si="275"/>
        <v>-</v>
      </c>
      <c r="AT448" s="82">
        <f t="shared" si="276"/>
        <v>2</v>
      </c>
      <c r="AU448" s="82" t="str">
        <f ca="1">IF(    MAX(OFFSET(AL448,0,0,MATCH("-",AL448:AL$638,0))) = 0,"",
IFERROR(MAX(OFFSET(AL448,0,0,MATCH("-",AL448:AL$638,0))),""))</f>
        <v/>
      </c>
      <c r="AV448" s="82" t="str">
        <f ca="1">IF(    MAX(OFFSET(AM448,0,0,MATCH("-",AM448:AM$638,0))) = 0,"",
IFERROR(MAX(OFFSET(AM448,0,0,MATCH("-",AM448:AM$638,0))),""))</f>
        <v/>
      </c>
      <c r="AW448" s="82" t="str">
        <f ca="1">IF(    MAX(OFFSET(AN448,0,0,MATCH("-",AN448:AN$638,0))) = 0,"",
IFERROR(MAX(OFFSET(AN448,0,0,MATCH("-",AN448:AN$638,0))),""))</f>
        <v/>
      </c>
      <c r="AX448" s="82" t="str">
        <f ca="1">IF(    MAX(OFFSET(AO448,0,0,MATCH("-",AO448:AO$638,0))) = 0,"",
IFERROR(MAX(OFFSET(AO448,0,0,MATCH("-",AO448:AO$638,0))),""))</f>
        <v/>
      </c>
      <c r="AY448" s="82" t="str">
        <f ca="1">IF(    MAX(OFFSET(AP448,0,0,MATCH("-",AP448:AP$638,0))) = 0,"",
IFERROR(MAX(OFFSET(AP448,0,0,MATCH("-",AP448:AP$638,0))),""))</f>
        <v/>
      </c>
      <c r="AZ448" s="82" t="str">
        <f ca="1">IF(    MAX(OFFSET(AQ448,0,0,MATCH("-",AQ448:AQ$638,0))) = 0,"",
IFERROR(MAX(OFFSET(AQ448,0,0,MATCH("-",AQ448:AQ$638,0))),""))</f>
        <v/>
      </c>
      <c r="BA448" s="82" t="str">
        <f ca="1">IF(    MAX(OFFSET(AR448,0,0,MATCH("-",AR448:AR$638,0))) = 0,"",
IFERROR(MAX(OFFSET(AR448,0,0,MATCH("-",AR448:AR$638,0))),""))</f>
        <v/>
      </c>
      <c r="BB448" s="112">
        <f t="shared" ca="1" si="277"/>
        <v>-270</v>
      </c>
      <c r="BC448" s="111" t="str">
        <f t="shared" ca="1" si="278"/>
        <v>Radius</v>
      </c>
      <c r="BD448" s="112">
        <f t="shared" ca="1" si="279"/>
        <v>0</v>
      </c>
      <c r="BE448" s="111">
        <f t="shared" ca="1" si="280"/>
        <v>-150</v>
      </c>
      <c r="BF448" s="113" t="e">
        <f t="shared" ca="1" si="281"/>
        <v>#VALUE!</v>
      </c>
      <c r="BG448" s="113" t="e">
        <f t="shared" ca="1" si="282"/>
        <v>#VALUE!</v>
      </c>
      <c r="BH448" s="112">
        <f t="shared" ca="1" si="283"/>
        <v>2000</v>
      </c>
      <c r="BI448" s="112">
        <f t="shared" ca="1" si="284"/>
        <v>-150</v>
      </c>
      <c r="BJ448" s="157"/>
      <c r="BK448" s="157"/>
      <c r="BL448" s="158" t="str">
        <f>scriv!AM410</f>
        <v/>
      </c>
      <c r="BM448" s="157"/>
      <c r="BN448" s="157" t="str">
        <f t="shared" si="285"/>
        <v>node</v>
      </c>
      <c r="BO448" s="157"/>
      <c r="BP448" s="159">
        <f t="shared" ca="1" si="286"/>
        <v>0</v>
      </c>
      <c r="BQ448" s="159">
        <f t="shared" ca="1" si="287"/>
        <v>0</v>
      </c>
      <c r="BR448" s="159">
        <f t="shared" si="288"/>
        <v>1</v>
      </c>
      <c r="BS448" s="159" t="str">
        <f t="shared" si="289"/>
        <v>symbol</v>
      </c>
      <c r="BT448" s="157" t="str">
        <f ca="1">IF(scriv!V410&lt;&gt;"",scriv!V410,
IF(E448="",IFERROR(VLOOKUP(BL448,$AH$40:$BT$638,39,FALSE),$BT$36),
$BT$37))</f>
        <v>NodeSquare</v>
      </c>
      <c r="BU448" s="166">
        <f t="shared" ca="1" si="290"/>
        <v>2000</v>
      </c>
      <c r="BV448" s="166">
        <f t="shared" ca="1" si="291"/>
        <v>-150</v>
      </c>
      <c r="BW448" s="166">
        <f t="shared" ca="1" si="292"/>
        <v>0</v>
      </c>
      <c r="BX448" s="166">
        <f t="shared" ca="1" si="293"/>
        <v>0</v>
      </c>
      <c r="BY448" s="180" t="str">
        <f t="shared" si="294"/>
        <v/>
      </c>
      <c r="BZ448" s="180" t="str">
        <f t="shared" si="295"/>
        <v/>
      </c>
      <c r="CA448" s="81" t="str">
        <f>IF(scriv!E410&lt;&gt;"",scriv!E410,"")</f>
        <v/>
      </c>
      <c r="CB448" s="82">
        <f t="shared" si="264"/>
        <v>0</v>
      </c>
      <c r="CC448" s="82">
        <f t="shared" si="296"/>
        <v>0</v>
      </c>
      <c r="CD448" s="82" t="str">
        <f t="shared" si="297"/>
        <v>-</v>
      </c>
      <c r="CE448" s="82" t="str">
        <f t="shared" si="298"/>
        <v>-</v>
      </c>
      <c r="CF448" s="82" t="str">
        <f t="shared" si="299"/>
        <v>-</v>
      </c>
      <c r="CG448" s="82" t="str">
        <f t="shared" si="300"/>
        <v>-</v>
      </c>
      <c r="CH448" s="82" t="str">
        <f t="shared" si="301"/>
        <v>-</v>
      </c>
      <c r="CI448" s="82" t="str">
        <f t="shared" si="302"/>
        <v>-</v>
      </c>
      <c r="CJ448" s="82" t="str">
        <f t="shared" si="303"/>
        <v>-</v>
      </c>
      <c r="CK448" s="82" t="str">
        <f t="shared" si="304"/>
        <v>-</v>
      </c>
    </row>
    <row r="449" spans="1:89" s="82" customFormat="1" ht="18" customHeight="1">
      <c r="A449" s="81" t="str">
        <f>scriv!AL411</f>
        <v/>
      </c>
      <c r="B449" s="81" t="str">
        <f>IF(scriv!D411&lt;&gt;"",scriv!D411,"")</f>
        <v/>
      </c>
      <c r="C449" s="81" t="str">
        <f>IF( scriv!AP411&lt;&gt;"", IF(D449&lt;&gt;"","connection ","")&amp;scriv!AP411,IF(D449&lt;&gt;"","connection",""))</f>
        <v/>
      </c>
      <c r="D449" s="82" t="str">
        <f>scriv!AN411</f>
        <v/>
      </c>
      <c r="E449" s="82" t="str">
        <f>scriv!AO411</f>
        <v/>
      </c>
      <c r="F449" s="156">
        <f>ROW()</f>
        <v>449</v>
      </c>
      <c r="G449" s="288">
        <f>scriv!AC411</f>
        <v>0</v>
      </c>
      <c r="H449" s="288">
        <f>scriv!AD411</f>
        <v>0</v>
      </c>
      <c r="I449" s="81" t="str">
        <f>IF(scriv!AE411&lt;&gt;"",scriv!AE411,J449)</f>
        <v/>
      </c>
      <c r="J449" s="81" t="str">
        <f>IF(scriv!AF411&lt;&gt;"",scriv!AF411,"")</f>
        <v/>
      </c>
      <c r="K449" s="82" t="str">
        <f>IF(scriv!Y411&lt;&gt;"",scriv!Y411,$K$36)</f>
        <v>none</v>
      </c>
      <c r="L449" s="82">
        <f>IF(scriv!Z411&lt;&gt;"",scriv!Z411,$L$36)</f>
        <v>0</v>
      </c>
      <c r="M449" s="82" t="str">
        <f>IF(scriv!AA411&lt;&gt;"",scriv!AA411,$M$36)</f>
        <v>OpenClose</v>
      </c>
      <c r="N449" s="82">
        <f>IF(scriv!AB411&lt;&gt;"",scriv!AB411,$N$36)</f>
        <v>0</v>
      </c>
      <c r="O449" s="119" t="str">
        <f t="shared" si="263"/>
        <v/>
      </c>
      <c r="P449" s="81" t="str">
        <f>IF(scriv!I411&lt;&gt;"",scriv!I411,"")</f>
        <v/>
      </c>
      <c r="Q449" s="81" t="str">
        <f>IF(scriv!J411&lt;&gt;"",scriv!J411,"")</f>
        <v/>
      </c>
      <c r="R449" s="81">
        <f>IF(scriv!K411&lt;&gt;"",scriv!K411,
IF(I449&lt;&gt;"",1,$R$36))</f>
        <v>1</v>
      </c>
      <c r="S449" s="81" t="str">
        <f>IF(scriv!L411&lt;&gt;"",scriv!L411,
IF(scriv!AF411&lt;&gt;"",$S$36,"none"))</f>
        <v>none</v>
      </c>
      <c r="T449" s="81" t="str">
        <f>IF(scriv!Q411&lt;&gt;"",scriv!Q411,"")</f>
        <v/>
      </c>
      <c r="U449" s="81" t="str">
        <f>IF(scriv!R411&lt;&gt;"",scriv!R411,"")</f>
        <v/>
      </c>
      <c r="V449" s="81" t="str">
        <f>IF(scriv!S411&lt;&gt;"",scriv!S411,"")</f>
        <v/>
      </c>
      <c r="W449" s="81" t="str">
        <f>IF(scriv!T411&lt;&gt;"",scriv!T411,"")</f>
        <v/>
      </c>
      <c r="X449" s="81" t="str">
        <f>IF($E449="",
( IF(scriv!AH411&lt;&gt;"", LEFT( scriv!AH411, FIND(",",scriv!AH411)-1) &amp; "=" &amp; $AH449 &amp; RIGHT( scriv!AH411, LEN(scriv!AH411) + 1 - FIND(",",scriv!AH411)),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IF(scriv!AI411&lt;&gt;"", LEFT( scriv!AI411, FIND(",",scriv!AI411)-1) &amp; "=" &amp; $AH449 &amp; RIGHT( scriv!AI411, LEN(scriv!AI411) + 1 - FIND(",",scriv!AI411)),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IF(scriv!AJ411&lt;&gt;"", LEFT( scriv!AJ411, FIND(",",scriv!AJ411)-1) &amp; "=" &amp; $AH449 &amp; RIGHT( scriv!AJ411, LEN(scriv!AJ411) + 1 - FIND(",",scriv!AJ411)),
  IF($Z$36&lt;&gt;"",LEFT( Z$36, FIND(",",Z$36)-1) &amp; "=" &amp; $AH449 &amp; RIGHT( Z$36, LEN(Z$36) + 1 - FIND(",",Z$36)),""))),
IF(scriv!O411&lt;&gt;"", LEFT( scriv!O411, FIND(",",scriv!O411)-1) &amp; "=" &amp; $AH449 &amp; RIGHT( scriv!O411, LEN(scriv!O411) + 1 - FIND(",",scriv!O411)),
LEFT( Z$37, FIND(",",Z$37)-1) &amp; "=" &amp; $AH449 &amp; RIGHT( Z$37, LEN(Z$37) + 1 - FIND(",",Z$37))))</f>
        <v>drawOpen=,1.2</v>
      </c>
      <c r="AA449" s="81" t="str">
        <f>IF($E449="",
( IF(scriv!AK411&lt;&gt;"", LEFT( scriv!AK411, FIND(",",scriv!AK411)-1) &amp; "=" &amp; $AH449 &amp; RIGHT( scriv!AK411, LEN(scriv!AK411) + 1 - FIND(",",scriv!AK411)),
  IF($AA$36&lt;&gt;"",LEFT( AA$36, FIND(",",AA$36)-1) &amp; "=" &amp; $AH449 &amp; RIGHT( AA$36, LEN(AA$36) + 1 - FIND(",",AA$36)),""))),
IF(scriv!P411&lt;&gt;"", LEFT( scriv!P411, FIND(",",scriv!P411)-1) &amp; "=" &amp; $AH449 &amp; RIGHT( scriv!P411, LEN(scriv!P411) + 1 - FIND(",",scriv!P411)),
LEFT( AA$37, FIND(",",AA$37)-1) &amp; "=" &amp; $AH449 &amp; RIGHT( AA$37, LEN(AA$37) + 1 - FIND(",",AA$37))))</f>
        <v>drawClose=,1.2</v>
      </c>
      <c r="AB449" s="167" t="str">
        <f t="shared" si="262"/>
        <v>noTitle</v>
      </c>
      <c r="AC449" s="167"/>
      <c r="AD449" s="45"/>
      <c r="AE449" s="168"/>
      <c r="AF449" s="169">
        <f>IF(D449="",scriv!B411,"")</f>
        <v>0</v>
      </c>
      <c r="AG449" s="170" t="str">
        <f t="shared" si="265"/>
        <v/>
      </c>
      <c r="AH449" s="169" t="str">
        <f t="shared" si="266"/>
        <v/>
      </c>
      <c r="AI449" s="169" t="str">
        <f t="shared" si="267"/>
        <v/>
      </c>
      <c r="AJ449" s="86">
        <f>ROUNDDOWN( (LEN(scriv!B411)+1) / 2, 0 )</f>
        <v>0</v>
      </c>
      <c r="AK449" s="82">
        <f t="shared" si="268"/>
        <v>0</v>
      </c>
      <c r="AL449" s="82" t="str">
        <f t="shared" si="269"/>
        <v>-</v>
      </c>
      <c r="AM449" s="82" t="str">
        <f t="shared" si="270"/>
        <v>-</v>
      </c>
      <c r="AN449" s="82" t="str">
        <f t="shared" si="271"/>
        <v>-</v>
      </c>
      <c r="AO449" s="82" t="str">
        <f t="shared" si="272"/>
        <v>-</v>
      </c>
      <c r="AP449" s="82" t="str">
        <f t="shared" si="273"/>
        <v>-</v>
      </c>
      <c r="AQ449" s="82" t="str">
        <f t="shared" si="274"/>
        <v>-</v>
      </c>
      <c r="AR449" s="82" t="str">
        <f t="shared" si="275"/>
        <v>-</v>
      </c>
      <c r="AT449" s="82">
        <f t="shared" si="276"/>
        <v>2</v>
      </c>
      <c r="AU449" s="82" t="str">
        <f ca="1">IF(    MAX(OFFSET(AL449,0,0,MATCH("-",AL449:AL$638,0))) = 0,"",
IFERROR(MAX(OFFSET(AL449,0,0,MATCH("-",AL449:AL$638,0))),""))</f>
        <v/>
      </c>
      <c r="AV449" s="82" t="str">
        <f ca="1">IF(    MAX(OFFSET(AM449,0,0,MATCH("-",AM449:AM$638,0))) = 0,"",
IFERROR(MAX(OFFSET(AM449,0,0,MATCH("-",AM449:AM$638,0))),""))</f>
        <v/>
      </c>
      <c r="AW449" s="82" t="str">
        <f ca="1">IF(    MAX(OFFSET(AN449,0,0,MATCH("-",AN449:AN$638,0))) = 0,"",
IFERROR(MAX(OFFSET(AN449,0,0,MATCH("-",AN449:AN$638,0))),""))</f>
        <v/>
      </c>
      <c r="AX449" s="82" t="str">
        <f ca="1">IF(    MAX(OFFSET(AO449,0,0,MATCH("-",AO449:AO$638,0))) = 0,"",
IFERROR(MAX(OFFSET(AO449,0,0,MATCH("-",AO449:AO$638,0))),""))</f>
        <v/>
      </c>
      <c r="AY449" s="82" t="str">
        <f ca="1">IF(    MAX(OFFSET(AP449,0,0,MATCH("-",AP449:AP$638,0))) = 0,"",
IFERROR(MAX(OFFSET(AP449,0,0,MATCH("-",AP449:AP$638,0))),""))</f>
        <v/>
      </c>
      <c r="AZ449" s="82" t="str">
        <f ca="1">IF(    MAX(OFFSET(AQ449,0,0,MATCH("-",AQ449:AQ$638,0))) = 0,"",
IFERROR(MAX(OFFSET(AQ449,0,0,MATCH("-",AQ449:AQ$638,0))),""))</f>
        <v/>
      </c>
      <c r="BA449" s="82" t="str">
        <f ca="1">IF(    MAX(OFFSET(AR449,0,0,MATCH("-",AR449:AR$638,0))) = 0,"",
IFERROR(MAX(OFFSET(AR449,0,0,MATCH("-",AR449:AR$638,0))),""))</f>
        <v/>
      </c>
      <c r="BB449" s="112">
        <f t="shared" ca="1" si="277"/>
        <v>-270</v>
      </c>
      <c r="BC449" s="111" t="str">
        <f t="shared" ca="1" si="278"/>
        <v>Radius</v>
      </c>
      <c r="BD449" s="112">
        <f t="shared" ca="1" si="279"/>
        <v>0</v>
      </c>
      <c r="BE449" s="111">
        <f t="shared" ca="1" si="280"/>
        <v>-150</v>
      </c>
      <c r="BF449" s="113" t="e">
        <f t="shared" ca="1" si="281"/>
        <v>#VALUE!</v>
      </c>
      <c r="BG449" s="113" t="e">
        <f t="shared" ca="1" si="282"/>
        <v>#VALUE!</v>
      </c>
      <c r="BH449" s="112">
        <f t="shared" ca="1" si="283"/>
        <v>2000</v>
      </c>
      <c r="BI449" s="112">
        <f t="shared" ca="1" si="284"/>
        <v>-150</v>
      </c>
      <c r="BJ449" s="157"/>
      <c r="BK449" s="157"/>
      <c r="BL449" s="158" t="str">
        <f>scriv!AM411</f>
        <v/>
      </c>
      <c r="BM449" s="157"/>
      <c r="BN449" s="157" t="str">
        <f t="shared" si="285"/>
        <v>node</v>
      </c>
      <c r="BO449" s="157"/>
      <c r="BP449" s="159">
        <f t="shared" ca="1" si="286"/>
        <v>0</v>
      </c>
      <c r="BQ449" s="159">
        <f t="shared" ca="1" si="287"/>
        <v>0</v>
      </c>
      <c r="BR449" s="159">
        <f t="shared" si="288"/>
        <v>1</v>
      </c>
      <c r="BS449" s="159" t="str">
        <f t="shared" si="289"/>
        <v>symbol</v>
      </c>
      <c r="BT449" s="157" t="str">
        <f ca="1">IF(scriv!V411&lt;&gt;"",scriv!V411,
IF(E449="",IFERROR(VLOOKUP(BL449,$AH$40:$BT$638,39,FALSE),$BT$36),
$BT$37))</f>
        <v>NodeSquare</v>
      </c>
      <c r="BU449" s="166">
        <f t="shared" ca="1" si="290"/>
        <v>2000</v>
      </c>
      <c r="BV449" s="166">
        <f t="shared" ca="1" si="291"/>
        <v>-150</v>
      </c>
      <c r="BW449" s="166">
        <f t="shared" ca="1" si="292"/>
        <v>0</v>
      </c>
      <c r="BX449" s="166">
        <f t="shared" ca="1" si="293"/>
        <v>0</v>
      </c>
      <c r="BY449" s="180" t="str">
        <f t="shared" si="294"/>
        <v/>
      </c>
      <c r="BZ449" s="180" t="str">
        <f t="shared" si="295"/>
        <v/>
      </c>
      <c r="CA449" s="81" t="str">
        <f>IF(scriv!E411&lt;&gt;"",scriv!E411,"")</f>
        <v/>
      </c>
      <c r="CB449" s="82">
        <f t="shared" si="264"/>
        <v>0</v>
      </c>
      <c r="CC449" s="82">
        <f t="shared" si="296"/>
        <v>0</v>
      </c>
      <c r="CD449" s="82" t="str">
        <f t="shared" si="297"/>
        <v>-</v>
      </c>
      <c r="CE449" s="82" t="str">
        <f t="shared" si="298"/>
        <v>-</v>
      </c>
      <c r="CF449" s="82" t="str">
        <f t="shared" si="299"/>
        <v>-</v>
      </c>
      <c r="CG449" s="82" t="str">
        <f t="shared" si="300"/>
        <v>-</v>
      </c>
      <c r="CH449" s="82" t="str">
        <f t="shared" si="301"/>
        <v>-</v>
      </c>
      <c r="CI449" s="82" t="str">
        <f t="shared" si="302"/>
        <v>-</v>
      </c>
      <c r="CJ449" s="82" t="str">
        <f t="shared" si="303"/>
        <v>-</v>
      </c>
      <c r="CK449" s="82" t="str">
        <f t="shared" si="304"/>
        <v>-</v>
      </c>
    </row>
    <row r="450" spans="1:89" s="82" customFormat="1" ht="18" customHeight="1">
      <c r="A450" s="81" t="str">
        <f>scriv!AL412</f>
        <v/>
      </c>
      <c r="B450" s="81" t="str">
        <f>IF(scriv!D412&lt;&gt;"",scriv!D412,"")</f>
        <v/>
      </c>
      <c r="C450" s="81" t="str">
        <f>IF( scriv!AP412&lt;&gt;"", IF(D450&lt;&gt;"","connection ","")&amp;scriv!AP412,IF(D450&lt;&gt;"","connection",""))</f>
        <v/>
      </c>
      <c r="D450" s="82" t="str">
        <f>scriv!AN412</f>
        <v/>
      </c>
      <c r="E450" s="82" t="str">
        <f>scriv!AO412</f>
        <v/>
      </c>
      <c r="F450" s="156">
        <f>ROW()</f>
        <v>450</v>
      </c>
      <c r="G450" s="288">
        <f>scriv!AC412</f>
        <v>0</v>
      </c>
      <c r="H450" s="288">
        <f>scriv!AD412</f>
        <v>0</v>
      </c>
      <c r="I450" s="81" t="str">
        <f>IF(scriv!AE412&lt;&gt;"",scriv!AE412,J450)</f>
        <v/>
      </c>
      <c r="J450" s="81" t="str">
        <f>IF(scriv!AF412&lt;&gt;"",scriv!AF412,"")</f>
        <v/>
      </c>
      <c r="K450" s="82" t="str">
        <f>IF(scriv!Y412&lt;&gt;"",scriv!Y412,$K$36)</f>
        <v>none</v>
      </c>
      <c r="L450" s="82">
        <f>IF(scriv!Z412&lt;&gt;"",scriv!Z412,$L$36)</f>
        <v>0</v>
      </c>
      <c r="M450" s="82" t="str">
        <f>IF(scriv!AA412&lt;&gt;"",scriv!AA412,$M$36)</f>
        <v>OpenClose</v>
      </c>
      <c r="N450" s="82">
        <f>IF(scriv!AB412&lt;&gt;"",scriv!AB412,$N$36)</f>
        <v>0</v>
      </c>
      <c r="O450" s="119" t="str">
        <f t="shared" si="263"/>
        <v/>
      </c>
      <c r="P450" s="81" t="str">
        <f>IF(scriv!I412&lt;&gt;"",scriv!I412,"")</f>
        <v/>
      </c>
      <c r="Q450" s="81" t="str">
        <f>IF(scriv!J412&lt;&gt;"",scriv!J412,"")</f>
        <v/>
      </c>
      <c r="R450" s="81">
        <f>IF(scriv!K412&lt;&gt;"",scriv!K412,
IF(I450&lt;&gt;"",1,$R$36))</f>
        <v>1</v>
      </c>
      <c r="S450" s="81" t="str">
        <f>IF(scriv!L412&lt;&gt;"",scriv!L412,
IF(scriv!AF412&lt;&gt;"",$S$36,"none"))</f>
        <v>none</v>
      </c>
      <c r="T450" s="81" t="str">
        <f>IF(scriv!Q412&lt;&gt;"",scriv!Q412,"")</f>
        <v/>
      </c>
      <c r="U450" s="81" t="str">
        <f>IF(scriv!R412&lt;&gt;"",scriv!R412,"")</f>
        <v/>
      </c>
      <c r="V450" s="81" t="str">
        <f>IF(scriv!S412&lt;&gt;"",scriv!S412,"")</f>
        <v/>
      </c>
      <c r="W450" s="81" t="str">
        <f>IF(scriv!T412&lt;&gt;"",scriv!T412,"")</f>
        <v/>
      </c>
      <c r="X450" s="81" t="str">
        <f>IF($E450="",
( IF(scriv!AH412&lt;&gt;"", LEFT( scriv!AH412, FIND(",",scriv!AH412)-1) &amp; "=" &amp; $AH450 &amp; RIGHT( scriv!AH412, LEN(scriv!AH412) + 1 - FIND(",",scriv!AH412)),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IF(scriv!AI412&lt;&gt;"", LEFT( scriv!AI412, FIND(",",scriv!AI412)-1) &amp; "=" &amp; $AH450 &amp; RIGHT( scriv!AI412, LEN(scriv!AI412) + 1 - FIND(",",scriv!AI412)),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IF(scriv!AJ412&lt;&gt;"", LEFT( scriv!AJ412, FIND(",",scriv!AJ412)-1) &amp; "=" &amp; $AH450 &amp; RIGHT( scriv!AJ412, LEN(scriv!AJ412) + 1 - FIND(",",scriv!AJ412)),
  IF($Z$36&lt;&gt;"",LEFT( Z$36, FIND(",",Z$36)-1) &amp; "=" &amp; $AH450 &amp; RIGHT( Z$36, LEN(Z$36) + 1 - FIND(",",Z$36)),""))),
IF(scriv!O412&lt;&gt;"", LEFT( scriv!O412, FIND(",",scriv!O412)-1) &amp; "=" &amp; $AH450 &amp; RIGHT( scriv!O412, LEN(scriv!O412) + 1 - FIND(",",scriv!O412)),
LEFT( Z$37, FIND(",",Z$37)-1) &amp; "=" &amp; $AH450 &amp; RIGHT( Z$37, LEN(Z$37) + 1 - FIND(",",Z$37))))</f>
        <v>drawOpen=,1.2</v>
      </c>
      <c r="AA450" s="81" t="str">
        <f>IF($E450="",
( IF(scriv!AK412&lt;&gt;"", LEFT( scriv!AK412, FIND(",",scriv!AK412)-1) &amp; "=" &amp; $AH450 &amp; RIGHT( scriv!AK412, LEN(scriv!AK412) + 1 - FIND(",",scriv!AK412)),
  IF($AA$36&lt;&gt;"",LEFT( AA$36, FIND(",",AA$36)-1) &amp; "=" &amp; $AH450 &amp; RIGHT( AA$36, LEN(AA$36) + 1 - FIND(",",AA$36)),""))),
IF(scriv!P412&lt;&gt;"", LEFT( scriv!P412, FIND(",",scriv!P412)-1) &amp; "=" &amp; $AH450 &amp; RIGHT( scriv!P412, LEN(scriv!P412) + 1 - FIND(",",scriv!P412)),
LEFT( AA$37, FIND(",",AA$37)-1) &amp; "=" &amp; $AH450 &amp; RIGHT( AA$37, LEN(AA$37) + 1 - FIND(",",AA$37))))</f>
        <v>drawClose=,1.2</v>
      </c>
      <c r="AB450" s="167" t="str">
        <f t="shared" si="262"/>
        <v>noTitle</v>
      </c>
      <c r="AC450" s="167"/>
      <c r="AD450" s="45"/>
      <c r="AE450" s="168"/>
      <c r="AF450" s="169">
        <f>IF(D450="",scriv!B412,"")</f>
        <v>0</v>
      </c>
      <c r="AG450" s="170" t="str">
        <f t="shared" si="265"/>
        <v/>
      </c>
      <c r="AH450" s="169" t="str">
        <f t="shared" si="266"/>
        <v/>
      </c>
      <c r="AI450" s="169" t="str">
        <f t="shared" si="267"/>
        <v/>
      </c>
      <c r="AJ450" s="86">
        <f>ROUNDDOWN( (LEN(scriv!B412)+1) / 2, 0 )</f>
        <v>0</v>
      </c>
      <c r="AK450" s="82">
        <f t="shared" si="268"/>
        <v>0</v>
      </c>
      <c r="AL450" s="82" t="str">
        <f t="shared" si="269"/>
        <v>-</v>
      </c>
      <c r="AM450" s="82" t="str">
        <f t="shared" si="270"/>
        <v>-</v>
      </c>
      <c r="AN450" s="82" t="str">
        <f t="shared" si="271"/>
        <v>-</v>
      </c>
      <c r="AO450" s="82" t="str">
        <f t="shared" si="272"/>
        <v>-</v>
      </c>
      <c r="AP450" s="82" t="str">
        <f t="shared" si="273"/>
        <v>-</v>
      </c>
      <c r="AQ450" s="82" t="str">
        <f t="shared" si="274"/>
        <v>-</v>
      </c>
      <c r="AR450" s="82" t="str">
        <f t="shared" si="275"/>
        <v>-</v>
      </c>
      <c r="AT450" s="82">
        <f t="shared" si="276"/>
        <v>2</v>
      </c>
      <c r="AU450" s="82" t="str">
        <f ca="1">IF(    MAX(OFFSET(AL450,0,0,MATCH("-",AL450:AL$638,0))) = 0,"",
IFERROR(MAX(OFFSET(AL450,0,0,MATCH("-",AL450:AL$638,0))),""))</f>
        <v/>
      </c>
      <c r="AV450" s="82" t="str">
        <f ca="1">IF(    MAX(OFFSET(AM450,0,0,MATCH("-",AM450:AM$638,0))) = 0,"",
IFERROR(MAX(OFFSET(AM450,0,0,MATCH("-",AM450:AM$638,0))),""))</f>
        <v/>
      </c>
      <c r="AW450" s="82" t="str">
        <f ca="1">IF(    MAX(OFFSET(AN450,0,0,MATCH("-",AN450:AN$638,0))) = 0,"",
IFERROR(MAX(OFFSET(AN450,0,0,MATCH("-",AN450:AN$638,0))),""))</f>
        <v/>
      </c>
      <c r="AX450" s="82" t="str">
        <f ca="1">IF(    MAX(OFFSET(AO450,0,0,MATCH("-",AO450:AO$638,0))) = 0,"",
IFERROR(MAX(OFFSET(AO450,0,0,MATCH("-",AO450:AO$638,0))),""))</f>
        <v/>
      </c>
      <c r="AY450" s="82" t="str">
        <f ca="1">IF(    MAX(OFFSET(AP450,0,0,MATCH("-",AP450:AP$638,0))) = 0,"",
IFERROR(MAX(OFFSET(AP450,0,0,MATCH("-",AP450:AP$638,0))),""))</f>
        <v/>
      </c>
      <c r="AZ450" s="82" t="str">
        <f ca="1">IF(    MAX(OFFSET(AQ450,0,0,MATCH("-",AQ450:AQ$638,0))) = 0,"",
IFERROR(MAX(OFFSET(AQ450,0,0,MATCH("-",AQ450:AQ$638,0))),""))</f>
        <v/>
      </c>
      <c r="BA450" s="82" t="str">
        <f ca="1">IF(    MAX(OFFSET(AR450,0,0,MATCH("-",AR450:AR$638,0))) = 0,"",
IFERROR(MAX(OFFSET(AR450,0,0,MATCH("-",AR450:AR$638,0))),""))</f>
        <v/>
      </c>
      <c r="BB450" s="112">
        <f t="shared" ca="1" si="277"/>
        <v>-270</v>
      </c>
      <c r="BC450" s="111" t="str">
        <f t="shared" ca="1" si="278"/>
        <v>Radius</v>
      </c>
      <c r="BD450" s="112">
        <f t="shared" ca="1" si="279"/>
        <v>0</v>
      </c>
      <c r="BE450" s="111">
        <f t="shared" ca="1" si="280"/>
        <v>-150</v>
      </c>
      <c r="BF450" s="113" t="e">
        <f t="shared" ca="1" si="281"/>
        <v>#VALUE!</v>
      </c>
      <c r="BG450" s="113" t="e">
        <f t="shared" ca="1" si="282"/>
        <v>#VALUE!</v>
      </c>
      <c r="BH450" s="112">
        <f t="shared" ca="1" si="283"/>
        <v>2000</v>
      </c>
      <c r="BI450" s="112">
        <f t="shared" ca="1" si="284"/>
        <v>-150</v>
      </c>
      <c r="BJ450" s="157"/>
      <c r="BK450" s="157"/>
      <c r="BL450" s="158" t="str">
        <f>scriv!AM412</f>
        <v/>
      </c>
      <c r="BM450" s="157"/>
      <c r="BN450" s="157" t="str">
        <f t="shared" si="285"/>
        <v>node</v>
      </c>
      <c r="BO450" s="157"/>
      <c r="BP450" s="159">
        <f t="shared" ca="1" si="286"/>
        <v>0</v>
      </c>
      <c r="BQ450" s="159">
        <f t="shared" ca="1" si="287"/>
        <v>0</v>
      </c>
      <c r="BR450" s="159">
        <f t="shared" si="288"/>
        <v>1</v>
      </c>
      <c r="BS450" s="159" t="str">
        <f t="shared" si="289"/>
        <v>symbol</v>
      </c>
      <c r="BT450" s="157" t="str">
        <f ca="1">IF(scriv!V412&lt;&gt;"",scriv!V412,
IF(E450="",IFERROR(VLOOKUP(BL450,$AH$40:$BT$638,39,FALSE),$BT$36),
$BT$37))</f>
        <v>NodeSquare</v>
      </c>
      <c r="BU450" s="166">
        <f t="shared" ca="1" si="290"/>
        <v>2000</v>
      </c>
      <c r="BV450" s="166">
        <f t="shared" ca="1" si="291"/>
        <v>-150</v>
      </c>
      <c r="BW450" s="166">
        <f t="shared" ca="1" si="292"/>
        <v>0</v>
      </c>
      <c r="BX450" s="166">
        <f t="shared" ca="1" si="293"/>
        <v>0</v>
      </c>
      <c r="BY450" s="180" t="str">
        <f t="shared" si="294"/>
        <v/>
      </c>
      <c r="BZ450" s="180" t="str">
        <f t="shared" si="295"/>
        <v/>
      </c>
      <c r="CA450" s="81" t="str">
        <f>IF(scriv!E412&lt;&gt;"",scriv!E412,"")</f>
        <v/>
      </c>
      <c r="CB450" s="82">
        <f t="shared" si="264"/>
        <v>0</v>
      </c>
      <c r="CC450" s="82">
        <f t="shared" si="296"/>
        <v>0</v>
      </c>
      <c r="CD450" s="82" t="str">
        <f t="shared" si="297"/>
        <v>-</v>
      </c>
      <c r="CE450" s="82" t="str">
        <f t="shared" si="298"/>
        <v>-</v>
      </c>
      <c r="CF450" s="82" t="str">
        <f t="shared" si="299"/>
        <v>-</v>
      </c>
      <c r="CG450" s="82" t="str">
        <f t="shared" si="300"/>
        <v>-</v>
      </c>
      <c r="CH450" s="82" t="str">
        <f t="shared" si="301"/>
        <v>-</v>
      </c>
      <c r="CI450" s="82" t="str">
        <f t="shared" si="302"/>
        <v>-</v>
      </c>
      <c r="CJ450" s="82" t="str">
        <f t="shared" si="303"/>
        <v>-</v>
      </c>
      <c r="CK450" s="82" t="str">
        <f t="shared" si="304"/>
        <v>-</v>
      </c>
    </row>
    <row r="451" spans="1:89" s="82" customFormat="1" ht="18" customHeight="1">
      <c r="A451" s="81" t="str">
        <f>scriv!AL413</f>
        <v/>
      </c>
      <c r="B451" s="81" t="str">
        <f>IF(scriv!D413&lt;&gt;"",scriv!D413,"")</f>
        <v/>
      </c>
      <c r="C451" s="81" t="str">
        <f>IF( scriv!AP413&lt;&gt;"", IF(D451&lt;&gt;"","connection ","")&amp;scriv!AP413,IF(D451&lt;&gt;"","connection",""))</f>
        <v/>
      </c>
      <c r="D451" s="82" t="str">
        <f>scriv!AN413</f>
        <v/>
      </c>
      <c r="E451" s="82" t="str">
        <f>scriv!AO413</f>
        <v/>
      </c>
      <c r="F451" s="156">
        <f>ROW()</f>
        <v>451</v>
      </c>
      <c r="G451" s="288">
        <f>scriv!AC413</f>
        <v>0</v>
      </c>
      <c r="H451" s="288">
        <f>scriv!AD413</f>
        <v>0</v>
      </c>
      <c r="I451" s="81" t="str">
        <f>IF(scriv!AE413&lt;&gt;"",scriv!AE413,J451)</f>
        <v/>
      </c>
      <c r="J451" s="81" t="str">
        <f>IF(scriv!AF413&lt;&gt;"",scriv!AF413,"")</f>
        <v/>
      </c>
      <c r="K451" s="82" t="str">
        <f>IF(scriv!Y413&lt;&gt;"",scriv!Y413,$K$36)</f>
        <v>none</v>
      </c>
      <c r="L451" s="82">
        <f>IF(scriv!Z413&lt;&gt;"",scriv!Z413,$L$36)</f>
        <v>0</v>
      </c>
      <c r="M451" s="82" t="str">
        <f>IF(scriv!AA413&lt;&gt;"",scriv!AA413,$M$36)</f>
        <v>OpenClose</v>
      </c>
      <c r="N451" s="82">
        <f>IF(scriv!AB413&lt;&gt;"",scriv!AB413,$N$36)</f>
        <v>0</v>
      </c>
      <c r="O451" s="119" t="str">
        <f t="shared" si="263"/>
        <v/>
      </c>
      <c r="P451" s="81" t="str">
        <f>IF(scriv!I413&lt;&gt;"",scriv!I413,"")</f>
        <v/>
      </c>
      <c r="Q451" s="81" t="str">
        <f>IF(scriv!J413&lt;&gt;"",scriv!J413,"")</f>
        <v/>
      </c>
      <c r="R451" s="81">
        <f>IF(scriv!K413&lt;&gt;"",scriv!K413,
IF(I451&lt;&gt;"",1,$R$36))</f>
        <v>1</v>
      </c>
      <c r="S451" s="81" t="str">
        <f>IF(scriv!L413&lt;&gt;"",scriv!L413,
IF(scriv!AF413&lt;&gt;"",$S$36,"none"))</f>
        <v>none</v>
      </c>
      <c r="T451" s="81" t="str">
        <f>IF(scriv!Q413&lt;&gt;"",scriv!Q413,"")</f>
        <v/>
      </c>
      <c r="U451" s="81" t="str">
        <f>IF(scriv!R413&lt;&gt;"",scriv!R413,"")</f>
        <v/>
      </c>
      <c r="V451" s="81" t="str">
        <f>IF(scriv!S413&lt;&gt;"",scriv!S413,"")</f>
        <v/>
      </c>
      <c r="W451" s="81" t="str">
        <f>IF(scriv!T413&lt;&gt;"",scriv!T413,"")</f>
        <v/>
      </c>
      <c r="X451" s="81" t="str">
        <f>IF($E451="",
( IF(scriv!AH413&lt;&gt;"", LEFT( scriv!AH413, FIND(",",scriv!AH413)-1) &amp; "=" &amp; $AH451 &amp; RIGHT( scriv!AH413, LEN(scriv!AH413) + 1 - FIND(",",scriv!AH413)),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IF(scriv!AI413&lt;&gt;"", LEFT( scriv!AI413, FIND(",",scriv!AI413)-1) &amp; "=" &amp; $AH451 &amp; RIGHT( scriv!AI413, LEN(scriv!AI413) + 1 - FIND(",",scriv!AI413)),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IF(scriv!AJ413&lt;&gt;"", LEFT( scriv!AJ413, FIND(",",scriv!AJ413)-1) &amp; "=" &amp; $AH451 &amp; RIGHT( scriv!AJ413, LEN(scriv!AJ413) + 1 - FIND(",",scriv!AJ413)),
  IF($Z$36&lt;&gt;"",LEFT( Z$36, FIND(",",Z$36)-1) &amp; "=" &amp; $AH451 &amp; RIGHT( Z$36, LEN(Z$36) + 1 - FIND(",",Z$36)),""))),
IF(scriv!O413&lt;&gt;"", LEFT( scriv!O413, FIND(",",scriv!O413)-1) &amp; "=" &amp; $AH451 &amp; RIGHT( scriv!O413, LEN(scriv!O413) + 1 - FIND(",",scriv!O413)),
LEFT( Z$37, FIND(",",Z$37)-1) &amp; "=" &amp; $AH451 &amp; RIGHT( Z$37, LEN(Z$37) + 1 - FIND(",",Z$37))))</f>
        <v>drawOpen=,1.2</v>
      </c>
      <c r="AA451" s="81" t="str">
        <f>IF($E451="",
( IF(scriv!AK413&lt;&gt;"", LEFT( scriv!AK413, FIND(",",scriv!AK413)-1) &amp; "=" &amp; $AH451 &amp; RIGHT( scriv!AK413, LEN(scriv!AK413) + 1 - FIND(",",scriv!AK413)),
  IF($AA$36&lt;&gt;"",LEFT( AA$36, FIND(",",AA$36)-1) &amp; "=" &amp; $AH451 &amp; RIGHT( AA$36, LEN(AA$36) + 1 - FIND(",",AA$36)),""))),
IF(scriv!P413&lt;&gt;"", LEFT( scriv!P413, FIND(",",scriv!P413)-1) &amp; "=" &amp; $AH451 &amp; RIGHT( scriv!P413, LEN(scriv!P413) + 1 - FIND(",",scriv!P413)),
LEFT( AA$37, FIND(",",AA$37)-1) &amp; "=" &amp; $AH451 &amp; RIGHT( AA$37, LEN(AA$37) + 1 - FIND(",",AA$37))))</f>
        <v>drawClose=,1.2</v>
      </c>
      <c r="AB451" s="167" t="str">
        <f t="shared" si="262"/>
        <v>noTitle</v>
      </c>
      <c r="AC451" s="167"/>
      <c r="AD451" s="45"/>
      <c r="AE451" s="168"/>
      <c r="AF451" s="169">
        <f>IF(D451="",scriv!B413,"")</f>
        <v>0</v>
      </c>
      <c r="AG451" s="170" t="str">
        <f t="shared" si="265"/>
        <v/>
      </c>
      <c r="AH451" s="169" t="str">
        <f t="shared" si="266"/>
        <v/>
      </c>
      <c r="AI451" s="169" t="str">
        <f t="shared" si="267"/>
        <v/>
      </c>
      <c r="AJ451" s="86">
        <f>ROUNDDOWN( (LEN(scriv!B413)+1) / 2, 0 )</f>
        <v>0</v>
      </c>
      <c r="AK451" s="82">
        <f t="shared" si="268"/>
        <v>0</v>
      </c>
      <c r="AL451" s="82" t="str">
        <f t="shared" si="269"/>
        <v>-</v>
      </c>
      <c r="AM451" s="82" t="str">
        <f t="shared" si="270"/>
        <v>-</v>
      </c>
      <c r="AN451" s="82" t="str">
        <f t="shared" si="271"/>
        <v>-</v>
      </c>
      <c r="AO451" s="82" t="str">
        <f t="shared" si="272"/>
        <v>-</v>
      </c>
      <c r="AP451" s="82" t="str">
        <f t="shared" si="273"/>
        <v>-</v>
      </c>
      <c r="AQ451" s="82" t="str">
        <f t="shared" si="274"/>
        <v>-</v>
      </c>
      <c r="AR451" s="82" t="str">
        <f t="shared" si="275"/>
        <v>-</v>
      </c>
      <c r="AT451" s="82">
        <f t="shared" si="276"/>
        <v>2</v>
      </c>
      <c r="AU451" s="82" t="str">
        <f ca="1">IF(    MAX(OFFSET(AL451,0,0,MATCH("-",AL451:AL$638,0))) = 0,"",
IFERROR(MAX(OFFSET(AL451,0,0,MATCH("-",AL451:AL$638,0))),""))</f>
        <v/>
      </c>
      <c r="AV451" s="82" t="str">
        <f ca="1">IF(    MAX(OFFSET(AM451,0,0,MATCH("-",AM451:AM$638,0))) = 0,"",
IFERROR(MAX(OFFSET(AM451,0,0,MATCH("-",AM451:AM$638,0))),""))</f>
        <v/>
      </c>
      <c r="AW451" s="82" t="str">
        <f ca="1">IF(    MAX(OFFSET(AN451,0,0,MATCH("-",AN451:AN$638,0))) = 0,"",
IFERROR(MAX(OFFSET(AN451,0,0,MATCH("-",AN451:AN$638,0))),""))</f>
        <v/>
      </c>
      <c r="AX451" s="82" t="str">
        <f ca="1">IF(    MAX(OFFSET(AO451,0,0,MATCH("-",AO451:AO$638,0))) = 0,"",
IFERROR(MAX(OFFSET(AO451,0,0,MATCH("-",AO451:AO$638,0))),""))</f>
        <v/>
      </c>
      <c r="AY451" s="82" t="str">
        <f ca="1">IF(    MAX(OFFSET(AP451,0,0,MATCH("-",AP451:AP$638,0))) = 0,"",
IFERROR(MAX(OFFSET(AP451,0,0,MATCH("-",AP451:AP$638,0))),""))</f>
        <v/>
      </c>
      <c r="AZ451" s="82" t="str">
        <f ca="1">IF(    MAX(OFFSET(AQ451,0,0,MATCH("-",AQ451:AQ$638,0))) = 0,"",
IFERROR(MAX(OFFSET(AQ451,0,0,MATCH("-",AQ451:AQ$638,0))),""))</f>
        <v/>
      </c>
      <c r="BA451" s="82" t="str">
        <f ca="1">IF(    MAX(OFFSET(AR451,0,0,MATCH("-",AR451:AR$638,0))) = 0,"",
IFERROR(MAX(OFFSET(AR451,0,0,MATCH("-",AR451:AR$638,0))),""))</f>
        <v/>
      </c>
      <c r="BB451" s="112">
        <f t="shared" ca="1" si="277"/>
        <v>-270</v>
      </c>
      <c r="BC451" s="111" t="str">
        <f t="shared" ca="1" si="278"/>
        <v>Radius</v>
      </c>
      <c r="BD451" s="112">
        <f t="shared" ca="1" si="279"/>
        <v>0</v>
      </c>
      <c r="BE451" s="111">
        <f t="shared" ca="1" si="280"/>
        <v>-150</v>
      </c>
      <c r="BF451" s="113" t="e">
        <f t="shared" ca="1" si="281"/>
        <v>#VALUE!</v>
      </c>
      <c r="BG451" s="113" t="e">
        <f t="shared" ca="1" si="282"/>
        <v>#VALUE!</v>
      </c>
      <c r="BH451" s="112">
        <f t="shared" ca="1" si="283"/>
        <v>2000</v>
      </c>
      <c r="BI451" s="112">
        <f t="shared" ca="1" si="284"/>
        <v>-150</v>
      </c>
      <c r="BJ451" s="157"/>
      <c r="BK451" s="157"/>
      <c r="BL451" s="158" t="str">
        <f>scriv!AM413</f>
        <v/>
      </c>
      <c r="BM451" s="157"/>
      <c r="BN451" s="157" t="str">
        <f t="shared" si="285"/>
        <v>node</v>
      </c>
      <c r="BO451" s="157"/>
      <c r="BP451" s="159">
        <f t="shared" ca="1" si="286"/>
        <v>0</v>
      </c>
      <c r="BQ451" s="159">
        <f t="shared" ca="1" si="287"/>
        <v>0</v>
      </c>
      <c r="BR451" s="159">
        <f t="shared" si="288"/>
        <v>1</v>
      </c>
      <c r="BS451" s="159" t="str">
        <f t="shared" si="289"/>
        <v>symbol</v>
      </c>
      <c r="BT451" s="157" t="str">
        <f ca="1">IF(scriv!V413&lt;&gt;"",scriv!V413,
IF(E451="",IFERROR(VLOOKUP(BL451,$AH$40:$BT$638,39,FALSE),$BT$36),
$BT$37))</f>
        <v>NodeSquare</v>
      </c>
      <c r="BU451" s="166">
        <f t="shared" ca="1" si="290"/>
        <v>2000</v>
      </c>
      <c r="BV451" s="166">
        <f t="shared" ca="1" si="291"/>
        <v>-150</v>
      </c>
      <c r="BW451" s="166">
        <f t="shared" ca="1" si="292"/>
        <v>0</v>
      </c>
      <c r="BX451" s="166">
        <f t="shared" ca="1" si="293"/>
        <v>0</v>
      </c>
      <c r="BY451" s="180" t="str">
        <f t="shared" si="294"/>
        <v/>
      </c>
      <c r="BZ451" s="180" t="str">
        <f t="shared" si="295"/>
        <v/>
      </c>
      <c r="CA451" s="81" t="str">
        <f>IF(scriv!E413&lt;&gt;"",scriv!E413,"")</f>
        <v/>
      </c>
      <c r="CB451" s="82">
        <f t="shared" si="264"/>
        <v>0</v>
      </c>
      <c r="CC451" s="82">
        <f t="shared" si="296"/>
        <v>0</v>
      </c>
      <c r="CD451" s="82" t="str">
        <f t="shared" si="297"/>
        <v>-</v>
      </c>
      <c r="CE451" s="82" t="str">
        <f t="shared" si="298"/>
        <v>-</v>
      </c>
      <c r="CF451" s="82" t="str">
        <f t="shared" si="299"/>
        <v>-</v>
      </c>
      <c r="CG451" s="82" t="str">
        <f t="shared" si="300"/>
        <v>-</v>
      </c>
      <c r="CH451" s="82" t="str">
        <f t="shared" si="301"/>
        <v>-</v>
      </c>
      <c r="CI451" s="82" t="str">
        <f t="shared" si="302"/>
        <v>-</v>
      </c>
      <c r="CJ451" s="82" t="str">
        <f t="shared" si="303"/>
        <v>-</v>
      </c>
      <c r="CK451" s="82" t="str">
        <f t="shared" si="304"/>
        <v>-</v>
      </c>
    </row>
    <row r="452" spans="1:89" s="82" customFormat="1" ht="18" customHeight="1">
      <c r="A452" s="81" t="str">
        <f>scriv!AL414</f>
        <v/>
      </c>
      <c r="B452" s="81" t="str">
        <f>IF(scriv!D414&lt;&gt;"",scriv!D414,"")</f>
        <v/>
      </c>
      <c r="C452" s="81" t="str">
        <f>IF( scriv!AP414&lt;&gt;"", IF(D452&lt;&gt;"","connection ","")&amp;scriv!AP414,IF(D452&lt;&gt;"","connection",""))</f>
        <v/>
      </c>
      <c r="D452" s="82" t="str">
        <f>scriv!AN414</f>
        <v/>
      </c>
      <c r="E452" s="82" t="str">
        <f>scriv!AO414</f>
        <v/>
      </c>
      <c r="F452" s="156">
        <f>ROW()</f>
        <v>452</v>
      </c>
      <c r="G452" s="288">
        <f>scriv!AC414</f>
        <v>0</v>
      </c>
      <c r="H452" s="288">
        <f>scriv!AD414</f>
        <v>0</v>
      </c>
      <c r="I452" s="81" t="str">
        <f>IF(scriv!AE414&lt;&gt;"",scriv!AE414,J452)</f>
        <v/>
      </c>
      <c r="J452" s="81" t="str">
        <f>IF(scriv!AF414&lt;&gt;"",scriv!AF414,"")</f>
        <v/>
      </c>
      <c r="K452" s="82" t="str">
        <f>IF(scriv!Y414&lt;&gt;"",scriv!Y414,$K$36)</f>
        <v>none</v>
      </c>
      <c r="L452" s="82">
        <f>IF(scriv!Z414&lt;&gt;"",scriv!Z414,$L$36)</f>
        <v>0</v>
      </c>
      <c r="M452" s="82" t="str">
        <f>IF(scriv!AA414&lt;&gt;"",scriv!AA414,$M$36)</f>
        <v>OpenClose</v>
      </c>
      <c r="N452" s="82">
        <f>IF(scriv!AB414&lt;&gt;"",scriv!AB414,$N$36)</f>
        <v>0</v>
      </c>
      <c r="O452" s="119" t="str">
        <f t="shared" si="263"/>
        <v/>
      </c>
      <c r="P452" s="81" t="str">
        <f>IF(scriv!I414&lt;&gt;"",scriv!I414,"")</f>
        <v/>
      </c>
      <c r="Q452" s="81" t="str">
        <f>IF(scriv!J414&lt;&gt;"",scriv!J414,"")</f>
        <v/>
      </c>
      <c r="R452" s="81">
        <f>IF(scriv!K414&lt;&gt;"",scriv!K414,
IF(I452&lt;&gt;"",1,$R$36))</f>
        <v>1</v>
      </c>
      <c r="S452" s="81" t="str">
        <f>IF(scriv!L414&lt;&gt;"",scriv!L414,
IF(scriv!AF414&lt;&gt;"",$S$36,"none"))</f>
        <v>none</v>
      </c>
      <c r="T452" s="81" t="str">
        <f>IF(scriv!Q414&lt;&gt;"",scriv!Q414,"")</f>
        <v/>
      </c>
      <c r="U452" s="81" t="str">
        <f>IF(scriv!R414&lt;&gt;"",scriv!R414,"")</f>
        <v/>
      </c>
      <c r="V452" s="81" t="str">
        <f>IF(scriv!S414&lt;&gt;"",scriv!S414,"")</f>
        <v/>
      </c>
      <c r="W452" s="81" t="str">
        <f>IF(scriv!T414&lt;&gt;"",scriv!T414,"")</f>
        <v/>
      </c>
      <c r="X452" s="81" t="str">
        <f>IF($E452="",
( IF(scriv!AH414&lt;&gt;"", LEFT( scriv!AH414, FIND(",",scriv!AH414)-1) &amp; "=" &amp; $AH452 &amp; RIGHT( scriv!AH414, LEN(scriv!AH414) + 1 - FIND(",",scriv!AH414)),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IF(scriv!AI414&lt;&gt;"", LEFT( scriv!AI414, FIND(",",scriv!AI414)-1) &amp; "=" &amp; $AH452 &amp; RIGHT( scriv!AI414, LEN(scriv!AI414) + 1 - FIND(",",scriv!AI414)),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IF(scriv!AJ414&lt;&gt;"", LEFT( scriv!AJ414, FIND(",",scriv!AJ414)-1) &amp; "=" &amp; $AH452 &amp; RIGHT( scriv!AJ414, LEN(scriv!AJ414) + 1 - FIND(",",scriv!AJ414)),
  IF($Z$36&lt;&gt;"",LEFT( Z$36, FIND(",",Z$36)-1) &amp; "=" &amp; $AH452 &amp; RIGHT( Z$36, LEN(Z$36) + 1 - FIND(",",Z$36)),""))),
IF(scriv!O414&lt;&gt;"", LEFT( scriv!O414, FIND(",",scriv!O414)-1) &amp; "=" &amp; $AH452 &amp; RIGHT( scriv!O414, LEN(scriv!O414) + 1 - FIND(",",scriv!O414)),
LEFT( Z$37, FIND(",",Z$37)-1) &amp; "=" &amp; $AH452 &amp; RIGHT( Z$37, LEN(Z$37) + 1 - FIND(",",Z$37))))</f>
        <v>drawOpen=,1.2</v>
      </c>
      <c r="AA452" s="81" t="str">
        <f>IF($E452="",
( IF(scriv!AK414&lt;&gt;"", LEFT( scriv!AK414, FIND(",",scriv!AK414)-1) &amp; "=" &amp; $AH452 &amp; RIGHT( scriv!AK414, LEN(scriv!AK414) + 1 - FIND(",",scriv!AK414)),
  IF($AA$36&lt;&gt;"",LEFT( AA$36, FIND(",",AA$36)-1) &amp; "=" &amp; $AH452 &amp; RIGHT( AA$36, LEN(AA$36) + 1 - FIND(",",AA$36)),""))),
IF(scriv!P414&lt;&gt;"", LEFT( scriv!P414, FIND(",",scriv!P414)-1) &amp; "=" &amp; $AH452 &amp; RIGHT( scriv!P414, LEN(scriv!P414) + 1 - FIND(",",scriv!P414)),
LEFT( AA$37, FIND(",",AA$37)-1) &amp; "=" &amp; $AH452 &amp; RIGHT( AA$37, LEN(AA$37) + 1 - FIND(",",AA$37))))</f>
        <v>drawClose=,1.2</v>
      </c>
      <c r="AB452" s="167" t="str">
        <f t="shared" si="262"/>
        <v>noTitle</v>
      </c>
      <c r="AC452" s="167"/>
      <c r="AD452" s="45"/>
      <c r="AE452" s="168"/>
      <c r="AF452" s="169">
        <f>IF(D452="",scriv!B414,"")</f>
        <v>0</v>
      </c>
      <c r="AG452" s="170" t="str">
        <f t="shared" si="265"/>
        <v/>
      </c>
      <c r="AH452" s="169" t="str">
        <f t="shared" si="266"/>
        <v/>
      </c>
      <c r="AI452" s="169" t="str">
        <f t="shared" si="267"/>
        <v/>
      </c>
      <c r="AJ452" s="86">
        <f>ROUNDDOWN( (LEN(scriv!B414)+1) / 2, 0 )</f>
        <v>0</v>
      </c>
      <c r="AK452" s="82">
        <f t="shared" si="268"/>
        <v>0</v>
      </c>
      <c r="AL452" s="82" t="str">
        <f t="shared" si="269"/>
        <v>-</v>
      </c>
      <c r="AM452" s="82" t="str">
        <f t="shared" si="270"/>
        <v>-</v>
      </c>
      <c r="AN452" s="82" t="str">
        <f t="shared" si="271"/>
        <v>-</v>
      </c>
      <c r="AO452" s="82" t="str">
        <f t="shared" si="272"/>
        <v>-</v>
      </c>
      <c r="AP452" s="82" t="str">
        <f t="shared" si="273"/>
        <v>-</v>
      </c>
      <c r="AQ452" s="82" t="str">
        <f t="shared" si="274"/>
        <v>-</v>
      </c>
      <c r="AR452" s="82" t="str">
        <f t="shared" si="275"/>
        <v>-</v>
      </c>
      <c r="AT452" s="82">
        <f t="shared" si="276"/>
        <v>2</v>
      </c>
      <c r="AU452" s="82" t="str">
        <f ca="1">IF(    MAX(OFFSET(AL452,0,0,MATCH("-",AL452:AL$638,0))) = 0,"",
IFERROR(MAX(OFFSET(AL452,0,0,MATCH("-",AL452:AL$638,0))),""))</f>
        <v/>
      </c>
      <c r="AV452" s="82" t="str">
        <f ca="1">IF(    MAX(OFFSET(AM452,0,0,MATCH("-",AM452:AM$638,0))) = 0,"",
IFERROR(MAX(OFFSET(AM452,0,0,MATCH("-",AM452:AM$638,0))),""))</f>
        <v/>
      </c>
      <c r="AW452" s="82" t="str">
        <f ca="1">IF(    MAX(OFFSET(AN452,0,0,MATCH("-",AN452:AN$638,0))) = 0,"",
IFERROR(MAX(OFFSET(AN452,0,0,MATCH("-",AN452:AN$638,0))),""))</f>
        <v/>
      </c>
      <c r="AX452" s="82" t="str">
        <f ca="1">IF(    MAX(OFFSET(AO452,0,0,MATCH("-",AO452:AO$638,0))) = 0,"",
IFERROR(MAX(OFFSET(AO452,0,0,MATCH("-",AO452:AO$638,0))),""))</f>
        <v/>
      </c>
      <c r="AY452" s="82" t="str">
        <f ca="1">IF(    MAX(OFFSET(AP452,0,0,MATCH("-",AP452:AP$638,0))) = 0,"",
IFERROR(MAX(OFFSET(AP452,0,0,MATCH("-",AP452:AP$638,0))),""))</f>
        <v/>
      </c>
      <c r="AZ452" s="82" t="str">
        <f ca="1">IF(    MAX(OFFSET(AQ452,0,0,MATCH("-",AQ452:AQ$638,0))) = 0,"",
IFERROR(MAX(OFFSET(AQ452,0,0,MATCH("-",AQ452:AQ$638,0))),""))</f>
        <v/>
      </c>
      <c r="BA452" s="82" t="str">
        <f ca="1">IF(    MAX(OFFSET(AR452,0,0,MATCH("-",AR452:AR$638,0))) = 0,"",
IFERROR(MAX(OFFSET(AR452,0,0,MATCH("-",AR452:AR$638,0))),""))</f>
        <v/>
      </c>
      <c r="BB452" s="112">
        <f t="shared" ca="1" si="277"/>
        <v>-270</v>
      </c>
      <c r="BC452" s="111" t="str">
        <f t="shared" ca="1" si="278"/>
        <v>Radius</v>
      </c>
      <c r="BD452" s="112">
        <f t="shared" ca="1" si="279"/>
        <v>0</v>
      </c>
      <c r="BE452" s="111">
        <f t="shared" ca="1" si="280"/>
        <v>-150</v>
      </c>
      <c r="BF452" s="113" t="e">
        <f t="shared" ca="1" si="281"/>
        <v>#VALUE!</v>
      </c>
      <c r="BG452" s="113" t="e">
        <f t="shared" ca="1" si="282"/>
        <v>#VALUE!</v>
      </c>
      <c r="BH452" s="112">
        <f t="shared" ca="1" si="283"/>
        <v>2000</v>
      </c>
      <c r="BI452" s="112">
        <f t="shared" ca="1" si="284"/>
        <v>-150</v>
      </c>
      <c r="BJ452" s="157"/>
      <c r="BK452" s="157"/>
      <c r="BL452" s="158" t="str">
        <f>scriv!AM414</f>
        <v/>
      </c>
      <c r="BM452" s="157"/>
      <c r="BN452" s="157" t="str">
        <f t="shared" si="285"/>
        <v>node</v>
      </c>
      <c r="BO452" s="157"/>
      <c r="BP452" s="159">
        <f t="shared" ca="1" si="286"/>
        <v>0</v>
      </c>
      <c r="BQ452" s="159">
        <f t="shared" ca="1" si="287"/>
        <v>0</v>
      </c>
      <c r="BR452" s="159">
        <f t="shared" si="288"/>
        <v>1</v>
      </c>
      <c r="BS452" s="159" t="str">
        <f t="shared" si="289"/>
        <v>symbol</v>
      </c>
      <c r="BT452" s="157" t="str">
        <f ca="1">IF(scriv!V414&lt;&gt;"",scriv!V414,
IF(E452="",IFERROR(VLOOKUP(BL452,$AH$40:$BT$638,39,FALSE),$BT$36),
$BT$37))</f>
        <v>NodeSquare</v>
      </c>
      <c r="BU452" s="166">
        <f t="shared" ca="1" si="290"/>
        <v>2000</v>
      </c>
      <c r="BV452" s="166">
        <f t="shared" ca="1" si="291"/>
        <v>-150</v>
      </c>
      <c r="BW452" s="166">
        <f t="shared" ca="1" si="292"/>
        <v>0</v>
      </c>
      <c r="BX452" s="166">
        <f t="shared" ca="1" si="293"/>
        <v>0</v>
      </c>
      <c r="BY452" s="180" t="str">
        <f t="shared" si="294"/>
        <v/>
      </c>
      <c r="BZ452" s="180" t="str">
        <f t="shared" si="295"/>
        <v/>
      </c>
      <c r="CA452" s="81" t="str">
        <f>IF(scriv!E414&lt;&gt;"",scriv!E414,"")</f>
        <v/>
      </c>
      <c r="CB452" s="82">
        <f t="shared" si="264"/>
        <v>0</v>
      </c>
      <c r="CC452" s="82">
        <f t="shared" si="296"/>
        <v>0</v>
      </c>
      <c r="CD452" s="82" t="str">
        <f t="shared" si="297"/>
        <v>-</v>
      </c>
      <c r="CE452" s="82" t="str">
        <f t="shared" si="298"/>
        <v>-</v>
      </c>
      <c r="CF452" s="82" t="str">
        <f t="shared" si="299"/>
        <v>-</v>
      </c>
      <c r="CG452" s="82" t="str">
        <f t="shared" si="300"/>
        <v>-</v>
      </c>
      <c r="CH452" s="82" t="str">
        <f t="shared" si="301"/>
        <v>-</v>
      </c>
      <c r="CI452" s="82" t="str">
        <f t="shared" si="302"/>
        <v>-</v>
      </c>
      <c r="CJ452" s="82" t="str">
        <f t="shared" si="303"/>
        <v>-</v>
      </c>
      <c r="CK452" s="82" t="str">
        <f t="shared" si="304"/>
        <v>-</v>
      </c>
    </row>
    <row r="453" spans="1:89" s="82" customFormat="1" ht="18" customHeight="1">
      <c r="A453" s="81" t="str">
        <f>scriv!AL415</f>
        <v/>
      </c>
      <c r="B453" s="81" t="str">
        <f>IF(scriv!D415&lt;&gt;"",scriv!D415,"")</f>
        <v/>
      </c>
      <c r="C453" s="81" t="str">
        <f>IF( scriv!AP415&lt;&gt;"", IF(D453&lt;&gt;"","connection ","")&amp;scriv!AP415,IF(D453&lt;&gt;"","connection",""))</f>
        <v/>
      </c>
      <c r="D453" s="82" t="str">
        <f>scriv!AN415</f>
        <v/>
      </c>
      <c r="E453" s="82" t="str">
        <f>scriv!AO415</f>
        <v/>
      </c>
      <c r="F453" s="156">
        <f>ROW()</f>
        <v>453</v>
      </c>
      <c r="G453" s="288">
        <f>scriv!AC415</f>
        <v>0</v>
      </c>
      <c r="H453" s="288">
        <f>scriv!AD415</f>
        <v>0</v>
      </c>
      <c r="I453" s="81" t="str">
        <f>IF(scriv!AE415&lt;&gt;"",scriv!AE415,J453)</f>
        <v/>
      </c>
      <c r="J453" s="81" t="str">
        <f>IF(scriv!AF415&lt;&gt;"",scriv!AF415,"")</f>
        <v/>
      </c>
      <c r="K453" s="82" t="str">
        <f>IF(scriv!Y415&lt;&gt;"",scriv!Y415,$K$36)</f>
        <v>none</v>
      </c>
      <c r="L453" s="82">
        <f>IF(scriv!Z415&lt;&gt;"",scriv!Z415,$L$36)</f>
        <v>0</v>
      </c>
      <c r="M453" s="82" t="str">
        <f>IF(scriv!AA415&lt;&gt;"",scriv!AA415,$M$36)</f>
        <v>OpenClose</v>
      </c>
      <c r="N453" s="82">
        <f>IF(scriv!AB415&lt;&gt;"",scriv!AB415,$N$36)</f>
        <v>0</v>
      </c>
      <c r="O453" s="119" t="str">
        <f t="shared" si="263"/>
        <v/>
      </c>
      <c r="P453" s="81" t="str">
        <f>IF(scriv!I415&lt;&gt;"",scriv!I415,"")</f>
        <v/>
      </c>
      <c r="Q453" s="81" t="str">
        <f>IF(scriv!J415&lt;&gt;"",scriv!J415,"")</f>
        <v/>
      </c>
      <c r="R453" s="81">
        <f>IF(scriv!K415&lt;&gt;"",scriv!K415,
IF(I453&lt;&gt;"",1,$R$36))</f>
        <v>1</v>
      </c>
      <c r="S453" s="81" t="str">
        <f>IF(scriv!L415&lt;&gt;"",scriv!L415,
IF(scriv!AF415&lt;&gt;"",$S$36,"none"))</f>
        <v>none</v>
      </c>
      <c r="T453" s="81" t="str">
        <f>IF(scriv!Q415&lt;&gt;"",scriv!Q415,"")</f>
        <v/>
      </c>
      <c r="U453" s="81" t="str">
        <f>IF(scriv!R415&lt;&gt;"",scriv!R415,"")</f>
        <v/>
      </c>
      <c r="V453" s="81" t="str">
        <f>IF(scriv!S415&lt;&gt;"",scriv!S415,"")</f>
        <v/>
      </c>
      <c r="W453" s="81" t="str">
        <f>IF(scriv!T415&lt;&gt;"",scriv!T415,"")</f>
        <v/>
      </c>
      <c r="X453" s="81" t="str">
        <f>IF($E453="",
( IF(scriv!AH415&lt;&gt;"", LEFT( scriv!AH415, FIND(",",scriv!AH415)-1) &amp; "=" &amp; $AH453 &amp; RIGHT( scriv!AH415, LEN(scriv!AH415) + 1 - FIND(",",scriv!AH415)),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IF(scriv!AI415&lt;&gt;"", LEFT( scriv!AI415, FIND(",",scriv!AI415)-1) &amp; "=" &amp; $AH453 &amp; RIGHT( scriv!AI415, LEN(scriv!AI415) + 1 - FIND(",",scriv!AI415)),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IF(scriv!AJ415&lt;&gt;"", LEFT( scriv!AJ415, FIND(",",scriv!AJ415)-1) &amp; "=" &amp; $AH453 &amp; RIGHT( scriv!AJ415, LEN(scriv!AJ415) + 1 - FIND(",",scriv!AJ415)),
  IF($Z$36&lt;&gt;"",LEFT( Z$36, FIND(",",Z$36)-1) &amp; "=" &amp; $AH453 &amp; RIGHT( Z$36, LEN(Z$36) + 1 - FIND(",",Z$36)),""))),
IF(scriv!O415&lt;&gt;"", LEFT( scriv!O415, FIND(",",scriv!O415)-1) &amp; "=" &amp; $AH453 &amp; RIGHT( scriv!O415, LEN(scriv!O415) + 1 - FIND(",",scriv!O415)),
LEFT( Z$37, FIND(",",Z$37)-1) &amp; "=" &amp; $AH453 &amp; RIGHT( Z$37, LEN(Z$37) + 1 - FIND(",",Z$37))))</f>
        <v>drawOpen=,1.2</v>
      </c>
      <c r="AA453" s="81" t="str">
        <f>IF($E453="",
( IF(scriv!AK415&lt;&gt;"", LEFT( scriv!AK415, FIND(",",scriv!AK415)-1) &amp; "=" &amp; $AH453 &amp; RIGHT( scriv!AK415, LEN(scriv!AK415) + 1 - FIND(",",scriv!AK415)),
  IF($AA$36&lt;&gt;"",LEFT( AA$36, FIND(",",AA$36)-1) &amp; "=" &amp; $AH453 &amp; RIGHT( AA$36, LEN(AA$36) + 1 - FIND(",",AA$36)),""))),
IF(scriv!P415&lt;&gt;"", LEFT( scriv!P415, FIND(",",scriv!P415)-1) &amp; "=" &amp; $AH453 &amp; RIGHT( scriv!P415, LEN(scriv!P415) + 1 - FIND(",",scriv!P415)),
LEFT( AA$37, FIND(",",AA$37)-1) &amp; "=" &amp; $AH453 &amp; RIGHT( AA$37, LEN(AA$37) + 1 - FIND(",",AA$37))))</f>
        <v>drawClose=,1.2</v>
      </c>
      <c r="AB453" s="167" t="str">
        <f t="shared" si="262"/>
        <v>noTitle</v>
      </c>
      <c r="AC453" s="167"/>
      <c r="AD453" s="45"/>
      <c r="AE453" s="168"/>
      <c r="AF453" s="169">
        <f>IF(D453="",scriv!B415,"")</f>
        <v>0</v>
      </c>
      <c r="AG453" s="170" t="str">
        <f t="shared" si="265"/>
        <v/>
      </c>
      <c r="AH453" s="169" t="str">
        <f t="shared" si="266"/>
        <v/>
      </c>
      <c r="AI453" s="169" t="str">
        <f t="shared" si="267"/>
        <v/>
      </c>
      <c r="AJ453" s="86">
        <f>ROUNDDOWN( (LEN(scriv!B415)+1) / 2, 0 )</f>
        <v>0</v>
      </c>
      <c r="AK453" s="82">
        <f t="shared" si="268"/>
        <v>0</v>
      </c>
      <c r="AL453" s="82" t="str">
        <f t="shared" si="269"/>
        <v>-</v>
      </c>
      <c r="AM453" s="82" t="str">
        <f t="shared" si="270"/>
        <v>-</v>
      </c>
      <c r="AN453" s="82" t="str">
        <f t="shared" si="271"/>
        <v>-</v>
      </c>
      <c r="AO453" s="82" t="str">
        <f t="shared" si="272"/>
        <v>-</v>
      </c>
      <c r="AP453" s="82" t="str">
        <f t="shared" si="273"/>
        <v>-</v>
      </c>
      <c r="AQ453" s="82" t="str">
        <f t="shared" si="274"/>
        <v>-</v>
      </c>
      <c r="AR453" s="82" t="str">
        <f t="shared" si="275"/>
        <v>-</v>
      </c>
      <c r="AT453" s="82">
        <f t="shared" si="276"/>
        <v>2</v>
      </c>
      <c r="AU453" s="82" t="str">
        <f ca="1">IF(    MAX(OFFSET(AL453,0,0,MATCH("-",AL453:AL$638,0))) = 0,"",
IFERROR(MAX(OFFSET(AL453,0,0,MATCH("-",AL453:AL$638,0))),""))</f>
        <v/>
      </c>
      <c r="AV453" s="82" t="str">
        <f ca="1">IF(    MAX(OFFSET(AM453,0,0,MATCH("-",AM453:AM$638,0))) = 0,"",
IFERROR(MAX(OFFSET(AM453,0,0,MATCH("-",AM453:AM$638,0))),""))</f>
        <v/>
      </c>
      <c r="AW453" s="82" t="str">
        <f ca="1">IF(    MAX(OFFSET(AN453,0,0,MATCH("-",AN453:AN$638,0))) = 0,"",
IFERROR(MAX(OFFSET(AN453,0,0,MATCH("-",AN453:AN$638,0))),""))</f>
        <v/>
      </c>
      <c r="AX453" s="82" t="str">
        <f ca="1">IF(    MAX(OFFSET(AO453,0,0,MATCH("-",AO453:AO$638,0))) = 0,"",
IFERROR(MAX(OFFSET(AO453,0,0,MATCH("-",AO453:AO$638,0))),""))</f>
        <v/>
      </c>
      <c r="AY453" s="82" t="str">
        <f ca="1">IF(    MAX(OFFSET(AP453,0,0,MATCH("-",AP453:AP$638,0))) = 0,"",
IFERROR(MAX(OFFSET(AP453,0,0,MATCH("-",AP453:AP$638,0))),""))</f>
        <v/>
      </c>
      <c r="AZ453" s="82" t="str">
        <f ca="1">IF(    MAX(OFFSET(AQ453,0,0,MATCH("-",AQ453:AQ$638,0))) = 0,"",
IFERROR(MAX(OFFSET(AQ453,0,0,MATCH("-",AQ453:AQ$638,0))),""))</f>
        <v/>
      </c>
      <c r="BA453" s="82" t="str">
        <f ca="1">IF(    MAX(OFFSET(AR453,0,0,MATCH("-",AR453:AR$638,0))) = 0,"",
IFERROR(MAX(OFFSET(AR453,0,0,MATCH("-",AR453:AR$638,0))),""))</f>
        <v/>
      </c>
      <c r="BB453" s="112">
        <f t="shared" ca="1" si="277"/>
        <v>-270</v>
      </c>
      <c r="BC453" s="111" t="str">
        <f t="shared" ca="1" si="278"/>
        <v>Radius</v>
      </c>
      <c r="BD453" s="112">
        <f t="shared" ca="1" si="279"/>
        <v>0</v>
      </c>
      <c r="BE453" s="111">
        <f t="shared" ca="1" si="280"/>
        <v>-150</v>
      </c>
      <c r="BF453" s="113" t="e">
        <f t="shared" ca="1" si="281"/>
        <v>#VALUE!</v>
      </c>
      <c r="BG453" s="113" t="e">
        <f t="shared" ca="1" si="282"/>
        <v>#VALUE!</v>
      </c>
      <c r="BH453" s="112">
        <f t="shared" ca="1" si="283"/>
        <v>2000</v>
      </c>
      <c r="BI453" s="112">
        <f t="shared" ca="1" si="284"/>
        <v>-150</v>
      </c>
      <c r="BJ453" s="157"/>
      <c r="BK453" s="157"/>
      <c r="BL453" s="158" t="str">
        <f>scriv!AM415</f>
        <v/>
      </c>
      <c r="BM453" s="157"/>
      <c r="BN453" s="157" t="str">
        <f t="shared" si="285"/>
        <v>node</v>
      </c>
      <c r="BO453" s="157"/>
      <c r="BP453" s="159">
        <f t="shared" ca="1" si="286"/>
        <v>0</v>
      </c>
      <c r="BQ453" s="159">
        <f t="shared" ca="1" si="287"/>
        <v>0</v>
      </c>
      <c r="BR453" s="159">
        <f t="shared" si="288"/>
        <v>1</v>
      </c>
      <c r="BS453" s="159" t="str">
        <f t="shared" si="289"/>
        <v>symbol</v>
      </c>
      <c r="BT453" s="157" t="str">
        <f ca="1">IF(scriv!V415&lt;&gt;"",scriv!V415,
IF(E453="",IFERROR(VLOOKUP(BL453,$AH$40:$BT$638,39,FALSE),$BT$36),
$BT$37))</f>
        <v>NodeSquare</v>
      </c>
      <c r="BU453" s="166">
        <f t="shared" ca="1" si="290"/>
        <v>2000</v>
      </c>
      <c r="BV453" s="166">
        <f t="shared" ca="1" si="291"/>
        <v>-150</v>
      </c>
      <c r="BW453" s="166">
        <f t="shared" ca="1" si="292"/>
        <v>0</v>
      </c>
      <c r="BX453" s="166">
        <f t="shared" ca="1" si="293"/>
        <v>0</v>
      </c>
      <c r="BY453" s="180" t="str">
        <f t="shared" si="294"/>
        <v/>
      </c>
      <c r="BZ453" s="180" t="str">
        <f t="shared" si="295"/>
        <v/>
      </c>
      <c r="CA453" s="81" t="str">
        <f>IF(scriv!E415&lt;&gt;"",scriv!E415,"")</f>
        <v/>
      </c>
      <c r="CB453" s="82">
        <f t="shared" si="264"/>
        <v>0</v>
      </c>
      <c r="CC453" s="82">
        <f t="shared" si="296"/>
        <v>0</v>
      </c>
      <c r="CD453" s="82" t="str">
        <f t="shared" si="297"/>
        <v>-</v>
      </c>
      <c r="CE453" s="82" t="str">
        <f t="shared" si="298"/>
        <v>-</v>
      </c>
      <c r="CF453" s="82" t="str">
        <f t="shared" si="299"/>
        <v>-</v>
      </c>
      <c r="CG453" s="82" t="str">
        <f t="shared" si="300"/>
        <v>-</v>
      </c>
      <c r="CH453" s="82" t="str">
        <f t="shared" si="301"/>
        <v>-</v>
      </c>
      <c r="CI453" s="82" t="str">
        <f t="shared" si="302"/>
        <v>-</v>
      </c>
      <c r="CJ453" s="82" t="str">
        <f t="shared" si="303"/>
        <v>-</v>
      </c>
      <c r="CK453" s="82" t="str">
        <f t="shared" si="304"/>
        <v>-</v>
      </c>
    </row>
    <row r="454" spans="1:89" s="82" customFormat="1" ht="18" customHeight="1">
      <c r="A454" s="81" t="str">
        <f>scriv!AL416</f>
        <v/>
      </c>
      <c r="B454" s="81" t="str">
        <f>IF(scriv!D416&lt;&gt;"",scriv!D416,"")</f>
        <v/>
      </c>
      <c r="C454" s="81" t="str">
        <f>IF( scriv!AP416&lt;&gt;"", IF(D454&lt;&gt;"","connection ","")&amp;scriv!AP416,IF(D454&lt;&gt;"","connection",""))</f>
        <v/>
      </c>
      <c r="D454" s="82" t="str">
        <f>scriv!AN416</f>
        <v/>
      </c>
      <c r="E454" s="82" t="str">
        <f>scriv!AO416</f>
        <v/>
      </c>
      <c r="F454" s="156">
        <f>ROW()</f>
        <v>454</v>
      </c>
      <c r="G454" s="288">
        <f>scriv!AC416</f>
        <v>0</v>
      </c>
      <c r="H454" s="288">
        <f>scriv!AD416</f>
        <v>0</v>
      </c>
      <c r="I454" s="81" t="str">
        <f>IF(scriv!AE416&lt;&gt;"",scriv!AE416,J454)</f>
        <v/>
      </c>
      <c r="J454" s="81" t="str">
        <f>IF(scriv!AF416&lt;&gt;"",scriv!AF416,"")</f>
        <v/>
      </c>
      <c r="K454" s="82" t="str">
        <f>IF(scriv!Y416&lt;&gt;"",scriv!Y416,$K$36)</f>
        <v>none</v>
      </c>
      <c r="L454" s="82">
        <f>IF(scriv!Z416&lt;&gt;"",scriv!Z416,$L$36)</f>
        <v>0</v>
      </c>
      <c r="M454" s="82" t="str">
        <f>IF(scriv!AA416&lt;&gt;"",scriv!AA416,$M$36)</f>
        <v>OpenClose</v>
      </c>
      <c r="N454" s="82">
        <f>IF(scriv!AB416&lt;&gt;"",scriv!AB416,$N$36)</f>
        <v>0</v>
      </c>
      <c r="O454" s="119" t="str">
        <f t="shared" si="263"/>
        <v/>
      </c>
      <c r="P454" s="81" t="str">
        <f>IF(scriv!I416&lt;&gt;"",scriv!I416,"")</f>
        <v/>
      </c>
      <c r="Q454" s="81" t="str">
        <f>IF(scriv!J416&lt;&gt;"",scriv!J416,"")</f>
        <v/>
      </c>
      <c r="R454" s="81">
        <f>IF(scriv!K416&lt;&gt;"",scriv!K416,
IF(I454&lt;&gt;"",1,$R$36))</f>
        <v>1</v>
      </c>
      <c r="S454" s="81" t="str">
        <f>IF(scriv!L416&lt;&gt;"",scriv!L416,
IF(scriv!AF416&lt;&gt;"",$S$36,"none"))</f>
        <v>none</v>
      </c>
      <c r="T454" s="81" t="str">
        <f>IF(scriv!Q416&lt;&gt;"",scriv!Q416,"")</f>
        <v/>
      </c>
      <c r="U454" s="81" t="str">
        <f>IF(scriv!R416&lt;&gt;"",scriv!R416,"")</f>
        <v/>
      </c>
      <c r="V454" s="81" t="str">
        <f>IF(scriv!S416&lt;&gt;"",scriv!S416,"")</f>
        <v/>
      </c>
      <c r="W454" s="81" t="str">
        <f>IF(scriv!T416&lt;&gt;"",scriv!T416,"")</f>
        <v/>
      </c>
      <c r="X454" s="81" t="str">
        <f>IF($E454="",
( IF(scriv!AH416&lt;&gt;"", LEFT( scriv!AH416, FIND(",",scriv!AH416)-1) &amp; "=" &amp; $AH454 &amp; RIGHT( scriv!AH416, LEN(scriv!AH416) + 1 - FIND(",",scriv!AH416)),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IF(scriv!AI416&lt;&gt;"", LEFT( scriv!AI416, FIND(",",scriv!AI416)-1) &amp; "=" &amp; $AH454 &amp; RIGHT( scriv!AI416, LEN(scriv!AI416) + 1 - FIND(",",scriv!AI416)),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IF(scriv!AJ416&lt;&gt;"", LEFT( scriv!AJ416, FIND(",",scriv!AJ416)-1) &amp; "=" &amp; $AH454 &amp; RIGHT( scriv!AJ416, LEN(scriv!AJ416) + 1 - FIND(",",scriv!AJ416)),
  IF($Z$36&lt;&gt;"",LEFT( Z$36, FIND(",",Z$36)-1) &amp; "=" &amp; $AH454 &amp; RIGHT( Z$36, LEN(Z$36) + 1 - FIND(",",Z$36)),""))),
IF(scriv!O416&lt;&gt;"", LEFT( scriv!O416, FIND(",",scriv!O416)-1) &amp; "=" &amp; $AH454 &amp; RIGHT( scriv!O416, LEN(scriv!O416) + 1 - FIND(",",scriv!O416)),
LEFT( Z$37, FIND(",",Z$37)-1) &amp; "=" &amp; $AH454 &amp; RIGHT( Z$37, LEN(Z$37) + 1 - FIND(",",Z$37))))</f>
        <v>drawOpen=,1.2</v>
      </c>
      <c r="AA454" s="81" t="str">
        <f>IF($E454="",
( IF(scriv!AK416&lt;&gt;"", LEFT( scriv!AK416, FIND(",",scriv!AK416)-1) &amp; "=" &amp; $AH454 &amp; RIGHT( scriv!AK416, LEN(scriv!AK416) + 1 - FIND(",",scriv!AK416)),
  IF($AA$36&lt;&gt;"",LEFT( AA$36, FIND(",",AA$36)-1) &amp; "=" &amp; $AH454 &amp; RIGHT( AA$36, LEN(AA$36) + 1 - FIND(",",AA$36)),""))),
IF(scriv!P416&lt;&gt;"", LEFT( scriv!P416, FIND(",",scriv!P416)-1) &amp; "=" &amp; $AH454 &amp; RIGHT( scriv!P416, LEN(scriv!P416) + 1 - FIND(",",scriv!P416)),
LEFT( AA$37, FIND(",",AA$37)-1) &amp; "=" &amp; $AH454 &amp; RIGHT( AA$37, LEN(AA$37) + 1 - FIND(",",AA$37))))</f>
        <v>drawClose=,1.2</v>
      </c>
      <c r="AB454" s="167" t="str">
        <f t="shared" si="262"/>
        <v>noTitle</v>
      </c>
      <c r="AC454" s="167"/>
      <c r="AD454" s="45"/>
      <c r="AE454" s="168"/>
      <c r="AF454" s="169">
        <f>IF(D454="",scriv!B416,"")</f>
        <v>0</v>
      </c>
      <c r="AG454" s="170" t="str">
        <f t="shared" si="265"/>
        <v/>
      </c>
      <c r="AH454" s="169" t="str">
        <f t="shared" si="266"/>
        <v/>
      </c>
      <c r="AI454" s="169" t="str">
        <f t="shared" si="267"/>
        <v/>
      </c>
      <c r="AJ454" s="86">
        <f>ROUNDDOWN( (LEN(scriv!B416)+1) / 2, 0 )</f>
        <v>0</v>
      </c>
      <c r="AK454" s="82">
        <f t="shared" si="268"/>
        <v>0</v>
      </c>
      <c r="AL454" s="82" t="str">
        <f t="shared" si="269"/>
        <v>-</v>
      </c>
      <c r="AM454" s="82" t="str">
        <f t="shared" si="270"/>
        <v>-</v>
      </c>
      <c r="AN454" s="82" t="str">
        <f t="shared" si="271"/>
        <v>-</v>
      </c>
      <c r="AO454" s="82" t="str">
        <f t="shared" si="272"/>
        <v>-</v>
      </c>
      <c r="AP454" s="82" t="str">
        <f t="shared" si="273"/>
        <v>-</v>
      </c>
      <c r="AQ454" s="82" t="str">
        <f t="shared" si="274"/>
        <v>-</v>
      </c>
      <c r="AR454" s="82" t="str">
        <f t="shared" si="275"/>
        <v>-</v>
      </c>
      <c r="AT454" s="82">
        <f t="shared" si="276"/>
        <v>2</v>
      </c>
      <c r="AU454" s="82" t="str">
        <f ca="1">IF(    MAX(OFFSET(AL454,0,0,MATCH("-",AL454:AL$638,0))) = 0,"",
IFERROR(MAX(OFFSET(AL454,0,0,MATCH("-",AL454:AL$638,0))),""))</f>
        <v/>
      </c>
      <c r="AV454" s="82" t="str">
        <f ca="1">IF(    MAX(OFFSET(AM454,0,0,MATCH("-",AM454:AM$638,0))) = 0,"",
IFERROR(MAX(OFFSET(AM454,0,0,MATCH("-",AM454:AM$638,0))),""))</f>
        <v/>
      </c>
      <c r="AW454" s="82" t="str">
        <f ca="1">IF(    MAX(OFFSET(AN454,0,0,MATCH("-",AN454:AN$638,0))) = 0,"",
IFERROR(MAX(OFFSET(AN454,0,0,MATCH("-",AN454:AN$638,0))),""))</f>
        <v/>
      </c>
      <c r="AX454" s="82" t="str">
        <f ca="1">IF(    MAX(OFFSET(AO454,0,0,MATCH("-",AO454:AO$638,0))) = 0,"",
IFERROR(MAX(OFFSET(AO454,0,0,MATCH("-",AO454:AO$638,0))),""))</f>
        <v/>
      </c>
      <c r="AY454" s="82" t="str">
        <f ca="1">IF(    MAX(OFFSET(AP454,0,0,MATCH("-",AP454:AP$638,0))) = 0,"",
IFERROR(MAX(OFFSET(AP454,0,0,MATCH("-",AP454:AP$638,0))),""))</f>
        <v/>
      </c>
      <c r="AZ454" s="82" t="str">
        <f ca="1">IF(    MAX(OFFSET(AQ454,0,0,MATCH("-",AQ454:AQ$638,0))) = 0,"",
IFERROR(MAX(OFFSET(AQ454,0,0,MATCH("-",AQ454:AQ$638,0))),""))</f>
        <v/>
      </c>
      <c r="BA454" s="82" t="str">
        <f ca="1">IF(    MAX(OFFSET(AR454,0,0,MATCH("-",AR454:AR$638,0))) = 0,"",
IFERROR(MAX(OFFSET(AR454,0,0,MATCH("-",AR454:AR$638,0))),""))</f>
        <v/>
      </c>
      <c r="BB454" s="112">
        <f t="shared" ca="1" si="277"/>
        <v>-270</v>
      </c>
      <c r="BC454" s="111" t="str">
        <f t="shared" ca="1" si="278"/>
        <v>Radius</v>
      </c>
      <c r="BD454" s="112">
        <f t="shared" ca="1" si="279"/>
        <v>0</v>
      </c>
      <c r="BE454" s="111">
        <f t="shared" ca="1" si="280"/>
        <v>-150</v>
      </c>
      <c r="BF454" s="113" t="e">
        <f t="shared" ca="1" si="281"/>
        <v>#VALUE!</v>
      </c>
      <c r="BG454" s="113" t="e">
        <f t="shared" ca="1" si="282"/>
        <v>#VALUE!</v>
      </c>
      <c r="BH454" s="112">
        <f t="shared" ca="1" si="283"/>
        <v>2000</v>
      </c>
      <c r="BI454" s="112">
        <f t="shared" ca="1" si="284"/>
        <v>-150</v>
      </c>
      <c r="BJ454" s="157"/>
      <c r="BK454" s="157"/>
      <c r="BL454" s="158" t="str">
        <f>scriv!AM416</f>
        <v/>
      </c>
      <c r="BM454" s="157"/>
      <c r="BN454" s="157" t="str">
        <f t="shared" si="285"/>
        <v>node</v>
      </c>
      <c r="BO454" s="157"/>
      <c r="BP454" s="159">
        <f t="shared" ca="1" si="286"/>
        <v>0</v>
      </c>
      <c r="BQ454" s="159">
        <f t="shared" ca="1" si="287"/>
        <v>0</v>
      </c>
      <c r="BR454" s="159">
        <f t="shared" si="288"/>
        <v>1</v>
      </c>
      <c r="BS454" s="159" t="str">
        <f t="shared" si="289"/>
        <v>symbol</v>
      </c>
      <c r="BT454" s="157" t="str">
        <f ca="1">IF(scriv!V416&lt;&gt;"",scriv!V416,
IF(E454="",IFERROR(VLOOKUP(BL454,$AH$40:$BT$638,39,FALSE),$BT$36),
$BT$37))</f>
        <v>NodeSquare</v>
      </c>
      <c r="BU454" s="166">
        <f t="shared" ca="1" si="290"/>
        <v>2000</v>
      </c>
      <c r="BV454" s="166">
        <f t="shared" ca="1" si="291"/>
        <v>-150</v>
      </c>
      <c r="BW454" s="166">
        <f t="shared" ca="1" si="292"/>
        <v>0</v>
      </c>
      <c r="BX454" s="166">
        <f t="shared" ca="1" si="293"/>
        <v>0</v>
      </c>
      <c r="BY454" s="180" t="str">
        <f t="shared" si="294"/>
        <v/>
      </c>
      <c r="BZ454" s="180" t="str">
        <f t="shared" si="295"/>
        <v/>
      </c>
      <c r="CA454" s="81" t="str">
        <f>IF(scriv!E416&lt;&gt;"",scriv!E416,"")</f>
        <v/>
      </c>
      <c r="CB454" s="82">
        <f t="shared" si="264"/>
        <v>0</v>
      </c>
      <c r="CC454" s="82">
        <f t="shared" si="296"/>
        <v>0</v>
      </c>
      <c r="CD454" s="82" t="str">
        <f t="shared" si="297"/>
        <v>-</v>
      </c>
      <c r="CE454" s="82" t="str">
        <f t="shared" si="298"/>
        <v>-</v>
      </c>
      <c r="CF454" s="82" t="str">
        <f t="shared" si="299"/>
        <v>-</v>
      </c>
      <c r="CG454" s="82" t="str">
        <f t="shared" si="300"/>
        <v>-</v>
      </c>
      <c r="CH454" s="82" t="str">
        <f t="shared" si="301"/>
        <v>-</v>
      </c>
      <c r="CI454" s="82" t="str">
        <f t="shared" si="302"/>
        <v>-</v>
      </c>
      <c r="CJ454" s="82" t="str">
        <f t="shared" si="303"/>
        <v>-</v>
      </c>
      <c r="CK454" s="82" t="str">
        <f t="shared" si="304"/>
        <v>-</v>
      </c>
    </row>
    <row r="455" spans="1:89" s="82" customFormat="1" ht="18" customHeight="1">
      <c r="A455" s="81" t="str">
        <f>scriv!AL417</f>
        <v/>
      </c>
      <c r="B455" s="81" t="str">
        <f>IF(scriv!D417&lt;&gt;"",scriv!D417,"")</f>
        <v/>
      </c>
      <c r="C455" s="81" t="str">
        <f>IF( scriv!AP417&lt;&gt;"", IF(D455&lt;&gt;"","connection ","")&amp;scriv!AP417,IF(D455&lt;&gt;"","connection",""))</f>
        <v/>
      </c>
      <c r="D455" s="82" t="str">
        <f>scriv!AN417</f>
        <v/>
      </c>
      <c r="E455" s="82" t="str">
        <f>scriv!AO417</f>
        <v/>
      </c>
      <c r="F455" s="156">
        <f>ROW()</f>
        <v>455</v>
      </c>
      <c r="G455" s="288">
        <f>scriv!AC417</f>
        <v>0</v>
      </c>
      <c r="H455" s="288">
        <f>scriv!AD417</f>
        <v>0</v>
      </c>
      <c r="I455" s="81" t="str">
        <f>IF(scriv!AE417&lt;&gt;"",scriv!AE417,J455)</f>
        <v/>
      </c>
      <c r="J455" s="81" t="str">
        <f>IF(scriv!AF417&lt;&gt;"",scriv!AF417,"")</f>
        <v/>
      </c>
      <c r="K455" s="82" t="str">
        <f>IF(scriv!Y417&lt;&gt;"",scriv!Y417,$K$36)</f>
        <v>none</v>
      </c>
      <c r="L455" s="82">
        <f>IF(scriv!Z417&lt;&gt;"",scriv!Z417,$L$36)</f>
        <v>0</v>
      </c>
      <c r="M455" s="82" t="str">
        <f>IF(scriv!AA417&lt;&gt;"",scriv!AA417,$M$36)</f>
        <v>OpenClose</v>
      </c>
      <c r="N455" s="82">
        <f>IF(scriv!AB417&lt;&gt;"",scriv!AB417,$N$36)</f>
        <v>0</v>
      </c>
      <c r="O455" s="119" t="str">
        <f t="shared" si="263"/>
        <v/>
      </c>
      <c r="P455" s="81" t="str">
        <f>IF(scriv!I417&lt;&gt;"",scriv!I417,"")</f>
        <v/>
      </c>
      <c r="Q455" s="81" t="str">
        <f>IF(scriv!J417&lt;&gt;"",scriv!J417,"")</f>
        <v/>
      </c>
      <c r="R455" s="81">
        <f>IF(scriv!K417&lt;&gt;"",scriv!K417,
IF(I455&lt;&gt;"",1,$R$36))</f>
        <v>1</v>
      </c>
      <c r="S455" s="81" t="str">
        <f>IF(scriv!L417&lt;&gt;"",scriv!L417,
IF(scriv!AF417&lt;&gt;"",$S$36,"none"))</f>
        <v>none</v>
      </c>
      <c r="T455" s="81" t="str">
        <f>IF(scriv!Q417&lt;&gt;"",scriv!Q417,"")</f>
        <v/>
      </c>
      <c r="U455" s="81" t="str">
        <f>IF(scriv!R417&lt;&gt;"",scriv!R417,"")</f>
        <v/>
      </c>
      <c r="V455" s="81" t="str">
        <f>IF(scriv!S417&lt;&gt;"",scriv!S417,"")</f>
        <v/>
      </c>
      <c r="W455" s="81" t="str">
        <f>IF(scriv!T417&lt;&gt;"",scriv!T417,"")</f>
        <v/>
      </c>
      <c r="X455" s="81" t="str">
        <f>IF($E455="",
( IF(scriv!AH417&lt;&gt;"", LEFT( scriv!AH417, FIND(",",scriv!AH417)-1) &amp; "=" &amp; $AH455 &amp; RIGHT( scriv!AH417, LEN(scriv!AH417) + 1 - FIND(",",scriv!AH417)),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IF(scriv!AI417&lt;&gt;"", LEFT( scriv!AI417, FIND(",",scriv!AI417)-1) &amp; "=" &amp; $AH455 &amp; RIGHT( scriv!AI417, LEN(scriv!AI417) + 1 - FIND(",",scriv!AI417)),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IF(scriv!AJ417&lt;&gt;"", LEFT( scriv!AJ417, FIND(",",scriv!AJ417)-1) &amp; "=" &amp; $AH455 &amp; RIGHT( scriv!AJ417, LEN(scriv!AJ417) + 1 - FIND(",",scriv!AJ417)),
  IF($Z$36&lt;&gt;"",LEFT( Z$36, FIND(",",Z$36)-1) &amp; "=" &amp; $AH455 &amp; RIGHT( Z$36, LEN(Z$36) + 1 - FIND(",",Z$36)),""))),
IF(scriv!O417&lt;&gt;"", LEFT( scriv!O417, FIND(",",scriv!O417)-1) &amp; "=" &amp; $AH455 &amp; RIGHT( scriv!O417, LEN(scriv!O417) + 1 - FIND(",",scriv!O417)),
LEFT( Z$37, FIND(",",Z$37)-1) &amp; "=" &amp; $AH455 &amp; RIGHT( Z$37, LEN(Z$37) + 1 - FIND(",",Z$37))))</f>
        <v>drawOpen=,1.2</v>
      </c>
      <c r="AA455" s="81" t="str">
        <f>IF($E455="",
( IF(scriv!AK417&lt;&gt;"", LEFT( scriv!AK417, FIND(",",scriv!AK417)-1) &amp; "=" &amp; $AH455 &amp; RIGHT( scriv!AK417, LEN(scriv!AK417) + 1 - FIND(",",scriv!AK417)),
  IF($AA$36&lt;&gt;"",LEFT( AA$36, FIND(",",AA$36)-1) &amp; "=" &amp; $AH455 &amp; RIGHT( AA$36, LEN(AA$36) + 1 - FIND(",",AA$36)),""))),
IF(scriv!P417&lt;&gt;"", LEFT( scriv!P417, FIND(",",scriv!P417)-1) &amp; "=" &amp; $AH455 &amp; RIGHT( scriv!P417, LEN(scriv!P417) + 1 - FIND(",",scriv!P417)),
LEFT( AA$37, FIND(",",AA$37)-1) &amp; "=" &amp; $AH455 &amp; RIGHT( AA$37, LEN(AA$37) + 1 - FIND(",",AA$37))))</f>
        <v>drawClose=,1.2</v>
      </c>
      <c r="AB455" s="167" t="str">
        <f t="shared" si="262"/>
        <v>noTitle</v>
      </c>
      <c r="AC455" s="167"/>
      <c r="AD455" s="45"/>
      <c r="AE455" s="168"/>
      <c r="AF455" s="169">
        <f>IF(D455="",scriv!B417,"")</f>
        <v>0</v>
      </c>
      <c r="AG455" s="170" t="str">
        <f t="shared" si="265"/>
        <v/>
      </c>
      <c r="AH455" s="169" t="str">
        <f t="shared" si="266"/>
        <v/>
      </c>
      <c r="AI455" s="169" t="str">
        <f t="shared" si="267"/>
        <v/>
      </c>
      <c r="AJ455" s="86">
        <f>ROUNDDOWN( (LEN(scriv!B417)+1) / 2, 0 )</f>
        <v>0</v>
      </c>
      <c r="AK455" s="82">
        <f t="shared" si="268"/>
        <v>0</v>
      </c>
      <c r="AL455" s="82" t="str">
        <f t="shared" si="269"/>
        <v>-</v>
      </c>
      <c r="AM455" s="82" t="str">
        <f t="shared" si="270"/>
        <v>-</v>
      </c>
      <c r="AN455" s="82" t="str">
        <f t="shared" si="271"/>
        <v>-</v>
      </c>
      <c r="AO455" s="82" t="str">
        <f t="shared" si="272"/>
        <v>-</v>
      </c>
      <c r="AP455" s="82" t="str">
        <f t="shared" si="273"/>
        <v>-</v>
      </c>
      <c r="AQ455" s="82" t="str">
        <f t="shared" si="274"/>
        <v>-</v>
      </c>
      <c r="AR455" s="82" t="str">
        <f t="shared" si="275"/>
        <v>-</v>
      </c>
      <c r="AT455" s="82">
        <f t="shared" si="276"/>
        <v>2</v>
      </c>
      <c r="AU455" s="82" t="str">
        <f ca="1">IF(    MAX(OFFSET(AL455,0,0,MATCH("-",AL455:AL$638,0))) = 0,"",
IFERROR(MAX(OFFSET(AL455,0,0,MATCH("-",AL455:AL$638,0))),""))</f>
        <v/>
      </c>
      <c r="AV455" s="82" t="str">
        <f ca="1">IF(    MAX(OFFSET(AM455,0,0,MATCH("-",AM455:AM$638,0))) = 0,"",
IFERROR(MAX(OFFSET(AM455,0,0,MATCH("-",AM455:AM$638,0))),""))</f>
        <v/>
      </c>
      <c r="AW455" s="82" t="str">
        <f ca="1">IF(    MAX(OFFSET(AN455,0,0,MATCH("-",AN455:AN$638,0))) = 0,"",
IFERROR(MAX(OFFSET(AN455,0,0,MATCH("-",AN455:AN$638,0))),""))</f>
        <v/>
      </c>
      <c r="AX455" s="82" t="str">
        <f ca="1">IF(    MAX(OFFSET(AO455,0,0,MATCH("-",AO455:AO$638,0))) = 0,"",
IFERROR(MAX(OFFSET(AO455,0,0,MATCH("-",AO455:AO$638,0))),""))</f>
        <v/>
      </c>
      <c r="AY455" s="82" t="str">
        <f ca="1">IF(    MAX(OFFSET(AP455,0,0,MATCH("-",AP455:AP$638,0))) = 0,"",
IFERROR(MAX(OFFSET(AP455,0,0,MATCH("-",AP455:AP$638,0))),""))</f>
        <v/>
      </c>
      <c r="AZ455" s="82" t="str">
        <f ca="1">IF(    MAX(OFFSET(AQ455,0,0,MATCH("-",AQ455:AQ$638,0))) = 0,"",
IFERROR(MAX(OFFSET(AQ455,0,0,MATCH("-",AQ455:AQ$638,0))),""))</f>
        <v/>
      </c>
      <c r="BA455" s="82" t="str">
        <f ca="1">IF(    MAX(OFFSET(AR455,0,0,MATCH("-",AR455:AR$638,0))) = 0,"",
IFERROR(MAX(OFFSET(AR455,0,0,MATCH("-",AR455:AR$638,0))),""))</f>
        <v/>
      </c>
      <c r="BB455" s="112">
        <f t="shared" ca="1" si="277"/>
        <v>-270</v>
      </c>
      <c r="BC455" s="111" t="str">
        <f t="shared" ca="1" si="278"/>
        <v>Radius</v>
      </c>
      <c r="BD455" s="112">
        <f t="shared" ca="1" si="279"/>
        <v>0</v>
      </c>
      <c r="BE455" s="111">
        <f t="shared" ca="1" si="280"/>
        <v>-150</v>
      </c>
      <c r="BF455" s="113" t="e">
        <f t="shared" ca="1" si="281"/>
        <v>#VALUE!</v>
      </c>
      <c r="BG455" s="113" t="e">
        <f t="shared" ca="1" si="282"/>
        <v>#VALUE!</v>
      </c>
      <c r="BH455" s="112">
        <f t="shared" ca="1" si="283"/>
        <v>2000</v>
      </c>
      <c r="BI455" s="112">
        <f t="shared" ca="1" si="284"/>
        <v>-150</v>
      </c>
      <c r="BJ455" s="157"/>
      <c r="BK455" s="157"/>
      <c r="BL455" s="158" t="str">
        <f>scriv!AM417</f>
        <v/>
      </c>
      <c r="BM455" s="157"/>
      <c r="BN455" s="157" t="str">
        <f t="shared" si="285"/>
        <v>node</v>
      </c>
      <c r="BO455" s="157"/>
      <c r="BP455" s="159">
        <f t="shared" ca="1" si="286"/>
        <v>0</v>
      </c>
      <c r="BQ455" s="159">
        <f t="shared" ca="1" si="287"/>
        <v>0</v>
      </c>
      <c r="BR455" s="159">
        <f t="shared" si="288"/>
        <v>1</v>
      </c>
      <c r="BS455" s="159" t="str">
        <f t="shared" si="289"/>
        <v>symbol</v>
      </c>
      <c r="BT455" s="157" t="str">
        <f ca="1">IF(scriv!V417&lt;&gt;"",scriv!V417,
IF(E455="",IFERROR(VLOOKUP(BL455,$AH$40:$BT$638,39,FALSE),$BT$36),
$BT$37))</f>
        <v>NodeSquare</v>
      </c>
      <c r="BU455" s="166">
        <f t="shared" ca="1" si="290"/>
        <v>2000</v>
      </c>
      <c r="BV455" s="166">
        <f t="shared" ca="1" si="291"/>
        <v>-150</v>
      </c>
      <c r="BW455" s="166">
        <f t="shared" ca="1" si="292"/>
        <v>0</v>
      </c>
      <c r="BX455" s="166">
        <f t="shared" ca="1" si="293"/>
        <v>0</v>
      </c>
      <c r="BY455" s="180" t="str">
        <f t="shared" si="294"/>
        <v/>
      </c>
      <c r="BZ455" s="180" t="str">
        <f t="shared" si="295"/>
        <v/>
      </c>
      <c r="CA455" s="81" t="str">
        <f>IF(scriv!E417&lt;&gt;"",scriv!E417,"")</f>
        <v/>
      </c>
      <c r="CB455" s="82">
        <f t="shared" si="264"/>
        <v>0</v>
      </c>
      <c r="CC455" s="82">
        <f t="shared" si="296"/>
        <v>0</v>
      </c>
      <c r="CD455" s="82" t="str">
        <f t="shared" si="297"/>
        <v>-</v>
      </c>
      <c r="CE455" s="82" t="str">
        <f t="shared" si="298"/>
        <v>-</v>
      </c>
      <c r="CF455" s="82" t="str">
        <f t="shared" si="299"/>
        <v>-</v>
      </c>
      <c r="CG455" s="82" t="str">
        <f t="shared" si="300"/>
        <v>-</v>
      </c>
      <c r="CH455" s="82" t="str">
        <f t="shared" si="301"/>
        <v>-</v>
      </c>
      <c r="CI455" s="82" t="str">
        <f t="shared" si="302"/>
        <v>-</v>
      </c>
      <c r="CJ455" s="82" t="str">
        <f t="shared" si="303"/>
        <v>-</v>
      </c>
      <c r="CK455" s="82" t="str">
        <f t="shared" si="304"/>
        <v>-</v>
      </c>
    </row>
    <row r="456" spans="1:89" s="82" customFormat="1" ht="18" customHeight="1">
      <c r="A456" s="81" t="str">
        <f>scriv!AL418</f>
        <v/>
      </c>
      <c r="B456" s="81" t="str">
        <f>IF(scriv!D418&lt;&gt;"",scriv!D418,"")</f>
        <v/>
      </c>
      <c r="C456" s="81" t="str">
        <f>IF( scriv!AP418&lt;&gt;"", IF(D456&lt;&gt;"","connection ","")&amp;scriv!AP418,IF(D456&lt;&gt;"","connection",""))</f>
        <v/>
      </c>
      <c r="D456" s="82" t="str">
        <f>scriv!AN418</f>
        <v/>
      </c>
      <c r="E456" s="82" t="str">
        <f>scriv!AO418</f>
        <v/>
      </c>
      <c r="F456" s="156">
        <f>ROW()</f>
        <v>456</v>
      </c>
      <c r="G456" s="288">
        <f>scriv!AC418</f>
        <v>0</v>
      </c>
      <c r="H456" s="288">
        <f>scriv!AD418</f>
        <v>0</v>
      </c>
      <c r="I456" s="81" t="str">
        <f>IF(scriv!AE418&lt;&gt;"",scriv!AE418,J456)</f>
        <v/>
      </c>
      <c r="J456" s="81" t="str">
        <f>IF(scriv!AF418&lt;&gt;"",scriv!AF418,"")</f>
        <v/>
      </c>
      <c r="K456" s="82" t="str">
        <f>IF(scriv!Y418&lt;&gt;"",scriv!Y418,$K$36)</f>
        <v>none</v>
      </c>
      <c r="L456" s="82">
        <f>IF(scriv!Z418&lt;&gt;"",scriv!Z418,$L$36)</f>
        <v>0</v>
      </c>
      <c r="M456" s="82" t="str">
        <f>IF(scriv!AA418&lt;&gt;"",scriv!AA418,$M$36)</f>
        <v>OpenClose</v>
      </c>
      <c r="N456" s="82">
        <f>IF(scriv!AB418&lt;&gt;"",scriv!AB418,$N$36)</f>
        <v>0</v>
      </c>
      <c r="O456" s="119" t="str">
        <f t="shared" si="263"/>
        <v/>
      </c>
      <c r="P456" s="81" t="str">
        <f>IF(scriv!I418&lt;&gt;"",scriv!I418,"")</f>
        <v/>
      </c>
      <c r="Q456" s="81" t="str">
        <f>IF(scriv!J418&lt;&gt;"",scriv!J418,"")</f>
        <v/>
      </c>
      <c r="R456" s="81">
        <f>IF(scriv!K418&lt;&gt;"",scriv!K418,
IF(I456&lt;&gt;"",1,$R$36))</f>
        <v>1</v>
      </c>
      <c r="S456" s="81" t="str">
        <f>IF(scriv!L418&lt;&gt;"",scriv!L418,
IF(scriv!AF418&lt;&gt;"",$S$36,"none"))</f>
        <v>none</v>
      </c>
      <c r="T456" s="81" t="str">
        <f>IF(scriv!Q418&lt;&gt;"",scriv!Q418,"")</f>
        <v/>
      </c>
      <c r="U456" s="81" t="str">
        <f>IF(scriv!R418&lt;&gt;"",scriv!R418,"")</f>
        <v/>
      </c>
      <c r="V456" s="81" t="str">
        <f>IF(scriv!S418&lt;&gt;"",scriv!S418,"")</f>
        <v/>
      </c>
      <c r="W456" s="81" t="str">
        <f>IF(scriv!T418&lt;&gt;"",scriv!T418,"")</f>
        <v/>
      </c>
      <c r="X456" s="81" t="str">
        <f>IF($E456="",
( IF(scriv!AH418&lt;&gt;"", LEFT( scriv!AH418, FIND(",",scriv!AH418)-1) &amp; "=" &amp; $AH456 &amp; RIGHT( scriv!AH418, LEN(scriv!AH418) + 1 - FIND(",",scriv!AH418)),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IF(scriv!AI418&lt;&gt;"", LEFT( scriv!AI418, FIND(",",scriv!AI418)-1) &amp; "=" &amp; $AH456 &amp; RIGHT( scriv!AI418, LEN(scriv!AI418) + 1 - FIND(",",scriv!AI418)),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IF(scriv!AJ418&lt;&gt;"", LEFT( scriv!AJ418, FIND(",",scriv!AJ418)-1) &amp; "=" &amp; $AH456 &amp; RIGHT( scriv!AJ418, LEN(scriv!AJ418) + 1 - FIND(",",scriv!AJ418)),
  IF($Z$36&lt;&gt;"",LEFT( Z$36, FIND(",",Z$36)-1) &amp; "=" &amp; $AH456 &amp; RIGHT( Z$36, LEN(Z$36) + 1 - FIND(",",Z$36)),""))),
IF(scriv!O418&lt;&gt;"", LEFT( scriv!O418, FIND(",",scriv!O418)-1) &amp; "=" &amp; $AH456 &amp; RIGHT( scriv!O418, LEN(scriv!O418) + 1 - FIND(",",scriv!O418)),
LEFT( Z$37, FIND(",",Z$37)-1) &amp; "=" &amp; $AH456 &amp; RIGHT( Z$37, LEN(Z$37) + 1 - FIND(",",Z$37))))</f>
        <v>drawOpen=,1.2</v>
      </c>
      <c r="AA456" s="81" t="str">
        <f>IF($E456="",
( IF(scriv!AK418&lt;&gt;"", LEFT( scriv!AK418, FIND(",",scriv!AK418)-1) &amp; "=" &amp; $AH456 &amp; RIGHT( scriv!AK418, LEN(scriv!AK418) + 1 - FIND(",",scriv!AK418)),
  IF($AA$36&lt;&gt;"",LEFT( AA$36, FIND(",",AA$36)-1) &amp; "=" &amp; $AH456 &amp; RIGHT( AA$36, LEN(AA$36) + 1 - FIND(",",AA$36)),""))),
IF(scriv!P418&lt;&gt;"", LEFT( scriv!P418, FIND(",",scriv!P418)-1) &amp; "=" &amp; $AH456 &amp; RIGHT( scriv!P418, LEN(scriv!P418) + 1 - FIND(",",scriv!P418)),
LEFT( AA$37, FIND(",",AA$37)-1) &amp; "=" &amp; $AH456 &amp; RIGHT( AA$37, LEN(AA$37) + 1 - FIND(",",AA$37))))</f>
        <v>drawClose=,1.2</v>
      </c>
      <c r="AB456" s="167" t="str">
        <f t="shared" si="262"/>
        <v>noTitle</v>
      </c>
      <c r="AC456" s="167"/>
      <c r="AD456" s="45"/>
      <c r="AE456" s="168"/>
      <c r="AF456" s="169">
        <f>IF(D456="",scriv!B418,"")</f>
        <v>0</v>
      </c>
      <c r="AG456" s="170" t="str">
        <f t="shared" si="265"/>
        <v/>
      </c>
      <c r="AH456" s="169" t="str">
        <f t="shared" si="266"/>
        <v/>
      </c>
      <c r="AI456" s="169" t="str">
        <f t="shared" si="267"/>
        <v/>
      </c>
      <c r="AJ456" s="86">
        <f>ROUNDDOWN( (LEN(scriv!B418)+1) / 2, 0 )</f>
        <v>0</v>
      </c>
      <c r="AK456" s="82">
        <f t="shared" si="268"/>
        <v>0</v>
      </c>
      <c r="AL456" s="82" t="str">
        <f t="shared" si="269"/>
        <v>-</v>
      </c>
      <c r="AM456" s="82" t="str">
        <f t="shared" si="270"/>
        <v>-</v>
      </c>
      <c r="AN456" s="82" t="str">
        <f t="shared" si="271"/>
        <v>-</v>
      </c>
      <c r="AO456" s="82" t="str">
        <f t="shared" si="272"/>
        <v>-</v>
      </c>
      <c r="AP456" s="82" t="str">
        <f t="shared" si="273"/>
        <v>-</v>
      </c>
      <c r="AQ456" s="82" t="str">
        <f t="shared" si="274"/>
        <v>-</v>
      </c>
      <c r="AR456" s="82" t="str">
        <f t="shared" si="275"/>
        <v>-</v>
      </c>
      <c r="AT456" s="82">
        <f t="shared" si="276"/>
        <v>2</v>
      </c>
      <c r="AU456" s="82" t="str">
        <f ca="1">IF(    MAX(OFFSET(AL456,0,0,MATCH("-",AL456:AL$638,0))) = 0,"",
IFERROR(MAX(OFFSET(AL456,0,0,MATCH("-",AL456:AL$638,0))),""))</f>
        <v/>
      </c>
      <c r="AV456" s="82" t="str">
        <f ca="1">IF(    MAX(OFFSET(AM456,0,0,MATCH("-",AM456:AM$638,0))) = 0,"",
IFERROR(MAX(OFFSET(AM456,0,0,MATCH("-",AM456:AM$638,0))),""))</f>
        <v/>
      </c>
      <c r="AW456" s="82" t="str">
        <f ca="1">IF(    MAX(OFFSET(AN456,0,0,MATCH("-",AN456:AN$638,0))) = 0,"",
IFERROR(MAX(OFFSET(AN456,0,0,MATCH("-",AN456:AN$638,0))),""))</f>
        <v/>
      </c>
      <c r="AX456" s="82" t="str">
        <f ca="1">IF(    MAX(OFFSET(AO456,0,0,MATCH("-",AO456:AO$638,0))) = 0,"",
IFERROR(MAX(OFFSET(AO456,0,0,MATCH("-",AO456:AO$638,0))),""))</f>
        <v/>
      </c>
      <c r="AY456" s="82" t="str">
        <f ca="1">IF(    MAX(OFFSET(AP456,0,0,MATCH("-",AP456:AP$638,0))) = 0,"",
IFERROR(MAX(OFFSET(AP456,0,0,MATCH("-",AP456:AP$638,0))),""))</f>
        <v/>
      </c>
      <c r="AZ456" s="82" t="str">
        <f ca="1">IF(    MAX(OFFSET(AQ456,0,0,MATCH("-",AQ456:AQ$638,0))) = 0,"",
IFERROR(MAX(OFFSET(AQ456,0,0,MATCH("-",AQ456:AQ$638,0))),""))</f>
        <v/>
      </c>
      <c r="BA456" s="82" t="str">
        <f ca="1">IF(    MAX(OFFSET(AR456,0,0,MATCH("-",AR456:AR$638,0))) = 0,"",
IFERROR(MAX(OFFSET(AR456,0,0,MATCH("-",AR456:AR$638,0))),""))</f>
        <v/>
      </c>
      <c r="BB456" s="112">
        <f t="shared" ca="1" si="277"/>
        <v>-270</v>
      </c>
      <c r="BC456" s="111" t="str">
        <f t="shared" ca="1" si="278"/>
        <v>Radius</v>
      </c>
      <c r="BD456" s="112">
        <f t="shared" ca="1" si="279"/>
        <v>0</v>
      </c>
      <c r="BE456" s="111">
        <f t="shared" ca="1" si="280"/>
        <v>-150</v>
      </c>
      <c r="BF456" s="113" t="e">
        <f t="shared" ca="1" si="281"/>
        <v>#VALUE!</v>
      </c>
      <c r="BG456" s="113" t="e">
        <f t="shared" ca="1" si="282"/>
        <v>#VALUE!</v>
      </c>
      <c r="BH456" s="112">
        <f t="shared" ca="1" si="283"/>
        <v>2000</v>
      </c>
      <c r="BI456" s="112">
        <f t="shared" ca="1" si="284"/>
        <v>-150</v>
      </c>
      <c r="BJ456" s="157"/>
      <c r="BK456" s="157"/>
      <c r="BL456" s="158" t="str">
        <f>scriv!AM418</f>
        <v/>
      </c>
      <c r="BM456" s="157"/>
      <c r="BN456" s="157" t="str">
        <f t="shared" si="285"/>
        <v>node</v>
      </c>
      <c r="BO456" s="157"/>
      <c r="BP456" s="159">
        <f t="shared" ca="1" si="286"/>
        <v>0</v>
      </c>
      <c r="BQ456" s="159">
        <f t="shared" ca="1" si="287"/>
        <v>0</v>
      </c>
      <c r="BR456" s="159">
        <f t="shared" si="288"/>
        <v>1</v>
      </c>
      <c r="BS456" s="159" t="str">
        <f t="shared" si="289"/>
        <v>symbol</v>
      </c>
      <c r="BT456" s="157" t="str">
        <f ca="1">IF(scriv!V418&lt;&gt;"",scriv!V418,
IF(E456="",IFERROR(VLOOKUP(BL456,$AH$40:$BT$638,39,FALSE),$BT$36),
$BT$37))</f>
        <v>NodeSquare</v>
      </c>
      <c r="BU456" s="166">
        <f t="shared" ca="1" si="290"/>
        <v>2000</v>
      </c>
      <c r="BV456" s="166">
        <f t="shared" ca="1" si="291"/>
        <v>-150</v>
      </c>
      <c r="BW456" s="166">
        <f t="shared" ca="1" si="292"/>
        <v>0</v>
      </c>
      <c r="BX456" s="166">
        <f t="shared" ca="1" si="293"/>
        <v>0</v>
      </c>
      <c r="BY456" s="180" t="str">
        <f t="shared" si="294"/>
        <v/>
      </c>
      <c r="BZ456" s="180" t="str">
        <f t="shared" si="295"/>
        <v/>
      </c>
      <c r="CA456" s="81" t="str">
        <f>IF(scriv!E418&lt;&gt;"",scriv!E418,"")</f>
        <v/>
      </c>
      <c r="CB456" s="82">
        <f t="shared" si="264"/>
        <v>0</v>
      </c>
      <c r="CC456" s="82">
        <f t="shared" si="296"/>
        <v>0</v>
      </c>
      <c r="CD456" s="82" t="str">
        <f t="shared" si="297"/>
        <v>-</v>
      </c>
      <c r="CE456" s="82" t="str">
        <f t="shared" si="298"/>
        <v>-</v>
      </c>
      <c r="CF456" s="82" t="str">
        <f t="shared" si="299"/>
        <v>-</v>
      </c>
      <c r="CG456" s="82" t="str">
        <f t="shared" si="300"/>
        <v>-</v>
      </c>
      <c r="CH456" s="82" t="str">
        <f t="shared" si="301"/>
        <v>-</v>
      </c>
      <c r="CI456" s="82" t="str">
        <f t="shared" si="302"/>
        <v>-</v>
      </c>
      <c r="CJ456" s="82" t="str">
        <f t="shared" si="303"/>
        <v>-</v>
      </c>
      <c r="CK456" s="82" t="str">
        <f t="shared" si="304"/>
        <v>-</v>
      </c>
    </row>
    <row r="457" spans="1:89" s="82" customFormat="1" ht="18" customHeight="1">
      <c r="A457" s="81" t="str">
        <f>scriv!AL419</f>
        <v/>
      </c>
      <c r="B457" s="81" t="str">
        <f>IF(scriv!D419&lt;&gt;"",scriv!D419,"")</f>
        <v/>
      </c>
      <c r="C457" s="81" t="str">
        <f>IF( scriv!AP419&lt;&gt;"", IF(D457&lt;&gt;"","connection ","")&amp;scriv!AP419,IF(D457&lt;&gt;"","connection",""))</f>
        <v/>
      </c>
      <c r="D457" s="82" t="str">
        <f>scriv!AN419</f>
        <v/>
      </c>
      <c r="E457" s="82" t="str">
        <f>scriv!AO419</f>
        <v/>
      </c>
      <c r="F457" s="156">
        <f>ROW()</f>
        <v>457</v>
      </c>
      <c r="G457" s="288">
        <f>scriv!AC419</f>
        <v>0</v>
      </c>
      <c r="H457" s="288">
        <f>scriv!AD419</f>
        <v>0</v>
      </c>
      <c r="I457" s="81" t="str">
        <f>IF(scriv!AE419&lt;&gt;"",scriv!AE419,J457)</f>
        <v/>
      </c>
      <c r="J457" s="81" t="str">
        <f>IF(scriv!AF419&lt;&gt;"",scriv!AF419,"")</f>
        <v/>
      </c>
      <c r="K457" s="82" t="str">
        <f>IF(scriv!Y419&lt;&gt;"",scriv!Y419,$K$36)</f>
        <v>none</v>
      </c>
      <c r="L457" s="82">
        <f>IF(scriv!Z419&lt;&gt;"",scriv!Z419,$L$36)</f>
        <v>0</v>
      </c>
      <c r="M457" s="82" t="str">
        <f>IF(scriv!AA419&lt;&gt;"",scriv!AA419,$M$36)</f>
        <v>OpenClose</v>
      </c>
      <c r="N457" s="82">
        <f>IF(scriv!AB419&lt;&gt;"",scriv!AB419,$N$36)</f>
        <v>0</v>
      </c>
      <c r="O457" s="119" t="str">
        <f t="shared" si="263"/>
        <v/>
      </c>
      <c r="P457" s="81" t="str">
        <f>IF(scriv!I419&lt;&gt;"",scriv!I419,"")</f>
        <v/>
      </c>
      <c r="Q457" s="81" t="str">
        <f>IF(scriv!J419&lt;&gt;"",scriv!J419,"")</f>
        <v/>
      </c>
      <c r="R457" s="81">
        <f>IF(scriv!K419&lt;&gt;"",scriv!K419,
IF(I457&lt;&gt;"",1,$R$36))</f>
        <v>1</v>
      </c>
      <c r="S457" s="81" t="str">
        <f>IF(scriv!L419&lt;&gt;"",scriv!L419,
IF(scriv!AF419&lt;&gt;"",$S$36,"none"))</f>
        <v>none</v>
      </c>
      <c r="T457" s="81" t="str">
        <f>IF(scriv!Q419&lt;&gt;"",scriv!Q419,"")</f>
        <v/>
      </c>
      <c r="U457" s="81" t="str">
        <f>IF(scriv!R419&lt;&gt;"",scriv!R419,"")</f>
        <v/>
      </c>
      <c r="V457" s="81" t="str">
        <f>IF(scriv!S419&lt;&gt;"",scriv!S419,"")</f>
        <v/>
      </c>
      <c r="W457" s="81" t="str">
        <f>IF(scriv!T419&lt;&gt;"",scriv!T419,"")</f>
        <v/>
      </c>
      <c r="X457" s="81" t="str">
        <f>IF($E457="",
( IF(scriv!AH419&lt;&gt;"", LEFT( scriv!AH419, FIND(",",scriv!AH419)-1) &amp; "=" &amp; $AH457 &amp; RIGHT( scriv!AH419, LEN(scriv!AH419) + 1 - FIND(",",scriv!AH419)),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IF(scriv!AI419&lt;&gt;"", LEFT( scriv!AI419, FIND(",",scriv!AI419)-1) &amp; "=" &amp; $AH457 &amp; RIGHT( scriv!AI419, LEN(scriv!AI419) + 1 - FIND(",",scriv!AI419)),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IF(scriv!AJ419&lt;&gt;"", LEFT( scriv!AJ419, FIND(",",scriv!AJ419)-1) &amp; "=" &amp; $AH457 &amp; RIGHT( scriv!AJ419, LEN(scriv!AJ419) + 1 - FIND(",",scriv!AJ419)),
  IF($Z$36&lt;&gt;"",LEFT( Z$36, FIND(",",Z$36)-1) &amp; "=" &amp; $AH457 &amp; RIGHT( Z$36, LEN(Z$36) + 1 - FIND(",",Z$36)),""))),
IF(scriv!O419&lt;&gt;"", LEFT( scriv!O419, FIND(",",scriv!O419)-1) &amp; "=" &amp; $AH457 &amp; RIGHT( scriv!O419, LEN(scriv!O419) + 1 - FIND(",",scriv!O419)),
LEFT( Z$37, FIND(",",Z$37)-1) &amp; "=" &amp; $AH457 &amp; RIGHT( Z$37, LEN(Z$37) + 1 - FIND(",",Z$37))))</f>
        <v>drawOpen=,1.2</v>
      </c>
      <c r="AA457" s="81" t="str">
        <f>IF($E457="",
( IF(scriv!AK419&lt;&gt;"", LEFT( scriv!AK419, FIND(",",scriv!AK419)-1) &amp; "=" &amp; $AH457 &amp; RIGHT( scriv!AK419, LEN(scriv!AK419) + 1 - FIND(",",scriv!AK419)),
  IF($AA$36&lt;&gt;"",LEFT( AA$36, FIND(",",AA$36)-1) &amp; "=" &amp; $AH457 &amp; RIGHT( AA$36, LEN(AA$36) + 1 - FIND(",",AA$36)),""))),
IF(scriv!P419&lt;&gt;"", LEFT( scriv!P419, FIND(",",scriv!P419)-1) &amp; "=" &amp; $AH457 &amp; RIGHT( scriv!P419, LEN(scriv!P419) + 1 - FIND(",",scriv!P419)),
LEFT( AA$37, FIND(",",AA$37)-1) &amp; "=" &amp; $AH457 &amp; RIGHT( AA$37, LEN(AA$37) + 1 - FIND(",",AA$37))))</f>
        <v>drawClose=,1.2</v>
      </c>
      <c r="AB457" s="167" t="str">
        <f t="shared" si="262"/>
        <v>noTitle</v>
      </c>
      <c r="AC457" s="167"/>
      <c r="AD457" s="45"/>
      <c r="AE457" s="168"/>
      <c r="AF457" s="169">
        <f>IF(D457="",scriv!B419,"")</f>
        <v>0</v>
      </c>
      <c r="AG457" s="170" t="str">
        <f t="shared" si="265"/>
        <v/>
      </c>
      <c r="AH457" s="169" t="str">
        <f t="shared" si="266"/>
        <v/>
      </c>
      <c r="AI457" s="169" t="str">
        <f t="shared" si="267"/>
        <v/>
      </c>
      <c r="AJ457" s="86">
        <f>ROUNDDOWN( (LEN(scriv!B419)+1) / 2, 0 )</f>
        <v>0</v>
      </c>
      <c r="AK457" s="82">
        <f t="shared" si="268"/>
        <v>0</v>
      </c>
      <c r="AL457" s="82" t="str">
        <f t="shared" si="269"/>
        <v>-</v>
      </c>
      <c r="AM457" s="82" t="str">
        <f t="shared" si="270"/>
        <v>-</v>
      </c>
      <c r="AN457" s="82" t="str">
        <f t="shared" si="271"/>
        <v>-</v>
      </c>
      <c r="AO457" s="82" t="str">
        <f t="shared" si="272"/>
        <v>-</v>
      </c>
      <c r="AP457" s="82" t="str">
        <f t="shared" si="273"/>
        <v>-</v>
      </c>
      <c r="AQ457" s="82" t="str">
        <f t="shared" si="274"/>
        <v>-</v>
      </c>
      <c r="AR457" s="82" t="str">
        <f t="shared" si="275"/>
        <v>-</v>
      </c>
      <c r="AT457" s="82">
        <f t="shared" si="276"/>
        <v>2</v>
      </c>
      <c r="AU457" s="82" t="str">
        <f ca="1">IF(    MAX(OFFSET(AL457,0,0,MATCH("-",AL457:AL$638,0))) = 0,"",
IFERROR(MAX(OFFSET(AL457,0,0,MATCH("-",AL457:AL$638,0))),""))</f>
        <v/>
      </c>
      <c r="AV457" s="82" t="str">
        <f ca="1">IF(    MAX(OFFSET(AM457,0,0,MATCH("-",AM457:AM$638,0))) = 0,"",
IFERROR(MAX(OFFSET(AM457,0,0,MATCH("-",AM457:AM$638,0))),""))</f>
        <v/>
      </c>
      <c r="AW457" s="82" t="str">
        <f ca="1">IF(    MAX(OFFSET(AN457,0,0,MATCH("-",AN457:AN$638,0))) = 0,"",
IFERROR(MAX(OFFSET(AN457,0,0,MATCH("-",AN457:AN$638,0))),""))</f>
        <v/>
      </c>
      <c r="AX457" s="82" t="str">
        <f ca="1">IF(    MAX(OFFSET(AO457,0,0,MATCH("-",AO457:AO$638,0))) = 0,"",
IFERROR(MAX(OFFSET(AO457,0,0,MATCH("-",AO457:AO$638,0))),""))</f>
        <v/>
      </c>
      <c r="AY457" s="82" t="str">
        <f ca="1">IF(    MAX(OFFSET(AP457,0,0,MATCH("-",AP457:AP$638,0))) = 0,"",
IFERROR(MAX(OFFSET(AP457,0,0,MATCH("-",AP457:AP$638,0))),""))</f>
        <v/>
      </c>
      <c r="AZ457" s="82" t="str">
        <f ca="1">IF(    MAX(OFFSET(AQ457,0,0,MATCH("-",AQ457:AQ$638,0))) = 0,"",
IFERROR(MAX(OFFSET(AQ457,0,0,MATCH("-",AQ457:AQ$638,0))),""))</f>
        <v/>
      </c>
      <c r="BA457" s="82" t="str">
        <f ca="1">IF(    MAX(OFFSET(AR457,0,0,MATCH("-",AR457:AR$638,0))) = 0,"",
IFERROR(MAX(OFFSET(AR457,0,0,MATCH("-",AR457:AR$638,0))),""))</f>
        <v/>
      </c>
      <c r="BB457" s="112">
        <f t="shared" ca="1" si="277"/>
        <v>-270</v>
      </c>
      <c r="BC457" s="111" t="str">
        <f t="shared" ca="1" si="278"/>
        <v>Radius</v>
      </c>
      <c r="BD457" s="112">
        <f t="shared" ca="1" si="279"/>
        <v>0</v>
      </c>
      <c r="BE457" s="111">
        <f t="shared" ca="1" si="280"/>
        <v>-150</v>
      </c>
      <c r="BF457" s="113" t="e">
        <f t="shared" ca="1" si="281"/>
        <v>#VALUE!</v>
      </c>
      <c r="BG457" s="113" t="e">
        <f t="shared" ca="1" si="282"/>
        <v>#VALUE!</v>
      </c>
      <c r="BH457" s="112">
        <f t="shared" ca="1" si="283"/>
        <v>2000</v>
      </c>
      <c r="BI457" s="112">
        <f t="shared" ca="1" si="284"/>
        <v>-150</v>
      </c>
      <c r="BJ457" s="157"/>
      <c r="BK457" s="157"/>
      <c r="BL457" s="158" t="str">
        <f>scriv!AM419</f>
        <v/>
      </c>
      <c r="BM457" s="157"/>
      <c r="BN457" s="157" t="str">
        <f t="shared" si="285"/>
        <v>node</v>
      </c>
      <c r="BO457" s="157"/>
      <c r="BP457" s="159">
        <f t="shared" ca="1" si="286"/>
        <v>0</v>
      </c>
      <c r="BQ457" s="159">
        <f t="shared" ca="1" si="287"/>
        <v>0</v>
      </c>
      <c r="BR457" s="159">
        <f t="shared" si="288"/>
        <v>1</v>
      </c>
      <c r="BS457" s="159" t="str">
        <f t="shared" si="289"/>
        <v>symbol</v>
      </c>
      <c r="BT457" s="157" t="str">
        <f ca="1">IF(scriv!V419&lt;&gt;"",scriv!V419,
IF(E457="",IFERROR(VLOOKUP(BL457,$AH$40:$BT$638,39,FALSE),$BT$36),
$BT$37))</f>
        <v>NodeSquare</v>
      </c>
      <c r="BU457" s="166">
        <f t="shared" ca="1" si="290"/>
        <v>2000</v>
      </c>
      <c r="BV457" s="166">
        <f t="shared" ca="1" si="291"/>
        <v>-150</v>
      </c>
      <c r="BW457" s="166">
        <f t="shared" ca="1" si="292"/>
        <v>0</v>
      </c>
      <c r="BX457" s="166">
        <f t="shared" ca="1" si="293"/>
        <v>0</v>
      </c>
      <c r="BY457" s="180" t="str">
        <f t="shared" si="294"/>
        <v/>
      </c>
      <c r="BZ457" s="180" t="str">
        <f t="shared" si="295"/>
        <v/>
      </c>
      <c r="CA457" s="81" t="str">
        <f>IF(scriv!E419&lt;&gt;"",scriv!E419,"")</f>
        <v/>
      </c>
      <c r="CB457" s="82">
        <f t="shared" si="264"/>
        <v>0</v>
      </c>
      <c r="CC457" s="82">
        <f t="shared" si="296"/>
        <v>0</v>
      </c>
      <c r="CD457" s="82" t="str">
        <f t="shared" si="297"/>
        <v>-</v>
      </c>
      <c r="CE457" s="82" t="str">
        <f t="shared" si="298"/>
        <v>-</v>
      </c>
      <c r="CF457" s="82" t="str">
        <f t="shared" si="299"/>
        <v>-</v>
      </c>
      <c r="CG457" s="82" t="str">
        <f t="shared" si="300"/>
        <v>-</v>
      </c>
      <c r="CH457" s="82" t="str">
        <f t="shared" si="301"/>
        <v>-</v>
      </c>
      <c r="CI457" s="82" t="str">
        <f t="shared" si="302"/>
        <v>-</v>
      </c>
      <c r="CJ457" s="82" t="str">
        <f t="shared" si="303"/>
        <v>-</v>
      </c>
      <c r="CK457" s="82" t="str">
        <f t="shared" si="304"/>
        <v>-</v>
      </c>
    </row>
    <row r="458" spans="1:89" s="82" customFormat="1" ht="18" customHeight="1">
      <c r="A458" s="81" t="str">
        <f>scriv!AL420</f>
        <v/>
      </c>
      <c r="B458" s="81" t="str">
        <f>IF(scriv!D420&lt;&gt;"",scriv!D420,"")</f>
        <v/>
      </c>
      <c r="C458" s="81" t="str">
        <f>IF( scriv!AP420&lt;&gt;"", IF(D458&lt;&gt;"","connection ","")&amp;scriv!AP420,IF(D458&lt;&gt;"","connection",""))</f>
        <v/>
      </c>
      <c r="D458" s="82" t="str">
        <f>scriv!AN420</f>
        <v/>
      </c>
      <c r="E458" s="82" t="str">
        <f>scriv!AO420</f>
        <v/>
      </c>
      <c r="F458" s="156">
        <f>ROW()</f>
        <v>458</v>
      </c>
      <c r="G458" s="288">
        <f>scriv!AC420</f>
        <v>0</v>
      </c>
      <c r="H458" s="288">
        <f>scriv!AD420</f>
        <v>0</v>
      </c>
      <c r="I458" s="81" t="str">
        <f>IF(scriv!AE420&lt;&gt;"",scriv!AE420,J458)</f>
        <v/>
      </c>
      <c r="J458" s="81" t="str">
        <f>IF(scriv!AF420&lt;&gt;"",scriv!AF420,"")</f>
        <v/>
      </c>
      <c r="K458" s="82" t="str">
        <f>IF(scriv!Y420&lt;&gt;"",scriv!Y420,$K$36)</f>
        <v>none</v>
      </c>
      <c r="L458" s="82">
        <f>IF(scriv!Z420&lt;&gt;"",scriv!Z420,$L$36)</f>
        <v>0</v>
      </c>
      <c r="M458" s="82" t="str">
        <f>IF(scriv!AA420&lt;&gt;"",scriv!AA420,$M$36)</f>
        <v>OpenClose</v>
      </c>
      <c r="N458" s="82">
        <f>IF(scriv!AB420&lt;&gt;"",scriv!AB420,$N$36)</f>
        <v>0</v>
      </c>
      <c r="O458" s="119" t="str">
        <f t="shared" si="263"/>
        <v/>
      </c>
      <c r="P458" s="81" t="str">
        <f>IF(scriv!I420&lt;&gt;"",scriv!I420,"")</f>
        <v/>
      </c>
      <c r="Q458" s="81" t="str">
        <f>IF(scriv!J420&lt;&gt;"",scriv!J420,"")</f>
        <v/>
      </c>
      <c r="R458" s="81">
        <f>IF(scriv!K420&lt;&gt;"",scriv!K420,
IF(I458&lt;&gt;"",1,$R$36))</f>
        <v>1</v>
      </c>
      <c r="S458" s="81" t="str">
        <f>IF(scriv!L420&lt;&gt;"",scriv!L420,
IF(scriv!AF420&lt;&gt;"",$S$36,"none"))</f>
        <v>none</v>
      </c>
      <c r="T458" s="81" t="str">
        <f>IF(scriv!Q420&lt;&gt;"",scriv!Q420,"")</f>
        <v/>
      </c>
      <c r="U458" s="81" t="str">
        <f>IF(scriv!R420&lt;&gt;"",scriv!R420,"")</f>
        <v/>
      </c>
      <c r="V458" s="81" t="str">
        <f>IF(scriv!S420&lt;&gt;"",scriv!S420,"")</f>
        <v/>
      </c>
      <c r="W458" s="81" t="str">
        <f>IF(scriv!T420&lt;&gt;"",scriv!T420,"")</f>
        <v/>
      </c>
      <c r="X458" s="81" t="str">
        <f>IF($E458="",
( IF(scriv!AH420&lt;&gt;"", LEFT( scriv!AH420, FIND(",",scriv!AH420)-1) &amp; "=" &amp; $AH458 &amp; RIGHT( scriv!AH420, LEN(scriv!AH420) + 1 - FIND(",",scriv!AH420)),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IF(scriv!AI420&lt;&gt;"", LEFT( scriv!AI420, FIND(",",scriv!AI420)-1) &amp; "=" &amp; $AH458 &amp; RIGHT( scriv!AI420, LEN(scriv!AI420) + 1 - FIND(",",scriv!AI420)),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IF(scriv!AJ420&lt;&gt;"", LEFT( scriv!AJ420, FIND(",",scriv!AJ420)-1) &amp; "=" &amp; $AH458 &amp; RIGHT( scriv!AJ420, LEN(scriv!AJ420) + 1 - FIND(",",scriv!AJ420)),
  IF($Z$36&lt;&gt;"",LEFT( Z$36, FIND(",",Z$36)-1) &amp; "=" &amp; $AH458 &amp; RIGHT( Z$36, LEN(Z$36) + 1 - FIND(",",Z$36)),""))),
IF(scriv!O420&lt;&gt;"", LEFT( scriv!O420, FIND(",",scriv!O420)-1) &amp; "=" &amp; $AH458 &amp; RIGHT( scriv!O420, LEN(scriv!O420) + 1 - FIND(",",scriv!O420)),
LEFT( Z$37, FIND(",",Z$37)-1) &amp; "=" &amp; $AH458 &amp; RIGHT( Z$37, LEN(Z$37) + 1 - FIND(",",Z$37))))</f>
        <v>drawOpen=,1.2</v>
      </c>
      <c r="AA458" s="81" t="str">
        <f>IF($E458="",
( IF(scriv!AK420&lt;&gt;"", LEFT( scriv!AK420, FIND(",",scriv!AK420)-1) &amp; "=" &amp; $AH458 &amp; RIGHT( scriv!AK420, LEN(scriv!AK420) + 1 - FIND(",",scriv!AK420)),
  IF($AA$36&lt;&gt;"",LEFT( AA$36, FIND(",",AA$36)-1) &amp; "=" &amp; $AH458 &amp; RIGHT( AA$36, LEN(AA$36) + 1 - FIND(",",AA$36)),""))),
IF(scriv!P420&lt;&gt;"", LEFT( scriv!P420, FIND(",",scriv!P420)-1) &amp; "=" &amp; $AH458 &amp; RIGHT( scriv!P420, LEN(scriv!P420) + 1 - FIND(",",scriv!P420)),
LEFT( AA$37, FIND(",",AA$37)-1) &amp; "=" &amp; $AH458 &amp; RIGHT( AA$37, LEN(AA$37) + 1 - FIND(",",AA$37))))</f>
        <v>drawClose=,1.2</v>
      </c>
      <c r="AB458" s="167" t="str">
        <f t="shared" si="262"/>
        <v>noTitle</v>
      </c>
      <c r="AC458" s="167"/>
      <c r="AD458" s="45"/>
      <c r="AE458" s="168"/>
      <c r="AF458" s="169">
        <f>IF(D458="",scriv!B420,"")</f>
        <v>0</v>
      </c>
      <c r="AG458" s="170" t="str">
        <f t="shared" si="265"/>
        <v/>
      </c>
      <c r="AH458" s="169" t="str">
        <f t="shared" si="266"/>
        <v/>
      </c>
      <c r="AI458" s="169" t="str">
        <f t="shared" si="267"/>
        <v/>
      </c>
      <c r="AJ458" s="86">
        <f>ROUNDDOWN( (LEN(scriv!B420)+1) / 2, 0 )</f>
        <v>0</v>
      </c>
      <c r="AK458" s="82">
        <f t="shared" si="268"/>
        <v>0</v>
      </c>
      <c r="AL458" s="82" t="str">
        <f t="shared" si="269"/>
        <v>-</v>
      </c>
      <c r="AM458" s="82" t="str">
        <f t="shared" si="270"/>
        <v>-</v>
      </c>
      <c r="AN458" s="82" t="str">
        <f t="shared" si="271"/>
        <v>-</v>
      </c>
      <c r="AO458" s="82" t="str">
        <f t="shared" si="272"/>
        <v>-</v>
      </c>
      <c r="AP458" s="82" t="str">
        <f t="shared" si="273"/>
        <v>-</v>
      </c>
      <c r="AQ458" s="82" t="str">
        <f t="shared" si="274"/>
        <v>-</v>
      </c>
      <c r="AR458" s="82" t="str">
        <f t="shared" si="275"/>
        <v>-</v>
      </c>
      <c r="AT458" s="82">
        <f t="shared" si="276"/>
        <v>2</v>
      </c>
      <c r="AU458" s="82" t="str">
        <f ca="1">IF(    MAX(OFFSET(AL458,0,0,MATCH("-",AL458:AL$638,0))) = 0,"",
IFERROR(MAX(OFFSET(AL458,0,0,MATCH("-",AL458:AL$638,0))),""))</f>
        <v/>
      </c>
      <c r="AV458" s="82" t="str">
        <f ca="1">IF(    MAX(OFFSET(AM458,0,0,MATCH("-",AM458:AM$638,0))) = 0,"",
IFERROR(MAX(OFFSET(AM458,0,0,MATCH("-",AM458:AM$638,0))),""))</f>
        <v/>
      </c>
      <c r="AW458" s="82" t="str">
        <f ca="1">IF(    MAX(OFFSET(AN458,0,0,MATCH("-",AN458:AN$638,0))) = 0,"",
IFERROR(MAX(OFFSET(AN458,0,0,MATCH("-",AN458:AN$638,0))),""))</f>
        <v/>
      </c>
      <c r="AX458" s="82" t="str">
        <f ca="1">IF(    MAX(OFFSET(AO458,0,0,MATCH("-",AO458:AO$638,0))) = 0,"",
IFERROR(MAX(OFFSET(AO458,0,0,MATCH("-",AO458:AO$638,0))),""))</f>
        <v/>
      </c>
      <c r="AY458" s="82" t="str">
        <f ca="1">IF(    MAX(OFFSET(AP458,0,0,MATCH("-",AP458:AP$638,0))) = 0,"",
IFERROR(MAX(OFFSET(AP458,0,0,MATCH("-",AP458:AP$638,0))),""))</f>
        <v/>
      </c>
      <c r="AZ458" s="82" t="str">
        <f ca="1">IF(    MAX(OFFSET(AQ458,0,0,MATCH("-",AQ458:AQ$638,0))) = 0,"",
IFERROR(MAX(OFFSET(AQ458,0,0,MATCH("-",AQ458:AQ$638,0))),""))</f>
        <v/>
      </c>
      <c r="BA458" s="82" t="str">
        <f ca="1">IF(    MAX(OFFSET(AR458,0,0,MATCH("-",AR458:AR$638,0))) = 0,"",
IFERROR(MAX(OFFSET(AR458,0,0,MATCH("-",AR458:AR$638,0))),""))</f>
        <v/>
      </c>
      <c r="BB458" s="112">
        <f t="shared" ca="1" si="277"/>
        <v>-270</v>
      </c>
      <c r="BC458" s="111" t="str">
        <f t="shared" ca="1" si="278"/>
        <v>Radius</v>
      </c>
      <c r="BD458" s="112">
        <f t="shared" ca="1" si="279"/>
        <v>0</v>
      </c>
      <c r="BE458" s="111">
        <f t="shared" ca="1" si="280"/>
        <v>-150</v>
      </c>
      <c r="BF458" s="113" t="e">
        <f t="shared" ca="1" si="281"/>
        <v>#VALUE!</v>
      </c>
      <c r="BG458" s="113" t="e">
        <f t="shared" ca="1" si="282"/>
        <v>#VALUE!</v>
      </c>
      <c r="BH458" s="112">
        <f t="shared" ca="1" si="283"/>
        <v>2000</v>
      </c>
      <c r="BI458" s="112">
        <f t="shared" ca="1" si="284"/>
        <v>-150</v>
      </c>
      <c r="BJ458" s="157"/>
      <c r="BK458" s="157"/>
      <c r="BL458" s="158" t="str">
        <f>scriv!AM420</f>
        <v/>
      </c>
      <c r="BM458" s="157"/>
      <c r="BN458" s="157" t="str">
        <f t="shared" si="285"/>
        <v>node</v>
      </c>
      <c r="BO458" s="157"/>
      <c r="BP458" s="159">
        <f t="shared" ca="1" si="286"/>
        <v>0</v>
      </c>
      <c r="BQ458" s="159">
        <f t="shared" ca="1" si="287"/>
        <v>0</v>
      </c>
      <c r="BR458" s="159">
        <f t="shared" si="288"/>
        <v>1</v>
      </c>
      <c r="BS458" s="159" t="str">
        <f t="shared" si="289"/>
        <v>symbol</v>
      </c>
      <c r="BT458" s="157" t="str">
        <f ca="1">IF(scriv!V420&lt;&gt;"",scriv!V420,
IF(E458="",IFERROR(VLOOKUP(BL458,$AH$40:$BT$638,39,FALSE),$BT$36),
$BT$37))</f>
        <v>NodeSquare</v>
      </c>
      <c r="BU458" s="166">
        <f t="shared" ca="1" si="290"/>
        <v>2000</v>
      </c>
      <c r="BV458" s="166">
        <f t="shared" ca="1" si="291"/>
        <v>-150</v>
      </c>
      <c r="BW458" s="166">
        <f t="shared" ca="1" si="292"/>
        <v>0</v>
      </c>
      <c r="BX458" s="166">
        <f t="shared" ca="1" si="293"/>
        <v>0</v>
      </c>
      <c r="BY458" s="180" t="str">
        <f t="shared" si="294"/>
        <v/>
      </c>
      <c r="BZ458" s="180" t="str">
        <f t="shared" si="295"/>
        <v/>
      </c>
      <c r="CA458" s="81" t="str">
        <f>IF(scriv!E420&lt;&gt;"",scriv!E420,"")</f>
        <v/>
      </c>
      <c r="CB458" s="82">
        <f t="shared" si="264"/>
        <v>0</v>
      </c>
      <c r="CC458" s="82">
        <f t="shared" si="296"/>
        <v>0</v>
      </c>
      <c r="CD458" s="82" t="str">
        <f t="shared" si="297"/>
        <v>-</v>
      </c>
      <c r="CE458" s="82" t="str">
        <f t="shared" si="298"/>
        <v>-</v>
      </c>
      <c r="CF458" s="82" t="str">
        <f t="shared" si="299"/>
        <v>-</v>
      </c>
      <c r="CG458" s="82" t="str">
        <f t="shared" si="300"/>
        <v>-</v>
      </c>
      <c r="CH458" s="82" t="str">
        <f t="shared" si="301"/>
        <v>-</v>
      </c>
      <c r="CI458" s="82" t="str">
        <f t="shared" si="302"/>
        <v>-</v>
      </c>
      <c r="CJ458" s="82" t="str">
        <f t="shared" si="303"/>
        <v>-</v>
      </c>
      <c r="CK458" s="82" t="str">
        <f t="shared" si="304"/>
        <v>-</v>
      </c>
    </row>
    <row r="459" spans="1:89" s="82" customFormat="1" ht="18" customHeight="1">
      <c r="A459" s="81" t="str">
        <f>scriv!AL421</f>
        <v/>
      </c>
      <c r="B459" s="81" t="str">
        <f>IF(scriv!D421&lt;&gt;"",scriv!D421,"")</f>
        <v/>
      </c>
      <c r="C459" s="81" t="str">
        <f>IF( scriv!AP421&lt;&gt;"", IF(D459&lt;&gt;"","connection ","")&amp;scriv!AP421,IF(D459&lt;&gt;"","connection",""))</f>
        <v/>
      </c>
      <c r="D459" s="82" t="str">
        <f>scriv!AN421</f>
        <v/>
      </c>
      <c r="E459" s="82" t="str">
        <f>scriv!AO421</f>
        <v/>
      </c>
      <c r="F459" s="156">
        <f>ROW()</f>
        <v>459</v>
      </c>
      <c r="G459" s="288">
        <f>scriv!AC421</f>
        <v>0</v>
      </c>
      <c r="H459" s="288">
        <f>scriv!AD421</f>
        <v>0</v>
      </c>
      <c r="I459" s="81" t="str">
        <f>IF(scriv!AE421&lt;&gt;"",scriv!AE421,J459)</f>
        <v/>
      </c>
      <c r="J459" s="81" t="str">
        <f>IF(scriv!AF421&lt;&gt;"",scriv!AF421,"")</f>
        <v/>
      </c>
      <c r="K459" s="82" t="str">
        <f>IF(scriv!Y421&lt;&gt;"",scriv!Y421,$K$36)</f>
        <v>none</v>
      </c>
      <c r="L459" s="82">
        <f>IF(scriv!Z421&lt;&gt;"",scriv!Z421,$L$36)</f>
        <v>0</v>
      </c>
      <c r="M459" s="82" t="str">
        <f>IF(scriv!AA421&lt;&gt;"",scriv!AA421,$M$36)</f>
        <v>OpenClose</v>
      </c>
      <c r="N459" s="82">
        <f>IF(scriv!AB421&lt;&gt;"",scriv!AB421,$N$36)</f>
        <v>0</v>
      </c>
      <c r="O459" s="119" t="str">
        <f t="shared" si="263"/>
        <v/>
      </c>
      <c r="P459" s="81" t="str">
        <f>IF(scriv!I421&lt;&gt;"",scriv!I421,"")</f>
        <v/>
      </c>
      <c r="Q459" s="81" t="str">
        <f>IF(scriv!J421&lt;&gt;"",scriv!J421,"")</f>
        <v/>
      </c>
      <c r="R459" s="81">
        <f>IF(scriv!K421&lt;&gt;"",scriv!K421,
IF(I459&lt;&gt;"",1,$R$36))</f>
        <v>1</v>
      </c>
      <c r="S459" s="81" t="str">
        <f>IF(scriv!L421&lt;&gt;"",scriv!L421,
IF(scriv!AF421&lt;&gt;"",$S$36,"none"))</f>
        <v>none</v>
      </c>
      <c r="T459" s="81" t="str">
        <f>IF(scriv!Q421&lt;&gt;"",scriv!Q421,"")</f>
        <v/>
      </c>
      <c r="U459" s="81" t="str">
        <f>IF(scriv!R421&lt;&gt;"",scriv!R421,"")</f>
        <v/>
      </c>
      <c r="V459" s="81" t="str">
        <f>IF(scriv!S421&lt;&gt;"",scriv!S421,"")</f>
        <v/>
      </c>
      <c r="W459" s="81" t="str">
        <f>IF(scriv!T421&lt;&gt;"",scriv!T421,"")</f>
        <v/>
      </c>
      <c r="X459" s="81" t="str">
        <f>IF($E459="",
( IF(scriv!AH421&lt;&gt;"", LEFT( scriv!AH421, FIND(",",scriv!AH421)-1) &amp; "=" &amp; $AH459 &amp; RIGHT( scriv!AH421, LEN(scriv!AH421) + 1 - FIND(",",scriv!AH421)),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IF(scriv!AI421&lt;&gt;"", LEFT( scriv!AI421, FIND(",",scriv!AI421)-1) &amp; "=" &amp; $AH459 &amp; RIGHT( scriv!AI421, LEN(scriv!AI421) + 1 - FIND(",",scriv!AI421)),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IF(scriv!AJ421&lt;&gt;"", LEFT( scriv!AJ421, FIND(",",scriv!AJ421)-1) &amp; "=" &amp; $AH459 &amp; RIGHT( scriv!AJ421, LEN(scriv!AJ421) + 1 - FIND(",",scriv!AJ421)),
  IF($Z$36&lt;&gt;"",LEFT( Z$36, FIND(",",Z$36)-1) &amp; "=" &amp; $AH459 &amp; RIGHT( Z$36, LEN(Z$36) + 1 - FIND(",",Z$36)),""))),
IF(scriv!O421&lt;&gt;"", LEFT( scriv!O421, FIND(",",scriv!O421)-1) &amp; "=" &amp; $AH459 &amp; RIGHT( scriv!O421, LEN(scriv!O421) + 1 - FIND(",",scriv!O421)),
LEFT( Z$37, FIND(",",Z$37)-1) &amp; "=" &amp; $AH459 &amp; RIGHT( Z$37, LEN(Z$37) + 1 - FIND(",",Z$37))))</f>
        <v>drawOpen=,1.2</v>
      </c>
      <c r="AA459" s="81" t="str">
        <f>IF($E459="",
( IF(scriv!AK421&lt;&gt;"", LEFT( scriv!AK421, FIND(",",scriv!AK421)-1) &amp; "=" &amp; $AH459 &amp; RIGHT( scriv!AK421, LEN(scriv!AK421) + 1 - FIND(",",scriv!AK421)),
  IF($AA$36&lt;&gt;"",LEFT( AA$36, FIND(",",AA$36)-1) &amp; "=" &amp; $AH459 &amp; RIGHT( AA$36, LEN(AA$36) + 1 - FIND(",",AA$36)),""))),
IF(scriv!P421&lt;&gt;"", LEFT( scriv!P421, FIND(",",scriv!P421)-1) &amp; "=" &amp; $AH459 &amp; RIGHT( scriv!P421, LEN(scriv!P421) + 1 - FIND(",",scriv!P421)),
LEFT( AA$37, FIND(",",AA$37)-1) &amp; "=" &amp; $AH459 &amp; RIGHT( AA$37, LEN(AA$37) + 1 - FIND(",",AA$37))))</f>
        <v>drawClose=,1.2</v>
      </c>
      <c r="AB459" s="167" t="str">
        <f t="shared" si="262"/>
        <v>noTitle</v>
      </c>
      <c r="AC459" s="167"/>
      <c r="AD459" s="45"/>
      <c r="AE459" s="168"/>
      <c r="AF459" s="169">
        <f>IF(D459="",scriv!B421,"")</f>
        <v>0</v>
      </c>
      <c r="AG459" s="170" t="str">
        <f t="shared" si="265"/>
        <v/>
      </c>
      <c r="AH459" s="169" t="str">
        <f t="shared" si="266"/>
        <v/>
      </c>
      <c r="AI459" s="169" t="str">
        <f t="shared" si="267"/>
        <v/>
      </c>
      <c r="AJ459" s="86">
        <f>ROUNDDOWN( (LEN(scriv!B421)+1) / 2, 0 )</f>
        <v>0</v>
      </c>
      <c r="AK459" s="82">
        <f t="shared" si="268"/>
        <v>0</v>
      </c>
      <c r="AL459" s="82" t="str">
        <f t="shared" si="269"/>
        <v>-</v>
      </c>
      <c r="AM459" s="82" t="str">
        <f t="shared" si="270"/>
        <v>-</v>
      </c>
      <c r="AN459" s="82" t="str">
        <f t="shared" si="271"/>
        <v>-</v>
      </c>
      <c r="AO459" s="82" t="str">
        <f t="shared" si="272"/>
        <v>-</v>
      </c>
      <c r="AP459" s="82" t="str">
        <f t="shared" si="273"/>
        <v>-</v>
      </c>
      <c r="AQ459" s="82" t="str">
        <f t="shared" si="274"/>
        <v>-</v>
      </c>
      <c r="AR459" s="82" t="str">
        <f t="shared" si="275"/>
        <v>-</v>
      </c>
      <c r="AT459" s="82">
        <f t="shared" si="276"/>
        <v>2</v>
      </c>
      <c r="AU459" s="82" t="str">
        <f ca="1">IF(    MAX(OFFSET(AL459,0,0,MATCH("-",AL459:AL$638,0))) = 0,"",
IFERROR(MAX(OFFSET(AL459,0,0,MATCH("-",AL459:AL$638,0))),""))</f>
        <v/>
      </c>
      <c r="AV459" s="82" t="str">
        <f ca="1">IF(    MAX(OFFSET(AM459,0,0,MATCH("-",AM459:AM$638,0))) = 0,"",
IFERROR(MAX(OFFSET(AM459,0,0,MATCH("-",AM459:AM$638,0))),""))</f>
        <v/>
      </c>
      <c r="AW459" s="82" t="str">
        <f ca="1">IF(    MAX(OFFSET(AN459,0,0,MATCH("-",AN459:AN$638,0))) = 0,"",
IFERROR(MAX(OFFSET(AN459,0,0,MATCH("-",AN459:AN$638,0))),""))</f>
        <v/>
      </c>
      <c r="AX459" s="82" t="str">
        <f ca="1">IF(    MAX(OFFSET(AO459,0,0,MATCH("-",AO459:AO$638,0))) = 0,"",
IFERROR(MAX(OFFSET(AO459,0,0,MATCH("-",AO459:AO$638,0))),""))</f>
        <v/>
      </c>
      <c r="AY459" s="82" t="str">
        <f ca="1">IF(    MAX(OFFSET(AP459,0,0,MATCH("-",AP459:AP$638,0))) = 0,"",
IFERROR(MAX(OFFSET(AP459,0,0,MATCH("-",AP459:AP$638,0))),""))</f>
        <v/>
      </c>
      <c r="AZ459" s="82" t="str">
        <f ca="1">IF(    MAX(OFFSET(AQ459,0,0,MATCH("-",AQ459:AQ$638,0))) = 0,"",
IFERROR(MAX(OFFSET(AQ459,0,0,MATCH("-",AQ459:AQ$638,0))),""))</f>
        <v/>
      </c>
      <c r="BA459" s="82" t="str">
        <f ca="1">IF(    MAX(OFFSET(AR459,0,0,MATCH("-",AR459:AR$638,0))) = 0,"",
IFERROR(MAX(OFFSET(AR459,0,0,MATCH("-",AR459:AR$638,0))),""))</f>
        <v/>
      </c>
      <c r="BB459" s="112">
        <f t="shared" ca="1" si="277"/>
        <v>-270</v>
      </c>
      <c r="BC459" s="111" t="str">
        <f t="shared" ca="1" si="278"/>
        <v>Radius</v>
      </c>
      <c r="BD459" s="112">
        <f t="shared" ca="1" si="279"/>
        <v>0</v>
      </c>
      <c r="BE459" s="111">
        <f t="shared" ca="1" si="280"/>
        <v>-150</v>
      </c>
      <c r="BF459" s="113" t="e">
        <f t="shared" ca="1" si="281"/>
        <v>#VALUE!</v>
      </c>
      <c r="BG459" s="113" t="e">
        <f t="shared" ca="1" si="282"/>
        <v>#VALUE!</v>
      </c>
      <c r="BH459" s="112">
        <f t="shared" ca="1" si="283"/>
        <v>2000</v>
      </c>
      <c r="BI459" s="112">
        <f t="shared" ca="1" si="284"/>
        <v>-150</v>
      </c>
      <c r="BJ459" s="157"/>
      <c r="BK459" s="157"/>
      <c r="BL459" s="158" t="str">
        <f>scriv!AM421</f>
        <v/>
      </c>
      <c r="BM459" s="157"/>
      <c r="BN459" s="157" t="str">
        <f t="shared" si="285"/>
        <v>node</v>
      </c>
      <c r="BO459" s="157"/>
      <c r="BP459" s="159">
        <f t="shared" ca="1" si="286"/>
        <v>0</v>
      </c>
      <c r="BQ459" s="159">
        <f t="shared" ca="1" si="287"/>
        <v>0</v>
      </c>
      <c r="BR459" s="159">
        <f t="shared" si="288"/>
        <v>1</v>
      </c>
      <c r="BS459" s="159" t="str">
        <f t="shared" si="289"/>
        <v>symbol</v>
      </c>
      <c r="BT459" s="157" t="str">
        <f ca="1">IF(scriv!V421&lt;&gt;"",scriv!V421,
IF(E459="",IFERROR(VLOOKUP(BL459,$AH$40:$BT$638,39,FALSE),$BT$36),
$BT$37))</f>
        <v>NodeSquare</v>
      </c>
      <c r="BU459" s="166">
        <f t="shared" ca="1" si="290"/>
        <v>2000</v>
      </c>
      <c r="BV459" s="166">
        <f t="shared" ca="1" si="291"/>
        <v>-150</v>
      </c>
      <c r="BW459" s="166">
        <f t="shared" ca="1" si="292"/>
        <v>0</v>
      </c>
      <c r="BX459" s="166">
        <f t="shared" ca="1" si="293"/>
        <v>0</v>
      </c>
      <c r="BY459" s="180" t="str">
        <f t="shared" si="294"/>
        <v/>
      </c>
      <c r="BZ459" s="180" t="str">
        <f t="shared" si="295"/>
        <v/>
      </c>
      <c r="CA459" s="81" t="str">
        <f>IF(scriv!E421&lt;&gt;"",scriv!E421,"")</f>
        <v/>
      </c>
      <c r="CB459" s="82">
        <f t="shared" si="264"/>
        <v>0</v>
      </c>
      <c r="CC459" s="82">
        <f t="shared" si="296"/>
        <v>0</v>
      </c>
      <c r="CD459" s="82" t="str">
        <f t="shared" si="297"/>
        <v>-</v>
      </c>
      <c r="CE459" s="82" t="str">
        <f t="shared" si="298"/>
        <v>-</v>
      </c>
      <c r="CF459" s="82" t="str">
        <f t="shared" si="299"/>
        <v>-</v>
      </c>
      <c r="CG459" s="82" t="str">
        <f t="shared" si="300"/>
        <v>-</v>
      </c>
      <c r="CH459" s="82" t="str">
        <f t="shared" si="301"/>
        <v>-</v>
      </c>
      <c r="CI459" s="82" t="str">
        <f t="shared" si="302"/>
        <v>-</v>
      </c>
      <c r="CJ459" s="82" t="str">
        <f t="shared" si="303"/>
        <v>-</v>
      </c>
      <c r="CK459" s="82" t="str">
        <f t="shared" si="304"/>
        <v>-</v>
      </c>
    </row>
    <row r="460" spans="1:89" s="82" customFormat="1" ht="18" customHeight="1">
      <c r="A460" s="81" t="str">
        <f>scriv!AL422</f>
        <v/>
      </c>
      <c r="B460" s="81" t="str">
        <f>IF(scriv!D422&lt;&gt;"",scriv!D422,"")</f>
        <v/>
      </c>
      <c r="C460" s="81" t="str">
        <f>IF( scriv!AP422&lt;&gt;"", IF(D460&lt;&gt;"","connection ","")&amp;scriv!AP422,IF(D460&lt;&gt;"","connection",""))</f>
        <v/>
      </c>
      <c r="D460" s="82" t="str">
        <f>scriv!AN422</f>
        <v/>
      </c>
      <c r="E460" s="82" t="str">
        <f>scriv!AO422</f>
        <v/>
      </c>
      <c r="F460" s="156">
        <f>ROW()</f>
        <v>460</v>
      </c>
      <c r="G460" s="288">
        <f>scriv!AC422</f>
        <v>0</v>
      </c>
      <c r="H460" s="288">
        <f>scriv!AD422</f>
        <v>0</v>
      </c>
      <c r="I460" s="81" t="str">
        <f>IF(scriv!AE422&lt;&gt;"",scriv!AE422,J460)</f>
        <v/>
      </c>
      <c r="J460" s="81" t="str">
        <f>IF(scriv!AF422&lt;&gt;"",scriv!AF422,"")</f>
        <v/>
      </c>
      <c r="K460" s="82" t="str">
        <f>IF(scriv!Y422&lt;&gt;"",scriv!Y422,$K$36)</f>
        <v>none</v>
      </c>
      <c r="L460" s="82">
        <f>IF(scriv!Z422&lt;&gt;"",scriv!Z422,$L$36)</f>
        <v>0</v>
      </c>
      <c r="M460" s="82" t="str">
        <f>IF(scriv!AA422&lt;&gt;"",scriv!AA422,$M$36)</f>
        <v>OpenClose</v>
      </c>
      <c r="N460" s="82">
        <f>IF(scriv!AB422&lt;&gt;"",scriv!AB422,$N$36)</f>
        <v>0</v>
      </c>
      <c r="O460" s="119" t="str">
        <f t="shared" si="263"/>
        <v/>
      </c>
      <c r="P460" s="81" t="str">
        <f>IF(scriv!I422&lt;&gt;"",scriv!I422,"")</f>
        <v/>
      </c>
      <c r="Q460" s="81" t="str">
        <f>IF(scriv!J422&lt;&gt;"",scriv!J422,"")</f>
        <v/>
      </c>
      <c r="R460" s="81">
        <f>IF(scriv!K422&lt;&gt;"",scriv!K422,
IF(I460&lt;&gt;"",1,$R$36))</f>
        <v>1</v>
      </c>
      <c r="S460" s="81" t="str">
        <f>IF(scriv!L422&lt;&gt;"",scriv!L422,
IF(scriv!AF422&lt;&gt;"",$S$36,"none"))</f>
        <v>none</v>
      </c>
      <c r="T460" s="81" t="str">
        <f>IF(scriv!Q422&lt;&gt;"",scriv!Q422,"")</f>
        <v/>
      </c>
      <c r="U460" s="81" t="str">
        <f>IF(scriv!R422&lt;&gt;"",scriv!R422,"")</f>
        <v/>
      </c>
      <c r="V460" s="81" t="str">
        <f>IF(scriv!S422&lt;&gt;"",scriv!S422,"")</f>
        <v/>
      </c>
      <c r="W460" s="81" t="str">
        <f>IF(scriv!T422&lt;&gt;"",scriv!T422,"")</f>
        <v/>
      </c>
      <c r="X460" s="81" t="str">
        <f>IF($E460="",
( IF(scriv!AH422&lt;&gt;"", LEFT( scriv!AH422, FIND(",",scriv!AH422)-1) &amp; "=" &amp; $AH460 &amp; RIGHT( scriv!AH422, LEN(scriv!AH422) + 1 - FIND(",",scriv!AH422)),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IF(scriv!AI422&lt;&gt;"", LEFT( scriv!AI422, FIND(",",scriv!AI422)-1) &amp; "=" &amp; $AH460 &amp; RIGHT( scriv!AI422, LEN(scriv!AI422) + 1 - FIND(",",scriv!AI422)),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IF(scriv!AJ422&lt;&gt;"", LEFT( scriv!AJ422, FIND(",",scriv!AJ422)-1) &amp; "=" &amp; $AH460 &amp; RIGHT( scriv!AJ422, LEN(scriv!AJ422) + 1 - FIND(",",scriv!AJ422)),
  IF($Z$36&lt;&gt;"",LEFT( Z$36, FIND(",",Z$36)-1) &amp; "=" &amp; $AH460 &amp; RIGHT( Z$36, LEN(Z$36) + 1 - FIND(",",Z$36)),""))),
IF(scriv!O422&lt;&gt;"", LEFT( scriv!O422, FIND(",",scriv!O422)-1) &amp; "=" &amp; $AH460 &amp; RIGHT( scriv!O422, LEN(scriv!O422) + 1 - FIND(",",scriv!O422)),
LEFT( Z$37, FIND(",",Z$37)-1) &amp; "=" &amp; $AH460 &amp; RIGHT( Z$37, LEN(Z$37) + 1 - FIND(",",Z$37))))</f>
        <v>drawOpen=,1.2</v>
      </c>
      <c r="AA460" s="81" t="str">
        <f>IF($E460="",
( IF(scriv!AK422&lt;&gt;"", LEFT( scriv!AK422, FIND(",",scriv!AK422)-1) &amp; "=" &amp; $AH460 &amp; RIGHT( scriv!AK422, LEN(scriv!AK422) + 1 - FIND(",",scriv!AK422)),
  IF($AA$36&lt;&gt;"",LEFT( AA$36, FIND(",",AA$36)-1) &amp; "=" &amp; $AH460 &amp; RIGHT( AA$36, LEN(AA$36) + 1 - FIND(",",AA$36)),""))),
IF(scriv!P422&lt;&gt;"", LEFT( scriv!P422, FIND(",",scriv!P422)-1) &amp; "=" &amp; $AH460 &amp; RIGHT( scriv!P422, LEN(scriv!P422) + 1 - FIND(",",scriv!P422)),
LEFT( AA$37, FIND(",",AA$37)-1) &amp; "=" &amp; $AH460 &amp; RIGHT( AA$37, LEN(AA$37) + 1 - FIND(",",AA$37))))</f>
        <v>drawClose=,1.2</v>
      </c>
      <c r="AB460" s="167" t="str">
        <f t="shared" si="262"/>
        <v>noTitle</v>
      </c>
      <c r="AC460" s="167"/>
      <c r="AD460" s="45"/>
      <c r="AE460" s="168"/>
      <c r="AF460" s="169">
        <f>IF(D460="",scriv!B422,"")</f>
        <v>0</v>
      </c>
      <c r="AG460" s="170" t="str">
        <f t="shared" si="265"/>
        <v/>
      </c>
      <c r="AH460" s="169" t="str">
        <f t="shared" si="266"/>
        <v/>
      </c>
      <c r="AI460" s="169" t="str">
        <f t="shared" si="267"/>
        <v/>
      </c>
      <c r="AJ460" s="86">
        <f>ROUNDDOWN( (LEN(scriv!B422)+1) / 2, 0 )</f>
        <v>0</v>
      </c>
      <c r="AK460" s="82">
        <f t="shared" si="268"/>
        <v>0</v>
      </c>
      <c r="AL460" s="82" t="str">
        <f t="shared" si="269"/>
        <v>-</v>
      </c>
      <c r="AM460" s="82" t="str">
        <f t="shared" si="270"/>
        <v>-</v>
      </c>
      <c r="AN460" s="82" t="str">
        <f t="shared" si="271"/>
        <v>-</v>
      </c>
      <c r="AO460" s="82" t="str">
        <f t="shared" si="272"/>
        <v>-</v>
      </c>
      <c r="AP460" s="82" t="str">
        <f t="shared" si="273"/>
        <v>-</v>
      </c>
      <c r="AQ460" s="82" t="str">
        <f t="shared" si="274"/>
        <v>-</v>
      </c>
      <c r="AR460" s="82" t="str">
        <f t="shared" si="275"/>
        <v>-</v>
      </c>
      <c r="AT460" s="82">
        <f t="shared" si="276"/>
        <v>2</v>
      </c>
      <c r="AU460" s="82" t="str">
        <f ca="1">IF(    MAX(OFFSET(AL460,0,0,MATCH("-",AL460:AL$638,0))) = 0,"",
IFERROR(MAX(OFFSET(AL460,0,0,MATCH("-",AL460:AL$638,0))),""))</f>
        <v/>
      </c>
      <c r="AV460" s="82" t="str">
        <f ca="1">IF(    MAX(OFFSET(AM460,0,0,MATCH("-",AM460:AM$638,0))) = 0,"",
IFERROR(MAX(OFFSET(AM460,0,0,MATCH("-",AM460:AM$638,0))),""))</f>
        <v/>
      </c>
      <c r="AW460" s="82" t="str">
        <f ca="1">IF(    MAX(OFFSET(AN460,0,0,MATCH("-",AN460:AN$638,0))) = 0,"",
IFERROR(MAX(OFFSET(AN460,0,0,MATCH("-",AN460:AN$638,0))),""))</f>
        <v/>
      </c>
      <c r="AX460" s="82" t="str">
        <f ca="1">IF(    MAX(OFFSET(AO460,0,0,MATCH("-",AO460:AO$638,0))) = 0,"",
IFERROR(MAX(OFFSET(AO460,0,0,MATCH("-",AO460:AO$638,0))),""))</f>
        <v/>
      </c>
      <c r="AY460" s="82" t="str">
        <f ca="1">IF(    MAX(OFFSET(AP460,0,0,MATCH("-",AP460:AP$638,0))) = 0,"",
IFERROR(MAX(OFFSET(AP460,0,0,MATCH("-",AP460:AP$638,0))),""))</f>
        <v/>
      </c>
      <c r="AZ460" s="82" t="str">
        <f ca="1">IF(    MAX(OFFSET(AQ460,0,0,MATCH("-",AQ460:AQ$638,0))) = 0,"",
IFERROR(MAX(OFFSET(AQ460,0,0,MATCH("-",AQ460:AQ$638,0))),""))</f>
        <v/>
      </c>
      <c r="BA460" s="82" t="str">
        <f ca="1">IF(    MAX(OFFSET(AR460,0,0,MATCH("-",AR460:AR$638,0))) = 0,"",
IFERROR(MAX(OFFSET(AR460,0,0,MATCH("-",AR460:AR$638,0))),""))</f>
        <v/>
      </c>
      <c r="BB460" s="112">
        <f t="shared" ca="1" si="277"/>
        <v>-270</v>
      </c>
      <c r="BC460" s="111" t="str">
        <f t="shared" ca="1" si="278"/>
        <v>Radius</v>
      </c>
      <c r="BD460" s="112">
        <f t="shared" ca="1" si="279"/>
        <v>0</v>
      </c>
      <c r="BE460" s="111">
        <f t="shared" ca="1" si="280"/>
        <v>-150</v>
      </c>
      <c r="BF460" s="113" t="e">
        <f t="shared" ca="1" si="281"/>
        <v>#VALUE!</v>
      </c>
      <c r="BG460" s="113" t="e">
        <f t="shared" ca="1" si="282"/>
        <v>#VALUE!</v>
      </c>
      <c r="BH460" s="112">
        <f t="shared" ca="1" si="283"/>
        <v>2000</v>
      </c>
      <c r="BI460" s="112">
        <f t="shared" ca="1" si="284"/>
        <v>-150</v>
      </c>
      <c r="BJ460" s="157"/>
      <c r="BK460" s="157"/>
      <c r="BL460" s="158" t="str">
        <f>scriv!AM422</f>
        <v/>
      </c>
      <c r="BM460" s="157"/>
      <c r="BN460" s="157" t="str">
        <f t="shared" si="285"/>
        <v>node</v>
      </c>
      <c r="BO460" s="157"/>
      <c r="BP460" s="159">
        <f t="shared" ca="1" si="286"/>
        <v>0</v>
      </c>
      <c r="BQ460" s="159">
        <f t="shared" ca="1" si="287"/>
        <v>0</v>
      </c>
      <c r="BR460" s="159">
        <f t="shared" si="288"/>
        <v>1</v>
      </c>
      <c r="BS460" s="159" t="str">
        <f t="shared" si="289"/>
        <v>symbol</v>
      </c>
      <c r="BT460" s="157" t="str">
        <f ca="1">IF(scriv!V422&lt;&gt;"",scriv!V422,
IF(E460="",IFERROR(VLOOKUP(BL460,$AH$40:$BT$638,39,FALSE),$BT$36),
$BT$37))</f>
        <v>NodeSquare</v>
      </c>
      <c r="BU460" s="166">
        <f t="shared" ca="1" si="290"/>
        <v>2000</v>
      </c>
      <c r="BV460" s="166">
        <f t="shared" ca="1" si="291"/>
        <v>-150</v>
      </c>
      <c r="BW460" s="166">
        <f t="shared" ca="1" si="292"/>
        <v>0</v>
      </c>
      <c r="BX460" s="166">
        <f t="shared" ca="1" si="293"/>
        <v>0</v>
      </c>
      <c r="BY460" s="180" t="str">
        <f t="shared" si="294"/>
        <v/>
      </c>
      <c r="BZ460" s="180" t="str">
        <f t="shared" si="295"/>
        <v/>
      </c>
      <c r="CA460" s="81" t="str">
        <f>IF(scriv!E422&lt;&gt;"",scriv!E422,"")</f>
        <v/>
      </c>
      <c r="CB460" s="82">
        <f t="shared" si="264"/>
        <v>0</v>
      </c>
      <c r="CC460" s="82">
        <f t="shared" si="296"/>
        <v>0</v>
      </c>
      <c r="CD460" s="82" t="str">
        <f t="shared" si="297"/>
        <v>-</v>
      </c>
      <c r="CE460" s="82" t="str">
        <f t="shared" si="298"/>
        <v>-</v>
      </c>
      <c r="CF460" s="82" t="str">
        <f t="shared" si="299"/>
        <v>-</v>
      </c>
      <c r="CG460" s="82" t="str">
        <f t="shared" si="300"/>
        <v>-</v>
      </c>
      <c r="CH460" s="82" t="str">
        <f t="shared" si="301"/>
        <v>-</v>
      </c>
      <c r="CI460" s="82" t="str">
        <f t="shared" si="302"/>
        <v>-</v>
      </c>
      <c r="CJ460" s="82" t="str">
        <f t="shared" si="303"/>
        <v>-</v>
      </c>
      <c r="CK460" s="82" t="str">
        <f t="shared" si="304"/>
        <v>-</v>
      </c>
    </row>
    <row r="461" spans="1:89" s="82" customFormat="1" ht="18" customHeight="1">
      <c r="A461" s="81" t="str">
        <f>scriv!AL423</f>
        <v/>
      </c>
      <c r="B461" s="81" t="str">
        <f>IF(scriv!D423&lt;&gt;"",scriv!D423,"")</f>
        <v/>
      </c>
      <c r="C461" s="81" t="str">
        <f>IF( scriv!AP423&lt;&gt;"", IF(D461&lt;&gt;"","connection ","")&amp;scriv!AP423,IF(D461&lt;&gt;"","connection",""))</f>
        <v/>
      </c>
      <c r="D461" s="82" t="str">
        <f>scriv!AN423</f>
        <v/>
      </c>
      <c r="E461" s="82" t="str">
        <f>scriv!AO423</f>
        <v/>
      </c>
      <c r="F461" s="156">
        <f>ROW()</f>
        <v>461</v>
      </c>
      <c r="G461" s="288">
        <f>scriv!AC423</f>
        <v>0</v>
      </c>
      <c r="H461" s="288">
        <f>scriv!AD423</f>
        <v>0</v>
      </c>
      <c r="I461" s="81" t="str">
        <f>IF(scriv!AE423&lt;&gt;"",scriv!AE423,J461)</f>
        <v/>
      </c>
      <c r="J461" s="81" t="str">
        <f>IF(scriv!AF423&lt;&gt;"",scriv!AF423,"")</f>
        <v/>
      </c>
      <c r="K461" s="82" t="str">
        <f>IF(scriv!Y423&lt;&gt;"",scriv!Y423,$K$36)</f>
        <v>none</v>
      </c>
      <c r="L461" s="82">
        <f>IF(scriv!Z423&lt;&gt;"",scriv!Z423,$L$36)</f>
        <v>0</v>
      </c>
      <c r="M461" s="82" t="str">
        <f>IF(scriv!AA423&lt;&gt;"",scriv!AA423,$M$36)</f>
        <v>OpenClose</v>
      </c>
      <c r="N461" s="82">
        <f>IF(scriv!AB423&lt;&gt;"",scriv!AB423,$N$36)</f>
        <v>0</v>
      </c>
      <c r="O461" s="119" t="str">
        <f t="shared" si="263"/>
        <v/>
      </c>
      <c r="P461" s="81" t="str">
        <f>IF(scriv!I423&lt;&gt;"",scriv!I423,"")</f>
        <v/>
      </c>
      <c r="Q461" s="81" t="str">
        <f>IF(scriv!J423&lt;&gt;"",scriv!J423,"")</f>
        <v/>
      </c>
      <c r="R461" s="81">
        <f>IF(scriv!K423&lt;&gt;"",scriv!K423,
IF(I461&lt;&gt;"",1,$R$36))</f>
        <v>1</v>
      </c>
      <c r="S461" s="81" t="str">
        <f>IF(scriv!L423&lt;&gt;"",scriv!L423,
IF(scriv!AF423&lt;&gt;"",$S$36,"none"))</f>
        <v>none</v>
      </c>
      <c r="T461" s="81" t="str">
        <f>IF(scriv!Q423&lt;&gt;"",scriv!Q423,"")</f>
        <v/>
      </c>
      <c r="U461" s="81" t="str">
        <f>IF(scriv!R423&lt;&gt;"",scriv!R423,"")</f>
        <v/>
      </c>
      <c r="V461" s="81" t="str">
        <f>IF(scriv!S423&lt;&gt;"",scriv!S423,"")</f>
        <v/>
      </c>
      <c r="W461" s="81" t="str">
        <f>IF(scriv!T423&lt;&gt;"",scriv!T423,"")</f>
        <v/>
      </c>
      <c r="X461" s="81" t="str">
        <f>IF($E461="",
( IF(scriv!AH423&lt;&gt;"", LEFT( scriv!AH423, FIND(",",scriv!AH423)-1) &amp; "=" &amp; $AH461 &amp; RIGHT( scriv!AH423, LEN(scriv!AH423) + 1 - FIND(",",scriv!AH423)),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IF(scriv!AI423&lt;&gt;"", LEFT( scriv!AI423, FIND(",",scriv!AI423)-1) &amp; "=" &amp; $AH461 &amp; RIGHT( scriv!AI423, LEN(scriv!AI423) + 1 - FIND(",",scriv!AI423)),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IF(scriv!AJ423&lt;&gt;"", LEFT( scriv!AJ423, FIND(",",scriv!AJ423)-1) &amp; "=" &amp; $AH461 &amp; RIGHT( scriv!AJ423, LEN(scriv!AJ423) + 1 - FIND(",",scriv!AJ423)),
  IF($Z$36&lt;&gt;"",LEFT( Z$36, FIND(",",Z$36)-1) &amp; "=" &amp; $AH461 &amp; RIGHT( Z$36, LEN(Z$36) + 1 - FIND(",",Z$36)),""))),
IF(scriv!O423&lt;&gt;"", LEFT( scriv!O423, FIND(",",scriv!O423)-1) &amp; "=" &amp; $AH461 &amp; RIGHT( scriv!O423, LEN(scriv!O423) + 1 - FIND(",",scriv!O423)),
LEFT( Z$37, FIND(",",Z$37)-1) &amp; "=" &amp; $AH461 &amp; RIGHT( Z$37, LEN(Z$37) + 1 - FIND(",",Z$37))))</f>
        <v>drawOpen=,1.2</v>
      </c>
      <c r="AA461" s="81" t="str">
        <f>IF($E461="",
( IF(scriv!AK423&lt;&gt;"", LEFT( scriv!AK423, FIND(",",scriv!AK423)-1) &amp; "=" &amp; $AH461 &amp; RIGHT( scriv!AK423, LEN(scriv!AK423) + 1 - FIND(",",scriv!AK423)),
  IF($AA$36&lt;&gt;"",LEFT( AA$36, FIND(",",AA$36)-1) &amp; "=" &amp; $AH461 &amp; RIGHT( AA$36, LEN(AA$36) + 1 - FIND(",",AA$36)),""))),
IF(scriv!P423&lt;&gt;"", LEFT( scriv!P423, FIND(",",scriv!P423)-1) &amp; "=" &amp; $AH461 &amp; RIGHT( scriv!P423, LEN(scriv!P423) + 1 - FIND(",",scriv!P423)),
LEFT( AA$37, FIND(",",AA$37)-1) &amp; "=" &amp; $AH461 &amp; RIGHT( AA$37, LEN(AA$37) + 1 - FIND(",",AA$37))))</f>
        <v>drawClose=,1.2</v>
      </c>
      <c r="AB461" s="167" t="str">
        <f t="shared" si="262"/>
        <v>noTitle</v>
      </c>
      <c r="AC461" s="167"/>
      <c r="AD461" s="45"/>
      <c r="AE461" s="168"/>
      <c r="AF461" s="169">
        <f>IF(D461="",scriv!B423,"")</f>
        <v>0</v>
      </c>
      <c r="AG461" s="170" t="str">
        <f t="shared" si="265"/>
        <v/>
      </c>
      <c r="AH461" s="169" t="str">
        <f t="shared" si="266"/>
        <v/>
      </c>
      <c r="AI461" s="169" t="str">
        <f t="shared" si="267"/>
        <v/>
      </c>
      <c r="AJ461" s="86">
        <f>ROUNDDOWN( (LEN(scriv!B423)+1) / 2, 0 )</f>
        <v>0</v>
      </c>
      <c r="AK461" s="82">
        <f t="shared" si="268"/>
        <v>0</v>
      </c>
      <c r="AL461" s="82" t="str">
        <f t="shared" si="269"/>
        <v>-</v>
      </c>
      <c r="AM461" s="82" t="str">
        <f t="shared" si="270"/>
        <v>-</v>
      </c>
      <c r="AN461" s="82" t="str">
        <f t="shared" si="271"/>
        <v>-</v>
      </c>
      <c r="AO461" s="82" t="str">
        <f t="shared" si="272"/>
        <v>-</v>
      </c>
      <c r="AP461" s="82" t="str">
        <f t="shared" si="273"/>
        <v>-</v>
      </c>
      <c r="AQ461" s="82" t="str">
        <f t="shared" si="274"/>
        <v>-</v>
      </c>
      <c r="AR461" s="82" t="str">
        <f t="shared" si="275"/>
        <v>-</v>
      </c>
      <c r="AT461" s="82">
        <f t="shared" si="276"/>
        <v>2</v>
      </c>
      <c r="AU461" s="82" t="str">
        <f ca="1">IF(    MAX(OFFSET(AL461,0,0,MATCH("-",AL461:AL$638,0))) = 0,"",
IFERROR(MAX(OFFSET(AL461,0,0,MATCH("-",AL461:AL$638,0))),""))</f>
        <v/>
      </c>
      <c r="AV461" s="82" t="str">
        <f ca="1">IF(    MAX(OFFSET(AM461,0,0,MATCH("-",AM461:AM$638,0))) = 0,"",
IFERROR(MAX(OFFSET(AM461,0,0,MATCH("-",AM461:AM$638,0))),""))</f>
        <v/>
      </c>
      <c r="AW461" s="82" t="str">
        <f ca="1">IF(    MAX(OFFSET(AN461,0,0,MATCH("-",AN461:AN$638,0))) = 0,"",
IFERROR(MAX(OFFSET(AN461,0,0,MATCH("-",AN461:AN$638,0))),""))</f>
        <v/>
      </c>
      <c r="AX461" s="82" t="str">
        <f ca="1">IF(    MAX(OFFSET(AO461,0,0,MATCH("-",AO461:AO$638,0))) = 0,"",
IFERROR(MAX(OFFSET(AO461,0,0,MATCH("-",AO461:AO$638,0))),""))</f>
        <v/>
      </c>
      <c r="AY461" s="82" t="str">
        <f ca="1">IF(    MAX(OFFSET(AP461,0,0,MATCH("-",AP461:AP$638,0))) = 0,"",
IFERROR(MAX(OFFSET(AP461,0,0,MATCH("-",AP461:AP$638,0))),""))</f>
        <v/>
      </c>
      <c r="AZ461" s="82" t="str">
        <f ca="1">IF(    MAX(OFFSET(AQ461,0,0,MATCH("-",AQ461:AQ$638,0))) = 0,"",
IFERROR(MAX(OFFSET(AQ461,0,0,MATCH("-",AQ461:AQ$638,0))),""))</f>
        <v/>
      </c>
      <c r="BA461" s="82" t="str">
        <f ca="1">IF(    MAX(OFFSET(AR461,0,0,MATCH("-",AR461:AR$638,0))) = 0,"",
IFERROR(MAX(OFFSET(AR461,0,0,MATCH("-",AR461:AR$638,0))),""))</f>
        <v/>
      </c>
      <c r="BB461" s="112">
        <f t="shared" ca="1" si="277"/>
        <v>-270</v>
      </c>
      <c r="BC461" s="111" t="str">
        <f t="shared" ca="1" si="278"/>
        <v>Radius</v>
      </c>
      <c r="BD461" s="112">
        <f t="shared" ca="1" si="279"/>
        <v>0</v>
      </c>
      <c r="BE461" s="111">
        <f t="shared" ca="1" si="280"/>
        <v>-150</v>
      </c>
      <c r="BF461" s="113" t="e">
        <f t="shared" ca="1" si="281"/>
        <v>#VALUE!</v>
      </c>
      <c r="BG461" s="113" t="e">
        <f t="shared" ca="1" si="282"/>
        <v>#VALUE!</v>
      </c>
      <c r="BH461" s="112">
        <f t="shared" ca="1" si="283"/>
        <v>2000</v>
      </c>
      <c r="BI461" s="112">
        <f t="shared" ca="1" si="284"/>
        <v>-150</v>
      </c>
      <c r="BJ461" s="157"/>
      <c r="BK461" s="157"/>
      <c r="BL461" s="158" t="str">
        <f>scriv!AM423</f>
        <v/>
      </c>
      <c r="BM461" s="157"/>
      <c r="BN461" s="157" t="str">
        <f t="shared" si="285"/>
        <v>node</v>
      </c>
      <c r="BO461" s="157"/>
      <c r="BP461" s="159">
        <f t="shared" ca="1" si="286"/>
        <v>0</v>
      </c>
      <c r="BQ461" s="159">
        <f t="shared" ca="1" si="287"/>
        <v>0</v>
      </c>
      <c r="BR461" s="159">
        <f t="shared" si="288"/>
        <v>1</v>
      </c>
      <c r="BS461" s="159" t="str">
        <f t="shared" si="289"/>
        <v>symbol</v>
      </c>
      <c r="BT461" s="157" t="str">
        <f ca="1">IF(scriv!V423&lt;&gt;"",scriv!V423,
IF(E461="",IFERROR(VLOOKUP(BL461,$AH$40:$BT$638,39,FALSE),$BT$36),
$BT$37))</f>
        <v>NodeSquare</v>
      </c>
      <c r="BU461" s="166">
        <f t="shared" ca="1" si="290"/>
        <v>2000</v>
      </c>
      <c r="BV461" s="166">
        <f t="shared" ca="1" si="291"/>
        <v>-150</v>
      </c>
      <c r="BW461" s="166">
        <f t="shared" ca="1" si="292"/>
        <v>0</v>
      </c>
      <c r="BX461" s="166">
        <f t="shared" ca="1" si="293"/>
        <v>0</v>
      </c>
      <c r="BY461" s="180" t="str">
        <f t="shared" si="294"/>
        <v/>
      </c>
      <c r="BZ461" s="180" t="str">
        <f t="shared" si="295"/>
        <v/>
      </c>
      <c r="CA461" s="81" t="str">
        <f>IF(scriv!E423&lt;&gt;"",scriv!E423,"")</f>
        <v/>
      </c>
      <c r="CB461" s="82">
        <f t="shared" si="264"/>
        <v>0</v>
      </c>
      <c r="CC461" s="82">
        <f t="shared" si="296"/>
        <v>0</v>
      </c>
      <c r="CD461" s="82" t="str">
        <f t="shared" si="297"/>
        <v>-</v>
      </c>
      <c r="CE461" s="82" t="str">
        <f t="shared" si="298"/>
        <v>-</v>
      </c>
      <c r="CF461" s="82" t="str">
        <f t="shared" si="299"/>
        <v>-</v>
      </c>
      <c r="CG461" s="82" t="str">
        <f t="shared" si="300"/>
        <v>-</v>
      </c>
      <c r="CH461" s="82" t="str">
        <f t="shared" si="301"/>
        <v>-</v>
      </c>
      <c r="CI461" s="82" t="str">
        <f t="shared" si="302"/>
        <v>-</v>
      </c>
      <c r="CJ461" s="82" t="str">
        <f t="shared" si="303"/>
        <v>-</v>
      </c>
      <c r="CK461" s="82" t="str">
        <f t="shared" si="304"/>
        <v>-</v>
      </c>
    </row>
    <row r="462" spans="1:89" s="82" customFormat="1" ht="18" customHeight="1">
      <c r="A462" s="81" t="str">
        <f>scriv!AL424</f>
        <v/>
      </c>
      <c r="B462" s="81" t="str">
        <f>IF(scriv!D424&lt;&gt;"",scriv!D424,"")</f>
        <v/>
      </c>
      <c r="C462" s="81" t="str">
        <f>IF( scriv!AP424&lt;&gt;"", IF(D462&lt;&gt;"","connection ","")&amp;scriv!AP424,IF(D462&lt;&gt;"","connection",""))</f>
        <v/>
      </c>
      <c r="D462" s="82" t="str">
        <f>scriv!AN424</f>
        <v/>
      </c>
      <c r="E462" s="82" t="str">
        <f>scriv!AO424</f>
        <v/>
      </c>
      <c r="F462" s="156">
        <f>ROW()</f>
        <v>462</v>
      </c>
      <c r="G462" s="288">
        <f>scriv!AC424</f>
        <v>0</v>
      </c>
      <c r="H462" s="288">
        <f>scriv!AD424</f>
        <v>0</v>
      </c>
      <c r="I462" s="81" t="str">
        <f>IF(scriv!AE424&lt;&gt;"",scriv!AE424,J462)</f>
        <v/>
      </c>
      <c r="J462" s="81" t="str">
        <f>IF(scriv!AF424&lt;&gt;"",scriv!AF424,"")</f>
        <v/>
      </c>
      <c r="K462" s="82" t="str">
        <f>IF(scriv!Y424&lt;&gt;"",scriv!Y424,$K$36)</f>
        <v>none</v>
      </c>
      <c r="L462" s="82">
        <f>IF(scriv!Z424&lt;&gt;"",scriv!Z424,$L$36)</f>
        <v>0</v>
      </c>
      <c r="M462" s="82" t="str">
        <f>IF(scriv!AA424&lt;&gt;"",scriv!AA424,$M$36)</f>
        <v>OpenClose</v>
      </c>
      <c r="N462" s="82">
        <f>IF(scriv!AB424&lt;&gt;"",scriv!AB424,$N$36)</f>
        <v>0</v>
      </c>
      <c r="O462" s="119" t="str">
        <f t="shared" si="263"/>
        <v/>
      </c>
      <c r="P462" s="81" t="str">
        <f>IF(scriv!I424&lt;&gt;"",scriv!I424,"")</f>
        <v/>
      </c>
      <c r="Q462" s="81" t="str">
        <f>IF(scriv!J424&lt;&gt;"",scriv!J424,"")</f>
        <v/>
      </c>
      <c r="R462" s="81">
        <f>IF(scriv!K424&lt;&gt;"",scriv!K424,
IF(I462&lt;&gt;"",1,$R$36))</f>
        <v>1</v>
      </c>
      <c r="S462" s="81" t="str">
        <f>IF(scriv!L424&lt;&gt;"",scriv!L424,
IF(scriv!AF424&lt;&gt;"",$S$36,"none"))</f>
        <v>none</v>
      </c>
      <c r="T462" s="81" t="str">
        <f>IF(scriv!Q424&lt;&gt;"",scriv!Q424,"")</f>
        <v/>
      </c>
      <c r="U462" s="81" t="str">
        <f>IF(scriv!R424&lt;&gt;"",scriv!R424,"")</f>
        <v/>
      </c>
      <c r="V462" s="81" t="str">
        <f>IF(scriv!S424&lt;&gt;"",scriv!S424,"")</f>
        <v/>
      </c>
      <c r="W462" s="81" t="str">
        <f>IF(scriv!T424&lt;&gt;"",scriv!T424,"")</f>
        <v/>
      </c>
      <c r="X462" s="81" t="str">
        <f>IF($E462="",
( IF(scriv!AH424&lt;&gt;"", LEFT( scriv!AH424, FIND(",",scriv!AH424)-1) &amp; "=" &amp; $AH462 &amp; RIGHT( scriv!AH424, LEN(scriv!AH424) + 1 - FIND(",",scriv!AH424)),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IF(scriv!AI424&lt;&gt;"", LEFT( scriv!AI424, FIND(",",scriv!AI424)-1) &amp; "=" &amp; $AH462 &amp; RIGHT( scriv!AI424, LEN(scriv!AI424) + 1 - FIND(",",scriv!AI424)),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IF(scriv!AJ424&lt;&gt;"", LEFT( scriv!AJ424, FIND(",",scriv!AJ424)-1) &amp; "=" &amp; $AH462 &amp; RIGHT( scriv!AJ424, LEN(scriv!AJ424) + 1 - FIND(",",scriv!AJ424)),
  IF($Z$36&lt;&gt;"",LEFT( Z$36, FIND(",",Z$36)-1) &amp; "=" &amp; $AH462 &amp; RIGHT( Z$36, LEN(Z$36) + 1 - FIND(",",Z$36)),""))),
IF(scriv!O424&lt;&gt;"", LEFT( scriv!O424, FIND(",",scriv!O424)-1) &amp; "=" &amp; $AH462 &amp; RIGHT( scriv!O424, LEN(scriv!O424) + 1 - FIND(",",scriv!O424)),
LEFT( Z$37, FIND(",",Z$37)-1) &amp; "=" &amp; $AH462 &amp; RIGHT( Z$37, LEN(Z$37) + 1 - FIND(",",Z$37))))</f>
        <v>drawOpen=,1.2</v>
      </c>
      <c r="AA462" s="81" t="str">
        <f>IF($E462="",
( IF(scriv!AK424&lt;&gt;"", LEFT( scriv!AK424, FIND(",",scriv!AK424)-1) &amp; "=" &amp; $AH462 &amp; RIGHT( scriv!AK424, LEN(scriv!AK424) + 1 - FIND(",",scriv!AK424)),
  IF($AA$36&lt;&gt;"",LEFT( AA$36, FIND(",",AA$36)-1) &amp; "=" &amp; $AH462 &amp; RIGHT( AA$36, LEN(AA$36) + 1 - FIND(",",AA$36)),""))),
IF(scriv!P424&lt;&gt;"", LEFT( scriv!P424, FIND(",",scriv!P424)-1) &amp; "=" &amp; $AH462 &amp; RIGHT( scriv!P424, LEN(scriv!P424) + 1 - FIND(",",scriv!P424)),
LEFT( AA$37, FIND(",",AA$37)-1) &amp; "=" &amp; $AH462 &amp; RIGHT( AA$37, LEN(AA$37) + 1 - FIND(",",AA$37))))</f>
        <v>drawClose=,1.2</v>
      </c>
      <c r="AB462" s="167" t="str">
        <f t="shared" si="262"/>
        <v>noTitle</v>
      </c>
      <c r="AC462" s="167"/>
      <c r="AD462" s="45"/>
      <c r="AE462" s="168"/>
      <c r="AF462" s="169">
        <f>IF(D462="",scriv!B424,"")</f>
        <v>0</v>
      </c>
      <c r="AG462" s="170" t="str">
        <f t="shared" si="265"/>
        <v/>
      </c>
      <c r="AH462" s="169" t="str">
        <f t="shared" si="266"/>
        <v/>
      </c>
      <c r="AI462" s="169" t="str">
        <f t="shared" si="267"/>
        <v/>
      </c>
      <c r="AJ462" s="86">
        <f>ROUNDDOWN( (LEN(scriv!B424)+1) / 2, 0 )</f>
        <v>0</v>
      </c>
      <c r="AK462" s="82">
        <f t="shared" si="268"/>
        <v>0</v>
      </c>
      <c r="AL462" s="82" t="str">
        <f t="shared" si="269"/>
        <v>-</v>
      </c>
      <c r="AM462" s="82" t="str">
        <f t="shared" si="270"/>
        <v>-</v>
      </c>
      <c r="AN462" s="82" t="str">
        <f t="shared" si="271"/>
        <v>-</v>
      </c>
      <c r="AO462" s="82" t="str">
        <f t="shared" si="272"/>
        <v>-</v>
      </c>
      <c r="AP462" s="82" t="str">
        <f t="shared" si="273"/>
        <v>-</v>
      </c>
      <c r="AQ462" s="82" t="str">
        <f t="shared" si="274"/>
        <v>-</v>
      </c>
      <c r="AR462" s="82" t="str">
        <f t="shared" si="275"/>
        <v>-</v>
      </c>
      <c r="AT462" s="82">
        <f t="shared" si="276"/>
        <v>2</v>
      </c>
      <c r="AU462" s="82" t="str">
        <f ca="1">IF(    MAX(OFFSET(AL462,0,0,MATCH("-",AL462:AL$638,0))) = 0,"",
IFERROR(MAX(OFFSET(AL462,0,0,MATCH("-",AL462:AL$638,0))),""))</f>
        <v/>
      </c>
      <c r="AV462" s="82" t="str">
        <f ca="1">IF(    MAX(OFFSET(AM462,0,0,MATCH("-",AM462:AM$638,0))) = 0,"",
IFERROR(MAX(OFFSET(AM462,0,0,MATCH("-",AM462:AM$638,0))),""))</f>
        <v/>
      </c>
      <c r="AW462" s="82" t="str">
        <f ca="1">IF(    MAX(OFFSET(AN462,0,0,MATCH("-",AN462:AN$638,0))) = 0,"",
IFERROR(MAX(OFFSET(AN462,0,0,MATCH("-",AN462:AN$638,0))),""))</f>
        <v/>
      </c>
      <c r="AX462" s="82" t="str">
        <f ca="1">IF(    MAX(OFFSET(AO462,0,0,MATCH("-",AO462:AO$638,0))) = 0,"",
IFERROR(MAX(OFFSET(AO462,0,0,MATCH("-",AO462:AO$638,0))),""))</f>
        <v/>
      </c>
      <c r="AY462" s="82" t="str">
        <f ca="1">IF(    MAX(OFFSET(AP462,0,0,MATCH("-",AP462:AP$638,0))) = 0,"",
IFERROR(MAX(OFFSET(AP462,0,0,MATCH("-",AP462:AP$638,0))),""))</f>
        <v/>
      </c>
      <c r="AZ462" s="82" t="str">
        <f ca="1">IF(    MAX(OFFSET(AQ462,0,0,MATCH("-",AQ462:AQ$638,0))) = 0,"",
IFERROR(MAX(OFFSET(AQ462,0,0,MATCH("-",AQ462:AQ$638,0))),""))</f>
        <v/>
      </c>
      <c r="BA462" s="82" t="str">
        <f ca="1">IF(    MAX(OFFSET(AR462,0,0,MATCH("-",AR462:AR$638,0))) = 0,"",
IFERROR(MAX(OFFSET(AR462,0,0,MATCH("-",AR462:AR$638,0))),""))</f>
        <v/>
      </c>
      <c r="BB462" s="112">
        <f t="shared" ca="1" si="277"/>
        <v>-270</v>
      </c>
      <c r="BC462" s="111" t="str">
        <f t="shared" ca="1" si="278"/>
        <v>Radius</v>
      </c>
      <c r="BD462" s="112">
        <f t="shared" ca="1" si="279"/>
        <v>0</v>
      </c>
      <c r="BE462" s="111">
        <f t="shared" ca="1" si="280"/>
        <v>-150</v>
      </c>
      <c r="BF462" s="113" t="e">
        <f t="shared" ca="1" si="281"/>
        <v>#VALUE!</v>
      </c>
      <c r="BG462" s="113" t="e">
        <f t="shared" ca="1" si="282"/>
        <v>#VALUE!</v>
      </c>
      <c r="BH462" s="112">
        <f t="shared" ca="1" si="283"/>
        <v>2000</v>
      </c>
      <c r="BI462" s="112">
        <f t="shared" ca="1" si="284"/>
        <v>-150</v>
      </c>
      <c r="BJ462" s="157"/>
      <c r="BK462" s="157"/>
      <c r="BL462" s="158" t="str">
        <f>scriv!AM424</f>
        <v/>
      </c>
      <c r="BM462" s="157"/>
      <c r="BN462" s="157" t="str">
        <f t="shared" si="285"/>
        <v>node</v>
      </c>
      <c r="BO462" s="157"/>
      <c r="BP462" s="159">
        <f t="shared" ca="1" si="286"/>
        <v>0</v>
      </c>
      <c r="BQ462" s="159">
        <f t="shared" ca="1" si="287"/>
        <v>0</v>
      </c>
      <c r="BR462" s="159">
        <f t="shared" si="288"/>
        <v>1</v>
      </c>
      <c r="BS462" s="159" t="str">
        <f t="shared" si="289"/>
        <v>symbol</v>
      </c>
      <c r="BT462" s="157" t="str">
        <f ca="1">IF(scriv!V424&lt;&gt;"",scriv!V424,
IF(E462="",IFERROR(VLOOKUP(BL462,$AH$40:$BT$638,39,FALSE),$BT$36),
$BT$37))</f>
        <v>NodeSquare</v>
      </c>
      <c r="BU462" s="166">
        <f t="shared" ca="1" si="290"/>
        <v>2000</v>
      </c>
      <c r="BV462" s="166">
        <f t="shared" ca="1" si="291"/>
        <v>-150</v>
      </c>
      <c r="BW462" s="166">
        <f t="shared" ca="1" si="292"/>
        <v>0</v>
      </c>
      <c r="BX462" s="166">
        <f t="shared" ca="1" si="293"/>
        <v>0</v>
      </c>
      <c r="BY462" s="180" t="str">
        <f t="shared" si="294"/>
        <v/>
      </c>
      <c r="BZ462" s="180" t="str">
        <f t="shared" si="295"/>
        <v/>
      </c>
      <c r="CA462" s="81" t="str">
        <f>IF(scriv!E424&lt;&gt;"",scriv!E424,"")</f>
        <v/>
      </c>
      <c r="CB462" s="82">
        <f t="shared" si="264"/>
        <v>0</v>
      </c>
      <c r="CC462" s="82">
        <f t="shared" si="296"/>
        <v>0</v>
      </c>
      <c r="CD462" s="82" t="str">
        <f t="shared" si="297"/>
        <v>-</v>
      </c>
      <c r="CE462" s="82" t="str">
        <f t="shared" si="298"/>
        <v>-</v>
      </c>
      <c r="CF462" s="82" t="str">
        <f t="shared" si="299"/>
        <v>-</v>
      </c>
      <c r="CG462" s="82" t="str">
        <f t="shared" si="300"/>
        <v>-</v>
      </c>
      <c r="CH462" s="82" t="str">
        <f t="shared" si="301"/>
        <v>-</v>
      </c>
      <c r="CI462" s="82" t="str">
        <f t="shared" si="302"/>
        <v>-</v>
      </c>
      <c r="CJ462" s="82" t="str">
        <f t="shared" si="303"/>
        <v>-</v>
      </c>
      <c r="CK462" s="82" t="str">
        <f t="shared" si="304"/>
        <v>-</v>
      </c>
    </row>
    <row r="463" spans="1:89" s="82" customFormat="1" ht="18" customHeight="1">
      <c r="A463" s="81" t="str">
        <f>scriv!AL425</f>
        <v/>
      </c>
      <c r="B463" s="81" t="str">
        <f>IF(scriv!D425&lt;&gt;"",scriv!D425,"")</f>
        <v/>
      </c>
      <c r="C463" s="81" t="str">
        <f>IF( scriv!AP425&lt;&gt;"", IF(D463&lt;&gt;"","connection ","")&amp;scriv!AP425,IF(D463&lt;&gt;"","connection",""))</f>
        <v/>
      </c>
      <c r="D463" s="82" t="str">
        <f>scriv!AN425</f>
        <v/>
      </c>
      <c r="E463" s="82" t="str">
        <f>scriv!AO425</f>
        <v/>
      </c>
      <c r="F463" s="156">
        <f>ROW()</f>
        <v>463</v>
      </c>
      <c r="G463" s="288">
        <f>scriv!AC425</f>
        <v>0</v>
      </c>
      <c r="H463" s="288">
        <f>scriv!AD425</f>
        <v>0</v>
      </c>
      <c r="I463" s="81" t="str">
        <f>IF(scriv!AE425&lt;&gt;"",scriv!AE425,J463)</f>
        <v/>
      </c>
      <c r="J463" s="81" t="str">
        <f>IF(scriv!AF425&lt;&gt;"",scriv!AF425,"")</f>
        <v/>
      </c>
      <c r="K463" s="82" t="str">
        <f>IF(scriv!Y425&lt;&gt;"",scriv!Y425,$K$36)</f>
        <v>none</v>
      </c>
      <c r="L463" s="82">
        <f>IF(scriv!Z425&lt;&gt;"",scriv!Z425,$L$36)</f>
        <v>0</v>
      </c>
      <c r="M463" s="82" t="str">
        <f>IF(scriv!AA425&lt;&gt;"",scriv!AA425,$M$36)</f>
        <v>OpenClose</v>
      </c>
      <c r="N463" s="82">
        <f>IF(scriv!AB425&lt;&gt;"",scriv!AB425,$N$36)</f>
        <v>0</v>
      </c>
      <c r="O463" s="119" t="str">
        <f t="shared" si="263"/>
        <v/>
      </c>
      <c r="P463" s="81" t="str">
        <f>IF(scriv!I425&lt;&gt;"",scriv!I425,"")</f>
        <v/>
      </c>
      <c r="Q463" s="81" t="str">
        <f>IF(scriv!J425&lt;&gt;"",scriv!J425,"")</f>
        <v/>
      </c>
      <c r="R463" s="81">
        <f>IF(scriv!K425&lt;&gt;"",scriv!K425,
IF(I463&lt;&gt;"",1,$R$36))</f>
        <v>1</v>
      </c>
      <c r="S463" s="81" t="str">
        <f>IF(scriv!L425&lt;&gt;"",scriv!L425,
IF(scriv!AF425&lt;&gt;"",$S$36,"none"))</f>
        <v>none</v>
      </c>
      <c r="T463" s="81" t="str">
        <f>IF(scriv!Q425&lt;&gt;"",scriv!Q425,"")</f>
        <v/>
      </c>
      <c r="U463" s="81" t="str">
        <f>IF(scriv!R425&lt;&gt;"",scriv!R425,"")</f>
        <v/>
      </c>
      <c r="V463" s="81" t="str">
        <f>IF(scriv!S425&lt;&gt;"",scriv!S425,"")</f>
        <v/>
      </c>
      <c r="W463" s="81" t="str">
        <f>IF(scriv!T425&lt;&gt;"",scriv!T425,"")</f>
        <v/>
      </c>
      <c r="X463" s="81" t="str">
        <f>IF($E463="",
( IF(scriv!AH425&lt;&gt;"", LEFT( scriv!AH425, FIND(",",scriv!AH425)-1) &amp; "=" &amp; $AH463 &amp; RIGHT( scriv!AH425, LEN(scriv!AH425) + 1 - FIND(",",scriv!AH425)),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IF(scriv!AI425&lt;&gt;"", LEFT( scriv!AI425, FIND(",",scriv!AI425)-1) &amp; "=" &amp; $AH463 &amp; RIGHT( scriv!AI425, LEN(scriv!AI425) + 1 - FIND(",",scriv!AI425)),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IF(scriv!AJ425&lt;&gt;"", LEFT( scriv!AJ425, FIND(",",scriv!AJ425)-1) &amp; "=" &amp; $AH463 &amp; RIGHT( scriv!AJ425, LEN(scriv!AJ425) + 1 - FIND(",",scriv!AJ425)),
  IF($Z$36&lt;&gt;"",LEFT( Z$36, FIND(",",Z$36)-1) &amp; "=" &amp; $AH463 &amp; RIGHT( Z$36, LEN(Z$36) + 1 - FIND(",",Z$36)),""))),
IF(scriv!O425&lt;&gt;"", LEFT( scriv!O425, FIND(",",scriv!O425)-1) &amp; "=" &amp; $AH463 &amp; RIGHT( scriv!O425, LEN(scriv!O425) + 1 - FIND(",",scriv!O425)),
LEFT( Z$37, FIND(",",Z$37)-1) &amp; "=" &amp; $AH463 &amp; RIGHT( Z$37, LEN(Z$37) + 1 - FIND(",",Z$37))))</f>
        <v>drawOpen=,1.2</v>
      </c>
      <c r="AA463" s="81" t="str">
        <f>IF($E463="",
( IF(scriv!AK425&lt;&gt;"", LEFT( scriv!AK425, FIND(",",scriv!AK425)-1) &amp; "=" &amp; $AH463 &amp; RIGHT( scriv!AK425, LEN(scriv!AK425) + 1 - FIND(",",scriv!AK425)),
  IF($AA$36&lt;&gt;"",LEFT( AA$36, FIND(",",AA$36)-1) &amp; "=" &amp; $AH463 &amp; RIGHT( AA$36, LEN(AA$36) + 1 - FIND(",",AA$36)),""))),
IF(scriv!P425&lt;&gt;"", LEFT( scriv!P425, FIND(",",scriv!P425)-1) &amp; "=" &amp; $AH463 &amp; RIGHT( scriv!P425, LEN(scriv!P425) + 1 - FIND(",",scriv!P425)),
LEFT( AA$37, FIND(",",AA$37)-1) &amp; "=" &amp; $AH463 &amp; RIGHT( AA$37, LEN(AA$37) + 1 - FIND(",",AA$37))))</f>
        <v>drawClose=,1.2</v>
      </c>
      <c r="AB463" s="167" t="str">
        <f t="shared" si="262"/>
        <v>noTitle</v>
      </c>
      <c r="AC463" s="167"/>
      <c r="AD463" s="45"/>
      <c r="AE463" s="168"/>
      <c r="AF463" s="169">
        <f>IF(D463="",scriv!B425,"")</f>
        <v>0</v>
      </c>
      <c r="AG463" s="170" t="str">
        <f t="shared" si="265"/>
        <v/>
      </c>
      <c r="AH463" s="169" t="str">
        <f t="shared" si="266"/>
        <v/>
      </c>
      <c r="AI463" s="169" t="str">
        <f t="shared" si="267"/>
        <v/>
      </c>
      <c r="AJ463" s="86">
        <f>ROUNDDOWN( (LEN(scriv!B425)+1) / 2, 0 )</f>
        <v>0</v>
      </c>
      <c r="AK463" s="82">
        <f t="shared" si="268"/>
        <v>0</v>
      </c>
      <c r="AL463" s="82" t="str">
        <f t="shared" si="269"/>
        <v>-</v>
      </c>
      <c r="AM463" s="82" t="str">
        <f t="shared" si="270"/>
        <v>-</v>
      </c>
      <c r="AN463" s="82" t="str">
        <f t="shared" si="271"/>
        <v>-</v>
      </c>
      <c r="AO463" s="82" t="str">
        <f t="shared" si="272"/>
        <v>-</v>
      </c>
      <c r="AP463" s="82" t="str">
        <f t="shared" si="273"/>
        <v>-</v>
      </c>
      <c r="AQ463" s="82" t="str">
        <f t="shared" si="274"/>
        <v>-</v>
      </c>
      <c r="AR463" s="82" t="str">
        <f t="shared" si="275"/>
        <v>-</v>
      </c>
      <c r="AT463" s="82">
        <f t="shared" si="276"/>
        <v>2</v>
      </c>
      <c r="AU463" s="82" t="str">
        <f ca="1">IF(    MAX(OFFSET(AL463,0,0,MATCH("-",AL463:AL$638,0))) = 0,"",
IFERROR(MAX(OFFSET(AL463,0,0,MATCH("-",AL463:AL$638,0))),""))</f>
        <v/>
      </c>
      <c r="AV463" s="82" t="str">
        <f ca="1">IF(    MAX(OFFSET(AM463,0,0,MATCH("-",AM463:AM$638,0))) = 0,"",
IFERROR(MAX(OFFSET(AM463,0,0,MATCH("-",AM463:AM$638,0))),""))</f>
        <v/>
      </c>
      <c r="AW463" s="82" t="str">
        <f ca="1">IF(    MAX(OFFSET(AN463,0,0,MATCH("-",AN463:AN$638,0))) = 0,"",
IFERROR(MAX(OFFSET(AN463,0,0,MATCH("-",AN463:AN$638,0))),""))</f>
        <v/>
      </c>
      <c r="AX463" s="82" t="str">
        <f ca="1">IF(    MAX(OFFSET(AO463,0,0,MATCH("-",AO463:AO$638,0))) = 0,"",
IFERROR(MAX(OFFSET(AO463,0,0,MATCH("-",AO463:AO$638,0))),""))</f>
        <v/>
      </c>
      <c r="AY463" s="82" t="str">
        <f ca="1">IF(    MAX(OFFSET(AP463,0,0,MATCH("-",AP463:AP$638,0))) = 0,"",
IFERROR(MAX(OFFSET(AP463,0,0,MATCH("-",AP463:AP$638,0))),""))</f>
        <v/>
      </c>
      <c r="AZ463" s="82" t="str">
        <f ca="1">IF(    MAX(OFFSET(AQ463,0,0,MATCH("-",AQ463:AQ$638,0))) = 0,"",
IFERROR(MAX(OFFSET(AQ463,0,0,MATCH("-",AQ463:AQ$638,0))),""))</f>
        <v/>
      </c>
      <c r="BA463" s="82" t="str">
        <f ca="1">IF(    MAX(OFFSET(AR463,0,0,MATCH("-",AR463:AR$638,0))) = 0,"",
IFERROR(MAX(OFFSET(AR463,0,0,MATCH("-",AR463:AR$638,0))),""))</f>
        <v/>
      </c>
      <c r="BB463" s="112">
        <f t="shared" ca="1" si="277"/>
        <v>-270</v>
      </c>
      <c r="BC463" s="111" t="str">
        <f t="shared" ca="1" si="278"/>
        <v>Radius</v>
      </c>
      <c r="BD463" s="112">
        <f t="shared" ca="1" si="279"/>
        <v>0</v>
      </c>
      <c r="BE463" s="111">
        <f t="shared" ca="1" si="280"/>
        <v>-150</v>
      </c>
      <c r="BF463" s="113" t="e">
        <f t="shared" ca="1" si="281"/>
        <v>#VALUE!</v>
      </c>
      <c r="BG463" s="113" t="e">
        <f t="shared" ca="1" si="282"/>
        <v>#VALUE!</v>
      </c>
      <c r="BH463" s="112">
        <f t="shared" ca="1" si="283"/>
        <v>2000</v>
      </c>
      <c r="BI463" s="112">
        <f t="shared" ca="1" si="284"/>
        <v>-150</v>
      </c>
      <c r="BJ463" s="157"/>
      <c r="BK463" s="157"/>
      <c r="BL463" s="158" t="str">
        <f>scriv!AM425</f>
        <v/>
      </c>
      <c r="BM463" s="157"/>
      <c r="BN463" s="157" t="str">
        <f t="shared" si="285"/>
        <v>node</v>
      </c>
      <c r="BO463" s="157"/>
      <c r="BP463" s="159">
        <f t="shared" ca="1" si="286"/>
        <v>0</v>
      </c>
      <c r="BQ463" s="159">
        <f t="shared" ca="1" si="287"/>
        <v>0</v>
      </c>
      <c r="BR463" s="159">
        <f t="shared" si="288"/>
        <v>1</v>
      </c>
      <c r="BS463" s="159" t="str">
        <f t="shared" si="289"/>
        <v>symbol</v>
      </c>
      <c r="BT463" s="157" t="str">
        <f ca="1">IF(scriv!V425&lt;&gt;"",scriv!V425,
IF(E463="",IFERROR(VLOOKUP(BL463,$AH$40:$BT$638,39,FALSE),$BT$36),
$BT$37))</f>
        <v>NodeSquare</v>
      </c>
      <c r="BU463" s="166">
        <f t="shared" ca="1" si="290"/>
        <v>2000</v>
      </c>
      <c r="BV463" s="166">
        <f t="shared" ca="1" si="291"/>
        <v>-150</v>
      </c>
      <c r="BW463" s="166">
        <f t="shared" ca="1" si="292"/>
        <v>0</v>
      </c>
      <c r="BX463" s="166">
        <f t="shared" ca="1" si="293"/>
        <v>0</v>
      </c>
      <c r="BY463" s="180" t="str">
        <f t="shared" si="294"/>
        <v/>
      </c>
      <c r="BZ463" s="180" t="str">
        <f t="shared" si="295"/>
        <v/>
      </c>
      <c r="CA463" s="81" t="str">
        <f>IF(scriv!E425&lt;&gt;"",scriv!E425,"")</f>
        <v/>
      </c>
      <c r="CB463" s="82">
        <f t="shared" si="264"/>
        <v>0</v>
      </c>
      <c r="CC463" s="82">
        <f t="shared" si="296"/>
        <v>0</v>
      </c>
      <c r="CD463" s="82" t="str">
        <f t="shared" si="297"/>
        <v>-</v>
      </c>
      <c r="CE463" s="82" t="str">
        <f t="shared" si="298"/>
        <v>-</v>
      </c>
      <c r="CF463" s="82" t="str">
        <f t="shared" si="299"/>
        <v>-</v>
      </c>
      <c r="CG463" s="82" t="str">
        <f t="shared" si="300"/>
        <v>-</v>
      </c>
      <c r="CH463" s="82" t="str">
        <f t="shared" si="301"/>
        <v>-</v>
      </c>
      <c r="CI463" s="82" t="str">
        <f t="shared" si="302"/>
        <v>-</v>
      </c>
      <c r="CJ463" s="82" t="str">
        <f t="shared" si="303"/>
        <v>-</v>
      </c>
      <c r="CK463" s="82" t="str">
        <f t="shared" si="304"/>
        <v>-</v>
      </c>
    </row>
    <row r="464" spans="1:89" s="82" customFormat="1" ht="18" customHeight="1">
      <c r="A464" s="81" t="str">
        <f>scriv!AL426</f>
        <v/>
      </c>
      <c r="B464" s="81" t="str">
        <f>IF(scriv!D426&lt;&gt;"",scriv!D426,"")</f>
        <v/>
      </c>
      <c r="C464" s="81" t="str">
        <f>IF( scriv!AP426&lt;&gt;"", IF(D464&lt;&gt;"","connection ","")&amp;scriv!AP426,IF(D464&lt;&gt;"","connection",""))</f>
        <v/>
      </c>
      <c r="D464" s="82" t="str">
        <f>scriv!AN426</f>
        <v/>
      </c>
      <c r="E464" s="82" t="str">
        <f>scriv!AO426</f>
        <v/>
      </c>
      <c r="F464" s="156">
        <f>ROW()</f>
        <v>464</v>
      </c>
      <c r="G464" s="288">
        <f>scriv!AC426</f>
        <v>0</v>
      </c>
      <c r="H464" s="288">
        <f>scriv!AD426</f>
        <v>0</v>
      </c>
      <c r="I464" s="81" t="str">
        <f>IF(scriv!AE426&lt;&gt;"",scriv!AE426,J464)</f>
        <v/>
      </c>
      <c r="J464" s="81" t="str">
        <f>IF(scriv!AF426&lt;&gt;"",scriv!AF426,"")</f>
        <v/>
      </c>
      <c r="K464" s="82" t="str">
        <f>IF(scriv!Y426&lt;&gt;"",scriv!Y426,$K$36)</f>
        <v>none</v>
      </c>
      <c r="L464" s="82">
        <f>IF(scriv!Z426&lt;&gt;"",scriv!Z426,$L$36)</f>
        <v>0</v>
      </c>
      <c r="M464" s="82" t="str">
        <f>IF(scriv!AA426&lt;&gt;"",scriv!AA426,$M$36)</f>
        <v>OpenClose</v>
      </c>
      <c r="N464" s="82">
        <f>IF(scriv!AB426&lt;&gt;"",scriv!AB426,$N$36)</f>
        <v>0</v>
      </c>
      <c r="O464" s="119" t="str">
        <f t="shared" si="263"/>
        <v/>
      </c>
      <c r="P464" s="81" t="str">
        <f>IF(scriv!I426&lt;&gt;"",scriv!I426,"")</f>
        <v/>
      </c>
      <c r="Q464" s="81" t="str">
        <f>IF(scriv!J426&lt;&gt;"",scriv!J426,"")</f>
        <v/>
      </c>
      <c r="R464" s="81">
        <f>IF(scriv!K426&lt;&gt;"",scriv!K426,
IF(I464&lt;&gt;"",1,$R$36))</f>
        <v>1</v>
      </c>
      <c r="S464" s="81" t="str">
        <f>IF(scriv!L426&lt;&gt;"",scriv!L426,
IF(scriv!AF426&lt;&gt;"",$S$36,"none"))</f>
        <v>none</v>
      </c>
      <c r="T464" s="81" t="str">
        <f>IF(scriv!Q426&lt;&gt;"",scriv!Q426,"")</f>
        <v/>
      </c>
      <c r="U464" s="81" t="str">
        <f>IF(scriv!R426&lt;&gt;"",scriv!R426,"")</f>
        <v/>
      </c>
      <c r="V464" s="81" t="str">
        <f>IF(scriv!S426&lt;&gt;"",scriv!S426,"")</f>
        <v/>
      </c>
      <c r="W464" s="81" t="str">
        <f>IF(scriv!T426&lt;&gt;"",scriv!T426,"")</f>
        <v/>
      </c>
      <c r="X464" s="81" t="str">
        <f>IF($E464="",
( IF(scriv!AH426&lt;&gt;"", LEFT( scriv!AH426, FIND(",",scriv!AH426)-1) &amp; "=" &amp; $AH464 &amp; RIGHT( scriv!AH426, LEN(scriv!AH426) + 1 - FIND(",",scriv!AH426)),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IF(scriv!AI426&lt;&gt;"", LEFT( scriv!AI426, FIND(",",scriv!AI426)-1) &amp; "=" &amp; $AH464 &amp; RIGHT( scriv!AI426, LEN(scriv!AI426) + 1 - FIND(",",scriv!AI426)),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IF(scriv!AJ426&lt;&gt;"", LEFT( scriv!AJ426, FIND(",",scriv!AJ426)-1) &amp; "=" &amp; $AH464 &amp; RIGHT( scriv!AJ426, LEN(scriv!AJ426) + 1 - FIND(",",scriv!AJ426)),
  IF($Z$36&lt;&gt;"",LEFT( Z$36, FIND(",",Z$36)-1) &amp; "=" &amp; $AH464 &amp; RIGHT( Z$36, LEN(Z$36) + 1 - FIND(",",Z$36)),""))),
IF(scriv!O426&lt;&gt;"", LEFT( scriv!O426, FIND(",",scriv!O426)-1) &amp; "=" &amp; $AH464 &amp; RIGHT( scriv!O426, LEN(scriv!O426) + 1 - FIND(",",scriv!O426)),
LEFT( Z$37, FIND(",",Z$37)-1) &amp; "=" &amp; $AH464 &amp; RIGHT( Z$37, LEN(Z$37) + 1 - FIND(",",Z$37))))</f>
        <v>drawOpen=,1.2</v>
      </c>
      <c r="AA464" s="81" t="str">
        <f>IF($E464="",
( IF(scriv!AK426&lt;&gt;"", LEFT( scriv!AK426, FIND(",",scriv!AK426)-1) &amp; "=" &amp; $AH464 &amp; RIGHT( scriv!AK426, LEN(scriv!AK426) + 1 - FIND(",",scriv!AK426)),
  IF($AA$36&lt;&gt;"",LEFT( AA$36, FIND(",",AA$36)-1) &amp; "=" &amp; $AH464 &amp; RIGHT( AA$36, LEN(AA$36) + 1 - FIND(",",AA$36)),""))),
IF(scriv!P426&lt;&gt;"", LEFT( scriv!P426, FIND(",",scriv!P426)-1) &amp; "=" &amp; $AH464 &amp; RIGHT( scriv!P426, LEN(scriv!P426) + 1 - FIND(",",scriv!P426)),
LEFT( AA$37, FIND(",",AA$37)-1) &amp; "=" &amp; $AH464 &amp; RIGHT( AA$37, LEN(AA$37) + 1 - FIND(",",AA$37))))</f>
        <v>drawClose=,1.2</v>
      </c>
      <c r="AB464" s="167" t="str">
        <f t="shared" si="262"/>
        <v>noTitle</v>
      </c>
      <c r="AC464" s="167"/>
      <c r="AD464" s="45"/>
      <c r="AE464" s="168"/>
      <c r="AF464" s="169">
        <f>IF(D464="",scriv!B426,"")</f>
        <v>0</v>
      </c>
      <c r="AG464" s="170" t="str">
        <f t="shared" si="265"/>
        <v/>
      </c>
      <c r="AH464" s="169" t="str">
        <f t="shared" si="266"/>
        <v/>
      </c>
      <c r="AI464" s="169" t="str">
        <f t="shared" si="267"/>
        <v/>
      </c>
      <c r="AJ464" s="86">
        <f>ROUNDDOWN( (LEN(scriv!B426)+1) / 2, 0 )</f>
        <v>0</v>
      </c>
      <c r="AK464" s="82">
        <f t="shared" si="268"/>
        <v>0</v>
      </c>
      <c r="AL464" s="82" t="str">
        <f t="shared" si="269"/>
        <v>-</v>
      </c>
      <c r="AM464" s="82" t="str">
        <f t="shared" si="270"/>
        <v>-</v>
      </c>
      <c r="AN464" s="82" t="str">
        <f t="shared" si="271"/>
        <v>-</v>
      </c>
      <c r="AO464" s="82" t="str">
        <f t="shared" si="272"/>
        <v>-</v>
      </c>
      <c r="AP464" s="82" t="str">
        <f t="shared" si="273"/>
        <v>-</v>
      </c>
      <c r="AQ464" s="82" t="str">
        <f t="shared" si="274"/>
        <v>-</v>
      </c>
      <c r="AR464" s="82" t="str">
        <f t="shared" si="275"/>
        <v>-</v>
      </c>
      <c r="AT464" s="82">
        <f t="shared" si="276"/>
        <v>2</v>
      </c>
      <c r="AU464" s="82" t="str">
        <f ca="1">IF(    MAX(OFFSET(AL464,0,0,MATCH("-",AL464:AL$638,0))) = 0,"",
IFERROR(MAX(OFFSET(AL464,0,0,MATCH("-",AL464:AL$638,0))),""))</f>
        <v/>
      </c>
      <c r="AV464" s="82" t="str">
        <f ca="1">IF(    MAX(OFFSET(AM464,0,0,MATCH("-",AM464:AM$638,0))) = 0,"",
IFERROR(MAX(OFFSET(AM464,0,0,MATCH("-",AM464:AM$638,0))),""))</f>
        <v/>
      </c>
      <c r="AW464" s="82" t="str">
        <f ca="1">IF(    MAX(OFFSET(AN464,0,0,MATCH("-",AN464:AN$638,0))) = 0,"",
IFERROR(MAX(OFFSET(AN464,0,0,MATCH("-",AN464:AN$638,0))),""))</f>
        <v/>
      </c>
      <c r="AX464" s="82" t="str">
        <f ca="1">IF(    MAX(OFFSET(AO464,0,0,MATCH("-",AO464:AO$638,0))) = 0,"",
IFERROR(MAX(OFFSET(AO464,0,0,MATCH("-",AO464:AO$638,0))),""))</f>
        <v/>
      </c>
      <c r="AY464" s="82" t="str">
        <f ca="1">IF(    MAX(OFFSET(AP464,0,0,MATCH("-",AP464:AP$638,0))) = 0,"",
IFERROR(MAX(OFFSET(AP464,0,0,MATCH("-",AP464:AP$638,0))),""))</f>
        <v/>
      </c>
      <c r="AZ464" s="82" t="str">
        <f ca="1">IF(    MAX(OFFSET(AQ464,0,0,MATCH("-",AQ464:AQ$638,0))) = 0,"",
IFERROR(MAX(OFFSET(AQ464,0,0,MATCH("-",AQ464:AQ$638,0))),""))</f>
        <v/>
      </c>
      <c r="BA464" s="82" t="str">
        <f ca="1">IF(    MAX(OFFSET(AR464,0,0,MATCH("-",AR464:AR$638,0))) = 0,"",
IFERROR(MAX(OFFSET(AR464,0,0,MATCH("-",AR464:AR$638,0))),""))</f>
        <v/>
      </c>
      <c r="BB464" s="112">
        <f t="shared" ca="1" si="277"/>
        <v>-270</v>
      </c>
      <c r="BC464" s="111" t="str">
        <f t="shared" ca="1" si="278"/>
        <v>Radius</v>
      </c>
      <c r="BD464" s="112">
        <f t="shared" ca="1" si="279"/>
        <v>0</v>
      </c>
      <c r="BE464" s="111">
        <f t="shared" ca="1" si="280"/>
        <v>-150</v>
      </c>
      <c r="BF464" s="113" t="e">
        <f t="shared" ca="1" si="281"/>
        <v>#VALUE!</v>
      </c>
      <c r="BG464" s="113" t="e">
        <f t="shared" ca="1" si="282"/>
        <v>#VALUE!</v>
      </c>
      <c r="BH464" s="112">
        <f t="shared" ca="1" si="283"/>
        <v>2000</v>
      </c>
      <c r="BI464" s="112">
        <f t="shared" ca="1" si="284"/>
        <v>-150</v>
      </c>
      <c r="BJ464" s="157"/>
      <c r="BK464" s="157"/>
      <c r="BL464" s="158" t="str">
        <f>scriv!AM426</f>
        <v/>
      </c>
      <c r="BM464" s="157"/>
      <c r="BN464" s="157" t="str">
        <f t="shared" si="285"/>
        <v>node</v>
      </c>
      <c r="BO464" s="157"/>
      <c r="BP464" s="159">
        <f t="shared" ca="1" si="286"/>
        <v>0</v>
      </c>
      <c r="BQ464" s="159">
        <f t="shared" ca="1" si="287"/>
        <v>0</v>
      </c>
      <c r="BR464" s="159">
        <f t="shared" si="288"/>
        <v>1</v>
      </c>
      <c r="BS464" s="159" t="str">
        <f t="shared" si="289"/>
        <v>symbol</v>
      </c>
      <c r="BT464" s="157" t="str">
        <f ca="1">IF(scriv!V426&lt;&gt;"",scriv!V426,
IF(E464="",IFERROR(VLOOKUP(BL464,$AH$40:$BT$638,39,FALSE),$BT$36),
$BT$37))</f>
        <v>NodeSquare</v>
      </c>
      <c r="BU464" s="166">
        <f t="shared" ca="1" si="290"/>
        <v>2000</v>
      </c>
      <c r="BV464" s="166">
        <f t="shared" ca="1" si="291"/>
        <v>-150</v>
      </c>
      <c r="BW464" s="166">
        <f t="shared" ca="1" si="292"/>
        <v>0</v>
      </c>
      <c r="BX464" s="166">
        <f t="shared" ca="1" si="293"/>
        <v>0</v>
      </c>
      <c r="BY464" s="180" t="str">
        <f t="shared" si="294"/>
        <v/>
      </c>
      <c r="BZ464" s="180" t="str">
        <f t="shared" si="295"/>
        <v/>
      </c>
      <c r="CA464" s="81" t="str">
        <f>IF(scriv!E426&lt;&gt;"",scriv!E426,"")</f>
        <v/>
      </c>
      <c r="CB464" s="82">
        <f t="shared" si="264"/>
        <v>0</v>
      </c>
      <c r="CC464" s="82">
        <f t="shared" si="296"/>
        <v>0</v>
      </c>
      <c r="CD464" s="82" t="str">
        <f t="shared" si="297"/>
        <v>-</v>
      </c>
      <c r="CE464" s="82" t="str">
        <f t="shared" si="298"/>
        <v>-</v>
      </c>
      <c r="CF464" s="82" t="str">
        <f t="shared" si="299"/>
        <v>-</v>
      </c>
      <c r="CG464" s="82" t="str">
        <f t="shared" si="300"/>
        <v>-</v>
      </c>
      <c r="CH464" s="82" t="str">
        <f t="shared" si="301"/>
        <v>-</v>
      </c>
      <c r="CI464" s="82" t="str">
        <f t="shared" si="302"/>
        <v>-</v>
      </c>
      <c r="CJ464" s="82" t="str">
        <f t="shared" si="303"/>
        <v>-</v>
      </c>
      <c r="CK464" s="82" t="str">
        <f t="shared" si="304"/>
        <v>-</v>
      </c>
    </row>
    <row r="465" spans="1:89" s="82" customFormat="1" ht="18" customHeight="1">
      <c r="A465" s="81" t="str">
        <f>scriv!AL427</f>
        <v/>
      </c>
      <c r="B465" s="81" t="str">
        <f>IF(scriv!D427&lt;&gt;"",scriv!D427,"")</f>
        <v/>
      </c>
      <c r="C465" s="81" t="str">
        <f>IF( scriv!AP427&lt;&gt;"", IF(D465&lt;&gt;"","connection ","")&amp;scriv!AP427,IF(D465&lt;&gt;"","connection",""))</f>
        <v/>
      </c>
      <c r="D465" s="82" t="str">
        <f>scriv!AN427</f>
        <v/>
      </c>
      <c r="E465" s="82" t="str">
        <f>scriv!AO427</f>
        <v/>
      </c>
      <c r="F465" s="156">
        <f>ROW()</f>
        <v>465</v>
      </c>
      <c r="G465" s="288">
        <f>scriv!AC427</f>
        <v>0</v>
      </c>
      <c r="H465" s="288">
        <f>scriv!AD427</f>
        <v>0</v>
      </c>
      <c r="I465" s="81" t="str">
        <f>IF(scriv!AE427&lt;&gt;"",scriv!AE427,J465)</f>
        <v/>
      </c>
      <c r="J465" s="81" t="str">
        <f>IF(scriv!AF427&lt;&gt;"",scriv!AF427,"")</f>
        <v/>
      </c>
      <c r="K465" s="82" t="str">
        <f>IF(scriv!Y427&lt;&gt;"",scriv!Y427,$K$36)</f>
        <v>none</v>
      </c>
      <c r="L465" s="82">
        <f>IF(scriv!Z427&lt;&gt;"",scriv!Z427,$L$36)</f>
        <v>0</v>
      </c>
      <c r="M465" s="82" t="str">
        <f>IF(scriv!AA427&lt;&gt;"",scriv!AA427,$M$36)</f>
        <v>OpenClose</v>
      </c>
      <c r="N465" s="82">
        <f>IF(scriv!AB427&lt;&gt;"",scriv!AB427,$N$36)</f>
        <v>0</v>
      </c>
      <c r="O465" s="119" t="str">
        <f t="shared" si="263"/>
        <v/>
      </c>
      <c r="P465" s="81" t="str">
        <f>IF(scriv!I427&lt;&gt;"",scriv!I427,"")</f>
        <v/>
      </c>
      <c r="Q465" s="81" t="str">
        <f>IF(scriv!J427&lt;&gt;"",scriv!J427,"")</f>
        <v/>
      </c>
      <c r="R465" s="81">
        <f>IF(scriv!K427&lt;&gt;"",scriv!K427,
IF(I465&lt;&gt;"",1,$R$36))</f>
        <v>1</v>
      </c>
      <c r="S465" s="81" t="str">
        <f>IF(scriv!L427&lt;&gt;"",scriv!L427,
IF(scriv!AF427&lt;&gt;"",$S$36,"none"))</f>
        <v>none</v>
      </c>
      <c r="T465" s="81" t="str">
        <f>IF(scriv!Q427&lt;&gt;"",scriv!Q427,"")</f>
        <v/>
      </c>
      <c r="U465" s="81" t="str">
        <f>IF(scriv!R427&lt;&gt;"",scriv!R427,"")</f>
        <v/>
      </c>
      <c r="V465" s="81" t="str">
        <f>IF(scriv!S427&lt;&gt;"",scriv!S427,"")</f>
        <v/>
      </c>
      <c r="W465" s="81" t="str">
        <f>IF(scriv!T427&lt;&gt;"",scriv!T427,"")</f>
        <v/>
      </c>
      <c r="X465" s="81" t="str">
        <f>IF($E465="",
( IF(scriv!AH427&lt;&gt;"", LEFT( scriv!AH427, FIND(",",scriv!AH427)-1) &amp; "=" &amp; $AH465 &amp; RIGHT( scriv!AH427, LEN(scriv!AH427) + 1 - FIND(",",scriv!AH427)),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IF(scriv!AI427&lt;&gt;"", LEFT( scriv!AI427, FIND(",",scriv!AI427)-1) &amp; "=" &amp; $AH465 &amp; RIGHT( scriv!AI427, LEN(scriv!AI427) + 1 - FIND(",",scriv!AI427)),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IF(scriv!AJ427&lt;&gt;"", LEFT( scriv!AJ427, FIND(",",scriv!AJ427)-1) &amp; "=" &amp; $AH465 &amp; RIGHT( scriv!AJ427, LEN(scriv!AJ427) + 1 - FIND(",",scriv!AJ427)),
  IF($Z$36&lt;&gt;"",LEFT( Z$36, FIND(",",Z$36)-1) &amp; "=" &amp; $AH465 &amp; RIGHT( Z$36, LEN(Z$36) + 1 - FIND(",",Z$36)),""))),
IF(scriv!O427&lt;&gt;"", LEFT( scriv!O427, FIND(",",scriv!O427)-1) &amp; "=" &amp; $AH465 &amp; RIGHT( scriv!O427, LEN(scriv!O427) + 1 - FIND(",",scriv!O427)),
LEFT( Z$37, FIND(",",Z$37)-1) &amp; "=" &amp; $AH465 &amp; RIGHT( Z$37, LEN(Z$37) + 1 - FIND(",",Z$37))))</f>
        <v>drawOpen=,1.2</v>
      </c>
      <c r="AA465" s="81" t="str">
        <f>IF($E465="",
( IF(scriv!AK427&lt;&gt;"", LEFT( scriv!AK427, FIND(",",scriv!AK427)-1) &amp; "=" &amp; $AH465 &amp; RIGHT( scriv!AK427, LEN(scriv!AK427) + 1 - FIND(",",scriv!AK427)),
  IF($AA$36&lt;&gt;"",LEFT( AA$36, FIND(",",AA$36)-1) &amp; "=" &amp; $AH465 &amp; RIGHT( AA$36, LEN(AA$36) + 1 - FIND(",",AA$36)),""))),
IF(scriv!P427&lt;&gt;"", LEFT( scriv!P427, FIND(",",scriv!P427)-1) &amp; "=" &amp; $AH465 &amp; RIGHT( scriv!P427, LEN(scriv!P427) + 1 - FIND(",",scriv!P427)),
LEFT( AA$37, FIND(",",AA$37)-1) &amp; "=" &amp; $AH465 &amp; RIGHT( AA$37, LEN(AA$37) + 1 - FIND(",",AA$37))))</f>
        <v>drawClose=,1.2</v>
      </c>
      <c r="AB465" s="167" t="str">
        <f t="shared" si="262"/>
        <v>noTitle</v>
      </c>
      <c r="AC465" s="167"/>
      <c r="AD465" s="45"/>
      <c r="AE465" s="168"/>
      <c r="AF465" s="169">
        <f>IF(D465="",scriv!B427,"")</f>
        <v>0</v>
      </c>
      <c r="AG465" s="170" t="str">
        <f t="shared" si="265"/>
        <v/>
      </c>
      <c r="AH465" s="169" t="str">
        <f t="shared" si="266"/>
        <v/>
      </c>
      <c r="AI465" s="169" t="str">
        <f t="shared" si="267"/>
        <v/>
      </c>
      <c r="AJ465" s="86">
        <f>ROUNDDOWN( (LEN(scriv!B427)+1) / 2, 0 )</f>
        <v>0</v>
      </c>
      <c r="AK465" s="82">
        <f t="shared" si="268"/>
        <v>0</v>
      </c>
      <c r="AL465" s="82" t="str">
        <f t="shared" si="269"/>
        <v>-</v>
      </c>
      <c r="AM465" s="82" t="str">
        <f t="shared" si="270"/>
        <v>-</v>
      </c>
      <c r="AN465" s="82" t="str">
        <f t="shared" si="271"/>
        <v>-</v>
      </c>
      <c r="AO465" s="82" t="str">
        <f t="shared" si="272"/>
        <v>-</v>
      </c>
      <c r="AP465" s="82" t="str">
        <f t="shared" si="273"/>
        <v>-</v>
      </c>
      <c r="AQ465" s="82" t="str">
        <f t="shared" si="274"/>
        <v>-</v>
      </c>
      <c r="AR465" s="82" t="str">
        <f t="shared" si="275"/>
        <v>-</v>
      </c>
      <c r="AT465" s="82">
        <f t="shared" si="276"/>
        <v>2</v>
      </c>
      <c r="AU465" s="82" t="str">
        <f ca="1">IF(    MAX(OFFSET(AL465,0,0,MATCH("-",AL465:AL$638,0))) = 0,"",
IFERROR(MAX(OFFSET(AL465,0,0,MATCH("-",AL465:AL$638,0))),""))</f>
        <v/>
      </c>
      <c r="AV465" s="82" t="str">
        <f ca="1">IF(    MAX(OFFSET(AM465,0,0,MATCH("-",AM465:AM$638,0))) = 0,"",
IFERROR(MAX(OFFSET(AM465,0,0,MATCH("-",AM465:AM$638,0))),""))</f>
        <v/>
      </c>
      <c r="AW465" s="82" t="str">
        <f ca="1">IF(    MAX(OFFSET(AN465,0,0,MATCH("-",AN465:AN$638,0))) = 0,"",
IFERROR(MAX(OFFSET(AN465,0,0,MATCH("-",AN465:AN$638,0))),""))</f>
        <v/>
      </c>
      <c r="AX465" s="82" t="str">
        <f ca="1">IF(    MAX(OFFSET(AO465,0,0,MATCH("-",AO465:AO$638,0))) = 0,"",
IFERROR(MAX(OFFSET(AO465,0,0,MATCH("-",AO465:AO$638,0))),""))</f>
        <v/>
      </c>
      <c r="AY465" s="82" t="str">
        <f ca="1">IF(    MAX(OFFSET(AP465,0,0,MATCH("-",AP465:AP$638,0))) = 0,"",
IFERROR(MAX(OFFSET(AP465,0,0,MATCH("-",AP465:AP$638,0))),""))</f>
        <v/>
      </c>
      <c r="AZ465" s="82" t="str">
        <f ca="1">IF(    MAX(OFFSET(AQ465,0,0,MATCH("-",AQ465:AQ$638,0))) = 0,"",
IFERROR(MAX(OFFSET(AQ465,0,0,MATCH("-",AQ465:AQ$638,0))),""))</f>
        <v/>
      </c>
      <c r="BA465" s="82" t="str">
        <f ca="1">IF(    MAX(OFFSET(AR465,0,0,MATCH("-",AR465:AR$638,0))) = 0,"",
IFERROR(MAX(OFFSET(AR465,0,0,MATCH("-",AR465:AR$638,0))),""))</f>
        <v/>
      </c>
      <c r="BB465" s="112">
        <f t="shared" ca="1" si="277"/>
        <v>-270</v>
      </c>
      <c r="BC465" s="111" t="str">
        <f t="shared" ca="1" si="278"/>
        <v>Radius</v>
      </c>
      <c r="BD465" s="112">
        <f t="shared" ca="1" si="279"/>
        <v>0</v>
      </c>
      <c r="BE465" s="111">
        <f t="shared" ca="1" si="280"/>
        <v>-150</v>
      </c>
      <c r="BF465" s="113" t="e">
        <f t="shared" ca="1" si="281"/>
        <v>#VALUE!</v>
      </c>
      <c r="BG465" s="113" t="e">
        <f t="shared" ca="1" si="282"/>
        <v>#VALUE!</v>
      </c>
      <c r="BH465" s="112">
        <f t="shared" ca="1" si="283"/>
        <v>2000</v>
      </c>
      <c r="BI465" s="112">
        <f t="shared" ca="1" si="284"/>
        <v>-150</v>
      </c>
      <c r="BJ465" s="157"/>
      <c r="BK465" s="157"/>
      <c r="BL465" s="158" t="str">
        <f>scriv!AM427</f>
        <v/>
      </c>
      <c r="BM465" s="157"/>
      <c r="BN465" s="157" t="str">
        <f t="shared" si="285"/>
        <v>node</v>
      </c>
      <c r="BO465" s="157"/>
      <c r="BP465" s="159">
        <f t="shared" ca="1" si="286"/>
        <v>0</v>
      </c>
      <c r="BQ465" s="159">
        <f t="shared" ca="1" si="287"/>
        <v>0</v>
      </c>
      <c r="BR465" s="159">
        <f t="shared" si="288"/>
        <v>1</v>
      </c>
      <c r="BS465" s="159" t="str">
        <f t="shared" si="289"/>
        <v>symbol</v>
      </c>
      <c r="BT465" s="157" t="str">
        <f ca="1">IF(scriv!V427&lt;&gt;"",scriv!V427,
IF(E465="",IFERROR(VLOOKUP(BL465,$AH$40:$BT$638,39,FALSE),$BT$36),
$BT$37))</f>
        <v>NodeSquare</v>
      </c>
      <c r="BU465" s="166">
        <f t="shared" ca="1" si="290"/>
        <v>2000</v>
      </c>
      <c r="BV465" s="166">
        <f t="shared" ca="1" si="291"/>
        <v>-150</v>
      </c>
      <c r="BW465" s="166">
        <f t="shared" ca="1" si="292"/>
        <v>0</v>
      </c>
      <c r="BX465" s="166">
        <f t="shared" ca="1" si="293"/>
        <v>0</v>
      </c>
      <c r="BY465" s="180" t="str">
        <f t="shared" si="294"/>
        <v/>
      </c>
      <c r="BZ465" s="180" t="str">
        <f t="shared" si="295"/>
        <v/>
      </c>
      <c r="CA465" s="81" t="str">
        <f>IF(scriv!E427&lt;&gt;"",scriv!E427,"")</f>
        <v/>
      </c>
      <c r="CB465" s="82">
        <f t="shared" si="264"/>
        <v>0</v>
      </c>
      <c r="CC465" s="82">
        <f t="shared" si="296"/>
        <v>0</v>
      </c>
      <c r="CD465" s="82" t="str">
        <f t="shared" si="297"/>
        <v>-</v>
      </c>
      <c r="CE465" s="82" t="str">
        <f t="shared" si="298"/>
        <v>-</v>
      </c>
      <c r="CF465" s="82" t="str">
        <f t="shared" si="299"/>
        <v>-</v>
      </c>
      <c r="CG465" s="82" t="str">
        <f t="shared" si="300"/>
        <v>-</v>
      </c>
      <c r="CH465" s="82" t="str">
        <f t="shared" si="301"/>
        <v>-</v>
      </c>
      <c r="CI465" s="82" t="str">
        <f t="shared" si="302"/>
        <v>-</v>
      </c>
      <c r="CJ465" s="82" t="str">
        <f t="shared" si="303"/>
        <v>-</v>
      </c>
      <c r="CK465" s="82" t="str">
        <f t="shared" si="304"/>
        <v>-</v>
      </c>
    </row>
    <row r="466" spans="1:89" s="82" customFormat="1" ht="18" customHeight="1">
      <c r="A466" s="81" t="str">
        <f>scriv!AL428</f>
        <v/>
      </c>
      <c r="B466" s="81" t="str">
        <f>IF(scriv!D428&lt;&gt;"",scriv!D428,"")</f>
        <v/>
      </c>
      <c r="C466" s="81" t="str">
        <f>IF( scriv!AP428&lt;&gt;"", IF(D466&lt;&gt;"","connection ","")&amp;scriv!AP428,IF(D466&lt;&gt;"","connection",""))</f>
        <v/>
      </c>
      <c r="D466" s="82" t="str">
        <f>scriv!AN428</f>
        <v/>
      </c>
      <c r="E466" s="82" t="str">
        <f>scriv!AO428</f>
        <v/>
      </c>
      <c r="F466" s="156">
        <f>ROW()</f>
        <v>466</v>
      </c>
      <c r="G466" s="288">
        <f>scriv!AC428</f>
        <v>0</v>
      </c>
      <c r="H466" s="288">
        <f>scriv!AD428</f>
        <v>0</v>
      </c>
      <c r="I466" s="81" t="str">
        <f>IF(scriv!AE428&lt;&gt;"",scriv!AE428,J466)</f>
        <v/>
      </c>
      <c r="J466" s="81" t="str">
        <f>IF(scriv!AF428&lt;&gt;"",scriv!AF428,"")</f>
        <v/>
      </c>
      <c r="K466" s="82" t="str">
        <f>IF(scriv!Y428&lt;&gt;"",scriv!Y428,$K$36)</f>
        <v>none</v>
      </c>
      <c r="L466" s="82">
        <f>IF(scriv!Z428&lt;&gt;"",scriv!Z428,$L$36)</f>
        <v>0</v>
      </c>
      <c r="M466" s="82" t="str">
        <f>IF(scriv!AA428&lt;&gt;"",scriv!AA428,$M$36)</f>
        <v>OpenClose</v>
      </c>
      <c r="N466" s="82">
        <f>IF(scriv!AB428&lt;&gt;"",scriv!AB428,$N$36)</f>
        <v>0</v>
      </c>
      <c r="O466" s="119" t="str">
        <f t="shared" si="263"/>
        <v/>
      </c>
      <c r="P466" s="81" t="str">
        <f>IF(scriv!I428&lt;&gt;"",scriv!I428,"")</f>
        <v/>
      </c>
      <c r="Q466" s="81" t="str">
        <f>IF(scriv!J428&lt;&gt;"",scriv!J428,"")</f>
        <v/>
      </c>
      <c r="R466" s="81">
        <f>IF(scriv!K428&lt;&gt;"",scriv!K428,
IF(I466&lt;&gt;"",1,$R$36))</f>
        <v>1</v>
      </c>
      <c r="S466" s="81" t="str">
        <f>IF(scriv!L428&lt;&gt;"",scriv!L428,
IF(scriv!AF428&lt;&gt;"",$S$36,"none"))</f>
        <v>none</v>
      </c>
      <c r="T466" s="81" t="str">
        <f>IF(scriv!Q428&lt;&gt;"",scriv!Q428,"")</f>
        <v/>
      </c>
      <c r="U466" s="81" t="str">
        <f>IF(scriv!R428&lt;&gt;"",scriv!R428,"")</f>
        <v/>
      </c>
      <c r="V466" s="81" t="str">
        <f>IF(scriv!S428&lt;&gt;"",scriv!S428,"")</f>
        <v/>
      </c>
      <c r="W466" s="81" t="str">
        <f>IF(scriv!T428&lt;&gt;"",scriv!T428,"")</f>
        <v/>
      </c>
      <c r="X466" s="81" t="str">
        <f>IF($E466="",
( IF(scriv!AH428&lt;&gt;"", LEFT( scriv!AH428, FIND(",",scriv!AH428)-1) &amp; "=" &amp; $AH466 &amp; RIGHT( scriv!AH428, LEN(scriv!AH428) + 1 - FIND(",",scriv!AH428)),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IF(scriv!AI428&lt;&gt;"", LEFT( scriv!AI428, FIND(",",scriv!AI428)-1) &amp; "=" &amp; $AH466 &amp; RIGHT( scriv!AI428, LEN(scriv!AI428) + 1 - FIND(",",scriv!AI428)),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IF(scriv!AJ428&lt;&gt;"", LEFT( scriv!AJ428, FIND(",",scriv!AJ428)-1) &amp; "=" &amp; $AH466 &amp; RIGHT( scriv!AJ428, LEN(scriv!AJ428) + 1 - FIND(",",scriv!AJ428)),
  IF($Z$36&lt;&gt;"",LEFT( Z$36, FIND(",",Z$36)-1) &amp; "=" &amp; $AH466 &amp; RIGHT( Z$36, LEN(Z$36) + 1 - FIND(",",Z$36)),""))),
IF(scriv!O428&lt;&gt;"", LEFT( scriv!O428, FIND(",",scriv!O428)-1) &amp; "=" &amp; $AH466 &amp; RIGHT( scriv!O428, LEN(scriv!O428) + 1 - FIND(",",scriv!O428)),
LEFT( Z$37, FIND(",",Z$37)-1) &amp; "=" &amp; $AH466 &amp; RIGHT( Z$37, LEN(Z$37) + 1 - FIND(",",Z$37))))</f>
        <v>drawOpen=,1.2</v>
      </c>
      <c r="AA466" s="81" t="str">
        <f>IF($E466="",
( IF(scriv!AK428&lt;&gt;"", LEFT( scriv!AK428, FIND(",",scriv!AK428)-1) &amp; "=" &amp; $AH466 &amp; RIGHT( scriv!AK428, LEN(scriv!AK428) + 1 - FIND(",",scriv!AK428)),
  IF($AA$36&lt;&gt;"",LEFT( AA$36, FIND(",",AA$36)-1) &amp; "=" &amp; $AH466 &amp; RIGHT( AA$36, LEN(AA$36) + 1 - FIND(",",AA$36)),""))),
IF(scriv!P428&lt;&gt;"", LEFT( scriv!P428, FIND(",",scriv!P428)-1) &amp; "=" &amp; $AH466 &amp; RIGHT( scriv!P428, LEN(scriv!P428) + 1 - FIND(",",scriv!P428)),
LEFT( AA$37, FIND(",",AA$37)-1) &amp; "=" &amp; $AH466 &amp; RIGHT( AA$37, LEN(AA$37) + 1 - FIND(",",AA$37))))</f>
        <v>drawClose=,1.2</v>
      </c>
      <c r="AB466" s="167" t="str">
        <f t="shared" si="262"/>
        <v>noTitle</v>
      </c>
      <c r="AC466" s="167"/>
      <c r="AD466" s="45"/>
      <c r="AE466" s="168"/>
      <c r="AF466" s="169">
        <f>IF(D466="",scriv!B428,"")</f>
        <v>0</v>
      </c>
      <c r="AG466" s="170" t="str">
        <f t="shared" si="265"/>
        <v/>
      </c>
      <c r="AH466" s="169" t="str">
        <f t="shared" si="266"/>
        <v/>
      </c>
      <c r="AI466" s="169" t="str">
        <f t="shared" si="267"/>
        <v/>
      </c>
      <c r="AJ466" s="86">
        <f>ROUNDDOWN( (LEN(scriv!B428)+1) / 2, 0 )</f>
        <v>0</v>
      </c>
      <c r="AK466" s="82">
        <f t="shared" si="268"/>
        <v>0</v>
      </c>
      <c r="AL466" s="82" t="str">
        <f t="shared" si="269"/>
        <v>-</v>
      </c>
      <c r="AM466" s="82" t="str">
        <f t="shared" si="270"/>
        <v>-</v>
      </c>
      <c r="AN466" s="82" t="str">
        <f t="shared" si="271"/>
        <v>-</v>
      </c>
      <c r="AO466" s="82" t="str">
        <f t="shared" si="272"/>
        <v>-</v>
      </c>
      <c r="AP466" s="82" t="str">
        <f t="shared" si="273"/>
        <v>-</v>
      </c>
      <c r="AQ466" s="82" t="str">
        <f t="shared" si="274"/>
        <v>-</v>
      </c>
      <c r="AR466" s="82" t="str">
        <f t="shared" si="275"/>
        <v>-</v>
      </c>
      <c r="AT466" s="82">
        <f t="shared" si="276"/>
        <v>2</v>
      </c>
      <c r="AU466" s="82" t="str">
        <f ca="1">IF(    MAX(OFFSET(AL466,0,0,MATCH("-",AL466:AL$638,0))) = 0,"",
IFERROR(MAX(OFFSET(AL466,0,0,MATCH("-",AL466:AL$638,0))),""))</f>
        <v/>
      </c>
      <c r="AV466" s="82" t="str">
        <f ca="1">IF(    MAX(OFFSET(AM466,0,0,MATCH("-",AM466:AM$638,0))) = 0,"",
IFERROR(MAX(OFFSET(AM466,0,0,MATCH("-",AM466:AM$638,0))),""))</f>
        <v/>
      </c>
      <c r="AW466" s="82" t="str">
        <f ca="1">IF(    MAX(OFFSET(AN466,0,0,MATCH("-",AN466:AN$638,0))) = 0,"",
IFERROR(MAX(OFFSET(AN466,0,0,MATCH("-",AN466:AN$638,0))),""))</f>
        <v/>
      </c>
      <c r="AX466" s="82" t="str">
        <f ca="1">IF(    MAX(OFFSET(AO466,0,0,MATCH("-",AO466:AO$638,0))) = 0,"",
IFERROR(MAX(OFFSET(AO466,0,0,MATCH("-",AO466:AO$638,0))),""))</f>
        <v/>
      </c>
      <c r="AY466" s="82" t="str">
        <f ca="1">IF(    MAX(OFFSET(AP466,0,0,MATCH("-",AP466:AP$638,0))) = 0,"",
IFERROR(MAX(OFFSET(AP466,0,0,MATCH("-",AP466:AP$638,0))),""))</f>
        <v/>
      </c>
      <c r="AZ466" s="82" t="str">
        <f ca="1">IF(    MAX(OFFSET(AQ466,0,0,MATCH("-",AQ466:AQ$638,0))) = 0,"",
IFERROR(MAX(OFFSET(AQ466,0,0,MATCH("-",AQ466:AQ$638,0))),""))</f>
        <v/>
      </c>
      <c r="BA466" s="82" t="str">
        <f ca="1">IF(    MAX(OFFSET(AR466,0,0,MATCH("-",AR466:AR$638,0))) = 0,"",
IFERROR(MAX(OFFSET(AR466,0,0,MATCH("-",AR466:AR$638,0))),""))</f>
        <v/>
      </c>
      <c r="BB466" s="112">
        <f t="shared" ca="1" si="277"/>
        <v>-270</v>
      </c>
      <c r="BC466" s="111" t="str">
        <f t="shared" ca="1" si="278"/>
        <v>Radius</v>
      </c>
      <c r="BD466" s="112">
        <f t="shared" ca="1" si="279"/>
        <v>0</v>
      </c>
      <c r="BE466" s="111">
        <f t="shared" ca="1" si="280"/>
        <v>-150</v>
      </c>
      <c r="BF466" s="113" t="e">
        <f t="shared" ca="1" si="281"/>
        <v>#VALUE!</v>
      </c>
      <c r="BG466" s="113" t="e">
        <f t="shared" ca="1" si="282"/>
        <v>#VALUE!</v>
      </c>
      <c r="BH466" s="112">
        <f t="shared" ca="1" si="283"/>
        <v>2000</v>
      </c>
      <c r="BI466" s="112">
        <f t="shared" ca="1" si="284"/>
        <v>-150</v>
      </c>
      <c r="BJ466" s="157"/>
      <c r="BK466" s="157"/>
      <c r="BL466" s="158" t="str">
        <f>scriv!AM428</f>
        <v/>
      </c>
      <c r="BM466" s="157"/>
      <c r="BN466" s="157" t="str">
        <f t="shared" si="285"/>
        <v>node</v>
      </c>
      <c r="BO466" s="157"/>
      <c r="BP466" s="159">
        <f t="shared" ca="1" si="286"/>
        <v>0</v>
      </c>
      <c r="BQ466" s="159">
        <f t="shared" ca="1" si="287"/>
        <v>0</v>
      </c>
      <c r="BR466" s="159">
        <f t="shared" si="288"/>
        <v>1</v>
      </c>
      <c r="BS466" s="159" t="str">
        <f t="shared" si="289"/>
        <v>symbol</v>
      </c>
      <c r="BT466" s="157" t="str">
        <f ca="1">IF(scriv!V428&lt;&gt;"",scriv!V428,
IF(E466="",IFERROR(VLOOKUP(BL466,$AH$40:$BT$638,39,FALSE),$BT$36),
$BT$37))</f>
        <v>NodeSquare</v>
      </c>
      <c r="BU466" s="166">
        <f t="shared" ca="1" si="290"/>
        <v>2000</v>
      </c>
      <c r="BV466" s="166">
        <f t="shared" ca="1" si="291"/>
        <v>-150</v>
      </c>
      <c r="BW466" s="166">
        <f t="shared" ca="1" si="292"/>
        <v>0</v>
      </c>
      <c r="BX466" s="166">
        <f t="shared" ca="1" si="293"/>
        <v>0</v>
      </c>
      <c r="BY466" s="180" t="str">
        <f t="shared" si="294"/>
        <v/>
      </c>
      <c r="BZ466" s="180" t="str">
        <f t="shared" si="295"/>
        <v/>
      </c>
      <c r="CA466" s="81" t="str">
        <f>IF(scriv!E428&lt;&gt;"",scriv!E428,"")</f>
        <v/>
      </c>
      <c r="CB466" s="82">
        <f t="shared" si="264"/>
        <v>0</v>
      </c>
      <c r="CC466" s="82">
        <f t="shared" si="296"/>
        <v>0</v>
      </c>
      <c r="CD466" s="82" t="str">
        <f t="shared" si="297"/>
        <v>-</v>
      </c>
      <c r="CE466" s="82" t="str">
        <f t="shared" si="298"/>
        <v>-</v>
      </c>
      <c r="CF466" s="82" t="str">
        <f t="shared" si="299"/>
        <v>-</v>
      </c>
      <c r="CG466" s="82" t="str">
        <f t="shared" si="300"/>
        <v>-</v>
      </c>
      <c r="CH466" s="82" t="str">
        <f t="shared" si="301"/>
        <v>-</v>
      </c>
      <c r="CI466" s="82" t="str">
        <f t="shared" si="302"/>
        <v>-</v>
      </c>
      <c r="CJ466" s="82" t="str">
        <f t="shared" si="303"/>
        <v>-</v>
      </c>
      <c r="CK466" s="82" t="str">
        <f t="shared" si="304"/>
        <v>-</v>
      </c>
    </row>
    <row r="467" spans="1:89" s="82" customFormat="1" ht="18" customHeight="1">
      <c r="A467" s="81" t="str">
        <f>scriv!AL429</f>
        <v/>
      </c>
      <c r="B467" s="81" t="str">
        <f>IF(scriv!D429&lt;&gt;"",scriv!D429,"")</f>
        <v/>
      </c>
      <c r="C467" s="81" t="str">
        <f>IF( scriv!AP429&lt;&gt;"", IF(D467&lt;&gt;"","connection ","")&amp;scriv!AP429,IF(D467&lt;&gt;"","connection",""))</f>
        <v/>
      </c>
      <c r="D467" s="82" t="str">
        <f>scriv!AN429</f>
        <v/>
      </c>
      <c r="E467" s="82" t="str">
        <f>scriv!AO429</f>
        <v/>
      </c>
      <c r="F467" s="156">
        <f>ROW()</f>
        <v>467</v>
      </c>
      <c r="G467" s="288">
        <f>scriv!AC429</f>
        <v>0</v>
      </c>
      <c r="H467" s="288">
        <f>scriv!AD429</f>
        <v>0</v>
      </c>
      <c r="I467" s="81" t="str">
        <f>IF(scriv!AE429&lt;&gt;"",scriv!AE429,J467)</f>
        <v/>
      </c>
      <c r="J467" s="81" t="str">
        <f>IF(scriv!AF429&lt;&gt;"",scriv!AF429,"")</f>
        <v/>
      </c>
      <c r="K467" s="82" t="str">
        <f>IF(scriv!Y429&lt;&gt;"",scriv!Y429,$K$36)</f>
        <v>none</v>
      </c>
      <c r="L467" s="82">
        <f>IF(scriv!Z429&lt;&gt;"",scriv!Z429,$L$36)</f>
        <v>0</v>
      </c>
      <c r="M467" s="82" t="str">
        <f>IF(scriv!AA429&lt;&gt;"",scriv!AA429,$M$36)</f>
        <v>OpenClose</v>
      </c>
      <c r="N467" s="82">
        <f>IF(scriv!AB429&lt;&gt;"",scriv!AB429,$N$36)</f>
        <v>0</v>
      </c>
      <c r="O467" s="119" t="str">
        <f t="shared" si="263"/>
        <v/>
      </c>
      <c r="P467" s="81" t="str">
        <f>IF(scriv!I429&lt;&gt;"",scriv!I429,"")</f>
        <v/>
      </c>
      <c r="Q467" s="81" t="str">
        <f>IF(scriv!J429&lt;&gt;"",scriv!J429,"")</f>
        <v/>
      </c>
      <c r="R467" s="81">
        <f>IF(scriv!K429&lt;&gt;"",scriv!K429,
IF(I467&lt;&gt;"",1,$R$36))</f>
        <v>1</v>
      </c>
      <c r="S467" s="81" t="str">
        <f>IF(scriv!L429&lt;&gt;"",scriv!L429,
IF(scriv!AF429&lt;&gt;"",$S$36,"none"))</f>
        <v>none</v>
      </c>
      <c r="T467" s="81" t="str">
        <f>IF(scriv!Q429&lt;&gt;"",scriv!Q429,"")</f>
        <v/>
      </c>
      <c r="U467" s="81" t="str">
        <f>IF(scriv!R429&lt;&gt;"",scriv!R429,"")</f>
        <v/>
      </c>
      <c r="V467" s="81" t="str">
        <f>IF(scriv!S429&lt;&gt;"",scriv!S429,"")</f>
        <v/>
      </c>
      <c r="W467" s="81" t="str">
        <f>IF(scriv!T429&lt;&gt;"",scriv!T429,"")</f>
        <v/>
      </c>
      <c r="X467" s="81" t="str">
        <f>IF($E467="",
( IF(scriv!AH429&lt;&gt;"", LEFT( scriv!AH429, FIND(",",scriv!AH429)-1) &amp; "=" &amp; $AH467 &amp; RIGHT( scriv!AH429, LEN(scriv!AH429) + 1 - FIND(",",scriv!AH429)),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IF(scriv!AI429&lt;&gt;"", LEFT( scriv!AI429, FIND(",",scriv!AI429)-1) &amp; "=" &amp; $AH467 &amp; RIGHT( scriv!AI429, LEN(scriv!AI429) + 1 - FIND(",",scriv!AI429)),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IF(scriv!AJ429&lt;&gt;"", LEFT( scriv!AJ429, FIND(",",scriv!AJ429)-1) &amp; "=" &amp; $AH467 &amp; RIGHT( scriv!AJ429, LEN(scriv!AJ429) + 1 - FIND(",",scriv!AJ429)),
  IF($Z$36&lt;&gt;"",LEFT( Z$36, FIND(",",Z$36)-1) &amp; "=" &amp; $AH467 &amp; RIGHT( Z$36, LEN(Z$36) + 1 - FIND(",",Z$36)),""))),
IF(scriv!O429&lt;&gt;"", LEFT( scriv!O429, FIND(",",scriv!O429)-1) &amp; "=" &amp; $AH467 &amp; RIGHT( scriv!O429, LEN(scriv!O429) + 1 - FIND(",",scriv!O429)),
LEFT( Z$37, FIND(",",Z$37)-1) &amp; "=" &amp; $AH467 &amp; RIGHT( Z$37, LEN(Z$37) + 1 - FIND(",",Z$37))))</f>
        <v>drawOpen=,1.2</v>
      </c>
      <c r="AA467" s="81" t="str">
        <f>IF($E467="",
( IF(scriv!AK429&lt;&gt;"", LEFT( scriv!AK429, FIND(",",scriv!AK429)-1) &amp; "=" &amp; $AH467 &amp; RIGHT( scriv!AK429, LEN(scriv!AK429) + 1 - FIND(",",scriv!AK429)),
  IF($AA$36&lt;&gt;"",LEFT( AA$36, FIND(",",AA$36)-1) &amp; "=" &amp; $AH467 &amp; RIGHT( AA$36, LEN(AA$36) + 1 - FIND(",",AA$36)),""))),
IF(scriv!P429&lt;&gt;"", LEFT( scriv!P429, FIND(",",scriv!P429)-1) &amp; "=" &amp; $AH467 &amp; RIGHT( scriv!P429, LEN(scriv!P429) + 1 - FIND(",",scriv!P429)),
LEFT( AA$37, FIND(",",AA$37)-1) &amp; "=" &amp; $AH467 &amp; RIGHT( AA$37, LEN(AA$37) + 1 - FIND(",",AA$37))))</f>
        <v>drawClose=,1.2</v>
      </c>
      <c r="AB467" s="167" t="str">
        <f t="shared" si="262"/>
        <v>noTitle</v>
      </c>
      <c r="AC467" s="167"/>
      <c r="AD467" s="45"/>
      <c r="AE467" s="168"/>
      <c r="AF467" s="169">
        <f>IF(D467="",scriv!B429,"")</f>
        <v>0</v>
      </c>
      <c r="AG467" s="170" t="str">
        <f t="shared" si="265"/>
        <v/>
      </c>
      <c r="AH467" s="169" t="str">
        <f t="shared" si="266"/>
        <v/>
      </c>
      <c r="AI467" s="169" t="str">
        <f t="shared" si="267"/>
        <v/>
      </c>
      <c r="AJ467" s="86">
        <f>ROUNDDOWN( (LEN(scriv!B429)+1) / 2, 0 )</f>
        <v>0</v>
      </c>
      <c r="AK467" s="82">
        <f t="shared" si="268"/>
        <v>0</v>
      </c>
      <c r="AL467" s="82" t="str">
        <f t="shared" si="269"/>
        <v>-</v>
      </c>
      <c r="AM467" s="82" t="str">
        <f t="shared" si="270"/>
        <v>-</v>
      </c>
      <c r="AN467" s="82" t="str">
        <f t="shared" si="271"/>
        <v>-</v>
      </c>
      <c r="AO467" s="82" t="str">
        <f t="shared" si="272"/>
        <v>-</v>
      </c>
      <c r="AP467" s="82" t="str">
        <f t="shared" si="273"/>
        <v>-</v>
      </c>
      <c r="AQ467" s="82" t="str">
        <f t="shared" si="274"/>
        <v>-</v>
      </c>
      <c r="AR467" s="82" t="str">
        <f t="shared" si="275"/>
        <v>-</v>
      </c>
      <c r="AT467" s="82">
        <f t="shared" si="276"/>
        <v>2</v>
      </c>
      <c r="AU467" s="82" t="str">
        <f ca="1">IF(    MAX(OFFSET(AL467,0,0,MATCH("-",AL467:AL$638,0))) = 0,"",
IFERROR(MAX(OFFSET(AL467,0,0,MATCH("-",AL467:AL$638,0))),""))</f>
        <v/>
      </c>
      <c r="AV467" s="82" t="str">
        <f ca="1">IF(    MAX(OFFSET(AM467,0,0,MATCH("-",AM467:AM$638,0))) = 0,"",
IFERROR(MAX(OFFSET(AM467,0,0,MATCH("-",AM467:AM$638,0))),""))</f>
        <v/>
      </c>
      <c r="AW467" s="82" t="str">
        <f ca="1">IF(    MAX(OFFSET(AN467,0,0,MATCH("-",AN467:AN$638,0))) = 0,"",
IFERROR(MAX(OFFSET(AN467,0,0,MATCH("-",AN467:AN$638,0))),""))</f>
        <v/>
      </c>
      <c r="AX467" s="82" t="str">
        <f ca="1">IF(    MAX(OFFSET(AO467,0,0,MATCH("-",AO467:AO$638,0))) = 0,"",
IFERROR(MAX(OFFSET(AO467,0,0,MATCH("-",AO467:AO$638,0))),""))</f>
        <v/>
      </c>
      <c r="AY467" s="82" t="str">
        <f ca="1">IF(    MAX(OFFSET(AP467,0,0,MATCH("-",AP467:AP$638,0))) = 0,"",
IFERROR(MAX(OFFSET(AP467,0,0,MATCH("-",AP467:AP$638,0))),""))</f>
        <v/>
      </c>
      <c r="AZ467" s="82" t="str">
        <f ca="1">IF(    MAX(OFFSET(AQ467,0,0,MATCH("-",AQ467:AQ$638,0))) = 0,"",
IFERROR(MAX(OFFSET(AQ467,0,0,MATCH("-",AQ467:AQ$638,0))),""))</f>
        <v/>
      </c>
      <c r="BA467" s="82" t="str">
        <f ca="1">IF(    MAX(OFFSET(AR467,0,0,MATCH("-",AR467:AR$638,0))) = 0,"",
IFERROR(MAX(OFFSET(AR467,0,0,MATCH("-",AR467:AR$638,0))),""))</f>
        <v/>
      </c>
      <c r="BB467" s="112">
        <f t="shared" ca="1" si="277"/>
        <v>-270</v>
      </c>
      <c r="BC467" s="111" t="str">
        <f t="shared" ca="1" si="278"/>
        <v>Radius</v>
      </c>
      <c r="BD467" s="112">
        <f t="shared" ca="1" si="279"/>
        <v>0</v>
      </c>
      <c r="BE467" s="111">
        <f t="shared" ca="1" si="280"/>
        <v>-150</v>
      </c>
      <c r="BF467" s="113" t="e">
        <f t="shared" ca="1" si="281"/>
        <v>#VALUE!</v>
      </c>
      <c r="BG467" s="113" t="e">
        <f t="shared" ca="1" si="282"/>
        <v>#VALUE!</v>
      </c>
      <c r="BH467" s="112">
        <f t="shared" ca="1" si="283"/>
        <v>2000</v>
      </c>
      <c r="BI467" s="112">
        <f t="shared" ca="1" si="284"/>
        <v>-150</v>
      </c>
      <c r="BJ467" s="157"/>
      <c r="BK467" s="157"/>
      <c r="BL467" s="158" t="str">
        <f>scriv!AM429</f>
        <v/>
      </c>
      <c r="BM467" s="157"/>
      <c r="BN467" s="157" t="str">
        <f t="shared" si="285"/>
        <v>node</v>
      </c>
      <c r="BO467" s="157"/>
      <c r="BP467" s="159">
        <f t="shared" ca="1" si="286"/>
        <v>0</v>
      </c>
      <c r="BQ467" s="159">
        <f t="shared" ca="1" si="287"/>
        <v>0</v>
      </c>
      <c r="BR467" s="159">
        <f t="shared" si="288"/>
        <v>1</v>
      </c>
      <c r="BS467" s="159" t="str">
        <f t="shared" si="289"/>
        <v>symbol</v>
      </c>
      <c r="BT467" s="157" t="str">
        <f ca="1">IF(scriv!V429&lt;&gt;"",scriv!V429,
IF(E467="",IFERROR(VLOOKUP(BL467,$AH$40:$BT$638,39,FALSE),$BT$36),
$BT$37))</f>
        <v>NodeSquare</v>
      </c>
      <c r="BU467" s="166">
        <f t="shared" ca="1" si="290"/>
        <v>2000</v>
      </c>
      <c r="BV467" s="166">
        <f t="shared" ca="1" si="291"/>
        <v>-150</v>
      </c>
      <c r="BW467" s="166">
        <f t="shared" ca="1" si="292"/>
        <v>0</v>
      </c>
      <c r="BX467" s="166">
        <f t="shared" ca="1" si="293"/>
        <v>0</v>
      </c>
      <c r="BY467" s="180" t="str">
        <f t="shared" si="294"/>
        <v/>
      </c>
      <c r="BZ467" s="180" t="str">
        <f t="shared" si="295"/>
        <v/>
      </c>
      <c r="CA467" s="81" t="str">
        <f>IF(scriv!E429&lt;&gt;"",scriv!E429,"")</f>
        <v/>
      </c>
      <c r="CB467" s="82">
        <f t="shared" si="264"/>
        <v>0</v>
      </c>
      <c r="CC467" s="82">
        <f t="shared" si="296"/>
        <v>0</v>
      </c>
      <c r="CD467" s="82" t="str">
        <f t="shared" si="297"/>
        <v>-</v>
      </c>
      <c r="CE467" s="82" t="str">
        <f t="shared" si="298"/>
        <v>-</v>
      </c>
      <c r="CF467" s="82" t="str">
        <f t="shared" si="299"/>
        <v>-</v>
      </c>
      <c r="CG467" s="82" t="str">
        <f t="shared" si="300"/>
        <v>-</v>
      </c>
      <c r="CH467" s="82" t="str">
        <f t="shared" si="301"/>
        <v>-</v>
      </c>
      <c r="CI467" s="82" t="str">
        <f t="shared" si="302"/>
        <v>-</v>
      </c>
      <c r="CJ467" s="82" t="str">
        <f t="shared" si="303"/>
        <v>-</v>
      </c>
      <c r="CK467" s="82" t="str">
        <f t="shared" si="304"/>
        <v>-</v>
      </c>
    </row>
    <row r="468" spans="1:89" s="82" customFormat="1" ht="18" customHeight="1">
      <c r="A468" s="81" t="str">
        <f>scriv!AL430</f>
        <v/>
      </c>
      <c r="B468" s="81" t="str">
        <f>IF(scriv!D430&lt;&gt;"",scriv!D430,"")</f>
        <v/>
      </c>
      <c r="C468" s="81" t="str">
        <f>IF( scriv!AP430&lt;&gt;"", IF(D468&lt;&gt;"","connection ","")&amp;scriv!AP430,IF(D468&lt;&gt;"","connection",""))</f>
        <v/>
      </c>
      <c r="D468" s="82" t="str">
        <f>scriv!AN430</f>
        <v/>
      </c>
      <c r="E468" s="82" t="str">
        <f>scriv!AO430</f>
        <v/>
      </c>
      <c r="F468" s="156">
        <f>ROW()</f>
        <v>468</v>
      </c>
      <c r="G468" s="288">
        <f>scriv!AC430</f>
        <v>0</v>
      </c>
      <c r="H468" s="288">
        <f>scriv!AD430</f>
        <v>0</v>
      </c>
      <c r="I468" s="81" t="str">
        <f>IF(scriv!AE430&lt;&gt;"",scriv!AE430,J468)</f>
        <v/>
      </c>
      <c r="J468" s="81" t="str">
        <f>IF(scriv!AF430&lt;&gt;"",scriv!AF430,"")</f>
        <v/>
      </c>
      <c r="K468" s="82" t="str">
        <f>IF(scriv!Y430&lt;&gt;"",scriv!Y430,$K$36)</f>
        <v>none</v>
      </c>
      <c r="L468" s="82">
        <f>IF(scriv!Z430&lt;&gt;"",scriv!Z430,$L$36)</f>
        <v>0</v>
      </c>
      <c r="M468" s="82" t="str">
        <f>IF(scriv!AA430&lt;&gt;"",scriv!AA430,$M$36)</f>
        <v>OpenClose</v>
      </c>
      <c r="N468" s="82">
        <f>IF(scriv!AB430&lt;&gt;"",scriv!AB430,$N$36)</f>
        <v>0</v>
      </c>
      <c r="O468" s="119" t="str">
        <f t="shared" si="263"/>
        <v/>
      </c>
      <c r="P468" s="81" t="str">
        <f>IF(scriv!I430&lt;&gt;"",scriv!I430,"")</f>
        <v/>
      </c>
      <c r="Q468" s="81" t="str">
        <f>IF(scriv!J430&lt;&gt;"",scriv!J430,"")</f>
        <v/>
      </c>
      <c r="R468" s="81">
        <f>IF(scriv!K430&lt;&gt;"",scriv!K430,
IF(I468&lt;&gt;"",1,$R$36))</f>
        <v>1</v>
      </c>
      <c r="S468" s="81" t="str">
        <f>IF(scriv!L430&lt;&gt;"",scriv!L430,
IF(scriv!AF430&lt;&gt;"",$S$36,"none"))</f>
        <v>none</v>
      </c>
      <c r="T468" s="81" t="str">
        <f>IF(scriv!Q430&lt;&gt;"",scriv!Q430,"")</f>
        <v/>
      </c>
      <c r="U468" s="81" t="str">
        <f>IF(scriv!R430&lt;&gt;"",scriv!R430,"")</f>
        <v/>
      </c>
      <c r="V468" s="81" t="str">
        <f>IF(scriv!S430&lt;&gt;"",scriv!S430,"")</f>
        <v/>
      </c>
      <c r="W468" s="81" t="str">
        <f>IF(scriv!T430&lt;&gt;"",scriv!T430,"")</f>
        <v/>
      </c>
      <c r="X468" s="81" t="str">
        <f>IF($E468="",
( IF(scriv!AH430&lt;&gt;"", LEFT( scriv!AH430, FIND(",",scriv!AH430)-1) &amp; "=" &amp; $AH468 &amp; RIGHT( scriv!AH430, LEN(scriv!AH430) + 1 - FIND(",",scriv!AH430)),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IF(scriv!AI430&lt;&gt;"", LEFT( scriv!AI430, FIND(",",scriv!AI430)-1) &amp; "=" &amp; $AH468 &amp; RIGHT( scriv!AI430, LEN(scriv!AI430) + 1 - FIND(",",scriv!AI430)),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IF(scriv!AJ430&lt;&gt;"", LEFT( scriv!AJ430, FIND(",",scriv!AJ430)-1) &amp; "=" &amp; $AH468 &amp; RIGHT( scriv!AJ430, LEN(scriv!AJ430) + 1 - FIND(",",scriv!AJ430)),
  IF($Z$36&lt;&gt;"",LEFT( Z$36, FIND(",",Z$36)-1) &amp; "=" &amp; $AH468 &amp; RIGHT( Z$36, LEN(Z$36) + 1 - FIND(",",Z$36)),""))),
IF(scriv!O430&lt;&gt;"", LEFT( scriv!O430, FIND(",",scriv!O430)-1) &amp; "=" &amp; $AH468 &amp; RIGHT( scriv!O430, LEN(scriv!O430) + 1 - FIND(",",scriv!O430)),
LEFT( Z$37, FIND(",",Z$37)-1) &amp; "=" &amp; $AH468 &amp; RIGHT( Z$37, LEN(Z$37) + 1 - FIND(",",Z$37))))</f>
        <v>drawOpen=,1.2</v>
      </c>
      <c r="AA468" s="81" t="str">
        <f>IF($E468="",
( IF(scriv!AK430&lt;&gt;"", LEFT( scriv!AK430, FIND(",",scriv!AK430)-1) &amp; "=" &amp; $AH468 &amp; RIGHT( scriv!AK430, LEN(scriv!AK430) + 1 - FIND(",",scriv!AK430)),
  IF($AA$36&lt;&gt;"",LEFT( AA$36, FIND(",",AA$36)-1) &amp; "=" &amp; $AH468 &amp; RIGHT( AA$36, LEN(AA$36) + 1 - FIND(",",AA$36)),""))),
IF(scriv!P430&lt;&gt;"", LEFT( scriv!P430, FIND(",",scriv!P430)-1) &amp; "=" &amp; $AH468 &amp; RIGHT( scriv!P430, LEN(scriv!P430) + 1 - FIND(",",scriv!P430)),
LEFT( AA$37, FIND(",",AA$37)-1) &amp; "=" &amp; $AH468 &amp; RIGHT( AA$37, LEN(AA$37) + 1 - FIND(",",AA$37))))</f>
        <v>drawClose=,1.2</v>
      </c>
      <c r="AB468" s="167" t="str">
        <f t="shared" si="262"/>
        <v>noTitle</v>
      </c>
      <c r="AC468" s="167"/>
      <c r="AD468" s="45"/>
      <c r="AE468" s="168"/>
      <c r="AF468" s="169">
        <f>IF(D468="",scriv!B430,"")</f>
        <v>0</v>
      </c>
      <c r="AG468" s="170" t="str">
        <f t="shared" si="265"/>
        <v/>
      </c>
      <c r="AH468" s="169" t="str">
        <f t="shared" si="266"/>
        <v/>
      </c>
      <c r="AI468" s="169" t="str">
        <f t="shared" si="267"/>
        <v/>
      </c>
      <c r="AJ468" s="86">
        <f>ROUNDDOWN( (LEN(scriv!B430)+1) / 2, 0 )</f>
        <v>0</v>
      </c>
      <c r="AK468" s="82">
        <f t="shared" si="268"/>
        <v>0</v>
      </c>
      <c r="AL468" s="82" t="str">
        <f t="shared" si="269"/>
        <v>-</v>
      </c>
      <c r="AM468" s="82" t="str">
        <f t="shared" si="270"/>
        <v>-</v>
      </c>
      <c r="AN468" s="82" t="str">
        <f t="shared" si="271"/>
        <v>-</v>
      </c>
      <c r="AO468" s="82" t="str">
        <f t="shared" si="272"/>
        <v>-</v>
      </c>
      <c r="AP468" s="82" t="str">
        <f t="shared" si="273"/>
        <v>-</v>
      </c>
      <c r="AQ468" s="82" t="str">
        <f t="shared" si="274"/>
        <v>-</v>
      </c>
      <c r="AR468" s="82" t="str">
        <f t="shared" si="275"/>
        <v>-</v>
      </c>
      <c r="AT468" s="82">
        <f t="shared" si="276"/>
        <v>2</v>
      </c>
      <c r="AU468" s="82" t="str">
        <f ca="1">IF(    MAX(OFFSET(AL468,0,0,MATCH("-",AL468:AL$638,0))) = 0,"",
IFERROR(MAX(OFFSET(AL468,0,0,MATCH("-",AL468:AL$638,0))),""))</f>
        <v/>
      </c>
      <c r="AV468" s="82" t="str">
        <f ca="1">IF(    MAX(OFFSET(AM468,0,0,MATCH("-",AM468:AM$638,0))) = 0,"",
IFERROR(MAX(OFFSET(AM468,0,0,MATCH("-",AM468:AM$638,0))),""))</f>
        <v/>
      </c>
      <c r="AW468" s="82" t="str">
        <f ca="1">IF(    MAX(OFFSET(AN468,0,0,MATCH("-",AN468:AN$638,0))) = 0,"",
IFERROR(MAX(OFFSET(AN468,0,0,MATCH("-",AN468:AN$638,0))),""))</f>
        <v/>
      </c>
      <c r="AX468" s="82" t="str">
        <f ca="1">IF(    MAX(OFFSET(AO468,0,0,MATCH("-",AO468:AO$638,0))) = 0,"",
IFERROR(MAX(OFFSET(AO468,0,0,MATCH("-",AO468:AO$638,0))),""))</f>
        <v/>
      </c>
      <c r="AY468" s="82" t="str">
        <f ca="1">IF(    MAX(OFFSET(AP468,0,0,MATCH("-",AP468:AP$638,0))) = 0,"",
IFERROR(MAX(OFFSET(AP468,0,0,MATCH("-",AP468:AP$638,0))),""))</f>
        <v/>
      </c>
      <c r="AZ468" s="82" t="str">
        <f ca="1">IF(    MAX(OFFSET(AQ468,0,0,MATCH("-",AQ468:AQ$638,0))) = 0,"",
IFERROR(MAX(OFFSET(AQ468,0,0,MATCH("-",AQ468:AQ$638,0))),""))</f>
        <v/>
      </c>
      <c r="BA468" s="82" t="str">
        <f ca="1">IF(    MAX(OFFSET(AR468,0,0,MATCH("-",AR468:AR$638,0))) = 0,"",
IFERROR(MAX(OFFSET(AR468,0,0,MATCH("-",AR468:AR$638,0))),""))</f>
        <v/>
      </c>
      <c r="BB468" s="112">
        <f t="shared" ca="1" si="277"/>
        <v>-270</v>
      </c>
      <c r="BC468" s="111" t="str">
        <f t="shared" ca="1" si="278"/>
        <v>Radius</v>
      </c>
      <c r="BD468" s="112">
        <f t="shared" ca="1" si="279"/>
        <v>0</v>
      </c>
      <c r="BE468" s="111">
        <f t="shared" ca="1" si="280"/>
        <v>-150</v>
      </c>
      <c r="BF468" s="113" t="e">
        <f t="shared" ca="1" si="281"/>
        <v>#VALUE!</v>
      </c>
      <c r="BG468" s="113" t="e">
        <f t="shared" ca="1" si="282"/>
        <v>#VALUE!</v>
      </c>
      <c r="BH468" s="112">
        <f t="shared" ca="1" si="283"/>
        <v>2000</v>
      </c>
      <c r="BI468" s="112">
        <f t="shared" ca="1" si="284"/>
        <v>-150</v>
      </c>
      <c r="BJ468" s="157"/>
      <c r="BK468" s="157"/>
      <c r="BL468" s="158" t="str">
        <f>scriv!AM430</f>
        <v/>
      </c>
      <c r="BM468" s="157"/>
      <c r="BN468" s="157" t="str">
        <f t="shared" si="285"/>
        <v>node</v>
      </c>
      <c r="BO468" s="157"/>
      <c r="BP468" s="159">
        <f t="shared" ca="1" si="286"/>
        <v>0</v>
      </c>
      <c r="BQ468" s="159">
        <f t="shared" ca="1" si="287"/>
        <v>0</v>
      </c>
      <c r="BR468" s="159">
        <f t="shared" si="288"/>
        <v>1</v>
      </c>
      <c r="BS468" s="159" t="str">
        <f t="shared" si="289"/>
        <v>symbol</v>
      </c>
      <c r="BT468" s="157" t="str">
        <f ca="1">IF(scriv!V430&lt;&gt;"",scriv!V430,
IF(E468="",IFERROR(VLOOKUP(BL468,$AH$40:$BT$638,39,FALSE),$BT$36),
$BT$37))</f>
        <v>NodeSquare</v>
      </c>
      <c r="BU468" s="166">
        <f t="shared" ca="1" si="290"/>
        <v>2000</v>
      </c>
      <c r="BV468" s="166">
        <f t="shared" ca="1" si="291"/>
        <v>-150</v>
      </c>
      <c r="BW468" s="166">
        <f t="shared" ca="1" si="292"/>
        <v>0</v>
      </c>
      <c r="BX468" s="166">
        <f t="shared" ca="1" si="293"/>
        <v>0</v>
      </c>
      <c r="BY468" s="180" t="str">
        <f t="shared" si="294"/>
        <v/>
      </c>
      <c r="BZ468" s="180" t="str">
        <f t="shared" si="295"/>
        <v/>
      </c>
      <c r="CA468" s="81" t="str">
        <f>IF(scriv!E430&lt;&gt;"",scriv!E430,"")</f>
        <v/>
      </c>
      <c r="CB468" s="82">
        <f t="shared" si="264"/>
        <v>0</v>
      </c>
      <c r="CC468" s="82">
        <f t="shared" si="296"/>
        <v>0</v>
      </c>
      <c r="CD468" s="82" t="str">
        <f t="shared" si="297"/>
        <v>-</v>
      </c>
      <c r="CE468" s="82" t="str">
        <f t="shared" si="298"/>
        <v>-</v>
      </c>
      <c r="CF468" s="82" t="str">
        <f t="shared" si="299"/>
        <v>-</v>
      </c>
      <c r="CG468" s="82" t="str">
        <f t="shared" si="300"/>
        <v>-</v>
      </c>
      <c r="CH468" s="82" t="str">
        <f t="shared" si="301"/>
        <v>-</v>
      </c>
      <c r="CI468" s="82" t="str">
        <f t="shared" si="302"/>
        <v>-</v>
      </c>
      <c r="CJ468" s="82" t="str">
        <f t="shared" si="303"/>
        <v>-</v>
      </c>
      <c r="CK468" s="82" t="str">
        <f t="shared" si="304"/>
        <v>-</v>
      </c>
    </row>
    <row r="469" spans="1:89" s="82" customFormat="1" ht="18" customHeight="1">
      <c r="A469" s="81" t="str">
        <f>scriv!AL431</f>
        <v/>
      </c>
      <c r="B469" s="81" t="str">
        <f>IF(scriv!D431&lt;&gt;"",scriv!D431,"")</f>
        <v/>
      </c>
      <c r="C469" s="81" t="str">
        <f>IF( scriv!AP431&lt;&gt;"", IF(D469&lt;&gt;"","connection ","")&amp;scriv!AP431,IF(D469&lt;&gt;"","connection",""))</f>
        <v/>
      </c>
      <c r="D469" s="82" t="str">
        <f>scriv!AN431</f>
        <v/>
      </c>
      <c r="E469" s="82" t="str">
        <f>scriv!AO431</f>
        <v/>
      </c>
      <c r="F469" s="156">
        <f>ROW()</f>
        <v>469</v>
      </c>
      <c r="G469" s="288">
        <f>scriv!AC431</f>
        <v>0</v>
      </c>
      <c r="H469" s="288">
        <f>scriv!AD431</f>
        <v>0</v>
      </c>
      <c r="I469" s="81" t="str">
        <f>IF(scriv!AE431&lt;&gt;"",scriv!AE431,J469)</f>
        <v/>
      </c>
      <c r="J469" s="81" t="str">
        <f>IF(scriv!AF431&lt;&gt;"",scriv!AF431,"")</f>
        <v/>
      </c>
      <c r="K469" s="82" t="str">
        <f>IF(scriv!Y431&lt;&gt;"",scriv!Y431,$K$36)</f>
        <v>none</v>
      </c>
      <c r="L469" s="82">
        <f>IF(scriv!Z431&lt;&gt;"",scriv!Z431,$L$36)</f>
        <v>0</v>
      </c>
      <c r="M469" s="82" t="str">
        <f>IF(scriv!AA431&lt;&gt;"",scriv!AA431,$M$36)</f>
        <v>OpenClose</v>
      </c>
      <c r="N469" s="82">
        <f>IF(scriv!AB431&lt;&gt;"",scriv!AB431,$N$36)</f>
        <v>0</v>
      </c>
      <c r="O469" s="119" t="str">
        <f t="shared" si="263"/>
        <v/>
      </c>
      <c r="P469" s="81" t="str">
        <f>IF(scriv!I431&lt;&gt;"",scriv!I431,"")</f>
        <v/>
      </c>
      <c r="Q469" s="81" t="str">
        <f>IF(scriv!J431&lt;&gt;"",scriv!J431,"")</f>
        <v/>
      </c>
      <c r="R469" s="81">
        <f>IF(scriv!K431&lt;&gt;"",scriv!K431,
IF(I469&lt;&gt;"",1,$R$36))</f>
        <v>1</v>
      </c>
      <c r="S469" s="81" t="str">
        <f>IF(scriv!L431&lt;&gt;"",scriv!L431,
IF(scriv!AF431&lt;&gt;"",$S$36,"none"))</f>
        <v>none</v>
      </c>
      <c r="T469" s="81" t="str">
        <f>IF(scriv!Q431&lt;&gt;"",scriv!Q431,"")</f>
        <v/>
      </c>
      <c r="U469" s="81" t="str">
        <f>IF(scriv!R431&lt;&gt;"",scriv!R431,"")</f>
        <v/>
      </c>
      <c r="V469" s="81" t="str">
        <f>IF(scriv!S431&lt;&gt;"",scriv!S431,"")</f>
        <v/>
      </c>
      <c r="W469" s="81" t="str">
        <f>IF(scriv!T431&lt;&gt;"",scriv!T431,"")</f>
        <v/>
      </c>
      <c r="X469" s="81" t="str">
        <f>IF($E469="",
( IF(scriv!AH431&lt;&gt;"", LEFT( scriv!AH431, FIND(",",scriv!AH431)-1) &amp; "=" &amp; $AH469 &amp; RIGHT( scriv!AH431, LEN(scriv!AH431) + 1 - FIND(",",scriv!AH431)),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IF(scriv!AI431&lt;&gt;"", LEFT( scriv!AI431, FIND(",",scriv!AI431)-1) &amp; "=" &amp; $AH469 &amp; RIGHT( scriv!AI431, LEN(scriv!AI431) + 1 - FIND(",",scriv!AI431)),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IF(scriv!AJ431&lt;&gt;"", LEFT( scriv!AJ431, FIND(",",scriv!AJ431)-1) &amp; "=" &amp; $AH469 &amp; RIGHT( scriv!AJ431, LEN(scriv!AJ431) + 1 - FIND(",",scriv!AJ431)),
  IF($Z$36&lt;&gt;"",LEFT( Z$36, FIND(",",Z$36)-1) &amp; "=" &amp; $AH469 &amp; RIGHT( Z$36, LEN(Z$36) + 1 - FIND(",",Z$36)),""))),
IF(scriv!O431&lt;&gt;"", LEFT( scriv!O431, FIND(",",scriv!O431)-1) &amp; "=" &amp; $AH469 &amp; RIGHT( scriv!O431, LEN(scriv!O431) + 1 - FIND(",",scriv!O431)),
LEFT( Z$37, FIND(",",Z$37)-1) &amp; "=" &amp; $AH469 &amp; RIGHT( Z$37, LEN(Z$37) + 1 - FIND(",",Z$37))))</f>
        <v>drawOpen=,1.2</v>
      </c>
      <c r="AA469" s="81" t="str">
        <f>IF($E469="",
( IF(scriv!AK431&lt;&gt;"", LEFT( scriv!AK431, FIND(",",scriv!AK431)-1) &amp; "=" &amp; $AH469 &amp; RIGHT( scriv!AK431, LEN(scriv!AK431) + 1 - FIND(",",scriv!AK431)),
  IF($AA$36&lt;&gt;"",LEFT( AA$36, FIND(",",AA$36)-1) &amp; "=" &amp; $AH469 &amp; RIGHT( AA$36, LEN(AA$36) + 1 - FIND(",",AA$36)),""))),
IF(scriv!P431&lt;&gt;"", LEFT( scriv!P431, FIND(",",scriv!P431)-1) &amp; "=" &amp; $AH469 &amp; RIGHT( scriv!P431, LEN(scriv!P431) + 1 - FIND(",",scriv!P431)),
LEFT( AA$37, FIND(",",AA$37)-1) &amp; "=" &amp; $AH469 &amp; RIGHT( AA$37, LEN(AA$37) + 1 - FIND(",",AA$37))))</f>
        <v>drawClose=,1.2</v>
      </c>
      <c r="AB469" s="167" t="str">
        <f t="shared" si="262"/>
        <v>noTitle</v>
      </c>
      <c r="AC469" s="167"/>
      <c r="AD469" s="45"/>
      <c r="AE469" s="168"/>
      <c r="AF469" s="169">
        <f>IF(D469="",scriv!B431,"")</f>
        <v>0</v>
      </c>
      <c r="AG469" s="170" t="str">
        <f t="shared" si="265"/>
        <v/>
      </c>
      <c r="AH469" s="169" t="str">
        <f t="shared" si="266"/>
        <v/>
      </c>
      <c r="AI469" s="169" t="str">
        <f t="shared" si="267"/>
        <v/>
      </c>
      <c r="AJ469" s="86">
        <f>ROUNDDOWN( (LEN(scriv!B431)+1) / 2, 0 )</f>
        <v>0</v>
      </c>
      <c r="AK469" s="82">
        <f t="shared" si="268"/>
        <v>0</v>
      </c>
      <c r="AL469" s="82" t="str">
        <f t="shared" si="269"/>
        <v>-</v>
      </c>
      <c r="AM469" s="82" t="str">
        <f t="shared" si="270"/>
        <v>-</v>
      </c>
      <c r="AN469" s="82" t="str">
        <f t="shared" si="271"/>
        <v>-</v>
      </c>
      <c r="AO469" s="82" t="str">
        <f t="shared" si="272"/>
        <v>-</v>
      </c>
      <c r="AP469" s="82" t="str">
        <f t="shared" si="273"/>
        <v>-</v>
      </c>
      <c r="AQ469" s="82" t="str">
        <f t="shared" si="274"/>
        <v>-</v>
      </c>
      <c r="AR469" s="82" t="str">
        <f t="shared" si="275"/>
        <v>-</v>
      </c>
      <c r="AT469" s="82">
        <f t="shared" si="276"/>
        <v>2</v>
      </c>
      <c r="AU469" s="82" t="str">
        <f ca="1">IF(    MAX(OFFSET(AL469,0,0,MATCH("-",AL469:AL$638,0))) = 0,"",
IFERROR(MAX(OFFSET(AL469,0,0,MATCH("-",AL469:AL$638,0))),""))</f>
        <v/>
      </c>
      <c r="AV469" s="82" t="str">
        <f ca="1">IF(    MAX(OFFSET(AM469,0,0,MATCH("-",AM469:AM$638,0))) = 0,"",
IFERROR(MAX(OFFSET(AM469,0,0,MATCH("-",AM469:AM$638,0))),""))</f>
        <v/>
      </c>
      <c r="AW469" s="82" t="str">
        <f ca="1">IF(    MAX(OFFSET(AN469,0,0,MATCH("-",AN469:AN$638,0))) = 0,"",
IFERROR(MAX(OFFSET(AN469,0,0,MATCH("-",AN469:AN$638,0))),""))</f>
        <v/>
      </c>
      <c r="AX469" s="82" t="str">
        <f ca="1">IF(    MAX(OFFSET(AO469,0,0,MATCH("-",AO469:AO$638,0))) = 0,"",
IFERROR(MAX(OFFSET(AO469,0,0,MATCH("-",AO469:AO$638,0))),""))</f>
        <v/>
      </c>
      <c r="AY469" s="82" t="str">
        <f ca="1">IF(    MAX(OFFSET(AP469,0,0,MATCH("-",AP469:AP$638,0))) = 0,"",
IFERROR(MAX(OFFSET(AP469,0,0,MATCH("-",AP469:AP$638,0))),""))</f>
        <v/>
      </c>
      <c r="AZ469" s="82" t="str">
        <f ca="1">IF(    MAX(OFFSET(AQ469,0,0,MATCH("-",AQ469:AQ$638,0))) = 0,"",
IFERROR(MAX(OFFSET(AQ469,0,0,MATCH("-",AQ469:AQ$638,0))),""))</f>
        <v/>
      </c>
      <c r="BA469" s="82" t="str">
        <f ca="1">IF(    MAX(OFFSET(AR469,0,0,MATCH("-",AR469:AR$638,0))) = 0,"",
IFERROR(MAX(OFFSET(AR469,0,0,MATCH("-",AR469:AR$638,0))),""))</f>
        <v/>
      </c>
      <c r="BB469" s="112">
        <f t="shared" ca="1" si="277"/>
        <v>-270</v>
      </c>
      <c r="BC469" s="111" t="str">
        <f t="shared" ca="1" si="278"/>
        <v>Radius</v>
      </c>
      <c r="BD469" s="112">
        <f t="shared" ca="1" si="279"/>
        <v>0</v>
      </c>
      <c r="BE469" s="111">
        <f t="shared" ca="1" si="280"/>
        <v>-150</v>
      </c>
      <c r="BF469" s="113" t="e">
        <f t="shared" ca="1" si="281"/>
        <v>#VALUE!</v>
      </c>
      <c r="BG469" s="113" t="e">
        <f t="shared" ca="1" si="282"/>
        <v>#VALUE!</v>
      </c>
      <c r="BH469" s="112">
        <f t="shared" ca="1" si="283"/>
        <v>2000</v>
      </c>
      <c r="BI469" s="112">
        <f t="shared" ca="1" si="284"/>
        <v>-150</v>
      </c>
      <c r="BJ469" s="157"/>
      <c r="BK469" s="157"/>
      <c r="BL469" s="158" t="str">
        <f>scriv!AM431</f>
        <v/>
      </c>
      <c r="BM469" s="157"/>
      <c r="BN469" s="157" t="str">
        <f t="shared" si="285"/>
        <v>node</v>
      </c>
      <c r="BO469" s="157"/>
      <c r="BP469" s="159">
        <f t="shared" ca="1" si="286"/>
        <v>0</v>
      </c>
      <c r="BQ469" s="159">
        <f t="shared" ca="1" si="287"/>
        <v>0</v>
      </c>
      <c r="BR469" s="159">
        <f t="shared" si="288"/>
        <v>1</v>
      </c>
      <c r="BS469" s="159" t="str">
        <f t="shared" si="289"/>
        <v>symbol</v>
      </c>
      <c r="BT469" s="157" t="str">
        <f ca="1">IF(scriv!V431&lt;&gt;"",scriv!V431,
IF(E469="",IFERROR(VLOOKUP(BL469,$AH$40:$BT$638,39,FALSE),$BT$36),
$BT$37))</f>
        <v>NodeSquare</v>
      </c>
      <c r="BU469" s="166">
        <f t="shared" ca="1" si="290"/>
        <v>2000</v>
      </c>
      <c r="BV469" s="166">
        <f t="shared" ca="1" si="291"/>
        <v>-150</v>
      </c>
      <c r="BW469" s="166">
        <f t="shared" ca="1" si="292"/>
        <v>0</v>
      </c>
      <c r="BX469" s="166">
        <f t="shared" ca="1" si="293"/>
        <v>0</v>
      </c>
      <c r="BY469" s="180" t="str">
        <f t="shared" si="294"/>
        <v/>
      </c>
      <c r="BZ469" s="180" t="str">
        <f t="shared" si="295"/>
        <v/>
      </c>
      <c r="CA469" s="81" t="str">
        <f>IF(scriv!E431&lt;&gt;"",scriv!E431,"")</f>
        <v/>
      </c>
      <c r="CB469" s="82">
        <f t="shared" si="264"/>
        <v>0</v>
      </c>
      <c r="CC469" s="82">
        <f t="shared" si="296"/>
        <v>0</v>
      </c>
      <c r="CD469" s="82" t="str">
        <f t="shared" si="297"/>
        <v>-</v>
      </c>
      <c r="CE469" s="82" t="str">
        <f t="shared" si="298"/>
        <v>-</v>
      </c>
      <c r="CF469" s="82" t="str">
        <f t="shared" si="299"/>
        <v>-</v>
      </c>
      <c r="CG469" s="82" t="str">
        <f t="shared" si="300"/>
        <v>-</v>
      </c>
      <c r="CH469" s="82" t="str">
        <f t="shared" si="301"/>
        <v>-</v>
      </c>
      <c r="CI469" s="82" t="str">
        <f t="shared" si="302"/>
        <v>-</v>
      </c>
      <c r="CJ469" s="82" t="str">
        <f t="shared" si="303"/>
        <v>-</v>
      </c>
      <c r="CK469" s="82" t="str">
        <f t="shared" si="304"/>
        <v>-</v>
      </c>
    </row>
    <row r="470" spans="1:89" s="82" customFormat="1" ht="18" customHeight="1">
      <c r="A470" s="81" t="str">
        <f>scriv!AL432</f>
        <v/>
      </c>
      <c r="B470" s="81" t="str">
        <f>IF(scriv!D432&lt;&gt;"",scriv!D432,"")</f>
        <v/>
      </c>
      <c r="C470" s="81" t="str">
        <f>IF( scriv!AP432&lt;&gt;"", IF(D470&lt;&gt;"","connection ","")&amp;scriv!AP432,IF(D470&lt;&gt;"","connection",""))</f>
        <v/>
      </c>
      <c r="D470" s="82" t="str">
        <f>scriv!AN432</f>
        <v/>
      </c>
      <c r="E470" s="82" t="str">
        <f>scriv!AO432</f>
        <v/>
      </c>
      <c r="F470" s="156">
        <f>ROW()</f>
        <v>470</v>
      </c>
      <c r="G470" s="288">
        <f>scriv!AC432</f>
        <v>0</v>
      </c>
      <c r="H470" s="288">
        <f>scriv!AD432</f>
        <v>0</v>
      </c>
      <c r="I470" s="81" t="str">
        <f>IF(scriv!AE432&lt;&gt;"",scriv!AE432,J470)</f>
        <v/>
      </c>
      <c r="J470" s="81" t="str">
        <f>IF(scriv!AF432&lt;&gt;"",scriv!AF432,"")</f>
        <v/>
      </c>
      <c r="K470" s="82" t="str">
        <f>IF(scriv!Y432&lt;&gt;"",scriv!Y432,$K$36)</f>
        <v>none</v>
      </c>
      <c r="L470" s="82">
        <f>IF(scriv!Z432&lt;&gt;"",scriv!Z432,$L$36)</f>
        <v>0</v>
      </c>
      <c r="M470" s="82" t="str">
        <f>IF(scriv!AA432&lt;&gt;"",scriv!AA432,$M$36)</f>
        <v>OpenClose</v>
      </c>
      <c r="N470" s="82">
        <f>IF(scriv!AB432&lt;&gt;"",scriv!AB432,$N$36)</f>
        <v>0</v>
      </c>
      <c r="O470" s="119" t="str">
        <f t="shared" si="263"/>
        <v/>
      </c>
      <c r="P470" s="81" t="str">
        <f>IF(scriv!I432&lt;&gt;"",scriv!I432,"")</f>
        <v/>
      </c>
      <c r="Q470" s="81" t="str">
        <f>IF(scriv!J432&lt;&gt;"",scriv!J432,"")</f>
        <v/>
      </c>
      <c r="R470" s="81">
        <f>IF(scriv!K432&lt;&gt;"",scriv!K432,
IF(I470&lt;&gt;"",1,$R$36))</f>
        <v>1</v>
      </c>
      <c r="S470" s="81" t="str">
        <f>IF(scriv!L432&lt;&gt;"",scriv!L432,
IF(scriv!AF432&lt;&gt;"",$S$36,"none"))</f>
        <v>none</v>
      </c>
      <c r="T470" s="81" t="str">
        <f>IF(scriv!Q432&lt;&gt;"",scriv!Q432,"")</f>
        <v/>
      </c>
      <c r="U470" s="81" t="str">
        <f>IF(scriv!R432&lt;&gt;"",scriv!R432,"")</f>
        <v/>
      </c>
      <c r="V470" s="81" t="str">
        <f>IF(scriv!S432&lt;&gt;"",scriv!S432,"")</f>
        <v/>
      </c>
      <c r="W470" s="81" t="str">
        <f>IF(scriv!T432&lt;&gt;"",scriv!T432,"")</f>
        <v/>
      </c>
      <c r="X470" s="81" t="str">
        <f>IF($E470="",
( IF(scriv!AH432&lt;&gt;"", LEFT( scriv!AH432, FIND(",",scriv!AH432)-1) &amp; "=" &amp; $AH470 &amp; RIGHT( scriv!AH432, LEN(scriv!AH432) + 1 - FIND(",",scriv!AH432)),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IF(scriv!AI432&lt;&gt;"", LEFT( scriv!AI432, FIND(",",scriv!AI432)-1) &amp; "=" &amp; $AH470 &amp; RIGHT( scriv!AI432, LEN(scriv!AI432) + 1 - FIND(",",scriv!AI432)),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IF(scriv!AJ432&lt;&gt;"", LEFT( scriv!AJ432, FIND(",",scriv!AJ432)-1) &amp; "=" &amp; $AH470 &amp; RIGHT( scriv!AJ432, LEN(scriv!AJ432) + 1 - FIND(",",scriv!AJ432)),
  IF($Z$36&lt;&gt;"",LEFT( Z$36, FIND(",",Z$36)-1) &amp; "=" &amp; $AH470 &amp; RIGHT( Z$36, LEN(Z$36) + 1 - FIND(",",Z$36)),""))),
IF(scriv!O432&lt;&gt;"", LEFT( scriv!O432, FIND(",",scriv!O432)-1) &amp; "=" &amp; $AH470 &amp; RIGHT( scriv!O432, LEN(scriv!O432) + 1 - FIND(",",scriv!O432)),
LEFT( Z$37, FIND(",",Z$37)-1) &amp; "=" &amp; $AH470 &amp; RIGHT( Z$37, LEN(Z$37) + 1 - FIND(",",Z$37))))</f>
        <v>drawOpen=,1.2</v>
      </c>
      <c r="AA470" s="81" t="str">
        <f>IF($E470="",
( IF(scriv!AK432&lt;&gt;"", LEFT( scriv!AK432, FIND(",",scriv!AK432)-1) &amp; "=" &amp; $AH470 &amp; RIGHT( scriv!AK432, LEN(scriv!AK432) + 1 - FIND(",",scriv!AK432)),
  IF($AA$36&lt;&gt;"",LEFT( AA$36, FIND(",",AA$36)-1) &amp; "=" &amp; $AH470 &amp; RIGHT( AA$36, LEN(AA$36) + 1 - FIND(",",AA$36)),""))),
IF(scriv!P432&lt;&gt;"", LEFT( scriv!P432, FIND(",",scriv!P432)-1) &amp; "=" &amp; $AH470 &amp; RIGHT( scriv!P432, LEN(scriv!P432) + 1 - FIND(",",scriv!P432)),
LEFT( AA$37, FIND(",",AA$37)-1) &amp; "=" &amp; $AH470 &amp; RIGHT( AA$37, LEN(AA$37) + 1 - FIND(",",AA$37))))</f>
        <v>drawClose=,1.2</v>
      </c>
      <c r="AB470" s="167" t="str">
        <f t="shared" si="262"/>
        <v>noTitle</v>
      </c>
      <c r="AC470" s="167"/>
      <c r="AD470" s="45"/>
      <c r="AE470" s="168"/>
      <c r="AF470" s="169">
        <f>IF(D470="",scriv!B432,"")</f>
        <v>0</v>
      </c>
      <c r="AG470" s="170" t="str">
        <f t="shared" si="265"/>
        <v/>
      </c>
      <c r="AH470" s="169" t="str">
        <f t="shared" si="266"/>
        <v/>
      </c>
      <c r="AI470" s="169" t="str">
        <f t="shared" si="267"/>
        <v/>
      </c>
      <c r="AJ470" s="86">
        <f>ROUNDDOWN( (LEN(scriv!B432)+1) / 2, 0 )</f>
        <v>0</v>
      </c>
      <c r="AK470" s="82">
        <f t="shared" si="268"/>
        <v>0</v>
      </c>
      <c r="AL470" s="82" t="str">
        <f t="shared" si="269"/>
        <v>-</v>
      </c>
      <c r="AM470" s="82" t="str">
        <f t="shared" si="270"/>
        <v>-</v>
      </c>
      <c r="AN470" s="82" t="str">
        <f t="shared" si="271"/>
        <v>-</v>
      </c>
      <c r="AO470" s="82" t="str">
        <f t="shared" si="272"/>
        <v>-</v>
      </c>
      <c r="AP470" s="82" t="str">
        <f t="shared" si="273"/>
        <v>-</v>
      </c>
      <c r="AQ470" s="82" t="str">
        <f t="shared" si="274"/>
        <v>-</v>
      </c>
      <c r="AR470" s="82" t="str">
        <f t="shared" si="275"/>
        <v>-</v>
      </c>
      <c r="AT470" s="82">
        <f t="shared" si="276"/>
        <v>2</v>
      </c>
      <c r="AU470" s="82" t="str">
        <f ca="1">IF(    MAX(OFFSET(AL470,0,0,MATCH("-",AL470:AL$638,0))) = 0,"",
IFERROR(MAX(OFFSET(AL470,0,0,MATCH("-",AL470:AL$638,0))),""))</f>
        <v/>
      </c>
      <c r="AV470" s="82" t="str">
        <f ca="1">IF(    MAX(OFFSET(AM470,0,0,MATCH("-",AM470:AM$638,0))) = 0,"",
IFERROR(MAX(OFFSET(AM470,0,0,MATCH("-",AM470:AM$638,0))),""))</f>
        <v/>
      </c>
      <c r="AW470" s="82" t="str">
        <f ca="1">IF(    MAX(OFFSET(AN470,0,0,MATCH("-",AN470:AN$638,0))) = 0,"",
IFERROR(MAX(OFFSET(AN470,0,0,MATCH("-",AN470:AN$638,0))),""))</f>
        <v/>
      </c>
      <c r="AX470" s="82" t="str">
        <f ca="1">IF(    MAX(OFFSET(AO470,0,0,MATCH("-",AO470:AO$638,0))) = 0,"",
IFERROR(MAX(OFFSET(AO470,0,0,MATCH("-",AO470:AO$638,0))),""))</f>
        <v/>
      </c>
      <c r="AY470" s="82" t="str">
        <f ca="1">IF(    MAX(OFFSET(AP470,0,0,MATCH("-",AP470:AP$638,0))) = 0,"",
IFERROR(MAX(OFFSET(AP470,0,0,MATCH("-",AP470:AP$638,0))),""))</f>
        <v/>
      </c>
      <c r="AZ470" s="82" t="str">
        <f ca="1">IF(    MAX(OFFSET(AQ470,0,0,MATCH("-",AQ470:AQ$638,0))) = 0,"",
IFERROR(MAX(OFFSET(AQ470,0,0,MATCH("-",AQ470:AQ$638,0))),""))</f>
        <v/>
      </c>
      <c r="BA470" s="82" t="str">
        <f ca="1">IF(    MAX(OFFSET(AR470,0,0,MATCH("-",AR470:AR$638,0))) = 0,"",
IFERROR(MAX(OFFSET(AR470,0,0,MATCH("-",AR470:AR$638,0))),""))</f>
        <v/>
      </c>
      <c r="BB470" s="112">
        <f t="shared" ca="1" si="277"/>
        <v>-270</v>
      </c>
      <c r="BC470" s="111" t="str">
        <f t="shared" ca="1" si="278"/>
        <v>Radius</v>
      </c>
      <c r="BD470" s="112">
        <f t="shared" ca="1" si="279"/>
        <v>0</v>
      </c>
      <c r="BE470" s="111">
        <f t="shared" ca="1" si="280"/>
        <v>-150</v>
      </c>
      <c r="BF470" s="113" t="e">
        <f t="shared" ca="1" si="281"/>
        <v>#VALUE!</v>
      </c>
      <c r="BG470" s="113" t="e">
        <f t="shared" ca="1" si="282"/>
        <v>#VALUE!</v>
      </c>
      <c r="BH470" s="112">
        <f t="shared" ca="1" si="283"/>
        <v>2000</v>
      </c>
      <c r="BI470" s="112">
        <f t="shared" ca="1" si="284"/>
        <v>-150</v>
      </c>
      <c r="BJ470" s="157"/>
      <c r="BK470" s="157"/>
      <c r="BL470" s="158" t="str">
        <f>scriv!AM432</f>
        <v/>
      </c>
      <c r="BM470" s="157"/>
      <c r="BN470" s="157" t="str">
        <f t="shared" si="285"/>
        <v>node</v>
      </c>
      <c r="BO470" s="157"/>
      <c r="BP470" s="159">
        <f t="shared" ca="1" si="286"/>
        <v>0</v>
      </c>
      <c r="BQ470" s="159">
        <f t="shared" ca="1" si="287"/>
        <v>0</v>
      </c>
      <c r="BR470" s="159">
        <f t="shared" si="288"/>
        <v>1</v>
      </c>
      <c r="BS470" s="159" t="str">
        <f t="shared" si="289"/>
        <v>symbol</v>
      </c>
      <c r="BT470" s="157" t="str">
        <f ca="1">IF(scriv!V432&lt;&gt;"",scriv!V432,
IF(E470="",IFERROR(VLOOKUP(BL470,$AH$40:$BT$638,39,FALSE),$BT$36),
$BT$37))</f>
        <v>NodeSquare</v>
      </c>
      <c r="BU470" s="166">
        <f t="shared" ca="1" si="290"/>
        <v>2000</v>
      </c>
      <c r="BV470" s="166">
        <f t="shared" ca="1" si="291"/>
        <v>-150</v>
      </c>
      <c r="BW470" s="166">
        <f t="shared" ca="1" si="292"/>
        <v>0</v>
      </c>
      <c r="BX470" s="166">
        <f t="shared" ca="1" si="293"/>
        <v>0</v>
      </c>
      <c r="BY470" s="180" t="str">
        <f t="shared" si="294"/>
        <v/>
      </c>
      <c r="BZ470" s="180" t="str">
        <f t="shared" si="295"/>
        <v/>
      </c>
      <c r="CA470" s="81" t="str">
        <f>IF(scriv!E432&lt;&gt;"",scriv!E432,"")</f>
        <v/>
      </c>
      <c r="CB470" s="82">
        <f t="shared" si="264"/>
        <v>0</v>
      </c>
      <c r="CC470" s="82">
        <f t="shared" si="296"/>
        <v>0</v>
      </c>
      <c r="CD470" s="82" t="str">
        <f t="shared" si="297"/>
        <v>-</v>
      </c>
      <c r="CE470" s="82" t="str">
        <f t="shared" si="298"/>
        <v>-</v>
      </c>
      <c r="CF470" s="82" t="str">
        <f t="shared" si="299"/>
        <v>-</v>
      </c>
      <c r="CG470" s="82" t="str">
        <f t="shared" si="300"/>
        <v>-</v>
      </c>
      <c r="CH470" s="82" t="str">
        <f t="shared" si="301"/>
        <v>-</v>
      </c>
      <c r="CI470" s="82" t="str">
        <f t="shared" si="302"/>
        <v>-</v>
      </c>
      <c r="CJ470" s="82" t="str">
        <f t="shared" si="303"/>
        <v>-</v>
      </c>
      <c r="CK470" s="82" t="str">
        <f t="shared" si="304"/>
        <v>-</v>
      </c>
    </row>
    <row r="471" spans="1:89" s="82" customFormat="1" ht="18" customHeight="1">
      <c r="A471" s="81" t="str">
        <f>scriv!AL433</f>
        <v/>
      </c>
      <c r="B471" s="81" t="str">
        <f>IF(scriv!D433&lt;&gt;"",scriv!D433,"")</f>
        <v/>
      </c>
      <c r="C471" s="81" t="str">
        <f>IF( scriv!AP433&lt;&gt;"", IF(D471&lt;&gt;"","connection ","")&amp;scriv!AP433,IF(D471&lt;&gt;"","connection",""))</f>
        <v/>
      </c>
      <c r="D471" s="82" t="str">
        <f>scriv!AN433</f>
        <v/>
      </c>
      <c r="E471" s="82" t="str">
        <f>scriv!AO433</f>
        <v/>
      </c>
      <c r="F471" s="156">
        <f>ROW()</f>
        <v>471</v>
      </c>
      <c r="G471" s="288">
        <f>scriv!AC433</f>
        <v>0</v>
      </c>
      <c r="H471" s="288">
        <f>scriv!AD433</f>
        <v>0</v>
      </c>
      <c r="I471" s="81" t="str">
        <f>IF(scriv!AE433&lt;&gt;"",scriv!AE433,J471)</f>
        <v/>
      </c>
      <c r="J471" s="81" t="str">
        <f>IF(scriv!AF433&lt;&gt;"",scriv!AF433,"")</f>
        <v/>
      </c>
      <c r="K471" s="82" t="str">
        <f>IF(scriv!Y433&lt;&gt;"",scriv!Y433,$K$36)</f>
        <v>none</v>
      </c>
      <c r="L471" s="82">
        <f>IF(scriv!Z433&lt;&gt;"",scriv!Z433,$L$36)</f>
        <v>0</v>
      </c>
      <c r="M471" s="82" t="str">
        <f>IF(scriv!AA433&lt;&gt;"",scriv!AA433,$M$36)</f>
        <v>OpenClose</v>
      </c>
      <c r="N471" s="82">
        <f>IF(scriv!AB433&lt;&gt;"",scriv!AB433,$N$36)</f>
        <v>0</v>
      </c>
      <c r="O471" s="119" t="str">
        <f t="shared" si="263"/>
        <v/>
      </c>
      <c r="P471" s="81" t="str">
        <f>IF(scriv!I433&lt;&gt;"",scriv!I433,"")</f>
        <v/>
      </c>
      <c r="Q471" s="81" t="str">
        <f>IF(scriv!J433&lt;&gt;"",scriv!J433,"")</f>
        <v/>
      </c>
      <c r="R471" s="81">
        <f>IF(scriv!K433&lt;&gt;"",scriv!K433,
IF(I471&lt;&gt;"",1,$R$36))</f>
        <v>1</v>
      </c>
      <c r="S471" s="81" t="str">
        <f>IF(scriv!L433&lt;&gt;"",scriv!L433,
IF(scriv!AF433&lt;&gt;"",$S$36,"none"))</f>
        <v>none</v>
      </c>
      <c r="T471" s="81" t="str">
        <f>IF(scriv!Q433&lt;&gt;"",scriv!Q433,"")</f>
        <v/>
      </c>
      <c r="U471" s="81" t="str">
        <f>IF(scriv!R433&lt;&gt;"",scriv!R433,"")</f>
        <v/>
      </c>
      <c r="V471" s="81" t="str">
        <f>IF(scriv!S433&lt;&gt;"",scriv!S433,"")</f>
        <v/>
      </c>
      <c r="W471" s="81" t="str">
        <f>IF(scriv!T433&lt;&gt;"",scriv!T433,"")</f>
        <v/>
      </c>
      <c r="X471" s="81" t="str">
        <f>IF($E471="",
( IF(scriv!AH433&lt;&gt;"", LEFT( scriv!AH433, FIND(",",scriv!AH433)-1) &amp; "=" &amp; $AH471 &amp; RIGHT( scriv!AH433, LEN(scriv!AH433) + 1 - FIND(",",scriv!AH433)),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IF(scriv!AI433&lt;&gt;"", LEFT( scriv!AI433, FIND(",",scriv!AI433)-1) &amp; "=" &amp; $AH471 &amp; RIGHT( scriv!AI433, LEN(scriv!AI433) + 1 - FIND(",",scriv!AI433)),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IF(scriv!AJ433&lt;&gt;"", LEFT( scriv!AJ433, FIND(",",scriv!AJ433)-1) &amp; "=" &amp; $AH471 &amp; RIGHT( scriv!AJ433, LEN(scriv!AJ433) + 1 - FIND(",",scriv!AJ433)),
  IF($Z$36&lt;&gt;"",LEFT( Z$36, FIND(",",Z$36)-1) &amp; "=" &amp; $AH471 &amp; RIGHT( Z$36, LEN(Z$36) + 1 - FIND(",",Z$36)),""))),
IF(scriv!O433&lt;&gt;"", LEFT( scriv!O433, FIND(",",scriv!O433)-1) &amp; "=" &amp; $AH471 &amp; RIGHT( scriv!O433, LEN(scriv!O433) + 1 - FIND(",",scriv!O433)),
LEFT( Z$37, FIND(",",Z$37)-1) &amp; "=" &amp; $AH471 &amp; RIGHT( Z$37, LEN(Z$37) + 1 - FIND(",",Z$37))))</f>
        <v>drawOpen=,1.2</v>
      </c>
      <c r="AA471" s="81" t="str">
        <f>IF($E471="",
( IF(scriv!AK433&lt;&gt;"", LEFT( scriv!AK433, FIND(",",scriv!AK433)-1) &amp; "=" &amp; $AH471 &amp; RIGHT( scriv!AK433, LEN(scriv!AK433) + 1 - FIND(",",scriv!AK433)),
  IF($AA$36&lt;&gt;"",LEFT( AA$36, FIND(",",AA$36)-1) &amp; "=" &amp; $AH471 &amp; RIGHT( AA$36, LEN(AA$36) + 1 - FIND(",",AA$36)),""))),
IF(scriv!P433&lt;&gt;"", LEFT( scriv!P433, FIND(",",scriv!P433)-1) &amp; "=" &amp; $AH471 &amp; RIGHT( scriv!P433, LEN(scriv!P433) + 1 - FIND(",",scriv!P433)),
LEFT( AA$37, FIND(",",AA$37)-1) &amp; "=" &amp; $AH471 &amp; RIGHT( AA$37, LEN(AA$37) + 1 - FIND(",",AA$37))))</f>
        <v>drawClose=,1.2</v>
      </c>
      <c r="AB471" s="167" t="str">
        <f t="shared" si="262"/>
        <v>noTitle</v>
      </c>
      <c r="AC471" s="167"/>
      <c r="AD471" s="45"/>
      <c r="AE471" s="168"/>
      <c r="AF471" s="169">
        <f>IF(D471="",scriv!B433,"")</f>
        <v>0</v>
      </c>
      <c r="AG471" s="170" t="str">
        <f t="shared" si="265"/>
        <v/>
      </c>
      <c r="AH471" s="169" t="str">
        <f t="shared" si="266"/>
        <v/>
      </c>
      <c r="AI471" s="169" t="str">
        <f t="shared" si="267"/>
        <v/>
      </c>
      <c r="AJ471" s="86">
        <f>ROUNDDOWN( (LEN(scriv!B433)+1) / 2, 0 )</f>
        <v>0</v>
      </c>
      <c r="AK471" s="82">
        <f t="shared" si="268"/>
        <v>0</v>
      </c>
      <c r="AL471" s="82" t="str">
        <f t="shared" si="269"/>
        <v>-</v>
      </c>
      <c r="AM471" s="82" t="str">
        <f t="shared" si="270"/>
        <v>-</v>
      </c>
      <c r="AN471" s="82" t="str">
        <f t="shared" si="271"/>
        <v>-</v>
      </c>
      <c r="AO471" s="82" t="str">
        <f t="shared" si="272"/>
        <v>-</v>
      </c>
      <c r="AP471" s="82" t="str">
        <f t="shared" si="273"/>
        <v>-</v>
      </c>
      <c r="AQ471" s="82" t="str">
        <f t="shared" si="274"/>
        <v>-</v>
      </c>
      <c r="AR471" s="82" t="str">
        <f t="shared" si="275"/>
        <v>-</v>
      </c>
      <c r="AT471" s="82">
        <f t="shared" si="276"/>
        <v>2</v>
      </c>
      <c r="AU471" s="82" t="str">
        <f ca="1">IF(    MAX(OFFSET(AL471,0,0,MATCH("-",AL471:AL$638,0))) = 0,"",
IFERROR(MAX(OFFSET(AL471,0,0,MATCH("-",AL471:AL$638,0))),""))</f>
        <v/>
      </c>
      <c r="AV471" s="82" t="str">
        <f ca="1">IF(    MAX(OFFSET(AM471,0,0,MATCH("-",AM471:AM$638,0))) = 0,"",
IFERROR(MAX(OFFSET(AM471,0,0,MATCH("-",AM471:AM$638,0))),""))</f>
        <v/>
      </c>
      <c r="AW471" s="82" t="str">
        <f ca="1">IF(    MAX(OFFSET(AN471,0,0,MATCH("-",AN471:AN$638,0))) = 0,"",
IFERROR(MAX(OFFSET(AN471,0,0,MATCH("-",AN471:AN$638,0))),""))</f>
        <v/>
      </c>
      <c r="AX471" s="82" t="str">
        <f ca="1">IF(    MAX(OFFSET(AO471,0,0,MATCH("-",AO471:AO$638,0))) = 0,"",
IFERROR(MAX(OFFSET(AO471,0,0,MATCH("-",AO471:AO$638,0))),""))</f>
        <v/>
      </c>
      <c r="AY471" s="82" t="str">
        <f ca="1">IF(    MAX(OFFSET(AP471,0,0,MATCH("-",AP471:AP$638,0))) = 0,"",
IFERROR(MAX(OFFSET(AP471,0,0,MATCH("-",AP471:AP$638,0))),""))</f>
        <v/>
      </c>
      <c r="AZ471" s="82" t="str">
        <f ca="1">IF(    MAX(OFFSET(AQ471,0,0,MATCH("-",AQ471:AQ$638,0))) = 0,"",
IFERROR(MAX(OFFSET(AQ471,0,0,MATCH("-",AQ471:AQ$638,0))),""))</f>
        <v/>
      </c>
      <c r="BA471" s="82" t="str">
        <f ca="1">IF(    MAX(OFFSET(AR471,0,0,MATCH("-",AR471:AR$638,0))) = 0,"",
IFERROR(MAX(OFFSET(AR471,0,0,MATCH("-",AR471:AR$638,0))),""))</f>
        <v/>
      </c>
      <c r="BB471" s="112">
        <f t="shared" ca="1" si="277"/>
        <v>-270</v>
      </c>
      <c r="BC471" s="111" t="str">
        <f t="shared" ca="1" si="278"/>
        <v>Radius</v>
      </c>
      <c r="BD471" s="112">
        <f t="shared" ca="1" si="279"/>
        <v>0</v>
      </c>
      <c r="BE471" s="111">
        <f t="shared" ca="1" si="280"/>
        <v>-150</v>
      </c>
      <c r="BF471" s="113" t="e">
        <f t="shared" ca="1" si="281"/>
        <v>#VALUE!</v>
      </c>
      <c r="BG471" s="113" t="e">
        <f t="shared" ca="1" si="282"/>
        <v>#VALUE!</v>
      </c>
      <c r="BH471" s="112">
        <f t="shared" ca="1" si="283"/>
        <v>2000</v>
      </c>
      <c r="BI471" s="112">
        <f t="shared" ca="1" si="284"/>
        <v>-150</v>
      </c>
      <c r="BJ471" s="157"/>
      <c r="BK471" s="157"/>
      <c r="BL471" s="158" t="str">
        <f>scriv!AM433</f>
        <v/>
      </c>
      <c r="BM471" s="157"/>
      <c r="BN471" s="157" t="str">
        <f t="shared" si="285"/>
        <v>node</v>
      </c>
      <c r="BO471" s="157"/>
      <c r="BP471" s="159">
        <f t="shared" ca="1" si="286"/>
        <v>0</v>
      </c>
      <c r="BQ471" s="159">
        <f t="shared" ca="1" si="287"/>
        <v>0</v>
      </c>
      <c r="BR471" s="159">
        <f t="shared" si="288"/>
        <v>1</v>
      </c>
      <c r="BS471" s="159" t="str">
        <f t="shared" si="289"/>
        <v>symbol</v>
      </c>
      <c r="BT471" s="157" t="str">
        <f ca="1">IF(scriv!V433&lt;&gt;"",scriv!V433,
IF(E471="",IFERROR(VLOOKUP(BL471,$AH$40:$BT$638,39,FALSE),$BT$36),
$BT$37))</f>
        <v>NodeSquare</v>
      </c>
      <c r="BU471" s="166">
        <f t="shared" ca="1" si="290"/>
        <v>2000</v>
      </c>
      <c r="BV471" s="166">
        <f t="shared" ca="1" si="291"/>
        <v>-150</v>
      </c>
      <c r="BW471" s="166">
        <f t="shared" ca="1" si="292"/>
        <v>0</v>
      </c>
      <c r="BX471" s="166">
        <f t="shared" ca="1" si="293"/>
        <v>0</v>
      </c>
      <c r="BY471" s="180" t="str">
        <f t="shared" si="294"/>
        <v/>
      </c>
      <c r="BZ471" s="180" t="str">
        <f t="shared" si="295"/>
        <v/>
      </c>
      <c r="CA471" s="81" t="str">
        <f>IF(scriv!E433&lt;&gt;"",scriv!E433,"")</f>
        <v/>
      </c>
      <c r="CB471" s="82">
        <f t="shared" si="264"/>
        <v>0</v>
      </c>
      <c r="CC471" s="82">
        <f t="shared" si="296"/>
        <v>0</v>
      </c>
      <c r="CD471" s="82" t="str">
        <f t="shared" si="297"/>
        <v>-</v>
      </c>
      <c r="CE471" s="82" t="str">
        <f t="shared" si="298"/>
        <v>-</v>
      </c>
      <c r="CF471" s="82" t="str">
        <f t="shared" si="299"/>
        <v>-</v>
      </c>
      <c r="CG471" s="82" t="str">
        <f t="shared" si="300"/>
        <v>-</v>
      </c>
      <c r="CH471" s="82" t="str">
        <f t="shared" si="301"/>
        <v>-</v>
      </c>
      <c r="CI471" s="82" t="str">
        <f t="shared" si="302"/>
        <v>-</v>
      </c>
      <c r="CJ471" s="82" t="str">
        <f t="shared" si="303"/>
        <v>-</v>
      </c>
      <c r="CK471" s="82" t="str">
        <f t="shared" si="304"/>
        <v>-</v>
      </c>
    </row>
    <row r="472" spans="1:89" s="82" customFormat="1" ht="18" customHeight="1">
      <c r="A472" s="81" t="str">
        <f>scriv!AL434</f>
        <v/>
      </c>
      <c r="B472" s="81" t="str">
        <f>IF(scriv!D434&lt;&gt;"",scriv!D434,"")</f>
        <v/>
      </c>
      <c r="C472" s="81" t="str">
        <f>IF( scriv!AP434&lt;&gt;"", IF(D472&lt;&gt;"","connection ","")&amp;scriv!AP434,IF(D472&lt;&gt;"","connection",""))</f>
        <v/>
      </c>
      <c r="D472" s="82" t="str">
        <f>scriv!AN434</f>
        <v/>
      </c>
      <c r="E472" s="82" t="str">
        <f>scriv!AO434</f>
        <v/>
      </c>
      <c r="F472" s="156">
        <f>ROW()</f>
        <v>472</v>
      </c>
      <c r="G472" s="288">
        <f>scriv!AC434</f>
        <v>0</v>
      </c>
      <c r="H472" s="288">
        <f>scriv!AD434</f>
        <v>0</v>
      </c>
      <c r="I472" s="81" t="str">
        <f>IF(scriv!AE434&lt;&gt;"",scriv!AE434,J472)</f>
        <v/>
      </c>
      <c r="J472" s="81" t="str">
        <f>IF(scriv!AF434&lt;&gt;"",scriv!AF434,"")</f>
        <v/>
      </c>
      <c r="K472" s="82" t="str">
        <f>IF(scriv!Y434&lt;&gt;"",scriv!Y434,$K$36)</f>
        <v>none</v>
      </c>
      <c r="L472" s="82">
        <f>IF(scriv!Z434&lt;&gt;"",scriv!Z434,$L$36)</f>
        <v>0</v>
      </c>
      <c r="M472" s="82" t="str">
        <f>IF(scriv!AA434&lt;&gt;"",scriv!AA434,$M$36)</f>
        <v>OpenClose</v>
      </c>
      <c r="N472" s="82">
        <f>IF(scriv!AB434&lt;&gt;"",scriv!AB434,$N$36)</f>
        <v>0</v>
      </c>
      <c r="O472" s="119" t="str">
        <f t="shared" si="263"/>
        <v/>
      </c>
      <c r="P472" s="81" t="str">
        <f>IF(scriv!I434&lt;&gt;"",scriv!I434,"")</f>
        <v/>
      </c>
      <c r="Q472" s="81" t="str">
        <f>IF(scriv!J434&lt;&gt;"",scriv!J434,"")</f>
        <v/>
      </c>
      <c r="R472" s="81">
        <f>IF(scriv!K434&lt;&gt;"",scriv!K434,
IF(I472&lt;&gt;"",1,$R$36))</f>
        <v>1</v>
      </c>
      <c r="S472" s="81" t="str">
        <f>IF(scriv!L434&lt;&gt;"",scriv!L434,
IF(scriv!AF434&lt;&gt;"",$S$36,"none"))</f>
        <v>none</v>
      </c>
      <c r="T472" s="81" t="str">
        <f>IF(scriv!Q434&lt;&gt;"",scriv!Q434,"")</f>
        <v/>
      </c>
      <c r="U472" s="81" t="str">
        <f>IF(scriv!R434&lt;&gt;"",scriv!R434,"")</f>
        <v/>
      </c>
      <c r="V472" s="81" t="str">
        <f>IF(scriv!S434&lt;&gt;"",scriv!S434,"")</f>
        <v/>
      </c>
      <c r="W472" s="81" t="str">
        <f>IF(scriv!T434&lt;&gt;"",scriv!T434,"")</f>
        <v/>
      </c>
      <c r="X472" s="81" t="str">
        <f>IF($E472="",
( IF(scriv!AH434&lt;&gt;"", LEFT( scriv!AH434, FIND(",",scriv!AH434)-1) &amp; "=" &amp; $AH472 &amp; RIGHT( scriv!AH434, LEN(scriv!AH434) + 1 - FIND(",",scriv!AH434)),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IF(scriv!AI434&lt;&gt;"", LEFT( scriv!AI434, FIND(",",scriv!AI434)-1) &amp; "=" &amp; $AH472 &amp; RIGHT( scriv!AI434, LEN(scriv!AI434) + 1 - FIND(",",scriv!AI434)),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IF(scriv!AJ434&lt;&gt;"", LEFT( scriv!AJ434, FIND(",",scriv!AJ434)-1) &amp; "=" &amp; $AH472 &amp; RIGHT( scriv!AJ434, LEN(scriv!AJ434) + 1 - FIND(",",scriv!AJ434)),
  IF($Z$36&lt;&gt;"",LEFT( Z$36, FIND(",",Z$36)-1) &amp; "=" &amp; $AH472 &amp; RIGHT( Z$36, LEN(Z$36) + 1 - FIND(",",Z$36)),""))),
IF(scriv!O434&lt;&gt;"", LEFT( scriv!O434, FIND(",",scriv!O434)-1) &amp; "=" &amp; $AH472 &amp; RIGHT( scriv!O434, LEN(scriv!O434) + 1 - FIND(",",scriv!O434)),
LEFT( Z$37, FIND(",",Z$37)-1) &amp; "=" &amp; $AH472 &amp; RIGHT( Z$37, LEN(Z$37) + 1 - FIND(",",Z$37))))</f>
        <v>drawOpen=,1.2</v>
      </c>
      <c r="AA472" s="81" t="str">
        <f>IF($E472="",
( IF(scriv!AK434&lt;&gt;"", LEFT( scriv!AK434, FIND(",",scriv!AK434)-1) &amp; "=" &amp; $AH472 &amp; RIGHT( scriv!AK434, LEN(scriv!AK434) + 1 - FIND(",",scriv!AK434)),
  IF($AA$36&lt;&gt;"",LEFT( AA$36, FIND(",",AA$36)-1) &amp; "=" &amp; $AH472 &amp; RIGHT( AA$36, LEN(AA$36) + 1 - FIND(",",AA$36)),""))),
IF(scriv!P434&lt;&gt;"", LEFT( scriv!P434, FIND(",",scriv!P434)-1) &amp; "=" &amp; $AH472 &amp; RIGHT( scriv!P434, LEN(scriv!P434) + 1 - FIND(",",scriv!P434)),
LEFT( AA$37, FIND(",",AA$37)-1) &amp; "=" &amp; $AH472 &amp; RIGHT( AA$37, LEN(AA$37) + 1 - FIND(",",AA$37))))</f>
        <v>drawClose=,1.2</v>
      </c>
      <c r="AB472" s="167" t="str">
        <f t="shared" si="262"/>
        <v>noTitle</v>
      </c>
      <c r="AC472" s="167"/>
      <c r="AD472" s="45"/>
      <c r="AE472" s="168"/>
      <c r="AF472" s="169">
        <f>IF(D472="",scriv!B434,"")</f>
        <v>0</v>
      </c>
      <c r="AG472" s="170" t="str">
        <f t="shared" si="265"/>
        <v/>
      </c>
      <c r="AH472" s="169" t="str">
        <f t="shared" si="266"/>
        <v/>
      </c>
      <c r="AI472" s="169" t="str">
        <f t="shared" si="267"/>
        <v/>
      </c>
      <c r="AJ472" s="86">
        <f>ROUNDDOWN( (LEN(scriv!B434)+1) / 2, 0 )</f>
        <v>0</v>
      </c>
      <c r="AK472" s="82">
        <f t="shared" si="268"/>
        <v>0</v>
      </c>
      <c r="AL472" s="82" t="str">
        <f t="shared" si="269"/>
        <v>-</v>
      </c>
      <c r="AM472" s="82" t="str">
        <f t="shared" si="270"/>
        <v>-</v>
      </c>
      <c r="AN472" s="82" t="str">
        <f t="shared" si="271"/>
        <v>-</v>
      </c>
      <c r="AO472" s="82" t="str">
        <f t="shared" si="272"/>
        <v>-</v>
      </c>
      <c r="AP472" s="82" t="str">
        <f t="shared" si="273"/>
        <v>-</v>
      </c>
      <c r="AQ472" s="82" t="str">
        <f t="shared" si="274"/>
        <v>-</v>
      </c>
      <c r="AR472" s="82" t="str">
        <f t="shared" si="275"/>
        <v>-</v>
      </c>
      <c r="AT472" s="82">
        <f t="shared" si="276"/>
        <v>2</v>
      </c>
      <c r="AU472" s="82" t="str">
        <f ca="1">IF(    MAX(OFFSET(AL472,0,0,MATCH("-",AL472:AL$638,0))) = 0,"",
IFERROR(MAX(OFFSET(AL472,0,0,MATCH("-",AL472:AL$638,0))),""))</f>
        <v/>
      </c>
      <c r="AV472" s="82" t="str">
        <f ca="1">IF(    MAX(OFFSET(AM472,0,0,MATCH("-",AM472:AM$638,0))) = 0,"",
IFERROR(MAX(OFFSET(AM472,0,0,MATCH("-",AM472:AM$638,0))),""))</f>
        <v/>
      </c>
      <c r="AW472" s="82" t="str">
        <f ca="1">IF(    MAX(OFFSET(AN472,0,0,MATCH("-",AN472:AN$638,0))) = 0,"",
IFERROR(MAX(OFFSET(AN472,0,0,MATCH("-",AN472:AN$638,0))),""))</f>
        <v/>
      </c>
      <c r="AX472" s="82" t="str">
        <f ca="1">IF(    MAX(OFFSET(AO472,0,0,MATCH("-",AO472:AO$638,0))) = 0,"",
IFERROR(MAX(OFFSET(AO472,0,0,MATCH("-",AO472:AO$638,0))),""))</f>
        <v/>
      </c>
      <c r="AY472" s="82" t="str">
        <f ca="1">IF(    MAX(OFFSET(AP472,0,0,MATCH("-",AP472:AP$638,0))) = 0,"",
IFERROR(MAX(OFFSET(AP472,0,0,MATCH("-",AP472:AP$638,0))),""))</f>
        <v/>
      </c>
      <c r="AZ472" s="82" t="str">
        <f ca="1">IF(    MAX(OFFSET(AQ472,0,0,MATCH("-",AQ472:AQ$638,0))) = 0,"",
IFERROR(MAX(OFFSET(AQ472,0,0,MATCH("-",AQ472:AQ$638,0))),""))</f>
        <v/>
      </c>
      <c r="BA472" s="82" t="str">
        <f ca="1">IF(    MAX(OFFSET(AR472,0,0,MATCH("-",AR472:AR$638,0))) = 0,"",
IFERROR(MAX(OFFSET(AR472,0,0,MATCH("-",AR472:AR$638,0))),""))</f>
        <v/>
      </c>
      <c r="BB472" s="112">
        <f t="shared" ca="1" si="277"/>
        <v>-270</v>
      </c>
      <c r="BC472" s="111" t="str">
        <f t="shared" ca="1" si="278"/>
        <v>Radius</v>
      </c>
      <c r="BD472" s="112">
        <f t="shared" ca="1" si="279"/>
        <v>0</v>
      </c>
      <c r="BE472" s="111">
        <f t="shared" ca="1" si="280"/>
        <v>-150</v>
      </c>
      <c r="BF472" s="113" t="e">
        <f t="shared" ca="1" si="281"/>
        <v>#VALUE!</v>
      </c>
      <c r="BG472" s="113" t="e">
        <f t="shared" ca="1" si="282"/>
        <v>#VALUE!</v>
      </c>
      <c r="BH472" s="112">
        <f t="shared" ca="1" si="283"/>
        <v>2000</v>
      </c>
      <c r="BI472" s="112">
        <f t="shared" ca="1" si="284"/>
        <v>-150</v>
      </c>
      <c r="BJ472" s="157"/>
      <c r="BK472" s="157"/>
      <c r="BL472" s="158" t="str">
        <f>scriv!AM434</f>
        <v/>
      </c>
      <c r="BM472" s="157"/>
      <c r="BN472" s="157" t="str">
        <f t="shared" si="285"/>
        <v>node</v>
      </c>
      <c r="BO472" s="157"/>
      <c r="BP472" s="159">
        <f t="shared" ca="1" si="286"/>
        <v>0</v>
      </c>
      <c r="BQ472" s="159">
        <f t="shared" ca="1" si="287"/>
        <v>0</v>
      </c>
      <c r="BR472" s="159">
        <f t="shared" si="288"/>
        <v>1</v>
      </c>
      <c r="BS472" s="159" t="str">
        <f t="shared" si="289"/>
        <v>symbol</v>
      </c>
      <c r="BT472" s="157" t="str">
        <f ca="1">IF(scriv!V434&lt;&gt;"",scriv!V434,
IF(E472="",IFERROR(VLOOKUP(BL472,$AH$40:$BT$638,39,FALSE),$BT$36),
$BT$37))</f>
        <v>NodeSquare</v>
      </c>
      <c r="BU472" s="166">
        <f t="shared" ca="1" si="290"/>
        <v>2000</v>
      </c>
      <c r="BV472" s="166">
        <f t="shared" ca="1" si="291"/>
        <v>-150</v>
      </c>
      <c r="BW472" s="166">
        <f t="shared" ca="1" si="292"/>
        <v>0</v>
      </c>
      <c r="BX472" s="166">
        <f t="shared" ca="1" si="293"/>
        <v>0</v>
      </c>
      <c r="BY472" s="180" t="str">
        <f t="shared" si="294"/>
        <v/>
      </c>
      <c r="BZ472" s="180" t="str">
        <f t="shared" si="295"/>
        <v/>
      </c>
      <c r="CA472" s="81" t="str">
        <f>IF(scriv!E434&lt;&gt;"",scriv!E434,"")</f>
        <v/>
      </c>
      <c r="CB472" s="82">
        <f t="shared" si="264"/>
        <v>0</v>
      </c>
      <c r="CC472" s="82">
        <f t="shared" si="296"/>
        <v>0</v>
      </c>
      <c r="CD472" s="82" t="str">
        <f t="shared" si="297"/>
        <v>-</v>
      </c>
      <c r="CE472" s="82" t="str">
        <f t="shared" si="298"/>
        <v>-</v>
      </c>
      <c r="CF472" s="82" t="str">
        <f t="shared" si="299"/>
        <v>-</v>
      </c>
      <c r="CG472" s="82" t="str">
        <f t="shared" si="300"/>
        <v>-</v>
      </c>
      <c r="CH472" s="82" t="str">
        <f t="shared" si="301"/>
        <v>-</v>
      </c>
      <c r="CI472" s="82" t="str">
        <f t="shared" si="302"/>
        <v>-</v>
      </c>
      <c r="CJ472" s="82" t="str">
        <f t="shared" si="303"/>
        <v>-</v>
      </c>
      <c r="CK472" s="82" t="str">
        <f t="shared" si="304"/>
        <v>-</v>
      </c>
    </row>
    <row r="473" spans="1:89" s="82" customFormat="1" ht="18" customHeight="1">
      <c r="A473" s="81" t="str">
        <f>scriv!AL435</f>
        <v/>
      </c>
      <c r="B473" s="81" t="str">
        <f>IF(scriv!D435&lt;&gt;"",scriv!D435,"")</f>
        <v/>
      </c>
      <c r="C473" s="81" t="str">
        <f>IF( scriv!AP435&lt;&gt;"", IF(D473&lt;&gt;"","connection ","")&amp;scriv!AP435,IF(D473&lt;&gt;"","connection",""))</f>
        <v/>
      </c>
      <c r="D473" s="82" t="str">
        <f>scriv!AN435</f>
        <v/>
      </c>
      <c r="E473" s="82" t="str">
        <f>scriv!AO435</f>
        <v/>
      </c>
      <c r="F473" s="156">
        <f>ROW()</f>
        <v>473</v>
      </c>
      <c r="G473" s="288">
        <f>scriv!AC435</f>
        <v>0</v>
      </c>
      <c r="H473" s="288">
        <f>scriv!AD435</f>
        <v>0</v>
      </c>
      <c r="I473" s="81" t="str">
        <f>IF(scriv!AE435&lt;&gt;"",scriv!AE435,J473)</f>
        <v/>
      </c>
      <c r="J473" s="81" t="str">
        <f>IF(scriv!AF435&lt;&gt;"",scriv!AF435,"")</f>
        <v/>
      </c>
      <c r="K473" s="82" t="str">
        <f>IF(scriv!Y435&lt;&gt;"",scriv!Y435,$K$36)</f>
        <v>none</v>
      </c>
      <c r="L473" s="82">
        <f>IF(scriv!Z435&lt;&gt;"",scriv!Z435,$L$36)</f>
        <v>0</v>
      </c>
      <c r="M473" s="82" t="str">
        <f>IF(scriv!AA435&lt;&gt;"",scriv!AA435,$M$36)</f>
        <v>OpenClose</v>
      </c>
      <c r="N473" s="82">
        <f>IF(scriv!AB435&lt;&gt;"",scriv!AB435,$N$36)</f>
        <v>0</v>
      </c>
      <c r="O473" s="119" t="str">
        <f t="shared" si="263"/>
        <v/>
      </c>
      <c r="P473" s="81" t="str">
        <f>IF(scriv!I435&lt;&gt;"",scriv!I435,"")</f>
        <v/>
      </c>
      <c r="Q473" s="81" t="str">
        <f>IF(scriv!J435&lt;&gt;"",scriv!J435,"")</f>
        <v/>
      </c>
      <c r="R473" s="81">
        <f>IF(scriv!K435&lt;&gt;"",scriv!K435,
IF(I473&lt;&gt;"",1,$R$36))</f>
        <v>1</v>
      </c>
      <c r="S473" s="81" t="str">
        <f>IF(scriv!L435&lt;&gt;"",scriv!L435,
IF(scriv!AF435&lt;&gt;"",$S$36,"none"))</f>
        <v>none</v>
      </c>
      <c r="T473" s="81" t="str">
        <f>IF(scriv!Q435&lt;&gt;"",scriv!Q435,"")</f>
        <v/>
      </c>
      <c r="U473" s="81" t="str">
        <f>IF(scriv!R435&lt;&gt;"",scriv!R435,"")</f>
        <v/>
      </c>
      <c r="V473" s="81" t="str">
        <f>IF(scriv!S435&lt;&gt;"",scriv!S435,"")</f>
        <v/>
      </c>
      <c r="W473" s="81" t="str">
        <f>IF(scriv!T435&lt;&gt;"",scriv!T435,"")</f>
        <v/>
      </c>
      <c r="X473" s="81" t="str">
        <f>IF($E473="",
( IF(scriv!AH435&lt;&gt;"", LEFT( scriv!AH435, FIND(",",scriv!AH435)-1) &amp; "=" &amp; $AH473 &amp; RIGHT( scriv!AH435, LEN(scriv!AH435) + 1 - FIND(",",scriv!AH435)),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IF(scriv!AI435&lt;&gt;"", LEFT( scriv!AI435, FIND(",",scriv!AI435)-1) &amp; "=" &amp; $AH473 &amp; RIGHT( scriv!AI435, LEN(scriv!AI435) + 1 - FIND(",",scriv!AI435)),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IF(scriv!AJ435&lt;&gt;"", LEFT( scriv!AJ435, FIND(",",scriv!AJ435)-1) &amp; "=" &amp; $AH473 &amp; RIGHT( scriv!AJ435, LEN(scriv!AJ435) + 1 - FIND(",",scriv!AJ435)),
  IF($Z$36&lt;&gt;"",LEFT( Z$36, FIND(",",Z$36)-1) &amp; "=" &amp; $AH473 &amp; RIGHT( Z$36, LEN(Z$36) + 1 - FIND(",",Z$36)),""))),
IF(scriv!O435&lt;&gt;"", LEFT( scriv!O435, FIND(",",scriv!O435)-1) &amp; "=" &amp; $AH473 &amp; RIGHT( scriv!O435, LEN(scriv!O435) + 1 - FIND(",",scriv!O435)),
LEFT( Z$37, FIND(",",Z$37)-1) &amp; "=" &amp; $AH473 &amp; RIGHT( Z$37, LEN(Z$37) + 1 - FIND(",",Z$37))))</f>
        <v>drawOpen=,1.2</v>
      </c>
      <c r="AA473" s="81" t="str">
        <f>IF($E473="",
( IF(scriv!AK435&lt;&gt;"", LEFT( scriv!AK435, FIND(",",scriv!AK435)-1) &amp; "=" &amp; $AH473 &amp; RIGHT( scriv!AK435, LEN(scriv!AK435) + 1 - FIND(",",scriv!AK435)),
  IF($AA$36&lt;&gt;"",LEFT( AA$36, FIND(",",AA$36)-1) &amp; "=" &amp; $AH473 &amp; RIGHT( AA$36, LEN(AA$36) + 1 - FIND(",",AA$36)),""))),
IF(scriv!P435&lt;&gt;"", LEFT( scriv!P435, FIND(",",scriv!P435)-1) &amp; "=" &amp; $AH473 &amp; RIGHT( scriv!P435, LEN(scriv!P435) + 1 - FIND(",",scriv!P435)),
LEFT( AA$37, FIND(",",AA$37)-1) &amp; "=" &amp; $AH473 &amp; RIGHT( AA$37, LEN(AA$37) + 1 - FIND(",",AA$37))))</f>
        <v>drawClose=,1.2</v>
      </c>
      <c r="AB473" s="167" t="str">
        <f t="shared" si="262"/>
        <v>noTitle</v>
      </c>
      <c r="AC473" s="167"/>
      <c r="AD473" s="45"/>
      <c r="AE473" s="168"/>
      <c r="AF473" s="169">
        <f>IF(D473="",scriv!B435,"")</f>
        <v>0</v>
      </c>
      <c r="AG473" s="170" t="str">
        <f t="shared" si="265"/>
        <v/>
      </c>
      <c r="AH473" s="169" t="str">
        <f t="shared" si="266"/>
        <v/>
      </c>
      <c r="AI473" s="169" t="str">
        <f t="shared" si="267"/>
        <v/>
      </c>
      <c r="AJ473" s="86">
        <f>ROUNDDOWN( (LEN(scriv!B435)+1) / 2, 0 )</f>
        <v>0</v>
      </c>
      <c r="AK473" s="82">
        <f t="shared" si="268"/>
        <v>0</v>
      </c>
      <c r="AL473" s="82" t="str">
        <f t="shared" si="269"/>
        <v>-</v>
      </c>
      <c r="AM473" s="82" t="str">
        <f t="shared" si="270"/>
        <v>-</v>
      </c>
      <c r="AN473" s="82" t="str">
        <f t="shared" si="271"/>
        <v>-</v>
      </c>
      <c r="AO473" s="82" t="str">
        <f t="shared" si="272"/>
        <v>-</v>
      </c>
      <c r="AP473" s="82" t="str">
        <f t="shared" si="273"/>
        <v>-</v>
      </c>
      <c r="AQ473" s="82" t="str">
        <f t="shared" si="274"/>
        <v>-</v>
      </c>
      <c r="AR473" s="82" t="str">
        <f t="shared" si="275"/>
        <v>-</v>
      </c>
      <c r="AT473" s="82">
        <f t="shared" si="276"/>
        <v>2</v>
      </c>
      <c r="AU473" s="82" t="str">
        <f ca="1">IF(    MAX(OFFSET(AL473,0,0,MATCH("-",AL473:AL$638,0))) = 0,"",
IFERROR(MAX(OFFSET(AL473,0,0,MATCH("-",AL473:AL$638,0))),""))</f>
        <v/>
      </c>
      <c r="AV473" s="82" t="str">
        <f ca="1">IF(    MAX(OFFSET(AM473,0,0,MATCH("-",AM473:AM$638,0))) = 0,"",
IFERROR(MAX(OFFSET(AM473,0,0,MATCH("-",AM473:AM$638,0))),""))</f>
        <v/>
      </c>
      <c r="AW473" s="82" t="str">
        <f ca="1">IF(    MAX(OFFSET(AN473,0,0,MATCH("-",AN473:AN$638,0))) = 0,"",
IFERROR(MAX(OFFSET(AN473,0,0,MATCH("-",AN473:AN$638,0))),""))</f>
        <v/>
      </c>
      <c r="AX473" s="82" t="str">
        <f ca="1">IF(    MAX(OFFSET(AO473,0,0,MATCH("-",AO473:AO$638,0))) = 0,"",
IFERROR(MAX(OFFSET(AO473,0,0,MATCH("-",AO473:AO$638,0))),""))</f>
        <v/>
      </c>
      <c r="AY473" s="82" t="str">
        <f ca="1">IF(    MAX(OFFSET(AP473,0,0,MATCH("-",AP473:AP$638,0))) = 0,"",
IFERROR(MAX(OFFSET(AP473,0,0,MATCH("-",AP473:AP$638,0))),""))</f>
        <v/>
      </c>
      <c r="AZ473" s="82" t="str">
        <f ca="1">IF(    MAX(OFFSET(AQ473,0,0,MATCH("-",AQ473:AQ$638,0))) = 0,"",
IFERROR(MAX(OFFSET(AQ473,0,0,MATCH("-",AQ473:AQ$638,0))),""))</f>
        <v/>
      </c>
      <c r="BA473" s="82" t="str">
        <f ca="1">IF(    MAX(OFFSET(AR473,0,0,MATCH("-",AR473:AR$638,0))) = 0,"",
IFERROR(MAX(OFFSET(AR473,0,0,MATCH("-",AR473:AR$638,0))),""))</f>
        <v/>
      </c>
      <c r="BB473" s="112">
        <f t="shared" ca="1" si="277"/>
        <v>-270</v>
      </c>
      <c r="BC473" s="111" t="str">
        <f t="shared" ca="1" si="278"/>
        <v>Radius</v>
      </c>
      <c r="BD473" s="112">
        <f t="shared" ca="1" si="279"/>
        <v>0</v>
      </c>
      <c r="BE473" s="111">
        <f t="shared" ca="1" si="280"/>
        <v>-150</v>
      </c>
      <c r="BF473" s="113" t="e">
        <f t="shared" ca="1" si="281"/>
        <v>#VALUE!</v>
      </c>
      <c r="BG473" s="113" t="e">
        <f t="shared" ca="1" si="282"/>
        <v>#VALUE!</v>
      </c>
      <c r="BH473" s="112">
        <f t="shared" ca="1" si="283"/>
        <v>2000</v>
      </c>
      <c r="BI473" s="112">
        <f t="shared" ca="1" si="284"/>
        <v>-150</v>
      </c>
      <c r="BJ473" s="157"/>
      <c r="BK473" s="157"/>
      <c r="BL473" s="158" t="str">
        <f>scriv!AM435</f>
        <v/>
      </c>
      <c r="BM473" s="157"/>
      <c r="BN473" s="157" t="str">
        <f t="shared" si="285"/>
        <v>node</v>
      </c>
      <c r="BO473" s="157"/>
      <c r="BP473" s="159">
        <f t="shared" ca="1" si="286"/>
        <v>0</v>
      </c>
      <c r="BQ473" s="159">
        <f t="shared" ca="1" si="287"/>
        <v>0</v>
      </c>
      <c r="BR473" s="159">
        <f t="shared" si="288"/>
        <v>1</v>
      </c>
      <c r="BS473" s="159" t="str">
        <f t="shared" si="289"/>
        <v>symbol</v>
      </c>
      <c r="BT473" s="157" t="str">
        <f ca="1">IF(scriv!V435&lt;&gt;"",scriv!V435,
IF(E473="",IFERROR(VLOOKUP(BL473,$AH$40:$BT$638,39,FALSE),$BT$36),
$BT$37))</f>
        <v>NodeSquare</v>
      </c>
      <c r="BU473" s="166">
        <f t="shared" ca="1" si="290"/>
        <v>2000</v>
      </c>
      <c r="BV473" s="166">
        <f t="shared" ca="1" si="291"/>
        <v>-150</v>
      </c>
      <c r="BW473" s="166">
        <f t="shared" ca="1" si="292"/>
        <v>0</v>
      </c>
      <c r="BX473" s="166">
        <f t="shared" ca="1" si="293"/>
        <v>0</v>
      </c>
      <c r="BY473" s="180" t="str">
        <f t="shared" si="294"/>
        <v/>
      </c>
      <c r="BZ473" s="180" t="str">
        <f t="shared" si="295"/>
        <v/>
      </c>
      <c r="CA473" s="81" t="str">
        <f>IF(scriv!E435&lt;&gt;"",scriv!E435,"")</f>
        <v/>
      </c>
      <c r="CB473" s="82">
        <f t="shared" si="264"/>
        <v>0</v>
      </c>
      <c r="CC473" s="82">
        <f t="shared" si="296"/>
        <v>0</v>
      </c>
      <c r="CD473" s="82" t="str">
        <f t="shared" si="297"/>
        <v>-</v>
      </c>
      <c r="CE473" s="82" t="str">
        <f t="shared" si="298"/>
        <v>-</v>
      </c>
      <c r="CF473" s="82" t="str">
        <f t="shared" si="299"/>
        <v>-</v>
      </c>
      <c r="CG473" s="82" t="str">
        <f t="shared" si="300"/>
        <v>-</v>
      </c>
      <c r="CH473" s="82" t="str">
        <f t="shared" si="301"/>
        <v>-</v>
      </c>
      <c r="CI473" s="82" t="str">
        <f t="shared" si="302"/>
        <v>-</v>
      </c>
      <c r="CJ473" s="82" t="str">
        <f t="shared" si="303"/>
        <v>-</v>
      </c>
      <c r="CK473" s="82" t="str">
        <f t="shared" si="304"/>
        <v>-</v>
      </c>
    </row>
    <row r="474" spans="1:89" s="82" customFormat="1" ht="18" customHeight="1">
      <c r="A474" s="81" t="str">
        <f>scriv!AL436</f>
        <v/>
      </c>
      <c r="B474" s="81" t="str">
        <f>IF(scriv!D436&lt;&gt;"",scriv!D436,"")</f>
        <v/>
      </c>
      <c r="C474" s="81" t="str">
        <f>IF( scriv!AP436&lt;&gt;"", IF(D474&lt;&gt;"","connection ","")&amp;scriv!AP436,IF(D474&lt;&gt;"","connection",""))</f>
        <v/>
      </c>
      <c r="D474" s="82" t="str">
        <f>scriv!AN436</f>
        <v/>
      </c>
      <c r="E474" s="82" t="str">
        <f>scriv!AO436</f>
        <v/>
      </c>
      <c r="F474" s="156">
        <f>ROW()</f>
        <v>474</v>
      </c>
      <c r="G474" s="288">
        <f>scriv!AC436</f>
        <v>0</v>
      </c>
      <c r="H474" s="288">
        <f>scriv!AD436</f>
        <v>0</v>
      </c>
      <c r="I474" s="81" t="str">
        <f>IF(scriv!AE436&lt;&gt;"",scriv!AE436,J474)</f>
        <v/>
      </c>
      <c r="J474" s="81" t="str">
        <f>IF(scriv!AF436&lt;&gt;"",scriv!AF436,"")</f>
        <v/>
      </c>
      <c r="K474" s="82" t="str">
        <f>IF(scriv!Y436&lt;&gt;"",scriv!Y436,$K$36)</f>
        <v>none</v>
      </c>
      <c r="L474" s="82">
        <f>IF(scriv!Z436&lt;&gt;"",scriv!Z436,$L$36)</f>
        <v>0</v>
      </c>
      <c r="M474" s="82" t="str">
        <f>IF(scriv!AA436&lt;&gt;"",scriv!AA436,$M$36)</f>
        <v>OpenClose</v>
      </c>
      <c r="N474" s="82">
        <f>IF(scriv!AB436&lt;&gt;"",scriv!AB436,$N$36)</f>
        <v>0</v>
      </c>
      <c r="O474" s="119" t="str">
        <f t="shared" si="263"/>
        <v/>
      </c>
      <c r="P474" s="81" t="str">
        <f>IF(scriv!I436&lt;&gt;"",scriv!I436,"")</f>
        <v/>
      </c>
      <c r="Q474" s="81" t="str">
        <f>IF(scriv!J436&lt;&gt;"",scriv!J436,"")</f>
        <v/>
      </c>
      <c r="R474" s="81">
        <f>IF(scriv!K436&lt;&gt;"",scriv!K436,
IF(I474&lt;&gt;"",1,$R$36))</f>
        <v>1</v>
      </c>
      <c r="S474" s="81" t="str">
        <f>IF(scriv!L436&lt;&gt;"",scriv!L436,
IF(scriv!AF436&lt;&gt;"",$S$36,"none"))</f>
        <v>none</v>
      </c>
      <c r="T474" s="81" t="str">
        <f>IF(scriv!Q436&lt;&gt;"",scriv!Q436,"")</f>
        <v/>
      </c>
      <c r="U474" s="81" t="str">
        <f>IF(scriv!R436&lt;&gt;"",scriv!R436,"")</f>
        <v/>
      </c>
      <c r="V474" s="81" t="str">
        <f>IF(scriv!S436&lt;&gt;"",scriv!S436,"")</f>
        <v/>
      </c>
      <c r="W474" s="81" t="str">
        <f>IF(scriv!T436&lt;&gt;"",scriv!T436,"")</f>
        <v/>
      </c>
      <c r="X474" s="81" t="str">
        <f>IF($E474="",
( IF(scriv!AH436&lt;&gt;"", LEFT( scriv!AH436, FIND(",",scriv!AH436)-1) &amp; "=" &amp; $AH474 &amp; RIGHT( scriv!AH436, LEN(scriv!AH436) + 1 - FIND(",",scriv!AH436)),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IF(scriv!AI436&lt;&gt;"", LEFT( scriv!AI436, FIND(",",scriv!AI436)-1) &amp; "=" &amp; $AH474 &amp; RIGHT( scriv!AI436, LEN(scriv!AI436) + 1 - FIND(",",scriv!AI436)),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IF(scriv!AJ436&lt;&gt;"", LEFT( scriv!AJ436, FIND(",",scriv!AJ436)-1) &amp; "=" &amp; $AH474 &amp; RIGHT( scriv!AJ436, LEN(scriv!AJ436) + 1 - FIND(",",scriv!AJ436)),
  IF($Z$36&lt;&gt;"",LEFT( Z$36, FIND(",",Z$36)-1) &amp; "=" &amp; $AH474 &amp; RIGHT( Z$36, LEN(Z$36) + 1 - FIND(",",Z$36)),""))),
IF(scriv!O436&lt;&gt;"", LEFT( scriv!O436, FIND(",",scriv!O436)-1) &amp; "=" &amp; $AH474 &amp; RIGHT( scriv!O436, LEN(scriv!O436) + 1 - FIND(",",scriv!O436)),
LEFT( Z$37, FIND(",",Z$37)-1) &amp; "=" &amp; $AH474 &amp; RIGHT( Z$37, LEN(Z$37) + 1 - FIND(",",Z$37))))</f>
        <v>drawOpen=,1.2</v>
      </c>
      <c r="AA474" s="81" t="str">
        <f>IF($E474="",
( IF(scriv!AK436&lt;&gt;"", LEFT( scriv!AK436, FIND(",",scriv!AK436)-1) &amp; "=" &amp; $AH474 &amp; RIGHT( scriv!AK436, LEN(scriv!AK436) + 1 - FIND(",",scriv!AK436)),
  IF($AA$36&lt;&gt;"",LEFT( AA$36, FIND(",",AA$36)-1) &amp; "=" &amp; $AH474 &amp; RIGHT( AA$36, LEN(AA$36) + 1 - FIND(",",AA$36)),""))),
IF(scriv!P436&lt;&gt;"", LEFT( scriv!P436, FIND(",",scriv!P436)-1) &amp; "=" &amp; $AH474 &amp; RIGHT( scriv!P436, LEN(scriv!P436) + 1 - FIND(",",scriv!P436)),
LEFT( AA$37, FIND(",",AA$37)-1) &amp; "=" &amp; $AH474 &amp; RIGHT( AA$37, LEN(AA$37) + 1 - FIND(",",AA$37))))</f>
        <v>drawClose=,1.2</v>
      </c>
      <c r="AB474" s="167" t="str">
        <f t="shared" si="262"/>
        <v>noTitle</v>
      </c>
      <c r="AC474" s="167"/>
      <c r="AD474" s="45"/>
      <c r="AE474" s="168"/>
      <c r="AF474" s="169">
        <f>IF(D474="",scriv!B436,"")</f>
        <v>0</v>
      </c>
      <c r="AG474" s="170" t="str">
        <f t="shared" si="265"/>
        <v/>
      </c>
      <c r="AH474" s="169" t="str">
        <f t="shared" si="266"/>
        <v/>
      </c>
      <c r="AI474" s="169" t="str">
        <f t="shared" si="267"/>
        <v/>
      </c>
      <c r="AJ474" s="86">
        <f>ROUNDDOWN( (LEN(scriv!B436)+1) / 2, 0 )</f>
        <v>0</v>
      </c>
      <c r="AK474" s="82">
        <f t="shared" si="268"/>
        <v>0</v>
      </c>
      <c r="AL474" s="82" t="str">
        <f t="shared" si="269"/>
        <v>-</v>
      </c>
      <c r="AM474" s="82" t="str">
        <f t="shared" si="270"/>
        <v>-</v>
      </c>
      <c r="AN474" s="82" t="str">
        <f t="shared" si="271"/>
        <v>-</v>
      </c>
      <c r="AO474" s="82" t="str">
        <f t="shared" si="272"/>
        <v>-</v>
      </c>
      <c r="AP474" s="82" t="str">
        <f t="shared" si="273"/>
        <v>-</v>
      </c>
      <c r="AQ474" s="82" t="str">
        <f t="shared" si="274"/>
        <v>-</v>
      </c>
      <c r="AR474" s="82" t="str">
        <f t="shared" si="275"/>
        <v>-</v>
      </c>
      <c r="AT474" s="82">
        <f t="shared" si="276"/>
        <v>2</v>
      </c>
      <c r="AU474" s="82" t="str">
        <f ca="1">IF(    MAX(OFFSET(AL474,0,0,MATCH("-",AL474:AL$638,0))) = 0,"",
IFERROR(MAX(OFFSET(AL474,0,0,MATCH("-",AL474:AL$638,0))),""))</f>
        <v/>
      </c>
      <c r="AV474" s="82" t="str">
        <f ca="1">IF(    MAX(OFFSET(AM474,0,0,MATCH("-",AM474:AM$638,0))) = 0,"",
IFERROR(MAX(OFFSET(AM474,0,0,MATCH("-",AM474:AM$638,0))),""))</f>
        <v/>
      </c>
      <c r="AW474" s="82" t="str">
        <f ca="1">IF(    MAX(OFFSET(AN474,0,0,MATCH("-",AN474:AN$638,0))) = 0,"",
IFERROR(MAX(OFFSET(AN474,0,0,MATCH("-",AN474:AN$638,0))),""))</f>
        <v/>
      </c>
      <c r="AX474" s="82" t="str">
        <f ca="1">IF(    MAX(OFFSET(AO474,0,0,MATCH("-",AO474:AO$638,0))) = 0,"",
IFERROR(MAX(OFFSET(AO474,0,0,MATCH("-",AO474:AO$638,0))),""))</f>
        <v/>
      </c>
      <c r="AY474" s="82" t="str">
        <f ca="1">IF(    MAX(OFFSET(AP474,0,0,MATCH("-",AP474:AP$638,0))) = 0,"",
IFERROR(MAX(OFFSET(AP474,0,0,MATCH("-",AP474:AP$638,0))),""))</f>
        <v/>
      </c>
      <c r="AZ474" s="82" t="str">
        <f ca="1">IF(    MAX(OFFSET(AQ474,0,0,MATCH("-",AQ474:AQ$638,0))) = 0,"",
IFERROR(MAX(OFFSET(AQ474,0,0,MATCH("-",AQ474:AQ$638,0))),""))</f>
        <v/>
      </c>
      <c r="BA474" s="82" t="str">
        <f ca="1">IF(    MAX(OFFSET(AR474,0,0,MATCH("-",AR474:AR$638,0))) = 0,"",
IFERROR(MAX(OFFSET(AR474,0,0,MATCH("-",AR474:AR$638,0))),""))</f>
        <v/>
      </c>
      <c r="BB474" s="112">
        <f t="shared" ca="1" si="277"/>
        <v>-270</v>
      </c>
      <c r="BC474" s="111" t="str">
        <f t="shared" ca="1" si="278"/>
        <v>Radius</v>
      </c>
      <c r="BD474" s="112">
        <f t="shared" ca="1" si="279"/>
        <v>0</v>
      </c>
      <c r="BE474" s="111">
        <f t="shared" ca="1" si="280"/>
        <v>-150</v>
      </c>
      <c r="BF474" s="113" t="e">
        <f t="shared" ca="1" si="281"/>
        <v>#VALUE!</v>
      </c>
      <c r="BG474" s="113" t="e">
        <f t="shared" ca="1" si="282"/>
        <v>#VALUE!</v>
      </c>
      <c r="BH474" s="112">
        <f t="shared" ca="1" si="283"/>
        <v>2000</v>
      </c>
      <c r="BI474" s="112">
        <f t="shared" ca="1" si="284"/>
        <v>-150</v>
      </c>
      <c r="BJ474" s="157"/>
      <c r="BK474" s="157"/>
      <c r="BL474" s="158" t="str">
        <f>scriv!AM436</f>
        <v/>
      </c>
      <c r="BM474" s="157"/>
      <c r="BN474" s="157" t="str">
        <f t="shared" si="285"/>
        <v>node</v>
      </c>
      <c r="BO474" s="157"/>
      <c r="BP474" s="159">
        <f t="shared" ca="1" si="286"/>
        <v>0</v>
      </c>
      <c r="BQ474" s="159">
        <f t="shared" ca="1" si="287"/>
        <v>0</v>
      </c>
      <c r="BR474" s="159">
        <f t="shared" si="288"/>
        <v>1</v>
      </c>
      <c r="BS474" s="159" t="str">
        <f t="shared" si="289"/>
        <v>symbol</v>
      </c>
      <c r="BT474" s="157" t="str">
        <f ca="1">IF(scriv!V436&lt;&gt;"",scriv!V436,
IF(E474="",IFERROR(VLOOKUP(BL474,$AH$40:$BT$638,39,FALSE),$BT$36),
$BT$37))</f>
        <v>NodeSquare</v>
      </c>
      <c r="BU474" s="166">
        <f t="shared" ca="1" si="290"/>
        <v>2000</v>
      </c>
      <c r="BV474" s="166">
        <f t="shared" ca="1" si="291"/>
        <v>-150</v>
      </c>
      <c r="BW474" s="166">
        <f t="shared" ca="1" si="292"/>
        <v>0</v>
      </c>
      <c r="BX474" s="166">
        <f t="shared" ca="1" si="293"/>
        <v>0</v>
      </c>
      <c r="BY474" s="180" t="str">
        <f t="shared" si="294"/>
        <v/>
      </c>
      <c r="BZ474" s="180" t="str">
        <f t="shared" si="295"/>
        <v/>
      </c>
      <c r="CA474" s="81" t="str">
        <f>IF(scriv!E436&lt;&gt;"",scriv!E436,"")</f>
        <v/>
      </c>
      <c r="CB474" s="82">
        <f t="shared" si="264"/>
        <v>0</v>
      </c>
      <c r="CC474" s="82">
        <f t="shared" si="296"/>
        <v>0</v>
      </c>
      <c r="CD474" s="82" t="str">
        <f t="shared" si="297"/>
        <v>-</v>
      </c>
      <c r="CE474" s="82" t="str">
        <f t="shared" si="298"/>
        <v>-</v>
      </c>
      <c r="CF474" s="82" t="str">
        <f t="shared" si="299"/>
        <v>-</v>
      </c>
      <c r="CG474" s="82" t="str">
        <f t="shared" si="300"/>
        <v>-</v>
      </c>
      <c r="CH474" s="82" t="str">
        <f t="shared" si="301"/>
        <v>-</v>
      </c>
      <c r="CI474" s="82" t="str">
        <f t="shared" si="302"/>
        <v>-</v>
      </c>
      <c r="CJ474" s="82" t="str">
        <f t="shared" si="303"/>
        <v>-</v>
      </c>
      <c r="CK474" s="82" t="str">
        <f t="shared" si="304"/>
        <v>-</v>
      </c>
    </row>
    <row r="475" spans="1:89" s="82" customFormat="1" ht="18" customHeight="1">
      <c r="A475" s="81" t="str">
        <f>scriv!AL437</f>
        <v/>
      </c>
      <c r="B475" s="81" t="str">
        <f>IF(scriv!D437&lt;&gt;"",scriv!D437,"")</f>
        <v/>
      </c>
      <c r="C475" s="81" t="str">
        <f>IF( scriv!AP437&lt;&gt;"", IF(D475&lt;&gt;"","connection ","")&amp;scriv!AP437,IF(D475&lt;&gt;"","connection",""))</f>
        <v/>
      </c>
      <c r="D475" s="82" t="str">
        <f>scriv!AN437</f>
        <v/>
      </c>
      <c r="E475" s="82" t="str">
        <f>scriv!AO437</f>
        <v/>
      </c>
      <c r="F475" s="156">
        <f>ROW()</f>
        <v>475</v>
      </c>
      <c r="G475" s="288">
        <f>scriv!AC437</f>
        <v>0</v>
      </c>
      <c r="H475" s="288">
        <f>scriv!AD437</f>
        <v>0</v>
      </c>
      <c r="I475" s="81" t="str">
        <f>IF(scriv!AE437&lt;&gt;"",scriv!AE437,J475)</f>
        <v/>
      </c>
      <c r="J475" s="81" t="str">
        <f>IF(scriv!AF437&lt;&gt;"",scriv!AF437,"")</f>
        <v/>
      </c>
      <c r="K475" s="82" t="str">
        <f>IF(scriv!Y437&lt;&gt;"",scriv!Y437,$K$36)</f>
        <v>none</v>
      </c>
      <c r="L475" s="82">
        <f>IF(scriv!Z437&lt;&gt;"",scriv!Z437,$L$36)</f>
        <v>0</v>
      </c>
      <c r="M475" s="82" t="str">
        <f>IF(scriv!AA437&lt;&gt;"",scriv!AA437,$M$36)</f>
        <v>OpenClose</v>
      </c>
      <c r="N475" s="82">
        <f>IF(scriv!AB437&lt;&gt;"",scriv!AB437,$N$36)</f>
        <v>0</v>
      </c>
      <c r="O475" s="119" t="str">
        <f t="shared" si="263"/>
        <v/>
      </c>
      <c r="P475" s="81" t="str">
        <f>IF(scriv!I437&lt;&gt;"",scriv!I437,"")</f>
        <v/>
      </c>
      <c r="Q475" s="81" t="str">
        <f>IF(scriv!J437&lt;&gt;"",scriv!J437,"")</f>
        <v/>
      </c>
      <c r="R475" s="81">
        <f>IF(scriv!K437&lt;&gt;"",scriv!K437,
IF(I475&lt;&gt;"",1,$R$36))</f>
        <v>1</v>
      </c>
      <c r="S475" s="81" t="str">
        <f>IF(scriv!L437&lt;&gt;"",scriv!L437,
IF(scriv!AF437&lt;&gt;"",$S$36,"none"))</f>
        <v>none</v>
      </c>
      <c r="T475" s="81" t="str">
        <f>IF(scriv!Q437&lt;&gt;"",scriv!Q437,"")</f>
        <v/>
      </c>
      <c r="U475" s="81" t="str">
        <f>IF(scriv!R437&lt;&gt;"",scriv!R437,"")</f>
        <v/>
      </c>
      <c r="V475" s="81" t="str">
        <f>IF(scriv!S437&lt;&gt;"",scriv!S437,"")</f>
        <v/>
      </c>
      <c r="W475" s="81" t="str">
        <f>IF(scriv!T437&lt;&gt;"",scriv!T437,"")</f>
        <v/>
      </c>
      <c r="X475" s="81" t="str">
        <f>IF($E475="",
( IF(scriv!AH437&lt;&gt;"", LEFT( scriv!AH437, FIND(",",scriv!AH437)-1) &amp; "=" &amp; $AH475 &amp; RIGHT( scriv!AH437, LEN(scriv!AH437) + 1 - FIND(",",scriv!AH437)),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IF(scriv!AI437&lt;&gt;"", LEFT( scriv!AI437, FIND(",",scriv!AI437)-1) &amp; "=" &amp; $AH475 &amp; RIGHT( scriv!AI437, LEN(scriv!AI437) + 1 - FIND(",",scriv!AI437)),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IF(scriv!AJ437&lt;&gt;"", LEFT( scriv!AJ437, FIND(",",scriv!AJ437)-1) &amp; "=" &amp; $AH475 &amp; RIGHT( scriv!AJ437, LEN(scriv!AJ437) + 1 - FIND(",",scriv!AJ437)),
  IF($Z$36&lt;&gt;"",LEFT( Z$36, FIND(",",Z$36)-1) &amp; "=" &amp; $AH475 &amp; RIGHT( Z$36, LEN(Z$36) + 1 - FIND(",",Z$36)),""))),
IF(scriv!O437&lt;&gt;"", LEFT( scriv!O437, FIND(",",scriv!O437)-1) &amp; "=" &amp; $AH475 &amp; RIGHT( scriv!O437, LEN(scriv!O437) + 1 - FIND(",",scriv!O437)),
LEFT( Z$37, FIND(",",Z$37)-1) &amp; "=" &amp; $AH475 &amp; RIGHT( Z$37, LEN(Z$37) + 1 - FIND(",",Z$37))))</f>
        <v>drawOpen=,1.2</v>
      </c>
      <c r="AA475" s="81" t="str">
        <f>IF($E475="",
( IF(scriv!AK437&lt;&gt;"", LEFT( scriv!AK437, FIND(",",scriv!AK437)-1) &amp; "=" &amp; $AH475 &amp; RIGHT( scriv!AK437, LEN(scriv!AK437) + 1 - FIND(",",scriv!AK437)),
  IF($AA$36&lt;&gt;"",LEFT( AA$36, FIND(",",AA$36)-1) &amp; "=" &amp; $AH475 &amp; RIGHT( AA$36, LEN(AA$36) + 1 - FIND(",",AA$36)),""))),
IF(scriv!P437&lt;&gt;"", LEFT( scriv!P437, FIND(",",scriv!P437)-1) &amp; "=" &amp; $AH475 &amp; RIGHT( scriv!P437, LEN(scriv!P437) + 1 - FIND(",",scriv!P437)),
LEFT( AA$37, FIND(",",AA$37)-1) &amp; "=" &amp; $AH475 &amp; RIGHT( AA$37, LEN(AA$37) + 1 - FIND(",",AA$37))))</f>
        <v>drawClose=,1.2</v>
      </c>
      <c r="AB475" s="167" t="str">
        <f t="shared" si="262"/>
        <v>noTitle</v>
      </c>
      <c r="AC475" s="167"/>
      <c r="AD475" s="45"/>
      <c r="AE475" s="168"/>
      <c r="AF475" s="169">
        <f>IF(D475="",scriv!B437,"")</f>
        <v>0</v>
      </c>
      <c r="AG475" s="168"/>
      <c r="AH475" s="169" t="str">
        <f t="shared" si="266"/>
        <v/>
      </c>
      <c r="AI475" s="169" t="str">
        <f t="shared" si="267"/>
        <v/>
      </c>
      <c r="AJ475" s="86">
        <f>ROUNDDOWN( (LEN(scriv!B437)+1) / 2, 0 )</f>
        <v>0</v>
      </c>
      <c r="AK475" s="82">
        <f t="shared" si="268"/>
        <v>0</v>
      </c>
      <c r="AL475" s="82" t="str">
        <f t="shared" si="269"/>
        <v>-</v>
      </c>
      <c r="AM475" s="82" t="str">
        <f t="shared" si="270"/>
        <v>-</v>
      </c>
      <c r="AN475" s="82" t="str">
        <f t="shared" si="271"/>
        <v>-</v>
      </c>
      <c r="AO475" s="82" t="str">
        <f t="shared" si="272"/>
        <v>-</v>
      </c>
      <c r="AP475" s="82" t="str">
        <f t="shared" si="273"/>
        <v>-</v>
      </c>
      <c r="AQ475" s="82" t="str">
        <f t="shared" si="274"/>
        <v>-</v>
      </c>
      <c r="AR475" s="82" t="str">
        <f t="shared" si="275"/>
        <v>-</v>
      </c>
      <c r="AT475" s="82">
        <f t="shared" si="276"/>
        <v>2</v>
      </c>
      <c r="AU475" s="82" t="str">
        <f ca="1">IF(    MAX(OFFSET(AL475,0,0,MATCH("-",AL475:AL$638,0))) = 0,"",
IFERROR(MAX(OFFSET(AL475,0,0,MATCH("-",AL475:AL$638,0))),""))</f>
        <v/>
      </c>
      <c r="AV475" s="82" t="str">
        <f ca="1">IF(    MAX(OFFSET(AM475,0,0,MATCH("-",AM475:AM$638,0))) = 0,"",
IFERROR(MAX(OFFSET(AM475,0,0,MATCH("-",AM475:AM$638,0))),""))</f>
        <v/>
      </c>
      <c r="AW475" s="82" t="str">
        <f ca="1">IF(    MAX(OFFSET(AN475,0,0,MATCH("-",AN475:AN$638,0))) = 0,"",
IFERROR(MAX(OFFSET(AN475,0,0,MATCH("-",AN475:AN$638,0))),""))</f>
        <v/>
      </c>
      <c r="AX475" s="82" t="str">
        <f ca="1">IF(    MAX(OFFSET(AO475,0,0,MATCH("-",AO475:AO$638,0))) = 0,"",
IFERROR(MAX(OFFSET(AO475,0,0,MATCH("-",AO475:AO$638,0))),""))</f>
        <v/>
      </c>
      <c r="AY475" s="82" t="str">
        <f ca="1">IF(    MAX(OFFSET(AP475,0,0,MATCH("-",AP475:AP$638,0))) = 0,"",
IFERROR(MAX(OFFSET(AP475,0,0,MATCH("-",AP475:AP$638,0))),""))</f>
        <v/>
      </c>
      <c r="AZ475" s="82" t="str">
        <f ca="1">IF(    MAX(OFFSET(AQ475,0,0,MATCH("-",AQ475:AQ$638,0))) = 0,"",
IFERROR(MAX(OFFSET(AQ475,0,0,MATCH("-",AQ475:AQ$638,0))),""))</f>
        <v/>
      </c>
      <c r="BA475" s="82" t="str">
        <f ca="1">IF(    MAX(OFFSET(AR475,0,0,MATCH("-",AR475:AR$638,0))) = 0,"",
IFERROR(MAX(OFFSET(AR475,0,0,MATCH("-",AR475:AR$638,0))),""))</f>
        <v/>
      </c>
      <c r="BB475" s="112">
        <f t="shared" ca="1" si="277"/>
        <v>-270</v>
      </c>
      <c r="BC475" s="111" t="str">
        <f t="shared" ca="1" si="278"/>
        <v>Radius</v>
      </c>
      <c r="BD475" s="112">
        <f t="shared" ca="1" si="279"/>
        <v>0</v>
      </c>
      <c r="BE475" s="111">
        <f ca="1">IF(AT475&lt;&gt;"", $BE$20 + (($BG$20/AT475) * (AK475 - 1)) - IF($BI$20=1,(($BG$20 / 2) - ($BG$20/AT475) / 2),0),0)
+IF(AU475&lt;&gt;"", $BE$21 + (($BG$21/AU475) * (AL475 - 1)) - IF($BI$21=1,(($BG$21 / 2) - ($BG$21/AU475) / 2),0),0)
+IF(AV475&lt;&gt;"", $BE$22 + (($BG$22/AV475) * (AM475 - 1)) - IF($BI$22=1,(($BG$22 / 2) - ($BG$22/AV475) / 2),0),0)
+IF(AW475&lt;&gt;"", $BE$23 + (($BG$23/AW475) * (AN475 - 1)) - IF($BI$23=1,(($BG$23 / 2) - ($BG$23/AW475) / 2),0),0)
+IF(AX475&lt;&gt;"", $BE$24 + (($BG$24/AX475) * (AO475 - 1)) - IF($BI$24=1,(($BG$24 / 2) - ($BG$24/AX475) / 2),0),0)
+IF(AY475&lt;&gt;"", $BE$25 + (($BG$25/AY475) * (AP475 - 1)) - IF($BI$25=1,(($BG$25 / 2) - ($BG$25/AY475) / 2),0),0)
+IF(AZ475&lt;&gt;"", $BE$26 + (($BG$26/AZ475) * (AQ475 - 1)) - IF($BI$26=1,(($BG$26 / 2) - ($BG$26/AZ475) / 2),0),0)
+IF(BA475&lt;&gt;"", $BE$27 + (($BG$27/BA475) * (AR475 - 1)) - IF($BI$27=1,(($BG$27 / 2) - ($BG$27/BA475) / 2),0),0)</f>
        <v>-150</v>
      </c>
      <c r="BF475" s="113" t="e">
        <f t="shared" ca="1" si="281"/>
        <v>#VALUE!</v>
      </c>
      <c r="BG475" s="113" t="e">
        <f t="shared" ca="1" si="282"/>
        <v>#VALUE!</v>
      </c>
      <c r="BH475" s="112">
        <f t="shared" ca="1" si="283"/>
        <v>2000</v>
      </c>
      <c r="BI475" s="112">
        <f t="shared" ca="1" si="284"/>
        <v>-150</v>
      </c>
      <c r="BJ475" s="157"/>
      <c r="BK475" s="157"/>
      <c r="BL475" s="158" t="str">
        <f>scriv!AM437</f>
        <v/>
      </c>
      <c r="BM475" s="157"/>
      <c r="BN475" s="157" t="str">
        <f t="shared" si="285"/>
        <v>node</v>
      </c>
      <c r="BO475" s="157"/>
      <c r="BP475" s="159">
        <f t="shared" ca="1" si="286"/>
        <v>0</v>
      </c>
      <c r="BQ475" s="159">
        <f t="shared" ca="1" si="287"/>
        <v>0</v>
      </c>
      <c r="BR475" s="159">
        <f t="shared" si="288"/>
        <v>1</v>
      </c>
      <c r="BS475" s="159" t="str">
        <f t="shared" si="289"/>
        <v>symbol</v>
      </c>
      <c r="BT475" s="157" t="str">
        <f ca="1">IF(scriv!V437&lt;&gt;"",scriv!V437,
IF(E475="",IFERROR(VLOOKUP(BL475,$AH$40:$BT$638,39,FALSE),$BT$36),
$BT$37))</f>
        <v>NodeSquare</v>
      </c>
      <c r="BU475" s="166">
        <f t="shared" ca="1" si="290"/>
        <v>2000</v>
      </c>
      <c r="BV475" s="166">
        <f t="shared" ca="1" si="291"/>
        <v>-150</v>
      </c>
      <c r="BW475" s="166">
        <f t="shared" ca="1" si="292"/>
        <v>0</v>
      </c>
      <c r="BX475" s="166">
        <f t="shared" ca="1" si="293"/>
        <v>0</v>
      </c>
      <c r="BY475" s="180" t="str">
        <f t="shared" si="294"/>
        <v/>
      </c>
      <c r="BZ475" s="180" t="str">
        <f t="shared" si="295"/>
        <v/>
      </c>
      <c r="CA475" s="81" t="str">
        <f>IF(scriv!E437&lt;&gt;"",scriv!E437,"")</f>
        <v/>
      </c>
      <c r="CB475" s="82">
        <f t="shared" si="264"/>
        <v>0</v>
      </c>
      <c r="CC475" s="82">
        <f t="shared" si="296"/>
        <v>0</v>
      </c>
      <c r="CD475" s="82" t="str">
        <f t="shared" si="297"/>
        <v>-</v>
      </c>
      <c r="CE475" s="82" t="str">
        <f t="shared" si="298"/>
        <v>-</v>
      </c>
      <c r="CF475" s="82" t="str">
        <f t="shared" si="299"/>
        <v>-</v>
      </c>
      <c r="CG475" s="82" t="str">
        <f t="shared" si="300"/>
        <v>-</v>
      </c>
      <c r="CH475" s="82" t="str">
        <f t="shared" si="301"/>
        <v>-</v>
      </c>
      <c r="CI475" s="82" t="str">
        <f t="shared" si="302"/>
        <v>-</v>
      </c>
      <c r="CJ475" s="82" t="str">
        <f t="shared" si="303"/>
        <v>-</v>
      </c>
      <c r="CK475" s="82" t="str">
        <f t="shared" si="304"/>
        <v>-</v>
      </c>
    </row>
    <row r="476" spans="1:89" s="82" customFormat="1" ht="18" customHeight="1">
      <c r="A476" s="81" t="str">
        <f>scriv!AL438</f>
        <v/>
      </c>
      <c r="B476" s="81" t="str">
        <f>IF(scriv!D438&lt;&gt;"",scriv!D438,"")</f>
        <v/>
      </c>
      <c r="C476" s="81" t="str">
        <f>IF( scriv!AP438&lt;&gt;"", IF(D476&lt;&gt;"","connection ","")&amp;scriv!AP438,IF(D476&lt;&gt;"","connection",""))</f>
        <v/>
      </c>
      <c r="D476" s="82" t="str">
        <f>scriv!AN438</f>
        <v/>
      </c>
      <c r="E476" s="82" t="str">
        <f>scriv!AO438</f>
        <v/>
      </c>
      <c r="F476" s="156">
        <f>ROW()</f>
        <v>476</v>
      </c>
      <c r="G476" s="288">
        <f>scriv!AC438</f>
        <v>0</v>
      </c>
      <c r="H476" s="288">
        <f>scriv!AD438</f>
        <v>0</v>
      </c>
      <c r="I476" s="81" t="str">
        <f>IF(scriv!AE438&lt;&gt;"",scriv!AE438,J476)</f>
        <v/>
      </c>
      <c r="J476" s="81" t="str">
        <f>IF(scriv!AF438&lt;&gt;"",scriv!AF438,"")</f>
        <v/>
      </c>
      <c r="K476" s="82" t="str">
        <f>IF(scriv!Y438&lt;&gt;"",scriv!Y438,$K$36)</f>
        <v>none</v>
      </c>
      <c r="L476" s="82">
        <f>IF(scriv!Z438&lt;&gt;"",scriv!Z438,$L$36)</f>
        <v>0</v>
      </c>
      <c r="M476" s="82" t="str">
        <f>IF(scriv!AA438&lt;&gt;"",scriv!AA438,$M$36)</f>
        <v>OpenClose</v>
      </c>
      <c r="N476" s="82">
        <f>IF(scriv!AB438&lt;&gt;"",scriv!AB438,$N$36)</f>
        <v>0</v>
      </c>
      <c r="O476" s="119" t="str">
        <f t="shared" si="263"/>
        <v/>
      </c>
      <c r="P476" s="81" t="str">
        <f>IF(scriv!I438&lt;&gt;"",scriv!I438,"")</f>
        <v/>
      </c>
      <c r="Q476" s="81" t="str">
        <f>IF(scriv!J438&lt;&gt;"",scriv!J438,"")</f>
        <v/>
      </c>
      <c r="R476" s="81">
        <f>IF(scriv!K438&lt;&gt;"",scriv!K438,
IF(I476&lt;&gt;"",1,$R$36))</f>
        <v>1</v>
      </c>
      <c r="S476" s="81" t="str">
        <f>IF(scriv!L438&lt;&gt;"",scriv!L438,
IF(scriv!AF438&lt;&gt;"",$S$36,"none"))</f>
        <v>none</v>
      </c>
      <c r="T476" s="81" t="str">
        <f>IF(scriv!Q438&lt;&gt;"",scriv!Q438,"")</f>
        <v/>
      </c>
      <c r="U476" s="81" t="str">
        <f>IF(scriv!R438&lt;&gt;"",scriv!R438,"")</f>
        <v/>
      </c>
      <c r="V476" s="81" t="str">
        <f>IF(scriv!S438&lt;&gt;"",scriv!S438,"")</f>
        <v/>
      </c>
      <c r="W476" s="81" t="str">
        <f>IF(scriv!T438&lt;&gt;"",scriv!T438,"")</f>
        <v/>
      </c>
      <c r="X476" s="81" t="str">
        <f>IF($E476="",
( IF(scriv!AH438&lt;&gt;"", LEFT( scriv!AH438, FIND(",",scriv!AH438)-1) &amp; "=" &amp; $AH476 &amp; RIGHT( scriv!AH438, LEN(scriv!AH438) + 1 - FIND(",",scriv!AH438)),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IF(scriv!AI438&lt;&gt;"", LEFT( scriv!AI438, FIND(",",scriv!AI438)-1) &amp; "=" &amp; $AH476 &amp; RIGHT( scriv!AI438, LEN(scriv!AI438) + 1 - FIND(",",scriv!AI438)),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IF(scriv!AJ438&lt;&gt;"", LEFT( scriv!AJ438, FIND(",",scriv!AJ438)-1) &amp; "=" &amp; $AH476 &amp; RIGHT( scriv!AJ438, LEN(scriv!AJ438) + 1 - FIND(",",scriv!AJ438)),
  IF($Z$36&lt;&gt;"",LEFT( Z$36, FIND(",",Z$36)-1) &amp; "=" &amp; $AH476 &amp; RIGHT( Z$36, LEN(Z$36) + 1 - FIND(",",Z$36)),""))),
IF(scriv!O438&lt;&gt;"", LEFT( scriv!O438, FIND(",",scriv!O438)-1) &amp; "=" &amp; $AH476 &amp; RIGHT( scriv!O438, LEN(scriv!O438) + 1 - FIND(",",scriv!O438)),
LEFT( Z$37, FIND(",",Z$37)-1) &amp; "=" &amp; $AH476 &amp; RIGHT( Z$37, LEN(Z$37) + 1 - FIND(",",Z$37))))</f>
        <v>drawOpen=,1.2</v>
      </c>
      <c r="AA476" s="81" t="str">
        <f>IF($E476="",
( IF(scriv!AK438&lt;&gt;"", LEFT( scriv!AK438, FIND(",",scriv!AK438)-1) &amp; "=" &amp; $AH476 &amp; RIGHT( scriv!AK438, LEN(scriv!AK438) + 1 - FIND(",",scriv!AK438)),
  IF($AA$36&lt;&gt;"",LEFT( AA$36, FIND(",",AA$36)-1) &amp; "=" &amp; $AH476 &amp; RIGHT( AA$36, LEN(AA$36) + 1 - FIND(",",AA$36)),""))),
IF(scriv!P438&lt;&gt;"", LEFT( scriv!P438, FIND(",",scriv!P438)-1) &amp; "=" &amp; $AH476 &amp; RIGHT( scriv!P438, LEN(scriv!P438) + 1 - FIND(",",scriv!P438)),
LEFT( AA$37, FIND(",",AA$37)-1) &amp; "=" &amp; $AH476 &amp; RIGHT( AA$37, LEN(AA$37) + 1 - FIND(",",AA$37))))</f>
        <v>drawClose=,1.2</v>
      </c>
      <c r="AB476" s="167" t="str">
        <f t="shared" si="262"/>
        <v>noTitle</v>
      </c>
      <c r="AC476" s="167"/>
      <c r="AD476" s="45"/>
      <c r="AE476" s="168"/>
      <c r="AF476" s="169">
        <f>IF(D476="",scriv!B438,"")</f>
        <v>0</v>
      </c>
      <c r="AG476" s="168"/>
      <c r="AH476" s="169" t="str">
        <f t="shared" si="266"/>
        <v/>
      </c>
      <c r="AI476" s="169" t="str">
        <f t="shared" si="267"/>
        <v/>
      </c>
      <c r="AJ476" s="86">
        <f>ROUNDDOWN( (LEN(scriv!B438)+1) / 2, 0 )</f>
        <v>0</v>
      </c>
      <c r="AK476" s="82">
        <f t="shared" si="268"/>
        <v>0</v>
      </c>
      <c r="AL476" s="82" t="str">
        <f t="shared" si="269"/>
        <v>-</v>
      </c>
      <c r="AM476" s="82" t="str">
        <f t="shared" si="270"/>
        <v>-</v>
      </c>
      <c r="AN476" s="82" t="str">
        <f t="shared" si="271"/>
        <v>-</v>
      </c>
      <c r="AO476" s="82" t="str">
        <f t="shared" si="272"/>
        <v>-</v>
      </c>
      <c r="AP476" s="82" t="str">
        <f t="shared" si="273"/>
        <v>-</v>
      </c>
      <c r="AQ476" s="82" t="str">
        <f t="shared" si="274"/>
        <v>-</v>
      </c>
      <c r="AR476" s="82" t="str">
        <f t="shared" si="275"/>
        <v>-</v>
      </c>
      <c r="AT476" s="82">
        <f t="shared" si="276"/>
        <v>2</v>
      </c>
      <c r="AU476" s="82" t="str">
        <f ca="1">IF(    MAX(OFFSET(AL476,0,0,MATCH("-",AL476:AL$638,0))) = 0,"",
IFERROR(MAX(OFFSET(AL476,0,0,MATCH("-",AL476:AL$638,0))),""))</f>
        <v/>
      </c>
      <c r="AV476" s="82" t="str">
        <f ca="1">IF(    MAX(OFFSET(AM476,0,0,MATCH("-",AM476:AM$638,0))) = 0,"",
IFERROR(MAX(OFFSET(AM476,0,0,MATCH("-",AM476:AM$638,0))),""))</f>
        <v/>
      </c>
      <c r="AW476" s="82" t="str">
        <f ca="1">IF(    MAX(OFFSET(AN476,0,0,MATCH("-",AN476:AN$638,0))) = 0,"",
IFERROR(MAX(OFFSET(AN476,0,0,MATCH("-",AN476:AN$638,0))),""))</f>
        <v/>
      </c>
      <c r="AX476" s="82" t="str">
        <f ca="1">IF(    MAX(OFFSET(AO476,0,0,MATCH("-",AO476:AO$638,0))) = 0,"",
IFERROR(MAX(OFFSET(AO476,0,0,MATCH("-",AO476:AO$638,0))),""))</f>
        <v/>
      </c>
      <c r="AY476" s="82" t="str">
        <f ca="1">IF(    MAX(OFFSET(AP476,0,0,MATCH("-",AP476:AP$638,0))) = 0,"",
IFERROR(MAX(OFFSET(AP476,0,0,MATCH("-",AP476:AP$638,0))),""))</f>
        <v/>
      </c>
      <c r="AZ476" s="82" t="str">
        <f ca="1">IF(    MAX(OFFSET(AQ476,0,0,MATCH("-",AQ476:AQ$638,0))) = 0,"",
IFERROR(MAX(OFFSET(AQ476,0,0,MATCH("-",AQ476:AQ$638,0))),""))</f>
        <v/>
      </c>
      <c r="BA476" s="82" t="str">
        <f ca="1">IF(    MAX(OFFSET(AR476,0,0,MATCH("-",AR476:AR$638,0))) = 0,"",
IFERROR(MAX(OFFSET(AR476,0,0,MATCH("-",AR476:AR$638,0))),""))</f>
        <v/>
      </c>
      <c r="BB476" s="112">
        <f t="shared" ca="1" si="277"/>
        <v>-270</v>
      </c>
      <c r="BC476" s="111" t="str">
        <f t="shared" ca="1" si="278"/>
        <v>Radius</v>
      </c>
      <c r="BD476" s="112">
        <f t="shared" ca="1" si="279"/>
        <v>0</v>
      </c>
      <c r="BE476" s="111">
        <f t="shared" ca="1" si="280"/>
        <v>-150</v>
      </c>
      <c r="BF476" s="113" t="e">
        <f t="shared" ca="1" si="281"/>
        <v>#VALUE!</v>
      </c>
      <c r="BG476" s="113" t="e">
        <f t="shared" ca="1" si="282"/>
        <v>#VALUE!</v>
      </c>
      <c r="BH476" s="112">
        <f t="shared" ca="1" si="283"/>
        <v>2000</v>
      </c>
      <c r="BI476" s="112">
        <f t="shared" ca="1" si="284"/>
        <v>-150</v>
      </c>
      <c r="BJ476" s="157"/>
      <c r="BK476" s="157"/>
      <c r="BL476" s="158" t="str">
        <f>scriv!AM438</f>
        <v/>
      </c>
      <c r="BM476" s="157"/>
      <c r="BN476" s="157" t="str">
        <f t="shared" si="285"/>
        <v>node</v>
      </c>
      <c r="BO476" s="157"/>
      <c r="BP476" s="159">
        <f t="shared" ca="1" si="286"/>
        <v>0</v>
      </c>
      <c r="BQ476" s="159">
        <f t="shared" ca="1" si="287"/>
        <v>0</v>
      </c>
      <c r="BR476" s="159">
        <f t="shared" si="288"/>
        <v>1</v>
      </c>
      <c r="BS476" s="159" t="str">
        <f t="shared" si="289"/>
        <v>symbol</v>
      </c>
      <c r="BT476" s="157" t="str">
        <f ca="1">IF(scriv!V438&lt;&gt;"",scriv!V438,
IF(E476="",IFERROR(VLOOKUP(BL476,$AH$40:$BT$638,39,FALSE),$BT$36),
$BT$37))</f>
        <v>NodeSquare</v>
      </c>
      <c r="BU476" s="166">
        <f t="shared" ca="1" si="290"/>
        <v>2000</v>
      </c>
      <c r="BV476" s="166">
        <f t="shared" ca="1" si="291"/>
        <v>-150</v>
      </c>
      <c r="BW476" s="166">
        <f t="shared" ca="1" si="292"/>
        <v>0</v>
      </c>
      <c r="BX476" s="166">
        <f t="shared" ca="1" si="293"/>
        <v>0</v>
      </c>
      <c r="BY476" s="180" t="str">
        <f t="shared" si="294"/>
        <v/>
      </c>
      <c r="BZ476" s="180" t="str">
        <f t="shared" si="295"/>
        <v/>
      </c>
      <c r="CA476" s="81" t="str">
        <f>IF(scriv!E438&lt;&gt;"",scriv!E438,"")</f>
        <v/>
      </c>
      <c r="CB476" s="82">
        <f t="shared" si="264"/>
        <v>0</v>
      </c>
      <c r="CC476" s="82">
        <f t="shared" si="296"/>
        <v>0</v>
      </c>
      <c r="CD476" s="82" t="str">
        <f t="shared" si="297"/>
        <v>-</v>
      </c>
      <c r="CE476" s="82" t="str">
        <f t="shared" si="298"/>
        <v>-</v>
      </c>
      <c r="CF476" s="82" t="str">
        <f t="shared" si="299"/>
        <v>-</v>
      </c>
      <c r="CG476" s="82" t="str">
        <f t="shared" si="300"/>
        <v>-</v>
      </c>
      <c r="CH476" s="82" t="str">
        <f t="shared" si="301"/>
        <v>-</v>
      </c>
      <c r="CI476" s="82" t="str">
        <f t="shared" si="302"/>
        <v>-</v>
      </c>
      <c r="CJ476" s="82" t="str">
        <f t="shared" si="303"/>
        <v>-</v>
      </c>
      <c r="CK476" s="82" t="str">
        <f t="shared" si="304"/>
        <v>-</v>
      </c>
    </row>
    <row r="477" spans="1:89" s="82" customFormat="1" ht="18" customHeight="1">
      <c r="A477" s="81" t="str">
        <f>scriv!AL439</f>
        <v/>
      </c>
      <c r="B477" s="81" t="str">
        <f>IF(scriv!D439&lt;&gt;"",scriv!D439,"")</f>
        <v/>
      </c>
      <c r="C477" s="81" t="str">
        <f>IF( scriv!AP439&lt;&gt;"", IF(D477&lt;&gt;"","connection ","")&amp;scriv!AP439,IF(D477&lt;&gt;"","connection",""))</f>
        <v/>
      </c>
      <c r="D477" s="82" t="str">
        <f>scriv!AN439</f>
        <v/>
      </c>
      <c r="E477" s="82" t="str">
        <f>scriv!AO439</f>
        <v/>
      </c>
      <c r="F477" s="156">
        <f>ROW()</f>
        <v>477</v>
      </c>
      <c r="G477" s="288">
        <f>scriv!AC439</f>
        <v>0</v>
      </c>
      <c r="H477" s="288">
        <f>scriv!AD439</f>
        <v>0</v>
      </c>
      <c r="I477" s="81" t="str">
        <f>IF(scriv!AE439&lt;&gt;"",scriv!AE439,J477)</f>
        <v/>
      </c>
      <c r="J477" s="81" t="str">
        <f>IF(scriv!AF439&lt;&gt;"",scriv!AF439,"")</f>
        <v/>
      </c>
      <c r="K477" s="82" t="str">
        <f>IF(scriv!Y439&lt;&gt;"",scriv!Y439,$K$36)</f>
        <v>none</v>
      </c>
      <c r="L477" s="82">
        <f>IF(scriv!Z439&lt;&gt;"",scriv!Z439,$L$36)</f>
        <v>0</v>
      </c>
      <c r="M477" s="82" t="str">
        <f>IF(scriv!AA439&lt;&gt;"",scriv!AA439,$M$36)</f>
        <v>OpenClose</v>
      </c>
      <c r="N477" s="82">
        <f>IF(scriv!AB439&lt;&gt;"",scriv!AB439,$N$36)</f>
        <v>0</v>
      </c>
      <c r="O477" s="119" t="str">
        <f t="shared" si="263"/>
        <v/>
      </c>
      <c r="P477" s="81" t="str">
        <f>IF(scriv!I439&lt;&gt;"",scriv!I439,"")</f>
        <v/>
      </c>
      <c r="Q477" s="81" t="str">
        <f>IF(scriv!J439&lt;&gt;"",scriv!J439,"")</f>
        <v/>
      </c>
      <c r="R477" s="81">
        <f>IF(scriv!K439&lt;&gt;"",scriv!K439,
IF(I477&lt;&gt;"",1,$R$36))</f>
        <v>1</v>
      </c>
      <c r="S477" s="81" t="str">
        <f>IF(scriv!L439&lt;&gt;"",scriv!L439,
IF(scriv!AF439&lt;&gt;"",$S$36,"none"))</f>
        <v>none</v>
      </c>
      <c r="T477" s="81" t="str">
        <f>IF(scriv!Q439&lt;&gt;"",scriv!Q439,"")</f>
        <v/>
      </c>
      <c r="U477" s="81" t="str">
        <f>IF(scriv!R439&lt;&gt;"",scriv!R439,"")</f>
        <v/>
      </c>
      <c r="V477" s="81" t="str">
        <f>IF(scriv!S439&lt;&gt;"",scriv!S439,"")</f>
        <v/>
      </c>
      <c r="W477" s="81" t="str">
        <f>IF(scriv!T439&lt;&gt;"",scriv!T439,"")</f>
        <v/>
      </c>
      <c r="X477" s="81" t="str">
        <f>IF($E477="",
( IF(scriv!AH439&lt;&gt;"", LEFT( scriv!AH439, FIND(",",scriv!AH439)-1) &amp; "=" &amp; $AH477 &amp; RIGHT( scriv!AH439, LEN(scriv!AH439) + 1 - FIND(",",scriv!AH439)),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IF(scriv!AI439&lt;&gt;"", LEFT( scriv!AI439, FIND(",",scriv!AI439)-1) &amp; "=" &amp; $AH477 &amp; RIGHT( scriv!AI439, LEN(scriv!AI439) + 1 - FIND(",",scriv!AI439)),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IF(scriv!AJ439&lt;&gt;"", LEFT( scriv!AJ439, FIND(",",scriv!AJ439)-1) &amp; "=" &amp; $AH477 &amp; RIGHT( scriv!AJ439, LEN(scriv!AJ439) + 1 - FIND(",",scriv!AJ439)),
  IF($Z$36&lt;&gt;"",LEFT( Z$36, FIND(",",Z$36)-1) &amp; "=" &amp; $AH477 &amp; RIGHT( Z$36, LEN(Z$36) + 1 - FIND(",",Z$36)),""))),
IF(scriv!O439&lt;&gt;"", LEFT( scriv!O439, FIND(",",scriv!O439)-1) &amp; "=" &amp; $AH477 &amp; RIGHT( scriv!O439, LEN(scriv!O439) + 1 - FIND(",",scriv!O439)),
LEFT( Z$37, FIND(",",Z$37)-1) &amp; "=" &amp; $AH477 &amp; RIGHT( Z$37, LEN(Z$37) + 1 - FIND(",",Z$37))))</f>
        <v>drawOpen=,1.2</v>
      </c>
      <c r="AA477" s="81" t="str">
        <f>IF($E477="",
( IF(scriv!AK439&lt;&gt;"", LEFT( scriv!AK439, FIND(",",scriv!AK439)-1) &amp; "=" &amp; $AH477 &amp; RIGHT( scriv!AK439, LEN(scriv!AK439) + 1 - FIND(",",scriv!AK439)),
  IF($AA$36&lt;&gt;"",LEFT( AA$36, FIND(",",AA$36)-1) &amp; "=" &amp; $AH477 &amp; RIGHT( AA$36, LEN(AA$36) + 1 - FIND(",",AA$36)),""))),
IF(scriv!P439&lt;&gt;"", LEFT( scriv!P439, FIND(",",scriv!P439)-1) &amp; "=" &amp; $AH477 &amp; RIGHT( scriv!P439, LEN(scriv!P439) + 1 - FIND(",",scriv!P439)),
LEFT( AA$37, FIND(",",AA$37)-1) &amp; "=" &amp; $AH477 &amp; RIGHT( AA$37, LEN(AA$37) + 1 - FIND(",",AA$37))))</f>
        <v>drawClose=,1.2</v>
      </c>
      <c r="AB477" s="167" t="str">
        <f t="shared" si="262"/>
        <v>noTitle</v>
      </c>
      <c r="AC477" s="167"/>
      <c r="AD477" s="45"/>
      <c r="AE477" s="168"/>
      <c r="AF477" s="169">
        <f>IF(D477="",scriv!B439,"")</f>
        <v>0</v>
      </c>
      <c r="AG477" s="168"/>
      <c r="AH477" s="169" t="str">
        <f t="shared" si="266"/>
        <v/>
      </c>
      <c r="AI477" s="169" t="str">
        <f t="shared" si="267"/>
        <v/>
      </c>
      <c r="AJ477" s="86">
        <f>ROUNDDOWN( (LEN(scriv!B439)+1) / 2, 0 )</f>
        <v>0</v>
      </c>
      <c r="AK477" s="82">
        <f t="shared" si="268"/>
        <v>0</v>
      </c>
      <c r="AL477" s="82" t="str">
        <f t="shared" si="269"/>
        <v>-</v>
      </c>
      <c r="AM477" s="82" t="str">
        <f t="shared" si="270"/>
        <v>-</v>
      </c>
      <c r="AN477" s="82" t="str">
        <f t="shared" si="271"/>
        <v>-</v>
      </c>
      <c r="AO477" s="82" t="str">
        <f t="shared" si="272"/>
        <v>-</v>
      </c>
      <c r="AP477" s="82" t="str">
        <f t="shared" si="273"/>
        <v>-</v>
      </c>
      <c r="AQ477" s="82" t="str">
        <f t="shared" si="274"/>
        <v>-</v>
      </c>
      <c r="AR477" s="82" t="str">
        <f t="shared" si="275"/>
        <v>-</v>
      </c>
      <c r="AT477" s="82">
        <f t="shared" si="276"/>
        <v>2</v>
      </c>
      <c r="AU477" s="82" t="str">
        <f ca="1">IF(    MAX(OFFSET(AL477,0,0,MATCH("-",AL477:AL$638,0))) = 0,"",
IFERROR(MAX(OFFSET(AL477,0,0,MATCH("-",AL477:AL$638,0))),""))</f>
        <v/>
      </c>
      <c r="AV477" s="82" t="str">
        <f ca="1">IF(    MAX(OFFSET(AM477,0,0,MATCH("-",AM477:AM$638,0))) = 0,"",
IFERROR(MAX(OFFSET(AM477,0,0,MATCH("-",AM477:AM$638,0))),""))</f>
        <v/>
      </c>
      <c r="AW477" s="82" t="str">
        <f ca="1">IF(    MAX(OFFSET(AN477,0,0,MATCH("-",AN477:AN$638,0))) = 0,"",
IFERROR(MAX(OFFSET(AN477,0,0,MATCH("-",AN477:AN$638,0))),""))</f>
        <v/>
      </c>
      <c r="AX477" s="82" t="str">
        <f ca="1">IF(    MAX(OFFSET(AO477,0,0,MATCH("-",AO477:AO$638,0))) = 0,"",
IFERROR(MAX(OFFSET(AO477,0,0,MATCH("-",AO477:AO$638,0))),""))</f>
        <v/>
      </c>
      <c r="AY477" s="82" t="str">
        <f ca="1">IF(    MAX(OFFSET(AP477,0,0,MATCH("-",AP477:AP$638,0))) = 0,"",
IFERROR(MAX(OFFSET(AP477,0,0,MATCH("-",AP477:AP$638,0))),""))</f>
        <v/>
      </c>
      <c r="AZ477" s="82" t="str">
        <f ca="1">IF(    MAX(OFFSET(AQ477,0,0,MATCH("-",AQ477:AQ$638,0))) = 0,"",
IFERROR(MAX(OFFSET(AQ477,0,0,MATCH("-",AQ477:AQ$638,0))),""))</f>
        <v/>
      </c>
      <c r="BA477" s="82" t="str">
        <f ca="1">IF(    MAX(OFFSET(AR477,0,0,MATCH("-",AR477:AR$638,0))) = 0,"",
IFERROR(MAX(OFFSET(AR477,0,0,MATCH("-",AR477:AR$638,0))),""))</f>
        <v/>
      </c>
      <c r="BB477" s="112">
        <f t="shared" ca="1" si="277"/>
        <v>-270</v>
      </c>
      <c r="BC477" s="111" t="str">
        <f t="shared" ca="1" si="278"/>
        <v>Radius</v>
      </c>
      <c r="BD477" s="112">
        <f t="shared" ca="1" si="279"/>
        <v>0</v>
      </c>
      <c r="BE477" s="111">
        <f t="shared" ca="1" si="280"/>
        <v>-150</v>
      </c>
      <c r="BF477" s="113" t="e">
        <f t="shared" ca="1" si="281"/>
        <v>#VALUE!</v>
      </c>
      <c r="BG477" s="113" t="e">
        <f t="shared" ca="1" si="282"/>
        <v>#VALUE!</v>
      </c>
      <c r="BH477" s="112">
        <f t="shared" ca="1" si="283"/>
        <v>2000</v>
      </c>
      <c r="BI477" s="112">
        <f t="shared" ca="1" si="284"/>
        <v>-150</v>
      </c>
      <c r="BJ477" s="157"/>
      <c r="BK477" s="157"/>
      <c r="BL477" s="158" t="str">
        <f>scriv!AM439</f>
        <v/>
      </c>
      <c r="BM477" s="157"/>
      <c r="BN477" s="157" t="str">
        <f t="shared" si="285"/>
        <v>node</v>
      </c>
      <c r="BO477" s="157"/>
      <c r="BP477" s="159">
        <f t="shared" ca="1" si="286"/>
        <v>0</v>
      </c>
      <c r="BQ477" s="159">
        <f t="shared" ca="1" si="287"/>
        <v>0</v>
      </c>
      <c r="BR477" s="159">
        <f t="shared" si="288"/>
        <v>1</v>
      </c>
      <c r="BS477" s="159" t="str">
        <f t="shared" si="289"/>
        <v>symbol</v>
      </c>
      <c r="BT477" s="157" t="str">
        <f ca="1">IF(scriv!V439&lt;&gt;"",scriv!V439,
IF(E477="",IFERROR(VLOOKUP(BL477,$AH$40:$BT$638,39,FALSE),$BT$36),
$BT$37))</f>
        <v>NodeSquare</v>
      </c>
      <c r="BU477" s="166">
        <f t="shared" ca="1" si="290"/>
        <v>2000</v>
      </c>
      <c r="BV477" s="166">
        <f t="shared" ca="1" si="291"/>
        <v>-150</v>
      </c>
      <c r="BW477" s="166">
        <f t="shared" ca="1" si="292"/>
        <v>0</v>
      </c>
      <c r="BX477" s="166">
        <f t="shared" ca="1" si="293"/>
        <v>0</v>
      </c>
      <c r="BY477" s="180" t="str">
        <f t="shared" si="294"/>
        <v/>
      </c>
      <c r="BZ477" s="180" t="str">
        <f t="shared" si="295"/>
        <v/>
      </c>
      <c r="CA477" s="81" t="str">
        <f>IF(scriv!E439&lt;&gt;"",scriv!E439,"")</f>
        <v/>
      </c>
      <c r="CB477" s="82">
        <f t="shared" si="264"/>
        <v>0</v>
      </c>
      <c r="CC477" s="82">
        <f t="shared" si="296"/>
        <v>0</v>
      </c>
      <c r="CD477" s="82" t="str">
        <f t="shared" si="297"/>
        <v>-</v>
      </c>
      <c r="CE477" s="82" t="str">
        <f t="shared" si="298"/>
        <v>-</v>
      </c>
      <c r="CF477" s="82" t="str">
        <f t="shared" si="299"/>
        <v>-</v>
      </c>
      <c r="CG477" s="82" t="str">
        <f t="shared" si="300"/>
        <v>-</v>
      </c>
      <c r="CH477" s="82" t="str">
        <f t="shared" si="301"/>
        <v>-</v>
      </c>
      <c r="CI477" s="82" t="str">
        <f t="shared" si="302"/>
        <v>-</v>
      </c>
      <c r="CJ477" s="82" t="str">
        <f t="shared" si="303"/>
        <v>-</v>
      </c>
      <c r="CK477" s="82" t="str">
        <f t="shared" si="304"/>
        <v>-</v>
      </c>
    </row>
    <row r="478" spans="1:89" s="82" customFormat="1" ht="18" customHeight="1">
      <c r="A478" s="81" t="str">
        <f>scriv!AL440</f>
        <v/>
      </c>
      <c r="B478" s="81" t="str">
        <f>IF(scriv!D440&lt;&gt;"",scriv!D440,"")</f>
        <v/>
      </c>
      <c r="C478" s="81" t="str">
        <f>IF( scriv!AP440&lt;&gt;"", IF(D478&lt;&gt;"","connection ","")&amp;scriv!AP440,IF(D478&lt;&gt;"","connection",""))</f>
        <v/>
      </c>
      <c r="D478" s="82" t="str">
        <f>scriv!AN440</f>
        <v/>
      </c>
      <c r="E478" s="82" t="str">
        <f>scriv!AO440</f>
        <v/>
      </c>
      <c r="F478" s="156">
        <f>ROW()</f>
        <v>478</v>
      </c>
      <c r="G478" s="288">
        <f>scriv!AC440</f>
        <v>0</v>
      </c>
      <c r="H478" s="288">
        <f>scriv!AD440</f>
        <v>0</v>
      </c>
      <c r="I478" s="81" t="str">
        <f>IF(scriv!AE440&lt;&gt;"",scriv!AE440,J478)</f>
        <v/>
      </c>
      <c r="J478" s="81" t="str">
        <f>IF(scriv!AF440&lt;&gt;"",scriv!AF440,"")</f>
        <v/>
      </c>
      <c r="K478" s="82" t="str">
        <f>IF(scriv!Y440&lt;&gt;"",scriv!Y440,$K$36)</f>
        <v>none</v>
      </c>
      <c r="L478" s="82">
        <f>IF(scriv!Z440&lt;&gt;"",scriv!Z440,$L$36)</f>
        <v>0</v>
      </c>
      <c r="M478" s="82" t="str">
        <f>IF(scriv!AA440&lt;&gt;"",scriv!AA440,$M$36)</f>
        <v>OpenClose</v>
      </c>
      <c r="N478" s="82">
        <f>IF(scriv!AB440&lt;&gt;"",scriv!AB440,$N$36)</f>
        <v>0</v>
      </c>
      <c r="O478" s="119" t="str">
        <f t="shared" si="263"/>
        <v/>
      </c>
      <c r="P478" s="81" t="str">
        <f>IF(scriv!I440&lt;&gt;"",scriv!I440,"")</f>
        <v/>
      </c>
      <c r="Q478" s="81" t="str">
        <f>IF(scriv!J440&lt;&gt;"",scriv!J440,"")</f>
        <v/>
      </c>
      <c r="R478" s="81">
        <f>IF(scriv!K440&lt;&gt;"",scriv!K440,
IF(I478&lt;&gt;"",1,$R$36))</f>
        <v>1</v>
      </c>
      <c r="S478" s="81" t="str">
        <f>IF(scriv!L440&lt;&gt;"",scriv!L440,
IF(scriv!AF440&lt;&gt;"",$S$36,"none"))</f>
        <v>none</v>
      </c>
      <c r="T478" s="81" t="str">
        <f>IF(scriv!Q440&lt;&gt;"",scriv!Q440,"")</f>
        <v/>
      </c>
      <c r="U478" s="81" t="str">
        <f>IF(scriv!R440&lt;&gt;"",scriv!R440,"")</f>
        <v/>
      </c>
      <c r="V478" s="81" t="str">
        <f>IF(scriv!S440&lt;&gt;"",scriv!S440,"")</f>
        <v/>
      </c>
      <c r="W478" s="81" t="str">
        <f>IF(scriv!T440&lt;&gt;"",scriv!T440,"")</f>
        <v/>
      </c>
      <c r="X478" s="81" t="str">
        <f>IF($E478="",
( IF(scriv!AH440&lt;&gt;"", LEFT( scriv!AH440, FIND(",",scriv!AH440)-1) &amp; "=" &amp; $AH478 &amp; RIGHT( scriv!AH440, LEN(scriv!AH440) + 1 - FIND(",",scriv!AH440)),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IF(scriv!AI440&lt;&gt;"", LEFT( scriv!AI440, FIND(",",scriv!AI440)-1) &amp; "=" &amp; $AH478 &amp; RIGHT( scriv!AI440, LEN(scriv!AI440) + 1 - FIND(",",scriv!AI440)),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IF(scriv!AJ440&lt;&gt;"", LEFT( scriv!AJ440, FIND(",",scriv!AJ440)-1) &amp; "=" &amp; $AH478 &amp; RIGHT( scriv!AJ440, LEN(scriv!AJ440) + 1 - FIND(",",scriv!AJ440)),
  IF($Z$36&lt;&gt;"",LEFT( Z$36, FIND(",",Z$36)-1) &amp; "=" &amp; $AH478 &amp; RIGHT( Z$36, LEN(Z$36) + 1 - FIND(",",Z$36)),""))),
IF(scriv!O440&lt;&gt;"", LEFT( scriv!O440, FIND(",",scriv!O440)-1) &amp; "=" &amp; $AH478 &amp; RIGHT( scriv!O440, LEN(scriv!O440) + 1 - FIND(",",scriv!O440)),
LEFT( Z$37, FIND(",",Z$37)-1) &amp; "=" &amp; $AH478 &amp; RIGHT( Z$37, LEN(Z$37) + 1 - FIND(",",Z$37))))</f>
        <v>drawOpen=,1.2</v>
      </c>
      <c r="AA478" s="81" t="str">
        <f>IF($E478="",
( IF(scriv!AK440&lt;&gt;"", LEFT( scriv!AK440, FIND(",",scriv!AK440)-1) &amp; "=" &amp; $AH478 &amp; RIGHT( scriv!AK440, LEN(scriv!AK440) + 1 - FIND(",",scriv!AK440)),
  IF($AA$36&lt;&gt;"",LEFT( AA$36, FIND(",",AA$36)-1) &amp; "=" &amp; $AH478 &amp; RIGHT( AA$36, LEN(AA$36) + 1 - FIND(",",AA$36)),""))),
IF(scriv!P440&lt;&gt;"", LEFT( scriv!P440, FIND(",",scriv!P440)-1) &amp; "=" &amp; $AH478 &amp; RIGHT( scriv!P440, LEN(scriv!P440) + 1 - FIND(",",scriv!P440)),
LEFT( AA$37, FIND(",",AA$37)-1) &amp; "=" &amp; $AH478 &amp; RIGHT( AA$37, LEN(AA$37) + 1 - FIND(",",AA$37))))</f>
        <v>drawClose=,1.2</v>
      </c>
      <c r="AB478" s="167" t="str">
        <f t="shared" si="262"/>
        <v>noTitle</v>
      </c>
      <c r="AC478" s="167"/>
      <c r="AD478" s="45"/>
      <c r="AE478" s="168"/>
      <c r="AF478" s="169">
        <f>IF(D478="",scriv!B440,"")</f>
        <v>0</v>
      </c>
      <c r="AG478" s="168"/>
      <c r="AH478" s="169" t="str">
        <f t="shared" si="266"/>
        <v/>
      </c>
      <c r="AI478" s="169" t="str">
        <f t="shared" si="267"/>
        <v/>
      </c>
      <c r="AJ478" s="86">
        <f>ROUNDDOWN( (LEN(scriv!B440)+1) / 2, 0 )</f>
        <v>0</v>
      </c>
      <c r="AK478" s="82">
        <f t="shared" si="268"/>
        <v>0</v>
      </c>
      <c r="AL478" s="82" t="str">
        <f t="shared" si="269"/>
        <v>-</v>
      </c>
      <c r="AM478" s="82" t="str">
        <f t="shared" si="270"/>
        <v>-</v>
      </c>
      <c r="AN478" s="82" t="str">
        <f t="shared" si="271"/>
        <v>-</v>
      </c>
      <c r="AO478" s="82" t="str">
        <f t="shared" si="272"/>
        <v>-</v>
      </c>
      <c r="AP478" s="82" t="str">
        <f t="shared" si="273"/>
        <v>-</v>
      </c>
      <c r="AQ478" s="82" t="str">
        <f t="shared" si="274"/>
        <v>-</v>
      </c>
      <c r="AR478" s="82" t="str">
        <f t="shared" si="275"/>
        <v>-</v>
      </c>
      <c r="AT478" s="82">
        <f t="shared" si="276"/>
        <v>2</v>
      </c>
      <c r="AU478" s="82" t="str">
        <f ca="1">IF(    MAX(OFFSET(AL478,0,0,MATCH("-",AL478:AL$638,0))) = 0,"",
IFERROR(MAX(OFFSET(AL478,0,0,MATCH("-",AL478:AL$638,0))),""))</f>
        <v/>
      </c>
      <c r="AV478" s="82" t="str">
        <f ca="1">IF(    MAX(OFFSET(AM478,0,0,MATCH("-",AM478:AM$638,0))) = 0,"",
IFERROR(MAX(OFFSET(AM478,0,0,MATCH("-",AM478:AM$638,0))),""))</f>
        <v/>
      </c>
      <c r="AW478" s="82" t="str">
        <f ca="1">IF(    MAX(OFFSET(AN478,0,0,MATCH("-",AN478:AN$638,0))) = 0,"",
IFERROR(MAX(OFFSET(AN478,0,0,MATCH("-",AN478:AN$638,0))),""))</f>
        <v/>
      </c>
      <c r="AX478" s="82" t="str">
        <f ca="1">IF(    MAX(OFFSET(AO478,0,0,MATCH("-",AO478:AO$638,0))) = 0,"",
IFERROR(MAX(OFFSET(AO478,0,0,MATCH("-",AO478:AO$638,0))),""))</f>
        <v/>
      </c>
      <c r="AY478" s="82" t="str">
        <f ca="1">IF(    MAX(OFFSET(AP478,0,0,MATCH("-",AP478:AP$638,0))) = 0,"",
IFERROR(MAX(OFFSET(AP478,0,0,MATCH("-",AP478:AP$638,0))),""))</f>
        <v/>
      </c>
      <c r="AZ478" s="82" t="str">
        <f ca="1">IF(    MAX(OFFSET(AQ478,0,0,MATCH("-",AQ478:AQ$638,0))) = 0,"",
IFERROR(MAX(OFFSET(AQ478,0,0,MATCH("-",AQ478:AQ$638,0))),""))</f>
        <v/>
      </c>
      <c r="BA478" s="82" t="str">
        <f ca="1">IF(    MAX(OFFSET(AR478,0,0,MATCH("-",AR478:AR$638,0))) = 0,"",
IFERROR(MAX(OFFSET(AR478,0,0,MATCH("-",AR478:AR$638,0))),""))</f>
        <v/>
      </c>
      <c r="BB478" s="112">
        <f t="shared" ca="1" si="277"/>
        <v>-270</v>
      </c>
      <c r="BC478" s="111" t="str">
        <f t="shared" ca="1" si="278"/>
        <v>Radius</v>
      </c>
      <c r="BD478" s="112">
        <f t="shared" ca="1" si="279"/>
        <v>0</v>
      </c>
      <c r="BE478" s="111">
        <f t="shared" ca="1" si="280"/>
        <v>-150</v>
      </c>
      <c r="BF478" s="113" t="e">
        <f t="shared" ca="1" si="281"/>
        <v>#VALUE!</v>
      </c>
      <c r="BG478" s="113" t="e">
        <f t="shared" ca="1" si="282"/>
        <v>#VALUE!</v>
      </c>
      <c r="BH478" s="112">
        <f t="shared" ca="1" si="283"/>
        <v>2000</v>
      </c>
      <c r="BI478" s="112">
        <f t="shared" ca="1" si="284"/>
        <v>-150</v>
      </c>
      <c r="BJ478" s="157"/>
      <c r="BK478" s="157"/>
      <c r="BL478" s="158" t="str">
        <f>scriv!AM440</f>
        <v/>
      </c>
      <c r="BM478" s="157"/>
      <c r="BN478" s="157" t="str">
        <f t="shared" si="285"/>
        <v>node</v>
      </c>
      <c r="BO478" s="157"/>
      <c r="BP478" s="159">
        <f t="shared" ca="1" si="286"/>
        <v>0</v>
      </c>
      <c r="BQ478" s="159">
        <f t="shared" ca="1" si="287"/>
        <v>0</v>
      </c>
      <c r="BR478" s="159">
        <f t="shared" si="288"/>
        <v>1</v>
      </c>
      <c r="BS478" s="159" t="str">
        <f t="shared" si="289"/>
        <v>symbol</v>
      </c>
      <c r="BT478" s="157" t="str">
        <f ca="1">IF(scriv!V440&lt;&gt;"",scriv!V440,
IF(E478="",IFERROR(VLOOKUP(BL478,$AH$40:$BT$638,39,FALSE),$BT$36),
$BT$37))</f>
        <v>NodeSquare</v>
      </c>
      <c r="BU478" s="166">
        <f t="shared" ca="1" si="290"/>
        <v>2000</v>
      </c>
      <c r="BV478" s="166">
        <f t="shared" ca="1" si="291"/>
        <v>-150</v>
      </c>
      <c r="BW478" s="166">
        <f t="shared" ca="1" si="292"/>
        <v>0</v>
      </c>
      <c r="BX478" s="166">
        <f t="shared" ca="1" si="293"/>
        <v>0</v>
      </c>
      <c r="BY478" s="180" t="str">
        <f t="shared" si="294"/>
        <v/>
      </c>
      <c r="BZ478" s="180" t="str">
        <f t="shared" si="295"/>
        <v/>
      </c>
      <c r="CA478" s="81" t="str">
        <f>IF(scriv!E440&lt;&gt;"",scriv!E440,"")</f>
        <v/>
      </c>
      <c r="CB478" s="82">
        <f t="shared" si="264"/>
        <v>0</v>
      </c>
      <c r="CC478" s="82">
        <f t="shared" si="296"/>
        <v>0</v>
      </c>
      <c r="CD478" s="82" t="str">
        <f t="shared" si="297"/>
        <v>-</v>
      </c>
      <c r="CE478" s="82" t="str">
        <f t="shared" si="298"/>
        <v>-</v>
      </c>
      <c r="CF478" s="82" t="str">
        <f t="shared" si="299"/>
        <v>-</v>
      </c>
      <c r="CG478" s="82" t="str">
        <f t="shared" si="300"/>
        <v>-</v>
      </c>
      <c r="CH478" s="82" t="str">
        <f t="shared" si="301"/>
        <v>-</v>
      </c>
      <c r="CI478" s="82" t="str">
        <f t="shared" si="302"/>
        <v>-</v>
      </c>
      <c r="CJ478" s="82" t="str">
        <f t="shared" si="303"/>
        <v>-</v>
      </c>
      <c r="CK478" s="82" t="str">
        <f t="shared" si="304"/>
        <v>-</v>
      </c>
    </row>
    <row r="479" spans="1:89" s="82" customFormat="1" ht="18" customHeight="1">
      <c r="A479" s="81" t="str">
        <f>scriv!AL441</f>
        <v/>
      </c>
      <c r="B479" s="81" t="str">
        <f>IF(scriv!D441&lt;&gt;"",scriv!D441,"")</f>
        <v/>
      </c>
      <c r="C479" s="81" t="str">
        <f>IF( scriv!AP441&lt;&gt;"", IF(D479&lt;&gt;"","connection ","")&amp;scriv!AP441,IF(D479&lt;&gt;"","connection",""))</f>
        <v/>
      </c>
      <c r="D479" s="82" t="str">
        <f>scriv!AN441</f>
        <v/>
      </c>
      <c r="E479" s="82" t="str">
        <f>scriv!AO441</f>
        <v/>
      </c>
      <c r="F479" s="156">
        <f>ROW()</f>
        <v>479</v>
      </c>
      <c r="G479" s="288">
        <f>scriv!AC441</f>
        <v>0</v>
      </c>
      <c r="H479" s="288">
        <f>scriv!AD441</f>
        <v>0</v>
      </c>
      <c r="I479" s="81" t="str">
        <f>IF(scriv!AE441&lt;&gt;"",scriv!AE441,J479)</f>
        <v/>
      </c>
      <c r="J479" s="81" t="str">
        <f>IF(scriv!AF441&lt;&gt;"",scriv!AF441,"")</f>
        <v/>
      </c>
      <c r="K479" s="82" t="str">
        <f>IF(scriv!Y441&lt;&gt;"",scriv!Y441,$K$36)</f>
        <v>none</v>
      </c>
      <c r="L479" s="82">
        <f>IF(scriv!Z441&lt;&gt;"",scriv!Z441,$L$36)</f>
        <v>0</v>
      </c>
      <c r="M479" s="82" t="str">
        <f>IF(scriv!AA441&lt;&gt;"",scriv!AA441,$M$36)</f>
        <v>OpenClose</v>
      </c>
      <c r="N479" s="82">
        <f>IF(scriv!AB441&lt;&gt;"",scriv!AB441,$N$36)</f>
        <v>0</v>
      </c>
      <c r="O479" s="119" t="str">
        <f t="shared" si="263"/>
        <v/>
      </c>
      <c r="P479" s="81" t="str">
        <f>IF(scriv!I441&lt;&gt;"",scriv!I441,"")</f>
        <v/>
      </c>
      <c r="Q479" s="81" t="str">
        <f>IF(scriv!J441&lt;&gt;"",scriv!J441,"")</f>
        <v/>
      </c>
      <c r="R479" s="81">
        <f>IF(scriv!K441&lt;&gt;"",scriv!K441,
IF(I479&lt;&gt;"",1,$R$36))</f>
        <v>1</v>
      </c>
      <c r="S479" s="81" t="str">
        <f>IF(scriv!L441&lt;&gt;"",scriv!L441,
IF(scriv!AF441&lt;&gt;"",$S$36,"none"))</f>
        <v>none</v>
      </c>
      <c r="T479" s="81" t="str">
        <f>IF(scriv!Q441&lt;&gt;"",scriv!Q441,"")</f>
        <v/>
      </c>
      <c r="U479" s="81" t="str">
        <f>IF(scriv!R441&lt;&gt;"",scriv!R441,"")</f>
        <v/>
      </c>
      <c r="V479" s="81" t="str">
        <f>IF(scriv!S441&lt;&gt;"",scriv!S441,"")</f>
        <v/>
      </c>
      <c r="W479" s="81" t="str">
        <f>IF(scriv!T441&lt;&gt;"",scriv!T441,"")</f>
        <v/>
      </c>
      <c r="X479" s="81" t="str">
        <f>IF($E479="",
( IF(scriv!AH441&lt;&gt;"", LEFT( scriv!AH441, FIND(",",scriv!AH441)-1) &amp; "=" &amp; $AH479 &amp; RIGHT( scriv!AH441, LEN(scriv!AH441) + 1 - FIND(",",scriv!AH441)),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IF(scriv!AI441&lt;&gt;"", LEFT( scriv!AI441, FIND(",",scriv!AI441)-1) &amp; "=" &amp; $AH479 &amp; RIGHT( scriv!AI441, LEN(scriv!AI441) + 1 - FIND(",",scriv!AI441)),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IF(scriv!AJ441&lt;&gt;"", LEFT( scriv!AJ441, FIND(",",scriv!AJ441)-1) &amp; "=" &amp; $AH479 &amp; RIGHT( scriv!AJ441, LEN(scriv!AJ441) + 1 - FIND(",",scriv!AJ441)),
  IF($Z$36&lt;&gt;"",LEFT( Z$36, FIND(",",Z$36)-1) &amp; "=" &amp; $AH479 &amp; RIGHT( Z$36, LEN(Z$36) + 1 - FIND(",",Z$36)),""))),
IF(scriv!O441&lt;&gt;"", LEFT( scriv!O441, FIND(",",scriv!O441)-1) &amp; "=" &amp; $AH479 &amp; RIGHT( scriv!O441, LEN(scriv!O441) + 1 - FIND(",",scriv!O441)),
LEFT( Z$37, FIND(",",Z$37)-1) &amp; "=" &amp; $AH479 &amp; RIGHT( Z$37, LEN(Z$37) + 1 - FIND(",",Z$37))))</f>
        <v>drawOpen=,1.2</v>
      </c>
      <c r="AA479" s="81" t="str">
        <f>IF($E479="",
( IF(scriv!AK441&lt;&gt;"", LEFT( scriv!AK441, FIND(",",scriv!AK441)-1) &amp; "=" &amp; $AH479 &amp; RIGHT( scriv!AK441, LEN(scriv!AK441) + 1 - FIND(",",scriv!AK441)),
  IF($AA$36&lt;&gt;"",LEFT( AA$36, FIND(",",AA$36)-1) &amp; "=" &amp; $AH479 &amp; RIGHT( AA$36, LEN(AA$36) + 1 - FIND(",",AA$36)),""))),
IF(scriv!P441&lt;&gt;"", LEFT( scriv!P441, FIND(",",scriv!P441)-1) &amp; "=" &amp; $AH479 &amp; RIGHT( scriv!P441, LEN(scriv!P441) + 1 - FIND(",",scriv!P441)),
LEFT( AA$37, FIND(",",AA$37)-1) &amp; "=" &amp; $AH479 &amp; RIGHT( AA$37, LEN(AA$37) + 1 - FIND(",",AA$37))))</f>
        <v>drawClose=,1.2</v>
      </c>
      <c r="AB479" s="167" t="str">
        <f t="shared" si="262"/>
        <v>noTitle</v>
      </c>
      <c r="AC479" s="167"/>
      <c r="AD479" s="45"/>
      <c r="AE479" s="168"/>
      <c r="AF479" s="169">
        <f>IF(D479="",scriv!B441,"")</f>
        <v>0</v>
      </c>
      <c r="AG479" s="168"/>
      <c r="AH479" s="169" t="str">
        <f t="shared" si="266"/>
        <v/>
      </c>
      <c r="AI479" s="169" t="str">
        <f t="shared" si="267"/>
        <v/>
      </c>
      <c r="AJ479" s="86">
        <f>ROUNDDOWN( (LEN(scriv!B441)+1) / 2, 0 )</f>
        <v>0</v>
      </c>
      <c r="AK479" s="82">
        <f t="shared" si="268"/>
        <v>0</v>
      </c>
      <c r="AL479" s="82" t="str">
        <f t="shared" si="269"/>
        <v>-</v>
      </c>
      <c r="AM479" s="82" t="str">
        <f t="shared" si="270"/>
        <v>-</v>
      </c>
      <c r="AN479" s="82" t="str">
        <f t="shared" si="271"/>
        <v>-</v>
      </c>
      <c r="AO479" s="82" t="str">
        <f t="shared" si="272"/>
        <v>-</v>
      </c>
      <c r="AP479" s="82" t="str">
        <f t="shared" si="273"/>
        <v>-</v>
      </c>
      <c r="AQ479" s="82" t="str">
        <f t="shared" si="274"/>
        <v>-</v>
      </c>
      <c r="AR479" s="82" t="str">
        <f t="shared" si="275"/>
        <v>-</v>
      </c>
      <c r="AT479" s="82">
        <f t="shared" si="276"/>
        <v>2</v>
      </c>
      <c r="AU479" s="82" t="str">
        <f ca="1">IF(    MAX(OFFSET(AL479,0,0,MATCH("-",AL479:AL$638,0))) = 0,"",
IFERROR(MAX(OFFSET(AL479,0,0,MATCH("-",AL479:AL$638,0))),""))</f>
        <v/>
      </c>
      <c r="AV479" s="82" t="str">
        <f ca="1">IF(    MAX(OFFSET(AM479,0,0,MATCH("-",AM479:AM$638,0))) = 0,"",
IFERROR(MAX(OFFSET(AM479,0,0,MATCH("-",AM479:AM$638,0))),""))</f>
        <v/>
      </c>
      <c r="AW479" s="82" t="str">
        <f ca="1">IF(    MAX(OFFSET(AN479,0,0,MATCH("-",AN479:AN$638,0))) = 0,"",
IFERROR(MAX(OFFSET(AN479,0,0,MATCH("-",AN479:AN$638,0))),""))</f>
        <v/>
      </c>
      <c r="AX479" s="82" t="str">
        <f ca="1">IF(    MAX(OFFSET(AO479,0,0,MATCH("-",AO479:AO$638,0))) = 0,"",
IFERROR(MAX(OFFSET(AO479,0,0,MATCH("-",AO479:AO$638,0))),""))</f>
        <v/>
      </c>
      <c r="AY479" s="82" t="str">
        <f ca="1">IF(    MAX(OFFSET(AP479,0,0,MATCH("-",AP479:AP$638,0))) = 0,"",
IFERROR(MAX(OFFSET(AP479,0,0,MATCH("-",AP479:AP$638,0))),""))</f>
        <v/>
      </c>
      <c r="AZ479" s="82" t="str">
        <f ca="1">IF(    MAX(OFFSET(AQ479,0,0,MATCH("-",AQ479:AQ$638,0))) = 0,"",
IFERROR(MAX(OFFSET(AQ479,0,0,MATCH("-",AQ479:AQ$638,0))),""))</f>
        <v/>
      </c>
      <c r="BA479" s="82" t="str">
        <f ca="1">IF(    MAX(OFFSET(AR479,0,0,MATCH("-",AR479:AR$638,0))) = 0,"",
IFERROR(MAX(OFFSET(AR479,0,0,MATCH("-",AR479:AR$638,0))),""))</f>
        <v/>
      </c>
      <c r="BB479" s="112">
        <f t="shared" ca="1" si="277"/>
        <v>-270</v>
      </c>
      <c r="BC479" s="111" t="str">
        <f t="shared" ca="1" si="278"/>
        <v>Radius</v>
      </c>
      <c r="BD479" s="112">
        <f t="shared" ca="1" si="279"/>
        <v>0</v>
      </c>
      <c r="BE479" s="111">
        <f t="shared" ca="1" si="280"/>
        <v>-150</v>
      </c>
      <c r="BF479" s="113" t="e">
        <f t="shared" ca="1" si="281"/>
        <v>#VALUE!</v>
      </c>
      <c r="BG479" s="113" t="e">
        <f t="shared" ca="1" si="282"/>
        <v>#VALUE!</v>
      </c>
      <c r="BH479" s="112">
        <f t="shared" ca="1" si="283"/>
        <v>2000</v>
      </c>
      <c r="BI479" s="112">
        <f t="shared" ca="1" si="284"/>
        <v>-150</v>
      </c>
      <c r="BJ479" s="157"/>
      <c r="BK479" s="157"/>
      <c r="BL479" s="158" t="str">
        <f>scriv!AM441</f>
        <v/>
      </c>
      <c r="BM479" s="157"/>
      <c r="BN479" s="157" t="str">
        <f t="shared" si="285"/>
        <v>node</v>
      </c>
      <c r="BO479" s="157"/>
      <c r="BP479" s="159">
        <f t="shared" ca="1" si="286"/>
        <v>0</v>
      </c>
      <c r="BQ479" s="159">
        <f t="shared" ca="1" si="287"/>
        <v>0</v>
      </c>
      <c r="BR479" s="159">
        <f t="shared" si="288"/>
        <v>1</v>
      </c>
      <c r="BS479" s="159" t="str">
        <f t="shared" si="289"/>
        <v>symbol</v>
      </c>
      <c r="BT479" s="157" t="str">
        <f ca="1">IF(scriv!V441&lt;&gt;"",scriv!V441,
IF(E479="",IFERROR(VLOOKUP(BL479,$AH$40:$BT$638,39,FALSE),$BT$36),
$BT$37))</f>
        <v>NodeSquare</v>
      </c>
      <c r="BU479" s="166">
        <f t="shared" ca="1" si="290"/>
        <v>2000</v>
      </c>
      <c r="BV479" s="166">
        <f t="shared" ca="1" si="291"/>
        <v>-150</v>
      </c>
      <c r="BW479" s="166">
        <f t="shared" ca="1" si="292"/>
        <v>0</v>
      </c>
      <c r="BX479" s="166">
        <f t="shared" ca="1" si="293"/>
        <v>0</v>
      </c>
      <c r="BY479" s="180" t="str">
        <f t="shared" si="294"/>
        <v/>
      </c>
      <c r="BZ479" s="180" t="str">
        <f t="shared" si="295"/>
        <v/>
      </c>
      <c r="CA479" s="81" t="str">
        <f>IF(scriv!E441&lt;&gt;"",scriv!E441,"")</f>
        <v/>
      </c>
      <c r="CB479" s="82">
        <f t="shared" si="264"/>
        <v>0</v>
      </c>
      <c r="CC479" s="82">
        <f t="shared" si="296"/>
        <v>0</v>
      </c>
      <c r="CD479" s="82" t="str">
        <f t="shared" si="297"/>
        <v>-</v>
      </c>
      <c r="CE479" s="82" t="str">
        <f t="shared" si="298"/>
        <v>-</v>
      </c>
      <c r="CF479" s="82" t="str">
        <f t="shared" si="299"/>
        <v>-</v>
      </c>
      <c r="CG479" s="82" t="str">
        <f t="shared" si="300"/>
        <v>-</v>
      </c>
      <c r="CH479" s="82" t="str">
        <f t="shared" si="301"/>
        <v>-</v>
      </c>
      <c r="CI479" s="82" t="str">
        <f t="shared" si="302"/>
        <v>-</v>
      </c>
      <c r="CJ479" s="82" t="str">
        <f t="shared" si="303"/>
        <v>-</v>
      </c>
      <c r="CK479" s="82" t="str">
        <f t="shared" si="304"/>
        <v>-</v>
      </c>
    </row>
    <row r="480" spans="1:89" s="82" customFormat="1" ht="18" customHeight="1">
      <c r="A480" s="81" t="str">
        <f>scriv!AL442</f>
        <v/>
      </c>
      <c r="B480" s="81" t="str">
        <f>IF(scriv!D442&lt;&gt;"",scriv!D442,"")</f>
        <v/>
      </c>
      <c r="C480" s="81" t="str">
        <f>IF( scriv!AP442&lt;&gt;"", IF(D480&lt;&gt;"","connection ","")&amp;scriv!AP442,IF(D480&lt;&gt;"","connection",""))</f>
        <v/>
      </c>
      <c r="D480" s="82" t="str">
        <f>scriv!AN442</f>
        <v/>
      </c>
      <c r="E480" s="82" t="str">
        <f>scriv!AO442</f>
        <v/>
      </c>
      <c r="F480" s="156">
        <f>ROW()</f>
        <v>480</v>
      </c>
      <c r="G480" s="288">
        <f>scriv!AC442</f>
        <v>0</v>
      </c>
      <c r="H480" s="288">
        <f>scriv!AD442</f>
        <v>0</v>
      </c>
      <c r="I480" s="81" t="str">
        <f>IF(scriv!AE442&lt;&gt;"",scriv!AE442,J480)</f>
        <v/>
      </c>
      <c r="J480" s="81" t="str">
        <f>IF(scriv!AF442&lt;&gt;"",scriv!AF442,"")</f>
        <v/>
      </c>
      <c r="K480" s="82" t="str">
        <f>IF(scriv!Y442&lt;&gt;"",scriv!Y442,$K$36)</f>
        <v>none</v>
      </c>
      <c r="L480" s="82">
        <f>IF(scriv!Z442&lt;&gt;"",scriv!Z442,$L$36)</f>
        <v>0</v>
      </c>
      <c r="M480" s="82" t="str">
        <f>IF(scriv!AA442&lt;&gt;"",scriv!AA442,$M$36)</f>
        <v>OpenClose</v>
      </c>
      <c r="N480" s="82">
        <f>IF(scriv!AB442&lt;&gt;"",scriv!AB442,$N$36)</f>
        <v>0</v>
      </c>
      <c r="O480" s="119" t="str">
        <f t="shared" si="263"/>
        <v/>
      </c>
      <c r="P480" s="81" t="str">
        <f>IF(scriv!I442&lt;&gt;"",scriv!I442,"")</f>
        <v/>
      </c>
      <c r="Q480" s="81" t="str">
        <f>IF(scriv!J442&lt;&gt;"",scriv!J442,"")</f>
        <v/>
      </c>
      <c r="R480" s="81">
        <f>IF(scriv!K442&lt;&gt;"",scriv!K442,
IF(I480&lt;&gt;"",1,$R$36))</f>
        <v>1</v>
      </c>
      <c r="S480" s="81" t="str">
        <f>IF(scriv!L442&lt;&gt;"",scriv!L442,
IF(scriv!AF442&lt;&gt;"",$S$36,"none"))</f>
        <v>none</v>
      </c>
      <c r="T480" s="81" t="str">
        <f>IF(scriv!Q442&lt;&gt;"",scriv!Q442,"")</f>
        <v/>
      </c>
      <c r="U480" s="81" t="str">
        <f>IF(scriv!R442&lt;&gt;"",scriv!R442,"")</f>
        <v/>
      </c>
      <c r="V480" s="81" t="str">
        <f>IF(scriv!S442&lt;&gt;"",scriv!S442,"")</f>
        <v/>
      </c>
      <c r="W480" s="81" t="str">
        <f>IF(scriv!T442&lt;&gt;"",scriv!T442,"")</f>
        <v/>
      </c>
      <c r="X480" s="81" t="str">
        <f>IF($E480="",
( IF(scriv!AH442&lt;&gt;"", LEFT( scriv!AH442, FIND(",",scriv!AH442)-1) &amp; "=" &amp; $AH480 &amp; RIGHT( scriv!AH442, LEN(scriv!AH442) + 1 - FIND(",",scriv!AH442)),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IF(scriv!AI442&lt;&gt;"", LEFT( scriv!AI442, FIND(",",scriv!AI442)-1) &amp; "=" &amp; $AH480 &amp; RIGHT( scriv!AI442, LEN(scriv!AI442) + 1 - FIND(",",scriv!AI442)),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IF(scriv!AJ442&lt;&gt;"", LEFT( scriv!AJ442, FIND(",",scriv!AJ442)-1) &amp; "=" &amp; $AH480 &amp; RIGHT( scriv!AJ442, LEN(scriv!AJ442) + 1 - FIND(",",scriv!AJ442)),
  IF($Z$36&lt;&gt;"",LEFT( Z$36, FIND(",",Z$36)-1) &amp; "=" &amp; $AH480 &amp; RIGHT( Z$36, LEN(Z$36) + 1 - FIND(",",Z$36)),""))),
IF(scriv!O442&lt;&gt;"", LEFT( scriv!O442, FIND(",",scriv!O442)-1) &amp; "=" &amp; $AH480 &amp; RIGHT( scriv!O442, LEN(scriv!O442) + 1 - FIND(",",scriv!O442)),
LEFT( Z$37, FIND(",",Z$37)-1) &amp; "=" &amp; $AH480 &amp; RIGHT( Z$37, LEN(Z$37) + 1 - FIND(",",Z$37))))</f>
        <v>drawOpen=,1.2</v>
      </c>
      <c r="AA480" s="81" t="str">
        <f>IF($E480="",
( IF(scriv!AK442&lt;&gt;"", LEFT( scriv!AK442, FIND(",",scriv!AK442)-1) &amp; "=" &amp; $AH480 &amp; RIGHT( scriv!AK442, LEN(scriv!AK442) + 1 - FIND(",",scriv!AK442)),
  IF($AA$36&lt;&gt;"",LEFT( AA$36, FIND(",",AA$36)-1) &amp; "=" &amp; $AH480 &amp; RIGHT( AA$36, LEN(AA$36) + 1 - FIND(",",AA$36)),""))),
IF(scriv!P442&lt;&gt;"", LEFT( scriv!P442, FIND(",",scriv!P442)-1) &amp; "=" &amp; $AH480 &amp; RIGHT( scriv!P442, LEN(scriv!P442) + 1 - FIND(",",scriv!P442)),
LEFT( AA$37, FIND(",",AA$37)-1) &amp; "=" &amp; $AH480 &amp; RIGHT( AA$37, LEN(AA$37) + 1 - FIND(",",AA$37))))</f>
        <v>drawClose=,1.2</v>
      </c>
      <c r="AB480" s="167" t="str">
        <f t="shared" si="262"/>
        <v>noTitle</v>
      </c>
      <c r="AC480" s="167"/>
      <c r="AD480" s="45"/>
      <c r="AE480" s="168"/>
      <c r="AF480" s="169">
        <f>IF(D480="",scriv!B442,"")</f>
        <v>0</v>
      </c>
      <c r="AG480" s="168"/>
      <c r="AH480" s="169" t="str">
        <f t="shared" si="266"/>
        <v/>
      </c>
      <c r="AI480" s="169" t="str">
        <f t="shared" si="267"/>
        <v/>
      </c>
      <c r="AJ480" s="86">
        <f>ROUNDDOWN( (LEN(scriv!B442)+1) / 2, 0 )</f>
        <v>0</v>
      </c>
      <c r="AK480" s="82">
        <f t="shared" si="268"/>
        <v>0</v>
      </c>
      <c r="AL480" s="82" t="str">
        <f t="shared" si="269"/>
        <v>-</v>
      </c>
      <c r="AM480" s="82" t="str">
        <f t="shared" si="270"/>
        <v>-</v>
      </c>
      <c r="AN480" s="82" t="str">
        <f t="shared" si="271"/>
        <v>-</v>
      </c>
      <c r="AO480" s="82" t="str">
        <f t="shared" si="272"/>
        <v>-</v>
      </c>
      <c r="AP480" s="82" t="str">
        <f t="shared" si="273"/>
        <v>-</v>
      </c>
      <c r="AQ480" s="82" t="str">
        <f t="shared" si="274"/>
        <v>-</v>
      </c>
      <c r="AR480" s="82" t="str">
        <f t="shared" si="275"/>
        <v>-</v>
      </c>
      <c r="AT480" s="82">
        <f t="shared" si="276"/>
        <v>2</v>
      </c>
      <c r="AU480" s="82" t="str">
        <f ca="1">IF(    MAX(OFFSET(AL480,0,0,MATCH("-",AL480:AL$638,0))) = 0,"",
IFERROR(MAX(OFFSET(AL480,0,0,MATCH("-",AL480:AL$638,0))),""))</f>
        <v/>
      </c>
      <c r="AV480" s="82" t="str">
        <f ca="1">IF(    MAX(OFFSET(AM480,0,0,MATCH("-",AM480:AM$638,0))) = 0,"",
IFERROR(MAX(OFFSET(AM480,0,0,MATCH("-",AM480:AM$638,0))),""))</f>
        <v/>
      </c>
      <c r="AW480" s="82" t="str">
        <f ca="1">IF(    MAX(OFFSET(AN480,0,0,MATCH("-",AN480:AN$638,0))) = 0,"",
IFERROR(MAX(OFFSET(AN480,0,0,MATCH("-",AN480:AN$638,0))),""))</f>
        <v/>
      </c>
      <c r="AX480" s="82" t="str">
        <f ca="1">IF(    MAX(OFFSET(AO480,0,0,MATCH("-",AO480:AO$638,0))) = 0,"",
IFERROR(MAX(OFFSET(AO480,0,0,MATCH("-",AO480:AO$638,0))),""))</f>
        <v/>
      </c>
      <c r="AY480" s="82" t="str">
        <f ca="1">IF(    MAX(OFFSET(AP480,0,0,MATCH("-",AP480:AP$638,0))) = 0,"",
IFERROR(MAX(OFFSET(AP480,0,0,MATCH("-",AP480:AP$638,0))),""))</f>
        <v/>
      </c>
      <c r="AZ480" s="82" t="str">
        <f ca="1">IF(    MAX(OFFSET(AQ480,0,0,MATCH("-",AQ480:AQ$638,0))) = 0,"",
IFERROR(MAX(OFFSET(AQ480,0,0,MATCH("-",AQ480:AQ$638,0))),""))</f>
        <v/>
      </c>
      <c r="BA480" s="82" t="str">
        <f ca="1">IF(    MAX(OFFSET(AR480,0,0,MATCH("-",AR480:AR$638,0))) = 0,"",
IFERROR(MAX(OFFSET(AR480,0,0,MATCH("-",AR480:AR$638,0))),""))</f>
        <v/>
      </c>
      <c r="BB480" s="112">
        <f t="shared" ca="1" si="277"/>
        <v>-270</v>
      </c>
      <c r="BC480" s="111" t="str">
        <f t="shared" ca="1" si="278"/>
        <v>Radius</v>
      </c>
      <c r="BD480" s="112">
        <f t="shared" ca="1" si="279"/>
        <v>0</v>
      </c>
      <c r="BE480" s="111">
        <f t="shared" ca="1" si="280"/>
        <v>-150</v>
      </c>
      <c r="BF480" s="113" t="e">
        <f t="shared" ca="1" si="281"/>
        <v>#VALUE!</v>
      </c>
      <c r="BG480" s="113" t="e">
        <f t="shared" ca="1" si="282"/>
        <v>#VALUE!</v>
      </c>
      <c r="BH480" s="112">
        <f t="shared" ca="1" si="283"/>
        <v>2000</v>
      </c>
      <c r="BI480" s="112">
        <f t="shared" ca="1" si="284"/>
        <v>-150</v>
      </c>
      <c r="BJ480" s="157"/>
      <c r="BK480" s="157"/>
      <c r="BL480" s="158" t="str">
        <f>scriv!AM442</f>
        <v/>
      </c>
      <c r="BM480" s="157"/>
      <c r="BN480" s="157" t="str">
        <f t="shared" si="285"/>
        <v>node</v>
      </c>
      <c r="BO480" s="157"/>
      <c r="BP480" s="159">
        <f t="shared" ca="1" si="286"/>
        <v>0</v>
      </c>
      <c r="BQ480" s="159">
        <f t="shared" ca="1" si="287"/>
        <v>0</v>
      </c>
      <c r="BR480" s="159">
        <f t="shared" si="288"/>
        <v>1</v>
      </c>
      <c r="BS480" s="159" t="str">
        <f t="shared" si="289"/>
        <v>symbol</v>
      </c>
      <c r="BT480" s="157" t="str">
        <f ca="1">IF(scriv!V442&lt;&gt;"",scriv!V442,
IF(E480="",IFERROR(VLOOKUP(BL480,$AH$40:$BT$638,39,FALSE),$BT$36),
$BT$37))</f>
        <v>NodeSquare</v>
      </c>
      <c r="BU480" s="166">
        <f t="shared" ca="1" si="290"/>
        <v>2000</v>
      </c>
      <c r="BV480" s="166">
        <f t="shared" ca="1" si="291"/>
        <v>-150</v>
      </c>
      <c r="BW480" s="166">
        <f t="shared" ca="1" si="292"/>
        <v>0</v>
      </c>
      <c r="BX480" s="166">
        <f t="shared" ca="1" si="293"/>
        <v>0</v>
      </c>
      <c r="BY480" s="180" t="str">
        <f t="shared" si="294"/>
        <v/>
      </c>
      <c r="BZ480" s="180" t="str">
        <f t="shared" si="295"/>
        <v/>
      </c>
      <c r="CA480" s="81" t="str">
        <f>IF(scriv!E442&lt;&gt;"",scriv!E442,"")</f>
        <v/>
      </c>
      <c r="CB480" s="82">
        <f t="shared" si="264"/>
        <v>0</v>
      </c>
      <c r="CC480" s="82">
        <f t="shared" si="296"/>
        <v>0</v>
      </c>
      <c r="CD480" s="82" t="str">
        <f t="shared" si="297"/>
        <v>-</v>
      </c>
      <c r="CE480" s="82" t="str">
        <f t="shared" si="298"/>
        <v>-</v>
      </c>
      <c r="CF480" s="82" t="str">
        <f t="shared" si="299"/>
        <v>-</v>
      </c>
      <c r="CG480" s="82" t="str">
        <f t="shared" si="300"/>
        <v>-</v>
      </c>
      <c r="CH480" s="82" t="str">
        <f t="shared" si="301"/>
        <v>-</v>
      </c>
      <c r="CI480" s="82" t="str">
        <f t="shared" si="302"/>
        <v>-</v>
      </c>
      <c r="CJ480" s="82" t="str">
        <f t="shared" si="303"/>
        <v>-</v>
      </c>
      <c r="CK480" s="82" t="str">
        <f t="shared" si="304"/>
        <v>-</v>
      </c>
    </row>
    <row r="481" spans="1:89" s="82" customFormat="1" ht="18" customHeight="1">
      <c r="A481" s="81" t="str">
        <f>scriv!AL443</f>
        <v/>
      </c>
      <c r="B481" s="81" t="str">
        <f>IF(scriv!D443&lt;&gt;"",scriv!D443,"")</f>
        <v/>
      </c>
      <c r="C481" s="81" t="str">
        <f>IF( scriv!AP443&lt;&gt;"", IF(D481&lt;&gt;"","connection ","")&amp;scriv!AP443,IF(D481&lt;&gt;"","connection",""))</f>
        <v/>
      </c>
      <c r="D481" s="82" t="str">
        <f>scriv!AN443</f>
        <v/>
      </c>
      <c r="E481" s="82" t="str">
        <f>scriv!AO443</f>
        <v/>
      </c>
      <c r="F481" s="156">
        <f>ROW()</f>
        <v>481</v>
      </c>
      <c r="G481" s="288">
        <f>scriv!AC443</f>
        <v>0</v>
      </c>
      <c r="H481" s="288">
        <f>scriv!AD443</f>
        <v>0</v>
      </c>
      <c r="I481" s="81" t="str">
        <f>IF(scriv!AE443&lt;&gt;"",scriv!AE443,J481)</f>
        <v/>
      </c>
      <c r="J481" s="81" t="str">
        <f>IF(scriv!AF443&lt;&gt;"",scriv!AF443,"")</f>
        <v/>
      </c>
      <c r="K481" s="82" t="str">
        <f>IF(scriv!Y443&lt;&gt;"",scriv!Y443,$K$36)</f>
        <v>none</v>
      </c>
      <c r="L481" s="82">
        <f>IF(scriv!Z443&lt;&gt;"",scriv!Z443,$L$36)</f>
        <v>0</v>
      </c>
      <c r="M481" s="82" t="str">
        <f>IF(scriv!AA443&lt;&gt;"",scriv!AA443,$M$36)</f>
        <v>OpenClose</v>
      </c>
      <c r="N481" s="82">
        <f>IF(scriv!AB443&lt;&gt;"",scriv!AB443,$N$36)</f>
        <v>0</v>
      </c>
      <c r="O481" s="119" t="str">
        <f t="shared" si="263"/>
        <v/>
      </c>
      <c r="P481" s="81" t="str">
        <f>IF(scriv!I443&lt;&gt;"",scriv!I443,"")</f>
        <v/>
      </c>
      <c r="Q481" s="81" t="str">
        <f>IF(scriv!J443&lt;&gt;"",scriv!J443,"")</f>
        <v/>
      </c>
      <c r="R481" s="81">
        <f>IF(scriv!K443&lt;&gt;"",scriv!K443,
IF(I481&lt;&gt;"",1,$R$36))</f>
        <v>1</v>
      </c>
      <c r="S481" s="81" t="str">
        <f>IF(scriv!L443&lt;&gt;"",scriv!L443,
IF(scriv!AF443&lt;&gt;"",$S$36,"none"))</f>
        <v>none</v>
      </c>
      <c r="T481" s="81" t="str">
        <f>IF(scriv!Q443&lt;&gt;"",scriv!Q443,"")</f>
        <v/>
      </c>
      <c r="U481" s="81" t="str">
        <f>IF(scriv!R443&lt;&gt;"",scriv!R443,"")</f>
        <v/>
      </c>
      <c r="V481" s="81" t="str">
        <f>IF(scriv!S443&lt;&gt;"",scriv!S443,"")</f>
        <v/>
      </c>
      <c r="W481" s="81" t="str">
        <f>IF(scriv!T443&lt;&gt;"",scriv!T443,"")</f>
        <v/>
      </c>
      <c r="X481" s="81" t="str">
        <f>IF($E481="",
( IF(scriv!AH443&lt;&gt;"", LEFT( scriv!AH443, FIND(",",scriv!AH443)-1) &amp; "=" &amp; $AH481 &amp; RIGHT( scriv!AH443, LEN(scriv!AH443) + 1 - FIND(",",scriv!AH443)),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IF(scriv!AI443&lt;&gt;"", LEFT( scriv!AI443, FIND(",",scriv!AI443)-1) &amp; "=" &amp; $AH481 &amp; RIGHT( scriv!AI443, LEN(scriv!AI443) + 1 - FIND(",",scriv!AI443)),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IF(scriv!AJ443&lt;&gt;"", LEFT( scriv!AJ443, FIND(",",scriv!AJ443)-1) &amp; "=" &amp; $AH481 &amp; RIGHT( scriv!AJ443, LEN(scriv!AJ443) + 1 - FIND(",",scriv!AJ443)),
  IF($Z$36&lt;&gt;"",LEFT( Z$36, FIND(",",Z$36)-1) &amp; "=" &amp; $AH481 &amp; RIGHT( Z$36, LEN(Z$36) + 1 - FIND(",",Z$36)),""))),
IF(scriv!O443&lt;&gt;"", LEFT( scriv!O443, FIND(",",scriv!O443)-1) &amp; "=" &amp; $AH481 &amp; RIGHT( scriv!O443, LEN(scriv!O443) + 1 - FIND(",",scriv!O443)),
LEFT( Z$37, FIND(",",Z$37)-1) &amp; "=" &amp; $AH481 &amp; RIGHT( Z$37, LEN(Z$37) + 1 - FIND(",",Z$37))))</f>
        <v>drawOpen=,1.2</v>
      </c>
      <c r="AA481" s="81" t="str">
        <f>IF($E481="",
( IF(scriv!AK443&lt;&gt;"", LEFT( scriv!AK443, FIND(",",scriv!AK443)-1) &amp; "=" &amp; $AH481 &amp; RIGHT( scriv!AK443, LEN(scriv!AK443) + 1 - FIND(",",scriv!AK443)),
  IF($AA$36&lt;&gt;"",LEFT( AA$36, FIND(",",AA$36)-1) &amp; "=" &amp; $AH481 &amp; RIGHT( AA$36, LEN(AA$36) + 1 - FIND(",",AA$36)),""))),
IF(scriv!P443&lt;&gt;"", LEFT( scriv!P443, FIND(",",scriv!P443)-1) &amp; "=" &amp; $AH481 &amp; RIGHT( scriv!P443, LEN(scriv!P443) + 1 - FIND(",",scriv!P443)),
LEFT( AA$37, FIND(",",AA$37)-1) &amp; "=" &amp; $AH481 &amp; RIGHT( AA$37, LEN(AA$37) + 1 - FIND(",",AA$37))))</f>
        <v>drawClose=,1.2</v>
      </c>
      <c r="AB481" s="167" t="str">
        <f t="shared" si="262"/>
        <v>noTitle</v>
      </c>
      <c r="AC481" s="167"/>
      <c r="AD481" s="45"/>
      <c r="AE481" s="168"/>
      <c r="AF481" s="169">
        <f>IF(D481="",scriv!B443,"")</f>
        <v>0</v>
      </c>
      <c r="AG481" s="168"/>
      <c r="AH481" s="169" t="str">
        <f t="shared" si="266"/>
        <v/>
      </c>
      <c r="AI481" s="169" t="str">
        <f t="shared" si="267"/>
        <v/>
      </c>
      <c r="AJ481" s="86">
        <f>ROUNDDOWN( (LEN(scriv!B443)+1) / 2, 0 )</f>
        <v>0</v>
      </c>
      <c r="AK481" s="82">
        <f t="shared" si="268"/>
        <v>0</v>
      </c>
      <c r="AL481" s="82" t="str">
        <f t="shared" si="269"/>
        <v>-</v>
      </c>
      <c r="AM481" s="82" t="str">
        <f t="shared" si="270"/>
        <v>-</v>
      </c>
      <c r="AN481" s="82" t="str">
        <f t="shared" si="271"/>
        <v>-</v>
      </c>
      <c r="AO481" s="82" t="str">
        <f t="shared" si="272"/>
        <v>-</v>
      </c>
      <c r="AP481" s="82" t="str">
        <f t="shared" si="273"/>
        <v>-</v>
      </c>
      <c r="AQ481" s="82" t="str">
        <f t="shared" si="274"/>
        <v>-</v>
      </c>
      <c r="AR481" s="82" t="str">
        <f t="shared" si="275"/>
        <v>-</v>
      </c>
      <c r="AT481" s="82">
        <f t="shared" si="276"/>
        <v>2</v>
      </c>
      <c r="AU481" s="82" t="str">
        <f ca="1">IF(    MAX(OFFSET(AL481,0,0,MATCH("-",AL481:AL$638,0))) = 0,"",
IFERROR(MAX(OFFSET(AL481,0,0,MATCH("-",AL481:AL$638,0))),""))</f>
        <v/>
      </c>
      <c r="AV481" s="82" t="str">
        <f ca="1">IF(    MAX(OFFSET(AM481,0,0,MATCH("-",AM481:AM$638,0))) = 0,"",
IFERROR(MAX(OFFSET(AM481,0,0,MATCH("-",AM481:AM$638,0))),""))</f>
        <v/>
      </c>
      <c r="AW481" s="82" t="str">
        <f ca="1">IF(    MAX(OFFSET(AN481,0,0,MATCH("-",AN481:AN$638,0))) = 0,"",
IFERROR(MAX(OFFSET(AN481,0,0,MATCH("-",AN481:AN$638,0))),""))</f>
        <v/>
      </c>
      <c r="AX481" s="82" t="str">
        <f ca="1">IF(    MAX(OFFSET(AO481,0,0,MATCH("-",AO481:AO$638,0))) = 0,"",
IFERROR(MAX(OFFSET(AO481,0,0,MATCH("-",AO481:AO$638,0))),""))</f>
        <v/>
      </c>
      <c r="AY481" s="82" t="str">
        <f ca="1">IF(    MAX(OFFSET(AP481,0,0,MATCH("-",AP481:AP$638,0))) = 0,"",
IFERROR(MAX(OFFSET(AP481,0,0,MATCH("-",AP481:AP$638,0))),""))</f>
        <v/>
      </c>
      <c r="AZ481" s="82" t="str">
        <f ca="1">IF(    MAX(OFFSET(AQ481,0,0,MATCH("-",AQ481:AQ$638,0))) = 0,"",
IFERROR(MAX(OFFSET(AQ481,0,0,MATCH("-",AQ481:AQ$638,0))),""))</f>
        <v/>
      </c>
      <c r="BA481" s="82" t="str">
        <f ca="1">IF(    MAX(OFFSET(AR481,0,0,MATCH("-",AR481:AR$638,0))) = 0,"",
IFERROR(MAX(OFFSET(AR481,0,0,MATCH("-",AR481:AR$638,0))),""))</f>
        <v/>
      </c>
      <c r="BB481" s="112">
        <f t="shared" ca="1" si="277"/>
        <v>-270</v>
      </c>
      <c r="BC481" s="111" t="str">
        <f t="shared" ca="1" si="278"/>
        <v>Radius</v>
      </c>
      <c r="BD481" s="112">
        <f t="shared" ca="1" si="279"/>
        <v>0</v>
      </c>
      <c r="BE481" s="111">
        <f t="shared" ca="1" si="280"/>
        <v>-150</v>
      </c>
      <c r="BF481" s="113" t="e">
        <f t="shared" ca="1" si="281"/>
        <v>#VALUE!</v>
      </c>
      <c r="BG481" s="113" t="e">
        <f t="shared" ca="1" si="282"/>
        <v>#VALUE!</v>
      </c>
      <c r="BH481" s="112">
        <f t="shared" ca="1" si="283"/>
        <v>2000</v>
      </c>
      <c r="BI481" s="112">
        <f t="shared" ca="1" si="284"/>
        <v>-150</v>
      </c>
      <c r="BJ481" s="157"/>
      <c r="BK481" s="157"/>
      <c r="BL481" s="158" t="str">
        <f>scriv!AM443</f>
        <v/>
      </c>
      <c r="BM481" s="157"/>
      <c r="BN481" s="157" t="str">
        <f t="shared" si="285"/>
        <v>node</v>
      </c>
      <c r="BO481" s="157"/>
      <c r="BP481" s="159">
        <f t="shared" ca="1" si="286"/>
        <v>0</v>
      </c>
      <c r="BQ481" s="159">
        <f t="shared" ca="1" si="287"/>
        <v>0</v>
      </c>
      <c r="BR481" s="159">
        <f t="shared" si="288"/>
        <v>1</v>
      </c>
      <c r="BS481" s="159" t="str">
        <f t="shared" si="289"/>
        <v>symbol</v>
      </c>
      <c r="BT481" s="157" t="str">
        <f ca="1">IF(scriv!V443&lt;&gt;"",scriv!V443,
IF(E481="",IFERROR(VLOOKUP(BL481,$AH$40:$BT$638,39,FALSE),$BT$36),
$BT$37))</f>
        <v>NodeSquare</v>
      </c>
      <c r="BU481" s="166">
        <f t="shared" ca="1" si="290"/>
        <v>2000</v>
      </c>
      <c r="BV481" s="166">
        <f t="shared" ca="1" si="291"/>
        <v>-150</v>
      </c>
      <c r="BW481" s="166">
        <f t="shared" ca="1" si="292"/>
        <v>0</v>
      </c>
      <c r="BX481" s="166">
        <f t="shared" ca="1" si="293"/>
        <v>0</v>
      </c>
      <c r="BY481" s="180" t="str">
        <f t="shared" si="294"/>
        <v/>
      </c>
      <c r="BZ481" s="180" t="str">
        <f t="shared" si="295"/>
        <v/>
      </c>
      <c r="CA481" s="81" t="str">
        <f>IF(scriv!E443&lt;&gt;"",scriv!E443,"")</f>
        <v/>
      </c>
      <c r="CB481" s="82">
        <f t="shared" si="264"/>
        <v>0</v>
      </c>
      <c r="CC481" s="82">
        <f t="shared" si="296"/>
        <v>0</v>
      </c>
      <c r="CD481" s="82" t="str">
        <f t="shared" si="297"/>
        <v>-</v>
      </c>
      <c r="CE481" s="82" t="str">
        <f t="shared" si="298"/>
        <v>-</v>
      </c>
      <c r="CF481" s="82" t="str">
        <f t="shared" si="299"/>
        <v>-</v>
      </c>
      <c r="CG481" s="82" t="str">
        <f t="shared" si="300"/>
        <v>-</v>
      </c>
      <c r="CH481" s="82" t="str">
        <f t="shared" si="301"/>
        <v>-</v>
      </c>
      <c r="CI481" s="82" t="str">
        <f t="shared" si="302"/>
        <v>-</v>
      </c>
      <c r="CJ481" s="82" t="str">
        <f t="shared" si="303"/>
        <v>-</v>
      </c>
      <c r="CK481" s="82" t="str">
        <f t="shared" si="304"/>
        <v>-</v>
      </c>
    </row>
    <row r="482" spans="1:89" s="82" customFormat="1" ht="18" customHeight="1">
      <c r="A482" s="81" t="str">
        <f>scriv!AL444</f>
        <v/>
      </c>
      <c r="B482" s="81" t="str">
        <f>IF(scriv!D444&lt;&gt;"",scriv!D444,"")</f>
        <v/>
      </c>
      <c r="C482" s="81" t="str">
        <f>IF( scriv!AP444&lt;&gt;"", IF(D482&lt;&gt;"","connection ","")&amp;scriv!AP444,IF(D482&lt;&gt;"","connection",""))</f>
        <v/>
      </c>
      <c r="D482" s="82" t="str">
        <f>scriv!AN444</f>
        <v/>
      </c>
      <c r="E482" s="82" t="str">
        <f>scriv!AO444</f>
        <v/>
      </c>
      <c r="F482" s="156">
        <f>ROW()</f>
        <v>482</v>
      </c>
      <c r="G482" s="288">
        <f>scriv!AC444</f>
        <v>0</v>
      </c>
      <c r="H482" s="288">
        <f>scriv!AD444</f>
        <v>0</v>
      </c>
      <c r="I482" s="81" t="str">
        <f>IF(scriv!AE444&lt;&gt;"",scriv!AE444,J482)</f>
        <v/>
      </c>
      <c r="J482" s="81" t="str">
        <f>IF(scriv!AF444&lt;&gt;"",scriv!AF444,"")</f>
        <v/>
      </c>
      <c r="K482" s="82" t="str">
        <f>IF(scriv!Y444&lt;&gt;"",scriv!Y444,$K$36)</f>
        <v>none</v>
      </c>
      <c r="L482" s="82">
        <f>IF(scriv!Z444&lt;&gt;"",scriv!Z444,$L$36)</f>
        <v>0</v>
      </c>
      <c r="M482" s="82" t="str">
        <f>IF(scriv!AA444&lt;&gt;"",scriv!AA444,$M$36)</f>
        <v>OpenClose</v>
      </c>
      <c r="N482" s="82">
        <f>IF(scriv!AB444&lt;&gt;"",scriv!AB444,$N$36)</f>
        <v>0</v>
      </c>
      <c r="O482" s="119" t="str">
        <f t="shared" si="263"/>
        <v/>
      </c>
      <c r="P482" s="81" t="str">
        <f>IF(scriv!I444&lt;&gt;"",scriv!I444,"")</f>
        <v/>
      </c>
      <c r="Q482" s="81" t="str">
        <f>IF(scriv!J444&lt;&gt;"",scriv!J444,"")</f>
        <v/>
      </c>
      <c r="R482" s="81">
        <f>IF(scriv!K444&lt;&gt;"",scriv!K444,
IF(I482&lt;&gt;"",1,$R$36))</f>
        <v>1</v>
      </c>
      <c r="S482" s="81" t="str">
        <f>IF(scriv!L444&lt;&gt;"",scriv!L444,
IF(scriv!AF444&lt;&gt;"",$S$36,"none"))</f>
        <v>none</v>
      </c>
      <c r="T482" s="81" t="str">
        <f>IF(scriv!Q444&lt;&gt;"",scriv!Q444,"")</f>
        <v/>
      </c>
      <c r="U482" s="81" t="str">
        <f>IF(scriv!R444&lt;&gt;"",scriv!R444,"")</f>
        <v/>
      </c>
      <c r="V482" s="81" t="str">
        <f>IF(scriv!S444&lt;&gt;"",scriv!S444,"")</f>
        <v/>
      </c>
      <c r="W482" s="81" t="str">
        <f>IF(scriv!T444&lt;&gt;"",scriv!T444,"")</f>
        <v/>
      </c>
      <c r="X482" s="81" t="str">
        <f>IF($E482="",
( IF(scriv!AH444&lt;&gt;"", LEFT( scriv!AH444, FIND(",",scriv!AH444)-1) &amp; "=" &amp; $AH482 &amp; RIGHT( scriv!AH444, LEN(scriv!AH444) + 1 - FIND(",",scriv!AH444)),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IF(scriv!AI444&lt;&gt;"", LEFT( scriv!AI444, FIND(",",scriv!AI444)-1) &amp; "=" &amp; $AH482 &amp; RIGHT( scriv!AI444, LEN(scriv!AI444) + 1 - FIND(",",scriv!AI444)),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IF(scriv!AJ444&lt;&gt;"", LEFT( scriv!AJ444, FIND(",",scriv!AJ444)-1) &amp; "=" &amp; $AH482 &amp; RIGHT( scriv!AJ444, LEN(scriv!AJ444) + 1 - FIND(",",scriv!AJ444)),
  IF($Z$36&lt;&gt;"",LEFT( Z$36, FIND(",",Z$36)-1) &amp; "=" &amp; $AH482 &amp; RIGHT( Z$36, LEN(Z$36) + 1 - FIND(",",Z$36)),""))),
IF(scriv!O444&lt;&gt;"", LEFT( scriv!O444, FIND(",",scriv!O444)-1) &amp; "=" &amp; $AH482 &amp; RIGHT( scriv!O444, LEN(scriv!O444) + 1 - FIND(",",scriv!O444)),
LEFT( Z$37, FIND(",",Z$37)-1) &amp; "=" &amp; $AH482 &amp; RIGHT( Z$37, LEN(Z$37) + 1 - FIND(",",Z$37))))</f>
        <v>drawOpen=,1.2</v>
      </c>
      <c r="AA482" s="81" t="str">
        <f>IF($E482="",
( IF(scriv!AK444&lt;&gt;"", LEFT( scriv!AK444, FIND(",",scriv!AK444)-1) &amp; "=" &amp; $AH482 &amp; RIGHT( scriv!AK444, LEN(scriv!AK444) + 1 - FIND(",",scriv!AK444)),
  IF($AA$36&lt;&gt;"",LEFT( AA$36, FIND(",",AA$36)-1) &amp; "=" &amp; $AH482 &amp; RIGHT( AA$36, LEN(AA$36) + 1 - FIND(",",AA$36)),""))),
IF(scriv!P444&lt;&gt;"", LEFT( scriv!P444, FIND(",",scriv!P444)-1) &amp; "=" &amp; $AH482 &amp; RIGHT( scriv!P444, LEN(scriv!P444) + 1 - FIND(",",scriv!P444)),
LEFT( AA$37, FIND(",",AA$37)-1) &amp; "=" &amp; $AH482 &amp; RIGHT( AA$37, LEN(AA$37) + 1 - FIND(",",AA$37))))</f>
        <v>drawClose=,1.2</v>
      </c>
      <c r="AB482" s="167" t="str">
        <f t="shared" si="262"/>
        <v>noTitle</v>
      </c>
      <c r="AC482" s="167"/>
      <c r="AD482" s="45"/>
      <c r="AE482" s="168"/>
      <c r="AF482" s="169">
        <f>IF(D482="",scriv!B444,"")</f>
        <v>0</v>
      </c>
      <c r="AG482" s="168"/>
      <c r="AH482" s="169" t="str">
        <f t="shared" si="266"/>
        <v/>
      </c>
      <c r="AI482" s="169" t="str">
        <f t="shared" si="267"/>
        <v/>
      </c>
      <c r="AJ482" s="86">
        <f>ROUNDDOWN( (LEN(scriv!B444)+1) / 2, 0 )</f>
        <v>0</v>
      </c>
      <c r="AK482" s="82">
        <f t="shared" si="268"/>
        <v>0</v>
      </c>
      <c r="AL482" s="82" t="str">
        <f t="shared" si="269"/>
        <v>-</v>
      </c>
      <c r="AM482" s="82" t="str">
        <f t="shared" si="270"/>
        <v>-</v>
      </c>
      <c r="AN482" s="82" t="str">
        <f t="shared" si="271"/>
        <v>-</v>
      </c>
      <c r="AO482" s="82" t="str">
        <f t="shared" si="272"/>
        <v>-</v>
      </c>
      <c r="AP482" s="82" t="str">
        <f t="shared" si="273"/>
        <v>-</v>
      </c>
      <c r="AQ482" s="82" t="str">
        <f t="shared" si="274"/>
        <v>-</v>
      </c>
      <c r="AR482" s="82" t="str">
        <f t="shared" si="275"/>
        <v>-</v>
      </c>
      <c r="AT482" s="82">
        <f t="shared" si="276"/>
        <v>2</v>
      </c>
      <c r="AU482" s="82" t="str">
        <f ca="1">IF(    MAX(OFFSET(AL482,0,0,MATCH("-",AL482:AL$638,0))) = 0,"",
IFERROR(MAX(OFFSET(AL482,0,0,MATCH("-",AL482:AL$638,0))),""))</f>
        <v/>
      </c>
      <c r="AV482" s="82" t="str">
        <f ca="1">IF(    MAX(OFFSET(AM482,0,0,MATCH("-",AM482:AM$638,0))) = 0,"",
IFERROR(MAX(OFFSET(AM482,0,0,MATCH("-",AM482:AM$638,0))),""))</f>
        <v/>
      </c>
      <c r="AW482" s="82" t="str">
        <f ca="1">IF(    MAX(OFFSET(AN482,0,0,MATCH("-",AN482:AN$638,0))) = 0,"",
IFERROR(MAX(OFFSET(AN482,0,0,MATCH("-",AN482:AN$638,0))),""))</f>
        <v/>
      </c>
      <c r="AX482" s="82" t="str">
        <f ca="1">IF(    MAX(OFFSET(AO482,0,0,MATCH("-",AO482:AO$638,0))) = 0,"",
IFERROR(MAX(OFFSET(AO482,0,0,MATCH("-",AO482:AO$638,0))),""))</f>
        <v/>
      </c>
      <c r="AY482" s="82" t="str">
        <f ca="1">IF(    MAX(OFFSET(AP482,0,0,MATCH("-",AP482:AP$638,0))) = 0,"",
IFERROR(MAX(OFFSET(AP482,0,0,MATCH("-",AP482:AP$638,0))),""))</f>
        <v/>
      </c>
      <c r="AZ482" s="82" t="str">
        <f ca="1">IF(    MAX(OFFSET(AQ482,0,0,MATCH("-",AQ482:AQ$638,0))) = 0,"",
IFERROR(MAX(OFFSET(AQ482,0,0,MATCH("-",AQ482:AQ$638,0))),""))</f>
        <v/>
      </c>
      <c r="BA482" s="82" t="str">
        <f ca="1">IF(    MAX(OFFSET(AR482,0,0,MATCH("-",AR482:AR$638,0))) = 0,"",
IFERROR(MAX(OFFSET(AR482,0,0,MATCH("-",AR482:AR$638,0))),""))</f>
        <v/>
      </c>
      <c r="BB482" s="112">
        <f t="shared" ca="1" si="277"/>
        <v>-270</v>
      </c>
      <c r="BC482" s="111" t="str">
        <f t="shared" ca="1" si="278"/>
        <v>Radius</v>
      </c>
      <c r="BD482" s="112">
        <f t="shared" ca="1" si="279"/>
        <v>0</v>
      </c>
      <c r="BE482" s="111">
        <f t="shared" ca="1" si="280"/>
        <v>-150</v>
      </c>
      <c r="BF482" s="113" t="e">
        <f t="shared" ca="1" si="281"/>
        <v>#VALUE!</v>
      </c>
      <c r="BG482" s="113" t="e">
        <f t="shared" ca="1" si="282"/>
        <v>#VALUE!</v>
      </c>
      <c r="BH482" s="112">
        <f t="shared" ca="1" si="283"/>
        <v>2000</v>
      </c>
      <c r="BI482" s="112">
        <f t="shared" ca="1" si="284"/>
        <v>-150</v>
      </c>
      <c r="BJ482" s="157"/>
      <c r="BK482" s="157"/>
      <c r="BL482" s="158" t="str">
        <f>scriv!AM444</f>
        <v/>
      </c>
      <c r="BM482" s="157"/>
      <c r="BN482" s="157" t="str">
        <f t="shared" si="285"/>
        <v>node</v>
      </c>
      <c r="BO482" s="157"/>
      <c r="BP482" s="159">
        <f t="shared" ca="1" si="286"/>
        <v>0</v>
      </c>
      <c r="BQ482" s="159">
        <f t="shared" ca="1" si="287"/>
        <v>0</v>
      </c>
      <c r="BR482" s="159">
        <f t="shared" si="288"/>
        <v>1</v>
      </c>
      <c r="BS482" s="159" t="str">
        <f t="shared" si="289"/>
        <v>symbol</v>
      </c>
      <c r="BT482" s="157" t="str">
        <f ca="1">IF(scriv!V444&lt;&gt;"",scriv!V444,
IF(E482="",IFERROR(VLOOKUP(BL482,$AH$40:$BT$638,39,FALSE),$BT$36),
$BT$37))</f>
        <v>NodeSquare</v>
      </c>
      <c r="BU482" s="166">
        <f t="shared" ca="1" si="290"/>
        <v>2000</v>
      </c>
      <c r="BV482" s="166">
        <f t="shared" ca="1" si="291"/>
        <v>-150</v>
      </c>
      <c r="BW482" s="166">
        <f t="shared" ca="1" si="292"/>
        <v>0</v>
      </c>
      <c r="BX482" s="166">
        <f t="shared" ca="1" si="293"/>
        <v>0</v>
      </c>
      <c r="BY482" s="180" t="str">
        <f t="shared" si="294"/>
        <v/>
      </c>
      <c r="BZ482" s="180" t="str">
        <f t="shared" si="295"/>
        <v/>
      </c>
      <c r="CA482" s="81" t="str">
        <f>IF(scriv!E444&lt;&gt;"",scriv!E444,"")</f>
        <v/>
      </c>
      <c r="CB482" s="82">
        <f t="shared" si="264"/>
        <v>0</v>
      </c>
      <c r="CC482" s="82">
        <f t="shared" si="296"/>
        <v>0</v>
      </c>
      <c r="CD482" s="82" t="str">
        <f t="shared" si="297"/>
        <v>-</v>
      </c>
      <c r="CE482" s="82" t="str">
        <f t="shared" si="298"/>
        <v>-</v>
      </c>
      <c r="CF482" s="82" t="str">
        <f t="shared" si="299"/>
        <v>-</v>
      </c>
      <c r="CG482" s="82" t="str">
        <f t="shared" si="300"/>
        <v>-</v>
      </c>
      <c r="CH482" s="82" t="str">
        <f t="shared" si="301"/>
        <v>-</v>
      </c>
      <c r="CI482" s="82" t="str">
        <f t="shared" si="302"/>
        <v>-</v>
      </c>
      <c r="CJ482" s="82" t="str">
        <f t="shared" si="303"/>
        <v>-</v>
      </c>
      <c r="CK482" s="82" t="str">
        <f t="shared" si="304"/>
        <v>-</v>
      </c>
    </row>
    <row r="483" spans="1:89" s="82" customFormat="1" ht="18" customHeight="1">
      <c r="A483" s="81" t="str">
        <f>scriv!AL445</f>
        <v/>
      </c>
      <c r="B483" s="81" t="str">
        <f>IF(scriv!D445&lt;&gt;"",scriv!D445,"")</f>
        <v/>
      </c>
      <c r="C483" s="81" t="str">
        <f>IF( scriv!AP445&lt;&gt;"", IF(D483&lt;&gt;"","connection ","")&amp;scriv!AP445,IF(D483&lt;&gt;"","connection",""))</f>
        <v/>
      </c>
      <c r="D483" s="82" t="str">
        <f>scriv!AN445</f>
        <v/>
      </c>
      <c r="E483" s="82" t="str">
        <f>scriv!AO445</f>
        <v/>
      </c>
      <c r="F483" s="156">
        <f>ROW()</f>
        <v>483</v>
      </c>
      <c r="G483" s="288">
        <f>scriv!AC445</f>
        <v>0</v>
      </c>
      <c r="H483" s="288">
        <f>scriv!AD445</f>
        <v>0</v>
      </c>
      <c r="I483" s="81" t="str">
        <f>IF(scriv!AE445&lt;&gt;"",scriv!AE445,J483)</f>
        <v/>
      </c>
      <c r="J483" s="81" t="str">
        <f>IF(scriv!AF445&lt;&gt;"",scriv!AF445,"")</f>
        <v/>
      </c>
      <c r="K483" s="82" t="str">
        <f>IF(scriv!Y445&lt;&gt;"",scriv!Y445,$K$36)</f>
        <v>none</v>
      </c>
      <c r="L483" s="82">
        <f>IF(scriv!Z445&lt;&gt;"",scriv!Z445,$L$36)</f>
        <v>0</v>
      </c>
      <c r="M483" s="82" t="str">
        <f>IF(scriv!AA445&lt;&gt;"",scriv!AA445,$M$36)</f>
        <v>OpenClose</v>
      </c>
      <c r="N483" s="82">
        <f>IF(scriv!AB445&lt;&gt;"",scriv!AB445,$N$36)</f>
        <v>0</v>
      </c>
      <c r="O483" s="119" t="str">
        <f t="shared" si="263"/>
        <v/>
      </c>
      <c r="P483" s="81" t="str">
        <f>IF(scriv!I445&lt;&gt;"",scriv!I445,"")</f>
        <v/>
      </c>
      <c r="Q483" s="81" t="str">
        <f>IF(scriv!J445&lt;&gt;"",scriv!J445,"")</f>
        <v/>
      </c>
      <c r="R483" s="81">
        <f>IF(scriv!K445&lt;&gt;"",scriv!K445,
IF(I483&lt;&gt;"",1,$R$36))</f>
        <v>1</v>
      </c>
      <c r="S483" s="81" t="str">
        <f>IF(scriv!L445&lt;&gt;"",scriv!L445,
IF(scriv!AF445&lt;&gt;"",$S$36,"none"))</f>
        <v>none</v>
      </c>
      <c r="T483" s="81" t="str">
        <f>IF(scriv!Q445&lt;&gt;"",scriv!Q445,"")</f>
        <v/>
      </c>
      <c r="U483" s="81" t="str">
        <f>IF(scriv!R445&lt;&gt;"",scriv!R445,"")</f>
        <v/>
      </c>
      <c r="V483" s="81" t="str">
        <f>IF(scriv!S445&lt;&gt;"",scriv!S445,"")</f>
        <v/>
      </c>
      <c r="W483" s="81" t="str">
        <f>IF(scriv!T445&lt;&gt;"",scriv!T445,"")</f>
        <v/>
      </c>
      <c r="X483" s="81" t="str">
        <f>IF($E483="",
( IF(scriv!AH445&lt;&gt;"", LEFT( scriv!AH445, FIND(",",scriv!AH445)-1) &amp; "=" &amp; $AH483 &amp; RIGHT( scriv!AH445, LEN(scriv!AH445) + 1 - FIND(",",scriv!AH445)),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IF(scriv!AI445&lt;&gt;"", LEFT( scriv!AI445, FIND(",",scriv!AI445)-1) &amp; "=" &amp; $AH483 &amp; RIGHT( scriv!AI445, LEN(scriv!AI445) + 1 - FIND(",",scriv!AI445)),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IF(scriv!AJ445&lt;&gt;"", LEFT( scriv!AJ445, FIND(",",scriv!AJ445)-1) &amp; "=" &amp; $AH483 &amp; RIGHT( scriv!AJ445, LEN(scriv!AJ445) + 1 - FIND(",",scriv!AJ445)),
  IF($Z$36&lt;&gt;"",LEFT( Z$36, FIND(",",Z$36)-1) &amp; "=" &amp; $AH483 &amp; RIGHT( Z$36, LEN(Z$36) + 1 - FIND(",",Z$36)),""))),
IF(scriv!O445&lt;&gt;"", LEFT( scriv!O445, FIND(",",scriv!O445)-1) &amp; "=" &amp; $AH483 &amp; RIGHT( scriv!O445, LEN(scriv!O445) + 1 - FIND(",",scriv!O445)),
LEFT( Z$37, FIND(",",Z$37)-1) &amp; "=" &amp; $AH483 &amp; RIGHT( Z$37, LEN(Z$37) + 1 - FIND(",",Z$37))))</f>
        <v>drawOpen=,1.2</v>
      </c>
      <c r="AA483" s="81" t="str">
        <f>IF($E483="",
( IF(scriv!AK445&lt;&gt;"", LEFT( scriv!AK445, FIND(",",scriv!AK445)-1) &amp; "=" &amp; $AH483 &amp; RIGHT( scriv!AK445, LEN(scriv!AK445) + 1 - FIND(",",scriv!AK445)),
  IF($AA$36&lt;&gt;"",LEFT( AA$36, FIND(",",AA$36)-1) &amp; "=" &amp; $AH483 &amp; RIGHT( AA$36, LEN(AA$36) + 1 - FIND(",",AA$36)),""))),
IF(scriv!P445&lt;&gt;"", LEFT( scriv!P445, FIND(",",scriv!P445)-1) &amp; "=" &amp; $AH483 &amp; RIGHT( scriv!P445, LEN(scriv!P445) + 1 - FIND(",",scriv!P445)),
LEFT( AA$37, FIND(",",AA$37)-1) &amp; "=" &amp; $AH483 &amp; RIGHT( AA$37, LEN(AA$37) + 1 - FIND(",",AA$37))))</f>
        <v>drawClose=,1.2</v>
      </c>
      <c r="AB483" s="167" t="str">
        <f t="shared" si="262"/>
        <v>noTitle</v>
      </c>
      <c r="AC483" s="167"/>
      <c r="AD483" s="45"/>
      <c r="AE483" s="168"/>
      <c r="AF483" s="169">
        <f>IF(D483="",scriv!B445,"")</f>
        <v>0</v>
      </c>
      <c r="AG483" s="168"/>
      <c r="AH483" s="169" t="str">
        <f t="shared" si="266"/>
        <v/>
      </c>
      <c r="AI483" s="169" t="str">
        <f t="shared" si="267"/>
        <v/>
      </c>
      <c r="AJ483" s="86">
        <f>ROUNDDOWN( (LEN(scriv!B445)+1) / 2, 0 )</f>
        <v>0</v>
      </c>
      <c r="AK483" s="82">
        <f t="shared" si="268"/>
        <v>0</v>
      </c>
      <c r="AL483" s="82" t="str">
        <f t="shared" si="269"/>
        <v>-</v>
      </c>
      <c r="AM483" s="82" t="str">
        <f t="shared" si="270"/>
        <v>-</v>
      </c>
      <c r="AN483" s="82" t="str">
        <f t="shared" si="271"/>
        <v>-</v>
      </c>
      <c r="AO483" s="82" t="str">
        <f t="shared" si="272"/>
        <v>-</v>
      </c>
      <c r="AP483" s="82" t="str">
        <f t="shared" si="273"/>
        <v>-</v>
      </c>
      <c r="AQ483" s="82" t="str">
        <f t="shared" si="274"/>
        <v>-</v>
      </c>
      <c r="AR483" s="82" t="str">
        <f t="shared" si="275"/>
        <v>-</v>
      </c>
      <c r="AT483" s="82">
        <f t="shared" si="276"/>
        <v>2</v>
      </c>
      <c r="AU483" s="82" t="str">
        <f ca="1">IF(    MAX(OFFSET(AL483,0,0,MATCH("-",AL483:AL$638,0))) = 0,"",
IFERROR(MAX(OFFSET(AL483,0,0,MATCH("-",AL483:AL$638,0))),""))</f>
        <v/>
      </c>
      <c r="AV483" s="82" t="str">
        <f ca="1">IF(    MAX(OFFSET(AM483,0,0,MATCH("-",AM483:AM$638,0))) = 0,"",
IFERROR(MAX(OFFSET(AM483,0,0,MATCH("-",AM483:AM$638,0))),""))</f>
        <v/>
      </c>
      <c r="AW483" s="82" t="str">
        <f ca="1">IF(    MAX(OFFSET(AN483,0,0,MATCH("-",AN483:AN$638,0))) = 0,"",
IFERROR(MAX(OFFSET(AN483,0,0,MATCH("-",AN483:AN$638,0))),""))</f>
        <v/>
      </c>
      <c r="AX483" s="82" t="str">
        <f ca="1">IF(    MAX(OFFSET(AO483,0,0,MATCH("-",AO483:AO$638,0))) = 0,"",
IFERROR(MAX(OFFSET(AO483,0,0,MATCH("-",AO483:AO$638,0))),""))</f>
        <v/>
      </c>
      <c r="AY483" s="82" t="str">
        <f ca="1">IF(    MAX(OFFSET(AP483,0,0,MATCH("-",AP483:AP$638,0))) = 0,"",
IFERROR(MAX(OFFSET(AP483,0,0,MATCH("-",AP483:AP$638,0))),""))</f>
        <v/>
      </c>
      <c r="AZ483" s="82" t="str">
        <f ca="1">IF(    MAX(OFFSET(AQ483,0,0,MATCH("-",AQ483:AQ$638,0))) = 0,"",
IFERROR(MAX(OFFSET(AQ483,0,0,MATCH("-",AQ483:AQ$638,0))),""))</f>
        <v/>
      </c>
      <c r="BA483" s="82" t="str">
        <f ca="1">IF(    MAX(OFFSET(AR483,0,0,MATCH("-",AR483:AR$638,0))) = 0,"",
IFERROR(MAX(OFFSET(AR483,0,0,MATCH("-",AR483:AR$638,0))),""))</f>
        <v/>
      </c>
      <c r="BB483" s="112">
        <f t="shared" ca="1" si="277"/>
        <v>-270</v>
      </c>
      <c r="BC483" s="111" t="str">
        <f t="shared" ca="1" si="278"/>
        <v>Radius</v>
      </c>
      <c r="BD483" s="112">
        <f t="shared" ca="1" si="279"/>
        <v>0</v>
      </c>
      <c r="BE483" s="111">
        <f t="shared" ca="1" si="280"/>
        <v>-150</v>
      </c>
      <c r="BF483" s="113" t="e">
        <f t="shared" ca="1" si="281"/>
        <v>#VALUE!</v>
      </c>
      <c r="BG483" s="113" t="e">
        <f t="shared" ca="1" si="282"/>
        <v>#VALUE!</v>
      </c>
      <c r="BH483" s="112">
        <f t="shared" ca="1" si="283"/>
        <v>2000</v>
      </c>
      <c r="BI483" s="112">
        <f t="shared" ca="1" si="284"/>
        <v>-150</v>
      </c>
      <c r="BJ483" s="157"/>
      <c r="BK483" s="157"/>
      <c r="BL483" s="158" t="str">
        <f>scriv!AM445</f>
        <v/>
      </c>
      <c r="BM483" s="157"/>
      <c r="BN483" s="157" t="str">
        <f t="shared" si="285"/>
        <v>node</v>
      </c>
      <c r="BO483" s="157"/>
      <c r="BP483" s="159">
        <f t="shared" ca="1" si="286"/>
        <v>0</v>
      </c>
      <c r="BQ483" s="159">
        <f t="shared" ca="1" si="287"/>
        <v>0</v>
      </c>
      <c r="BR483" s="159">
        <f t="shared" si="288"/>
        <v>1</v>
      </c>
      <c r="BS483" s="159" t="str">
        <f t="shared" si="289"/>
        <v>symbol</v>
      </c>
      <c r="BT483" s="157" t="str">
        <f ca="1">IF(scriv!V445&lt;&gt;"",scriv!V445,
IF(E483="",IFERROR(VLOOKUP(BL483,$AH$40:$BT$638,39,FALSE),$BT$36),
$BT$37))</f>
        <v>NodeSquare</v>
      </c>
      <c r="BU483" s="166">
        <f t="shared" ca="1" si="290"/>
        <v>2000</v>
      </c>
      <c r="BV483" s="166">
        <f t="shared" ca="1" si="291"/>
        <v>-150</v>
      </c>
      <c r="BW483" s="166">
        <f t="shared" ca="1" si="292"/>
        <v>0</v>
      </c>
      <c r="BX483" s="166">
        <f t="shared" ca="1" si="293"/>
        <v>0</v>
      </c>
      <c r="BY483" s="180" t="str">
        <f t="shared" si="294"/>
        <v/>
      </c>
      <c r="BZ483" s="180" t="str">
        <f t="shared" si="295"/>
        <v/>
      </c>
      <c r="CA483" s="81" t="str">
        <f>IF(scriv!E445&lt;&gt;"",scriv!E445,"")</f>
        <v/>
      </c>
      <c r="CB483" s="82">
        <f t="shared" si="264"/>
        <v>0</v>
      </c>
      <c r="CC483" s="82">
        <f t="shared" si="296"/>
        <v>0</v>
      </c>
      <c r="CD483" s="82" t="str">
        <f t="shared" si="297"/>
        <v>-</v>
      </c>
      <c r="CE483" s="82" t="str">
        <f t="shared" si="298"/>
        <v>-</v>
      </c>
      <c r="CF483" s="82" t="str">
        <f t="shared" si="299"/>
        <v>-</v>
      </c>
      <c r="CG483" s="82" t="str">
        <f t="shared" si="300"/>
        <v>-</v>
      </c>
      <c r="CH483" s="82" t="str">
        <f t="shared" si="301"/>
        <v>-</v>
      </c>
      <c r="CI483" s="82" t="str">
        <f t="shared" si="302"/>
        <v>-</v>
      </c>
      <c r="CJ483" s="82" t="str">
        <f t="shared" si="303"/>
        <v>-</v>
      </c>
      <c r="CK483" s="82" t="str">
        <f t="shared" si="304"/>
        <v>-</v>
      </c>
    </row>
    <row r="484" spans="1:89" s="82" customFormat="1" ht="18" customHeight="1">
      <c r="A484" s="81" t="str">
        <f>scriv!AL446</f>
        <v/>
      </c>
      <c r="B484" s="81" t="str">
        <f>IF(scriv!D446&lt;&gt;"",scriv!D446,"")</f>
        <v/>
      </c>
      <c r="C484" s="81" t="str">
        <f>IF( scriv!AP446&lt;&gt;"", IF(D484&lt;&gt;"","connection ","")&amp;scriv!AP446,IF(D484&lt;&gt;"","connection",""))</f>
        <v/>
      </c>
      <c r="D484" s="82" t="str">
        <f>scriv!AN446</f>
        <v/>
      </c>
      <c r="E484" s="82" t="str">
        <f>scriv!AO446</f>
        <v/>
      </c>
      <c r="F484" s="156">
        <f>ROW()</f>
        <v>484</v>
      </c>
      <c r="G484" s="288">
        <f>scriv!AC446</f>
        <v>0</v>
      </c>
      <c r="H484" s="288">
        <f>scriv!AD446</f>
        <v>0</v>
      </c>
      <c r="I484" s="81" t="str">
        <f>IF(scriv!AE446&lt;&gt;"",scriv!AE446,J484)</f>
        <v/>
      </c>
      <c r="J484" s="81" t="str">
        <f>IF(scriv!AF446&lt;&gt;"",scriv!AF446,"")</f>
        <v/>
      </c>
      <c r="K484" s="82" t="str">
        <f>IF(scriv!Y446&lt;&gt;"",scriv!Y446,$K$36)</f>
        <v>none</v>
      </c>
      <c r="L484" s="82">
        <f>IF(scriv!Z446&lt;&gt;"",scriv!Z446,$L$36)</f>
        <v>0</v>
      </c>
      <c r="M484" s="82" t="str">
        <f>IF(scriv!AA446&lt;&gt;"",scriv!AA446,$M$36)</f>
        <v>OpenClose</v>
      </c>
      <c r="N484" s="82">
        <f>IF(scriv!AB446&lt;&gt;"",scriv!AB446,$N$36)</f>
        <v>0</v>
      </c>
      <c r="O484" s="119" t="str">
        <f t="shared" si="263"/>
        <v/>
      </c>
      <c r="P484" s="81" t="str">
        <f>IF(scriv!I446&lt;&gt;"",scriv!I446,"")</f>
        <v/>
      </c>
      <c r="Q484" s="81" t="str">
        <f>IF(scriv!J446&lt;&gt;"",scriv!J446,"")</f>
        <v/>
      </c>
      <c r="R484" s="81">
        <f>IF(scriv!K446&lt;&gt;"",scriv!K446,
IF(I484&lt;&gt;"",1,$R$36))</f>
        <v>1</v>
      </c>
      <c r="S484" s="81" t="str">
        <f>IF(scriv!L446&lt;&gt;"",scriv!L446,
IF(scriv!AF446&lt;&gt;"",$S$36,"none"))</f>
        <v>none</v>
      </c>
      <c r="T484" s="81" t="str">
        <f>IF(scriv!Q446&lt;&gt;"",scriv!Q446,"")</f>
        <v/>
      </c>
      <c r="U484" s="81" t="str">
        <f>IF(scriv!R446&lt;&gt;"",scriv!R446,"")</f>
        <v/>
      </c>
      <c r="V484" s="81" t="str">
        <f>IF(scriv!S446&lt;&gt;"",scriv!S446,"")</f>
        <v/>
      </c>
      <c r="W484" s="81" t="str">
        <f>IF(scriv!T446&lt;&gt;"",scriv!T446,"")</f>
        <v/>
      </c>
      <c r="X484" s="81" t="str">
        <f>IF($E484="",
( IF(scriv!AH446&lt;&gt;"", LEFT( scriv!AH446, FIND(",",scriv!AH446)-1) &amp; "=" &amp; $AH484 &amp; RIGHT( scriv!AH446, LEN(scriv!AH446) + 1 - FIND(",",scriv!AH446)),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IF(scriv!AI446&lt;&gt;"", LEFT( scriv!AI446, FIND(",",scriv!AI446)-1) &amp; "=" &amp; $AH484 &amp; RIGHT( scriv!AI446, LEN(scriv!AI446) + 1 - FIND(",",scriv!AI446)),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IF(scriv!AJ446&lt;&gt;"", LEFT( scriv!AJ446, FIND(",",scriv!AJ446)-1) &amp; "=" &amp; $AH484 &amp; RIGHT( scriv!AJ446, LEN(scriv!AJ446) + 1 - FIND(",",scriv!AJ446)),
  IF($Z$36&lt;&gt;"",LEFT( Z$36, FIND(",",Z$36)-1) &amp; "=" &amp; $AH484 &amp; RIGHT( Z$36, LEN(Z$36) + 1 - FIND(",",Z$36)),""))),
IF(scriv!O446&lt;&gt;"", LEFT( scriv!O446, FIND(",",scriv!O446)-1) &amp; "=" &amp; $AH484 &amp; RIGHT( scriv!O446, LEN(scriv!O446) + 1 - FIND(",",scriv!O446)),
LEFT( Z$37, FIND(",",Z$37)-1) &amp; "=" &amp; $AH484 &amp; RIGHT( Z$37, LEN(Z$37) + 1 - FIND(",",Z$37))))</f>
        <v>drawOpen=,1.2</v>
      </c>
      <c r="AA484" s="81" t="str">
        <f>IF($E484="",
( IF(scriv!AK446&lt;&gt;"", LEFT( scriv!AK446, FIND(",",scriv!AK446)-1) &amp; "=" &amp; $AH484 &amp; RIGHT( scriv!AK446, LEN(scriv!AK446) + 1 - FIND(",",scriv!AK446)),
  IF($AA$36&lt;&gt;"",LEFT( AA$36, FIND(",",AA$36)-1) &amp; "=" &amp; $AH484 &amp; RIGHT( AA$36, LEN(AA$36) + 1 - FIND(",",AA$36)),""))),
IF(scriv!P446&lt;&gt;"", LEFT( scriv!P446, FIND(",",scriv!P446)-1) &amp; "=" &amp; $AH484 &amp; RIGHT( scriv!P446, LEN(scriv!P446) + 1 - FIND(",",scriv!P446)),
LEFT( AA$37, FIND(",",AA$37)-1) &amp; "=" &amp; $AH484 &amp; RIGHT( AA$37, LEN(AA$37) + 1 - FIND(",",AA$37))))</f>
        <v>drawClose=,1.2</v>
      </c>
      <c r="AB484" s="167" t="str">
        <f t="shared" si="262"/>
        <v>noTitle</v>
      </c>
      <c r="AC484" s="167"/>
      <c r="AD484" s="45"/>
      <c r="AE484" s="168"/>
      <c r="AF484" s="169">
        <f>IF(D484="",scriv!B446,"")</f>
        <v>0</v>
      </c>
      <c r="AG484" s="168"/>
      <c r="AH484" s="169" t="str">
        <f t="shared" si="266"/>
        <v/>
      </c>
      <c r="AI484" s="169" t="str">
        <f t="shared" si="267"/>
        <v/>
      </c>
      <c r="AJ484" s="86">
        <f>ROUNDDOWN( (LEN(scriv!B446)+1) / 2, 0 )</f>
        <v>0</v>
      </c>
      <c r="AK484" s="82">
        <f t="shared" si="268"/>
        <v>0</v>
      </c>
      <c r="AL484" s="82" t="str">
        <f t="shared" si="269"/>
        <v>-</v>
      </c>
      <c r="AM484" s="82" t="str">
        <f t="shared" si="270"/>
        <v>-</v>
      </c>
      <c r="AN484" s="82" t="str">
        <f t="shared" si="271"/>
        <v>-</v>
      </c>
      <c r="AO484" s="82" t="str">
        <f t="shared" si="272"/>
        <v>-</v>
      </c>
      <c r="AP484" s="82" t="str">
        <f t="shared" si="273"/>
        <v>-</v>
      </c>
      <c r="AQ484" s="82" t="str">
        <f t="shared" si="274"/>
        <v>-</v>
      </c>
      <c r="AR484" s="82" t="str">
        <f t="shared" si="275"/>
        <v>-</v>
      </c>
      <c r="AT484" s="82">
        <f t="shared" si="276"/>
        <v>2</v>
      </c>
      <c r="AU484" s="82" t="str">
        <f ca="1">IF(    MAX(OFFSET(AL484,0,0,MATCH("-",AL484:AL$638,0))) = 0,"",
IFERROR(MAX(OFFSET(AL484,0,0,MATCH("-",AL484:AL$638,0))),""))</f>
        <v/>
      </c>
      <c r="AV484" s="82" t="str">
        <f ca="1">IF(    MAX(OFFSET(AM484,0,0,MATCH("-",AM484:AM$638,0))) = 0,"",
IFERROR(MAX(OFFSET(AM484,0,0,MATCH("-",AM484:AM$638,0))),""))</f>
        <v/>
      </c>
      <c r="AW484" s="82" t="str">
        <f ca="1">IF(    MAX(OFFSET(AN484,0,0,MATCH("-",AN484:AN$638,0))) = 0,"",
IFERROR(MAX(OFFSET(AN484,0,0,MATCH("-",AN484:AN$638,0))),""))</f>
        <v/>
      </c>
      <c r="AX484" s="82" t="str">
        <f ca="1">IF(    MAX(OFFSET(AO484,0,0,MATCH("-",AO484:AO$638,0))) = 0,"",
IFERROR(MAX(OFFSET(AO484,0,0,MATCH("-",AO484:AO$638,0))),""))</f>
        <v/>
      </c>
      <c r="AY484" s="82" t="str">
        <f ca="1">IF(    MAX(OFFSET(AP484,0,0,MATCH("-",AP484:AP$638,0))) = 0,"",
IFERROR(MAX(OFFSET(AP484,0,0,MATCH("-",AP484:AP$638,0))),""))</f>
        <v/>
      </c>
      <c r="AZ484" s="82" t="str">
        <f ca="1">IF(    MAX(OFFSET(AQ484,0,0,MATCH("-",AQ484:AQ$638,0))) = 0,"",
IFERROR(MAX(OFFSET(AQ484,0,0,MATCH("-",AQ484:AQ$638,0))),""))</f>
        <v/>
      </c>
      <c r="BA484" s="82" t="str">
        <f ca="1">IF(    MAX(OFFSET(AR484,0,0,MATCH("-",AR484:AR$638,0))) = 0,"",
IFERROR(MAX(OFFSET(AR484,0,0,MATCH("-",AR484:AR$638,0))),""))</f>
        <v/>
      </c>
      <c r="BB484" s="112">
        <f t="shared" ca="1" si="277"/>
        <v>-270</v>
      </c>
      <c r="BC484" s="111" t="str">
        <f t="shared" ca="1" si="278"/>
        <v>Radius</v>
      </c>
      <c r="BD484" s="112">
        <f t="shared" ca="1" si="279"/>
        <v>0</v>
      </c>
      <c r="BE484" s="111">
        <f t="shared" ca="1" si="280"/>
        <v>-150</v>
      </c>
      <c r="BF484" s="113" t="e">
        <f t="shared" ca="1" si="281"/>
        <v>#VALUE!</v>
      </c>
      <c r="BG484" s="113" t="e">
        <f t="shared" ca="1" si="282"/>
        <v>#VALUE!</v>
      </c>
      <c r="BH484" s="112">
        <f t="shared" ca="1" si="283"/>
        <v>2000</v>
      </c>
      <c r="BI484" s="112">
        <f t="shared" ca="1" si="284"/>
        <v>-150</v>
      </c>
      <c r="BJ484" s="157"/>
      <c r="BK484" s="157"/>
      <c r="BL484" s="158" t="str">
        <f>scriv!AM446</f>
        <v/>
      </c>
      <c r="BM484" s="157"/>
      <c r="BN484" s="157" t="str">
        <f t="shared" si="285"/>
        <v>node</v>
      </c>
      <c r="BO484" s="157"/>
      <c r="BP484" s="159">
        <f t="shared" ca="1" si="286"/>
        <v>0</v>
      </c>
      <c r="BQ484" s="159">
        <f t="shared" ca="1" si="287"/>
        <v>0</v>
      </c>
      <c r="BR484" s="159">
        <f t="shared" si="288"/>
        <v>1</v>
      </c>
      <c r="BS484" s="159" t="str">
        <f t="shared" si="289"/>
        <v>symbol</v>
      </c>
      <c r="BT484" s="157" t="str">
        <f ca="1">IF(scriv!V446&lt;&gt;"",scriv!V446,
IF(E484="",IFERROR(VLOOKUP(BL484,$AH$40:$BT$638,39,FALSE),$BT$36),
$BT$37))</f>
        <v>NodeSquare</v>
      </c>
      <c r="BU484" s="166">
        <f t="shared" ca="1" si="290"/>
        <v>2000</v>
      </c>
      <c r="BV484" s="166">
        <f ca="1">IF(BN484&lt;&gt;"link",
IF($BE$10=0, ROUND(BG484,2),ROUND(BI484,2)),
IFERROR(VLOOKUP(BY484,$AH$40:$BQ$638,36,FALSE),1) )</f>
        <v>-150</v>
      </c>
      <c r="BW484" s="166">
        <f t="shared" ca="1" si="292"/>
        <v>0</v>
      </c>
      <c r="BX484" s="166">
        <f t="shared" ca="1" si="293"/>
        <v>0</v>
      </c>
      <c r="BY484" s="180" t="str">
        <f t="shared" si="294"/>
        <v/>
      </c>
      <c r="BZ484" s="180" t="str">
        <f t="shared" si="295"/>
        <v/>
      </c>
      <c r="CA484" s="81" t="str">
        <f>IF(scriv!E446&lt;&gt;"",scriv!E446,"")</f>
        <v/>
      </c>
      <c r="CB484" s="82">
        <f t="shared" si="264"/>
        <v>0</v>
      </c>
      <c r="CC484" s="82">
        <f t="shared" si="296"/>
        <v>0</v>
      </c>
      <c r="CD484" s="82" t="str">
        <f t="shared" si="297"/>
        <v>-</v>
      </c>
      <c r="CE484" s="82" t="str">
        <f t="shared" si="298"/>
        <v>-</v>
      </c>
      <c r="CF484" s="82" t="str">
        <f t="shared" si="299"/>
        <v>-</v>
      </c>
      <c r="CG484" s="82" t="str">
        <f t="shared" si="300"/>
        <v>-</v>
      </c>
      <c r="CH484" s="82" t="str">
        <f t="shared" si="301"/>
        <v>-</v>
      </c>
      <c r="CI484" s="82" t="str">
        <f t="shared" si="302"/>
        <v>-</v>
      </c>
      <c r="CJ484" s="82" t="str">
        <f t="shared" si="303"/>
        <v>-</v>
      </c>
      <c r="CK484" s="82" t="str">
        <f t="shared" si="304"/>
        <v>-</v>
      </c>
    </row>
    <row r="485" spans="1:89" s="82" customFormat="1" ht="18" customHeight="1">
      <c r="A485" s="81" t="str">
        <f>scriv!AL447</f>
        <v/>
      </c>
      <c r="B485" s="81" t="str">
        <f>IF(scriv!D447&lt;&gt;"",scriv!D447,"")</f>
        <v/>
      </c>
      <c r="C485" s="81" t="str">
        <f>IF( scriv!AP447&lt;&gt;"", IF(D485&lt;&gt;"","connection ","")&amp;scriv!AP447,IF(D485&lt;&gt;"","connection",""))</f>
        <v/>
      </c>
      <c r="D485" s="82" t="str">
        <f>scriv!AN447</f>
        <v/>
      </c>
      <c r="E485" s="82" t="str">
        <f>scriv!AO447</f>
        <v/>
      </c>
      <c r="F485" s="156">
        <f>ROW()</f>
        <v>485</v>
      </c>
      <c r="G485" s="288">
        <f>scriv!AC447</f>
        <v>0</v>
      </c>
      <c r="H485" s="288">
        <f>scriv!AD447</f>
        <v>0</v>
      </c>
      <c r="I485" s="81" t="str">
        <f>IF(scriv!AE447&lt;&gt;"",scriv!AE447,J485)</f>
        <v/>
      </c>
      <c r="J485" s="81" t="str">
        <f>IF(scriv!AF447&lt;&gt;"",scriv!AF447,"")</f>
        <v/>
      </c>
      <c r="K485" s="82" t="str">
        <f>IF(scriv!Y447&lt;&gt;"",scriv!Y447,$K$36)</f>
        <v>none</v>
      </c>
      <c r="L485" s="82">
        <f>IF(scriv!Z447&lt;&gt;"",scriv!Z447,$L$36)</f>
        <v>0</v>
      </c>
      <c r="M485" s="82" t="str">
        <f>IF(scriv!AA447&lt;&gt;"",scriv!AA447,$M$36)</f>
        <v>OpenClose</v>
      </c>
      <c r="N485" s="82">
        <f>IF(scriv!AB447&lt;&gt;"",scriv!AB447,$N$36)</f>
        <v>0</v>
      </c>
      <c r="O485" s="119" t="str">
        <f t="shared" si="263"/>
        <v/>
      </c>
      <c r="P485" s="81" t="str">
        <f>IF(scriv!I447&lt;&gt;"",scriv!I447,"")</f>
        <v/>
      </c>
      <c r="Q485" s="81" t="str">
        <f>IF(scriv!J447&lt;&gt;"",scriv!J447,"")</f>
        <v/>
      </c>
      <c r="R485" s="81">
        <f>IF(scriv!K447&lt;&gt;"",scriv!K447,
IF(I485&lt;&gt;"",1,$R$36))</f>
        <v>1</v>
      </c>
      <c r="S485" s="81" t="str">
        <f>IF(scriv!L447&lt;&gt;"",scriv!L447,
IF(scriv!AF447&lt;&gt;"",$S$36,"none"))</f>
        <v>none</v>
      </c>
      <c r="T485" s="81" t="str">
        <f>IF(scriv!Q447&lt;&gt;"",scriv!Q447,"")</f>
        <v/>
      </c>
      <c r="U485" s="81" t="str">
        <f>IF(scriv!R447&lt;&gt;"",scriv!R447,"")</f>
        <v/>
      </c>
      <c r="V485" s="81" t="str">
        <f>IF(scriv!S447&lt;&gt;"",scriv!S447,"")</f>
        <v/>
      </c>
      <c r="W485" s="81" t="str">
        <f>IF(scriv!T447&lt;&gt;"",scriv!T447,"")</f>
        <v/>
      </c>
      <c r="X485" s="81" t="str">
        <f>IF($E485="",
( IF(scriv!AH447&lt;&gt;"", LEFT( scriv!AH447, FIND(",",scriv!AH447)-1) &amp; "=" &amp; $AH485 &amp; RIGHT( scriv!AH447, LEN(scriv!AH447) + 1 - FIND(",",scriv!AH447)),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IF(scriv!AI447&lt;&gt;"", LEFT( scriv!AI447, FIND(",",scriv!AI447)-1) &amp; "=" &amp; $AH485 &amp; RIGHT( scriv!AI447, LEN(scriv!AI447) + 1 - FIND(",",scriv!AI447)),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IF(scriv!AJ447&lt;&gt;"", LEFT( scriv!AJ447, FIND(",",scriv!AJ447)-1) &amp; "=" &amp; $AH485 &amp; RIGHT( scriv!AJ447, LEN(scriv!AJ447) + 1 - FIND(",",scriv!AJ447)),
  IF($Z$36&lt;&gt;"",LEFT( Z$36, FIND(",",Z$36)-1) &amp; "=" &amp; $AH485 &amp; RIGHT( Z$36, LEN(Z$36) + 1 - FIND(",",Z$36)),""))),
IF(scriv!O447&lt;&gt;"", LEFT( scriv!O447, FIND(",",scriv!O447)-1) &amp; "=" &amp; $AH485 &amp; RIGHT( scriv!O447, LEN(scriv!O447) + 1 - FIND(",",scriv!O447)),
LEFT( Z$37, FIND(",",Z$37)-1) &amp; "=" &amp; $AH485 &amp; RIGHT( Z$37, LEN(Z$37) + 1 - FIND(",",Z$37))))</f>
        <v>drawOpen=,1.2</v>
      </c>
      <c r="AA485" s="81" t="str">
        <f>IF($E485="",
( IF(scriv!AK447&lt;&gt;"", LEFT( scriv!AK447, FIND(",",scriv!AK447)-1) &amp; "=" &amp; $AH485 &amp; RIGHT( scriv!AK447, LEN(scriv!AK447) + 1 - FIND(",",scriv!AK447)),
  IF($AA$36&lt;&gt;"",LEFT( AA$36, FIND(",",AA$36)-1) &amp; "=" &amp; $AH485 &amp; RIGHT( AA$36, LEN(AA$36) + 1 - FIND(",",AA$36)),""))),
IF(scriv!P447&lt;&gt;"", LEFT( scriv!P447, FIND(",",scriv!P447)-1) &amp; "=" &amp; $AH485 &amp; RIGHT( scriv!P447, LEN(scriv!P447) + 1 - FIND(",",scriv!P447)),
LEFT( AA$37, FIND(",",AA$37)-1) &amp; "=" &amp; $AH485 &amp; RIGHT( AA$37, LEN(AA$37) + 1 - FIND(",",AA$37))))</f>
        <v>drawClose=,1.2</v>
      </c>
      <c r="AB485" s="167" t="str">
        <f t="shared" si="262"/>
        <v>noTitle</v>
      </c>
      <c r="AC485" s="167"/>
      <c r="AD485" s="45"/>
      <c r="AE485" s="168"/>
      <c r="AF485" s="169">
        <f>IF(D485="",scriv!B447,"")</f>
        <v>0</v>
      </c>
      <c r="AG485" s="168"/>
      <c r="AH485" s="169" t="str">
        <f t="shared" si="266"/>
        <v/>
      </c>
      <c r="AI485" s="169" t="str">
        <f t="shared" si="267"/>
        <v/>
      </c>
      <c r="AJ485" s="86">
        <f>ROUNDDOWN( (LEN(scriv!B447)+1) / 2, 0 )</f>
        <v>0</v>
      </c>
      <c r="AK485" s="82">
        <f t="shared" si="268"/>
        <v>0</v>
      </c>
      <c r="AL485" s="82" t="str">
        <f t="shared" si="269"/>
        <v>-</v>
      </c>
      <c r="AM485" s="82" t="str">
        <f t="shared" si="270"/>
        <v>-</v>
      </c>
      <c r="AN485" s="82" t="str">
        <f t="shared" si="271"/>
        <v>-</v>
      </c>
      <c r="AO485" s="82" t="str">
        <f t="shared" si="272"/>
        <v>-</v>
      </c>
      <c r="AP485" s="82" t="str">
        <f t="shared" si="273"/>
        <v>-</v>
      </c>
      <c r="AQ485" s="82" t="str">
        <f t="shared" si="274"/>
        <v>-</v>
      </c>
      <c r="AR485" s="82" t="str">
        <f t="shared" si="275"/>
        <v>-</v>
      </c>
      <c r="AT485" s="82">
        <f t="shared" si="276"/>
        <v>2</v>
      </c>
      <c r="AU485" s="82" t="str">
        <f ca="1">IF(    MAX(OFFSET(AL485,0,0,MATCH("-",AL485:AL$638,0))) = 0,"",
IFERROR(MAX(OFFSET(AL485,0,0,MATCH("-",AL485:AL$638,0))),""))</f>
        <v/>
      </c>
      <c r="AV485" s="82" t="str">
        <f ca="1">IF(    MAX(OFFSET(AM485,0,0,MATCH("-",AM485:AM$638,0))) = 0,"",
IFERROR(MAX(OFFSET(AM485,0,0,MATCH("-",AM485:AM$638,0))),""))</f>
        <v/>
      </c>
      <c r="AW485" s="82" t="str">
        <f ca="1">IF(    MAX(OFFSET(AN485,0,0,MATCH("-",AN485:AN$638,0))) = 0,"",
IFERROR(MAX(OFFSET(AN485,0,0,MATCH("-",AN485:AN$638,0))),""))</f>
        <v/>
      </c>
      <c r="AX485" s="82" t="str">
        <f ca="1">IF(    MAX(OFFSET(AO485,0,0,MATCH("-",AO485:AO$638,0))) = 0,"",
IFERROR(MAX(OFFSET(AO485,0,0,MATCH("-",AO485:AO$638,0))),""))</f>
        <v/>
      </c>
      <c r="AY485" s="82" t="str">
        <f ca="1">IF(    MAX(OFFSET(AP485,0,0,MATCH("-",AP485:AP$638,0))) = 0,"",
IFERROR(MAX(OFFSET(AP485,0,0,MATCH("-",AP485:AP$638,0))),""))</f>
        <v/>
      </c>
      <c r="AZ485" s="82" t="str">
        <f ca="1">IF(    MAX(OFFSET(AQ485,0,0,MATCH("-",AQ485:AQ$638,0))) = 0,"",
IFERROR(MAX(OFFSET(AQ485,0,0,MATCH("-",AQ485:AQ$638,0))),""))</f>
        <v/>
      </c>
      <c r="BA485" s="82" t="str">
        <f ca="1">IF(    MAX(OFFSET(AR485,0,0,MATCH("-",AR485:AR$638,0))) = 0,"",
IFERROR(MAX(OFFSET(AR485,0,0,MATCH("-",AR485:AR$638,0))),""))</f>
        <v/>
      </c>
      <c r="BB485" s="112">
        <f t="shared" ca="1" si="277"/>
        <v>-270</v>
      </c>
      <c r="BC485" s="111" t="str">
        <f t="shared" ca="1" si="278"/>
        <v>Radius</v>
      </c>
      <c r="BD485" s="112">
        <f t="shared" ca="1" si="279"/>
        <v>0</v>
      </c>
      <c r="BE485" s="111">
        <f ca="1">IF(AT485&lt;&gt;"", $BE$20 + (($BG$20/AT485) * (AK485 - 1)) - IF($BI$20=1,(($BG$20 / 2) - ($BG$20/AT485) / 2),0),0)
+IF(AU485&lt;&gt;"", $BE$21 + (($BG$21/AU485) * (AL485 - 1)) - IF($BI$21=1,(($BG$21 / 2) - ($BG$21/AU485) / 2),0),0)
+IF(AV485&lt;&gt;"", $BE$22 + (($BG$22/AV485) * (AM485 - 1)) - IF($BI$22=1,(($BG$22 / 2) - ($BG$22/AV485) / 2),0),0)
+IF(AW485&lt;&gt;"", $BE$23 + (($BG$23/AW485) * (AN485 - 1)) - IF($BI$23=1,(($BG$23 / 2) - ($BG$23/AW485) / 2),0),0)
+IF(AX485&lt;&gt;"", $BE$24 + (($BG$24/AX485) * (AO485 - 1)) - IF($BI$24=1,(($BG$24 / 2) - ($BG$24/AX485) / 2),0),0)
+IF(AY485&lt;&gt;"", $BE$25 + (($BG$25/AY485) * (AP485 - 1)) - IF($BI$25=1,(($BG$25 / 2) - ($BG$25/AY485) / 2),0),0)
+IF(AZ485&lt;&gt;"", $BE$26 + (($BG$26/AZ485) * (AQ485 - 1)) - IF($BI$26=1,(($BG$26 / 2) - ($BG$26/AZ485) / 2),0),0)
+IF(BA485&lt;&gt;"", $BE$27 + (($BG$27/BA485) * (AR485 - 1)) - IF($BI$27=1,(($BG$27 / 2) - ($BG$27/BA485) / 2),0),0)</f>
        <v>-150</v>
      </c>
      <c r="BF485" s="113" t="e">
        <f t="shared" ca="1" si="281"/>
        <v>#VALUE!</v>
      </c>
      <c r="BG485" s="113" t="e">
        <f t="shared" ca="1" si="282"/>
        <v>#VALUE!</v>
      </c>
      <c r="BH485" s="112">
        <f t="shared" ca="1" si="283"/>
        <v>2000</v>
      </c>
      <c r="BI485" s="112">
        <f t="shared" ca="1" si="284"/>
        <v>-150</v>
      </c>
      <c r="BJ485" s="157"/>
      <c r="BK485" s="157"/>
      <c r="BL485" s="158" t="str">
        <f>scriv!AM447</f>
        <v/>
      </c>
      <c r="BM485" s="157"/>
      <c r="BN485" s="157" t="str">
        <f t="shared" si="285"/>
        <v>node</v>
      </c>
      <c r="BO485" s="157"/>
      <c r="BP485" s="159">
        <f t="shared" ca="1" si="286"/>
        <v>0</v>
      </c>
      <c r="BQ485" s="159">
        <f t="shared" ca="1" si="287"/>
        <v>0</v>
      </c>
      <c r="BR485" s="159">
        <f t="shared" si="288"/>
        <v>1</v>
      </c>
      <c r="BS485" s="159" t="str">
        <f t="shared" si="289"/>
        <v>symbol</v>
      </c>
      <c r="BT485" s="157" t="str">
        <f ca="1">IF(scriv!V447&lt;&gt;"",scriv!V447,
IF(E485="",IFERROR(VLOOKUP(BL485,$AH$40:$BT$638,39,FALSE),$BT$36),
$BT$37))</f>
        <v>NodeSquare</v>
      </c>
      <c r="BU485" s="166">
        <f t="shared" ca="1" si="290"/>
        <v>2000</v>
      </c>
      <c r="BV485" s="166">
        <f t="shared" ca="1" si="291"/>
        <v>-150</v>
      </c>
      <c r="BW485" s="166">
        <f t="shared" ca="1" si="292"/>
        <v>0</v>
      </c>
      <c r="BX485" s="166">
        <f t="shared" ca="1" si="293"/>
        <v>0</v>
      </c>
      <c r="BY485" s="180" t="str">
        <f t="shared" si="294"/>
        <v/>
      </c>
      <c r="BZ485" s="180" t="str">
        <f t="shared" si="295"/>
        <v/>
      </c>
      <c r="CA485" s="81" t="str">
        <f>IF(scriv!E447&lt;&gt;"",scriv!E447,"")</f>
        <v/>
      </c>
      <c r="CB485" s="82">
        <f t="shared" si="264"/>
        <v>0</v>
      </c>
      <c r="CC485" s="82">
        <f t="shared" si="296"/>
        <v>0</v>
      </c>
      <c r="CD485" s="82" t="str">
        <f t="shared" si="297"/>
        <v>-</v>
      </c>
      <c r="CE485" s="82" t="str">
        <f t="shared" si="298"/>
        <v>-</v>
      </c>
      <c r="CF485" s="82" t="str">
        <f t="shared" si="299"/>
        <v>-</v>
      </c>
      <c r="CG485" s="82" t="str">
        <f t="shared" si="300"/>
        <v>-</v>
      </c>
      <c r="CH485" s="82" t="str">
        <f t="shared" si="301"/>
        <v>-</v>
      </c>
      <c r="CI485" s="82" t="str">
        <f t="shared" si="302"/>
        <v>-</v>
      </c>
      <c r="CJ485" s="82" t="str">
        <f t="shared" si="303"/>
        <v>-</v>
      </c>
      <c r="CK485" s="82" t="str">
        <f t="shared" si="304"/>
        <v>-</v>
      </c>
    </row>
    <row r="486" spans="1:89" s="82" customFormat="1" ht="18" customHeight="1">
      <c r="A486" s="81" t="str">
        <f>scriv!AL448</f>
        <v/>
      </c>
      <c r="B486" s="81" t="str">
        <f>IF(scriv!D448&lt;&gt;"",scriv!D448,"")</f>
        <v/>
      </c>
      <c r="C486" s="81" t="str">
        <f>IF( scriv!AP448&lt;&gt;"", IF(D486&lt;&gt;"","connection ","")&amp;scriv!AP448,IF(D486&lt;&gt;"","connection",""))</f>
        <v/>
      </c>
      <c r="D486" s="82" t="str">
        <f>scriv!AN448</f>
        <v/>
      </c>
      <c r="E486" s="82" t="str">
        <f>scriv!AO448</f>
        <v/>
      </c>
      <c r="F486" s="156">
        <f>ROW()</f>
        <v>486</v>
      </c>
      <c r="G486" s="288">
        <f>scriv!AC448</f>
        <v>0</v>
      </c>
      <c r="H486" s="288">
        <f>scriv!AD448</f>
        <v>0</v>
      </c>
      <c r="I486" s="81" t="str">
        <f>IF(scriv!AE448&lt;&gt;"",scriv!AE448,J486)</f>
        <v/>
      </c>
      <c r="J486" s="81" t="str">
        <f>IF(scriv!AF448&lt;&gt;"",scriv!AF448,"")</f>
        <v/>
      </c>
      <c r="K486" s="82" t="str">
        <f>IF(scriv!Y448&lt;&gt;"",scriv!Y448,$K$36)</f>
        <v>none</v>
      </c>
      <c r="L486" s="82">
        <f>IF(scriv!Z448&lt;&gt;"",scriv!Z448,$L$36)</f>
        <v>0</v>
      </c>
      <c r="M486" s="82" t="str">
        <f>IF(scriv!AA448&lt;&gt;"",scriv!AA448,$M$36)</f>
        <v>OpenClose</v>
      </c>
      <c r="N486" s="82">
        <f>IF(scriv!AB448&lt;&gt;"",scriv!AB448,$N$36)</f>
        <v>0</v>
      </c>
      <c r="O486" s="119" t="str">
        <f t="shared" si="263"/>
        <v/>
      </c>
      <c r="P486" s="81" t="str">
        <f>IF(scriv!I448&lt;&gt;"",scriv!I448,"")</f>
        <v/>
      </c>
      <c r="Q486" s="81" t="str">
        <f>IF(scriv!J448&lt;&gt;"",scriv!J448,"")</f>
        <v/>
      </c>
      <c r="R486" s="81">
        <f>IF(scriv!K448&lt;&gt;"",scriv!K448,
IF(I486&lt;&gt;"",1,$R$36))</f>
        <v>1</v>
      </c>
      <c r="S486" s="81" t="str">
        <f>IF(scriv!L448&lt;&gt;"",scriv!L448,
IF(scriv!AF448&lt;&gt;"",$S$36,"none"))</f>
        <v>none</v>
      </c>
      <c r="T486" s="81" t="str">
        <f>IF(scriv!Q448&lt;&gt;"",scriv!Q448,"")</f>
        <v/>
      </c>
      <c r="U486" s="81" t="str">
        <f>IF(scriv!R448&lt;&gt;"",scriv!R448,"")</f>
        <v/>
      </c>
      <c r="V486" s="81" t="str">
        <f>IF(scriv!S448&lt;&gt;"",scriv!S448,"")</f>
        <v/>
      </c>
      <c r="W486" s="81" t="str">
        <f>IF(scriv!T448&lt;&gt;"",scriv!T448,"")</f>
        <v/>
      </c>
      <c r="X486" s="81" t="str">
        <f>IF($E486="",
( IF(scriv!AH448&lt;&gt;"", LEFT( scriv!AH448, FIND(",",scriv!AH448)-1) &amp; "=" &amp; $AH486 &amp; RIGHT( scriv!AH448, LEN(scriv!AH448) + 1 - FIND(",",scriv!AH448)),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IF(scriv!AI448&lt;&gt;"", LEFT( scriv!AI448, FIND(",",scriv!AI448)-1) &amp; "=" &amp; $AH486 &amp; RIGHT( scriv!AI448, LEN(scriv!AI448) + 1 - FIND(",",scriv!AI448)),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IF(scriv!AJ448&lt;&gt;"", LEFT( scriv!AJ448, FIND(",",scriv!AJ448)-1) &amp; "=" &amp; $AH486 &amp; RIGHT( scriv!AJ448, LEN(scriv!AJ448) + 1 - FIND(",",scriv!AJ448)),
  IF($Z$36&lt;&gt;"",LEFT( Z$36, FIND(",",Z$36)-1) &amp; "=" &amp; $AH486 &amp; RIGHT( Z$36, LEN(Z$36) + 1 - FIND(",",Z$36)),""))),
IF(scriv!O448&lt;&gt;"", LEFT( scriv!O448, FIND(",",scriv!O448)-1) &amp; "=" &amp; $AH486 &amp; RIGHT( scriv!O448, LEN(scriv!O448) + 1 - FIND(",",scriv!O448)),
LEFT( Z$37, FIND(",",Z$37)-1) &amp; "=" &amp; $AH486 &amp; RIGHT( Z$37, LEN(Z$37) + 1 - FIND(",",Z$37))))</f>
        <v>drawOpen=,1.2</v>
      </c>
      <c r="AA486" s="81" t="str">
        <f>IF($E486="",
( IF(scriv!AK448&lt;&gt;"", LEFT( scriv!AK448, FIND(",",scriv!AK448)-1) &amp; "=" &amp; $AH486 &amp; RIGHT( scriv!AK448, LEN(scriv!AK448) + 1 - FIND(",",scriv!AK448)),
  IF($AA$36&lt;&gt;"",LEFT( AA$36, FIND(",",AA$36)-1) &amp; "=" &amp; $AH486 &amp; RIGHT( AA$36, LEN(AA$36) + 1 - FIND(",",AA$36)),""))),
IF(scriv!P448&lt;&gt;"", LEFT( scriv!P448, FIND(",",scriv!P448)-1) &amp; "=" &amp; $AH486 &amp; RIGHT( scriv!P448, LEN(scriv!P448) + 1 - FIND(",",scriv!P448)),
LEFT( AA$37, FIND(",",AA$37)-1) &amp; "=" &amp; $AH486 &amp; RIGHT( AA$37, LEN(AA$37) + 1 - FIND(",",AA$37))))</f>
        <v>drawClose=,1.2</v>
      </c>
      <c r="AB486" s="167" t="str">
        <f t="shared" si="262"/>
        <v>noTitle</v>
      </c>
      <c r="AC486" s="167"/>
      <c r="AD486" s="45"/>
      <c r="AE486" s="168"/>
      <c r="AF486" s="169">
        <f>IF(D486="",scriv!B448,"")</f>
        <v>0</v>
      </c>
      <c r="AG486" s="168"/>
      <c r="AH486" s="169" t="str">
        <f t="shared" si="266"/>
        <v/>
      </c>
      <c r="AI486" s="169" t="str">
        <f t="shared" si="267"/>
        <v/>
      </c>
      <c r="AJ486" s="86">
        <f>ROUNDDOWN( (LEN(scriv!B448)+1) / 2, 0 )</f>
        <v>0</v>
      </c>
      <c r="AK486" s="82">
        <f t="shared" si="268"/>
        <v>0</v>
      </c>
      <c r="AL486" s="82" t="str">
        <f t="shared" si="269"/>
        <v>-</v>
      </c>
      <c r="AM486" s="82" t="str">
        <f t="shared" si="270"/>
        <v>-</v>
      </c>
      <c r="AN486" s="82" t="str">
        <f t="shared" si="271"/>
        <v>-</v>
      </c>
      <c r="AO486" s="82" t="str">
        <f t="shared" si="272"/>
        <v>-</v>
      </c>
      <c r="AP486" s="82" t="str">
        <f t="shared" si="273"/>
        <v>-</v>
      </c>
      <c r="AQ486" s="82" t="str">
        <f t="shared" si="274"/>
        <v>-</v>
      </c>
      <c r="AR486" s="82" t="str">
        <f t="shared" si="275"/>
        <v>-</v>
      </c>
      <c r="AT486" s="82">
        <f t="shared" si="276"/>
        <v>2</v>
      </c>
      <c r="AU486" s="82" t="str">
        <f ca="1">IF(    MAX(OFFSET(AL486,0,0,MATCH("-",AL486:AL$638,0))) = 0,"",
IFERROR(MAX(OFFSET(AL486,0,0,MATCH("-",AL486:AL$638,0))),""))</f>
        <v/>
      </c>
      <c r="AV486" s="82" t="str">
        <f ca="1">IF(    MAX(OFFSET(AM486,0,0,MATCH("-",AM486:AM$638,0))) = 0,"",
IFERROR(MAX(OFFSET(AM486,0,0,MATCH("-",AM486:AM$638,0))),""))</f>
        <v/>
      </c>
      <c r="AW486" s="82" t="str">
        <f ca="1">IF(    MAX(OFFSET(AN486,0,0,MATCH("-",AN486:AN$638,0))) = 0,"",
IFERROR(MAX(OFFSET(AN486,0,0,MATCH("-",AN486:AN$638,0))),""))</f>
        <v/>
      </c>
      <c r="AX486" s="82" t="str">
        <f ca="1">IF(    MAX(OFFSET(AO486,0,0,MATCH("-",AO486:AO$638,0))) = 0,"",
IFERROR(MAX(OFFSET(AO486,0,0,MATCH("-",AO486:AO$638,0))),""))</f>
        <v/>
      </c>
      <c r="AY486" s="82" t="str">
        <f ca="1">IF(    MAX(OFFSET(AP486,0,0,MATCH("-",AP486:AP$638,0))) = 0,"",
IFERROR(MAX(OFFSET(AP486,0,0,MATCH("-",AP486:AP$638,0))),""))</f>
        <v/>
      </c>
      <c r="AZ486" s="82" t="str">
        <f ca="1">IF(    MAX(OFFSET(AQ486,0,0,MATCH("-",AQ486:AQ$638,0))) = 0,"",
IFERROR(MAX(OFFSET(AQ486,0,0,MATCH("-",AQ486:AQ$638,0))),""))</f>
        <v/>
      </c>
      <c r="BA486" s="82" t="str">
        <f ca="1">IF(    MAX(OFFSET(AR486,0,0,MATCH("-",AR486:AR$638,0))) = 0,"",
IFERROR(MAX(OFFSET(AR486,0,0,MATCH("-",AR486:AR$638,0))),""))</f>
        <v/>
      </c>
      <c r="BB486" s="112">
        <f t="shared" ca="1" si="277"/>
        <v>-270</v>
      </c>
      <c r="BC486" s="111" t="str">
        <f t="shared" ca="1" si="278"/>
        <v>Radius</v>
      </c>
      <c r="BD486" s="112">
        <f t="shared" ca="1" si="279"/>
        <v>0</v>
      </c>
      <c r="BE486" s="111">
        <f t="shared" ca="1" si="280"/>
        <v>-150</v>
      </c>
      <c r="BF486" s="113" t="e">
        <f t="shared" ca="1" si="281"/>
        <v>#VALUE!</v>
      </c>
      <c r="BG486" s="113" t="e">
        <f t="shared" ca="1" si="282"/>
        <v>#VALUE!</v>
      </c>
      <c r="BH486" s="112">
        <f t="shared" ca="1" si="283"/>
        <v>2000</v>
      </c>
      <c r="BI486" s="112">
        <f t="shared" ca="1" si="284"/>
        <v>-150</v>
      </c>
      <c r="BJ486" s="157"/>
      <c r="BK486" s="157"/>
      <c r="BL486" s="158" t="str">
        <f>scriv!AM448</f>
        <v/>
      </c>
      <c r="BM486" s="157"/>
      <c r="BN486" s="157" t="str">
        <f t="shared" si="285"/>
        <v>node</v>
      </c>
      <c r="BO486" s="157"/>
      <c r="BP486" s="159">
        <f t="shared" ca="1" si="286"/>
        <v>0</v>
      </c>
      <c r="BQ486" s="159">
        <f t="shared" ca="1" si="287"/>
        <v>0</v>
      </c>
      <c r="BR486" s="159">
        <f t="shared" si="288"/>
        <v>1</v>
      </c>
      <c r="BS486" s="159" t="str">
        <f t="shared" si="289"/>
        <v>symbol</v>
      </c>
      <c r="BT486" s="157" t="str">
        <f ca="1">IF(scriv!V448&lt;&gt;"",scriv!V448,
IF(E486="",IFERROR(VLOOKUP(BL486,$AH$40:$BT$638,39,FALSE),$BT$36),
$BT$37))</f>
        <v>NodeSquare</v>
      </c>
      <c r="BU486" s="166">
        <f t="shared" ca="1" si="290"/>
        <v>2000</v>
      </c>
      <c r="BV486" s="166">
        <f t="shared" ca="1" si="291"/>
        <v>-150</v>
      </c>
      <c r="BW486" s="166">
        <f t="shared" ca="1" si="292"/>
        <v>0</v>
      </c>
      <c r="BX486" s="166">
        <f t="shared" ca="1" si="293"/>
        <v>0</v>
      </c>
      <c r="BY486" s="180" t="str">
        <f t="shared" si="294"/>
        <v/>
      </c>
      <c r="BZ486" s="180" t="str">
        <f t="shared" si="295"/>
        <v/>
      </c>
      <c r="CA486" s="81" t="str">
        <f>IF(scriv!E448&lt;&gt;"",scriv!E448,"")</f>
        <v/>
      </c>
      <c r="CB486" s="82">
        <f t="shared" si="264"/>
        <v>0</v>
      </c>
      <c r="CC486" s="82">
        <f t="shared" si="296"/>
        <v>0</v>
      </c>
      <c r="CD486" s="82" t="str">
        <f t="shared" si="297"/>
        <v>-</v>
      </c>
      <c r="CE486" s="82" t="str">
        <f t="shared" si="298"/>
        <v>-</v>
      </c>
      <c r="CF486" s="82" t="str">
        <f t="shared" si="299"/>
        <v>-</v>
      </c>
      <c r="CG486" s="82" t="str">
        <f t="shared" si="300"/>
        <v>-</v>
      </c>
      <c r="CH486" s="82" t="str">
        <f t="shared" si="301"/>
        <v>-</v>
      </c>
      <c r="CI486" s="82" t="str">
        <f t="shared" si="302"/>
        <v>-</v>
      </c>
      <c r="CJ486" s="82" t="str">
        <f t="shared" si="303"/>
        <v>-</v>
      </c>
      <c r="CK486" s="82" t="str">
        <f t="shared" si="304"/>
        <v>-</v>
      </c>
    </row>
    <row r="487" spans="1:89" s="82" customFormat="1" ht="18" customHeight="1">
      <c r="A487" s="81" t="str">
        <f>scriv!AL449</f>
        <v/>
      </c>
      <c r="B487" s="81" t="str">
        <f>IF(scriv!D449&lt;&gt;"",scriv!D449,"")</f>
        <v/>
      </c>
      <c r="C487" s="81" t="str">
        <f>IF( scriv!AP449&lt;&gt;"", IF(D487&lt;&gt;"","connection ","")&amp;scriv!AP449,IF(D487&lt;&gt;"","connection",""))</f>
        <v/>
      </c>
      <c r="D487" s="82" t="str">
        <f>scriv!AN449</f>
        <v/>
      </c>
      <c r="E487" s="82" t="str">
        <f>scriv!AO449</f>
        <v/>
      </c>
      <c r="F487" s="156">
        <f>ROW()</f>
        <v>487</v>
      </c>
      <c r="G487" s="288">
        <f>scriv!AC449</f>
        <v>0</v>
      </c>
      <c r="H487" s="288">
        <f>scriv!AD449</f>
        <v>0</v>
      </c>
      <c r="I487" s="81" t="str">
        <f>IF(scriv!AE449&lt;&gt;"",scriv!AE449,J487)</f>
        <v/>
      </c>
      <c r="J487" s="81" t="str">
        <f>IF(scriv!AF449&lt;&gt;"",scriv!AF449,"")</f>
        <v/>
      </c>
      <c r="K487" s="82" t="str">
        <f>IF(scriv!Y449&lt;&gt;"",scriv!Y449,$K$36)</f>
        <v>none</v>
      </c>
      <c r="L487" s="82">
        <f>IF(scriv!Z449&lt;&gt;"",scriv!Z449,$L$36)</f>
        <v>0</v>
      </c>
      <c r="M487" s="82" t="str">
        <f>IF(scriv!AA449&lt;&gt;"",scriv!AA449,$M$36)</f>
        <v>OpenClose</v>
      </c>
      <c r="N487" s="82">
        <f>IF(scriv!AB449&lt;&gt;"",scriv!AB449,$N$36)</f>
        <v>0</v>
      </c>
      <c r="O487" s="119" t="str">
        <f t="shared" si="263"/>
        <v/>
      </c>
      <c r="P487" s="81" t="str">
        <f>IF(scriv!I449&lt;&gt;"",scriv!I449,"")</f>
        <v/>
      </c>
      <c r="Q487" s="81" t="str">
        <f>IF(scriv!J449&lt;&gt;"",scriv!J449,"")</f>
        <v/>
      </c>
      <c r="R487" s="81">
        <f>IF(scriv!K449&lt;&gt;"",scriv!K449,
IF(I487&lt;&gt;"",1,$R$36))</f>
        <v>1</v>
      </c>
      <c r="S487" s="81" t="str">
        <f>IF(scriv!L449&lt;&gt;"",scriv!L449,
IF(scriv!AF449&lt;&gt;"",$S$36,"none"))</f>
        <v>none</v>
      </c>
      <c r="T487" s="81" t="str">
        <f>IF(scriv!Q449&lt;&gt;"",scriv!Q449,"")</f>
        <v/>
      </c>
      <c r="U487" s="81" t="str">
        <f>IF(scriv!R449&lt;&gt;"",scriv!R449,"")</f>
        <v/>
      </c>
      <c r="V487" s="81" t="str">
        <f>IF(scriv!S449&lt;&gt;"",scriv!S449,"")</f>
        <v/>
      </c>
      <c r="W487" s="81" t="str">
        <f>IF(scriv!T449&lt;&gt;"",scriv!T449,"")</f>
        <v/>
      </c>
      <c r="X487" s="81" t="str">
        <f>IF($E487="",
( IF(scriv!AH449&lt;&gt;"", LEFT( scriv!AH449, FIND(",",scriv!AH449)-1) &amp; "=" &amp; $AH487 &amp; RIGHT( scriv!AH449, LEN(scriv!AH449) + 1 - FIND(",",scriv!AH449)),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IF(scriv!AI449&lt;&gt;"", LEFT( scriv!AI449, FIND(",",scriv!AI449)-1) &amp; "=" &amp; $AH487 &amp; RIGHT( scriv!AI449, LEN(scriv!AI449) + 1 - FIND(",",scriv!AI449)),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IF(scriv!AJ449&lt;&gt;"", LEFT( scriv!AJ449, FIND(",",scriv!AJ449)-1) &amp; "=" &amp; $AH487 &amp; RIGHT( scriv!AJ449, LEN(scriv!AJ449) + 1 - FIND(",",scriv!AJ449)),
  IF($Z$36&lt;&gt;"",LEFT( Z$36, FIND(",",Z$36)-1) &amp; "=" &amp; $AH487 &amp; RIGHT( Z$36, LEN(Z$36) + 1 - FIND(",",Z$36)),""))),
IF(scriv!O449&lt;&gt;"", LEFT( scriv!O449, FIND(",",scriv!O449)-1) &amp; "=" &amp; $AH487 &amp; RIGHT( scriv!O449, LEN(scriv!O449) + 1 - FIND(",",scriv!O449)),
LEFT( Z$37, FIND(",",Z$37)-1) &amp; "=" &amp; $AH487 &amp; RIGHT( Z$37, LEN(Z$37) + 1 - FIND(",",Z$37))))</f>
        <v>drawOpen=,1.2</v>
      </c>
      <c r="AA487" s="81" t="str">
        <f>IF($E487="",
( IF(scriv!AK449&lt;&gt;"", LEFT( scriv!AK449, FIND(",",scriv!AK449)-1) &amp; "=" &amp; $AH487 &amp; RIGHT( scriv!AK449, LEN(scriv!AK449) + 1 - FIND(",",scriv!AK449)),
  IF($AA$36&lt;&gt;"",LEFT( AA$36, FIND(",",AA$36)-1) &amp; "=" &amp; $AH487 &amp; RIGHT( AA$36, LEN(AA$36) + 1 - FIND(",",AA$36)),""))),
IF(scriv!P449&lt;&gt;"", LEFT( scriv!P449, FIND(",",scriv!P449)-1) &amp; "=" &amp; $AH487 &amp; RIGHT( scriv!P449, LEN(scriv!P449) + 1 - FIND(",",scriv!P449)),
LEFT( AA$37, FIND(",",AA$37)-1) &amp; "=" &amp; $AH487 &amp; RIGHT( AA$37, LEN(AA$37) + 1 - FIND(",",AA$37))))</f>
        <v>drawClose=,1.2</v>
      </c>
      <c r="AB487" s="167" t="str">
        <f t="shared" ref="AB487:AB550" si="305">$AB$36</f>
        <v>noTitle</v>
      </c>
      <c r="AC487" s="167"/>
      <c r="AD487" s="45"/>
      <c r="AE487" s="168"/>
      <c r="AF487" s="169">
        <f>IF(D487="",scriv!B449,"")</f>
        <v>0</v>
      </c>
      <c r="AG487" s="168"/>
      <c r="AH487" s="169" t="str">
        <f t="shared" si="266"/>
        <v/>
      </c>
      <c r="AI487" s="169" t="str">
        <f t="shared" si="267"/>
        <v/>
      </c>
      <c r="AJ487" s="86">
        <f>ROUNDDOWN( (LEN(scriv!B449)+1) / 2, 0 )</f>
        <v>0</v>
      </c>
      <c r="AK487" s="82">
        <f t="shared" si="268"/>
        <v>0</v>
      </c>
      <c r="AL487" s="82" t="str">
        <f t="shared" si="269"/>
        <v>-</v>
      </c>
      <c r="AM487" s="82" t="str">
        <f t="shared" si="270"/>
        <v>-</v>
      </c>
      <c r="AN487" s="82" t="str">
        <f t="shared" si="271"/>
        <v>-</v>
      </c>
      <c r="AO487" s="82" t="str">
        <f t="shared" si="272"/>
        <v>-</v>
      </c>
      <c r="AP487" s="82" t="str">
        <f t="shared" si="273"/>
        <v>-</v>
      </c>
      <c r="AQ487" s="82" t="str">
        <f t="shared" si="274"/>
        <v>-</v>
      </c>
      <c r="AR487" s="82" t="str">
        <f t="shared" si="275"/>
        <v>-</v>
      </c>
      <c r="AT487" s="82">
        <f t="shared" si="276"/>
        <v>2</v>
      </c>
      <c r="AU487" s="82" t="str">
        <f ca="1">IF(    MAX(OFFSET(AL487,0,0,MATCH("-",AL487:AL$638,0))) = 0,"",
IFERROR(MAX(OFFSET(AL487,0,0,MATCH("-",AL487:AL$638,0))),""))</f>
        <v/>
      </c>
      <c r="AV487" s="82" t="str">
        <f ca="1">IF(    MAX(OFFSET(AM487,0,0,MATCH("-",AM487:AM$638,0))) = 0,"",
IFERROR(MAX(OFFSET(AM487,0,0,MATCH("-",AM487:AM$638,0))),""))</f>
        <v/>
      </c>
      <c r="AW487" s="82" t="str">
        <f ca="1">IF(    MAX(OFFSET(AN487,0,0,MATCH("-",AN487:AN$638,0))) = 0,"",
IFERROR(MAX(OFFSET(AN487,0,0,MATCH("-",AN487:AN$638,0))),""))</f>
        <v/>
      </c>
      <c r="AX487" s="82" t="str">
        <f ca="1">IF(    MAX(OFFSET(AO487,0,0,MATCH("-",AO487:AO$638,0))) = 0,"",
IFERROR(MAX(OFFSET(AO487,0,0,MATCH("-",AO487:AO$638,0))),""))</f>
        <v/>
      </c>
      <c r="AY487" s="82" t="str">
        <f ca="1">IF(    MAX(OFFSET(AP487,0,0,MATCH("-",AP487:AP$638,0))) = 0,"",
IFERROR(MAX(OFFSET(AP487,0,0,MATCH("-",AP487:AP$638,0))),""))</f>
        <v/>
      </c>
      <c r="AZ487" s="82" t="str">
        <f ca="1">IF(    MAX(OFFSET(AQ487,0,0,MATCH("-",AQ487:AQ$638,0))) = 0,"",
IFERROR(MAX(OFFSET(AQ487,0,0,MATCH("-",AQ487:AQ$638,0))),""))</f>
        <v/>
      </c>
      <c r="BA487" s="82" t="str">
        <f ca="1">IF(    MAX(OFFSET(AR487,0,0,MATCH("-",AR487:AR$638,0))) = 0,"",
IFERROR(MAX(OFFSET(AR487,0,0,MATCH("-",AR487:AR$638,0))),""))</f>
        <v/>
      </c>
      <c r="BB487" s="112">
        <f t="shared" ca="1" si="277"/>
        <v>-270</v>
      </c>
      <c r="BC487" s="111" t="str">
        <f t="shared" ca="1" si="278"/>
        <v>Radius</v>
      </c>
      <c r="BD487" s="112">
        <f t="shared" ca="1" si="279"/>
        <v>0</v>
      </c>
      <c r="BE487" s="111">
        <f t="shared" ca="1" si="280"/>
        <v>-150</v>
      </c>
      <c r="BF487" s="113" t="e">
        <f t="shared" ca="1" si="281"/>
        <v>#VALUE!</v>
      </c>
      <c r="BG487" s="113" t="e">
        <f t="shared" ca="1" si="282"/>
        <v>#VALUE!</v>
      </c>
      <c r="BH487" s="112">
        <f t="shared" ca="1" si="283"/>
        <v>2000</v>
      </c>
      <c r="BI487" s="112">
        <f t="shared" ca="1" si="284"/>
        <v>-150</v>
      </c>
      <c r="BJ487" s="157"/>
      <c r="BK487" s="157"/>
      <c r="BL487" s="158" t="str">
        <f>scriv!AM449</f>
        <v/>
      </c>
      <c r="BM487" s="157"/>
      <c r="BN487" s="157" t="str">
        <f t="shared" si="285"/>
        <v>node</v>
      </c>
      <c r="BO487" s="157"/>
      <c r="BP487" s="159">
        <f t="shared" ca="1" si="286"/>
        <v>0</v>
      </c>
      <c r="BQ487" s="159">
        <f t="shared" ca="1" si="287"/>
        <v>0</v>
      </c>
      <c r="BR487" s="159">
        <f t="shared" si="288"/>
        <v>1</v>
      </c>
      <c r="BS487" s="159" t="str">
        <f t="shared" si="289"/>
        <v>symbol</v>
      </c>
      <c r="BT487" s="157" t="str">
        <f ca="1">IF(scriv!V449&lt;&gt;"",scriv!V449,
IF(E487="",IFERROR(VLOOKUP(BL487,$AH$40:$BT$638,39,FALSE),$BT$36),
$BT$37))</f>
        <v>NodeSquare</v>
      </c>
      <c r="BU487" s="166">
        <f t="shared" ca="1" si="290"/>
        <v>2000</v>
      </c>
      <c r="BV487" s="166">
        <f t="shared" ca="1" si="291"/>
        <v>-150</v>
      </c>
      <c r="BW487" s="166">
        <f t="shared" ca="1" si="292"/>
        <v>0</v>
      </c>
      <c r="BX487" s="166">
        <f t="shared" ca="1" si="293"/>
        <v>0</v>
      </c>
      <c r="BY487" s="180" t="str">
        <f t="shared" si="294"/>
        <v/>
      </c>
      <c r="BZ487" s="180" t="str">
        <f t="shared" si="295"/>
        <v/>
      </c>
      <c r="CA487" s="81" t="str">
        <f>IF(scriv!E449&lt;&gt;"",scriv!E449,"")</f>
        <v/>
      </c>
      <c r="CB487" s="82">
        <f t="shared" si="264"/>
        <v>0</v>
      </c>
      <c r="CC487" s="82">
        <f t="shared" si="296"/>
        <v>0</v>
      </c>
      <c r="CD487" s="82" t="str">
        <f t="shared" si="297"/>
        <v>-</v>
      </c>
      <c r="CE487" s="82" t="str">
        <f t="shared" si="298"/>
        <v>-</v>
      </c>
      <c r="CF487" s="82" t="str">
        <f t="shared" si="299"/>
        <v>-</v>
      </c>
      <c r="CG487" s="82" t="str">
        <f t="shared" si="300"/>
        <v>-</v>
      </c>
      <c r="CH487" s="82" t="str">
        <f t="shared" si="301"/>
        <v>-</v>
      </c>
      <c r="CI487" s="82" t="str">
        <f t="shared" si="302"/>
        <v>-</v>
      </c>
      <c r="CJ487" s="82" t="str">
        <f t="shared" si="303"/>
        <v>-</v>
      </c>
      <c r="CK487" s="82" t="str">
        <f t="shared" si="304"/>
        <v>-</v>
      </c>
    </row>
    <row r="488" spans="1:89" s="82" customFormat="1" ht="18" customHeight="1">
      <c r="A488" s="81" t="str">
        <f>scriv!AL450</f>
        <v/>
      </c>
      <c r="B488" s="81" t="str">
        <f>IF(scriv!D450&lt;&gt;"",scriv!D450,"")</f>
        <v/>
      </c>
      <c r="C488" s="81" t="str">
        <f>IF( scriv!AP450&lt;&gt;"", IF(D488&lt;&gt;"","connection ","")&amp;scriv!AP450,IF(D488&lt;&gt;"","connection",""))</f>
        <v/>
      </c>
      <c r="D488" s="82" t="str">
        <f>scriv!AN450</f>
        <v/>
      </c>
      <c r="E488" s="82" t="str">
        <f>scriv!AO450</f>
        <v/>
      </c>
      <c r="F488" s="156">
        <f>ROW()</f>
        <v>488</v>
      </c>
      <c r="G488" s="288">
        <f>scriv!AC450</f>
        <v>0</v>
      </c>
      <c r="H488" s="288">
        <f>scriv!AD450</f>
        <v>0</v>
      </c>
      <c r="I488" s="81" t="str">
        <f>IF(scriv!AE450&lt;&gt;"",scriv!AE450,J488)</f>
        <v/>
      </c>
      <c r="J488" s="81" t="str">
        <f>IF(scriv!AF450&lt;&gt;"",scriv!AF450,"")</f>
        <v/>
      </c>
      <c r="K488" s="82" t="str">
        <f>IF(scriv!Y450&lt;&gt;"",scriv!Y450,$K$36)</f>
        <v>none</v>
      </c>
      <c r="L488" s="82">
        <f>IF(scriv!Z450&lt;&gt;"",scriv!Z450,$L$36)</f>
        <v>0</v>
      </c>
      <c r="M488" s="82" t="str">
        <f>IF(scriv!AA450&lt;&gt;"",scriv!AA450,$M$36)</f>
        <v>OpenClose</v>
      </c>
      <c r="N488" s="82">
        <f>IF(scriv!AB450&lt;&gt;"",scriv!AB450,$N$36)</f>
        <v>0</v>
      </c>
      <c r="O488" s="119" t="str">
        <f t="shared" si="263"/>
        <v/>
      </c>
      <c r="P488" s="81" t="str">
        <f>IF(scriv!I450&lt;&gt;"",scriv!I450,"")</f>
        <v/>
      </c>
      <c r="Q488" s="81" t="str">
        <f>IF(scriv!J450&lt;&gt;"",scriv!J450,"")</f>
        <v/>
      </c>
      <c r="R488" s="81">
        <f>IF(scriv!K450&lt;&gt;"",scriv!K450,
IF(I488&lt;&gt;"",1,$R$36))</f>
        <v>1</v>
      </c>
      <c r="S488" s="81" t="str">
        <f>IF(scriv!L450&lt;&gt;"",scriv!L450,
IF(scriv!AF450&lt;&gt;"",$S$36,"none"))</f>
        <v>none</v>
      </c>
      <c r="T488" s="81" t="str">
        <f>IF(scriv!Q450&lt;&gt;"",scriv!Q450,"")</f>
        <v/>
      </c>
      <c r="U488" s="81" t="str">
        <f>IF(scriv!R450&lt;&gt;"",scriv!R450,"")</f>
        <v/>
      </c>
      <c r="V488" s="81" t="str">
        <f>IF(scriv!S450&lt;&gt;"",scriv!S450,"")</f>
        <v/>
      </c>
      <c r="W488" s="81" t="str">
        <f>IF(scriv!T450&lt;&gt;"",scriv!T450,"")</f>
        <v/>
      </c>
      <c r="X488" s="81" t="str">
        <f>IF($E488="",
( IF(scriv!AH450&lt;&gt;"", LEFT( scriv!AH450, FIND(",",scriv!AH450)-1) &amp; "=" &amp; $AH488 &amp; RIGHT( scriv!AH450, LEN(scriv!AH450) + 1 - FIND(",",scriv!AH450)),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IF(scriv!AI450&lt;&gt;"", LEFT( scriv!AI450, FIND(",",scriv!AI450)-1) &amp; "=" &amp; $AH488 &amp; RIGHT( scriv!AI450, LEN(scriv!AI450) + 1 - FIND(",",scriv!AI450)),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IF(scriv!AJ450&lt;&gt;"", LEFT( scriv!AJ450, FIND(",",scriv!AJ450)-1) &amp; "=" &amp; $AH488 &amp; RIGHT( scriv!AJ450, LEN(scriv!AJ450) + 1 - FIND(",",scriv!AJ450)),
  IF($Z$36&lt;&gt;"",LEFT( Z$36, FIND(",",Z$36)-1) &amp; "=" &amp; $AH488 &amp; RIGHT( Z$36, LEN(Z$36) + 1 - FIND(",",Z$36)),""))),
IF(scriv!O450&lt;&gt;"", LEFT( scriv!O450, FIND(",",scriv!O450)-1) &amp; "=" &amp; $AH488 &amp; RIGHT( scriv!O450, LEN(scriv!O450) + 1 - FIND(",",scriv!O450)),
LEFT( Z$37, FIND(",",Z$37)-1) &amp; "=" &amp; $AH488 &amp; RIGHT( Z$37, LEN(Z$37) + 1 - FIND(",",Z$37))))</f>
        <v>drawOpen=,1.2</v>
      </c>
      <c r="AA488" s="81" t="str">
        <f>IF($E488="",
( IF(scriv!AK450&lt;&gt;"", LEFT( scriv!AK450, FIND(",",scriv!AK450)-1) &amp; "=" &amp; $AH488 &amp; RIGHT( scriv!AK450, LEN(scriv!AK450) + 1 - FIND(",",scriv!AK450)),
  IF($AA$36&lt;&gt;"",LEFT( AA$36, FIND(",",AA$36)-1) &amp; "=" &amp; $AH488 &amp; RIGHT( AA$36, LEN(AA$36) + 1 - FIND(",",AA$36)),""))),
IF(scriv!P450&lt;&gt;"", LEFT( scriv!P450, FIND(",",scriv!P450)-1) &amp; "=" &amp; $AH488 &amp; RIGHT( scriv!P450, LEN(scriv!P450) + 1 - FIND(",",scriv!P450)),
LEFT( AA$37, FIND(",",AA$37)-1) &amp; "=" &amp; $AH488 &amp; RIGHT( AA$37, LEN(AA$37) + 1 - FIND(",",AA$37))))</f>
        <v>drawClose=,1.2</v>
      </c>
      <c r="AB488" s="167" t="str">
        <f t="shared" si="305"/>
        <v>noTitle</v>
      </c>
      <c r="AC488" s="167"/>
      <c r="AD488" s="45"/>
      <c r="AE488" s="168"/>
      <c r="AF488" s="169">
        <f>IF(D488="",scriv!B450,"")</f>
        <v>0</v>
      </c>
      <c r="AG488" s="168"/>
      <c r="AH488" s="169" t="str">
        <f t="shared" si="266"/>
        <v/>
      </c>
      <c r="AI488" s="169" t="str">
        <f t="shared" si="267"/>
        <v/>
      </c>
      <c r="AJ488" s="86">
        <f>ROUNDDOWN( (LEN(scriv!B450)+1) / 2, 0 )</f>
        <v>0</v>
      </c>
      <c r="AK488" s="82">
        <f t="shared" si="268"/>
        <v>0</v>
      </c>
      <c r="AL488" s="82" t="str">
        <f t="shared" si="269"/>
        <v>-</v>
      </c>
      <c r="AM488" s="82" t="str">
        <f t="shared" si="270"/>
        <v>-</v>
      </c>
      <c r="AN488" s="82" t="str">
        <f t="shared" si="271"/>
        <v>-</v>
      </c>
      <c r="AO488" s="82" t="str">
        <f t="shared" si="272"/>
        <v>-</v>
      </c>
      <c r="AP488" s="82" t="str">
        <f t="shared" si="273"/>
        <v>-</v>
      </c>
      <c r="AQ488" s="82" t="str">
        <f t="shared" si="274"/>
        <v>-</v>
      </c>
      <c r="AR488" s="82" t="str">
        <f t="shared" si="275"/>
        <v>-</v>
      </c>
      <c r="AT488" s="82">
        <f t="shared" si="276"/>
        <v>2</v>
      </c>
      <c r="AU488" s="82" t="str">
        <f ca="1">IF(    MAX(OFFSET(AL488,0,0,MATCH("-",AL488:AL$638,0))) = 0,"",
IFERROR(MAX(OFFSET(AL488,0,0,MATCH("-",AL488:AL$638,0))),""))</f>
        <v/>
      </c>
      <c r="AV488" s="82" t="str">
        <f ca="1">IF(    MAX(OFFSET(AM488,0,0,MATCH("-",AM488:AM$638,0))) = 0,"",
IFERROR(MAX(OFFSET(AM488,0,0,MATCH("-",AM488:AM$638,0))),""))</f>
        <v/>
      </c>
      <c r="AW488" s="82" t="str">
        <f ca="1">IF(    MAX(OFFSET(AN488,0,0,MATCH("-",AN488:AN$638,0))) = 0,"",
IFERROR(MAX(OFFSET(AN488,0,0,MATCH("-",AN488:AN$638,0))),""))</f>
        <v/>
      </c>
      <c r="AX488" s="82" t="str">
        <f ca="1">IF(    MAX(OFFSET(AO488,0,0,MATCH("-",AO488:AO$638,0))) = 0,"",
IFERROR(MAX(OFFSET(AO488,0,0,MATCH("-",AO488:AO$638,0))),""))</f>
        <v/>
      </c>
      <c r="AY488" s="82" t="str">
        <f ca="1">IF(    MAX(OFFSET(AP488,0,0,MATCH("-",AP488:AP$638,0))) = 0,"",
IFERROR(MAX(OFFSET(AP488,0,0,MATCH("-",AP488:AP$638,0))),""))</f>
        <v/>
      </c>
      <c r="AZ488" s="82" t="str">
        <f ca="1">IF(    MAX(OFFSET(AQ488,0,0,MATCH("-",AQ488:AQ$638,0))) = 0,"",
IFERROR(MAX(OFFSET(AQ488,0,0,MATCH("-",AQ488:AQ$638,0))),""))</f>
        <v/>
      </c>
      <c r="BA488" s="82" t="str">
        <f ca="1">IF(    MAX(OFFSET(AR488,0,0,MATCH("-",AR488:AR$638,0))) = 0,"",
IFERROR(MAX(OFFSET(AR488,0,0,MATCH("-",AR488:AR$638,0))),""))</f>
        <v/>
      </c>
      <c r="BB488" s="112">
        <f t="shared" ca="1" si="277"/>
        <v>-270</v>
      </c>
      <c r="BC488" s="111" t="str">
        <f t="shared" ca="1" si="278"/>
        <v>Radius</v>
      </c>
      <c r="BD488" s="112">
        <f t="shared" ca="1" si="279"/>
        <v>0</v>
      </c>
      <c r="BE488" s="111">
        <f t="shared" ca="1" si="280"/>
        <v>-150</v>
      </c>
      <c r="BF488" s="113" t="e">
        <f t="shared" ca="1" si="281"/>
        <v>#VALUE!</v>
      </c>
      <c r="BG488" s="113" t="e">
        <f t="shared" ca="1" si="282"/>
        <v>#VALUE!</v>
      </c>
      <c r="BH488" s="112">
        <f t="shared" ca="1" si="283"/>
        <v>2000</v>
      </c>
      <c r="BI488" s="112">
        <f t="shared" ca="1" si="284"/>
        <v>-150</v>
      </c>
      <c r="BJ488" s="157"/>
      <c r="BK488" s="157"/>
      <c r="BL488" s="158" t="str">
        <f>scriv!AM450</f>
        <v/>
      </c>
      <c r="BM488" s="157"/>
      <c r="BN488" s="157" t="str">
        <f t="shared" si="285"/>
        <v>node</v>
      </c>
      <c r="BO488" s="157"/>
      <c r="BP488" s="159">
        <f t="shared" ca="1" si="286"/>
        <v>0</v>
      </c>
      <c r="BQ488" s="159">
        <f t="shared" ca="1" si="287"/>
        <v>0</v>
      </c>
      <c r="BR488" s="159">
        <f t="shared" si="288"/>
        <v>1</v>
      </c>
      <c r="BS488" s="159" t="str">
        <f t="shared" si="289"/>
        <v>symbol</v>
      </c>
      <c r="BT488" s="157" t="str">
        <f ca="1">IF(scriv!V450&lt;&gt;"",scriv!V450,
IF(E488="",IFERROR(VLOOKUP(BL488,$AH$40:$BT$638,39,FALSE),$BT$36),
$BT$37))</f>
        <v>NodeSquare</v>
      </c>
      <c r="BU488" s="166">
        <f t="shared" ca="1" si="290"/>
        <v>2000</v>
      </c>
      <c r="BV488" s="166">
        <f t="shared" ca="1" si="291"/>
        <v>-150</v>
      </c>
      <c r="BW488" s="166">
        <f t="shared" ca="1" si="292"/>
        <v>0</v>
      </c>
      <c r="BX488" s="166">
        <f t="shared" ca="1" si="293"/>
        <v>0</v>
      </c>
      <c r="BY488" s="180" t="str">
        <f t="shared" si="294"/>
        <v/>
      </c>
      <c r="BZ488" s="180" t="str">
        <f t="shared" si="295"/>
        <v/>
      </c>
      <c r="CA488" s="81" t="str">
        <f>IF(scriv!E450&lt;&gt;"",scriv!E450,"")</f>
        <v/>
      </c>
      <c r="CB488" s="82">
        <f t="shared" si="264"/>
        <v>0</v>
      </c>
      <c r="CC488" s="82">
        <f t="shared" si="296"/>
        <v>0</v>
      </c>
      <c r="CD488" s="82" t="str">
        <f t="shared" si="297"/>
        <v>-</v>
      </c>
      <c r="CE488" s="82" t="str">
        <f t="shared" si="298"/>
        <v>-</v>
      </c>
      <c r="CF488" s="82" t="str">
        <f t="shared" si="299"/>
        <v>-</v>
      </c>
      <c r="CG488" s="82" t="str">
        <f t="shared" si="300"/>
        <v>-</v>
      </c>
      <c r="CH488" s="82" t="str">
        <f t="shared" si="301"/>
        <v>-</v>
      </c>
      <c r="CI488" s="82" t="str">
        <f t="shared" si="302"/>
        <v>-</v>
      </c>
      <c r="CJ488" s="82" t="str">
        <f t="shared" si="303"/>
        <v>-</v>
      </c>
      <c r="CK488" s="82" t="str">
        <f t="shared" si="304"/>
        <v>-</v>
      </c>
    </row>
    <row r="489" spans="1:89" s="82" customFormat="1" ht="18" customHeight="1">
      <c r="A489" s="81" t="str">
        <f>scriv!AL451</f>
        <v/>
      </c>
      <c r="B489" s="81" t="str">
        <f>IF(scriv!D451&lt;&gt;"",scriv!D451,"")</f>
        <v/>
      </c>
      <c r="C489" s="81" t="str">
        <f>IF( scriv!AP451&lt;&gt;"", IF(D489&lt;&gt;"","connection ","")&amp;scriv!AP451,IF(D489&lt;&gt;"","connection",""))</f>
        <v/>
      </c>
      <c r="D489" s="82" t="str">
        <f>scriv!AN451</f>
        <v/>
      </c>
      <c r="E489" s="82" t="str">
        <f>scriv!AO451</f>
        <v/>
      </c>
      <c r="F489" s="156">
        <f>ROW()</f>
        <v>489</v>
      </c>
      <c r="G489" s="288">
        <f>scriv!AC451</f>
        <v>0</v>
      </c>
      <c r="H489" s="288">
        <f>scriv!AD451</f>
        <v>0</v>
      </c>
      <c r="I489" s="81" t="str">
        <f>IF(scriv!AE451&lt;&gt;"",scriv!AE451,J489)</f>
        <v/>
      </c>
      <c r="J489" s="81" t="str">
        <f>IF(scriv!AF451&lt;&gt;"",scriv!AF451,"")</f>
        <v/>
      </c>
      <c r="K489" s="82" t="str">
        <f>IF(scriv!Y451&lt;&gt;"",scriv!Y451,$K$36)</f>
        <v>none</v>
      </c>
      <c r="L489" s="82">
        <f>IF(scriv!Z451&lt;&gt;"",scriv!Z451,$L$36)</f>
        <v>0</v>
      </c>
      <c r="M489" s="82" t="str">
        <f>IF(scriv!AA451&lt;&gt;"",scriv!AA451,$M$36)</f>
        <v>OpenClose</v>
      </c>
      <c r="N489" s="82">
        <f>IF(scriv!AB451&lt;&gt;"",scriv!AB451,$N$36)</f>
        <v>0</v>
      </c>
      <c r="O489" s="119" t="str">
        <f t="shared" ref="O489:O552" si="306">IF(P489&lt;&gt;"","+++&amp;openLink="&amp;P489,"")</f>
        <v/>
      </c>
      <c r="P489" s="81" t="str">
        <f>IF(scriv!I451&lt;&gt;"",scriv!I451,"")</f>
        <v/>
      </c>
      <c r="Q489" s="81" t="str">
        <f>IF(scriv!J451&lt;&gt;"",scriv!J451,"")</f>
        <v/>
      </c>
      <c r="R489" s="81">
        <f>IF(scriv!K451&lt;&gt;"",scriv!K451,
IF(I489&lt;&gt;"",1,$R$36))</f>
        <v>1</v>
      </c>
      <c r="S489" s="81" t="str">
        <f>IF(scriv!L451&lt;&gt;"",scriv!L451,
IF(scriv!AF451&lt;&gt;"",$S$36,"none"))</f>
        <v>none</v>
      </c>
      <c r="T489" s="81" t="str">
        <f>IF(scriv!Q451&lt;&gt;"",scriv!Q451,"")</f>
        <v/>
      </c>
      <c r="U489" s="81" t="str">
        <f>IF(scriv!R451&lt;&gt;"",scriv!R451,"")</f>
        <v/>
      </c>
      <c r="V489" s="81" t="str">
        <f>IF(scriv!S451&lt;&gt;"",scriv!S451,"")</f>
        <v/>
      </c>
      <c r="W489" s="81" t="str">
        <f>IF(scriv!T451&lt;&gt;"",scriv!T451,"")</f>
        <v/>
      </c>
      <c r="X489" s="81" t="str">
        <f>IF($E489="",
( IF(scriv!AH451&lt;&gt;"", LEFT( scriv!AH451, FIND(",",scriv!AH451)-1) &amp; "=" &amp; $AH489 &amp; RIGHT( scriv!AH451, LEN(scriv!AH451) + 1 - FIND(",",scriv!AH451)),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IF(scriv!AI451&lt;&gt;"", LEFT( scriv!AI451, FIND(",",scriv!AI451)-1) &amp; "=" &amp; $AH489 &amp; RIGHT( scriv!AI451, LEN(scriv!AI451) + 1 - FIND(",",scriv!AI451)),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IF(scriv!AJ451&lt;&gt;"", LEFT( scriv!AJ451, FIND(",",scriv!AJ451)-1) &amp; "=" &amp; $AH489 &amp; RIGHT( scriv!AJ451, LEN(scriv!AJ451) + 1 - FIND(",",scriv!AJ451)),
  IF($Z$36&lt;&gt;"",LEFT( Z$36, FIND(",",Z$36)-1) &amp; "=" &amp; $AH489 &amp; RIGHT( Z$36, LEN(Z$36) + 1 - FIND(",",Z$36)),""))),
IF(scriv!O451&lt;&gt;"", LEFT( scriv!O451, FIND(",",scriv!O451)-1) &amp; "=" &amp; $AH489 &amp; RIGHT( scriv!O451, LEN(scriv!O451) + 1 - FIND(",",scriv!O451)),
LEFT( Z$37, FIND(",",Z$37)-1) &amp; "=" &amp; $AH489 &amp; RIGHT( Z$37, LEN(Z$37) + 1 - FIND(",",Z$37))))</f>
        <v>drawOpen=,1.2</v>
      </c>
      <c r="AA489" s="81" t="str">
        <f>IF($E489="",
( IF(scriv!AK451&lt;&gt;"", LEFT( scriv!AK451, FIND(",",scriv!AK451)-1) &amp; "=" &amp; $AH489 &amp; RIGHT( scriv!AK451, LEN(scriv!AK451) + 1 - FIND(",",scriv!AK451)),
  IF($AA$36&lt;&gt;"",LEFT( AA$36, FIND(",",AA$36)-1) &amp; "=" &amp; $AH489 &amp; RIGHT( AA$36, LEN(AA$36) + 1 - FIND(",",AA$36)),""))),
IF(scriv!P451&lt;&gt;"", LEFT( scriv!P451, FIND(",",scriv!P451)-1) &amp; "=" &amp; $AH489 &amp; RIGHT( scriv!P451, LEN(scriv!P451) + 1 - FIND(",",scriv!P451)),
LEFT( AA$37, FIND(",",AA$37)-1) &amp; "=" &amp; $AH489 &amp; RIGHT( AA$37, LEN(AA$37) + 1 - FIND(",",AA$37))))</f>
        <v>drawClose=,1.2</v>
      </c>
      <c r="AB489" s="167" t="str">
        <f t="shared" si="305"/>
        <v>noTitle</v>
      </c>
      <c r="AC489" s="167"/>
      <c r="AD489" s="45"/>
      <c r="AE489" s="168"/>
      <c r="AF489" s="169">
        <f>IF(D489="",scriv!B451,"")</f>
        <v>0</v>
      </c>
      <c r="AG489" s="168"/>
      <c r="AH489" s="169" t="str">
        <f t="shared" si="266"/>
        <v/>
      </c>
      <c r="AI489" s="169" t="str">
        <f t="shared" si="267"/>
        <v/>
      </c>
      <c r="AJ489" s="86">
        <f>ROUNDDOWN( (LEN(scriv!B451)+1) / 2, 0 )</f>
        <v>0</v>
      </c>
      <c r="AK489" s="82">
        <f t="shared" si="268"/>
        <v>0</v>
      </c>
      <c r="AL489" s="82" t="str">
        <f t="shared" si="269"/>
        <v>-</v>
      </c>
      <c r="AM489" s="82" t="str">
        <f t="shared" si="270"/>
        <v>-</v>
      </c>
      <c r="AN489" s="82" t="str">
        <f t="shared" si="271"/>
        <v>-</v>
      </c>
      <c r="AO489" s="82" t="str">
        <f t="shared" si="272"/>
        <v>-</v>
      </c>
      <c r="AP489" s="82" t="str">
        <f t="shared" si="273"/>
        <v>-</v>
      </c>
      <c r="AQ489" s="82" t="str">
        <f t="shared" si="274"/>
        <v>-</v>
      </c>
      <c r="AR489" s="82" t="str">
        <f t="shared" si="275"/>
        <v>-</v>
      </c>
      <c r="AT489" s="82">
        <f t="shared" si="276"/>
        <v>2</v>
      </c>
      <c r="AU489" s="82" t="str">
        <f ca="1">IF(    MAX(OFFSET(AL489,0,0,MATCH("-",AL489:AL$638,0))) = 0,"",
IFERROR(MAX(OFFSET(AL489,0,0,MATCH("-",AL489:AL$638,0))),""))</f>
        <v/>
      </c>
      <c r="AV489" s="82" t="str">
        <f ca="1">IF(    MAX(OFFSET(AM489,0,0,MATCH("-",AM489:AM$638,0))) = 0,"",
IFERROR(MAX(OFFSET(AM489,0,0,MATCH("-",AM489:AM$638,0))),""))</f>
        <v/>
      </c>
      <c r="AW489" s="82" t="str">
        <f ca="1">IF(    MAX(OFFSET(AN489,0,0,MATCH("-",AN489:AN$638,0))) = 0,"",
IFERROR(MAX(OFFSET(AN489,0,0,MATCH("-",AN489:AN$638,0))),""))</f>
        <v/>
      </c>
      <c r="AX489" s="82" t="str">
        <f ca="1">IF(    MAX(OFFSET(AO489,0,0,MATCH("-",AO489:AO$638,0))) = 0,"",
IFERROR(MAX(OFFSET(AO489,0,0,MATCH("-",AO489:AO$638,0))),""))</f>
        <v/>
      </c>
      <c r="AY489" s="82" t="str">
        <f ca="1">IF(    MAX(OFFSET(AP489,0,0,MATCH("-",AP489:AP$638,0))) = 0,"",
IFERROR(MAX(OFFSET(AP489,0,0,MATCH("-",AP489:AP$638,0))),""))</f>
        <v/>
      </c>
      <c r="AZ489" s="82" t="str">
        <f ca="1">IF(    MAX(OFFSET(AQ489,0,0,MATCH("-",AQ489:AQ$638,0))) = 0,"",
IFERROR(MAX(OFFSET(AQ489,0,0,MATCH("-",AQ489:AQ$638,0))),""))</f>
        <v/>
      </c>
      <c r="BA489" s="82" t="str">
        <f ca="1">IF(    MAX(OFFSET(AR489,0,0,MATCH("-",AR489:AR$638,0))) = 0,"",
IFERROR(MAX(OFFSET(AR489,0,0,MATCH("-",AR489:AR$638,0))),""))</f>
        <v/>
      </c>
      <c r="BB489" s="112">
        <f t="shared" ca="1" si="277"/>
        <v>-270</v>
      </c>
      <c r="BC489" s="111" t="str">
        <f t="shared" ca="1" si="278"/>
        <v>Radius</v>
      </c>
      <c r="BD489" s="112">
        <f t="shared" ca="1" si="279"/>
        <v>0</v>
      </c>
      <c r="BE489" s="111">
        <f t="shared" ca="1" si="280"/>
        <v>-150</v>
      </c>
      <c r="BF489" s="113" t="e">
        <f t="shared" ca="1" si="281"/>
        <v>#VALUE!</v>
      </c>
      <c r="BG489" s="113" t="e">
        <f t="shared" ca="1" si="282"/>
        <v>#VALUE!</v>
      </c>
      <c r="BH489" s="112">
        <f t="shared" ca="1" si="283"/>
        <v>2000</v>
      </c>
      <c r="BI489" s="112">
        <f t="shared" ca="1" si="284"/>
        <v>-150</v>
      </c>
      <c r="BJ489" s="157"/>
      <c r="BK489" s="157"/>
      <c r="BL489" s="158" t="str">
        <f>scriv!AM451</f>
        <v/>
      </c>
      <c r="BM489" s="157"/>
      <c r="BN489" s="157" t="str">
        <f t="shared" si="285"/>
        <v>node</v>
      </c>
      <c r="BO489" s="157"/>
      <c r="BP489" s="159">
        <f t="shared" ca="1" si="286"/>
        <v>0</v>
      </c>
      <c r="BQ489" s="159">
        <f t="shared" ca="1" si="287"/>
        <v>0</v>
      </c>
      <c r="BR489" s="159">
        <f t="shared" si="288"/>
        <v>1</v>
      </c>
      <c r="BS489" s="159" t="str">
        <f t="shared" si="289"/>
        <v>symbol</v>
      </c>
      <c r="BT489" s="157" t="str">
        <f ca="1">IF(scriv!V451&lt;&gt;"",scriv!V451,
IF(E489="",IFERROR(VLOOKUP(BL489,$AH$40:$BT$638,39,FALSE),$BT$36),
$BT$37))</f>
        <v>NodeSquare</v>
      </c>
      <c r="BU489" s="166">
        <f t="shared" ca="1" si="290"/>
        <v>2000</v>
      </c>
      <c r="BV489" s="166">
        <f t="shared" ca="1" si="291"/>
        <v>-150</v>
      </c>
      <c r="BW489" s="166">
        <f t="shared" ca="1" si="292"/>
        <v>0</v>
      </c>
      <c r="BX489" s="166">
        <f t="shared" ca="1" si="293"/>
        <v>0</v>
      </c>
      <c r="BY489" s="180" t="str">
        <f t="shared" si="294"/>
        <v/>
      </c>
      <c r="BZ489" s="180" t="str">
        <f t="shared" si="295"/>
        <v/>
      </c>
      <c r="CA489" s="81" t="str">
        <f>IF(scriv!E451&lt;&gt;"",scriv!E451,"")</f>
        <v/>
      </c>
      <c r="CB489" s="82">
        <f t="shared" ref="CB489:CB552" si="307">$CB$36</f>
        <v>0</v>
      </c>
      <c r="CC489" s="82">
        <f t="shared" si="296"/>
        <v>0</v>
      </c>
      <c r="CD489" s="82" t="str">
        <f t="shared" si="297"/>
        <v>-</v>
      </c>
      <c r="CE489" s="82" t="str">
        <f t="shared" si="298"/>
        <v>-</v>
      </c>
      <c r="CF489" s="82" t="str">
        <f t="shared" si="299"/>
        <v>-</v>
      </c>
      <c r="CG489" s="82" t="str">
        <f t="shared" si="300"/>
        <v>-</v>
      </c>
      <c r="CH489" s="82" t="str">
        <f t="shared" si="301"/>
        <v>-</v>
      </c>
      <c r="CI489" s="82" t="str">
        <f t="shared" si="302"/>
        <v>-</v>
      </c>
      <c r="CJ489" s="82" t="str">
        <f t="shared" si="303"/>
        <v>-</v>
      </c>
      <c r="CK489" s="82" t="str">
        <f t="shared" si="304"/>
        <v>-</v>
      </c>
    </row>
    <row r="490" spans="1:89" s="82" customFormat="1" ht="18" customHeight="1">
      <c r="A490" s="81" t="str">
        <f>scriv!AL452</f>
        <v/>
      </c>
      <c r="B490" s="81" t="str">
        <f>IF(scriv!D452&lt;&gt;"",scriv!D452,"")</f>
        <v/>
      </c>
      <c r="C490" s="81" t="str">
        <f>IF( scriv!AP452&lt;&gt;"", IF(D490&lt;&gt;"","connection ","")&amp;scriv!AP452,IF(D490&lt;&gt;"","connection",""))</f>
        <v/>
      </c>
      <c r="D490" s="82" t="str">
        <f>scriv!AN452</f>
        <v/>
      </c>
      <c r="E490" s="82" t="str">
        <f>scriv!AO452</f>
        <v/>
      </c>
      <c r="F490" s="156">
        <f>ROW()</f>
        <v>490</v>
      </c>
      <c r="G490" s="288">
        <f>scriv!AC452</f>
        <v>0</v>
      </c>
      <c r="H490" s="288">
        <f>scriv!AD452</f>
        <v>0</v>
      </c>
      <c r="I490" s="81" t="str">
        <f>IF(scriv!AE452&lt;&gt;"",scriv!AE452,J490)</f>
        <v/>
      </c>
      <c r="J490" s="81" t="str">
        <f>IF(scriv!AF452&lt;&gt;"",scriv!AF452,"")</f>
        <v/>
      </c>
      <c r="K490" s="82" t="str">
        <f>IF(scriv!Y452&lt;&gt;"",scriv!Y452,$K$36)</f>
        <v>none</v>
      </c>
      <c r="L490" s="82">
        <f>IF(scriv!Z452&lt;&gt;"",scriv!Z452,$L$36)</f>
        <v>0</v>
      </c>
      <c r="M490" s="82" t="str">
        <f>IF(scriv!AA452&lt;&gt;"",scriv!AA452,$M$36)</f>
        <v>OpenClose</v>
      </c>
      <c r="N490" s="82">
        <f>IF(scriv!AB452&lt;&gt;"",scriv!AB452,$N$36)</f>
        <v>0</v>
      </c>
      <c r="O490" s="119" t="str">
        <f t="shared" si="306"/>
        <v/>
      </c>
      <c r="P490" s="81" t="str">
        <f>IF(scriv!I452&lt;&gt;"",scriv!I452,"")</f>
        <v/>
      </c>
      <c r="Q490" s="81" t="str">
        <f>IF(scriv!J452&lt;&gt;"",scriv!J452,"")</f>
        <v/>
      </c>
      <c r="R490" s="81">
        <f>IF(scriv!K452&lt;&gt;"",scriv!K452,
IF(I490&lt;&gt;"",1,$R$36))</f>
        <v>1</v>
      </c>
      <c r="S490" s="81" t="str">
        <f>IF(scriv!L452&lt;&gt;"",scriv!L452,
IF(scriv!AF452&lt;&gt;"",$S$36,"none"))</f>
        <v>none</v>
      </c>
      <c r="T490" s="81" t="str">
        <f>IF(scriv!Q452&lt;&gt;"",scriv!Q452,"")</f>
        <v/>
      </c>
      <c r="U490" s="81" t="str">
        <f>IF(scriv!R452&lt;&gt;"",scriv!R452,"")</f>
        <v/>
      </c>
      <c r="V490" s="81" t="str">
        <f>IF(scriv!S452&lt;&gt;"",scriv!S452,"")</f>
        <v/>
      </c>
      <c r="W490" s="81" t="str">
        <f>IF(scriv!T452&lt;&gt;"",scriv!T452,"")</f>
        <v/>
      </c>
      <c r="X490" s="81" t="str">
        <f>IF($E490="",
( IF(scriv!AH452&lt;&gt;"", LEFT( scriv!AH452, FIND(",",scriv!AH452)-1) &amp; "=" &amp; $AH490 &amp; RIGHT( scriv!AH452, LEN(scriv!AH452) + 1 - FIND(",",scriv!AH452)),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IF(scriv!AI452&lt;&gt;"", LEFT( scriv!AI452, FIND(",",scriv!AI452)-1) &amp; "=" &amp; $AH490 &amp; RIGHT( scriv!AI452, LEN(scriv!AI452) + 1 - FIND(",",scriv!AI452)),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IF(scriv!AJ452&lt;&gt;"", LEFT( scriv!AJ452, FIND(",",scriv!AJ452)-1) &amp; "=" &amp; $AH490 &amp; RIGHT( scriv!AJ452, LEN(scriv!AJ452) + 1 - FIND(",",scriv!AJ452)),
  IF($Z$36&lt;&gt;"",LEFT( Z$36, FIND(",",Z$36)-1) &amp; "=" &amp; $AH490 &amp; RIGHT( Z$36, LEN(Z$36) + 1 - FIND(",",Z$36)),""))),
IF(scriv!O452&lt;&gt;"", LEFT( scriv!O452, FIND(",",scriv!O452)-1) &amp; "=" &amp; $AH490 &amp; RIGHT( scriv!O452, LEN(scriv!O452) + 1 - FIND(",",scriv!O452)),
LEFT( Z$37, FIND(",",Z$37)-1) &amp; "=" &amp; $AH490 &amp; RIGHT( Z$37, LEN(Z$37) + 1 - FIND(",",Z$37))))</f>
        <v>drawOpen=,1.2</v>
      </c>
      <c r="AA490" s="81" t="str">
        <f>IF($E490="",
( IF(scriv!AK452&lt;&gt;"", LEFT( scriv!AK452, FIND(",",scriv!AK452)-1) &amp; "=" &amp; $AH490 &amp; RIGHT( scriv!AK452, LEN(scriv!AK452) + 1 - FIND(",",scriv!AK452)),
  IF($AA$36&lt;&gt;"",LEFT( AA$36, FIND(",",AA$36)-1) &amp; "=" &amp; $AH490 &amp; RIGHT( AA$36, LEN(AA$36) + 1 - FIND(",",AA$36)),""))),
IF(scriv!P452&lt;&gt;"", LEFT( scriv!P452, FIND(",",scriv!P452)-1) &amp; "=" &amp; $AH490 &amp; RIGHT( scriv!P452, LEN(scriv!P452) + 1 - FIND(",",scriv!P452)),
LEFT( AA$37, FIND(",",AA$37)-1) &amp; "=" &amp; $AH490 &amp; RIGHT( AA$37, LEN(AA$37) + 1 - FIND(",",AA$37))))</f>
        <v>drawClose=,1.2</v>
      </c>
      <c r="AB490" s="167" t="str">
        <f t="shared" si="305"/>
        <v>noTitle</v>
      </c>
      <c r="AC490" s="167"/>
      <c r="AD490" s="45"/>
      <c r="AE490" s="168"/>
      <c r="AF490" s="169">
        <f>IF(D490="",scriv!B452,"")</f>
        <v>0</v>
      </c>
      <c r="AG490" s="168"/>
      <c r="AH490" s="169" t="str">
        <f t="shared" ref="AH490:AH553" si="308">A490</f>
        <v/>
      </c>
      <c r="AI490" s="169" t="str">
        <f t="shared" ref="AI490:AI553" si="309">B490</f>
        <v/>
      </c>
      <c r="AJ490" s="86">
        <f>ROUNDDOWN( (LEN(scriv!B452)+1) / 2, 0 )</f>
        <v>0</v>
      </c>
      <c r="AK490" s="82">
        <f t="shared" ref="AK490:AK553" si="310">IF(CC490="","",
IF(CC490="-","-",
IF(ISERROR(LEFT(CC490,FIND(".",CC490)-1)),VALUE(CC490),
(VALUE(LEFT(CC490,FIND(".",CC490)-1))))))</f>
        <v>0</v>
      </c>
      <c r="AL490" s="82" t="str">
        <f t="shared" ref="AL490:AL553" si="311">IF(CD490="","",
IF(CD490="-","-",
IF(ISERROR(LEFT(CD490,FIND(".",CD490)-1)),VALUE(CD490),
(VALUE(LEFT(CD490,FIND(".",CD490)-1))))))</f>
        <v>-</v>
      </c>
      <c r="AM490" s="82" t="str">
        <f t="shared" ref="AM490:AM553" si="312">IF(CE490="","",
IF(CE490="-","-",
IF(ISERROR(LEFT(CE490,FIND(".",CE490)-1)),VALUE(CE490),
(VALUE(LEFT(CE490,FIND(".",CE490)-1))))))</f>
        <v>-</v>
      </c>
      <c r="AN490" s="82" t="str">
        <f t="shared" ref="AN490:AN553" si="313">IF(CF490="","",
IF(CF490="-","-",
IF(ISERROR(LEFT(CF490,FIND(".",CF490)-1)),VALUE(CF490),
(VALUE(LEFT(CF490,FIND(".",CF490)-1))))))</f>
        <v>-</v>
      </c>
      <c r="AO490" s="82" t="str">
        <f t="shared" ref="AO490:AO553" si="314">IF(CG490="","",
IF(CG490="-","-",
IF(ISERROR(LEFT(CG490,FIND(".",CG490)-1)),VALUE(CG490),
(VALUE(LEFT(CG490,FIND(".",CG490)-1))))))</f>
        <v>-</v>
      </c>
      <c r="AP490" s="82" t="str">
        <f t="shared" ref="AP490:AP553" si="315">IF(CH490="","",
IF(CH490="-","-",
IF(ISERROR(LEFT(CH490,FIND(".",CH490)-1)),VALUE(CH490),
(VALUE(LEFT(CH490,FIND(".",CH490)-1))))))</f>
        <v>-</v>
      </c>
      <c r="AQ490" s="82" t="str">
        <f t="shared" ref="AQ490:AQ553" si="316">IF(CI490="","",
IF(CI490="-","-",
IF(ISERROR(LEFT(CI490,FIND(".",CI490)-1)),VALUE(CI490),
(VALUE(LEFT(CI490,FIND(".",CI490)-1))))))</f>
        <v>-</v>
      </c>
      <c r="AR490" s="82" t="str">
        <f t="shared" ref="AR490:AR553" si="317">IF(CJ490="","",
IF(CJ490="-","-",
IF(ISERROR(LEFT(CJ490,FIND(".",CJ490)-1)),VALUE(CJ490),
(VALUE(LEFT(CJ490,FIND(".",CJ490)-1))))))</f>
        <v>-</v>
      </c>
      <c r="AT490" s="82">
        <f t="shared" ref="AT490:AT553" si="318">MAX($AK$40:$AK$140)</f>
        <v>2</v>
      </c>
      <c r="AU490" s="82" t="str">
        <f ca="1">IF(    MAX(OFFSET(AL490,0,0,MATCH("-",AL490:AL$638,0))) = 0,"",
IFERROR(MAX(OFFSET(AL490,0,0,MATCH("-",AL490:AL$638,0))),""))</f>
        <v/>
      </c>
      <c r="AV490" s="82" t="str">
        <f ca="1">IF(    MAX(OFFSET(AM490,0,0,MATCH("-",AM490:AM$638,0))) = 0,"",
IFERROR(MAX(OFFSET(AM490,0,0,MATCH("-",AM490:AM$638,0))),""))</f>
        <v/>
      </c>
      <c r="AW490" s="82" t="str">
        <f ca="1">IF(    MAX(OFFSET(AN490,0,0,MATCH("-",AN490:AN$638,0))) = 0,"",
IFERROR(MAX(OFFSET(AN490,0,0,MATCH("-",AN490:AN$638,0))),""))</f>
        <v/>
      </c>
      <c r="AX490" s="82" t="str">
        <f ca="1">IF(    MAX(OFFSET(AO490,0,0,MATCH("-",AO490:AO$638,0))) = 0,"",
IFERROR(MAX(OFFSET(AO490,0,0,MATCH("-",AO490:AO$638,0))),""))</f>
        <v/>
      </c>
      <c r="AY490" s="82" t="str">
        <f ca="1">IF(    MAX(OFFSET(AP490,0,0,MATCH("-",AP490:AP$638,0))) = 0,"",
IFERROR(MAX(OFFSET(AP490,0,0,MATCH("-",AP490:AP$638,0))),""))</f>
        <v/>
      </c>
      <c r="AZ490" s="82" t="str">
        <f ca="1">IF(    MAX(OFFSET(AQ490,0,0,MATCH("-",AQ490:AQ$638,0))) = 0,"",
IFERROR(MAX(OFFSET(AQ490,0,0,MATCH("-",AQ490:AQ$638,0))),""))</f>
        <v/>
      </c>
      <c r="BA490" s="82" t="str">
        <f ca="1">IF(    MAX(OFFSET(AR490,0,0,MATCH("-",AR490:AR$638,0))) = 0,"",
IFERROR(MAX(OFFSET(AR490,0,0,MATCH("-",AR490:AR$638,0))),""))</f>
        <v/>
      </c>
      <c r="BB490" s="112">
        <f t="shared" ref="BB490:BB553" ca="1" si="319">IF(AT490&lt;&gt;"",$BC$14/AT490*(AK490-1)-($BC$14)/2 + ($BC$14/AT490/2),0) +
IF(AU490&lt;&gt;"",$BC$14/AT490/AU490*(AL490-1)-($BC$14/AT490)/2 + ($BC$14/AT490/AU490/2),0) +
IF(AV490&lt;&gt;"",$BC$14/AT490/AU490/AV490*(AM490-1)-($BC$14/AT490/AU490)/2 + ($BC$14/AT490/AU490/AV490/2),0) +
IF(AW490&lt;&gt;"",$BC$14/AT490/AU490/AV490/AW490*(AN490-1)-($BC$14/AT490/AU490/AV490)/2 + ($BC$14/AT490/AU490/AV490/AW490/2),0) +
IF(AX490&lt;&gt;"",$BC$14/AT490/AU490/AV490/AW490/AX490*(AO490-1)-($BC$14/AT490/AU490/AV490/AW490)/2 + ($BC$14/AT490/AU490/AV490/AW490/AX490/2),0) +
IF(AY490&lt;&gt;"",$BC$14/AT490/AU490/AV490/AW490/AX490/AY490*(AP490-1)-($BC$14/AT490/AU490/AV490/AW490/AX490)/2 + ($BC$14/AT490/AU490/AV490/AW490/AX490/AY490/2),0)</f>
        <v>-270</v>
      </c>
      <c r="BC490" s="111" t="str">
        <f t="shared" ref="BC490:BC553" ca="1" si="320">INDIRECT("BC"&amp;19+AJ490)</f>
        <v>Radius</v>
      </c>
      <c r="BD490" s="112">
        <f t="shared" ref="BD490:BD553" ca="1" si="321">IF(AT490&lt;&gt;"", $BD$20 + (($BF$20/AT490) * (AK490 - 1)) - IF($BH$20=1,(($BF$20 / 2) - ($BF$20/AT490) / 2),0),0)
+IF(AU490&lt;&gt;"", $BD$21 + (($BF$21/AU490) * (AL490 - 1)) - IF($BH$21=1,(($BF$21 / 2) - ($BF$21/AU490) / 2),0),0)
+IF(AV490&lt;&gt;"", $BD$22 + (($BF$22/AV490) * (AM490 - 1)) - IF($BH$22=1,(($BF$22 / 2) - ($BF$22/AV490) / 2),0),0)
+IF(AW490&lt;&gt;"", $BD$23 + (($BF$23/AW490) * (AN490 - 1)) - IF($BH$23=1,(($BF$23 / 2) - ($BF$23/AW490) / 2),0),0)
+IF(AX490&lt;&gt;"", $BD$24 + (($BF$24/AX490) * (AO490 - 1)) - IF($BH$24=1,(($BF$24 / 2) - ($BF$24/AX490) / 2),0),0)
+IF(AY490&lt;&gt;"", $BD$25 + (($BF$25/AY490) * (AP490 - 1)) - IF($BH$25=1,(($BF$25 / 2) - ($BF$25/AY490) / 2),0),0)
+IF(AZ490&lt;&gt;"", $BD$26 + (($BF$26/AZ490) * (AQ490 - 1)) - IF($BH$26=1,(($BF$26 / 2) - ($BF$26/AZ490) / 2),0),0)
+IF(BA490&lt;&gt;"", $BD$27 + (($BF$27/BA490) * (AR490 - 1)) - IF($BH$27=1,(($BF$27 / 2) - ($BF$27/BA490) / 2),0),0)</f>
        <v>0</v>
      </c>
      <c r="BE490" s="111">
        <f t="shared" ref="BE490:BE553" ca="1" si="322">IF(AT490&lt;&gt;"", $BE$20 + (($BG$20/AT490) * (AK490 - 1)) - IF($BI$20=1,(($BG$20 / 2) - ($BG$20/AT490) / 2),0),0)
+IF(AU490&lt;&gt;"", $BE$21 + (($BG$21/AU490) * (AL490 - 1)) - IF($BI$21=1,(($BG$21 / 2) - ($BG$21/AU490) / 2),0),0)
+IF(AV490&lt;&gt;"", $BE$22 + (($BG$22/AV490) * (AM490 - 1)) - IF($BI$22=1,(($BG$22 / 2) - ($BG$22/AV490) / 2),0),0)
+IF(AW490&lt;&gt;"", $BE$23 + (($BG$23/AW490) * (AN490 - 1)) - IF($BI$23=1,(($BG$23 / 2) - ($BG$23/AW490) / 2),0),0)
+IF(AX490&lt;&gt;"", $BE$24 + (($BG$24/AX490) * (AO490 - 1)) - IF($BI$24=1,(($BG$24 / 2) - ($BG$24/AX490) / 2),0),0)
+IF(AY490&lt;&gt;"", $BE$25 + (($BG$25/AY490) * (AP490 - 1)) - IF($BI$25=1,(($BG$25 / 2) - ($BG$25/AY490) / 2),0),0)
+IF(AZ490&lt;&gt;"", $BE$26 + (($BG$26/AZ490) * (AQ490 - 1)) - IF($BI$26=1,(($BG$26 / 2) - ($BG$26/AZ490) / 2),0),0)
+IF(BA490&lt;&gt;"", $BE$27 + (($BG$27/BA490) * (AR490 - 1)) - IF($BI$27=1,(($BG$27 / 2) - ($BG$27/BA490) / 2),0),0)</f>
        <v>-150</v>
      </c>
      <c r="BF490" s="113" t="e">
        <f t="shared" ref="BF490:BF553" ca="1" si="323">ROUND(BC490*COS(RADIANS(BB490+$BC$13)),2)+$BD$12</f>
        <v>#VALUE!</v>
      </c>
      <c r="BG490" s="113" t="e">
        <f t="shared" ref="BG490:BG553" ca="1" si="324">ROUND(BC490*SIN(RADIANS(BB490+$BC$13)),2)+$BE$12</f>
        <v>#VALUE!</v>
      </c>
      <c r="BH490" s="112">
        <f t="shared" ref="BH490:BH553" ca="1" si="325">BD490+$BD$12</f>
        <v>2000</v>
      </c>
      <c r="BI490" s="112">
        <f t="shared" ref="BI490:BI553" ca="1" si="326">BE490+$BE$12</f>
        <v>-150</v>
      </c>
      <c r="BJ490" s="157"/>
      <c r="BK490" s="157"/>
      <c r="BL490" s="158" t="str">
        <f>scriv!AM452</f>
        <v/>
      </c>
      <c r="BM490" s="157"/>
      <c r="BN490" s="157" t="str">
        <f t="shared" ref="BN490:BN553" si="327">IF(D490="",$BN$36,"link")</f>
        <v>node</v>
      </c>
      <c r="BO490" s="157"/>
      <c r="BP490" s="159">
        <f t="shared" ref="BP490:BP553" ca="1" si="328">IF(AJ490&gt;0,INDIRECT("BP"&amp;19+AJ490),0)</f>
        <v>0</v>
      </c>
      <c r="BQ490" s="159">
        <f t="shared" ref="BQ490:BQ553" ca="1" si="329">IF(AJ490&gt;0,INDIRECT("BQ"&amp;19+AJ490),0)</f>
        <v>0</v>
      </c>
      <c r="BR490" s="159">
        <f t="shared" ref="BR490:BR553" si="330">$BR$36</f>
        <v>1</v>
      </c>
      <c r="BS490" s="159" t="str">
        <f t="shared" ref="BS490:BS553" si="331">$BS$36</f>
        <v>symbol</v>
      </c>
      <c r="BT490" s="157" t="str">
        <f ca="1">IF(scriv!V452&lt;&gt;"",scriv!V452,
IF(E490="",IFERROR(VLOOKUP(BL490,$AH$40:$BT$638,39,FALSE),$BT$36),
$BT$37))</f>
        <v>NodeSquare</v>
      </c>
      <c r="BU490" s="166">
        <f t="shared" ref="BU490:BU553" ca="1" si="332">IF(BN490&lt;&gt;"link",
IF($BE$10=0, ROUND(BF490,2),ROUND(BH490,2)),
IFERROR(VLOOKUP(BY490,$AH$40:$BQ$638,35,FALSE),1) )</f>
        <v>2000</v>
      </c>
      <c r="BV490" s="166">
        <f t="shared" ref="BV490:BV553" ca="1" si="333">IF(BN490&lt;&gt;"link",
IF($BE$10=0, ROUND(BG490,2),ROUND(BI490,2)),
IFERROR(VLOOKUP(BY490,$AH$40:$BQ$638,36,FALSE),1) )</f>
        <v>-150</v>
      </c>
      <c r="BW490" s="166">
        <f t="shared" ref="BW490:BW553" ca="1" si="334">IFERROR(VLOOKUP(BZ490,$AH$40:$BQ$638,35,FALSE),0)</f>
        <v>0</v>
      </c>
      <c r="BX490" s="166">
        <f t="shared" ref="BX490:BX553" ca="1" si="335">IFERROR(VLOOKUP(BZ490,$AH$40:$BQ$638,36,FALSE),0)</f>
        <v>0</v>
      </c>
      <c r="BY490" s="180" t="str">
        <f t="shared" ref="BY490:BY553" si="336">D490</f>
        <v/>
      </c>
      <c r="BZ490" s="180" t="str">
        <f t="shared" ref="BZ490:BZ553" si="337">E490</f>
        <v/>
      </c>
      <c r="CA490" s="81" t="str">
        <f>IF(scriv!E452&lt;&gt;"",scriv!E452,"")</f>
        <v/>
      </c>
      <c r="CB490" s="82">
        <f t="shared" si="307"/>
        <v>0</v>
      </c>
      <c r="CC490" s="82">
        <f t="shared" ref="CC490:CC553" si="338">AF490</f>
        <v>0</v>
      </c>
      <c r="CD490" s="82" t="str">
        <f t="shared" ref="CD490:CD553" si="339">IF(CC490="","",
IF(ISERROR(RIGHT(CC490,LEN(CC490)-FIND(".",CC490))),"-",
RIGHT(CC490,LEN(CC490)-FIND(".",CC490))))</f>
        <v>-</v>
      </c>
      <c r="CE490" s="82" t="str">
        <f t="shared" ref="CE490:CE553" si="340">IF(CD490="","",
IF(ISERROR(RIGHT(CD490,LEN(CD490)-FIND(".",CD490))),"-",
RIGHT(CD490,LEN(CD490)-FIND(".",CD490))))</f>
        <v>-</v>
      </c>
      <c r="CF490" s="82" t="str">
        <f t="shared" ref="CF490:CF553" si="341">IF(CE490="","",
IF(ISERROR(RIGHT(CE490,LEN(CE490)-FIND(".",CE490))),"-",
RIGHT(CE490,LEN(CE490)-FIND(".",CE490))))</f>
        <v>-</v>
      </c>
      <c r="CG490" s="82" t="str">
        <f t="shared" ref="CG490:CG553" si="342">IF(CF490="","",
IF(ISERROR(RIGHT(CF490,LEN(CF490)-FIND(".",CF490))),"-",
RIGHT(CF490,LEN(CF490)-FIND(".",CF490))))</f>
        <v>-</v>
      </c>
      <c r="CH490" s="82" t="str">
        <f t="shared" ref="CH490:CH553" si="343">IF(CG490="","",
IF(ISERROR(RIGHT(CG490,LEN(CG490)-FIND(".",CG490))),"-",
RIGHT(CG490,LEN(CG490)-FIND(".",CG490))))</f>
        <v>-</v>
      </c>
      <c r="CI490" s="82" t="str">
        <f t="shared" ref="CI490:CI553" si="344">IF(CH490="","",
IF(ISERROR(RIGHT(CH490,LEN(CH490)-FIND(".",CH490))),"-",
RIGHT(CH490,LEN(CH490)-FIND(".",CH490))))</f>
        <v>-</v>
      </c>
      <c r="CJ490" s="82" t="str">
        <f t="shared" ref="CJ490:CJ553" si="345">IF(CI490="","",
IF(ISERROR(RIGHT(CI490,LEN(CI490)-FIND(".",CI490))),"-",
RIGHT(CI490,LEN(CI490)-FIND(".",CI490))))</f>
        <v>-</v>
      </c>
      <c r="CK490" s="82" t="str">
        <f t="shared" ref="CK490:CK553" si="346">IF(CJ490="","",
IF(ISERROR(RIGHT(CJ490,LEN(CJ490)-FIND(".",CJ490))),"-",
RIGHT(CJ490,LEN(CJ490)-FIND(".",CJ490))))</f>
        <v>-</v>
      </c>
    </row>
    <row r="491" spans="1:89" s="82" customFormat="1" ht="18" customHeight="1">
      <c r="A491" s="81" t="str">
        <f>scriv!AL453</f>
        <v/>
      </c>
      <c r="B491" s="81" t="str">
        <f>IF(scriv!D453&lt;&gt;"",scriv!D453,"")</f>
        <v/>
      </c>
      <c r="C491" s="81" t="str">
        <f>IF( scriv!AP453&lt;&gt;"", IF(D491&lt;&gt;"","connection ","")&amp;scriv!AP453,IF(D491&lt;&gt;"","connection",""))</f>
        <v/>
      </c>
      <c r="D491" s="82" t="str">
        <f>scriv!AN453</f>
        <v/>
      </c>
      <c r="E491" s="82" t="str">
        <f>scriv!AO453</f>
        <v/>
      </c>
      <c r="F491" s="156">
        <f>ROW()</f>
        <v>491</v>
      </c>
      <c r="G491" s="288">
        <f>scriv!AC453</f>
        <v>0</v>
      </c>
      <c r="H491" s="288">
        <f>scriv!AD453</f>
        <v>0</v>
      </c>
      <c r="I491" s="81" t="str">
        <f>IF(scriv!AE453&lt;&gt;"",scriv!AE453,J491)</f>
        <v/>
      </c>
      <c r="J491" s="81" t="str">
        <f>IF(scriv!AF453&lt;&gt;"",scriv!AF453,"")</f>
        <v/>
      </c>
      <c r="K491" s="82" t="str">
        <f>IF(scriv!Y453&lt;&gt;"",scriv!Y453,$K$36)</f>
        <v>none</v>
      </c>
      <c r="L491" s="82">
        <f>IF(scriv!Z453&lt;&gt;"",scriv!Z453,$L$36)</f>
        <v>0</v>
      </c>
      <c r="M491" s="82" t="str">
        <f>IF(scriv!AA453&lt;&gt;"",scriv!AA453,$M$36)</f>
        <v>OpenClose</v>
      </c>
      <c r="N491" s="82">
        <f>IF(scriv!AB453&lt;&gt;"",scriv!AB453,$N$36)</f>
        <v>0</v>
      </c>
      <c r="O491" s="119" t="str">
        <f t="shared" si="306"/>
        <v/>
      </c>
      <c r="P491" s="81" t="str">
        <f>IF(scriv!I453&lt;&gt;"",scriv!I453,"")</f>
        <v/>
      </c>
      <c r="Q491" s="81" t="str">
        <f>IF(scriv!J453&lt;&gt;"",scriv!J453,"")</f>
        <v/>
      </c>
      <c r="R491" s="81">
        <f>IF(scriv!K453&lt;&gt;"",scriv!K453,
IF(I491&lt;&gt;"",1,$R$36))</f>
        <v>1</v>
      </c>
      <c r="S491" s="81" t="str">
        <f>IF(scriv!L453&lt;&gt;"",scriv!L453,
IF(scriv!AF453&lt;&gt;"",$S$36,"none"))</f>
        <v>none</v>
      </c>
      <c r="T491" s="81" t="str">
        <f>IF(scriv!Q453&lt;&gt;"",scriv!Q453,"")</f>
        <v/>
      </c>
      <c r="U491" s="81" t="str">
        <f>IF(scriv!R453&lt;&gt;"",scriv!R453,"")</f>
        <v/>
      </c>
      <c r="V491" s="81" t="str">
        <f>IF(scriv!S453&lt;&gt;"",scriv!S453,"")</f>
        <v/>
      </c>
      <c r="W491" s="81" t="str">
        <f>IF(scriv!T453&lt;&gt;"",scriv!T453,"")</f>
        <v/>
      </c>
      <c r="X491" s="81" t="str">
        <f>IF($E491="",
( IF(scriv!AH453&lt;&gt;"", LEFT( scriv!AH453, FIND(",",scriv!AH453)-1) &amp; "=" &amp; $AH491 &amp; RIGHT( scriv!AH453, LEN(scriv!AH453) + 1 - FIND(",",scriv!AH453)),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IF(scriv!AI453&lt;&gt;"", LEFT( scriv!AI453, FIND(",",scriv!AI453)-1) &amp; "=" &amp; $AH491 &amp; RIGHT( scriv!AI453, LEN(scriv!AI453) + 1 - FIND(",",scriv!AI453)),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IF(scriv!AJ453&lt;&gt;"", LEFT( scriv!AJ453, FIND(",",scriv!AJ453)-1) &amp; "=" &amp; $AH491 &amp; RIGHT( scriv!AJ453, LEN(scriv!AJ453) + 1 - FIND(",",scriv!AJ453)),
  IF($Z$36&lt;&gt;"",LEFT( Z$36, FIND(",",Z$36)-1) &amp; "=" &amp; $AH491 &amp; RIGHT( Z$36, LEN(Z$36) + 1 - FIND(",",Z$36)),""))),
IF(scriv!O453&lt;&gt;"", LEFT( scriv!O453, FIND(",",scriv!O453)-1) &amp; "=" &amp; $AH491 &amp; RIGHT( scriv!O453, LEN(scriv!O453) + 1 - FIND(",",scriv!O453)),
LEFT( Z$37, FIND(",",Z$37)-1) &amp; "=" &amp; $AH491 &amp; RIGHT( Z$37, LEN(Z$37) + 1 - FIND(",",Z$37))))</f>
        <v>drawOpen=,1.2</v>
      </c>
      <c r="AA491" s="81" t="str">
        <f>IF($E491="",
( IF(scriv!AK453&lt;&gt;"", LEFT( scriv!AK453, FIND(",",scriv!AK453)-1) &amp; "=" &amp; $AH491 &amp; RIGHT( scriv!AK453, LEN(scriv!AK453) + 1 - FIND(",",scriv!AK453)),
  IF($AA$36&lt;&gt;"",LEFT( AA$36, FIND(",",AA$36)-1) &amp; "=" &amp; $AH491 &amp; RIGHT( AA$36, LEN(AA$36) + 1 - FIND(",",AA$36)),""))),
IF(scriv!P453&lt;&gt;"", LEFT( scriv!P453, FIND(",",scriv!P453)-1) &amp; "=" &amp; $AH491 &amp; RIGHT( scriv!P453, LEN(scriv!P453) + 1 - FIND(",",scriv!P453)),
LEFT( AA$37, FIND(",",AA$37)-1) &amp; "=" &amp; $AH491 &amp; RIGHT( AA$37, LEN(AA$37) + 1 - FIND(",",AA$37))))</f>
        <v>drawClose=,1.2</v>
      </c>
      <c r="AB491" s="167" t="str">
        <f t="shared" si="305"/>
        <v>noTitle</v>
      </c>
      <c r="AC491" s="167"/>
      <c r="AD491" s="45"/>
      <c r="AE491" s="168"/>
      <c r="AF491" s="169">
        <f>IF(D491="",scriv!B453,"")</f>
        <v>0</v>
      </c>
      <c r="AG491" s="168"/>
      <c r="AH491" s="169" t="str">
        <f t="shared" si="308"/>
        <v/>
      </c>
      <c r="AI491" s="169" t="str">
        <f t="shared" si="309"/>
        <v/>
      </c>
      <c r="AJ491" s="86">
        <f>ROUNDDOWN( (LEN(scriv!B453)+1) / 2, 0 )</f>
        <v>0</v>
      </c>
      <c r="AK491" s="82">
        <f t="shared" si="310"/>
        <v>0</v>
      </c>
      <c r="AL491" s="82" t="str">
        <f t="shared" si="311"/>
        <v>-</v>
      </c>
      <c r="AM491" s="82" t="str">
        <f t="shared" si="312"/>
        <v>-</v>
      </c>
      <c r="AN491" s="82" t="str">
        <f t="shared" si="313"/>
        <v>-</v>
      </c>
      <c r="AO491" s="82" t="str">
        <f t="shared" si="314"/>
        <v>-</v>
      </c>
      <c r="AP491" s="82" t="str">
        <f t="shared" si="315"/>
        <v>-</v>
      </c>
      <c r="AQ491" s="82" t="str">
        <f t="shared" si="316"/>
        <v>-</v>
      </c>
      <c r="AR491" s="82" t="str">
        <f t="shared" si="317"/>
        <v>-</v>
      </c>
      <c r="AT491" s="82">
        <f t="shared" si="318"/>
        <v>2</v>
      </c>
      <c r="AU491" s="82" t="str">
        <f ca="1">IF(    MAX(OFFSET(AL491,0,0,MATCH("-",AL491:AL$638,0))) = 0,"",
IFERROR(MAX(OFFSET(AL491,0,0,MATCH("-",AL491:AL$638,0))),""))</f>
        <v/>
      </c>
      <c r="AV491" s="82" t="str">
        <f ca="1">IF(    MAX(OFFSET(AM491,0,0,MATCH("-",AM491:AM$638,0))) = 0,"",
IFERROR(MAX(OFFSET(AM491,0,0,MATCH("-",AM491:AM$638,0))),""))</f>
        <v/>
      </c>
      <c r="AW491" s="82" t="str">
        <f ca="1">IF(    MAX(OFFSET(AN491,0,0,MATCH("-",AN491:AN$638,0))) = 0,"",
IFERROR(MAX(OFFSET(AN491,0,0,MATCH("-",AN491:AN$638,0))),""))</f>
        <v/>
      </c>
      <c r="AX491" s="82" t="str">
        <f ca="1">IF(    MAX(OFFSET(AO491,0,0,MATCH("-",AO491:AO$638,0))) = 0,"",
IFERROR(MAX(OFFSET(AO491,0,0,MATCH("-",AO491:AO$638,0))),""))</f>
        <v/>
      </c>
      <c r="AY491" s="82" t="str">
        <f ca="1">IF(    MAX(OFFSET(AP491,0,0,MATCH("-",AP491:AP$638,0))) = 0,"",
IFERROR(MAX(OFFSET(AP491,0,0,MATCH("-",AP491:AP$638,0))),""))</f>
        <v/>
      </c>
      <c r="AZ491" s="82" t="str">
        <f ca="1">IF(    MAX(OFFSET(AQ491,0,0,MATCH("-",AQ491:AQ$638,0))) = 0,"",
IFERROR(MAX(OFFSET(AQ491,0,0,MATCH("-",AQ491:AQ$638,0))),""))</f>
        <v/>
      </c>
      <c r="BA491" s="82" t="str">
        <f ca="1">IF(    MAX(OFFSET(AR491,0,0,MATCH("-",AR491:AR$638,0))) = 0,"",
IFERROR(MAX(OFFSET(AR491,0,0,MATCH("-",AR491:AR$638,0))),""))</f>
        <v/>
      </c>
      <c r="BB491" s="112">
        <f t="shared" ca="1" si="319"/>
        <v>-270</v>
      </c>
      <c r="BC491" s="111" t="str">
        <f t="shared" ca="1" si="320"/>
        <v>Radius</v>
      </c>
      <c r="BD491" s="112">
        <f t="shared" ca="1" si="321"/>
        <v>0</v>
      </c>
      <c r="BE491" s="111">
        <f t="shared" ca="1" si="322"/>
        <v>-150</v>
      </c>
      <c r="BF491" s="113" t="e">
        <f t="shared" ca="1" si="323"/>
        <v>#VALUE!</v>
      </c>
      <c r="BG491" s="113" t="e">
        <f t="shared" ca="1" si="324"/>
        <v>#VALUE!</v>
      </c>
      <c r="BH491" s="112">
        <f t="shared" ca="1" si="325"/>
        <v>2000</v>
      </c>
      <c r="BI491" s="112">
        <f t="shared" ca="1" si="326"/>
        <v>-150</v>
      </c>
      <c r="BJ491" s="157"/>
      <c r="BK491" s="157"/>
      <c r="BL491" s="158" t="str">
        <f>scriv!AM453</f>
        <v/>
      </c>
      <c r="BM491" s="157"/>
      <c r="BN491" s="157" t="str">
        <f t="shared" si="327"/>
        <v>node</v>
      </c>
      <c r="BO491" s="157"/>
      <c r="BP491" s="159">
        <f t="shared" ca="1" si="328"/>
        <v>0</v>
      </c>
      <c r="BQ491" s="159">
        <f t="shared" ca="1" si="329"/>
        <v>0</v>
      </c>
      <c r="BR491" s="159">
        <f t="shared" si="330"/>
        <v>1</v>
      </c>
      <c r="BS491" s="159" t="str">
        <f t="shared" si="331"/>
        <v>symbol</v>
      </c>
      <c r="BT491" s="157" t="str">
        <f ca="1">IF(scriv!V453&lt;&gt;"",scriv!V453,
IF(E491="",IFERROR(VLOOKUP(BL491,$AH$40:$BT$638,39,FALSE),$BT$36),
$BT$37))</f>
        <v>NodeSquare</v>
      </c>
      <c r="BU491" s="166">
        <f t="shared" ca="1" si="332"/>
        <v>2000</v>
      </c>
      <c r="BV491" s="166">
        <f t="shared" ca="1" si="333"/>
        <v>-150</v>
      </c>
      <c r="BW491" s="166">
        <f t="shared" ca="1" si="334"/>
        <v>0</v>
      </c>
      <c r="BX491" s="166">
        <f t="shared" ca="1" si="335"/>
        <v>0</v>
      </c>
      <c r="BY491" s="180" t="str">
        <f t="shared" si="336"/>
        <v/>
      </c>
      <c r="BZ491" s="180" t="str">
        <f t="shared" si="337"/>
        <v/>
      </c>
      <c r="CA491" s="81" t="str">
        <f>IF(scriv!E453&lt;&gt;"",scriv!E453,"")</f>
        <v/>
      </c>
      <c r="CB491" s="82">
        <f t="shared" si="307"/>
        <v>0</v>
      </c>
      <c r="CC491" s="82">
        <f t="shared" si="338"/>
        <v>0</v>
      </c>
      <c r="CD491" s="82" t="str">
        <f t="shared" si="339"/>
        <v>-</v>
      </c>
      <c r="CE491" s="82" t="str">
        <f t="shared" si="340"/>
        <v>-</v>
      </c>
      <c r="CF491" s="82" t="str">
        <f t="shared" si="341"/>
        <v>-</v>
      </c>
      <c r="CG491" s="82" t="str">
        <f t="shared" si="342"/>
        <v>-</v>
      </c>
      <c r="CH491" s="82" t="str">
        <f t="shared" si="343"/>
        <v>-</v>
      </c>
      <c r="CI491" s="82" t="str">
        <f t="shared" si="344"/>
        <v>-</v>
      </c>
      <c r="CJ491" s="82" t="str">
        <f t="shared" si="345"/>
        <v>-</v>
      </c>
      <c r="CK491" s="82" t="str">
        <f t="shared" si="346"/>
        <v>-</v>
      </c>
    </row>
    <row r="492" spans="1:89" s="82" customFormat="1" ht="18" customHeight="1">
      <c r="A492" s="81" t="str">
        <f>scriv!AL454</f>
        <v/>
      </c>
      <c r="B492" s="81" t="str">
        <f>IF(scriv!D454&lt;&gt;"",scriv!D454,"")</f>
        <v/>
      </c>
      <c r="C492" s="81" t="str">
        <f>IF( scriv!AP454&lt;&gt;"", IF(D492&lt;&gt;"","connection ","")&amp;scriv!AP454,IF(D492&lt;&gt;"","connection",""))</f>
        <v/>
      </c>
      <c r="D492" s="82" t="str">
        <f>scriv!AN454</f>
        <v/>
      </c>
      <c r="E492" s="82" t="str">
        <f>scriv!AO454</f>
        <v/>
      </c>
      <c r="F492" s="156">
        <f>ROW()</f>
        <v>492</v>
      </c>
      <c r="G492" s="288">
        <f>scriv!AC454</f>
        <v>0</v>
      </c>
      <c r="H492" s="288">
        <f>scriv!AD454</f>
        <v>0</v>
      </c>
      <c r="I492" s="81" t="str">
        <f>IF(scriv!AE454&lt;&gt;"",scriv!AE454,J492)</f>
        <v/>
      </c>
      <c r="J492" s="81" t="str">
        <f>IF(scriv!AF454&lt;&gt;"",scriv!AF454,"")</f>
        <v/>
      </c>
      <c r="K492" s="82" t="str">
        <f>IF(scriv!Y454&lt;&gt;"",scriv!Y454,$K$36)</f>
        <v>none</v>
      </c>
      <c r="L492" s="82">
        <f>IF(scriv!Z454&lt;&gt;"",scriv!Z454,$L$36)</f>
        <v>0</v>
      </c>
      <c r="M492" s="82" t="str">
        <f>IF(scriv!AA454&lt;&gt;"",scriv!AA454,$M$36)</f>
        <v>OpenClose</v>
      </c>
      <c r="N492" s="82">
        <f>IF(scriv!AB454&lt;&gt;"",scriv!AB454,$N$36)</f>
        <v>0</v>
      </c>
      <c r="O492" s="119" t="str">
        <f t="shared" si="306"/>
        <v/>
      </c>
      <c r="P492" s="81" t="str">
        <f>IF(scriv!I454&lt;&gt;"",scriv!I454,"")</f>
        <v/>
      </c>
      <c r="Q492" s="81" t="str">
        <f>IF(scriv!J454&lt;&gt;"",scriv!J454,"")</f>
        <v/>
      </c>
      <c r="R492" s="81">
        <f>IF(scriv!K454&lt;&gt;"",scriv!K454,
IF(I492&lt;&gt;"",1,$R$36))</f>
        <v>1</v>
      </c>
      <c r="S492" s="81" t="str">
        <f>IF(scriv!L454&lt;&gt;"",scriv!L454,
IF(scriv!AF454&lt;&gt;"",$S$36,"none"))</f>
        <v>none</v>
      </c>
      <c r="T492" s="81" t="str">
        <f>IF(scriv!Q454&lt;&gt;"",scriv!Q454,"")</f>
        <v/>
      </c>
      <c r="U492" s="81" t="str">
        <f>IF(scriv!R454&lt;&gt;"",scriv!R454,"")</f>
        <v/>
      </c>
      <c r="V492" s="81" t="str">
        <f>IF(scriv!S454&lt;&gt;"",scriv!S454,"")</f>
        <v/>
      </c>
      <c r="W492" s="81" t="str">
        <f>IF(scriv!T454&lt;&gt;"",scriv!T454,"")</f>
        <v/>
      </c>
      <c r="X492" s="81" t="str">
        <f>IF($E492="",
( IF(scriv!AH454&lt;&gt;"", LEFT( scriv!AH454, FIND(",",scriv!AH454)-1) &amp; "=" &amp; $AH492 &amp; RIGHT( scriv!AH454, LEN(scriv!AH454) + 1 - FIND(",",scriv!AH454)),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IF(scriv!AI454&lt;&gt;"", LEFT( scriv!AI454, FIND(",",scriv!AI454)-1) &amp; "=" &amp; $AH492 &amp; RIGHT( scriv!AI454, LEN(scriv!AI454) + 1 - FIND(",",scriv!AI454)),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IF(scriv!AJ454&lt;&gt;"", LEFT( scriv!AJ454, FIND(",",scriv!AJ454)-1) &amp; "=" &amp; $AH492 &amp; RIGHT( scriv!AJ454, LEN(scriv!AJ454) + 1 - FIND(",",scriv!AJ454)),
  IF($Z$36&lt;&gt;"",LEFT( Z$36, FIND(",",Z$36)-1) &amp; "=" &amp; $AH492 &amp; RIGHT( Z$36, LEN(Z$36) + 1 - FIND(",",Z$36)),""))),
IF(scriv!O454&lt;&gt;"", LEFT( scriv!O454, FIND(",",scriv!O454)-1) &amp; "=" &amp; $AH492 &amp; RIGHT( scriv!O454, LEN(scriv!O454) + 1 - FIND(",",scriv!O454)),
LEFT( Z$37, FIND(",",Z$37)-1) &amp; "=" &amp; $AH492 &amp; RIGHT( Z$37, LEN(Z$37) + 1 - FIND(",",Z$37))))</f>
        <v>drawOpen=,1.2</v>
      </c>
      <c r="AA492" s="81" t="str">
        <f>IF($E492="",
( IF(scriv!AK454&lt;&gt;"", LEFT( scriv!AK454, FIND(",",scriv!AK454)-1) &amp; "=" &amp; $AH492 &amp; RIGHT( scriv!AK454, LEN(scriv!AK454) + 1 - FIND(",",scriv!AK454)),
  IF($AA$36&lt;&gt;"",LEFT( AA$36, FIND(",",AA$36)-1) &amp; "=" &amp; $AH492 &amp; RIGHT( AA$36, LEN(AA$36) + 1 - FIND(",",AA$36)),""))),
IF(scriv!P454&lt;&gt;"", LEFT( scriv!P454, FIND(",",scriv!P454)-1) &amp; "=" &amp; $AH492 &amp; RIGHT( scriv!P454, LEN(scriv!P454) + 1 - FIND(",",scriv!P454)),
LEFT( AA$37, FIND(",",AA$37)-1) &amp; "=" &amp; $AH492 &amp; RIGHT( AA$37, LEN(AA$37) + 1 - FIND(",",AA$37))))</f>
        <v>drawClose=,1.2</v>
      </c>
      <c r="AB492" s="167" t="str">
        <f t="shared" si="305"/>
        <v>noTitle</v>
      </c>
      <c r="AC492" s="167"/>
      <c r="AD492" s="45"/>
      <c r="AE492" s="168"/>
      <c r="AF492" s="169">
        <f>IF(D492="",scriv!B454,"")</f>
        <v>0</v>
      </c>
      <c r="AG492" s="168"/>
      <c r="AH492" s="169" t="str">
        <f t="shared" si="308"/>
        <v/>
      </c>
      <c r="AI492" s="169" t="str">
        <f t="shared" si="309"/>
        <v/>
      </c>
      <c r="AJ492" s="86">
        <f>ROUNDDOWN( (LEN(scriv!B454)+1) / 2, 0 )</f>
        <v>0</v>
      </c>
      <c r="AK492" s="82">
        <f t="shared" si="310"/>
        <v>0</v>
      </c>
      <c r="AL492" s="82" t="str">
        <f t="shared" si="311"/>
        <v>-</v>
      </c>
      <c r="AM492" s="82" t="str">
        <f t="shared" si="312"/>
        <v>-</v>
      </c>
      <c r="AN492" s="82" t="str">
        <f t="shared" si="313"/>
        <v>-</v>
      </c>
      <c r="AO492" s="82" t="str">
        <f t="shared" si="314"/>
        <v>-</v>
      </c>
      <c r="AP492" s="82" t="str">
        <f t="shared" si="315"/>
        <v>-</v>
      </c>
      <c r="AQ492" s="82" t="str">
        <f t="shared" si="316"/>
        <v>-</v>
      </c>
      <c r="AR492" s="82" t="str">
        <f t="shared" si="317"/>
        <v>-</v>
      </c>
      <c r="AT492" s="82">
        <f t="shared" si="318"/>
        <v>2</v>
      </c>
      <c r="AU492" s="82" t="str">
        <f ca="1">IF(    MAX(OFFSET(AL492,0,0,MATCH("-",AL492:AL$638,0))) = 0,"",
IFERROR(MAX(OFFSET(AL492,0,0,MATCH("-",AL492:AL$638,0))),""))</f>
        <v/>
      </c>
      <c r="AV492" s="82" t="str">
        <f ca="1">IF(    MAX(OFFSET(AM492,0,0,MATCH("-",AM492:AM$638,0))) = 0,"",
IFERROR(MAX(OFFSET(AM492,0,0,MATCH("-",AM492:AM$638,0))),""))</f>
        <v/>
      </c>
      <c r="AW492" s="82" t="str">
        <f ca="1">IF(    MAX(OFFSET(AN492,0,0,MATCH("-",AN492:AN$638,0))) = 0,"",
IFERROR(MAX(OFFSET(AN492,0,0,MATCH("-",AN492:AN$638,0))),""))</f>
        <v/>
      </c>
      <c r="AX492" s="82" t="str">
        <f ca="1">IF(    MAX(OFFSET(AO492,0,0,MATCH("-",AO492:AO$638,0))) = 0,"",
IFERROR(MAX(OFFSET(AO492,0,0,MATCH("-",AO492:AO$638,0))),""))</f>
        <v/>
      </c>
      <c r="AY492" s="82" t="str">
        <f ca="1">IF(    MAX(OFFSET(AP492,0,0,MATCH("-",AP492:AP$638,0))) = 0,"",
IFERROR(MAX(OFFSET(AP492,0,0,MATCH("-",AP492:AP$638,0))),""))</f>
        <v/>
      </c>
      <c r="AZ492" s="82" t="str">
        <f ca="1">IF(    MAX(OFFSET(AQ492,0,0,MATCH("-",AQ492:AQ$638,0))) = 0,"",
IFERROR(MAX(OFFSET(AQ492,0,0,MATCH("-",AQ492:AQ$638,0))),""))</f>
        <v/>
      </c>
      <c r="BA492" s="82" t="str">
        <f ca="1">IF(    MAX(OFFSET(AR492,0,0,MATCH("-",AR492:AR$638,0))) = 0,"",
IFERROR(MAX(OFFSET(AR492,0,0,MATCH("-",AR492:AR$638,0))),""))</f>
        <v/>
      </c>
      <c r="BB492" s="112">
        <f t="shared" ca="1" si="319"/>
        <v>-270</v>
      </c>
      <c r="BC492" s="111" t="str">
        <f t="shared" ca="1" si="320"/>
        <v>Radius</v>
      </c>
      <c r="BD492" s="112">
        <f t="shared" ca="1" si="321"/>
        <v>0</v>
      </c>
      <c r="BE492" s="111">
        <f t="shared" ca="1" si="322"/>
        <v>-150</v>
      </c>
      <c r="BF492" s="113" t="e">
        <f t="shared" ca="1" si="323"/>
        <v>#VALUE!</v>
      </c>
      <c r="BG492" s="113" t="e">
        <f t="shared" ca="1" si="324"/>
        <v>#VALUE!</v>
      </c>
      <c r="BH492" s="112">
        <f t="shared" ca="1" si="325"/>
        <v>2000</v>
      </c>
      <c r="BI492" s="112">
        <f t="shared" ca="1" si="326"/>
        <v>-150</v>
      </c>
      <c r="BJ492" s="157"/>
      <c r="BK492" s="157"/>
      <c r="BL492" s="158" t="str">
        <f>scriv!AM454</f>
        <v/>
      </c>
      <c r="BM492" s="157"/>
      <c r="BN492" s="157" t="str">
        <f t="shared" si="327"/>
        <v>node</v>
      </c>
      <c r="BO492" s="157"/>
      <c r="BP492" s="159">
        <f t="shared" ca="1" si="328"/>
        <v>0</v>
      </c>
      <c r="BQ492" s="159">
        <f t="shared" ca="1" si="329"/>
        <v>0</v>
      </c>
      <c r="BR492" s="159">
        <f t="shared" si="330"/>
        <v>1</v>
      </c>
      <c r="BS492" s="159" t="str">
        <f t="shared" si="331"/>
        <v>symbol</v>
      </c>
      <c r="BT492" s="157" t="str">
        <f ca="1">IF(scriv!V454&lt;&gt;"",scriv!V454,
IF(E492="",IFERROR(VLOOKUP(BL492,$AH$40:$BT$638,39,FALSE),$BT$36),
$BT$37))</f>
        <v>NodeSquare</v>
      </c>
      <c r="BU492" s="166">
        <f t="shared" ca="1" si="332"/>
        <v>2000</v>
      </c>
      <c r="BV492" s="166">
        <f t="shared" ca="1" si="333"/>
        <v>-150</v>
      </c>
      <c r="BW492" s="166">
        <f t="shared" ca="1" si="334"/>
        <v>0</v>
      </c>
      <c r="BX492" s="166">
        <f t="shared" ca="1" si="335"/>
        <v>0</v>
      </c>
      <c r="BY492" s="180" t="str">
        <f t="shared" si="336"/>
        <v/>
      </c>
      <c r="BZ492" s="180" t="str">
        <f t="shared" si="337"/>
        <v/>
      </c>
      <c r="CA492" s="81" t="str">
        <f>IF(scriv!E454&lt;&gt;"",scriv!E454,"")</f>
        <v/>
      </c>
      <c r="CB492" s="82">
        <f t="shared" si="307"/>
        <v>0</v>
      </c>
      <c r="CC492" s="82">
        <f t="shared" si="338"/>
        <v>0</v>
      </c>
      <c r="CD492" s="82" t="str">
        <f t="shared" si="339"/>
        <v>-</v>
      </c>
      <c r="CE492" s="82" t="str">
        <f t="shared" si="340"/>
        <v>-</v>
      </c>
      <c r="CF492" s="82" t="str">
        <f t="shared" si="341"/>
        <v>-</v>
      </c>
      <c r="CG492" s="82" t="str">
        <f t="shared" si="342"/>
        <v>-</v>
      </c>
      <c r="CH492" s="82" t="str">
        <f t="shared" si="343"/>
        <v>-</v>
      </c>
      <c r="CI492" s="82" t="str">
        <f t="shared" si="344"/>
        <v>-</v>
      </c>
      <c r="CJ492" s="82" t="str">
        <f t="shared" si="345"/>
        <v>-</v>
      </c>
      <c r="CK492" s="82" t="str">
        <f t="shared" si="346"/>
        <v>-</v>
      </c>
    </row>
    <row r="493" spans="1:89" s="82" customFormat="1" ht="18" customHeight="1">
      <c r="A493" s="81" t="str">
        <f>scriv!AL455</f>
        <v/>
      </c>
      <c r="B493" s="81" t="str">
        <f>IF(scriv!D455&lt;&gt;"",scriv!D455,"")</f>
        <v/>
      </c>
      <c r="C493" s="81" t="str">
        <f>IF( scriv!AP455&lt;&gt;"", IF(D493&lt;&gt;"","connection ","")&amp;scriv!AP455,IF(D493&lt;&gt;"","connection",""))</f>
        <v/>
      </c>
      <c r="D493" s="82" t="str">
        <f>scriv!AN455</f>
        <v/>
      </c>
      <c r="E493" s="82" t="str">
        <f>scriv!AO455</f>
        <v/>
      </c>
      <c r="F493" s="156">
        <f>ROW()</f>
        <v>493</v>
      </c>
      <c r="G493" s="288">
        <f>scriv!AC455</f>
        <v>0</v>
      </c>
      <c r="H493" s="288">
        <f>scriv!AD455</f>
        <v>0</v>
      </c>
      <c r="I493" s="81" t="str">
        <f>IF(scriv!AE455&lt;&gt;"",scriv!AE455,J493)</f>
        <v/>
      </c>
      <c r="J493" s="81" t="str">
        <f>IF(scriv!AF455&lt;&gt;"",scriv!AF455,"")</f>
        <v/>
      </c>
      <c r="K493" s="82" t="str">
        <f>IF(scriv!Y455&lt;&gt;"",scriv!Y455,$K$36)</f>
        <v>none</v>
      </c>
      <c r="L493" s="82">
        <f>IF(scriv!Z455&lt;&gt;"",scriv!Z455,$L$36)</f>
        <v>0</v>
      </c>
      <c r="M493" s="82" t="str">
        <f>IF(scriv!AA455&lt;&gt;"",scriv!AA455,$M$36)</f>
        <v>OpenClose</v>
      </c>
      <c r="N493" s="82">
        <f>IF(scriv!AB455&lt;&gt;"",scriv!AB455,$N$36)</f>
        <v>0</v>
      </c>
      <c r="O493" s="119" t="str">
        <f t="shared" si="306"/>
        <v/>
      </c>
      <c r="P493" s="81" t="str">
        <f>IF(scriv!I455&lt;&gt;"",scriv!I455,"")</f>
        <v/>
      </c>
      <c r="Q493" s="81" t="str">
        <f>IF(scriv!J455&lt;&gt;"",scriv!J455,"")</f>
        <v/>
      </c>
      <c r="R493" s="81">
        <f>IF(scriv!K455&lt;&gt;"",scriv!K455,
IF(I493&lt;&gt;"",1,$R$36))</f>
        <v>1</v>
      </c>
      <c r="S493" s="81" t="str">
        <f>IF(scriv!L455&lt;&gt;"",scriv!L455,
IF(scriv!AF455&lt;&gt;"",$S$36,"none"))</f>
        <v>none</v>
      </c>
      <c r="T493" s="81" t="str">
        <f>IF(scriv!Q455&lt;&gt;"",scriv!Q455,"")</f>
        <v/>
      </c>
      <c r="U493" s="81" t="str">
        <f>IF(scriv!R455&lt;&gt;"",scriv!R455,"")</f>
        <v/>
      </c>
      <c r="V493" s="81" t="str">
        <f>IF(scriv!S455&lt;&gt;"",scriv!S455,"")</f>
        <v/>
      </c>
      <c r="W493" s="81" t="str">
        <f>IF(scriv!T455&lt;&gt;"",scriv!T455,"")</f>
        <v/>
      </c>
      <c r="X493" s="81" t="str">
        <f>IF($E493="",
( IF(scriv!AH455&lt;&gt;"", LEFT( scriv!AH455, FIND(",",scriv!AH455)-1) &amp; "=" &amp; $AH493 &amp; RIGHT( scriv!AH455, LEN(scriv!AH455) + 1 - FIND(",",scriv!AH455)),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IF(scriv!AI455&lt;&gt;"", LEFT( scriv!AI455, FIND(",",scriv!AI455)-1) &amp; "=" &amp; $AH493 &amp; RIGHT( scriv!AI455, LEN(scriv!AI455) + 1 - FIND(",",scriv!AI455)),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IF(scriv!AJ455&lt;&gt;"", LEFT( scriv!AJ455, FIND(",",scriv!AJ455)-1) &amp; "=" &amp; $AH493 &amp; RIGHT( scriv!AJ455, LEN(scriv!AJ455) + 1 - FIND(",",scriv!AJ455)),
  IF($Z$36&lt;&gt;"",LEFT( Z$36, FIND(",",Z$36)-1) &amp; "=" &amp; $AH493 &amp; RIGHT( Z$36, LEN(Z$36) + 1 - FIND(",",Z$36)),""))),
IF(scriv!O455&lt;&gt;"", LEFT( scriv!O455, FIND(",",scriv!O455)-1) &amp; "=" &amp; $AH493 &amp; RIGHT( scriv!O455, LEN(scriv!O455) + 1 - FIND(",",scriv!O455)),
LEFT( Z$37, FIND(",",Z$37)-1) &amp; "=" &amp; $AH493 &amp; RIGHT( Z$37, LEN(Z$37) + 1 - FIND(",",Z$37))))</f>
        <v>drawOpen=,1.2</v>
      </c>
      <c r="AA493" s="81" t="str">
        <f>IF($E493="",
( IF(scriv!AK455&lt;&gt;"", LEFT( scriv!AK455, FIND(",",scriv!AK455)-1) &amp; "=" &amp; $AH493 &amp; RIGHT( scriv!AK455, LEN(scriv!AK455) + 1 - FIND(",",scriv!AK455)),
  IF($AA$36&lt;&gt;"",LEFT( AA$36, FIND(",",AA$36)-1) &amp; "=" &amp; $AH493 &amp; RIGHT( AA$36, LEN(AA$36) + 1 - FIND(",",AA$36)),""))),
IF(scriv!P455&lt;&gt;"", LEFT( scriv!P455, FIND(",",scriv!P455)-1) &amp; "=" &amp; $AH493 &amp; RIGHT( scriv!P455, LEN(scriv!P455) + 1 - FIND(",",scriv!P455)),
LEFT( AA$37, FIND(",",AA$37)-1) &amp; "=" &amp; $AH493 &amp; RIGHT( AA$37, LEN(AA$37) + 1 - FIND(",",AA$37))))</f>
        <v>drawClose=,1.2</v>
      </c>
      <c r="AB493" s="167" t="str">
        <f t="shared" si="305"/>
        <v>noTitle</v>
      </c>
      <c r="AC493" s="167"/>
      <c r="AD493" s="45"/>
      <c r="AE493" s="168"/>
      <c r="AF493" s="169">
        <f>IF(D493="",scriv!B455,"")</f>
        <v>0</v>
      </c>
      <c r="AG493" s="168"/>
      <c r="AH493" s="169" t="str">
        <f t="shared" si="308"/>
        <v/>
      </c>
      <c r="AI493" s="169" t="str">
        <f t="shared" si="309"/>
        <v/>
      </c>
      <c r="AJ493" s="86">
        <f>ROUNDDOWN( (LEN(scriv!B455)+1) / 2, 0 )</f>
        <v>0</v>
      </c>
      <c r="AK493" s="82">
        <f t="shared" si="310"/>
        <v>0</v>
      </c>
      <c r="AL493" s="82" t="str">
        <f t="shared" si="311"/>
        <v>-</v>
      </c>
      <c r="AM493" s="82" t="str">
        <f t="shared" si="312"/>
        <v>-</v>
      </c>
      <c r="AN493" s="82" t="str">
        <f t="shared" si="313"/>
        <v>-</v>
      </c>
      <c r="AO493" s="82" t="str">
        <f t="shared" si="314"/>
        <v>-</v>
      </c>
      <c r="AP493" s="82" t="str">
        <f t="shared" si="315"/>
        <v>-</v>
      </c>
      <c r="AQ493" s="82" t="str">
        <f t="shared" si="316"/>
        <v>-</v>
      </c>
      <c r="AR493" s="82" t="str">
        <f t="shared" si="317"/>
        <v>-</v>
      </c>
      <c r="AT493" s="82">
        <f t="shared" si="318"/>
        <v>2</v>
      </c>
      <c r="AU493" s="82" t="str">
        <f ca="1">IF(    MAX(OFFSET(AL493,0,0,MATCH("-",AL493:AL$638,0))) = 0,"",
IFERROR(MAX(OFFSET(AL493,0,0,MATCH("-",AL493:AL$638,0))),""))</f>
        <v/>
      </c>
      <c r="AV493" s="82" t="str">
        <f ca="1">IF(    MAX(OFFSET(AM493,0,0,MATCH("-",AM493:AM$638,0))) = 0,"",
IFERROR(MAX(OFFSET(AM493,0,0,MATCH("-",AM493:AM$638,0))),""))</f>
        <v/>
      </c>
      <c r="AW493" s="82" t="str">
        <f ca="1">IF(    MAX(OFFSET(AN493,0,0,MATCH("-",AN493:AN$638,0))) = 0,"",
IFERROR(MAX(OFFSET(AN493,0,0,MATCH("-",AN493:AN$638,0))),""))</f>
        <v/>
      </c>
      <c r="AX493" s="82" t="str">
        <f ca="1">IF(    MAX(OFFSET(AO493,0,0,MATCH("-",AO493:AO$638,0))) = 0,"",
IFERROR(MAX(OFFSET(AO493,0,0,MATCH("-",AO493:AO$638,0))),""))</f>
        <v/>
      </c>
      <c r="AY493" s="82" t="str">
        <f ca="1">IF(    MAX(OFFSET(AP493,0,0,MATCH("-",AP493:AP$638,0))) = 0,"",
IFERROR(MAX(OFFSET(AP493,0,0,MATCH("-",AP493:AP$638,0))),""))</f>
        <v/>
      </c>
      <c r="AZ493" s="82" t="str">
        <f ca="1">IF(    MAX(OFFSET(AQ493,0,0,MATCH("-",AQ493:AQ$638,0))) = 0,"",
IFERROR(MAX(OFFSET(AQ493,0,0,MATCH("-",AQ493:AQ$638,0))),""))</f>
        <v/>
      </c>
      <c r="BA493" s="82" t="str">
        <f ca="1">IF(    MAX(OFFSET(AR493,0,0,MATCH("-",AR493:AR$638,0))) = 0,"",
IFERROR(MAX(OFFSET(AR493,0,0,MATCH("-",AR493:AR$638,0))),""))</f>
        <v/>
      </c>
      <c r="BB493" s="112">
        <f t="shared" ca="1" si="319"/>
        <v>-270</v>
      </c>
      <c r="BC493" s="111" t="str">
        <f t="shared" ca="1" si="320"/>
        <v>Radius</v>
      </c>
      <c r="BD493" s="112">
        <f t="shared" ca="1" si="321"/>
        <v>0</v>
      </c>
      <c r="BE493" s="111">
        <f t="shared" ca="1" si="322"/>
        <v>-150</v>
      </c>
      <c r="BF493" s="113" t="e">
        <f t="shared" ca="1" si="323"/>
        <v>#VALUE!</v>
      </c>
      <c r="BG493" s="113" t="e">
        <f t="shared" ca="1" si="324"/>
        <v>#VALUE!</v>
      </c>
      <c r="BH493" s="112">
        <f t="shared" ca="1" si="325"/>
        <v>2000</v>
      </c>
      <c r="BI493" s="112">
        <f t="shared" ca="1" si="326"/>
        <v>-150</v>
      </c>
      <c r="BJ493" s="157"/>
      <c r="BK493" s="157"/>
      <c r="BL493" s="158" t="str">
        <f>scriv!AM455</f>
        <v/>
      </c>
      <c r="BM493" s="157"/>
      <c r="BN493" s="157" t="str">
        <f t="shared" si="327"/>
        <v>node</v>
      </c>
      <c r="BO493" s="157"/>
      <c r="BP493" s="159">
        <f t="shared" ca="1" si="328"/>
        <v>0</v>
      </c>
      <c r="BQ493" s="159">
        <f t="shared" ca="1" si="329"/>
        <v>0</v>
      </c>
      <c r="BR493" s="159">
        <f t="shared" si="330"/>
        <v>1</v>
      </c>
      <c r="BS493" s="159" t="str">
        <f t="shared" si="331"/>
        <v>symbol</v>
      </c>
      <c r="BT493" s="157" t="str">
        <f ca="1">IF(scriv!V455&lt;&gt;"",scriv!V455,
IF(E493="",IFERROR(VLOOKUP(BL493,$AH$40:$BT$638,39,FALSE),$BT$36),
$BT$37))</f>
        <v>NodeSquare</v>
      </c>
      <c r="BU493" s="166">
        <f t="shared" ca="1" si="332"/>
        <v>2000</v>
      </c>
      <c r="BV493" s="166">
        <f t="shared" ca="1" si="333"/>
        <v>-150</v>
      </c>
      <c r="BW493" s="166">
        <f t="shared" ca="1" si="334"/>
        <v>0</v>
      </c>
      <c r="BX493" s="166">
        <f t="shared" ca="1" si="335"/>
        <v>0</v>
      </c>
      <c r="BY493" s="180" t="str">
        <f t="shared" si="336"/>
        <v/>
      </c>
      <c r="BZ493" s="180" t="str">
        <f t="shared" si="337"/>
        <v/>
      </c>
      <c r="CA493" s="81" t="str">
        <f>IF(scriv!E455&lt;&gt;"",scriv!E455,"")</f>
        <v/>
      </c>
      <c r="CB493" s="82">
        <f t="shared" si="307"/>
        <v>0</v>
      </c>
      <c r="CC493" s="82">
        <f t="shared" si="338"/>
        <v>0</v>
      </c>
      <c r="CD493" s="82" t="str">
        <f t="shared" si="339"/>
        <v>-</v>
      </c>
      <c r="CE493" s="82" t="str">
        <f t="shared" si="340"/>
        <v>-</v>
      </c>
      <c r="CF493" s="82" t="str">
        <f t="shared" si="341"/>
        <v>-</v>
      </c>
      <c r="CG493" s="82" t="str">
        <f t="shared" si="342"/>
        <v>-</v>
      </c>
      <c r="CH493" s="82" t="str">
        <f t="shared" si="343"/>
        <v>-</v>
      </c>
      <c r="CI493" s="82" t="str">
        <f t="shared" si="344"/>
        <v>-</v>
      </c>
      <c r="CJ493" s="82" t="str">
        <f t="shared" si="345"/>
        <v>-</v>
      </c>
      <c r="CK493" s="82" t="str">
        <f t="shared" si="346"/>
        <v>-</v>
      </c>
    </row>
    <row r="494" spans="1:89" s="82" customFormat="1" ht="18" customHeight="1">
      <c r="A494" s="81" t="str">
        <f>scriv!AL456</f>
        <v/>
      </c>
      <c r="B494" s="81" t="str">
        <f>IF(scriv!D456&lt;&gt;"",scriv!D456,"")</f>
        <v/>
      </c>
      <c r="C494" s="81" t="str">
        <f>IF( scriv!AP456&lt;&gt;"", IF(D494&lt;&gt;"","connection ","")&amp;scriv!AP456,IF(D494&lt;&gt;"","connection",""))</f>
        <v/>
      </c>
      <c r="D494" s="82" t="str">
        <f>scriv!AN456</f>
        <v/>
      </c>
      <c r="E494" s="82" t="str">
        <f>scriv!AO456</f>
        <v/>
      </c>
      <c r="F494" s="156">
        <f>ROW()</f>
        <v>494</v>
      </c>
      <c r="G494" s="288">
        <f>scriv!AC456</f>
        <v>0</v>
      </c>
      <c r="H494" s="288">
        <f>scriv!AD456</f>
        <v>0</v>
      </c>
      <c r="I494" s="81" t="str">
        <f>IF(scriv!AE456&lt;&gt;"",scriv!AE456,J494)</f>
        <v/>
      </c>
      <c r="J494" s="81" t="str">
        <f>IF(scriv!AF456&lt;&gt;"",scriv!AF456,"")</f>
        <v/>
      </c>
      <c r="K494" s="82" t="str">
        <f>IF(scriv!Y456&lt;&gt;"",scriv!Y456,$K$36)</f>
        <v>none</v>
      </c>
      <c r="L494" s="82">
        <f>IF(scriv!Z456&lt;&gt;"",scriv!Z456,$L$36)</f>
        <v>0</v>
      </c>
      <c r="M494" s="82" t="str">
        <f>IF(scriv!AA456&lt;&gt;"",scriv!AA456,$M$36)</f>
        <v>OpenClose</v>
      </c>
      <c r="N494" s="82">
        <f>IF(scriv!AB456&lt;&gt;"",scriv!AB456,$N$36)</f>
        <v>0</v>
      </c>
      <c r="O494" s="119" t="str">
        <f t="shared" si="306"/>
        <v/>
      </c>
      <c r="P494" s="81" t="str">
        <f>IF(scriv!I456&lt;&gt;"",scriv!I456,"")</f>
        <v/>
      </c>
      <c r="Q494" s="81" t="str">
        <f>IF(scriv!J456&lt;&gt;"",scriv!J456,"")</f>
        <v/>
      </c>
      <c r="R494" s="81">
        <f>IF(scriv!K456&lt;&gt;"",scriv!K456,
IF(I494&lt;&gt;"",1,$R$36))</f>
        <v>1</v>
      </c>
      <c r="S494" s="81" t="str">
        <f>IF(scriv!L456&lt;&gt;"",scriv!L456,
IF(scriv!AF456&lt;&gt;"",$S$36,"none"))</f>
        <v>none</v>
      </c>
      <c r="T494" s="81" t="str">
        <f>IF(scriv!Q456&lt;&gt;"",scriv!Q456,"")</f>
        <v/>
      </c>
      <c r="U494" s="81" t="str">
        <f>IF(scriv!R456&lt;&gt;"",scriv!R456,"")</f>
        <v/>
      </c>
      <c r="V494" s="81" t="str">
        <f>IF(scriv!S456&lt;&gt;"",scriv!S456,"")</f>
        <v/>
      </c>
      <c r="W494" s="81" t="str">
        <f>IF(scriv!T456&lt;&gt;"",scriv!T456,"")</f>
        <v/>
      </c>
      <c r="X494" s="81" t="str">
        <f>IF($E494="",
( IF(scriv!AH456&lt;&gt;"", LEFT( scriv!AH456, FIND(",",scriv!AH456)-1) &amp; "=" &amp; $AH494 &amp; RIGHT( scriv!AH456, LEN(scriv!AH456) + 1 - FIND(",",scriv!AH456)),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IF(scriv!AI456&lt;&gt;"", LEFT( scriv!AI456, FIND(",",scriv!AI456)-1) &amp; "=" &amp; $AH494 &amp; RIGHT( scriv!AI456, LEN(scriv!AI456) + 1 - FIND(",",scriv!AI456)),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IF(scriv!AJ456&lt;&gt;"", LEFT( scriv!AJ456, FIND(",",scriv!AJ456)-1) &amp; "=" &amp; $AH494 &amp; RIGHT( scriv!AJ456, LEN(scriv!AJ456) + 1 - FIND(",",scriv!AJ456)),
  IF($Z$36&lt;&gt;"",LEFT( Z$36, FIND(",",Z$36)-1) &amp; "=" &amp; $AH494 &amp; RIGHT( Z$36, LEN(Z$36) + 1 - FIND(",",Z$36)),""))),
IF(scriv!O456&lt;&gt;"", LEFT( scriv!O456, FIND(",",scriv!O456)-1) &amp; "=" &amp; $AH494 &amp; RIGHT( scriv!O456, LEN(scriv!O456) + 1 - FIND(",",scriv!O456)),
LEFT( Z$37, FIND(",",Z$37)-1) &amp; "=" &amp; $AH494 &amp; RIGHT( Z$37, LEN(Z$37) + 1 - FIND(",",Z$37))))</f>
        <v>drawOpen=,1.2</v>
      </c>
      <c r="AA494" s="81" t="str">
        <f>IF($E494="",
( IF(scriv!AK456&lt;&gt;"", LEFT( scriv!AK456, FIND(",",scriv!AK456)-1) &amp; "=" &amp; $AH494 &amp; RIGHT( scriv!AK456, LEN(scriv!AK456) + 1 - FIND(",",scriv!AK456)),
  IF($AA$36&lt;&gt;"",LEFT( AA$36, FIND(",",AA$36)-1) &amp; "=" &amp; $AH494 &amp; RIGHT( AA$36, LEN(AA$36) + 1 - FIND(",",AA$36)),""))),
IF(scriv!P456&lt;&gt;"", LEFT( scriv!P456, FIND(",",scriv!P456)-1) &amp; "=" &amp; $AH494 &amp; RIGHT( scriv!P456, LEN(scriv!P456) + 1 - FIND(",",scriv!P456)),
LEFT( AA$37, FIND(",",AA$37)-1) &amp; "=" &amp; $AH494 &amp; RIGHT( AA$37, LEN(AA$37) + 1 - FIND(",",AA$37))))</f>
        <v>drawClose=,1.2</v>
      </c>
      <c r="AB494" s="167" t="str">
        <f t="shared" si="305"/>
        <v>noTitle</v>
      </c>
      <c r="AC494" s="167"/>
      <c r="AD494" s="45"/>
      <c r="AE494" s="168"/>
      <c r="AF494" s="169">
        <f>IF(D494="",scriv!B456,"")</f>
        <v>0</v>
      </c>
      <c r="AG494" s="168"/>
      <c r="AH494" s="169" t="str">
        <f t="shared" si="308"/>
        <v/>
      </c>
      <c r="AI494" s="169" t="str">
        <f t="shared" si="309"/>
        <v/>
      </c>
      <c r="AJ494" s="86">
        <f>ROUNDDOWN( (LEN(scriv!B456)+1) / 2, 0 )</f>
        <v>0</v>
      </c>
      <c r="AK494" s="82">
        <f t="shared" si="310"/>
        <v>0</v>
      </c>
      <c r="AL494" s="82" t="str">
        <f t="shared" si="311"/>
        <v>-</v>
      </c>
      <c r="AM494" s="82" t="str">
        <f t="shared" si="312"/>
        <v>-</v>
      </c>
      <c r="AN494" s="82" t="str">
        <f t="shared" si="313"/>
        <v>-</v>
      </c>
      <c r="AO494" s="82" t="str">
        <f t="shared" si="314"/>
        <v>-</v>
      </c>
      <c r="AP494" s="82" t="str">
        <f t="shared" si="315"/>
        <v>-</v>
      </c>
      <c r="AQ494" s="82" t="str">
        <f t="shared" si="316"/>
        <v>-</v>
      </c>
      <c r="AR494" s="82" t="str">
        <f t="shared" si="317"/>
        <v>-</v>
      </c>
      <c r="AT494" s="82">
        <f t="shared" si="318"/>
        <v>2</v>
      </c>
      <c r="AU494" s="82" t="str">
        <f ca="1">IF(    MAX(OFFSET(AL494,0,0,MATCH("-",AL494:AL$638,0))) = 0,"",
IFERROR(MAX(OFFSET(AL494,0,0,MATCH("-",AL494:AL$638,0))),""))</f>
        <v/>
      </c>
      <c r="AV494" s="82" t="str">
        <f ca="1">IF(    MAX(OFFSET(AM494,0,0,MATCH("-",AM494:AM$638,0))) = 0,"",
IFERROR(MAX(OFFSET(AM494,0,0,MATCH("-",AM494:AM$638,0))),""))</f>
        <v/>
      </c>
      <c r="AW494" s="82" t="str">
        <f ca="1">IF(    MAX(OFFSET(AN494,0,0,MATCH("-",AN494:AN$638,0))) = 0,"",
IFERROR(MAX(OFFSET(AN494,0,0,MATCH("-",AN494:AN$638,0))),""))</f>
        <v/>
      </c>
      <c r="AX494" s="82" t="str">
        <f ca="1">IF(    MAX(OFFSET(AO494,0,0,MATCH("-",AO494:AO$638,0))) = 0,"",
IFERROR(MAX(OFFSET(AO494,0,0,MATCH("-",AO494:AO$638,0))),""))</f>
        <v/>
      </c>
      <c r="AY494" s="82" t="str">
        <f ca="1">IF(    MAX(OFFSET(AP494,0,0,MATCH("-",AP494:AP$638,0))) = 0,"",
IFERROR(MAX(OFFSET(AP494,0,0,MATCH("-",AP494:AP$638,0))),""))</f>
        <v/>
      </c>
      <c r="AZ494" s="82" t="str">
        <f ca="1">IF(    MAX(OFFSET(AQ494,0,0,MATCH("-",AQ494:AQ$638,0))) = 0,"",
IFERROR(MAX(OFFSET(AQ494,0,0,MATCH("-",AQ494:AQ$638,0))),""))</f>
        <v/>
      </c>
      <c r="BA494" s="82" t="str">
        <f ca="1">IF(    MAX(OFFSET(AR494,0,0,MATCH("-",AR494:AR$638,0))) = 0,"",
IFERROR(MAX(OFFSET(AR494,0,0,MATCH("-",AR494:AR$638,0))),""))</f>
        <v/>
      </c>
      <c r="BB494" s="112">
        <f t="shared" ca="1" si="319"/>
        <v>-270</v>
      </c>
      <c r="BC494" s="111" t="str">
        <f t="shared" ca="1" si="320"/>
        <v>Radius</v>
      </c>
      <c r="BD494" s="112">
        <f t="shared" ca="1" si="321"/>
        <v>0</v>
      </c>
      <c r="BE494" s="111">
        <f t="shared" ca="1" si="322"/>
        <v>-150</v>
      </c>
      <c r="BF494" s="113" t="e">
        <f t="shared" ca="1" si="323"/>
        <v>#VALUE!</v>
      </c>
      <c r="BG494" s="113" t="e">
        <f t="shared" ca="1" si="324"/>
        <v>#VALUE!</v>
      </c>
      <c r="BH494" s="112">
        <f t="shared" ca="1" si="325"/>
        <v>2000</v>
      </c>
      <c r="BI494" s="112">
        <f t="shared" ca="1" si="326"/>
        <v>-150</v>
      </c>
      <c r="BJ494" s="157"/>
      <c r="BK494" s="157"/>
      <c r="BL494" s="158" t="str">
        <f>scriv!AM456</f>
        <v/>
      </c>
      <c r="BM494" s="157"/>
      <c r="BN494" s="157" t="str">
        <f t="shared" si="327"/>
        <v>node</v>
      </c>
      <c r="BO494" s="157"/>
      <c r="BP494" s="159">
        <f t="shared" ca="1" si="328"/>
        <v>0</v>
      </c>
      <c r="BQ494" s="159">
        <f t="shared" ca="1" si="329"/>
        <v>0</v>
      </c>
      <c r="BR494" s="159">
        <f t="shared" si="330"/>
        <v>1</v>
      </c>
      <c r="BS494" s="159" t="str">
        <f t="shared" si="331"/>
        <v>symbol</v>
      </c>
      <c r="BT494" s="157" t="str">
        <f ca="1">IF(scriv!V456&lt;&gt;"",scriv!V456,
IF(E494="",IFERROR(VLOOKUP(BL494,$AH$40:$BT$638,39,FALSE),$BT$36),
$BT$37))</f>
        <v>NodeSquare</v>
      </c>
      <c r="BU494" s="166">
        <f t="shared" ca="1" si="332"/>
        <v>2000</v>
      </c>
      <c r="BV494" s="166">
        <f t="shared" ca="1" si="333"/>
        <v>-150</v>
      </c>
      <c r="BW494" s="166">
        <f t="shared" ca="1" si="334"/>
        <v>0</v>
      </c>
      <c r="BX494" s="166">
        <f t="shared" ca="1" si="335"/>
        <v>0</v>
      </c>
      <c r="BY494" s="180" t="str">
        <f t="shared" si="336"/>
        <v/>
      </c>
      <c r="BZ494" s="180" t="str">
        <f t="shared" si="337"/>
        <v/>
      </c>
      <c r="CA494" s="81" t="str">
        <f>IF(scriv!E456&lt;&gt;"",scriv!E456,"")</f>
        <v/>
      </c>
      <c r="CB494" s="82">
        <f t="shared" si="307"/>
        <v>0</v>
      </c>
      <c r="CC494" s="82">
        <f t="shared" si="338"/>
        <v>0</v>
      </c>
      <c r="CD494" s="82" t="str">
        <f t="shared" si="339"/>
        <v>-</v>
      </c>
      <c r="CE494" s="82" t="str">
        <f t="shared" si="340"/>
        <v>-</v>
      </c>
      <c r="CF494" s="82" t="str">
        <f t="shared" si="341"/>
        <v>-</v>
      </c>
      <c r="CG494" s="82" t="str">
        <f t="shared" si="342"/>
        <v>-</v>
      </c>
      <c r="CH494" s="82" t="str">
        <f t="shared" si="343"/>
        <v>-</v>
      </c>
      <c r="CI494" s="82" t="str">
        <f t="shared" si="344"/>
        <v>-</v>
      </c>
      <c r="CJ494" s="82" t="str">
        <f t="shared" si="345"/>
        <v>-</v>
      </c>
      <c r="CK494" s="82" t="str">
        <f t="shared" si="346"/>
        <v>-</v>
      </c>
    </row>
    <row r="495" spans="1:89" s="82" customFormat="1" ht="18" customHeight="1">
      <c r="A495" s="81" t="str">
        <f>scriv!AL457</f>
        <v/>
      </c>
      <c r="B495" s="81" t="str">
        <f>IF(scriv!D457&lt;&gt;"",scriv!D457,"")</f>
        <v/>
      </c>
      <c r="C495" s="81" t="str">
        <f>IF( scriv!AP457&lt;&gt;"", IF(D495&lt;&gt;"","connection ","")&amp;scriv!AP457,IF(D495&lt;&gt;"","connection",""))</f>
        <v/>
      </c>
      <c r="D495" s="82" t="str">
        <f>scriv!AN457</f>
        <v/>
      </c>
      <c r="E495" s="82" t="str">
        <f>scriv!AO457</f>
        <v/>
      </c>
      <c r="F495" s="156">
        <f>ROW()</f>
        <v>495</v>
      </c>
      <c r="G495" s="288">
        <f>scriv!AC457</f>
        <v>0</v>
      </c>
      <c r="H495" s="288">
        <f>scriv!AD457</f>
        <v>0</v>
      </c>
      <c r="I495" s="81" t="str">
        <f>IF(scriv!AE457&lt;&gt;"",scriv!AE457,J495)</f>
        <v/>
      </c>
      <c r="J495" s="81" t="str">
        <f>IF(scriv!AF457&lt;&gt;"",scriv!AF457,"")</f>
        <v/>
      </c>
      <c r="K495" s="82" t="str">
        <f>IF(scriv!Y457&lt;&gt;"",scriv!Y457,$K$36)</f>
        <v>none</v>
      </c>
      <c r="L495" s="82">
        <f>IF(scriv!Z457&lt;&gt;"",scriv!Z457,$L$36)</f>
        <v>0</v>
      </c>
      <c r="M495" s="82" t="str">
        <f>IF(scriv!AA457&lt;&gt;"",scriv!AA457,$M$36)</f>
        <v>OpenClose</v>
      </c>
      <c r="N495" s="82">
        <f>IF(scriv!AB457&lt;&gt;"",scriv!AB457,$N$36)</f>
        <v>0</v>
      </c>
      <c r="O495" s="119" t="str">
        <f t="shared" si="306"/>
        <v/>
      </c>
      <c r="P495" s="81" t="str">
        <f>IF(scriv!I457&lt;&gt;"",scriv!I457,"")</f>
        <v/>
      </c>
      <c r="Q495" s="81" t="str">
        <f>IF(scriv!J457&lt;&gt;"",scriv!J457,"")</f>
        <v/>
      </c>
      <c r="R495" s="81">
        <f>IF(scriv!K457&lt;&gt;"",scriv!K457,
IF(I495&lt;&gt;"",1,$R$36))</f>
        <v>1</v>
      </c>
      <c r="S495" s="81" t="str">
        <f>IF(scriv!L457&lt;&gt;"",scriv!L457,
IF(scriv!AF457&lt;&gt;"",$S$36,"none"))</f>
        <v>none</v>
      </c>
      <c r="T495" s="81" t="str">
        <f>IF(scriv!Q457&lt;&gt;"",scriv!Q457,"")</f>
        <v/>
      </c>
      <c r="U495" s="81" t="str">
        <f>IF(scriv!R457&lt;&gt;"",scriv!R457,"")</f>
        <v/>
      </c>
      <c r="V495" s="81" t="str">
        <f>IF(scriv!S457&lt;&gt;"",scriv!S457,"")</f>
        <v/>
      </c>
      <c r="W495" s="81" t="str">
        <f>IF(scriv!T457&lt;&gt;"",scriv!T457,"")</f>
        <v/>
      </c>
      <c r="X495" s="81" t="str">
        <f>IF($E495="",
( IF(scriv!AH457&lt;&gt;"", LEFT( scriv!AH457, FIND(",",scriv!AH457)-1) &amp; "=" &amp; $AH495 &amp; RIGHT( scriv!AH457, LEN(scriv!AH457) + 1 - FIND(",",scriv!AH457)),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IF(scriv!AI457&lt;&gt;"", LEFT( scriv!AI457, FIND(",",scriv!AI457)-1) &amp; "=" &amp; $AH495 &amp; RIGHT( scriv!AI457, LEN(scriv!AI457) + 1 - FIND(",",scriv!AI457)),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IF(scriv!AJ457&lt;&gt;"", LEFT( scriv!AJ457, FIND(",",scriv!AJ457)-1) &amp; "=" &amp; $AH495 &amp; RIGHT( scriv!AJ457, LEN(scriv!AJ457) + 1 - FIND(",",scriv!AJ457)),
  IF($Z$36&lt;&gt;"",LEFT( Z$36, FIND(",",Z$36)-1) &amp; "=" &amp; $AH495 &amp; RIGHT( Z$36, LEN(Z$36) + 1 - FIND(",",Z$36)),""))),
IF(scriv!O457&lt;&gt;"", LEFT( scriv!O457, FIND(",",scriv!O457)-1) &amp; "=" &amp; $AH495 &amp; RIGHT( scriv!O457, LEN(scriv!O457) + 1 - FIND(",",scriv!O457)),
LEFT( Z$37, FIND(",",Z$37)-1) &amp; "=" &amp; $AH495 &amp; RIGHT( Z$37, LEN(Z$37) + 1 - FIND(",",Z$37))))</f>
        <v>drawOpen=,1.2</v>
      </c>
      <c r="AA495" s="81" t="str">
        <f>IF($E495="",
( IF(scriv!AK457&lt;&gt;"", LEFT( scriv!AK457, FIND(",",scriv!AK457)-1) &amp; "=" &amp; $AH495 &amp; RIGHT( scriv!AK457, LEN(scriv!AK457) + 1 - FIND(",",scriv!AK457)),
  IF($AA$36&lt;&gt;"",LEFT( AA$36, FIND(",",AA$36)-1) &amp; "=" &amp; $AH495 &amp; RIGHT( AA$36, LEN(AA$36) + 1 - FIND(",",AA$36)),""))),
IF(scriv!P457&lt;&gt;"", LEFT( scriv!P457, FIND(",",scriv!P457)-1) &amp; "=" &amp; $AH495 &amp; RIGHT( scriv!P457, LEN(scriv!P457) + 1 - FIND(",",scriv!P457)),
LEFT( AA$37, FIND(",",AA$37)-1) &amp; "=" &amp; $AH495 &amp; RIGHT( AA$37, LEN(AA$37) + 1 - FIND(",",AA$37))))</f>
        <v>drawClose=,1.2</v>
      </c>
      <c r="AB495" s="167" t="str">
        <f t="shared" si="305"/>
        <v>noTitle</v>
      </c>
      <c r="AC495" s="167"/>
      <c r="AD495" s="45"/>
      <c r="AE495" s="168"/>
      <c r="AF495" s="169">
        <f>IF(D495="",scriv!B457,"")</f>
        <v>0</v>
      </c>
      <c r="AG495" s="168"/>
      <c r="AH495" s="169" t="str">
        <f t="shared" si="308"/>
        <v/>
      </c>
      <c r="AI495" s="169" t="str">
        <f t="shared" si="309"/>
        <v/>
      </c>
      <c r="AJ495" s="86">
        <f>ROUNDDOWN( (LEN(scriv!B457)+1) / 2, 0 )</f>
        <v>0</v>
      </c>
      <c r="AK495" s="82">
        <f t="shared" si="310"/>
        <v>0</v>
      </c>
      <c r="AL495" s="82" t="str">
        <f t="shared" si="311"/>
        <v>-</v>
      </c>
      <c r="AM495" s="82" t="str">
        <f t="shared" si="312"/>
        <v>-</v>
      </c>
      <c r="AN495" s="82" t="str">
        <f t="shared" si="313"/>
        <v>-</v>
      </c>
      <c r="AO495" s="82" t="str">
        <f t="shared" si="314"/>
        <v>-</v>
      </c>
      <c r="AP495" s="82" t="str">
        <f t="shared" si="315"/>
        <v>-</v>
      </c>
      <c r="AQ495" s="82" t="str">
        <f t="shared" si="316"/>
        <v>-</v>
      </c>
      <c r="AR495" s="82" t="str">
        <f t="shared" si="317"/>
        <v>-</v>
      </c>
      <c r="AT495" s="82">
        <f t="shared" si="318"/>
        <v>2</v>
      </c>
      <c r="AU495" s="82" t="str">
        <f ca="1">IF(    MAX(OFFSET(AL495,0,0,MATCH("-",AL495:AL$638,0))) = 0,"",
IFERROR(MAX(OFFSET(AL495,0,0,MATCH("-",AL495:AL$638,0))),""))</f>
        <v/>
      </c>
      <c r="AV495" s="82" t="str">
        <f ca="1">IF(    MAX(OFFSET(AM495,0,0,MATCH("-",AM495:AM$638,0))) = 0,"",
IFERROR(MAX(OFFSET(AM495,0,0,MATCH("-",AM495:AM$638,0))),""))</f>
        <v/>
      </c>
      <c r="AW495" s="82" t="str">
        <f ca="1">IF(    MAX(OFFSET(AN495,0,0,MATCH("-",AN495:AN$638,0))) = 0,"",
IFERROR(MAX(OFFSET(AN495,0,0,MATCH("-",AN495:AN$638,0))),""))</f>
        <v/>
      </c>
      <c r="AX495" s="82" t="str">
        <f ca="1">IF(    MAX(OFFSET(AO495,0,0,MATCH("-",AO495:AO$638,0))) = 0,"",
IFERROR(MAX(OFFSET(AO495,0,0,MATCH("-",AO495:AO$638,0))),""))</f>
        <v/>
      </c>
      <c r="AY495" s="82" t="str">
        <f ca="1">IF(    MAX(OFFSET(AP495,0,0,MATCH("-",AP495:AP$638,0))) = 0,"",
IFERROR(MAX(OFFSET(AP495,0,0,MATCH("-",AP495:AP$638,0))),""))</f>
        <v/>
      </c>
      <c r="AZ495" s="82" t="str">
        <f ca="1">IF(    MAX(OFFSET(AQ495,0,0,MATCH("-",AQ495:AQ$638,0))) = 0,"",
IFERROR(MAX(OFFSET(AQ495,0,0,MATCH("-",AQ495:AQ$638,0))),""))</f>
        <v/>
      </c>
      <c r="BA495" s="82" t="str">
        <f ca="1">IF(    MAX(OFFSET(AR495,0,0,MATCH("-",AR495:AR$638,0))) = 0,"",
IFERROR(MAX(OFFSET(AR495,0,0,MATCH("-",AR495:AR$638,0))),""))</f>
        <v/>
      </c>
      <c r="BB495" s="112">
        <f t="shared" ca="1" si="319"/>
        <v>-270</v>
      </c>
      <c r="BC495" s="111" t="str">
        <f t="shared" ca="1" si="320"/>
        <v>Radius</v>
      </c>
      <c r="BD495" s="112">
        <f t="shared" ca="1" si="321"/>
        <v>0</v>
      </c>
      <c r="BE495" s="111">
        <f t="shared" ca="1" si="322"/>
        <v>-150</v>
      </c>
      <c r="BF495" s="113" t="e">
        <f t="shared" ca="1" si="323"/>
        <v>#VALUE!</v>
      </c>
      <c r="BG495" s="113" t="e">
        <f t="shared" ca="1" si="324"/>
        <v>#VALUE!</v>
      </c>
      <c r="BH495" s="112">
        <f t="shared" ca="1" si="325"/>
        <v>2000</v>
      </c>
      <c r="BI495" s="112">
        <f t="shared" ca="1" si="326"/>
        <v>-150</v>
      </c>
      <c r="BJ495" s="157"/>
      <c r="BK495" s="157"/>
      <c r="BL495" s="158" t="str">
        <f>scriv!AM457</f>
        <v/>
      </c>
      <c r="BM495" s="157"/>
      <c r="BN495" s="157" t="str">
        <f t="shared" si="327"/>
        <v>node</v>
      </c>
      <c r="BO495" s="157"/>
      <c r="BP495" s="159">
        <f t="shared" ca="1" si="328"/>
        <v>0</v>
      </c>
      <c r="BQ495" s="159">
        <f t="shared" ca="1" si="329"/>
        <v>0</v>
      </c>
      <c r="BR495" s="159">
        <f t="shared" si="330"/>
        <v>1</v>
      </c>
      <c r="BS495" s="159" t="str">
        <f t="shared" si="331"/>
        <v>symbol</v>
      </c>
      <c r="BT495" s="157" t="str">
        <f ca="1">IF(scriv!V457&lt;&gt;"",scriv!V457,
IF(E495="",IFERROR(VLOOKUP(BL495,$AH$40:$BT$638,39,FALSE),$BT$36),
$BT$37))</f>
        <v>NodeSquare</v>
      </c>
      <c r="BU495" s="166">
        <f t="shared" ca="1" si="332"/>
        <v>2000</v>
      </c>
      <c r="BV495" s="166">
        <f t="shared" ca="1" si="333"/>
        <v>-150</v>
      </c>
      <c r="BW495" s="166">
        <f t="shared" ca="1" si="334"/>
        <v>0</v>
      </c>
      <c r="BX495" s="166">
        <f t="shared" ca="1" si="335"/>
        <v>0</v>
      </c>
      <c r="BY495" s="180" t="str">
        <f t="shared" si="336"/>
        <v/>
      </c>
      <c r="BZ495" s="180" t="str">
        <f t="shared" si="337"/>
        <v/>
      </c>
      <c r="CA495" s="81" t="str">
        <f>IF(scriv!E457&lt;&gt;"",scriv!E457,"")</f>
        <v/>
      </c>
      <c r="CB495" s="82">
        <f t="shared" si="307"/>
        <v>0</v>
      </c>
      <c r="CC495" s="82">
        <f t="shared" si="338"/>
        <v>0</v>
      </c>
      <c r="CD495" s="82" t="str">
        <f t="shared" si="339"/>
        <v>-</v>
      </c>
      <c r="CE495" s="82" t="str">
        <f t="shared" si="340"/>
        <v>-</v>
      </c>
      <c r="CF495" s="82" t="str">
        <f t="shared" si="341"/>
        <v>-</v>
      </c>
      <c r="CG495" s="82" t="str">
        <f t="shared" si="342"/>
        <v>-</v>
      </c>
      <c r="CH495" s="82" t="str">
        <f t="shared" si="343"/>
        <v>-</v>
      </c>
      <c r="CI495" s="82" t="str">
        <f t="shared" si="344"/>
        <v>-</v>
      </c>
      <c r="CJ495" s="82" t="str">
        <f t="shared" si="345"/>
        <v>-</v>
      </c>
      <c r="CK495" s="82" t="str">
        <f t="shared" si="346"/>
        <v>-</v>
      </c>
    </row>
    <row r="496" spans="1:89" s="82" customFormat="1" ht="18" customHeight="1">
      <c r="A496" s="81" t="str">
        <f>scriv!AL458</f>
        <v/>
      </c>
      <c r="B496" s="81" t="str">
        <f>IF(scriv!D458&lt;&gt;"",scriv!D458,"")</f>
        <v/>
      </c>
      <c r="C496" s="81" t="str">
        <f>IF( scriv!AP458&lt;&gt;"", IF(D496&lt;&gt;"","connection ","")&amp;scriv!AP458,IF(D496&lt;&gt;"","connection",""))</f>
        <v/>
      </c>
      <c r="D496" s="82" t="str">
        <f>scriv!AN458</f>
        <v/>
      </c>
      <c r="E496" s="82" t="str">
        <f>scriv!AO458</f>
        <v/>
      </c>
      <c r="F496" s="156">
        <f>ROW()</f>
        <v>496</v>
      </c>
      <c r="G496" s="288">
        <f>scriv!AC458</f>
        <v>0</v>
      </c>
      <c r="H496" s="288">
        <f>scriv!AD458</f>
        <v>0</v>
      </c>
      <c r="I496" s="81" t="str">
        <f>IF(scriv!AE458&lt;&gt;"",scriv!AE458,J496)</f>
        <v/>
      </c>
      <c r="J496" s="81" t="str">
        <f>IF(scriv!AF458&lt;&gt;"",scriv!AF458,"")</f>
        <v/>
      </c>
      <c r="K496" s="82" t="str">
        <f>IF(scriv!Y458&lt;&gt;"",scriv!Y458,$K$36)</f>
        <v>none</v>
      </c>
      <c r="L496" s="82">
        <f>IF(scriv!Z458&lt;&gt;"",scriv!Z458,$L$36)</f>
        <v>0</v>
      </c>
      <c r="M496" s="82" t="str">
        <f>IF(scriv!AA458&lt;&gt;"",scriv!AA458,$M$36)</f>
        <v>OpenClose</v>
      </c>
      <c r="N496" s="82">
        <f>IF(scriv!AB458&lt;&gt;"",scriv!AB458,$N$36)</f>
        <v>0</v>
      </c>
      <c r="O496" s="119" t="str">
        <f t="shared" si="306"/>
        <v/>
      </c>
      <c r="P496" s="81" t="str">
        <f>IF(scriv!I458&lt;&gt;"",scriv!I458,"")</f>
        <v/>
      </c>
      <c r="Q496" s="81" t="str">
        <f>IF(scriv!J458&lt;&gt;"",scriv!J458,"")</f>
        <v/>
      </c>
      <c r="R496" s="81">
        <f>IF(scriv!K458&lt;&gt;"",scriv!K458,
IF(I496&lt;&gt;"",1,$R$36))</f>
        <v>1</v>
      </c>
      <c r="S496" s="81" t="str">
        <f>IF(scriv!L458&lt;&gt;"",scriv!L458,
IF(scriv!AF458&lt;&gt;"",$S$36,"none"))</f>
        <v>none</v>
      </c>
      <c r="T496" s="81" t="str">
        <f>IF(scriv!Q458&lt;&gt;"",scriv!Q458,"")</f>
        <v/>
      </c>
      <c r="U496" s="81" t="str">
        <f>IF(scriv!R458&lt;&gt;"",scriv!R458,"")</f>
        <v/>
      </c>
      <c r="V496" s="81" t="str">
        <f>IF(scriv!S458&lt;&gt;"",scriv!S458,"")</f>
        <v/>
      </c>
      <c r="W496" s="81" t="str">
        <f>IF(scriv!T458&lt;&gt;"",scriv!T458,"")</f>
        <v/>
      </c>
      <c r="X496" s="81" t="str">
        <f>IF($E496="",
( IF(scriv!AH458&lt;&gt;"", LEFT( scriv!AH458, FIND(",",scriv!AH458)-1) &amp; "=" &amp; $AH496 &amp; RIGHT( scriv!AH458, LEN(scriv!AH458) + 1 - FIND(",",scriv!AH458)),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IF(scriv!AI458&lt;&gt;"", LEFT( scriv!AI458, FIND(",",scriv!AI458)-1) &amp; "=" &amp; $AH496 &amp; RIGHT( scriv!AI458, LEN(scriv!AI458) + 1 - FIND(",",scriv!AI458)),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IF(scriv!AJ458&lt;&gt;"", LEFT( scriv!AJ458, FIND(",",scriv!AJ458)-1) &amp; "=" &amp; $AH496 &amp; RIGHT( scriv!AJ458, LEN(scriv!AJ458) + 1 - FIND(",",scriv!AJ458)),
  IF($Z$36&lt;&gt;"",LEFT( Z$36, FIND(",",Z$36)-1) &amp; "=" &amp; $AH496 &amp; RIGHT( Z$36, LEN(Z$36) + 1 - FIND(",",Z$36)),""))),
IF(scriv!O458&lt;&gt;"", LEFT( scriv!O458, FIND(",",scriv!O458)-1) &amp; "=" &amp; $AH496 &amp; RIGHT( scriv!O458, LEN(scriv!O458) + 1 - FIND(",",scriv!O458)),
LEFT( Z$37, FIND(",",Z$37)-1) &amp; "=" &amp; $AH496 &amp; RIGHT( Z$37, LEN(Z$37) + 1 - FIND(",",Z$37))))</f>
        <v>drawOpen=,1.2</v>
      </c>
      <c r="AA496" s="81" t="str">
        <f>IF($E496="",
( IF(scriv!AK458&lt;&gt;"", LEFT( scriv!AK458, FIND(",",scriv!AK458)-1) &amp; "=" &amp; $AH496 &amp; RIGHT( scriv!AK458, LEN(scriv!AK458) + 1 - FIND(",",scriv!AK458)),
  IF($AA$36&lt;&gt;"",LEFT( AA$36, FIND(",",AA$36)-1) &amp; "=" &amp; $AH496 &amp; RIGHT( AA$36, LEN(AA$36) + 1 - FIND(",",AA$36)),""))),
IF(scriv!P458&lt;&gt;"", LEFT( scriv!P458, FIND(",",scriv!P458)-1) &amp; "=" &amp; $AH496 &amp; RIGHT( scriv!P458, LEN(scriv!P458) + 1 - FIND(",",scriv!P458)),
LEFT( AA$37, FIND(",",AA$37)-1) &amp; "=" &amp; $AH496 &amp; RIGHT( AA$37, LEN(AA$37) + 1 - FIND(",",AA$37))))</f>
        <v>drawClose=,1.2</v>
      </c>
      <c r="AB496" s="167" t="str">
        <f t="shared" si="305"/>
        <v>noTitle</v>
      </c>
      <c r="AC496" s="167"/>
      <c r="AD496" s="45"/>
      <c r="AE496" s="168"/>
      <c r="AF496" s="169">
        <f>IF(D496="",scriv!B458,"")</f>
        <v>0</v>
      </c>
      <c r="AG496" s="168"/>
      <c r="AH496" s="169" t="str">
        <f t="shared" si="308"/>
        <v/>
      </c>
      <c r="AI496" s="169" t="str">
        <f t="shared" si="309"/>
        <v/>
      </c>
      <c r="AJ496" s="86">
        <f>ROUNDDOWN( (LEN(scriv!B458)+1) / 2, 0 )</f>
        <v>0</v>
      </c>
      <c r="AK496" s="82">
        <f t="shared" si="310"/>
        <v>0</v>
      </c>
      <c r="AL496" s="82" t="str">
        <f t="shared" si="311"/>
        <v>-</v>
      </c>
      <c r="AM496" s="82" t="str">
        <f t="shared" si="312"/>
        <v>-</v>
      </c>
      <c r="AN496" s="82" t="str">
        <f t="shared" si="313"/>
        <v>-</v>
      </c>
      <c r="AO496" s="82" t="str">
        <f t="shared" si="314"/>
        <v>-</v>
      </c>
      <c r="AP496" s="82" t="str">
        <f t="shared" si="315"/>
        <v>-</v>
      </c>
      <c r="AQ496" s="82" t="str">
        <f t="shared" si="316"/>
        <v>-</v>
      </c>
      <c r="AR496" s="82" t="str">
        <f t="shared" si="317"/>
        <v>-</v>
      </c>
      <c r="AT496" s="82">
        <f t="shared" si="318"/>
        <v>2</v>
      </c>
      <c r="AU496" s="82" t="str">
        <f ca="1">IF(    MAX(OFFSET(AL496,0,0,MATCH("-",AL496:AL$638,0))) = 0,"",
IFERROR(MAX(OFFSET(AL496,0,0,MATCH("-",AL496:AL$638,0))),""))</f>
        <v/>
      </c>
      <c r="AV496" s="82" t="str">
        <f ca="1">IF(    MAX(OFFSET(AM496,0,0,MATCH("-",AM496:AM$638,0))) = 0,"",
IFERROR(MAX(OFFSET(AM496,0,0,MATCH("-",AM496:AM$638,0))),""))</f>
        <v/>
      </c>
      <c r="AW496" s="82" t="str">
        <f ca="1">IF(    MAX(OFFSET(AN496,0,0,MATCH("-",AN496:AN$638,0))) = 0,"",
IFERROR(MAX(OFFSET(AN496,0,0,MATCH("-",AN496:AN$638,0))),""))</f>
        <v/>
      </c>
      <c r="AX496" s="82" t="str">
        <f ca="1">IF(    MAX(OFFSET(AO496,0,0,MATCH("-",AO496:AO$638,0))) = 0,"",
IFERROR(MAX(OFFSET(AO496,0,0,MATCH("-",AO496:AO$638,0))),""))</f>
        <v/>
      </c>
      <c r="AY496" s="82" t="str">
        <f ca="1">IF(    MAX(OFFSET(AP496,0,0,MATCH("-",AP496:AP$638,0))) = 0,"",
IFERROR(MAX(OFFSET(AP496,0,0,MATCH("-",AP496:AP$638,0))),""))</f>
        <v/>
      </c>
      <c r="AZ496" s="82" t="str">
        <f ca="1">IF(    MAX(OFFSET(AQ496,0,0,MATCH("-",AQ496:AQ$638,0))) = 0,"",
IFERROR(MAX(OFFSET(AQ496,0,0,MATCH("-",AQ496:AQ$638,0))),""))</f>
        <v/>
      </c>
      <c r="BA496" s="82" t="str">
        <f ca="1">IF(    MAX(OFFSET(AR496,0,0,MATCH("-",AR496:AR$638,0))) = 0,"",
IFERROR(MAX(OFFSET(AR496,0,0,MATCH("-",AR496:AR$638,0))),""))</f>
        <v/>
      </c>
      <c r="BB496" s="112">
        <f t="shared" ca="1" si="319"/>
        <v>-270</v>
      </c>
      <c r="BC496" s="111" t="str">
        <f t="shared" ca="1" si="320"/>
        <v>Radius</v>
      </c>
      <c r="BD496" s="112">
        <f t="shared" ca="1" si="321"/>
        <v>0</v>
      </c>
      <c r="BE496" s="111">
        <f t="shared" ca="1" si="322"/>
        <v>-150</v>
      </c>
      <c r="BF496" s="113" t="e">
        <f t="shared" ca="1" si="323"/>
        <v>#VALUE!</v>
      </c>
      <c r="BG496" s="113" t="e">
        <f t="shared" ca="1" si="324"/>
        <v>#VALUE!</v>
      </c>
      <c r="BH496" s="112">
        <f t="shared" ca="1" si="325"/>
        <v>2000</v>
      </c>
      <c r="BI496" s="112">
        <f t="shared" ca="1" si="326"/>
        <v>-150</v>
      </c>
      <c r="BJ496" s="157"/>
      <c r="BK496" s="157"/>
      <c r="BL496" s="158" t="str">
        <f>scriv!AM458</f>
        <v/>
      </c>
      <c r="BM496" s="157"/>
      <c r="BN496" s="157" t="str">
        <f t="shared" si="327"/>
        <v>node</v>
      </c>
      <c r="BO496" s="157"/>
      <c r="BP496" s="159">
        <f t="shared" ca="1" si="328"/>
        <v>0</v>
      </c>
      <c r="BQ496" s="159">
        <f t="shared" ca="1" si="329"/>
        <v>0</v>
      </c>
      <c r="BR496" s="159">
        <f t="shared" si="330"/>
        <v>1</v>
      </c>
      <c r="BS496" s="159" t="str">
        <f t="shared" si="331"/>
        <v>symbol</v>
      </c>
      <c r="BT496" s="157" t="str">
        <f ca="1">IF(scriv!V458&lt;&gt;"",scriv!V458,
IF(E496="",IFERROR(VLOOKUP(BL496,$AH$40:$BT$638,39,FALSE),$BT$36),
$BT$37))</f>
        <v>NodeSquare</v>
      </c>
      <c r="BU496" s="166">
        <f t="shared" ca="1" si="332"/>
        <v>2000</v>
      </c>
      <c r="BV496" s="166">
        <f t="shared" ca="1" si="333"/>
        <v>-150</v>
      </c>
      <c r="BW496" s="166">
        <f t="shared" ca="1" si="334"/>
        <v>0</v>
      </c>
      <c r="BX496" s="166">
        <f t="shared" ca="1" si="335"/>
        <v>0</v>
      </c>
      <c r="BY496" s="180" t="str">
        <f t="shared" si="336"/>
        <v/>
      </c>
      <c r="BZ496" s="180" t="str">
        <f t="shared" si="337"/>
        <v/>
      </c>
      <c r="CA496" s="81" t="str">
        <f>IF(scriv!E458&lt;&gt;"",scriv!E458,"")</f>
        <v/>
      </c>
      <c r="CB496" s="82">
        <f t="shared" si="307"/>
        <v>0</v>
      </c>
      <c r="CC496" s="82">
        <f t="shared" si="338"/>
        <v>0</v>
      </c>
      <c r="CD496" s="82" t="str">
        <f t="shared" si="339"/>
        <v>-</v>
      </c>
      <c r="CE496" s="82" t="str">
        <f t="shared" si="340"/>
        <v>-</v>
      </c>
      <c r="CF496" s="82" t="str">
        <f t="shared" si="341"/>
        <v>-</v>
      </c>
      <c r="CG496" s="82" t="str">
        <f t="shared" si="342"/>
        <v>-</v>
      </c>
      <c r="CH496" s="82" t="str">
        <f t="shared" si="343"/>
        <v>-</v>
      </c>
      <c r="CI496" s="82" t="str">
        <f t="shared" si="344"/>
        <v>-</v>
      </c>
      <c r="CJ496" s="82" t="str">
        <f t="shared" si="345"/>
        <v>-</v>
      </c>
      <c r="CK496" s="82" t="str">
        <f t="shared" si="346"/>
        <v>-</v>
      </c>
    </row>
    <row r="497" spans="1:89" s="82" customFormat="1" ht="18" customHeight="1">
      <c r="A497" s="81" t="str">
        <f>scriv!AL459</f>
        <v/>
      </c>
      <c r="B497" s="81" t="str">
        <f>IF(scriv!D459&lt;&gt;"",scriv!D459,"")</f>
        <v/>
      </c>
      <c r="C497" s="81" t="str">
        <f>IF( scriv!AP459&lt;&gt;"", IF(D497&lt;&gt;"","connection ","")&amp;scriv!AP459,IF(D497&lt;&gt;"","connection",""))</f>
        <v/>
      </c>
      <c r="D497" s="82" t="str">
        <f>scriv!AN459</f>
        <v/>
      </c>
      <c r="E497" s="82" t="str">
        <f>scriv!AO459</f>
        <v/>
      </c>
      <c r="F497" s="156">
        <f>ROW()</f>
        <v>497</v>
      </c>
      <c r="G497" s="288">
        <f>scriv!AC459</f>
        <v>0</v>
      </c>
      <c r="H497" s="288">
        <f>scriv!AD459</f>
        <v>0</v>
      </c>
      <c r="I497" s="81" t="str">
        <f>IF(scriv!AE459&lt;&gt;"",scriv!AE459,J497)</f>
        <v/>
      </c>
      <c r="J497" s="81" t="str">
        <f>IF(scriv!AF459&lt;&gt;"",scriv!AF459,"")</f>
        <v/>
      </c>
      <c r="K497" s="82" t="str">
        <f>IF(scriv!Y459&lt;&gt;"",scriv!Y459,$K$36)</f>
        <v>none</v>
      </c>
      <c r="L497" s="82">
        <f>IF(scriv!Z459&lt;&gt;"",scriv!Z459,$L$36)</f>
        <v>0</v>
      </c>
      <c r="M497" s="82" t="str">
        <f>IF(scriv!AA459&lt;&gt;"",scriv!AA459,$M$36)</f>
        <v>OpenClose</v>
      </c>
      <c r="N497" s="82">
        <f>IF(scriv!AB459&lt;&gt;"",scriv!AB459,$N$36)</f>
        <v>0</v>
      </c>
      <c r="O497" s="119" t="str">
        <f t="shared" si="306"/>
        <v/>
      </c>
      <c r="P497" s="81" t="str">
        <f>IF(scriv!I459&lt;&gt;"",scriv!I459,"")</f>
        <v/>
      </c>
      <c r="Q497" s="81" t="str">
        <f>IF(scriv!J459&lt;&gt;"",scriv!J459,"")</f>
        <v/>
      </c>
      <c r="R497" s="81">
        <f>IF(scriv!K459&lt;&gt;"",scriv!K459,
IF(I497&lt;&gt;"",1,$R$36))</f>
        <v>1</v>
      </c>
      <c r="S497" s="81" t="str">
        <f>IF(scriv!L459&lt;&gt;"",scriv!L459,
IF(scriv!AF459&lt;&gt;"",$S$36,"none"))</f>
        <v>none</v>
      </c>
      <c r="T497" s="81" t="str">
        <f>IF(scriv!Q459&lt;&gt;"",scriv!Q459,"")</f>
        <v/>
      </c>
      <c r="U497" s="81" t="str">
        <f>IF(scriv!R459&lt;&gt;"",scriv!R459,"")</f>
        <v/>
      </c>
      <c r="V497" s="81" t="str">
        <f>IF(scriv!S459&lt;&gt;"",scriv!S459,"")</f>
        <v/>
      </c>
      <c r="W497" s="81" t="str">
        <f>IF(scriv!T459&lt;&gt;"",scriv!T459,"")</f>
        <v/>
      </c>
      <c r="X497" s="81" t="str">
        <f>IF($E497="",
( IF(scriv!AH459&lt;&gt;"", LEFT( scriv!AH459, FIND(",",scriv!AH459)-1) &amp; "=" &amp; $AH497 &amp; RIGHT( scriv!AH459, LEN(scriv!AH459) + 1 - FIND(",",scriv!AH459)),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IF(scriv!AI459&lt;&gt;"", LEFT( scriv!AI459, FIND(",",scriv!AI459)-1) &amp; "=" &amp; $AH497 &amp; RIGHT( scriv!AI459, LEN(scriv!AI459) + 1 - FIND(",",scriv!AI459)),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IF(scriv!AJ459&lt;&gt;"", LEFT( scriv!AJ459, FIND(",",scriv!AJ459)-1) &amp; "=" &amp; $AH497 &amp; RIGHT( scriv!AJ459, LEN(scriv!AJ459) + 1 - FIND(",",scriv!AJ459)),
  IF($Z$36&lt;&gt;"",LEFT( Z$36, FIND(",",Z$36)-1) &amp; "=" &amp; $AH497 &amp; RIGHT( Z$36, LEN(Z$36) + 1 - FIND(",",Z$36)),""))),
IF(scriv!O459&lt;&gt;"", LEFT( scriv!O459, FIND(",",scriv!O459)-1) &amp; "=" &amp; $AH497 &amp; RIGHT( scriv!O459, LEN(scriv!O459) + 1 - FIND(",",scriv!O459)),
LEFT( Z$37, FIND(",",Z$37)-1) &amp; "=" &amp; $AH497 &amp; RIGHT( Z$37, LEN(Z$37) + 1 - FIND(",",Z$37))))</f>
        <v>drawOpen=,1.2</v>
      </c>
      <c r="AA497" s="81" t="str">
        <f>IF($E497="",
( IF(scriv!AK459&lt;&gt;"", LEFT( scriv!AK459, FIND(",",scriv!AK459)-1) &amp; "=" &amp; $AH497 &amp; RIGHT( scriv!AK459, LEN(scriv!AK459) + 1 - FIND(",",scriv!AK459)),
  IF($AA$36&lt;&gt;"",LEFT( AA$36, FIND(",",AA$36)-1) &amp; "=" &amp; $AH497 &amp; RIGHT( AA$36, LEN(AA$36) + 1 - FIND(",",AA$36)),""))),
IF(scriv!P459&lt;&gt;"", LEFT( scriv!P459, FIND(",",scriv!P459)-1) &amp; "=" &amp; $AH497 &amp; RIGHT( scriv!P459, LEN(scriv!P459) + 1 - FIND(",",scriv!P459)),
LEFT( AA$37, FIND(",",AA$37)-1) &amp; "=" &amp; $AH497 &amp; RIGHT( AA$37, LEN(AA$37) + 1 - FIND(",",AA$37))))</f>
        <v>drawClose=,1.2</v>
      </c>
      <c r="AB497" s="167" t="str">
        <f t="shared" si="305"/>
        <v>noTitle</v>
      </c>
      <c r="AC497" s="167"/>
      <c r="AD497" s="45"/>
      <c r="AE497" s="168"/>
      <c r="AF497" s="169">
        <f>IF(D497="",scriv!B459,"")</f>
        <v>0</v>
      </c>
      <c r="AG497" s="168"/>
      <c r="AH497" s="169" t="str">
        <f t="shared" si="308"/>
        <v/>
      </c>
      <c r="AI497" s="169" t="str">
        <f t="shared" si="309"/>
        <v/>
      </c>
      <c r="AJ497" s="86">
        <f>ROUNDDOWN( (LEN(scriv!B459)+1) / 2, 0 )</f>
        <v>0</v>
      </c>
      <c r="AK497" s="82">
        <f t="shared" si="310"/>
        <v>0</v>
      </c>
      <c r="AL497" s="82" t="str">
        <f t="shared" si="311"/>
        <v>-</v>
      </c>
      <c r="AM497" s="82" t="str">
        <f t="shared" si="312"/>
        <v>-</v>
      </c>
      <c r="AN497" s="82" t="str">
        <f t="shared" si="313"/>
        <v>-</v>
      </c>
      <c r="AO497" s="82" t="str">
        <f t="shared" si="314"/>
        <v>-</v>
      </c>
      <c r="AP497" s="82" t="str">
        <f t="shared" si="315"/>
        <v>-</v>
      </c>
      <c r="AQ497" s="82" t="str">
        <f t="shared" si="316"/>
        <v>-</v>
      </c>
      <c r="AR497" s="82" t="str">
        <f t="shared" si="317"/>
        <v>-</v>
      </c>
      <c r="AT497" s="82">
        <f t="shared" si="318"/>
        <v>2</v>
      </c>
      <c r="AU497" s="82" t="str">
        <f ca="1">IF(    MAX(OFFSET(AL497,0,0,MATCH("-",AL497:AL$638,0))) = 0,"",
IFERROR(MAX(OFFSET(AL497,0,0,MATCH("-",AL497:AL$638,0))),""))</f>
        <v/>
      </c>
      <c r="AV497" s="82" t="str">
        <f ca="1">IF(    MAX(OFFSET(AM497,0,0,MATCH("-",AM497:AM$638,0))) = 0,"",
IFERROR(MAX(OFFSET(AM497,0,0,MATCH("-",AM497:AM$638,0))),""))</f>
        <v/>
      </c>
      <c r="AW497" s="82" t="str">
        <f ca="1">IF(    MAX(OFFSET(AN497,0,0,MATCH("-",AN497:AN$638,0))) = 0,"",
IFERROR(MAX(OFFSET(AN497,0,0,MATCH("-",AN497:AN$638,0))),""))</f>
        <v/>
      </c>
      <c r="AX497" s="82" t="str">
        <f ca="1">IF(    MAX(OFFSET(AO497,0,0,MATCH("-",AO497:AO$638,0))) = 0,"",
IFERROR(MAX(OFFSET(AO497,0,0,MATCH("-",AO497:AO$638,0))),""))</f>
        <v/>
      </c>
      <c r="AY497" s="82" t="str">
        <f ca="1">IF(    MAX(OFFSET(AP497,0,0,MATCH("-",AP497:AP$638,0))) = 0,"",
IFERROR(MAX(OFFSET(AP497,0,0,MATCH("-",AP497:AP$638,0))),""))</f>
        <v/>
      </c>
      <c r="AZ497" s="82" t="str">
        <f ca="1">IF(    MAX(OFFSET(AQ497,0,0,MATCH("-",AQ497:AQ$638,0))) = 0,"",
IFERROR(MAX(OFFSET(AQ497,0,0,MATCH("-",AQ497:AQ$638,0))),""))</f>
        <v/>
      </c>
      <c r="BA497" s="82" t="str">
        <f ca="1">IF(    MAX(OFFSET(AR497,0,0,MATCH("-",AR497:AR$638,0))) = 0,"",
IFERROR(MAX(OFFSET(AR497,0,0,MATCH("-",AR497:AR$638,0))),""))</f>
        <v/>
      </c>
      <c r="BB497" s="112">
        <f t="shared" ca="1" si="319"/>
        <v>-270</v>
      </c>
      <c r="BC497" s="111" t="str">
        <f t="shared" ca="1" si="320"/>
        <v>Radius</v>
      </c>
      <c r="BD497" s="112">
        <f t="shared" ca="1" si="321"/>
        <v>0</v>
      </c>
      <c r="BE497" s="111">
        <f t="shared" ca="1" si="322"/>
        <v>-150</v>
      </c>
      <c r="BF497" s="113" t="e">
        <f t="shared" ca="1" si="323"/>
        <v>#VALUE!</v>
      </c>
      <c r="BG497" s="113" t="e">
        <f t="shared" ca="1" si="324"/>
        <v>#VALUE!</v>
      </c>
      <c r="BH497" s="112">
        <f t="shared" ca="1" si="325"/>
        <v>2000</v>
      </c>
      <c r="BI497" s="112">
        <f t="shared" ca="1" si="326"/>
        <v>-150</v>
      </c>
      <c r="BJ497" s="157"/>
      <c r="BK497" s="157"/>
      <c r="BL497" s="158" t="str">
        <f>scriv!AM459</f>
        <v/>
      </c>
      <c r="BM497" s="157"/>
      <c r="BN497" s="157" t="str">
        <f t="shared" si="327"/>
        <v>node</v>
      </c>
      <c r="BO497" s="157"/>
      <c r="BP497" s="159">
        <f t="shared" ca="1" si="328"/>
        <v>0</v>
      </c>
      <c r="BQ497" s="159">
        <f t="shared" ca="1" si="329"/>
        <v>0</v>
      </c>
      <c r="BR497" s="159">
        <f t="shared" si="330"/>
        <v>1</v>
      </c>
      <c r="BS497" s="159" t="str">
        <f t="shared" si="331"/>
        <v>symbol</v>
      </c>
      <c r="BT497" s="157" t="str">
        <f ca="1">IF(scriv!V459&lt;&gt;"",scriv!V459,
IF(E497="",IFERROR(VLOOKUP(BL497,$AH$40:$BT$638,39,FALSE),$BT$36),
$BT$37))</f>
        <v>NodeSquare</v>
      </c>
      <c r="BU497" s="166">
        <f t="shared" ca="1" si="332"/>
        <v>2000</v>
      </c>
      <c r="BV497" s="166">
        <f t="shared" ca="1" si="333"/>
        <v>-150</v>
      </c>
      <c r="BW497" s="166">
        <f t="shared" ca="1" si="334"/>
        <v>0</v>
      </c>
      <c r="BX497" s="166">
        <f t="shared" ca="1" si="335"/>
        <v>0</v>
      </c>
      <c r="BY497" s="180" t="str">
        <f t="shared" si="336"/>
        <v/>
      </c>
      <c r="BZ497" s="180" t="str">
        <f t="shared" si="337"/>
        <v/>
      </c>
      <c r="CA497" s="81" t="str">
        <f>IF(scriv!E459&lt;&gt;"",scriv!E459,"")</f>
        <v/>
      </c>
      <c r="CB497" s="82">
        <f t="shared" si="307"/>
        <v>0</v>
      </c>
      <c r="CC497" s="82">
        <f t="shared" si="338"/>
        <v>0</v>
      </c>
      <c r="CD497" s="82" t="str">
        <f t="shared" si="339"/>
        <v>-</v>
      </c>
      <c r="CE497" s="82" t="str">
        <f t="shared" si="340"/>
        <v>-</v>
      </c>
      <c r="CF497" s="82" t="str">
        <f t="shared" si="341"/>
        <v>-</v>
      </c>
      <c r="CG497" s="82" t="str">
        <f t="shared" si="342"/>
        <v>-</v>
      </c>
      <c r="CH497" s="82" t="str">
        <f t="shared" si="343"/>
        <v>-</v>
      </c>
      <c r="CI497" s="82" t="str">
        <f t="shared" si="344"/>
        <v>-</v>
      </c>
      <c r="CJ497" s="82" t="str">
        <f t="shared" si="345"/>
        <v>-</v>
      </c>
      <c r="CK497" s="82" t="str">
        <f t="shared" si="346"/>
        <v>-</v>
      </c>
    </row>
    <row r="498" spans="1:89" s="82" customFormat="1" ht="18" customHeight="1">
      <c r="A498" s="81" t="str">
        <f>scriv!AL460</f>
        <v/>
      </c>
      <c r="B498" s="81" t="str">
        <f>IF(scriv!D460&lt;&gt;"",scriv!D460,"")</f>
        <v/>
      </c>
      <c r="C498" s="81" t="str">
        <f>IF( scriv!AP460&lt;&gt;"", IF(D498&lt;&gt;"","connection ","")&amp;scriv!AP460,IF(D498&lt;&gt;"","connection",""))</f>
        <v/>
      </c>
      <c r="D498" s="82" t="str">
        <f>scriv!AN460</f>
        <v/>
      </c>
      <c r="E498" s="82" t="str">
        <f>scriv!AO460</f>
        <v/>
      </c>
      <c r="F498" s="156">
        <f>ROW()</f>
        <v>498</v>
      </c>
      <c r="G498" s="288">
        <f>scriv!AC460</f>
        <v>0</v>
      </c>
      <c r="H498" s="288">
        <f>scriv!AD460</f>
        <v>0</v>
      </c>
      <c r="I498" s="81" t="str">
        <f>IF(scriv!AE460&lt;&gt;"",scriv!AE460,J498)</f>
        <v/>
      </c>
      <c r="J498" s="81" t="str">
        <f>IF(scriv!AF460&lt;&gt;"",scriv!AF460,"")</f>
        <v/>
      </c>
      <c r="K498" s="82" t="str">
        <f>IF(scriv!Y460&lt;&gt;"",scriv!Y460,$K$36)</f>
        <v>none</v>
      </c>
      <c r="L498" s="82">
        <f>IF(scriv!Z460&lt;&gt;"",scriv!Z460,$L$36)</f>
        <v>0</v>
      </c>
      <c r="M498" s="82" t="str">
        <f>IF(scriv!AA460&lt;&gt;"",scriv!AA460,$M$36)</f>
        <v>OpenClose</v>
      </c>
      <c r="N498" s="82">
        <f>IF(scriv!AB460&lt;&gt;"",scriv!AB460,$N$36)</f>
        <v>0</v>
      </c>
      <c r="O498" s="119" t="str">
        <f t="shared" si="306"/>
        <v/>
      </c>
      <c r="P498" s="81" t="str">
        <f>IF(scriv!I460&lt;&gt;"",scriv!I460,"")</f>
        <v/>
      </c>
      <c r="Q498" s="81" t="str">
        <f>IF(scriv!J460&lt;&gt;"",scriv!J460,"")</f>
        <v/>
      </c>
      <c r="R498" s="81">
        <f>IF(scriv!K460&lt;&gt;"",scriv!K460,
IF(I498&lt;&gt;"",1,$R$36))</f>
        <v>1</v>
      </c>
      <c r="S498" s="81" t="str">
        <f>IF(scriv!L460&lt;&gt;"",scriv!L460,
IF(scriv!AF460&lt;&gt;"",$S$36,"none"))</f>
        <v>none</v>
      </c>
      <c r="T498" s="81" t="str">
        <f>IF(scriv!Q460&lt;&gt;"",scriv!Q460,"")</f>
        <v/>
      </c>
      <c r="U498" s="81" t="str">
        <f>IF(scriv!R460&lt;&gt;"",scriv!R460,"")</f>
        <v/>
      </c>
      <c r="V498" s="81" t="str">
        <f>IF(scriv!S460&lt;&gt;"",scriv!S460,"")</f>
        <v/>
      </c>
      <c r="W498" s="81" t="str">
        <f>IF(scriv!T460&lt;&gt;"",scriv!T460,"")</f>
        <v/>
      </c>
      <c r="X498" s="81" t="str">
        <f>IF($E498="",
( IF(scriv!AH460&lt;&gt;"", LEFT( scriv!AH460, FIND(",",scriv!AH460)-1) &amp; "=" &amp; $AH498 &amp; RIGHT( scriv!AH460, LEN(scriv!AH460) + 1 - FIND(",",scriv!AH460)),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IF(scriv!AI460&lt;&gt;"", LEFT( scriv!AI460, FIND(",",scriv!AI460)-1) &amp; "=" &amp; $AH498 &amp; RIGHT( scriv!AI460, LEN(scriv!AI460) + 1 - FIND(",",scriv!AI460)),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IF(scriv!AJ460&lt;&gt;"", LEFT( scriv!AJ460, FIND(",",scriv!AJ460)-1) &amp; "=" &amp; $AH498 &amp; RIGHT( scriv!AJ460, LEN(scriv!AJ460) + 1 - FIND(",",scriv!AJ460)),
  IF($Z$36&lt;&gt;"",LEFT( Z$36, FIND(",",Z$36)-1) &amp; "=" &amp; $AH498 &amp; RIGHT( Z$36, LEN(Z$36) + 1 - FIND(",",Z$36)),""))),
IF(scriv!O460&lt;&gt;"", LEFT( scriv!O460, FIND(",",scriv!O460)-1) &amp; "=" &amp; $AH498 &amp; RIGHT( scriv!O460, LEN(scriv!O460) + 1 - FIND(",",scriv!O460)),
LEFT( Z$37, FIND(",",Z$37)-1) &amp; "=" &amp; $AH498 &amp; RIGHT( Z$37, LEN(Z$37) + 1 - FIND(",",Z$37))))</f>
        <v>drawOpen=,1.2</v>
      </c>
      <c r="AA498" s="81" t="str">
        <f>IF($E498="",
( IF(scriv!AK460&lt;&gt;"", LEFT( scriv!AK460, FIND(",",scriv!AK460)-1) &amp; "=" &amp; $AH498 &amp; RIGHT( scriv!AK460, LEN(scriv!AK460) + 1 - FIND(",",scriv!AK460)),
  IF($AA$36&lt;&gt;"",LEFT( AA$36, FIND(",",AA$36)-1) &amp; "=" &amp; $AH498 &amp; RIGHT( AA$36, LEN(AA$36) + 1 - FIND(",",AA$36)),""))),
IF(scriv!P460&lt;&gt;"", LEFT( scriv!P460, FIND(",",scriv!P460)-1) &amp; "=" &amp; $AH498 &amp; RIGHT( scriv!P460, LEN(scriv!P460) + 1 - FIND(",",scriv!P460)),
LEFT( AA$37, FIND(",",AA$37)-1) &amp; "=" &amp; $AH498 &amp; RIGHT( AA$37, LEN(AA$37) + 1 - FIND(",",AA$37))))</f>
        <v>drawClose=,1.2</v>
      </c>
      <c r="AB498" s="167" t="str">
        <f t="shared" si="305"/>
        <v>noTitle</v>
      </c>
      <c r="AC498" s="167"/>
      <c r="AD498" s="45"/>
      <c r="AE498" s="168"/>
      <c r="AF498" s="169">
        <f>IF(D498="",scriv!B460,"")</f>
        <v>0</v>
      </c>
      <c r="AG498" s="168"/>
      <c r="AH498" s="169" t="str">
        <f t="shared" si="308"/>
        <v/>
      </c>
      <c r="AI498" s="169" t="str">
        <f t="shared" si="309"/>
        <v/>
      </c>
      <c r="AJ498" s="86">
        <f>ROUNDDOWN( (LEN(scriv!B460)+1) / 2, 0 )</f>
        <v>0</v>
      </c>
      <c r="AK498" s="82">
        <f t="shared" si="310"/>
        <v>0</v>
      </c>
      <c r="AL498" s="82" t="str">
        <f t="shared" si="311"/>
        <v>-</v>
      </c>
      <c r="AM498" s="82" t="str">
        <f t="shared" si="312"/>
        <v>-</v>
      </c>
      <c r="AN498" s="82" t="str">
        <f t="shared" si="313"/>
        <v>-</v>
      </c>
      <c r="AO498" s="82" t="str">
        <f t="shared" si="314"/>
        <v>-</v>
      </c>
      <c r="AP498" s="82" t="str">
        <f t="shared" si="315"/>
        <v>-</v>
      </c>
      <c r="AQ498" s="82" t="str">
        <f t="shared" si="316"/>
        <v>-</v>
      </c>
      <c r="AR498" s="82" t="str">
        <f t="shared" si="317"/>
        <v>-</v>
      </c>
      <c r="AT498" s="82">
        <f t="shared" si="318"/>
        <v>2</v>
      </c>
      <c r="AU498" s="82" t="str">
        <f ca="1">IF(    MAX(OFFSET(AL498,0,0,MATCH("-",AL498:AL$638,0))) = 0,"",
IFERROR(MAX(OFFSET(AL498,0,0,MATCH("-",AL498:AL$638,0))),""))</f>
        <v/>
      </c>
      <c r="AV498" s="82" t="str">
        <f ca="1">IF(    MAX(OFFSET(AM498,0,0,MATCH("-",AM498:AM$638,0))) = 0,"",
IFERROR(MAX(OFFSET(AM498,0,0,MATCH("-",AM498:AM$638,0))),""))</f>
        <v/>
      </c>
      <c r="AW498" s="82" t="str">
        <f ca="1">IF(    MAX(OFFSET(AN498,0,0,MATCH("-",AN498:AN$638,0))) = 0,"",
IFERROR(MAX(OFFSET(AN498,0,0,MATCH("-",AN498:AN$638,0))),""))</f>
        <v/>
      </c>
      <c r="AX498" s="82" t="str">
        <f ca="1">IF(    MAX(OFFSET(AO498,0,0,MATCH("-",AO498:AO$638,0))) = 0,"",
IFERROR(MAX(OFFSET(AO498,0,0,MATCH("-",AO498:AO$638,0))),""))</f>
        <v/>
      </c>
      <c r="AY498" s="82" t="str">
        <f ca="1">IF(    MAX(OFFSET(AP498,0,0,MATCH("-",AP498:AP$638,0))) = 0,"",
IFERROR(MAX(OFFSET(AP498,0,0,MATCH("-",AP498:AP$638,0))),""))</f>
        <v/>
      </c>
      <c r="AZ498" s="82" t="str">
        <f ca="1">IF(    MAX(OFFSET(AQ498,0,0,MATCH("-",AQ498:AQ$638,0))) = 0,"",
IFERROR(MAX(OFFSET(AQ498,0,0,MATCH("-",AQ498:AQ$638,0))),""))</f>
        <v/>
      </c>
      <c r="BA498" s="82" t="str">
        <f ca="1">IF(    MAX(OFFSET(AR498,0,0,MATCH("-",AR498:AR$638,0))) = 0,"",
IFERROR(MAX(OFFSET(AR498,0,0,MATCH("-",AR498:AR$638,0))),""))</f>
        <v/>
      </c>
      <c r="BB498" s="112">
        <f t="shared" ca="1" si="319"/>
        <v>-270</v>
      </c>
      <c r="BC498" s="111" t="str">
        <f t="shared" ca="1" si="320"/>
        <v>Radius</v>
      </c>
      <c r="BD498" s="112">
        <f t="shared" ca="1" si="321"/>
        <v>0</v>
      </c>
      <c r="BE498" s="111">
        <f t="shared" ca="1" si="322"/>
        <v>-150</v>
      </c>
      <c r="BF498" s="113" t="e">
        <f t="shared" ca="1" si="323"/>
        <v>#VALUE!</v>
      </c>
      <c r="BG498" s="113" t="e">
        <f t="shared" ca="1" si="324"/>
        <v>#VALUE!</v>
      </c>
      <c r="BH498" s="112">
        <f t="shared" ca="1" si="325"/>
        <v>2000</v>
      </c>
      <c r="BI498" s="112">
        <f t="shared" ca="1" si="326"/>
        <v>-150</v>
      </c>
      <c r="BJ498" s="157"/>
      <c r="BK498" s="157"/>
      <c r="BL498" s="158" t="str">
        <f>scriv!AM460</f>
        <v/>
      </c>
      <c r="BM498" s="157"/>
      <c r="BN498" s="157" t="str">
        <f t="shared" si="327"/>
        <v>node</v>
      </c>
      <c r="BO498" s="157"/>
      <c r="BP498" s="159">
        <f t="shared" ca="1" si="328"/>
        <v>0</v>
      </c>
      <c r="BQ498" s="159">
        <f t="shared" ca="1" si="329"/>
        <v>0</v>
      </c>
      <c r="BR498" s="159">
        <f t="shared" si="330"/>
        <v>1</v>
      </c>
      <c r="BS498" s="159" t="str">
        <f t="shared" si="331"/>
        <v>symbol</v>
      </c>
      <c r="BT498" s="157" t="str">
        <f ca="1">IF(scriv!V460&lt;&gt;"",scriv!V460,
IF(E498="",IFERROR(VLOOKUP(BL498,$AH$40:$BT$638,39,FALSE),$BT$36),
$BT$37))</f>
        <v>NodeSquare</v>
      </c>
      <c r="BU498" s="166">
        <f t="shared" ca="1" si="332"/>
        <v>2000</v>
      </c>
      <c r="BV498" s="166">
        <f t="shared" ca="1" si="333"/>
        <v>-150</v>
      </c>
      <c r="BW498" s="166">
        <f t="shared" ca="1" si="334"/>
        <v>0</v>
      </c>
      <c r="BX498" s="166">
        <f t="shared" ca="1" si="335"/>
        <v>0</v>
      </c>
      <c r="BY498" s="180" t="str">
        <f t="shared" si="336"/>
        <v/>
      </c>
      <c r="BZ498" s="180" t="str">
        <f t="shared" si="337"/>
        <v/>
      </c>
      <c r="CA498" s="81" t="str">
        <f>IF(scriv!E460&lt;&gt;"",scriv!E460,"")</f>
        <v/>
      </c>
      <c r="CB498" s="82">
        <f t="shared" si="307"/>
        <v>0</v>
      </c>
      <c r="CC498" s="82">
        <f t="shared" si="338"/>
        <v>0</v>
      </c>
      <c r="CD498" s="82" t="str">
        <f t="shared" si="339"/>
        <v>-</v>
      </c>
      <c r="CE498" s="82" t="str">
        <f t="shared" si="340"/>
        <v>-</v>
      </c>
      <c r="CF498" s="82" t="str">
        <f t="shared" si="341"/>
        <v>-</v>
      </c>
      <c r="CG498" s="82" t="str">
        <f t="shared" si="342"/>
        <v>-</v>
      </c>
      <c r="CH498" s="82" t="str">
        <f t="shared" si="343"/>
        <v>-</v>
      </c>
      <c r="CI498" s="82" t="str">
        <f t="shared" si="344"/>
        <v>-</v>
      </c>
      <c r="CJ498" s="82" t="str">
        <f t="shared" si="345"/>
        <v>-</v>
      </c>
      <c r="CK498" s="82" t="str">
        <f t="shared" si="346"/>
        <v>-</v>
      </c>
    </row>
    <row r="499" spans="1:89" s="82" customFormat="1" ht="18" customHeight="1">
      <c r="A499" s="81" t="str">
        <f>scriv!AL461</f>
        <v/>
      </c>
      <c r="B499" s="81" t="str">
        <f>IF(scriv!D461&lt;&gt;"",scriv!D461,"")</f>
        <v/>
      </c>
      <c r="C499" s="81" t="str">
        <f>IF( scriv!AP461&lt;&gt;"", IF(D499&lt;&gt;"","connection ","")&amp;scriv!AP461,IF(D499&lt;&gt;"","connection",""))</f>
        <v/>
      </c>
      <c r="D499" s="82" t="str">
        <f>scriv!AN461</f>
        <v/>
      </c>
      <c r="E499" s="82" t="str">
        <f>scriv!AO461</f>
        <v/>
      </c>
      <c r="F499" s="156">
        <f>ROW()</f>
        <v>499</v>
      </c>
      <c r="G499" s="288">
        <f>scriv!AC461</f>
        <v>0</v>
      </c>
      <c r="H499" s="288">
        <f>scriv!AD461</f>
        <v>0</v>
      </c>
      <c r="I499" s="81" t="str">
        <f>IF(scriv!AE461&lt;&gt;"",scriv!AE461,J499)</f>
        <v/>
      </c>
      <c r="J499" s="81" t="str">
        <f>IF(scriv!AF461&lt;&gt;"",scriv!AF461,"")</f>
        <v/>
      </c>
      <c r="K499" s="82" t="str">
        <f>IF(scriv!Y461&lt;&gt;"",scriv!Y461,$K$36)</f>
        <v>none</v>
      </c>
      <c r="L499" s="82">
        <f>IF(scriv!Z461&lt;&gt;"",scriv!Z461,$L$36)</f>
        <v>0</v>
      </c>
      <c r="M499" s="82" t="str">
        <f>IF(scriv!AA461&lt;&gt;"",scriv!AA461,$M$36)</f>
        <v>OpenClose</v>
      </c>
      <c r="N499" s="82">
        <f>IF(scriv!AB461&lt;&gt;"",scriv!AB461,$N$36)</f>
        <v>0</v>
      </c>
      <c r="O499" s="119" t="str">
        <f t="shared" si="306"/>
        <v/>
      </c>
      <c r="P499" s="81" t="str">
        <f>IF(scriv!I461&lt;&gt;"",scriv!I461,"")</f>
        <v/>
      </c>
      <c r="Q499" s="81" t="str">
        <f>IF(scriv!J461&lt;&gt;"",scriv!J461,"")</f>
        <v/>
      </c>
      <c r="R499" s="81">
        <f>IF(scriv!K461&lt;&gt;"",scriv!K461,
IF(I499&lt;&gt;"",1,$R$36))</f>
        <v>1</v>
      </c>
      <c r="S499" s="81" t="str">
        <f>IF(scriv!L461&lt;&gt;"",scriv!L461,
IF(scriv!AF461&lt;&gt;"",$S$36,"none"))</f>
        <v>none</v>
      </c>
      <c r="T499" s="81" t="str">
        <f>IF(scriv!Q461&lt;&gt;"",scriv!Q461,"")</f>
        <v/>
      </c>
      <c r="U499" s="81" t="str">
        <f>IF(scriv!R461&lt;&gt;"",scriv!R461,"")</f>
        <v/>
      </c>
      <c r="V499" s="81" t="str">
        <f>IF(scriv!S461&lt;&gt;"",scriv!S461,"")</f>
        <v/>
      </c>
      <c r="W499" s="81" t="str">
        <f>IF(scriv!T461&lt;&gt;"",scriv!T461,"")</f>
        <v/>
      </c>
      <c r="X499" s="81" t="str">
        <f>IF($E499="",
( IF(scriv!AH461&lt;&gt;"", LEFT( scriv!AH461, FIND(",",scriv!AH461)-1) &amp; "=" &amp; $AH499 &amp; RIGHT( scriv!AH461, LEN(scriv!AH461) + 1 - FIND(",",scriv!AH461)),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IF(scriv!AI461&lt;&gt;"", LEFT( scriv!AI461, FIND(",",scriv!AI461)-1) &amp; "=" &amp; $AH499 &amp; RIGHT( scriv!AI461, LEN(scriv!AI461) + 1 - FIND(",",scriv!AI461)),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IF(scriv!AJ461&lt;&gt;"", LEFT( scriv!AJ461, FIND(",",scriv!AJ461)-1) &amp; "=" &amp; $AH499 &amp; RIGHT( scriv!AJ461, LEN(scriv!AJ461) + 1 - FIND(",",scriv!AJ461)),
  IF($Z$36&lt;&gt;"",LEFT( Z$36, FIND(",",Z$36)-1) &amp; "=" &amp; $AH499 &amp; RIGHT( Z$36, LEN(Z$36) + 1 - FIND(",",Z$36)),""))),
IF(scriv!O461&lt;&gt;"", LEFT( scriv!O461, FIND(",",scriv!O461)-1) &amp; "=" &amp; $AH499 &amp; RIGHT( scriv!O461, LEN(scriv!O461) + 1 - FIND(",",scriv!O461)),
LEFT( Z$37, FIND(",",Z$37)-1) &amp; "=" &amp; $AH499 &amp; RIGHT( Z$37, LEN(Z$37) + 1 - FIND(",",Z$37))))</f>
        <v>drawOpen=,1.2</v>
      </c>
      <c r="AA499" s="81" t="str">
        <f>IF($E499="",
( IF(scriv!AK461&lt;&gt;"", LEFT( scriv!AK461, FIND(",",scriv!AK461)-1) &amp; "=" &amp; $AH499 &amp; RIGHT( scriv!AK461, LEN(scriv!AK461) + 1 - FIND(",",scriv!AK461)),
  IF($AA$36&lt;&gt;"",LEFT( AA$36, FIND(",",AA$36)-1) &amp; "=" &amp; $AH499 &amp; RIGHT( AA$36, LEN(AA$36) + 1 - FIND(",",AA$36)),""))),
IF(scriv!P461&lt;&gt;"", LEFT( scriv!P461, FIND(",",scriv!P461)-1) &amp; "=" &amp; $AH499 &amp; RIGHT( scriv!P461, LEN(scriv!P461) + 1 - FIND(",",scriv!P461)),
LEFT( AA$37, FIND(",",AA$37)-1) &amp; "=" &amp; $AH499 &amp; RIGHT( AA$37, LEN(AA$37) + 1 - FIND(",",AA$37))))</f>
        <v>drawClose=,1.2</v>
      </c>
      <c r="AB499" s="167" t="str">
        <f t="shared" si="305"/>
        <v>noTitle</v>
      </c>
      <c r="AC499" s="167"/>
      <c r="AD499" s="45"/>
      <c r="AE499" s="168"/>
      <c r="AF499" s="169">
        <f>IF(D499="",scriv!B461,"")</f>
        <v>0</v>
      </c>
      <c r="AG499" s="168"/>
      <c r="AH499" s="169" t="str">
        <f t="shared" si="308"/>
        <v/>
      </c>
      <c r="AI499" s="169" t="str">
        <f t="shared" si="309"/>
        <v/>
      </c>
      <c r="AJ499" s="86">
        <f>ROUNDDOWN( (LEN(scriv!B461)+1) / 2, 0 )</f>
        <v>0</v>
      </c>
      <c r="AK499" s="82">
        <f t="shared" si="310"/>
        <v>0</v>
      </c>
      <c r="AL499" s="82" t="str">
        <f t="shared" si="311"/>
        <v>-</v>
      </c>
      <c r="AM499" s="82" t="str">
        <f t="shared" si="312"/>
        <v>-</v>
      </c>
      <c r="AN499" s="82" t="str">
        <f t="shared" si="313"/>
        <v>-</v>
      </c>
      <c r="AO499" s="82" t="str">
        <f t="shared" si="314"/>
        <v>-</v>
      </c>
      <c r="AP499" s="82" t="str">
        <f t="shared" si="315"/>
        <v>-</v>
      </c>
      <c r="AQ499" s="82" t="str">
        <f t="shared" si="316"/>
        <v>-</v>
      </c>
      <c r="AR499" s="82" t="str">
        <f t="shared" si="317"/>
        <v>-</v>
      </c>
      <c r="AT499" s="82">
        <f t="shared" si="318"/>
        <v>2</v>
      </c>
      <c r="AU499" s="82" t="str">
        <f ca="1">IF(    MAX(OFFSET(AL499,0,0,MATCH("-",AL499:AL$638,0))) = 0,"",
IFERROR(MAX(OFFSET(AL499,0,0,MATCH("-",AL499:AL$638,0))),""))</f>
        <v/>
      </c>
      <c r="AV499" s="82" t="str">
        <f ca="1">IF(    MAX(OFFSET(AM499,0,0,MATCH("-",AM499:AM$638,0))) = 0,"",
IFERROR(MAX(OFFSET(AM499,0,0,MATCH("-",AM499:AM$638,0))),""))</f>
        <v/>
      </c>
      <c r="AW499" s="82" t="str">
        <f ca="1">IF(    MAX(OFFSET(AN499,0,0,MATCH("-",AN499:AN$638,0))) = 0,"",
IFERROR(MAX(OFFSET(AN499,0,0,MATCH("-",AN499:AN$638,0))),""))</f>
        <v/>
      </c>
      <c r="AX499" s="82" t="str">
        <f ca="1">IF(    MAX(OFFSET(AO499,0,0,MATCH("-",AO499:AO$638,0))) = 0,"",
IFERROR(MAX(OFFSET(AO499,0,0,MATCH("-",AO499:AO$638,0))),""))</f>
        <v/>
      </c>
      <c r="AY499" s="82" t="str">
        <f ca="1">IF(    MAX(OFFSET(AP499,0,0,MATCH("-",AP499:AP$638,0))) = 0,"",
IFERROR(MAX(OFFSET(AP499,0,0,MATCH("-",AP499:AP$638,0))),""))</f>
        <v/>
      </c>
      <c r="AZ499" s="82" t="str">
        <f ca="1">IF(    MAX(OFFSET(AQ499,0,0,MATCH("-",AQ499:AQ$638,0))) = 0,"",
IFERROR(MAX(OFFSET(AQ499,0,0,MATCH("-",AQ499:AQ$638,0))),""))</f>
        <v/>
      </c>
      <c r="BA499" s="82" t="str">
        <f ca="1">IF(    MAX(OFFSET(AR499,0,0,MATCH("-",AR499:AR$638,0))) = 0,"",
IFERROR(MAX(OFFSET(AR499,0,0,MATCH("-",AR499:AR$638,0))),""))</f>
        <v/>
      </c>
      <c r="BB499" s="112">
        <f t="shared" ca="1" si="319"/>
        <v>-270</v>
      </c>
      <c r="BC499" s="111" t="str">
        <f t="shared" ca="1" si="320"/>
        <v>Radius</v>
      </c>
      <c r="BD499" s="112">
        <f t="shared" ca="1" si="321"/>
        <v>0</v>
      </c>
      <c r="BE499" s="111">
        <f t="shared" ca="1" si="322"/>
        <v>-150</v>
      </c>
      <c r="BF499" s="113" t="e">
        <f t="shared" ca="1" si="323"/>
        <v>#VALUE!</v>
      </c>
      <c r="BG499" s="113" t="e">
        <f t="shared" ca="1" si="324"/>
        <v>#VALUE!</v>
      </c>
      <c r="BH499" s="112">
        <f t="shared" ca="1" si="325"/>
        <v>2000</v>
      </c>
      <c r="BI499" s="112">
        <f t="shared" ca="1" si="326"/>
        <v>-150</v>
      </c>
      <c r="BJ499" s="157"/>
      <c r="BK499" s="157"/>
      <c r="BL499" s="158" t="str">
        <f>scriv!AM461</f>
        <v/>
      </c>
      <c r="BM499" s="157"/>
      <c r="BN499" s="157" t="str">
        <f t="shared" si="327"/>
        <v>node</v>
      </c>
      <c r="BO499" s="157"/>
      <c r="BP499" s="159">
        <f t="shared" ca="1" si="328"/>
        <v>0</v>
      </c>
      <c r="BQ499" s="159">
        <f t="shared" ca="1" si="329"/>
        <v>0</v>
      </c>
      <c r="BR499" s="159">
        <f t="shared" si="330"/>
        <v>1</v>
      </c>
      <c r="BS499" s="159" t="str">
        <f t="shared" si="331"/>
        <v>symbol</v>
      </c>
      <c r="BT499" s="157" t="str">
        <f ca="1">IF(scriv!V461&lt;&gt;"",scriv!V461,
IF(E499="",IFERROR(VLOOKUP(BL499,$AH$40:$BT$638,39,FALSE),$BT$36),
$BT$37))</f>
        <v>NodeSquare</v>
      </c>
      <c r="BU499" s="166">
        <f t="shared" ca="1" si="332"/>
        <v>2000</v>
      </c>
      <c r="BV499" s="166">
        <f t="shared" ca="1" si="333"/>
        <v>-150</v>
      </c>
      <c r="BW499" s="166">
        <f t="shared" ca="1" si="334"/>
        <v>0</v>
      </c>
      <c r="BX499" s="166">
        <f t="shared" ca="1" si="335"/>
        <v>0</v>
      </c>
      <c r="BY499" s="180" t="str">
        <f t="shared" si="336"/>
        <v/>
      </c>
      <c r="BZ499" s="180" t="str">
        <f t="shared" si="337"/>
        <v/>
      </c>
      <c r="CA499" s="81" t="str">
        <f>IF(scriv!E461&lt;&gt;"",scriv!E461,"")</f>
        <v/>
      </c>
      <c r="CB499" s="82">
        <f t="shared" si="307"/>
        <v>0</v>
      </c>
      <c r="CC499" s="82">
        <f t="shared" si="338"/>
        <v>0</v>
      </c>
      <c r="CD499" s="82" t="str">
        <f t="shared" si="339"/>
        <v>-</v>
      </c>
      <c r="CE499" s="82" t="str">
        <f t="shared" si="340"/>
        <v>-</v>
      </c>
      <c r="CF499" s="82" t="str">
        <f t="shared" si="341"/>
        <v>-</v>
      </c>
      <c r="CG499" s="82" t="str">
        <f t="shared" si="342"/>
        <v>-</v>
      </c>
      <c r="CH499" s="82" t="str">
        <f t="shared" si="343"/>
        <v>-</v>
      </c>
      <c r="CI499" s="82" t="str">
        <f t="shared" si="344"/>
        <v>-</v>
      </c>
      <c r="CJ499" s="82" t="str">
        <f t="shared" si="345"/>
        <v>-</v>
      </c>
      <c r="CK499" s="82" t="str">
        <f t="shared" si="346"/>
        <v>-</v>
      </c>
    </row>
    <row r="500" spans="1:89" s="82" customFormat="1" ht="18" customHeight="1">
      <c r="A500" s="81" t="str">
        <f>scriv!AL462</f>
        <v/>
      </c>
      <c r="B500" s="81" t="str">
        <f>IF(scriv!D462&lt;&gt;"",scriv!D462,"")</f>
        <v/>
      </c>
      <c r="C500" s="81" t="str">
        <f>IF( scriv!AP462&lt;&gt;"", IF(D500&lt;&gt;"","connection ","")&amp;scriv!AP462,IF(D500&lt;&gt;"","connection",""))</f>
        <v/>
      </c>
      <c r="D500" s="82" t="str">
        <f>scriv!AN462</f>
        <v/>
      </c>
      <c r="E500" s="82" t="str">
        <f>scriv!AO462</f>
        <v/>
      </c>
      <c r="F500" s="156">
        <f>ROW()</f>
        <v>500</v>
      </c>
      <c r="G500" s="288">
        <f>scriv!AC462</f>
        <v>0</v>
      </c>
      <c r="H500" s="288">
        <f>scriv!AD462</f>
        <v>0</v>
      </c>
      <c r="I500" s="81" t="str">
        <f>IF(scriv!AE462&lt;&gt;"",scriv!AE462,J500)</f>
        <v/>
      </c>
      <c r="J500" s="81" t="str">
        <f>IF(scriv!AF462&lt;&gt;"",scriv!AF462,"")</f>
        <v/>
      </c>
      <c r="K500" s="82" t="str">
        <f>IF(scriv!Y462&lt;&gt;"",scriv!Y462,$K$36)</f>
        <v>none</v>
      </c>
      <c r="L500" s="82">
        <f>IF(scriv!Z462&lt;&gt;"",scriv!Z462,$L$36)</f>
        <v>0</v>
      </c>
      <c r="M500" s="82" t="str">
        <f>IF(scriv!AA462&lt;&gt;"",scriv!AA462,$M$36)</f>
        <v>OpenClose</v>
      </c>
      <c r="N500" s="82">
        <f>IF(scriv!AB462&lt;&gt;"",scriv!AB462,$N$36)</f>
        <v>0</v>
      </c>
      <c r="O500" s="119" t="str">
        <f t="shared" si="306"/>
        <v/>
      </c>
      <c r="P500" s="81" t="str">
        <f>IF(scriv!I462&lt;&gt;"",scriv!I462,"")</f>
        <v/>
      </c>
      <c r="Q500" s="81" t="str">
        <f>IF(scriv!J462&lt;&gt;"",scriv!J462,"")</f>
        <v/>
      </c>
      <c r="R500" s="81">
        <f>IF(scriv!K462&lt;&gt;"",scriv!K462,
IF(I500&lt;&gt;"",1,$R$36))</f>
        <v>1</v>
      </c>
      <c r="S500" s="81" t="str">
        <f>IF(scriv!L462&lt;&gt;"",scriv!L462,
IF(scriv!AF462&lt;&gt;"",$S$36,"none"))</f>
        <v>none</v>
      </c>
      <c r="T500" s="81" t="str">
        <f>IF(scriv!Q462&lt;&gt;"",scriv!Q462,"")</f>
        <v/>
      </c>
      <c r="U500" s="81" t="str">
        <f>IF(scriv!R462&lt;&gt;"",scriv!R462,"")</f>
        <v/>
      </c>
      <c r="V500" s="81" t="str">
        <f>IF(scriv!S462&lt;&gt;"",scriv!S462,"")</f>
        <v/>
      </c>
      <c r="W500" s="81" t="str">
        <f>IF(scriv!T462&lt;&gt;"",scriv!T462,"")</f>
        <v/>
      </c>
      <c r="X500" s="81" t="str">
        <f>IF($E500="",
( IF(scriv!AH462&lt;&gt;"", LEFT( scriv!AH462, FIND(",",scriv!AH462)-1) &amp; "=" &amp; $AH500 &amp; RIGHT( scriv!AH462, LEN(scriv!AH462) + 1 - FIND(",",scriv!AH462)),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IF(scriv!AI462&lt;&gt;"", LEFT( scriv!AI462, FIND(",",scriv!AI462)-1) &amp; "=" &amp; $AH500 &amp; RIGHT( scriv!AI462, LEN(scriv!AI462) + 1 - FIND(",",scriv!AI462)),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IF(scriv!AJ462&lt;&gt;"", LEFT( scriv!AJ462, FIND(",",scriv!AJ462)-1) &amp; "=" &amp; $AH500 &amp; RIGHT( scriv!AJ462, LEN(scriv!AJ462) + 1 - FIND(",",scriv!AJ462)),
  IF($Z$36&lt;&gt;"",LEFT( Z$36, FIND(",",Z$36)-1) &amp; "=" &amp; $AH500 &amp; RIGHT( Z$36, LEN(Z$36) + 1 - FIND(",",Z$36)),""))),
IF(scriv!O462&lt;&gt;"", LEFT( scriv!O462, FIND(",",scriv!O462)-1) &amp; "=" &amp; $AH500 &amp; RIGHT( scriv!O462, LEN(scriv!O462) + 1 - FIND(",",scriv!O462)),
LEFT( Z$37, FIND(",",Z$37)-1) &amp; "=" &amp; $AH500 &amp; RIGHT( Z$37, LEN(Z$37) + 1 - FIND(",",Z$37))))</f>
        <v>drawOpen=,1.2</v>
      </c>
      <c r="AA500" s="81" t="str">
        <f>IF($E500="",
( IF(scriv!AK462&lt;&gt;"", LEFT( scriv!AK462, FIND(",",scriv!AK462)-1) &amp; "=" &amp; $AH500 &amp; RIGHT( scriv!AK462, LEN(scriv!AK462) + 1 - FIND(",",scriv!AK462)),
  IF($AA$36&lt;&gt;"",LEFT( AA$36, FIND(",",AA$36)-1) &amp; "=" &amp; $AH500 &amp; RIGHT( AA$36, LEN(AA$36) + 1 - FIND(",",AA$36)),""))),
IF(scriv!P462&lt;&gt;"", LEFT( scriv!P462, FIND(",",scriv!P462)-1) &amp; "=" &amp; $AH500 &amp; RIGHT( scriv!P462, LEN(scriv!P462) + 1 - FIND(",",scriv!P462)),
LEFT( AA$37, FIND(",",AA$37)-1) &amp; "=" &amp; $AH500 &amp; RIGHT( AA$37, LEN(AA$37) + 1 - FIND(",",AA$37))))</f>
        <v>drawClose=,1.2</v>
      </c>
      <c r="AB500" s="167" t="str">
        <f t="shared" si="305"/>
        <v>noTitle</v>
      </c>
      <c r="AC500" s="167"/>
      <c r="AD500" s="45"/>
      <c r="AE500" s="168"/>
      <c r="AF500" s="169">
        <f>IF(D500="",scriv!B462,"")</f>
        <v>0</v>
      </c>
      <c r="AG500" s="168"/>
      <c r="AH500" s="169" t="str">
        <f t="shared" si="308"/>
        <v/>
      </c>
      <c r="AI500" s="169" t="str">
        <f t="shared" si="309"/>
        <v/>
      </c>
      <c r="AJ500" s="86">
        <f>ROUNDDOWN( (LEN(scriv!B462)+1) / 2, 0 )</f>
        <v>0</v>
      </c>
      <c r="AK500" s="82">
        <f t="shared" si="310"/>
        <v>0</v>
      </c>
      <c r="AL500" s="82" t="str">
        <f t="shared" si="311"/>
        <v>-</v>
      </c>
      <c r="AM500" s="82" t="str">
        <f t="shared" si="312"/>
        <v>-</v>
      </c>
      <c r="AN500" s="82" t="str">
        <f t="shared" si="313"/>
        <v>-</v>
      </c>
      <c r="AO500" s="82" t="str">
        <f t="shared" si="314"/>
        <v>-</v>
      </c>
      <c r="AP500" s="82" t="str">
        <f t="shared" si="315"/>
        <v>-</v>
      </c>
      <c r="AQ500" s="82" t="str">
        <f t="shared" si="316"/>
        <v>-</v>
      </c>
      <c r="AR500" s="82" t="str">
        <f t="shared" si="317"/>
        <v>-</v>
      </c>
      <c r="AT500" s="82">
        <f t="shared" si="318"/>
        <v>2</v>
      </c>
      <c r="AU500" s="82" t="str">
        <f ca="1">IF(    MAX(OFFSET(AL500,0,0,MATCH("-",AL500:AL$638,0))) = 0,"",
IFERROR(MAX(OFFSET(AL500,0,0,MATCH("-",AL500:AL$638,0))),""))</f>
        <v/>
      </c>
      <c r="AV500" s="82" t="str">
        <f ca="1">IF(    MAX(OFFSET(AM500,0,0,MATCH("-",AM500:AM$638,0))) = 0,"",
IFERROR(MAX(OFFSET(AM500,0,0,MATCH("-",AM500:AM$638,0))),""))</f>
        <v/>
      </c>
      <c r="AW500" s="82" t="str">
        <f ca="1">IF(    MAX(OFFSET(AN500,0,0,MATCH("-",AN500:AN$638,0))) = 0,"",
IFERROR(MAX(OFFSET(AN500,0,0,MATCH("-",AN500:AN$638,0))),""))</f>
        <v/>
      </c>
      <c r="AX500" s="82" t="str">
        <f ca="1">IF(    MAX(OFFSET(AO500,0,0,MATCH("-",AO500:AO$638,0))) = 0,"",
IFERROR(MAX(OFFSET(AO500,0,0,MATCH("-",AO500:AO$638,0))),""))</f>
        <v/>
      </c>
      <c r="AY500" s="82" t="str">
        <f ca="1">IF(    MAX(OFFSET(AP500,0,0,MATCH("-",AP500:AP$638,0))) = 0,"",
IFERROR(MAX(OFFSET(AP500,0,0,MATCH("-",AP500:AP$638,0))),""))</f>
        <v/>
      </c>
      <c r="AZ500" s="82" t="str">
        <f ca="1">IF(    MAX(OFFSET(AQ500,0,0,MATCH("-",AQ500:AQ$638,0))) = 0,"",
IFERROR(MAX(OFFSET(AQ500,0,0,MATCH("-",AQ500:AQ$638,0))),""))</f>
        <v/>
      </c>
      <c r="BA500" s="82" t="str">
        <f ca="1">IF(    MAX(OFFSET(AR500,0,0,MATCH("-",AR500:AR$638,0))) = 0,"",
IFERROR(MAX(OFFSET(AR500,0,0,MATCH("-",AR500:AR$638,0))),""))</f>
        <v/>
      </c>
      <c r="BB500" s="112">
        <f t="shared" ca="1" si="319"/>
        <v>-270</v>
      </c>
      <c r="BC500" s="111" t="str">
        <f t="shared" ca="1" si="320"/>
        <v>Radius</v>
      </c>
      <c r="BD500" s="112">
        <f t="shared" ca="1" si="321"/>
        <v>0</v>
      </c>
      <c r="BE500" s="111">
        <f t="shared" ca="1" si="322"/>
        <v>-150</v>
      </c>
      <c r="BF500" s="113" t="e">
        <f t="shared" ca="1" si="323"/>
        <v>#VALUE!</v>
      </c>
      <c r="BG500" s="113" t="e">
        <f t="shared" ca="1" si="324"/>
        <v>#VALUE!</v>
      </c>
      <c r="BH500" s="112">
        <f t="shared" ca="1" si="325"/>
        <v>2000</v>
      </c>
      <c r="BI500" s="112">
        <f t="shared" ca="1" si="326"/>
        <v>-150</v>
      </c>
      <c r="BJ500" s="157"/>
      <c r="BK500" s="157"/>
      <c r="BL500" s="158" t="str">
        <f>scriv!AM462</f>
        <v/>
      </c>
      <c r="BM500" s="157"/>
      <c r="BN500" s="157" t="str">
        <f t="shared" si="327"/>
        <v>node</v>
      </c>
      <c r="BO500" s="157"/>
      <c r="BP500" s="159">
        <f t="shared" ca="1" si="328"/>
        <v>0</v>
      </c>
      <c r="BQ500" s="159">
        <f t="shared" ca="1" si="329"/>
        <v>0</v>
      </c>
      <c r="BR500" s="159">
        <f t="shared" si="330"/>
        <v>1</v>
      </c>
      <c r="BS500" s="159" t="str">
        <f t="shared" si="331"/>
        <v>symbol</v>
      </c>
      <c r="BT500" s="157" t="str">
        <f ca="1">IF(scriv!V462&lt;&gt;"",scriv!V462,
IF(E500="",IFERROR(VLOOKUP(BL500,$AH$40:$BT$638,39,FALSE),$BT$36),
$BT$37))</f>
        <v>NodeSquare</v>
      </c>
      <c r="BU500" s="166">
        <f t="shared" ca="1" si="332"/>
        <v>2000</v>
      </c>
      <c r="BV500" s="166">
        <f t="shared" ca="1" si="333"/>
        <v>-150</v>
      </c>
      <c r="BW500" s="166">
        <f t="shared" ca="1" si="334"/>
        <v>0</v>
      </c>
      <c r="BX500" s="166">
        <f t="shared" ca="1" si="335"/>
        <v>0</v>
      </c>
      <c r="BY500" s="180" t="str">
        <f t="shared" si="336"/>
        <v/>
      </c>
      <c r="BZ500" s="180" t="str">
        <f t="shared" si="337"/>
        <v/>
      </c>
      <c r="CA500" s="81" t="str">
        <f>IF(scriv!E462&lt;&gt;"",scriv!E462,"")</f>
        <v/>
      </c>
      <c r="CB500" s="82">
        <f t="shared" si="307"/>
        <v>0</v>
      </c>
      <c r="CC500" s="82">
        <f t="shared" si="338"/>
        <v>0</v>
      </c>
      <c r="CD500" s="82" t="str">
        <f t="shared" si="339"/>
        <v>-</v>
      </c>
      <c r="CE500" s="82" t="str">
        <f t="shared" si="340"/>
        <v>-</v>
      </c>
      <c r="CF500" s="82" t="str">
        <f t="shared" si="341"/>
        <v>-</v>
      </c>
      <c r="CG500" s="82" t="str">
        <f t="shared" si="342"/>
        <v>-</v>
      </c>
      <c r="CH500" s="82" t="str">
        <f t="shared" si="343"/>
        <v>-</v>
      </c>
      <c r="CI500" s="82" t="str">
        <f t="shared" si="344"/>
        <v>-</v>
      </c>
      <c r="CJ500" s="82" t="str">
        <f t="shared" si="345"/>
        <v>-</v>
      </c>
      <c r="CK500" s="82" t="str">
        <f t="shared" si="346"/>
        <v>-</v>
      </c>
    </row>
    <row r="501" spans="1:89" s="82" customFormat="1" ht="18" customHeight="1">
      <c r="A501" s="81" t="str">
        <f>scriv!AL463</f>
        <v/>
      </c>
      <c r="B501" s="81" t="str">
        <f>IF(scriv!D463&lt;&gt;"",scriv!D463,"")</f>
        <v/>
      </c>
      <c r="C501" s="81" t="str">
        <f>IF( scriv!AP463&lt;&gt;"", IF(D501&lt;&gt;"","connection ","")&amp;scriv!AP463,IF(D501&lt;&gt;"","connection",""))</f>
        <v/>
      </c>
      <c r="D501" s="82" t="str">
        <f>scriv!AN463</f>
        <v/>
      </c>
      <c r="E501" s="82" t="str">
        <f>scriv!AO463</f>
        <v/>
      </c>
      <c r="F501" s="156">
        <f>ROW()</f>
        <v>501</v>
      </c>
      <c r="G501" s="288">
        <f>scriv!AC463</f>
        <v>0</v>
      </c>
      <c r="H501" s="288">
        <f>scriv!AD463</f>
        <v>0</v>
      </c>
      <c r="I501" s="81" t="str">
        <f>IF(scriv!AE463&lt;&gt;"",scriv!AE463,J501)</f>
        <v/>
      </c>
      <c r="J501" s="81" t="str">
        <f>IF(scriv!AF463&lt;&gt;"",scriv!AF463,"")</f>
        <v/>
      </c>
      <c r="K501" s="82" t="str">
        <f>IF(scriv!Y463&lt;&gt;"",scriv!Y463,$K$36)</f>
        <v>none</v>
      </c>
      <c r="L501" s="82">
        <f>IF(scriv!Z463&lt;&gt;"",scriv!Z463,$L$36)</f>
        <v>0</v>
      </c>
      <c r="M501" s="82" t="str">
        <f>IF(scriv!AA463&lt;&gt;"",scriv!AA463,$M$36)</f>
        <v>OpenClose</v>
      </c>
      <c r="N501" s="82">
        <f>IF(scriv!AB463&lt;&gt;"",scriv!AB463,$N$36)</f>
        <v>0</v>
      </c>
      <c r="O501" s="119" t="str">
        <f t="shared" si="306"/>
        <v/>
      </c>
      <c r="P501" s="81" t="str">
        <f>IF(scriv!I463&lt;&gt;"",scriv!I463,"")</f>
        <v/>
      </c>
      <c r="Q501" s="81" t="str">
        <f>IF(scriv!J463&lt;&gt;"",scriv!J463,"")</f>
        <v/>
      </c>
      <c r="R501" s="81">
        <f>IF(scriv!K463&lt;&gt;"",scriv!K463,
IF(I501&lt;&gt;"",1,$R$36))</f>
        <v>1</v>
      </c>
      <c r="S501" s="81" t="str">
        <f>IF(scriv!L463&lt;&gt;"",scriv!L463,
IF(scriv!AF463&lt;&gt;"",$S$36,"none"))</f>
        <v>none</v>
      </c>
      <c r="T501" s="81" t="str">
        <f>IF(scriv!Q463&lt;&gt;"",scriv!Q463,"")</f>
        <v/>
      </c>
      <c r="U501" s="81" t="str">
        <f>IF(scriv!R463&lt;&gt;"",scriv!R463,"")</f>
        <v/>
      </c>
      <c r="V501" s="81" t="str">
        <f>IF(scriv!S463&lt;&gt;"",scriv!S463,"")</f>
        <v/>
      </c>
      <c r="W501" s="81" t="str">
        <f>IF(scriv!T463&lt;&gt;"",scriv!T463,"")</f>
        <v/>
      </c>
      <c r="X501" s="81" t="str">
        <f>IF($E501="",
( IF(scriv!AH463&lt;&gt;"", LEFT( scriv!AH463, FIND(",",scriv!AH463)-1) &amp; "=" &amp; $AH501 &amp; RIGHT( scriv!AH463, LEN(scriv!AH463) + 1 - FIND(",",scriv!AH463)),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IF(scriv!AI463&lt;&gt;"", LEFT( scriv!AI463, FIND(",",scriv!AI463)-1) &amp; "=" &amp; $AH501 &amp; RIGHT( scriv!AI463, LEN(scriv!AI463) + 1 - FIND(",",scriv!AI463)),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IF(scriv!AJ463&lt;&gt;"", LEFT( scriv!AJ463, FIND(",",scriv!AJ463)-1) &amp; "=" &amp; $AH501 &amp; RIGHT( scriv!AJ463, LEN(scriv!AJ463) + 1 - FIND(",",scriv!AJ463)),
  IF($Z$36&lt;&gt;"",LEFT( Z$36, FIND(",",Z$36)-1) &amp; "=" &amp; $AH501 &amp; RIGHT( Z$36, LEN(Z$36) + 1 - FIND(",",Z$36)),""))),
IF(scriv!O463&lt;&gt;"", LEFT( scriv!O463, FIND(",",scriv!O463)-1) &amp; "=" &amp; $AH501 &amp; RIGHT( scriv!O463, LEN(scriv!O463) + 1 - FIND(",",scriv!O463)),
LEFT( Z$37, FIND(",",Z$37)-1) &amp; "=" &amp; $AH501 &amp; RIGHT( Z$37, LEN(Z$37) + 1 - FIND(",",Z$37))))</f>
        <v>drawOpen=,1.2</v>
      </c>
      <c r="AA501" s="81" t="str">
        <f>IF($E501="",
( IF(scriv!AK463&lt;&gt;"", LEFT( scriv!AK463, FIND(",",scriv!AK463)-1) &amp; "=" &amp; $AH501 &amp; RIGHT( scriv!AK463, LEN(scriv!AK463) + 1 - FIND(",",scriv!AK463)),
  IF($AA$36&lt;&gt;"",LEFT( AA$36, FIND(",",AA$36)-1) &amp; "=" &amp; $AH501 &amp; RIGHT( AA$36, LEN(AA$36) + 1 - FIND(",",AA$36)),""))),
IF(scriv!P463&lt;&gt;"", LEFT( scriv!P463, FIND(",",scriv!P463)-1) &amp; "=" &amp; $AH501 &amp; RIGHT( scriv!P463, LEN(scriv!P463) + 1 - FIND(",",scriv!P463)),
LEFT( AA$37, FIND(",",AA$37)-1) &amp; "=" &amp; $AH501 &amp; RIGHT( AA$37, LEN(AA$37) + 1 - FIND(",",AA$37))))</f>
        <v>drawClose=,1.2</v>
      </c>
      <c r="AB501" s="167" t="str">
        <f t="shared" si="305"/>
        <v>noTitle</v>
      </c>
      <c r="AC501" s="167"/>
      <c r="AD501" s="45"/>
      <c r="AE501" s="168"/>
      <c r="AF501" s="169">
        <f>IF(D501="",scriv!B463,"")</f>
        <v>0</v>
      </c>
      <c r="AG501" s="168"/>
      <c r="AH501" s="169" t="str">
        <f t="shared" si="308"/>
        <v/>
      </c>
      <c r="AI501" s="169" t="str">
        <f t="shared" si="309"/>
        <v/>
      </c>
      <c r="AJ501" s="86">
        <f>ROUNDDOWN( (LEN(scriv!B463)+1) / 2, 0 )</f>
        <v>0</v>
      </c>
      <c r="AK501" s="82">
        <f t="shared" si="310"/>
        <v>0</v>
      </c>
      <c r="AL501" s="82" t="str">
        <f t="shared" si="311"/>
        <v>-</v>
      </c>
      <c r="AM501" s="82" t="str">
        <f t="shared" si="312"/>
        <v>-</v>
      </c>
      <c r="AN501" s="82" t="str">
        <f t="shared" si="313"/>
        <v>-</v>
      </c>
      <c r="AO501" s="82" t="str">
        <f t="shared" si="314"/>
        <v>-</v>
      </c>
      <c r="AP501" s="82" t="str">
        <f t="shared" si="315"/>
        <v>-</v>
      </c>
      <c r="AQ501" s="82" t="str">
        <f t="shared" si="316"/>
        <v>-</v>
      </c>
      <c r="AR501" s="82" t="str">
        <f t="shared" si="317"/>
        <v>-</v>
      </c>
      <c r="AT501" s="82">
        <f t="shared" si="318"/>
        <v>2</v>
      </c>
      <c r="AU501" s="82" t="str">
        <f ca="1">IF(    MAX(OFFSET(AL501,0,0,MATCH("-",AL501:AL$638,0))) = 0,"",
IFERROR(MAX(OFFSET(AL501,0,0,MATCH("-",AL501:AL$638,0))),""))</f>
        <v/>
      </c>
      <c r="AV501" s="82" t="str">
        <f ca="1">IF(    MAX(OFFSET(AM501,0,0,MATCH("-",AM501:AM$638,0))) = 0,"",
IFERROR(MAX(OFFSET(AM501,0,0,MATCH("-",AM501:AM$638,0))),""))</f>
        <v/>
      </c>
      <c r="AW501" s="82" t="str">
        <f ca="1">IF(    MAX(OFFSET(AN501,0,0,MATCH("-",AN501:AN$638,0))) = 0,"",
IFERROR(MAX(OFFSET(AN501,0,0,MATCH("-",AN501:AN$638,0))),""))</f>
        <v/>
      </c>
      <c r="AX501" s="82" t="str">
        <f ca="1">IF(    MAX(OFFSET(AO501,0,0,MATCH("-",AO501:AO$638,0))) = 0,"",
IFERROR(MAX(OFFSET(AO501,0,0,MATCH("-",AO501:AO$638,0))),""))</f>
        <v/>
      </c>
      <c r="AY501" s="82" t="str">
        <f ca="1">IF(    MAX(OFFSET(AP501,0,0,MATCH("-",AP501:AP$638,0))) = 0,"",
IFERROR(MAX(OFFSET(AP501,0,0,MATCH("-",AP501:AP$638,0))),""))</f>
        <v/>
      </c>
      <c r="AZ501" s="82" t="str">
        <f ca="1">IF(    MAX(OFFSET(AQ501,0,0,MATCH("-",AQ501:AQ$638,0))) = 0,"",
IFERROR(MAX(OFFSET(AQ501,0,0,MATCH("-",AQ501:AQ$638,0))),""))</f>
        <v/>
      </c>
      <c r="BA501" s="82" t="str">
        <f ca="1">IF(    MAX(OFFSET(AR501,0,0,MATCH("-",AR501:AR$638,0))) = 0,"",
IFERROR(MAX(OFFSET(AR501,0,0,MATCH("-",AR501:AR$638,0))),""))</f>
        <v/>
      </c>
      <c r="BB501" s="112">
        <f t="shared" ca="1" si="319"/>
        <v>-270</v>
      </c>
      <c r="BC501" s="111" t="str">
        <f t="shared" ca="1" si="320"/>
        <v>Radius</v>
      </c>
      <c r="BD501" s="112">
        <f t="shared" ca="1" si="321"/>
        <v>0</v>
      </c>
      <c r="BE501" s="111">
        <f t="shared" ca="1" si="322"/>
        <v>-150</v>
      </c>
      <c r="BF501" s="113" t="e">
        <f t="shared" ca="1" si="323"/>
        <v>#VALUE!</v>
      </c>
      <c r="BG501" s="113" t="e">
        <f t="shared" ca="1" si="324"/>
        <v>#VALUE!</v>
      </c>
      <c r="BH501" s="112">
        <f t="shared" ca="1" si="325"/>
        <v>2000</v>
      </c>
      <c r="BI501" s="112">
        <f t="shared" ca="1" si="326"/>
        <v>-150</v>
      </c>
      <c r="BJ501" s="157"/>
      <c r="BK501" s="157"/>
      <c r="BL501" s="158" t="str">
        <f>scriv!AM463</f>
        <v/>
      </c>
      <c r="BM501" s="157"/>
      <c r="BN501" s="157" t="str">
        <f t="shared" si="327"/>
        <v>node</v>
      </c>
      <c r="BO501" s="157"/>
      <c r="BP501" s="159">
        <f t="shared" ca="1" si="328"/>
        <v>0</v>
      </c>
      <c r="BQ501" s="159">
        <f t="shared" ca="1" si="329"/>
        <v>0</v>
      </c>
      <c r="BR501" s="159">
        <f t="shared" si="330"/>
        <v>1</v>
      </c>
      <c r="BS501" s="159" t="str">
        <f t="shared" si="331"/>
        <v>symbol</v>
      </c>
      <c r="BT501" s="157" t="str">
        <f ca="1">IF(scriv!V463&lt;&gt;"",scriv!V463,
IF(E501="",IFERROR(VLOOKUP(BL501,$AH$40:$BT$638,39,FALSE),$BT$36),
$BT$37))</f>
        <v>NodeSquare</v>
      </c>
      <c r="BU501" s="166">
        <f t="shared" ca="1" si="332"/>
        <v>2000</v>
      </c>
      <c r="BV501" s="166">
        <f t="shared" ca="1" si="333"/>
        <v>-150</v>
      </c>
      <c r="BW501" s="166">
        <f t="shared" ca="1" si="334"/>
        <v>0</v>
      </c>
      <c r="BX501" s="166">
        <f t="shared" ca="1" si="335"/>
        <v>0</v>
      </c>
      <c r="BY501" s="180" t="str">
        <f t="shared" si="336"/>
        <v/>
      </c>
      <c r="BZ501" s="180" t="str">
        <f t="shared" si="337"/>
        <v/>
      </c>
      <c r="CA501" s="81" t="str">
        <f>IF(scriv!E463&lt;&gt;"",scriv!E463,"")</f>
        <v/>
      </c>
      <c r="CB501" s="82">
        <f t="shared" si="307"/>
        <v>0</v>
      </c>
      <c r="CC501" s="82">
        <f t="shared" si="338"/>
        <v>0</v>
      </c>
      <c r="CD501" s="82" t="str">
        <f t="shared" si="339"/>
        <v>-</v>
      </c>
      <c r="CE501" s="82" t="str">
        <f t="shared" si="340"/>
        <v>-</v>
      </c>
      <c r="CF501" s="82" t="str">
        <f t="shared" si="341"/>
        <v>-</v>
      </c>
      <c r="CG501" s="82" t="str">
        <f t="shared" si="342"/>
        <v>-</v>
      </c>
      <c r="CH501" s="82" t="str">
        <f t="shared" si="343"/>
        <v>-</v>
      </c>
      <c r="CI501" s="82" t="str">
        <f t="shared" si="344"/>
        <v>-</v>
      </c>
      <c r="CJ501" s="82" t="str">
        <f t="shared" si="345"/>
        <v>-</v>
      </c>
      <c r="CK501" s="82" t="str">
        <f t="shared" si="346"/>
        <v>-</v>
      </c>
    </row>
    <row r="502" spans="1:89" s="82" customFormat="1" ht="18" customHeight="1">
      <c r="A502" s="81" t="str">
        <f>scriv!AL464</f>
        <v/>
      </c>
      <c r="B502" s="81" t="str">
        <f>IF(scriv!D464&lt;&gt;"",scriv!D464,"")</f>
        <v/>
      </c>
      <c r="C502" s="81" t="str">
        <f>IF( scriv!AP464&lt;&gt;"", IF(D502&lt;&gt;"","connection ","")&amp;scriv!AP464,IF(D502&lt;&gt;"","connection",""))</f>
        <v/>
      </c>
      <c r="D502" s="82" t="str">
        <f>scriv!AN464</f>
        <v/>
      </c>
      <c r="E502" s="82" t="str">
        <f>scriv!AO464</f>
        <v/>
      </c>
      <c r="F502" s="156">
        <f>ROW()</f>
        <v>502</v>
      </c>
      <c r="G502" s="288">
        <f>scriv!AC464</f>
        <v>0</v>
      </c>
      <c r="H502" s="288">
        <f>scriv!AD464</f>
        <v>0</v>
      </c>
      <c r="I502" s="81" t="str">
        <f>IF(scriv!AE464&lt;&gt;"",scriv!AE464,J502)</f>
        <v/>
      </c>
      <c r="J502" s="81" t="str">
        <f>IF(scriv!AF464&lt;&gt;"",scriv!AF464,"")</f>
        <v/>
      </c>
      <c r="K502" s="82" t="str">
        <f>IF(scriv!Y464&lt;&gt;"",scriv!Y464,$K$36)</f>
        <v>none</v>
      </c>
      <c r="L502" s="82">
        <f>IF(scriv!Z464&lt;&gt;"",scriv!Z464,$L$36)</f>
        <v>0</v>
      </c>
      <c r="M502" s="82" t="str">
        <f>IF(scriv!AA464&lt;&gt;"",scriv!AA464,$M$36)</f>
        <v>OpenClose</v>
      </c>
      <c r="N502" s="82">
        <f>IF(scriv!AB464&lt;&gt;"",scriv!AB464,$N$36)</f>
        <v>0</v>
      </c>
      <c r="O502" s="119" t="str">
        <f t="shared" si="306"/>
        <v/>
      </c>
      <c r="P502" s="81" t="str">
        <f>IF(scriv!I464&lt;&gt;"",scriv!I464,"")</f>
        <v/>
      </c>
      <c r="Q502" s="81" t="str">
        <f>IF(scriv!J464&lt;&gt;"",scriv!J464,"")</f>
        <v/>
      </c>
      <c r="R502" s="81">
        <f>IF(scriv!K464&lt;&gt;"",scriv!K464,
IF(I502&lt;&gt;"",1,$R$36))</f>
        <v>1</v>
      </c>
      <c r="S502" s="81" t="str">
        <f>IF(scriv!L464&lt;&gt;"",scriv!L464,
IF(scriv!AF464&lt;&gt;"",$S$36,"none"))</f>
        <v>none</v>
      </c>
      <c r="T502" s="81" t="str">
        <f>IF(scriv!Q464&lt;&gt;"",scriv!Q464,"")</f>
        <v/>
      </c>
      <c r="U502" s="81" t="str">
        <f>IF(scriv!R464&lt;&gt;"",scriv!R464,"")</f>
        <v/>
      </c>
      <c r="V502" s="81" t="str">
        <f>IF(scriv!S464&lt;&gt;"",scriv!S464,"")</f>
        <v/>
      </c>
      <c r="W502" s="81" t="str">
        <f>IF(scriv!T464&lt;&gt;"",scriv!T464,"")</f>
        <v/>
      </c>
      <c r="X502" s="81" t="str">
        <f>IF($E502="",
( IF(scriv!AH464&lt;&gt;"", LEFT( scriv!AH464, FIND(",",scriv!AH464)-1) &amp; "=" &amp; $AH502 &amp; RIGHT( scriv!AH464, LEN(scriv!AH464) + 1 - FIND(",",scriv!AH464)),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IF(scriv!AI464&lt;&gt;"", LEFT( scriv!AI464, FIND(",",scriv!AI464)-1) &amp; "=" &amp; $AH502 &amp; RIGHT( scriv!AI464, LEN(scriv!AI464) + 1 - FIND(",",scriv!AI464)),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IF(scriv!AJ464&lt;&gt;"", LEFT( scriv!AJ464, FIND(",",scriv!AJ464)-1) &amp; "=" &amp; $AH502 &amp; RIGHT( scriv!AJ464, LEN(scriv!AJ464) + 1 - FIND(",",scriv!AJ464)),
  IF($Z$36&lt;&gt;"",LEFT( Z$36, FIND(",",Z$36)-1) &amp; "=" &amp; $AH502 &amp; RIGHT( Z$36, LEN(Z$36) + 1 - FIND(",",Z$36)),""))),
IF(scriv!O464&lt;&gt;"", LEFT( scriv!O464, FIND(",",scriv!O464)-1) &amp; "=" &amp; $AH502 &amp; RIGHT( scriv!O464, LEN(scriv!O464) + 1 - FIND(",",scriv!O464)),
LEFT( Z$37, FIND(",",Z$37)-1) &amp; "=" &amp; $AH502 &amp; RIGHT( Z$37, LEN(Z$37) + 1 - FIND(",",Z$37))))</f>
        <v>drawOpen=,1.2</v>
      </c>
      <c r="AA502" s="81" t="str">
        <f>IF($E502="",
( IF(scriv!AK464&lt;&gt;"", LEFT( scriv!AK464, FIND(",",scriv!AK464)-1) &amp; "=" &amp; $AH502 &amp; RIGHT( scriv!AK464, LEN(scriv!AK464) + 1 - FIND(",",scriv!AK464)),
  IF($AA$36&lt;&gt;"",LEFT( AA$36, FIND(",",AA$36)-1) &amp; "=" &amp; $AH502 &amp; RIGHT( AA$36, LEN(AA$36) + 1 - FIND(",",AA$36)),""))),
IF(scriv!P464&lt;&gt;"", LEFT( scriv!P464, FIND(",",scriv!P464)-1) &amp; "=" &amp; $AH502 &amp; RIGHT( scriv!P464, LEN(scriv!P464) + 1 - FIND(",",scriv!P464)),
LEFT( AA$37, FIND(",",AA$37)-1) &amp; "=" &amp; $AH502 &amp; RIGHT( AA$37, LEN(AA$37) + 1 - FIND(",",AA$37))))</f>
        <v>drawClose=,1.2</v>
      </c>
      <c r="AB502" s="167" t="str">
        <f t="shared" si="305"/>
        <v>noTitle</v>
      </c>
      <c r="AC502" s="167"/>
      <c r="AD502" s="45"/>
      <c r="AE502" s="168"/>
      <c r="AF502" s="169">
        <f>IF(D502="",scriv!B464,"")</f>
        <v>0</v>
      </c>
      <c r="AG502" s="168"/>
      <c r="AH502" s="169" t="str">
        <f t="shared" si="308"/>
        <v/>
      </c>
      <c r="AI502" s="169" t="str">
        <f t="shared" si="309"/>
        <v/>
      </c>
      <c r="AJ502" s="86">
        <f>ROUNDDOWN( (LEN(scriv!B464)+1) / 2, 0 )</f>
        <v>0</v>
      </c>
      <c r="AK502" s="82">
        <f t="shared" si="310"/>
        <v>0</v>
      </c>
      <c r="AL502" s="82" t="str">
        <f t="shared" si="311"/>
        <v>-</v>
      </c>
      <c r="AM502" s="82" t="str">
        <f t="shared" si="312"/>
        <v>-</v>
      </c>
      <c r="AN502" s="82" t="str">
        <f t="shared" si="313"/>
        <v>-</v>
      </c>
      <c r="AO502" s="82" t="str">
        <f t="shared" si="314"/>
        <v>-</v>
      </c>
      <c r="AP502" s="82" t="str">
        <f t="shared" si="315"/>
        <v>-</v>
      </c>
      <c r="AQ502" s="82" t="str">
        <f t="shared" si="316"/>
        <v>-</v>
      </c>
      <c r="AR502" s="82" t="str">
        <f t="shared" si="317"/>
        <v>-</v>
      </c>
      <c r="AT502" s="82">
        <f t="shared" si="318"/>
        <v>2</v>
      </c>
      <c r="AU502" s="82" t="str">
        <f ca="1">IF(    MAX(OFFSET(AL502,0,0,MATCH("-",AL502:AL$638,0))) = 0,"",
IFERROR(MAX(OFFSET(AL502,0,0,MATCH("-",AL502:AL$638,0))),""))</f>
        <v/>
      </c>
      <c r="AV502" s="82" t="str">
        <f ca="1">IF(    MAX(OFFSET(AM502,0,0,MATCH("-",AM502:AM$638,0))) = 0,"",
IFERROR(MAX(OFFSET(AM502,0,0,MATCH("-",AM502:AM$638,0))),""))</f>
        <v/>
      </c>
      <c r="AW502" s="82" t="str">
        <f ca="1">IF(    MAX(OFFSET(AN502,0,0,MATCH("-",AN502:AN$638,0))) = 0,"",
IFERROR(MAX(OFFSET(AN502,0,0,MATCH("-",AN502:AN$638,0))),""))</f>
        <v/>
      </c>
      <c r="AX502" s="82" t="str">
        <f ca="1">IF(    MAX(OFFSET(AO502,0,0,MATCH("-",AO502:AO$638,0))) = 0,"",
IFERROR(MAX(OFFSET(AO502,0,0,MATCH("-",AO502:AO$638,0))),""))</f>
        <v/>
      </c>
      <c r="AY502" s="82" t="str">
        <f ca="1">IF(    MAX(OFFSET(AP502,0,0,MATCH("-",AP502:AP$638,0))) = 0,"",
IFERROR(MAX(OFFSET(AP502,0,0,MATCH("-",AP502:AP$638,0))),""))</f>
        <v/>
      </c>
      <c r="AZ502" s="82" t="str">
        <f ca="1">IF(    MAX(OFFSET(AQ502,0,0,MATCH("-",AQ502:AQ$638,0))) = 0,"",
IFERROR(MAX(OFFSET(AQ502,0,0,MATCH("-",AQ502:AQ$638,0))),""))</f>
        <v/>
      </c>
      <c r="BA502" s="82" t="str">
        <f ca="1">IF(    MAX(OFFSET(AR502,0,0,MATCH("-",AR502:AR$638,0))) = 0,"",
IFERROR(MAX(OFFSET(AR502,0,0,MATCH("-",AR502:AR$638,0))),""))</f>
        <v/>
      </c>
      <c r="BB502" s="112">
        <f t="shared" ca="1" si="319"/>
        <v>-270</v>
      </c>
      <c r="BC502" s="111" t="str">
        <f t="shared" ca="1" si="320"/>
        <v>Radius</v>
      </c>
      <c r="BD502" s="112">
        <f t="shared" ca="1" si="321"/>
        <v>0</v>
      </c>
      <c r="BE502" s="111">
        <f t="shared" ca="1" si="322"/>
        <v>-150</v>
      </c>
      <c r="BF502" s="113" t="e">
        <f t="shared" ca="1" si="323"/>
        <v>#VALUE!</v>
      </c>
      <c r="BG502" s="113" t="e">
        <f t="shared" ca="1" si="324"/>
        <v>#VALUE!</v>
      </c>
      <c r="BH502" s="112">
        <f t="shared" ca="1" si="325"/>
        <v>2000</v>
      </c>
      <c r="BI502" s="112">
        <f t="shared" ca="1" si="326"/>
        <v>-150</v>
      </c>
      <c r="BJ502" s="157"/>
      <c r="BK502" s="157"/>
      <c r="BL502" s="158" t="str">
        <f>scriv!AM464</f>
        <v/>
      </c>
      <c r="BM502" s="157"/>
      <c r="BN502" s="157" t="str">
        <f t="shared" si="327"/>
        <v>node</v>
      </c>
      <c r="BO502" s="157"/>
      <c r="BP502" s="159">
        <f t="shared" ca="1" si="328"/>
        <v>0</v>
      </c>
      <c r="BQ502" s="159">
        <f t="shared" ca="1" si="329"/>
        <v>0</v>
      </c>
      <c r="BR502" s="159">
        <f t="shared" si="330"/>
        <v>1</v>
      </c>
      <c r="BS502" s="159" t="str">
        <f t="shared" si="331"/>
        <v>symbol</v>
      </c>
      <c r="BT502" s="157" t="str">
        <f ca="1">IF(scriv!V464&lt;&gt;"",scriv!V464,
IF(E502="",IFERROR(VLOOKUP(BL502,$AH$40:$BT$638,39,FALSE),$BT$36),
$BT$37))</f>
        <v>NodeSquare</v>
      </c>
      <c r="BU502" s="166">
        <f t="shared" ca="1" si="332"/>
        <v>2000</v>
      </c>
      <c r="BV502" s="166">
        <f t="shared" ca="1" si="333"/>
        <v>-150</v>
      </c>
      <c r="BW502" s="166">
        <f t="shared" ca="1" si="334"/>
        <v>0</v>
      </c>
      <c r="BX502" s="166">
        <f t="shared" ca="1" si="335"/>
        <v>0</v>
      </c>
      <c r="BY502" s="180" t="str">
        <f t="shared" si="336"/>
        <v/>
      </c>
      <c r="BZ502" s="180" t="str">
        <f t="shared" si="337"/>
        <v/>
      </c>
      <c r="CA502" s="81" t="str">
        <f>IF(scriv!E464&lt;&gt;"",scriv!E464,"")</f>
        <v/>
      </c>
      <c r="CB502" s="82">
        <f t="shared" si="307"/>
        <v>0</v>
      </c>
      <c r="CC502" s="82">
        <f t="shared" si="338"/>
        <v>0</v>
      </c>
      <c r="CD502" s="82" t="str">
        <f t="shared" si="339"/>
        <v>-</v>
      </c>
      <c r="CE502" s="82" t="str">
        <f t="shared" si="340"/>
        <v>-</v>
      </c>
      <c r="CF502" s="82" t="str">
        <f t="shared" si="341"/>
        <v>-</v>
      </c>
      <c r="CG502" s="82" t="str">
        <f t="shared" si="342"/>
        <v>-</v>
      </c>
      <c r="CH502" s="82" t="str">
        <f t="shared" si="343"/>
        <v>-</v>
      </c>
      <c r="CI502" s="82" t="str">
        <f t="shared" si="344"/>
        <v>-</v>
      </c>
      <c r="CJ502" s="82" t="str">
        <f t="shared" si="345"/>
        <v>-</v>
      </c>
      <c r="CK502" s="82" t="str">
        <f t="shared" si="346"/>
        <v>-</v>
      </c>
    </row>
    <row r="503" spans="1:89" s="82" customFormat="1" ht="18" customHeight="1">
      <c r="A503" s="81" t="str">
        <f>scriv!AL465</f>
        <v/>
      </c>
      <c r="B503" s="81" t="str">
        <f>IF(scriv!D465&lt;&gt;"",scriv!D465,"")</f>
        <v/>
      </c>
      <c r="C503" s="81" t="str">
        <f>IF( scriv!AP465&lt;&gt;"", IF(D503&lt;&gt;"","connection ","")&amp;scriv!AP465,IF(D503&lt;&gt;"","connection",""))</f>
        <v/>
      </c>
      <c r="D503" s="82" t="str">
        <f>scriv!AN465</f>
        <v/>
      </c>
      <c r="E503" s="82" t="str">
        <f>scriv!AO465</f>
        <v/>
      </c>
      <c r="F503" s="156">
        <f>ROW()</f>
        <v>503</v>
      </c>
      <c r="G503" s="288">
        <f>scriv!AC465</f>
        <v>0</v>
      </c>
      <c r="H503" s="288">
        <f>scriv!AD465</f>
        <v>0</v>
      </c>
      <c r="I503" s="81" t="str">
        <f>IF(scriv!AE465&lt;&gt;"",scriv!AE465,J503)</f>
        <v/>
      </c>
      <c r="J503" s="81" t="str">
        <f>IF(scriv!AF465&lt;&gt;"",scriv!AF465,"")</f>
        <v/>
      </c>
      <c r="K503" s="82" t="str">
        <f>IF(scriv!Y465&lt;&gt;"",scriv!Y465,$K$36)</f>
        <v>none</v>
      </c>
      <c r="L503" s="82">
        <f>IF(scriv!Z465&lt;&gt;"",scriv!Z465,$L$36)</f>
        <v>0</v>
      </c>
      <c r="M503" s="82" t="str">
        <f>IF(scriv!AA465&lt;&gt;"",scriv!AA465,$M$36)</f>
        <v>OpenClose</v>
      </c>
      <c r="N503" s="82">
        <f>IF(scriv!AB465&lt;&gt;"",scriv!AB465,$N$36)</f>
        <v>0</v>
      </c>
      <c r="O503" s="119" t="str">
        <f t="shared" si="306"/>
        <v/>
      </c>
      <c r="P503" s="81" t="str">
        <f>IF(scriv!I465&lt;&gt;"",scriv!I465,"")</f>
        <v/>
      </c>
      <c r="Q503" s="81" t="str">
        <f>IF(scriv!J465&lt;&gt;"",scriv!J465,"")</f>
        <v/>
      </c>
      <c r="R503" s="81">
        <f>IF(scriv!K465&lt;&gt;"",scriv!K465,
IF(I503&lt;&gt;"",1,$R$36))</f>
        <v>1</v>
      </c>
      <c r="S503" s="81" t="str">
        <f>IF(scriv!L465&lt;&gt;"",scriv!L465,
IF(scriv!AF465&lt;&gt;"",$S$36,"none"))</f>
        <v>none</v>
      </c>
      <c r="T503" s="81" t="str">
        <f>IF(scriv!Q465&lt;&gt;"",scriv!Q465,"")</f>
        <v/>
      </c>
      <c r="U503" s="81" t="str">
        <f>IF(scriv!R465&lt;&gt;"",scriv!R465,"")</f>
        <v/>
      </c>
      <c r="V503" s="81" t="str">
        <f>IF(scriv!S465&lt;&gt;"",scriv!S465,"")</f>
        <v/>
      </c>
      <c r="W503" s="81" t="str">
        <f>IF(scriv!T465&lt;&gt;"",scriv!T465,"")</f>
        <v/>
      </c>
      <c r="X503" s="81" t="str">
        <f>IF($E503="",
( IF(scriv!AH465&lt;&gt;"", LEFT( scriv!AH465, FIND(",",scriv!AH465)-1) &amp; "=" &amp; $AH503 &amp; RIGHT( scriv!AH465, LEN(scriv!AH465) + 1 - FIND(",",scriv!AH465)),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IF(scriv!AI465&lt;&gt;"", LEFT( scriv!AI465, FIND(",",scriv!AI465)-1) &amp; "=" &amp; $AH503 &amp; RIGHT( scriv!AI465, LEN(scriv!AI465) + 1 - FIND(",",scriv!AI465)),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IF(scriv!AJ465&lt;&gt;"", LEFT( scriv!AJ465, FIND(",",scriv!AJ465)-1) &amp; "=" &amp; $AH503 &amp; RIGHT( scriv!AJ465, LEN(scriv!AJ465) + 1 - FIND(",",scriv!AJ465)),
  IF($Z$36&lt;&gt;"",LEFT( Z$36, FIND(",",Z$36)-1) &amp; "=" &amp; $AH503 &amp; RIGHT( Z$36, LEN(Z$36) + 1 - FIND(",",Z$36)),""))),
IF(scriv!O465&lt;&gt;"", LEFT( scriv!O465, FIND(",",scriv!O465)-1) &amp; "=" &amp; $AH503 &amp; RIGHT( scriv!O465, LEN(scriv!O465) + 1 - FIND(",",scriv!O465)),
LEFT( Z$37, FIND(",",Z$37)-1) &amp; "=" &amp; $AH503 &amp; RIGHT( Z$37, LEN(Z$37) + 1 - FIND(",",Z$37))))</f>
        <v>drawOpen=,1.2</v>
      </c>
      <c r="AA503" s="81" t="str">
        <f>IF($E503="",
( IF(scriv!AK465&lt;&gt;"", LEFT( scriv!AK465, FIND(",",scriv!AK465)-1) &amp; "=" &amp; $AH503 &amp; RIGHT( scriv!AK465, LEN(scriv!AK465) + 1 - FIND(",",scriv!AK465)),
  IF($AA$36&lt;&gt;"",LEFT( AA$36, FIND(",",AA$36)-1) &amp; "=" &amp; $AH503 &amp; RIGHT( AA$36, LEN(AA$36) + 1 - FIND(",",AA$36)),""))),
IF(scriv!P465&lt;&gt;"", LEFT( scriv!P465, FIND(",",scriv!P465)-1) &amp; "=" &amp; $AH503 &amp; RIGHT( scriv!P465, LEN(scriv!P465) + 1 - FIND(",",scriv!P465)),
LEFT( AA$37, FIND(",",AA$37)-1) &amp; "=" &amp; $AH503 &amp; RIGHT( AA$37, LEN(AA$37) + 1 - FIND(",",AA$37))))</f>
        <v>drawClose=,1.2</v>
      </c>
      <c r="AB503" s="167" t="str">
        <f t="shared" si="305"/>
        <v>noTitle</v>
      </c>
      <c r="AC503" s="167"/>
      <c r="AD503" s="45"/>
      <c r="AE503" s="168"/>
      <c r="AF503" s="169">
        <f>IF(D503="",scriv!B465,"")</f>
        <v>0</v>
      </c>
      <c r="AG503" s="168"/>
      <c r="AH503" s="169" t="str">
        <f t="shared" si="308"/>
        <v/>
      </c>
      <c r="AI503" s="169" t="str">
        <f t="shared" si="309"/>
        <v/>
      </c>
      <c r="AJ503" s="86">
        <f>ROUNDDOWN( (LEN(scriv!B465)+1) / 2, 0 )</f>
        <v>0</v>
      </c>
      <c r="AK503" s="82">
        <f t="shared" si="310"/>
        <v>0</v>
      </c>
      <c r="AL503" s="82" t="str">
        <f t="shared" si="311"/>
        <v>-</v>
      </c>
      <c r="AM503" s="82" t="str">
        <f t="shared" si="312"/>
        <v>-</v>
      </c>
      <c r="AN503" s="82" t="str">
        <f t="shared" si="313"/>
        <v>-</v>
      </c>
      <c r="AO503" s="82" t="str">
        <f t="shared" si="314"/>
        <v>-</v>
      </c>
      <c r="AP503" s="82" t="str">
        <f t="shared" si="315"/>
        <v>-</v>
      </c>
      <c r="AQ503" s="82" t="str">
        <f t="shared" si="316"/>
        <v>-</v>
      </c>
      <c r="AR503" s="82" t="str">
        <f t="shared" si="317"/>
        <v>-</v>
      </c>
      <c r="AT503" s="82">
        <f t="shared" si="318"/>
        <v>2</v>
      </c>
      <c r="AU503" s="82" t="str">
        <f ca="1">IF(    MAX(OFFSET(AL503,0,0,MATCH("-",AL503:AL$638,0))) = 0,"",
IFERROR(MAX(OFFSET(AL503,0,0,MATCH("-",AL503:AL$638,0))),""))</f>
        <v/>
      </c>
      <c r="AV503" s="82" t="str">
        <f ca="1">IF(    MAX(OFFSET(AM503,0,0,MATCH("-",AM503:AM$638,0))) = 0,"",
IFERROR(MAX(OFFSET(AM503,0,0,MATCH("-",AM503:AM$638,0))),""))</f>
        <v/>
      </c>
      <c r="AW503" s="82" t="str">
        <f ca="1">IF(    MAX(OFFSET(AN503,0,0,MATCH("-",AN503:AN$638,0))) = 0,"",
IFERROR(MAX(OFFSET(AN503,0,0,MATCH("-",AN503:AN$638,0))),""))</f>
        <v/>
      </c>
      <c r="AX503" s="82" t="str">
        <f ca="1">IF(    MAX(OFFSET(AO503,0,0,MATCH("-",AO503:AO$638,0))) = 0,"",
IFERROR(MAX(OFFSET(AO503,0,0,MATCH("-",AO503:AO$638,0))),""))</f>
        <v/>
      </c>
      <c r="AY503" s="82" t="str">
        <f ca="1">IF(    MAX(OFFSET(AP503,0,0,MATCH("-",AP503:AP$638,0))) = 0,"",
IFERROR(MAX(OFFSET(AP503,0,0,MATCH("-",AP503:AP$638,0))),""))</f>
        <v/>
      </c>
      <c r="AZ503" s="82" t="str">
        <f ca="1">IF(    MAX(OFFSET(AQ503,0,0,MATCH("-",AQ503:AQ$638,0))) = 0,"",
IFERROR(MAX(OFFSET(AQ503,0,0,MATCH("-",AQ503:AQ$638,0))),""))</f>
        <v/>
      </c>
      <c r="BA503" s="82" t="str">
        <f ca="1">IF(    MAX(OFFSET(AR503,0,0,MATCH("-",AR503:AR$638,0))) = 0,"",
IFERROR(MAX(OFFSET(AR503,0,0,MATCH("-",AR503:AR$638,0))),""))</f>
        <v/>
      </c>
      <c r="BB503" s="112">
        <f t="shared" ca="1" si="319"/>
        <v>-270</v>
      </c>
      <c r="BC503" s="111" t="str">
        <f t="shared" ca="1" si="320"/>
        <v>Radius</v>
      </c>
      <c r="BD503" s="112">
        <f t="shared" ca="1" si="321"/>
        <v>0</v>
      </c>
      <c r="BE503" s="111">
        <f t="shared" ca="1" si="322"/>
        <v>-150</v>
      </c>
      <c r="BF503" s="113" t="e">
        <f t="shared" ca="1" si="323"/>
        <v>#VALUE!</v>
      </c>
      <c r="BG503" s="113" t="e">
        <f t="shared" ca="1" si="324"/>
        <v>#VALUE!</v>
      </c>
      <c r="BH503" s="112">
        <f t="shared" ca="1" si="325"/>
        <v>2000</v>
      </c>
      <c r="BI503" s="112">
        <f t="shared" ca="1" si="326"/>
        <v>-150</v>
      </c>
      <c r="BJ503" s="157"/>
      <c r="BK503" s="157"/>
      <c r="BL503" s="158" t="str">
        <f>scriv!AM465</f>
        <v/>
      </c>
      <c r="BM503" s="157"/>
      <c r="BN503" s="157" t="str">
        <f t="shared" si="327"/>
        <v>node</v>
      </c>
      <c r="BO503" s="157"/>
      <c r="BP503" s="159">
        <f t="shared" ca="1" si="328"/>
        <v>0</v>
      </c>
      <c r="BQ503" s="159">
        <f t="shared" ca="1" si="329"/>
        <v>0</v>
      </c>
      <c r="BR503" s="159">
        <f t="shared" si="330"/>
        <v>1</v>
      </c>
      <c r="BS503" s="159" t="str">
        <f t="shared" si="331"/>
        <v>symbol</v>
      </c>
      <c r="BT503" s="157" t="str">
        <f ca="1">IF(scriv!V465&lt;&gt;"",scriv!V465,
IF(E503="",IFERROR(VLOOKUP(BL503,$AH$40:$BT$638,39,FALSE),$BT$36),
$BT$37))</f>
        <v>NodeSquare</v>
      </c>
      <c r="BU503" s="166">
        <f t="shared" ca="1" si="332"/>
        <v>2000</v>
      </c>
      <c r="BV503" s="166">
        <f t="shared" ca="1" si="333"/>
        <v>-150</v>
      </c>
      <c r="BW503" s="166">
        <f t="shared" ca="1" si="334"/>
        <v>0</v>
      </c>
      <c r="BX503" s="166">
        <f t="shared" ca="1" si="335"/>
        <v>0</v>
      </c>
      <c r="BY503" s="180" t="str">
        <f t="shared" si="336"/>
        <v/>
      </c>
      <c r="BZ503" s="180" t="str">
        <f t="shared" si="337"/>
        <v/>
      </c>
      <c r="CA503" s="81" t="str">
        <f>IF(scriv!E465&lt;&gt;"",scriv!E465,"")</f>
        <v/>
      </c>
      <c r="CB503" s="82">
        <f t="shared" si="307"/>
        <v>0</v>
      </c>
      <c r="CC503" s="82">
        <f t="shared" si="338"/>
        <v>0</v>
      </c>
      <c r="CD503" s="82" t="str">
        <f t="shared" si="339"/>
        <v>-</v>
      </c>
      <c r="CE503" s="82" t="str">
        <f t="shared" si="340"/>
        <v>-</v>
      </c>
      <c r="CF503" s="82" t="str">
        <f t="shared" si="341"/>
        <v>-</v>
      </c>
      <c r="CG503" s="82" t="str">
        <f t="shared" si="342"/>
        <v>-</v>
      </c>
      <c r="CH503" s="82" t="str">
        <f t="shared" si="343"/>
        <v>-</v>
      </c>
      <c r="CI503" s="82" t="str">
        <f t="shared" si="344"/>
        <v>-</v>
      </c>
      <c r="CJ503" s="82" t="str">
        <f t="shared" si="345"/>
        <v>-</v>
      </c>
      <c r="CK503" s="82" t="str">
        <f t="shared" si="346"/>
        <v>-</v>
      </c>
    </row>
    <row r="504" spans="1:89" s="82" customFormat="1" ht="18" customHeight="1">
      <c r="A504" s="81" t="str">
        <f>scriv!AL466</f>
        <v/>
      </c>
      <c r="B504" s="81" t="str">
        <f>IF(scriv!D466&lt;&gt;"",scriv!D466,"")</f>
        <v/>
      </c>
      <c r="C504" s="81" t="str">
        <f>IF( scriv!AP466&lt;&gt;"", IF(D504&lt;&gt;"","connection ","")&amp;scriv!AP466,IF(D504&lt;&gt;"","connection",""))</f>
        <v/>
      </c>
      <c r="D504" s="82" t="str">
        <f>scriv!AN466</f>
        <v/>
      </c>
      <c r="E504" s="82" t="str">
        <f>scriv!AO466</f>
        <v/>
      </c>
      <c r="F504" s="156">
        <f>ROW()</f>
        <v>504</v>
      </c>
      <c r="G504" s="288">
        <f>scriv!AC466</f>
        <v>0</v>
      </c>
      <c r="H504" s="288">
        <f>scriv!AD466</f>
        <v>0</v>
      </c>
      <c r="I504" s="81" t="str">
        <f>IF(scriv!AE466&lt;&gt;"",scriv!AE466,J504)</f>
        <v/>
      </c>
      <c r="J504" s="81" t="str">
        <f>IF(scriv!AF466&lt;&gt;"",scriv!AF466,"")</f>
        <v/>
      </c>
      <c r="K504" s="82" t="str">
        <f>IF(scriv!Y466&lt;&gt;"",scriv!Y466,$K$36)</f>
        <v>none</v>
      </c>
      <c r="L504" s="82">
        <f>IF(scriv!Z466&lt;&gt;"",scriv!Z466,$L$36)</f>
        <v>0</v>
      </c>
      <c r="M504" s="82" t="str">
        <f>IF(scriv!AA466&lt;&gt;"",scriv!AA466,$M$36)</f>
        <v>OpenClose</v>
      </c>
      <c r="N504" s="82">
        <f>IF(scriv!AB466&lt;&gt;"",scriv!AB466,$N$36)</f>
        <v>0</v>
      </c>
      <c r="O504" s="119" t="str">
        <f t="shared" si="306"/>
        <v/>
      </c>
      <c r="P504" s="81" t="str">
        <f>IF(scriv!I466&lt;&gt;"",scriv!I466,"")</f>
        <v/>
      </c>
      <c r="Q504" s="81" t="str">
        <f>IF(scriv!J466&lt;&gt;"",scriv!J466,"")</f>
        <v/>
      </c>
      <c r="R504" s="81">
        <f>IF(scriv!K466&lt;&gt;"",scriv!K466,
IF(I504&lt;&gt;"",1,$R$36))</f>
        <v>1</v>
      </c>
      <c r="S504" s="81" t="str">
        <f>IF(scriv!L466&lt;&gt;"",scriv!L466,
IF(scriv!AF466&lt;&gt;"",$S$36,"none"))</f>
        <v>none</v>
      </c>
      <c r="T504" s="81" t="str">
        <f>IF(scriv!Q466&lt;&gt;"",scriv!Q466,"")</f>
        <v/>
      </c>
      <c r="U504" s="81" t="str">
        <f>IF(scriv!R466&lt;&gt;"",scriv!R466,"")</f>
        <v/>
      </c>
      <c r="V504" s="81" t="str">
        <f>IF(scriv!S466&lt;&gt;"",scriv!S466,"")</f>
        <v/>
      </c>
      <c r="W504" s="81" t="str">
        <f>IF(scriv!T466&lt;&gt;"",scriv!T466,"")</f>
        <v/>
      </c>
      <c r="X504" s="81" t="str">
        <f>IF($E504="",
( IF(scriv!AH466&lt;&gt;"", LEFT( scriv!AH466, FIND(",",scriv!AH466)-1) &amp; "=" &amp; $AH504 &amp; RIGHT( scriv!AH466, LEN(scriv!AH466) + 1 - FIND(",",scriv!AH466)),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IF(scriv!AI466&lt;&gt;"", LEFT( scriv!AI466, FIND(",",scriv!AI466)-1) &amp; "=" &amp; $AH504 &amp; RIGHT( scriv!AI466, LEN(scriv!AI466) + 1 - FIND(",",scriv!AI466)),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IF(scriv!AJ466&lt;&gt;"", LEFT( scriv!AJ466, FIND(",",scriv!AJ466)-1) &amp; "=" &amp; $AH504 &amp; RIGHT( scriv!AJ466, LEN(scriv!AJ466) + 1 - FIND(",",scriv!AJ466)),
  IF($Z$36&lt;&gt;"",LEFT( Z$36, FIND(",",Z$36)-1) &amp; "=" &amp; $AH504 &amp; RIGHT( Z$36, LEN(Z$36) + 1 - FIND(",",Z$36)),""))),
IF(scriv!O466&lt;&gt;"", LEFT( scriv!O466, FIND(",",scriv!O466)-1) &amp; "=" &amp; $AH504 &amp; RIGHT( scriv!O466, LEN(scriv!O466) + 1 - FIND(",",scriv!O466)),
LEFT( Z$37, FIND(",",Z$37)-1) &amp; "=" &amp; $AH504 &amp; RIGHT( Z$37, LEN(Z$37) + 1 - FIND(",",Z$37))))</f>
        <v>drawOpen=,1.2</v>
      </c>
      <c r="AA504" s="81" t="str">
        <f>IF($E504="",
( IF(scriv!AK466&lt;&gt;"", LEFT( scriv!AK466, FIND(",",scriv!AK466)-1) &amp; "=" &amp; $AH504 &amp; RIGHT( scriv!AK466, LEN(scriv!AK466) + 1 - FIND(",",scriv!AK466)),
  IF($AA$36&lt;&gt;"",LEFT( AA$36, FIND(",",AA$36)-1) &amp; "=" &amp; $AH504 &amp; RIGHT( AA$36, LEN(AA$36) + 1 - FIND(",",AA$36)),""))),
IF(scriv!P466&lt;&gt;"", LEFT( scriv!P466, FIND(",",scriv!P466)-1) &amp; "=" &amp; $AH504 &amp; RIGHT( scriv!P466, LEN(scriv!P466) + 1 - FIND(",",scriv!P466)),
LEFT( AA$37, FIND(",",AA$37)-1) &amp; "=" &amp; $AH504 &amp; RIGHT( AA$37, LEN(AA$37) + 1 - FIND(",",AA$37))))</f>
        <v>drawClose=,1.2</v>
      </c>
      <c r="AB504" s="167" t="str">
        <f t="shared" si="305"/>
        <v>noTitle</v>
      </c>
      <c r="AC504" s="167"/>
      <c r="AD504" s="45"/>
      <c r="AE504" s="168"/>
      <c r="AF504" s="169">
        <f>IF(D504="",scriv!B466,"")</f>
        <v>0</v>
      </c>
      <c r="AG504" s="289"/>
      <c r="AH504" s="169" t="str">
        <f t="shared" si="308"/>
        <v/>
      </c>
      <c r="AI504" s="169" t="str">
        <f t="shared" si="309"/>
        <v/>
      </c>
      <c r="AJ504" s="86">
        <f>ROUNDDOWN( (LEN(scriv!B466)+1) / 2, 0 )</f>
        <v>0</v>
      </c>
      <c r="AK504" s="82">
        <f t="shared" si="310"/>
        <v>0</v>
      </c>
      <c r="AL504" s="82" t="str">
        <f t="shared" si="311"/>
        <v>-</v>
      </c>
      <c r="AM504" s="82" t="str">
        <f t="shared" si="312"/>
        <v>-</v>
      </c>
      <c r="AN504" s="82" t="str">
        <f t="shared" si="313"/>
        <v>-</v>
      </c>
      <c r="AO504" s="82" t="str">
        <f t="shared" si="314"/>
        <v>-</v>
      </c>
      <c r="AP504" s="82" t="str">
        <f t="shared" si="315"/>
        <v>-</v>
      </c>
      <c r="AQ504" s="82" t="str">
        <f t="shared" si="316"/>
        <v>-</v>
      </c>
      <c r="AR504" s="82" t="str">
        <f t="shared" si="317"/>
        <v>-</v>
      </c>
      <c r="AT504" s="82">
        <f t="shared" si="318"/>
        <v>2</v>
      </c>
      <c r="AU504" s="82" t="str">
        <f ca="1">IF(    MAX(OFFSET(AL504,0,0,MATCH("-",AL504:AL$638,0))) = 0,"",
IFERROR(MAX(OFFSET(AL504,0,0,MATCH("-",AL504:AL$638,0))),""))</f>
        <v/>
      </c>
      <c r="AV504" s="82" t="str">
        <f ca="1">IF(    MAX(OFFSET(AM504,0,0,MATCH("-",AM504:AM$638,0))) = 0,"",
IFERROR(MAX(OFFSET(AM504,0,0,MATCH("-",AM504:AM$638,0))),""))</f>
        <v/>
      </c>
      <c r="AW504" s="82" t="str">
        <f ca="1">IF(    MAX(OFFSET(AN504,0,0,MATCH("-",AN504:AN$638,0))) = 0,"",
IFERROR(MAX(OFFSET(AN504,0,0,MATCH("-",AN504:AN$638,0))),""))</f>
        <v/>
      </c>
      <c r="AX504" s="82" t="str">
        <f ca="1">IF(    MAX(OFFSET(AO504,0,0,MATCH("-",AO504:AO$638,0))) = 0,"",
IFERROR(MAX(OFFSET(AO504,0,0,MATCH("-",AO504:AO$638,0))),""))</f>
        <v/>
      </c>
      <c r="AY504" s="82" t="str">
        <f ca="1">IF(    MAX(OFFSET(AP504,0,0,MATCH("-",AP504:AP$638,0))) = 0,"",
IFERROR(MAX(OFFSET(AP504,0,0,MATCH("-",AP504:AP$638,0))),""))</f>
        <v/>
      </c>
      <c r="AZ504" s="82" t="str">
        <f ca="1">IF(    MAX(OFFSET(AQ504,0,0,MATCH("-",AQ504:AQ$638,0))) = 0,"",
IFERROR(MAX(OFFSET(AQ504,0,0,MATCH("-",AQ504:AQ$638,0))),""))</f>
        <v/>
      </c>
      <c r="BA504" s="82" t="str">
        <f ca="1">IF(    MAX(OFFSET(AR504,0,0,MATCH("-",AR504:AR$638,0))) = 0,"",
IFERROR(MAX(OFFSET(AR504,0,0,MATCH("-",AR504:AR$638,0))),""))</f>
        <v/>
      </c>
      <c r="BB504" s="112">
        <f t="shared" ca="1" si="319"/>
        <v>-270</v>
      </c>
      <c r="BC504" s="111" t="str">
        <f t="shared" ca="1" si="320"/>
        <v>Radius</v>
      </c>
      <c r="BD504" s="112">
        <f t="shared" ca="1" si="321"/>
        <v>0</v>
      </c>
      <c r="BE504" s="111">
        <f t="shared" ca="1" si="322"/>
        <v>-150</v>
      </c>
      <c r="BF504" s="113" t="e">
        <f t="shared" ca="1" si="323"/>
        <v>#VALUE!</v>
      </c>
      <c r="BG504" s="113" t="e">
        <f t="shared" ca="1" si="324"/>
        <v>#VALUE!</v>
      </c>
      <c r="BH504" s="112">
        <f t="shared" ca="1" si="325"/>
        <v>2000</v>
      </c>
      <c r="BI504" s="112">
        <f t="shared" ca="1" si="326"/>
        <v>-150</v>
      </c>
      <c r="BJ504" s="157"/>
      <c r="BK504" s="157"/>
      <c r="BL504" s="158" t="str">
        <f>scriv!AM466</f>
        <v/>
      </c>
      <c r="BM504" s="157"/>
      <c r="BN504" s="157" t="str">
        <f t="shared" si="327"/>
        <v>node</v>
      </c>
      <c r="BO504" s="157"/>
      <c r="BP504" s="159">
        <f t="shared" ca="1" si="328"/>
        <v>0</v>
      </c>
      <c r="BQ504" s="159">
        <f t="shared" ca="1" si="329"/>
        <v>0</v>
      </c>
      <c r="BR504" s="159">
        <f t="shared" si="330"/>
        <v>1</v>
      </c>
      <c r="BS504" s="159" t="str">
        <f t="shared" si="331"/>
        <v>symbol</v>
      </c>
      <c r="BT504" s="157" t="str">
        <f ca="1">IF(scriv!V466&lt;&gt;"",scriv!V466,
IF(E504="",IFERROR(VLOOKUP(BL504,$AH$40:$BT$638,39,FALSE),$BT$36),
$BT$37))</f>
        <v>NodeSquare</v>
      </c>
      <c r="BU504" s="166">
        <f t="shared" ca="1" si="332"/>
        <v>2000</v>
      </c>
      <c r="BV504" s="166">
        <f t="shared" ca="1" si="333"/>
        <v>-150</v>
      </c>
      <c r="BW504" s="166">
        <f t="shared" ca="1" si="334"/>
        <v>0</v>
      </c>
      <c r="BX504" s="166">
        <f t="shared" ca="1" si="335"/>
        <v>0</v>
      </c>
      <c r="BY504" s="180" t="str">
        <f t="shared" si="336"/>
        <v/>
      </c>
      <c r="BZ504" s="180" t="str">
        <f t="shared" si="337"/>
        <v/>
      </c>
      <c r="CA504" s="81" t="str">
        <f>IF(scriv!E466&lt;&gt;"",scriv!E466,"")</f>
        <v/>
      </c>
      <c r="CB504" s="82">
        <f t="shared" si="307"/>
        <v>0</v>
      </c>
      <c r="CC504" s="82">
        <f t="shared" si="338"/>
        <v>0</v>
      </c>
      <c r="CD504" s="82" t="str">
        <f t="shared" si="339"/>
        <v>-</v>
      </c>
      <c r="CE504" s="82" t="str">
        <f t="shared" si="340"/>
        <v>-</v>
      </c>
      <c r="CF504" s="82" t="str">
        <f t="shared" si="341"/>
        <v>-</v>
      </c>
      <c r="CG504" s="82" t="str">
        <f t="shared" si="342"/>
        <v>-</v>
      </c>
      <c r="CH504" s="82" t="str">
        <f t="shared" si="343"/>
        <v>-</v>
      </c>
      <c r="CI504" s="82" t="str">
        <f t="shared" si="344"/>
        <v>-</v>
      </c>
      <c r="CJ504" s="82" t="str">
        <f t="shared" si="345"/>
        <v>-</v>
      </c>
      <c r="CK504" s="82" t="str">
        <f t="shared" si="346"/>
        <v>-</v>
      </c>
    </row>
    <row r="505" spans="1:89" s="82" customFormat="1" ht="18" customHeight="1">
      <c r="A505" s="81" t="str">
        <f>scriv!AL467</f>
        <v/>
      </c>
      <c r="B505" s="81" t="str">
        <f>IF(scriv!D467&lt;&gt;"",scriv!D467,"")</f>
        <v/>
      </c>
      <c r="C505" s="81" t="str">
        <f>IF( scriv!AP467&lt;&gt;"", IF(D505&lt;&gt;"","connection ","")&amp;scriv!AP467,IF(D505&lt;&gt;"","connection",""))</f>
        <v/>
      </c>
      <c r="D505" s="82" t="str">
        <f>scriv!AN467</f>
        <v/>
      </c>
      <c r="E505" s="82" t="str">
        <f>scriv!AO467</f>
        <v/>
      </c>
      <c r="F505" s="156">
        <f>ROW()</f>
        <v>505</v>
      </c>
      <c r="G505" s="288">
        <f>scriv!AC467</f>
        <v>0</v>
      </c>
      <c r="H505" s="288">
        <f>scriv!AD467</f>
        <v>0</v>
      </c>
      <c r="I505" s="81" t="str">
        <f>IF(scriv!AE467&lt;&gt;"",scriv!AE467,J505)</f>
        <v/>
      </c>
      <c r="J505" s="81" t="str">
        <f>IF(scriv!AF467&lt;&gt;"",scriv!AF467,"")</f>
        <v/>
      </c>
      <c r="K505" s="82" t="str">
        <f>IF(scriv!Y467&lt;&gt;"",scriv!Y467,$K$36)</f>
        <v>none</v>
      </c>
      <c r="L505" s="82">
        <f>IF(scriv!Z467&lt;&gt;"",scriv!Z467,$L$36)</f>
        <v>0</v>
      </c>
      <c r="M505" s="82" t="str">
        <f>IF(scriv!AA467&lt;&gt;"",scriv!AA467,$M$36)</f>
        <v>OpenClose</v>
      </c>
      <c r="N505" s="82">
        <f>IF(scriv!AB467&lt;&gt;"",scriv!AB467,$N$36)</f>
        <v>0</v>
      </c>
      <c r="O505" s="119" t="str">
        <f t="shared" si="306"/>
        <v/>
      </c>
      <c r="P505" s="81" t="str">
        <f>IF(scriv!I467&lt;&gt;"",scriv!I467,"")</f>
        <v/>
      </c>
      <c r="Q505" s="81" t="str">
        <f>IF(scriv!J467&lt;&gt;"",scriv!J467,"")</f>
        <v/>
      </c>
      <c r="R505" s="81">
        <f>IF(scriv!K467&lt;&gt;"",scriv!K467,
IF(I505&lt;&gt;"",1,$R$36))</f>
        <v>1</v>
      </c>
      <c r="S505" s="81" t="str">
        <f>IF(scriv!L467&lt;&gt;"",scriv!L467,
IF(scriv!AF467&lt;&gt;"",$S$36,"none"))</f>
        <v>none</v>
      </c>
      <c r="T505" s="81" t="str">
        <f>IF(scriv!Q467&lt;&gt;"",scriv!Q467,"")</f>
        <v/>
      </c>
      <c r="U505" s="81" t="str">
        <f>IF(scriv!R467&lt;&gt;"",scriv!R467,"")</f>
        <v/>
      </c>
      <c r="V505" s="81" t="str">
        <f>IF(scriv!S467&lt;&gt;"",scriv!S467,"")</f>
        <v/>
      </c>
      <c r="W505" s="81" t="str">
        <f>IF(scriv!T467&lt;&gt;"",scriv!T467,"")</f>
        <v/>
      </c>
      <c r="X505" s="81" t="str">
        <f>IF($E505="",
( IF(scriv!AH467&lt;&gt;"", LEFT( scriv!AH467, FIND(",",scriv!AH467)-1) &amp; "=" &amp; $AH505 &amp; RIGHT( scriv!AH467, LEN(scriv!AH467) + 1 - FIND(",",scriv!AH467)),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IF(scriv!AI467&lt;&gt;"", LEFT( scriv!AI467, FIND(",",scriv!AI467)-1) &amp; "=" &amp; $AH505 &amp; RIGHT( scriv!AI467, LEN(scriv!AI467) + 1 - FIND(",",scriv!AI467)),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IF(scriv!AJ467&lt;&gt;"", LEFT( scriv!AJ467, FIND(",",scriv!AJ467)-1) &amp; "=" &amp; $AH505 &amp; RIGHT( scriv!AJ467, LEN(scriv!AJ467) + 1 - FIND(",",scriv!AJ467)),
  IF($Z$36&lt;&gt;"",LEFT( Z$36, FIND(",",Z$36)-1) &amp; "=" &amp; $AH505 &amp; RIGHT( Z$36, LEN(Z$36) + 1 - FIND(",",Z$36)),""))),
IF(scriv!O467&lt;&gt;"", LEFT( scriv!O467, FIND(",",scriv!O467)-1) &amp; "=" &amp; $AH505 &amp; RIGHT( scriv!O467, LEN(scriv!O467) + 1 - FIND(",",scriv!O467)),
LEFT( Z$37, FIND(",",Z$37)-1) &amp; "=" &amp; $AH505 &amp; RIGHT( Z$37, LEN(Z$37) + 1 - FIND(",",Z$37))))</f>
        <v>drawOpen=,1.2</v>
      </c>
      <c r="AA505" s="81" t="str">
        <f>IF($E505="",
( IF(scriv!AK467&lt;&gt;"", LEFT( scriv!AK467, FIND(",",scriv!AK467)-1) &amp; "=" &amp; $AH505 &amp; RIGHT( scriv!AK467, LEN(scriv!AK467) + 1 - FIND(",",scriv!AK467)),
  IF($AA$36&lt;&gt;"",LEFT( AA$36, FIND(",",AA$36)-1) &amp; "=" &amp; $AH505 &amp; RIGHT( AA$36, LEN(AA$36) + 1 - FIND(",",AA$36)),""))),
IF(scriv!P467&lt;&gt;"", LEFT( scriv!P467, FIND(",",scriv!P467)-1) &amp; "=" &amp; $AH505 &amp; RIGHT( scriv!P467, LEN(scriv!P467) + 1 - FIND(",",scriv!P467)),
LEFT( AA$37, FIND(",",AA$37)-1) &amp; "=" &amp; $AH505 &amp; RIGHT( AA$37, LEN(AA$37) + 1 - FIND(",",AA$37))))</f>
        <v>drawClose=,1.2</v>
      </c>
      <c r="AB505" s="167" t="str">
        <f t="shared" si="305"/>
        <v>noTitle</v>
      </c>
      <c r="AC505" s="167"/>
      <c r="AD505" s="45"/>
      <c r="AE505" s="168"/>
      <c r="AF505" s="169">
        <f>IF(D505="",scriv!B467,"")</f>
        <v>0</v>
      </c>
      <c r="AG505" s="289"/>
      <c r="AH505" s="169" t="str">
        <f t="shared" si="308"/>
        <v/>
      </c>
      <c r="AI505" s="169" t="str">
        <f t="shared" si="309"/>
        <v/>
      </c>
      <c r="AJ505" s="86">
        <f>ROUNDDOWN( (LEN(scriv!B467)+1) / 2, 0 )</f>
        <v>0</v>
      </c>
      <c r="AK505" s="82">
        <f t="shared" si="310"/>
        <v>0</v>
      </c>
      <c r="AL505" s="82" t="str">
        <f t="shared" si="311"/>
        <v>-</v>
      </c>
      <c r="AM505" s="82" t="str">
        <f t="shared" si="312"/>
        <v>-</v>
      </c>
      <c r="AN505" s="82" t="str">
        <f t="shared" si="313"/>
        <v>-</v>
      </c>
      <c r="AO505" s="82" t="str">
        <f t="shared" si="314"/>
        <v>-</v>
      </c>
      <c r="AP505" s="82" t="str">
        <f t="shared" si="315"/>
        <v>-</v>
      </c>
      <c r="AQ505" s="82" t="str">
        <f t="shared" si="316"/>
        <v>-</v>
      </c>
      <c r="AR505" s="82" t="str">
        <f t="shared" si="317"/>
        <v>-</v>
      </c>
      <c r="AT505" s="82">
        <f t="shared" si="318"/>
        <v>2</v>
      </c>
      <c r="AU505" s="82" t="str">
        <f ca="1">IF(    MAX(OFFSET(AL505,0,0,MATCH("-",AL505:AL$638,0))) = 0,"",
IFERROR(MAX(OFFSET(AL505,0,0,MATCH("-",AL505:AL$638,0))),""))</f>
        <v/>
      </c>
      <c r="AV505" s="82" t="str">
        <f ca="1">IF(    MAX(OFFSET(AM505,0,0,MATCH("-",AM505:AM$638,0))) = 0,"",
IFERROR(MAX(OFFSET(AM505,0,0,MATCH("-",AM505:AM$638,0))),""))</f>
        <v/>
      </c>
      <c r="AW505" s="82" t="str">
        <f ca="1">IF(    MAX(OFFSET(AN505,0,0,MATCH("-",AN505:AN$638,0))) = 0,"",
IFERROR(MAX(OFFSET(AN505,0,0,MATCH("-",AN505:AN$638,0))),""))</f>
        <v/>
      </c>
      <c r="AX505" s="82" t="str">
        <f ca="1">IF(    MAX(OFFSET(AO505,0,0,MATCH("-",AO505:AO$638,0))) = 0,"",
IFERROR(MAX(OFFSET(AO505,0,0,MATCH("-",AO505:AO$638,0))),""))</f>
        <v/>
      </c>
      <c r="AY505" s="82" t="str">
        <f ca="1">IF(    MAX(OFFSET(AP505,0,0,MATCH("-",AP505:AP$638,0))) = 0,"",
IFERROR(MAX(OFFSET(AP505,0,0,MATCH("-",AP505:AP$638,0))),""))</f>
        <v/>
      </c>
      <c r="AZ505" s="82" t="str">
        <f ca="1">IF(    MAX(OFFSET(AQ505,0,0,MATCH("-",AQ505:AQ$638,0))) = 0,"",
IFERROR(MAX(OFFSET(AQ505,0,0,MATCH("-",AQ505:AQ$638,0))),""))</f>
        <v/>
      </c>
      <c r="BA505" s="82" t="str">
        <f ca="1">IF(    MAX(OFFSET(AR505,0,0,MATCH("-",AR505:AR$638,0))) = 0,"",
IFERROR(MAX(OFFSET(AR505,0,0,MATCH("-",AR505:AR$638,0))),""))</f>
        <v/>
      </c>
      <c r="BB505" s="112">
        <f t="shared" ca="1" si="319"/>
        <v>-270</v>
      </c>
      <c r="BC505" s="111" t="str">
        <f t="shared" ca="1" si="320"/>
        <v>Radius</v>
      </c>
      <c r="BD505" s="112">
        <f t="shared" ca="1" si="321"/>
        <v>0</v>
      </c>
      <c r="BE505" s="111">
        <f t="shared" ca="1" si="322"/>
        <v>-150</v>
      </c>
      <c r="BF505" s="113" t="e">
        <f t="shared" ca="1" si="323"/>
        <v>#VALUE!</v>
      </c>
      <c r="BG505" s="113" t="e">
        <f t="shared" ca="1" si="324"/>
        <v>#VALUE!</v>
      </c>
      <c r="BH505" s="112">
        <f t="shared" ca="1" si="325"/>
        <v>2000</v>
      </c>
      <c r="BI505" s="112">
        <f t="shared" ca="1" si="326"/>
        <v>-150</v>
      </c>
      <c r="BJ505" s="157"/>
      <c r="BK505" s="157"/>
      <c r="BL505" s="158" t="str">
        <f>scriv!AM467</f>
        <v/>
      </c>
      <c r="BM505" s="157"/>
      <c r="BN505" s="157" t="str">
        <f t="shared" si="327"/>
        <v>node</v>
      </c>
      <c r="BO505" s="157"/>
      <c r="BP505" s="159">
        <f t="shared" ca="1" si="328"/>
        <v>0</v>
      </c>
      <c r="BQ505" s="159">
        <f t="shared" ca="1" si="329"/>
        <v>0</v>
      </c>
      <c r="BR505" s="159">
        <f t="shared" si="330"/>
        <v>1</v>
      </c>
      <c r="BS505" s="159" t="str">
        <f t="shared" si="331"/>
        <v>symbol</v>
      </c>
      <c r="BT505" s="157" t="str">
        <f ca="1">IF(scriv!V467&lt;&gt;"",scriv!V467,
IF(E505="",IFERROR(VLOOKUP(BL505,$AH$40:$BT$638,39,FALSE),$BT$36),
$BT$37))</f>
        <v>NodeSquare</v>
      </c>
      <c r="BU505" s="166">
        <f t="shared" ca="1" si="332"/>
        <v>2000</v>
      </c>
      <c r="BV505" s="166">
        <f t="shared" ca="1" si="333"/>
        <v>-150</v>
      </c>
      <c r="BW505" s="166">
        <f t="shared" ca="1" si="334"/>
        <v>0</v>
      </c>
      <c r="BX505" s="166">
        <f t="shared" ca="1" si="335"/>
        <v>0</v>
      </c>
      <c r="BY505" s="180" t="str">
        <f t="shared" si="336"/>
        <v/>
      </c>
      <c r="BZ505" s="180" t="str">
        <f t="shared" si="337"/>
        <v/>
      </c>
      <c r="CA505" s="81" t="str">
        <f>IF(scriv!E467&lt;&gt;"",scriv!E467,"")</f>
        <v/>
      </c>
      <c r="CB505" s="82">
        <f t="shared" si="307"/>
        <v>0</v>
      </c>
      <c r="CC505" s="82">
        <f t="shared" si="338"/>
        <v>0</v>
      </c>
      <c r="CD505" s="82" t="str">
        <f t="shared" si="339"/>
        <v>-</v>
      </c>
      <c r="CE505" s="82" t="str">
        <f t="shared" si="340"/>
        <v>-</v>
      </c>
      <c r="CF505" s="82" t="str">
        <f t="shared" si="341"/>
        <v>-</v>
      </c>
      <c r="CG505" s="82" t="str">
        <f t="shared" si="342"/>
        <v>-</v>
      </c>
      <c r="CH505" s="82" t="str">
        <f t="shared" si="343"/>
        <v>-</v>
      </c>
      <c r="CI505" s="82" t="str">
        <f t="shared" si="344"/>
        <v>-</v>
      </c>
      <c r="CJ505" s="82" t="str">
        <f t="shared" si="345"/>
        <v>-</v>
      </c>
      <c r="CK505" s="82" t="str">
        <f t="shared" si="346"/>
        <v>-</v>
      </c>
    </row>
    <row r="506" spans="1:89" s="82" customFormat="1" ht="18" customHeight="1">
      <c r="A506" s="81" t="str">
        <f>scriv!AL468</f>
        <v/>
      </c>
      <c r="B506" s="81" t="str">
        <f>IF(scriv!D468&lt;&gt;"",scriv!D468,"")</f>
        <v/>
      </c>
      <c r="C506" s="81" t="str">
        <f>IF( scriv!AP468&lt;&gt;"", IF(D506&lt;&gt;"","connection ","")&amp;scriv!AP468,IF(D506&lt;&gt;"","connection",""))</f>
        <v/>
      </c>
      <c r="D506" s="82" t="str">
        <f>scriv!AN468</f>
        <v/>
      </c>
      <c r="E506" s="82" t="str">
        <f>scriv!AO468</f>
        <v/>
      </c>
      <c r="F506" s="156">
        <f>ROW()</f>
        <v>506</v>
      </c>
      <c r="G506" s="288">
        <f>scriv!AC468</f>
        <v>0</v>
      </c>
      <c r="H506" s="288">
        <f>scriv!AD468</f>
        <v>0</v>
      </c>
      <c r="I506" s="81" t="str">
        <f>IF(scriv!AE468&lt;&gt;"",scriv!AE468,J506)</f>
        <v/>
      </c>
      <c r="J506" s="81" t="str">
        <f>IF(scriv!AF468&lt;&gt;"",scriv!AF468,"")</f>
        <v/>
      </c>
      <c r="K506" s="82" t="str">
        <f>IF(scriv!Y468&lt;&gt;"",scriv!Y468,$K$36)</f>
        <v>none</v>
      </c>
      <c r="L506" s="82">
        <f>IF(scriv!Z468&lt;&gt;"",scriv!Z468,$L$36)</f>
        <v>0</v>
      </c>
      <c r="M506" s="82" t="str">
        <f>IF(scriv!AA468&lt;&gt;"",scriv!AA468,$M$36)</f>
        <v>OpenClose</v>
      </c>
      <c r="N506" s="82">
        <f>IF(scriv!AB468&lt;&gt;"",scriv!AB468,$N$36)</f>
        <v>0</v>
      </c>
      <c r="O506" s="119" t="str">
        <f t="shared" si="306"/>
        <v/>
      </c>
      <c r="P506" s="81" t="str">
        <f>IF(scriv!I468&lt;&gt;"",scriv!I468,"")</f>
        <v/>
      </c>
      <c r="Q506" s="81" t="str">
        <f>IF(scriv!J468&lt;&gt;"",scriv!J468,"")</f>
        <v/>
      </c>
      <c r="R506" s="81">
        <f>IF(scriv!K468&lt;&gt;"",scriv!K468,
IF(I506&lt;&gt;"",1,$R$36))</f>
        <v>1</v>
      </c>
      <c r="S506" s="81" t="str">
        <f>IF(scriv!L468&lt;&gt;"",scriv!L468,
IF(scriv!AF468&lt;&gt;"",$S$36,"none"))</f>
        <v>none</v>
      </c>
      <c r="T506" s="81" t="str">
        <f>IF(scriv!Q468&lt;&gt;"",scriv!Q468,"")</f>
        <v/>
      </c>
      <c r="U506" s="81" t="str">
        <f>IF(scriv!R468&lt;&gt;"",scriv!R468,"")</f>
        <v/>
      </c>
      <c r="V506" s="81" t="str">
        <f>IF(scriv!S468&lt;&gt;"",scriv!S468,"")</f>
        <v/>
      </c>
      <c r="W506" s="81" t="str">
        <f>IF(scriv!T468&lt;&gt;"",scriv!T468,"")</f>
        <v/>
      </c>
      <c r="X506" s="81" t="str">
        <f>IF($E506="",
( IF(scriv!AH468&lt;&gt;"", LEFT( scriv!AH468, FIND(",",scriv!AH468)-1) &amp; "=" &amp; $AH506 &amp; RIGHT( scriv!AH468, LEN(scriv!AH468) + 1 - FIND(",",scriv!AH468)),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IF(scriv!AI468&lt;&gt;"", LEFT( scriv!AI468, FIND(",",scriv!AI468)-1) &amp; "=" &amp; $AH506 &amp; RIGHT( scriv!AI468, LEN(scriv!AI468) + 1 - FIND(",",scriv!AI468)),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IF(scriv!AJ468&lt;&gt;"", LEFT( scriv!AJ468, FIND(",",scriv!AJ468)-1) &amp; "=" &amp; $AH506 &amp; RIGHT( scriv!AJ468, LEN(scriv!AJ468) + 1 - FIND(",",scriv!AJ468)),
  IF($Z$36&lt;&gt;"",LEFT( Z$36, FIND(",",Z$36)-1) &amp; "=" &amp; $AH506 &amp; RIGHT( Z$36, LEN(Z$36) + 1 - FIND(",",Z$36)),""))),
IF(scriv!O468&lt;&gt;"", LEFT( scriv!O468, FIND(",",scriv!O468)-1) &amp; "=" &amp; $AH506 &amp; RIGHT( scriv!O468, LEN(scriv!O468) + 1 - FIND(",",scriv!O468)),
LEFT( Z$37, FIND(",",Z$37)-1) &amp; "=" &amp; $AH506 &amp; RIGHT( Z$37, LEN(Z$37) + 1 - FIND(",",Z$37))))</f>
        <v>drawOpen=,1.2</v>
      </c>
      <c r="AA506" s="81" t="str">
        <f>IF($E506="",
( IF(scriv!AK468&lt;&gt;"", LEFT( scriv!AK468, FIND(",",scriv!AK468)-1) &amp; "=" &amp; $AH506 &amp; RIGHT( scriv!AK468, LEN(scriv!AK468) + 1 - FIND(",",scriv!AK468)),
  IF($AA$36&lt;&gt;"",LEFT( AA$36, FIND(",",AA$36)-1) &amp; "=" &amp; $AH506 &amp; RIGHT( AA$36, LEN(AA$36) + 1 - FIND(",",AA$36)),""))),
IF(scriv!P468&lt;&gt;"", LEFT( scriv!P468, FIND(",",scriv!P468)-1) &amp; "=" &amp; $AH506 &amp; RIGHT( scriv!P468, LEN(scriv!P468) + 1 - FIND(",",scriv!P468)),
LEFT( AA$37, FIND(",",AA$37)-1) &amp; "=" &amp; $AH506 &amp; RIGHT( AA$37, LEN(AA$37) + 1 - FIND(",",AA$37))))</f>
        <v>drawClose=,1.2</v>
      </c>
      <c r="AB506" s="167" t="str">
        <f t="shared" si="305"/>
        <v>noTitle</v>
      </c>
      <c r="AC506" s="167"/>
      <c r="AD506" s="45"/>
      <c r="AE506" s="168"/>
      <c r="AF506" s="169">
        <f>IF(D506="",scriv!B468,"")</f>
        <v>0</v>
      </c>
      <c r="AG506" s="289"/>
      <c r="AH506" s="169" t="str">
        <f t="shared" si="308"/>
        <v/>
      </c>
      <c r="AI506" s="169" t="str">
        <f t="shared" si="309"/>
        <v/>
      </c>
      <c r="AJ506" s="86">
        <f>ROUNDDOWN( (LEN(scriv!B468)+1) / 2, 0 )</f>
        <v>0</v>
      </c>
      <c r="AK506" s="82">
        <f t="shared" si="310"/>
        <v>0</v>
      </c>
      <c r="AL506" s="82" t="str">
        <f t="shared" si="311"/>
        <v>-</v>
      </c>
      <c r="AM506" s="82" t="str">
        <f t="shared" si="312"/>
        <v>-</v>
      </c>
      <c r="AN506" s="82" t="str">
        <f t="shared" si="313"/>
        <v>-</v>
      </c>
      <c r="AO506" s="82" t="str">
        <f t="shared" si="314"/>
        <v>-</v>
      </c>
      <c r="AP506" s="82" t="str">
        <f t="shared" si="315"/>
        <v>-</v>
      </c>
      <c r="AQ506" s="82" t="str">
        <f t="shared" si="316"/>
        <v>-</v>
      </c>
      <c r="AR506" s="82" t="str">
        <f t="shared" si="317"/>
        <v>-</v>
      </c>
      <c r="AT506" s="82">
        <f t="shared" si="318"/>
        <v>2</v>
      </c>
      <c r="AU506" s="82" t="str">
        <f ca="1">IF(    MAX(OFFSET(AL506,0,0,MATCH("-",AL506:AL$638,0))) = 0,"",
IFERROR(MAX(OFFSET(AL506,0,0,MATCH("-",AL506:AL$638,0))),""))</f>
        <v/>
      </c>
      <c r="AV506" s="82" t="str">
        <f ca="1">IF(    MAX(OFFSET(AM506,0,0,MATCH("-",AM506:AM$638,0))) = 0,"",
IFERROR(MAX(OFFSET(AM506,0,0,MATCH("-",AM506:AM$638,0))),""))</f>
        <v/>
      </c>
      <c r="AW506" s="82" t="str">
        <f ca="1">IF(    MAX(OFFSET(AN506,0,0,MATCH("-",AN506:AN$638,0))) = 0,"",
IFERROR(MAX(OFFSET(AN506,0,0,MATCH("-",AN506:AN$638,0))),""))</f>
        <v/>
      </c>
      <c r="AX506" s="82" t="str">
        <f ca="1">IF(    MAX(OFFSET(AO506,0,0,MATCH("-",AO506:AO$638,0))) = 0,"",
IFERROR(MAX(OFFSET(AO506,0,0,MATCH("-",AO506:AO$638,0))),""))</f>
        <v/>
      </c>
      <c r="AY506" s="82" t="str">
        <f ca="1">IF(    MAX(OFFSET(AP506,0,0,MATCH("-",AP506:AP$638,0))) = 0,"",
IFERROR(MAX(OFFSET(AP506,0,0,MATCH("-",AP506:AP$638,0))),""))</f>
        <v/>
      </c>
      <c r="AZ506" s="82" t="str">
        <f ca="1">IF(    MAX(OFFSET(AQ506,0,0,MATCH("-",AQ506:AQ$638,0))) = 0,"",
IFERROR(MAX(OFFSET(AQ506,0,0,MATCH("-",AQ506:AQ$638,0))),""))</f>
        <v/>
      </c>
      <c r="BA506" s="82" t="str">
        <f ca="1">IF(    MAX(OFFSET(AR506,0,0,MATCH("-",AR506:AR$638,0))) = 0,"",
IFERROR(MAX(OFFSET(AR506,0,0,MATCH("-",AR506:AR$638,0))),""))</f>
        <v/>
      </c>
      <c r="BB506" s="112">
        <f t="shared" ca="1" si="319"/>
        <v>-270</v>
      </c>
      <c r="BC506" s="111" t="str">
        <f t="shared" ca="1" si="320"/>
        <v>Radius</v>
      </c>
      <c r="BD506" s="112">
        <f t="shared" ca="1" si="321"/>
        <v>0</v>
      </c>
      <c r="BE506" s="111">
        <f t="shared" ca="1" si="322"/>
        <v>-150</v>
      </c>
      <c r="BF506" s="113" t="e">
        <f t="shared" ca="1" si="323"/>
        <v>#VALUE!</v>
      </c>
      <c r="BG506" s="113" t="e">
        <f t="shared" ca="1" si="324"/>
        <v>#VALUE!</v>
      </c>
      <c r="BH506" s="112">
        <f t="shared" ca="1" si="325"/>
        <v>2000</v>
      </c>
      <c r="BI506" s="112">
        <f t="shared" ca="1" si="326"/>
        <v>-150</v>
      </c>
      <c r="BJ506" s="157"/>
      <c r="BK506" s="157"/>
      <c r="BL506" s="158" t="str">
        <f>scriv!AM468</f>
        <v/>
      </c>
      <c r="BM506" s="157"/>
      <c r="BN506" s="157" t="str">
        <f t="shared" si="327"/>
        <v>node</v>
      </c>
      <c r="BO506" s="157"/>
      <c r="BP506" s="159">
        <f t="shared" ca="1" si="328"/>
        <v>0</v>
      </c>
      <c r="BQ506" s="159">
        <f t="shared" ca="1" si="329"/>
        <v>0</v>
      </c>
      <c r="BR506" s="159">
        <f t="shared" si="330"/>
        <v>1</v>
      </c>
      <c r="BS506" s="159" t="str">
        <f t="shared" si="331"/>
        <v>symbol</v>
      </c>
      <c r="BT506" s="157" t="str">
        <f ca="1">IF(scriv!V468&lt;&gt;"",scriv!V468,
IF(E506="",IFERROR(VLOOKUP(BL506,$AH$40:$BT$638,39,FALSE),$BT$36),
$BT$37))</f>
        <v>NodeSquare</v>
      </c>
      <c r="BU506" s="166">
        <f t="shared" ca="1" si="332"/>
        <v>2000</v>
      </c>
      <c r="BV506" s="166">
        <f t="shared" ca="1" si="333"/>
        <v>-150</v>
      </c>
      <c r="BW506" s="166">
        <f t="shared" ca="1" si="334"/>
        <v>0</v>
      </c>
      <c r="BX506" s="166">
        <f t="shared" ca="1" si="335"/>
        <v>0</v>
      </c>
      <c r="BY506" s="180" t="str">
        <f t="shared" si="336"/>
        <v/>
      </c>
      <c r="BZ506" s="180" t="str">
        <f t="shared" si="337"/>
        <v/>
      </c>
      <c r="CA506" s="81" t="str">
        <f>IF(scriv!E468&lt;&gt;"",scriv!E468,"")</f>
        <v/>
      </c>
      <c r="CB506" s="82">
        <f t="shared" si="307"/>
        <v>0</v>
      </c>
      <c r="CC506" s="82">
        <f t="shared" si="338"/>
        <v>0</v>
      </c>
      <c r="CD506" s="82" t="str">
        <f t="shared" si="339"/>
        <v>-</v>
      </c>
      <c r="CE506" s="82" t="str">
        <f t="shared" si="340"/>
        <v>-</v>
      </c>
      <c r="CF506" s="82" t="str">
        <f t="shared" si="341"/>
        <v>-</v>
      </c>
      <c r="CG506" s="82" t="str">
        <f t="shared" si="342"/>
        <v>-</v>
      </c>
      <c r="CH506" s="82" t="str">
        <f t="shared" si="343"/>
        <v>-</v>
      </c>
      <c r="CI506" s="82" t="str">
        <f t="shared" si="344"/>
        <v>-</v>
      </c>
      <c r="CJ506" s="82" t="str">
        <f t="shared" si="345"/>
        <v>-</v>
      </c>
      <c r="CK506" s="82" t="str">
        <f t="shared" si="346"/>
        <v>-</v>
      </c>
    </row>
    <row r="507" spans="1:89" s="82" customFormat="1" ht="18" customHeight="1">
      <c r="A507" s="81" t="str">
        <f>scriv!AL469</f>
        <v/>
      </c>
      <c r="B507" s="81" t="str">
        <f>IF(scriv!D469&lt;&gt;"",scriv!D469,"")</f>
        <v/>
      </c>
      <c r="C507" s="81" t="str">
        <f>IF( scriv!AP469&lt;&gt;"", IF(D507&lt;&gt;"","connection ","")&amp;scriv!AP469,IF(D507&lt;&gt;"","connection",""))</f>
        <v/>
      </c>
      <c r="D507" s="82" t="str">
        <f>scriv!AN469</f>
        <v/>
      </c>
      <c r="E507" s="82" t="str">
        <f>scriv!AO469</f>
        <v/>
      </c>
      <c r="F507" s="156">
        <f>ROW()</f>
        <v>507</v>
      </c>
      <c r="G507" s="288">
        <f>scriv!AC469</f>
        <v>0</v>
      </c>
      <c r="H507" s="288">
        <f>scriv!AD469</f>
        <v>0</v>
      </c>
      <c r="I507" s="81" t="str">
        <f>IF(scriv!AE469&lt;&gt;"",scriv!AE469,J507)</f>
        <v/>
      </c>
      <c r="J507" s="81" t="str">
        <f>IF(scriv!AF469&lt;&gt;"",scriv!AF469,"")</f>
        <v/>
      </c>
      <c r="K507" s="82" t="str">
        <f>IF(scriv!Y469&lt;&gt;"",scriv!Y469,$K$36)</f>
        <v>none</v>
      </c>
      <c r="L507" s="82">
        <f>IF(scriv!Z469&lt;&gt;"",scriv!Z469,$L$36)</f>
        <v>0</v>
      </c>
      <c r="M507" s="82" t="str">
        <f>IF(scriv!AA469&lt;&gt;"",scriv!AA469,$M$36)</f>
        <v>OpenClose</v>
      </c>
      <c r="N507" s="82">
        <f>IF(scriv!AB469&lt;&gt;"",scriv!AB469,$N$36)</f>
        <v>0</v>
      </c>
      <c r="O507" s="119" t="str">
        <f t="shared" si="306"/>
        <v/>
      </c>
      <c r="P507" s="81" t="str">
        <f>IF(scriv!I469&lt;&gt;"",scriv!I469,"")</f>
        <v/>
      </c>
      <c r="Q507" s="81" t="str">
        <f>IF(scriv!J469&lt;&gt;"",scriv!J469,"")</f>
        <v/>
      </c>
      <c r="R507" s="81">
        <f>IF(scriv!K469&lt;&gt;"",scriv!K469,
IF(I507&lt;&gt;"",1,$R$36))</f>
        <v>1</v>
      </c>
      <c r="S507" s="81" t="str">
        <f>IF(scriv!L469&lt;&gt;"",scriv!L469,
IF(scriv!AF469&lt;&gt;"",$S$36,"none"))</f>
        <v>none</v>
      </c>
      <c r="T507" s="81" t="str">
        <f>IF(scriv!Q469&lt;&gt;"",scriv!Q469,"")</f>
        <v/>
      </c>
      <c r="U507" s="81" t="str">
        <f>IF(scriv!R469&lt;&gt;"",scriv!R469,"")</f>
        <v/>
      </c>
      <c r="V507" s="81" t="str">
        <f>IF(scriv!S469&lt;&gt;"",scriv!S469,"")</f>
        <v/>
      </c>
      <c r="W507" s="81" t="str">
        <f>IF(scriv!T469&lt;&gt;"",scriv!T469,"")</f>
        <v/>
      </c>
      <c r="X507" s="81" t="str">
        <f>IF($E507="",
( IF(scriv!AH469&lt;&gt;"", LEFT( scriv!AH469, FIND(",",scriv!AH469)-1) &amp; "=" &amp; $AH507 &amp; RIGHT( scriv!AH469, LEN(scriv!AH469) + 1 - FIND(",",scriv!AH469)),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IF(scriv!AI469&lt;&gt;"", LEFT( scriv!AI469, FIND(",",scriv!AI469)-1) &amp; "=" &amp; $AH507 &amp; RIGHT( scriv!AI469, LEN(scriv!AI469) + 1 - FIND(",",scriv!AI469)),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IF(scriv!AJ469&lt;&gt;"", LEFT( scriv!AJ469, FIND(",",scriv!AJ469)-1) &amp; "=" &amp; $AH507 &amp; RIGHT( scriv!AJ469, LEN(scriv!AJ469) + 1 - FIND(",",scriv!AJ469)),
  IF($Z$36&lt;&gt;"",LEFT( Z$36, FIND(",",Z$36)-1) &amp; "=" &amp; $AH507 &amp; RIGHT( Z$36, LEN(Z$36) + 1 - FIND(",",Z$36)),""))),
IF(scriv!O469&lt;&gt;"", LEFT( scriv!O469, FIND(",",scriv!O469)-1) &amp; "=" &amp; $AH507 &amp; RIGHT( scriv!O469, LEN(scriv!O469) + 1 - FIND(",",scriv!O469)),
LEFT( Z$37, FIND(",",Z$37)-1) &amp; "=" &amp; $AH507 &amp; RIGHT( Z$37, LEN(Z$37) + 1 - FIND(",",Z$37))))</f>
        <v>drawOpen=,1.2</v>
      </c>
      <c r="AA507" s="81" t="str">
        <f>IF($E507="",
( IF(scriv!AK469&lt;&gt;"", LEFT( scriv!AK469, FIND(",",scriv!AK469)-1) &amp; "=" &amp; $AH507 &amp; RIGHT( scriv!AK469, LEN(scriv!AK469) + 1 - FIND(",",scriv!AK469)),
  IF($AA$36&lt;&gt;"",LEFT( AA$36, FIND(",",AA$36)-1) &amp; "=" &amp; $AH507 &amp; RIGHT( AA$36, LEN(AA$36) + 1 - FIND(",",AA$36)),""))),
IF(scriv!P469&lt;&gt;"", LEFT( scriv!P469, FIND(",",scriv!P469)-1) &amp; "=" &amp; $AH507 &amp; RIGHT( scriv!P469, LEN(scriv!P469) + 1 - FIND(",",scriv!P469)),
LEFT( AA$37, FIND(",",AA$37)-1) &amp; "=" &amp; $AH507 &amp; RIGHT( AA$37, LEN(AA$37) + 1 - FIND(",",AA$37))))</f>
        <v>drawClose=,1.2</v>
      </c>
      <c r="AB507" s="167" t="str">
        <f t="shared" si="305"/>
        <v>noTitle</v>
      </c>
      <c r="AC507" s="167"/>
      <c r="AD507" s="45"/>
      <c r="AE507" s="168"/>
      <c r="AF507" s="169">
        <f>IF(D507="",scriv!B469,"")</f>
        <v>0</v>
      </c>
      <c r="AG507" s="289"/>
      <c r="AH507" s="169" t="str">
        <f t="shared" si="308"/>
        <v/>
      </c>
      <c r="AI507" s="169" t="str">
        <f t="shared" si="309"/>
        <v/>
      </c>
      <c r="AJ507" s="86">
        <f>ROUNDDOWN( (LEN(scriv!B469)+1) / 2, 0 )</f>
        <v>0</v>
      </c>
      <c r="AK507" s="82">
        <f t="shared" si="310"/>
        <v>0</v>
      </c>
      <c r="AL507" s="82" t="str">
        <f t="shared" si="311"/>
        <v>-</v>
      </c>
      <c r="AM507" s="82" t="str">
        <f t="shared" si="312"/>
        <v>-</v>
      </c>
      <c r="AN507" s="82" t="str">
        <f t="shared" si="313"/>
        <v>-</v>
      </c>
      <c r="AO507" s="82" t="str">
        <f t="shared" si="314"/>
        <v>-</v>
      </c>
      <c r="AP507" s="82" t="str">
        <f t="shared" si="315"/>
        <v>-</v>
      </c>
      <c r="AQ507" s="82" t="str">
        <f t="shared" si="316"/>
        <v>-</v>
      </c>
      <c r="AR507" s="82" t="str">
        <f t="shared" si="317"/>
        <v>-</v>
      </c>
      <c r="AT507" s="82">
        <f t="shared" si="318"/>
        <v>2</v>
      </c>
      <c r="AU507" s="82" t="str">
        <f ca="1">IF(    MAX(OFFSET(AL507,0,0,MATCH("-",AL507:AL$638,0))) = 0,"",
IFERROR(MAX(OFFSET(AL507,0,0,MATCH("-",AL507:AL$638,0))),""))</f>
        <v/>
      </c>
      <c r="AV507" s="82" t="str">
        <f ca="1">IF(    MAX(OFFSET(AM507,0,0,MATCH("-",AM507:AM$638,0))) = 0,"",
IFERROR(MAX(OFFSET(AM507,0,0,MATCH("-",AM507:AM$638,0))),""))</f>
        <v/>
      </c>
      <c r="AW507" s="82" t="str">
        <f ca="1">IF(    MAX(OFFSET(AN507,0,0,MATCH("-",AN507:AN$638,0))) = 0,"",
IFERROR(MAX(OFFSET(AN507,0,0,MATCH("-",AN507:AN$638,0))),""))</f>
        <v/>
      </c>
      <c r="AX507" s="82" t="str">
        <f ca="1">IF(    MAX(OFFSET(AO507,0,0,MATCH("-",AO507:AO$638,0))) = 0,"",
IFERROR(MAX(OFFSET(AO507,0,0,MATCH("-",AO507:AO$638,0))),""))</f>
        <v/>
      </c>
      <c r="AY507" s="82" t="str">
        <f ca="1">IF(    MAX(OFFSET(AP507,0,0,MATCH("-",AP507:AP$638,0))) = 0,"",
IFERROR(MAX(OFFSET(AP507,0,0,MATCH("-",AP507:AP$638,0))),""))</f>
        <v/>
      </c>
      <c r="AZ507" s="82" t="str">
        <f ca="1">IF(    MAX(OFFSET(AQ507,0,0,MATCH("-",AQ507:AQ$638,0))) = 0,"",
IFERROR(MAX(OFFSET(AQ507,0,0,MATCH("-",AQ507:AQ$638,0))),""))</f>
        <v/>
      </c>
      <c r="BA507" s="82" t="str">
        <f ca="1">IF(    MAX(OFFSET(AR507,0,0,MATCH("-",AR507:AR$638,0))) = 0,"",
IFERROR(MAX(OFFSET(AR507,0,0,MATCH("-",AR507:AR$638,0))),""))</f>
        <v/>
      </c>
      <c r="BB507" s="112">
        <f t="shared" ca="1" si="319"/>
        <v>-270</v>
      </c>
      <c r="BC507" s="111" t="str">
        <f t="shared" ca="1" si="320"/>
        <v>Radius</v>
      </c>
      <c r="BD507" s="112">
        <f t="shared" ca="1" si="321"/>
        <v>0</v>
      </c>
      <c r="BE507" s="111">
        <f t="shared" ca="1" si="322"/>
        <v>-150</v>
      </c>
      <c r="BF507" s="113" t="e">
        <f t="shared" ca="1" si="323"/>
        <v>#VALUE!</v>
      </c>
      <c r="BG507" s="113" t="e">
        <f t="shared" ca="1" si="324"/>
        <v>#VALUE!</v>
      </c>
      <c r="BH507" s="112">
        <f t="shared" ca="1" si="325"/>
        <v>2000</v>
      </c>
      <c r="BI507" s="112">
        <f t="shared" ca="1" si="326"/>
        <v>-150</v>
      </c>
      <c r="BJ507" s="157"/>
      <c r="BK507" s="157"/>
      <c r="BL507" s="158" t="str">
        <f>scriv!AM469</f>
        <v/>
      </c>
      <c r="BM507" s="157"/>
      <c r="BN507" s="157" t="str">
        <f t="shared" si="327"/>
        <v>node</v>
      </c>
      <c r="BO507" s="157"/>
      <c r="BP507" s="159">
        <f t="shared" ca="1" si="328"/>
        <v>0</v>
      </c>
      <c r="BQ507" s="159">
        <f t="shared" ca="1" si="329"/>
        <v>0</v>
      </c>
      <c r="BR507" s="159">
        <f t="shared" si="330"/>
        <v>1</v>
      </c>
      <c r="BS507" s="159" t="str">
        <f t="shared" si="331"/>
        <v>symbol</v>
      </c>
      <c r="BT507" s="157" t="str">
        <f ca="1">IF(scriv!V469&lt;&gt;"",scriv!V469,
IF(E507="",IFERROR(VLOOKUP(BL507,$AH$40:$BT$638,39,FALSE),$BT$36),
$BT$37))</f>
        <v>NodeSquare</v>
      </c>
      <c r="BU507" s="166">
        <f t="shared" ca="1" si="332"/>
        <v>2000</v>
      </c>
      <c r="BV507" s="166">
        <f t="shared" ca="1" si="333"/>
        <v>-150</v>
      </c>
      <c r="BW507" s="166">
        <f t="shared" ca="1" si="334"/>
        <v>0</v>
      </c>
      <c r="BX507" s="166">
        <f t="shared" ca="1" si="335"/>
        <v>0</v>
      </c>
      <c r="BY507" s="180" t="str">
        <f t="shared" si="336"/>
        <v/>
      </c>
      <c r="BZ507" s="180" t="str">
        <f t="shared" si="337"/>
        <v/>
      </c>
      <c r="CA507" s="81" t="str">
        <f>IF(scriv!E469&lt;&gt;"",scriv!E469,"")</f>
        <v/>
      </c>
      <c r="CB507" s="82">
        <f t="shared" si="307"/>
        <v>0</v>
      </c>
      <c r="CC507" s="82">
        <f t="shared" si="338"/>
        <v>0</v>
      </c>
      <c r="CD507" s="82" t="str">
        <f t="shared" si="339"/>
        <v>-</v>
      </c>
      <c r="CE507" s="82" t="str">
        <f t="shared" si="340"/>
        <v>-</v>
      </c>
      <c r="CF507" s="82" t="str">
        <f t="shared" si="341"/>
        <v>-</v>
      </c>
      <c r="CG507" s="82" t="str">
        <f t="shared" si="342"/>
        <v>-</v>
      </c>
      <c r="CH507" s="82" t="str">
        <f t="shared" si="343"/>
        <v>-</v>
      </c>
      <c r="CI507" s="82" t="str">
        <f t="shared" si="344"/>
        <v>-</v>
      </c>
      <c r="CJ507" s="82" t="str">
        <f t="shared" si="345"/>
        <v>-</v>
      </c>
      <c r="CK507" s="82" t="str">
        <f t="shared" si="346"/>
        <v>-</v>
      </c>
    </row>
    <row r="508" spans="1:89" s="82" customFormat="1" ht="18" customHeight="1">
      <c r="A508" s="81" t="str">
        <f>scriv!AL470</f>
        <v/>
      </c>
      <c r="B508" s="81" t="str">
        <f>IF(scriv!D470&lt;&gt;"",scriv!D470,"")</f>
        <v/>
      </c>
      <c r="C508" s="81" t="str">
        <f>IF( scriv!AP470&lt;&gt;"", IF(D508&lt;&gt;"","connection ","")&amp;scriv!AP470,IF(D508&lt;&gt;"","connection",""))</f>
        <v/>
      </c>
      <c r="D508" s="82" t="str">
        <f>scriv!AN470</f>
        <v/>
      </c>
      <c r="E508" s="82" t="str">
        <f>scriv!AO470</f>
        <v/>
      </c>
      <c r="F508" s="156">
        <f>ROW()</f>
        <v>508</v>
      </c>
      <c r="G508" s="288">
        <f>scriv!AC470</f>
        <v>0</v>
      </c>
      <c r="H508" s="288">
        <f>scriv!AD470</f>
        <v>0</v>
      </c>
      <c r="I508" s="81" t="str">
        <f>IF(scriv!AE470&lt;&gt;"",scriv!AE470,J508)</f>
        <v/>
      </c>
      <c r="J508" s="81" t="str">
        <f>IF(scriv!AF470&lt;&gt;"",scriv!AF470,"")</f>
        <v/>
      </c>
      <c r="K508" s="82" t="str">
        <f>IF(scriv!Y470&lt;&gt;"",scriv!Y470,$K$36)</f>
        <v>none</v>
      </c>
      <c r="L508" s="82">
        <f>IF(scriv!Z470&lt;&gt;"",scriv!Z470,$L$36)</f>
        <v>0</v>
      </c>
      <c r="M508" s="82" t="str">
        <f>IF(scriv!AA470&lt;&gt;"",scriv!AA470,$M$36)</f>
        <v>OpenClose</v>
      </c>
      <c r="N508" s="82">
        <f>IF(scriv!AB470&lt;&gt;"",scriv!AB470,$N$36)</f>
        <v>0</v>
      </c>
      <c r="O508" s="119" t="str">
        <f t="shared" si="306"/>
        <v/>
      </c>
      <c r="P508" s="81" t="str">
        <f>IF(scriv!I470&lt;&gt;"",scriv!I470,"")</f>
        <v/>
      </c>
      <c r="Q508" s="81" t="str">
        <f>IF(scriv!J470&lt;&gt;"",scriv!J470,"")</f>
        <v/>
      </c>
      <c r="R508" s="81">
        <f>IF(scriv!K470&lt;&gt;"",scriv!K470,
IF(I508&lt;&gt;"",1,$R$36))</f>
        <v>1</v>
      </c>
      <c r="S508" s="81" t="str">
        <f>IF(scriv!L470&lt;&gt;"",scriv!L470,
IF(scriv!AF470&lt;&gt;"",$S$36,"none"))</f>
        <v>none</v>
      </c>
      <c r="T508" s="81" t="str">
        <f>IF(scriv!Q470&lt;&gt;"",scriv!Q470,"")</f>
        <v/>
      </c>
      <c r="U508" s="81" t="str">
        <f>IF(scriv!R470&lt;&gt;"",scriv!R470,"")</f>
        <v/>
      </c>
      <c r="V508" s="81" t="str">
        <f>IF(scriv!S470&lt;&gt;"",scriv!S470,"")</f>
        <v/>
      </c>
      <c r="W508" s="81" t="str">
        <f>IF(scriv!T470&lt;&gt;"",scriv!T470,"")</f>
        <v/>
      </c>
      <c r="X508" s="81" t="str">
        <f>IF($E508="",
( IF(scriv!AH470&lt;&gt;"", LEFT( scriv!AH470, FIND(",",scriv!AH470)-1) &amp; "=" &amp; $AH508 &amp; RIGHT( scriv!AH470, LEN(scriv!AH470) + 1 - FIND(",",scriv!AH470)),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IF(scriv!AI470&lt;&gt;"", LEFT( scriv!AI470, FIND(",",scriv!AI470)-1) &amp; "=" &amp; $AH508 &amp; RIGHT( scriv!AI470, LEN(scriv!AI470) + 1 - FIND(",",scriv!AI470)),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IF(scriv!AJ470&lt;&gt;"", LEFT( scriv!AJ470, FIND(",",scriv!AJ470)-1) &amp; "=" &amp; $AH508 &amp; RIGHT( scriv!AJ470, LEN(scriv!AJ470) + 1 - FIND(",",scriv!AJ470)),
  IF($Z$36&lt;&gt;"",LEFT( Z$36, FIND(",",Z$36)-1) &amp; "=" &amp; $AH508 &amp; RIGHT( Z$36, LEN(Z$36) + 1 - FIND(",",Z$36)),""))),
IF(scriv!O470&lt;&gt;"", LEFT( scriv!O470, FIND(",",scriv!O470)-1) &amp; "=" &amp; $AH508 &amp; RIGHT( scriv!O470, LEN(scriv!O470) + 1 - FIND(",",scriv!O470)),
LEFT( Z$37, FIND(",",Z$37)-1) &amp; "=" &amp; $AH508 &amp; RIGHT( Z$37, LEN(Z$37) + 1 - FIND(",",Z$37))))</f>
        <v>drawOpen=,1.2</v>
      </c>
      <c r="AA508" s="81" t="str">
        <f>IF($E508="",
( IF(scriv!AK470&lt;&gt;"", LEFT( scriv!AK470, FIND(",",scriv!AK470)-1) &amp; "=" &amp; $AH508 &amp; RIGHT( scriv!AK470, LEN(scriv!AK470) + 1 - FIND(",",scriv!AK470)),
  IF($AA$36&lt;&gt;"",LEFT( AA$36, FIND(",",AA$36)-1) &amp; "=" &amp; $AH508 &amp; RIGHT( AA$36, LEN(AA$36) + 1 - FIND(",",AA$36)),""))),
IF(scriv!P470&lt;&gt;"", LEFT( scriv!P470, FIND(",",scriv!P470)-1) &amp; "=" &amp; $AH508 &amp; RIGHT( scriv!P470, LEN(scriv!P470) + 1 - FIND(",",scriv!P470)),
LEFT( AA$37, FIND(",",AA$37)-1) &amp; "=" &amp; $AH508 &amp; RIGHT( AA$37, LEN(AA$37) + 1 - FIND(",",AA$37))))</f>
        <v>drawClose=,1.2</v>
      </c>
      <c r="AB508" s="167" t="str">
        <f t="shared" si="305"/>
        <v>noTitle</v>
      </c>
      <c r="AC508" s="167"/>
      <c r="AD508" s="45"/>
      <c r="AE508" s="168"/>
      <c r="AF508" s="169">
        <f>IF(D508="",scriv!B470,"")</f>
        <v>0</v>
      </c>
      <c r="AG508" s="289"/>
      <c r="AH508" s="169" t="str">
        <f t="shared" si="308"/>
        <v/>
      </c>
      <c r="AI508" s="169" t="str">
        <f t="shared" si="309"/>
        <v/>
      </c>
      <c r="AJ508" s="86">
        <f>ROUNDDOWN( (LEN(scriv!B470)+1) / 2, 0 )</f>
        <v>0</v>
      </c>
      <c r="AK508" s="82">
        <f t="shared" si="310"/>
        <v>0</v>
      </c>
      <c r="AL508" s="82" t="str">
        <f t="shared" si="311"/>
        <v>-</v>
      </c>
      <c r="AM508" s="82" t="str">
        <f t="shared" si="312"/>
        <v>-</v>
      </c>
      <c r="AN508" s="82" t="str">
        <f t="shared" si="313"/>
        <v>-</v>
      </c>
      <c r="AO508" s="82" t="str">
        <f t="shared" si="314"/>
        <v>-</v>
      </c>
      <c r="AP508" s="82" t="str">
        <f t="shared" si="315"/>
        <v>-</v>
      </c>
      <c r="AQ508" s="82" t="str">
        <f t="shared" si="316"/>
        <v>-</v>
      </c>
      <c r="AR508" s="82" t="str">
        <f t="shared" si="317"/>
        <v>-</v>
      </c>
      <c r="AT508" s="82">
        <f t="shared" si="318"/>
        <v>2</v>
      </c>
      <c r="AU508" s="82" t="str">
        <f ca="1">IF(    MAX(OFFSET(AL508,0,0,MATCH("-",AL508:AL$638,0))) = 0,"",
IFERROR(MAX(OFFSET(AL508,0,0,MATCH("-",AL508:AL$638,0))),""))</f>
        <v/>
      </c>
      <c r="AV508" s="82" t="str">
        <f ca="1">IF(    MAX(OFFSET(AM508,0,0,MATCH("-",AM508:AM$638,0))) = 0,"",
IFERROR(MAX(OFFSET(AM508,0,0,MATCH("-",AM508:AM$638,0))),""))</f>
        <v/>
      </c>
      <c r="AW508" s="82" t="str">
        <f ca="1">IF(    MAX(OFFSET(AN508,0,0,MATCH("-",AN508:AN$638,0))) = 0,"",
IFERROR(MAX(OFFSET(AN508,0,0,MATCH("-",AN508:AN$638,0))),""))</f>
        <v/>
      </c>
      <c r="AX508" s="82" t="str">
        <f ca="1">IF(    MAX(OFFSET(AO508,0,0,MATCH("-",AO508:AO$638,0))) = 0,"",
IFERROR(MAX(OFFSET(AO508,0,0,MATCH("-",AO508:AO$638,0))),""))</f>
        <v/>
      </c>
      <c r="AY508" s="82" t="str">
        <f ca="1">IF(    MAX(OFFSET(AP508,0,0,MATCH("-",AP508:AP$638,0))) = 0,"",
IFERROR(MAX(OFFSET(AP508,0,0,MATCH("-",AP508:AP$638,0))),""))</f>
        <v/>
      </c>
      <c r="AZ508" s="82" t="str">
        <f ca="1">IF(    MAX(OFFSET(AQ508,0,0,MATCH("-",AQ508:AQ$638,0))) = 0,"",
IFERROR(MAX(OFFSET(AQ508,0,0,MATCH("-",AQ508:AQ$638,0))),""))</f>
        <v/>
      </c>
      <c r="BA508" s="82" t="str">
        <f ca="1">IF(    MAX(OFFSET(AR508,0,0,MATCH("-",AR508:AR$638,0))) = 0,"",
IFERROR(MAX(OFFSET(AR508,0,0,MATCH("-",AR508:AR$638,0))),""))</f>
        <v/>
      </c>
      <c r="BB508" s="112">
        <f t="shared" ca="1" si="319"/>
        <v>-270</v>
      </c>
      <c r="BC508" s="111" t="str">
        <f t="shared" ca="1" si="320"/>
        <v>Radius</v>
      </c>
      <c r="BD508" s="112">
        <f t="shared" ca="1" si="321"/>
        <v>0</v>
      </c>
      <c r="BE508" s="111">
        <f t="shared" ca="1" si="322"/>
        <v>-150</v>
      </c>
      <c r="BF508" s="113" t="e">
        <f t="shared" ca="1" si="323"/>
        <v>#VALUE!</v>
      </c>
      <c r="BG508" s="113" t="e">
        <f t="shared" ca="1" si="324"/>
        <v>#VALUE!</v>
      </c>
      <c r="BH508" s="112">
        <f t="shared" ca="1" si="325"/>
        <v>2000</v>
      </c>
      <c r="BI508" s="112">
        <f t="shared" ca="1" si="326"/>
        <v>-150</v>
      </c>
      <c r="BJ508" s="157"/>
      <c r="BK508" s="157"/>
      <c r="BL508" s="158" t="str">
        <f>scriv!AM470</f>
        <v/>
      </c>
      <c r="BM508" s="157"/>
      <c r="BN508" s="157" t="str">
        <f t="shared" si="327"/>
        <v>node</v>
      </c>
      <c r="BO508" s="157"/>
      <c r="BP508" s="159">
        <f t="shared" ca="1" si="328"/>
        <v>0</v>
      </c>
      <c r="BQ508" s="159">
        <f t="shared" ca="1" si="329"/>
        <v>0</v>
      </c>
      <c r="BR508" s="159">
        <f t="shared" si="330"/>
        <v>1</v>
      </c>
      <c r="BS508" s="159" t="str">
        <f t="shared" si="331"/>
        <v>symbol</v>
      </c>
      <c r="BT508" s="157" t="str">
        <f ca="1">IF(scriv!V470&lt;&gt;"",scriv!V470,
IF(E508="",IFERROR(VLOOKUP(BL508,$AH$40:$BT$638,39,FALSE),$BT$36),
$BT$37))</f>
        <v>NodeSquare</v>
      </c>
      <c r="BU508" s="166">
        <f t="shared" ca="1" si="332"/>
        <v>2000</v>
      </c>
      <c r="BV508" s="166">
        <f t="shared" ca="1" si="333"/>
        <v>-150</v>
      </c>
      <c r="BW508" s="166">
        <f t="shared" ca="1" si="334"/>
        <v>0</v>
      </c>
      <c r="BX508" s="166">
        <f t="shared" ca="1" si="335"/>
        <v>0</v>
      </c>
      <c r="BY508" s="180" t="str">
        <f t="shared" si="336"/>
        <v/>
      </c>
      <c r="BZ508" s="180" t="str">
        <f t="shared" si="337"/>
        <v/>
      </c>
      <c r="CA508" s="81" t="str">
        <f>IF(scriv!E470&lt;&gt;"",scriv!E470,"")</f>
        <v/>
      </c>
      <c r="CB508" s="82">
        <f t="shared" si="307"/>
        <v>0</v>
      </c>
      <c r="CC508" s="82">
        <f t="shared" si="338"/>
        <v>0</v>
      </c>
      <c r="CD508" s="82" t="str">
        <f t="shared" si="339"/>
        <v>-</v>
      </c>
      <c r="CE508" s="82" t="str">
        <f t="shared" si="340"/>
        <v>-</v>
      </c>
      <c r="CF508" s="82" t="str">
        <f t="shared" si="341"/>
        <v>-</v>
      </c>
      <c r="CG508" s="82" t="str">
        <f t="shared" si="342"/>
        <v>-</v>
      </c>
      <c r="CH508" s="82" t="str">
        <f t="shared" si="343"/>
        <v>-</v>
      </c>
      <c r="CI508" s="82" t="str">
        <f t="shared" si="344"/>
        <v>-</v>
      </c>
      <c r="CJ508" s="82" t="str">
        <f t="shared" si="345"/>
        <v>-</v>
      </c>
      <c r="CK508" s="82" t="str">
        <f t="shared" si="346"/>
        <v>-</v>
      </c>
    </row>
    <row r="509" spans="1:89" s="82" customFormat="1" ht="18" customHeight="1">
      <c r="A509" s="81" t="str">
        <f>scriv!AL471</f>
        <v/>
      </c>
      <c r="B509" s="81" t="str">
        <f>IF(scriv!D471&lt;&gt;"",scriv!D471,"")</f>
        <v/>
      </c>
      <c r="C509" s="81" t="str">
        <f>IF( scriv!AP471&lt;&gt;"", IF(D509&lt;&gt;"","connection ","")&amp;scriv!AP471,IF(D509&lt;&gt;"","connection",""))</f>
        <v/>
      </c>
      <c r="D509" s="82" t="str">
        <f>scriv!AN471</f>
        <v/>
      </c>
      <c r="E509" s="82" t="str">
        <f>scriv!AO471</f>
        <v/>
      </c>
      <c r="F509" s="156">
        <f>ROW()</f>
        <v>509</v>
      </c>
      <c r="G509" s="288">
        <f>scriv!AC471</f>
        <v>0</v>
      </c>
      <c r="H509" s="288">
        <f>scriv!AD471</f>
        <v>0</v>
      </c>
      <c r="I509" s="81" t="str">
        <f>IF(scriv!AE471&lt;&gt;"",scriv!AE471,J509)</f>
        <v/>
      </c>
      <c r="J509" s="81" t="str">
        <f>IF(scriv!AF471&lt;&gt;"",scriv!AF471,"")</f>
        <v/>
      </c>
      <c r="K509" s="82" t="str">
        <f>IF(scriv!Y471&lt;&gt;"",scriv!Y471,$K$36)</f>
        <v>none</v>
      </c>
      <c r="L509" s="82">
        <f>IF(scriv!Z471&lt;&gt;"",scriv!Z471,$L$36)</f>
        <v>0</v>
      </c>
      <c r="M509" s="82" t="str">
        <f>IF(scriv!AA471&lt;&gt;"",scriv!AA471,$M$36)</f>
        <v>OpenClose</v>
      </c>
      <c r="N509" s="82">
        <f>IF(scriv!AB471&lt;&gt;"",scriv!AB471,$N$36)</f>
        <v>0</v>
      </c>
      <c r="O509" s="119" t="str">
        <f t="shared" si="306"/>
        <v/>
      </c>
      <c r="P509" s="81" t="str">
        <f>IF(scriv!I471&lt;&gt;"",scriv!I471,"")</f>
        <v/>
      </c>
      <c r="Q509" s="81" t="str">
        <f>IF(scriv!J471&lt;&gt;"",scriv!J471,"")</f>
        <v/>
      </c>
      <c r="R509" s="81">
        <f>IF(scriv!K471&lt;&gt;"",scriv!K471,
IF(I509&lt;&gt;"",1,$R$36))</f>
        <v>1</v>
      </c>
      <c r="S509" s="81" t="str">
        <f>IF(scriv!L471&lt;&gt;"",scriv!L471,
IF(scriv!AF471&lt;&gt;"",$S$36,"none"))</f>
        <v>none</v>
      </c>
      <c r="T509" s="81" t="str">
        <f>IF(scriv!Q471&lt;&gt;"",scriv!Q471,"")</f>
        <v/>
      </c>
      <c r="U509" s="81" t="str">
        <f>IF(scriv!R471&lt;&gt;"",scriv!R471,"")</f>
        <v/>
      </c>
      <c r="V509" s="81" t="str">
        <f>IF(scriv!S471&lt;&gt;"",scriv!S471,"")</f>
        <v/>
      </c>
      <c r="W509" s="81" t="str">
        <f>IF(scriv!T471&lt;&gt;"",scriv!T471,"")</f>
        <v/>
      </c>
      <c r="X509" s="81" t="str">
        <f>IF($E509="",
( IF(scriv!AH471&lt;&gt;"", LEFT( scriv!AH471, FIND(",",scriv!AH471)-1) &amp; "=" &amp; $AH509 &amp; RIGHT( scriv!AH471, LEN(scriv!AH471) + 1 - FIND(",",scriv!AH471)),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IF(scriv!AI471&lt;&gt;"", LEFT( scriv!AI471, FIND(",",scriv!AI471)-1) &amp; "=" &amp; $AH509 &amp; RIGHT( scriv!AI471, LEN(scriv!AI471) + 1 - FIND(",",scriv!AI471)),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IF(scriv!AJ471&lt;&gt;"", LEFT( scriv!AJ471, FIND(",",scriv!AJ471)-1) &amp; "=" &amp; $AH509 &amp; RIGHT( scriv!AJ471, LEN(scriv!AJ471) + 1 - FIND(",",scriv!AJ471)),
  IF($Z$36&lt;&gt;"",LEFT( Z$36, FIND(",",Z$36)-1) &amp; "=" &amp; $AH509 &amp; RIGHT( Z$36, LEN(Z$36) + 1 - FIND(",",Z$36)),""))),
IF(scriv!O471&lt;&gt;"", LEFT( scriv!O471, FIND(",",scriv!O471)-1) &amp; "=" &amp; $AH509 &amp; RIGHT( scriv!O471, LEN(scriv!O471) + 1 - FIND(",",scriv!O471)),
LEFT( Z$37, FIND(",",Z$37)-1) &amp; "=" &amp; $AH509 &amp; RIGHT( Z$37, LEN(Z$37) + 1 - FIND(",",Z$37))))</f>
        <v>drawOpen=,1.2</v>
      </c>
      <c r="AA509" s="81" t="str">
        <f>IF($E509="",
( IF(scriv!AK471&lt;&gt;"", LEFT( scriv!AK471, FIND(",",scriv!AK471)-1) &amp; "=" &amp; $AH509 &amp; RIGHT( scriv!AK471, LEN(scriv!AK471) + 1 - FIND(",",scriv!AK471)),
  IF($AA$36&lt;&gt;"",LEFT( AA$36, FIND(",",AA$36)-1) &amp; "=" &amp; $AH509 &amp; RIGHT( AA$36, LEN(AA$36) + 1 - FIND(",",AA$36)),""))),
IF(scriv!P471&lt;&gt;"", LEFT( scriv!P471, FIND(",",scriv!P471)-1) &amp; "=" &amp; $AH509 &amp; RIGHT( scriv!P471, LEN(scriv!P471) + 1 - FIND(",",scriv!P471)),
LEFT( AA$37, FIND(",",AA$37)-1) &amp; "=" &amp; $AH509 &amp; RIGHT( AA$37, LEN(AA$37) + 1 - FIND(",",AA$37))))</f>
        <v>drawClose=,1.2</v>
      </c>
      <c r="AB509" s="167" t="str">
        <f t="shared" si="305"/>
        <v>noTitle</v>
      </c>
      <c r="AC509" s="167"/>
      <c r="AD509" s="45"/>
      <c r="AE509" s="168"/>
      <c r="AF509" s="169">
        <f>IF(D509="",scriv!B471,"")</f>
        <v>0</v>
      </c>
      <c r="AG509" s="289"/>
      <c r="AH509" s="169" t="str">
        <f t="shared" si="308"/>
        <v/>
      </c>
      <c r="AI509" s="169" t="str">
        <f t="shared" si="309"/>
        <v/>
      </c>
      <c r="AJ509" s="86">
        <f>ROUNDDOWN( (LEN(scriv!B471)+1) / 2, 0 )</f>
        <v>0</v>
      </c>
      <c r="AK509" s="82">
        <f t="shared" si="310"/>
        <v>0</v>
      </c>
      <c r="AL509" s="82" t="str">
        <f t="shared" si="311"/>
        <v>-</v>
      </c>
      <c r="AM509" s="82" t="str">
        <f t="shared" si="312"/>
        <v>-</v>
      </c>
      <c r="AN509" s="82" t="str">
        <f t="shared" si="313"/>
        <v>-</v>
      </c>
      <c r="AO509" s="82" t="str">
        <f t="shared" si="314"/>
        <v>-</v>
      </c>
      <c r="AP509" s="82" t="str">
        <f t="shared" si="315"/>
        <v>-</v>
      </c>
      <c r="AQ509" s="82" t="str">
        <f t="shared" si="316"/>
        <v>-</v>
      </c>
      <c r="AR509" s="82" t="str">
        <f t="shared" si="317"/>
        <v>-</v>
      </c>
      <c r="AT509" s="82">
        <f t="shared" si="318"/>
        <v>2</v>
      </c>
      <c r="AU509" s="82" t="str">
        <f ca="1">IF(    MAX(OFFSET(AL509,0,0,MATCH("-",AL509:AL$638,0))) = 0,"",
IFERROR(MAX(OFFSET(AL509,0,0,MATCH("-",AL509:AL$638,0))),""))</f>
        <v/>
      </c>
      <c r="AV509" s="82" t="str">
        <f ca="1">IF(    MAX(OFFSET(AM509,0,0,MATCH("-",AM509:AM$638,0))) = 0,"",
IFERROR(MAX(OFFSET(AM509,0,0,MATCH("-",AM509:AM$638,0))),""))</f>
        <v/>
      </c>
      <c r="AW509" s="82" t="str">
        <f ca="1">IF(    MAX(OFFSET(AN509,0,0,MATCH("-",AN509:AN$638,0))) = 0,"",
IFERROR(MAX(OFFSET(AN509,0,0,MATCH("-",AN509:AN$638,0))),""))</f>
        <v/>
      </c>
      <c r="AX509" s="82" t="str">
        <f ca="1">IF(    MAX(OFFSET(AO509,0,0,MATCH("-",AO509:AO$638,0))) = 0,"",
IFERROR(MAX(OFFSET(AO509,0,0,MATCH("-",AO509:AO$638,0))),""))</f>
        <v/>
      </c>
      <c r="AY509" s="82" t="str">
        <f ca="1">IF(    MAX(OFFSET(AP509,0,0,MATCH("-",AP509:AP$638,0))) = 0,"",
IFERROR(MAX(OFFSET(AP509,0,0,MATCH("-",AP509:AP$638,0))),""))</f>
        <v/>
      </c>
      <c r="AZ509" s="82" t="str">
        <f ca="1">IF(    MAX(OFFSET(AQ509,0,0,MATCH("-",AQ509:AQ$638,0))) = 0,"",
IFERROR(MAX(OFFSET(AQ509,0,0,MATCH("-",AQ509:AQ$638,0))),""))</f>
        <v/>
      </c>
      <c r="BA509" s="82" t="str">
        <f ca="1">IF(    MAX(OFFSET(AR509,0,0,MATCH("-",AR509:AR$638,0))) = 0,"",
IFERROR(MAX(OFFSET(AR509,0,0,MATCH("-",AR509:AR$638,0))),""))</f>
        <v/>
      </c>
      <c r="BB509" s="112">
        <f t="shared" ca="1" si="319"/>
        <v>-270</v>
      </c>
      <c r="BC509" s="111" t="str">
        <f t="shared" ca="1" si="320"/>
        <v>Radius</v>
      </c>
      <c r="BD509" s="112">
        <f t="shared" ca="1" si="321"/>
        <v>0</v>
      </c>
      <c r="BE509" s="111">
        <f t="shared" ca="1" si="322"/>
        <v>-150</v>
      </c>
      <c r="BF509" s="113" t="e">
        <f t="shared" ca="1" si="323"/>
        <v>#VALUE!</v>
      </c>
      <c r="BG509" s="113" t="e">
        <f t="shared" ca="1" si="324"/>
        <v>#VALUE!</v>
      </c>
      <c r="BH509" s="112">
        <f t="shared" ca="1" si="325"/>
        <v>2000</v>
      </c>
      <c r="BI509" s="112">
        <f t="shared" ca="1" si="326"/>
        <v>-150</v>
      </c>
      <c r="BJ509" s="157"/>
      <c r="BK509" s="157"/>
      <c r="BL509" s="158" t="str">
        <f>scriv!AM471</f>
        <v/>
      </c>
      <c r="BM509" s="157"/>
      <c r="BN509" s="157" t="str">
        <f t="shared" si="327"/>
        <v>node</v>
      </c>
      <c r="BO509" s="157"/>
      <c r="BP509" s="159">
        <f t="shared" ca="1" si="328"/>
        <v>0</v>
      </c>
      <c r="BQ509" s="159">
        <f t="shared" ca="1" si="329"/>
        <v>0</v>
      </c>
      <c r="BR509" s="159">
        <f t="shared" si="330"/>
        <v>1</v>
      </c>
      <c r="BS509" s="159" t="str">
        <f t="shared" si="331"/>
        <v>symbol</v>
      </c>
      <c r="BT509" s="157" t="str">
        <f ca="1">IF(scriv!V471&lt;&gt;"",scriv!V471,
IF(E509="",IFERROR(VLOOKUP(BL509,$AH$40:$BT$638,39,FALSE),$BT$36),
$BT$37))</f>
        <v>NodeSquare</v>
      </c>
      <c r="BU509" s="166">
        <f t="shared" ca="1" si="332"/>
        <v>2000</v>
      </c>
      <c r="BV509" s="166">
        <f t="shared" ca="1" si="333"/>
        <v>-150</v>
      </c>
      <c r="BW509" s="166">
        <f t="shared" ca="1" si="334"/>
        <v>0</v>
      </c>
      <c r="BX509" s="166">
        <f t="shared" ca="1" si="335"/>
        <v>0</v>
      </c>
      <c r="BY509" s="180" t="str">
        <f t="shared" si="336"/>
        <v/>
      </c>
      <c r="BZ509" s="180" t="str">
        <f t="shared" si="337"/>
        <v/>
      </c>
      <c r="CA509" s="81" t="str">
        <f>IF(scriv!E471&lt;&gt;"",scriv!E471,"")</f>
        <v/>
      </c>
      <c r="CB509" s="82">
        <f t="shared" si="307"/>
        <v>0</v>
      </c>
      <c r="CC509" s="82">
        <f t="shared" si="338"/>
        <v>0</v>
      </c>
      <c r="CD509" s="82" t="str">
        <f t="shared" si="339"/>
        <v>-</v>
      </c>
      <c r="CE509" s="82" t="str">
        <f t="shared" si="340"/>
        <v>-</v>
      </c>
      <c r="CF509" s="82" t="str">
        <f t="shared" si="341"/>
        <v>-</v>
      </c>
      <c r="CG509" s="82" t="str">
        <f t="shared" si="342"/>
        <v>-</v>
      </c>
      <c r="CH509" s="82" t="str">
        <f t="shared" si="343"/>
        <v>-</v>
      </c>
      <c r="CI509" s="82" t="str">
        <f t="shared" si="344"/>
        <v>-</v>
      </c>
      <c r="CJ509" s="82" t="str">
        <f t="shared" si="345"/>
        <v>-</v>
      </c>
      <c r="CK509" s="82" t="str">
        <f t="shared" si="346"/>
        <v>-</v>
      </c>
    </row>
    <row r="510" spans="1:89" s="82" customFormat="1" ht="18" customHeight="1">
      <c r="A510" s="81" t="str">
        <f>scriv!AL472</f>
        <v/>
      </c>
      <c r="B510" s="81" t="str">
        <f>IF(scriv!D472&lt;&gt;"",scriv!D472,"")</f>
        <v/>
      </c>
      <c r="C510" s="81" t="str">
        <f>IF( scriv!AP472&lt;&gt;"", IF(D510&lt;&gt;"","connection ","")&amp;scriv!AP472,IF(D510&lt;&gt;"","connection",""))</f>
        <v/>
      </c>
      <c r="D510" s="82" t="str">
        <f>scriv!AN472</f>
        <v/>
      </c>
      <c r="E510" s="82" t="str">
        <f>scriv!AO472</f>
        <v/>
      </c>
      <c r="F510" s="156">
        <f>ROW()</f>
        <v>510</v>
      </c>
      <c r="G510" s="288">
        <f>scriv!AC472</f>
        <v>0</v>
      </c>
      <c r="H510" s="288">
        <f>scriv!AD472</f>
        <v>0</v>
      </c>
      <c r="I510" s="81" t="str">
        <f>IF(scriv!AE472&lt;&gt;"",scriv!AE472,J510)</f>
        <v/>
      </c>
      <c r="J510" s="81" t="str">
        <f>IF(scriv!AF472&lt;&gt;"",scriv!AF472,"")</f>
        <v/>
      </c>
      <c r="K510" s="82" t="str">
        <f>IF(scriv!Y472&lt;&gt;"",scriv!Y472,$K$36)</f>
        <v>none</v>
      </c>
      <c r="L510" s="82">
        <f>IF(scriv!Z472&lt;&gt;"",scriv!Z472,$L$36)</f>
        <v>0</v>
      </c>
      <c r="M510" s="82" t="str">
        <f>IF(scriv!AA472&lt;&gt;"",scriv!AA472,$M$36)</f>
        <v>OpenClose</v>
      </c>
      <c r="N510" s="82">
        <f>IF(scriv!AB472&lt;&gt;"",scriv!AB472,$N$36)</f>
        <v>0</v>
      </c>
      <c r="O510" s="119" t="str">
        <f t="shared" si="306"/>
        <v/>
      </c>
      <c r="P510" s="81" t="str">
        <f>IF(scriv!I472&lt;&gt;"",scriv!I472,"")</f>
        <v/>
      </c>
      <c r="Q510" s="81" t="str">
        <f>IF(scriv!J472&lt;&gt;"",scriv!J472,"")</f>
        <v/>
      </c>
      <c r="R510" s="81">
        <f>IF(scriv!K472&lt;&gt;"",scriv!K472,
IF(I510&lt;&gt;"",1,$R$36))</f>
        <v>1</v>
      </c>
      <c r="S510" s="81" t="str">
        <f>IF(scriv!L472&lt;&gt;"",scriv!L472,
IF(scriv!AF472&lt;&gt;"",$S$36,"none"))</f>
        <v>none</v>
      </c>
      <c r="T510" s="81" t="str">
        <f>IF(scriv!Q472&lt;&gt;"",scriv!Q472,"")</f>
        <v/>
      </c>
      <c r="U510" s="81" t="str">
        <f>IF(scriv!R472&lt;&gt;"",scriv!R472,"")</f>
        <v/>
      </c>
      <c r="V510" s="81" t="str">
        <f>IF(scriv!S472&lt;&gt;"",scriv!S472,"")</f>
        <v/>
      </c>
      <c r="W510" s="81" t="str">
        <f>IF(scriv!T472&lt;&gt;"",scriv!T472,"")</f>
        <v/>
      </c>
      <c r="X510" s="81" t="str">
        <f>IF($E510="",
( IF(scriv!AH472&lt;&gt;"", LEFT( scriv!AH472, FIND(",",scriv!AH472)-1) &amp; "=" &amp; $AH510 &amp; RIGHT( scriv!AH472, LEN(scriv!AH472) + 1 - FIND(",",scriv!AH472)),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IF(scriv!AI472&lt;&gt;"", LEFT( scriv!AI472, FIND(",",scriv!AI472)-1) &amp; "=" &amp; $AH510 &amp; RIGHT( scriv!AI472, LEN(scriv!AI472) + 1 - FIND(",",scriv!AI472)),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IF(scriv!AJ472&lt;&gt;"", LEFT( scriv!AJ472, FIND(",",scriv!AJ472)-1) &amp; "=" &amp; $AH510 &amp; RIGHT( scriv!AJ472, LEN(scriv!AJ472) + 1 - FIND(",",scriv!AJ472)),
  IF($Z$36&lt;&gt;"",LEFT( Z$36, FIND(",",Z$36)-1) &amp; "=" &amp; $AH510 &amp; RIGHT( Z$36, LEN(Z$36) + 1 - FIND(",",Z$36)),""))),
IF(scriv!O472&lt;&gt;"", LEFT( scriv!O472, FIND(",",scriv!O472)-1) &amp; "=" &amp; $AH510 &amp; RIGHT( scriv!O472, LEN(scriv!O472) + 1 - FIND(",",scriv!O472)),
LEFT( Z$37, FIND(",",Z$37)-1) &amp; "=" &amp; $AH510 &amp; RIGHT( Z$37, LEN(Z$37) + 1 - FIND(",",Z$37))))</f>
        <v>drawOpen=,1.2</v>
      </c>
      <c r="AA510" s="81" t="str">
        <f>IF($E510="",
( IF(scriv!AK472&lt;&gt;"", LEFT( scriv!AK472, FIND(",",scriv!AK472)-1) &amp; "=" &amp; $AH510 &amp; RIGHT( scriv!AK472, LEN(scriv!AK472) + 1 - FIND(",",scriv!AK472)),
  IF($AA$36&lt;&gt;"",LEFT( AA$36, FIND(",",AA$36)-1) &amp; "=" &amp; $AH510 &amp; RIGHT( AA$36, LEN(AA$36) + 1 - FIND(",",AA$36)),""))),
IF(scriv!P472&lt;&gt;"", LEFT( scriv!P472, FIND(",",scriv!P472)-1) &amp; "=" &amp; $AH510 &amp; RIGHT( scriv!P472, LEN(scriv!P472) + 1 - FIND(",",scriv!P472)),
LEFT( AA$37, FIND(",",AA$37)-1) &amp; "=" &amp; $AH510 &amp; RIGHT( AA$37, LEN(AA$37) + 1 - FIND(",",AA$37))))</f>
        <v>drawClose=,1.2</v>
      </c>
      <c r="AB510" s="167" t="str">
        <f t="shared" si="305"/>
        <v>noTitle</v>
      </c>
      <c r="AC510" s="167"/>
      <c r="AD510" s="45"/>
      <c r="AE510" s="168"/>
      <c r="AF510" s="169">
        <f>IF(D510="",scriv!B472,"")</f>
        <v>0</v>
      </c>
      <c r="AG510" s="289"/>
      <c r="AH510" s="169" t="str">
        <f t="shared" si="308"/>
        <v/>
      </c>
      <c r="AI510" s="169" t="str">
        <f t="shared" si="309"/>
        <v/>
      </c>
      <c r="AJ510" s="86">
        <f>ROUNDDOWN( (LEN(scriv!B472)+1) / 2, 0 )</f>
        <v>0</v>
      </c>
      <c r="AK510" s="82">
        <f t="shared" si="310"/>
        <v>0</v>
      </c>
      <c r="AL510" s="82" t="str">
        <f t="shared" si="311"/>
        <v>-</v>
      </c>
      <c r="AM510" s="82" t="str">
        <f t="shared" si="312"/>
        <v>-</v>
      </c>
      <c r="AN510" s="82" t="str">
        <f t="shared" si="313"/>
        <v>-</v>
      </c>
      <c r="AO510" s="82" t="str">
        <f t="shared" si="314"/>
        <v>-</v>
      </c>
      <c r="AP510" s="82" t="str">
        <f t="shared" si="315"/>
        <v>-</v>
      </c>
      <c r="AQ510" s="82" t="str">
        <f t="shared" si="316"/>
        <v>-</v>
      </c>
      <c r="AR510" s="82" t="str">
        <f t="shared" si="317"/>
        <v>-</v>
      </c>
      <c r="AT510" s="82">
        <f t="shared" si="318"/>
        <v>2</v>
      </c>
      <c r="AU510" s="82" t="str">
        <f ca="1">IF(    MAX(OFFSET(AL510,0,0,MATCH("-",AL510:AL$638,0))) = 0,"",
IFERROR(MAX(OFFSET(AL510,0,0,MATCH("-",AL510:AL$638,0))),""))</f>
        <v/>
      </c>
      <c r="AV510" s="82" t="str">
        <f ca="1">IF(    MAX(OFFSET(AM510,0,0,MATCH("-",AM510:AM$638,0))) = 0,"",
IFERROR(MAX(OFFSET(AM510,0,0,MATCH("-",AM510:AM$638,0))),""))</f>
        <v/>
      </c>
      <c r="AW510" s="82" t="str">
        <f ca="1">IF(    MAX(OFFSET(AN510,0,0,MATCH("-",AN510:AN$638,0))) = 0,"",
IFERROR(MAX(OFFSET(AN510,0,0,MATCH("-",AN510:AN$638,0))),""))</f>
        <v/>
      </c>
      <c r="AX510" s="82" t="str">
        <f ca="1">IF(    MAX(OFFSET(AO510,0,0,MATCH("-",AO510:AO$638,0))) = 0,"",
IFERROR(MAX(OFFSET(AO510,0,0,MATCH("-",AO510:AO$638,0))),""))</f>
        <v/>
      </c>
      <c r="AY510" s="82" t="str">
        <f ca="1">IF(    MAX(OFFSET(AP510,0,0,MATCH("-",AP510:AP$638,0))) = 0,"",
IFERROR(MAX(OFFSET(AP510,0,0,MATCH("-",AP510:AP$638,0))),""))</f>
        <v/>
      </c>
      <c r="AZ510" s="82" t="str">
        <f ca="1">IF(    MAX(OFFSET(AQ510,0,0,MATCH("-",AQ510:AQ$638,0))) = 0,"",
IFERROR(MAX(OFFSET(AQ510,0,0,MATCH("-",AQ510:AQ$638,0))),""))</f>
        <v/>
      </c>
      <c r="BA510" s="82" t="str">
        <f ca="1">IF(    MAX(OFFSET(AR510,0,0,MATCH("-",AR510:AR$638,0))) = 0,"",
IFERROR(MAX(OFFSET(AR510,0,0,MATCH("-",AR510:AR$638,0))),""))</f>
        <v/>
      </c>
      <c r="BB510" s="112">
        <f t="shared" ca="1" si="319"/>
        <v>-270</v>
      </c>
      <c r="BC510" s="111" t="str">
        <f t="shared" ca="1" si="320"/>
        <v>Radius</v>
      </c>
      <c r="BD510" s="112">
        <f t="shared" ca="1" si="321"/>
        <v>0</v>
      </c>
      <c r="BE510" s="111">
        <f t="shared" ca="1" si="322"/>
        <v>-150</v>
      </c>
      <c r="BF510" s="113" t="e">
        <f t="shared" ca="1" si="323"/>
        <v>#VALUE!</v>
      </c>
      <c r="BG510" s="113" t="e">
        <f t="shared" ca="1" si="324"/>
        <v>#VALUE!</v>
      </c>
      <c r="BH510" s="112">
        <f t="shared" ca="1" si="325"/>
        <v>2000</v>
      </c>
      <c r="BI510" s="112">
        <f t="shared" ca="1" si="326"/>
        <v>-150</v>
      </c>
      <c r="BJ510" s="157"/>
      <c r="BK510" s="157"/>
      <c r="BL510" s="158" t="str">
        <f>scriv!AM472</f>
        <v/>
      </c>
      <c r="BM510" s="157"/>
      <c r="BN510" s="157" t="str">
        <f t="shared" si="327"/>
        <v>node</v>
      </c>
      <c r="BO510" s="157"/>
      <c r="BP510" s="159">
        <f t="shared" ca="1" si="328"/>
        <v>0</v>
      </c>
      <c r="BQ510" s="159">
        <f t="shared" ca="1" si="329"/>
        <v>0</v>
      </c>
      <c r="BR510" s="159">
        <f t="shared" si="330"/>
        <v>1</v>
      </c>
      <c r="BS510" s="159" t="str">
        <f t="shared" si="331"/>
        <v>symbol</v>
      </c>
      <c r="BT510" s="157" t="str">
        <f ca="1">IF(scriv!V472&lt;&gt;"",scriv!V472,
IF(E510="",IFERROR(VLOOKUP(BL510,$AH$40:$BT$638,39,FALSE),$BT$36),
$BT$37))</f>
        <v>NodeSquare</v>
      </c>
      <c r="BU510" s="166">
        <f t="shared" ca="1" si="332"/>
        <v>2000</v>
      </c>
      <c r="BV510" s="166">
        <f t="shared" ca="1" si="333"/>
        <v>-150</v>
      </c>
      <c r="BW510" s="166">
        <f t="shared" ca="1" si="334"/>
        <v>0</v>
      </c>
      <c r="BX510" s="166">
        <f t="shared" ca="1" si="335"/>
        <v>0</v>
      </c>
      <c r="BY510" s="180" t="str">
        <f t="shared" si="336"/>
        <v/>
      </c>
      <c r="BZ510" s="180" t="str">
        <f t="shared" si="337"/>
        <v/>
      </c>
      <c r="CA510" s="81" t="str">
        <f>IF(scriv!E472&lt;&gt;"",scriv!E472,"")</f>
        <v/>
      </c>
      <c r="CB510" s="82">
        <f t="shared" si="307"/>
        <v>0</v>
      </c>
      <c r="CC510" s="82">
        <f t="shared" si="338"/>
        <v>0</v>
      </c>
      <c r="CD510" s="82" t="str">
        <f t="shared" si="339"/>
        <v>-</v>
      </c>
      <c r="CE510" s="82" t="str">
        <f t="shared" si="340"/>
        <v>-</v>
      </c>
      <c r="CF510" s="82" t="str">
        <f t="shared" si="341"/>
        <v>-</v>
      </c>
      <c r="CG510" s="82" t="str">
        <f t="shared" si="342"/>
        <v>-</v>
      </c>
      <c r="CH510" s="82" t="str">
        <f t="shared" si="343"/>
        <v>-</v>
      </c>
      <c r="CI510" s="82" t="str">
        <f t="shared" si="344"/>
        <v>-</v>
      </c>
      <c r="CJ510" s="82" t="str">
        <f t="shared" si="345"/>
        <v>-</v>
      </c>
      <c r="CK510" s="82" t="str">
        <f t="shared" si="346"/>
        <v>-</v>
      </c>
    </row>
    <row r="511" spans="1:89" s="82" customFormat="1" ht="18" customHeight="1">
      <c r="A511" s="81" t="str">
        <f>scriv!AL473</f>
        <v/>
      </c>
      <c r="B511" s="81" t="str">
        <f>IF(scriv!D473&lt;&gt;"",scriv!D473,"")</f>
        <v/>
      </c>
      <c r="C511" s="81" t="str">
        <f>IF( scriv!AP473&lt;&gt;"", IF(D511&lt;&gt;"","connection ","")&amp;scriv!AP473,IF(D511&lt;&gt;"","connection",""))</f>
        <v/>
      </c>
      <c r="D511" s="82" t="str">
        <f>scriv!AN473</f>
        <v/>
      </c>
      <c r="E511" s="82" t="str">
        <f>scriv!AO473</f>
        <v/>
      </c>
      <c r="F511" s="156">
        <f>ROW()</f>
        <v>511</v>
      </c>
      <c r="G511" s="288">
        <f>scriv!AC473</f>
        <v>0</v>
      </c>
      <c r="H511" s="288">
        <f>scriv!AD473</f>
        <v>0</v>
      </c>
      <c r="I511" s="81" t="str">
        <f>IF(scriv!AE473&lt;&gt;"",scriv!AE473,J511)</f>
        <v/>
      </c>
      <c r="J511" s="81" t="str">
        <f>IF(scriv!AF473&lt;&gt;"",scriv!AF473,"")</f>
        <v/>
      </c>
      <c r="K511" s="82" t="str">
        <f>IF(scriv!Y473&lt;&gt;"",scriv!Y473,$K$36)</f>
        <v>none</v>
      </c>
      <c r="L511" s="82">
        <f>IF(scriv!Z473&lt;&gt;"",scriv!Z473,$L$36)</f>
        <v>0</v>
      </c>
      <c r="M511" s="82" t="str">
        <f>IF(scriv!AA473&lt;&gt;"",scriv!AA473,$M$36)</f>
        <v>OpenClose</v>
      </c>
      <c r="N511" s="82">
        <f>IF(scriv!AB473&lt;&gt;"",scriv!AB473,$N$36)</f>
        <v>0</v>
      </c>
      <c r="O511" s="119" t="str">
        <f t="shared" si="306"/>
        <v/>
      </c>
      <c r="P511" s="81" t="str">
        <f>IF(scriv!I473&lt;&gt;"",scriv!I473,"")</f>
        <v/>
      </c>
      <c r="Q511" s="81" t="str">
        <f>IF(scriv!J473&lt;&gt;"",scriv!J473,"")</f>
        <v/>
      </c>
      <c r="R511" s="81">
        <f>IF(scriv!K473&lt;&gt;"",scriv!K473,
IF(I511&lt;&gt;"",1,$R$36))</f>
        <v>1</v>
      </c>
      <c r="S511" s="81" t="str">
        <f>IF(scriv!L473&lt;&gt;"",scriv!L473,
IF(scriv!AF473&lt;&gt;"",$S$36,"none"))</f>
        <v>none</v>
      </c>
      <c r="T511" s="81" t="str">
        <f>IF(scriv!Q473&lt;&gt;"",scriv!Q473,"")</f>
        <v/>
      </c>
      <c r="U511" s="81" t="str">
        <f>IF(scriv!R473&lt;&gt;"",scriv!R473,"")</f>
        <v/>
      </c>
      <c r="V511" s="81" t="str">
        <f>IF(scriv!S473&lt;&gt;"",scriv!S473,"")</f>
        <v/>
      </c>
      <c r="W511" s="81" t="str">
        <f>IF(scriv!T473&lt;&gt;"",scriv!T473,"")</f>
        <v/>
      </c>
      <c r="X511" s="81" t="str">
        <f>IF($E511="",
( IF(scriv!AH473&lt;&gt;"", LEFT( scriv!AH473, FIND(",",scriv!AH473)-1) &amp; "=" &amp; $AH511 &amp; RIGHT( scriv!AH473, LEN(scriv!AH473) + 1 - FIND(",",scriv!AH473)),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IF(scriv!AI473&lt;&gt;"", LEFT( scriv!AI473, FIND(",",scriv!AI473)-1) &amp; "=" &amp; $AH511 &amp; RIGHT( scriv!AI473, LEN(scriv!AI473) + 1 - FIND(",",scriv!AI473)),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IF(scriv!AJ473&lt;&gt;"", LEFT( scriv!AJ473, FIND(",",scriv!AJ473)-1) &amp; "=" &amp; $AH511 &amp; RIGHT( scriv!AJ473, LEN(scriv!AJ473) + 1 - FIND(",",scriv!AJ473)),
  IF($Z$36&lt;&gt;"",LEFT( Z$36, FIND(",",Z$36)-1) &amp; "=" &amp; $AH511 &amp; RIGHT( Z$36, LEN(Z$36) + 1 - FIND(",",Z$36)),""))),
IF(scriv!O473&lt;&gt;"", LEFT( scriv!O473, FIND(",",scriv!O473)-1) &amp; "=" &amp; $AH511 &amp; RIGHT( scriv!O473, LEN(scriv!O473) + 1 - FIND(",",scriv!O473)),
LEFT( Z$37, FIND(",",Z$37)-1) &amp; "=" &amp; $AH511 &amp; RIGHT( Z$37, LEN(Z$37) + 1 - FIND(",",Z$37))))</f>
        <v>drawOpen=,1.2</v>
      </c>
      <c r="AA511" s="81" t="str">
        <f>IF($E511="",
( IF(scriv!AK473&lt;&gt;"", LEFT( scriv!AK473, FIND(",",scriv!AK473)-1) &amp; "=" &amp; $AH511 &amp; RIGHT( scriv!AK473, LEN(scriv!AK473) + 1 - FIND(",",scriv!AK473)),
  IF($AA$36&lt;&gt;"",LEFT( AA$36, FIND(",",AA$36)-1) &amp; "=" &amp; $AH511 &amp; RIGHT( AA$36, LEN(AA$36) + 1 - FIND(",",AA$36)),""))),
IF(scriv!P473&lt;&gt;"", LEFT( scriv!P473, FIND(",",scriv!P473)-1) &amp; "=" &amp; $AH511 &amp; RIGHT( scriv!P473, LEN(scriv!P473) + 1 - FIND(",",scriv!P473)),
LEFT( AA$37, FIND(",",AA$37)-1) &amp; "=" &amp; $AH511 &amp; RIGHT( AA$37, LEN(AA$37) + 1 - FIND(",",AA$37))))</f>
        <v>drawClose=,1.2</v>
      </c>
      <c r="AB511" s="167" t="str">
        <f t="shared" si="305"/>
        <v>noTitle</v>
      </c>
      <c r="AC511" s="167"/>
      <c r="AD511" s="45"/>
      <c r="AE511" s="168"/>
      <c r="AF511" s="169">
        <f>IF(D511="",scriv!B473,"")</f>
        <v>0</v>
      </c>
      <c r="AG511" s="289"/>
      <c r="AH511" s="169" t="str">
        <f t="shared" si="308"/>
        <v/>
      </c>
      <c r="AI511" s="169" t="str">
        <f t="shared" si="309"/>
        <v/>
      </c>
      <c r="AJ511" s="86">
        <f>ROUNDDOWN( (LEN(scriv!B473)+1) / 2, 0 )</f>
        <v>0</v>
      </c>
      <c r="AK511" s="82">
        <f t="shared" si="310"/>
        <v>0</v>
      </c>
      <c r="AL511" s="82" t="str">
        <f t="shared" si="311"/>
        <v>-</v>
      </c>
      <c r="AM511" s="82" t="str">
        <f t="shared" si="312"/>
        <v>-</v>
      </c>
      <c r="AN511" s="82" t="str">
        <f t="shared" si="313"/>
        <v>-</v>
      </c>
      <c r="AO511" s="82" t="str">
        <f t="shared" si="314"/>
        <v>-</v>
      </c>
      <c r="AP511" s="82" t="str">
        <f t="shared" si="315"/>
        <v>-</v>
      </c>
      <c r="AQ511" s="82" t="str">
        <f t="shared" si="316"/>
        <v>-</v>
      </c>
      <c r="AR511" s="82" t="str">
        <f t="shared" si="317"/>
        <v>-</v>
      </c>
      <c r="AT511" s="82">
        <f t="shared" si="318"/>
        <v>2</v>
      </c>
      <c r="AU511" s="82" t="str">
        <f ca="1">IF(    MAX(OFFSET(AL511,0,0,MATCH("-",AL511:AL$638,0))) = 0,"",
IFERROR(MAX(OFFSET(AL511,0,0,MATCH("-",AL511:AL$638,0))),""))</f>
        <v/>
      </c>
      <c r="AV511" s="82" t="str">
        <f ca="1">IF(    MAX(OFFSET(AM511,0,0,MATCH("-",AM511:AM$638,0))) = 0,"",
IFERROR(MAX(OFFSET(AM511,0,0,MATCH("-",AM511:AM$638,0))),""))</f>
        <v/>
      </c>
      <c r="AW511" s="82" t="str">
        <f ca="1">IF(    MAX(OFFSET(AN511,0,0,MATCH("-",AN511:AN$638,0))) = 0,"",
IFERROR(MAX(OFFSET(AN511,0,0,MATCH("-",AN511:AN$638,0))),""))</f>
        <v/>
      </c>
      <c r="AX511" s="82" t="str">
        <f ca="1">IF(    MAX(OFFSET(AO511,0,0,MATCH("-",AO511:AO$638,0))) = 0,"",
IFERROR(MAX(OFFSET(AO511,0,0,MATCH("-",AO511:AO$638,0))),""))</f>
        <v/>
      </c>
      <c r="AY511" s="82" t="str">
        <f ca="1">IF(    MAX(OFFSET(AP511,0,0,MATCH("-",AP511:AP$638,0))) = 0,"",
IFERROR(MAX(OFFSET(AP511,0,0,MATCH("-",AP511:AP$638,0))),""))</f>
        <v/>
      </c>
      <c r="AZ511" s="82" t="str">
        <f ca="1">IF(    MAX(OFFSET(AQ511,0,0,MATCH("-",AQ511:AQ$638,0))) = 0,"",
IFERROR(MAX(OFFSET(AQ511,0,0,MATCH("-",AQ511:AQ$638,0))),""))</f>
        <v/>
      </c>
      <c r="BA511" s="82" t="str">
        <f ca="1">IF(    MAX(OFFSET(AR511,0,0,MATCH("-",AR511:AR$638,0))) = 0,"",
IFERROR(MAX(OFFSET(AR511,0,0,MATCH("-",AR511:AR$638,0))),""))</f>
        <v/>
      </c>
      <c r="BB511" s="112">
        <f t="shared" ca="1" si="319"/>
        <v>-270</v>
      </c>
      <c r="BC511" s="111" t="str">
        <f t="shared" ca="1" si="320"/>
        <v>Radius</v>
      </c>
      <c r="BD511" s="112">
        <f t="shared" ca="1" si="321"/>
        <v>0</v>
      </c>
      <c r="BE511" s="111">
        <f t="shared" ca="1" si="322"/>
        <v>-150</v>
      </c>
      <c r="BF511" s="113" t="e">
        <f t="shared" ca="1" si="323"/>
        <v>#VALUE!</v>
      </c>
      <c r="BG511" s="113" t="e">
        <f t="shared" ca="1" si="324"/>
        <v>#VALUE!</v>
      </c>
      <c r="BH511" s="112">
        <f t="shared" ca="1" si="325"/>
        <v>2000</v>
      </c>
      <c r="BI511" s="112">
        <f t="shared" ca="1" si="326"/>
        <v>-150</v>
      </c>
      <c r="BJ511" s="157"/>
      <c r="BK511" s="157"/>
      <c r="BL511" s="158" t="str">
        <f>scriv!AM473</f>
        <v/>
      </c>
      <c r="BM511" s="157"/>
      <c r="BN511" s="157" t="str">
        <f t="shared" si="327"/>
        <v>node</v>
      </c>
      <c r="BO511" s="157"/>
      <c r="BP511" s="159">
        <f t="shared" ca="1" si="328"/>
        <v>0</v>
      </c>
      <c r="BQ511" s="159">
        <f t="shared" ca="1" si="329"/>
        <v>0</v>
      </c>
      <c r="BR511" s="159">
        <f t="shared" si="330"/>
        <v>1</v>
      </c>
      <c r="BS511" s="159" t="str">
        <f t="shared" si="331"/>
        <v>symbol</v>
      </c>
      <c r="BT511" s="157" t="str">
        <f ca="1">IF(scriv!V473&lt;&gt;"",scriv!V473,
IF(E511="",IFERROR(VLOOKUP(BL511,$AH$40:$BT$638,39,FALSE),$BT$36),
$BT$37))</f>
        <v>NodeSquare</v>
      </c>
      <c r="BU511" s="166">
        <f t="shared" ca="1" si="332"/>
        <v>2000</v>
      </c>
      <c r="BV511" s="166">
        <f t="shared" ca="1" si="333"/>
        <v>-150</v>
      </c>
      <c r="BW511" s="166">
        <f t="shared" ca="1" si="334"/>
        <v>0</v>
      </c>
      <c r="BX511" s="166">
        <f t="shared" ca="1" si="335"/>
        <v>0</v>
      </c>
      <c r="BY511" s="180" t="str">
        <f t="shared" si="336"/>
        <v/>
      </c>
      <c r="BZ511" s="180" t="str">
        <f t="shared" si="337"/>
        <v/>
      </c>
      <c r="CA511" s="81" t="str">
        <f>IF(scriv!E473&lt;&gt;"",scriv!E473,"")</f>
        <v/>
      </c>
      <c r="CB511" s="82">
        <f t="shared" si="307"/>
        <v>0</v>
      </c>
      <c r="CC511" s="82">
        <f t="shared" si="338"/>
        <v>0</v>
      </c>
      <c r="CD511" s="82" t="str">
        <f t="shared" si="339"/>
        <v>-</v>
      </c>
      <c r="CE511" s="82" t="str">
        <f t="shared" si="340"/>
        <v>-</v>
      </c>
      <c r="CF511" s="82" t="str">
        <f t="shared" si="341"/>
        <v>-</v>
      </c>
      <c r="CG511" s="82" t="str">
        <f t="shared" si="342"/>
        <v>-</v>
      </c>
      <c r="CH511" s="82" t="str">
        <f t="shared" si="343"/>
        <v>-</v>
      </c>
      <c r="CI511" s="82" t="str">
        <f t="shared" si="344"/>
        <v>-</v>
      </c>
      <c r="CJ511" s="82" t="str">
        <f t="shared" si="345"/>
        <v>-</v>
      </c>
      <c r="CK511" s="82" t="str">
        <f t="shared" si="346"/>
        <v>-</v>
      </c>
    </row>
    <row r="512" spans="1:89" s="82" customFormat="1" ht="18" customHeight="1">
      <c r="A512" s="81" t="str">
        <f>scriv!AL474</f>
        <v/>
      </c>
      <c r="B512" s="81" t="str">
        <f>IF(scriv!D474&lt;&gt;"",scriv!D474,"")</f>
        <v/>
      </c>
      <c r="C512" s="81" t="str">
        <f>IF( scriv!AP474&lt;&gt;"", IF(D512&lt;&gt;"","connection ","")&amp;scriv!AP474,IF(D512&lt;&gt;"","connection",""))</f>
        <v/>
      </c>
      <c r="D512" s="82" t="str">
        <f>scriv!AN474</f>
        <v/>
      </c>
      <c r="E512" s="82" t="str">
        <f>scriv!AO474</f>
        <v/>
      </c>
      <c r="F512" s="156">
        <f>ROW()</f>
        <v>512</v>
      </c>
      <c r="G512" s="288">
        <f>scriv!AC474</f>
        <v>0</v>
      </c>
      <c r="H512" s="288">
        <f>scriv!AD474</f>
        <v>0</v>
      </c>
      <c r="I512" s="81" t="str">
        <f>IF(scriv!AE474&lt;&gt;"",scriv!AE474,J512)</f>
        <v/>
      </c>
      <c r="J512" s="81" t="str">
        <f>IF(scriv!AF474&lt;&gt;"",scriv!AF474,"")</f>
        <v/>
      </c>
      <c r="K512" s="82" t="str">
        <f>IF(scriv!Y474&lt;&gt;"",scriv!Y474,$K$36)</f>
        <v>none</v>
      </c>
      <c r="L512" s="82">
        <f>IF(scriv!Z474&lt;&gt;"",scriv!Z474,$L$36)</f>
        <v>0</v>
      </c>
      <c r="M512" s="82" t="str">
        <f>IF(scriv!AA474&lt;&gt;"",scriv!AA474,$M$36)</f>
        <v>OpenClose</v>
      </c>
      <c r="N512" s="82">
        <f>IF(scriv!AB474&lt;&gt;"",scriv!AB474,$N$36)</f>
        <v>0</v>
      </c>
      <c r="O512" s="119" t="str">
        <f t="shared" si="306"/>
        <v/>
      </c>
      <c r="P512" s="81" t="str">
        <f>IF(scriv!I474&lt;&gt;"",scriv!I474,"")</f>
        <v/>
      </c>
      <c r="Q512" s="81" t="str">
        <f>IF(scriv!J474&lt;&gt;"",scriv!J474,"")</f>
        <v/>
      </c>
      <c r="R512" s="81">
        <f>IF(scriv!K474&lt;&gt;"",scriv!K474,
IF(I512&lt;&gt;"",1,$R$36))</f>
        <v>1</v>
      </c>
      <c r="S512" s="81" t="str">
        <f>IF(scriv!L474&lt;&gt;"",scriv!L474,
IF(scriv!AF474&lt;&gt;"",$S$36,"none"))</f>
        <v>none</v>
      </c>
      <c r="T512" s="81" t="str">
        <f>IF(scriv!Q474&lt;&gt;"",scriv!Q474,"")</f>
        <v/>
      </c>
      <c r="U512" s="81" t="str">
        <f>IF(scriv!R474&lt;&gt;"",scriv!R474,"")</f>
        <v/>
      </c>
      <c r="V512" s="81" t="str">
        <f>IF(scriv!S474&lt;&gt;"",scriv!S474,"")</f>
        <v/>
      </c>
      <c r="W512" s="81" t="str">
        <f>IF(scriv!T474&lt;&gt;"",scriv!T474,"")</f>
        <v/>
      </c>
      <c r="X512" s="81" t="str">
        <f>IF($E512="",
( IF(scriv!AH474&lt;&gt;"", LEFT( scriv!AH474, FIND(",",scriv!AH474)-1) &amp; "=" &amp; $AH512 &amp; RIGHT( scriv!AH474, LEN(scriv!AH474) + 1 - FIND(",",scriv!AH474)),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IF(scriv!AI474&lt;&gt;"", LEFT( scriv!AI474, FIND(",",scriv!AI474)-1) &amp; "=" &amp; $AH512 &amp; RIGHT( scriv!AI474, LEN(scriv!AI474) + 1 - FIND(",",scriv!AI474)),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IF(scriv!AJ474&lt;&gt;"", LEFT( scriv!AJ474, FIND(",",scriv!AJ474)-1) &amp; "=" &amp; $AH512 &amp; RIGHT( scriv!AJ474, LEN(scriv!AJ474) + 1 - FIND(",",scriv!AJ474)),
  IF($Z$36&lt;&gt;"",LEFT( Z$36, FIND(",",Z$36)-1) &amp; "=" &amp; $AH512 &amp; RIGHT( Z$36, LEN(Z$36) + 1 - FIND(",",Z$36)),""))),
IF(scriv!O474&lt;&gt;"", LEFT( scriv!O474, FIND(",",scriv!O474)-1) &amp; "=" &amp; $AH512 &amp; RIGHT( scriv!O474, LEN(scriv!O474) + 1 - FIND(",",scriv!O474)),
LEFT( Z$37, FIND(",",Z$37)-1) &amp; "=" &amp; $AH512 &amp; RIGHT( Z$37, LEN(Z$37) + 1 - FIND(",",Z$37))))</f>
        <v>drawOpen=,1.2</v>
      </c>
      <c r="AA512" s="81" t="str">
        <f>IF($E512="",
( IF(scriv!AK474&lt;&gt;"", LEFT( scriv!AK474, FIND(",",scriv!AK474)-1) &amp; "=" &amp; $AH512 &amp; RIGHT( scriv!AK474, LEN(scriv!AK474) + 1 - FIND(",",scriv!AK474)),
  IF($AA$36&lt;&gt;"",LEFT( AA$36, FIND(",",AA$36)-1) &amp; "=" &amp; $AH512 &amp; RIGHT( AA$36, LEN(AA$36) + 1 - FIND(",",AA$36)),""))),
IF(scriv!P474&lt;&gt;"", LEFT( scriv!P474, FIND(",",scriv!P474)-1) &amp; "=" &amp; $AH512 &amp; RIGHT( scriv!P474, LEN(scriv!P474) + 1 - FIND(",",scriv!P474)),
LEFT( AA$37, FIND(",",AA$37)-1) &amp; "=" &amp; $AH512 &amp; RIGHT( AA$37, LEN(AA$37) + 1 - FIND(",",AA$37))))</f>
        <v>drawClose=,1.2</v>
      </c>
      <c r="AB512" s="167" t="str">
        <f t="shared" si="305"/>
        <v>noTitle</v>
      </c>
      <c r="AC512" s="167"/>
      <c r="AD512" s="45"/>
      <c r="AE512" s="168"/>
      <c r="AF512" s="169">
        <f>IF(D512="",scriv!B474,"")</f>
        <v>0</v>
      </c>
      <c r="AG512" s="170" t="str">
        <f t="shared" ref="AG512:AG553" si="347">IF(AH512&lt;&gt;"",$AG$36,"")</f>
        <v/>
      </c>
      <c r="AH512" s="169" t="str">
        <f t="shared" si="308"/>
        <v/>
      </c>
      <c r="AI512" s="169" t="str">
        <f t="shared" si="309"/>
        <v/>
      </c>
      <c r="AJ512" s="86">
        <f>ROUNDDOWN( (LEN(scriv!B474)+1) / 2, 0 )</f>
        <v>0</v>
      </c>
      <c r="AK512" s="82">
        <f t="shared" si="310"/>
        <v>0</v>
      </c>
      <c r="AL512" s="82" t="str">
        <f t="shared" si="311"/>
        <v>-</v>
      </c>
      <c r="AM512" s="82" t="str">
        <f t="shared" si="312"/>
        <v>-</v>
      </c>
      <c r="AN512" s="82" t="str">
        <f t="shared" si="313"/>
        <v>-</v>
      </c>
      <c r="AO512" s="82" t="str">
        <f t="shared" si="314"/>
        <v>-</v>
      </c>
      <c r="AP512" s="82" t="str">
        <f t="shared" si="315"/>
        <v>-</v>
      </c>
      <c r="AQ512" s="82" t="str">
        <f t="shared" si="316"/>
        <v>-</v>
      </c>
      <c r="AR512" s="82" t="str">
        <f t="shared" si="317"/>
        <v>-</v>
      </c>
      <c r="AT512" s="82">
        <f t="shared" si="318"/>
        <v>2</v>
      </c>
      <c r="AU512" s="82" t="str">
        <f ca="1">IF(    MAX(OFFSET(AL512,0,0,MATCH("-",AL512:AL$638,0))) = 0,"",
IFERROR(MAX(OFFSET(AL512,0,0,MATCH("-",AL512:AL$638,0))),""))</f>
        <v/>
      </c>
      <c r="AV512" s="82" t="str">
        <f ca="1">IF(    MAX(OFFSET(AM512,0,0,MATCH("-",AM512:AM$638,0))) = 0,"",
IFERROR(MAX(OFFSET(AM512,0,0,MATCH("-",AM512:AM$638,0))),""))</f>
        <v/>
      </c>
      <c r="AW512" s="82" t="str">
        <f ca="1">IF(    MAX(OFFSET(AN512,0,0,MATCH("-",AN512:AN$638,0))) = 0,"",
IFERROR(MAX(OFFSET(AN512,0,0,MATCH("-",AN512:AN$638,0))),""))</f>
        <v/>
      </c>
      <c r="AX512" s="82" t="str">
        <f ca="1">IF(    MAX(OFFSET(AO512,0,0,MATCH("-",AO512:AO$638,0))) = 0,"",
IFERROR(MAX(OFFSET(AO512,0,0,MATCH("-",AO512:AO$638,0))),""))</f>
        <v/>
      </c>
      <c r="AY512" s="82" t="str">
        <f ca="1">IF(    MAX(OFFSET(AP512,0,0,MATCH("-",AP512:AP$638,0))) = 0,"",
IFERROR(MAX(OFFSET(AP512,0,0,MATCH("-",AP512:AP$638,0))),""))</f>
        <v/>
      </c>
      <c r="AZ512" s="82" t="str">
        <f ca="1">IF(    MAX(OFFSET(AQ512,0,0,MATCH("-",AQ512:AQ$638,0))) = 0,"",
IFERROR(MAX(OFFSET(AQ512,0,0,MATCH("-",AQ512:AQ$638,0))),""))</f>
        <v/>
      </c>
      <c r="BA512" s="82" t="str">
        <f ca="1">IF(    MAX(OFFSET(AR512,0,0,MATCH("-",AR512:AR$638,0))) = 0,"",
IFERROR(MAX(OFFSET(AR512,0,0,MATCH("-",AR512:AR$638,0))),""))</f>
        <v/>
      </c>
      <c r="BB512" s="112">
        <f t="shared" ca="1" si="319"/>
        <v>-270</v>
      </c>
      <c r="BC512" s="111" t="str">
        <f t="shared" ca="1" si="320"/>
        <v>Radius</v>
      </c>
      <c r="BD512" s="112">
        <f t="shared" ca="1" si="321"/>
        <v>0</v>
      </c>
      <c r="BE512" s="111">
        <f t="shared" ca="1" si="322"/>
        <v>-150</v>
      </c>
      <c r="BF512" s="113" t="e">
        <f t="shared" ca="1" si="323"/>
        <v>#VALUE!</v>
      </c>
      <c r="BG512" s="113" t="e">
        <f t="shared" ca="1" si="324"/>
        <v>#VALUE!</v>
      </c>
      <c r="BH512" s="112">
        <f t="shared" ca="1" si="325"/>
        <v>2000</v>
      </c>
      <c r="BI512" s="112">
        <f t="shared" ca="1" si="326"/>
        <v>-150</v>
      </c>
      <c r="BJ512" s="157"/>
      <c r="BK512" s="157"/>
      <c r="BL512" s="158" t="str">
        <f>scriv!AM474</f>
        <v/>
      </c>
      <c r="BM512" s="157"/>
      <c r="BN512" s="157" t="str">
        <f t="shared" si="327"/>
        <v>node</v>
      </c>
      <c r="BO512" s="157"/>
      <c r="BP512" s="159">
        <f t="shared" ca="1" si="328"/>
        <v>0</v>
      </c>
      <c r="BQ512" s="159">
        <f t="shared" ca="1" si="329"/>
        <v>0</v>
      </c>
      <c r="BR512" s="159">
        <f t="shared" si="330"/>
        <v>1</v>
      </c>
      <c r="BS512" s="159" t="str">
        <f t="shared" si="331"/>
        <v>symbol</v>
      </c>
      <c r="BT512" s="157" t="str">
        <f ca="1">IF(scriv!V474&lt;&gt;"",scriv!V474,
IF(E512="",IFERROR(VLOOKUP(BL512,$AH$40:$BT$638,39,FALSE),$BT$36),
$BT$37))</f>
        <v>NodeSquare</v>
      </c>
      <c r="BU512" s="166">
        <f t="shared" ca="1" si="332"/>
        <v>2000</v>
      </c>
      <c r="BV512" s="166">
        <f t="shared" ca="1" si="333"/>
        <v>-150</v>
      </c>
      <c r="BW512" s="166">
        <f t="shared" ca="1" si="334"/>
        <v>0</v>
      </c>
      <c r="BX512" s="166">
        <f t="shared" ca="1" si="335"/>
        <v>0</v>
      </c>
      <c r="BY512" s="180" t="str">
        <f t="shared" si="336"/>
        <v/>
      </c>
      <c r="BZ512" s="180" t="str">
        <f t="shared" si="337"/>
        <v/>
      </c>
      <c r="CA512" s="81" t="str">
        <f>IF(scriv!E474&lt;&gt;"",scriv!E474,"")</f>
        <v/>
      </c>
      <c r="CB512" s="82">
        <f t="shared" si="307"/>
        <v>0</v>
      </c>
      <c r="CC512" s="82">
        <f t="shared" si="338"/>
        <v>0</v>
      </c>
      <c r="CD512" s="82" t="str">
        <f t="shared" si="339"/>
        <v>-</v>
      </c>
      <c r="CE512" s="82" t="str">
        <f t="shared" si="340"/>
        <v>-</v>
      </c>
      <c r="CF512" s="82" t="str">
        <f t="shared" si="341"/>
        <v>-</v>
      </c>
      <c r="CG512" s="82" t="str">
        <f t="shared" si="342"/>
        <v>-</v>
      </c>
      <c r="CH512" s="82" t="str">
        <f t="shared" si="343"/>
        <v>-</v>
      </c>
      <c r="CI512" s="82" t="str">
        <f t="shared" si="344"/>
        <v>-</v>
      </c>
      <c r="CJ512" s="82" t="str">
        <f t="shared" si="345"/>
        <v>-</v>
      </c>
      <c r="CK512" s="82" t="str">
        <f t="shared" si="346"/>
        <v>-</v>
      </c>
    </row>
    <row r="513" spans="1:89" s="82" customFormat="1" ht="18" customHeight="1">
      <c r="A513" s="81" t="str">
        <f>scriv!AL475</f>
        <v/>
      </c>
      <c r="B513" s="81" t="str">
        <f>IF(scriv!D475&lt;&gt;"",scriv!D475,"")</f>
        <v/>
      </c>
      <c r="C513" s="81" t="str">
        <f>IF( scriv!AP475&lt;&gt;"", IF(D513&lt;&gt;"","connection ","")&amp;scriv!AP475,IF(D513&lt;&gt;"","connection",""))</f>
        <v/>
      </c>
      <c r="D513" s="82" t="str">
        <f>scriv!AN475</f>
        <v/>
      </c>
      <c r="E513" s="82" t="str">
        <f>scriv!AO475</f>
        <v/>
      </c>
      <c r="F513" s="156">
        <f>ROW()</f>
        <v>513</v>
      </c>
      <c r="G513" s="288">
        <f>scriv!AC475</f>
        <v>0</v>
      </c>
      <c r="H513" s="288">
        <f>scriv!AD475</f>
        <v>0</v>
      </c>
      <c r="I513" s="81" t="str">
        <f>IF(scriv!AE475&lt;&gt;"",scriv!AE475,J513)</f>
        <v/>
      </c>
      <c r="J513" s="81" t="str">
        <f>IF(scriv!AF475&lt;&gt;"",scriv!AF475,"")</f>
        <v/>
      </c>
      <c r="K513" s="82" t="str">
        <f>IF(scriv!Y475&lt;&gt;"",scriv!Y475,$K$36)</f>
        <v>none</v>
      </c>
      <c r="L513" s="82">
        <f>IF(scriv!Z475&lt;&gt;"",scriv!Z475,$L$36)</f>
        <v>0</v>
      </c>
      <c r="M513" s="82" t="str">
        <f>IF(scriv!AA475&lt;&gt;"",scriv!AA475,$M$36)</f>
        <v>OpenClose</v>
      </c>
      <c r="N513" s="82">
        <f>IF(scriv!AB475&lt;&gt;"",scriv!AB475,$N$36)</f>
        <v>0</v>
      </c>
      <c r="O513" s="119" t="str">
        <f t="shared" si="306"/>
        <v/>
      </c>
      <c r="P513" s="81" t="str">
        <f>IF(scriv!I475&lt;&gt;"",scriv!I475,"")</f>
        <v/>
      </c>
      <c r="Q513" s="81" t="str">
        <f>IF(scriv!J475&lt;&gt;"",scriv!J475,"")</f>
        <v/>
      </c>
      <c r="R513" s="81">
        <f>IF(scriv!K475&lt;&gt;"",scriv!K475,
IF(I513&lt;&gt;"",1,$R$36))</f>
        <v>1</v>
      </c>
      <c r="S513" s="81" t="str">
        <f>IF(scriv!L475&lt;&gt;"",scriv!L475,
IF(scriv!AF475&lt;&gt;"",$S$36,"none"))</f>
        <v>none</v>
      </c>
      <c r="T513" s="81" t="str">
        <f>IF(scriv!Q475&lt;&gt;"",scriv!Q475,"")</f>
        <v/>
      </c>
      <c r="U513" s="81" t="str">
        <f>IF(scriv!R475&lt;&gt;"",scriv!R475,"")</f>
        <v/>
      </c>
      <c r="V513" s="81" t="str">
        <f>IF(scriv!S475&lt;&gt;"",scriv!S475,"")</f>
        <v/>
      </c>
      <c r="W513" s="81" t="str">
        <f>IF(scriv!T475&lt;&gt;"",scriv!T475,"")</f>
        <v/>
      </c>
      <c r="X513" s="81" t="str">
        <f>IF($E513="",
( IF(scriv!AH475&lt;&gt;"", LEFT( scriv!AH475, FIND(",",scriv!AH475)-1) &amp; "=" &amp; $AH513 &amp; RIGHT( scriv!AH475, LEN(scriv!AH475) + 1 - FIND(",",scriv!AH475)),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IF(scriv!AI475&lt;&gt;"", LEFT( scriv!AI475, FIND(",",scriv!AI475)-1) &amp; "=" &amp; $AH513 &amp; RIGHT( scriv!AI475, LEN(scriv!AI475) + 1 - FIND(",",scriv!AI475)),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IF(scriv!AJ475&lt;&gt;"", LEFT( scriv!AJ475, FIND(",",scriv!AJ475)-1) &amp; "=" &amp; $AH513 &amp; RIGHT( scriv!AJ475, LEN(scriv!AJ475) + 1 - FIND(",",scriv!AJ475)),
  IF($Z$36&lt;&gt;"",LEFT( Z$36, FIND(",",Z$36)-1) &amp; "=" &amp; $AH513 &amp; RIGHT( Z$36, LEN(Z$36) + 1 - FIND(",",Z$36)),""))),
IF(scriv!O475&lt;&gt;"", LEFT( scriv!O475, FIND(",",scriv!O475)-1) &amp; "=" &amp; $AH513 &amp; RIGHT( scriv!O475, LEN(scriv!O475) + 1 - FIND(",",scriv!O475)),
LEFT( Z$37, FIND(",",Z$37)-1) &amp; "=" &amp; $AH513 &amp; RIGHT( Z$37, LEN(Z$37) + 1 - FIND(",",Z$37))))</f>
        <v>drawOpen=,1.2</v>
      </c>
      <c r="AA513" s="81" t="str">
        <f>IF($E513="",
( IF(scriv!AK475&lt;&gt;"", LEFT( scriv!AK475, FIND(",",scriv!AK475)-1) &amp; "=" &amp; $AH513 &amp; RIGHT( scriv!AK475, LEN(scriv!AK475) + 1 - FIND(",",scriv!AK475)),
  IF($AA$36&lt;&gt;"",LEFT( AA$36, FIND(",",AA$36)-1) &amp; "=" &amp; $AH513 &amp; RIGHT( AA$36, LEN(AA$36) + 1 - FIND(",",AA$36)),""))),
IF(scriv!P475&lt;&gt;"", LEFT( scriv!P475, FIND(",",scriv!P475)-1) &amp; "=" &amp; $AH513 &amp; RIGHT( scriv!P475, LEN(scriv!P475) + 1 - FIND(",",scriv!P475)),
LEFT( AA$37, FIND(",",AA$37)-1) &amp; "=" &amp; $AH513 &amp; RIGHT( AA$37, LEN(AA$37) + 1 - FIND(",",AA$37))))</f>
        <v>drawClose=,1.2</v>
      </c>
      <c r="AB513" s="167" t="str">
        <f t="shared" si="305"/>
        <v>noTitle</v>
      </c>
      <c r="AC513" s="167"/>
      <c r="AD513" s="45"/>
      <c r="AE513" s="168"/>
      <c r="AF513" s="169">
        <f>IF(D513="",scriv!B475,"")</f>
        <v>0</v>
      </c>
      <c r="AG513" s="170" t="str">
        <f t="shared" si="347"/>
        <v/>
      </c>
      <c r="AH513" s="169" t="str">
        <f t="shared" si="308"/>
        <v/>
      </c>
      <c r="AI513" s="169" t="str">
        <f t="shared" si="309"/>
        <v/>
      </c>
      <c r="AJ513" s="86">
        <f>ROUNDDOWN( (LEN(scriv!B475)+1) / 2, 0 )</f>
        <v>0</v>
      </c>
      <c r="AK513" s="82">
        <f t="shared" si="310"/>
        <v>0</v>
      </c>
      <c r="AL513" s="82" t="str">
        <f t="shared" si="311"/>
        <v>-</v>
      </c>
      <c r="AM513" s="82" t="str">
        <f t="shared" si="312"/>
        <v>-</v>
      </c>
      <c r="AN513" s="82" t="str">
        <f t="shared" si="313"/>
        <v>-</v>
      </c>
      <c r="AO513" s="82" t="str">
        <f t="shared" si="314"/>
        <v>-</v>
      </c>
      <c r="AP513" s="82" t="str">
        <f t="shared" si="315"/>
        <v>-</v>
      </c>
      <c r="AQ513" s="82" t="str">
        <f t="shared" si="316"/>
        <v>-</v>
      </c>
      <c r="AR513" s="82" t="str">
        <f t="shared" si="317"/>
        <v>-</v>
      </c>
      <c r="AT513" s="82">
        <f t="shared" si="318"/>
        <v>2</v>
      </c>
      <c r="AU513" s="82" t="str">
        <f ca="1">IF(    MAX(OFFSET(AL513,0,0,MATCH("-",AL513:AL$638,0))) = 0,"",
IFERROR(MAX(OFFSET(AL513,0,0,MATCH("-",AL513:AL$638,0))),""))</f>
        <v/>
      </c>
      <c r="AV513" s="82" t="str">
        <f ca="1">IF(    MAX(OFFSET(AM513,0,0,MATCH("-",AM513:AM$638,0))) = 0,"",
IFERROR(MAX(OFFSET(AM513,0,0,MATCH("-",AM513:AM$638,0))),""))</f>
        <v/>
      </c>
      <c r="AW513" s="82" t="str">
        <f ca="1">IF(    MAX(OFFSET(AN513,0,0,MATCH("-",AN513:AN$638,0))) = 0,"",
IFERROR(MAX(OFFSET(AN513,0,0,MATCH("-",AN513:AN$638,0))),""))</f>
        <v/>
      </c>
      <c r="AX513" s="82" t="str">
        <f ca="1">IF(    MAX(OFFSET(AO513,0,0,MATCH("-",AO513:AO$638,0))) = 0,"",
IFERROR(MAX(OFFSET(AO513,0,0,MATCH("-",AO513:AO$638,0))),""))</f>
        <v/>
      </c>
      <c r="AY513" s="82" t="str">
        <f ca="1">IF(    MAX(OFFSET(AP513,0,0,MATCH("-",AP513:AP$638,0))) = 0,"",
IFERROR(MAX(OFFSET(AP513,0,0,MATCH("-",AP513:AP$638,0))),""))</f>
        <v/>
      </c>
      <c r="AZ513" s="82" t="str">
        <f ca="1">IF(    MAX(OFFSET(AQ513,0,0,MATCH("-",AQ513:AQ$638,0))) = 0,"",
IFERROR(MAX(OFFSET(AQ513,0,0,MATCH("-",AQ513:AQ$638,0))),""))</f>
        <v/>
      </c>
      <c r="BA513" s="82" t="str">
        <f ca="1">IF(    MAX(OFFSET(AR513,0,0,MATCH("-",AR513:AR$638,0))) = 0,"",
IFERROR(MAX(OFFSET(AR513,0,0,MATCH("-",AR513:AR$638,0))),""))</f>
        <v/>
      </c>
      <c r="BB513" s="112">
        <f t="shared" ca="1" si="319"/>
        <v>-270</v>
      </c>
      <c r="BC513" s="111" t="str">
        <f t="shared" ca="1" si="320"/>
        <v>Radius</v>
      </c>
      <c r="BD513" s="112">
        <f t="shared" ca="1" si="321"/>
        <v>0</v>
      </c>
      <c r="BE513" s="111">
        <f t="shared" ca="1" si="322"/>
        <v>-150</v>
      </c>
      <c r="BF513" s="113" t="e">
        <f t="shared" ca="1" si="323"/>
        <v>#VALUE!</v>
      </c>
      <c r="BG513" s="113" t="e">
        <f t="shared" ca="1" si="324"/>
        <v>#VALUE!</v>
      </c>
      <c r="BH513" s="112">
        <f t="shared" ca="1" si="325"/>
        <v>2000</v>
      </c>
      <c r="BI513" s="112">
        <f t="shared" ca="1" si="326"/>
        <v>-150</v>
      </c>
      <c r="BJ513" s="157"/>
      <c r="BK513" s="157"/>
      <c r="BL513" s="158" t="str">
        <f>scriv!AM475</f>
        <v/>
      </c>
      <c r="BM513" s="157"/>
      <c r="BN513" s="157" t="str">
        <f t="shared" si="327"/>
        <v>node</v>
      </c>
      <c r="BO513" s="157"/>
      <c r="BP513" s="159">
        <f t="shared" ca="1" si="328"/>
        <v>0</v>
      </c>
      <c r="BQ513" s="159">
        <f t="shared" ca="1" si="329"/>
        <v>0</v>
      </c>
      <c r="BR513" s="159">
        <f t="shared" si="330"/>
        <v>1</v>
      </c>
      <c r="BS513" s="159" t="str">
        <f t="shared" si="331"/>
        <v>symbol</v>
      </c>
      <c r="BT513" s="157" t="str">
        <f ca="1">IF(scriv!V475&lt;&gt;"",scriv!V475,
IF(E513="",IFERROR(VLOOKUP(BL513,$AH$40:$BT$638,39,FALSE),$BT$36),
$BT$37))</f>
        <v>NodeSquare</v>
      </c>
      <c r="BU513" s="166">
        <f t="shared" ca="1" si="332"/>
        <v>2000</v>
      </c>
      <c r="BV513" s="166">
        <f t="shared" ca="1" si="333"/>
        <v>-150</v>
      </c>
      <c r="BW513" s="166">
        <f t="shared" ca="1" si="334"/>
        <v>0</v>
      </c>
      <c r="BX513" s="166">
        <f t="shared" ca="1" si="335"/>
        <v>0</v>
      </c>
      <c r="BY513" s="180" t="str">
        <f t="shared" si="336"/>
        <v/>
      </c>
      <c r="BZ513" s="180" t="str">
        <f t="shared" si="337"/>
        <v/>
      </c>
      <c r="CA513" s="81" t="str">
        <f>IF(scriv!E475&lt;&gt;"",scriv!E475,"")</f>
        <v/>
      </c>
      <c r="CB513" s="82">
        <f t="shared" si="307"/>
        <v>0</v>
      </c>
      <c r="CC513" s="82">
        <f t="shared" si="338"/>
        <v>0</v>
      </c>
      <c r="CD513" s="82" t="str">
        <f t="shared" si="339"/>
        <v>-</v>
      </c>
      <c r="CE513" s="82" t="str">
        <f t="shared" si="340"/>
        <v>-</v>
      </c>
      <c r="CF513" s="82" t="str">
        <f t="shared" si="341"/>
        <v>-</v>
      </c>
      <c r="CG513" s="82" t="str">
        <f t="shared" si="342"/>
        <v>-</v>
      </c>
      <c r="CH513" s="82" t="str">
        <f t="shared" si="343"/>
        <v>-</v>
      </c>
      <c r="CI513" s="82" t="str">
        <f t="shared" si="344"/>
        <v>-</v>
      </c>
      <c r="CJ513" s="82" t="str">
        <f t="shared" si="345"/>
        <v>-</v>
      </c>
      <c r="CK513" s="82" t="str">
        <f t="shared" si="346"/>
        <v>-</v>
      </c>
    </row>
    <row r="514" spans="1:89" s="82" customFormat="1" ht="18" customHeight="1">
      <c r="A514" s="81" t="str">
        <f>scriv!AL476</f>
        <v/>
      </c>
      <c r="B514" s="81" t="str">
        <f>IF(scriv!D476&lt;&gt;"",scriv!D476,"")</f>
        <v/>
      </c>
      <c r="C514" s="81" t="str">
        <f>IF( scriv!AP476&lt;&gt;"", IF(D514&lt;&gt;"","connection ","")&amp;scriv!AP476,IF(D514&lt;&gt;"","connection",""))</f>
        <v/>
      </c>
      <c r="D514" s="82" t="str">
        <f>scriv!AN476</f>
        <v/>
      </c>
      <c r="E514" s="82" t="str">
        <f>scriv!AO476</f>
        <v/>
      </c>
      <c r="F514" s="156">
        <f>ROW()</f>
        <v>514</v>
      </c>
      <c r="G514" s="288">
        <f>scriv!AC476</f>
        <v>0</v>
      </c>
      <c r="H514" s="288">
        <f>scriv!AD476</f>
        <v>0</v>
      </c>
      <c r="I514" s="81" t="str">
        <f>IF(scriv!AE476&lt;&gt;"",scriv!AE476,J514)</f>
        <v/>
      </c>
      <c r="J514" s="81" t="str">
        <f>IF(scriv!AF476&lt;&gt;"",scriv!AF476,"")</f>
        <v/>
      </c>
      <c r="K514" s="82" t="str">
        <f>IF(scriv!Y476&lt;&gt;"",scriv!Y476,$K$36)</f>
        <v>none</v>
      </c>
      <c r="L514" s="82">
        <f>IF(scriv!Z476&lt;&gt;"",scriv!Z476,$L$36)</f>
        <v>0</v>
      </c>
      <c r="M514" s="82" t="str">
        <f>IF(scriv!AA476&lt;&gt;"",scriv!AA476,$M$36)</f>
        <v>OpenClose</v>
      </c>
      <c r="N514" s="82">
        <f>IF(scriv!AB476&lt;&gt;"",scriv!AB476,$N$36)</f>
        <v>0</v>
      </c>
      <c r="O514" s="119" t="str">
        <f t="shared" si="306"/>
        <v/>
      </c>
      <c r="P514" s="81" t="str">
        <f>IF(scriv!I476&lt;&gt;"",scriv!I476,"")</f>
        <v/>
      </c>
      <c r="Q514" s="81" t="str">
        <f>IF(scriv!J476&lt;&gt;"",scriv!J476,"")</f>
        <v/>
      </c>
      <c r="R514" s="81">
        <f>IF(scriv!K476&lt;&gt;"",scriv!K476,
IF(I514&lt;&gt;"",1,$R$36))</f>
        <v>1</v>
      </c>
      <c r="S514" s="81" t="str">
        <f>IF(scriv!L476&lt;&gt;"",scriv!L476,
IF(scriv!AF476&lt;&gt;"",$S$36,"none"))</f>
        <v>none</v>
      </c>
      <c r="T514" s="81" t="str">
        <f>IF(scriv!Q476&lt;&gt;"",scriv!Q476,"")</f>
        <v/>
      </c>
      <c r="U514" s="81" t="str">
        <f>IF(scriv!R476&lt;&gt;"",scriv!R476,"")</f>
        <v/>
      </c>
      <c r="V514" s="81" t="str">
        <f>IF(scriv!S476&lt;&gt;"",scriv!S476,"")</f>
        <v/>
      </c>
      <c r="W514" s="81" t="str">
        <f>IF(scriv!T476&lt;&gt;"",scriv!T476,"")</f>
        <v/>
      </c>
      <c r="X514" s="81" t="str">
        <f>IF($E514="",
( IF(scriv!AH476&lt;&gt;"", LEFT( scriv!AH476, FIND(",",scriv!AH476)-1) &amp; "=" &amp; $AH514 &amp; RIGHT( scriv!AH476, LEN(scriv!AH476) + 1 - FIND(",",scriv!AH476)),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IF(scriv!AI476&lt;&gt;"", LEFT( scriv!AI476, FIND(",",scriv!AI476)-1) &amp; "=" &amp; $AH514 &amp; RIGHT( scriv!AI476, LEN(scriv!AI476) + 1 - FIND(",",scriv!AI476)),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IF(scriv!AJ476&lt;&gt;"", LEFT( scriv!AJ476, FIND(",",scriv!AJ476)-1) &amp; "=" &amp; $AH514 &amp; RIGHT( scriv!AJ476, LEN(scriv!AJ476) + 1 - FIND(",",scriv!AJ476)),
  IF($Z$36&lt;&gt;"",LEFT( Z$36, FIND(",",Z$36)-1) &amp; "=" &amp; $AH514 &amp; RIGHT( Z$36, LEN(Z$36) + 1 - FIND(",",Z$36)),""))),
IF(scriv!O476&lt;&gt;"", LEFT( scriv!O476, FIND(",",scriv!O476)-1) &amp; "=" &amp; $AH514 &amp; RIGHT( scriv!O476, LEN(scriv!O476) + 1 - FIND(",",scriv!O476)),
LEFT( Z$37, FIND(",",Z$37)-1) &amp; "=" &amp; $AH514 &amp; RIGHT( Z$37, LEN(Z$37) + 1 - FIND(",",Z$37))))</f>
        <v>drawOpen=,1.2</v>
      </c>
      <c r="AA514" s="81" t="str">
        <f>IF($E514="",
( IF(scriv!AK476&lt;&gt;"", LEFT( scriv!AK476, FIND(",",scriv!AK476)-1) &amp; "=" &amp; $AH514 &amp; RIGHT( scriv!AK476, LEN(scriv!AK476) + 1 - FIND(",",scriv!AK476)),
  IF($AA$36&lt;&gt;"",LEFT( AA$36, FIND(",",AA$36)-1) &amp; "=" &amp; $AH514 &amp; RIGHT( AA$36, LEN(AA$36) + 1 - FIND(",",AA$36)),""))),
IF(scriv!P476&lt;&gt;"", LEFT( scriv!P476, FIND(",",scriv!P476)-1) &amp; "=" &amp; $AH514 &amp; RIGHT( scriv!P476, LEN(scriv!P476) + 1 - FIND(",",scriv!P476)),
LEFT( AA$37, FIND(",",AA$37)-1) &amp; "=" &amp; $AH514 &amp; RIGHT( AA$37, LEN(AA$37) + 1 - FIND(",",AA$37))))</f>
        <v>drawClose=,1.2</v>
      </c>
      <c r="AB514" s="167" t="str">
        <f t="shared" si="305"/>
        <v>noTitle</v>
      </c>
      <c r="AC514" s="167"/>
      <c r="AD514" s="45"/>
      <c r="AE514" s="168"/>
      <c r="AF514" s="169">
        <f>IF(D514="",scriv!B476,"")</f>
        <v>0</v>
      </c>
      <c r="AG514" s="170" t="str">
        <f t="shared" si="347"/>
        <v/>
      </c>
      <c r="AH514" s="169" t="str">
        <f t="shared" si="308"/>
        <v/>
      </c>
      <c r="AI514" s="169" t="str">
        <f t="shared" si="309"/>
        <v/>
      </c>
      <c r="AJ514" s="86">
        <f>ROUNDDOWN( (LEN(scriv!B476)+1) / 2, 0 )</f>
        <v>0</v>
      </c>
      <c r="AK514" s="82">
        <f t="shared" si="310"/>
        <v>0</v>
      </c>
      <c r="AL514" s="82" t="str">
        <f t="shared" si="311"/>
        <v>-</v>
      </c>
      <c r="AM514" s="82" t="str">
        <f t="shared" si="312"/>
        <v>-</v>
      </c>
      <c r="AN514" s="82" t="str">
        <f t="shared" si="313"/>
        <v>-</v>
      </c>
      <c r="AO514" s="82" t="str">
        <f t="shared" si="314"/>
        <v>-</v>
      </c>
      <c r="AP514" s="82" t="str">
        <f t="shared" si="315"/>
        <v>-</v>
      </c>
      <c r="AQ514" s="82" t="str">
        <f t="shared" si="316"/>
        <v>-</v>
      </c>
      <c r="AR514" s="82" t="str">
        <f t="shared" si="317"/>
        <v>-</v>
      </c>
      <c r="AT514" s="82">
        <f t="shared" si="318"/>
        <v>2</v>
      </c>
      <c r="AU514" s="82" t="str">
        <f ca="1">IF(    MAX(OFFSET(AL514,0,0,MATCH("-",AL514:AL$638,0))) = 0,"",
IFERROR(MAX(OFFSET(AL514,0,0,MATCH("-",AL514:AL$638,0))),""))</f>
        <v/>
      </c>
      <c r="AV514" s="82" t="str">
        <f ca="1">IF(    MAX(OFFSET(AM514,0,0,MATCH("-",AM514:AM$638,0))) = 0,"",
IFERROR(MAX(OFFSET(AM514,0,0,MATCH("-",AM514:AM$638,0))),""))</f>
        <v/>
      </c>
      <c r="AW514" s="82" t="str">
        <f ca="1">IF(    MAX(OFFSET(AN514,0,0,MATCH("-",AN514:AN$638,0))) = 0,"",
IFERROR(MAX(OFFSET(AN514,0,0,MATCH("-",AN514:AN$638,0))),""))</f>
        <v/>
      </c>
      <c r="AX514" s="82" t="str">
        <f ca="1">IF(    MAX(OFFSET(AO514,0,0,MATCH("-",AO514:AO$638,0))) = 0,"",
IFERROR(MAX(OFFSET(AO514,0,0,MATCH("-",AO514:AO$638,0))),""))</f>
        <v/>
      </c>
      <c r="AY514" s="82" t="str">
        <f ca="1">IF(    MAX(OFFSET(AP514,0,0,MATCH("-",AP514:AP$638,0))) = 0,"",
IFERROR(MAX(OFFSET(AP514,0,0,MATCH("-",AP514:AP$638,0))),""))</f>
        <v/>
      </c>
      <c r="AZ514" s="82" t="str">
        <f ca="1">IF(    MAX(OFFSET(AQ514,0,0,MATCH("-",AQ514:AQ$638,0))) = 0,"",
IFERROR(MAX(OFFSET(AQ514,0,0,MATCH("-",AQ514:AQ$638,0))),""))</f>
        <v/>
      </c>
      <c r="BA514" s="82" t="str">
        <f ca="1">IF(    MAX(OFFSET(AR514,0,0,MATCH("-",AR514:AR$638,0))) = 0,"",
IFERROR(MAX(OFFSET(AR514,0,0,MATCH("-",AR514:AR$638,0))),""))</f>
        <v/>
      </c>
      <c r="BB514" s="112">
        <f t="shared" ca="1" si="319"/>
        <v>-270</v>
      </c>
      <c r="BC514" s="111" t="str">
        <f t="shared" ca="1" si="320"/>
        <v>Radius</v>
      </c>
      <c r="BD514" s="112">
        <f t="shared" ca="1" si="321"/>
        <v>0</v>
      </c>
      <c r="BE514" s="111">
        <f t="shared" ca="1" si="322"/>
        <v>-150</v>
      </c>
      <c r="BF514" s="113" t="e">
        <f t="shared" ca="1" si="323"/>
        <v>#VALUE!</v>
      </c>
      <c r="BG514" s="113" t="e">
        <f t="shared" ca="1" si="324"/>
        <v>#VALUE!</v>
      </c>
      <c r="BH514" s="112">
        <f t="shared" ca="1" si="325"/>
        <v>2000</v>
      </c>
      <c r="BI514" s="112">
        <f t="shared" ca="1" si="326"/>
        <v>-150</v>
      </c>
      <c r="BJ514" s="157"/>
      <c r="BK514" s="157"/>
      <c r="BL514" s="158" t="str">
        <f>scriv!AM476</f>
        <v/>
      </c>
      <c r="BM514" s="157"/>
      <c r="BN514" s="157" t="str">
        <f t="shared" si="327"/>
        <v>node</v>
      </c>
      <c r="BO514" s="157"/>
      <c r="BP514" s="159">
        <f t="shared" ca="1" si="328"/>
        <v>0</v>
      </c>
      <c r="BQ514" s="159">
        <f t="shared" ca="1" si="329"/>
        <v>0</v>
      </c>
      <c r="BR514" s="159">
        <f t="shared" si="330"/>
        <v>1</v>
      </c>
      <c r="BS514" s="159" t="str">
        <f t="shared" si="331"/>
        <v>symbol</v>
      </c>
      <c r="BT514" s="157" t="str">
        <f ca="1">IF(scriv!V476&lt;&gt;"",scriv!V476,
IF(E514="",IFERROR(VLOOKUP(BL514,$AH$40:$BT$638,39,FALSE),$BT$36),
$BT$37))</f>
        <v>NodeSquare</v>
      </c>
      <c r="BU514" s="166">
        <f t="shared" ca="1" si="332"/>
        <v>2000</v>
      </c>
      <c r="BV514" s="166">
        <f t="shared" ca="1" si="333"/>
        <v>-150</v>
      </c>
      <c r="BW514" s="166">
        <f t="shared" ca="1" si="334"/>
        <v>0</v>
      </c>
      <c r="BX514" s="166">
        <f t="shared" ca="1" si="335"/>
        <v>0</v>
      </c>
      <c r="BY514" s="180" t="str">
        <f t="shared" si="336"/>
        <v/>
      </c>
      <c r="BZ514" s="180" t="str">
        <f t="shared" si="337"/>
        <v/>
      </c>
      <c r="CA514" s="81" t="str">
        <f>IF(scriv!E476&lt;&gt;"",scriv!E476,"")</f>
        <v/>
      </c>
      <c r="CB514" s="82">
        <f t="shared" si="307"/>
        <v>0</v>
      </c>
      <c r="CC514" s="82">
        <f t="shared" si="338"/>
        <v>0</v>
      </c>
      <c r="CD514" s="82" t="str">
        <f t="shared" si="339"/>
        <v>-</v>
      </c>
      <c r="CE514" s="82" t="str">
        <f t="shared" si="340"/>
        <v>-</v>
      </c>
      <c r="CF514" s="82" t="str">
        <f t="shared" si="341"/>
        <v>-</v>
      </c>
      <c r="CG514" s="82" t="str">
        <f t="shared" si="342"/>
        <v>-</v>
      </c>
      <c r="CH514" s="82" t="str">
        <f t="shared" si="343"/>
        <v>-</v>
      </c>
      <c r="CI514" s="82" t="str">
        <f t="shared" si="344"/>
        <v>-</v>
      </c>
      <c r="CJ514" s="82" t="str">
        <f t="shared" si="345"/>
        <v>-</v>
      </c>
      <c r="CK514" s="82" t="str">
        <f t="shared" si="346"/>
        <v>-</v>
      </c>
    </row>
    <row r="515" spans="1:89" s="82" customFormat="1" ht="18" customHeight="1">
      <c r="A515" s="81" t="str">
        <f>scriv!AL477</f>
        <v/>
      </c>
      <c r="B515" s="81" t="str">
        <f>IF(scriv!D477&lt;&gt;"",scriv!D477,"")</f>
        <v/>
      </c>
      <c r="C515" s="81" t="str">
        <f>IF( scriv!AP477&lt;&gt;"", IF(D515&lt;&gt;"","connection ","")&amp;scriv!AP477,IF(D515&lt;&gt;"","connection",""))</f>
        <v/>
      </c>
      <c r="D515" s="82" t="str">
        <f>scriv!AN477</f>
        <v/>
      </c>
      <c r="E515" s="82" t="str">
        <f>scriv!AO477</f>
        <v/>
      </c>
      <c r="F515" s="156">
        <f>ROW()</f>
        <v>515</v>
      </c>
      <c r="G515" s="288">
        <f>scriv!AC477</f>
        <v>0</v>
      </c>
      <c r="H515" s="288">
        <f>scriv!AD477</f>
        <v>0</v>
      </c>
      <c r="I515" s="81" t="str">
        <f>IF(scriv!AE477&lt;&gt;"",scriv!AE477,J515)</f>
        <v/>
      </c>
      <c r="J515" s="81" t="str">
        <f>IF(scriv!AF477&lt;&gt;"",scriv!AF477,"")</f>
        <v/>
      </c>
      <c r="K515" s="82" t="str">
        <f>IF(scriv!Y477&lt;&gt;"",scriv!Y477,$K$36)</f>
        <v>none</v>
      </c>
      <c r="L515" s="82">
        <f>IF(scriv!Z477&lt;&gt;"",scriv!Z477,$L$36)</f>
        <v>0</v>
      </c>
      <c r="M515" s="82" t="str">
        <f>IF(scriv!AA477&lt;&gt;"",scriv!AA477,$M$36)</f>
        <v>OpenClose</v>
      </c>
      <c r="N515" s="82">
        <f>IF(scriv!AB477&lt;&gt;"",scriv!AB477,$N$36)</f>
        <v>0</v>
      </c>
      <c r="O515" s="119" t="str">
        <f t="shared" si="306"/>
        <v/>
      </c>
      <c r="P515" s="81" t="str">
        <f>IF(scriv!I477&lt;&gt;"",scriv!I477,"")</f>
        <v/>
      </c>
      <c r="Q515" s="81" t="str">
        <f>IF(scriv!J477&lt;&gt;"",scriv!J477,"")</f>
        <v/>
      </c>
      <c r="R515" s="81">
        <f>IF(scriv!K477&lt;&gt;"",scriv!K477,
IF(I515&lt;&gt;"",1,$R$36))</f>
        <v>1</v>
      </c>
      <c r="S515" s="81" t="str">
        <f>IF(scriv!L477&lt;&gt;"",scriv!L477,
IF(scriv!AF477&lt;&gt;"",$S$36,"none"))</f>
        <v>none</v>
      </c>
      <c r="T515" s="81" t="str">
        <f>IF(scriv!Q477&lt;&gt;"",scriv!Q477,"")</f>
        <v/>
      </c>
      <c r="U515" s="81" t="str">
        <f>IF(scriv!R477&lt;&gt;"",scriv!R477,"")</f>
        <v/>
      </c>
      <c r="V515" s="81" t="str">
        <f>IF(scriv!S477&lt;&gt;"",scriv!S477,"")</f>
        <v/>
      </c>
      <c r="W515" s="81" t="str">
        <f>IF(scriv!T477&lt;&gt;"",scriv!T477,"")</f>
        <v/>
      </c>
      <c r="X515" s="81" t="str">
        <f>IF($E515="",
( IF(scriv!AH477&lt;&gt;"", LEFT( scriv!AH477, FIND(",",scriv!AH477)-1) &amp; "=" &amp; $AH515 &amp; RIGHT( scriv!AH477, LEN(scriv!AH477) + 1 - FIND(",",scriv!AH477)),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IF(scriv!AI477&lt;&gt;"", LEFT( scriv!AI477, FIND(",",scriv!AI477)-1) &amp; "=" &amp; $AH515 &amp; RIGHT( scriv!AI477, LEN(scriv!AI477) + 1 - FIND(",",scriv!AI477)),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IF(scriv!AJ477&lt;&gt;"", LEFT( scriv!AJ477, FIND(",",scriv!AJ477)-1) &amp; "=" &amp; $AH515 &amp; RIGHT( scriv!AJ477, LEN(scriv!AJ477) + 1 - FIND(",",scriv!AJ477)),
  IF($Z$36&lt;&gt;"",LEFT( Z$36, FIND(",",Z$36)-1) &amp; "=" &amp; $AH515 &amp; RIGHT( Z$36, LEN(Z$36) + 1 - FIND(",",Z$36)),""))),
IF(scriv!O477&lt;&gt;"", LEFT( scriv!O477, FIND(",",scriv!O477)-1) &amp; "=" &amp; $AH515 &amp; RIGHT( scriv!O477, LEN(scriv!O477) + 1 - FIND(",",scriv!O477)),
LEFT( Z$37, FIND(",",Z$37)-1) &amp; "=" &amp; $AH515 &amp; RIGHT( Z$37, LEN(Z$37) + 1 - FIND(",",Z$37))))</f>
        <v>drawOpen=,1.2</v>
      </c>
      <c r="AA515" s="81" t="str">
        <f>IF($E515="",
( IF(scriv!AK477&lt;&gt;"", LEFT( scriv!AK477, FIND(",",scriv!AK477)-1) &amp; "=" &amp; $AH515 &amp; RIGHT( scriv!AK477, LEN(scriv!AK477) + 1 - FIND(",",scriv!AK477)),
  IF($AA$36&lt;&gt;"",LEFT( AA$36, FIND(",",AA$36)-1) &amp; "=" &amp; $AH515 &amp; RIGHT( AA$36, LEN(AA$36) + 1 - FIND(",",AA$36)),""))),
IF(scriv!P477&lt;&gt;"", LEFT( scriv!P477, FIND(",",scriv!P477)-1) &amp; "=" &amp; $AH515 &amp; RIGHT( scriv!P477, LEN(scriv!P477) + 1 - FIND(",",scriv!P477)),
LEFT( AA$37, FIND(",",AA$37)-1) &amp; "=" &amp; $AH515 &amp; RIGHT( AA$37, LEN(AA$37) + 1 - FIND(",",AA$37))))</f>
        <v>drawClose=,1.2</v>
      </c>
      <c r="AB515" s="167" t="str">
        <f t="shared" si="305"/>
        <v>noTitle</v>
      </c>
      <c r="AC515" s="167"/>
      <c r="AD515" s="45"/>
      <c r="AE515" s="168"/>
      <c r="AF515" s="169">
        <f>IF(D515="",scriv!B477,"")</f>
        <v>0</v>
      </c>
      <c r="AG515" s="170" t="str">
        <f t="shared" si="347"/>
        <v/>
      </c>
      <c r="AH515" s="169" t="str">
        <f t="shared" si="308"/>
        <v/>
      </c>
      <c r="AI515" s="169" t="str">
        <f t="shared" si="309"/>
        <v/>
      </c>
      <c r="AJ515" s="86">
        <f>ROUNDDOWN( (LEN(scriv!B477)+1) / 2, 0 )</f>
        <v>0</v>
      </c>
      <c r="AK515" s="82">
        <f t="shared" si="310"/>
        <v>0</v>
      </c>
      <c r="AL515" s="82" t="str">
        <f t="shared" si="311"/>
        <v>-</v>
      </c>
      <c r="AM515" s="82" t="str">
        <f t="shared" si="312"/>
        <v>-</v>
      </c>
      <c r="AN515" s="82" t="str">
        <f t="shared" si="313"/>
        <v>-</v>
      </c>
      <c r="AO515" s="82" t="str">
        <f t="shared" si="314"/>
        <v>-</v>
      </c>
      <c r="AP515" s="82" t="str">
        <f t="shared" si="315"/>
        <v>-</v>
      </c>
      <c r="AQ515" s="82" t="str">
        <f t="shared" si="316"/>
        <v>-</v>
      </c>
      <c r="AR515" s="82" t="str">
        <f t="shared" si="317"/>
        <v>-</v>
      </c>
      <c r="AT515" s="82">
        <f t="shared" si="318"/>
        <v>2</v>
      </c>
      <c r="AU515" s="82" t="str">
        <f ca="1">IF(    MAX(OFFSET(AL515,0,0,MATCH("-",AL515:AL$638,0))) = 0,"",
IFERROR(MAX(OFFSET(AL515,0,0,MATCH("-",AL515:AL$638,0))),""))</f>
        <v/>
      </c>
      <c r="AV515" s="82" t="str">
        <f ca="1">IF(    MAX(OFFSET(AM515,0,0,MATCH("-",AM515:AM$638,0))) = 0,"",
IFERROR(MAX(OFFSET(AM515,0,0,MATCH("-",AM515:AM$638,0))),""))</f>
        <v/>
      </c>
      <c r="AW515" s="82" t="str">
        <f ca="1">IF(    MAX(OFFSET(AN515,0,0,MATCH("-",AN515:AN$638,0))) = 0,"",
IFERROR(MAX(OFFSET(AN515,0,0,MATCH("-",AN515:AN$638,0))),""))</f>
        <v/>
      </c>
      <c r="AX515" s="82" t="str">
        <f ca="1">IF(    MAX(OFFSET(AO515,0,0,MATCH("-",AO515:AO$638,0))) = 0,"",
IFERROR(MAX(OFFSET(AO515,0,0,MATCH("-",AO515:AO$638,0))),""))</f>
        <v/>
      </c>
      <c r="AY515" s="82" t="str">
        <f ca="1">IF(    MAX(OFFSET(AP515,0,0,MATCH("-",AP515:AP$638,0))) = 0,"",
IFERROR(MAX(OFFSET(AP515,0,0,MATCH("-",AP515:AP$638,0))),""))</f>
        <v/>
      </c>
      <c r="AZ515" s="82" t="str">
        <f ca="1">IF(    MAX(OFFSET(AQ515,0,0,MATCH("-",AQ515:AQ$638,0))) = 0,"",
IFERROR(MAX(OFFSET(AQ515,0,0,MATCH("-",AQ515:AQ$638,0))),""))</f>
        <v/>
      </c>
      <c r="BA515" s="82" t="str">
        <f ca="1">IF(    MAX(OFFSET(AR515,0,0,MATCH("-",AR515:AR$638,0))) = 0,"",
IFERROR(MAX(OFFSET(AR515,0,0,MATCH("-",AR515:AR$638,0))),""))</f>
        <v/>
      </c>
      <c r="BB515" s="112">
        <f t="shared" ca="1" si="319"/>
        <v>-270</v>
      </c>
      <c r="BC515" s="111" t="str">
        <f t="shared" ca="1" si="320"/>
        <v>Radius</v>
      </c>
      <c r="BD515" s="112">
        <f t="shared" ca="1" si="321"/>
        <v>0</v>
      </c>
      <c r="BE515" s="111">
        <f t="shared" ca="1" si="322"/>
        <v>-150</v>
      </c>
      <c r="BF515" s="113" t="e">
        <f t="shared" ca="1" si="323"/>
        <v>#VALUE!</v>
      </c>
      <c r="BG515" s="113" t="e">
        <f t="shared" ca="1" si="324"/>
        <v>#VALUE!</v>
      </c>
      <c r="BH515" s="112">
        <f t="shared" ca="1" si="325"/>
        <v>2000</v>
      </c>
      <c r="BI515" s="112">
        <f t="shared" ca="1" si="326"/>
        <v>-150</v>
      </c>
      <c r="BJ515" s="157"/>
      <c r="BK515" s="157"/>
      <c r="BL515" s="158" t="str">
        <f>scriv!AM477</f>
        <v/>
      </c>
      <c r="BM515" s="157"/>
      <c r="BN515" s="157" t="str">
        <f t="shared" si="327"/>
        <v>node</v>
      </c>
      <c r="BO515" s="157"/>
      <c r="BP515" s="159">
        <f t="shared" ca="1" si="328"/>
        <v>0</v>
      </c>
      <c r="BQ515" s="159">
        <f t="shared" ca="1" si="329"/>
        <v>0</v>
      </c>
      <c r="BR515" s="159">
        <f t="shared" si="330"/>
        <v>1</v>
      </c>
      <c r="BS515" s="159" t="str">
        <f t="shared" si="331"/>
        <v>symbol</v>
      </c>
      <c r="BT515" s="157" t="str">
        <f ca="1">IF(scriv!V477&lt;&gt;"",scriv!V477,
IF(E515="",IFERROR(VLOOKUP(BL515,$AH$40:$BT$638,39,FALSE),$BT$36),
$BT$37))</f>
        <v>NodeSquare</v>
      </c>
      <c r="BU515" s="166">
        <f t="shared" ca="1" si="332"/>
        <v>2000</v>
      </c>
      <c r="BV515" s="166">
        <f t="shared" ca="1" si="333"/>
        <v>-150</v>
      </c>
      <c r="BW515" s="166">
        <f t="shared" ca="1" si="334"/>
        <v>0</v>
      </c>
      <c r="BX515" s="166">
        <f t="shared" ca="1" si="335"/>
        <v>0</v>
      </c>
      <c r="BY515" s="180" t="str">
        <f t="shared" si="336"/>
        <v/>
      </c>
      <c r="BZ515" s="180" t="str">
        <f t="shared" si="337"/>
        <v/>
      </c>
      <c r="CA515" s="81" t="str">
        <f>IF(scriv!E477&lt;&gt;"",scriv!E477,"")</f>
        <v/>
      </c>
      <c r="CB515" s="82">
        <f t="shared" si="307"/>
        <v>0</v>
      </c>
      <c r="CC515" s="82">
        <f t="shared" si="338"/>
        <v>0</v>
      </c>
      <c r="CD515" s="82" t="str">
        <f t="shared" si="339"/>
        <v>-</v>
      </c>
      <c r="CE515" s="82" t="str">
        <f t="shared" si="340"/>
        <v>-</v>
      </c>
      <c r="CF515" s="82" t="str">
        <f t="shared" si="341"/>
        <v>-</v>
      </c>
      <c r="CG515" s="82" t="str">
        <f t="shared" si="342"/>
        <v>-</v>
      </c>
      <c r="CH515" s="82" t="str">
        <f t="shared" si="343"/>
        <v>-</v>
      </c>
      <c r="CI515" s="82" t="str">
        <f t="shared" si="344"/>
        <v>-</v>
      </c>
      <c r="CJ515" s="82" t="str">
        <f t="shared" si="345"/>
        <v>-</v>
      </c>
      <c r="CK515" s="82" t="str">
        <f t="shared" si="346"/>
        <v>-</v>
      </c>
    </row>
    <row r="516" spans="1:89" s="82" customFormat="1" ht="18" customHeight="1">
      <c r="A516" s="81" t="str">
        <f>scriv!AL478</f>
        <v/>
      </c>
      <c r="B516" s="81" t="str">
        <f>IF(scriv!D478&lt;&gt;"",scriv!D478,"")</f>
        <v/>
      </c>
      <c r="C516" s="81" t="str">
        <f>IF( scriv!AP478&lt;&gt;"", IF(D516&lt;&gt;"","connection ","")&amp;scriv!AP478,IF(D516&lt;&gt;"","connection",""))</f>
        <v/>
      </c>
      <c r="D516" s="82" t="str">
        <f>scriv!AN478</f>
        <v/>
      </c>
      <c r="E516" s="82" t="str">
        <f>scriv!AO478</f>
        <v/>
      </c>
      <c r="F516" s="156">
        <f>ROW()</f>
        <v>516</v>
      </c>
      <c r="G516" s="288">
        <f>scriv!AC478</f>
        <v>0</v>
      </c>
      <c r="H516" s="288">
        <f>scriv!AD478</f>
        <v>0</v>
      </c>
      <c r="I516" s="81" t="str">
        <f>IF(scriv!AE478&lt;&gt;"",scriv!AE478,J516)</f>
        <v/>
      </c>
      <c r="J516" s="81" t="str">
        <f>IF(scriv!AF478&lt;&gt;"",scriv!AF478,"")</f>
        <v/>
      </c>
      <c r="K516" s="82" t="str">
        <f>IF(scriv!Y478&lt;&gt;"",scriv!Y478,$K$36)</f>
        <v>none</v>
      </c>
      <c r="L516" s="82">
        <f>IF(scriv!Z478&lt;&gt;"",scriv!Z478,$L$36)</f>
        <v>0</v>
      </c>
      <c r="M516" s="82" t="str">
        <f>IF(scriv!AA478&lt;&gt;"",scriv!AA478,$M$36)</f>
        <v>OpenClose</v>
      </c>
      <c r="N516" s="82">
        <f>IF(scriv!AB478&lt;&gt;"",scriv!AB478,$N$36)</f>
        <v>0</v>
      </c>
      <c r="O516" s="119" t="str">
        <f t="shared" si="306"/>
        <v/>
      </c>
      <c r="P516" s="81" t="str">
        <f>IF(scriv!I478&lt;&gt;"",scriv!I478,"")</f>
        <v/>
      </c>
      <c r="Q516" s="81" t="str">
        <f>IF(scriv!J478&lt;&gt;"",scriv!J478,"")</f>
        <v/>
      </c>
      <c r="R516" s="81">
        <f>IF(scriv!K478&lt;&gt;"",scriv!K478,
IF(I516&lt;&gt;"",1,$R$36))</f>
        <v>1</v>
      </c>
      <c r="S516" s="81" t="str">
        <f>IF(scriv!L478&lt;&gt;"",scriv!L478,
IF(scriv!AF478&lt;&gt;"",$S$36,"none"))</f>
        <v>none</v>
      </c>
      <c r="T516" s="81" t="str">
        <f>IF(scriv!Q478&lt;&gt;"",scriv!Q478,"")</f>
        <v/>
      </c>
      <c r="U516" s="81" t="str">
        <f>IF(scriv!R478&lt;&gt;"",scriv!R478,"")</f>
        <v/>
      </c>
      <c r="V516" s="81" t="str">
        <f>IF(scriv!S478&lt;&gt;"",scriv!S478,"")</f>
        <v/>
      </c>
      <c r="W516" s="81" t="str">
        <f>IF(scriv!T478&lt;&gt;"",scriv!T478,"")</f>
        <v/>
      </c>
      <c r="X516" s="81" t="str">
        <f>IF($E516="",
( IF(scriv!AH478&lt;&gt;"", LEFT( scriv!AH478, FIND(",",scriv!AH478)-1) &amp; "=" &amp; $AH516 &amp; RIGHT( scriv!AH478, LEN(scriv!AH478) + 1 - FIND(",",scriv!AH478)),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IF(scriv!AI478&lt;&gt;"", LEFT( scriv!AI478, FIND(",",scriv!AI478)-1) &amp; "=" &amp; $AH516 &amp; RIGHT( scriv!AI478, LEN(scriv!AI478) + 1 - FIND(",",scriv!AI478)),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IF(scriv!AJ478&lt;&gt;"", LEFT( scriv!AJ478, FIND(",",scriv!AJ478)-1) &amp; "=" &amp; $AH516 &amp; RIGHT( scriv!AJ478, LEN(scriv!AJ478) + 1 - FIND(",",scriv!AJ478)),
  IF($Z$36&lt;&gt;"",LEFT( Z$36, FIND(",",Z$36)-1) &amp; "=" &amp; $AH516 &amp; RIGHT( Z$36, LEN(Z$36) + 1 - FIND(",",Z$36)),""))),
IF(scriv!O478&lt;&gt;"", LEFT( scriv!O478, FIND(",",scriv!O478)-1) &amp; "=" &amp; $AH516 &amp; RIGHT( scriv!O478, LEN(scriv!O478) + 1 - FIND(",",scriv!O478)),
LEFT( Z$37, FIND(",",Z$37)-1) &amp; "=" &amp; $AH516 &amp; RIGHT( Z$37, LEN(Z$37) + 1 - FIND(",",Z$37))))</f>
        <v>drawOpen=,1.2</v>
      </c>
      <c r="AA516" s="81" t="str">
        <f>IF($E516="",
( IF(scriv!AK478&lt;&gt;"", LEFT( scriv!AK478, FIND(",",scriv!AK478)-1) &amp; "=" &amp; $AH516 &amp; RIGHT( scriv!AK478, LEN(scriv!AK478) + 1 - FIND(",",scriv!AK478)),
  IF($AA$36&lt;&gt;"",LEFT( AA$36, FIND(",",AA$36)-1) &amp; "=" &amp; $AH516 &amp; RIGHT( AA$36, LEN(AA$36) + 1 - FIND(",",AA$36)),""))),
IF(scriv!P478&lt;&gt;"", LEFT( scriv!P478, FIND(",",scriv!P478)-1) &amp; "=" &amp; $AH516 &amp; RIGHT( scriv!P478, LEN(scriv!P478) + 1 - FIND(",",scriv!P478)),
LEFT( AA$37, FIND(",",AA$37)-1) &amp; "=" &amp; $AH516 &amp; RIGHT( AA$37, LEN(AA$37) + 1 - FIND(",",AA$37))))</f>
        <v>drawClose=,1.2</v>
      </c>
      <c r="AB516" s="167" t="str">
        <f t="shared" si="305"/>
        <v>noTitle</v>
      </c>
      <c r="AC516" s="167"/>
      <c r="AD516" s="45"/>
      <c r="AE516" s="168"/>
      <c r="AF516" s="169">
        <f>IF(D516="",scriv!B478,"")</f>
        <v>0</v>
      </c>
      <c r="AG516" s="170" t="str">
        <f t="shared" si="347"/>
        <v/>
      </c>
      <c r="AH516" s="169" t="str">
        <f t="shared" si="308"/>
        <v/>
      </c>
      <c r="AI516" s="169" t="str">
        <f t="shared" si="309"/>
        <v/>
      </c>
      <c r="AJ516" s="86">
        <f>ROUNDDOWN( (LEN(scriv!B478)+1) / 2, 0 )</f>
        <v>0</v>
      </c>
      <c r="AK516" s="82">
        <f t="shared" si="310"/>
        <v>0</v>
      </c>
      <c r="AL516" s="82" t="str">
        <f t="shared" si="311"/>
        <v>-</v>
      </c>
      <c r="AM516" s="82" t="str">
        <f t="shared" si="312"/>
        <v>-</v>
      </c>
      <c r="AN516" s="82" t="str">
        <f t="shared" si="313"/>
        <v>-</v>
      </c>
      <c r="AO516" s="82" t="str">
        <f t="shared" si="314"/>
        <v>-</v>
      </c>
      <c r="AP516" s="82" t="str">
        <f t="shared" si="315"/>
        <v>-</v>
      </c>
      <c r="AQ516" s="82" t="str">
        <f t="shared" si="316"/>
        <v>-</v>
      </c>
      <c r="AR516" s="82" t="str">
        <f t="shared" si="317"/>
        <v>-</v>
      </c>
      <c r="AT516" s="82">
        <f t="shared" si="318"/>
        <v>2</v>
      </c>
      <c r="AU516" s="82" t="str">
        <f ca="1">IF(    MAX(OFFSET(AL516,0,0,MATCH("-",AL516:AL$638,0))) = 0,"",
IFERROR(MAX(OFFSET(AL516,0,0,MATCH("-",AL516:AL$638,0))),""))</f>
        <v/>
      </c>
      <c r="AV516" s="82" t="str">
        <f ca="1">IF(    MAX(OFFSET(AM516,0,0,MATCH("-",AM516:AM$638,0))) = 0,"",
IFERROR(MAX(OFFSET(AM516,0,0,MATCH("-",AM516:AM$638,0))),""))</f>
        <v/>
      </c>
      <c r="AW516" s="82" t="str">
        <f ca="1">IF(    MAX(OFFSET(AN516,0,0,MATCH("-",AN516:AN$638,0))) = 0,"",
IFERROR(MAX(OFFSET(AN516,0,0,MATCH("-",AN516:AN$638,0))),""))</f>
        <v/>
      </c>
      <c r="AX516" s="82" t="str">
        <f ca="1">IF(    MAX(OFFSET(AO516,0,0,MATCH("-",AO516:AO$638,0))) = 0,"",
IFERROR(MAX(OFFSET(AO516,0,0,MATCH("-",AO516:AO$638,0))),""))</f>
        <v/>
      </c>
      <c r="AY516" s="82" t="str">
        <f ca="1">IF(    MAX(OFFSET(AP516,0,0,MATCH("-",AP516:AP$638,0))) = 0,"",
IFERROR(MAX(OFFSET(AP516,0,0,MATCH("-",AP516:AP$638,0))),""))</f>
        <v/>
      </c>
      <c r="AZ516" s="82" t="str">
        <f ca="1">IF(    MAX(OFFSET(AQ516,0,0,MATCH("-",AQ516:AQ$638,0))) = 0,"",
IFERROR(MAX(OFFSET(AQ516,0,0,MATCH("-",AQ516:AQ$638,0))),""))</f>
        <v/>
      </c>
      <c r="BA516" s="82" t="str">
        <f ca="1">IF(    MAX(OFFSET(AR516,0,0,MATCH("-",AR516:AR$638,0))) = 0,"",
IFERROR(MAX(OFFSET(AR516,0,0,MATCH("-",AR516:AR$638,0))),""))</f>
        <v/>
      </c>
      <c r="BB516" s="112">
        <f t="shared" ca="1" si="319"/>
        <v>-270</v>
      </c>
      <c r="BC516" s="111" t="str">
        <f t="shared" ca="1" si="320"/>
        <v>Radius</v>
      </c>
      <c r="BD516" s="112">
        <f t="shared" ca="1" si="321"/>
        <v>0</v>
      </c>
      <c r="BE516" s="111">
        <f t="shared" ca="1" si="322"/>
        <v>-150</v>
      </c>
      <c r="BF516" s="113" t="e">
        <f t="shared" ca="1" si="323"/>
        <v>#VALUE!</v>
      </c>
      <c r="BG516" s="113" t="e">
        <f t="shared" ca="1" si="324"/>
        <v>#VALUE!</v>
      </c>
      <c r="BH516" s="112">
        <f t="shared" ca="1" si="325"/>
        <v>2000</v>
      </c>
      <c r="BI516" s="112">
        <f t="shared" ca="1" si="326"/>
        <v>-150</v>
      </c>
      <c r="BJ516" s="157"/>
      <c r="BK516" s="157"/>
      <c r="BL516" s="158" t="str">
        <f>scriv!AM478</f>
        <v/>
      </c>
      <c r="BM516" s="157"/>
      <c r="BN516" s="157" t="str">
        <f t="shared" si="327"/>
        <v>node</v>
      </c>
      <c r="BO516" s="157"/>
      <c r="BP516" s="159">
        <f t="shared" ca="1" si="328"/>
        <v>0</v>
      </c>
      <c r="BQ516" s="159">
        <f t="shared" ca="1" si="329"/>
        <v>0</v>
      </c>
      <c r="BR516" s="159">
        <f t="shared" si="330"/>
        <v>1</v>
      </c>
      <c r="BS516" s="159" t="str">
        <f t="shared" si="331"/>
        <v>symbol</v>
      </c>
      <c r="BT516" s="157" t="str">
        <f ca="1">IF(scriv!V478&lt;&gt;"",scriv!V478,
IF(E516="",IFERROR(VLOOKUP(BL516,$AH$40:$BT$638,39,FALSE),$BT$36),
$BT$37))</f>
        <v>NodeSquare</v>
      </c>
      <c r="BU516" s="166">
        <f t="shared" ca="1" si="332"/>
        <v>2000</v>
      </c>
      <c r="BV516" s="166">
        <f t="shared" ca="1" si="333"/>
        <v>-150</v>
      </c>
      <c r="BW516" s="166">
        <f t="shared" ca="1" si="334"/>
        <v>0</v>
      </c>
      <c r="BX516" s="166">
        <f t="shared" ca="1" si="335"/>
        <v>0</v>
      </c>
      <c r="BY516" s="180" t="str">
        <f t="shared" si="336"/>
        <v/>
      </c>
      <c r="BZ516" s="180" t="str">
        <f t="shared" si="337"/>
        <v/>
      </c>
      <c r="CA516" s="81" t="str">
        <f>IF(scriv!E478&lt;&gt;"",scriv!E478,"")</f>
        <v/>
      </c>
      <c r="CB516" s="82">
        <f t="shared" si="307"/>
        <v>0</v>
      </c>
      <c r="CC516" s="82">
        <f t="shared" si="338"/>
        <v>0</v>
      </c>
      <c r="CD516" s="82" t="str">
        <f t="shared" si="339"/>
        <v>-</v>
      </c>
      <c r="CE516" s="82" t="str">
        <f t="shared" si="340"/>
        <v>-</v>
      </c>
      <c r="CF516" s="82" t="str">
        <f t="shared" si="341"/>
        <v>-</v>
      </c>
      <c r="CG516" s="82" t="str">
        <f t="shared" si="342"/>
        <v>-</v>
      </c>
      <c r="CH516" s="82" t="str">
        <f t="shared" si="343"/>
        <v>-</v>
      </c>
      <c r="CI516" s="82" t="str">
        <f t="shared" si="344"/>
        <v>-</v>
      </c>
      <c r="CJ516" s="82" t="str">
        <f t="shared" si="345"/>
        <v>-</v>
      </c>
      <c r="CK516" s="82" t="str">
        <f t="shared" si="346"/>
        <v>-</v>
      </c>
    </row>
    <row r="517" spans="1:89" s="82" customFormat="1" ht="18" customHeight="1">
      <c r="A517" s="81" t="str">
        <f>scriv!AL479</f>
        <v/>
      </c>
      <c r="B517" s="81" t="str">
        <f>IF(scriv!D479&lt;&gt;"",scriv!D479,"")</f>
        <v/>
      </c>
      <c r="C517" s="81" t="str">
        <f>IF( scriv!AP479&lt;&gt;"", IF(D517&lt;&gt;"","connection ","")&amp;scriv!AP479,IF(D517&lt;&gt;"","connection",""))</f>
        <v/>
      </c>
      <c r="D517" s="82" t="str">
        <f>scriv!AN479</f>
        <v/>
      </c>
      <c r="E517" s="82" t="str">
        <f>scriv!AO479</f>
        <v/>
      </c>
      <c r="F517" s="156">
        <f>ROW()</f>
        <v>517</v>
      </c>
      <c r="G517" s="288">
        <f>scriv!AC479</f>
        <v>0</v>
      </c>
      <c r="H517" s="288">
        <f>scriv!AD479</f>
        <v>0</v>
      </c>
      <c r="I517" s="81" t="str">
        <f>IF(scriv!AE479&lt;&gt;"",scriv!AE479,J517)</f>
        <v/>
      </c>
      <c r="J517" s="81" t="str">
        <f>IF(scriv!AF479&lt;&gt;"",scriv!AF479,"")</f>
        <v/>
      </c>
      <c r="K517" s="82" t="str">
        <f>IF(scriv!Y479&lt;&gt;"",scriv!Y479,$K$36)</f>
        <v>none</v>
      </c>
      <c r="L517" s="82">
        <f>IF(scriv!Z479&lt;&gt;"",scriv!Z479,$L$36)</f>
        <v>0</v>
      </c>
      <c r="M517" s="82" t="str">
        <f>IF(scriv!AA479&lt;&gt;"",scriv!AA479,$M$36)</f>
        <v>OpenClose</v>
      </c>
      <c r="N517" s="82">
        <f>IF(scriv!AB479&lt;&gt;"",scriv!AB479,$N$36)</f>
        <v>0</v>
      </c>
      <c r="O517" s="119" t="str">
        <f t="shared" si="306"/>
        <v/>
      </c>
      <c r="P517" s="81" t="str">
        <f>IF(scriv!I479&lt;&gt;"",scriv!I479,"")</f>
        <v/>
      </c>
      <c r="Q517" s="81" t="str">
        <f>IF(scriv!J479&lt;&gt;"",scriv!J479,"")</f>
        <v/>
      </c>
      <c r="R517" s="81">
        <f>IF(scriv!K479&lt;&gt;"",scriv!K479,
IF(I517&lt;&gt;"",1,$R$36))</f>
        <v>1</v>
      </c>
      <c r="S517" s="81" t="str">
        <f>IF(scriv!L479&lt;&gt;"",scriv!L479,
IF(scriv!AF479&lt;&gt;"",$S$36,"none"))</f>
        <v>none</v>
      </c>
      <c r="T517" s="81" t="str">
        <f>IF(scriv!Q479&lt;&gt;"",scriv!Q479,"")</f>
        <v/>
      </c>
      <c r="U517" s="81" t="str">
        <f>IF(scriv!R479&lt;&gt;"",scriv!R479,"")</f>
        <v/>
      </c>
      <c r="V517" s="81" t="str">
        <f>IF(scriv!S479&lt;&gt;"",scriv!S479,"")</f>
        <v/>
      </c>
      <c r="W517" s="81" t="str">
        <f>IF(scriv!T479&lt;&gt;"",scriv!T479,"")</f>
        <v/>
      </c>
      <c r="X517" s="81" t="str">
        <f>IF($E517="",
( IF(scriv!AH479&lt;&gt;"", LEFT( scriv!AH479, FIND(",",scriv!AH479)-1) &amp; "=" &amp; $AH517 &amp; RIGHT( scriv!AH479, LEN(scriv!AH479) + 1 - FIND(",",scriv!AH479)),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IF(scriv!AI479&lt;&gt;"", LEFT( scriv!AI479, FIND(",",scriv!AI479)-1) &amp; "=" &amp; $AH517 &amp; RIGHT( scriv!AI479, LEN(scriv!AI479) + 1 - FIND(",",scriv!AI479)),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IF(scriv!AJ479&lt;&gt;"", LEFT( scriv!AJ479, FIND(",",scriv!AJ479)-1) &amp; "=" &amp; $AH517 &amp; RIGHT( scriv!AJ479, LEN(scriv!AJ479) + 1 - FIND(",",scriv!AJ479)),
  IF($Z$36&lt;&gt;"",LEFT( Z$36, FIND(",",Z$36)-1) &amp; "=" &amp; $AH517 &amp; RIGHT( Z$36, LEN(Z$36) + 1 - FIND(",",Z$36)),""))),
IF(scriv!O479&lt;&gt;"", LEFT( scriv!O479, FIND(",",scriv!O479)-1) &amp; "=" &amp; $AH517 &amp; RIGHT( scriv!O479, LEN(scriv!O479) + 1 - FIND(",",scriv!O479)),
LEFT( Z$37, FIND(",",Z$37)-1) &amp; "=" &amp; $AH517 &amp; RIGHT( Z$37, LEN(Z$37) + 1 - FIND(",",Z$37))))</f>
        <v>drawOpen=,1.2</v>
      </c>
      <c r="AA517" s="81" t="str">
        <f>IF($E517="",
( IF(scriv!AK479&lt;&gt;"", LEFT( scriv!AK479, FIND(",",scriv!AK479)-1) &amp; "=" &amp; $AH517 &amp; RIGHT( scriv!AK479, LEN(scriv!AK479) + 1 - FIND(",",scriv!AK479)),
  IF($AA$36&lt;&gt;"",LEFT( AA$36, FIND(",",AA$36)-1) &amp; "=" &amp; $AH517 &amp; RIGHT( AA$36, LEN(AA$36) + 1 - FIND(",",AA$36)),""))),
IF(scriv!P479&lt;&gt;"", LEFT( scriv!P479, FIND(",",scriv!P479)-1) &amp; "=" &amp; $AH517 &amp; RIGHT( scriv!P479, LEN(scriv!P479) + 1 - FIND(",",scriv!P479)),
LEFT( AA$37, FIND(",",AA$37)-1) &amp; "=" &amp; $AH517 &amp; RIGHT( AA$37, LEN(AA$37) + 1 - FIND(",",AA$37))))</f>
        <v>drawClose=,1.2</v>
      </c>
      <c r="AB517" s="167" t="str">
        <f t="shared" si="305"/>
        <v>noTitle</v>
      </c>
      <c r="AC517" s="167"/>
      <c r="AD517" s="45"/>
      <c r="AE517" s="168"/>
      <c r="AF517" s="169">
        <f>IF(D517="",scriv!B479,"")</f>
        <v>0</v>
      </c>
      <c r="AG517" s="170" t="str">
        <f t="shared" si="347"/>
        <v/>
      </c>
      <c r="AH517" s="169" t="str">
        <f t="shared" si="308"/>
        <v/>
      </c>
      <c r="AI517" s="169" t="str">
        <f t="shared" si="309"/>
        <v/>
      </c>
      <c r="AJ517" s="86">
        <f>ROUNDDOWN( (LEN(scriv!B479)+1) / 2, 0 )</f>
        <v>0</v>
      </c>
      <c r="AK517" s="82">
        <f t="shared" si="310"/>
        <v>0</v>
      </c>
      <c r="AL517" s="82" t="str">
        <f t="shared" si="311"/>
        <v>-</v>
      </c>
      <c r="AM517" s="82" t="str">
        <f t="shared" si="312"/>
        <v>-</v>
      </c>
      <c r="AN517" s="82" t="str">
        <f t="shared" si="313"/>
        <v>-</v>
      </c>
      <c r="AO517" s="82" t="str">
        <f t="shared" si="314"/>
        <v>-</v>
      </c>
      <c r="AP517" s="82" t="str">
        <f t="shared" si="315"/>
        <v>-</v>
      </c>
      <c r="AQ517" s="82" t="str">
        <f t="shared" si="316"/>
        <v>-</v>
      </c>
      <c r="AR517" s="82" t="str">
        <f t="shared" si="317"/>
        <v>-</v>
      </c>
      <c r="AT517" s="82">
        <f t="shared" si="318"/>
        <v>2</v>
      </c>
      <c r="AU517" s="82" t="str">
        <f ca="1">IF(    MAX(OFFSET(AL517,0,0,MATCH("-",AL517:AL$638,0))) = 0,"",
IFERROR(MAX(OFFSET(AL517,0,0,MATCH("-",AL517:AL$638,0))),""))</f>
        <v/>
      </c>
      <c r="AV517" s="82" t="str">
        <f ca="1">IF(    MAX(OFFSET(AM517,0,0,MATCH("-",AM517:AM$638,0))) = 0,"",
IFERROR(MAX(OFFSET(AM517,0,0,MATCH("-",AM517:AM$638,0))),""))</f>
        <v/>
      </c>
      <c r="AW517" s="82" t="str">
        <f ca="1">IF(    MAX(OFFSET(AN517,0,0,MATCH("-",AN517:AN$638,0))) = 0,"",
IFERROR(MAX(OFFSET(AN517,0,0,MATCH("-",AN517:AN$638,0))),""))</f>
        <v/>
      </c>
      <c r="AX517" s="82" t="str">
        <f ca="1">IF(    MAX(OFFSET(AO517,0,0,MATCH("-",AO517:AO$638,0))) = 0,"",
IFERROR(MAX(OFFSET(AO517,0,0,MATCH("-",AO517:AO$638,0))),""))</f>
        <v/>
      </c>
      <c r="AY517" s="82" t="str">
        <f ca="1">IF(    MAX(OFFSET(AP517,0,0,MATCH("-",AP517:AP$638,0))) = 0,"",
IFERROR(MAX(OFFSET(AP517,0,0,MATCH("-",AP517:AP$638,0))),""))</f>
        <v/>
      </c>
      <c r="AZ517" s="82" t="str">
        <f ca="1">IF(    MAX(OFFSET(AQ517,0,0,MATCH("-",AQ517:AQ$638,0))) = 0,"",
IFERROR(MAX(OFFSET(AQ517,0,0,MATCH("-",AQ517:AQ$638,0))),""))</f>
        <v/>
      </c>
      <c r="BA517" s="82" t="str">
        <f ca="1">IF(    MAX(OFFSET(AR517,0,0,MATCH("-",AR517:AR$638,0))) = 0,"",
IFERROR(MAX(OFFSET(AR517,0,0,MATCH("-",AR517:AR$638,0))),""))</f>
        <v/>
      </c>
      <c r="BB517" s="112">
        <f t="shared" ca="1" si="319"/>
        <v>-270</v>
      </c>
      <c r="BC517" s="111" t="str">
        <f t="shared" ca="1" si="320"/>
        <v>Radius</v>
      </c>
      <c r="BD517" s="112">
        <f t="shared" ca="1" si="321"/>
        <v>0</v>
      </c>
      <c r="BE517" s="111">
        <f t="shared" ca="1" si="322"/>
        <v>-150</v>
      </c>
      <c r="BF517" s="113" t="e">
        <f t="shared" ca="1" si="323"/>
        <v>#VALUE!</v>
      </c>
      <c r="BG517" s="113" t="e">
        <f t="shared" ca="1" si="324"/>
        <v>#VALUE!</v>
      </c>
      <c r="BH517" s="112">
        <f t="shared" ca="1" si="325"/>
        <v>2000</v>
      </c>
      <c r="BI517" s="112">
        <f t="shared" ca="1" si="326"/>
        <v>-150</v>
      </c>
      <c r="BJ517" s="157"/>
      <c r="BK517" s="157"/>
      <c r="BL517" s="158" t="str">
        <f>scriv!AM479</f>
        <v/>
      </c>
      <c r="BM517" s="157"/>
      <c r="BN517" s="157" t="str">
        <f t="shared" si="327"/>
        <v>node</v>
      </c>
      <c r="BO517" s="157"/>
      <c r="BP517" s="159">
        <f t="shared" ca="1" si="328"/>
        <v>0</v>
      </c>
      <c r="BQ517" s="159">
        <f t="shared" ca="1" si="329"/>
        <v>0</v>
      </c>
      <c r="BR517" s="159">
        <f t="shared" si="330"/>
        <v>1</v>
      </c>
      <c r="BS517" s="159" t="str">
        <f t="shared" si="331"/>
        <v>symbol</v>
      </c>
      <c r="BT517" s="157" t="str">
        <f ca="1">IF(scriv!V479&lt;&gt;"",scriv!V479,
IF(E517="",IFERROR(VLOOKUP(BL517,$AH$40:$BT$638,39,FALSE),$BT$36),
$BT$37))</f>
        <v>NodeSquare</v>
      </c>
      <c r="BU517" s="166">
        <f t="shared" ca="1" si="332"/>
        <v>2000</v>
      </c>
      <c r="BV517" s="166">
        <f t="shared" ca="1" si="333"/>
        <v>-150</v>
      </c>
      <c r="BW517" s="166">
        <f t="shared" ca="1" si="334"/>
        <v>0</v>
      </c>
      <c r="BX517" s="166">
        <f t="shared" ca="1" si="335"/>
        <v>0</v>
      </c>
      <c r="BY517" s="180" t="str">
        <f t="shared" si="336"/>
        <v/>
      </c>
      <c r="BZ517" s="180" t="str">
        <f t="shared" si="337"/>
        <v/>
      </c>
      <c r="CA517" s="81" t="str">
        <f>IF(scriv!E479&lt;&gt;"",scriv!E479,"")</f>
        <v/>
      </c>
      <c r="CB517" s="82">
        <f t="shared" si="307"/>
        <v>0</v>
      </c>
      <c r="CC517" s="82">
        <f t="shared" si="338"/>
        <v>0</v>
      </c>
      <c r="CD517" s="82" t="str">
        <f t="shared" si="339"/>
        <v>-</v>
      </c>
      <c r="CE517" s="82" t="str">
        <f t="shared" si="340"/>
        <v>-</v>
      </c>
      <c r="CF517" s="82" t="str">
        <f t="shared" si="341"/>
        <v>-</v>
      </c>
      <c r="CG517" s="82" t="str">
        <f t="shared" si="342"/>
        <v>-</v>
      </c>
      <c r="CH517" s="82" t="str">
        <f t="shared" si="343"/>
        <v>-</v>
      </c>
      <c r="CI517" s="82" t="str">
        <f t="shared" si="344"/>
        <v>-</v>
      </c>
      <c r="CJ517" s="82" t="str">
        <f t="shared" si="345"/>
        <v>-</v>
      </c>
      <c r="CK517" s="82" t="str">
        <f t="shared" si="346"/>
        <v>-</v>
      </c>
    </row>
    <row r="518" spans="1:89" s="82" customFormat="1" ht="18" customHeight="1">
      <c r="A518" s="81" t="str">
        <f>scriv!AL480</f>
        <v/>
      </c>
      <c r="B518" s="81" t="str">
        <f>IF(scriv!D480&lt;&gt;"",scriv!D480,"")</f>
        <v/>
      </c>
      <c r="C518" s="81" t="str">
        <f>IF( scriv!AP480&lt;&gt;"", IF(D518&lt;&gt;"","connection ","")&amp;scriv!AP480,IF(D518&lt;&gt;"","connection",""))</f>
        <v/>
      </c>
      <c r="D518" s="82" t="str">
        <f>scriv!AN480</f>
        <v/>
      </c>
      <c r="E518" s="82" t="str">
        <f>scriv!AO480</f>
        <v/>
      </c>
      <c r="F518" s="156">
        <f>ROW()</f>
        <v>518</v>
      </c>
      <c r="G518" s="288">
        <f>scriv!AC480</f>
        <v>0</v>
      </c>
      <c r="H518" s="288">
        <f>scriv!AD480</f>
        <v>0</v>
      </c>
      <c r="I518" s="81" t="str">
        <f>IF(scriv!AE480&lt;&gt;"",scriv!AE480,J518)</f>
        <v/>
      </c>
      <c r="J518" s="81" t="str">
        <f>IF(scriv!AF480&lt;&gt;"",scriv!AF480,"")</f>
        <v/>
      </c>
      <c r="K518" s="82" t="str">
        <f>IF(scriv!Y480&lt;&gt;"",scriv!Y480,$K$36)</f>
        <v>none</v>
      </c>
      <c r="L518" s="82">
        <f>IF(scriv!Z480&lt;&gt;"",scriv!Z480,$L$36)</f>
        <v>0</v>
      </c>
      <c r="M518" s="82" t="str">
        <f>IF(scriv!AA480&lt;&gt;"",scriv!AA480,$M$36)</f>
        <v>OpenClose</v>
      </c>
      <c r="N518" s="82">
        <f>IF(scriv!AB480&lt;&gt;"",scriv!AB480,$N$36)</f>
        <v>0</v>
      </c>
      <c r="O518" s="119" t="str">
        <f t="shared" si="306"/>
        <v/>
      </c>
      <c r="P518" s="81" t="str">
        <f>IF(scriv!I480&lt;&gt;"",scriv!I480,"")</f>
        <v/>
      </c>
      <c r="Q518" s="81" t="str">
        <f>IF(scriv!J480&lt;&gt;"",scriv!J480,"")</f>
        <v/>
      </c>
      <c r="R518" s="81">
        <f>IF(scriv!K480&lt;&gt;"",scriv!K480,
IF(I518&lt;&gt;"",1,$R$36))</f>
        <v>1</v>
      </c>
      <c r="S518" s="81" t="str">
        <f>IF(scriv!L480&lt;&gt;"",scriv!L480,
IF(scriv!AF480&lt;&gt;"",$S$36,"none"))</f>
        <v>none</v>
      </c>
      <c r="T518" s="81" t="str">
        <f>IF(scriv!Q480&lt;&gt;"",scriv!Q480,"")</f>
        <v/>
      </c>
      <c r="U518" s="81" t="str">
        <f>IF(scriv!R480&lt;&gt;"",scriv!R480,"")</f>
        <v/>
      </c>
      <c r="V518" s="81" t="str">
        <f>IF(scriv!S480&lt;&gt;"",scriv!S480,"")</f>
        <v/>
      </c>
      <c r="W518" s="81" t="str">
        <f>IF(scriv!T480&lt;&gt;"",scriv!T480,"")</f>
        <v/>
      </c>
      <c r="X518" s="81" t="str">
        <f>IF($E518="",
( IF(scriv!AH480&lt;&gt;"", LEFT( scriv!AH480, FIND(",",scriv!AH480)-1) &amp; "=" &amp; $AH518 &amp; RIGHT( scriv!AH480, LEN(scriv!AH480) + 1 - FIND(",",scriv!AH480)),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IF(scriv!AI480&lt;&gt;"", LEFT( scriv!AI480, FIND(",",scriv!AI480)-1) &amp; "=" &amp; $AH518 &amp; RIGHT( scriv!AI480, LEN(scriv!AI480) + 1 - FIND(",",scriv!AI480)),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IF(scriv!AJ480&lt;&gt;"", LEFT( scriv!AJ480, FIND(",",scriv!AJ480)-1) &amp; "=" &amp; $AH518 &amp; RIGHT( scriv!AJ480, LEN(scriv!AJ480) + 1 - FIND(",",scriv!AJ480)),
  IF($Z$36&lt;&gt;"",LEFT( Z$36, FIND(",",Z$36)-1) &amp; "=" &amp; $AH518 &amp; RIGHT( Z$36, LEN(Z$36) + 1 - FIND(",",Z$36)),""))),
IF(scriv!O480&lt;&gt;"", LEFT( scriv!O480, FIND(",",scriv!O480)-1) &amp; "=" &amp; $AH518 &amp; RIGHT( scriv!O480, LEN(scriv!O480) + 1 - FIND(",",scriv!O480)),
LEFT( Z$37, FIND(",",Z$37)-1) &amp; "=" &amp; $AH518 &amp; RIGHT( Z$37, LEN(Z$37) + 1 - FIND(",",Z$37))))</f>
        <v>drawOpen=,1.2</v>
      </c>
      <c r="AA518" s="81" t="str">
        <f>IF($E518="",
( IF(scriv!AK480&lt;&gt;"", LEFT( scriv!AK480, FIND(",",scriv!AK480)-1) &amp; "=" &amp; $AH518 &amp; RIGHT( scriv!AK480, LEN(scriv!AK480) + 1 - FIND(",",scriv!AK480)),
  IF($AA$36&lt;&gt;"",LEFT( AA$36, FIND(",",AA$36)-1) &amp; "=" &amp; $AH518 &amp; RIGHT( AA$36, LEN(AA$36) + 1 - FIND(",",AA$36)),""))),
IF(scriv!P480&lt;&gt;"", LEFT( scriv!P480, FIND(",",scriv!P480)-1) &amp; "=" &amp; $AH518 &amp; RIGHT( scriv!P480, LEN(scriv!P480) + 1 - FIND(",",scriv!P480)),
LEFT( AA$37, FIND(",",AA$37)-1) &amp; "=" &amp; $AH518 &amp; RIGHT( AA$37, LEN(AA$37) + 1 - FIND(",",AA$37))))</f>
        <v>drawClose=,1.2</v>
      </c>
      <c r="AB518" s="167" t="str">
        <f t="shared" si="305"/>
        <v>noTitle</v>
      </c>
      <c r="AC518" s="167"/>
      <c r="AD518" s="45"/>
      <c r="AE518" s="168"/>
      <c r="AF518" s="169">
        <f>IF(D518="",scriv!B480,"")</f>
        <v>0</v>
      </c>
      <c r="AG518" s="170" t="str">
        <f t="shared" si="347"/>
        <v/>
      </c>
      <c r="AH518" s="169" t="str">
        <f t="shared" si="308"/>
        <v/>
      </c>
      <c r="AI518" s="169" t="str">
        <f t="shared" si="309"/>
        <v/>
      </c>
      <c r="AJ518" s="86">
        <f>ROUNDDOWN( (LEN(scriv!B480)+1) / 2, 0 )</f>
        <v>0</v>
      </c>
      <c r="AK518" s="82">
        <f t="shared" si="310"/>
        <v>0</v>
      </c>
      <c r="AL518" s="82" t="str">
        <f t="shared" si="311"/>
        <v>-</v>
      </c>
      <c r="AM518" s="82" t="str">
        <f t="shared" si="312"/>
        <v>-</v>
      </c>
      <c r="AN518" s="82" t="str">
        <f t="shared" si="313"/>
        <v>-</v>
      </c>
      <c r="AO518" s="82" t="str">
        <f t="shared" si="314"/>
        <v>-</v>
      </c>
      <c r="AP518" s="82" t="str">
        <f t="shared" si="315"/>
        <v>-</v>
      </c>
      <c r="AQ518" s="82" t="str">
        <f t="shared" si="316"/>
        <v>-</v>
      </c>
      <c r="AR518" s="82" t="str">
        <f t="shared" si="317"/>
        <v>-</v>
      </c>
      <c r="AT518" s="82">
        <f t="shared" si="318"/>
        <v>2</v>
      </c>
      <c r="AU518" s="82" t="str">
        <f ca="1">IF(    MAX(OFFSET(AL518,0,0,MATCH("-",AL518:AL$638,0))) = 0,"",
IFERROR(MAX(OFFSET(AL518,0,0,MATCH("-",AL518:AL$638,0))),""))</f>
        <v/>
      </c>
      <c r="AV518" s="82" t="str">
        <f ca="1">IF(    MAX(OFFSET(AM518,0,0,MATCH("-",AM518:AM$638,0))) = 0,"",
IFERROR(MAX(OFFSET(AM518,0,0,MATCH("-",AM518:AM$638,0))),""))</f>
        <v/>
      </c>
      <c r="AW518" s="82" t="str">
        <f ca="1">IF(    MAX(OFFSET(AN518,0,0,MATCH("-",AN518:AN$638,0))) = 0,"",
IFERROR(MAX(OFFSET(AN518,0,0,MATCH("-",AN518:AN$638,0))),""))</f>
        <v/>
      </c>
      <c r="AX518" s="82" t="str">
        <f ca="1">IF(    MAX(OFFSET(AO518,0,0,MATCH("-",AO518:AO$638,0))) = 0,"",
IFERROR(MAX(OFFSET(AO518,0,0,MATCH("-",AO518:AO$638,0))),""))</f>
        <v/>
      </c>
      <c r="AY518" s="82" t="str">
        <f ca="1">IF(    MAX(OFFSET(AP518,0,0,MATCH("-",AP518:AP$638,0))) = 0,"",
IFERROR(MAX(OFFSET(AP518,0,0,MATCH("-",AP518:AP$638,0))),""))</f>
        <v/>
      </c>
      <c r="AZ518" s="82" t="str">
        <f ca="1">IF(    MAX(OFFSET(AQ518,0,0,MATCH("-",AQ518:AQ$638,0))) = 0,"",
IFERROR(MAX(OFFSET(AQ518,0,0,MATCH("-",AQ518:AQ$638,0))),""))</f>
        <v/>
      </c>
      <c r="BA518" s="82" t="str">
        <f ca="1">IF(    MAX(OFFSET(AR518,0,0,MATCH("-",AR518:AR$638,0))) = 0,"",
IFERROR(MAX(OFFSET(AR518,0,0,MATCH("-",AR518:AR$638,0))),""))</f>
        <v/>
      </c>
      <c r="BB518" s="112">
        <f t="shared" ca="1" si="319"/>
        <v>-270</v>
      </c>
      <c r="BC518" s="111" t="str">
        <f t="shared" ca="1" si="320"/>
        <v>Radius</v>
      </c>
      <c r="BD518" s="112">
        <f t="shared" ca="1" si="321"/>
        <v>0</v>
      </c>
      <c r="BE518" s="111">
        <f t="shared" ca="1" si="322"/>
        <v>-150</v>
      </c>
      <c r="BF518" s="113" t="e">
        <f t="shared" ca="1" si="323"/>
        <v>#VALUE!</v>
      </c>
      <c r="BG518" s="113" t="e">
        <f t="shared" ca="1" si="324"/>
        <v>#VALUE!</v>
      </c>
      <c r="BH518" s="112">
        <f t="shared" ca="1" si="325"/>
        <v>2000</v>
      </c>
      <c r="BI518" s="112">
        <f t="shared" ca="1" si="326"/>
        <v>-150</v>
      </c>
      <c r="BJ518" s="157"/>
      <c r="BK518" s="157"/>
      <c r="BL518" s="158" t="str">
        <f>scriv!AM480</f>
        <v/>
      </c>
      <c r="BM518" s="157"/>
      <c r="BN518" s="157" t="str">
        <f t="shared" si="327"/>
        <v>node</v>
      </c>
      <c r="BO518" s="157"/>
      <c r="BP518" s="159">
        <f t="shared" ca="1" si="328"/>
        <v>0</v>
      </c>
      <c r="BQ518" s="159">
        <f t="shared" ca="1" si="329"/>
        <v>0</v>
      </c>
      <c r="BR518" s="159">
        <f t="shared" si="330"/>
        <v>1</v>
      </c>
      <c r="BS518" s="159" t="str">
        <f t="shared" si="331"/>
        <v>symbol</v>
      </c>
      <c r="BT518" s="157" t="str">
        <f ca="1">IF(scriv!V480&lt;&gt;"",scriv!V480,
IF(E518="",IFERROR(VLOOKUP(BL518,$AH$40:$BT$638,39,FALSE),$BT$36),
$BT$37))</f>
        <v>NodeSquare</v>
      </c>
      <c r="BU518" s="166">
        <f t="shared" ca="1" si="332"/>
        <v>2000</v>
      </c>
      <c r="BV518" s="166">
        <f t="shared" ca="1" si="333"/>
        <v>-150</v>
      </c>
      <c r="BW518" s="166">
        <f t="shared" ca="1" si="334"/>
        <v>0</v>
      </c>
      <c r="BX518" s="166">
        <f t="shared" ca="1" si="335"/>
        <v>0</v>
      </c>
      <c r="BY518" s="180" t="str">
        <f t="shared" si="336"/>
        <v/>
      </c>
      <c r="BZ518" s="180" t="str">
        <f t="shared" si="337"/>
        <v/>
      </c>
      <c r="CA518" s="81" t="str">
        <f>IF(scriv!E480&lt;&gt;"",scriv!E480,"")</f>
        <v/>
      </c>
      <c r="CB518" s="82">
        <f t="shared" si="307"/>
        <v>0</v>
      </c>
      <c r="CC518" s="82">
        <f t="shared" si="338"/>
        <v>0</v>
      </c>
      <c r="CD518" s="82" t="str">
        <f t="shared" si="339"/>
        <v>-</v>
      </c>
      <c r="CE518" s="82" t="str">
        <f t="shared" si="340"/>
        <v>-</v>
      </c>
      <c r="CF518" s="82" t="str">
        <f t="shared" si="341"/>
        <v>-</v>
      </c>
      <c r="CG518" s="82" t="str">
        <f t="shared" si="342"/>
        <v>-</v>
      </c>
      <c r="CH518" s="82" t="str">
        <f t="shared" si="343"/>
        <v>-</v>
      </c>
      <c r="CI518" s="82" t="str">
        <f t="shared" si="344"/>
        <v>-</v>
      </c>
      <c r="CJ518" s="82" t="str">
        <f t="shared" si="345"/>
        <v>-</v>
      </c>
      <c r="CK518" s="82" t="str">
        <f t="shared" si="346"/>
        <v>-</v>
      </c>
    </row>
    <row r="519" spans="1:89" s="82" customFormat="1" ht="18" customHeight="1">
      <c r="A519" s="81" t="str">
        <f>scriv!AL481</f>
        <v/>
      </c>
      <c r="B519" s="81" t="str">
        <f>IF(scriv!D481&lt;&gt;"",scriv!D481,"")</f>
        <v/>
      </c>
      <c r="C519" s="81" t="str">
        <f>IF( scriv!AP481&lt;&gt;"", IF(D519&lt;&gt;"","connection ","")&amp;scriv!AP481,IF(D519&lt;&gt;"","connection",""))</f>
        <v/>
      </c>
      <c r="D519" s="82" t="str">
        <f>scriv!AN481</f>
        <v/>
      </c>
      <c r="E519" s="82" t="str">
        <f>scriv!AO481</f>
        <v/>
      </c>
      <c r="F519" s="156">
        <f>ROW()</f>
        <v>519</v>
      </c>
      <c r="G519" s="288">
        <f>scriv!AC481</f>
        <v>0</v>
      </c>
      <c r="H519" s="288">
        <f>scriv!AD481</f>
        <v>0</v>
      </c>
      <c r="I519" s="81" t="str">
        <f>IF(scriv!AE481&lt;&gt;"",scriv!AE481,J519)</f>
        <v/>
      </c>
      <c r="J519" s="81" t="str">
        <f>IF(scriv!AF481&lt;&gt;"",scriv!AF481,"")</f>
        <v/>
      </c>
      <c r="K519" s="82" t="str">
        <f>IF(scriv!Y481&lt;&gt;"",scriv!Y481,$K$36)</f>
        <v>none</v>
      </c>
      <c r="L519" s="82">
        <f>IF(scriv!Z481&lt;&gt;"",scriv!Z481,$L$36)</f>
        <v>0</v>
      </c>
      <c r="M519" s="82" t="str">
        <f>IF(scriv!AA481&lt;&gt;"",scriv!AA481,$M$36)</f>
        <v>OpenClose</v>
      </c>
      <c r="N519" s="82">
        <f>IF(scriv!AB481&lt;&gt;"",scriv!AB481,$N$36)</f>
        <v>0</v>
      </c>
      <c r="O519" s="119" t="str">
        <f t="shared" si="306"/>
        <v/>
      </c>
      <c r="P519" s="81" t="str">
        <f>IF(scriv!I481&lt;&gt;"",scriv!I481,"")</f>
        <v/>
      </c>
      <c r="Q519" s="81" t="str">
        <f>IF(scriv!J481&lt;&gt;"",scriv!J481,"")</f>
        <v/>
      </c>
      <c r="R519" s="81">
        <f>IF(scriv!K481&lt;&gt;"",scriv!K481,
IF(I519&lt;&gt;"",1,$R$36))</f>
        <v>1</v>
      </c>
      <c r="S519" s="81" t="str">
        <f>IF(scriv!L481&lt;&gt;"",scriv!L481,
IF(scriv!AF481&lt;&gt;"",$S$36,"none"))</f>
        <v>none</v>
      </c>
      <c r="T519" s="81" t="str">
        <f>IF(scriv!Q481&lt;&gt;"",scriv!Q481,"")</f>
        <v/>
      </c>
      <c r="U519" s="81" t="str">
        <f>IF(scriv!R481&lt;&gt;"",scriv!R481,"")</f>
        <v/>
      </c>
      <c r="V519" s="81" t="str">
        <f>IF(scriv!S481&lt;&gt;"",scriv!S481,"")</f>
        <v/>
      </c>
      <c r="W519" s="81" t="str">
        <f>IF(scriv!T481&lt;&gt;"",scriv!T481,"")</f>
        <v/>
      </c>
      <c r="X519" s="81" t="str">
        <f>IF($E519="",
( IF(scriv!AH481&lt;&gt;"", LEFT( scriv!AH481, FIND(",",scriv!AH481)-1) &amp; "=" &amp; $AH519 &amp; RIGHT( scriv!AH481, LEN(scriv!AH481) + 1 - FIND(",",scriv!AH481)),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IF(scriv!AI481&lt;&gt;"", LEFT( scriv!AI481, FIND(",",scriv!AI481)-1) &amp; "=" &amp; $AH519 &amp; RIGHT( scriv!AI481, LEN(scriv!AI481) + 1 - FIND(",",scriv!AI481)),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IF(scriv!AJ481&lt;&gt;"", LEFT( scriv!AJ481, FIND(",",scriv!AJ481)-1) &amp; "=" &amp; $AH519 &amp; RIGHT( scriv!AJ481, LEN(scriv!AJ481) + 1 - FIND(",",scriv!AJ481)),
  IF($Z$36&lt;&gt;"",LEFT( Z$36, FIND(",",Z$36)-1) &amp; "=" &amp; $AH519 &amp; RIGHT( Z$36, LEN(Z$36) + 1 - FIND(",",Z$36)),""))),
IF(scriv!O481&lt;&gt;"", LEFT( scriv!O481, FIND(",",scriv!O481)-1) &amp; "=" &amp; $AH519 &amp; RIGHT( scriv!O481, LEN(scriv!O481) + 1 - FIND(",",scriv!O481)),
LEFT( Z$37, FIND(",",Z$37)-1) &amp; "=" &amp; $AH519 &amp; RIGHT( Z$37, LEN(Z$37) + 1 - FIND(",",Z$37))))</f>
        <v>drawOpen=,1.2</v>
      </c>
      <c r="AA519" s="81" t="str">
        <f>IF($E519="",
( IF(scriv!AK481&lt;&gt;"", LEFT( scriv!AK481, FIND(",",scriv!AK481)-1) &amp; "=" &amp; $AH519 &amp; RIGHT( scriv!AK481, LEN(scriv!AK481) + 1 - FIND(",",scriv!AK481)),
  IF($AA$36&lt;&gt;"",LEFT( AA$36, FIND(",",AA$36)-1) &amp; "=" &amp; $AH519 &amp; RIGHT( AA$36, LEN(AA$36) + 1 - FIND(",",AA$36)),""))),
IF(scriv!P481&lt;&gt;"", LEFT( scriv!P481, FIND(",",scriv!P481)-1) &amp; "=" &amp; $AH519 &amp; RIGHT( scriv!P481, LEN(scriv!P481) + 1 - FIND(",",scriv!P481)),
LEFT( AA$37, FIND(",",AA$37)-1) &amp; "=" &amp; $AH519 &amp; RIGHT( AA$37, LEN(AA$37) + 1 - FIND(",",AA$37))))</f>
        <v>drawClose=,1.2</v>
      </c>
      <c r="AB519" s="167" t="str">
        <f t="shared" si="305"/>
        <v>noTitle</v>
      </c>
      <c r="AC519" s="167"/>
      <c r="AD519" s="45"/>
      <c r="AE519" s="168"/>
      <c r="AF519" s="169">
        <f>IF(D519="",scriv!B481,"")</f>
        <v>0</v>
      </c>
      <c r="AG519" s="170" t="str">
        <f t="shared" si="347"/>
        <v/>
      </c>
      <c r="AH519" s="169" t="str">
        <f t="shared" si="308"/>
        <v/>
      </c>
      <c r="AI519" s="169" t="str">
        <f t="shared" si="309"/>
        <v/>
      </c>
      <c r="AJ519" s="86">
        <f>ROUNDDOWN( (LEN(scriv!B481)+1) / 2, 0 )</f>
        <v>0</v>
      </c>
      <c r="AK519" s="82">
        <f t="shared" si="310"/>
        <v>0</v>
      </c>
      <c r="AL519" s="82" t="str">
        <f t="shared" si="311"/>
        <v>-</v>
      </c>
      <c r="AM519" s="82" t="str">
        <f t="shared" si="312"/>
        <v>-</v>
      </c>
      <c r="AN519" s="82" t="str">
        <f t="shared" si="313"/>
        <v>-</v>
      </c>
      <c r="AO519" s="82" t="str">
        <f t="shared" si="314"/>
        <v>-</v>
      </c>
      <c r="AP519" s="82" t="str">
        <f t="shared" si="315"/>
        <v>-</v>
      </c>
      <c r="AQ519" s="82" t="str">
        <f t="shared" si="316"/>
        <v>-</v>
      </c>
      <c r="AR519" s="82" t="str">
        <f t="shared" si="317"/>
        <v>-</v>
      </c>
      <c r="AT519" s="82">
        <f t="shared" si="318"/>
        <v>2</v>
      </c>
      <c r="AU519" s="82" t="str">
        <f ca="1">IF(    MAX(OFFSET(AL519,0,0,MATCH("-",AL519:AL$638,0))) = 0,"",
IFERROR(MAX(OFFSET(AL519,0,0,MATCH("-",AL519:AL$638,0))),""))</f>
        <v/>
      </c>
      <c r="AV519" s="82" t="str">
        <f ca="1">IF(    MAX(OFFSET(AM519,0,0,MATCH("-",AM519:AM$638,0))) = 0,"",
IFERROR(MAX(OFFSET(AM519,0,0,MATCH("-",AM519:AM$638,0))),""))</f>
        <v/>
      </c>
      <c r="AW519" s="82" t="str">
        <f ca="1">IF(    MAX(OFFSET(AN519,0,0,MATCH("-",AN519:AN$638,0))) = 0,"",
IFERROR(MAX(OFFSET(AN519,0,0,MATCH("-",AN519:AN$638,0))),""))</f>
        <v/>
      </c>
      <c r="AX519" s="82" t="str">
        <f ca="1">IF(    MAX(OFFSET(AO519,0,0,MATCH("-",AO519:AO$638,0))) = 0,"",
IFERROR(MAX(OFFSET(AO519,0,0,MATCH("-",AO519:AO$638,0))),""))</f>
        <v/>
      </c>
      <c r="AY519" s="82" t="str">
        <f ca="1">IF(    MAX(OFFSET(AP519,0,0,MATCH("-",AP519:AP$638,0))) = 0,"",
IFERROR(MAX(OFFSET(AP519,0,0,MATCH("-",AP519:AP$638,0))),""))</f>
        <v/>
      </c>
      <c r="AZ519" s="82" t="str">
        <f ca="1">IF(    MAX(OFFSET(AQ519,0,0,MATCH("-",AQ519:AQ$638,0))) = 0,"",
IFERROR(MAX(OFFSET(AQ519,0,0,MATCH("-",AQ519:AQ$638,0))),""))</f>
        <v/>
      </c>
      <c r="BA519" s="82" t="str">
        <f ca="1">IF(    MAX(OFFSET(AR519,0,0,MATCH("-",AR519:AR$638,0))) = 0,"",
IFERROR(MAX(OFFSET(AR519,0,0,MATCH("-",AR519:AR$638,0))),""))</f>
        <v/>
      </c>
      <c r="BB519" s="112">
        <f t="shared" ca="1" si="319"/>
        <v>-270</v>
      </c>
      <c r="BC519" s="111" t="str">
        <f t="shared" ca="1" si="320"/>
        <v>Radius</v>
      </c>
      <c r="BD519" s="112">
        <f t="shared" ca="1" si="321"/>
        <v>0</v>
      </c>
      <c r="BE519" s="111">
        <f t="shared" ca="1" si="322"/>
        <v>-150</v>
      </c>
      <c r="BF519" s="113" t="e">
        <f t="shared" ca="1" si="323"/>
        <v>#VALUE!</v>
      </c>
      <c r="BG519" s="113" t="e">
        <f t="shared" ca="1" si="324"/>
        <v>#VALUE!</v>
      </c>
      <c r="BH519" s="112">
        <f t="shared" ca="1" si="325"/>
        <v>2000</v>
      </c>
      <c r="BI519" s="112">
        <f t="shared" ca="1" si="326"/>
        <v>-150</v>
      </c>
      <c r="BJ519" s="157"/>
      <c r="BK519" s="157"/>
      <c r="BL519" s="158" t="str">
        <f>scriv!AM481</f>
        <v/>
      </c>
      <c r="BM519" s="157"/>
      <c r="BN519" s="157" t="str">
        <f t="shared" si="327"/>
        <v>node</v>
      </c>
      <c r="BO519" s="157"/>
      <c r="BP519" s="159">
        <f t="shared" ca="1" si="328"/>
        <v>0</v>
      </c>
      <c r="BQ519" s="159">
        <f t="shared" ca="1" si="329"/>
        <v>0</v>
      </c>
      <c r="BR519" s="159">
        <f t="shared" si="330"/>
        <v>1</v>
      </c>
      <c r="BS519" s="159" t="str">
        <f t="shared" si="331"/>
        <v>symbol</v>
      </c>
      <c r="BT519" s="157" t="str">
        <f ca="1">IF(scriv!V481&lt;&gt;"",scriv!V481,
IF(E519="",IFERROR(VLOOKUP(BL519,$AH$40:$BT$638,39,FALSE),$BT$36),
$BT$37))</f>
        <v>NodeSquare</v>
      </c>
      <c r="BU519" s="166">
        <f t="shared" ca="1" si="332"/>
        <v>2000</v>
      </c>
      <c r="BV519" s="166">
        <f t="shared" ca="1" si="333"/>
        <v>-150</v>
      </c>
      <c r="BW519" s="166">
        <f t="shared" ca="1" si="334"/>
        <v>0</v>
      </c>
      <c r="BX519" s="166">
        <f t="shared" ca="1" si="335"/>
        <v>0</v>
      </c>
      <c r="BY519" s="180" t="str">
        <f t="shared" si="336"/>
        <v/>
      </c>
      <c r="BZ519" s="180" t="str">
        <f t="shared" si="337"/>
        <v/>
      </c>
      <c r="CA519" s="81" t="str">
        <f>IF(scriv!E481&lt;&gt;"",scriv!E481,"")</f>
        <v/>
      </c>
      <c r="CB519" s="82">
        <f t="shared" si="307"/>
        <v>0</v>
      </c>
      <c r="CC519" s="82">
        <f t="shared" si="338"/>
        <v>0</v>
      </c>
      <c r="CD519" s="82" t="str">
        <f t="shared" si="339"/>
        <v>-</v>
      </c>
      <c r="CE519" s="82" t="str">
        <f t="shared" si="340"/>
        <v>-</v>
      </c>
      <c r="CF519" s="82" t="str">
        <f t="shared" si="341"/>
        <v>-</v>
      </c>
      <c r="CG519" s="82" t="str">
        <f t="shared" si="342"/>
        <v>-</v>
      </c>
      <c r="CH519" s="82" t="str">
        <f t="shared" si="343"/>
        <v>-</v>
      </c>
      <c r="CI519" s="82" t="str">
        <f t="shared" si="344"/>
        <v>-</v>
      </c>
      <c r="CJ519" s="82" t="str">
        <f t="shared" si="345"/>
        <v>-</v>
      </c>
      <c r="CK519" s="82" t="str">
        <f t="shared" si="346"/>
        <v>-</v>
      </c>
    </row>
    <row r="520" spans="1:89" s="82" customFormat="1" ht="18" customHeight="1">
      <c r="A520" s="81" t="str">
        <f>scriv!AL482</f>
        <v/>
      </c>
      <c r="B520" s="81" t="str">
        <f>IF(scriv!D482&lt;&gt;"",scriv!D482,"")</f>
        <v/>
      </c>
      <c r="C520" s="81" t="str">
        <f>IF( scriv!AP482&lt;&gt;"", IF(D520&lt;&gt;"","connection ","")&amp;scriv!AP482,IF(D520&lt;&gt;"","connection",""))</f>
        <v/>
      </c>
      <c r="D520" s="82" t="str">
        <f>scriv!AN482</f>
        <v/>
      </c>
      <c r="E520" s="82" t="str">
        <f>scriv!AO482</f>
        <v/>
      </c>
      <c r="F520" s="156">
        <f>ROW()</f>
        <v>520</v>
      </c>
      <c r="G520" s="288">
        <f>scriv!AC482</f>
        <v>0</v>
      </c>
      <c r="H520" s="288">
        <f>scriv!AD482</f>
        <v>0</v>
      </c>
      <c r="I520" s="81" t="str">
        <f>IF(scriv!AE482&lt;&gt;"",scriv!AE482,J520)</f>
        <v/>
      </c>
      <c r="J520" s="81" t="str">
        <f>IF(scriv!AF482&lt;&gt;"",scriv!AF482,"")</f>
        <v/>
      </c>
      <c r="K520" s="82" t="str">
        <f>IF(scriv!Y482&lt;&gt;"",scriv!Y482,$K$36)</f>
        <v>none</v>
      </c>
      <c r="L520" s="82">
        <f>IF(scriv!Z482&lt;&gt;"",scriv!Z482,$L$36)</f>
        <v>0</v>
      </c>
      <c r="M520" s="82" t="str">
        <f>IF(scriv!AA482&lt;&gt;"",scriv!AA482,$M$36)</f>
        <v>OpenClose</v>
      </c>
      <c r="N520" s="82">
        <f>IF(scriv!AB482&lt;&gt;"",scriv!AB482,$N$36)</f>
        <v>0</v>
      </c>
      <c r="O520" s="119" t="str">
        <f t="shared" si="306"/>
        <v/>
      </c>
      <c r="P520" s="81" t="str">
        <f>IF(scriv!I482&lt;&gt;"",scriv!I482,"")</f>
        <v/>
      </c>
      <c r="Q520" s="81" t="str">
        <f>IF(scriv!J482&lt;&gt;"",scriv!J482,"")</f>
        <v/>
      </c>
      <c r="R520" s="81">
        <f>IF(scriv!K482&lt;&gt;"",scriv!K482,
IF(I520&lt;&gt;"",1,$R$36))</f>
        <v>1</v>
      </c>
      <c r="S520" s="81" t="str">
        <f>IF(scriv!L482&lt;&gt;"",scriv!L482,
IF(scriv!AF482&lt;&gt;"",$S$36,"none"))</f>
        <v>none</v>
      </c>
      <c r="T520" s="81" t="str">
        <f>IF(scriv!Q482&lt;&gt;"",scriv!Q482,"")</f>
        <v/>
      </c>
      <c r="U520" s="81" t="str">
        <f>IF(scriv!R482&lt;&gt;"",scriv!R482,"")</f>
        <v/>
      </c>
      <c r="V520" s="81" t="str">
        <f>IF(scriv!S482&lt;&gt;"",scriv!S482,"")</f>
        <v/>
      </c>
      <c r="W520" s="81" t="str">
        <f>IF(scriv!T482&lt;&gt;"",scriv!T482,"")</f>
        <v/>
      </c>
      <c r="X520" s="81" t="str">
        <f>IF($E520="",
( IF(scriv!AH482&lt;&gt;"", LEFT( scriv!AH482, FIND(",",scriv!AH482)-1) &amp; "=" &amp; $AH520 &amp; RIGHT( scriv!AH482, LEN(scriv!AH482) + 1 - FIND(",",scriv!AH482)),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IF(scriv!AI482&lt;&gt;"", LEFT( scriv!AI482, FIND(",",scriv!AI482)-1) &amp; "=" &amp; $AH520 &amp; RIGHT( scriv!AI482, LEN(scriv!AI482) + 1 - FIND(",",scriv!AI482)),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IF(scriv!AJ482&lt;&gt;"", LEFT( scriv!AJ482, FIND(",",scriv!AJ482)-1) &amp; "=" &amp; $AH520 &amp; RIGHT( scriv!AJ482, LEN(scriv!AJ482) + 1 - FIND(",",scriv!AJ482)),
  IF($Z$36&lt;&gt;"",LEFT( Z$36, FIND(",",Z$36)-1) &amp; "=" &amp; $AH520 &amp; RIGHT( Z$36, LEN(Z$36) + 1 - FIND(",",Z$36)),""))),
IF(scriv!O482&lt;&gt;"", LEFT( scriv!O482, FIND(",",scriv!O482)-1) &amp; "=" &amp; $AH520 &amp; RIGHT( scriv!O482, LEN(scriv!O482) + 1 - FIND(",",scriv!O482)),
LEFT( Z$37, FIND(",",Z$37)-1) &amp; "=" &amp; $AH520 &amp; RIGHT( Z$37, LEN(Z$37) + 1 - FIND(",",Z$37))))</f>
        <v>drawOpen=,1.2</v>
      </c>
      <c r="AA520" s="81" t="str">
        <f>IF($E520="",
( IF(scriv!AK482&lt;&gt;"", LEFT( scriv!AK482, FIND(",",scriv!AK482)-1) &amp; "=" &amp; $AH520 &amp; RIGHT( scriv!AK482, LEN(scriv!AK482) + 1 - FIND(",",scriv!AK482)),
  IF($AA$36&lt;&gt;"",LEFT( AA$36, FIND(",",AA$36)-1) &amp; "=" &amp; $AH520 &amp; RIGHT( AA$36, LEN(AA$36) + 1 - FIND(",",AA$36)),""))),
IF(scriv!P482&lt;&gt;"", LEFT( scriv!P482, FIND(",",scriv!P482)-1) &amp; "=" &amp; $AH520 &amp; RIGHT( scriv!P482, LEN(scriv!P482) + 1 - FIND(",",scriv!P482)),
LEFT( AA$37, FIND(",",AA$37)-1) &amp; "=" &amp; $AH520 &amp; RIGHT( AA$37, LEN(AA$37) + 1 - FIND(",",AA$37))))</f>
        <v>drawClose=,1.2</v>
      </c>
      <c r="AB520" s="167" t="str">
        <f t="shared" si="305"/>
        <v>noTitle</v>
      </c>
      <c r="AC520" s="167"/>
      <c r="AD520" s="45"/>
      <c r="AE520" s="168"/>
      <c r="AF520" s="169">
        <f>IF(D520="",scriv!B482,"")</f>
        <v>0</v>
      </c>
      <c r="AG520" s="170" t="str">
        <f t="shared" si="347"/>
        <v/>
      </c>
      <c r="AH520" s="169" t="str">
        <f t="shared" si="308"/>
        <v/>
      </c>
      <c r="AI520" s="169" t="str">
        <f t="shared" si="309"/>
        <v/>
      </c>
      <c r="AJ520" s="86">
        <f>ROUNDDOWN( (LEN(scriv!B482)+1) / 2, 0 )</f>
        <v>0</v>
      </c>
      <c r="AK520" s="82">
        <f t="shared" si="310"/>
        <v>0</v>
      </c>
      <c r="AL520" s="82" t="str">
        <f t="shared" si="311"/>
        <v>-</v>
      </c>
      <c r="AM520" s="82" t="str">
        <f t="shared" si="312"/>
        <v>-</v>
      </c>
      <c r="AN520" s="82" t="str">
        <f t="shared" si="313"/>
        <v>-</v>
      </c>
      <c r="AO520" s="82" t="str">
        <f t="shared" si="314"/>
        <v>-</v>
      </c>
      <c r="AP520" s="82" t="str">
        <f t="shared" si="315"/>
        <v>-</v>
      </c>
      <c r="AQ520" s="82" t="str">
        <f t="shared" si="316"/>
        <v>-</v>
      </c>
      <c r="AR520" s="82" t="str">
        <f t="shared" si="317"/>
        <v>-</v>
      </c>
      <c r="AT520" s="82">
        <f t="shared" si="318"/>
        <v>2</v>
      </c>
      <c r="AU520" s="82" t="str">
        <f ca="1">IF(    MAX(OFFSET(AL520,0,0,MATCH("-",AL520:AL$638,0))) = 0,"",
IFERROR(MAX(OFFSET(AL520,0,0,MATCH("-",AL520:AL$638,0))),""))</f>
        <v/>
      </c>
      <c r="AV520" s="82" t="str">
        <f ca="1">IF(    MAX(OFFSET(AM520,0,0,MATCH("-",AM520:AM$638,0))) = 0,"",
IFERROR(MAX(OFFSET(AM520,0,0,MATCH("-",AM520:AM$638,0))),""))</f>
        <v/>
      </c>
      <c r="AW520" s="82" t="str">
        <f ca="1">IF(    MAX(OFFSET(AN520,0,0,MATCH("-",AN520:AN$638,0))) = 0,"",
IFERROR(MAX(OFFSET(AN520,0,0,MATCH("-",AN520:AN$638,0))),""))</f>
        <v/>
      </c>
      <c r="AX520" s="82" t="str">
        <f ca="1">IF(    MAX(OFFSET(AO520,0,0,MATCH("-",AO520:AO$638,0))) = 0,"",
IFERROR(MAX(OFFSET(AO520,0,0,MATCH("-",AO520:AO$638,0))),""))</f>
        <v/>
      </c>
      <c r="AY520" s="82" t="str">
        <f ca="1">IF(    MAX(OFFSET(AP520,0,0,MATCH("-",AP520:AP$638,0))) = 0,"",
IFERROR(MAX(OFFSET(AP520,0,0,MATCH("-",AP520:AP$638,0))),""))</f>
        <v/>
      </c>
      <c r="AZ520" s="82" t="str">
        <f ca="1">IF(    MAX(OFFSET(AQ520,0,0,MATCH("-",AQ520:AQ$638,0))) = 0,"",
IFERROR(MAX(OFFSET(AQ520,0,0,MATCH("-",AQ520:AQ$638,0))),""))</f>
        <v/>
      </c>
      <c r="BA520" s="82" t="str">
        <f ca="1">IF(    MAX(OFFSET(AR520,0,0,MATCH("-",AR520:AR$638,0))) = 0,"",
IFERROR(MAX(OFFSET(AR520,0,0,MATCH("-",AR520:AR$638,0))),""))</f>
        <v/>
      </c>
      <c r="BB520" s="112">
        <f t="shared" ca="1" si="319"/>
        <v>-270</v>
      </c>
      <c r="BC520" s="111" t="str">
        <f t="shared" ca="1" si="320"/>
        <v>Radius</v>
      </c>
      <c r="BD520" s="112">
        <f t="shared" ca="1" si="321"/>
        <v>0</v>
      </c>
      <c r="BE520" s="111">
        <f t="shared" ca="1" si="322"/>
        <v>-150</v>
      </c>
      <c r="BF520" s="113" t="e">
        <f t="shared" ca="1" si="323"/>
        <v>#VALUE!</v>
      </c>
      <c r="BG520" s="113" t="e">
        <f t="shared" ca="1" si="324"/>
        <v>#VALUE!</v>
      </c>
      <c r="BH520" s="112">
        <f t="shared" ca="1" si="325"/>
        <v>2000</v>
      </c>
      <c r="BI520" s="112">
        <f t="shared" ca="1" si="326"/>
        <v>-150</v>
      </c>
      <c r="BJ520" s="157"/>
      <c r="BK520" s="157"/>
      <c r="BL520" s="158" t="str">
        <f>scriv!AM482</f>
        <v/>
      </c>
      <c r="BM520" s="157"/>
      <c r="BN520" s="157" t="str">
        <f t="shared" si="327"/>
        <v>node</v>
      </c>
      <c r="BO520" s="157"/>
      <c r="BP520" s="159">
        <f t="shared" ca="1" si="328"/>
        <v>0</v>
      </c>
      <c r="BQ520" s="159">
        <f t="shared" ca="1" si="329"/>
        <v>0</v>
      </c>
      <c r="BR520" s="159">
        <f t="shared" si="330"/>
        <v>1</v>
      </c>
      <c r="BS520" s="159" t="str">
        <f t="shared" si="331"/>
        <v>symbol</v>
      </c>
      <c r="BT520" s="157" t="str">
        <f ca="1">IF(scriv!V482&lt;&gt;"",scriv!V482,
IF(E520="",IFERROR(VLOOKUP(BL520,$AH$40:$BT$638,39,FALSE),$BT$36),
$BT$37))</f>
        <v>NodeSquare</v>
      </c>
      <c r="BU520" s="166">
        <f t="shared" ca="1" si="332"/>
        <v>2000</v>
      </c>
      <c r="BV520" s="166">
        <f t="shared" ca="1" si="333"/>
        <v>-150</v>
      </c>
      <c r="BW520" s="166">
        <f t="shared" ca="1" si="334"/>
        <v>0</v>
      </c>
      <c r="BX520" s="166">
        <f t="shared" ca="1" si="335"/>
        <v>0</v>
      </c>
      <c r="BY520" s="180" t="str">
        <f t="shared" si="336"/>
        <v/>
      </c>
      <c r="BZ520" s="180" t="str">
        <f t="shared" si="337"/>
        <v/>
      </c>
      <c r="CA520" s="81" t="str">
        <f>IF(scriv!E482&lt;&gt;"",scriv!E482,"")</f>
        <v/>
      </c>
      <c r="CB520" s="82">
        <f t="shared" si="307"/>
        <v>0</v>
      </c>
      <c r="CC520" s="82">
        <f t="shared" si="338"/>
        <v>0</v>
      </c>
      <c r="CD520" s="82" t="str">
        <f t="shared" si="339"/>
        <v>-</v>
      </c>
      <c r="CE520" s="82" t="str">
        <f t="shared" si="340"/>
        <v>-</v>
      </c>
      <c r="CF520" s="82" t="str">
        <f t="shared" si="341"/>
        <v>-</v>
      </c>
      <c r="CG520" s="82" t="str">
        <f t="shared" si="342"/>
        <v>-</v>
      </c>
      <c r="CH520" s="82" t="str">
        <f t="shared" si="343"/>
        <v>-</v>
      </c>
      <c r="CI520" s="82" t="str">
        <f t="shared" si="344"/>
        <v>-</v>
      </c>
      <c r="CJ520" s="82" t="str">
        <f t="shared" si="345"/>
        <v>-</v>
      </c>
      <c r="CK520" s="82" t="str">
        <f t="shared" si="346"/>
        <v>-</v>
      </c>
    </row>
    <row r="521" spans="1:89" s="82" customFormat="1" ht="18" customHeight="1">
      <c r="A521" s="81" t="str">
        <f>scriv!AL483</f>
        <v/>
      </c>
      <c r="B521" s="81" t="str">
        <f>IF(scriv!D483&lt;&gt;"",scriv!D483,"")</f>
        <v/>
      </c>
      <c r="C521" s="81" t="str">
        <f>IF( scriv!AP483&lt;&gt;"", IF(D521&lt;&gt;"","connection ","")&amp;scriv!AP483,IF(D521&lt;&gt;"","connection",""))</f>
        <v/>
      </c>
      <c r="D521" s="82" t="str">
        <f>scriv!AN483</f>
        <v/>
      </c>
      <c r="E521" s="82" t="str">
        <f>scriv!AO483</f>
        <v/>
      </c>
      <c r="F521" s="156">
        <f>ROW()</f>
        <v>521</v>
      </c>
      <c r="G521" s="288">
        <f>scriv!AC483</f>
        <v>0</v>
      </c>
      <c r="H521" s="288">
        <f>scriv!AD483</f>
        <v>0</v>
      </c>
      <c r="I521" s="81" t="str">
        <f>IF(scriv!AE483&lt;&gt;"",scriv!AE483,J521)</f>
        <v/>
      </c>
      <c r="J521" s="81" t="str">
        <f>IF(scriv!AF483&lt;&gt;"",scriv!AF483,"")</f>
        <v/>
      </c>
      <c r="K521" s="82" t="str">
        <f>IF(scriv!Y483&lt;&gt;"",scriv!Y483,$K$36)</f>
        <v>none</v>
      </c>
      <c r="L521" s="82">
        <f>IF(scriv!Z483&lt;&gt;"",scriv!Z483,$L$36)</f>
        <v>0</v>
      </c>
      <c r="M521" s="82" t="str">
        <f>IF(scriv!AA483&lt;&gt;"",scriv!AA483,$M$36)</f>
        <v>OpenClose</v>
      </c>
      <c r="N521" s="82">
        <f>IF(scriv!AB483&lt;&gt;"",scriv!AB483,$N$36)</f>
        <v>0</v>
      </c>
      <c r="O521" s="119" t="str">
        <f t="shared" si="306"/>
        <v/>
      </c>
      <c r="P521" s="81" t="str">
        <f>IF(scriv!I483&lt;&gt;"",scriv!I483,"")</f>
        <v/>
      </c>
      <c r="Q521" s="81" t="str">
        <f>IF(scriv!J483&lt;&gt;"",scriv!J483,"")</f>
        <v/>
      </c>
      <c r="R521" s="81">
        <f>IF(scriv!K483&lt;&gt;"",scriv!K483,
IF(I521&lt;&gt;"",1,$R$36))</f>
        <v>1</v>
      </c>
      <c r="S521" s="81" t="str">
        <f>IF(scriv!L483&lt;&gt;"",scriv!L483,
IF(scriv!AF483&lt;&gt;"",$S$36,"none"))</f>
        <v>none</v>
      </c>
      <c r="T521" s="81" t="str">
        <f>IF(scriv!Q483&lt;&gt;"",scriv!Q483,"")</f>
        <v/>
      </c>
      <c r="U521" s="81" t="str">
        <f>IF(scriv!R483&lt;&gt;"",scriv!R483,"")</f>
        <v/>
      </c>
      <c r="V521" s="81" t="str">
        <f>IF(scriv!S483&lt;&gt;"",scriv!S483,"")</f>
        <v/>
      </c>
      <c r="W521" s="81" t="str">
        <f>IF(scriv!T483&lt;&gt;"",scriv!T483,"")</f>
        <v/>
      </c>
      <c r="X521" s="81" t="str">
        <f>IF($E521="",
( IF(scriv!AH483&lt;&gt;"", LEFT( scriv!AH483, FIND(",",scriv!AH483)-1) &amp; "=" &amp; $AH521 &amp; RIGHT( scriv!AH483, LEN(scriv!AH483) + 1 - FIND(",",scriv!AH483)),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IF(scriv!AI483&lt;&gt;"", LEFT( scriv!AI483, FIND(",",scriv!AI483)-1) &amp; "=" &amp; $AH521 &amp; RIGHT( scriv!AI483, LEN(scriv!AI483) + 1 - FIND(",",scriv!AI483)),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IF(scriv!AJ483&lt;&gt;"", LEFT( scriv!AJ483, FIND(",",scriv!AJ483)-1) &amp; "=" &amp; $AH521 &amp; RIGHT( scriv!AJ483, LEN(scriv!AJ483) + 1 - FIND(",",scriv!AJ483)),
  IF($Z$36&lt;&gt;"",LEFT( Z$36, FIND(",",Z$36)-1) &amp; "=" &amp; $AH521 &amp; RIGHT( Z$36, LEN(Z$36) + 1 - FIND(",",Z$36)),""))),
IF(scriv!O483&lt;&gt;"", LEFT( scriv!O483, FIND(",",scriv!O483)-1) &amp; "=" &amp; $AH521 &amp; RIGHT( scriv!O483, LEN(scriv!O483) + 1 - FIND(",",scriv!O483)),
LEFT( Z$37, FIND(",",Z$37)-1) &amp; "=" &amp; $AH521 &amp; RIGHT( Z$37, LEN(Z$37) + 1 - FIND(",",Z$37))))</f>
        <v>drawOpen=,1.2</v>
      </c>
      <c r="AA521" s="81" t="str">
        <f>IF($E521="",
( IF(scriv!AK483&lt;&gt;"", LEFT( scriv!AK483, FIND(",",scriv!AK483)-1) &amp; "=" &amp; $AH521 &amp; RIGHT( scriv!AK483, LEN(scriv!AK483) + 1 - FIND(",",scriv!AK483)),
  IF($AA$36&lt;&gt;"",LEFT( AA$36, FIND(",",AA$36)-1) &amp; "=" &amp; $AH521 &amp; RIGHT( AA$36, LEN(AA$36) + 1 - FIND(",",AA$36)),""))),
IF(scriv!P483&lt;&gt;"", LEFT( scriv!P483, FIND(",",scriv!P483)-1) &amp; "=" &amp; $AH521 &amp; RIGHT( scriv!P483, LEN(scriv!P483) + 1 - FIND(",",scriv!P483)),
LEFT( AA$37, FIND(",",AA$37)-1) &amp; "=" &amp; $AH521 &amp; RIGHT( AA$37, LEN(AA$37) + 1 - FIND(",",AA$37))))</f>
        <v>drawClose=,1.2</v>
      </c>
      <c r="AB521" s="167" t="str">
        <f t="shared" si="305"/>
        <v>noTitle</v>
      </c>
      <c r="AC521" s="167"/>
      <c r="AD521" s="45"/>
      <c r="AE521" s="168"/>
      <c r="AF521" s="169">
        <f>IF(D521="",scriv!B483,"")</f>
        <v>0</v>
      </c>
      <c r="AG521" s="170" t="str">
        <f t="shared" si="347"/>
        <v/>
      </c>
      <c r="AH521" s="169" t="str">
        <f t="shared" si="308"/>
        <v/>
      </c>
      <c r="AI521" s="169" t="str">
        <f t="shared" si="309"/>
        <v/>
      </c>
      <c r="AJ521" s="86">
        <f>ROUNDDOWN( (LEN(scriv!B483)+1) / 2, 0 )</f>
        <v>0</v>
      </c>
      <c r="AK521" s="82">
        <f t="shared" si="310"/>
        <v>0</v>
      </c>
      <c r="AL521" s="82" t="str">
        <f t="shared" si="311"/>
        <v>-</v>
      </c>
      <c r="AM521" s="82" t="str">
        <f t="shared" si="312"/>
        <v>-</v>
      </c>
      <c r="AN521" s="82" t="str">
        <f t="shared" si="313"/>
        <v>-</v>
      </c>
      <c r="AO521" s="82" t="str">
        <f t="shared" si="314"/>
        <v>-</v>
      </c>
      <c r="AP521" s="82" t="str">
        <f t="shared" si="315"/>
        <v>-</v>
      </c>
      <c r="AQ521" s="82" t="str">
        <f t="shared" si="316"/>
        <v>-</v>
      </c>
      <c r="AR521" s="82" t="str">
        <f t="shared" si="317"/>
        <v>-</v>
      </c>
      <c r="AT521" s="82">
        <f t="shared" si="318"/>
        <v>2</v>
      </c>
      <c r="AU521" s="82" t="str">
        <f ca="1">IF(    MAX(OFFSET(AL521,0,0,MATCH("-",AL521:AL$638,0))) = 0,"",
IFERROR(MAX(OFFSET(AL521,0,0,MATCH("-",AL521:AL$638,0))),""))</f>
        <v/>
      </c>
      <c r="AV521" s="82" t="str">
        <f ca="1">IF(    MAX(OFFSET(AM521,0,0,MATCH("-",AM521:AM$638,0))) = 0,"",
IFERROR(MAX(OFFSET(AM521,0,0,MATCH("-",AM521:AM$638,0))),""))</f>
        <v/>
      </c>
      <c r="AW521" s="82" t="str">
        <f ca="1">IF(    MAX(OFFSET(AN521,0,0,MATCH("-",AN521:AN$638,0))) = 0,"",
IFERROR(MAX(OFFSET(AN521,0,0,MATCH("-",AN521:AN$638,0))),""))</f>
        <v/>
      </c>
      <c r="AX521" s="82" t="str">
        <f ca="1">IF(    MAX(OFFSET(AO521,0,0,MATCH("-",AO521:AO$638,0))) = 0,"",
IFERROR(MAX(OFFSET(AO521,0,0,MATCH("-",AO521:AO$638,0))),""))</f>
        <v/>
      </c>
      <c r="AY521" s="82" t="str">
        <f ca="1">IF(    MAX(OFFSET(AP521,0,0,MATCH("-",AP521:AP$638,0))) = 0,"",
IFERROR(MAX(OFFSET(AP521,0,0,MATCH("-",AP521:AP$638,0))),""))</f>
        <v/>
      </c>
      <c r="AZ521" s="82" t="str">
        <f ca="1">IF(    MAX(OFFSET(AQ521,0,0,MATCH("-",AQ521:AQ$638,0))) = 0,"",
IFERROR(MAX(OFFSET(AQ521,0,0,MATCH("-",AQ521:AQ$638,0))),""))</f>
        <v/>
      </c>
      <c r="BA521" s="82" t="str">
        <f ca="1">IF(    MAX(OFFSET(AR521,0,0,MATCH("-",AR521:AR$638,0))) = 0,"",
IFERROR(MAX(OFFSET(AR521,0,0,MATCH("-",AR521:AR$638,0))),""))</f>
        <v/>
      </c>
      <c r="BB521" s="112">
        <f t="shared" ca="1" si="319"/>
        <v>-270</v>
      </c>
      <c r="BC521" s="111" t="str">
        <f t="shared" ca="1" si="320"/>
        <v>Radius</v>
      </c>
      <c r="BD521" s="112">
        <f t="shared" ca="1" si="321"/>
        <v>0</v>
      </c>
      <c r="BE521" s="111">
        <f t="shared" ca="1" si="322"/>
        <v>-150</v>
      </c>
      <c r="BF521" s="113" t="e">
        <f t="shared" ca="1" si="323"/>
        <v>#VALUE!</v>
      </c>
      <c r="BG521" s="113" t="e">
        <f t="shared" ca="1" si="324"/>
        <v>#VALUE!</v>
      </c>
      <c r="BH521" s="112">
        <f t="shared" ca="1" si="325"/>
        <v>2000</v>
      </c>
      <c r="BI521" s="112">
        <f t="shared" ca="1" si="326"/>
        <v>-150</v>
      </c>
      <c r="BJ521" s="157"/>
      <c r="BK521" s="157"/>
      <c r="BL521" s="158" t="str">
        <f>scriv!AM483</f>
        <v/>
      </c>
      <c r="BM521" s="157"/>
      <c r="BN521" s="157" t="str">
        <f t="shared" si="327"/>
        <v>node</v>
      </c>
      <c r="BO521" s="157"/>
      <c r="BP521" s="159">
        <f t="shared" ca="1" si="328"/>
        <v>0</v>
      </c>
      <c r="BQ521" s="159">
        <f t="shared" ca="1" si="329"/>
        <v>0</v>
      </c>
      <c r="BR521" s="159">
        <f t="shared" si="330"/>
        <v>1</v>
      </c>
      <c r="BS521" s="159" t="str">
        <f t="shared" si="331"/>
        <v>symbol</v>
      </c>
      <c r="BT521" s="157" t="str">
        <f ca="1">IF(scriv!V483&lt;&gt;"",scriv!V483,
IF(E521="",IFERROR(VLOOKUP(BL521,$AH$40:$BT$638,39,FALSE),$BT$36),
$BT$37))</f>
        <v>NodeSquare</v>
      </c>
      <c r="BU521" s="166">
        <f t="shared" ca="1" si="332"/>
        <v>2000</v>
      </c>
      <c r="BV521" s="166">
        <f t="shared" ca="1" si="333"/>
        <v>-150</v>
      </c>
      <c r="BW521" s="166">
        <f t="shared" ca="1" si="334"/>
        <v>0</v>
      </c>
      <c r="BX521" s="166">
        <f t="shared" ca="1" si="335"/>
        <v>0</v>
      </c>
      <c r="BY521" s="180" t="str">
        <f t="shared" si="336"/>
        <v/>
      </c>
      <c r="BZ521" s="180" t="str">
        <f t="shared" si="337"/>
        <v/>
      </c>
      <c r="CA521" s="81" t="str">
        <f>IF(scriv!E483&lt;&gt;"",scriv!E483,"")</f>
        <v/>
      </c>
      <c r="CB521" s="82">
        <f t="shared" si="307"/>
        <v>0</v>
      </c>
      <c r="CC521" s="82">
        <f t="shared" si="338"/>
        <v>0</v>
      </c>
      <c r="CD521" s="82" t="str">
        <f t="shared" si="339"/>
        <v>-</v>
      </c>
      <c r="CE521" s="82" t="str">
        <f t="shared" si="340"/>
        <v>-</v>
      </c>
      <c r="CF521" s="82" t="str">
        <f t="shared" si="341"/>
        <v>-</v>
      </c>
      <c r="CG521" s="82" t="str">
        <f t="shared" si="342"/>
        <v>-</v>
      </c>
      <c r="CH521" s="82" t="str">
        <f t="shared" si="343"/>
        <v>-</v>
      </c>
      <c r="CI521" s="82" t="str">
        <f t="shared" si="344"/>
        <v>-</v>
      </c>
      <c r="CJ521" s="82" t="str">
        <f t="shared" si="345"/>
        <v>-</v>
      </c>
      <c r="CK521" s="82" t="str">
        <f t="shared" si="346"/>
        <v>-</v>
      </c>
    </row>
    <row r="522" spans="1:89" s="82" customFormat="1" ht="18" customHeight="1">
      <c r="A522" s="81" t="str">
        <f>scriv!AL484</f>
        <v/>
      </c>
      <c r="B522" s="81" t="str">
        <f>IF(scriv!D484&lt;&gt;"",scriv!D484,"")</f>
        <v/>
      </c>
      <c r="C522" s="81" t="str">
        <f>IF( scriv!AP484&lt;&gt;"", IF(D522&lt;&gt;"","connection ","")&amp;scriv!AP484,IF(D522&lt;&gt;"","connection",""))</f>
        <v/>
      </c>
      <c r="D522" s="82" t="str">
        <f>scriv!AN484</f>
        <v/>
      </c>
      <c r="E522" s="82" t="str">
        <f>scriv!AO484</f>
        <v/>
      </c>
      <c r="F522" s="156">
        <f>ROW()</f>
        <v>522</v>
      </c>
      <c r="G522" s="288">
        <f>scriv!AC484</f>
        <v>0</v>
      </c>
      <c r="H522" s="288">
        <f>scriv!AD484</f>
        <v>0</v>
      </c>
      <c r="I522" s="81" t="str">
        <f>IF(scriv!AE484&lt;&gt;"",scriv!AE484,J522)</f>
        <v/>
      </c>
      <c r="J522" s="81" t="str">
        <f>IF(scriv!AF484&lt;&gt;"",scriv!AF484,"")</f>
        <v/>
      </c>
      <c r="K522" s="82" t="str">
        <f>IF(scriv!Y484&lt;&gt;"",scriv!Y484,$K$36)</f>
        <v>none</v>
      </c>
      <c r="L522" s="82">
        <f>IF(scriv!Z484&lt;&gt;"",scriv!Z484,$L$36)</f>
        <v>0</v>
      </c>
      <c r="M522" s="82" t="str">
        <f>IF(scriv!AA484&lt;&gt;"",scriv!AA484,$M$36)</f>
        <v>OpenClose</v>
      </c>
      <c r="N522" s="82">
        <f>IF(scriv!AB484&lt;&gt;"",scriv!AB484,$N$36)</f>
        <v>0</v>
      </c>
      <c r="O522" s="119" t="str">
        <f t="shared" si="306"/>
        <v/>
      </c>
      <c r="P522" s="81" t="str">
        <f>IF(scriv!I484&lt;&gt;"",scriv!I484,"")</f>
        <v/>
      </c>
      <c r="Q522" s="81" t="str">
        <f>IF(scriv!J484&lt;&gt;"",scriv!J484,"")</f>
        <v/>
      </c>
      <c r="R522" s="81">
        <f>IF(scriv!K484&lt;&gt;"",scriv!K484,
IF(I522&lt;&gt;"",1,$R$36))</f>
        <v>1</v>
      </c>
      <c r="S522" s="81" t="str">
        <f>IF(scriv!L484&lt;&gt;"",scriv!L484,
IF(scriv!AF484&lt;&gt;"",$S$36,"none"))</f>
        <v>none</v>
      </c>
      <c r="T522" s="81" t="str">
        <f>IF(scriv!Q484&lt;&gt;"",scriv!Q484,"")</f>
        <v/>
      </c>
      <c r="U522" s="81" t="str">
        <f>IF(scriv!R484&lt;&gt;"",scriv!R484,"")</f>
        <v/>
      </c>
      <c r="V522" s="81" t="str">
        <f>IF(scriv!S484&lt;&gt;"",scriv!S484,"")</f>
        <v/>
      </c>
      <c r="W522" s="81" t="str">
        <f>IF(scriv!T484&lt;&gt;"",scriv!T484,"")</f>
        <v/>
      </c>
      <c r="X522" s="81" t="str">
        <f>IF($E522="",
( IF(scriv!AH484&lt;&gt;"", LEFT( scriv!AH484, FIND(",",scriv!AH484)-1) &amp; "=" &amp; $AH522 &amp; RIGHT( scriv!AH484, LEN(scriv!AH484) + 1 - FIND(",",scriv!AH484)),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IF(scriv!AI484&lt;&gt;"", LEFT( scriv!AI484, FIND(",",scriv!AI484)-1) &amp; "=" &amp; $AH522 &amp; RIGHT( scriv!AI484, LEN(scriv!AI484) + 1 - FIND(",",scriv!AI484)),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IF(scriv!AJ484&lt;&gt;"", LEFT( scriv!AJ484, FIND(",",scriv!AJ484)-1) &amp; "=" &amp; $AH522 &amp; RIGHT( scriv!AJ484, LEN(scriv!AJ484) + 1 - FIND(",",scriv!AJ484)),
  IF($Z$36&lt;&gt;"",LEFT( Z$36, FIND(",",Z$36)-1) &amp; "=" &amp; $AH522 &amp; RIGHT( Z$36, LEN(Z$36) + 1 - FIND(",",Z$36)),""))),
IF(scriv!O484&lt;&gt;"", LEFT( scriv!O484, FIND(",",scriv!O484)-1) &amp; "=" &amp; $AH522 &amp; RIGHT( scriv!O484, LEN(scriv!O484) + 1 - FIND(",",scriv!O484)),
LEFT( Z$37, FIND(",",Z$37)-1) &amp; "=" &amp; $AH522 &amp; RIGHT( Z$37, LEN(Z$37) + 1 - FIND(",",Z$37))))</f>
        <v>drawOpen=,1.2</v>
      </c>
      <c r="AA522" s="81" t="str">
        <f>IF($E522="",
( IF(scriv!AK484&lt;&gt;"", LEFT( scriv!AK484, FIND(",",scriv!AK484)-1) &amp; "=" &amp; $AH522 &amp; RIGHT( scriv!AK484, LEN(scriv!AK484) + 1 - FIND(",",scriv!AK484)),
  IF($AA$36&lt;&gt;"",LEFT( AA$36, FIND(",",AA$36)-1) &amp; "=" &amp; $AH522 &amp; RIGHT( AA$36, LEN(AA$36) + 1 - FIND(",",AA$36)),""))),
IF(scriv!P484&lt;&gt;"", LEFT( scriv!P484, FIND(",",scriv!P484)-1) &amp; "=" &amp; $AH522 &amp; RIGHT( scriv!P484, LEN(scriv!P484) + 1 - FIND(",",scriv!P484)),
LEFT( AA$37, FIND(",",AA$37)-1) &amp; "=" &amp; $AH522 &amp; RIGHT( AA$37, LEN(AA$37) + 1 - FIND(",",AA$37))))</f>
        <v>drawClose=,1.2</v>
      </c>
      <c r="AB522" s="167" t="str">
        <f t="shared" si="305"/>
        <v>noTitle</v>
      </c>
      <c r="AC522" s="167"/>
      <c r="AD522" s="45"/>
      <c r="AE522" s="168"/>
      <c r="AF522" s="169">
        <f>IF(D522="",scriv!B484,"")</f>
        <v>0</v>
      </c>
      <c r="AG522" s="170" t="str">
        <f t="shared" si="347"/>
        <v/>
      </c>
      <c r="AH522" s="169" t="str">
        <f t="shared" si="308"/>
        <v/>
      </c>
      <c r="AI522" s="169" t="str">
        <f t="shared" si="309"/>
        <v/>
      </c>
      <c r="AJ522" s="86">
        <f>ROUNDDOWN( (LEN(scriv!B484)+1) / 2, 0 )</f>
        <v>0</v>
      </c>
      <c r="AK522" s="82">
        <f t="shared" si="310"/>
        <v>0</v>
      </c>
      <c r="AL522" s="82" t="str">
        <f t="shared" si="311"/>
        <v>-</v>
      </c>
      <c r="AM522" s="82" t="str">
        <f t="shared" si="312"/>
        <v>-</v>
      </c>
      <c r="AN522" s="82" t="str">
        <f t="shared" si="313"/>
        <v>-</v>
      </c>
      <c r="AO522" s="82" t="str">
        <f t="shared" si="314"/>
        <v>-</v>
      </c>
      <c r="AP522" s="82" t="str">
        <f t="shared" si="315"/>
        <v>-</v>
      </c>
      <c r="AQ522" s="82" t="str">
        <f t="shared" si="316"/>
        <v>-</v>
      </c>
      <c r="AR522" s="82" t="str">
        <f t="shared" si="317"/>
        <v>-</v>
      </c>
      <c r="AT522" s="82">
        <f t="shared" si="318"/>
        <v>2</v>
      </c>
      <c r="AU522" s="82" t="str">
        <f ca="1">IF(    MAX(OFFSET(AL522,0,0,MATCH("-",AL522:AL$638,0))) = 0,"",
IFERROR(MAX(OFFSET(AL522,0,0,MATCH("-",AL522:AL$638,0))),""))</f>
        <v/>
      </c>
      <c r="AV522" s="82" t="str">
        <f ca="1">IF(    MAX(OFFSET(AM522,0,0,MATCH("-",AM522:AM$638,0))) = 0,"",
IFERROR(MAX(OFFSET(AM522,0,0,MATCH("-",AM522:AM$638,0))),""))</f>
        <v/>
      </c>
      <c r="AW522" s="82" t="str">
        <f ca="1">IF(    MAX(OFFSET(AN522,0,0,MATCH("-",AN522:AN$638,0))) = 0,"",
IFERROR(MAX(OFFSET(AN522,0,0,MATCH("-",AN522:AN$638,0))),""))</f>
        <v/>
      </c>
      <c r="AX522" s="82" t="str">
        <f ca="1">IF(    MAX(OFFSET(AO522,0,0,MATCH("-",AO522:AO$638,0))) = 0,"",
IFERROR(MAX(OFFSET(AO522,0,0,MATCH("-",AO522:AO$638,0))),""))</f>
        <v/>
      </c>
      <c r="AY522" s="82" t="str">
        <f ca="1">IF(    MAX(OFFSET(AP522,0,0,MATCH("-",AP522:AP$638,0))) = 0,"",
IFERROR(MAX(OFFSET(AP522,0,0,MATCH("-",AP522:AP$638,0))),""))</f>
        <v/>
      </c>
      <c r="AZ522" s="82" t="str">
        <f ca="1">IF(    MAX(OFFSET(AQ522,0,0,MATCH("-",AQ522:AQ$638,0))) = 0,"",
IFERROR(MAX(OFFSET(AQ522,0,0,MATCH("-",AQ522:AQ$638,0))),""))</f>
        <v/>
      </c>
      <c r="BA522" s="82" t="str">
        <f ca="1">IF(    MAX(OFFSET(AR522,0,0,MATCH("-",AR522:AR$638,0))) = 0,"",
IFERROR(MAX(OFFSET(AR522,0,0,MATCH("-",AR522:AR$638,0))),""))</f>
        <v/>
      </c>
      <c r="BB522" s="112">
        <f t="shared" ca="1" si="319"/>
        <v>-270</v>
      </c>
      <c r="BC522" s="111" t="str">
        <f t="shared" ca="1" si="320"/>
        <v>Radius</v>
      </c>
      <c r="BD522" s="112">
        <f t="shared" ca="1" si="321"/>
        <v>0</v>
      </c>
      <c r="BE522" s="111">
        <f t="shared" ca="1" si="322"/>
        <v>-150</v>
      </c>
      <c r="BF522" s="113" t="e">
        <f t="shared" ca="1" si="323"/>
        <v>#VALUE!</v>
      </c>
      <c r="BG522" s="113" t="e">
        <f t="shared" ca="1" si="324"/>
        <v>#VALUE!</v>
      </c>
      <c r="BH522" s="112">
        <f t="shared" ca="1" si="325"/>
        <v>2000</v>
      </c>
      <c r="BI522" s="112">
        <f t="shared" ca="1" si="326"/>
        <v>-150</v>
      </c>
      <c r="BJ522" s="157"/>
      <c r="BK522" s="157"/>
      <c r="BL522" s="158" t="str">
        <f>scriv!AM484</f>
        <v/>
      </c>
      <c r="BM522" s="157"/>
      <c r="BN522" s="157" t="str">
        <f t="shared" si="327"/>
        <v>node</v>
      </c>
      <c r="BO522" s="157"/>
      <c r="BP522" s="159">
        <f t="shared" ca="1" si="328"/>
        <v>0</v>
      </c>
      <c r="BQ522" s="159">
        <f t="shared" ca="1" si="329"/>
        <v>0</v>
      </c>
      <c r="BR522" s="159">
        <f t="shared" si="330"/>
        <v>1</v>
      </c>
      <c r="BS522" s="159" t="str">
        <f t="shared" si="331"/>
        <v>symbol</v>
      </c>
      <c r="BT522" s="157" t="str">
        <f ca="1">IF(scriv!V484&lt;&gt;"",scriv!V484,
IF(E522="",IFERROR(VLOOKUP(BL522,$AH$40:$BT$638,39,FALSE),$BT$36),
$BT$37))</f>
        <v>NodeSquare</v>
      </c>
      <c r="BU522" s="166">
        <f t="shared" ca="1" si="332"/>
        <v>2000</v>
      </c>
      <c r="BV522" s="166">
        <f t="shared" ca="1" si="333"/>
        <v>-150</v>
      </c>
      <c r="BW522" s="166">
        <f t="shared" ca="1" si="334"/>
        <v>0</v>
      </c>
      <c r="BX522" s="166">
        <f t="shared" ca="1" si="335"/>
        <v>0</v>
      </c>
      <c r="BY522" s="180" t="str">
        <f t="shared" si="336"/>
        <v/>
      </c>
      <c r="BZ522" s="180" t="str">
        <f t="shared" si="337"/>
        <v/>
      </c>
      <c r="CA522" s="81" t="str">
        <f>IF(scriv!E484&lt;&gt;"",scriv!E484,"")</f>
        <v/>
      </c>
      <c r="CB522" s="82">
        <f t="shared" si="307"/>
        <v>0</v>
      </c>
      <c r="CC522" s="82">
        <f t="shared" si="338"/>
        <v>0</v>
      </c>
      <c r="CD522" s="82" t="str">
        <f t="shared" si="339"/>
        <v>-</v>
      </c>
      <c r="CE522" s="82" t="str">
        <f t="shared" si="340"/>
        <v>-</v>
      </c>
      <c r="CF522" s="82" t="str">
        <f t="shared" si="341"/>
        <v>-</v>
      </c>
      <c r="CG522" s="82" t="str">
        <f t="shared" si="342"/>
        <v>-</v>
      </c>
      <c r="CH522" s="82" t="str">
        <f t="shared" si="343"/>
        <v>-</v>
      </c>
      <c r="CI522" s="82" t="str">
        <f t="shared" si="344"/>
        <v>-</v>
      </c>
      <c r="CJ522" s="82" t="str">
        <f t="shared" si="345"/>
        <v>-</v>
      </c>
      <c r="CK522" s="82" t="str">
        <f t="shared" si="346"/>
        <v>-</v>
      </c>
    </row>
    <row r="523" spans="1:89" s="82" customFormat="1" ht="18" customHeight="1">
      <c r="A523" s="81" t="str">
        <f>scriv!AL485</f>
        <v/>
      </c>
      <c r="B523" s="81" t="str">
        <f>IF(scriv!D485&lt;&gt;"",scriv!D485,"")</f>
        <v/>
      </c>
      <c r="C523" s="81" t="str">
        <f>IF( scriv!AP485&lt;&gt;"", IF(D523&lt;&gt;"","connection ","")&amp;scriv!AP485,IF(D523&lt;&gt;"","connection",""))</f>
        <v/>
      </c>
      <c r="D523" s="82" t="str">
        <f>scriv!AN485</f>
        <v/>
      </c>
      <c r="E523" s="82" t="str">
        <f>scriv!AO485</f>
        <v/>
      </c>
      <c r="F523" s="156">
        <f>ROW()</f>
        <v>523</v>
      </c>
      <c r="G523" s="288">
        <f>scriv!AC485</f>
        <v>0</v>
      </c>
      <c r="H523" s="288">
        <f>scriv!AD485</f>
        <v>0</v>
      </c>
      <c r="I523" s="81" t="str">
        <f>IF(scriv!AE485&lt;&gt;"",scriv!AE485,J523)</f>
        <v/>
      </c>
      <c r="J523" s="81" t="str">
        <f>IF(scriv!AF485&lt;&gt;"",scriv!AF485,"")</f>
        <v/>
      </c>
      <c r="K523" s="82" t="str">
        <f>IF(scriv!Y485&lt;&gt;"",scriv!Y485,$K$36)</f>
        <v>none</v>
      </c>
      <c r="L523" s="82">
        <f>IF(scriv!Z485&lt;&gt;"",scriv!Z485,$L$36)</f>
        <v>0</v>
      </c>
      <c r="M523" s="82" t="str">
        <f>IF(scriv!AA485&lt;&gt;"",scriv!AA485,$M$36)</f>
        <v>OpenClose</v>
      </c>
      <c r="N523" s="82">
        <f>IF(scriv!AB485&lt;&gt;"",scriv!AB485,$N$36)</f>
        <v>0</v>
      </c>
      <c r="O523" s="119" t="str">
        <f t="shared" si="306"/>
        <v/>
      </c>
      <c r="P523" s="81" t="str">
        <f>IF(scriv!I485&lt;&gt;"",scriv!I485,"")</f>
        <v/>
      </c>
      <c r="Q523" s="81" t="str">
        <f>IF(scriv!J485&lt;&gt;"",scriv!J485,"")</f>
        <v/>
      </c>
      <c r="R523" s="81">
        <f>IF(scriv!K485&lt;&gt;"",scriv!K485,
IF(I523&lt;&gt;"",1,$R$36))</f>
        <v>1</v>
      </c>
      <c r="S523" s="81" t="str">
        <f>IF(scriv!L485&lt;&gt;"",scriv!L485,
IF(scriv!AF485&lt;&gt;"",$S$36,"none"))</f>
        <v>none</v>
      </c>
      <c r="T523" s="81" t="str">
        <f>IF(scriv!Q485&lt;&gt;"",scriv!Q485,"")</f>
        <v/>
      </c>
      <c r="U523" s="81" t="str">
        <f>IF(scriv!R485&lt;&gt;"",scriv!R485,"")</f>
        <v/>
      </c>
      <c r="V523" s="81" t="str">
        <f>IF(scriv!S485&lt;&gt;"",scriv!S485,"")</f>
        <v/>
      </c>
      <c r="W523" s="81" t="str">
        <f>IF(scriv!T485&lt;&gt;"",scriv!T485,"")</f>
        <v/>
      </c>
      <c r="X523" s="81" t="str">
        <f>IF($E523="",
( IF(scriv!AH485&lt;&gt;"", LEFT( scriv!AH485, FIND(",",scriv!AH485)-1) &amp; "=" &amp; $AH523 &amp; RIGHT( scriv!AH485, LEN(scriv!AH485) + 1 - FIND(",",scriv!AH485)),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IF(scriv!AI485&lt;&gt;"", LEFT( scriv!AI485, FIND(",",scriv!AI485)-1) &amp; "=" &amp; $AH523 &amp; RIGHT( scriv!AI485, LEN(scriv!AI485) + 1 - FIND(",",scriv!AI485)),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IF(scriv!AJ485&lt;&gt;"", LEFT( scriv!AJ485, FIND(",",scriv!AJ485)-1) &amp; "=" &amp; $AH523 &amp; RIGHT( scriv!AJ485, LEN(scriv!AJ485) + 1 - FIND(",",scriv!AJ485)),
  IF($Z$36&lt;&gt;"",LEFT( Z$36, FIND(",",Z$36)-1) &amp; "=" &amp; $AH523 &amp; RIGHT( Z$36, LEN(Z$36) + 1 - FIND(",",Z$36)),""))),
IF(scriv!O485&lt;&gt;"", LEFT( scriv!O485, FIND(",",scriv!O485)-1) &amp; "=" &amp; $AH523 &amp; RIGHT( scriv!O485, LEN(scriv!O485) + 1 - FIND(",",scriv!O485)),
LEFT( Z$37, FIND(",",Z$37)-1) &amp; "=" &amp; $AH523 &amp; RIGHT( Z$37, LEN(Z$37) + 1 - FIND(",",Z$37))))</f>
        <v>drawOpen=,1.2</v>
      </c>
      <c r="AA523" s="81" t="str">
        <f>IF($E523="",
( IF(scriv!AK485&lt;&gt;"", LEFT( scriv!AK485, FIND(",",scriv!AK485)-1) &amp; "=" &amp; $AH523 &amp; RIGHT( scriv!AK485, LEN(scriv!AK485) + 1 - FIND(",",scriv!AK485)),
  IF($AA$36&lt;&gt;"",LEFT( AA$36, FIND(",",AA$36)-1) &amp; "=" &amp; $AH523 &amp; RIGHT( AA$36, LEN(AA$36) + 1 - FIND(",",AA$36)),""))),
IF(scriv!P485&lt;&gt;"", LEFT( scriv!P485, FIND(",",scriv!P485)-1) &amp; "=" &amp; $AH523 &amp; RIGHT( scriv!P485, LEN(scriv!P485) + 1 - FIND(",",scriv!P485)),
LEFT( AA$37, FIND(",",AA$37)-1) &amp; "=" &amp; $AH523 &amp; RIGHT( AA$37, LEN(AA$37) + 1 - FIND(",",AA$37))))</f>
        <v>drawClose=,1.2</v>
      </c>
      <c r="AB523" s="167" t="str">
        <f t="shared" si="305"/>
        <v>noTitle</v>
      </c>
      <c r="AC523" s="167"/>
      <c r="AD523" s="45"/>
      <c r="AE523" s="168"/>
      <c r="AF523" s="169">
        <f>IF(D523="",scriv!B485,"")</f>
        <v>0</v>
      </c>
      <c r="AG523" s="170" t="str">
        <f t="shared" si="347"/>
        <v/>
      </c>
      <c r="AH523" s="169" t="str">
        <f t="shared" si="308"/>
        <v/>
      </c>
      <c r="AI523" s="169" t="str">
        <f t="shared" si="309"/>
        <v/>
      </c>
      <c r="AJ523" s="86">
        <f>ROUNDDOWN( (LEN(scriv!B485)+1) / 2, 0 )</f>
        <v>0</v>
      </c>
      <c r="AK523" s="82">
        <f t="shared" si="310"/>
        <v>0</v>
      </c>
      <c r="AL523" s="82" t="str">
        <f t="shared" si="311"/>
        <v>-</v>
      </c>
      <c r="AM523" s="82" t="str">
        <f t="shared" si="312"/>
        <v>-</v>
      </c>
      <c r="AN523" s="82" t="str">
        <f t="shared" si="313"/>
        <v>-</v>
      </c>
      <c r="AO523" s="82" t="str">
        <f t="shared" si="314"/>
        <v>-</v>
      </c>
      <c r="AP523" s="82" t="str">
        <f t="shared" si="315"/>
        <v>-</v>
      </c>
      <c r="AQ523" s="82" t="str">
        <f t="shared" si="316"/>
        <v>-</v>
      </c>
      <c r="AR523" s="82" t="str">
        <f t="shared" si="317"/>
        <v>-</v>
      </c>
      <c r="AT523" s="82">
        <f t="shared" si="318"/>
        <v>2</v>
      </c>
      <c r="AU523" s="82" t="str">
        <f ca="1">IF(    MAX(OFFSET(AL523,0,0,MATCH("-",AL523:AL$638,0))) = 0,"",
IFERROR(MAX(OFFSET(AL523,0,0,MATCH("-",AL523:AL$638,0))),""))</f>
        <v/>
      </c>
      <c r="AV523" s="82" t="str">
        <f ca="1">IF(    MAX(OFFSET(AM523,0,0,MATCH("-",AM523:AM$638,0))) = 0,"",
IFERROR(MAX(OFFSET(AM523,0,0,MATCH("-",AM523:AM$638,0))),""))</f>
        <v/>
      </c>
      <c r="AW523" s="82" t="str">
        <f ca="1">IF(    MAX(OFFSET(AN523,0,0,MATCH("-",AN523:AN$638,0))) = 0,"",
IFERROR(MAX(OFFSET(AN523,0,0,MATCH("-",AN523:AN$638,0))),""))</f>
        <v/>
      </c>
      <c r="AX523" s="82" t="str">
        <f ca="1">IF(    MAX(OFFSET(AO523,0,0,MATCH("-",AO523:AO$638,0))) = 0,"",
IFERROR(MAX(OFFSET(AO523,0,0,MATCH("-",AO523:AO$638,0))),""))</f>
        <v/>
      </c>
      <c r="AY523" s="82" t="str">
        <f ca="1">IF(    MAX(OFFSET(AP523,0,0,MATCH("-",AP523:AP$638,0))) = 0,"",
IFERROR(MAX(OFFSET(AP523,0,0,MATCH("-",AP523:AP$638,0))),""))</f>
        <v/>
      </c>
      <c r="AZ523" s="82" t="str">
        <f ca="1">IF(    MAX(OFFSET(AQ523,0,0,MATCH("-",AQ523:AQ$638,0))) = 0,"",
IFERROR(MAX(OFFSET(AQ523,0,0,MATCH("-",AQ523:AQ$638,0))),""))</f>
        <v/>
      </c>
      <c r="BA523" s="82" t="str">
        <f ca="1">IF(    MAX(OFFSET(AR523,0,0,MATCH("-",AR523:AR$638,0))) = 0,"",
IFERROR(MAX(OFFSET(AR523,0,0,MATCH("-",AR523:AR$638,0))),""))</f>
        <v/>
      </c>
      <c r="BB523" s="112">
        <f t="shared" ca="1" si="319"/>
        <v>-270</v>
      </c>
      <c r="BC523" s="111" t="str">
        <f t="shared" ca="1" si="320"/>
        <v>Radius</v>
      </c>
      <c r="BD523" s="112">
        <f t="shared" ca="1" si="321"/>
        <v>0</v>
      </c>
      <c r="BE523" s="111">
        <f t="shared" ca="1" si="322"/>
        <v>-150</v>
      </c>
      <c r="BF523" s="113" t="e">
        <f t="shared" ca="1" si="323"/>
        <v>#VALUE!</v>
      </c>
      <c r="BG523" s="113" t="e">
        <f t="shared" ca="1" si="324"/>
        <v>#VALUE!</v>
      </c>
      <c r="BH523" s="112">
        <f t="shared" ca="1" si="325"/>
        <v>2000</v>
      </c>
      <c r="BI523" s="112">
        <f t="shared" ca="1" si="326"/>
        <v>-150</v>
      </c>
      <c r="BJ523" s="157"/>
      <c r="BK523" s="157"/>
      <c r="BL523" s="158" t="str">
        <f>scriv!AM485</f>
        <v/>
      </c>
      <c r="BM523" s="157"/>
      <c r="BN523" s="157" t="str">
        <f t="shared" si="327"/>
        <v>node</v>
      </c>
      <c r="BO523" s="157"/>
      <c r="BP523" s="159">
        <f t="shared" ca="1" si="328"/>
        <v>0</v>
      </c>
      <c r="BQ523" s="159">
        <f t="shared" ca="1" si="329"/>
        <v>0</v>
      </c>
      <c r="BR523" s="159">
        <f t="shared" si="330"/>
        <v>1</v>
      </c>
      <c r="BS523" s="159" t="str">
        <f t="shared" si="331"/>
        <v>symbol</v>
      </c>
      <c r="BT523" s="157" t="str">
        <f ca="1">IF(scriv!V485&lt;&gt;"",scriv!V485,
IF(E523="",IFERROR(VLOOKUP(BL523,$AH$40:$BT$638,39,FALSE),$BT$36),
$BT$37))</f>
        <v>NodeSquare</v>
      </c>
      <c r="BU523" s="166">
        <f t="shared" ca="1" si="332"/>
        <v>2000</v>
      </c>
      <c r="BV523" s="166">
        <f t="shared" ca="1" si="333"/>
        <v>-150</v>
      </c>
      <c r="BW523" s="166">
        <f t="shared" ca="1" si="334"/>
        <v>0</v>
      </c>
      <c r="BX523" s="166">
        <f t="shared" ca="1" si="335"/>
        <v>0</v>
      </c>
      <c r="BY523" s="180" t="str">
        <f t="shared" si="336"/>
        <v/>
      </c>
      <c r="BZ523" s="180" t="str">
        <f t="shared" si="337"/>
        <v/>
      </c>
      <c r="CA523" s="81" t="str">
        <f>IF(scriv!E485&lt;&gt;"",scriv!E485,"")</f>
        <v/>
      </c>
      <c r="CB523" s="82">
        <f t="shared" si="307"/>
        <v>0</v>
      </c>
      <c r="CC523" s="82">
        <f t="shared" si="338"/>
        <v>0</v>
      </c>
      <c r="CD523" s="82" t="str">
        <f t="shared" si="339"/>
        <v>-</v>
      </c>
      <c r="CE523" s="82" t="str">
        <f t="shared" si="340"/>
        <v>-</v>
      </c>
      <c r="CF523" s="82" t="str">
        <f t="shared" si="341"/>
        <v>-</v>
      </c>
      <c r="CG523" s="82" t="str">
        <f t="shared" si="342"/>
        <v>-</v>
      </c>
      <c r="CH523" s="82" t="str">
        <f t="shared" si="343"/>
        <v>-</v>
      </c>
      <c r="CI523" s="82" t="str">
        <f t="shared" si="344"/>
        <v>-</v>
      </c>
      <c r="CJ523" s="82" t="str">
        <f t="shared" si="345"/>
        <v>-</v>
      </c>
      <c r="CK523" s="82" t="str">
        <f t="shared" si="346"/>
        <v>-</v>
      </c>
    </row>
    <row r="524" spans="1:89" s="82" customFormat="1" ht="18" customHeight="1">
      <c r="A524" s="81" t="str">
        <f>scriv!AL486</f>
        <v/>
      </c>
      <c r="B524" s="81" t="str">
        <f>IF(scriv!D486&lt;&gt;"",scriv!D486,"")</f>
        <v/>
      </c>
      <c r="C524" s="81" t="str">
        <f>IF( scriv!AP486&lt;&gt;"", IF(D524&lt;&gt;"","connection ","")&amp;scriv!AP486,IF(D524&lt;&gt;"","connection",""))</f>
        <v/>
      </c>
      <c r="D524" s="82" t="str">
        <f>scriv!AN486</f>
        <v/>
      </c>
      <c r="E524" s="82" t="str">
        <f>scriv!AO486</f>
        <v/>
      </c>
      <c r="F524" s="156">
        <f>ROW()</f>
        <v>524</v>
      </c>
      <c r="G524" s="288">
        <f>scriv!AC486</f>
        <v>0</v>
      </c>
      <c r="H524" s="288">
        <f>scriv!AD486</f>
        <v>0</v>
      </c>
      <c r="I524" s="81" t="str">
        <f>IF(scriv!AE486&lt;&gt;"",scriv!AE486,J524)</f>
        <v/>
      </c>
      <c r="J524" s="81" t="str">
        <f>IF(scriv!AF486&lt;&gt;"",scriv!AF486,"")</f>
        <v/>
      </c>
      <c r="K524" s="82" t="str">
        <f>IF(scriv!Y486&lt;&gt;"",scriv!Y486,$K$36)</f>
        <v>none</v>
      </c>
      <c r="L524" s="82">
        <f>IF(scriv!Z486&lt;&gt;"",scriv!Z486,$L$36)</f>
        <v>0</v>
      </c>
      <c r="M524" s="82" t="str">
        <f>IF(scriv!AA486&lt;&gt;"",scriv!AA486,$M$36)</f>
        <v>OpenClose</v>
      </c>
      <c r="N524" s="82">
        <f>IF(scriv!AB486&lt;&gt;"",scriv!AB486,$N$36)</f>
        <v>0</v>
      </c>
      <c r="O524" s="119" t="str">
        <f t="shared" si="306"/>
        <v/>
      </c>
      <c r="P524" s="81" t="str">
        <f>IF(scriv!I486&lt;&gt;"",scriv!I486,"")</f>
        <v/>
      </c>
      <c r="Q524" s="81" t="str">
        <f>IF(scriv!J486&lt;&gt;"",scriv!J486,"")</f>
        <v/>
      </c>
      <c r="R524" s="81">
        <f>IF(scriv!K486&lt;&gt;"",scriv!K486,
IF(I524&lt;&gt;"",1,$R$36))</f>
        <v>1</v>
      </c>
      <c r="S524" s="81" t="str">
        <f>IF(scriv!L486&lt;&gt;"",scriv!L486,
IF(scriv!AF486&lt;&gt;"",$S$36,"none"))</f>
        <v>none</v>
      </c>
      <c r="T524" s="81" t="str">
        <f>IF(scriv!Q486&lt;&gt;"",scriv!Q486,"")</f>
        <v/>
      </c>
      <c r="U524" s="81" t="str">
        <f>IF(scriv!R486&lt;&gt;"",scriv!R486,"")</f>
        <v/>
      </c>
      <c r="V524" s="81" t="str">
        <f>IF(scriv!S486&lt;&gt;"",scriv!S486,"")</f>
        <v/>
      </c>
      <c r="W524" s="81" t="str">
        <f>IF(scriv!T486&lt;&gt;"",scriv!T486,"")</f>
        <v/>
      </c>
      <c r="X524" s="81" t="str">
        <f>IF($E524="",
( IF(scriv!AH486&lt;&gt;"", LEFT( scriv!AH486, FIND(",",scriv!AH486)-1) &amp; "=" &amp; $AH524 &amp; RIGHT( scriv!AH486, LEN(scriv!AH486) + 1 - FIND(",",scriv!AH486)),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IF(scriv!AI486&lt;&gt;"", LEFT( scriv!AI486, FIND(",",scriv!AI486)-1) &amp; "=" &amp; $AH524 &amp; RIGHT( scriv!AI486, LEN(scriv!AI486) + 1 - FIND(",",scriv!AI486)),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IF(scriv!AJ486&lt;&gt;"", LEFT( scriv!AJ486, FIND(",",scriv!AJ486)-1) &amp; "=" &amp; $AH524 &amp; RIGHT( scriv!AJ486, LEN(scriv!AJ486) + 1 - FIND(",",scriv!AJ486)),
  IF($Z$36&lt;&gt;"",LEFT( Z$36, FIND(",",Z$36)-1) &amp; "=" &amp; $AH524 &amp; RIGHT( Z$36, LEN(Z$36) + 1 - FIND(",",Z$36)),""))),
IF(scriv!O486&lt;&gt;"", LEFT( scriv!O486, FIND(",",scriv!O486)-1) &amp; "=" &amp; $AH524 &amp; RIGHT( scriv!O486, LEN(scriv!O486) + 1 - FIND(",",scriv!O486)),
LEFT( Z$37, FIND(",",Z$37)-1) &amp; "=" &amp; $AH524 &amp; RIGHT( Z$37, LEN(Z$37) + 1 - FIND(",",Z$37))))</f>
        <v>drawOpen=,1.2</v>
      </c>
      <c r="AA524" s="81" t="str">
        <f>IF($E524="",
( IF(scriv!AK486&lt;&gt;"", LEFT( scriv!AK486, FIND(",",scriv!AK486)-1) &amp; "=" &amp; $AH524 &amp; RIGHT( scriv!AK486, LEN(scriv!AK486) + 1 - FIND(",",scriv!AK486)),
  IF($AA$36&lt;&gt;"",LEFT( AA$36, FIND(",",AA$36)-1) &amp; "=" &amp; $AH524 &amp; RIGHT( AA$36, LEN(AA$36) + 1 - FIND(",",AA$36)),""))),
IF(scriv!P486&lt;&gt;"", LEFT( scriv!P486, FIND(",",scriv!P486)-1) &amp; "=" &amp; $AH524 &amp; RIGHT( scriv!P486, LEN(scriv!P486) + 1 - FIND(",",scriv!P486)),
LEFT( AA$37, FIND(",",AA$37)-1) &amp; "=" &amp; $AH524 &amp; RIGHT( AA$37, LEN(AA$37) + 1 - FIND(",",AA$37))))</f>
        <v>drawClose=,1.2</v>
      </c>
      <c r="AB524" s="167" t="str">
        <f t="shared" si="305"/>
        <v>noTitle</v>
      </c>
      <c r="AC524" s="167"/>
      <c r="AD524" s="45"/>
      <c r="AE524" s="168"/>
      <c r="AF524" s="169">
        <f>IF(D524="",scriv!B486,"")</f>
        <v>0</v>
      </c>
      <c r="AG524" s="170" t="str">
        <f t="shared" si="347"/>
        <v/>
      </c>
      <c r="AH524" s="169" t="str">
        <f t="shared" si="308"/>
        <v/>
      </c>
      <c r="AI524" s="169" t="str">
        <f t="shared" si="309"/>
        <v/>
      </c>
      <c r="AJ524" s="86">
        <f>ROUNDDOWN( (LEN(scriv!B486)+1) / 2, 0 )</f>
        <v>0</v>
      </c>
      <c r="AK524" s="82">
        <f t="shared" si="310"/>
        <v>0</v>
      </c>
      <c r="AL524" s="82" t="str">
        <f t="shared" si="311"/>
        <v>-</v>
      </c>
      <c r="AM524" s="82" t="str">
        <f t="shared" si="312"/>
        <v>-</v>
      </c>
      <c r="AN524" s="82" t="str">
        <f t="shared" si="313"/>
        <v>-</v>
      </c>
      <c r="AO524" s="82" t="str">
        <f t="shared" si="314"/>
        <v>-</v>
      </c>
      <c r="AP524" s="82" t="str">
        <f t="shared" si="315"/>
        <v>-</v>
      </c>
      <c r="AQ524" s="82" t="str">
        <f t="shared" si="316"/>
        <v>-</v>
      </c>
      <c r="AR524" s="82" t="str">
        <f t="shared" si="317"/>
        <v>-</v>
      </c>
      <c r="AT524" s="82">
        <f t="shared" si="318"/>
        <v>2</v>
      </c>
      <c r="AU524" s="82" t="str">
        <f ca="1">IF(    MAX(OFFSET(AL524,0,0,MATCH("-",AL524:AL$638,0))) = 0,"",
IFERROR(MAX(OFFSET(AL524,0,0,MATCH("-",AL524:AL$638,0))),""))</f>
        <v/>
      </c>
      <c r="AV524" s="82" t="str">
        <f ca="1">IF(    MAX(OFFSET(AM524,0,0,MATCH("-",AM524:AM$638,0))) = 0,"",
IFERROR(MAX(OFFSET(AM524,0,0,MATCH("-",AM524:AM$638,0))),""))</f>
        <v/>
      </c>
      <c r="AW524" s="82" t="str">
        <f ca="1">IF(    MAX(OFFSET(AN524,0,0,MATCH("-",AN524:AN$638,0))) = 0,"",
IFERROR(MAX(OFFSET(AN524,0,0,MATCH("-",AN524:AN$638,0))),""))</f>
        <v/>
      </c>
      <c r="AX524" s="82" t="str">
        <f ca="1">IF(    MAX(OFFSET(AO524,0,0,MATCH("-",AO524:AO$638,0))) = 0,"",
IFERROR(MAX(OFFSET(AO524,0,0,MATCH("-",AO524:AO$638,0))),""))</f>
        <v/>
      </c>
      <c r="AY524" s="82" t="str">
        <f ca="1">IF(    MAX(OFFSET(AP524,0,0,MATCH("-",AP524:AP$638,0))) = 0,"",
IFERROR(MAX(OFFSET(AP524,0,0,MATCH("-",AP524:AP$638,0))),""))</f>
        <v/>
      </c>
      <c r="AZ524" s="82" t="str">
        <f ca="1">IF(    MAX(OFFSET(AQ524,0,0,MATCH("-",AQ524:AQ$638,0))) = 0,"",
IFERROR(MAX(OFFSET(AQ524,0,0,MATCH("-",AQ524:AQ$638,0))),""))</f>
        <v/>
      </c>
      <c r="BA524" s="82" t="str">
        <f ca="1">IF(    MAX(OFFSET(AR524,0,0,MATCH("-",AR524:AR$638,0))) = 0,"",
IFERROR(MAX(OFFSET(AR524,0,0,MATCH("-",AR524:AR$638,0))),""))</f>
        <v/>
      </c>
      <c r="BB524" s="112">
        <f t="shared" ca="1" si="319"/>
        <v>-270</v>
      </c>
      <c r="BC524" s="111" t="str">
        <f t="shared" ca="1" si="320"/>
        <v>Radius</v>
      </c>
      <c r="BD524" s="112">
        <f t="shared" ca="1" si="321"/>
        <v>0</v>
      </c>
      <c r="BE524" s="111">
        <f t="shared" ca="1" si="322"/>
        <v>-150</v>
      </c>
      <c r="BF524" s="113" t="e">
        <f t="shared" ca="1" si="323"/>
        <v>#VALUE!</v>
      </c>
      <c r="BG524" s="113" t="e">
        <f t="shared" ca="1" si="324"/>
        <v>#VALUE!</v>
      </c>
      <c r="BH524" s="112">
        <f t="shared" ca="1" si="325"/>
        <v>2000</v>
      </c>
      <c r="BI524" s="112">
        <f t="shared" ca="1" si="326"/>
        <v>-150</v>
      </c>
      <c r="BJ524" s="157"/>
      <c r="BK524" s="157"/>
      <c r="BL524" s="158" t="str">
        <f>scriv!AM486</f>
        <v/>
      </c>
      <c r="BM524" s="157"/>
      <c r="BN524" s="157" t="str">
        <f t="shared" si="327"/>
        <v>node</v>
      </c>
      <c r="BO524" s="157"/>
      <c r="BP524" s="159">
        <f t="shared" ca="1" si="328"/>
        <v>0</v>
      </c>
      <c r="BQ524" s="159">
        <f t="shared" ca="1" si="329"/>
        <v>0</v>
      </c>
      <c r="BR524" s="159">
        <f t="shared" si="330"/>
        <v>1</v>
      </c>
      <c r="BS524" s="159" t="str">
        <f t="shared" si="331"/>
        <v>symbol</v>
      </c>
      <c r="BT524" s="157" t="str">
        <f ca="1">IF(scriv!V486&lt;&gt;"",scriv!V486,
IF(E524="",IFERROR(VLOOKUP(BL524,$AH$40:$BT$638,39,FALSE),$BT$36),
$BT$37))</f>
        <v>NodeSquare</v>
      </c>
      <c r="BU524" s="166">
        <f t="shared" ca="1" si="332"/>
        <v>2000</v>
      </c>
      <c r="BV524" s="166">
        <f t="shared" ca="1" si="333"/>
        <v>-150</v>
      </c>
      <c r="BW524" s="166">
        <f t="shared" ca="1" si="334"/>
        <v>0</v>
      </c>
      <c r="BX524" s="166">
        <f t="shared" ca="1" si="335"/>
        <v>0</v>
      </c>
      <c r="BY524" s="180" t="str">
        <f t="shared" si="336"/>
        <v/>
      </c>
      <c r="BZ524" s="180" t="str">
        <f t="shared" si="337"/>
        <v/>
      </c>
      <c r="CA524" s="81" t="str">
        <f>IF(scriv!E486&lt;&gt;"",scriv!E486,"")</f>
        <v/>
      </c>
      <c r="CB524" s="82">
        <f t="shared" si="307"/>
        <v>0</v>
      </c>
      <c r="CC524" s="82">
        <f t="shared" si="338"/>
        <v>0</v>
      </c>
      <c r="CD524" s="82" t="str">
        <f t="shared" si="339"/>
        <v>-</v>
      </c>
      <c r="CE524" s="82" t="str">
        <f t="shared" si="340"/>
        <v>-</v>
      </c>
      <c r="CF524" s="82" t="str">
        <f t="shared" si="341"/>
        <v>-</v>
      </c>
      <c r="CG524" s="82" t="str">
        <f t="shared" si="342"/>
        <v>-</v>
      </c>
      <c r="CH524" s="82" t="str">
        <f t="shared" si="343"/>
        <v>-</v>
      </c>
      <c r="CI524" s="82" t="str">
        <f t="shared" si="344"/>
        <v>-</v>
      </c>
      <c r="CJ524" s="82" t="str">
        <f t="shared" si="345"/>
        <v>-</v>
      </c>
      <c r="CK524" s="82" t="str">
        <f t="shared" si="346"/>
        <v>-</v>
      </c>
    </row>
    <row r="525" spans="1:89" s="82" customFormat="1" ht="18" customHeight="1">
      <c r="A525" s="81" t="str">
        <f>scriv!AL487</f>
        <v/>
      </c>
      <c r="B525" s="81" t="str">
        <f>IF(scriv!D487&lt;&gt;"",scriv!D487,"")</f>
        <v/>
      </c>
      <c r="C525" s="81" t="str">
        <f>IF( scriv!AP487&lt;&gt;"", IF(D525&lt;&gt;"","connection ","")&amp;scriv!AP487,IF(D525&lt;&gt;"","connection",""))</f>
        <v/>
      </c>
      <c r="D525" s="82" t="str">
        <f>scriv!AN487</f>
        <v/>
      </c>
      <c r="E525" s="82" t="str">
        <f>scriv!AO487</f>
        <v/>
      </c>
      <c r="F525" s="156">
        <f>ROW()</f>
        <v>525</v>
      </c>
      <c r="G525" s="288">
        <f>scriv!AC487</f>
        <v>0</v>
      </c>
      <c r="H525" s="288">
        <f>scriv!AD487</f>
        <v>0</v>
      </c>
      <c r="I525" s="81" t="str">
        <f>IF(scriv!AE487&lt;&gt;"",scriv!AE487,J525)</f>
        <v/>
      </c>
      <c r="J525" s="81" t="str">
        <f>IF(scriv!AF487&lt;&gt;"",scriv!AF487,"")</f>
        <v/>
      </c>
      <c r="K525" s="82" t="str">
        <f>IF(scriv!Y487&lt;&gt;"",scriv!Y487,$K$36)</f>
        <v>none</v>
      </c>
      <c r="L525" s="82">
        <f>IF(scriv!Z487&lt;&gt;"",scriv!Z487,$L$36)</f>
        <v>0</v>
      </c>
      <c r="M525" s="82" t="str">
        <f>IF(scriv!AA487&lt;&gt;"",scriv!AA487,$M$36)</f>
        <v>OpenClose</v>
      </c>
      <c r="N525" s="82">
        <f>IF(scriv!AB487&lt;&gt;"",scriv!AB487,$N$36)</f>
        <v>0</v>
      </c>
      <c r="O525" s="119" t="str">
        <f t="shared" si="306"/>
        <v/>
      </c>
      <c r="P525" s="81" t="str">
        <f>IF(scriv!I487&lt;&gt;"",scriv!I487,"")</f>
        <v/>
      </c>
      <c r="Q525" s="81" t="str">
        <f>IF(scriv!J487&lt;&gt;"",scriv!J487,"")</f>
        <v/>
      </c>
      <c r="R525" s="81">
        <f>IF(scriv!K487&lt;&gt;"",scriv!K487,
IF(I525&lt;&gt;"",1,$R$36))</f>
        <v>1</v>
      </c>
      <c r="S525" s="81" t="str">
        <f>IF(scriv!L487&lt;&gt;"",scriv!L487,
IF(scriv!AF487&lt;&gt;"",$S$36,"none"))</f>
        <v>none</v>
      </c>
      <c r="T525" s="81" t="str">
        <f>IF(scriv!Q487&lt;&gt;"",scriv!Q487,"")</f>
        <v/>
      </c>
      <c r="U525" s="81" t="str">
        <f>IF(scriv!R487&lt;&gt;"",scriv!R487,"")</f>
        <v/>
      </c>
      <c r="V525" s="81" t="str">
        <f>IF(scriv!S487&lt;&gt;"",scriv!S487,"")</f>
        <v/>
      </c>
      <c r="W525" s="81" t="str">
        <f>IF(scriv!T487&lt;&gt;"",scriv!T487,"")</f>
        <v/>
      </c>
      <c r="X525" s="81" t="str">
        <f>IF($E525="",
( IF(scriv!AH487&lt;&gt;"", LEFT( scriv!AH487, FIND(",",scriv!AH487)-1) &amp; "=" &amp; $AH525 &amp; RIGHT( scriv!AH487, LEN(scriv!AH487) + 1 - FIND(",",scriv!AH487)),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IF(scriv!AI487&lt;&gt;"", LEFT( scriv!AI487, FIND(",",scriv!AI487)-1) &amp; "=" &amp; $AH525 &amp; RIGHT( scriv!AI487, LEN(scriv!AI487) + 1 - FIND(",",scriv!AI487)),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IF(scriv!AJ487&lt;&gt;"", LEFT( scriv!AJ487, FIND(",",scriv!AJ487)-1) &amp; "=" &amp; $AH525 &amp; RIGHT( scriv!AJ487, LEN(scriv!AJ487) + 1 - FIND(",",scriv!AJ487)),
  IF($Z$36&lt;&gt;"",LEFT( Z$36, FIND(",",Z$36)-1) &amp; "=" &amp; $AH525 &amp; RIGHT( Z$36, LEN(Z$36) + 1 - FIND(",",Z$36)),""))),
IF(scriv!O487&lt;&gt;"", LEFT( scriv!O487, FIND(",",scriv!O487)-1) &amp; "=" &amp; $AH525 &amp; RIGHT( scriv!O487, LEN(scriv!O487) + 1 - FIND(",",scriv!O487)),
LEFT( Z$37, FIND(",",Z$37)-1) &amp; "=" &amp; $AH525 &amp; RIGHT( Z$37, LEN(Z$37) + 1 - FIND(",",Z$37))))</f>
        <v>drawOpen=,1.2</v>
      </c>
      <c r="AA525" s="81" t="str">
        <f>IF($E525="",
( IF(scriv!AK487&lt;&gt;"", LEFT( scriv!AK487, FIND(",",scriv!AK487)-1) &amp; "=" &amp; $AH525 &amp; RIGHT( scriv!AK487, LEN(scriv!AK487) + 1 - FIND(",",scriv!AK487)),
  IF($AA$36&lt;&gt;"",LEFT( AA$36, FIND(",",AA$36)-1) &amp; "=" &amp; $AH525 &amp; RIGHT( AA$36, LEN(AA$36) + 1 - FIND(",",AA$36)),""))),
IF(scriv!P487&lt;&gt;"", LEFT( scriv!P487, FIND(",",scriv!P487)-1) &amp; "=" &amp; $AH525 &amp; RIGHT( scriv!P487, LEN(scriv!P487) + 1 - FIND(",",scriv!P487)),
LEFT( AA$37, FIND(",",AA$37)-1) &amp; "=" &amp; $AH525 &amp; RIGHT( AA$37, LEN(AA$37) + 1 - FIND(",",AA$37))))</f>
        <v>drawClose=,1.2</v>
      </c>
      <c r="AB525" s="167" t="str">
        <f t="shared" si="305"/>
        <v>noTitle</v>
      </c>
      <c r="AC525" s="167"/>
      <c r="AD525" s="45"/>
      <c r="AE525" s="168"/>
      <c r="AF525" s="169">
        <f>IF(D525="",scriv!B487,"")</f>
        <v>0</v>
      </c>
      <c r="AG525" s="170" t="str">
        <f t="shared" si="347"/>
        <v/>
      </c>
      <c r="AH525" s="169" t="str">
        <f t="shared" si="308"/>
        <v/>
      </c>
      <c r="AI525" s="169" t="str">
        <f t="shared" si="309"/>
        <v/>
      </c>
      <c r="AJ525" s="86">
        <f>ROUNDDOWN( (LEN(scriv!B487)+1) / 2, 0 )</f>
        <v>0</v>
      </c>
      <c r="AK525" s="82">
        <f t="shared" si="310"/>
        <v>0</v>
      </c>
      <c r="AL525" s="82" t="str">
        <f t="shared" si="311"/>
        <v>-</v>
      </c>
      <c r="AM525" s="82" t="str">
        <f t="shared" si="312"/>
        <v>-</v>
      </c>
      <c r="AN525" s="82" t="str">
        <f t="shared" si="313"/>
        <v>-</v>
      </c>
      <c r="AO525" s="82" t="str">
        <f t="shared" si="314"/>
        <v>-</v>
      </c>
      <c r="AP525" s="82" t="str">
        <f t="shared" si="315"/>
        <v>-</v>
      </c>
      <c r="AQ525" s="82" t="str">
        <f t="shared" si="316"/>
        <v>-</v>
      </c>
      <c r="AR525" s="82" t="str">
        <f t="shared" si="317"/>
        <v>-</v>
      </c>
      <c r="AT525" s="82">
        <f t="shared" si="318"/>
        <v>2</v>
      </c>
      <c r="AU525" s="82" t="str">
        <f ca="1">IF(    MAX(OFFSET(AL525,0,0,MATCH("-",AL525:AL$638,0))) = 0,"",
IFERROR(MAX(OFFSET(AL525,0,0,MATCH("-",AL525:AL$638,0))),""))</f>
        <v/>
      </c>
      <c r="AV525" s="82" t="str">
        <f ca="1">IF(    MAX(OFFSET(AM525,0,0,MATCH("-",AM525:AM$638,0))) = 0,"",
IFERROR(MAX(OFFSET(AM525,0,0,MATCH("-",AM525:AM$638,0))),""))</f>
        <v/>
      </c>
      <c r="AW525" s="82" t="str">
        <f ca="1">IF(    MAX(OFFSET(AN525,0,0,MATCH("-",AN525:AN$638,0))) = 0,"",
IFERROR(MAX(OFFSET(AN525,0,0,MATCH("-",AN525:AN$638,0))),""))</f>
        <v/>
      </c>
      <c r="AX525" s="82" t="str">
        <f ca="1">IF(    MAX(OFFSET(AO525,0,0,MATCH("-",AO525:AO$638,0))) = 0,"",
IFERROR(MAX(OFFSET(AO525,0,0,MATCH("-",AO525:AO$638,0))),""))</f>
        <v/>
      </c>
      <c r="AY525" s="82" t="str">
        <f ca="1">IF(    MAX(OFFSET(AP525,0,0,MATCH("-",AP525:AP$638,0))) = 0,"",
IFERROR(MAX(OFFSET(AP525,0,0,MATCH("-",AP525:AP$638,0))),""))</f>
        <v/>
      </c>
      <c r="AZ525" s="82" t="str">
        <f ca="1">IF(    MAX(OFFSET(AQ525,0,0,MATCH("-",AQ525:AQ$638,0))) = 0,"",
IFERROR(MAX(OFFSET(AQ525,0,0,MATCH("-",AQ525:AQ$638,0))),""))</f>
        <v/>
      </c>
      <c r="BA525" s="82" t="str">
        <f ca="1">IF(    MAX(OFFSET(AR525,0,0,MATCH("-",AR525:AR$638,0))) = 0,"",
IFERROR(MAX(OFFSET(AR525,0,0,MATCH("-",AR525:AR$638,0))),""))</f>
        <v/>
      </c>
      <c r="BB525" s="112">
        <f t="shared" ca="1" si="319"/>
        <v>-270</v>
      </c>
      <c r="BC525" s="111" t="str">
        <f t="shared" ca="1" si="320"/>
        <v>Radius</v>
      </c>
      <c r="BD525" s="112">
        <f t="shared" ca="1" si="321"/>
        <v>0</v>
      </c>
      <c r="BE525" s="111">
        <f t="shared" ca="1" si="322"/>
        <v>-150</v>
      </c>
      <c r="BF525" s="113" t="e">
        <f t="shared" ca="1" si="323"/>
        <v>#VALUE!</v>
      </c>
      <c r="BG525" s="113" t="e">
        <f t="shared" ca="1" si="324"/>
        <v>#VALUE!</v>
      </c>
      <c r="BH525" s="112">
        <f t="shared" ca="1" si="325"/>
        <v>2000</v>
      </c>
      <c r="BI525" s="112">
        <f t="shared" ca="1" si="326"/>
        <v>-150</v>
      </c>
      <c r="BJ525" s="157"/>
      <c r="BK525" s="157"/>
      <c r="BL525" s="158" t="str">
        <f>scriv!AM487</f>
        <v/>
      </c>
      <c r="BM525" s="157"/>
      <c r="BN525" s="157" t="str">
        <f t="shared" si="327"/>
        <v>node</v>
      </c>
      <c r="BO525" s="157"/>
      <c r="BP525" s="159">
        <f t="shared" ca="1" si="328"/>
        <v>0</v>
      </c>
      <c r="BQ525" s="159">
        <f t="shared" ca="1" si="329"/>
        <v>0</v>
      </c>
      <c r="BR525" s="159">
        <f t="shared" si="330"/>
        <v>1</v>
      </c>
      <c r="BS525" s="159" t="str">
        <f t="shared" si="331"/>
        <v>symbol</v>
      </c>
      <c r="BT525" s="157" t="str">
        <f ca="1">IF(scriv!V487&lt;&gt;"",scriv!V487,
IF(E525="",IFERROR(VLOOKUP(BL525,$AH$40:$BT$638,39,FALSE),$BT$36),
$BT$37))</f>
        <v>NodeSquare</v>
      </c>
      <c r="BU525" s="166">
        <f t="shared" ca="1" si="332"/>
        <v>2000</v>
      </c>
      <c r="BV525" s="166">
        <f t="shared" ca="1" si="333"/>
        <v>-150</v>
      </c>
      <c r="BW525" s="166">
        <f t="shared" ca="1" si="334"/>
        <v>0</v>
      </c>
      <c r="BX525" s="166">
        <f t="shared" ca="1" si="335"/>
        <v>0</v>
      </c>
      <c r="BY525" s="180" t="str">
        <f t="shared" si="336"/>
        <v/>
      </c>
      <c r="BZ525" s="180" t="str">
        <f t="shared" si="337"/>
        <v/>
      </c>
      <c r="CA525" s="81" t="str">
        <f>IF(scriv!E487&lt;&gt;"",scriv!E487,"")</f>
        <v/>
      </c>
      <c r="CB525" s="82">
        <f t="shared" si="307"/>
        <v>0</v>
      </c>
      <c r="CC525" s="82">
        <f t="shared" si="338"/>
        <v>0</v>
      </c>
      <c r="CD525" s="82" t="str">
        <f t="shared" si="339"/>
        <v>-</v>
      </c>
      <c r="CE525" s="82" t="str">
        <f t="shared" si="340"/>
        <v>-</v>
      </c>
      <c r="CF525" s="82" t="str">
        <f t="shared" si="341"/>
        <v>-</v>
      </c>
      <c r="CG525" s="82" t="str">
        <f t="shared" si="342"/>
        <v>-</v>
      </c>
      <c r="CH525" s="82" t="str">
        <f t="shared" si="343"/>
        <v>-</v>
      </c>
      <c r="CI525" s="82" t="str">
        <f t="shared" si="344"/>
        <v>-</v>
      </c>
      <c r="CJ525" s="82" t="str">
        <f t="shared" si="345"/>
        <v>-</v>
      </c>
      <c r="CK525" s="82" t="str">
        <f t="shared" si="346"/>
        <v>-</v>
      </c>
    </row>
    <row r="526" spans="1:89" s="82" customFormat="1" ht="18" customHeight="1">
      <c r="A526" s="81" t="str">
        <f>scriv!AL488</f>
        <v/>
      </c>
      <c r="B526" s="81" t="str">
        <f>IF(scriv!D488&lt;&gt;"",scriv!D488,"")</f>
        <v/>
      </c>
      <c r="C526" s="81" t="str">
        <f>IF( scriv!AP488&lt;&gt;"", IF(D526&lt;&gt;"","connection ","")&amp;scriv!AP488,IF(D526&lt;&gt;"","connection",""))</f>
        <v/>
      </c>
      <c r="D526" s="82" t="str">
        <f>scriv!AN488</f>
        <v/>
      </c>
      <c r="E526" s="82" t="str">
        <f>scriv!AO488</f>
        <v/>
      </c>
      <c r="F526" s="156">
        <f>ROW()</f>
        <v>526</v>
      </c>
      <c r="G526" s="288">
        <f>scriv!AC488</f>
        <v>0</v>
      </c>
      <c r="H526" s="288">
        <f>scriv!AD488</f>
        <v>0</v>
      </c>
      <c r="I526" s="81" t="str">
        <f>IF(scriv!AE488&lt;&gt;"",scriv!AE488,J526)</f>
        <v/>
      </c>
      <c r="J526" s="81" t="str">
        <f>IF(scriv!AF488&lt;&gt;"",scriv!AF488,"")</f>
        <v/>
      </c>
      <c r="K526" s="82" t="str">
        <f>IF(scriv!Y488&lt;&gt;"",scriv!Y488,$K$36)</f>
        <v>none</v>
      </c>
      <c r="L526" s="82">
        <f>IF(scriv!Z488&lt;&gt;"",scriv!Z488,$L$36)</f>
        <v>0</v>
      </c>
      <c r="M526" s="82" t="str">
        <f>IF(scriv!AA488&lt;&gt;"",scriv!AA488,$M$36)</f>
        <v>OpenClose</v>
      </c>
      <c r="N526" s="82">
        <f>IF(scriv!AB488&lt;&gt;"",scriv!AB488,$N$36)</f>
        <v>0</v>
      </c>
      <c r="O526" s="119" t="str">
        <f t="shared" si="306"/>
        <v/>
      </c>
      <c r="P526" s="81" t="str">
        <f>IF(scriv!I488&lt;&gt;"",scriv!I488,"")</f>
        <v/>
      </c>
      <c r="Q526" s="81" t="str">
        <f>IF(scriv!J488&lt;&gt;"",scriv!J488,"")</f>
        <v/>
      </c>
      <c r="R526" s="81">
        <f>IF(scriv!K488&lt;&gt;"",scriv!K488,
IF(I526&lt;&gt;"",1,$R$36))</f>
        <v>1</v>
      </c>
      <c r="S526" s="81" t="str">
        <f>IF(scriv!L488&lt;&gt;"",scriv!L488,
IF(scriv!AF488&lt;&gt;"",$S$36,"none"))</f>
        <v>none</v>
      </c>
      <c r="T526" s="81" t="str">
        <f>IF(scriv!Q488&lt;&gt;"",scriv!Q488,"")</f>
        <v/>
      </c>
      <c r="U526" s="81" t="str">
        <f>IF(scriv!R488&lt;&gt;"",scriv!R488,"")</f>
        <v/>
      </c>
      <c r="V526" s="81" t="str">
        <f>IF(scriv!S488&lt;&gt;"",scriv!S488,"")</f>
        <v/>
      </c>
      <c r="W526" s="81" t="str">
        <f>IF(scriv!T488&lt;&gt;"",scriv!T488,"")</f>
        <v/>
      </c>
      <c r="X526" s="81" t="str">
        <f>IF($E526="",
( IF(scriv!AH488&lt;&gt;"", LEFT( scriv!AH488, FIND(",",scriv!AH488)-1) &amp; "=" &amp; $AH526 &amp; RIGHT( scriv!AH488, LEN(scriv!AH488) + 1 - FIND(",",scriv!AH488)),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IF(scriv!AI488&lt;&gt;"", LEFT( scriv!AI488, FIND(",",scriv!AI488)-1) &amp; "=" &amp; $AH526 &amp; RIGHT( scriv!AI488, LEN(scriv!AI488) + 1 - FIND(",",scriv!AI488)),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IF(scriv!AJ488&lt;&gt;"", LEFT( scriv!AJ488, FIND(",",scriv!AJ488)-1) &amp; "=" &amp; $AH526 &amp; RIGHT( scriv!AJ488, LEN(scriv!AJ488) + 1 - FIND(",",scriv!AJ488)),
  IF($Z$36&lt;&gt;"",LEFT( Z$36, FIND(",",Z$36)-1) &amp; "=" &amp; $AH526 &amp; RIGHT( Z$36, LEN(Z$36) + 1 - FIND(",",Z$36)),""))),
IF(scriv!O488&lt;&gt;"", LEFT( scriv!O488, FIND(",",scriv!O488)-1) &amp; "=" &amp; $AH526 &amp; RIGHT( scriv!O488, LEN(scriv!O488) + 1 - FIND(",",scriv!O488)),
LEFT( Z$37, FIND(",",Z$37)-1) &amp; "=" &amp; $AH526 &amp; RIGHT( Z$37, LEN(Z$37) + 1 - FIND(",",Z$37))))</f>
        <v>drawOpen=,1.2</v>
      </c>
      <c r="AA526" s="81" t="str">
        <f>IF($E526="",
( IF(scriv!AK488&lt;&gt;"", LEFT( scriv!AK488, FIND(",",scriv!AK488)-1) &amp; "=" &amp; $AH526 &amp; RIGHT( scriv!AK488, LEN(scriv!AK488) + 1 - FIND(",",scriv!AK488)),
  IF($AA$36&lt;&gt;"",LEFT( AA$36, FIND(",",AA$36)-1) &amp; "=" &amp; $AH526 &amp; RIGHT( AA$36, LEN(AA$36) + 1 - FIND(",",AA$36)),""))),
IF(scriv!P488&lt;&gt;"", LEFT( scriv!P488, FIND(",",scriv!P488)-1) &amp; "=" &amp; $AH526 &amp; RIGHT( scriv!P488, LEN(scriv!P488) + 1 - FIND(",",scriv!P488)),
LEFT( AA$37, FIND(",",AA$37)-1) &amp; "=" &amp; $AH526 &amp; RIGHT( AA$37, LEN(AA$37) + 1 - FIND(",",AA$37))))</f>
        <v>drawClose=,1.2</v>
      </c>
      <c r="AB526" s="167" t="str">
        <f t="shared" si="305"/>
        <v>noTitle</v>
      </c>
      <c r="AC526" s="167"/>
      <c r="AD526" s="45"/>
      <c r="AE526" s="168"/>
      <c r="AF526" s="169">
        <f>IF(D526="",scriv!B488,"")</f>
        <v>0</v>
      </c>
      <c r="AG526" s="170" t="str">
        <f t="shared" si="347"/>
        <v/>
      </c>
      <c r="AH526" s="169" t="str">
        <f t="shared" si="308"/>
        <v/>
      </c>
      <c r="AI526" s="169" t="str">
        <f t="shared" si="309"/>
        <v/>
      </c>
      <c r="AJ526" s="86">
        <f>ROUNDDOWN( (LEN(scriv!B488)+1) / 2, 0 )</f>
        <v>0</v>
      </c>
      <c r="AK526" s="82">
        <f t="shared" si="310"/>
        <v>0</v>
      </c>
      <c r="AL526" s="82" t="str">
        <f t="shared" si="311"/>
        <v>-</v>
      </c>
      <c r="AM526" s="82" t="str">
        <f t="shared" si="312"/>
        <v>-</v>
      </c>
      <c r="AN526" s="82" t="str">
        <f t="shared" si="313"/>
        <v>-</v>
      </c>
      <c r="AO526" s="82" t="str">
        <f t="shared" si="314"/>
        <v>-</v>
      </c>
      <c r="AP526" s="82" t="str">
        <f t="shared" si="315"/>
        <v>-</v>
      </c>
      <c r="AQ526" s="82" t="str">
        <f t="shared" si="316"/>
        <v>-</v>
      </c>
      <c r="AR526" s="82" t="str">
        <f t="shared" si="317"/>
        <v>-</v>
      </c>
      <c r="AT526" s="82">
        <f t="shared" si="318"/>
        <v>2</v>
      </c>
      <c r="AU526" s="82" t="str">
        <f ca="1">IF(    MAX(OFFSET(AL526,0,0,MATCH("-",AL526:AL$638,0))) = 0,"",
IFERROR(MAX(OFFSET(AL526,0,0,MATCH("-",AL526:AL$638,0))),""))</f>
        <v/>
      </c>
      <c r="AV526" s="82" t="str">
        <f ca="1">IF(    MAX(OFFSET(AM526,0,0,MATCH("-",AM526:AM$638,0))) = 0,"",
IFERROR(MAX(OFFSET(AM526,0,0,MATCH("-",AM526:AM$638,0))),""))</f>
        <v/>
      </c>
      <c r="AW526" s="82" t="str">
        <f ca="1">IF(    MAX(OFFSET(AN526,0,0,MATCH("-",AN526:AN$638,0))) = 0,"",
IFERROR(MAX(OFFSET(AN526,0,0,MATCH("-",AN526:AN$638,0))),""))</f>
        <v/>
      </c>
      <c r="AX526" s="82" t="str">
        <f ca="1">IF(    MAX(OFFSET(AO526,0,0,MATCH("-",AO526:AO$638,0))) = 0,"",
IFERROR(MAX(OFFSET(AO526,0,0,MATCH("-",AO526:AO$638,0))),""))</f>
        <v/>
      </c>
      <c r="AY526" s="82" t="str">
        <f ca="1">IF(    MAX(OFFSET(AP526,0,0,MATCH("-",AP526:AP$638,0))) = 0,"",
IFERROR(MAX(OFFSET(AP526,0,0,MATCH("-",AP526:AP$638,0))),""))</f>
        <v/>
      </c>
      <c r="AZ526" s="82" t="str">
        <f ca="1">IF(    MAX(OFFSET(AQ526,0,0,MATCH("-",AQ526:AQ$638,0))) = 0,"",
IFERROR(MAX(OFFSET(AQ526,0,0,MATCH("-",AQ526:AQ$638,0))),""))</f>
        <v/>
      </c>
      <c r="BA526" s="82" t="str">
        <f ca="1">IF(    MAX(OFFSET(AR526,0,0,MATCH("-",AR526:AR$638,0))) = 0,"",
IFERROR(MAX(OFFSET(AR526,0,0,MATCH("-",AR526:AR$638,0))),""))</f>
        <v/>
      </c>
      <c r="BB526" s="112">
        <f t="shared" ca="1" si="319"/>
        <v>-270</v>
      </c>
      <c r="BC526" s="111" t="str">
        <f t="shared" ca="1" si="320"/>
        <v>Radius</v>
      </c>
      <c r="BD526" s="112">
        <f t="shared" ca="1" si="321"/>
        <v>0</v>
      </c>
      <c r="BE526" s="111">
        <f t="shared" ca="1" si="322"/>
        <v>-150</v>
      </c>
      <c r="BF526" s="113" t="e">
        <f t="shared" ca="1" si="323"/>
        <v>#VALUE!</v>
      </c>
      <c r="BG526" s="113" t="e">
        <f t="shared" ca="1" si="324"/>
        <v>#VALUE!</v>
      </c>
      <c r="BH526" s="112">
        <f t="shared" ca="1" si="325"/>
        <v>2000</v>
      </c>
      <c r="BI526" s="112">
        <f t="shared" ca="1" si="326"/>
        <v>-150</v>
      </c>
      <c r="BJ526" s="157"/>
      <c r="BK526" s="157"/>
      <c r="BL526" s="158" t="str">
        <f>scriv!AM488</f>
        <v/>
      </c>
      <c r="BM526" s="157"/>
      <c r="BN526" s="157" t="str">
        <f t="shared" si="327"/>
        <v>node</v>
      </c>
      <c r="BO526" s="157"/>
      <c r="BP526" s="159">
        <f t="shared" ca="1" si="328"/>
        <v>0</v>
      </c>
      <c r="BQ526" s="159">
        <f t="shared" ca="1" si="329"/>
        <v>0</v>
      </c>
      <c r="BR526" s="159">
        <f t="shared" si="330"/>
        <v>1</v>
      </c>
      <c r="BS526" s="159" t="str">
        <f t="shared" si="331"/>
        <v>symbol</v>
      </c>
      <c r="BT526" s="157" t="str">
        <f ca="1">IF(scriv!V488&lt;&gt;"",scriv!V488,
IF(E526="",IFERROR(VLOOKUP(BL526,$AH$40:$BT$638,39,FALSE),$BT$36),
$BT$37))</f>
        <v>NodeSquare</v>
      </c>
      <c r="BU526" s="166">
        <f t="shared" ca="1" si="332"/>
        <v>2000</v>
      </c>
      <c r="BV526" s="166">
        <f t="shared" ca="1" si="333"/>
        <v>-150</v>
      </c>
      <c r="BW526" s="166">
        <f t="shared" ca="1" si="334"/>
        <v>0</v>
      </c>
      <c r="BX526" s="166">
        <f t="shared" ca="1" si="335"/>
        <v>0</v>
      </c>
      <c r="BY526" s="180" t="str">
        <f t="shared" si="336"/>
        <v/>
      </c>
      <c r="BZ526" s="180" t="str">
        <f t="shared" si="337"/>
        <v/>
      </c>
      <c r="CA526" s="81" t="str">
        <f>IF(scriv!E488&lt;&gt;"",scriv!E488,"")</f>
        <v/>
      </c>
      <c r="CB526" s="82">
        <f t="shared" si="307"/>
        <v>0</v>
      </c>
      <c r="CC526" s="82">
        <f t="shared" si="338"/>
        <v>0</v>
      </c>
      <c r="CD526" s="82" t="str">
        <f t="shared" si="339"/>
        <v>-</v>
      </c>
      <c r="CE526" s="82" t="str">
        <f t="shared" si="340"/>
        <v>-</v>
      </c>
      <c r="CF526" s="82" t="str">
        <f t="shared" si="341"/>
        <v>-</v>
      </c>
      <c r="CG526" s="82" t="str">
        <f t="shared" si="342"/>
        <v>-</v>
      </c>
      <c r="CH526" s="82" t="str">
        <f t="shared" si="343"/>
        <v>-</v>
      </c>
      <c r="CI526" s="82" t="str">
        <f t="shared" si="344"/>
        <v>-</v>
      </c>
      <c r="CJ526" s="82" t="str">
        <f t="shared" si="345"/>
        <v>-</v>
      </c>
      <c r="CK526" s="82" t="str">
        <f t="shared" si="346"/>
        <v>-</v>
      </c>
    </row>
    <row r="527" spans="1:89" s="82" customFormat="1" ht="18" customHeight="1">
      <c r="A527" s="81" t="str">
        <f>scriv!AL489</f>
        <v/>
      </c>
      <c r="B527" s="81" t="str">
        <f>IF(scriv!D489&lt;&gt;"",scriv!D489,"")</f>
        <v/>
      </c>
      <c r="C527" s="81" t="str">
        <f>IF( scriv!AP489&lt;&gt;"", IF(D527&lt;&gt;"","connection ","")&amp;scriv!AP489,IF(D527&lt;&gt;"","connection",""))</f>
        <v/>
      </c>
      <c r="D527" s="82" t="str">
        <f>scriv!AN489</f>
        <v/>
      </c>
      <c r="E527" s="82" t="str">
        <f>scriv!AO489</f>
        <v/>
      </c>
      <c r="F527" s="156">
        <f>ROW()</f>
        <v>527</v>
      </c>
      <c r="G527" s="288">
        <f>scriv!AC489</f>
        <v>0</v>
      </c>
      <c r="H527" s="288">
        <f>scriv!AD489</f>
        <v>0</v>
      </c>
      <c r="I527" s="81" t="str">
        <f>IF(scriv!AE489&lt;&gt;"",scriv!AE489,J527)</f>
        <v/>
      </c>
      <c r="J527" s="81" t="str">
        <f>IF(scriv!AF489&lt;&gt;"",scriv!AF489,"")</f>
        <v/>
      </c>
      <c r="K527" s="82" t="str">
        <f>IF(scriv!Y489&lt;&gt;"",scriv!Y489,$K$36)</f>
        <v>none</v>
      </c>
      <c r="L527" s="82">
        <f>IF(scriv!Z489&lt;&gt;"",scriv!Z489,$L$36)</f>
        <v>0</v>
      </c>
      <c r="M527" s="82" t="str">
        <f>IF(scriv!AA489&lt;&gt;"",scriv!AA489,$M$36)</f>
        <v>OpenClose</v>
      </c>
      <c r="N527" s="82">
        <f>IF(scriv!AB489&lt;&gt;"",scriv!AB489,$N$36)</f>
        <v>0</v>
      </c>
      <c r="O527" s="119" t="str">
        <f t="shared" si="306"/>
        <v/>
      </c>
      <c r="P527" s="81" t="str">
        <f>IF(scriv!I489&lt;&gt;"",scriv!I489,"")</f>
        <v/>
      </c>
      <c r="Q527" s="81" t="str">
        <f>IF(scriv!J489&lt;&gt;"",scriv!J489,"")</f>
        <v/>
      </c>
      <c r="R527" s="81">
        <f>IF(scriv!K489&lt;&gt;"",scriv!K489,
IF(I527&lt;&gt;"",1,$R$36))</f>
        <v>1</v>
      </c>
      <c r="S527" s="81" t="str">
        <f>IF(scriv!L489&lt;&gt;"",scriv!L489,
IF(scriv!AF489&lt;&gt;"",$S$36,"none"))</f>
        <v>none</v>
      </c>
      <c r="T527" s="81" t="str">
        <f>IF(scriv!Q489&lt;&gt;"",scriv!Q489,"")</f>
        <v/>
      </c>
      <c r="U527" s="81" t="str">
        <f>IF(scriv!R489&lt;&gt;"",scriv!R489,"")</f>
        <v/>
      </c>
      <c r="V527" s="81" t="str">
        <f>IF(scriv!S489&lt;&gt;"",scriv!S489,"")</f>
        <v/>
      </c>
      <c r="W527" s="81" t="str">
        <f>IF(scriv!T489&lt;&gt;"",scriv!T489,"")</f>
        <v/>
      </c>
      <c r="X527" s="81" t="str">
        <f>IF($E527="",
( IF(scriv!AH489&lt;&gt;"", LEFT( scriv!AH489, FIND(",",scriv!AH489)-1) &amp; "=" &amp; $AH527 &amp; RIGHT( scriv!AH489, LEN(scriv!AH489) + 1 - FIND(",",scriv!AH489)),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IF(scriv!AI489&lt;&gt;"", LEFT( scriv!AI489, FIND(",",scriv!AI489)-1) &amp; "=" &amp; $AH527 &amp; RIGHT( scriv!AI489, LEN(scriv!AI489) + 1 - FIND(",",scriv!AI489)),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IF(scriv!AJ489&lt;&gt;"", LEFT( scriv!AJ489, FIND(",",scriv!AJ489)-1) &amp; "=" &amp; $AH527 &amp; RIGHT( scriv!AJ489, LEN(scriv!AJ489) + 1 - FIND(",",scriv!AJ489)),
  IF($Z$36&lt;&gt;"",LEFT( Z$36, FIND(",",Z$36)-1) &amp; "=" &amp; $AH527 &amp; RIGHT( Z$36, LEN(Z$36) + 1 - FIND(",",Z$36)),""))),
IF(scriv!O489&lt;&gt;"", LEFT( scriv!O489, FIND(",",scriv!O489)-1) &amp; "=" &amp; $AH527 &amp; RIGHT( scriv!O489, LEN(scriv!O489) + 1 - FIND(",",scriv!O489)),
LEFT( Z$37, FIND(",",Z$37)-1) &amp; "=" &amp; $AH527 &amp; RIGHT( Z$37, LEN(Z$37) + 1 - FIND(",",Z$37))))</f>
        <v>drawOpen=,1.2</v>
      </c>
      <c r="AA527" s="81" t="str">
        <f>IF($E527="",
( IF(scriv!AK489&lt;&gt;"", LEFT( scriv!AK489, FIND(",",scriv!AK489)-1) &amp; "=" &amp; $AH527 &amp; RIGHT( scriv!AK489, LEN(scriv!AK489) + 1 - FIND(",",scriv!AK489)),
  IF($AA$36&lt;&gt;"",LEFT( AA$36, FIND(",",AA$36)-1) &amp; "=" &amp; $AH527 &amp; RIGHT( AA$36, LEN(AA$36) + 1 - FIND(",",AA$36)),""))),
IF(scriv!P489&lt;&gt;"", LEFT( scriv!P489, FIND(",",scriv!P489)-1) &amp; "=" &amp; $AH527 &amp; RIGHT( scriv!P489, LEN(scriv!P489) + 1 - FIND(",",scriv!P489)),
LEFT( AA$37, FIND(",",AA$37)-1) &amp; "=" &amp; $AH527 &amp; RIGHT( AA$37, LEN(AA$37) + 1 - FIND(",",AA$37))))</f>
        <v>drawClose=,1.2</v>
      </c>
      <c r="AB527" s="167" t="str">
        <f t="shared" si="305"/>
        <v>noTitle</v>
      </c>
      <c r="AC527" s="167"/>
      <c r="AD527" s="45"/>
      <c r="AE527" s="168"/>
      <c r="AF527" s="169">
        <f>IF(D527="",scriv!B489,"")</f>
        <v>0</v>
      </c>
      <c r="AG527" s="170" t="str">
        <f t="shared" si="347"/>
        <v/>
      </c>
      <c r="AH527" s="169" t="str">
        <f t="shared" si="308"/>
        <v/>
      </c>
      <c r="AI527" s="169" t="str">
        <f t="shared" si="309"/>
        <v/>
      </c>
      <c r="AJ527" s="86">
        <f>ROUNDDOWN( (LEN(scriv!B489)+1) / 2, 0 )</f>
        <v>0</v>
      </c>
      <c r="AK527" s="82">
        <f t="shared" si="310"/>
        <v>0</v>
      </c>
      <c r="AL527" s="82" t="str">
        <f t="shared" si="311"/>
        <v>-</v>
      </c>
      <c r="AM527" s="82" t="str">
        <f t="shared" si="312"/>
        <v>-</v>
      </c>
      <c r="AN527" s="82" t="str">
        <f t="shared" si="313"/>
        <v>-</v>
      </c>
      <c r="AO527" s="82" t="str">
        <f t="shared" si="314"/>
        <v>-</v>
      </c>
      <c r="AP527" s="82" t="str">
        <f t="shared" si="315"/>
        <v>-</v>
      </c>
      <c r="AQ527" s="82" t="str">
        <f t="shared" si="316"/>
        <v>-</v>
      </c>
      <c r="AR527" s="82" t="str">
        <f t="shared" si="317"/>
        <v>-</v>
      </c>
      <c r="AT527" s="82">
        <f t="shared" si="318"/>
        <v>2</v>
      </c>
      <c r="AU527" s="82" t="str">
        <f ca="1">IF(    MAX(OFFSET(AL527,0,0,MATCH("-",AL527:AL$638,0))) = 0,"",
IFERROR(MAX(OFFSET(AL527,0,0,MATCH("-",AL527:AL$638,0))),""))</f>
        <v/>
      </c>
      <c r="AV527" s="82" t="str">
        <f ca="1">IF(    MAX(OFFSET(AM527,0,0,MATCH("-",AM527:AM$638,0))) = 0,"",
IFERROR(MAX(OFFSET(AM527,0,0,MATCH("-",AM527:AM$638,0))),""))</f>
        <v/>
      </c>
      <c r="AW527" s="82" t="str">
        <f ca="1">IF(    MAX(OFFSET(AN527,0,0,MATCH("-",AN527:AN$638,0))) = 0,"",
IFERROR(MAX(OFFSET(AN527,0,0,MATCH("-",AN527:AN$638,0))),""))</f>
        <v/>
      </c>
      <c r="AX527" s="82" t="str">
        <f ca="1">IF(    MAX(OFFSET(AO527,0,0,MATCH("-",AO527:AO$638,0))) = 0,"",
IFERROR(MAX(OFFSET(AO527,0,0,MATCH("-",AO527:AO$638,0))),""))</f>
        <v/>
      </c>
      <c r="AY527" s="82" t="str">
        <f ca="1">IF(    MAX(OFFSET(AP527,0,0,MATCH("-",AP527:AP$638,0))) = 0,"",
IFERROR(MAX(OFFSET(AP527,0,0,MATCH("-",AP527:AP$638,0))),""))</f>
        <v/>
      </c>
      <c r="AZ527" s="82" t="str">
        <f ca="1">IF(    MAX(OFFSET(AQ527,0,0,MATCH("-",AQ527:AQ$638,0))) = 0,"",
IFERROR(MAX(OFFSET(AQ527,0,0,MATCH("-",AQ527:AQ$638,0))),""))</f>
        <v/>
      </c>
      <c r="BA527" s="82" t="str">
        <f ca="1">IF(    MAX(OFFSET(AR527,0,0,MATCH("-",AR527:AR$638,0))) = 0,"",
IFERROR(MAX(OFFSET(AR527,0,0,MATCH("-",AR527:AR$638,0))),""))</f>
        <v/>
      </c>
      <c r="BB527" s="112">
        <f t="shared" ca="1" si="319"/>
        <v>-270</v>
      </c>
      <c r="BC527" s="111" t="str">
        <f t="shared" ca="1" si="320"/>
        <v>Radius</v>
      </c>
      <c r="BD527" s="112">
        <f t="shared" ca="1" si="321"/>
        <v>0</v>
      </c>
      <c r="BE527" s="111">
        <f t="shared" ca="1" si="322"/>
        <v>-150</v>
      </c>
      <c r="BF527" s="113" t="e">
        <f t="shared" ca="1" si="323"/>
        <v>#VALUE!</v>
      </c>
      <c r="BG527" s="113" t="e">
        <f t="shared" ca="1" si="324"/>
        <v>#VALUE!</v>
      </c>
      <c r="BH527" s="112">
        <f t="shared" ca="1" si="325"/>
        <v>2000</v>
      </c>
      <c r="BI527" s="112">
        <f t="shared" ca="1" si="326"/>
        <v>-150</v>
      </c>
      <c r="BJ527" s="157"/>
      <c r="BK527" s="157"/>
      <c r="BL527" s="158" t="str">
        <f>scriv!AM489</f>
        <v/>
      </c>
      <c r="BM527" s="157"/>
      <c r="BN527" s="157" t="str">
        <f t="shared" si="327"/>
        <v>node</v>
      </c>
      <c r="BO527" s="157"/>
      <c r="BP527" s="159">
        <f t="shared" ca="1" si="328"/>
        <v>0</v>
      </c>
      <c r="BQ527" s="159">
        <f t="shared" ca="1" si="329"/>
        <v>0</v>
      </c>
      <c r="BR527" s="159">
        <f t="shared" si="330"/>
        <v>1</v>
      </c>
      <c r="BS527" s="159" t="str">
        <f t="shared" si="331"/>
        <v>symbol</v>
      </c>
      <c r="BT527" s="157" t="str">
        <f ca="1">IF(scriv!V489&lt;&gt;"",scriv!V489,
IF(E527="",IFERROR(VLOOKUP(BL527,$AH$40:$BT$638,39,FALSE),$BT$36),
$BT$37))</f>
        <v>NodeSquare</v>
      </c>
      <c r="BU527" s="166">
        <f t="shared" ca="1" si="332"/>
        <v>2000</v>
      </c>
      <c r="BV527" s="166">
        <f t="shared" ca="1" si="333"/>
        <v>-150</v>
      </c>
      <c r="BW527" s="166">
        <f t="shared" ca="1" si="334"/>
        <v>0</v>
      </c>
      <c r="BX527" s="166">
        <f t="shared" ca="1" si="335"/>
        <v>0</v>
      </c>
      <c r="BY527" s="180" t="str">
        <f t="shared" si="336"/>
        <v/>
      </c>
      <c r="BZ527" s="180" t="str">
        <f t="shared" si="337"/>
        <v/>
      </c>
      <c r="CA527" s="81" t="str">
        <f>IF(scriv!E489&lt;&gt;"",scriv!E489,"")</f>
        <v/>
      </c>
      <c r="CB527" s="82">
        <f t="shared" si="307"/>
        <v>0</v>
      </c>
      <c r="CC527" s="82">
        <f t="shared" si="338"/>
        <v>0</v>
      </c>
      <c r="CD527" s="82" t="str">
        <f t="shared" si="339"/>
        <v>-</v>
      </c>
      <c r="CE527" s="82" t="str">
        <f t="shared" si="340"/>
        <v>-</v>
      </c>
      <c r="CF527" s="82" t="str">
        <f t="shared" si="341"/>
        <v>-</v>
      </c>
      <c r="CG527" s="82" t="str">
        <f t="shared" si="342"/>
        <v>-</v>
      </c>
      <c r="CH527" s="82" t="str">
        <f t="shared" si="343"/>
        <v>-</v>
      </c>
      <c r="CI527" s="82" t="str">
        <f t="shared" si="344"/>
        <v>-</v>
      </c>
      <c r="CJ527" s="82" t="str">
        <f t="shared" si="345"/>
        <v>-</v>
      </c>
      <c r="CK527" s="82" t="str">
        <f t="shared" si="346"/>
        <v>-</v>
      </c>
    </row>
    <row r="528" spans="1:89" s="82" customFormat="1" ht="18" customHeight="1">
      <c r="A528" s="81" t="str">
        <f>scriv!AL490</f>
        <v/>
      </c>
      <c r="B528" s="81" t="str">
        <f>IF(scriv!D490&lt;&gt;"",scriv!D490,"")</f>
        <v/>
      </c>
      <c r="C528" s="81" t="str">
        <f>IF( scriv!AP490&lt;&gt;"", IF(D528&lt;&gt;"","connection ","")&amp;scriv!AP490,IF(D528&lt;&gt;"","connection",""))</f>
        <v/>
      </c>
      <c r="D528" s="82" t="str">
        <f>scriv!AN490</f>
        <v/>
      </c>
      <c r="E528" s="82" t="str">
        <f>scriv!AO490</f>
        <v/>
      </c>
      <c r="F528" s="156">
        <f>ROW()</f>
        <v>528</v>
      </c>
      <c r="G528" s="288">
        <f>scriv!AC490</f>
        <v>0</v>
      </c>
      <c r="H528" s="288">
        <f>scriv!AD490</f>
        <v>0</v>
      </c>
      <c r="I528" s="81" t="str">
        <f>IF(scriv!AE490&lt;&gt;"",scriv!AE490,J528)</f>
        <v/>
      </c>
      <c r="J528" s="81" t="str">
        <f>IF(scriv!AF490&lt;&gt;"",scriv!AF490,"")</f>
        <v/>
      </c>
      <c r="K528" s="82" t="str">
        <f>IF(scriv!Y490&lt;&gt;"",scriv!Y490,$K$36)</f>
        <v>none</v>
      </c>
      <c r="L528" s="82">
        <f>IF(scriv!Z490&lt;&gt;"",scriv!Z490,$L$36)</f>
        <v>0</v>
      </c>
      <c r="M528" s="82" t="str">
        <f>IF(scriv!AA490&lt;&gt;"",scriv!AA490,$M$36)</f>
        <v>OpenClose</v>
      </c>
      <c r="N528" s="82">
        <f>IF(scriv!AB490&lt;&gt;"",scriv!AB490,$N$36)</f>
        <v>0</v>
      </c>
      <c r="O528" s="119" t="str">
        <f t="shared" si="306"/>
        <v/>
      </c>
      <c r="P528" s="81" t="str">
        <f>IF(scriv!I490&lt;&gt;"",scriv!I490,"")</f>
        <v/>
      </c>
      <c r="Q528" s="81" t="str">
        <f>IF(scriv!J490&lt;&gt;"",scriv!J490,"")</f>
        <v/>
      </c>
      <c r="R528" s="81">
        <f>IF(scriv!K490&lt;&gt;"",scriv!K490,
IF(I528&lt;&gt;"",1,$R$36))</f>
        <v>1</v>
      </c>
      <c r="S528" s="81" t="str">
        <f>IF(scriv!L490&lt;&gt;"",scriv!L490,
IF(scriv!AF490&lt;&gt;"",$S$36,"none"))</f>
        <v>none</v>
      </c>
      <c r="T528" s="81" t="str">
        <f>IF(scriv!Q490&lt;&gt;"",scriv!Q490,"")</f>
        <v/>
      </c>
      <c r="U528" s="81" t="str">
        <f>IF(scriv!R490&lt;&gt;"",scriv!R490,"")</f>
        <v/>
      </c>
      <c r="V528" s="81" t="str">
        <f>IF(scriv!S490&lt;&gt;"",scriv!S490,"")</f>
        <v/>
      </c>
      <c r="W528" s="81" t="str">
        <f>IF(scriv!T490&lt;&gt;"",scriv!T490,"")</f>
        <v/>
      </c>
      <c r="X528" s="81" t="str">
        <f>IF($E528="",
( IF(scriv!AH490&lt;&gt;"", LEFT( scriv!AH490, FIND(",",scriv!AH490)-1) &amp; "=" &amp; $AH528 &amp; RIGHT( scriv!AH490, LEN(scriv!AH490) + 1 - FIND(",",scriv!AH490)),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IF(scriv!AI490&lt;&gt;"", LEFT( scriv!AI490, FIND(",",scriv!AI490)-1) &amp; "=" &amp; $AH528 &amp; RIGHT( scriv!AI490, LEN(scriv!AI490) + 1 - FIND(",",scriv!AI490)),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IF(scriv!AJ490&lt;&gt;"", LEFT( scriv!AJ490, FIND(",",scriv!AJ490)-1) &amp; "=" &amp; $AH528 &amp; RIGHT( scriv!AJ490, LEN(scriv!AJ490) + 1 - FIND(",",scriv!AJ490)),
  IF($Z$36&lt;&gt;"",LEFT( Z$36, FIND(",",Z$36)-1) &amp; "=" &amp; $AH528 &amp; RIGHT( Z$36, LEN(Z$36) + 1 - FIND(",",Z$36)),""))),
IF(scriv!O490&lt;&gt;"", LEFT( scriv!O490, FIND(",",scriv!O490)-1) &amp; "=" &amp; $AH528 &amp; RIGHT( scriv!O490, LEN(scriv!O490) + 1 - FIND(",",scriv!O490)),
LEFT( Z$37, FIND(",",Z$37)-1) &amp; "=" &amp; $AH528 &amp; RIGHT( Z$37, LEN(Z$37) + 1 - FIND(",",Z$37))))</f>
        <v>drawOpen=,1.2</v>
      </c>
      <c r="AA528" s="81" t="str">
        <f>IF($E528="",
( IF(scriv!AK490&lt;&gt;"", LEFT( scriv!AK490, FIND(",",scriv!AK490)-1) &amp; "=" &amp; $AH528 &amp; RIGHT( scriv!AK490, LEN(scriv!AK490) + 1 - FIND(",",scriv!AK490)),
  IF($AA$36&lt;&gt;"",LEFT( AA$36, FIND(",",AA$36)-1) &amp; "=" &amp; $AH528 &amp; RIGHT( AA$36, LEN(AA$36) + 1 - FIND(",",AA$36)),""))),
IF(scriv!P490&lt;&gt;"", LEFT( scriv!P490, FIND(",",scriv!P490)-1) &amp; "=" &amp; $AH528 &amp; RIGHT( scriv!P490, LEN(scriv!P490) + 1 - FIND(",",scriv!P490)),
LEFT( AA$37, FIND(",",AA$37)-1) &amp; "=" &amp; $AH528 &amp; RIGHT( AA$37, LEN(AA$37) + 1 - FIND(",",AA$37))))</f>
        <v>drawClose=,1.2</v>
      </c>
      <c r="AB528" s="167" t="str">
        <f t="shared" si="305"/>
        <v>noTitle</v>
      </c>
      <c r="AC528" s="167"/>
      <c r="AD528" s="45"/>
      <c r="AE528" s="168"/>
      <c r="AF528" s="169">
        <f>IF(D528="",scriv!B490,"")</f>
        <v>0</v>
      </c>
      <c r="AG528" s="170" t="str">
        <f t="shared" si="347"/>
        <v/>
      </c>
      <c r="AH528" s="169" t="str">
        <f t="shared" si="308"/>
        <v/>
      </c>
      <c r="AI528" s="169" t="str">
        <f t="shared" si="309"/>
        <v/>
      </c>
      <c r="AJ528" s="86">
        <f>ROUNDDOWN( (LEN(scriv!B490)+1) / 2, 0 )</f>
        <v>0</v>
      </c>
      <c r="AK528" s="82">
        <f t="shared" si="310"/>
        <v>0</v>
      </c>
      <c r="AL528" s="82" t="str">
        <f t="shared" si="311"/>
        <v>-</v>
      </c>
      <c r="AM528" s="82" t="str">
        <f t="shared" si="312"/>
        <v>-</v>
      </c>
      <c r="AN528" s="82" t="str">
        <f t="shared" si="313"/>
        <v>-</v>
      </c>
      <c r="AO528" s="82" t="str">
        <f t="shared" si="314"/>
        <v>-</v>
      </c>
      <c r="AP528" s="82" t="str">
        <f t="shared" si="315"/>
        <v>-</v>
      </c>
      <c r="AQ528" s="82" t="str">
        <f t="shared" si="316"/>
        <v>-</v>
      </c>
      <c r="AR528" s="82" t="str">
        <f t="shared" si="317"/>
        <v>-</v>
      </c>
      <c r="AT528" s="82">
        <f t="shared" si="318"/>
        <v>2</v>
      </c>
      <c r="AU528" s="82" t="str">
        <f ca="1">IF(    MAX(OFFSET(AL528,0,0,MATCH("-",AL528:AL$638,0))) = 0,"",
IFERROR(MAX(OFFSET(AL528,0,0,MATCH("-",AL528:AL$638,0))),""))</f>
        <v/>
      </c>
      <c r="AV528" s="82" t="str">
        <f ca="1">IF(    MAX(OFFSET(AM528,0,0,MATCH("-",AM528:AM$638,0))) = 0,"",
IFERROR(MAX(OFFSET(AM528,0,0,MATCH("-",AM528:AM$638,0))),""))</f>
        <v/>
      </c>
      <c r="AW528" s="82" t="str">
        <f ca="1">IF(    MAX(OFFSET(AN528,0,0,MATCH("-",AN528:AN$638,0))) = 0,"",
IFERROR(MAX(OFFSET(AN528,0,0,MATCH("-",AN528:AN$638,0))),""))</f>
        <v/>
      </c>
      <c r="AX528" s="82" t="str">
        <f ca="1">IF(    MAX(OFFSET(AO528,0,0,MATCH("-",AO528:AO$638,0))) = 0,"",
IFERROR(MAX(OFFSET(AO528,0,0,MATCH("-",AO528:AO$638,0))),""))</f>
        <v/>
      </c>
      <c r="AY528" s="82" t="str">
        <f ca="1">IF(    MAX(OFFSET(AP528,0,0,MATCH("-",AP528:AP$638,0))) = 0,"",
IFERROR(MAX(OFFSET(AP528,0,0,MATCH("-",AP528:AP$638,0))),""))</f>
        <v/>
      </c>
      <c r="AZ528" s="82" t="str">
        <f ca="1">IF(    MAX(OFFSET(AQ528,0,0,MATCH("-",AQ528:AQ$638,0))) = 0,"",
IFERROR(MAX(OFFSET(AQ528,0,0,MATCH("-",AQ528:AQ$638,0))),""))</f>
        <v/>
      </c>
      <c r="BA528" s="82" t="str">
        <f ca="1">IF(    MAX(OFFSET(AR528,0,0,MATCH("-",AR528:AR$638,0))) = 0,"",
IFERROR(MAX(OFFSET(AR528,0,0,MATCH("-",AR528:AR$638,0))),""))</f>
        <v/>
      </c>
      <c r="BB528" s="112">
        <f t="shared" ca="1" si="319"/>
        <v>-270</v>
      </c>
      <c r="BC528" s="111" t="str">
        <f t="shared" ca="1" si="320"/>
        <v>Radius</v>
      </c>
      <c r="BD528" s="112">
        <f t="shared" ca="1" si="321"/>
        <v>0</v>
      </c>
      <c r="BE528" s="111">
        <f t="shared" ca="1" si="322"/>
        <v>-150</v>
      </c>
      <c r="BF528" s="113" t="e">
        <f t="shared" ca="1" si="323"/>
        <v>#VALUE!</v>
      </c>
      <c r="BG528" s="113" t="e">
        <f t="shared" ca="1" si="324"/>
        <v>#VALUE!</v>
      </c>
      <c r="BH528" s="112">
        <f t="shared" ca="1" si="325"/>
        <v>2000</v>
      </c>
      <c r="BI528" s="112">
        <f t="shared" ca="1" si="326"/>
        <v>-150</v>
      </c>
      <c r="BJ528" s="157"/>
      <c r="BK528" s="157"/>
      <c r="BL528" s="158" t="str">
        <f>scriv!AM490</f>
        <v/>
      </c>
      <c r="BM528" s="157"/>
      <c r="BN528" s="157" t="str">
        <f t="shared" si="327"/>
        <v>node</v>
      </c>
      <c r="BO528" s="157"/>
      <c r="BP528" s="159">
        <f t="shared" ca="1" si="328"/>
        <v>0</v>
      </c>
      <c r="BQ528" s="159">
        <f t="shared" ca="1" si="329"/>
        <v>0</v>
      </c>
      <c r="BR528" s="159">
        <f t="shared" si="330"/>
        <v>1</v>
      </c>
      <c r="BS528" s="159" t="str">
        <f t="shared" si="331"/>
        <v>symbol</v>
      </c>
      <c r="BT528" s="157" t="str">
        <f ca="1">IF(scriv!V490&lt;&gt;"",scriv!V490,
IF(E528="",IFERROR(VLOOKUP(BL528,$AH$40:$BT$638,39,FALSE),$BT$36),
$BT$37))</f>
        <v>NodeSquare</v>
      </c>
      <c r="BU528" s="166">
        <f t="shared" ca="1" si="332"/>
        <v>2000</v>
      </c>
      <c r="BV528" s="166">
        <f t="shared" ca="1" si="333"/>
        <v>-150</v>
      </c>
      <c r="BW528" s="166">
        <f t="shared" ca="1" si="334"/>
        <v>0</v>
      </c>
      <c r="BX528" s="166">
        <f t="shared" ca="1" si="335"/>
        <v>0</v>
      </c>
      <c r="BY528" s="180" t="str">
        <f t="shared" si="336"/>
        <v/>
      </c>
      <c r="BZ528" s="180" t="str">
        <f t="shared" si="337"/>
        <v/>
      </c>
      <c r="CA528" s="81" t="str">
        <f>IF(scriv!E490&lt;&gt;"",scriv!E490,"")</f>
        <v/>
      </c>
      <c r="CB528" s="82">
        <f t="shared" si="307"/>
        <v>0</v>
      </c>
      <c r="CC528" s="82">
        <f t="shared" si="338"/>
        <v>0</v>
      </c>
      <c r="CD528" s="82" t="str">
        <f t="shared" si="339"/>
        <v>-</v>
      </c>
      <c r="CE528" s="82" t="str">
        <f t="shared" si="340"/>
        <v>-</v>
      </c>
      <c r="CF528" s="82" t="str">
        <f t="shared" si="341"/>
        <v>-</v>
      </c>
      <c r="CG528" s="82" t="str">
        <f t="shared" si="342"/>
        <v>-</v>
      </c>
      <c r="CH528" s="82" t="str">
        <f t="shared" si="343"/>
        <v>-</v>
      </c>
      <c r="CI528" s="82" t="str">
        <f t="shared" si="344"/>
        <v>-</v>
      </c>
      <c r="CJ528" s="82" t="str">
        <f t="shared" si="345"/>
        <v>-</v>
      </c>
      <c r="CK528" s="82" t="str">
        <f t="shared" si="346"/>
        <v>-</v>
      </c>
    </row>
    <row r="529" spans="1:89" s="82" customFormat="1" ht="18" customHeight="1">
      <c r="A529" s="81" t="str">
        <f>scriv!AL491</f>
        <v/>
      </c>
      <c r="B529" s="81" t="str">
        <f>IF(scriv!D491&lt;&gt;"",scriv!D491,"")</f>
        <v/>
      </c>
      <c r="C529" s="81" t="str">
        <f>IF( scriv!AP491&lt;&gt;"", IF(D529&lt;&gt;"","connection ","")&amp;scriv!AP491,IF(D529&lt;&gt;"","connection",""))</f>
        <v/>
      </c>
      <c r="D529" s="82" t="str">
        <f>scriv!AN491</f>
        <v/>
      </c>
      <c r="E529" s="82" t="str">
        <f>scriv!AO491</f>
        <v/>
      </c>
      <c r="F529" s="156">
        <f>ROW()</f>
        <v>529</v>
      </c>
      <c r="G529" s="288">
        <f>scriv!AC491</f>
        <v>0</v>
      </c>
      <c r="H529" s="288">
        <f>scriv!AD491</f>
        <v>0</v>
      </c>
      <c r="I529" s="81" t="str">
        <f>IF(scriv!AE491&lt;&gt;"",scriv!AE491,J529)</f>
        <v/>
      </c>
      <c r="J529" s="81" t="str">
        <f>IF(scriv!AF491&lt;&gt;"",scriv!AF491,"")</f>
        <v/>
      </c>
      <c r="K529" s="82" t="str">
        <f>IF(scriv!Y491&lt;&gt;"",scriv!Y491,$K$36)</f>
        <v>none</v>
      </c>
      <c r="L529" s="82">
        <f>IF(scriv!Z491&lt;&gt;"",scriv!Z491,$L$36)</f>
        <v>0</v>
      </c>
      <c r="M529" s="82" t="str">
        <f>IF(scriv!AA491&lt;&gt;"",scriv!AA491,$M$36)</f>
        <v>OpenClose</v>
      </c>
      <c r="N529" s="82">
        <f>IF(scriv!AB491&lt;&gt;"",scriv!AB491,$N$36)</f>
        <v>0</v>
      </c>
      <c r="O529" s="119" t="str">
        <f t="shared" si="306"/>
        <v/>
      </c>
      <c r="P529" s="81" t="str">
        <f>IF(scriv!I491&lt;&gt;"",scriv!I491,"")</f>
        <v/>
      </c>
      <c r="Q529" s="81" t="str">
        <f>IF(scriv!J491&lt;&gt;"",scriv!J491,"")</f>
        <v/>
      </c>
      <c r="R529" s="81">
        <f>IF(scriv!K491&lt;&gt;"",scriv!K491,
IF(I529&lt;&gt;"",1,$R$36))</f>
        <v>1</v>
      </c>
      <c r="S529" s="81" t="str">
        <f>IF(scriv!L491&lt;&gt;"",scriv!L491,
IF(scriv!AF491&lt;&gt;"",$S$36,"none"))</f>
        <v>none</v>
      </c>
      <c r="T529" s="81" t="str">
        <f>IF(scriv!Q491&lt;&gt;"",scriv!Q491,"")</f>
        <v/>
      </c>
      <c r="U529" s="81" t="str">
        <f>IF(scriv!R491&lt;&gt;"",scriv!R491,"")</f>
        <v/>
      </c>
      <c r="V529" s="81" t="str">
        <f>IF(scriv!S491&lt;&gt;"",scriv!S491,"")</f>
        <v/>
      </c>
      <c r="W529" s="81" t="str">
        <f>IF(scriv!T491&lt;&gt;"",scriv!T491,"")</f>
        <v/>
      </c>
      <c r="X529" s="81" t="str">
        <f>IF($E529="",
( IF(scriv!AH491&lt;&gt;"", LEFT( scriv!AH491, FIND(",",scriv!AH491)-1) &amp; "=" &amp; $AH529 &amp; RIGHT( scriv!AH491, LEN(scriv!AH491) + 1 - FIND(",",scriv!AH491)),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IF(scriv!AI491&lt;&gt;"", LEFT( scriv!AI491, FIND(",",scriv!AI491)-1) &amp; "=" &amp; $AH529 &amp; RIGHT( scriv!AI491, LEN(scriv!AI491) + 1 - FIND(",",scriv!AI491)),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IF(scriv!AJ491&lt;&gt;"", LEFT( scriv!AJ491, FIND(",",scriv!AJ491)-1) &amp; "=" &amp; $AH529 &amp; RIGHT( scriv!AJ491, LEN(scriv!AJ491) + 1 - FIND(",",scriv!AJ491)),
  IF($Z$36&lt;&gt;"",LEFT( Z$36, FIND(",",Z$36)-1) &amp; "=" &amp; $AH529 &amp; RIGHT( Z$36, LEN(Z$36) + 1 - FIND(",",Z$36)),""))),
IF(scriv!O491&lt;&gt;"", LEFT( scriv!O491, FIND(",",scriv!O491)-1) &amp; "=" &amp; $AH529 &amp; RIGHT( scriv!O491, LEN(scriv!O491) + 1 - FIND(",",scriv!O491)),
LEFT( Z$37, FIND(",",Z$37)-1) &amp; "=" &amp; $AH529 &amp; RIGHT( Z$37, LEN(Z$37) + 1 - FIND(",",Z$37))))</f>
        <v>drawOpen=,1.2</v>
      </c>
      <c r="AA529" s="81" t="str">
        <f>IF($E529="",
( IF(scriv!AK491&lt;&gt;"", LEFT( scriv!AK491, FIND(",",scriv!AK491)-1) &amp; "=" &amp; $AH529 &amp; RIGHT( scriv!AK491, LEN(scriv!AK491) + 1 - FIND(",",scriv!AK491)),
  IF($AA$36&lt;&gt;"",LEFT( AA$36, FIND(",",AA$36)-1) &amp; "=" &amp; $AH529 &amp; RIGHT( AA$36, LEN(AA$36) + 1 - FIND(",",AA$36)),""))),
IF(scriv!P491&lt;&gt;"", LEFT( scriv!P491, FIND(",",scriv!P491)-1) &amp; "=" &amp; $AH529 &amp; RIGHT( scriv!P491, LEN(scriv!P491) + 1 - FIND(",",scriv!P491)),
LEFT( AA$37, FIND(",",AA$37)-1) &amp; "=" &amp; $AH529 &amp; RIGHT( AA$37, LEN(AA$37) + 1 - FIND(",",AA$37))))</f>
        <v>drawClose=,1.2</v>
      </c>
      <c r="AB529" s="167" t="str">
        <f t="shared" si="305"/>
        <v>noTitle</v>
      </c>
      <c r="AC529" s="167"/>
      <c r="AD529" s="45"/>
      <c r="AE529" s="168"/>
      <c r="AF529" s="169">
        <f>IF(D529="",scriv!B491,"")</f>
        <v>0</v>
      </c>
      <c r="AG529" s="170" t="str">
        <f t="shared" si="347"/>
        <v/>
      </c>
      <c r="AH529" s="169" t="str">
        <f t="shared" si="308"/>
        <v/>
      </c>
      <c r="AI529" s="169" t="str">
        <f t="shared" si="309"/>
        <v/>
      </c>
      <c r="AJ529" s="86">
        <f>ROUNDDOWN( (LEN(scriv!B491)+1) / 2, 0 )</f>
        <v>0</v>
      </c>
      <c r="AK529" s="82">
        <f t="shared" si="310"/>
        <v>0</v>
      </c>
      <c r="AL529" s="82" t="str">
        <f t="shared" si="311"/>
        <v>-</v>
      </c>
      <c r="AM529" s="82" t="str">
        <f t="shared" si="312"/>
        <v>-</v>
      </c>
      <c r="AN529" s="82" t="str">
        <f t="shared" si="313"/>
        <v>-</v>
      </c>
      <c r="AO529" s="82" t="str">
        <f t="shared" si="314"/>
        <v>-</v>
      </c>
      <c r="AP529" s="82" t="str">
        <f t="shared" si="315"/>
        <v>-</v>
      </c>
      <c r="AQ529" s="82" t="str">
        <f t="shared" si="316"/>
        <v>-</v>
      </c>
      <c r="AR529" s="82" t="str">
        <f t="shared" si="317"/>
        <v>-</v>
      </c>
      <c r="AT529" s="82">
        <f t="shared" si="318"/>
        <v>2</v>
      </c>
      <c r="AU529" s="82" t="str">
        <f ca="1">IF(    MAX(OFFSET(AL529,0,0,MATCH("-",AL529:AL$638,0))) = 0,"",
IFERROR(MAX(OFFSET(AL529,0,0,MATCH("-",AL529:AL$638,0))),""))</f>
        <v/>
      </c>
      <c r="AV529" s="82" t="str">
        <f ca="1">IF(    MAX(OFFSET(AM529,0,0,MATCH("-",AM529:AM$638,0))) = 0,"",
IFERROR(MAX(OFFSET(AM529,0,0,MATCH("-",AM529:AM$638,0))),""))</f>
        <v/>
      </c>
      <c r="AW529" s="82" t="str">
        <f ca="1">IF(    MAX(OFFSET(AN529,0,0,MATCH("-",AN529:AN$638,0))) = 0,"",
IFERROR(MAX(OFFSET(AN529,0,0,MATCH("-",AN529:AN$638,0))),""))</f>
        <v/>
      </c>
      <c r="AX529" s="82" t="str">
        <f ca="1">IF(    MAX(OFFSET(AO529,0,0,MATCH("-",AO529:AO$638,0))) = 0,"",
IFERROR(MAX(OFFSET(AO529,0,0,MATCH("-",AO529:AO$638,0))),""))</f>
        <v/>
      </c>
      <c r="AY529" s="82" t="str">
        <f ca="1">IF(    MAX(OFFSET(AP529,0,0,MATCH("-",AP529:AP$638,0))) = 0,"",
IFERROR(MAX(OFFSET(AP529,0,0,MATCH("-",AP529:AP$638,0))),""))</f>
        <v/>
      </c>
      <c r="AZ529" s="82" t="str">
        <f ca="1">IF(    MAX(OFFSET(AQ529,0,0,MATCH("-",AQ529:AQ$638,0))) = 0,"",
IFERROR(MAX(OFFSET(AQ529,0,0,MATCH("-",AQ529:AQ$638,0))),""))</f>
        <v/>
      </c>
      <c r="BA529" s="82" t="str">
        <f ca="1">IF(    MAX(OFFSET(AR529,0,0,MATCH("-",AR529:AR$638,0))) = 0,"",
IFERROR(MAX(OFFSET(AR529,0,0,MATCH("-",AR529:AR$638,0))),""))</f>
        <v/>
      </c>
      <c r="BB529" s="112">
        <f t="shared" ca="1" si="319"/>
        <v>-270</v>
      </c>
      <c r="BC529" s="111" t="str">
        <f t="shared" ca="1" si="320"/>
        <v>Radius</v>
      </c>
      <c r="BD529" s="112">
        <f t="shared" ca="1" si="321"/>
        <v>0</v>
      </c>
      <c r="BE529" s="111">
        <f t="shared" ca="1" si="322"/>
        <v>-150</v>
      </c>
      <c r="BF529" s="113" t="e">
        <f t="shared" ca="1" si="323"/>
        <v>#VALUE!</v>
      </c>
      <c r="BG529" s="113" t="e">
        <f t="shared" ca="1" si="324"/>
        <v>#VALUE!</v>
      </c>
      <c r="BH529" s="112">
        <f t="shared" ca="1" si="325"/>
        <v>2000</v>
      </c>
      <c r="BI529" s="112">
        <f t="shared" ca="1" si="326"/>
        <v>-150</v>
      </c>
      <c r="BJ529" s="157"/>
      <c r="BK529" s="157"/>
      <c r="BL529" s="158" t="str">
        <f>scriv!AM491</f>
        <v/>
      </c>
      <c r="BM529" s="157"/>
      <c r="BN529" s="157" t="str">
        <f t="shared" si="327"/>
        <v>node</v>
      </c>
      <c r="BO529" s="157"/>
      <c r="BP529" s="159">
        <f t="shared" ca="1" si="328"/>
        <v>0</v>
      </c>
      <c r="BQ529" s="159">
        <f t="shared" ca="1" si="329"/>
        <v>0</v>
      </c>
      <c r="BR529" s="159">
        <f t="shared" si="330"/>
        <v>1</v>
      </c>
      <c r="BS529" s="159" t="str">
        <f t="shared" si="331"/>
        <v>symbol</v>
      </c>
      <c r="BT529" s="157" t="str">
        <f ca="1">IF(scriv!V491&lt;&gt;"",scriv!V491,
IF(E529="",IFERROR(VLOOKUP(BL529,$AH$40:$BT$638,39,FALSE),$BT$36),
$BT$37))</f>
        <v>NodeSquare</v>
      </c>
      <c r="BU529" s="166">
        <f t="shared" ca="1" si="332"/>
        <v>2000</v>
      </c>
      <c r="BV529" s="166">
        <f t="shared" ca="1" si="333"/>
        <v>-150</v>
      </c>
      <c r="BW529" s="166">
        <f t="shared" ca="1" si="334"/>
        <v>0</v>
      </c>
      <c r="BX529" s="166">
        <f t="shared" ca="1" si="335"/>
        <v>0</v>
      </c>
      <c r="BY529" s="180" t="str">
        <f t="shared" si="336"/>
        <v/>
      </c>
      <c r="BZ529" s="180" t="str">
        <f t="shared" si="337"/>
        <v/>
      </c>
      <c r="CA529" s="81" t="str">
        <f>IF(scriv!E491&lt;&gt;"",scriv!E491,"")</f>
        <v/>
      </c>
      <c r="CB529" s="82">
        <f t="shared" si="307"/>
        <v>0</v>
      </c>
      <c r="CC529" s="82">
        <f t="shared" si="338"/>
        <v>0</v>
      </c>
      <c r="CD529" s="82" t="str">
        <f t="shared" si="339"/>
        <v>-</v>
      </c>
      <c r="CE529" s="82" t="str">
        <f t="shared" si="340"/>
        <v>-</v>
      </c>
      <c r="CF529" s="82" t="str">
        <f t="shared" si="341"/>
        <v>-</v>
      </c>
      <c r="CG529" s="82" t="str">
        <f t="shared" si="342"/>
        <v>-</v>
      </c>
      <c r="CH529" s="82" t="str">
        <f t="shared" si="343"/>
        <v>-</v>
      </c>
      <c r="CI529" s="82" t="str">
        <f t="shared" si="344"/>
        <v>-</v>
      </c>
      <c r="CJ529" s="82" t="str">
        <f t="shared" si="345"/>
        <v>-</v>
      </c>
      <c r="CK529" s="82" t="str">
        <f t="shared" si="346"/>
        <v>-</v>
      </c>
    </row>
    <row r="530" spans="1:89" s="82" customFormat="1" ht="18" customHeight="1">
      <c r="A530" s="81" t="str">
        <f>scriv!AL492</f>
        <v/>
      </c>
      <c r="B530" s="81" t="str">
        <f>IF(scriv!D492&lt;&gt;"",scriv!D492,"")</f>
        <v/>
      </c>
      <c r="C530" s="81" t="str">
        <f>IF( scriv!AP492&lt;&gt;"", IF(D530&lt;&gt;"","connection ","")&amp;scriv!AP492,IF(D530&lt;&gt;"","connection",""))</f>
        <v/>
      </c>
      <c r="D530" s="82" t="str">
        <f>scriv!AN492</f>
        <v/>
      </c>
      <c r="E530" s="82" t="str">
        <f>scriv!AO492</f>
        <v/>
      </c>
      <c r="F530" s="156">
        <f>ROW()</f>
        <v>530</v>
      </c>
      <c r="G530" s="288">
        <f>scriv!AC492</f>
        <v>0</v>
      </c>
      <c r="H530" s="288">
        <f>scriv!AD492</f>
        <v>0</v>
      </c>
      <c r="I530" s="81" t="str">
        <f>IF(scriv!AE492&lt;&gt;"",scriv!AE492,J530)</f>
        <v/>
      </c>
      <c r="J530" s="81" t="str">
        <f>IF(scriv!AF492&lt;&gt;"",scriv!AF492,"")</f>
        <v/>
      </c>
      <c r="K530" s="82" t="str">
        <f>IF(scriv!Y492&lt;&gt;"",scriv!Y492,$K$36)</f>
        <v>none</v>
      </c>
      <c r="L530" s="82">
        <f>IF(scriv!Z492&lt;&gt;"",scriv!Z492,$L$36)</f>
        <v>0</v>
      </c>
      <c r="M530" s="82" t="str">
        <f>IF(scriv!AA492&lt;&gt;"",scriv!AA492,$M$36)</f>
        <v>OpenClose</v>
      </c>
      <c r="N530" s="82">
        <f>IF(scriv!AB492&lt;&gt;"",scriv!AB492,$N$36)</f>
        <v>0</v>
      </c>
      <c r="O530" s="119" t="str">
        <f t="shared" si="306"/>
        <v/>
      </c>
      <c r="P530" s="81" t="str">
        <f>IF(scriv!I492&lt;&gt;"",scriv!I492,"")</f>
        <v/>
      </c>
      <c r="Q530" s="81" t="str">
        <f>IF(scriv!J492&lt;&gt;"",scriv!J492,"")</f>
        <v/>
      </c>
      <c r="R530" s="81">
        <f>IF(scriv!K492&lt;&gt;"",scriv!K492,
IF(I530&lt;&gt;"",1,$R$36))</f>
        <v>1</v>
      </c>
      <c r="S530" s="81" t="str">
        <f>IF(scriv!L492&lt;&gt;"",scriv!L492,
IF(scriv!AF492&lt;&gt;"",$S$36,"none"))</f>
        <v>none</v>
      </c>
      <c r="T530" s="81" t="str">
        <f>IF(scriv!Q492&lt;&gt;"",scriv!Q492,"")</f>
        <v/>
      </c>
      <c r="U530" s="81" t="str">
        <f>IF(scriv!R492&lt;&gt;"",scriv!R492,"")</f>
        <v/>
      </c>
      <c r="V530" s="81" t="str">
        <f>IF(scriv!S492&lt;&gt;"",scriv!S492,"")</f>
        <v/>
      </c>
      <c r="W530" s="81" t="str">
        <f>IF(scriv!T492&lt;&gt;"",scriv!T492,"")</f>
        <v/>
      </c>
      <c r="X530" s="81" t="str">
        <f>IF($E530="",
( IF(scriv!AH492&lt;&gt;"", LEFT( scriv!AH492, FIND(",",scriv!AH492)-1) &amp; "=" &amp; $AH530 &amp; RIGHT( scriv!AH492, LEN(scriv!AH492) + 1 - FIND(",",scriv!AH492)),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IF(scriv!AI492&lt;&gt;"", LEFT( scriv!AI492, FIND(",",scriv!AI492)-1) &amp; "=" &amp; $AH530 &amp; RIGHT( scriv!AI492, LEN(scriv!AI492) + 1 - FIND(",",scriv!AI492)),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IF(scriv!AJ492&lt;&gt;"", LEFT( scriv!AJ492, FIND(",",scriv!AJ492)-1) &amp; "=" &amp; $AH530 &amp; RIGHT( scriv!AJ492, LEN(scriv!AJ492) + 1 - FIND(",",scriv!AJ492)),
  IF($Z$36&lt;&gt;"",LEFT( Z$36, FIND(",",Z$36)-1) &amp; "=" &amp; $AH530 &amp; RIGHT( Z$36, LEN(Z$36) + 1 - FIND(",",Z$36)),""))),
IF(scriv!O492&lt;&gt;"", LEFT( scriv!O492, FIND(",",scriv!O492)-1) &amp; "=" &amp; $AH530 &amp; RIGHT( scriv!O492, LEN(scriv!O492) + 1 - FIND(",",scriv!O492)),
LEFT( Z$37, FIND(",",Z$37)-1) &amp; "=" &amp; $AH530 &amp; RIGHT( Z$37, LEN(Z$37) + 1 - FIND(",",Z$37))))</f>
        <v>drawOpen=,1.2</v>
      </c>
      <c r="AA530" s="81" t="str">
        <f>IF($E530="",
( IF(scriv!AK492&lt;&gt;"", LEFT( scriv!AK492, FIND(",",scriv!AK492)-1) &amp; "=" &amp; $AH530 &amp; RIGHT( scriv!AK492, LEN(scriv!AK492) + 1 - FIND(",",scriv!AK492)),
  IF($AA$36&lt;&gt;"",LEFT( AA$36, FIND(",",AA$36)-1) &amp; "=" &amp; $AH530 &amp; RIGHT( AA$36, LEN(AA$36) + 1 - FIND(",",AA$36)),""))),
IF(scriv!P492&lt;&gt;"", LEFT( scriv!P492, FIND(",",scriv!P492)-1) &amp; "=" &amp; $AH530 &amp; RIGHT( scriv!P492, LEN(scriv!P492) + 1 - FIND(",",scriv!P492)),
LEFT( AA$37, FIND(",",AA$37)-1) &amp; "=" &amp; $AH530 &amp; RIGHT( AA$37, LEN(AA$37) + 1 - FIND(",",AA$37))))</f>
        <v>drawClose=,1.2</v>
      </c>
      <c r="AB530" s="167" t="str">
        <f t="shared" si="305"/>
        <v>noTitle</v>
      </c>
      <c r="AC530" s="167"/>
      <c r="AD530" s="45"/>
      <c r="AE530" s="168"/>
      <c r="AF530" s="169">
        <f>IF(D530="",scriv!B492,"")</f>
        <v>0</v>
      </c>
      <c r="AG530" s="170" t="str">
        <f t="shared" si="347"/>
        <v/>
      </c>
      <c r="AH530" s="169" t="str">
        <f t="shared" si="308"/>
        <v/>
      </c>
      <c r="AI530" s="169" t="str">
        <f t="shared" si="309"/>
        <v/>
      </c>
      <c r="AJ530" s="86">
        <f>ROUNDDOWN( (LEN(scriv!B492)+1) / 2, 0 )</f>
        <v>0</v>
      </c>
      <c r="AK530" s="82">
        <f t="shared" si="310"/>
        <v>0</v>
      </c>
      <c r="AL530" s="82" t="str">
        <f t="shared" si="311"/>
        <v>-</v>
      </c>
      <c r="AM530" s="82" t="str">
        <f t="shared" si="312"/>
        <v>-</v>
      </c>
      <c r="AN530" s="82" t="str">
        <f t="shared" si="313"/>
        <v>-</v>
      </c>
      <c r="AO530" s="82" t="str">
        <f t="shared" si="314"/>
        <v>-</v>
      </c>
      <c r="AP530" s="82" t="str">
        <f t="shared" si="315"/>
        <v>-</v>
      </c>
      <c r="AQ530" s="82" t="str">
        <f t="shared" si="316"/>
        <v>-</v>
      </c>
      <c r="AR530" s="82" t="str">
        <f t="shared" si="317"/>
        <v>-</v>
      </c>
      <c r="AT530" s="82">
        <f t="shared" si="318"/>
        <v>2</v>
      </c>
      <c r="AU530" s="82" t="str">
        <f ca="1">IF(    MAX(OFFSET(AL530,0,0,MATCH("-",AL530:AL$638,0))) = 0,"",
IFERROR(MAX(OFFSET(AL530,0,0,MATCH("-",AL530:AL$638,0))),""))</f>
        <v/>
      </c>
      <c r="AV530" s="82" t="str">
        <f ca="1">IF(    MAX(OFFSET(AM530,0,0,MATCH("-",AM530:AM$638,0))) = 0,"",
IFERROR(MAX(OFFSET(AM530,0,0,MATCH("-",AM530:AM$638,0))),""))</f>
        <v/>
      </c>
      <c r="AW530" s="82" t="str">
        <f ca="1">IF(    MAX(OFFSET(AN530,0,0,MATCH("-",AN530:AN$638,0))) = 0,"",
IFERROR(MAX(OFFSET(AN530,0,0,MATCH("-",AN530:AN$638,0))),""))</f>
        <v/>
      </c>
      <c r="AX530" s="82" t="str">
        <f ca="1">IF(    MAX(OFFSET(AO530,0,0,MATCH("-",AO530:AO$638,0))) = 0,"",
IFERROR(MAX(OFFSET(AO530,0,0,MATCH("-",AO530:AO$638,0))),""))</f>
        <v/>
      </c>
      <c r="AY530" s="82" t="str">
        <f ca="1">IF(    MAX(OFFSET(AP530,0,0,MATCH("-",AP530:AP$638,0))) = 0,"",
IFERROR(MAX(OFFSET(AP530,0,0,MATCH("-",AP530:AP$638,0))),""))</f>
        <v/>
      </c>
      <c r="AZ530" s="82" t="str">
        <f ca="1">IF(    MAX(OFFSET(AQ530,0,0,MATCH("-",AQ530:AQ$638,0))) = 0,"",
IFERROR(MAX(OFFSET(AQ530,0,0,MATCH("-",AQ530:AQ$638,0))),""))</f>
        <v/>
      </c>
      <c r="BA530" s="82" t="str">
        <f ca="1">IF(    MAX(OFFSET(AR530,0,0,MATCH("-",AR530:AR$638,0))) = 0,"",
IFERROR(MAX(OFFSET(AR530,0,0,MATCH("-",AR530:AR$638,0))),""))</f>
        <v/>
      </c>
      <c r="BB530" s="112">
        <f t="shared" ca="1" si="319"/>
        <v>-270</v>
      </c>
      <c r="BC530" s="111" t="str">
        <f t="shared" ca="1" si="320"/>
        <v>Radius</v>
      </c>
      <c r="BD530" s="112">
        <f t="shared" ca="1" si="321"/>
        <v>0</v>
      </c>
      <c r="BE530" s="111">
        <f t="shared" ca="1" si="322"/>
        <v>-150</v>
      </c>
      <c r="BF530" s="113" t="e">
        <f t="shared" ca="1" si="323"/>
        <v>#VALUE!</v>
      </c>
      <c r="BG530" s="113" t="e">
        <f t="shared" ca="1" si="324"/>
        <v>#VALUE!</v>
      </c>
      <c r="BH530" s="112">
        <f t="shared" ca="1" si="325"/>
        <v>2000</v>
      </c>
      <c r="BI530" s="112">
        <f t="shared" ca="1" si="326"/>
        <v>-150</v>
      </c>
      <c r="BJ530" s="157"/>
      <c r="BK530" s="157"/>
      <c r="BL530" s="158" t="str">
        <f>scriv!AM492</f>
        <v/>
      </c>
      <c r="BM530" s="157"/>
      <c r="BN530" s="157" t="str">
        <f t="shared" si="327"/>
        <v>node</v>
      </c>
      <c r="BO530" s="157"/>
      <c r="BP530" s="159">
        <f t="shared" ca="1" si="328"/>
        <v>0</v>
      </c>
      <c r="BQ530" s="159">
        <f t="shared" ca="1" si="329"/>
        <v>0</v>
      </c>
      <c r="BR530" s="159">
        <f t="shared" si="330"/>
        <v>1</v>
      </c>
      <c r="BS530" s="159" t="str">
        <f t="shared" si="331"/>
        <v>symbol</v>
      </c>
      <c r="BT530" s="157" t="str">
        <f ca="1">IF(scriv!V492&lt;&gt;"",scriv!V492,
IF(E530="",IFERROR(VLOOKUP(BL530,$AH$40:$BT$638,39,FALSE),$BT$36),
$BT$37))</f>
        <v>NodeSquare</v>
      </c>
      <c r="BU530" s="166">
        <f t="shared" ca="1" si="332"/>
        <v>2000</v>
      </c>
      <c r="BV530" s="166">
        <f t="shared" ca="1" si="333"/>
        <v>-150</v>
      </c>
      <c r="BW530" s="166">
        <f t="shared" ca="1" si="334"/>
        <v>0</v>
      </c>
      <c r="BX530" s="166">
        <f t="shared" ca="1" si="335"/>
        <v>0</v>
      </c>
      <c r="BY530" s="180" t="str">
        <f t="shared" si="336"/>
        <v/>
      </c>
      <c r="BZ530" s="180" t="str">
        <f t="shared" si="337"/>
        <v/>
      </c>
      <c r="CA530" s="81" t="str">
        <f>IF(scriv!E492&lt;&gt;"",scriv!E492,"")</f>
        <v/>
      </c>
      <c r="CB530" s="82">
        <f t="shared" si="307"/>
        <v>0</v>
      </c>
      <c r="CC530" s="82">
        <f t="shared" si="338"/>
        <v>0</v>
      </c>
      <c r="CD530" s="82" t="str">
        <f t="shared" si="339"/>
        <v>-</v>
      </c>
      <c r="CE530" s="82" t="str">
        <f t="shared" si="340"/>
        <v>-</v>
      </c>
      <c r="CF530" s="82" t="str">
        <f t="shared" si="341"/>
        <v>-</v>
      </c>
      <c r="CG530" s="82" t="str">
        <f t="shared" si="342"/>
        <v>-</v>
      </c>
      <c r="CH530" s="82" t="str">
        <f t="shared" si="343"/>
        <v>-</v>
      </c>
      <c r="CI530" s="82" t="str">
        <f t="shared" si="344"/>
        <v>-</v>
      </c>
      <c r="CJ530" s="82" t="str">
        <f t="shared" si="345"/>
        <v>-</v>
      </c>
      <c r="CK530" s="82" t="str">
        <f t="shared" si="346"/>
        <v>-</v>
      </c>
    </row>
    <row r="531" spans="1:89" s="82" customFormat="1" ht="18" customHeight="1">
      <c r="A531" s="81" t="str">
        <f>scriv!AL493</f>
        <v/>
      </c>
      <c r="B531" s="81" t="str">
        <f>IF(scriv!D493&lt;&gt;"",scriv!D493,"")</f>
        <v/>
      </c>
      <c r="C531" s="81" t="str">
        <f>IF( scriv!AP493&lt;&gt;"", IF(D531&lt;&gt;"","connection ","")&amp;scriv!AP493,IF(D531&lt;&gt;"","connection",""))</f>
        <v/>
      </c>
      <c r="D531" s="82" t="str">
        <f>scriv!AN493</f>
        <v/>
      </c>
      <c r="E531" s="82" t="str">
        <f>scriv!AO493</f>
        <v/>
      </c>
      <c r="F531" s="156">
        <f>ROW()</f>
        <v>531</v>
      </c>
      <c r="G531" s="288">
        <f>scriv!AC493</f>
        <v>0</v>
      </c>
      <c r="H531" s="288">
        <f>scriv!AD493</f>
        <v>0</v>
      </c>
      <c r="I531" s="81" t="str">
        <f>IF(scriv!AE493&lt;&gt;"",scriv!AE493,J531)</f>
        <v/>
      </c>
      <c r="J531" s="81" t="str">
        <f>IF(scriv!AF493&lt;&gt;"",scriv!AF493,"")</f>
        <v/>
      </c>
      <c r="K531" s="82" t="str">
        <f>IF(scriv!Y493&lt;&gt;"",scriv!Y493,$K$36)</f>
        <v>none</v>
      </c>
      <c r="L531" s="82">
        <f>IF(scriv!Z493&lt;&gt;"",scriv!Z493,$L$36)</f>
        <v>0</v>
      </c>
      <c r="M531" s="82" t="str">
        <f>IF(scriv!AA493&lt;&gt;"",scriv!AA493,$M$36)</f>
        <v>OpenClose</v>
      </c>
      <c r="N531" s="82">
        <f>IF(scriv!AB493&lt;&gt;"",scriv!AB493,$N$36)</f>
        <v>0</v>
      </c>
      <c r="O531" s="119" t="str">
        <f t="shared" si="306"/>
        <v/>
      </c>
      <c r="P531" s="81" t="str">
        <f>IF(scriv!I493&lt;&gt;"",scriv!I493,"")</f>
        <v/>
      </c>
      <c r="Q531" s="81" t="str">
        <f>IF(scriv!J493&lt;&gt;"",scriv!J493,"")</f>
        <v/>
      </c>
      <c r="R531" s="81">
        <f>IF(scriv!K493&lt;&gt;"",scriv!K493,
IF(I531&lt;&gt;"",1,$R$36))</f>
        <v>1</v>
      </c>
      <c r="S531" s="81" t="str">
        <f>IF(scriv!L493&lt;&gt;"",scriv!L493,
IF(scriv!AF493&lt;&gt;"",$S$36,"none"))</f>
        <v>none</v>
      </c>
      <c r="T531" s="81" t="str">
        <f>IF(scriv!Q493&lt;&gt;"",scriv!Q493,"")</f>
        <v/>
      </c>
      <c r="U531" s="81" t="str">
        <f>IF(scriv!R493&lt;&gt;"",scriv!R493,"")</f>
        <v/>
      </c>
      <c r="V531" s="81" t="str">
        <f>IF(scriv!S493&lt;&gt;"",scriv!S493,"")</f>
        <v/>
      </c>
      <c r="W531" s="81" t="str">
        <f>IF(scriv!T493&lt;&gt;"",scriv!T493,"")</f>
        <v/>
      </c>
      <c r="X531" s="81" t="str">
        <f>IF($E531="",
( IF(scriv!AH493&lt;&gt;"", LEFT( scriv!AH493, FIND(",",scriv!AH493)-1) &amp; "=" &amp; $AH531 &amp; RIGHT( scriv!AH493, LEN(scriv!AH493) + 1 - FIND(",",scriv!AH493)),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IF(scriv!AI493&lt;&gt;"", LEFT( scriv!AI493, FIND(",",scriv!AI493)-1) &amp; "=" &amp; $AH531 &amp; RIGHT( scriv!AI493, LEN(scriv!AI493) + 1 - FIND(",",scriv!AI493)),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IF(scriv!AJ493&lt;&gt;"", LEFT( scriv!AJ493, FIND(",",scriv!AJ493)-1) &amp; "=" &amp; $AH531 &amp; RIGHT( scriv!AJ493, LEN(scriv!AJ493) + 1 - FIND(",",scriv!AJ493)),
  IF($Z$36&lt;&gt;"",LEFT( Z$36, FIND(",",Z$36)-1) &amp; "=" &amp; $AH531 &amp; RIGHT( Z$36, LEN(Z$36) + 1 - FIND(",",Z$36)),""))),
IF(scriv!O493&lt;&gt;"", LEFT( scriv!O493, FIND(",",scriv!O493)-1) &amp; "=" &amp; $AH531 &amp; RIGHT( scriv!O493, LEN(scriv!O493) + 1 - FIND(",",scriv!O493)),
LEFT( Z$37, FIND(",",Z$37)-1) &amp; "=" &amp; $AH531 &amp; RIGHT( Z$37, LEN(Z$37) + 1 - FIND(",",Z$37))))</f>
        <v>drawOpen=,1.2</v>
      </c>
      <c r="AA531" s="81" t="str">
        <f>IF($E531="",
( IF(scriv!AK493&lt;&gt;"", LEFT( scriv!AK493, FIND(",",scriv!AK493)-1) &amp; "=" &amp; $AH531 &amp; RIGHT( scriv!AK493, LEN(scriv!AK493) + 1 - FIND(",",scriv!AK493)),
  IF($AA$36&lt;&gt;"",LEFT( AA$36, FIND(",",AA$36)-1) &amp; "=" &amp; $AH531 &amp; RIGHT( AA$36, LEN(AA$36) + 1 - FIND(",",AA$36)),""))),
IF(scriv!P493&lt;&gt;"", LEFT( scriv!P493, FIND(",",scriv!P493)-1) &amp; "=" &amp; $AH531 &amp; RIGHT( scriv!P493, LEN(scriv!P493) + 1 - FIND(",",scriv!P493)),
LEFT( AA$37, FIND(",",AA$37)-1) &amp; "=" &amp; $AH531 &amp; RIGHT( AA$37, LEN(AA$37) + 1 - FIND(",",AA$37))))</f>
        <v>drawClose=,1.2</v>
      </c>
      <c r="AB531" s="167" t="str">
        <f t="shared" si="305"/>
        <v>noTitle</v>
      </c>
      <c r="AC531" s="167"/>
      <c r="AD531" s="45"/>
      <c r="AE531" s="168"/>
      <c r="AF531" s="169">
        <f>IF(D531="",scriv!B493,"")</f>
        <v>0</v>
      </c>
      <c r="AG531" s="170" t="str">
        <f t="shared" si="347"/>
        <v/>
      </c>
      <c r="AH531" s="169" t="str">
        <f t="shared" si="308"/>
        <v/>
      </c>
      <c r="AI531" s="169" t="str">
        <f t="shared" si="309"/>
        <v/>
      </c>
      <c r="AJ531" s="86">
        <f>ROUNDDOWN( (LEN(scriv!B493)+1) / 2, 0 )</f>
        <v>0</v>
      </c>
      <c r="AK531" s="82">
        <f t="shared" si="310"/>
        <v>0</v>
      </c>
      <c r="AL531" s="82" t="str">
        <f t="shared" si="311"/>
        <v>-</v>
      </c>
      <c r="AM531" s="82" t="str">
        <f t="shared" si="312"/>
        <v>-</v>
      </c>
      <c r="AN531" s="82" t="str">
        <f t="shared" si="313"/>
        <v>-</v>
      </c>
      <c r="AO531" s="82" t="str">
        <f t="shared" si="314"/>
        <v>-</v>
      </c>
      <c r="AP531" s="82" t="str">
        <f t="shared" si="315"/>
        <v>-</v>
      </c>
      <c r="AQ531" s="82" t="str">
        <f t="shared" si="316"/>
        <v>-</v>
      </c>
      <c r="AR531" s="82" t="str">
        <f t="shared" si="317"/>
        <v>-</v>
      </c>
      <c r="AT531" s="82">
        <f t="shared" si="318"/>
        <v>2</v>
      </c>
      <c r="AU531" s="82" t="str">
        <f ca="1">IF(    MAX(OFFSET(AL531,0,0,MATCH("-",AL531:AL$638,0))) = 0,"",
IFERROR(MAX(OFFSET(AL531,0,0,MATCH("-",AL531:AL$638,0))),""))</f>
        <v/>
      </c>
      <c r="AV531" s="82" t="str">
        <f ca="1">IF(    MAX(OFFSET(AM531,0,0,MATCH("-",AM531:AM$638,0))) = 0,"",
IFERROR(MAX(OFFSET(AM531,0,0,MATCH("-",AM531:AM$638,0))),""))</f>
        <v/>
      </c>
      <c r="AW531" s="82" t="str">
        <f ca="1">IF(    MAX(OFFSET(AN531,0,0,MATCH("-",AN531:AN$638,0))) = 0,"",
IFERROR(MAX(OFFSET(AN531,0,0,MATCH("-",AN531:AN$638,0))),""))</f>
        <v/>
      </c>
      <c r="AX531" s="82" t="str">
        <f ca="1">IF(    MAX(OFFSET(AO531,0,0,MATCH("-",AO531:AO$638,0))) = 0,"",
IFERROR(MAX(OFFSET(AO531,0,0,MATCH("-",AO531:AO$638,0))),""))</f>
        <v/>
      </c>
      <c r="AY531" s="82" t="str">
        <f ca="1">IF(    MAX(OFFSET(AP531,0,0,MATCH("-",AP531:AP$638,0))) = 0,"",
IFERROR(MAX(OFFSET(AP531,0,0,MATCH("-",AP531:AP$638,0))),""))</f>
        <v/>
      </c>
      <c r="AZ531" s="82" t="str">
        <f ca="1">IF(    MAX(OFFSET(AQ531,0,0,MATCH("-",AQ531:AQ$638,0))) = 0,"",
IFERROR(MAX(OFFSET(AQ531,0,0,MATCH("-",AQ531:AQ$638,0))),""))</f>
        <v/>
      </c>
      <c r="BA531" s="82" t="str">
        <f ca="1">IF(    MAX(OFFSET(AR531,0,0,MATCH("-",AR531:AR$638,0))) = 0,"",
IFERROR(MAX(OFFSET(AR531,0,0,MATCH("-",AR531:AR$638,0))),""))</f>
        <v/>
      </c>
      <c r="BB531" s="112">
        <f t="shared" ca="1" si="319"/>
        <v>-270</v>
      </c>
      <c r="BC531" s="111" t="str">
        <f t="shared" ca="1" si="320"/>
        <v>Radius</v>
      </c>
      <c r="BD531" s="112">
        <f t="shared" ca="1" si="321"/>
        <v>0</v>
      </c>
      <c r="BE531" s="111">
        <f t="shared" ca="1" si="322"/>
        <v>-150</v>
      </c>
      <c r="BF531" s="113" t="e">
        <f t="shared" ca="1" si="323"/>
        <v>#VALUE!</v>
      </c>
      <c r="BG531" s="113" t="e">
        <f t="shared" ca="1" si="324"/>
        <v>#VALUE!</v>
      </c>
      <c r="BH531" s="112">
        <f t="shared" ca="1" si="325"/>
        <v>2000</v>
      </c>
      <c r="BI531" s="112">
        <f t="shared" ca="1" si="326"/>
        <v>-150</v>
      </c>
      <c r="BJ531" s="157"/>
      <c r="BK531" s="157"/>
      <c r="BL531" s="158" t="str">
        <f>scriv!AM493</f>
        <v/>
      </c>
      <c r="BM531" s="157"/>
      <c r="BN531" s="157" t="str">
        <f t="shared" si="327"/>
        <v>node</v>
      </c>
      <c r="BO531" s="157"/>
      <c r="BP531" s="159">
        <f t="shared" ca="1" si="328"/>
        <v>0</v>
      </c>
      <c r="BQ531" s="159">
        <f t="shared" ca="1" si="329"/>
        <v>0</v>
      </c>
      <c r="BR531" s="159">
        <f t="shared" si="330"/>
        <v>1</v>
      </c>
      <c r="BS531" s="159" t="str">
        <f t="shared" si="331"/>
        <v>symbol</v>
      </c>
      <c r="BT531" s="157" t="str">
        <f ca="1">IF(scriv!V493&lt;&gt;"",scriv!V493,
IF(E531="",IFERROR(VLOOKUP(BL531,$AH$40:$BT$638,39,FALSE),$BT$36),
$BT$37))</f>
        <v>NodeSquare</v>
      </c>
      <c r="BU531" s="166">
        <f t="shared" ca="1" si="332"/>
        <v>2000</v>
      </c>
      <c r="BV531" s="166">
        <f t="shared" ca="1" si="333"/>
        <v>-150</v>
      </c>
      <c r="BW531" s="166">
        <f t="shared" ca="1" si="334"/>
        <v>0</v>
      </c>
      <c r="BX531" s="166">
        <f t="shared" ca="1" si="335"/>
        <v>0</v>
      </c>
      <c r="BY531" s="180" t="str">
        <f t="shared" si="336"/>
        <v/>
      </c>
      <c r="BZ531" s="180" t="str">
        <f t="shared" si="337"/>
        <v/>
      </c>
      <c r="CA531" s="81" t="str">
        <f>IF(scriv!E493&lt;&gt;"",scriv!E493,"")</f>
        <v/>
      </c>
      <c r="CB531" s="82">
        <f t="shared" si="307"/>
        <v>0</v>
      </c>
      <c r="CC531" s="82">
        <f t="shared" si="338"/>
        <v>0</v>
      </c>
      <c r="CD531" s="82" t="str">
        <f t="shared" si="339"/>
        <v>-</v>
      </c>
      <c r="CE531" s="82" t="str">
        <f t="shared" si="340"/>
        <v>-</v>
      </c>
      <c r="CF531" s="82" t="str">
        <f t="shared" si="341"/>
        <v>-</v>
      </c>
      <c r="CG531" s="82" t="str">
        <f t="shared" si="342"/>
        <v>-</v>
      </c>
      <c r="CH531" s="82" t="str">
        <f t="shared" si="343"/>
        <v>-</v>
      </c>
      <c r="CI531" s="82" t="str">
        <f t="shared" si="344"/>
        <v>-</v>
      </c>
      <c r="CJ531" s="82" t="str">
        <f t="shared" si="345"/>
        <v>-</v>
      </c>
      <c r="CK531" s="82" t="str">
        <f t="shared" si="346"/>
        <v>-</v>
      </c>
    </row>
    <row r="532" spans="1:89" s="82" customFormat="1" ht="18" customHeight="1">
      <c r="A532" s="81" t="str">
        <f>scriv!AL494</f>
        <v/>
      </c>
      <c r="B532" s="81" t="str">
        <f>IF(scriv!D494&lt;&gt;"",scriv!D494,"")</f>
        <v/>
      </c>
      <c r="C532" s="81" t="str">
        <f>IF( scriv!AP494&lt;&gt;"", IF(D532&lt;&gt;"","connection ","")&amp;scriv!AP494,IF(D532&lt;&gt;"","connection",""))</f>
        <v/>
      </c>
      <c r="D532" s="82" t="str">
        <f>scriv!AN494</f>
        <v/>
      </c>
      <c r="E532" s="82" t="str">
        <f>scriv!AO494</f>
        <v/>
      </c>
      <c r="F532" s="156">
        <f>ROW()</f>
        <v>532</v>
      </c>
      <c r="G532" s="288">
        <f>scriv!AC494</f>
        <v>0</v>
      </c>
      <c r="H532" s="288">
        <f>scriv!AD494</f>
        <v>0</v>
      </c>
      <c r="I532" s="81" t="str">
        <f>IF(scriv!AE494&lt;&gt;"",scriv!AE494,J532)</f>
        <v/>
      </c>
      <c r="J532" s="81" t="str">
        <f>IF(scriv!AF494&lt;&gt;"",scriv!AF494,"")</f>
        <v/>
      </c>
      <c r="K532" s="82" t="str">
        <f>IF(scriv!Y494&lt;&gt;"",scriv!Y494,$K$36)</f>
        <v>none</v>
      </c>
      <c r="L532" s="82">
        <f>IF(scriv!Z494&lt;&gt;"",scriv!Z494,$L$36)</f>
        <v>0</v>
      </c>
      <c r="M532" s="82" t="str">
        <f>IF(scriv!AA494&lt;&gt;"",scriv!AA494,$M$36)</f>
        <v>OpenClose</v>
      </c>
      <c r="N532" s="82">
        <f>IF(scriv!AB494&lt;&gt;"",scriv!AB494,$N$36)</f>
        <v>0</v>
      </c>
      <c r="O532" s="119" t="str">
        <f t="shared" si="306"/>
        <v/>
      </c>
      <c r="P532" s="81" t="str">
        <f>IF(scriv!I494&lt;&gt;"",scriv!I494,"")</f>
        <v/>
      </c>
      <c r="Q532" s="81" t="str">
        <f>IF(scriv!J494&lt;&gt;"",scriv!J494,"")</f>
        <v/>
      </c>
      <c r="R532" s="81">
        <f>IF(scriv!K494&lt;&gt;"",scriv!K494,
IF(I532&lt;&gt;"",1,$R$36))</f>
        <v>1</v>
      </c>
      <c r="S532" s="81" t="str">
        <f>IF(scriv!L494&lt;&gt;"",scriv!L494,
IF(scriv!AF494&lt;&gt;"",$S$36,"none"))</f>
        <v>none</v>
      </c>
      <c r="T532" s="81" t="str">
        <f>IF(scriv!Q494&lt;&gt;"",scriv!Q494,"")</f>
        <v/>
      </c>
      <c r="U532" s="81" t="str">
        <f>IF(scriv!R494&lt;&gt;"",scriv!R494,"")</f>
        <v/>
      </c>
      <c r="V532" s="81" t="str">
        <f>IF(scriv!S494&lt;&gt;"",scriv!S494,"")</f>
        <v/>
      </c>
      <c r="W532" s="81" t="str">
        <f>IF(scriv!T494&lt;&gt;"",scriv!T494,"")</f>
        <v/>
      </c>
      <c r="X532" s="81" t="str">
        <f>IF($E532="",
( IF(scriv!AH494&lt;&gt;"", LEFT( scriv!AH494, FIND(",",scriv!AH494)-1) &amp; "=" &amp; $AH532 &amp; RIGHT( scriv!AH494, LEN(scriv!AH494) + 1 - FIND(",",scriv!AH494)),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IF(scriv!AI494&lt;&gt;"", LEFT( scriv!AI494, FIND(",",scriv!AI494)-1) &amp; "=" &amp; $AH532 &amp; RIGHT( scriv!AI494, LEN(scriv!AI494) + 1 - FIND(",",scriv!AI494)),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IF(scriv!AJ494&lt;&gt;"", LEFT( scriv!AJ494, FIND(",",scriv!AJ494)-1) &amp; "=" &amp; $AH532 &amp; RIGHT( scriv!AJ494, LEN(scriv!AJ494) + 1 - FIND(",",scriv!AJ494)),
  IF($Z$36&lt;&gt;"",LEFT( Z$36, FIND(",",Z$36)-1) &amp; "=" &amp; $AH532 &amp; RIGHT( Z$36, LEN(Z$36) + 1 - FIND(",",Z$36)),""))),
IF(scriv!O494&lt;&gt;"", LEFT( scriv!O494, FIND(",",scriv!O494)-1) &amp; "=" &amp; $AH532 &amp; RIGHT( scriv!O494, LEN(scriv!O494) + 1 - FIND(",",scriv!O494)),
LEFT( Z$37, FIND(",",Z$37)-1) &amp; "=" &amp; $AH532 &amp; RIGHT( Z$37, LEN(Z$37) + 1 - FIND(",",Z$37))))</f>
        <v>drawOpen=,1.2</v>
      </c>
      <c r="AA532" s="81" t="str">
        <f>IF($E532="",
( IF(scriv!AK494&lt;&gt;"", LEFT( scriv!AK494, FIND(",",scriv!AK494)-1) &amp; "=" &amp; $AH532 &amp; RIGHT( scriv!AK494, LEN(scriv!AK494) + 1 - FIND(",",scriv!AK494)),
  IF($AA$36&lt;&gt;"",LEFT( AA$36, FIND(",",AA$36)-1) &amp; "=" &amp; $AH532 &amp; RIGHT( AA$36, LEN(AA$36) + 1 - FIND(",",AA$36)),""))),
IF(scriv!P494&lt;&gt;"", LEFT( scriv!P494, FIND(",",scriv!P494)-1) &amp; "=" &amp; $AH532 &amp; RIGHT( scriv!P494, LEN(scriv!P494) + 1 - FIND(",",scriv!P494)),
LEFT( AA$37, FIND(",",AA$37)-1) &amp; "=" &amp; $AH532 &amp; RIGHT( AA$37, LEN(AA$37) + 1 - FIND(",",AA$37))))</f>
        <v>drawClose=,1.2</v>
      </c>
      <c r="AB532" s="167" t="str">
        <f t="shared" si="305"/>
        <v>noTitle</v>
      </c>
      <c r="AC532" s="167"/>
      <c r="AD532" s="45"/>
      <c r="AE532" s="168"/>
      <c r="AF532" s="169">
        <f>IF(D532="",scriv!B494,"")</f>
        <v>0</v>
      </c>
      <c r="AG532" s="170" t="str">
        <f t="shared" si="347"/>
        <v/>
      </c>
      <c r="AH532" s="169" t="str">
        <f t="shared" si="308"/>
        <v/>
      </c>
      <c r="AI532" s="169" t="str">
        <f t="shared" si="309"/>
        <v/>
      </c>
      <c r="AJ532" s="86">
        <f>ROUNDDOWN( (LEN(scriv!B494)+1) / 2, 0 )</f>
        <v>0</v>
      </c>
      <c r="AK532" s="82">
        <f t="shared" si="310"/>
        <v>0</v>
      </c>
      <c r="AL532" s="82" t="str">
        <f t="shared" si="311"/>
        <v>-</v>
      </c>
      <c r="AM532" s="82" t="str">
        <f t="shared" si="312"/>
        <v>-</v>
      </c>
      <c r="AN532" s="82" t="str">
        <f t="shared" si="313"/>
        <v>-</v>
      </c>
      <c r="AO532" s="82" t="str">
        <f t="shared" si="314"/>
        <v>-</v>
      </c>
      <c r="AP532" s="82" t="str">
        <f t="shared" si="315"/>
        <v>-</v>
      </c>
      <c r="AQ532" s="82" t="str">
        <f t="shared" si="316"/>
        <v>-</v>
      </c>
      <c r="AR532" s="82" t="str">
        <f t="shared" si="317"/>
        <v>-</v>
      </c>
      <c r="AT532" s="82">
        <f t="shared" si="318"/>
        <v>2</v>
      </c>
      <c r="AU532" s="82" t="str">
        <f ca="1">IF(    MAX(OFFSET(AL532,0,0,MATCH("-",AL532:AL$638,0))) = 0,"",
IFERROR(MAX(OFFSET(AL532,0,0,MATCH("-",AL532:AL$638,0))),""))</f>
        <v/>
      </c>
      <c r="AV532" s="82" t="str">
        <f ca="1">IF(    MAX(OFFSET(AM532,0,0,MATCH("-",AM532:AM$638,0))) = 0,"",
IFERROR(MAX(OFFSET(AM532,0,0,MATCH("-",AM532:AM$638,0))),""))</f>
        <v/>
      </c>
      <c r="AW532" s="82" t="str">
        <f ca="1">IF(    MAX(OFFSET(AN532,0,0,MATCH("-",AN532:AN$638,0))) = 0,"",
IFERROR(MAX(OFFSET(AN532,0,0,MATCH("-",AN532:AN$638,0))),""))</f>
        <v/>
      </c>
      <c r="AX532" s="82" t="str">
        <f ca="1">IF(    MAX(OFFSET(AO532,0,0,MATCH("-",AO532:AO$638,0))) = 0,"",
IFERROR(MAX(OFFSET(AO532,0,0,MATCH("-",AO532:AO$638,0))),""))</f>
        <v/>
      </c>
      <c r="AY532" s="82" t="str">
        <f ca="1">IF(    MAX(OFFSET(AP532,0,0,MATCH("-",AP532:AP$638,0))) = 0,"",
IFERROR(MAX(OFFSET(AP532,0,0,MATCH("-",AP532:AP$638,0))),""))</f>
        <v/>
      </c>
      <c r="AZ532" s="82" t="str">
        <f ca="1">IF(    MAX(OFFSET(AQ532,0,0,MATCH("-",AQ532:AQ$638,0))) = 0,"",
IFERROR(MAX(OFFSET(AQ532,0,0,MATCH("-",AQ532:AQ$638,0))),""))</f>
        <v/>
      </c>
      <c r="BA532" s="82" t="str">
        <f ca="1">IF(    MAX(OFFSET(AR532,0,0,MATCH("-",AR532:AR$638,0))) = 0,"",
IFERROR(MAX(OFFSET(AR532,0,0,MATCH("-",AR532:AR$638,0))),""))</f>
        <v/>
      </c>
      <c r="BB532" s="112">
        <f t="shared" ca="1" si="319"/>
        <v>-270</v>
      </c>
      <c r="BC532" s="111" t="str">
        <f t="shared" ca="1" si="320"/>
        <v>Radius</v>
      </c>
      <c r="BD532" s="112">
        <f t="shared" ca="1" si="321"/>
        <v>0</v>
      </c>
      <c r="BE532" s="111">
        <f t="shared" ca="1" si="322"/>
        <v>-150</v>
      </c>
      <c r="BF532" s="113" t="e">
        <f t="shared" ca="1" si="323"/>
        <v>#VALUE!</v>
      </c>
      <c r="BG532" s="113" t="e">
        <f t="shared" ca="1" si="324"/>
        <v>#VALUE!</v>
      </c>
      <c r="BH532" s="112">
        <f t="shared" ca="1" si="325"/>
        <v>2000</v>
      </c>
      <c r="BI532" s="112">
        <f t="shared" ca="1" si="326"/>
        <v>-150</v>
      </c>
      <c r="BJ532" s="157"/>
      <c r="BK532" s="157"/>
      <c r="BL532" s="158" t="str">
        <f>scriv!AM494</f>
        <v/>
      </c>
      <c r="BM532" s="157"/>
      <c r="BN532" s="157" t="str">
        <f t="shared" si="327"/>
        <v>node</v>
      </c>
      <c r="BO532" s="157"/>
      <c r="BP532" s="159">
        <f t="shared" ca="1" si="328"/>
        <v>0</v>
      </c>
      <c r="BQ532" s="159">
        <f t="shared" ca="1" si="329"/>
        <v>0</v>
      </c>
      <c r="BR532" s="159">
        <f t="shared" si="330"/>
        <v>1</v>
      </c>
      <c r="BS532" s="159" t="str">
        <f t="shared" si="331"/>
        <v>symbol</v>
      </c>
      <c r="BT532" s="157" t="str">
        <f ca="1">IF(scriv!V494&lt;&gt;"",scriv!V494,
IF(E532="",IFERROR(VLOOKUP(BL532,$AH$40:$BT$638,39,FALSE),$BT$36),
$BT$37))</f>
        <v>NodeSquare</v>
      </c>
      <c r="BU532" s="166">
        <f t="shared" ca="1" si="332"/>
        <v>2000</v>
      </c>
      <c r="BV532" s="166">
        <f t="shared" ca="1" si="333"/>
        <v>-150</v>
      </c>
      <c r="BW532" s="166">
        <f t="shared" ca="1" si="334"/>
        <v>0</v>
      </c>
      <c r="BX532" s="166">
        <f t="shared" ca="1" si="335"/>
        <v>0</v>
      </c>
      <c r="BY532" s="180" t="str">
        <f t="shared" si="336"/>
        <v/>
      </c>
      <c r="BZ532" s="180" t="str">
        <f t="shared" si="337"/>
        <v/>
      </c>
      <c r="CA532" s="81" t="str">
        <f>IF(scriv!E494&lt;&gt;"",scriv!E494,"")</f>
        <v/>
      </c>
      <c r="CB532" s="82">
        <f t="shared" si="307"/>
        <v>0</v>
      </c>
      <c r="CC532" s="82">
        <f t="shared" si="338"/>
        <v>0</v>
      </c>
      <c r="CD532" s="82" t="str">
        <f t="shared" si="339"/>
        <v>-</v>
      </c>
      <c r="CE532" s="82" t="str">
        <f t="shared" si="340"/>
        <v>-</v>
      </c>
      <c r="CF532" s="82" t="str">
        <f t="shared" si="341"/>
        <v>-</v>
      </c>
      <c r="CG532" s="82" t="str">
        <f t="shared" si="342"/>
        <v>-</v>
      </c>
      <c r="CH532" s="82" t="str">
        <f t="shared" si="343"/>
        <v>-</v>
      </c>
      <c r="CI532" s="82" t="str">
        <f t="shared" si="344"/>
        <v>-</v>
      </c>
      <c r="CJ532" s="82" t="str">
        <f t="shared" si="345"/>
        <v>-</v>
      </c>
      <c r="CK532" s="82" t="str">
        <f t="shared" si="346"/>
        <v>-</v>
      </c>
    </row>
    <row r="533" spans="1:89" s="82" customFormat="1" ht="18" customHeight="1">
      <c r="A533" s="81" t="str">
        <f>scriv!AL495</f>
        <v/>
      </c>
      <c r="B533" s="81" t="str">
        <f>IF(scriv!D495&lt;&gt;"",scriv!D495,"")</f>
        <v/>
      </c>
      <c r="C533" s="81" t="str">
        <f>IF( scriv!AP495&lt;&gt;"", IF(D533&lt;&gt;"","connection ","")&amp;scriv!AP495,IF(D533&lt;&gt;"","connection",""))</f>
        <v/>
      </c>
      <c r="D533" s="82" t="str">
        <f>scriv!AN495</f>
        <v/>
      </c>
      <c r="E533" s="82" t="str">
        <f>scriv!AO495</f>
        <v/>
      </c>
      <c r="F533" s="156">
        <f>ROW()</f>
        <v>533</v>
      </c>
      <c r="G533" s="288">
        <f>scriv!AC495</f>
        <v>0</v>
      </c>
      <c r="H533" s="288">
        <f>scriv!AD495</f>
        <v>0</v>
      </c>
      <c r="I533" s="81" t="str">
        <f>IF(scriv!AE495&lt;&gt;"",scriv!AE495,J533)</f>
        <v/>
      </c>
      <c r="J533" s="81" t="str">
        <f>IF(scriv!AF495&lt;&gt;"",scriv!AF495,"")</f>
        <v/>
      </c>
      <c r="K533" s="82" t="str">
        <f>IF(scriv!Y495&lt;&gt;"",scriv!Y495,$K$36)</f>
        <v>none</v>
      </c>
      <c r="L533" s="82">
        <f>IF(scriv!Z495&lt;&gt;"",scriv!Z495,$L$36)</f>
        <v>0</v>
      </c>
      <c r="M533" s="82" t="str">
        <f>IF(scriv!AA495&lt;&gt;"",scriv!AA495,$M$36)</f>
        <v>OpenClose</v>
      </c>
      <c r="N533" s="82">
        <f>IF(scriv!AB495&lt;&gt;"",scriv!AB495,$N$36)</f>
        <v>0</v>
      </c>
      <c r="O533" s="119" t="str">
        <f t="shared" si="306"/>
        <v/>
      </c>
      <c r="P533" s="81" t="str">
        <f>IF(scriv!I495&lt;&gt;"",scriv!I495,"")</f>
        <v/>
      </c>
      <c r="Q533" s="81" t="str">
        <f>IF(scriv!J495&lt;&gt;"",scriv!J495,"")</f>
        <v/>
      </c>
      <c r="R533" s="81">
        <f>IF(scriv!K495&lt;&gt;"",scriv!K495,
IF(I533&lt;&gt;"",1,$R$36))</f>
        <v>1</v>
      </c>
      <c r="S533" s="81" t="str">
        <f>IF(scriv!L495&lt;&gt;"",scriv!L495,
IF(scriv!AF495&lt;&gt;"",$S$36,"none"))</f>
        <v>none</v>
      </c>
      <c r="T533" s="81" t="str">
        <f>IF(scriv!Q495&lt;&gt;"",scriv!Q495,"")</f>
        <v/>
      </c>
      <c r="U533" s="81" t="str">
        <f>IF(scriv!R495&lt;&gt;"",scriv!R495,"")</f>
        <v/>
      </c>
      <c r="V533" s="81" t="str">
        <f>IF(scriv!S495&lt;&gt;"",scriv!S495,"")</f>
        <v/>
      </c>
      <c r="W533" s="81" t="str">
        <f>IF(scriv!T495&lt;&gt;"",scriv!T495,"")</f>
        <v/>
      </c>
      <c r="X533" s="81" t="str">
        <f>IF($E533="",
( IF(scriv!AH495&lt;&gt;"", LEFT( scriv!AH495, FIND(",",scriv!AH495)-1) &amp; "=" &amp; $AH533 &amp; RIGHT( scriv!AH495, LEN(scriv!AH495) + 1 - FIND(",",scriv!AH495)),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IF(scriv!AI495&lt;&gt;"", LEFT( scriv!AI495, FIND(",",scriv!AI495)-1) &amp; "=" &amp; $AH533 &amp; RIGHT( scriv!AI495, LEN(scriv!AI495) + 1 - FIND(",",scriv!AI495)),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IF(scriv!AJ495&lt;&gt;"", LEFT( scriv!AJ495, FIND(",",scriv!AJ495)-1) &amp; "=" &amp; $AH533 &amp; RIGHT( scriv!AJ495, LEN(scriv!AJ495) + 1 - FIND(",",scriv!AJ495)),
  IF($Z$36&lt;&gt;"",LEFT( Z$36, FIND(",",Z$36)-1) &amp; "=" &amp; $AH533 &amp; RIGHT( Z$36, LEN(Z$36) + 1 - FIND(",",Z$36)),""))),
IF(scriv!O495&lt;&gt;"", LEFT( scriv!O495, FIND(",",scriv!O495)-1) &amp; "=" &amp; $AH533 &amp; RIGHT( scriv!O495, LEN(scriv!O495) + 1 - FIND(",",scriv!O495)),
LEFT( Z$37, FIND(",",Z$37)-1) &amp; "=" &amp; $AH533 &amp; RIGHT( Z$37, LEN(Z$37) + 1 - FIND(",",Z$37))))</f>
        <v>drawOpen=,1.2</v>
      </c>
      <c r="AA533" s="81" t="str">
        <f>IF($E533="",
( IF(scriv!AK495&lt;&gt;"", LEFT( scriv!AK495, FIND(",",scriv!AK495)-1) &amp; "=" &amp; $AH533 &amp; RIGHT( scriv!AK495, LEN(scriv!AK495) + 1 - FIND(",",scriv!AK495)),
  IF($AA$36&lt;&gt;"",LEFT( AA$36, FIND(",",AA$36)-1) &amp; "=" &amp; $AH533 &amp; RIGHT( AA$36, LEN(AA$36) + 1 - FIND(",",AA$36)),""))),
IF(scriv!P495&lt;&gt;"", LEFT( scriv!P495, FIND(",",scriv!P495)-1) &amp; "=" &amp; $AH533 &amp; RIGHT( scriv!P495, LEN(scriv!P495) + 1 - FIND(",",scriv!P495)),
LEFT( AA$37, FIND(",",AA$37)-1) &amp; "=" &amp; $AH533 &amp; RIGHT( AA$37, LEN(AA$37) + 1 - FIND(",",AA$37))))</f>
        <v>drawClose=,1.2</v>
      </c>
      <c r="AB533" s="167" t="str">
        <f t="shared" si="305"/>
        <v>noTitle</v>
      </c>
      <c r="AC533" s="167"/>
      <c r="AD533" s="45"/>
      <c r="AE533" s="168"/>
      <c r="AF533" s="169">
        <f>IF(D533="",scriv!B495,"")</f>
        <v>0</v>
      </c>
      <c r="AG533" s="170" t="str">
        <f t="shared" si="347"/>
        <v/>
      </c>
      <c r="AH533" s="169" t="str">
        <f t="shared" si="308"/>
        <v/>
      </c>
      <c r="AI533" s="169" t="str">
        <f t="shared" si="309"/>
        <v/>
      </c>
      <c r="AJ533" s="86">
        <f>ROUNDDOWN( (LEN(scriv!B495)+1) / 2, 0 )</f>
        <v>0</v>
      </c>
      <c r="AK533" s="82">
        <f t="shared" si="310"/>
        <v>0</v>
      </c>
      <c r="AL533" s="82" t="str">
        <f t="shared" si="311"/>
        <v>-</v>
      </c>
      <c r="AM533" s="82" t="str">
        <f t="shared" si="312"/>
        <v>-</v>
      </c>
      <c r="AN533" s="82" t="str">
        <f t="shared" si="313"/>
        <v>-</v>
      </c>
      <c r="AO533" s="82" t="str">
        <f t="shared" si="314"/>
        <v>-</v>
      </c>
      <c r="AP533" s="82" t="str">
        <f t="shared" si="315"/>
        <v>-</v>
      </c>
      <c r="AQ533" s="82" t="str">
        <f t="shared" si="316"/>
        <v>-</v>
      </c>
      <c r="AR533" s="82" t="str">
        <f t="shared" si="317"/>
        <v>-</v>
      </c>
      <c r="AT533" s="82">
        <f t="shared" si="318"/>
        <v>2</v>
      </c>
      <c r="AU533" s="82" t="str">
        <f ca="1">IF(    MAX(OFFSET(AL533,0,0,MATCH("-",AL533:AL$638,0))) = 0,"",
IFERROR(MAX(OFFSET(AL533,0,0,MATCH("-",AL533:AL$638,0))),""))</f>
        <v/>
      </c>
      <c r="AV533" s="82" t="str">
        <f ca="1">IF(    MAX(OFFSET(AM533,0,0,MATCH("-",AM533:AM$638,0))) = 0,"",
IFERROR(MAX(OFFSET(AM533,0,0,MATCH("-",AM533:AM$638,0))),""))</f>
        <v/>
      </c>
      <c r="AW533" s="82" t="str">
        <f ca="1">IF(    MAX(OFFSET(AN533,0,0,MATCH("-",AN533:AN$638,0))) = 0,"",
IFERROR(MAX(OFFSET(AN533,0,0,MATCH("-",AN533:AN$638,0))),""))</f>
        <v/>
      </c>
      <c r="AX533" s="82" t="str">
        <f ca="1">IF(    MAX(OFFSET(AO533,0,0,MATCH("-",AO533:AO$638,0))) = 0,"",
IFERROR(MAX(OFFSET(AO533,0,0,MATCH("-",AO533:AO$638,0))),""))</f>
        <v/>
      </c>
      <c r="AY533" s="82" t="str">
        <f ca="1">IF(    MAX(OFFSET(AP533,0,0,MATCH("-",AP533:AP$638,0))) = 0,"",
IFERROR(MAX(OFFSET(AP533,0,0,MATCH("-",AP533:AP$638,0))),""))</f>
        <v/>
      </c>
      <c r="AZ533" s="82" t="str">
        <f ca="1">IF(    MAX(OFFSET(AQ533,0,0,MATCH("-",AQ533:AQ$638,0))) = 0,"",
IFERROR(MAX(OFFSET(AQ533,0,0,MATCH("-",AQ533:AQ$638,0))),""))</f>
        <v/>
      </c>
      <c r="BA533" s="82" t="str">
        <f ca="1">IF(    MAX(OFFSET(AR533,0,0,MATCH("-",AR533:AR$638,0))) = 0,"",
IFERROR(MAX(OFFSET(AR533,0,0,MATCH("-",AR533:AR$638,0))),""))</f>
        <v/>
      </c>
      <c r="BB533" s="112">
        <f t="shared" ca="1" si="319"/>
        <v>-270</v>
      </c>
      <c r="BC533" s="111" t="str">
        <f t="shared" ca="1" si="320"/>
        <v>Radius</v>
      </c>
      <c r="BD533" s="112">
        <f t="shared" ca="1" si="321"/>
        <v>0</v>
      </c>
      <c r="BE533" s="111">
        <f t="shared" ca="1" si="322"/>
        <v>-150</v>
      </c>
      <c r="BF533" s="113" t="e">
        <f t="shared" ca="1" si="323"/>
        <v>#VALUE!</v>
      </c>
      <c r="BG533" s="113" t="e">
        <f t="shared" ca="1" si="324"/>
        <v>#VALUE!</v>
      </c>
      <c r="BH533" s="112">
        <f t="shared" ca="1" si="325"/>
        <v>2000</v>
      </c>
      <c r="BI533" s="112">
        <f t="shared" ca="1" si="326"/>
        <v>-150</v>
      </c>
      <c r="BJ533" s="157"/>
      <c r="BK533" s="157"/>
      <c r="BL533" s="158" t="str">
        <f>scriv!AM495</f>
        <v/>
      </c>
      <c r="BM533" s="157"/>
      <c r="BN533" s="157" t="str">
        <f t="shared" si="327"/>
        <v>node</v>
      </c>
      <c r="BO533" s="157"/>
      <c r="BP533" s="159">
        <f t="shared" ca="1" si="328"/>
        <v>0</v>
      </c>
      <c r="BQ533" s="159">
        <f t="shared" ca="1" si="329"/>
        <v>0</v>
      </c>
      <c r="BR533" s="159">
        <f t="shared" si="330"/>
        <v>1</v>
      </c>
      <c r="BS533" s="159" t="str">
        <f t="shared" si="331"/>
        <v>symbol</v>
      </c>
      <c r="BT533" s="157" t="str">
        <f ca="1">IF(scriv!V495&lt;&gt;"",scriv!V495,
IF(E533="",IFERROR(VLOOKUP(BL533,$AH$40:$BT$638,39,FALSE),$BT$36),
$BT$37))</f>
        <v>NodeSquare</v>
      </c>
      <c r="BU533" s="166">
        <f t="shared" ca="1" si="332"/>
        <v>2000</v>
      </c>
      <c r="BV533" s="166">
        <f t="shared" ca="1" si="333"/>
        <v>-150</v>
      </c>
      <c r="BW533" s="166">
        <f t="shared" ca="1" si="334"/>
        <v>0</v>
      </c>
      <c r="BX533" s="166">
        <f t="shared" ca="1" si="335"/>
        <v>0</v>
      </c>
      <c r="BY533" s="180" t="str">
        <f t="shared" si="336"/>
        <v/>
      </c>
      <c r="BZ533" s="180" t="str">
        <f t="shared" si="337"/>
        <v/>
      </c>
      <c r="CA533" s="81" t="str">
        <f>IF(scriv!E495&lt;&gt;"",scriv!E495,"")</f>
        <v/>
      </c>
      <c r="CB533" s="82">
        <f t="shared" si="307"/>
        <v>0</v>
      </c>
      <c r="CC533" s="82">
        <f t="shared" si="338"/>
        <v>0</v>
      </c>
      <c r="CD533" s="82" t="str">
        <f t="shared" si="339"/>
        <v>-</v>
      </c>
      <c r="CE533" s="82" t="str">
        <f t="shared" si="340"/>
        <v>-</v>
      </c>
      <c r="CF533" s="82" t="str">
        <f t="shared" si="341"/>
        <v>-</v>
      </c>
      <c r="CG533" s="82" t="str">
        <f t="shared" si="342"/>
        <v>-</v>
      </c>
      <c r="CH533" s="82" t="str">
        <f t="shared" si="343"/>
        <v>-</v>
      </c>
      <c r="CI533" s="82" t="str">
        <f t="shared" si="344"/>
        <v>-</v>
      </c>
      <c r="CJ533" s="82" t="str">
        <f t="shared" si="345"/>
        <v>-</v>
      </c>
      <c r="CK533" s="82" t="str">
        <f t="shared" si="346"/>
        <v>-</v>
      </c>
    </row>
    <row r="534" spans="1:89" s="82" customFormat="1" ht="18" customHeight="1">
      <c r="A534" s="81" t="str">
        <f>scriv!AL496</f>
        <v/>
      </c>
      <c r="B534" s="81" t="str">
        <f>IF(scriv!D496&lt;&gt;"",scriv!D496,"")</f>
        <v/>
      </c>
      <c r="C534" s="81" t="str">
        <f>IF( scriv!AP496&lt;&gt;"", IF(D534&lt;&gt;"","connection ","")&amp;scriv!AP496,IF(D534&lt;&gt;"","connection",""))</f>
        <v/>
      </c>
      <c r="D534" s="82" t="str">
        <f>scriv!AN496</f>
        <v/>
      </c>
      <c r="E534" s="82" t="str">
        <f>scriv!AO496</f>
        <v/>
      </c>
      <c r="F534" s="156">
        <f>ROW()</f>
        <v>534</v>
      </c>
      <c r="G534" s="288">
        <f>scriv!AC496</f>
        <v>0</v>
      </c>
      <c r="H534" s="288">
        <f>scriv!AD496</f>
        <v>0</v>
      </c>
      <c r="I534" s="81" t="str">
        <f>IF(scriv!AE496&lt;&gt;"",scriv!AE496,J534)</f>
        <v/>
      </c>
      <c r="J534" s="81" t="str">
        <f>IF(scriv!AF496&lt;&gt;"",scriv!AF496,"")</f>
        <v/>
      </c>
      <c r="K534" s="82" t="str">
        <f>IF(scriv!Y496&lt;&gt;"",scriv!Y496,$K$36)</f>
        <v>none</v>
      </c>
      <c r="L534" s="82">
        <f>IF(scriv!Z496&lt;&gt;"",scriv!Z496,$L$36)</f>
        <v>0</v>
      </c>
      <c r="M534" s="82" t="str">
        <f>IF(scriv!AA496&lt;&gt;"",scriv!AA496,$M$36)</f>
        <v>OpenClose</v>
      </c>
      <c r="N534" s="82">
        <f>IF(scriv!AB496&lt;&gt;"",scriv!AB496,$N$36)</f>
        <v>0</v>
      </c>
      <c r="O534" s="119" t="str">
        <f t="shared" si="306"/>
        <v/>
      </c>
      <c r="P534" s="81" t="str">
        <f>IF(scriv!I496&lt;&gt;"",scriv!I496,"")</f>
        <v/>
      </c>
      <c r="Q534" s="81" t="str">
        <f>IF(scriv!J496&lt;&gt;"",scriv!J496,"")</f>
        <v/>
      </c>
      <c r="R534" s="81">
        <f>IF(scriv!K496&lt;&gt;"",scriv!K496,
IF(I534&lt;&gt;"",1,$R$36))</f>
        <v>1</v>
      </c>
      <c r="S534" s="81" t="str">
        <f>IF(scriv!L496&lt;&gt;"",scriv!L496,
IF(scriv!AF496&lt;&gt;"",$S$36,"none"))</f>
        <v>none</v>
      </c>
      <c r="T534" s="81" t="str">
        <f>IF(scriv!Q496&lt;&gt;"",scriv!Q496,"")</f>
        <v/>
      </c>
      <c r="U534" s="81" t="str">
        <f>IF(scriv!R496&lt;&gt;"",scriv!R496,"")</f>
        <v/>
      </c>
      <c r="V534" s="81" t="str">
        <f>IF(scriv!S496&lt;&gt;"",scriv!S496,"")</f>
        <v/>
      </c>
      <c r="W534" s="81" t="str">
        <f>IF(scriv!T496&lt;&gt;"",scriv!T496,"")</f>
        <v/>
      </c>
      <c r="X534" s="81" t="str">
        <f>IF($E534="",
( IF(scriv!AH496&lt;&gt;"", LEFT( scriv!AH496, FIND(",",scriv!AH496)-1) &amp; "=" &amp; $AH534 &amp; RIGHT( scriv!AH496, LEN(scriv!AH496) + 1 - FIND(",",scriv!AH496)),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IF(scriv!AI496&lt;&gt;"", LEFT( scriv!AI496, FIND(",",scriv!AI496)-1) &amp; "=" &amp; $AH534 &amp; RIGHT( scriv!AI496, LEN(scriv!AI496) + 1 - FIND(",",scriv!AI496)),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IF(scriv!AJ496&lt;&gt;"", LEFT( scriv!AJ496, FIND(",",scriv!AJ496)-1) &amp; "=" &amp; $AH534 &amp; RIGHT( scriv!AJ496, LEN(scriv!AJ496) + 1 - FIND(",",scriv!AJ496)),
  IF($Z$36&lt;&gt;"",LEFT( Z$36, FIND(",",Z$36)-1) &amp; "=" &amp; $AH534 &amp; RIGHT( Z$36, LEN(Z$36) + 1 - FIND(",",Z$36)),""))),
IF(scriv!O496&lt;&gt;"", LEFT( scriv!O496, FIND(",",scriv!O496)-1) &amp; "=" &amp; $AH534 &amp; RIGHT( scriv!O496, LEN(scriv!O496) + 1 - FIND(",",scriv!O496)),
LEFT( Z$37, FIND(",",Z$37)-1) &amp; "=" &amp; $AH534 &amp; RIGHT( Z$37, LEN(Z$37) + 1 - FIND(",",Z$37))))</f>
        <v>drawOpen=,1.2</v>
      </c>
      <c r="AA534" s="81" t="str">
        <f>IF($E534="",
( IF(scriv!AK496&lt;&gt;"", LEFT( scriv!AK496, FIND(",",scriv!AK496)-1) &amp; "=" &amp; $AH534 &amp; RIGHT( scriv!AK496, LEN(scriv!AK496) + 1 - FIND(",",scriv!AK496)),
  IF($AA$36&lt;&gt;"",LEFT( AA$36, FIND(",",AA$36)-1) &amp; "=" &amp; $AH534 &amp; RIGHT( AA$36, LEN(AA$36) + 1 - FIND(",",AA$36)),""))),
IF(scriv!P496&lt;&gt;"", LEFT( scriv!P496, FIND(",",scriv!P496)-1) &amp; "=" &amp; $AH534 &amp; RIGHT( scriv!P496, LEN(scriv!P496) + 1 - FIND(",",scriv!P496)),
LEFT( AA$37, FIND(",",AA$37)-1) &amp; "=" &amp; $AH534 &amp; RIGHT( AA$37, LEN(AA$37) + 1 - FIND(",",AA$37))))</f>
        <v>drawClose=,1.2</v>
      </c>
      <c r="AB534" s="167" t="str">
        <f t="shared" si="305"/>
        <v>noTitle</v>
      </c>
      <c r="AC534" s="167"/>
      <c r="AD534" s="45"/>
      <c r="AE534" s="168"/>
      <c r="AF534" s="169">
        <f>IF(D534="",scriv!B496,"")</f>
        <v>0</v>
      </c>
      <c r="AG534" s="170" t="str">
        <f t="shared" si="347"/>
        <v/>
      </c>
      <c r="AH534" s="169" t="str">
        <f t="shared" si="308"/>
        <v/>
      </c>
      <c r="AI534" s="169" t="str">
        <f t="shared" si="309"/>
        <v/>
      </c>
      <c r="AJ534" s="86">
        <f>ROUNDDOWN( (LEN(scriv!B496)+1) / 2, 0 )</f>
        <v>0</v>
      </c>
      <c r="AK534" s="82">
        <f t="shared" si="310"/>
        <v>0</v>
      </c>
      <c r="AL534" s="82" t="str">
        <f t="shared" si="311"/>
        <v>-</v>
      </c>
      <c r="AM534" s="82" t="str">
        <f t="shared" si="312"/>
        <v>-</v>
      </c>
      <c r="AN534" s="82" t="str">
        <f t="shared" si="313"/>
        <v>-</v>
      </c>
      <c r="AO534" s="82" t="str">
        <f t="shared" si="314"/>
        <v>-</v>
      </c>
      <c r="AP534" s="82" t="str">
        <f t="shared" si="315"/>
        <v>-</v>
      </c>
      <c r="AQ534" s="82" t="str">
        <f t="shared" si="316"/>
        <v>-</v>
      </c>
      <c r="AR534" s="82" t="str">
        <f t="shared" si="317"/>
        <v>-</v>
      </c>
      <c r="AT534" s="82">
        <f t="shared" si="318"/>
        <v>2</v>
      </c>
      <c r="AU534" s="82" t="str">
        <f ca="1">IF(    MAX(OFFSET(AL534,0,0,MATCH("-",AL534:AL$638,0))) = 0,"",
IFERROR(MAX(OFFSET(AL534,0,0,MATCH("-",AL534:AL$638,0))),""))</f>
        <v/>
      </c>
      <c r="AV534" s="82" t="str">
        <f ca="1">IF(    MAX(OFFSET(AM534,0,0,MATCH("-",AM534:AM$638,0))) = 0,"",
IFERROR(MAX(OFFSET(AM534,0,0,MATCH("-",AM534:AM$638,0))),""))</f>
        <v/>
      </c>
      <c r="AW534" s="82" t="str">
        <f ca="1">IF(    MAX(OFFSET(AN534,0,0,MATCH("-",AN534:AN$638,0))) = 0,"",
IFERROR(MAX(OFFSET(AN534,0,0,MATCH("-",AN534:AN$638,0))),""))</f>
        <v/>
      </c>
      <c r="AX534" s="82" t="str">
        <f ca="1">IF(    MAX(OFFSET(AO534,0,0,MATCH("-",AO534:AO$638,0))) = 0,"",
IFERROR(MAX(OFFSET(AO534,0,0,MATCH("-",AO534:AO$638,0))),""))</f>
        <v/>
      </c>
      <c r="AY534" s="82" t="str">
        <f ca="1">IF(    MAX(OFFSET(AP534,0,0,MATCH("-",AP534:AP$638,0))) = 0,"",
IFERROR(MAX(OFFSET(AP534,0,0,MATCH("-",AP534:AP$638,0))),""))</f>
        <v/>
      </c>
      <c r="AZ534" s="82" t="str">
        <f ca="1">IF(    MAX(OFFSET(AQ534,0,0,MATCH("-",AQ534:AQ$638,0))) = 0,"",
IFERROR(MAX(OFFSET(AQ534,0,0,MATCH("-",AQ534:AQ$638,0))),""))</f>
        <v/>
      </c>
      <c r="BA534" s="82" t="str">
        <f ca="1">IF(    MAX(OFFSET(AR534,0,0,MATCH("-",AR534:AR$638,0))) = 0,"",
IFERROR(MAX(OFFSET(AR534,0,0,MATCH("-",AR534:AR$638,0))),""))</f>
        <v/>
      </c>
      <c r="BB534" s="112">
        <f t="shared" ca="1" si="319"/>
        <v>-270</v>
      </c>
      <c r="BC534" s="111" t="str">
        <f t="shared" ca="1" si="320"/>
        <v>Radius</v>
      </c>
      <c r="BD534" s="112">
        <f t="shared" ca="1" si="321"/>
        <v>0</v>
      </c>
      <c r="BE534" s="111">
        <f t="shared" ca="1" si="322"/>
        <v>-150</v>
      </c>
      <c r="BF534" s="113" t="e">
        <f t="shared" ca="1" si="323"/>
        <v>#VALUE!</v>
      </c>
      <c r="BG534" s="113" t="e">
        <f t="shared" ca="1" si="324"/>
        <v>#VALUE!</v>
      </c>
      <c r="BH534" s="112">
        <f t="shared" ca="1" si="325"/>
        <v>2000</v>
      </c>
      <c r="BI534" s="112">
        <f t="shared" ca="1" si="326"/>
        <v>-150</v>
      </c>
      <c r="BJ534" s="157"/>
      <c r="BK534" s="157"/>
      <c r="BL534" s="158" t="str">
        <f>scriv!AM496</f>
        <v/>
      </c>
      <c r="BM534" s="157"/>
      <c r="BN534" s="157" t="str">
        <f t="shared" si="327"/>
        <v>node</v>
      </c>
      <c r="BO534" s="157"/>
      <c r="BP534" s="159">
        <f t="shared" ca="1" si="328"/>
        <v>0</v>
      </c>
      <c r="BQ534" s="159">
        <f t="shared" ca="1" si="329"/>
        <v>0</v>
      </c>
      <c r="BR534" s="159">
        <f t="shared" si="330"/>
        <v>1</v>
      </c>
      <c r="BS534" s="159" t="str">
        <f t="shared" si="331"/>
        <v>symbol</v>
      </c>
      <c r="BT534" s="157" t="str">
        <f ca="1">IF(scriv!V496&lt;&gt;"",scriv!V496,
IF(E534="",IFERROR(VLOOKUP(BL534,$AH$40:$BT$638,39,FALSE),$BT$36),
$BT$37))</f>
        <v>NodeSquare</v>
      </c>
      <c r="BU534" s="166">
        <f t="shared" ca="1" si="332"/>
        <v>2000</v>
      </c>
      <c r="BV534" s="166">
        <f t="shared" ca="1" si="333"/>
        <v>-150</v>
      </c>
      <c r="BW534" s="166">
        <f t="shared" ca="1" si="334"/>
        <v>0</v>
      </c>
      <c r="BX534" s="166">
        <f t="shared" ca="1" si="335"/>
        <v>0</v>
      </c>
      <c r="BY534" s="180" t="str">
        <f t="shared" si="336"/>
        <v/>
      </c>
      <c r="BZ534" s="180" t="str">
        <f t="shared" si="337"/>
        <v/>
      </c>
      <c r="CA534" s="81" t="str">
        <f>IF(scriv!E496&lt;&gt;"",scriv!E496,"")</f>
        <v/>
      </c>
      <c r="CB534" s="82">
        <f t="shared" si="307"/>
        <v>0</v>
      </c>
      <c r="CC534" s="82">
        <f t="shared" si="338"/>
        <v>0</v>
      </c>
      <c r="CD534" s="82" t="str">
        <f t="shared" si="339"/>
        <v>-</v>
      </c>
      <c r="CE534" s="82" t="str">
        <f t="shared" si="340"/>
        <v>-</v>
      </c>
      <c r="CF534" s="82" t="str">
        <f t="shared" si="341"/>
        <v>-</v>
      </c>
      <c r="CG534" s="82" t="str">
        <f t="shared" si="342"/>
        <v>-</v>
      </c>
      <c r="CH534" s="82" t="str">
        <f t="shared" si="343"/>
        <v>-</v>
      </c>
      <c r="CI534" s="82" t="str">
        <f t="shared" si="344"/>
        <v>-</v>
      </c>
      <c r="CJ534" s="82" t="str">
        <f t="shared" si="345"/>
        <v>-</v>
      </c>
      <c r="CK534" s="82" t="str">
        <f t="shared" si="346"/>
        <v>-</v>
      </c>
    </row>
    <row r="535" spans="1:89" s="82" customFormat="1" ht="18" customHeight="1">
      <c r="A535" s="81" t="str">
        <f>scriv!AL497</f>
        <v/>
      </c>
      <c r="B535" s="81" t="str">
        <f>IF(scriv!D497&lt;&gt;"",scriv!D497,"")</f>
        <v/>
      </c>
      <c r="C535" s="81" t="str">
        <f>IF( scriv!AP497&lt;&gt;"", IF(D535&lt;&gt;"","connection ","")&amp;scriv!AP497,IF(D535&lt;&gt;"","connection",""))</f>
        <v/>
      </c>
      <c r="D535" s="82" t="str">
        <f>scriv!AN497</f>
        <v/>
      </c>
      <c r="E535" s="82" t="str">
        <f>scriv!AO497</f>
        <v/>
      </c>
      <c r="F535" s="156">
        <f>ROW()</f>
        <v>535</v>
      </c>
      <c r="G535" s="288">
        <f>scriv!AC497</f>
        <v>0</v>
      </c>
      <c r="H535" s="288">
        <f>scriv!AD497</f>
        <v>0</v>
      </c>
      <c r="I535" s="81" t="str">
        <f>IF(scriv!AE497&lt;&gt;"",scriv!AE497,J535)</f>
        <v/>
      </c>
      <c r="J535" s="81" t="str">
        <f>IF(scriv!AF497&lt;&gt;"",scriv!AF497,"")</f>
        <v/>
      </c>
      <c r="K535" s="82" t="str">
        <f>IF(scriv!Y497&lt;&gt;"",scriv!Y497,$K$36)</f>
        <v>none</v>
      </c>
      <c r="L535" s="82">
        <f>IF(scriv!Z497&lt;&gt;"",scriv!Z497,$L$36)</f>
        <v>0</v>
      </c>
      <c r="M535" s="82" t="str">
        <f>IF(scriv!AA497&lt;&gt;"",scriv!AA497,$M$36)</f>
        <v>OpenClose</v>
      </c>
      <c r="N535" s="82">
        <f>IF(scriv!AB497&lt;&gt;"",scriv!AB497,$N$36)</f>
        <v>0</v>
      </c>
      <c r="O535" s="119" t="str">
        <f t="shared" si="306"/>
        <v/>
      </c>
      <c r="P535" s="81" t="str">
        <f>IF(scriv!I497&lt;&gt;"",scriv!I497,"")</f>
        <v/>
      </c>
      <c r="Q535" s="81" t="str">
        <f>IF(scriv!J497&lt;&gt;"",scriv!J497,"")</f>
        <v/>
      </c>
      <c r="R535" s="81">
        <f>IF(scriv!K497&lt;&gt;"",scriv!K497,
IF(I535&lt;&gt;"",1,$R$36))</f>
        <v>1</v>
      </c>
      <c r="S535" s="81" t="str">
        <f>IF(scriv!L497&lt;&gt;"",scriv!L497,
IF(scriv!AF497&lt;&gt;"",$S$36,"none"))</f>
        <v>none</v>
      </c>
      <c r="T535" s="81" t="str">
        <f>IF(scriv!Q497&lt;&gt;"",scriv!Q497,"")</f>
        <v/>
      </c>
      <c r="U535" s="81" t="str">
        <f>IF(scriv!R497&lt;&gt;"",scriv!R497,"")</f>
        <v/>
      </c>
      <c r="V535" s="81" t="str">
        <f>IF(scriv!S497&lt;&gt;"",scriv!S497,"")</f>
        <v/>
      </c>
      <c r="W535" s="81" t="str">
        <f>IF(scriv!T497&lt;&gt;"",scriv!T497,"")</f>
        <v/>
      </c>
      <c r="X535" s="81" t="str">
        <f>IF($E535="",
( IF(scriv!AH497&lt;&gt;"", LEFT( scriv!AH497, FIND(",",scriv!AH497)-1) &amp; "=" &amp; $AH535 &amp; RIGHT( scriv!AH497, LEN(scriv!AH497) + 1 - FIND(",",scriv!AH497)),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IF(scriv!AI497&lt;&gt;"", LEFT( scriv!AI497, FIND(",",scriv!AI497)-1) &amp; "=" &amp; $AH535 &amp; RIGHT( scriv!AI497, LEN(scriv!AI497) + 1 - FIND(",",scriv!AI497)),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IF(scriv!AJ497&lt;&gt;"", LEFT( scriv!AJ497, FIND(",",scriv!AJ497)-1) &amp; "=" &amp; $AH535 &amp; RIGHT( scriv!AJ497, LEN(scriv!AJ497) + 1 - FIND(",",scriv!AJ497)),
  IF($Z$36&lt;&gt;"",LEFT( Z$36, FIND(",",Z$36)-1) &amp; "=" &amp; $AH535 &amp; RIGHT( Z$36, LEN(Z$36) + 1 - FIND(",",Z$36)),""))),
IF(scriv!O497&lt;&gt;"", LEFT( scriv!O497, FIND(",",scriv!O497)-1) &amp; "=" &amp; $AH535 &amp; RIGHT( scriv!O497, LEN(scriv!O497) + 1 - FIND(",",scriv!O497)),
LEFT( Z$37, FIND(",",Z$37)-1) &amp; "=" &amp; $AH535 &amp; RIGHT( Z$37, LEN(Z$37) + 1 - FIND(",",Z$37))))</f>
        <v>drawOpen=,1.2</v>
      </c>
      <c r="AA535" s="81" t="str">
        <f>IF($E535="",
( IF(scriv!AK497&lt;&gt;"", LEFT( scriv!AK497, FIND(",",scriv!AK497)-1) &amp; "=" &amp; $AH535 &amp; RIGHT( scriv!AK497, LEN(scriv!AK497) + 1 - FIND(",",scriv!AK497)),
  IF($AA$36&lt;&gt;"",LEFT( AA$36, FIND(",",AA$36)-1) &amp; "=" &amp; $AH535 &amp; RIGHT( AA$36, LEN(AA$36) + 1 - FIND(",",AA$36)),""))),
IF(scriv!P497&lt;&gt;"", LEFT( scriv!P497, FIND(",",scriv!P497)-1) &amp; "=" &amp; $AH535 &amp; RIGHT( scriv!P497, LEN(scriv!P497) + 1 - FIND(",",scriv!P497)),
LEFT( AA$37, FIND(",",AA$37)-1) &amp; "=" &amp; $AH535 &amp; RIGHT( AA$37, LEN(AA$37) + 1 - FIND(",",AA$37))))</f>
        <v>drawClose=,1.2</v>
      </c>
      <c r="AB535" s="167" t="str">
        <f t="shared" si="305"/>
        <v>noTitle</v>
      </c>
      <c r="AC535" s="167"/>
      <c r="AD535" s="45"/>
      <c r="AE535" s="168"/>
      <c r="AF535" s="169">
        <f>IF(D535="",scriv!B497,"")</f>
        <v>0</v>
      </c>
      <c r="AG535" s="170" t="str">
        <f t="shared" si="347"/>
        <v/>
      </c>
      <c r="AH535" s="169" t="str">
        <f t="shared" si="308"/>
        <v/>
      </c>
      <c r="AI535" s="169" t="str">
        <f t="shared" si="309"/>
        <v/>
      </c>
      <c r="AJ535" s="86">
        <f>ROUNDDOWN( (LEN(scriv!B497)+1) / 2, 0 )</f>
        <v>0</v>
      </c>
      <c r="AK535" s="82">
        <f t="shared" si="310"/>
        <v>0</v>
      </c>
      <c r="AL535" s="82" t="str">
        <f t="shared" si="311"/>
        <v>-</v>
      </c>
      <c r="AM535" s="82" t="str">
        <f t="shared" si="312"/>
        <v>-</v>
      </c>
      <c r="AN535" s="82" t="str">
        <f t="shared" si="313"/>
        <v>-</v>
      </c>
      <c r="AO535" s="82" t="str">
        <f t="shared" si="314"/>
        <v>-</v>
      </c>
      <c r="AP535" s="82" t="str">
        <f t="shared" si="315"/>
        <v>-</v>
      </c>
      <c r="AQ535" s="82" t="str">
        <f t="shared" si="316"/>
        <v>-</v>
      </c>
      <c r="AR535" s="82" t="str">
        <f t="shared" si="317"/>
        <v>-</v>
      </c>
      <c r="AT535" s="82">
        <f t="shared" si="318"/>
        <v>2</v>
      </c>
      <c r="AU535" s="82" t="str">
        <f ca="1">IF(    MAX(OFFSET(AL535,0,0,MATCH("-",AL535:AL$638,0))) = 0,"",
IFERROR(MAX(OFFSET(AL535,0,0,MATCH("-",AL535:AL$638,0))),""))</f>
        <v/>
      </c>
      <c r="AV535" s="82" t="str">
        <f ca="1">IF(    MAX(OFFSET(AM535,0,0,MATCH("-",AM535:AM$638,0))) = 0,"",
IFERROR(MAX(OFFSET(AM535,0,0,MATCH("-",AM535:AM$638,0))),""))</f>
        <v/>
      </c>
      <c r="AW535" s="82" t="str">
        <f ca="1">IF(    MAX(OFFSET(AN535,0,0,MATCH("-",AN535:AN$638,0))) = 0,"",
IFERROR(MAX(OFFSET(AN535,0,0,MATCH("-",AN535:AN$638,0))),""))</f>
        <v/>
      </c>
      <c r="AX535" s="82" t="str">
        <f ca="1">IF(    MAX(OFFSET(AO535,0,0,MATCH("-",AO535:AO$638,0))) = 0,"",
IFERROR(MAX(OFFSET(AO535,0,0,MATCH("-",AO535:AO$638,0))),""))</f>
        <v/>
      </c>
      <c r="AY535" s="82" t="str">
        <f ca="1">IF(    MAX(OFFSET(AP535,0,0,MATCH("-",AP535:AP$638,0))) = 0,"",
IFERROR(MAX(OFFSET(AP535,0,0,MATCH("-",AP535:AP$638,0))),""))</f>
        <v/>
      </c>
      <c r="AZ535" s="82" t="str">
        <f ca="1">IF(    MAX(OFFSET(AQ535,0,0,MATCH("-",AQ535:AQ$638,0))) = 0,"",
IFERROR(MAX(OFFSET(AQ535,0,0,MATCH("-",AQ535:AQ$638,0))),""))</f>
        <v/>
      </c>
      <c r="BA535" s="82" t="str">
        <f ca="1">IF(    MAX(OFFSET(AR535,0,0,MATCH("-",AR535:AR$638,0))) = 0,"",
IFERROR(MAX(OFFSET(AR535,0,0,MATCH("-",AR535:AR$638,0))),""))</f>
        <v/>
      </c>
      <c r="BB535" s="112">
        <f t="shared" ca="1" si="319"/>
        <v>-270</v>
      </c>
      <c r="BC535" s="111" t="str">
        <f t="shared" ca="1" si="320"/>
        <v>Radius</v>
      </c>
      <c r="BD535" s="112">
        <f t="shared" ca="1" si="321"/>
        <v>0</v>
      </c>
      <c r="BE535" s="111">
        <f t="shared" ca="1" si="322"/>
        <v>-150</v>
      </c>
      <c r="BF535" s="113" t="e">
        <f t="shared" ca="1" si="323"/>
        <v>#VALUE!</v>
      </c>
      <c r="BG535" s="113" t="e">
        <f t="shared" ca="1" si="324"/>
        <v>#VALUE!</v>
      </c>
      <c r="BH535" s="112">
        <f t="shared" ca="1" si="325"/>
        <v>2000</v>
      </c>
      <c r="BI535" s="112">
        <f t="shared" ca="1" si="326"/>
        <v>-150</v>
      </c>
      <c r="BJ535" s="157"/>
      <c r="BK535" s="157"/>
      <c r="BL535" s="158" t="str">
        <f>scriv!AM497</f>
        <v/>
      </c>
      <c r="BM535" s="157"/>
      <c r="BN535" s="157" t="str">
        <f t="shared" si="327"/>
        <v>node</v>
      </c>
      <c r="BO535" s="157"/>
      <c r="BP535" s="159">
        <f t="shared" ca="1" si="328"/>
        <v>0</v>
      </c>
      <c r="BQ535" s="159">
        <f t="shared" ca="1" si="329"/>
        <v>0</v>
      </c>
      <c r="BR535" s="159">
        <f t="shared" si="330"/>
        <v>1</v>
      </c>
      <c r="BS535" s="159" t="str">
        <f t="shared" si="331"/>
        <v>symbol</v>
      </c>
      <c r="BT535" s="157" t="str">
        <f ca="1">IF(scriv!V497&lt;&gt;"",scriv!V497,
IF(E535="",IFERROR(VLOOKUP(BL535,$AH$40:$BT$638,39,FALSE),$BT$36),
$BT$37))</f>
        <v>NodeSquare</v>
      </c>
      <c r="BU535" s="166">
        <f t="shared" ca="1" si="332"/>
        <v>2000</v>
      </c>
      <c r="BV535" s="166">
        <f t="shared" ca="1" si="333"/>
        <v>-150</v>
      </c>
      <c r="BW535" s="166">
        <f t="shared" ca="1" si="334"/>
        <v>0</v>
      </c>
      <c r="BX535" s="166">
        <f t="shared" ca="1" si="335"/>
        <v>0</v>
      </c>
      <c r="BY535" s="180" t="str">
        <f t="shared" si="336"/>
        <v/>
      </c>
      <c r="BZ535" s="180" t="str">
        <f t="shared" si="337"/>
        <v/>
      </c>
      <c r="CA535" s="81" t="str">
        <f>IF(scriv!E497&lt;&gt;"",scriv!E497,"")</f>
        <v/>
      </c>
      <c r="CB535" s="82">
        <f t="shared" si="307"/>
        <v>0</v>
      </c>
      <c r="CC535" s="82">
        <f t="shared" si="338"/>
        <v>0</v>
      </c>
      <c r="CD535" s="82" t="str">
        <f t="shared" si="339"/>
        <v>-</v>
      </c>
      <c r="CE535" s="82" t="str">
        <f t="shared" si="340"/>
        <v>-</v>
      </c>
      <c r="CF535" s="82" t="str">
        <f t="shared" si="341"/>
        <v>-</v>
      </c>
      <c r="CG535" s="82" t="str">
        <f t="shared" si="342"/>
        <v>-</v>
      </c>
      <c r="CH535" s="82" t="str">
        <f t="shared" si="343"/>
        <v>-</v>
      </c>
      <c r="CI535" s="82" t="str">
        <f t="shared" si="344"/>
        <v>-</v>
      </c>
      <c r="CJ535" s="82" t="str">
        <f t="shared" si="345"/>
        <v>-</v>
      </c>
      <c r="CK535" s="82" t="str">
        <f t="shared" si="346"/>
        <v>-</v>
      </c>
    </row>
    <row r="536" spans="1:89" s="82" customFormat="1" ht="18" customHeight="1">
      <c r="A536" s="81" t="str">
        <f>scriv!AL498</f>
        <v/>
      </c>
      <c r="B536" s="81" t="str">
        <f>IF(scriv!D498&lt;&gt;"",scriv!D498,"")</f>
        <v/>
      </c>
      <c r="C536" s="81" t="str">
        <f>IF( scriv!AP498&lt;&gt;"", IF(D536&lt;&gt;"","connection ","")&amp;scriv!AP498,IF(D536&lt;&gt;"","connection",""))</f>
        <v/>
      </c>
      <c r="D536" s="82" t="str">
        <f>scriv!AN498</f>
        <v/>
      </c>
      <c r="E536" s="82" t="str">
        <f>scriv!AO498</f>
        <v/>
      </c>
      <c r="F536" s="156">
        <f>ROW()</f>
        <v>536</v>
      </c>
      <c r="G536" s="288">
        <f>scriv!AC498</f>
        <v>0</v>
      </c>
      <c r="H536" s="288">
        <f>scriv!AD498</f>
        <v>0</v>
      </c>
      <c r="I536" s="81" t="str">
        <f>IF(scriv!AE498&lt;&gt;"",scriv!AE498,J536)</f>
        <v/>
      </c>
      <c r="J536" s="81" t="str">
        <f>IF(scriv!AF498&lt;&gt;"",scriv!AF498,"")</f>
        <v/>
      </c>
      <c r="K536" s="82" t="str">
        <f>IF(scriv!Y498&lt;&gt;"",scriv!Y498,$K$36)</f>
        <v>none</v>
      </c>
      <c r="L536" s="82">
        <f>IF(scriv!Z498&lt;&gt;"",scriv!Z498,$L$36)</f>
        <v>0</v>
      </c>
      <c r="M536" s="82" t="str">
        <f>IF(scriv!AA498&lt;&gt;"",scriv!AA498,$M$36)</f>
        <v>OpenClose</v>
      </c>
      <c r="N536" s="82">
        <f>IF(scriv!AB498&lt;&gt;"",scriv!AB498,$N$36)</f>
        <v>0</v>
      </c>
      <c r="O536" s="119" t="str">
        <f t="shared" si="306"/>
        <v/>
      </c>
      <c r="P536" s="81" t="str">
        <f>IF(scriv!I498&lt;&gt;"",scriv!I498,"")</f>
        <v/>
      </c>
      <c r="Q536" s="81" t="str">
        <f>IF(scriv!J498&lt;&gt;"",scriv!J498,"")</f>
        <v/>
      </c>
      <c r="R536" s="81">
        <f>IF(scriv!K498&lt;&gt;"",scriv!K498,
IF(I536&lt;&gt;"",1,$R$36))</f>
        <v>1</v>
      </c>
      <c r="S536" s="81" t="str">
        <f>IF(scriv!L498&lt;&gt;"",scriv!L498,
IF(scriv!AF498&lt;&gt;"",$S$36,"none"))</f>
        <v>none</v>
      </c>
      <c r="T536" s="81" t="str">
        <f>IF(scriv!Q498&lt;&gt;"",scriv!Q498,"")</f>
        <v/>
      </c>
      <c r="U536" s="81" t="str">
        <f>IF(scriv!R498&lt;&gt;"",scriv!R498,"")</f>
        <v/>
      </c>
      <c r="V536" s="81" t="str">
        <f>IF(scriv!S498&lt;&gt;"",scriv!S498,"")</f>
        <v/>
      </c>
      <c r="W536" s="81" t="str">
        <f>IF(scriv!T498&lt;&gt;"",scriv!T498,"")</f>
        <v/>
      </c>
      <c r="X536" s="81" t="str">
        <f>IF($E536="",
( IF(scriv!AH498&lt;&gt;"", LEFT( scriv!AH498, FIND(",",scriv!AH498)-1) &amp; "=" &amp; $AH536 &amp; RIGHT( scriv!AH498, LEN(scriv!AH498) + 1 - FIND(",",scriv!AH498)),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IF(scriv!AI498&lt;&gt;"", LEFT( scriv!AI498, FIND(",",scriv!AI498)-1) &amp; "=" &amp; $AH536 &amp; RIGHT( scriv!AI498, LEN(scriv!AI498) + 1 - FIND(",",scriv!AI498)),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IF(scriv!AJ498&lt;&gt;"", LEFT( scriv!AJ498, FIND(",",scriv!AJ498)-1) &amp; "=" &amp; $AH536 &amp; RIGHT( scriv!AJ498, LEN(scriv!AJ498) + 1 - FIND(",",scriv!AJ498)),
  IF($Z$36&lt;&gt;"",LEFT( Z$36, FIND(",",Z$36)-1) &amp; "=" &amp; $AH536 &amp; RIGHT( Z$36, LEN(Z$36) + 1 - FIND(",",Z$36)),""))),
IF(scriv!O498&lt;&gt;"", LEFT( scriv!O498, FIND(",",scriv!O498)-1) &amp; "=" &amp; $AH536 &amp; RIGHT( scriv!O498, LEN(scriv!O498) + 1 - FIND(",",scriv!O498)),
LEFT( Z$37, FIND(",",Z$37)-1) &amp; "=" &amp; $AH536 &amp; RIGHT( Z$37, LEN(Z$37) + 1 - FIND(",",Z$37))))</f>
        <v>drawOpen=,1.2</v>
      </c>
      <c r="AA536" s="81" t="str">
        <f>IF($E536="",
( IF(scriv!AK498&lt;&gt;"", LEFT( scriv!AK498, FIND(",",scriv!AK498)-1) &amp; "=" &amp; $AH536 &amp; RIGHT( scriv!AK498, LEN(scriv!AK498) + 1 - FIND(",",scriv!AK498)),
  IF($AA$36&lt;&gt;"",LEFT( AA$36, FIND(",",AA$36)-1) &amp; "=" &amp; $AH536 &amp; RIGHT( AA$36, LEN(AA$36) + 1 - FIND(",",AA$36)),""))),
IF(scriv!P498&lt;&gt;"", LEFT( scriv!P498, FIND(",",scriv!P498)-1) &amp; "=" &amp; $AH536 &amp; RIGHT( scriv!P498, LEN(scriv!P498) + 1 - FIND(",",scriv!P498)),
LEFT( AA$37, FIND(",",AA$37)-1) &amp; "=" &amp; $AH536 &amp; RIGHT( AA$37, LEN(AA$37) + 1 - FIND(",",AA$37))))</f>
        <v>drawClose=,1.2</v>
      </c>
      <c r="AB536" s="167" t="str">
        <f t="shared" si="305"/>
        <v>noTitle</v>
      </c>
      <c r="AC536" s="167"/>
      <c r="AD536" s="45"/>
      <c r="AE536" s="168"/>
      <c r="AF536" s="169">
        <f>IF(D536="",scriv!B498,"")</f>
        <v>0</v>
      </c>
      <c r="AG536" s="170" t="str">
        <f t="shared" si="347"/>
        <v/>
      </c>
      <c r="AH536" s="169" t="str">
        <f t="shared" si="308"/>
        <v/>
      </c>
      <c r="AI536" s="169" t="str">
        <f t="shared" si="309"/>
        <v/>
      </c>
      <c r="AJ536" s="86">
        <f>ROUNDDOWN( (LEN(scriv!B498)+1) / 2, 0 )</f>
        <v>0</v>
      </c>
      <c r="AK536" s="82">
        <f t="shared" si="310"/>
        <v>0</v>
      </c>
      <c r="AL536" s="82" t="str">
        <f t="shared" si="311"/>
        <v>-</v>
      </c>
      <c r="AM536" s="82" t="str">
        <f t="shared" si="312"/>
        <v>-</v>
      </c>
      <c r="AN536" s="82" t="str">
        <f t="shared" si="313"/>
        <v>-</v>
      </c>
      <c r="AO536" s="82" t="str">
        <f t="shared" si="314"/>
        <v>-</v>
      </c>
      <c r="AP536" s="82" t="str">
        <f t="shared" si="315"/>
        <v>-</v>
      </c>
      <c r="AQ536" s="82" t="str">
        <f t="shared" si="316"/>
        <v>-</v>
      </c>
      <c r="AR536" s="82" t="str">
        <f t="shared" si="317"/>
        <v>-</v>
      </c>
      <c r="AT536" s="82">
        <f t="shared" si="318"/>
        <v>2</v>
      </c>
      <c r="AU536" s="82" t="str">
        <f ca="1">IF(    MAX(OFFSET(AL536,0,0,MATCH("-",AL536:AL$638,0))) = 0,"",
IFERROR(MAX(OFFSET(AL536,0,0,MATCH("-",AL536:AL$638,0))),""))</f>
        <v/>
      </c>
      <c r="AV536" s="82" t="str">
        <f ca="1">IF(    MAX(OFFSET(AM536,0,0,MATCH("-",AM536:AM$638,0))) = 0,"",
IFERROR(MAX(OFFSET(AM536,0,0,MATCH("-",AM536:AM$638,0))),""))</f>
        <v/>
      </c>
      <c r="AW536" s="82" t="str">
        <f ca="1">IF(    MAX(OFFSET(AN536,0,0,MATCH("-",AN536:AN$638,0))) = 0,"",
IFERROR(MAX(OFFSET(AN536,0,0,MATCH("-",AN536:AN$638,0))),""))</f>
        <v/>
      </c>
      <c r="AX536" s="82" t="str">
        <f ca="1">IF(    MAX(OFFSET(AO536,0,0,MATCH("-",AO536:AO$638,0))) = 0,"",
IFERROR(MAX(OFFSET(AO536,0,0,MATCH("-",AO536:AO$638,0))),""))</f>
        <v/>
      </c>
      <c r="AY536" s="82" t="str">
        <f ca="1">IF(    MAX(OFFSET(AP536,0,0,MATCH("-",AP536:AP$638,0))) = 0,"",
IFERROR(MAX(OFFSET(AP536,0,0,MATCH("-",AP536:AP$638,0))),""))</f>
        <v/>
      </c>
      <c r="AZ536" s="82" t="str">
        <f ca="1">IF(    MAX(OFFSET(AQ536,0,0,MATCH("-",AQ536:AQ$638,0))) = 0,"",
IFERROR(MAX(OFFSET(AQ536,0,0,MATCH("-",AQ536:AQ$638,0))),""))</f>
        <v/>
      </c>
      <c r="BA536" s="82" t="str">
        <f ca="1">IF(    MAX(OFFSET(AR536,0,0,MATCH("-",AR536:AR$638,0))) = 0,"",
IFERROR(MAX(OFFSET(AR536,0,0,MATCH("-",AR536:AR$638,0))),""))</f>
        <v/>
      </c>
      <c r="BB536" s="112">
        <f t="shared" ca="1" si="319"/>
        <v>-270</v>
      </c>
      <c r="BC536" s="111" t="str">
        <f t="shared" ca="1" si="320"/>
        <v>Radius</v>
      </c>
      <c r="BD536" s="112">
        <f t="shared" ca="1" si="321"/>
        <v>0</v>
      </c>
      <c r="BE536" s="111">
        <f t="shared" ca="1" si="322"/>
        <v>-150</v>
      </c>
      <c r="BF536" s="113" t="e">
        <f t="shared" ca="1" si="323"/>
        <v>#VALUE!</v>
      </c>
      <c r="BG536" s="113" t="e">
        <f t="shared" ca="1" si="324"/>
        <v>#VALUE!</v>
      </c>
      <c r="BH536" s="112">
        <f t="shared" ca="1" si="325"/>
        <v>2000</v>
      </c>
      <c r="BI536" s="112">
        <f t="shared" ca="1" si="326"/>
        <v>-150</v>
      </c>
      <c r="BJ536" s="157"/>
      <c r="BK536" s="157"/>
      <c r="BL536" s="158" t="str">
        <f>scriv!AM498</f>
        <v/>
      </c>
      <c r="BM536" s="157"/>
      <c r="BN536" s="157" t="str">
        <f t="shared" si="327"/>
        <v>node</v>
      </c>
      <c r="BO536" s="157"/>
      <c r="BP536" s="159">
        <f t="shared" ca="1" si="328"/>
        <v>0</v>
      </c>
      <c r="BQ536" s="159">
        <f t="shared" ca="1" si="329"/>
        <v>0</v>
      </c>
      <c r="BR536" s="159">
        <f t="shared" si="330"/>
        <v>1</v>
      </c>
      <c r="BS536" s="159" t="str">
        <f t="shared" si="331"/>
        <v>symbol</v>
      </c>
      <c r="BT536" s="157" t="str">
        <f ca="1">IF(scriv!V498&lt;&gt;"",scriv!V498,
IF(E536="",IFERROR(VLOOKUP(BL536,$AH$40:$BT$638,39,FALSE),$BT$36),
$BT$37))</f>
        <v>NodeSquare</v>
      </c>
      <c r="BU536" s="166">
        <f t="shared" ca="1" si="332"/>
        <v>2000</v>
      </c>
      <c r="BV536" s="166">
        <f t="shared" ca="1" si="333"/>
        <v>-150</v>
      </c>
      <c r="BW536" s="166">
        <f t="shared" ca="1" si="334"/>
        <v>0</v>
      </c>
      <c r="BX536" s="166">
        <f t="shared" ca="1" si="335"/>
        <v>0</v>
      </c>
      <c r="BY536" s="180" t="str">
        <f t="shared" si="336"/>
        <v/>
      </c>
      <c r="BZ536" s="180" t="str">
        <f t="shared" si="337"/>
        <v/>
      </c>
      <c r="CA536" s="81" t="str">
        <f>IF(scriv!E498&lt;&gt;"",scriv!E498,"")</f>
        <v/>
      </c>
      <c r="CB536" s="82">
        <f t="shared" si="307"/>
        <v>0</v>
      </c>
      <c r="CC536" s="82">
        <f t="shared" si="338"/>
        <v>0</v>
      </c>
      <c r="CD536" s="82" t="str">
        <f t="shared" si="339"/>
        <v>-</v>
      </c>
      <c r="CE536" s="82" t="str">
        <f t="shared" si="340"/>
        <v>-</v>
      </c>
      <c r="CF536" s="82" t="str">
        <f t="shared" si="341"/>
        <v>-</v>
      </c>
      <c r="CG536" s="82" t="str">
        <f t="shared" si="342"/>
        <v>-</v>
      </c>
      <c r="CH536" s="82" t="str">
        <f t="shared" si="343"/>
        <v>-</v>
      </c>
      <c r="CI536" s="82" t="str">
        <f t="shared" si="344"/>
        <v>-</v>
      </c>
      <c r="CJ536" s="82" t="str">
        <f t="shared" si="345"/>
        <v>-</v>
      </c>
      <c r="CK536" s="82" t="str">
        <f t="shared" si="346"/>
        <v>-</v>
      </c>
    </row>
    <row r="537" spans="1:89" s="82" customFormat="1" ht="18" customHeight="1">
      <c r="A537" s="81" t="str">
        <f>scriv!AL499</f>
        <v/>
      </c>
      <c r="B537" s="81" t="str">
        <f>IF(scriv!D499&lt;&gt;"",scriv!D499,"")</f>
        <v/>
      </c>
      <c r="C537" s="81" t="str">
        <f>IF( scriv!AP499&lt;&gt;"", IF(D537&lt;&gt;"","connection ","")&amp;scriv!AP499,IF(D537&lt;&gt;"","connection",""))</f>
        <v/>
      </c>
      <c r="D537" s="82" t="str">
        <f>scriv!AN499</f>
        <v/>
      </c>
      <c r="E537" s="82" t="str">
        <f>scriv!AO499</f>
        <v/>
      </c>
      <c r="F537" s="156">
        <f>ROW()</f>
        <v>537</v>
      </c>
      <c r="G537" s="288">
        <f>scriv!AC499</f>
        <v>0</v>
      </c>
      <c r="H537" s="288">
        <f>scriv!AD499</f>
        <v>0</v>
      </c>
      <c r="I537" s="81" t="str">
        <f>IF(scriv!AE499&lt;&gt;"",scriv!AE499,J537)</f>
        <v/>
      </c>
      <c r="J537" s="81" t="str">
        <f>IF(scriv!AF499&lt;&gt;"",scriv!AF499,"")</f>
        <v/>
      </c>
      <c r="K537" s="82" t="str">
        <f>IF(scriv!Y499&lt;&gt;"",scriv!Y499,$K$36)</f>
        <v>none</v>
      </c>
      <c r="L537" s="82">
        <f>IF(scriv!Z499&lt;&gt;"",scriv!Z499,$L$36)</f>
        <v>0</v>
      </c>
      <c r="M537" s="82" t="str">
        <f>IF(scriv!AA499&lt;&gt;"",scriv!AA499,$M$36)</f>
        <v>OpenClose</v>
      </c>
      <c r="N537" s="82">
        <f>IF(scriv!AB499&lt;&gt;"",scriv!AB499,$N$36)</f>
        <v>0</v>
      </c>
      <c r="O537" s="119" t="str">
        <f t="shared" si="306"/>
        <v/>
      </c>
      <c r="P537" s="81" t="str">
        <f>IF(scriv!I499&lt;&gt;"",scriv!I499,"")</f>
        <v/>
      </c>
      <c r="Q537" s="81" t="str">
        <f>IF(scriv!J499&lt;&gt;"",scriv!J499,"")</f>
        <v/>
      </c>
      <c r="R537" s="81">
        <f>IF(scriv!K499&lt;&gt;"",scriv!K499,
IF(I537&lt;&gt;"",1,$R$36))</f>
        <v>1</v>
      </c>
      <c r="S537" s="81" t="str">
        <f>IF(scriv!L499&lt;&gt;"",scriv!L499,
IF(scriv!AF499&lt;&gt;"",$S$36,"none"))</f>
        <v>none</v>
      </c>
      <c r="T537" s="81" t="str">
        <f>IF(scriv!Q499&lt;&gt;"",scriv!Q499,"")</f>
        <v/>
      </c>
      <c r="U537" s="81" t="str">
        <f>IF(scriv!R499&lt;&gt;"",scriv!R499,"")</f>
        <v/>
      </c>
      <c r="V537" s="81" t="str">
        <f>IF(scriv!S499&lt;&gt;"",scriv!S499,"")</f>
        <v/>
      </c>
      <c r="W537" s="81" t="str">
        <f>IF(scriv!T499&lt;&gt;"",scriv!T499,"")</f>
        <v/>
      </c>
      <c r="X537" s="81" t="str">
        <f>IF($E537="",
( IF(scriv!AH499&lt;&gt;"", LEFT( scriv!AH499, FIND(",",scriv!AH499)-1) &amp; "=" &amp; $AH537 &amp; RIGHT( scriv!AH499, LEN(scriv!AH499) + 1 - FIND(",",scriv!AH499)),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IF(scriv!AI499&lt;&gt;"", LEFT( scriv!AI499, FIND(",",scriv!AI499)-1) &amp; "=" &amp; $AH537 &amp; RIGHT( scriv!AI499, LEN(scriv!AI499) + 1 - FIND(",",scriv!AI499)),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IF(scriv!AJ499&lt;&gt;"", LEFT( scriv!AJ499, FIND(",",scriv!AJ499)-1) &amp; "=" &amp; $AH537 &amp; RIGHT( scriv!AJ499, LEN(scriv!AJ499) + 1 - FIND(",",scriv!AJ499)),
  IF($Z$36&lt;&gt;"",LEFT( Z$36, FIND(",",Z$36)-1) &amp; "=" &amp; $AH537 &amp; RIGHT( Z$36, LEN(Z$36) + 1 - FIND(",",Z$36)),""))),
IF(scriv!O499&lt;&gt;"", LEFT( scriv!O499, FIND(",",scriv!O499)-1) &amp; "=" &amp; $AH537 &amp; RIGHT( scriv!O499, LEN(scriv!O499) + 1 - FIND(",",scriv!O499)),
LEFT( Z$37, FIND(",",Z$37)-1) &amp; "=" &amp; $AH537 &amp; RIGHT( Z$37, LEN(Z$37) + 1 - FIND(",",Z$37))))</f>
        <v>drawOpen=,1.2</v>
      </c>
      <c r="AA537" s="81" t="str">
        <f>IF($E537="",
( IF(scriv!AK499&lt;&gt;"", LEFT( scriv!AK499, FIND(",",scriv!AK499)-1) &amp; "=" &amp; $AH537 &amp; RIGHT( scriv!AK499, LEN(scriv!AK499) + 1 - FIND(",",scriv!AK499)),
  IF($AA$36&lt;&gt;"",LEFT( AA$36, FIND(",",AA$36)-1) &amp; "=" &amp; $AH537 &amp; RIGHT( AA$36, LEN(AA$36) + 1 - FIND(",",AA$36)),""))),
IF(scriv!P499&lt;&gt;"", LEFT( scriv!P499, FIND(",",scriv!P499)-1) &amp; "=" &amp; $AH537 &amp; RIGHT( scriv!P499, LEN(scriv!P499) + 1 - FIND(",",scriv!P499)),
LEFT( AA$37, FIND(",",AA$37)-1) &amp; "=" &amp; $AH537 &amp; RIGHT( AA$37, LEN(AA$37) + 1 - FIND(",",AA$37))))</f>
        <v>drawClose=,1.2</v>
      </c>
      <c r="AB537" s="167" t="str">
        <f t="shared" si="305"/>
        <v>noTitle</v>
      </c>
      <c r="AC537" s="167"/>
      <c r="AD537" s="45"/>
      <c r="AE537" s="168"/>
      <c r="AF537" s="169">
        <f>IF(D537="",scriv!B499,"")</f>
        <v>0</v>
      </c>
      <c r="AG537" s="170" t="s">
        <v>396</v>
      </c>
      <c r="AH537" s="169" t="str">
        <f t="shared" si="308"/>
        <v/>
      </c>
      <c r="AI537" s="169" t="str">
        <f t="shared" si="309"/>
        <v/>
      </c>
      <c r="AJ537" s="86">
        <f>ROUNDDOWN( (LEN(scriv!B499)+1) / 2, 0 )</f>
        <v>0</v>
      </c>
      <c r="AK537" s="82">
        <f t="shared" si="310"/>
        <v>0</v>
      </c>
      <c r="AL537" s="82" t="str">
        <f t="shared" si="311"/>
        <v>-</v>
      </c>
      <c r="AM537" s="82" t="str">
        <f t="shared" si="312"/>
        <v>-</v>
      </c>
      <c r="AN537" s="82" t="str">
        <f t="shared" si="313"/>
        <v>-</v>
      </c>
      <c r="AO537" s="82" t="str">
        <f t="shared" si="314"/>
        <v>-</v>
      </c>
      <c r="AP537" s="82" t="str">
        <f t="shared" si="315"/>
        <v>-</v>
      </c>
      <c r="AQ537" s="82" t="str">
        <f t="shared" si="316"/>
        <v>-</v>
      </c>
      <c r="AR537" s="82" t="str">
        <f t="shared" si="317"/>
        <v>-</v>
      </c>
      <c r="AT537" s="82">
        <f t="shared" si="318"/>
        <v>2</v>
      </c>
      <c r="AU537" s="82" t="str">
        <f ca="1">IF(    MAX(OFFSET(AL537,0,0,MATCH("-",AL537:AL$638,0))) = 0,"",
IFERROR(MAX(OFFSET(AL537,0,0,MATCH("-",AL537:AL$638,0))),""))</f>
        <v/>
      </c>
      <c r="AV537" s="82" t="str">
        <f ca="1">IF(    MAX(OFFSET(AM537,0,0,MATCH("-",AM537:AM$638,0))) = 0,"",
IFERROR(MAX(OFFSET(AM537,0,0,MATCH("-",AM537:AM$638,0))),""))</f>
        <v/>
      </c>
      <c r="AW537" s="82" t="str">
        <f ca="1">IF(    MAX(OFFSET(AN537,0,0,MATCH("-",AN537:AN$638,0))) = 0,"",
IFERROR(MAX(OFFSET(AN537,0,0,MATCH("-",AN537:AN$638,0))),""))</f>
        <v/>
      </c>
      <c r="AX537" s="82" t="str">
        <f ca="1">IF(    MAX(OFFSET(AO537,0,0,MATCH("-",AO537:AO$638,0))) = 0,"",
IFERROR(MAX(OFFSET(AO537,0,0,MATCH("-",AO537:AO$638,0))),""))</f>
        <v/>
      </c>
      <c r="AY537" s="82" t="str">
        <f ca="1">IF(    MAX(OFFSET(AP537,0,0,MATCH("-",AP537:AP$638,0))) = 0,"",
IFERROR(MAX(OFFSET(AP537,0,0,MATCH("-",AP537:AP$638,0))),""))</f>
        <v/>
      </c>
      <c r="AZ537" s="82" t="str">
        <f ca="1">IF(    MAX(OFFSET(AQ537,0,0,MATCH("-",AQ537:AQ$638,0))) = 0,"",
IFERROR(MAX(OFFSET(AQ537,0,0,MATCH("-",AQ537:AQ$638,0))),""))</f>
        <v/>
      </c>
      <c r="BA537" s="82" t="str">
        <f ca="1">IF(    MAX(OFFSET(AR537,0,0,MATCH("-",AR537:AR$638,0))) = 0,"",
IFERROR(MAX(OFFSET(AR537,0,0,MATCH("-",AR537:AR$638,0))),""))</f>
        <v/>
      </c>
      <c r="BB537" s="112">
        <f t="shared" ca="1" si="319"/>
        <v>-270</v>
      </c>
      <c r="BC537" s="111" t="str">
        <f t="shared" ca="1" si="320"/>
        <v>Radius</v>
      </c>
      <c r="BD537" s="112">
        <f t="shared" ca="1" si="321"/>
        <v>0</v>
      </c>
      <c r="BE537" s="111">
        <f ca="1">IF(AT537&lt;&gt;"", $BE$20 + (($BG$20/AT537) * (AK537 - 1)) - IF($BI$20=1,(($BG$20 / 2) - ($BG$20/AT537) / 2),0),0)
+IF(AU537&lt;&gt;"", $BE$21 + (($BG$21/AU537) * (AL537 - 1)) - IF($BI$21=1,(($BG$21 / 2) - ($BG$21/AU537) / 2),0),0)
+IF(AV537&lt;&gt;"", $BE$22 + (($BG$22/AV537) * (AM537 - 1)) - IF($BI$22=1,(($BG$22 / 2) - ($BG$22/AV537) / 2),0),0)
+IF(AW537&lt;&gt;"", $BE$23 + (($BG$23/AW537) * (AN537 - 1)) - IF($BI$23=1,(($BG$23 / 2) - ($BG$23/AW537) / 2),0),0)
+IF(AX537&lt;&gt;"", $BE$24 + (($BG$24/AX537) * (AO537 - 1)) - IF($BI$24=1,(($BG$24 / 2) - ($BG$24/AX537) / 2),0),0)
+IF(AY537&lt;&gt;"", $BE$25 + (($BG$25/AY537) * (AP537 - 1)) - IF($BI$25=1,(($BG$25 / 2) - ($BG$25/AY537) / 2),0),0)
+IF(AZ537&lt;&gt;"", $BE$26 + (($BG$26/AZ537) * (AQ537 - 1)) - IF($BI$26=1,(($BG$26 / 2) - ($BG$26/AZ537) / 2),0),0)
+IF(BA537&lt;&gt;"", $BE$27 + (($BG$27/BA537) * (AR537 - 1)) - IF($BI$27=1,(($BG$27 / 2) - ($BG$27/BA537) / 2),0),0)</f>
        <v>-150</v>
      </c>
      <c r="BF537" s="113" t="e">
        <f t="shared" ca="1" si="323"/>
        <v>#VALUE!</v>
      </c>
      <c r="BG537" s="113" t="e">
        <f t="shared" ca="1" si="324"/>
        <v>#VALUE!</v>
      </c>
      <c r="BH537" s="112">
        <f t="shared" ca="1" si="325"/>
        <v>2000</v>
      </c>
      <c r="BI537" s="112">
        <f t="shared" ca="1" si="326"/>
        <v>-150</v>
      </c>
      <c r="BJ537" s="157"/>
      <c r="BK537" s="157"/>
      <c r="BL537" s="158" t="str">
        <f>scriv!AM499</f>
        <v/>
      </c>
      <c r="BM537" s="157"/>
      <c r="BN537" s="157" t="str">
        <f t="shared" si="327"/>
        <v>node</v>
      </c>
      <c r="BO537" s="157"/>
      <c r="BP537" s="159">
        <f t="shared" ca="1" si="328"/>
        <v>0</v>
      </c>
      <c r="BQ537" s="159">
        <f t="shared" ca="1" si="329"/>
        <v>0</v>
      </c>
      <c r="BR537" s="159">
        <f t="shared" si="330"/>
        <v>1</v>
      </c>
      <c r="BS537" s="159" t="str">
        <f t="shared" si="331"/>
        <v>symbol</v>
      </c>
      <c r="BT537" s="157" t="str">
        <f ca="1">IF(scriv!V499&lt;&gt;"",scriv!V499,
IF(E537="",IFERROR(VLOOKUP(BL537,$AH$40:$BT$638,39,FALSE),$BT$36),
$BT$37))</f>
        <v>NodeSquare</v>
      </c>
      <c r="BU537" s="166">
        <f t="shared" ca="1" si="332"/>
        <v>2000</v>
      </c>
      <c r="BV537" s="166">
        <f t="shared" ca="1" si="333"/>
        <v>-150</v>
      </c>
      <c r="BW537" s="166">
        <f t="shared" ca="1" si="334"/>
        <v>0</v>
      </c>
      <c r="BX537" s="166">
        <f t="shared" ca="1" si="335"/>
        <v>0</v>
      </c>
      <c r="BY537" s="180" t="str">
        <f t="shared" si="336"/>
        <v/>
      </c>
      <c r="BZ537" s="180" t="str">
        <f t="shared" si="337"/>
        <v/>
      </c>
      <c r="CA537" s="81" t="str">
        <f>IF(scriv!E499&lt;&gt;"",scriv!E499,"")</f>
        <v/>
      </c>
      <c r="CB537" s="82">
        <f t="shared" si="307"/>
        <v>0</v>
      </c>
      <c r="CC537" s="82">
        <f t="shared" si="338"/>
        <v>0</v>
      </c>
      <c r="CD537" s="82" t="str">
        <f t="shared" si="339"/>
        <v>-</v>
      </c>
      <c r="CE537" s="82" t="str">
        <f t="shared" si="340"/>
        <v>-</v>
      </c>
      <c r="CF537" s="82" t="str">
        <f t="shared" si="341"/>
        <v>-</v>
      </c>
      <c r="CG537" s="82" t="str">
        <f t="shared" si="342"/>
        <v>-</v>
      </c>
      <c r="CH537" s="82" t="str">
        <f t="shared" si="343"/>
        <v>-</v>
      </c>
      <c r="CI537" s="82" t="str">
        <f t="shared" si="344"/>
        <v>-</v>
      </c>
      <c r="CJ537" s="82" t="str">
        <f t="shared" si="345"/>
        <v>-</v>
      </c>
      <c r="CK537" s="82" t="str">
        <f t="shared" si="346"/>
        <v>-</v>
      </c>
    </row>
    <row r="538" spans="1:89" s="82" customFormat="1" ht="18" customHeight="1">
      <c r="A538" s="81" t="str">
        <f>scriv!AL500</f>
        <v/>
      </c>
      <c r="B538" s="81" t="str">
        <f>IF(scriv!D500&lt;&gt;"",scriv!D500,"")</f>
        <v/>
      </c>
      <c r="C538" s="81" t="str">
        <f>IF( scriv!AP500&lt;&gt;"", IF(D538&lt;&gt;"","connection ","")&amp;scriv!AP500,IF(D538&lt;&gt;"","connection",""))</f>
        <v/>
      </c>
      <c r="D538" s="82" t="str">
        <f>scriv!AN500</f>
        <v/>
      </c>
      <c r="E538" s="82" t="str">
        <f>scriv!AO500</f>
        <v/>
      </c>
      <c r="F538" s="156">
        <f>ROW()</f>
        <v>538</v>
      </c>
      <c r="G538" s="288">
        <f>scriv!AC500</f>
        <v>0</v>
      </c>
      <c r="H538" s="288">
        <f>scriv!AD500</f>
        <v>0</v>
      </c>
      <c r="I538" s="81" t="str">
        <f>IF(scriv!AE500&lt;&gt;"",scriv!AE500,J538)</f>
        <v/>
      </c>
      <c r="J538" s="81" t="str">
        <f>IF(scriv!AF500&lt;&gt;"",scriv!AF500,"")</f>
        <v/>
      </c>
      <c r="K538" s="82" t="str">
        <f>IF(scriv!Y500&lt;&gt;"",scriv!Y500,$K$36)</f>
        <v>none</v>
      </c>
      <c r="L538" s="82">
        <f>IF(scriv!Z500&lt;&gt;"",scriv!Z500,$L$36)</f>
        <v>0</v>
      </c>
      <c r="M538" s="82" t="str">
        <f>IF(scriv!AA500&lt;&gt;"",scriv!AA500,$M$36)</f>
        <v>OpenClose</v>
      </c>
      <c r="N538" s="82">
        <f>IF(scriv!AB500&lt;&gt;"",scriv!AB500,$N$36)</f>
        <v>0</v>
      </c>
      <c r="O538" s="119" t="str">
        <f t="shared" si="306"/>
        <v/>
      </c>
      <c r="P538" s="81" t="str">
        <f>IF(scriv!I500&lt;&gt;"",scriv!I500,"")</f>
        <v/>
      </c>
      <c r="Q538" s="81" t="str">
        <f>IF(scriv!J500&lt;&gt;"",scriv!J500,"")</f>
        <v/>
      </c>
      <c r="R538" s="81">
        <f>IF(scriv!K500&lt;&gt;"",scriv!K500,
IF(I538&lt;&gt;"",1,$R$36))</f>
        <v>1</v>
      </c>
      <c r="S538" s="81" t="str">
        <f>IF(scriv!L500&lt;&gt;"",scriv!L500,
IF(scriv!AF500&lt;&gt;"",$S$36,"none"))</f>
        <v>none</v>
      </c>
      <c r="T538" s="81" t="str">
        <f>IF(scriv!Q500&lt;&gt;"",scriv!Q500,"")</f>
        <v/>
      </c>
      <c r="U538" s="81" t="str">
        <f>IF(scriv!R500&lt;&gt;"",scriv!R500,"")</f>
        <v/>
      </c>
      <c r="V538" s="81" t="str">
        <f>IF(scriv!S500&lt;&gt;"",scriv!S500,"")</f>
        <v/>
      </c>
      <c r="W538" s="81" t="str">
        <f>IF(scriv!T500&lt;&gt;"",scriv!T500,"")</f>
        <v/>
      </c>
      <c r="X538" s="81" t="str">
        <f>IF($E538="",
( IF(scriv!AH500&lt;&gt;"", LEFT( scriv!AH500, FIND(",",scriv!AH500)-1) &amp; "=" &amp; $AH538 &amp; RIGHT( scriv!AH500, LEN(scriv!AH500) + 1 - FIND(",",scriv!AH500)),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IF(scriv!AI500&lt;&gt;"", LEFT( scriv!AI500, FIND(",",scriv!AI500)-1) &amp; "=" &amp; $AH538 &amp; RIGHT( scriv!AI500, LEN(scriv!AI500) + 1 - FIND(",",scriv!AI500)),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IF(scriv!AJ500&lt;&gt;"", LEFT( scriv!AJ500, FIND(",",scriv!AJ500)-1) &amp; "=" &amp; $AH538 &amp; RIGHT( scriv!AJ500, LEN(scriv!AJ500) + 1 - FIND(",",scriv!AJ500)),
  IF($Z$36&lt;&gt;"",LEFT( Z$36, FIND(",",Z$36)-1) &amp; "=" &amp; $AH538 &amp; RIGHT( Z$36, LEN(Z$36) + 1 - FIND(",",Z$36)),""))),
IF(scriv!O500&lt;&gt;"", LEFT( scriv!O500, FIND(",",scriv!O500)-1) &amp; "=" &amp; $AH538 &amp; RIGHT( scriv!O500, LEN(scriv!O500) + 1 - FIND(",",scriv!O500)),
LEFT( Z$37, FIND(",",Z$37)-1) &amp; "=" &amp; $AH538 &amp; RIGHT( Z$37, LEN(Z$37) + 1 - FIND(",",Z$37))))</f>
        <v>drawOpen=,1.2</v>
      </c>
      <c r="AA538" s="81" t="str">
        <f>IF($E538="",
( IF(scriv!AK500&lt;&gt;"", LEFT( scriv!AK500, FIND(",",scriv!AK500)-1) &amp; "=" &amp; $AH538 &amp; RIGHT( scriv!AK500, LEN(scriv!AK500) + 1 - FIND(",",scriv!AK500)),
  IF($AA$36&lt;&gt;"",LEFT( AA$36, FIND(",",AA$36)-1) &amp; "=" &amp; $AH538 &amp; RIGHT( AA$36, LEN(AA$36) + 1 - FIND(",",AA$36)),""))),
IF(scriv!P500&lt;&gt;"", LEFT( scriv!P500, FIND(",",scriv!P500)-1) &amp; "=" &amp; $AH538 &amp; RIGHT( scriv!P500, LEN(scriv!P500) + 1 - FIND(",",scriv!P500)),
LEFT( AA$37, FIND(",",AA$37)-1) &amp; "=" &amp; $AH538 &amp; RIGHT( AA$37, LEN(AA$37) + 1 - FIND(",",AA$37))))</f>
        <v>drawClose=,1.2</v>
      </c>
      <c r="AB538" s="167" t="str">
        <f t="shared" si="305"/>
        <v>noTitle</v>
      </c>
      <c r="AC538" s="167"/>
      <c r="AD538" s="45"/>
      <c r="AE538" s="168"/>
      <c r="AF538" s="169">
        <f>IF(D538="",scriv!B500,"")</f>
        <v>0</v>
      </c>
      <c r="AG538" s="170" t="s">
        <v>396</v>
      </c>
      <c r="AH538" s="169" t="str">
        <f t="shared" si="308"/>
        <v/>
      </c>
      <c r="AI538" s="169" t="str">
        <f t="shared" si="309"/>
        <v/>
      </c>
      <c r="AJ538" s="86">
        <f>ROUNDDOWN( (LEN(scriv!B500)+1) / 2, 0 )</f>
        <v>0</v>
      </c>
      <c r="AK538" s="82">
        <f t="shared" si="310"/>
        <v>0</v>
      </c>
      <c r="AL538" s="82" t="str">
        <f t="shared" si="311"/>
        <v>-</v>
      </c>
      <c r="AM538" s="82" t="str">
        <f t="shared" si="312"/>
        <v>-</v>
      </c>
      <c r="AN538" s="82" t="str">
        <f t="shared" si="313"/>
        <v>-</v>
      </c>
      <c r="AO538" s="82" t="str">
        <f t="shared" si="314"/>
        <v>-</v>
      </c>
      <c r="AP538" s="82" t="str">
        <f t="shared" si="315"/>
        <v>-</v>
      </c>
      <c r="AQ538" s="82" t="str">
        <f t="shared" si="316"/>
        <v>-</v>
      </c>
      <c r="AR538" s="82" t="str">
        <f t="shared" si="317"/>
        <v>-</v>
      </c>
      <c r="AT538" s="82">
        <f t="shared" si="318"/>
        <v>2</v>
      </c>
      <c r="AU538" s="82" t="str">
        <f ca="1">IF(    MAX(OFFSET(AL538,0,0,MATCH("-",AL538:AL$638,0))) = 0,"",
IFERROR(MAX(OFFSET(AL538,0,0,MATCH("-",AL538:AL$638,0))),""))</f>
        <v/>
      </c>
      <c r="AV538" s="82" t="str">
        <f ca="1">IF(    MAX(OFFSET(AM538,0,0,MATCH("-",AM538:AM$638,0))) = 0,"",
IFERROR(MAX(OFFSET(AM538,0,0,MATCH("-",AM538:AM$638,0))),""))</f>
        <v/>
      </c>
      <c r="AW538" s="82" t="str">
        <f ca="1">IF(    MAX(OFFSET(AN538,0,0,MATCH("-",AN538:AN$638,0))) = 0,"",
IFERROR(MAX(OFFSET(AN538,0,0,MATCH("-",AN538:AN$638,0))),""))</f>
        <v/>
      </c>
      <c r="AX538" s="82" t="str">
        <f ca="1">IF(    MAX(OFFSET(AO538,0,0,MATCH("-",AO538:AO$638,0))) = 0,"",
IFERROR(MAX(OFFSET(AO538,0,0,MATCH("-",AO538:AO$638,0))),""))</f>
        <v/>
      </c>
      <c r="AY538" s="82" t="str">
        <f ca="1">IF(    MAX(OFFSET(AP538,0,0,MATCH("-",AP538:AP$638,0))) = 0,"",
IFERROR(MAX(OFFSET(AP538,0,0,MATCH("-",AP538:AP$638,0))),""))</f>
        <v/>
      </c>
      <c r="AZ538" s="82" t="str">
        <f ca="1">IF(    MAX(OFFSET(AQ538,0,0,MATCH("-",AQ538:AQ$638,0))) = 0,"",
IFERROR(MAX(OFFSET(AQ538,0,0,MATCH("-",AQ538:AQ$638,0))),""))</f>
        <v/>
      </c>
      <c r="BA538" s="82" t="str">
        <f ca="1">IF(    MAX(OFFSET(AR538,0,0,MATCH("-",AR538:AR$638,0))) = 0,"",
IFERROR(MAX(OFFSET(AR538,0,0,MATCH("-",AR538:AR$638,0))),""))</f>
        <v/>
      </c>
      <c r="BB538" s="112">
        <f t="shared" ca="1" si="319"/>
        <v>-270</v>
      </c>
      <c r="BC538" s="111" t="str">
        <f t="shared" ca="1" si="320"/>
        <v>Radius</v>
      </c>
      <c r="BD538" s="112">
        <f t="shared" ca="1" si="321"/>
        <v>0</v>
      </c>
      <c r="BE538" s="111">
        <f t="shared" ca="1" si="322"/>
        <v>-150</v>
      </c>
      <c r="BF538" s="113" t="e">
        <f t="shared" ca="1" si="323"/>
        <v>#VALUE!</v>
      </c>
      <c r="BG538" s="113" t="e">
        <f t="shared" ca="1" si="324"/>
        <v>#VALUE!</v>
      </c>
      <c r="BH538" s="112">
        <f t="shared" ca="1" si="325"/>
        <v>2000</v>
      </c>
      <c r="BI538" s="112">
        <f t="shared" ca="1" si="326"/>
        <v>-150</v>
      </c>
      <c r="BJ538" s="157"/>
      <c r="BK538" s="157"/>
      <c r="BL538" s="158" t="str">
        <f>scriv!AM500</f>
        <v/>
      </c>
      <c r="BM538" s="157"/>
      <c r="BN538" s="157" t="str">
        <f t="shared" si="327"/>
        <v>node</v>
      </c>
      <c r="BO538" s="157"/>
      <c r="BP538" s="159">
        <f t="shared" ca="1" si="328"/>
        <v>0</v>
      </c>
      <c r="BQ538" s="159">
        <f t="shared" ca="1" si="329"/>
        <v>0</v>
      </c>
      <c r="BR538" s="159">
        <f t="shared" si="330"/>
        <v>1</v>
      </c>
      <c r="BS538" s="159" t="str">
        <f t="shared" si="331"/>
        <v>symbol</v>
      </c>
      <c r="BT538" s="157" t="str">
        <f ca="1">IF(scriv!V500&lt;&gt;"",scriv!V500,
IF(E538="",IFERROR(VLOOKUP(BL538,$AH$40:$BT$638,39,FALSE),$BT$36),
$BT$37))</f>
        <v>NodeSquare</v>
      </c>
      <c r="BU538" s="166">
        <f t="shared" ca="1" si="332"/>
        <v>2000</v>
      </c>
      <c r="BV538" s="166">
        <f t="shared" ca="1" si="333"/>
        <v>-150</v>
      </c>
      <c r="BW538" s="166">
        <f t="shared" ca="1" si="334"/>
        <v>0</v>
      </c>
      <c r="BX538" s="166">
        <f t="shared" ca="1" si="335"/>
        <v>0</v>
      </c>
      <c r="BY538" s="180" t="str">
        <f t="shared" si="336"/>
        <v/>
      </c>
      <c r="BZ538" s="180" t="str">
        <f t="shared" si="337"/>
        <v/>
      </c>
      <c r="CA538" s="81" t="str">
        <f>IF(scriv!E500&lt;&gt;"",scriv!E500,"")</f>
        <v/>
      </c>
      <c r="CB538" s="82">
        <f t="shared" si="307"/>
        <v>0</v>
      </c>
      <c r="CC538" s="82">
        <f t="shared" si="338"/>
        <v>0</v>
      </c>
      <c r="CD538" s="82" t="str">
        <f t="shared" si="339"/>
        <v>-</v>
      </c>
      <c r="CE538" s="82" t="str">
        <f t="shared" si="340"/>
        <v>-</v>
      </c>
      <c r="CF538" s="82" t="str">
        <f t="shared" si="341"/>
        <v>-</v>
      </c>
      <c r="CG538" s="82" t="str">
        <f t="shared" si="342"/>
        <v>-</v>
      </c>
      <c r="CH538" s="82" t="str">
        <f t="shared" si="343"/>
        <v>-</v>
      </c>
      <c r="CI538" s="82" t="str">
        <f t="shared" si="344"/>
        <v>-</v>
      </c>
      <c r="CJ538" s="82" t="str">
        <f t="shared" si="345"/>
        <v>-</v>
      </c>
      <c r="CK538" s="82" t="str">
        <f t="shared" si="346"/>
        <v>-</v>
      </c>
    </row>
    <row r="539" spans="1:89" s="82" customFormat="1" ht="18" customHeight="1">
      <c r="A539" s="81" t="str">
        <f>scriv!AL501</f>
        <v/>
      </c>
      <c r="B539" s="81" t="str">
        <f>IF(scriv!D501&lt;&gt;"",scriv!D501,"")</f>
        <v/>
      </c>
      <c r="C539" s="81" t="str">
        <f>IF( scriv!AP501&lt;&gt;"", IF(D539&lt;&gt;"","connection ","")&amp;scriv!AP501,IF(D539&lt;&gt;"","connection",""))</f>
        <v/>
      </c>
      <c r="D539" s="82" t="str">
        <f>scriv!AN501</f>
        <v/>
      </c>
      <c r="E539" s="82" t="str">
        <f>scriv!AO501</f>
        <v/>
      </c>
      <c r="F539" s="156">
        <f>ROW()</f>
        <v>539</v>
      </c>
      <c r="G539" s="288">
        <f>scriv!AC501</f>
        <v>0</v>
      </c>
      <c r="H539" s="288">
        <f>scriv!AD501</f>
        <v>0</v>
      </c>
      <c r="I539" s="81" t="str">
        <f>IF(scriv!AE501&lt;&gt;"",scriv!AE501,J539)</f>
        <v/>
      </c>
      <c r="J539" s="81" t="str">
        <f>IF(scriv!AF501&lt;&gt;"",scriv!AF501,"")</f>
        <v/>
      </c>
      <c r="K539" s="82" t="str">
        <f>IF(scriv!Y501&lt;&gt;"",scriv!Y501,$K$36)</f>
        <v>none</v>
      </c>
      <c r="L539" s="82">
        <f>IF(scriv!Z501&lt;&gt;"",scriv!Z501,$L$36)</f>
        <v>0</v>
      </c>
      <c r="M539" s="82" t="str">
        <f>IF(scriv!AA501&lt;&gt;"",scriv!AA501,$M$36)</f>
        <v>OpenClose</v>
      </c>
      <c r="N539" s="82">
        <f>IF(scriv!AB501&lt;&gt;"",scriv!AB501,$N$36)</f>
        <v>0</v>
      </c>
      <c r="O539" s="119" t="str">
        <f t="shared" si="306"/>
        <v/>
      </c>
      <c r="P539" s="81" t="str">
        <f>IF(scriv!I501&lt;&gt;"",scriv!I501,"")</f>
        <v/>
      </c>
      <c r="Q539" s="81" t="str">
        <f>IF(scriv!J501&lt;&gt;"",scriv!J501,"")</f>
        <v/>
      </c>
      <c r="R539" s="81">
        <f>IF(scriv!K501&lt;&gt;"",scriv!K501,
IF(I539&lt;&gt;"",1,$R$36))</f>
        <v>1</v>
      </c>
      <c r="S539" s="81" t="str">
        <f>IF(scriv!L501&lt;&gt;"",scriv!L501,
IF(scriv!AF501&lt;&gt;"",$S$36,"none"))</f>
        <v>none</v>
      </c>
      <c r="T539" s="81" t="str">
        <f>IF(scriv!Q501&lt;&gt;"",scriv!Q501,"")</f>
        <v/>
      </c>
      <c r="U539" s="81" t="str">
        <f>IF(scriv!R501&lt;&gt;"",scriv!R501,"")</f>
        <v/>
      </c>
      <c r="V539" s="81" t="str">
        <f>IF(scriv!S501&lt;&gt;"",scriv!S501,"")</f>
        <v/>
      </c>
      <c r="W539" s="81" t="str">
        <f>IF(scriv!T501&lt;&gt;"",scriv!T501,"")</f>
        <v/>
      </c>
      <c r="X539" s="81" t="str">
        <f>IF($E539="",
( IF(scriv!AH501&lt;&gt;"", LEFT( scriv!AH501, FIND(",",scriv!AH501)-1) &amp; "=" &amp; $AH539 &amp; RIGHT( scriv!AH501, LEN(scriv!AH501) + 1 - FIND(",",scriv!AH501)),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IF(scriv!AI501&lt;&gt;"", LEFT( scriv!AI501, FIND(",",scriv!AI501)-1) &amp; "=" &amp; $AH539 &amp; RIGHT( scriv!AI501, LEN(scriv!AI501) + 1 - FIND(",",scriv!AI501)),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IF(scriv!AJ501&lt;&gt;"", LEFT( scriv!AJ501, FIND(",",scriv!AJ501)-1) &amp; "=" &amp; $AH539 &amp; RIGHT( scriv!AJ501, LEN(scriv!AJ501) + 1 - FIND(",",scriv!AJ501)),
  IF($Z$36&lt;&gt;"",LEFT( Z$36, FIND(",",Z$36)-1) &amp; "=" &amp; $AH539 &amp; RIGHT( Z$36, LEN(Z$36) + 1 - FIND(",",Z$36)),""))),
IF(scriv!O501&lt;&gt;"", LEFT( scriv!O501, FIND(",",scriv!O501)-1) &amp; "=" &amp; $AH539 &amp; RIGHT( scriv!O501, LEN(scriv!O501) + 1 - FIND(",",scriv!O501)),
LEFT( Z$37, FIND(",",Z$37)-1) &amp; "=" &amp; $AH539 &amp; RIGHT( Z$37, LEN(Z$37) + 1 - FIND(",",Z$37))))</f>
        <v>drawOpen=,1.2</v>
      </c>
      <c r="AA539" s="81" t="str">
        <f>IF($E539="",
( IF(scriv!AK501&lt;&gt;"", LEFT( scriv!AK501, FIND(",",scriv!AK501)-1) &amp; "=" &amp; $AH539 &amp; RIGHT( scriv!AK501, LEN(scriv!AK501) + 1 - FIND(",",scriv!AK501)),
  IF($AA$36&lt;&gt;"",LEFT( AA$36, FIND(",",AA$36)-1) &amp; "=" &amp; $AH539 &amp; RIGHT( AA$36, LEN(AA$36) + 1 - FIND(",",AA$36)),""))),
IF(scriv!P501&lt;&gt;"", LEFT( scriv!P501, FIND(",",scriv!P501)-1) &amp; "=" &amp; $AH539 &amp; RIGHT( scriv!P501, LEN(scriv!P501) + 1 - FIND(",",scriv!P501)),
LEFT( AA$37, FIND(",",AA$37)-1) &amp; "=" &amp; $AH539 &amp; RIGHT( AA$37, LEN(AA$37) + 1 - FIND(",",AA$37))))</f>
        <v>drawClose=,1.2</v>
      </c>
      <c r="AB539" s="167" t="str">
        <f t="shared" si="305"/>
        <v>noTitle</v>
      </c>
      <c r="AC539" s="167"/>
      <c r="AD539" s="45"/>
      <c r="AE539" s="168"/>
      <c r="AF539" s="169">
        <f>IF(D539="",scriv!B501,"")</f>
        <v>0</v>
      </c>
      <c r="AG539" s="170" t="s">
        <v>396</v>
      </c>
      <c r="AH539" s="169" t="str">
        <f t="shared" si="308"/>
        <v/>
      </c>
      <c r="AI539" s="169" t="str">
        <f t="shared" si="309"/>
        <v/>
      </c>
      <c r="AJ539" s="86">
        <f>ROUNDDOWN( (LEN(scriv!B501)+1) / 2, 0 )</f>
        <v>0</v>
      </c>
      <c r="AK539" s="82">
        <f t="shared" si="310"/>
        <v>0</v>
      </c>
      <c r="AL539" s="82" t="str">
        <f t="shared" si="311"/>
        <v>-</v>
      </c>
      <c r="AM539" s="82" t="str">
        <f t="shared" si="312"/>
        <v>-</v>
      </c>
      <c r="AN539" s="82" t="str">
        <f t="shared" si="313"/>
        <v>-</v>
      </c>
      <c r="AO539" s="82" t="str">
        <f t="shared" si="314"/>
        <v>-</v>
      </c>
      <c r="AP539" s="82" t="str">
        <f t="shared" si="315"/>
        <v>-</v>
      </c>
      <c r="AQ539" s="82" t="str">
        <f t="shared" si="316"/>
        <v>-</v>
      </c>
      <c r="AR539" s="82" t="str">
        <f t="shared" si="317"/>
        <v>-</v>
      </c>
      <c r="AT539" s="82">
        <f t="shared" si="318"/>
        <v>2</v>
      </c>
      <c r="AU539" s="82" t="str">
        <f ca="1">IF(    MAX(OFFSET(AL539,0,0,MATCH("-",AL539:AL$638,0))) = 0,"",
IFERROR(MAX(OFFSET(AL539,0,0,MATCH("-",AL539:AL$638,0))),""))</f>
        <v/>
      </c>
      <c r="AV539" s="82" t="str">
        <f ca="1">IF(    MAX(OFFSET(AM539,0,0,MATCH("-",AM539:AM$638,0))) = 0,"",
IFERROR(MAX(OFFSET(AM539,0,0,MATCH("-",AM539:AM$638,0))),""))</f>
        <v/>
      </c>
      <c r="AW539" s="82" t="str">
        <f ca="1">IF(    MAX(OFFSET(AN539,0,0,MATCH("-",AN539:AN$638,0))) = 0,"",
IFERROR(MAX(OFFSET(AN539,0,0,MATCH("-",AN539:AN$638,0))),""))</f>
        <v/>
      </c>
      <c r="AX539" s="82" t="str">
        <f ca="1">IF(    MAX(OFFSET(AO539,0,0,MATCH("-",AO539:AO$638,0))) = 0,"",
IFERROR(MAX(OFFSET(AO539,0,0,MATCH("-",AO539:AO$638,0))),""))</f>
        <v/>
      </c>
      <c r="AY539" s="82" t="str">
        <f ca="1">IF(    MAX(OFFSET(AP539,0,0,MATCH("-",AP539:AP$638,0))) = 0,"",
IFERROR(MAX(OFFSET(AP539,0,0,MATCH("-",AP539:AP$638,0))),""))</f>
        <v/>
      </c>
      <c r="AZ539" s="82" t="str">
        <f ca="1">IF(    MAX(OFFSET(AQ539,0,0,MATCH("-",AQ539:AQ$638,0))) = 0,"",
IFERROR(MAX(OFFSET(AQ539,0,0,MATCH("-",AQ539:AQ$638,0))),""))</f>
        <v/>
      </c>
      <c r="BA539" s="82" t="str">
        <f ca="1">IF(    MAX(OFFSET(AR539,0,0,MATCH("-",AR539:AR$638,0))) = 0,"",
IFERROR(MAX(OFFSET(AR539,0,0,MATCH("-",AR539:AR$638,0))),""))</f>
        <v/>
      </c>
      <c r="BB539" s="112">
        <f t="shared" ca="1" si="319"/>
        <v>-270</v>
      </c>
      <c r="BC539" s="111" t="str">
        <f t="shared" ca="1" si="320"/>
        <v>Radius</v>
      </c>
      <c r="BD539" s="112">
        <f t="shared" ca="1" si="321"/>
        <v>0</v>
      </c>
      <c r="BE539" s="111">
        <f t="shared" ca="1" si="322"/>
        <v>-150</v>
      </c>
      <c r="BF539" s="113" t="e">
        <f t="shared" ca="1" si="323"/>
        <v>#VALUE!</v>
      </c>
      <c r="BG539" s="113" t="e">
        <f t="shared" ca="1" si="324"/>
        <v>#VALUE!</v>
      </c>
      <c r="BH539" s="112">
        <f t="shared" ca="1" si="325"/>
        <v>2000</v>
      </c>
      <c r="BI539" s="112">
        <f t="shared" ca="1" si="326"/>
        <v>-150</v>
      </c>
      <c r="BJ539" s="157"/>
      <c r="BK539" s="157"/>
      <c r="BL539" s="158" t="str">
        <f>scriv!AM501</f>
        <v/>
      </c>
      <c r="BM539" s="157"/>
      <c r="BN539" s="157" t="str">
        <f t="shared" si="327"/>
        <v>node</v>
      </c>
      <c r="BO539" s="157"/>
      <c r="BP539" s="159">
        <f t="shared" ca="1" si="328"/>
        <v>0</v>
      </c>
      <c r="BQ539" s="159">
        <f t="shared" ca="1" si="329"/>
        <v>0</v>
      </c>
      <c r="BR539" s="159">
        <f t="shared" si="330"/>
        <v>1</v>
      </c>
      <c r="BS539" s="159" t="str">
        <f t="shared" si="331"/>
        <v>symbol</v>
      </c>
      <c r="BT539" s="157" t="str">
        <f ca="1">IF(scriv!V501&lt;&gt;"",scriv!V501,
IF(E539="",IFERROR(VLOOKUP(BL539,$AH$40:$BT$638,39,FALSE),$BT$36),
$BT$37))</f>
        <v>NodeSquare</v>
      </c>
      <c r="BU539" s="166">
        <f t="shared" ca="1" si="332"/>
        <v>2000</v>
      </c>
      <c r="BV539" s="166">
        <f t="shared" ca="1" si="333"/>
        <v>-150</v>
      </c>
      <c r="BW539" s="166">
        <f t="shared" ca="1" si="334"/>
        <v>0</v>
      </c>
      <c r="BX539" s="166">
        <f t="shared" ca="1" si="335"/>
        <v>0</v>
      </c>
      <c r="BY539" s="180" t="str">
        <f t="shared" si="336"/>
        <v/>
      </c>
      <c r="BZ539" s="180" t="str">
        <f t="shared" si="337"/>
        <v/>
      </c>
      <c r="CA539" s="81" t="str">
        <f>IF(scriv!E501&lt;&gt;"",scriv!E501,"")</f>
        <v/>
      </c>
      <c r="CB539" s="82">
        <f t="shared" si="307"/>
        <v>0</v>
      </c>
      <c r="CC539" s="82">
        <f t="shared" si="338"/>
        <v>0</v>
      </c>
      <c r="CD539" s="82" t="str">
        <f t="shared" si="339"/>
        <v>-</v>
      </c>
      <c r="CE539" s="82" t="str">
        <f t="shared" si="340"/>
        <v>-</v>
      </c>
      <c r="CF539" s="82" t="str">
        <f t="shared" si="341"/>
        <v>-</v>
      </c>
      <c r="CG539" s="82" t="str">
        <f t="shared" si="342"/>
        <v>-</v>
      </c>
      <c r="CH539" s="82" t="str">
        <f t="shared" si="343"/>
        <v>-</v>
      </c>
      <c r="CI539" s="82" t="str">
        <f t="shared" si="344"/>
        <v>-</v>
      </c>
      <c r="CJ539" s="82" t="str">
        <f t="shared" si="345"/>
        <v>-</v>
      </c>
      <c r="CK539" s="82" t="str">
        <f t="shared" si="346"/>
        <v>-</v>
      </c>
    </row>
    <row r="540" spans="1:89" s="82" customFormat="1" ht="18" customHeight="1">
      <c r="A540" s="81" t="str">
        <f>scriv!AL502</f>
        <v/>
      </c>
      <c r="B540" s="81" t="str">
        <f>IF(scriv!D502&lt;&gt;"",scriv!D502,"")</f>
        <v/>
      </c>
      <c r="C540" s="81" t="str">
        <f>IF( scriv!AP502&lt;&gt;"", IF(D540&lt;&gt;"","connection ","")&amp;scriv!AP502,IF(D540&lt;&gt;"","connection",""))</f>
        <v/>
      </c>
      <c r="D540" s="82" t="str">
        <f>scriv!AN502</f>
        <v/>
      </c>
      <c r="E540" s="82" t="str">
        <f>scriv!AO502</f>
        <v/>
      </c>
      <c r="F540" s="156">
        <f>ROW()</f>
        <v>540</v>
      </c>
      <c r="G540" s="288">
        <f>scriv!AC502</f>
        <v>0</v>
      </c>
      <c r="H540" s="288">
        <f>scriv!AD502</f>
        <v>0</v>
      </c>
      <c r="I540" s="81" t="str">
        <f>IF(scriv!AE502&lt;&gt;"",scriv!AE502,J540)</f>
        <v/>
      </c>
      <c r="J540" s="81" t="str">
        <f>IF(scriv!AF502&lt;&gt;"",scriv!AF502,"")</f>
        <v/>
      </c>
      <c r="K540" s="82" t="str">
        <f>IF(scriv!Y502&lt;&gt;"",scriv!Y502,$K$36)</f>
        <v>none</v>
      </c>
      <c r="L540" s="82">
        <f>IF(scriv!Z502&lt;&gt;"",scriv!Z502,$L$36)</f>
        <v>0</v>
      </c>
      <c r="M540" s="82" t="str">
        <f>IF(scriv!AA502&lt;&gt;"",scriv!AA502,$M$36)</f>
        <v>OpenClose</v>
      </c>
      <c r="N540" s="82">
        <f>IF(scriv!AB502&lt;&gt;"",scriv!AB502,$N$36)</f>
        <v>0</v>
      </c>
      <c r="O540" s="119" t="str">
        <f t="shared" si="306"/>
        <v/>
      </c>
      <c r="P540" s="81" t="str">
        <f>IF(scriv!I502&lt;&gt;"",scriv!I502,"")</f>
        <v/>
      </c>
      <c r="Q540" s="81" t="str">
        <f>IF(scriv!J502&lt;&gt;"",scriv!J502,"")</f>
        <v/>
      </c>
      <c r="R540" s="81">
        <f>IF(scriv!K502&lt;&gt;"",scriv!K502,
IF(I540&lt;&gt;"",1,$R$36))</f>
        <v>1</v>
      </c>
      <c r="S540" s="81" t="str">
        <f>IF(scriv!L502&lt;&gt;"",scriv!L502,
IF(scriv!AF502&lt;&gt;"",$S$36,"none"))</f>
        <v>none</v>
      </c>
      <c r="T540" s="81" t="str">
        <f>IF(scriv!Q502&lt;&gt;"",scriv!Q502,"")</f>
        <v/>
      </c>
      <c r="U540" s="81" t="str">
        <f>IF(scriv!R502&lt;&gt;"",scriv!R502,"")</f>
        <v/>
      </c>
      <c r="V540" s="81" t="str">
        <f>IF(scriv!S502&lt;&gt;"",scriv!S502,"")</f>
        <v/>
      </c>
      <c r="W540" s="81" t="str">
        <f>IF(scriv!T502&lt;&gt;"",scriv!T502,"")</f>
        <v/>
      </c>
      <c r="X540" s="81" t="str">
        <f>IF($E540="",
( IF(scriv!AH502&lt;&gt;"", LEFT( scriv!AH502, FIND(",",scriv!AH502)-1) &amp; "=" &amp; $AH540 &amp; RIGHT( scriv!AH502, LEN(scriv!AH502) + 1 - FIND(",",scriv!AH502)),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IF(scriv!AI502&lt;&gt;"", LEFT( scriv!AI502, FIND(",",scriv!AI502)-1) &amp; "=" &amp; $AH540 &amp; RIGHT( scriv!AI502, LEN(scriv!AI502) + 1 - FIND(",",scriv!AI502)),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IF(scriv!AJ502&lt;&gt;"", LEFT( scriv!AJ502, FIND(",",scriv!AJ502)-1) &amp; "=" &amp; $AH540 &amp; RIGHT( scriv!AJ502, LEN(scriv!AJ502) + 1 - FIND(",",scriv!AJ502)),
  IF($Z$36&lt;&gt;"",LEFT( Z$36, FIND(",",Z$36)-1) &amp; "=" &amp; $AH540 &amp; RIGHT( Z$36, LEN(Z$36) + 1 - FIND(",",Z$36)),""))),
IF(scriv!O502&lt;&gt;"", LEFT( scriv!O502, FIND(",",scriv!O502)-1) &amp; "=" &amp; $AH540 &amp; RIGHT( scriv!O502, LEN(scriv!O502) + 1 - FIND(",",scriv!O502)),
LEFT( Z$37, FIND(",",Z$37)-1) &amp; "=" &amp; $AH540 &amp; RIGHT( Z$37, LEN(Z$37) + 1 - FIND(",",Z$37))))</f>
        <v>drawOpen=,1.2</v>
      </c>
      <c r="AA540" s="81" t="str">
        <f>IF($E540="",
( IF(scriv!AK502&lt;&gt;"", LEFT( scriv!AK502, FIND(",",scriv!AK502)-1) &amp; "=" &amp; $AH540 &amp; RIGHT( scriv!AK502, LEN(scriv!AK502) + 1 - FIND(",",scriv!AK502)),
  IF($AA$36&lt;&gt;"",LEFT( AA$36, FIND(",",AA$36)-1) &amp; "=" &amp; $AH540 &amp; RIGHT( AA$36, LEN(AA$36) + 1 - FIND(",",AA$36)),""))),
IF(scriv!P502&lt;&gt;"", LEFT( scriv!P502, FIND(",",scriv!P502)-1) &amp; "=" &amp; $AH540 &amp; RIGHT( scriv!P502, LEN(scriv!P502) + 1 - FIND(",",scriv!P502)),
LEFT( AA$37, FIND(",",AA$37)-1) &amp; "=" &amp; $AH540 &amp; RIGHT( AA$37, LEN(AA$37) + 1 - FIND(",",AA$37))))</f>
        <v>drawClose=,1.2</v>
      </c>
      <c r="AB540" s="167" t="str">
        <f t="shared" si="305"/>
        <v>noTitle</v>
      </c>
      <c r="AC540" s="167"/>
      <c r="AD540" s="45"/>
      <c r="AE540" s="168"/>
      <c r="AF540" s="169">
        <f>IF(D540="",scriv!B502,"")</f>
        <v>0</v>
      </c>
      <c r="AG540" s="170" t="s">
        <v>396</v>
      </c>
      <c r="AH540" s="169" t="str">
        <f t="shared" si="308"/>
        <v/>
      </c>
      <c r="AI540" s="169" t="str">
        <f t="shared" si="309"/>
        <v/>
      </c>
      <c r="AJ540" s="86">
        <f>ROUNDDOWN( (LEN(scriv!B502)+1) / 2, 0 )</f>
        <v>0</v>
      </c>
      <c r="AK540" s="82">
        <f t="shared" si="310"/>
        <v>0</v>
      </c>
      <c r="AL540" s="82" t="str">
        <f t="shared" si="311"/>
        <v>-</v>
      </c>
      <c r="AM540" s="82" t="str">
        <f t="shared" si="312"/>
        <v>-</v>
      </c>
      <c r="AN540" s="82" t="str">
        <f t="shared" si="313"/>
        <v>-</v>
      </c>
      <c r="AO540" s="82" t="str">
        <f t="shared" si="314"/>
        <v>-</v>
      </c>
      <c r="AP540" s="82" t="str">
        <f t="shared" si="315"/>
        <v>-</v>
      </c>
      <c r="AQ540" s="82" t="str">
        <f t="shared" si="316"/>
        <v>-</v>
      </c>
      <c r="AR540" s="82" t="str">
        <f t="shared" si="317"/>
        <v>-</v>
      </c>
      <c r="AT540" s="82">
        <f t="shared" si="318"/>
        <v>2</v>
      </c>
      <c r="AU540" s="82" t="str">
        <f ca="1">IF(    MAX(OFFSET(AL540,0,0,MATCH("-",AL540:AL$638,0))) = 0,"",
IFERROR(MAX(OFFSET(AL540,0,0,MATCH("-",AL540:AL$638,0))),""))</f>
        <v/>
      </c>
      <c r="AV540" s="82" t="str">
        <f ca="1">IF(    MAX(OFFSET(AM540,0,0,MATCH("-",AM540:AM$638,0))) = 0,"",
IFERROR(MAX(OFFSET(AM540,0,0,MATCH("-",AM540:AM$638,0))),""))</f>
        <v/>
      </c>
      <c r="AW540" s="82" t="str">
        <f ca="1">IF(    MAX(OFFSET(AN540,0,0,MATCH("-",AN540:AN$638,0))) = 0,"",
IFERROR(MAX(OFFSET(AN540,0,0,MATCH("-",AN540:AN$638,0))),""))</f>
        <v/>
      </c>
      <c r="AX540" s="82" t="str">
        <f ca="1">IF(    MAX(OFFSET(AO540,0,0,MATCH("-",AO540:AO$638,0))) = 0,"",
IFERROR(MAX(OFFSET(AO540,0,0,MATCH("-",AO540:AO$638,0))),""))</f>
        <v/>
      </c>
      <c r="AY540" s="82" t="str">
        <f ca="1">IF(    MAX(OFFSET(AP540,0,0,MATCH("-",AP540:AP$638,0))) = 0,"",
IFERROR(MAX(OFFSET(AP540,0,0,MATCH("-",AP540:AP$638,0))),""))</f>
        <v/>
      </c>
      <c r="AZ540" s="82" t="str">
        <f ca="1">IF(    MAX(OFFSET(AQ540,0,0,MATCH("-",AQ540:AQ$638,0))) = 0,"",
IFERROR(MAX(OFFSET(AQ540,0,0,MATCH("-",AQ540:AQ$638,0))),""))</f>
        <v/>
      </c>
      <c r="BA540" s="82" t="str">
        <f ca="1">IF(    MAX(OFFSET(AR540,0,0,MATCH("-",AR540:AR$638,0))) = 0,"",
IFERROR(MAX(OFFSET(AR540,0,0,MATCH("-",AR540:AR$638,0))),""))</f>
        <v/>
      </c>
      <c r="BB540" s="112">
        <f t="shared" ca="1" si="319"/>
        <v>-270</v>
      </c>
      <c r="BC540" s="111" t="str">
        <f t="shared" ca="1" si="320"/>
        <v>Radius</v>
      </c>
      <c r="BD540" s="112">
        <f t="shared" ca="1" si="321"/>
        <v>0</v>
      </c>
      <c r="BE540" s="111">
        <f t="shared" ca="1" si="322"/>
        <v>-150</v>
      </c>
      <c r="BF540" s="113" t="e">
        <f t="shared" ca="1" si="323"/>
        <v>#VALUE!</v>
      </c>
      <c r="BG540" s="113" t="e">
        <f t="shared" ca="1" si="324"/>
        <v>#VALUE!</v>
      </c>
      <c r="BH540" s="112">
        <f t="shared" ca="1" si="325"/>
        <v>2000</v>
      </c>
      <c r="BI540" s="112">
        <f t="shared" ca="1" si="326"/>
        <v>-150</v>
      </c>
      <c r="BJ540" s="157"/>
      <c r="BK540" s="157"/>
      <c r="BL540" s="158" t="str">
        <f>scriv!AM502</f>
        <v/>
      </c>
      <c r="BM540" s="157"/>
      <c r="BN540" s="157" t="str">
        <f t="shared" si="327"/>
        <v>node</v>
      </c>
      <c r="BO540" s="157"/>
      <c r="BP540" s="159">
        <f t="shared" ca="1" si="328"/>
        <v>0</v>
      </c>
      <c r="BQ540" s="159">
        <f t="shared" ca="1" si="329"/>
        <v>0</v>
      </c>
      <c r="BR540" s="159">
        <f t="shared" si="330"/>
        <v>1</v>
      </c>
      <c r="BS540" s="159" t="str">
        <f t="shared" si="331"/>
        <v>symbol</v>
      </c>
      <c r="BT540" s="157" t="str">
        <f ca="1">IF(scriv!V502&lt;&gt;"",scriv!V502,
IF(E540="",IFERROR(VLOOKUP(BL540,$AH$40:$BT$638,39,FALSE),$BT$36),
$BT$37))</f>
        <v>NodeSquare</v>
      </c>
      <c r="BU540" s="166">
        <f t="shared" ca="1" si="332"/>
        <v>2000</v>
      </c>
      <c r="BV540" s="166">
        <f t="shared" ca="1" si="333"/>
        <v>-150</v>
      </c>
      <c r="BW540" s="166">
        <f t="shared" ca="1" si="334"/>
        <v>0</v>
      </c>
      <c r="BX540" s="166">
        <f t="shared" ca="1" si="335"/>
        <v>0</v>
      </c>
      <c r="BY540" s="180" t="str">
        <f t="shared" si="336"/>
        <v/>
      </c>
      <c r="BZ540" s="180" t="str">
        <f t="shared" si="337"/>
        <v/>
      </c>
      <c r="CA540" s="81" t="str">
        <f>IF(scriv!E502&lt;&gt;"",scriv!E502,"")</f>
        <v/>
      </c>
      <c r="CB540" s="82">
        <f t="shared" si="307"/>
        <v>0</v>
      </c>
      <c r="CC540" s="82">
        <f t="shared" si="338"/>
        <v>0</v>
      </c>
      <c r="CD540" s="82" t="str">
        <f t="shared" si="339"/>
        <v>-</v>
      </c>
      <c r="CE540" s="82" t="str">
        <f t="shared" si="340"/>
        <v>-</v>
      </c>
      <c r="CF540" s="82" t="str">
        <f t="shared" si="341"/>
        <v>-</v>
      </c>
      <c r="CG540" s="82" t="str">
        <f t="shared" si="342"/>
        <v>-</v>
      </c>
      <c r="CH540" s="82" t="str">
        <f t="shared" si="343"/>
        <v>-</v>
      </c>
      <c r="CI540" s="82" t="str">
        <f t="shared" si="344"/>
        <v>-</v>
      </c>
      <c r="CJ540" s="82" t="str">
        <f t="shared" si="345"/>
        <v>-</v>
      </c>
      <c r="CK540" s="82" t="str">
        <f t="shared" si="346"/>
        <v>-</v>
      </c>
    </row>
    <row r="541" spans="1:89" s="82" customFormat="1" ht="18" customHeight="1">
      <c r="A541" s="81" t="str">
        <f>scriv!AL503</f>
        <v/>
      </c>
      <c r="B541" s="81" t="str">
        <f>IF(scriv!D503&lt;&gt;"",scriv!D503,"")</f>
        <v/>
      </c>
      <c r="C541" s="81" t="str">
        <f>IF( scriv!AP503&lt;&gt;"", IF(D541&lt;&gt;"","connection ","")&amp;scriv!AP503,IF(D541&lt;&gt;"","connection",""))</f>
        <v/>
      </c>
      <c r="D541" s="82" t="str">
        <f>scriv!AN503</f>
        <v/>
      </c>
      <c r="E541" s="82" t="str">
        <f>scriv!AO503</f>
        <v/>
      </c>
      <c r="F541" s="156">
        <f>ROW()</f>
        <v>541</v>
      </c>
      <c r="G541" s="288">
        <f>scriv!AC503</f>
        <v>0</v>
      </c>
      <c r="H541" s="288">
        <f>scriv!AD503</f>
        <v>0</v>
      </c>
      <c r="I541" s="81" t="str">
        <f>IF(scriv!AE503&lt;&gt;"",scriv!AE503,J541)</f>
        <v/>
      </c>
      <c r="J541" s="81" t="str">
        <f>IF(scriv!AF503&lt;&gt;"",scriv!AF503,"")</f>
        <v/>
      </c>
      <c r="K541" s="82" t="str">
        <f>IF(scriv!Y503&lt;&gt;"",scriv!Y503,$K$36)</f>
        <v>none</v>
      </c>
      <c r="L541" s="82">
        <f>IF(scriv!Z503&lt;&gt;"",scriv!Z503,$L$36)</f>
        <v>0</v>
      </c>
      <c r="M541" s="82" t="str">
        <f>IF(scriv!AA503&lt;&gt;"",scriv!AA503,$M$36)</f>
        <v>OpenClose</v>
      </c>
      <c r="N541" s="82">
        <f>IF(scriv!AB503&lt;&gt;"",scriv!AB503,$N$36)</f>
        <v>0</v>
      </c>
      <c r="O541" s="119" t="str">
        <f t="shared" si="306"/>
        <v/>
      </c>
      <c r="P541" s="81" t="str">
        <f>IF(scriv!I503&lt;&gt;"",scriv!I503,"")</f>
        <v/>
      </c>
      <c r="Q541" s="81" t="str">
        <f>IF(scriv!J503&lt;&gt;"",scriv!J503,"")</f>
        <v/>
      </c>
      <c r="R541" s="81">
        <f>IF(scriv!K503&lt;&gt;"",scriv!K503,
IF(I541&lt;&gt;"",1,$R$36))</f>
        <v>1</v>
      </c>
      <c r="S541" s="81" t="str">
        <f>IF(scriv!L503&lt;&gt;"",scriv!L503,
IF(scriv!AF503&lt;&gt;"",$S$36,"none"))</f>
        <v>none</v>
      </c>
      <c r="T541" s="81" t="str">
        <f>IF(scriv!Q503&lt;&gt;"",scriv!Q503,"")</f>
        <v/>
      </c>
      <c r="U541" s="81" t="str">
        <f>IF(scriv!R503&lt;&gt;"",scriv!R503,"")</f>
        <v/>
      </c>
      <c r="V541" s="81" t="str">
        <f>IF(scriv!S503&lt;&gt;"",scriv!S503,"")</f>
        <v/>
      </c>
      <c r="W541" s="81" t="str">
        <f>IF(scriv!T503&lt;&gt;"",scriv!T503,"")</f>
        <v/>
      </c>
      <c r="X541" s="81" t="str">
        <f>IF($E541="",
( IF(scriv!AH503&lt;&gt;"", LEFT( scriv!AH503, FIND(",",scriv!AH503)-1) &amp; "=" &amp; $AH541 &amp; RIGHT( scriv!AH503, LEN(scriv!AH503) + 1 - FIND(",",scriv!AH503)),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IF(scriv!AI503&lt;&gt;"", LEFT( scriv!AI503, FIND(",",scriv!AI503)-1) &amp; "=" &amp; $AH541 &amp; RIGHT( scriv!AI503, LEN(scriv!AI503) + 1 - FIND(",",scriv!AI503)),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IF(scriv!AJ503&lt;&gt;"", LEFT( scriv!AJ503, FIND(",",scriv!AJ503)-1) &amp; "=" &amp; $AH541 &amp; RIGHT( scriv!AJ503, LEN(scriv!AJ503) + 1 - FIND(",",scriv!AJ503)),
  IF($Z$36&lt;&gt;"",LEFT( Z$36, FIND(",",Z$36)-1) &amp; "=" &amp; $AH541 &amp; RIGHT( Z$36, LEN(Z$36) + 1 - FIND(",",Z$36)),""))),
IF(scriv!O503&lt;&gt;"", LEFT( scriv!O503, FIND(",",scriv!O503)-1) &amp; "=" &amp; $AH541 &amp; RIGHT( scriv!O503, LEN(scriv!O503) + 1 - FIND(",",scriv!O503)),
LEFT( Z$37, FIND(",",Z$37)-1) &amp; "=" &amp; $AH541 &amp; RIGHT( Z$37, LEN(Z$37) + 1 - FIND(",",Z$37))))</f>
        <v>drawOpen=,1.2</v>
      </c>
      <c r="AA541" s="81" t="str">
        <f>IF($E541="",
( IF(scriv!AK503&lt;&gt;"", LEFT( scriv!AK503, FIND(",",scriv!AK503)-1) &amp; "=" &amp; $AH541 &amp; RIGHT( scriv!AK503, LEN(scriv!AK503) + 1 - FIND(",",scriv!AK503)),
  IF($AA$36&lt;&gt;"",LEFT( AA$36, FIND(",",AA$36)-1) &amp; "=" &amp; $AH541 &amp; RIGHT( AA$36, LEN(AA$36) + 1 - FIND(",",AA$36)),""))),
IF(scriv!P503&lt;&gt;"", LEFT( scriv!P503, FIND(",",scriv!P503)-1) &amp; "=" &amp; $AH541 &amp; RIGHT( scriv!P503, LEN(scriv!P503) + 1 - FIND(",",scriv!P503)),
LEFT( AA$37, FIND(",",AA$37)-1) &amp; "=" &amp; $AH541 &amp; RIGHT( AA$37, LEN(AA$37) + 1 - FIND(",",AA$37))))</f>
        <v>drawClose=,1.2</v>
      </c>
      <c r="AB541" s="167" t="str">
        <f t="shared" si="305"/>
        <v>noTitle</v>
      </c>
      <c r="AC541" s="167"/>
      <c r="AD541" s="45"/>
      <c r="AE541" s="168"/>
      <c r="AF541" s="169">
        <f>IF(D541="",scriv!B503,"")</f>
        <v>0</v>
      </c>
      <c r="AG541" s="170" t="s">
        <v>396</v>
      </c>
      <c r="AH541" s="169" t="str">
        <f t="shared" si="308"/>
        <v/>
      </c>
      <c r="AI541" s="169" t="str">
        <f t="shared" si="309"/>
        <v/>
      </c>
      <c r="AJ541" s="86">
        <f>ROUNDDOWN( (LEN(scriv!B503)+1) / 2, 0 )</f>
        <v>0</v>
      </c>
      <c r="AK541" s="82">
        <f t="shared" si="310"/>
        <v>0</v>
      </c>
      <c r="AL541" s="82" t="str">
        <f t="shared" si="311"/>
        <v>-</v>
      </c>
      <c r="AM541" s="82" t="str">
        <f t="shared" si="312"/>
        <v>-</v>
      </c>
      <c r="AN541" s="82" t="str">
        <f t="shared" si="313"/>
        <v>-</v>
      </c>
      <c r="AO541" s="82" t="str">
        <f t="shared" si="314"/>
        <v>-</v>
      </c>
      <c r="AP541" s="82" t="str">
        <f t="shared" si="315"/>
        <v>-</v>
      </c>
      <c r="AQ541" s="82" t="str">
        <f t="shared" si="316"/>
        <v>-</v>
      </c>
      <c r="AR541" s="82" t="str">
        <f t="shared" si="317"/>
        <v>-</v>
      </c>
      <c r="AT541" s="82">
        <f t="shared" si="318"/>
        <v>2</v>
      </c>
      <c r="AU541" s="82" t="str">
        <f ca="1">IF(    MAX(OFFSET(AL541,0,0,MATCH("-",AL541:AL$638,0))) = 0,"",
IFERROR(MAX(OFFSET(AL541,0,0,MATCH("-",AL541:AL$638,0))),""))</f>
        <v/>
      </c>
      <c r="AV541" s="82" t="str">
        <f ca="1">IF(    MAX(OFFSET(AM541,0,0,MATCH("-",AM541:AM$638,0))) = 0,"",
IFERROR(MAX(OFFSET(AM541,0,0,MATCH("-",AM541:AM$638,0))),""))</f>
        <v/>
      </c>
      <c r="AW541" s="82" t="str">
        <f ca="1">IF(    MAX(OFFSET(AN541,0,0,MATCH("-",AN541:AN$638,0))) = 0,"",
IFERROR(MAX(OFFSET(AN541,0,0,MATCH("-",AN541:AN$638,0))),""))</f>
        <v/>
      </c>
      <c r="AX541" s="82" t="str">
        <f ca="1">IF(    MAX(OFFSET(AO541,0,0,MATCH("-",AO541:AO$638,0))) = 0,"",
IFERROR(MAX(OFFSET(AO541,0,0,MATCH("-",AO541:AO$638,0))),""))</f>
        <v/>
      </c>
      <c r="AY541" s="82" t="str">
        <f ca="1">IF(    MAX(OFFSET(AP541,0,0,MATCH("-",AP541:AP$638,0))) = 0,"",
IFERROR(MAX(OFFSET(AP541,0,0,MATCH("-",AP541:AP$638,0))),""))</f>
        <v/>
      </c>
      <c r="AZ541" s="82" t="str">
        <f ca="1">IF(    MAX(OFFSET(AQ541,0,0,MATCH("-",AQ541:AQ$638,0))) = 0,"",
IFERROR(MAX(OFFSET(AQ541,0,0,MATCH("-",AQ541:AQ$638,0))),""))</f>
        <v/>
      </c>
      <c r="BA541" s="82" t="str">
        <f ca="1">IF(    MAX(OFFSET(AR541,0,0,MATCH("-",AR541:AR$638,0))) = 0,"",
IFERROR(MAX(OFFSET(AR541,0,0,MATCH("-",AR541:AR$638,0))),""))</f>
        <v/>
      </c>
      <c r="BB541" s="112">
        <f t="shared" ca="1" si="319"/>
        <v>-270</v>
      </c>
      <c r="BC541" s="111" t="str">
        <f t="shared" ca="1" si="320"/>
        <v>Radius</v>
      </c>
      <c r="BD541" s="112">
        <f t="shared" ca="1" si="321"/>
        <v>0</v>
      </c>
      <c r="BE541" s="111">
        <f t="shared" ca="1" si="322"/>
        <v>-150</v>
      </c>
      <c r="BF541" s="113" t="e">
        <f t="shared" ca="1" si="323"/>
        <v>#VALUE!</v>
      </c>
      <c r="BG541" s="113" t="e">
        <f t="shared" ca="1" si="324"/>
        <v>#VALUE!</v>
      </c>
      <c r="BH541" s="112">
        <f t="shared" ca="1" si="325"/>
        <v>2000</v>
      </c>
      <c r="BI541" s="112">
        <f t="shared" ca="1" si="326"/>
        <v>-150</v>
      </c>
      <c r="BJ541" s="157"/>
      <c r="BK541" s="157"/>
      <c r="BL541" s="158" t="str">
        <f>scriv!AM503</f>
        <v/>
      </c>
      <c r="BM541" s="157"/>
      <c r="BN541" s="157" t="str">
        <f t="shared" si="327"/>
        <v>node</v>
      </c>
      <c r="BO541" s="157"/>
      <c r="BP541" s="159">
        <f t="shared" ca="1" si="328"/>
        <v>0</v>
      </c>
      <c r="BQ541" s="159">
        <f t="shared" ca="1" si="329"/>
        <v>0</v>
      </c>
      <c r="BR541" s="159">
        <f t="shared" si="330"/>
        <v>1</v>
      </c>
      <c r="BS541" s="159" t="str">
        <f t="shared" si="331"/>
        <v>symbol</v>
      </c>
      <c r="BT541" s="157" t="str">
        <f ca="1">IF(scriv!V503&lt;&gt;"",scriv!V503,
IF(E541="",IFERROR(VLOOKUP(BL541,$AH$40:$BT$638,39,FALSE),$BT$36),
$BT$37))</f>
        <v>NodeSquare</v>
      </c>
      <c r="BU541" s="166">
        <f t="shared" ca="1" si="332"/>
        <v>2000</v>
      </c>
      <c r="BV541" s="166">
        <f t="shared" ca="1" si="333"/>
        <v>-150</v>
      </c>
      <c r="BW541" s="166">
        <f t="shared" ca="1" si="334"/>
        <v>0</v>
      </c>
      <c r="BX541" s="166">
        <f t="shared" ca="1" si="335"/>
        <v>0</v>
      </c>
      <c r="BY541" s="180" t="str">
        <f t="shared" si="336"/>
        <v/>
      </c>
      <c r="BZ541" s="180" t="str">
        <f t="shared" si="337"/>
        <v/>
      </c>
      <c r="CA541" s="81" t="str">
        <f>IF(scriv!E503&lt;&gt;"",scriv!E503,"")</f>
        <v/>
      </c>
      <c r="CB541" s="82">
        <f t="shared" si="307"/>
        <v>0</v>
      </c>
      <c r="CC541" s="82">
        <f t="shared" si="338"/>
        <v>0</v>
      </c>
      <c r="CD541" s="82" t="str">
        <f t="shared" si="339"/>
        <v>-</v>
      </c>
      <c r="CE541" s="82" t="str">
        <f t="shared" si="340"/>
        <v>-</v>
      </c>
      <c r="CF541" s="82" t="str">
        <f t="shared" si="341"/>
        <v>-</v>
      </c>
      <c r="CG541" s="82" t="str">
        <f t="shared" si="342"/>
        <v>-</v>
      </c>
      <c r="CH541" s="82" t="str">
        <f t="shared" si="343"/>
        <v>-</v>
      </c>
      <c r="CI541" s="82" t="str">
        <f t="shared" si="344"/>
        <v>-</v>
      </c>
      <c r="CJ541" s="82" t="str">
        <f t="shared" si="345"/>
        <v>-</v>
      </c>
      <c r="CK541" s="82" t="str">
        <f t="shared" si="346"/>
        <v>-</v>
      </c>
    </row>
    <row r="542" spans="1:89" s="82" customFormat="1" ht="18" customHeight="1">
      <c r="A542" s="81" t="str">
        <f>scriv!AL504</f>
        <v/>
      </c>
      <c r="B542" s="81" t="str">
        <f>IF(scriv!D504&lt;&gt;"",scriv!D504,"")</f>
        <v/>
      </c>
      <c r="C542" s="81" t="str">
        <f>IF( scriv!AP504&lt;&gt;"", IF(D542&lt;&gt;"","connection ","")&amp;scriv!AP504,IF(D542&lt;&gt;"","connection",""))</f>
        <v/>
      </c>
      <c r="D542" s="82" t="str">
        <f>scriv!AN504</f>
        <v/>
      </c>
      <c r="E542" s="82" t="str">
        <f>scriv!AO504</f>
        <v/>
      </c>
      <c r="F542" s="156">
        <f>ROW()</f>
        <v>542</v>
      </c>
      <c r="G542" s="288">
        <f>scriv!AC504</f>
        <v>0</v>
      </c>
      <c r="H542" s="288">
        <f>scriv!AD504</f>
        <v>0</v>
      </c>
      <c r="I542" s="81" t="str">
        <f>IF(scriv!AE504&lt;&gt;"",scriv!AE504,J542)</f>
        <v/>
      </c>
      <c r="J542" s="81" t="str">
        <f>IF(scriv!AF504&lt;&gt;"",scriv!AF504,"")</f>
        <v/>
      </c>
      <c r="K542" s="82" t="str">
        <f>IF(scriv!Y504&lt;&gt;"",scriv!Y504,$K$36)</f>
        <v>none</v>
      </c>
      <c r="L542" s="82">
        <f>IF(scriv!Z504&lt;&gt;"",scriv!Z504,$L$36)</f>
        <v>0</v>
      </c>
      <c r="M542" s="82" t="str">
        <f>IF(scriv!AA504&lt;&gt;"",scriv!AA504,$M$36)</f>
        <v>OpenClose</v>
      </c>
      <c r="N542" s="82">
        <f>IF(scriv!AB504&lt;&gt;"",scriv!AB504,$N$36)</f>
        <v>0</v>
      </c>
      <c r="O542" s="119" t="str">
        <f t="shared" si="306"/>
        <v/>
      </c>
      <c r="P542" s="81" t="str">
        <f>IF(scriv!I504&lt;&gt;"",scriv!I504,"")</f>
        <v/>
      </c>
      <c r="Q542" s="81" t="str">
        <f>IF(scriv!J504&lt;&gt;"",scriv!J504,"")</f>
        <v/>
      </c>
      <c r="R542" s="81">
        <f>IF(scriv!K504&lt;&gt;"",scriv!K504,
IF(I542&lt;&gt;"",1,$R$36))</f>
        <v>1</v>
      </c>
      <c r="S542" s="81" t="str">
        <f>IF(scriv!L504&lt;&gt;"",scriv!L504,
IF(scriv!AF504&lt;&gt;"",$S$36,"none"))</f>
        <v>none</v>
      </c>
      <c r="T542" s="81" t="str">
        <f>IF(scriv!Q504&lt;&gt;"",scriv!Q504,"")</f>
        <v/>
      </c>
      <c r="U542" s="81" t="str">
        <f>IF(scriv!R504&lt;&gt;"",scriv!R504,"")</f>
        <v/>
      </c>
      <c r="V542" s="81" t="str">
        <f>IF(scriv!S504&lt;&gt;"",scriv!S504,"")</f>
        <v/>
      </c>
      <c r="W542" s="81" t="str">
        <f>IF(scriv!T504&lt;&gt;"",scriv!T504,"")</f>
        <v/>
      </c>
      <c r="X542" s="81" t="str">
        <f>IF($E542="",
( IF(scriv!AH504&lt;&gt;"", LEFT( scriv!AH504, FIND(",",scriv!AH504)-1) &amp; "=" &amp; $AH542 &amp; RIGHT( scriv!AH504, LEN(scriv!AH504) + 1 - FIND(",",scriv!AH504)),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IF(scriv!AI504&lt;&gt;"", LEFT( scriv!AI504, FIND(",",scriv!AI504)-1) &amp; "=" &amp; $AH542 &amp; RIGHT( scriv!AI504, LEN(scriv!AI504) + 1 - FIND(",",scriv!AI504)),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IF(scriv!AJ504&lt;&gt;"", LEFT( scriv!AJ504, FIND(",",scriv!AJ504)-1) &amp; "=" &amp; $AH542 &amp; RIGHT( scriv!AJ504, LEN(scriv!AJ504) + 1 - FIND(",",scriv!AJ504)),
  IF($Z$36&lt;&gt;"",LEFT( Z$36, FIND(",",Z$36)-1) &amp; "=" &amp; $AH542 &amp; RIGHT( Z$36, LEN(Z$36) + 1 - FIND(",",Z$36)),""))),
IF(scriv!O504&lt;&gt;"", LEFT( scriv!O504, FIND(",",scriv!O504)-1) &amp; "=" &amp; $AH542 &amp; RIGHT( scriv!O504, LEN(scriv!O504) + 1 - FIND(",",scriv!O504)),
LEFT( Z$37, FIND(",",Z$37)-1) &amp; "=" &amp; $AH542 &amp; RIGHT( Z$37, LEN(Z$37) + 1 - FIND(",",Z$37))))</f>
        <v>drawOpen=,1.2</v>
      </c>
      <c r="AA542" s="81" t="str">
        <f>IF($E542="",
( IF(scriv!AK504&lt;&gt;"", LEFT( scriv!AK504, FIND(",",scriv!AK504)-1) &amp; "=" &amp; $AH542 &amp; RIGHT( scriv!AK504, LEN(scriv!AK504) + 1 - FIND(",",scriv!AK504)),
  IF($AA$36&lt;&gt;"",LEFT( AA$36, FIND(",",AA$36)-1) &amp; "=" &amp; $AH542 &amp; RIGHT( AA$36, LEN(AA$36) + 1 - FIND(",",AA$36)),""))),
IF(scriv!P504&lt;&gt;"", LEFT( scriv!P504, FIND(",",scriv!P504)-1) &amp; "=" &amp; $AH542 &amp; RIGHT( scriv!P504, LEN(scriv!P504) + 1 - FIND(",",scriv!P504)),
LEFT( AA$37, FIND(",",AA$37)-1) &amp; "=" &amp; $AH542 &amp; RIGHT( AA$37, LEN(AA$37) + 1 - FIND(",",AA$37))))</f>
        <v>drawClose=,1.2</v>
      </c>
      <c r="AB542" s="167" t="str">
        <f t="shared" si="305"/>
        <v>noTitle</v>
      </c>
      <c r="AC542" s="167"/>
      <c r="AD542" s="45"/>
      <c r="AE542" s="168"/>
      <c r="AF542" s="169">
        <f>IF(D542="",scriv!B504,"")</f>
        <v>0</v>
      </c>
      <c r="AG542" s="170" t="s">
        <v>396</v>
      </c>
      <c r="AH542" s="169" t="str">
        <f t="shared" si="308"/>
        <v/>
      </c>
      <c r="AI542" s="169" t="str">
        <f t="shared" si="309"/>
        <v/>
      </c>
      <c r="AJ542" s="86">
        <f>ROUNDDOWN( (LEN(scriv!B504)+1) / 2, 0 )</f>
        <v>0</v>
      </c>
      <c r="AK542" s="82">
        <f t="shared" si="310"/>
        <v>0</v>
      </c>
      <c r="AL542" s="82" t="str">
        <f t="shared" si="311"/>
        <v>-</v>
      </c>
      <c r="AM542" s="82" t="str">
        <f t="shared" si="312"/>
        <v>-</v>
      </c>
      <c r="AN542" s="82" t="str">
        <f t="shared" si="313"/>
        <v>-</v>
      </c>
      <c r="AO542" s="82" t="str">
        <f t="shared" si="314"/>
        <v>-</v>
      </c>
      <c r="AP542" s="82" t="str">
        <f t="shared" si="315"/>
        <v>-</v>
      </c>
      <c r="AQ542" s="82" t="str">
        <f t="shared" si="316"/>
        <v>-</v>
      </c>
      <c r="AR542" s="82" t="str">
        <f t="shared" si="317"/>
        <v>-</v>
      </c>
      <c r="AT542" s="82">
        <f t="shared" si="318"/>
        <v>2</v>
      </c>
      <c r="AU542" s="82" t="str">
        <f ca="1">IF(    MAX(OFFSET(AL542,0,0,MATCH("-",AL542:AL$638,0))) = 0,"",
IFERROR(MAX(OFFSET(AL542,0,0,MATCH("-",AL542:AL$638,0))),""))</f>
        <v/>
      </c>
      <c r="AV542" s="82" t="str">
        <f ca="1">IF(    MAX(OFFSET(AM542,0,0,MATCH("-",AM542:AM$638,0))) = 0,"",
IFERROR(MAX(OFFSET(AM542,0,0,MATCH("-",AM542:AM$638,0))),""))</f>
        <v/>
      </c>
      <c r="AW542" s="82" t="str">
        <f ca="1">IF(    MAX(OFFSET(AN542,0,0,MATCH("-",AN542:AN$638,0))) = 0,"",
IFERROR(MAX(OFFSET(AN542,0,0,MATCH("-",AN542:AN$638,0))),""))</f>
        <v/>
      </c>
      <c r="AX542" s="82" t="str">
        <f ca="1">IF(    MAX(OFFSET(AO542,0,0,MATCH("-",AO542:AO$638,0))) = 0,"",
IFERROR(MAX(OFFSET(AO542,0,0,MATCH("-",AO542:AO$638,0))),""))</f>
        <v/>
      </c>
      <c r="AY542" s="82" t="str">
        <f ca="1">IF(    MAX(OFFSET(AP542,0,0,MATCH("-",AP542:AP$638,0))) = 0,"",
IFERROR(MAX(OFFSET(AP542,0,0,MATCH("-",AP542:AP$638,0))),""))</f>
        <v/>
      </c>
      <c r="AZ542" s="82" t="str">
        <f ca="1">IF(    MAX(OFFSET(AQ542,0,0,MATCH("-",AQ542:AQ$638,0))) = 0,"",
IFERROR(MAX(OFFSET(AQ542,0,0,MATCH("-",AQ542:AQ$638,0))),""))</f>
        <v/>
      </c>
      <c r="BA542" s="82" t="str">
        <f ca="1">IF(    MAX(OFFSET(AR542,0,0,MATCH("-",AR542:AR$638,0))) = 0,"",
IFERROR(MAX(OFFSET(AR542,0,0,MATCH("-",AR542:AR$638,0))),""))</f>
        <v/>
      </c>
      <c r="BB542" s="112">
        <f t="shared" ca="1" si="319"/>
        <v>-270</v>
      </c>
      <c r="BC542" s="111" t="str">
        <f t="shared" ca="1" si="320"/>
        <v>Radius</v>
      </c>
      <c r="BD542" s="112">
        <f t="shared" ca="1" si="321"/>
        <v>0</v>
      </c>
      <c r="BE542" s="111">
        <f t="shared" ca="1" si="322"/>
        <v>-150</v>
      </c>
      <c r="BF542" s="113" t="e">
        <f t="shared" ca="1" si="323"/>
        <v>#VALUE!</v>
      </c>
      <c r="BG542" s="113" t="e">
        <f t="shared" ca="1" si="324"/>
        <v>#VALUE!</v>
      </c>
      <c r="BH542" s="112">
        <f t="shared" ca="1" si="325"/>
        <v>2000</v>
      </c>
      <c r="BI542" s="112">
        <f t="shared" ca="1" si="326"/>
        <v>-150</v>
      </c>
      <c r="BJ542" s="157"/>
      <c r="BK542" s="157"/>
      <c r="BL542" s="158" t="str">
        <f>scriv!AM504</f>
        <v/>
      </c>
      <c r="BM542" s="157"/>
      <c r="BN542" s="157" t="str">
        <f t="shared" si="327"/>
        <v>node</v>
      </c>
      <c r="BO542" s="157"/>
      <c r="BP542" s="159">
        <f t="shared" ca="1" si="328"/>
        <v>0</v>
      </c>
      <c r="BQ542" s="159">
        <f t="shared" ca="1" si="329"/>
        <v>0</v>
      </c>
      <c r="BR542" s="159">
        <f t="shared" si="330"/>
        <v>1</v>
      </c>
      <c r="BS542" s="159" t="str">
        <f t="shared" si="331"/>
        <v>symbol</v>
      </c>
      <c r="BT542" s="157" t="str">
        <f ca="1">IF(scriv!V504&lt;&gt;"",scriv!V504,
IF(E542="",IFERROR(VLOOKUP(BL542,$AH$40:$BT$638,39,FALSE),$BT$36),
$BT$37))</f>
        <v>NodeSquare</v>
      </c>
      <c r="BU542" s="166">
        <f t="shared" ca="1" si="332"/>
        <v>2000</v>
      </c>
      <c r="BV542" s="166">
        <f t="shared" ca="1" si="333"/>
        <v>-150</v>
      </c>
      <c r="BW542" s="166">
        <f t="shared" ca="1" si="334"/>
        <v>0</v>
      </c>
      <c r="BX542" s="166">
        <f t="shared" ca="1" si="335"/>
        <v>0</v>
      </c>
      <c r="BY542" s="180" t="str">
        <f t="shared" si="336"/>
        <v/>
      </c>
      <c r="BZ542" s="180" t="str">
        <f t="shared" si="337"/>
        <v/>
      </c>
      <c r="CA542" s="81" t="str">
        <f>IF(scriv!E504&lt;&gt;"",scriv!E504,"")</f>
        <v/>
      </c>
      <c r="CB542" s="82">
        <f t="shared" si="307"/>
        <v>0</v>
      </c>
      <c r="CC542" s="82">
        <f t="shared" si="338"/>
        <v>0</v>
      </c>
      <c r="CD542" s="82" t="str">
        <f t="shared" si="339"/>
        <v>-</v>
      </c>
      <c r="CE542" s="82" t="str">
        <f t="shared" si="340"/>
        <v>-</v>
      </c>
      <c r="CF542" s="82" t="str">
        <f t="shared" si="341"/>
        <v>-</v>
      </c>
      <c r="CG542" s="82" t="str">
        <f t="shared" si="342"/>
        <v>-</v>
      </c>
      <c r="CH542" s="82" t="str">
        <f t="shared" si="343"/>
        <v>-</v>
      </c>
      <c r="CI542" s="82" t="str">
        <f t="shared" si="344"/>
        <v>-</v>
      </c>
      <c r="CJ542" s="82" t="str">
        <f t="shared" si="345"/>
        <v>-</v>
      </c>
      <c r="CK542" s="82" t="str">
        <f t="shared" si="346"/>
        <v>-</v>
      </c>
    </row>
    <row r="543" spans="1:89" s="82" customFormat="1" ht="18" customHeight="1">
      <c r="A543" s="81" t="str">
        <f>scriv!AL505</f>
        <v/>
      </c>
      <c r="B543" s="81" t="str">
        <f>IF(scriv!D505&lt;&gt;"",scriv!D505,"")</f>
        <v/>
      </c>
      <c r="C543" s="81" t="str">
        <f>IF( scriv!AP505&lt;&gt;"", IF(D543&lt;&gt;"","connection ","")&amp;scriv!AP505,IF(D543&lt;&gt;"","connection",""))</f>
        <v/>
      </c>
      <c r="D543" s="82" t="str">
        <f>scriv!AN505</f>
        <v/>
      </c>
      <c r="E543" s="82" t="str">
        <f>scriv!AO505</f>
        <v/>
      </c>
      <c r="F543" s="156">
        <f>ROW()</f>
        <v>543</v>
      </c>
      <c r="G543" s="288">
        <f>scriv!AC505</f>
        <v>0</v>
      </c>
      <c r="H543" s="288">
        <f>scriv!AD505</f>
        <v>0</v>
      </c>
      <c r="I543" s="81" t="str">
        <f>IF(scriv!AE505&lt;&gt;"",scriv!AE505,J543)</f>
        <v/>
      </c>
      <c r="J543" s="81" t="str">
        <f>IF(scriv!AF505&lt;&gt;"",scriv!AF505,"")</f>
        <v/>
      </c>
      <c r="K543" s="82" t="str">
        <f>IF(scriv!Y505&lt;&gt;"",scriv!Y505,$K$36)</f>
        <v>none</v>
      </c>
      <c r="L543" s="82">
        <f>IF(scriv!Z505&lt;&gt;"",scriv!Z505,$L$36)</f>
        <v>0</v>
      </c>
      <c r="M543" s="82" t="str">
        <f>IF(scriv!AA505&lt;&gt;"",scriv!AA505,$M$36)</f>
        <v>OpenClose</v>
      </c>
      <c r="N543" s="82">
        <f>IF(scriv!AB505&lt;&gt;"",scriv!AB505,$N$36)</f>
        <v>0</v>
      </c>
      <c r="O543" s="119" t="str">
        <f t="shared" si="306"/>
        <v/>
      </c>
      <c r="P543" s="81" t="str">
        <f>IF(scriv!I505&lt;&gt;"",scriv!I505,"")</f>
        <v/>
      </c>
      <c r="Q543" s="81" t="str">
        <f>IF(scriv!J505&lt;&gt;"",scriv!J505,"")</f>
        <v/>
      </c>
      <c r="R543" s="81">
        <f>IF(scriv!K505&lt;&gt;"",scriv!K505,
IF(I543&lt;&gt;"",1,$R$36))</f>
        <v>1</v>
      </c>
      <c r="S543" s="81" t="str">
        <f>IF(scriv!L505&lt;&gt;"",scriv!L505,
IF(scriv!AF505&lt;&gt;"",$S$36,"none"))</f>
        <v>none</v>
      </c>
      <c r="T543" s="81" t="str">
        <f>IF(scriv!Q505&lt;&gt;"",scriv!Q505,"")</f>
        <v/>
      </c>
      <c r="U543" s="81" t="str">
        <f>IF(scriv!R505&lt;&gt;"",scriv!R505,"")</f>
        <v/>
      </c>
      <c r="V543" s="81" t="str">
        <f>IF(scriv!S505&lt;&gt;"",scriv!S505,"")</f>
        <v/>
      </c>
      <c r="W543" s="81" t="str">
        <f>IF(scriv!T505&lt;&gt;"",scriv!T505,"")</f>
        <v/>
      </c>
      <c r="X543" s="81" t="str">
        <f>IF($E543="",
( IF(scriv!AH505&lt;&gt;"", LEFT( scriv!AH505, FIND(",",scriv!AH505)-1) &amp; "=" &amp; $AH543 &amp; RIGHT( scriv!AH505, LEN(scriv!AH505) + 1 - FIND(",",scriv!AH505)),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IF(scriv!AI505&lt;&gt;"", LEFT( scriv!AI505, FIND(",",scriv!AI505)-1) &amp; "=" &amp; $AH543 &amp; RIGHT( scriv!AI505, LEN(scriv!AI505) + 1 - FIND(",",scriv!AI505)),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IF(scriv!AJ505&lt;&gt;"", LEFT( scriv!AJ505, FIND(",",scriv!AJ505)-1) &amp; "=" &amp; $AH543 &amp; RIGHT( scriv!AJ505, LEN(scriv!AJ505) + 1 - FIND(",",scriv!AJ505)),
  IF($Z$36&lt;&gt;"",LEFT( Z$36, FIND(",",Z$36)-1) &amp; "=" &amp; $AH543 &amp; RIGHT( Z$36, LEN(Z$36) + 1 - FIND(",",Z$36)),""))),
IF(scriv!O505&lt;&gt;"", LEFT( scriv!O505, FIND(",",scriv!O505)-1) &amp; "=" &amp; $AH543 &amp; RIGHT( scriv!O505, LEN(scriv!O505) + 1 - FIND(",",scriv!O505)),
LEFT( Z$37, FIND(",",Z$37)-1) &amp; "=" &amp; $AH543 &amp; RIGHT( Z$37, LEN(Z$37) + 1 - FIND(",",Z$37))))</f>
        <v>drawOpen=,1.2</v>
      </c>
      <c r="AA543" s="81" t="str">
        <f>IF($E543="",
( IF(scriv!AK505&lt;&gt;"", LEFT( scriv!AK505, FIND(",",scriv!AK505)-1) &amp; "=" &amp; $AH543 &amp; RIGHT( scriv!AK505, LEN(scriv!AK505) + 1 - FIND(",",scriv!AK505)),
  IF($AA$36&lt;&gt;"",LEFT( AA$36, FIND(",",AA$36)-1) &amp; "=" &amp; $AH543 &amp; RIGHT( AA$36, LEN(AA$36) + 1 - FIND(",",AA$36)),""))),
IF(scriv!P505&lt;&gt;"", LEFT( scriv!P505, FIND(",",scriv!P505)-1) &amp; "=" &amp; $AH543 &amp; RIGHT( scriv!P505, LEN(scriv!P505) + 1 - FIND(",",scriv!P505)),
LEFT( AA$37, FIND(",",AA$37)-1) &amp; "=" &amp; $AH543 &amp; RIGHT( AA$37, LEN(AA$37) + 1 - FIND(",",AA$37))))</f>
        <v>drawClose=,1.2</v>
      </c>
      <c r="AB543" s="167" t="str">
        <f t="shared" si="305"/>
        <v>noTitle</v>
      </c>
      <c r="AC543" s="167"/>
      <c r="AD543" s="45"/>
      <c r="AE543" s="168"/>
      <c r="AF543" s="169">
        <f>IF(D543="",scriv!B505,"")</f>
        <v>0</v>
      </c>
      <c r="AG543" s="170" t="s">
        <v>396</v>
      </c>
      <c r="AH543" s="169" t="str">
        <f t="shared" si="308"/>
        <v/>
      </c>
      <c r="AI543" s="169" t="str">
        <f t="shared" si="309"/>
        <v/>
      </c>
      <c r="AJ543" s="86">
        <f>ROUNDDOWN( (LEN(scriv!B505)+1) / 2, 0 )</f>
        <v>0</v>
      </c>
      <c r="AK543" s="82">
        <f t="shared" si="310"/>
        <v>0</v>
      </c>
      <c r="AL543" s="82" t="str">
        <f t="shared" si="311"/>
        <v>-</v>
      </c>
      <c r="AM543" s="82" t="str">
        <f t="shared" si="312"/>
        <v>-</v>
      </c>
      <c r="AN543" s="82" t="str">
        <f t="shared" si="313"/>
        <v>-</v>
      </c>
      <c r="AO543" s="82" t="str">
        <f t="shared" si="314"/>
        <v>-</v>
      </c>
      <c r="AP543" s="82" t="str">
        <f t="shared" si="315"/>
        <v>-</v>
      </c>
      <c r="AQ543" s="82" t="str">
        <f t="shared" si="316"/>
        <v>-</v>
      </c>
      <c r="AR543" s="82" t="str">
        <f t="shared" si="317"/>
        <v>-</v>
      </c>
      <c r="AT543" s="82">
        <f t="shared" si="318"/>
        <v>2</v>
      </c>
      <c r="AU543" s="82" t="str">
        <f ca="1">IF(    MAX(OFFSET(AL543,0,0,MATCH("-",AL543:AL$638,0))) = 0,"",
IFERROR(MAX(OFFSET(AL543,0,0,MATCH("-",AL543:AL$638,0))),""))</f>
        <v/>
      </c>
      <c r="AV543" s="82" t="str">
        <f ca="1">IF(    MAX(OFFSET(AM543,0,0,MATCH("-",AM543:AM$638,0))) = 0,"",
IFERROR(MAX(OFFSET(AM543,0,0,MATCH("-",AM543:AM$638,0))),""))</f>
        <v/>
      </c>
      <c r="AW543" s="82" t="str">
        <f ca="1">IF(    MAX(OFFSET(AN543,0,0,MATCH("-",AN543:AN$638,0))) = 0,"",
IFERROR(MAX(OFFSET(AN543,0,0,MATCH("-",AN543:AN$638,0))),""))</f>
        <v/>
      </c>
      <c r="AX543" s="82" t="str">
        <f ca="1">IF(    MAX(OFFSET(AO543,0,0,MATCH("-",AO543:AO$638,0))) = 0,"",
IFERROR(MAX(OFFSET(AO543,0,0,MATCH("-",AO543:AO$638,0))),""))</f>
        <v/>
      </c>
      <c r="AY543" s="82" t="str">
        <f ca="1">IF(    MAX(OFFSET(AP543,0,0,MATCH("-",AP543:AP$638,0))) = 0,"",
IFERROR(MAX(OFFSET(AP543,0,0,MATCH("-",AP543:AP$638,0))),""))</f>
        <v/>
      </c>
      <c r="AZ543" s="82" t="str">
        <f ca="1">IF(    MAX(OFFSET(AQ543,0,0,MATCH("-",AQ543:AQ$638,0))) = 0,"",
IFERROR(MAX(OFFSET(AQ543,0,0,MATCH("-",AQ543:AQ$638,0))),""))</f>
        <v/>
      </c>
      <c r="BA543" s="82" t="str">
        <f ca="1">IF(    MAX(OFFSET(AR543,0,0,MATCH("-",AR543:AR$638,0))) = 0,"",
IFERROR(MAX(OFFSET(AR543,0,0,MATCH("-",AR543:AR$638,0))),""))</f>
        <v/>
      </c>
      <c r="BB543" s="112">
        <f t="shared" ca="1" si="319"/>
        <v>-270</v>
      </c>
      <c r="BC543" s="111" t="str">
        <f t="shared" ca="1" si="320"/>
        <v>Radius</v>
      </c>
      <c r="BD543" s="112">
        <f t="shared" ca="1" si="321"/>
        <v>0</v>
      </c>
      <c r="BE543" s="111">
        <f t="shared" ca="1" si="322"/>
        <v>-150</v>
      </c>
      <c r="BF543" s="113" t="e">
        <f t="shared" ca="1" si="323"/>
        <v>#VALUE!</v>
      </c>
      <c r="BG543" s="113" t="e">
        <f t="shared" ca="1" si="324"/>
        <v>#VALUE!</v>
      </c>
      <c r="BH543" s="112">
        <f t="shared" ca="1" si="325"/>
        <v>2000</v>
      </c>
      <c r="BI543" s="112">
        <f t="shared" ca="1" si="326"/>
        <v>-150</v>
      </c>
      <c r="BJ543" s="157"/>
      <c r="BK543" s="157"/>
      <c r="BL543" s="158" t="str">
        <f>scriv!AM505</f>
        <v/>
      </c>
      <c r="BM543" s="157"/>
      <c r="BN543" s="157" t="str">
        <f t="shared" si="327"/>
        <v>node</v>
      </c>
      <c r="BO543" s="157"/>
      <c r="BP543" s="159">
        <f t="shared" ca="1" si="328"/>
        <v>0</v>
      </c>
      <c r="BQ543" s="159">
        <f t="shared" ca="1" si="329"/>
        <v>0</v>
      </c>
      <c r="BR543" s="159">
        <f t="shared" si="330"/>
        <v>1</v>
      </c>
      <c r="BS543" s="159" t="str">
        <f t="shared" si="331"/>
        <v>symbol</v>
      </c>
      <c r="BT543" s="157" t="str">
        <f ca="1">IF(scriv!V505&lt;&gt;"",scriv!V505,
IF(E543="",IFERROR(VLOOKUP(BL543,$AH$40:$BT$638,39,FALSE),$BT$36),
$BT$37))</f>
        <v>NodeSquare</v>
      </c>
      <c r="BU543" s="166">
        <f t="shared" ca="1" si="332"/>
        <v>2000</v>
      </c>
      <c r="BV543" s="166">
        <f t="shared" ca="1" si="333"/>
        <v>-150</v>
      </c>
      <c r="BW543" s="166">
        <f t="shared" ca="1" si="334"/>
        <v>0</v>
      </c>
      <c r="BX543" s="166">
        <f t="shared" ca="1" si="335"/>
        <v>0</v>
      </c>
      <c r="BY543" s="180" t="str">
        <f t="shared" si="336"/>
        <v/>
      </c>
      <c r="BZ543" s="180" t="str">
        <f t="shared" si="337"/>
        <v/>
      </c>
      <c r="CA543" s="81" t="str">
        <f>IF(scriv!E505&lt;&gt;"",scriv!E505,"")</f>
        <v/>
      </c>
      <c r="CB543" s="82">
        <f t="shared" si="307"/>
        <v>0</v>
      </c>
      <c r="CC543" s="82">
        <f t="shared" si="338"/>
        <v>0</v>
      </c>
      <c r="CD543" s="82" t="str">
        <f t="shared" si="339"/>
        <v>-</v>
      </c>
      <c r="CE543" s="82" t="str">
        <f t="shared" si="340"/>
        <v>-</v>
      </c>
      <c r="CF543" s="82" t="str">
        <f t="shared" si="341"/>
        <v>-</v>
      </c>
      <c r="CG543" s="82" t="str">
        <f t="shared" si="342"/>
        <v>-</v>
      </c>
      <c r="CH543" s="82" t="str">
        <f t="shared" si="343"/>
        <v>-</v>
      </c>
      <c r="CI543" s="82" t="str">
        <f t="shared" si="344"/>
        <v>-</v>
      </c>
      <c r="CJ543" s="82" t="str">
        <f t="shared" si="345"/>
        <v>-</v>
      </c>
      <c r="CK543" s="82" t="str">
        <f t="shared" si="346"/>
        <v>-</v>
      </c>
    </row>
    <row r="544" spans="1:89" s="82" customFormat="1" ht="18" customHeight="1">
      <c r="A544" s="81" t="str">
        <f>scriv!AL506</f>
        <v/>
      </c>
      <c r="B544" s="81" t="str">
        <f>IF(scriv!D506&lt;&gt;"",scriv!D506,"")</f>
        <v/>
      </c>
      <c r="C544" s="81" t="str">
        <f>IF( scriv!AP506&lt;&gt;"", IF(D544&lt;&gt;"","connection ","")&amp;scriv!AP506,IF(D544&lt;&gt;"","connection",""))</f>
        <v/>
      </c>
      <c r="D544" s="82" t="str">
        <f>scriv!AN506</f>
        <v/>
      </c>
      <c r="E544" s="82" t="str">
        <f>scriv!AO506</f>
        <v/>
      </c>
      <c r="F544" s="156">
        <f>ROW()</f>
        <v>544</v>
      </c>
      <c r="G544" s="288">
        <f>scriv!AC506</f>
        <v>0</v>
      </c>
      <c r="H544" s="288">
        <f>scriv!AD506</f>
        <v>0</v>
      </c>
      <c r="I544" s="81" t="str">
        <f>IF(scriv!AE506&lt;&gt;"",scriv!AE506,J544)</f>
        <v/>
      </c>
      <c r="J544" s="81" t="str">
        <f>IF(scriv!AF506&lt;&gt;"",scriv!AF506,"")</f>
        <v/>
      </c>
      <c r="K544" s="82" t="str">
        <f>IF(scriv!Y506&lt;&gt;"",scriv!Y506,$K$36)</f>
        <v>none</v>
      </c>
      <c r="L544" s="82">
        <f>IF(scriv!Z506&lt;&gt;"",scriv!Z506,$L$36)</f>
        <v>0</v>
      </c>
      <c r="M544" s="82" t="str">
        <f>IF(scriv!AA506&lt;&gt;"",scriv!AA506,$M$36)</f>
        <v>OpenClose</v>
      </c>
      <c r="N544" s="82">
        <f>IF(scriv!AB506&lt;&gt;"",scriv!AB506,$N$36)</f>
        <v>0</v>
      </c>
      <c r="O544" s="119" t="str">
        <f t="shared" si="306"/>
        <v/>
      </c>
      <c r="P544" s="81" t="str">
        <f>IF(scriv!I506&lt;&gt;"",scriv!I506,"")</f>
        <v/>
      </c>
      <c r="Q544" s="81" t="str">
        <f>IF(scriv!J506&lt;&gt;"",scriv!J506,"")</f>
        <v/>
      </c>
      <c r="R544" s="81">
        <f>IF(scriv!K506&lt;&gt;"",scriv!K506,
IF(I544&lt;&gt;"",1,$R$36))</f>
        <v>1</v>
      </c>
      <c r="S544" s="81" t="str">
        <f>IF(scriv!L506&lt;&gt;"",scriv!L506,
IF(scriv!AF506&lt;&gt;"",$S$36,"none"))</f>
        <v>none</v>
      </c>
      <c r="T544" s="81" t="str">
        <f>IF(scriv!Q506&lt;&gt;"",scriv!Q506,"")</f>
        <v/>
      </c>
      <c r="U544" s="81" t="str">
        <f>IF(scriv!R506&lt;&gt;"",scriv!R506,"")</f>
        <v/>
      </c>
      <c r="V544" s="81" t="str">
        <f>IF(scriv!S506&lt;&gt;"",scriv!S506,"")</f>
        <v/>
      </c>
      <c r="W544" s="81" t="str">
        <f>IF(scriv!T506&lt;&gt;"",scriv!T506,"")</f>
        <v/>
      </c>
      <c r="X544" s="81" t="str">
        <f>IF($E544="",
( IF(scriv!AH506&lt;&gt;"", LEFT( scriv!AH506, FIND(",",scriv!AH506)-1) &amp; "=" &amp; $AH544 &amp; RIGHT( scriv!AH506, LEN(scriv!AH506) + 1 - FIND(",",scriv!AH506)),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IF(scriv!AI506&lt;&gt;"", LEFT( scriv!AI506, FIND(",",scriv!AI506)-1) &amp; "=" &amp; $AH544 &amp; RIGHT( scriv!AI506, LEN(scriv!AI506) + 1 - FIND(",",scriv!AI506)),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IF(scriv!AJ506&lt;&gt;"", LEFT( scriv!AJ506, FIND(",",scriv!AJ506)-1) &amp; "=" &amp; $AH544 &amp; RIGHT( scriv!AJ506, LEN(scriv!AJ506) + 1 - FIND(",",scriv!AJ506)),
  IF($Z$36&lt;&gt;"",LEFT( Z$36, FIND(",",Z$36)-1) &amp; "=" &amp; $AH544 &amp; RIGHT( Z$36, LEN(Z$36) + 1 - FIND(",",Z$36)),""))),
IF(scriv!O506&lt;&gt;"", LEFT( scriv!O506, FIND(",",scriv!O506)-1) &amp; "=" &amp; $AH544 &amp; RIGHT( scriv!O506, LEN(scriv!O506) + 1 - FIND(",",scriv!O506)),
LEFT( Z$37, FIND(",",Z$37)-1) &amp; "=" &amp; $AH544 &amp; RIGHT( Z$37, LEN(Z$37) + 1 - FIND(",",Z$37))))</f>
        <v>drawOpen=,1.2</v>
      </c>
      <c r="AA544" s="81" t="str">
        <f>IF($E544="",
( IF(scriv!AK506&lt;&gt;"", LEFT( scriv!AK506, FIND(",",scriv!AK506)-1) &amp; "=" &amp; $AH544 &amp; RIGHT( scriv!AK506, LEN(scriv!AK506) + 1 - FIND(",",scriv!AK506)),
  IF($AA$36&lt;&gt;"",LEFT( AA$36, FIND(",",AA$36)-1) &amp; "=" &amp; $AH544 &amp; RIGHT( AA$36, LEN(AA$36) + 1 - FIND(",",AA$36)),""))),
IF(scriv!P506&lt;&gt;"", LEFT( scriv!P506, FIND(",",scriv!P506)-1) &amp; "=" &amp; $AH544 &amp; RIGHT( scriv!P506, LEN(scriv!P506) + 1 - FIND(",",scriv!P506)),
LEFT( AA$37, FIND(",",AA$37)-1) &amp; "=" &amp; $AH544 &amp; RIGHT( AA$37, LEN(AA$37) + 1 - FIND(",",AA$37))))</f>
        <v>drawClose=,1.2</v>
      </c>
      <c r="AB544" s="167" t="str">
        <f t="shared" si="305"/>
        <v>noTitle</v>
      </c>
      <c r="AC544" s="167"/>
      <c r="AD544" s="45"/>
      <c r="AE544" s="168"/>
      <c r="AF544" s="169">
        <f>IF(D544="",scriv!B506,"")</f>
        <v>0</v>
      </c>
      <c r="AG544" s="170" t="s">
        <v>396</v>
      </c>
      <c r="AH544" s="169" t="str">
        <f t="shared" si="308"/>
        <v/>
      </c>
      <c r="AI544" s="169" t="str">
        <f t="shared" si="309"/>
        <v/>
      </c>
      <c r="AJ544" s="86">
        <f>ROUNDDOWN( (LEN(scriv!B506)+1) / 2, 0 )</f>
        <v>0</v>
      </c>
      <c r="AK544" s="82">
        <f t="shared" si="310"/>
        <v>0</v>
      </c>
      <c r="AL544" s="82" t="str">
        <f t="shared" si="311"/>
        <v>-</v>
      </c>
      <c r="AM544" s="82" t="str">
        <f t="shared" si="312"/>
        <v>-</v>
      </c>
      <c r="AN544" s="82" t="str">
        <f t="shared" si="313"/>
        <v>-</v>
      </c>
      <c r="AO544" s="82" t="str">
        <f t="shared" si="314"/>
        <v>-</v>
      </c>
      <c r="AP544" s="82" t="str">
        <f t="shared" si="315"/>
        <v>-</v>
      </c>
      <c r="AQ544" s="82" t="str">
        <f t="shared" si="316"/>
        <v>-</v>
      </c>
      <c r="AR544" s="82" t="str">
        <f t="shared" si="317"/>
        <v>-</v>
      </c>
      <c r="AT544" s="82">
        <f t="shared" si="318"/>
        <v>2</v>
      </c>
      <c r="AU544" s="82" t="str">
        <f ca="1">IF(    MAX(OFFSET(AL544,0,0,MATCH("-",AL544:AL$638,0))) = 0,"",
IFERROR(MAX(OFFSET(AL544,0,0,MATCH("-",AL544:AL$638,0))),""))</f>
        <v/>
      </c>
      <c r="AV544" s="82" t="str">
        <f ca="1">IF(    MAX(OFFSET(AM544,0,0,MATCH("-",AM544:AM$638,0))) = 0,"",
IFERROR(MAX(OFFSET(AM544,0,0,MATCH("-",AM544:AM$638,0))),""))</f>
        <v/>
      </c>
      <c r="AW544" s="82" t="str">
        <f ca="1">IF(    MAX(OFFSET(AN544,0,0,MATCH("-",AN544:AN$638,0))) = 0,"",
IFERROR(MAX(OFFSET(AN544,0,0,MATCH("-",AN544:AN$638,0))),""))</f>
        <v/>
      </c>
      <c r="AX544" s="82" t="str">
        <f ca="1">IF(    MAX(OFFSET(AO544,0,0,MATCH("-",AO544:AO$638,0))) = 0,"",
IFERROR(MAX(OFFSET(AO544,0,0,MATCH("-",AO544:AO$638,0))),""))</f>
        <v/>
      </c>
      <c r="AY544" s="82" t="str">
        <f ca="1">IF(    MAX(OFFSET(AP544,0,0,MATCH("-",AP544:AP$638,0))) = 0,"",
IFERROR(MAX(OFFSET(AP544,0,0,MATCH("-",AP544:AP$638,0))),""))</f>
        <v/>
      </c>
      <c r="AZ544" s="82" t="str">
        <f ca="1">IF(    MAX(OFFSET(AQ544,0,0,MATCH("-",AQ544:AQ$638,0))) = 0,"",
IFERROR(MAX(OFFSET(AQ544,0,0,MATCH("-",AQ544:AQ$638,0))),""))</f>
        <v/>
      </c>
      <c r="BA544" s="82" t="str">
        <f ca="1">IF(    MAX(OFFSET(AR544,0,0,MATCH("-",AR544:AR$638,0))) = 0,"",
IFERROR(MAX(OFFSET(AR544,0,0,MATCH("-",AR544:AR$638,0))),""))</f>
        <v/>
      </c>
      <c r="BB544" s="112">
        <f t="shared" ca="1" si="319"/>
        <v>-270</v>
      </c>
      <c r="BC544" s="111" t="str">
        <f t="shared" ca="1" si="320"/>
        <v>Radius</v>
      </c>
      <c r="BD544" s="112">
        <f t="shared" ca="1" si="321"/>
        <v>0</v>
      </c>
      <c r="BE544" s="111">
        <f t="shared" ca="1" si="322"/>
        <v>-150</v>
      </c>
      <c r="BF544" s="113" t="e">
        <f t="shared" ca="1" si="323"/>
        <v>#VALUE!</v>
      </c>
      <c r="BG544" s="113" t="e">
        <f t="shared" ca="1" si="324"/>
        <v>#VALUE!</v>
      </c>
      <c r="BH544" s="112">
        <f t="shared" ca="1" si="325"/>
        <v>2000</v>
      </c>
      <c r="BI544" s="112">
        <f t="shared" ca="1" si="326"/>
        <v>-150</v>
      </c>
      <c r="BJ544" s="157"/>
      <c r="BK544" s="157"/>
      <c r="BL544" s="158" t="str">
        <f>scriv!AM506</f>
        <v/>
      </c>
      <c r="BM544" s="157"/>
      <c r="BN544" s="157" t="str">
        <f t="shared" si="327"/>
        <v>node</v>
      </c>
      <c r="BO544" s="157"/>
      <c r="BP544" s="159">
        <f t="shared" ca="1" si="328"/>
        <v>0</v>
      </c>
      <c r="BQ544" s="159">
        <f t="shared" ca="1" si="329"/>
        <v>0</v>
      </c>
      <c r="BR544" s="159">
        <f t="shared" si="330"/>
        <v>1</v>
      </c>
      <c r="BS544" s="159" t="str">
        <f t="shared" si="331"/>
        <v>symbol</v>
      </c>
      <c r="BT544" s="157" t="str">
        <f ca="1">IF(scriv!V506&lt;&gt;"",scriv!V506,
IF(E544="",IFERROR(VLOOKUP(BL544,$AH$40:$BT$638,39,FALSE),$BT$36),
$BT$37))</f>
        <v>NodeSquare</v>
      </c>
      <c r="BU544" s="166">
        <f t="shared" ca="1" si="332"/>
        <v>2000</v>
      </c>
      <c r="BV544" s="166">
        <f t="shared" ca="1" si="333"/>
        <v>-150</v>
      </c>
      <c r="BW544" s="166">
        <f t="shared" ca="1" si="334"/>
        <v>0</v>
      </c>
      <c r="BX544" s="166">
        <f t="shared" ca="1" si="335"/>
        <v>0</v>
      </c>
      <c r="BY544" s="180" t="str">
        <f t="shared" si="336"/>
        <v/>
      </c>
      <c r="BZ544" s="180" t="str">
        <f t="shared" si="337"/>
        <v/>
      </c>
      <c r="CA544" s="81" t="str">
        <f>IF(scriv!E506&lt;&gt;"",scriv!E506,"")</f>
        <v/>
      </c>
      <c r="CB544" s="82">
        <f t="shared" si="307"/>
        <v>0</v>
      </c>
      <c r="CC544" s="82">
        <f t="shared" si="338"/>
        <v>0</v>
      </c>
      <c r="CD544" s="82" t="str">
        <f t="shared" si="339"/>
        <v>-</v>
      </c>
      <c r="CE544" s="82" t="str">
        <f t="shared" si="340"/>
        <v>-</v>
      </c>
      <c r="CF544" s="82" t="str">
        <f t="shared" si="341"/>
        <v>-</v>
      </c>
      <c r="CG544" s="82" t="str">
        <f t="shared" si="342"/>
        <v>-</v>
      </c>
      <c r="CH544" s="82" t="str">
        <f t="shared" si="343"/>
        <v>-</v>
      </c>
      <c r="CI544" s="82" t="str">
        <f t="shared" si="344"/>
        <v>-</v>
      </c>
      <c r="CJ544" s="82" t="str">
        <f t="shared" si="345"/>
        <v>-</v>
      </c>
      <c r="CK544" s="82" t="str">
        <f t="shared" si="346"/>
        <v>-</v>
      </c>
    </row>
    <row r="545" spans="1:89" s="82" customFormat="1" ht="18" customHeight="1">
      <c r="A545" s="81" t="str">
        <f>scriv!AL507</f>
        <v/>
      </c>
      <c r="B545" s="81" t="str">
        <f>IF(scriv!D507&lt;&gt;"",scriv!D507,"")</f>
        <v/>
      </c>
      <c r="C545" s="81" t="str">
        <f>IF( scriv!AP507&lt;&gt;"", IF(D545&lt;&gt;"","connection ","")&amp;scriv!AP507,IF(D545&lt;&gt;"","connection",""))</f>
        <v/>
      </c>
      <c r="D545" s="82" t="str">
        <f>scriv!AN507</f>
        <v/>
      </c>
      <c r="E545" s="82" t="str">
        <f>scriv!AO507</f>
        <v/>
      </c>
      <c r="F545" s="156">
        <f>ROW()</f>
        <v>545</v>
      </c>
      <c r="G545" s="288">
        <f>scriv!AC507</f>
        <v>0</v>
      </c>
      <c r="H545" s="288">
        <f>scriv!AD507</f>
        <v>0</v>
      </c>
      <c r="I545" s="81" t="str">
        <f>IF(scriv!AE507&lt;&gt;"",scriv!AE507,J545)</f>
        <v/>
      </c>
      <c r="J545" s="81" t="str">
        <f>IF(scriv!AF507&lt;&gt;"",scriv!AF507,"")</f>
        <v/>
      </c>
      <c r="K545" s="82" t="str">
        <f>IF(scriv!Y507&lt;&gt;"",scriv!Y507,$K$36)</f>
        <v>none</v>
      </c>
      <c r="L545" s="82">
        <f>IF(scriv!Z507&lt;&gt;"",scriv!Z507,$L$36)</f>
        <v>0</v>
      </c>
      <c r="M545" s="82" t="str">
        <f>IF(scriv!AA507&lt;&gt;"",scriv!AA507,$M$36)</f>
        <v>OpenClose</v>
      </c>
      <c r="N545" s="82">
        <f>IF(scriv!AB507&lt;&gt;"",scriv!AB507,$N$36)</f>
        <v>0</v>
      </c>
      <c r="O545" s="119" t="str">
        <f t="shared" si="306"/>
        <v/>
      </c>
      <c r="P545" s="81" t="str">
        <f>IF(scriv!I507&lt;&gt;"",scriv!I507,"")</f>
        <v/>
      </c>
      <c r="Q545" s="81" t="str">
        <f>IF(scriv!J507&lt;&gt;"",scriv!J507,"")</f>
        <v/>
      </c>
      <c r="R545" s="81">
        <f>IF(scriv!K507&lt;&gt;"",scriv!K507,
IF(I545&lt;&gt;"",1,$R$36))</f>
        <v>1</v>
      </c>
      <c r="S545" s="81" t="str">
        <f>IF(scriv!L507&lt;&gt;"",scriv!L507,
IF(scriv!AF507&lt;&gt;"",$S$36,"none"))</f>
        <v>none</v>
      </c>
      <c r="T545" s="81" t="str">
        <f>IF(scriv!Q507&lt;&gt;"",scriv!Q507,"")</f>
        <v/>
      </c>
      <c r="U545" s="81" t="str">
        <f>IF(scriv!R507&lt;&gt;"",scriv!R507,"")</f>
        <v/>
      </c>
      <c r="V545" s="81" t="str">
        <f>IF(scriv!S507&lt;&gt;"",scriv!S507,"")</f>
        <v/>
      </c>
      <c r="W545" s="81" t="str">
        <f>IF(scriv!T507&lt;&gt;"",scriv!T507,"")</f>
        <v/>
      </c>
      <c r="X545" s="81" t="str">
        <f>IF($E545="",
( IF(scriv!AH507&lt;&gt;"", LEFT( scriv!AH507, FIND(",",scriv!AH507)-1) &amp; "=" &amp; $AH545 &amp; RIGHT( scriv!AH507, LEN(scriv!AH507) + 1 - FIND(",",scriv!AH507)),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IF(scriv!AI507&lt;&gt;"", LEFT( scriv!AI507, FIND(",",scriv!AI507)-1) &amp; "=" &amp; $AH545 &amp; RIGHT( scriv!AI507, LEN(scriv!AI507) + 1 - FIND(",",scriv!AI507)),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IF(scriv!AJ507&lt;&gt;"", LEFT( scriv!AJ507, FIND(",",scriv!AJ507)-1) &amp; "=" &amp; $AH545 &amp; RIGHT( scriv!AJ507, LEN(scriv!AJ507) + 1 - FIND(",",scriv!AJ507)),
  IF($Z$36&lt;&gt;"",LEFT( Z$36, FIND(",",Z$36)-1) &amp; "=" &amp; $AH545 &amp; RIGHT( Z$36, LEN(Z$36) + 1 - FIND(",",Z$36)),""))),
IF(scriv!O507&lt;&gt;"", LEFT( scriv!O507, FIND(",",scriv!O507)-1) &amp; "=" &amp; $AH545 &amp; RIGHT( scriv!O507, LEN(scriv!O507) + 1 - FIND(",",scriv!O507)),
LEFT( Z$37, FIND(",",Z$37)-1) &amp; "=" &amp; $AH545 &amp; RIGHT( Z$37, LEN(Z$37) + 1 - FIND(",",Z$37))))</f>
        <v>drawOpen=,1.2</v>
      </c>
      <c r="AA545" s="81" t="str">
        <f>IF($E545="",
( IF(scriv!AK507&lt;&gt;"", LEFT( scriv!AK507, FIND(",",scriv!AK507)-1) &amp; "=" &amp; $AH545 &amp; RIGHT( scriv!AK507, LEN(scriv!AK507) + 1 - FIND(",",scriv!AK507)),
  IF($AA$36&lt;&gt;"",LEFT( AA$36, FIND(",",AA$36)-1) &amp; "=" &amp; $AH545 &amp; RIGHT( AA$36, LEN(AA$36) + 1 - FIND(",",AA$36)),""))),
IF(scriv!P507&lt;&gt;"", LEFT( scriv!P507, FIND(",",scriv!P507)-1) &amp; "=" &amp; $AH545 &amp; RIGHT( scriv!P507, LEN(scriv!P507) + 1 - FIND(",",scriv!P507)),
LEFT( AA$37, FIND(",",AA$37)-1) &amp; "=" &amp; $AH545 &amp; RIGHT( AA$37, LEN(AA$37) + 1 - FIND(",",AA$37))))</f>
        <v>drawClose=,1.2</v>
      </c>
      <c r="AB545" s="167" t="str">
        <f t="shared" si="305"/>
        <v>noTitle</v>
      </c>
      <c r="AC545" s="167"/>
      <c r="AD545" s="45"/>
      <c r="AE545" s="168"/>
      <c r="AF545" s="169">
        <f>IF(D545="",scriv!B507,"")</f>
        <v>0</v>
      </c>
      <c r="AG545" s="170" t="s">
        <v>396</v>
      </c>
      <c r="AH545" s="169" t="str">
        <f t="shared" si="308"/>
        <v/>
      </c>
      <c r="AI545" s="169" t="str">
        <f t="shared" si="309"/>
        <v/>
      </c>
      <c r="AJ545" s="86">
        <f>ROUNDDOWN( (LEN(scriv!B507)+1) / 2, 0 )</f>
        <v>0</v>
      </c>
      <c r="AK545" s="82">
        <f t="shared" si="310"/>
        <v>0</v>
      </c>
      <c r="AL545" s="82" t="str">
        <f t="shared" si="311"/>
        <v>-</v>
      </c>
      <c r="AM545" s="82" t="str">
        <f t="shared" si="312"/>
        <v>-</v>
      </c>
      <c r="AN545" s="82" t="str">
        <f t="shared" si="313"/>
        <v>-</v>
      </c>
      <c r="AO545" s="82" t="str">
        <f t="shared" si="314"/>
        <v>-</v>
      </c>
      <c r="AP545" s="82" t="str">
        <f t="shared" si="315"/>
        <v>-</v>
      </c>
      <c r="AQ545" s="82" t="str">
        <f t="shared" si="316"/>
        <v>-</v>
      </c>
      <c r="AR545" s="82" t="str">
        <f t="shared" si="317"/>
        <v>-</v>
      </c>
      <c r="AT545" s="82">
        <f t="shared" si="318"/>
        <v>2</v>
      </c>
      <c r="AU545" s="82" t="str">
        <f ca="1">IF(    MAX(OFFSET(AL545,0,0,MATCH("-",AL545:AL$638,0))) = 0,"",
IFERROR(MAX(OFFSET(AL545,0,0,MATCH("-",AL545:AL$638,0))),""))</f>
        <v/>
      </c>
      <c r="AV545" s="82" t="str">
        <f ca="1">IF(    MAX(OFFSET(AM545,0,0,MATCH("-",AM545:AM$638,0))) = 0,"",
IFERROR(MAX(OFFSET(AM545,0,0,MATCH("-",AM545:AM$638,0))),""))</f>
        <v/>
      </c>
      <c r="AW545" s="82" t="str">
        <f ca="1">IF(    MAX(OFFSET(AN545,0,0,MATCH("-",AN545:AN$638,0))) = 0,"",
IFERROR(MAX(OFFSET(AN545,0,0,MATCH("-",AN545:AN$638,0))),""))</f>
        <v/>
      </c>
      <c r="AX545" s="82" t="str">
        <f ca="1">IF(    MAX(OFFSET(AO545,0,0,MATCH("-",AO545:AO$638,0))) = 0,"",
IFERROR(MAX(OFFSET(AO545,0,0,MATCH("-",AO545:AO$638,0))),""))</f>
        <v/>
      </c>
      <c r="AY545" s="82" t="str">
        <f ca="1">IF(    MAX(OFFSET(AP545,0,0,MATCH("-",AP545:AP$638,0))) = 0,"",
IFERROR(MAX(OFFSET(AP545,0,0,MATCH("-",AP545:AP$638,0))),""))</f>
        <v/>
      </c>
      <c r="AZ545" s="82" t="str">
        <f ca="1">IF(    MAX(OFFSET(AQ545,0,0,MATCH("-",AQ545:AQ$638,0))) = 0,"",
IFERROR(MAX(OFFSET(AQ545,0,0,MATCH("-",AQ545:AQ$638,0))),""))</f>
        <v/>
      </c>
      <c r="BA545" s="82" t="str">
        <f ca="1">IF(    MAX(OFFSET(AR545,0,0,MATCH("-",AR545:AR$638,0))) = 0,"",
IFERROR(MAX(OFFSET(AR545,0,0,MATCH("-",AR545:AR$638,0))),""))</f>
        <v/>
      </c>
      <c r="BB545" s="112">
        <f t="shared" ca="1" si="319"/>
        <v>-270</v>
      </c>
      <c r="BC545" s="111" t="str">
        <f t="shared" ca="1" si="320"/>
        <v>Radius</v>
      </c>
      <c r="BD545" s="112">
        <f t="shared" ca="1" si="321"/>
        <v>0</v>
      </c>
      <c r="BE545" s="111">
        <f t="shared" ca="1" si="322"/>
        <v>-150</v>
      </c>
      <c r="BF545" s="113" t="e">
        <f t="shared" ca="1" si="323"/>
        <v>#VALUE!</v>
      </c>
      <c r="BG545" s="113" t="e">
        <f t="shared" ca="1" si="324"/>
        <v>#VALUE!</v>
      </c>
      <c r="BH545" s="112">
        <f t="shared" ca="1" si="325"/>
        <v>2000</v>
      </c>
      <c r="BI545" s="112">
        <f t="shared" ca="1" si="326"/>
        <v>-150</v>
      </c>
      <c r="BJ545" s="157"/>
      <c r="BK545" s="157"/>
      <c r="BL545" s="158" t="str">
        <f>scriv!AM507</f>
        <v/>
      </c>
      <c r="BM545" s="157"/>
      <c r="BN545" s="157" t="str">
        <f t="shared" si="327"/>
        <v>node</v>
      </c>
      <c r="BO545" s="157"/>
      <c r="BP545" s="159">
        <f t="shared" ca="1" si="328"/>
        <v>0</v>
      </c>
      <c r="BQ545" s="159">
        <f t="shared" ca="1" si="329"/>
        <v>0</v>
      </c>
      <c r="BR545" s="159">
        <f t="shared" si="330"/>
        <v>1</v>
      </c>
      <c r="BS545" s="159" t="str">
        <f t="shared" si="331"/>
        <v>symbol</v>
      </c>
      <c r="BT545" s="157" t="str">
        <f ca="1">IF(scriv!V507&lt;&gt;"",scriv!V507,
IF(E545="",IFERROR(VLOOKUP(BL545,$AH$40:$BT$638,39,FALSE),$BT$36),
$BT$37))</f>
        <v>NodeSquare</v>
      </c>
      <c r="BU545" s="166">
        <f t="shared" ca="1" si="332"/>
        <v>2000</v>
      </c>
      <c r="BV545" s="166">
        <f t="shared" ca="1" si="333"/>
        <v>-150</v>
      </c>
      <c r="BW545" s="166">
        <f t="shared" ca="1" si="334"/>
        <v>0</v>
      </c>
      <c r="BX545" s="166">
        <f t="shared" ca="1" si="335"/>
        <v>0</v>
      </c>
      <c r="BY545" s="180" t="str">
        <f t="shared" si="336"/>
        <v/>
      </c>
      <c r="BZ545" s="180" t="str">
        <f t="shared" si="337"/>
        <v/>
      </c>
      <c r="CA545" s="81" t="str">
        <f>IF(scriv!E507&lt;&gt;"",scriv!E507,"")</f>
        <v/>
      </c>
      <c r="CB545" s="82">
        <f t="shared" si="307"/>
        <v>0</v>
      </c>
      <c r="CC545" s="82">
        <f t="shared" si="338"/>
        <v>0</v>
      </c>
      <c r="CD545" s="82" t="str">
        <f t="shared" si="339"/>
        <v>-</v>
      </c>
      <c r="CE545" s="82" t="str">
        <f t="shared" si="340"/>
        <v>-</v>
      </c>
      <c r="CF545" s="82" t="str">
        <f t="shared" si="341"/>
        <v>-</v>
      </c>
      <c r="CG545" s="82" t="str">
        <f t="shared" si="342"/>
        <v>-</v>
      </c>
      <c r="CH545" s="82" t="str">
        <f t="shared" si="343"/>
        <v>-</v>
      </c>
      <c r="CI545" s="82" t="str">
        <f t="shared" si="344"/>
        <v>-</v>
      </c>
      <c r="CJ545" s="82" t="str">
        <f t="shared" si="345"/>
        <v>-</v>
      </c>
      <c r="CK545" s="82" t="str">
        <f t="shared" si="346"/>
        <v>-</v>
      </c>
    </row>
    <row r="546" spans="1:89" s="82" customFormat="1" ht="18" customHeight="1">
      <c r="A546" s="81" t="str">
        <f>scriv!AL508</f>
        <v/>
      </c>
      <c r="B546" s="81" t="str">
        <f>IF(scriv!D508&lt;&gt;"",scriv!D508,"")</f>
        <v/>
      </c>
      <c r="C546" s="81" t="str">
        <f>IF( scriv!AP508&lt;&gt;"", IF(D546&lt;&gt;"","connection ","")&amp;scriv!AP508,IF(D546&lt;&gt;"","connection",""))</f>
        <v/>
      </c>
      <c r="D546" s="82" t="str">
        <f>scriv!AN508</f>
        <v/>
      </c>
      <c r="E546" s="82" t="str">
        <f>scriv!AO508</f>
        <v/>
      </c>
      <c r="F546" s="156">
        <f>ROW()</f>
        <v>546</v>
      </c>
      <c r="G546" s="288">
        <f>scriv!AC508</f>
        <v>0</v>
      </c>
      <c r="H546" s="288">
        <f>scriv!AD508</f>
        <v>0</v>
      </c>
      <c r="I546" s="81" t="str">
        <f>IF(scriv!AE508&lt;&gt;"",scriv!AE508,J546)</f>
        <v/>
      </c>
      <c r="J546" s="81" t="str">
        <f>IF(scriv!AF508&lt;&gt;"",scriv!AF508,"")</f>
        <v/>
      </c>
      <c r="K546" s="82" t="str">
        <f>IF(scriv!Y508&lt;&gt;"",scriv!Y508,$K$36)</f>
        <v>none</v>
      </c>
      <c r="L546" s="82">
        <f>IF(scriv!Z508&lt;&gt;"",scriv!Z508,$L$36)</f>
        <v>0</v>
      </c>
      <c r="M546" s="82" t="str">
        <f>IF(scriv!AA508&lt;&gt;"",scriv!AA508,$M$36)</f>
        <v>OpenClose</v>
      </c>
      <c r="N546" s="82">
        <f>IF(scriv!AB508&lt;&gt;"",scriv!AB508,$N$36)</f>
        <v>0</v>
      </c>
      <c r="O546" s="119" t="str">
        <f t="shared" si="306"/>
        <v/>
      </c>
      <c r="P546" s="81" t="str">
        <f>IF(scriv!I508&lt;&gt;"",scriv!I508,"")</f>
        <v/>
      </c>
      <c r="Q546" s="81" t="str">
        <f>IF(scriv!J508&lt;&gt;"",scriv!J508,"")</f>
        <v/>
      </c>
      <c r="R546" s="81">
        <f>IF(scriv!K508&lt;&gt;"",scriv!K508,
IF(I546&lt;&gt;"",1,$R$36))</f>
        <v>1</v>
      </c>
      <c r="S546" s="81" t="str">
        <f>IF(scriv!L508&lt;&gt;"",scriv!L508,
IF(scriv!AF508&lt;&gt;"",$S$36,"none"))</f>
        <v>none</v>
      </c>
      <c r="T546" s="81" t="str">
        <f>IF(scriv!Q508&lt;&gt;"",scriv!Q508,"")</f>
        <v/>
      </c>
      <c r="U546" s="81" t="str">
        <f>IF(scriv!R508&lt;&gt;"",scriv!R508,"")</f>
        <v/>
      </c>
      <c r="V546" s="81" t="str">
        <f>IF(scriv!S508&lt;&gt;"",scriv!S508,"")</f>
        <v/>
      </c>
      <c r="W546" s="81" t="str">
        <f>IF(scriv!T508&lt;&gt;"",scriv!T508,"")</f>
        <v/>
      </c>
      <c r="X546" s="81" t="str">
        <f>IF($E546="",
( IF(scriv!AH508&lt;&gt;"", LEFT( scriv!AH508, FIND(",",scriv!AH508)-1) &amp; "=" &amp; $AH546 &amp; RIGHT( scriv!AH508, LEN(scriv!AH508) + 1 - FIND(",",scriv!AH508)),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IF(scriv!AI508&lt;&gt;"", LEFT( scriv!AI508, FIND(",",scriv!AI508)-1) &amp; "=" &amp; $AH546 &amp; RIGHT( scriv!AI508, LEN(scriv!AI508) + 1 - FIND(",",scriv!AI508)),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IF(scriv!AJ508&lt;&gt;"", LEFT( scriv!AJ508, FIND(",",scriv!AJ508)-1) &amp; "=" &amp; $AH546 &amp; RIGHT( scriv!AJ508, LEN(scriv!AJ508) + 1 - FIND(",",scriv!AJ508)),
  IF($Z$36&lt;&gt;"",LEFT( Z$36, FIND(",",Z$36)-1) &amp; "=" &amp; $AH546 &amp; RIGHT( Z$36, LEN(Z$36) + 1 - FIND(",",Z$36)),""))),
IF(scriv!O508&lt;&gt;"", LEFT( scriv!O508, FIND(",",scriv!O508)-1) &amp; "=" &amp; $AH546 &amp; RIGHT( scriv!O508, LEN(scriv!O508) + 1 - FIND(",",scriv!O508)),
LEFT( Z$37, FIND(",",Z$37)-1) &amp; "=" &amp; $AH546 &amp; RIGHT( Z$37, LEN(Z$37) + 1 - FIND(",",Z$37))))</f>
        <v>drawOpen=,1.2</v>
      </c>
      <c r="AA546" s="81" t="str">
        <f>IF($E546="",
( IF(scriv!AK508&lt;&gt;"", LEFT( scriv!AK508, FIND(",",scriv!AK508)-1) &amp; "=" &amp; $AH546 &amp; RIGHT( scriv!AK508, LEN(scriv!AK508) + 1 - FIND(",",scriv!AK508)),
  IF($AA$36&lt;&gt;"",LEFT( AA$36, FIND(",",AA$36)-1) &amp; "=" &amp; $AH546 &amp; RIGHT( AA$36, LEN(AA$36) + 1 - FIND(",",AA$36)),""))),
IF(scriv!P508&lt;&gt;"", LEFT( scriv!P508, FIND(",",scriv!P508)-1) &amp; "=" &amp; $AH546 &amp; RIGHT( scriv!P508, LEN(scriv!P508) + 1 - FIND(",",scriv!P508)),
LEFT( AA$37, FIND(",",AA$37)-1) &amp; "=" &amp; $AH546 &amp; RIGHT( AA$37, LEN(AA$37) + 1 - FIND(",",AA$37))))</f>
        <v>drawClose=,1.2</v>
      </c>
      <c r="AB546" s="167" t="str">
        <f t="shared" si="305"/>
        <v>noTitle</v>
      </c>
      <c r="AC546" s="167"/>
      <c r="AD546" s="45"/>
      <c r="AE546" s="168"/>
      <c r="AF546" s="169">
        <f>IF(D546="",scriv!B508,"")</f>
        <v>0</v>
      </c>
      <c r="AG546" s="170" t="s">
        <v>396</v>
      </c>
      <c r="AH546" s="169" t="str">
        <f t="shared" si="308"/>
        <v/>
      </c>
      <c r="AI546" s="169" t="str">
        <f t="shared" si="309"/>
        <v/>
      </c>
      <c r="AJ546" s="86">
        <f>ROUNDDOWN( (LEN(scriv!B508)+1) / 2, 0 )</f>
        <v>0</v>
      </c>
      <c r="AK546" s="82">
        <f t="shared" si="310"/>
        <v>0</v>
      </c>
      <c r="AL546" s="82" t="str">
        <f t="shared" si="311"/>
        <v>-</v>
      </c>
      <c r="AM546" s="82" t="str">
        <f t="shared" si="312"/>
        <v>-</v>
      </c>
      <c r="AN546" s="82" t="str">
        <f t="shared" si="313"/>
        <v>-</v>
      </c>
      <c r="AO546" s="82" t="str">
        <f t="shared" si="314"/>
        <v>-</v>
      </c>
      <c r="AP546" s="82" t="str">
        <f t="shared" si="315"/>
        <v>-</v>
      </c>
      <c r="AQ546" s="82" t="str">
        <f t="shared" si="316"/>
        <v>-</v>
      </c>
      <c r="AR546" s="82" t="str">
        <f t="shared" si="317"/>
        <v>-</v>
      </c>
      <c r="AT546" s="82">
        <f t="shared" si="318"/>
        <v>2</v>
      </c>
      <c r="AU546" s="82" t="str">
        <f ca="1">IF(    MAX(OFFSET(AL546,0,0,MATCH("-",AL546:AL$638,0))) = 0,"",
IFERROR(MAX(OFFSET(AL546,0,0,MATCH("-",AL546:AL$638,0))),""))</f>
        <v/>
      </c>
      <c r="AV546" s="82" t="str">
        <f ca="1">IF(    MAX(OFFSET(AM546,0,0,MATCH("-",AM546:AM$638,0))) = 0,"",
IFERROR(MAX(OFFSET(AM546,0,0,MATCH("-",AM546:AM$638,0))),""))</f>
        <v/>
      </c>
      <c r="AW546" s="82" t="str">
        <f ca="1">IF(    MAX(OFFSET(AN546,0,0,MATCH("-",AN546:AN$638,0))) = 0,"",
IFERROR(MAX(OFFSET(AN546,0,0,MATCH("-",AN546:AN$638,0))),""))</f>
        <v/>
      </c>
      <c r="AX546" s="82" t="str">
        <f ca="1">IF(    MAX(OFFSET(AO546,0,0,MATCH("-",AO546:AO$638,0))) = 0,"",
IFERROR(MAX(OFFSET(AO546,0,0,MATCH("-",AO546:AO$638,0))),""))</f>
        <v/>
      </c>
      <c r="AY546" s="82" t="str">
        <f ca="1">IF(    MAX(OFFSET(AP546,0,0,MATCH("-",AP546:AP$638,0))) = 0,"",
IFERROR(MAX(OFFSET(AP546,0,0,MATCH("-",AP546:AP$638,0))),""))</f>
        <v/>
      </c>
      <c r="AZ546" s="82" t="str">
        <f ca="1">IF(    MAX(OFFSET(AQ546,0,0,MATCH("-",AQ546:AQ$638,0))) = 0,"",
IFERROR(MAX(OFFSET(AQ546,0,0,MATCH("-",AQ546:AQ$638,0))),""))</f>
        <v/>
      </c>
      <c r="BA546" s="82" t="str">
        <f ca="1">IF(    MAX(OFFSET(AR546,0,0,MATCH("-",AR546:AR$638,0))) = 0,"",
IFERROR(MAX(OFFSET(AR546,0,0,MATCH("-",AR546:AR$638,0))),""))</f>
        <v/>
      </c>
      <c r="BB546" s="112">
        <f t="shared" ca="1" si="319"/>
        <v>-270</v>
      </c>
      <c r="BC546" s="111" t="str">
        <f t="shared" ca="1" si="320"/>
        <v>Radius</v>
      </c>
      <c r="BD546" s="112">
        <f t="shared" ca="1" si="321"/>
        <v>0</v>
      </c>
      <c r="BE546" s="111">
        <f t="shared" ca="1" si="322"/>
        <v>-150</v>
      </c>
      <c r="BF546" s="113" t="e">
        <f t="shared" ca="1" si="323"/>
        <v>#VALUE!</v>
      </c>
      <c r="BG546" s="113" t="e">
        <f t="shared" ca="1" si="324"/>
        <v>#VALUE!</v>
      </c>
      <c r="BH546" s="112">
        <f t="shared" ca="1" si="325"/>
        <v>2000</v>
      </c>
      <c r="BI546" s="112">
        <f t="shared" ca="1" si="326"/>
        <v>-150</v>
      </c>
      <c r="BJ546" s="157"/>
      <c r="BK546" s="157"/>
      <c r="BL546" s="158" t="str">
        <f>scriv!AM508</f>
        <v/>
      </c>
      <c r="BM546" s="157"/>
      <c r="BN546" s="157" t="str">
        <f t="shared" si="327"/>
        <v>node</v>
      </c>
      <c r="BO546" s="157"/>
      <c r="BP546" s="159">
        <f t="shared" ca="1" si="328"/>
        <v>0</v>
      </c>
      <c r="BQ546" s="159">
        <f t="shared" ca="1" si="329"/>
        <v>0</v>
      </c>
      <c r="BR546" s="159">
        <f t="shared" si="330"/>
        <v>1</v>
      </c>
      <c r="BS546" s="159" t="str">
        <f t="shared" si="331"/>
        <v>symbol</v>
      </c>
      <c r="BT546" s="157" t="str">
        <f ca="1">IF(scriv!V508&lt;&gt;"",scriv!V508,
IF(E546="",IFERROR(VLOOKUP(BL546,$AH$40:$BT$638,39,FALSE),$BT$36),
$BT$37))</f>
        <v>NodeSquare</v>
      </c>
      <c r="BU546" s="166">
        <f t="shared" ca="1" si="332"/>
        <v>2000</v>
      </c>
      <c r="BV546" s="166">
        <f t="shared" ca="1" si="333"/>
        <v>-150</v>
      </c>
      <c r="BW546" s="166">
        <f t="shared" ca="1" si="334"/>
        <v>0</v>
      </c>
      <c r="BX546" s="166">
        <f t="shared" ca="1" si="335"/>
        <v>0</v>
      </c>
      <c r="BY546" s="180" t="str">
        <f t="shared" si="336"/>
        <v/>
      </c>
      <c r="BZ546" s="180" t="str">
        <f t="shared" si="337"/>
        <v/>
      </c>
      <c r="CA546" s="81" t="str">
        <f>IF(scriv!E508&lt;&gt;"",scriv!E508,"")</f>
        <v/>
      </c>
      <c r="CB546" s="82">
        <f t="shared" si="307"/>
        <v>0</v>
      </c>
      <c r="CC546" s="82">
        <f t="shared" si="338"/>
        <v>0</v>
      </c>
      <c r="CD546" s="82" t="str">
        <f t="shared" si="339"/>
        <v>-</v>
      </c>
      <c r="CE546" s="82" t="str">
        <f t="shared" si="340"/>
        <v>-</v>
      </c>
      <c r="CF546" s="82" t="str">
        <f t="shared" si="341"/>
        <v>-</v>
      </c>
      <c r="CG546" s="82" t="str">
        <f t="shared" si="342"/>
        <v>-</v>
      </c>
      <c r="CH546" s="82" t="str">
        <f t="shared" si="343"/>
        <v>-</v>
      </c>
      <c r="CI546" s="82" t="str">
        <f t="shared" si="344"/>
        <v>-</v>
      </c>
      <c r="CJ546" s="82" t="str">
        <f t="shared" si="345"/>
        <v>-</v>
      </c>
      <c r="CK546" s="82" t="str">
        <f t="shared" si="346"/>
        <v>-</v>
      </c>
    </row>
    <row r="547" spans="1:89" s="82" customFormat="1" ht="18" customHeight="1">
      <c r="A547" s="81" t="str">
        <f>scriv!AL509</f>
        <v/>
      </c>
      <c r="B547" s="81" t="str">
        <f>IF(scriv!D509&lt;&gt;"",scriv!D509,"")</f>
        <v/>
      </c>
      <c r="C547" s="81" t="str">
        <f>IF( scriv!AP509&lt;&gt;"", IF(D547&lt;&gt;"","connection ","")&amp;scriv!AP509,IF(D547&lt;&gt;"","connection",""))</f>
        <v/>
      </c>
      <c r="D547" s="82" t="str">
        <f>scriv!AN509</f>
        <v/>
      </c>
      <c r="E547" s="82" t="str">
        <f>scriv!AO509</f>
        <v/>
      </c>
      <c r="F547" s="156">
        <f>ROW()</f>
        <v>547</v>
      </c>
      <c r="G547" s="288">
        <f>scriv!AC509</f>
        <v>0</v>
      </c>
      <c r="H547" s="288">
        <f>scriv!AD509</f>
        <v>0</v>
      </c>
      <c r="I547" s="81" t="str">
        <f>IF(scriv!AE509&lt;&gt;"",scriv!AE509,J547)</f>
        <v/>
      </c>
      <c r="J547" s="81" t="str">
        <f>IF(scriv!AF509&lt;&gt;"",scriv!AF509,"")</f>
        <v/>
      </c>
      <c r="K547" s="82" t="str">
        <f>IF(scriv!Y509&lt;&gt;"",scriv!Y509,$K$36)</f>
        <v>none</v>
      </c>
      <c r="L547" s="82">
        <f>IF(scriv!Z509&lt;&gt;"",scriv!Z509,$L$36)</f>
        <v>0</v>
      </c>
      <c r="M547" s="82" t="str">
        <f>IF(scriv!AA509&lt;&gt;"",scriv!AA509,$M$36)</f>
        <v>OpenClose</v>
      </c>
      <c r="N547" s="82">
        <f>IF(scriv!AB509&lt;&gt;"",scriv!AB509,$N$36)</f>
        <v>0</v>
      </c>
      <c r="O547" s="119" t="str">
        <f t="shared" si="306"/>
        <v/>
      </c>
      <c r="P547" s="81" t="str">
        <f>IF(scriv!I509&lt;&gt;"",scriv!I509,"")</f>
        <v/>
      </c>
      <c r="Q547" s="81" t="str">
        <f>IF(scriv!J509&lt;&gt;"",scriv!J509,"")</f>
        <v/>
      </c>
      <c r="R547" s="81">
        <f>IF(scriv!K509&lt;&gt;"",scriv!K509,
IF(I547&lt;&gt;"",1,$R$36))</f>
        <v>1</v>
      </c>
      <c r="S547" s="81" t="str">
        <f>IF(scriv!L509&lt;&gt;"",scriv!L509,
IF(scriv!AF509&lt;&gt;"",$S$36,"none"))</f>
        <v>none</v>
      </c>
      <c r="T547" s="81" t="str">
        <f>IF(scriv!Q509&lt;&gt;"",scriv!Q509,"")</f>
        <v/>
      </c>
      <c r="U547" s="81" t="str">
        <f>IF(scriv!R509&lt;&gt;"",scriv!R509,"")</f>
        <v/>
      </c>
      <c r="V547" s="81" t="str">
        <f>IF(scriv!S509&lt;&gt;"",scriv!S509,"")</f>
        <v/>
      </c>
      <c r="W547" s="81" t="str">
        <f>IF(scriv!T509&lt;&gt;"",scriv!T509,"")</f>
        <v/>
      </c>
      <c r="X547" s="81" t="str">
        <f>IF($E547="",
( IF(scriv!AH509&lt;&gt;"", LEFT( scriv!AH509, FIND(",",scriv!AH509)-1) &amp; "=" &amp; $AH547 &amp; RIGHT( scriv!AH509, LEN(scriv!AH509) + 1 - FIND(",",scriv!AH509)),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IF(scriv!AI509&lt;&gt;"", LEFT( scriv!AI509, FIND(",",scriv!AI509)-1) &amp; "=" &amp; $AH547 &amp; RIGHT( scriv!AI509, LEN(scriv!AI509) + 1 - FIND(",",scriv!AI509)),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IF(scriv!AJ509&lt;&gt;"", LEFT( scriv!AJ509, FIND(",",scriv!AJ509)-1) &amp; "=" &amp; $AH547 &amp; RIGHT( scriv!AJ509, LEN(scriv!AJ509) + 1 - FIND(",",scriv!AJ509)),
  IF($Z$36&lt;&gt;"",LEFT( Z$36, FIND(",",Z$36)-1) &amp; "=" &amp; $AH547 &amp; RIGHT( Z$36, LEN(Z$36) + 1 - FIND(",",Z$36)),""))),
IF(scriv!O509&lt;&gt;"", LEFT( scriv!O509, FIND(",",scriv!O509)-1) &amp; "=" &amp; $AH547 &amp; RIGHT( scriv!O509, LEN(scriv!O509) + 1 - FIND(",",scriv!O509)),
LEFT( Z$37, FIND(",",Z$37)-1) &amp; "=" &amp; $AH547 &amp; RIGHT( Z$37, LEN(Z$37) + 1 - FIND(",",Z$37))))</f>
        <v>drawOpen=,1.2</v>
      </c>
      <c r="AA547" s="81" t="str">
        <f>IF($E547="",
( IF(scriv!AK509&lt;&gt;"", LEFT( scriv!AK509, FIND(",",scriv!AK509)-1) &amp; "=" &amp; $AH547 &amp; RIGHT( scriv!AK509, LEN(scriv!AK509) + 1 - FIND(",",scriv!AK509)),
  IF($AA$36&lt;&gt;"",LEFT( AA$36, FIND(",",AA$36)-1) &amp; "=" &amp; $AH547 &amp; RIGHT( AA$36, LEN(AA$36) + 1 - FIND(",",AA$36)),""))),
IF(scriv!P509&lt;&gt;"", LEFT( scriv!P509, FIND(",",scriv!P509)-1) &amp; "=" &amp; $AH547 &amp; RIGHT( scriv!P509, LEN(scriv!P509) + 1 - FIND(",",scriv!P509)),
LEFT( AA$37, FIND(",",AA$37)-1) &amp; "=" &amp; $AH547 &amp; RIGHT( AA$37, LEN(AA$37) + 1 - FIND(",",AA$37))))</f>
        <v>drawClose=,1.2</v>
      </c>
      <c r="AB547" s="167" t="str">
        <f t="shared" si="305"/>
        <v>noTitle</v>
      </c>
      <c r="AC547" s="167"/>
      <c r="AD547" s="45"/>
      <c r="AE547" s="168"/>
      <c r="AF547" s="169">
        <f>IF(D547="",scriv!B509,"")</f>
        <v>0</v>
      </c>
      <c r="AG547" s="170" t="s">
        <v>396</v>
      </c>
      <c r="AH547" s="169" t="str">
        <f t="shared" si="308"/>
        <v/>
      </c>
      <c r="AI547" s="169" t="str">
        <f t="shared" si="309"/>
        <v/>
      </c>
      <c r="AJ547" s="86">
        <f>ROUNDDOWN( (LEN(scriv!B509)+1) / 2, 0 )</f>
        <v>0</v>
      </c>
      <c r="AK547" s="82">
        <f t="shared" si="310"/>
        <v>0</v>
      </c>
      <c r="AL547" s="82" t="str">
        <f t="shared" si="311"/>
        <v>-</v>
      </c>
      <c r="AM547" s="82" t="str">
        <f t="shared" si="312"/>
        <v>-</v>
      </c>
      <c r="AN547" s="82" t="str">
        <f t="shared" si="313"/>
        <v>-</v>
      </c>
      <c r="AO547" s="82" t="str">
        <f t="shared" si="314"/>
        <v>-</v>
      </c>
      <c r="AP547" s="82" t="str">
        <f t="shared" si="315"/>
        <v>-</v>
      </c>
      <c r="AQ547" s="82" t="str">
        <f t="shared" si="316"/>
        <v>-</v>
      </c>
      <c r="AR547" s="82" t="str">
        <f t="shared" si="317"/>
        <v>-</v>
      </c>
      <c r="AT547" s="82">
        <f t="shared" si="318"/>
        <v>2</v>
      </c>
      <c r="AU547" s="82" t="str">
        <f ca="1">IF(    MAX(OFFSET(AL547,0,0,MATCH("-",AL547:AL$638,0))) = 0,"",
IFERROR(MAX(OFFSET(AL547,0,0,MATCH("-",AL547:AL$638,0))),""))</f>
        <v/>
      </c>
      <c r="AV547" s="82" t="str">
        <f ca="1">IF(    MAX(OFFSET(AM547,0,0,MATCH("-",AM547:AM$638,0))) = 0,"",
IFERROR(MAX(OFFSET(AM547,0,0,MATCH("-",AM547:AM$638,0))),""))</f>
        <v/>
      </c>
      <c r="AW547" s="82" t="str">
        <f ca="1">IF(    MAX(OFFSET(AN547,0,0,MATCH("-",AN547:AN$638,0))) = 0,"",
IFERROR(MAX(OFFSET(AN547,0,0,MATCH("-",AN547:AN$638,0))),""))</f>
        <v/>
      </c>
      <c r="AX547" s="82" t="str">
        <f ca="1">IF(    MAX(OFFSET(AO547,0,0,MATCH("-",AO547:AO$638,0))) = 0,"",
IFERROR(MAX(OFFSET(AO547,0,0,MATCH("-",AO547:AO$638,0))),""))</f>
        <v/>
      </c>
      <c r="AY547" s="82" t="str">
        <f ca="1">IF(    MAX(OFFSET(AP547,0,0,MATCH("-",AP547:AP$638,0))) = 0,"",
IFERROR(MAX(OFFSET(AP547,0,0,MATCH("-",AP547:AP$638,0))),""))</f>
        <v/>
      </c>
      <c r="AZ547" s="82" t="str">
        <f ca="1">IF(    MAX(OFFSET(AQ547,0,0,MATCH("-",AQ547:AQ$638,0))) = 0,"",
IFERROR(MAX(OFFSET(AQ547,0,0,MATCH("-",AQ547:AQ$638,0))),""))</f>
        <v/>
      </c>
      <c r="BA547" s="82" t="str">
        <f ca="1">IF(    MAX(OFFSET(AR547,0,0,MATCH("-",AR547:AR$638,0))) = 0,"",
IFERROR(MAX(OFFSET(AR547,0,0,MATCH("-",AR547:AR$638,0))),""))</f>
        <v/>
      </c>
      <c r="BB547" s="112">
        <f t="shared" ca="1" si="319"/>
        <v>-270</v>
      </c>
      <c r="BC547" s="111" t="str">
        <f t="shared" ca="1" si="320"/>
        <v>Radius</v>
      </c>
      <c r="BD547" s="112">
        <f t="shared" ca="1" si="321"/>
        <v>0</v>
      </c>
      <c r="BE547" s="111">
        <f t="shared" ca="1" si="322"/>
        <v>-150</v>
      </c>
      <c r="BF547" s="113" t="e">
        <f t="shared" ca="1" si="323"/>
        <v>#VALUE!</v>
      </c>
      <c r="BG547" s="113" t="e">
        <f t="shared" ca="1" si="324"/>
        <v>#VALUE!</v>
      </c>
      <c r="BH547" s="112">
        <f t="shared" ca="1" si="325"/>
        <v>2000</v>
      </c>
      <c r="BI547" s="112">
        <f t="shared" ca="1" si="326"/>
        <v>-150</v>
      </c>
      <c r="BJ547" s="157"/>
      <c r="BK547" s="157"/>
      <c r="BL547" s="158" t="str">
        <f>scriv!AM509</f>
        <v/>
      </c>
      <c r="BM547" s="157"/>
      <c r="BN547" s="157" t="str">
        <f t="shared" si="327"/>
        <v>node</v>
      </c>
      <c r="BO547" s="157"/>
      <c r="BP547" s="159">
        <f t="shared" ca="1" si="328"/>
        <v>0</v>
      </c>
      <c r="BQ547" s="159">
        <f t="shared" ca="1" si="329"/>
        <v>0</v>
      </c>
      <c r="BR547" s="159">
        <f t="shared" si="330"/>
        <v>1</v>
      </c>
      <c r="BS547" s="159" t="str">
        <f t="shared" si="331"/>
        <v>symbol</v>
      </c>
      <c r="BT547" s="157" t="str">
        <f ca="1">IF(scriv!V509&lt;&gt;"",scriv!V509,
IF(E547="",IFERROR(VLOOKUP(BL547,$AH$40:$BT$638,39,FALSE),$BT$36),
$BT$37))</f>
        <v>NodeSquare</v>
      </c>
      <c r="BU547" s="166">
        <f t="shared" ca="1" si="332"/>
        <v>2000</v>
      </c>
      <c r="BV547" s="166">
        <f t="shared" ca="1" si="333"/>
        <v>-150</v>
      </c>
      <c r="BW547" s="166">
        <f t="shared" ca="1" si="334"/>
        <v>0</v>
      </c>
      <c r="BX547" s="166">
        <f t="shared" ca="1" si="335"/>
        <v>0</v>
      </c>
      <c r="BY547" s="180" t="str">
        <f t="shared" si="336"/>
        <v/>
      </c>
      <c r="BZ547" s="180" t="str">
        <f t="shared" si="337"/>
        <v/>
      </c>
      <c r="CA547" s="81" t="str">
        <f>IF(scriv!E509&lt;&gt;"",scriv!E509,"")</f>
        <v/>
      </c>
      <c r="CB547" s="82">
        <f t="shared" si="307"/>
        <v>0</v>
      </c>
      <c r="CC547" s="82">
        <f t="shared" si="338"/>
        <v>0</v>
      </c>
      <c r="CD547" s="82" t="str">
        <f t="shared" si="339"/>
        <v>-</v>
      </c>
      <c r="CE547" s="82" t="str">
        <f t="shared" si="340"/>
        <v>-</v>
      </c>
      <c r="CF547" s="82" t="str">
        <f t="shared" si="341"/>
        <v>-</v>
      </c>
      <c r="CG547" s="82" t="str">
        <f t="shared" si="342"/>
        <v>-</v>
      </c>
      <c r="CH547" s="82" t="str">
        <f t="shared" si="343"/>
        <v>-</v>
      </c>
      <c r="CI547" s="82" t="str">
        <f t="shared" si="344"/>
        <v>-</v>
      </c>
      <c r="CJ547" s="82" t="str">
        <f t="shared" si="345"/>
        <v>-</v>
      </c>
      <c r="CK547" s="82" t="str">
        <f t="shared" si="346"/>
        <v>-</v>
      </c>
    </row>
    <row r="548" spans="1:89" s="82" customFormat="1" ht="18" customHeight="1">
      <c r="A548" s="81" t="str">
        <f>scriv!AL510</f>
        <v/>
      </c>
      <c r="B548" s="81" t="str">
        <f>IF(scriv!D510&lt;&gt;"",scriv!D510,"")</f>
        <v/>
      </c>
      <c r="C548" s="81" t="str">
        <f>IF( scriv!AP510&lt;&gt;"", IF(D548&lt;&gt;"","connection ","")&amp;scriv!AP510,IF(D548&lt;&gt;"","connection",""))</f>
        <v/>
      </c>
      <c r="D548" s="82" t="str">
        <f>scriv!AN510</f>
        <v/>
      </c>
      <c r="E548" s="82" t="str">
        <f>scriv!AO510</f>
        <v/>
      </c>
      <c r="F548" s="156">
        <f>ROW()</f>
        <v>548</v>
      </c>
      <c r="G548" s="288">
        <f>scriv!AC510</f>
        <v>0</v>
      </c>
      <c r="H548" s="288">
        <f>scriv!AD510</f>
        <v>0</v>
      </c>
      <c r="I548" s="81" t="str">
        <f>IF(scriv!AE510&lt;&gt;"",scriv!AE510,J548)</f>
        <v/>
      </c>
      <c r="J548" s="81" t="str">
        <f>IF(scriv!AF510&lt;&gt;"",scriv!AF510,"")</f>
        <v/>
      </c>
      <c r="K548" s="82" t="str">
        <f>IF(scriv!Y510&lt;&gt;"",scriv!Y510,$K$36)</f>
        <v>none</v>
      </c>
      <c r="L548" s="82">
        <f>IF(scriv!Z510&lt;&gt;"",scriv!Z510,$L$36)</f>
        <v>0</v>
      </c>
      <c r="M548" s="82" t="str">
        <f>IF(scriv!AA510&lt;&gt;"",scriv!AA510,$M$36)</f>
        <v>OpenClose</v>
      </c>
      <c r="N548" s="82">
        <f>IF(scriv!AB510&lt;&gt;"",scriv!AB510,$N$36)</f>
        <v>0</v>
      </c>
      <c r="O548" s="119" t="str">
        <f t="shared" si="306"/>
        <v/>
      </c>
      <c r="P548" s="81" t="str">
        <f>IF(scriv!I510&lt;&gt;"",scriv!I510,"")</f>
        <v/>
      </c>
      <c r="Q548" s="81" t="str">
        <f>IF(scriv!J510&lt;&gt;"",scriv!J510,"")</f>
        <v/>
      </c>
      <c r="R548" s="81">
        <f>IF(scriv!K510&lt;&gt;"",scriv!K510,
IF(I548&lt;&gt;"",1,$R$36))</f>
        <v>1</v>
      </c>
      <c r="S548" s="81" t="str">
        <f>IF(scriv!L510&lt;&gt;"",scriv!L510,
IF(scriv!AF510&lt;&gt;"",$S$36,"none"))</f>
        <v>none</v>
      </c>
      <c r="T548" s="81" t="str">
        <f>IF(scriv!Q510&lt;&gt;"",scriv!Q510,"")</f>
        <v/>
      </c>
      <c r="U548" s="81" t="str">
        <f>IF(scriv!R510&lt;&gt;"",scriv!R510,"")</f>
        <v/>
      </c>
      <c r="V548" s="81" t="str">
        <f>IF(scriv!S510&lt;&gt;"",scriv!S510,"")</f>
        <v/>
      </c>
      <c r="W548" s="81" t="str">
        <f>IF(scriv!T510&lt;&gt;"",scriv!T510,"")</f>
        <v/>
      </c>
      <c r="X548" s="81" t="str">
        <f>IF($E548="",
( IF(scriv!AH510&lt;&gt;"", LEFT( scriv!AH510, FIND(",",scriv!AH510)-1) &amp; "=" &amp; $AH548 &amp; RIGHT( scriv!AH510, LEN(scriv!AH510) + 1 - FIND(",",scriv!AH510)),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IF(scriv!AI510&lt;&gt;"", LEFT( scriv!AI510, FIND(",",scriv!AI510)-1) &amp; "=" &amp; $AH548 &amp; RIGHT( scriv!AI510, LEN(scriv!AI510) + 1 - FIND(",",scriv!AI510)),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IF(scriv!AJ510&lt;&gt;"", LEFT( scriv!AJ510, FIND(",",scriv!AJ510)-1) &amp; "=" &amp; $AH548 &amp; RIGHT( scriv!AJ510, LEN(scriv!AJ510) + 1 - FIND(",",scriv!AJ510)),
  IF($Z$36&lt;&gt;"",LEFT( Z$36, FIND(",",Z$36)-1) &amp; "=" &amp; $AH548 &amp; RIGHT( Z$36, LEN(Z$36) + 1 - FIND(",",Z$36)),""))),
IF(scriv!O510&lt;&gt;"", LEFT( scriv!O510, FIND(",",scriv!O510)-1) &amp; "=" &amp; $AH548 &amp; RIGHT( scriv!O510, LEN(scriv!O510) + 1 - FIND(",",scriv!O510)),
LEFT( Z$37, FIND(",",Z$37)-1) &amp; "=" &amp; $AH548 &amp; RIGHT( Z$37, LEN(Z$37) + 1 - FIND(",",Z$37))))</f>
        <v>drawOpen=,1.2</v>
      </c>
      <c r="AA548" s="81" t="str">
        <f>IF($E548="",
( IF(scriv!AK510&lt;&gt;"", LEFT( scriv!AK510, FIND(",",scriv!AK510)-1) &amp; "=" &amp; $AH548 &amp; RIGHT( scriv!AK510, LEN(scriv!AK510) + 1 - FIND(",",scriv!AK510)),
  IF($AA$36&lt;&gt;"",LEFT( AA$36, FIND(",",AA$36)-1) &amp; "=" &amp; $AH548 &amp; RIGHT( AA$36, LEN(AA$36) + 1 - FIND(",",AA$36)),""))),
IF(scriv!P510&lt;&gt;"", LEFT( scriv!P510, FIND(",",scriv!P510)-1) &amp; "=" &amp; $AH548 &amp; RIGHT( scriv!P510, LEN(scriv!P510) + 1 - FIND(",",scriv!P510)),
LEFT( AA$37, FIND(",",AA$37)-1) &amp; "=" &amp; $AH548 &amp; RIGHT( AA$37, LEN(AA$37) + 1 - FIND(",",AA$37))))</f>
        <v>drawClose=,1.2</v>
      </c>
      <c r="AB548" s="167" t="str">
        <f t="shared" si="305"/>
        <v>noTitle</v>
      </c>
      <c r="AC548" s="167"/>
      <c r="AD548" s="45"/>
      <c r="AE548" s="168"/>
      <c r="AF548" s="169">
        <f>IF(D548="",scriv!B510,"")</f>
        <v>0</v>
      </c>
      <c r="AG548" s="170" t="s">
        <v>396</v>
      </c>
      <c r="AH548" s="169" t="str">
        <f t="shared" si="308"/>
        <v/>
      </c>
      <c r="AI548" s="169" t="str">
        <f t="shared" si="309"/>
        <v/>
      </c>
      <c r="AJ548" s="86">
        <f>ROUNDDOWN( (LEN(scriv!B510)+1) / 2, 0 )</f>
        <v>0</v>
      </c>
      <c r="AK548" s="82">
        <f t="shared" si="310"/>
        <v>0</v>
      </c>
      <c r="AL548" s="82" t="str">
        <f t="shared" si="311"/>
        <v>-</v>
      </c>
      <c r="AM548" s="82" t="str">
        <f t="shared" si="312"/>
        <v>-</v>
      </c>
      <c r="AN548" s="82" t="str">
        <f t="shared" si="313"/>
        <v>-</v>
      </c>
      <c r="AO548" s="82" t="str">
        <f t="shared" si="314"/>
        <v>-</v>
      </c>
      <c r="AP548" s="82" t="str">
        <f t="shared" si="315"/>
        <v>-</v>
      </c>
      <c r="AQ548" s="82" t="str">
        <f t="shared" si="316"/>
        <v>-</v>
      </c>
      <c r="AR548" s="82" t="str">
        <f t="shared" si="317"/>
        <v>-</v>
      </c>
      <c r="AT548" s="82">
        <f t="shared" si="318"/>
        <v>2</v>
      </c>
      <c r="AU548" s="82" t="str">
        <f ca="1">IF(    MAX(OFFSET(AL548,0,0,MATCH("-",AL548:AL$638,0))) = 0,"",
IFERROR(MAX(OFFSET(AL548,0,0,MATCH("-",AL548:AL$638,0))),""))</f>
        <v/>
      </c>
      <c r="AV548" s="82" t="str">
        <f ca="1">IF(    MAX(OFFSET(AM548,0,0,MATCH("-",AM548:AM$638,0))) = 0,"",
IFERROR(MAX(OFFSET(AM548,0,0,MATCH("-",AM548:AM$638,0))),""))</f>
        <v/>
      </c>
      <c r="AW548" s="82" t="str">
        <f ca="1">IF(    MAX(OFFSET(AN548,0,0,MATCH("-",AN548:AN$638,0))) = 0,"",
IFERROR(MAX(OFFSET(AN548,0,0,MATCH("-",AN548:AN$638,0))),""))</f>
        <v/>
      </c>
      <c r="AX548" s="82" t="str">
        <f ca="1">IF(    MAX(OFFSET(AO548,0,0,MATCH("-",AO548:AO$638,0))) = 0,"",
IFERROR(MAX(OFFSET(AO548,0,0,MATCH("-",AO548:AO$638,0))),""))</f>
        <v/>
      </c>
      <c r="AY548" s="82" t="str">
        <f ca="1">IF(    MAX(OFFSET(AP548,0,0,MATCH("-",AP548:AP$638,0))) = 0,"",
IFERROR(MAX(OFFSET(AP548,0,0,MATCH("-",AP548:AP$638,0))),""))</f>
        <v/>
      </c>
      <c r="AZ548" s="82" t="str">
        <f ca="1">IF(    MAX(OFFSET(AQ548,0,0,MATCH("-",AQ548:AQ$638,0))) = 0,"",
IFERROR(MAX(OFFSET(AQ548,0,0,MATCH("-",AQ548:AQ$638,0))),""))</f>
        <v/>
      </c>
      <c r="BA548" s="82" t="str">
        <f ca="1">IF(    MAX(OFFSET(AR548,0,0,MATCH("-",AR548:AR$638,0))) = 0,"",
IFERROR(MAX(OFFSET(AR548,0,0,MATCH("-",AR548:AR$638,0))),""))</f>
        <v/>
      </c>
      <c r="BB548" s="112">
        <f t="shared" ca="1" si="319"/>
        <v>-270</v>
      </c>
      <c r="BC548" s="111" t="str">
        <f t="shared" ca="1" si="320"/>
        <v>Radius</v>
      </c>
      <c r="BD548" s="112">
        <f t="shared" ca="1" si="321"/>
        <v>0</v>
      </c>
      <c r="BE548" s="111">
        <f t="shared" ca="1" si="322"/>
        <v>-150</v>
      </c>
      <c r="BF548" s="113" t="e">
        <f t="shared" ca="1" si="323"/>
        <v>#VALUE!</v>
      </c>
      <c r="BG548" s="113" t="e">
        <f t="shared" ca="1" si="324"/>
        <v>#VALUE!</v>
      </c>
      <c r="BH548" s="112">
        <f t="shared" ca="1" si="325"/>
        <v>2000</v>
      </c>
      <c r="BI548" s="112">
        <f t="shared" ca="1" si="326"/>
        <v>-150</v>
      </c>
      <c r="BJ548" s="157"/>
      <c r="BK548" s="157"/>
      <c r="BL548" s="158" t="str">
        <f>scriv!AM510</f>
        <v/>
      </c>
      <c r="BM548" s="157"/>
      <c r="BN548" s="157" t="str">
        <f t="shared" si="327"/>
        <v>node</v>
      </c>
      <c r="BO548" s="157"/>
      <c r="BP548" s="159">
        <f t="shared" ca="1" si="328"/>
        <v>0</v>
      </c>
      <c r="BQ548" s="159">
        <f t="shared" ca="1" si="329"/>
        <v>0</v>
      </c>
      <c r="BR548" s="159">
        <f t="shared" si="330"/>
        <v>1</v>
      </c>
      <c r="BS548" s="159" t="str">
        <f t="shared" si="331"/>
        <v>symbol</v>
      </c>
      <c r="BT548" s="157" t="str">
        <f ca="1">IF(scriv!V510&lt;&gt;"",scriv!V510,
IF(E548="",IFERROR(VLOOKUP(BL548,$AH$40:$BT$638,39,FALSE),$BT$36),
$BT$37))</f>
        <v>NodeSquare</v>
      </c>
      <c r="BU548" s="166">
        <f t="shared" ca="1" si="332"/>
        <v>2000</v>
      </c>
      <c r="BV548" s="166">
        <f t="shared" ca="1" si="333"/>
        <v>-150</v>
      </c>
      <c r="BW548" s="166">
        <f t="shared" ca="1" si="334"/>
        <v>0</v>
      </c>
      <c r="BX548" s="166">
        <f t="shared" ca="1" si="335"/>
        <v>0</v>
      </c>
      <c r="BY548" s="180" t="str">
        <f t="shared" si="336"/>
        <v/>
      </c>
      <c r="BZ548" s="180" t="str">
        <f t="shared" si="337"/>
        <v/>
      </c>
      <c r="CA548" s="81" t="str">
        <f>IF(scriv!E510&lt;&gt;"",scriv!E510,"")</f>
        <v/>
      </c>
      <c r="CB548" s="82">
        <f t="shared" si="307"/>
        <v>0</v>
      </c>
      <c r="CC548" s="82">
        <f t="shared" si="338"/>
        <v>0</v>
      </c>
      <c r="CD548" s="82" t="str">
        <f t="shared" si="339"/>
        <v>-</v>
      </c>
      <c r="CE548" s="82" t="str">
        <f t="shared" si="340"/>
        <v>-</v>
      </c>
      <c r="CF548" s="82" t="str">
        <f t="shared" si="341"/>
        <v>-</v>
      </c>
      <c r="CG548" s="82" t="str">
        <f t="shared" si="342"/>
        <v>-</v>
      </c>
      <c r="CH548" s="82" t="str">
        <f t="shared" si="343"/>
        <v>-</v>
      </c>
      <c r="CI548" s="82" t="str">
        <f t="shared" si="344"/>
        <v>-</v>
      </c>
      <c r="CJ548" s="82" t="str">
        <f t="shared" si="345"/>
        <v>-</v>
      </c>
      <c r="CK548" s="82" t="str">
        <f t="shared" si="346"/>
        <v>-</v>
      </c>
    </row>
    <row r="549" spans="1:89" s="82" customFormat="1" ht="18" customHeight="1">
      <c r="A549" s="81" t="str">
        <f>scriv!AL511</f>
        <v/>
      </c>
      <c r="B549" s="81" t="str">
        <f>IF(scriv!D511&lt;&gt;"",scriv!D511,"")</f>
        <v/>
      </c>
      <c r="C549" s="81" t="str">
        <f>IF( scriv!AP511&lt;&gt;"", IF(D549&lt;&gt;"","connection ","")&amp;scriv!AP511,IF(D549&lt;&gt;"","connection",""))</f>
        <v/>
      </c>
      <c r="D549" s="82" t="str">
        <f>scriv!AN511</f>
        <v/>
      </c>
      <c r="E549" s="82" t="str">
        <f>scriv!AO511</f>
        <v/>
      </c>
      <c r="F549" s="156">
        <f>ROW()</f>
        <v>549</v>
      </c>
      <c r="G549" s="288">
        <f>scriv!AC511</f>
        <v>0</v>
      </c>
      <c r="H549" s="288">
        <f>scriv!AD511</f>
        <v>0</v>
      </c>
      <c r="I549" s="81" t="str">
        <f>IF(scriv!AE511&lt;&gt;"",scriv!AE511,J549)</f>
        <v/>
      </c>
      <c r="J549" s="81" t="str">
        <f>IF(scriv!AF511&lt;&gt;"",scriv!AF511,"")</f>
        <v/>
      </c>
      <c r="K549" s="82" t="str">
        <f>IF(scriv!Y511&lt;&gt;"",scriv!Y511,$K$36)</f>
        <v>none</v>
      </c>
      <c r="L549" s="82">
        <f>IF(scriv!Z511&lt;&gt;"",scriv!Z511,$L$36)</f>
        <v>0</v>
      </c>
      <c r="M549" s="82" t="str">
        <f>IF(scriv!AA511&lt;&gt;"",scriv!AA511,$M$36)</f>
        <v>OpenClose</v>
      </c>
      <c r="N549" s="82">
        <f>IF(scriv!AB511&lt;&gt;"",scriv!AB511,$N$36)</f>
        <v>0</v>
      </c>
      <c r="O549" s="119" t="str">
        <f t="shared" si="306"/>
        <v/>
      </c>
      <c r="P549" s="81" t="str">
        <f>IF(scriv!I511&lt;&gt;"",scriv!I511,"")</f>
        <v/>
      </c>
      <c r="Q549" s="81" t="str">
        <f>IF(scriv!J511&lt;&gt;"",scriv!J511,"")</f>
        <v/>
      </c>
      <c r="R549" s="81">
        <f>IF(scriv!K511&lt;&gt;"",scriv!K511,
IF(I549&lt;&gt;"",1,$R$36))</f>
        <v>1</v>
      </c>
      <c r="S549" s="81" t="str">
        <f>IF(scriv!L511&lt;&gt;"",scriv!L511,
IF(scriv!AF511&lt;&gt;"",$S$36,"none"))</f>
        <v>none</v>
      </c>
      <c r="T549" s="81" t="str">
        <f>IF(scriv!Q511&lt;&gt;"",scriv!Q511,"")</f>
        <v/>
      </c>
      <c r="U549" s="81" t="str">
        <f>IF(scriv!R511&lt;&gt;"",scriv!R511,"")</f>
        <v/>
      </c>
      <c r="V549" s="81" t="str">
        <f>IF(scriv!S511&lt;&gt;"",scriv!S511,"")</f>
        <v/>
      </c>
      <c r="W549" s="81" t="str">
        <f>IF(scriv!T511&lt;&gt;"",scriv!T511,"")</f>
        <v/>
      </c>
      <c r="X549" s="81" t="str">
        <f>IF($E549="",
( IF(scriv!AH511&lt;&gt;"", LEFT( scriv!AH511, FIND(",",scriv!AH511)-1) &amp; "=" &amp; $AH549 &amp; RIGHT( scriv!AH511, LEN(scriv!AH511) + 1 - FIND(",",scriv!AH511)),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IF(scriv!AI511&lt;&gt;"", LEFT( scriv!AI511, FIND(",",scriv!AI511)-1) &amp; "=" &amp; $AH549 &amp; RIGHT( scriv!AI511, LEN(scriv!AI511) + 1 - FIND(",",scriv!AI511)),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IF(scriv!AJ511&lt;&gt;"", LEFT( scriv!AJ511, FIND(",",scriv!AJ511)-1) &amp; "=" &amp; $AH549 &amp; RIGHT( scriv!AJ511, LEN(scriv!AJ511) + 1 - FIND(",",scriv!AJ511)),
  IF($Z$36&lt;&gt;"",LEFT( Z$36, FIND(",",Z$36)-1) &amp; "=" &amp; $AH549 &amp; RIGHT( Z$36, LEN(Z$36) + 1 - FIND(",",Z$36)),""))),
IF(scriv!O511&lt;&gt;"", LEFT( scriv!O511, FIND(",",scriv!O511)-1) &amp; "=" &amp; $AH549 &amp; RIGHT( scriv!O511, LEN(scriv!O511) + 1 - FIND(",",scriv!O511)),
LEFT( Z$37, FIND(",",Z$37)-1) &amp; "=" &amp; $AH549 &amp; RIGHT( Z$37, LEN(Z$37) + 1 - FIND(",",Z$37))))</f>
        <v>drawOpen=,1.2</v>
      </c>
      <c r="AA549" s="81" t="str">
        <f>IF($E549="",
( IF(scriv!AK511&lt;&gt;"", LEFT( scriv!AK511, FIND(",",scriv!AK511)-1) &amp; "=" &amp; $AH549 &amp; RIGHT( scriv!AK511, LEN(scriv!AK511) + 1 - FIND(",",scriv!AK511)),
  IF($AA$36&lt;&gt;"",LEFT( AA$36, FIND(",",AA$36)-1) &amp; "=" &amp; $AH549 &amp; RIGHT( AA$36, LEN(AA$36) + 1 - FIND(",",AA$36)),""))),
IF(scriv!P511&lt;&gt;"", LEFT( scriv!P511, FIND(",",scriv!P511)-1) &amp; "=" &amp; $AH549 &amp; RIGHT( scriv!P511, LEN(scriv!P511) + 1 - FIND(",",scriv!P511)),
LEFT( AA$37, FIND(",",AA$37)-1) &amp; "=" &amp; $AH549 &amp; RIGHT( AA$37, LEN(AA$37) + 1 - FIND(",",AA$37))))</f>
        <v>drawClose=,1.2</v>
      </c>
      <c r="AB549" s="167" t="str">
        <f t="shared" si="305"/>
        <v>noTitle</v>
      </c>
      <c r="AC549" s="167"/>
      <c r="AD549" s="45"/>
      <c r="AE549" s="168"/>
      <c r="AF549" s="169">
        <f>IF(D549="",scriv!B511,"")</f>
        <v>0</v>
      </c>
      <c r="AG549" s="170" t="s">
        <v>396</v>
      </c>
      <c r="AH549" s="169" t="str">
        <f t="shared" si="308"/>
        <v/>
      </c>
      <c r="AI549" s="169" t="str">
        <f t="shared" si="309"/>
        <v/>
      </c>
      <c r="AJ549" s="86">
        <f>ROUNDDOWN( (LEN(scriv!B511)+1) / 2, 0 )</f>
        <v>0</v>
      </c>
      <c r="AK549" s="82">
        <f t="shared" si="310"/>
        <v>0</v>
      </c>
      <c r="AL549" s="82" t="str">
        <f t="shared" si="311"/>
        <v>-</v>
      </c>
      <c r="AM549" s="82" t="str">
        <f t="shared" si="312"/>
        <v>-</v>
      </c>
      <c r="AN549" s="82" t="str">
        <f t="shared" si="313"/>
        <v>-</v>
      </c>
      <c r="AO549" s="82" t="str">
        <f t="shared" si="314"/>
        <v>-</v>
      </c>
      <c r="AP549" s="82" t="str">
        <f t="shared" si="315"/>
        <v>-</v>
      </c>
      <c r="AQ549" s="82" t="str">
        <f t="shared" si="316"/>
        <v>-</v>
      </c>
      <c r="AR549" s="82" t="str">
        <f t="shared" si="317"/>
        <v>-</v>
      </c>
      <c r="AT549" s="82">
        <f t="shared" si="318"/>
        <v>2</v>
      </c>
      <c r="AU549" s="82" t="str">
        <f ca="1">IF(    MAX(OFFSET(AL549,0,0,MATCH("-",AL549:AL$638,0))) = 0,"",
IFERROR(MAX(OFFSET(AL549,0,0,MATCH("-",AL549:AL$638,0))),""))</f>
        <v/>
      </c>
      <c r="AV549" s="82" t="str">
        <f ca="1">IF(    MAX(OFFSET(AM549,0,0,MATCH("-",AM549:AM$638,0))) = 0,"",
IFERROR(MAX(OFFSET(AM549,0,0,MATCH("-",AM549:AM$638,0))),""))</f>
        <v/>
      </c>
      <c r="AW549" s="82" t="str">
        <f ca="1">IF(    MAX(OFFSET(AN549,0,0,MATCH("-",AN549:AN$638,0))) = 0,"",
IFERROR(MAX(OFFSET(AN549,0,0,MATCH("-",AN549:AN$638,0))),""))</f>
        <v/>
      </c>
      <c r="AX549" s="82" t="str">
        <f ca="1">IF(    MAX(OFFSET(AO549,0,0,MATCH("-",AO549:AO$638,0))) = 0,"",
IFERROR(MAX(OFFSET(AO549,0,0,MATCH("-",AO549:AO$638,0))),""))</f>
        <v/>
      </c>
      <c r="AY549" s="82" t="str">
        <f ca="1">IF(    MAX(OFFSET(AP549,0,0,MATCH("-",AP549:AP$638,0))) = 0,"",
IFERROR(MAX(OFFSET(AP549,0,0,MATCH("-",AP549:AP$638,0))),""))</f>
        <v/>
      </c>
      <c r="AZ549" s="82" t="str">
        <f ca="1">IF(    MAX(OFFSET(AQ549,0,0,MATCH("-",AQ549:AQ$638,0))) = 0,"",
IFERROR(MAX(OFFSET(AQ549,0,0,MATCH("-",AQ549:AQ$638,0))),""))</f>
        <v/>
      </c>
      <c r="BA549" s="82" t="str">
        <f ca="1">IF(    MAX(OFFSET(AR549,0,0,MATCH("-",AR549:AR$638,0))) = 0,"",
IFERROR(MAX(OFFSET(AR549,0,0,MATCH("-",AR549:AR$638,0))),""))</f>
        <v/>
      </c>
      <c r="BB549" s="112">
        <f t="shared" ca="1" si="319"/>
        <v>-270</v>
      </c>
      <c r="BC549" s="111" t="str">
        <f t="shared" ca="1" si="320"/>
        <v>Radius</v>
      </c>
      <c r="BD549" s="112">
        <f t="shared" ca="1" si="321"/>
        <v>0</v>
      </c>
      <c r="BE549" s="111">
        <f t="shared" ca="1" si="322"/>
        <v>-150</v>
      </c>
      <c r="BF549" s="113" t="e">
        <f t="shared" ca="1" si="323"/>
        <v>#VALUE!</v>
      </c>
      <c r="BG549" s="113" t="e">
        <f t="shared" ca="1" si="324"/>
        <v>#VALUE!</v>
      </c>
      <c r="BH549" s="112">
        <f t="shared" ca="1" si="325"/>
        <v>2000</v>
      </c>
      <c r="BI549" s="112">
        <f t="shared" ca="1" si="326"/>
        <v>-150</v>
      </c>
      <c r="BJ549" s="157"/>
      <c r="BK549" s="157"/>
      <c r="BL549" s="158" t="str">
        <f>scriv!AM511</f>
        <v/>
      </c>
      <c r="BM549" s="157"/>
      <c r="BN549" s="157" t="str">
        <f t="shared" si="327"/>
        <v>node</v>
      </c>
      <c r="BO549" s="157"/>
      <c r="BP549" s="159">
        <f t="shared" ca="1" si="328"/>
        <v>0</v>
      </c>
      <c r="BQ549" s="159">
        <f t="shared" ca="1" si="329"/>
        <v>0</v>
      </c>
      <c r="BR549" s="159">
        <f t="shared" si="330"/>
        <v>1</v>
      </c>
      <c r="BS549" s="159" t="str">
        <f t="shared" si="331"/>
        <v>symbol</v>
      </c>
      <c r="BT549" s="157" t="str">
        <f ca="1">IF(scriv!V511&lt;&gt;"",scriv!V511,
IF(E549="",IFERROR(VLOOKUP(BL549,$AH$40:$BT$638,39,FALSE),$BT$36),
$BT$37))</f>
        <v>NodeSquare</v>
      </c>
      <c r="BU549" s="166">
        <f t="shared" ca="1" si="332"/>
        <v>2000</v>
      </c>
      <c r="BV549" s="166">
        <f t="shared" ca="1" si="333"/>
        <v>-150</v>
      </c>
      <c r="BW549" s="166">
        <f t="shared" ca="1" si="334"/>
        <v>0</v>
      </c>
      <c r="BX549" s="166">
        <f t="shared" ca="1" si="335"/>
        <v>0</v>
      </c>
      <c r="BY549" s="180" t="str">
        <f t="shared" si="336"/>
        <v/>
      </c>
      <c r="BZ549" s="180" t="str">
        <f t="shared" si="337"/>
        <v/>
      </c>
      <c r="CA549" s="81" t="str">
        <f>IF(scriv!E511&lt;&gt;"",scriv!E511,"")</f>
        <v/>
      </c>
      <c r="CB549" s="82">
        <f t="shared" si="307"/>
        <v>0</v>
      </c>
      <c r="CC549" s="82">
        <f t="shared" si="338"/>
        <v>0</v>
      </c>
      <c r="CD549" s="82" t="str">
        <f t="shared" si="339"/>
        <v>-</v>
      </c>
      <c r="CE549" s="82" t="str">
        <f t="shared" si="340"/>
        <v>-</v>
      </c>
      <c r="CF549" s="82" t="str">
        <f t="shared" si="341"/>
        <v>-</v>
      </c>
      <c r="CG549" s="82" t="str">
        <f t="shared" si="342"/>
        <v>-</v>
      </c>
      <c r="CH549" s="82" t="str">
        <f t="shared" si="343"/>
        <v>-</v>
      </c>
      <c r="CI549" s="82" t="str">
        <f t="shared" si="344"/>
        <v>-</v>
      </c>
      <c r="CJ549" s="82" t="str">
        <f t="shared" si="345"/>
        <v>-</v>
      </c>
      <c r="CK549" s="82" t="str">
        <f t="shared" si="346"/>
        <v>-</v>
      </c>
    </row>
    <row r="550" spans="1:89" s="82" customFormat="1" ht="18" customHeight="1">
      <c r="A550" s="81" t="str">
        <f>scriv!AL512</f>
        <v/>
      </c>
      <c r="B550" s="81" t="str">
        <f>IF(scriv!D512&lt;&gt;"",scriv!D512,"")</f>
        <v/>
      </c>
      <c r="C550" s="81" t="str">
        <f>IF( scriv!AP512&lt;&gt;"", IF(D550&lt;&gt;"","connection ","")&amp;scriv!AP512,IF(D550&lt;&gt;"","connection",""))</f>
        <v/>
      </c>
      <c r="D550" s="82" t="str">
        <f>scriv!AN512</f>
        <v/>
      </c>
      <c r="E550" s="82" t="str">
        <f>scriv!AO512</f>
        <v/>
      </c>
      <c r="F550" s="156">
        <f>ROW()</f>
        <v>550</v>
      </c>
      <c r="G550" s="288">
        <f>scriv!AC512</f>
        <v>0</v>
      </c>
      <c r="H550" s="288">
        <f>scriv!AD512</f>
        <v>0</v>
      </c>
      <c r="I550" s="81" t="str">
        <f>IF(scriv!AE512&lt;&gt;"",scriv!AE512,J550)</f>
        <v/>
      </c>
      <c r="J550" s="81" t="str">
        <f>IF(scriv!AF512&lt;&gt;"",scriv!AF512,"")</f>
        <v/>
      </c>
      <c r="K550" s="82" t="str">
        <f>IF(scriv!Y512&lt;&gt;"",scriv!Y512,$K$36)</f>
        <v>none</v>
      </c>
      <c r="L550" s="82">
        <f>IF(scriv!Z512&lt;&gt;"",scriv!Z512,$L$36)</f>
        <v>0</v>
      </c>
      <c r="M550" s="82" t="str">
        <f>IF(scriv!AA512&lt;&gt;"",scriv!AA512,$M$36)</f>
        <v>OpenClose</v>
      </c>
      <c r="N550" s="82">
        <f>IF(scriv!AB512&lt;&gt;"",scriv!AB512,$N$36)</f>
        <v>0</v>
      </c>
      <c r="O550" s="119" t="str">
        <f t="shared" si="306"/>
        <v/>
      </c>
      <c r="P550" s="81" t="str">
        <f>IF(scriv!I512&lt;&gt;"",scriv!I512,"")</f>
        <v/>
      </c>
      <c r="Q550" s="81" t="str">
        <f>IF(scriv!J512&lt;&gt;"",scriv!J512,"")</f>
        <v/>
      </c>
      <c r="R550" s="81">
        <f>IF(scriv!K512&lt;&gt;"",scriv!K512,
IF(I550&lt;&gt;"",1,$R$36))</f>
        <v>1</v>
      </c>
      <c r="S550" s="81" t="str">
        <f>IF(scriv!L512&lt;&gt;"",scriv!L512,
IF(scriv!AF512&lt;&gt;"",$S$36,"none"))</f>
        <v>none</v>
      </c>
      <c r="T550" s="81" t="str">
        <f>IF(scriv!Q512&lt;&gt;"",scriv!Q512,"")</f>
        <v/>
      </c>
      <c r="U550" s="81" t="str">
        <f>IF(scriv!R512&lt;&gt;"",scriv!R512,"")</f>
        <v/>
      </c>
      <c r="V550" s="81" t="str">
        <f>IF(scriv!S512&lt;&gt;"",scriv!S512,"")</f>
        <v/>
      </c>
      <c r="W550" s="81" t="str">
        <f>IF(scriv!T512&lt;&gt;"",scriv!T512,"")</f>
        <v/>
      </c>
      <c r="X550" s="81" t="str">
        <f>IF($E550="",
( IF(scriv!AH512&lt;&gt;"", LEFT( scriv!AH512, FIND(",",scriv!AH512)-1) &amp; "=" &amp; $AH550 &amp; RIGHT( scriv!AH512, LEN(scriv!AH512) + 1 - FIND(",",scriv!AH512)),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IF(scriv!AI512&lt;&gt;"", LEFT( scriv!AI512, FIND(",",scriv!AI512)-1) &amp; "=" &amp; $AH550 &amp; RIGHT( scriv!AI512, LEN(scriv!AI512) + 1 - FIND(",",scriv!AI512)),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IF(scriv!AJ512&lt;&gt;"", LEFT( scriv!AJ512, FIND(",",scriv!AJ512)-1) &amp; "=" &amp; $AH550 &amp; RIGHT( scriv!AJ512, LEN(scriv!AJ512) + 1 - FIND(",",scriv!AJ512)),
  IF($Z$36&lt;&gt;"",LEFT( Z$36, FIND(",",Z$36)-1) &amp; "=" &amp; $AH550 &amp; RIGHT( Z$36, LEN(Z$36) + 1 - FIND(",",Z$36)),""))),
IF(scriv!O512&lt;&gt;"", LEFT( scriv!O512, FIND(",",scriv!O512)-1) &amp; "=" &amp; $AH550 &amp; RIGHT( scriv!O512, LEN(scriv!O512) + 1 - FIND(",",scriv!O512)),
LEFT( Z$37, FIND(",",Z$37)-1) &amp; "=" &amp; $AH550 &amp; RIGHT( Z$37, LEN(Z$37) + 1 - FIND(",",Z$37))))</f>
        <v>drawOpen=,1.2</v>
      </c>
      <c r="AA550" s="81" t="str">
        <f>IF($E550="",
( IF(scriv!AK512&lt;&gt;"", LEFT( scriv!AK512, FIND(",",scriv!AK512)-1) &amp; "=" &amp; $AH550 &amp; RIGHT( scriv!AK512, LEN(scriv!AK512) + 1 - FIND(",",scriv!AK512)),
  IF($AA$36&lt;&gt;"",LEFT( AA$36, FIND(",",AA$36)-1) &amp; "=" &amp; $AH550 &amp; RIGHT( AA$36, LEN(AA$36) + 1 - FIND(",",AA$36)),""))),
IF(scriv!P512&lt;&gt;"", LEFT( scriv!P512, FIND(",",scriv!P512)-1) &amp; "=" &amp; $AH550 &amp; RIGHT( scriv!P512, LEN(scriv!P512) + 1 - FIND(",",scriv!P512)),
LEFT( AA$37, FIND(",",AA$37)-1) &amp; "=" &amp; $AH550 &amp; RIGHT( AA$37, LEN(AA$37) + 1 - FIND(",",AA$37))))</f>
        <v>drawClose=,1.2</v>
      </c>
      <c r="AB550" s="167" t="str">
        <f t="shared" si="305"/>
        <v>noTitle</v>
      </c>
      <c r="AC550" s="167"/>
      <c r="AD550" s="45"/>
      <c r="AE550" s="168"/>
      <c r="AF550" s="169">
        <f>IF(D550="",scriv!B512,"")</f>
        <v>0</v>
      </c>
      <c r="AG550" s="170" t="str">
        <f t="shared" si="347"/>
        <v/>
      </c>
      <c r="AH550" s="169" t="str">
        <f t="shared" si="308"/>
        <v/>
      </c>
      <c r="AI550" s="169" t="str">
        <f t="shared" si="309"/>
        <v/>
      </c>
      <c r="AJ550" s="86">
        <f>ROUNDDOWN( (LEN(scriv!B512)+1) / 2, 0 )</f>
        <v>0</v>
      </c>
      <c r="AK550" s="82">
        <f t="shared" si="310"/>
        <v>0</v>
      </c>
      <c r="AL550" s="82" t="str">
        <f t="shared" si="311"/>
        <v>-</v>
      </c>
      <c r="AM550" s="82" t="str">
        <f t="shared" si="312"/>
        <v>-</v>
      </c>
      <c r="AN550" s="82" t="str">
        <f t="shared" si="313"/>
        <v>-</v>
      </c>
      <c r="AO550" s="82" t="str">
        <f t="shared" si="314"/>
        <v>-</v>
      </c>
      <c r="AP550" s="82" t="str">
        <f t="shared" si="315"/>
        <v>-</v>
      </c>
      <c r="AQ550" s="82" t="str">
        <f t="shared" si="316"/>
        <v>-</v>
      </c>
      <c r="AR550" s="82" t="str">
        <f t="shared" si="317"/>
        <v>-</v>
      </c>
      <c r="AT550" s="82">
        <f t="shared" si="318"/>
        <v>2</v>
      </c>
      <c r="AU550" s="82" t="str">
        <f ca="1">IF(    MAX(OFFSET(AL550,0,0,MATCH("-",AL550:AL$638,0))) = 0,"",
IFERROR(MAX(OFFSET(AL550,0,0,MATCH("-",AL550:AL$638,0))),""))</f>
        <v/>
      </c>
      <c r="AV550" s="82" t="str">
        <f ca="1">IF(    MAX(OFFSET(AM550,0,0,MATCH("-",AM550:AM$638,0))) = 0,"",
IFERROR(MAX(OFFSET(AM550,0,0,MATCH("-",AM550:AM$638,0))),""))</f>
        <v/>
      </c>
      <c r="AW550" s="82" t="str">
        <f ca="1">IF(    MAX(OFFSET(AN550,0,0,MATCH("-",AN550:AN$638,0))) = 0,"",
IFERROR(MAX(OFFSET(AN550,0,0,MATCH("-",AN550:AN$638,0))),""))</f>
        <v/>
      </c>
      <c r="AX550" s="82" t="str">
        <f ca="1">IF(    MAX(OFFSET(AO550,0,0,MATCH("-",AO550:AO$638,0))) = 0,"",
IFERROR(MAX(OFFSET(AO550,0,0,MATCH("-",AO550:AO$638,0))),""))</f>
        <v/>
      </c>
      <c r="AY550" s="82" t="str">
        <f ca="1">IF(    MAX(OFFSET(AP550,0,0,MATCH("-",AP550:AP$638,0))) = 0,"",
IFERROR(MAX(OFFSET(AP550,0,0,MATCH("-",AP550:AP$638,0))),""))</f>
        <v/>
      </c>
      <c r="AZ550" s="82" t="str">
        <f ca="1">IF(    MAX(OFFSET(AQ550,0,0,MATCH("-",AQ550:AQ$638,0))) = 0,"",
IFERROR(MAX(OFFSET(AQ550,0,0,MATCH("-",AQ550:AQ$638,0))),""))</f>
        <v/>
      </c>
      <c r="BA550" s="82" t="str">
        <f ca="1">IF(    MAX(OFFSET(AR550,0,0,MATCH("-",AR550:AR$638,0))) = 0,"",
IFERROR(MAX(OFFSET(AR550,0,0,MATCH("-",AR550:AR$638,0))),""))</f>
        <v/>
      </c>
      <c r="BB550" s="112">
        <f t="shared" ca="1" si="319"/>
        <v>-270</v>
      </c>
      <c r="BC550" s="111" t="str">
        <f t="shared" ca="1" si="320"/>
        <v>Radius</v>
      </c>
      <c r="BD550" s="112">
        <f t="shared" ca="1" si="321"/>
        <v>0</v>
      </c>
      <c r="BE550" s="111">
        <f t="shared" ca="1" si="322"/>
        <v>-150</v>
      </c>
      <c r="BF550" s="113" t="e">
        <f t="shared" ca="1" si="323"/>
        <v>#VALUE!</v>
      </c>
      <c r="BG550" s="113" t="e">
        <f t="shared" ca="1" si="324"/>
        <v>#VALUE!</v>
      </c>
      <c r="BH550" s="112">
        <f t="shared" ca="1" si="325"/>
        <v>2000</v>
      </c>
      <c r="BI550" s="112">
        <f t="shared" ca="1" si="326"/>
        <v>-150</v>
      </c>
      <c r="BJ550" s="157"/>
      <c r="BK550" s="157"/>
      <c r="BL550" s="158" t="str">
        <f>scriv!AM512</f>
        <v/>
      </c>
      <c r="BM550" s="157"/>
      <c r="BN550" s="157" t="str">
        <f t="shared" si="327"/>
        <v>node</v>
      </c>
      <c r="BO550" s="157"/>
      <c r="BP550" s="159">
        <f t="shared" ca="1" si="328"/>
        <v>0</v>
      </c>
      <c r="BQ550" s="159">
        <f t="shared" ca="1" si="329"/>
        <v>0</v>
      </c>
      <c r="BR550" s="159">
        <f t="shared" si="330"/>
        <v>1</v>
      </c>
      <c r="BS550" s="159" t="str">
        <f t="shared" si="331"/>
        <v>symbol</v>
      </c>
      <c r="BT550" s="157" t="str">
        <f ca="1">IF(scriv!V512&lt;&gt;"",scriv!V512,
IF(E550="",IFERROR(VLOOKUP(BL550,$AH$40:$BT$638,39,FALSE),$BT$36),
$BT$37))</f>
        <v>NodeSquare</v>
      </c>
      <c r="BU550" s="166">
        <f t="shared" ca="1" si="332"/>
        <v>2000</v>
      </c>
      <c r="BV550" s="166">
        <f t="shared" ca="1" si="333"/>
        <v>-150</v>
      </c>
      <c r="BW550" s="166">
        <f t="shared" ca="1" si="334"/>
        <v>0</v>
      </c>
      <c r="BX550" s="166">
        <f t="shared" ca="1" si="335"/>
        <v>0</v>
      </c>
      <c r="BY550" s="180" t="str">
        <f t="shared" si="336"/>
        <v/>
      </c>
      <c r="BZ550" s="180" t="str">
        <f t="shared" si="337"/>
        <v/>
      </c>
      <c r="CA550" s="81" t="str">
        <f>IF(scriv!E512&lt;&gt;"",scriv!E512,"")</f>
        <v/>
      </c>
      <c r="CB550" s="82">
        <f t="shared" si="307"/>
        <v>0</v>
      </c>
      <c r="CC550" s="82">
        <f t="shared" si="338"/>
        <v>0</v>
      </c>
      <c r="CD550" s="82" t="str">
        <f t="shared" si="339"/>
        <v>-</v>
      </c>
      <c r="CE550" s="82" t="str">
        <f t="shared" si="340"/>
        <v>-</v>
      </c>
      <c r="CF550" s="82" t="str">
        <f t="shared" si="341"/>
        <v>-</v>
      </c>
      <c r="CG550" s="82" t="str">
        <f t="shared" si="342"/>
        <v>-</v>
      </c>
      <c r="CH550" s="82" t="str">
        <f t="shared" si="343"/>
        <v>-</v>
      </c>
      <c r="CI550" s="82" t="str">
        <f t="shared" si="344"/>
        <v>-</v>
      </c>
      <c r="CJ550" s="82" t="str">
        <f t="shared" si="345"/>
        <v>-</v>
      </c>
      <c r="CK550" s="82" t="str">
        <f t="shared" si="346"/>
        <v>-</v>
      </c>
    </row>
    <row r="551" spans="1:89" s="82" customFormat="1" ht="18" customHeight="1">
      <c r="A551" s="81" t="str">
        <f>scriv!AL513</f>
        <v/>
      </c>
      <c r="B551" s="81" t="str">
        <f>IF(scriv!D513&lt;&gt;"",scriv!D513,"")</f>
        <v/>
      </c>
      <c r="C551" s="81" t="str">
        <f>IF( scriv!AP513&lt;&gt;"", IF(D551&lt;&gt;"","connection ","")&amp;scriv!AP513,IF(D551&lt;&gt;"","connection",""))</f>
        <v/>
      </c>
      <c r="D551" s="82" t="str">
        <f>scriv!AN513</f>
        <v/>
      </c>
      <c r="E551" s="82" t="str">
        <f>scriv!AO513</f>
        <v/>
      </c>
      <c r="F551" s="156">
        <f>ROW()</f>
        <v>551</v>
      </c>
      <c r="G551" s="288">
        <f>scriv!AC513</f>
        <v>0</v>
      </c>
      <c r="H551" s="288">
        <f>scriv!AD513</f>
        <v>0</v>
      </c>
      <c r="I551" s="81" t="str">
        <f>IF(scriv!AE513&lt;&gt;"",scriv!AE513,J551)</f>
        <v/>
      </c>
      <c r="J551" s="81" t="str">
        <f>IF(scriv!AF513&lt;&gt;"",scriv!AF513,"")</f>
        <v/>
      </c>
      <c r="K551" s="82" t="str">
        <f>IF(scriv!Y513&lt;&gt;"",scriv!Y513,$K$36)</f>
        <v>none</v>
      </c>
      <c r="L551" s="82">
        <f>IF(scriv!Z513&lt;&gt;"",scriv!Z513,$L$36)</f>
        <v>0</v>
      </c>
      <c r="M551" s="82" t="str">
        <f>IF(scriv!AA513&lt;&gt;"",scriv!AA513,$M$36)</f>
        <v>OpenClose</v>
      </c>
      <c r="N551" s="82">
        <f>IF(scriv!AB513&lt;&gt;"",scriv!AB513,$N$36)</f>
        <v>0</v>
      </c>
      <c r="O551" s="119" t="str">
        <f t="shared" si="306"/>
        <v/>
      </c>
      <c r="P551" s="81" t="str">
        <f>IF(scriv!I513&lt;&gt;"",scriv!I513,"")</f>
        <v/>
      </c>
      <c r="Q551" s="81" t="str">
        <f>IF(scriv!J513&lt;&gt;"",scriv!J513,"")</f>
        <v/>
      </c>
      <c r="R551" s="81">
        <f>IF(scriv!K513&lt;&gt;"",scriv!K513,
IF(I551&lt;&gt;"",1,$R$36))</f>
        <v>1</v>
      </c>
      <c r="S551" s="81" t="str">
        <f>IF(scriv!L513&lt;&gt;"",scriv!L513,
IF(scriv!AF513&lt;&gt;"",$S$36,"none"))</f>
        <v>none</v>
      </c>
      <c r="T551" s="81" t="str">
        <f>IF(scriv!Q513&lt;&gt;"",scriv!Q513,"")</f>
        <v/>
      </c>
      <c r="U551" s="81" t="str">
        <f>IF(scriv!R513&lt;&gt;"",scriv!R513,"")</f>
        <v/>
      </c>
      <c r="V551" s="81" t="str">
        <f>IF(scriv!S513&lt;&gt;"",scriv!S513,"")</f>
        <v/>
      </c>
      <c r="W551" s="81" t="str">
        <f>IF(scriv!T513&lt;&gt;"",scriv!T513,"")</f>
        <v/>
      </c>
      <c r="X551" s="81" t="str">
        <f>IF($E551="",
( IF(scriv!AH513&lt;&gt;"", LEFT( scriv!AH513, FIND(",",scriv!AH513)-1) &amp; "=" &amp; $AH551 &amp; RIGHT( scriv!AH513, LEN(scriv!AH513) + 1 - FIND(",",scriv!AH513)),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IF(scriv!AI513&lt;&gt;"", LEFT( scriv!AI513, FIND(",",scriv!AI513)-1) &amp; "=" &amp; $AH551 &amp; RIGHT( scriv!AI513, LEN(scriv!AI513) + 1 - FIND(",",scriv!AI513)),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IF(scriv!AJ513&lt;&gt;"", LEFT( scriv!AJ513, FIND(",",scriv!AJ513)-1) &amp; "=" &amp; $AH551 &amp; RIGHT( scriv!AJ513, LEN(scriv!AJ513) + 1 - FIND(",",scriv!AJ513)),
  IF($Z$36&lt;&gt;"",LEFT( Z$36, FIND(",",Z$36)-1) &amp; "=" &amp; $AH551 &amp; RIGHT( Z$36, LEN(Z$36) + 1 - FIND(",",Z$36)),""))),
IF(scriv!O513&lt;&gt;"", LEFT( scriv!O513, FIND(",",scriv!O513)-1) &amp; "=" &amp; $AH551 &amp; RIGHT( scriv!O513, LEN(scriv!O513) + 1 - FIND(",",scriv!O513)),
LEFT( Z$37, FIND(",",Z$37)-1) &amp; "=" &amp; $AH551 &amp; RIGHT( Z$37, LEN(Z$37) + 1 - FIND(",",Z$37))))</f>
        <v>drawOpen=,1.2</v>
      </c>
      <c r="AA551" s="81" t="str">
        <f>IF($E551="",
( IF(scriv!AK513&lt;&gt;"", LEFT( scriv!AK513, FIND(",",scriv!AK513)-1) &amp; "=" &amp; $AH551 &amp; RIGHT( scriv!AK513, LEN(scriv!AK513) + 1 - FIND(",",scriv!AK513)),
  IF($AA$36&lt;&gt;"",LEFT( AA$36, FIND(",",AA$36)-1) &amp; "=" &amp; $AH551 &amp; RIGHT( AA$36, LEN(AA$36) + 1 - FIND(",",AA$36)),""))),
IF(scriv!P513&lt;&gt;"", LEFT( scriv!P513, FIND(",",scriv!P513)-1) &amp; "=" &amp; $AH551 &amp; RIGHT( scriv!P513, LEN(scriv!P513) + 1 - FIND(",",scriv!P513)),
LEFT( AA$37, FIND(",",AA$37)-1) &amp; "=" &amp; $AH551 &amp; RIGHT( AA$37, LEN(AA$37) + 1 - FIND(",",AA$37))))</f>
        <v>drawClose=,1.2</v>
      </c>
      <c r="AB551" s="167" t="str">
        <f t="shared" ref="AB551:AB614" si="348">$AB$36</f>
        <v>noTitle</v>
      </c>
      <c r="AC551" s="167"/>
      <c r="AD551" s="45"/>
      <c r="AE551" s="168"/>
      <c r="AF551" s="169">
        <f>IF(D551="",scriv!B513,"")</f>
        <v>0</v>
      </c>
      <c r="AG551" s="170" t="str">
        <f t="shared" si="347"/>
        <v/>
      </c>
      <c r="AH551" s="169" t="str">
        <f t="shared" si="308"/>
        <v/>
      </c>
      <c r="AI551" s="169" t="str">
        <f t="shared" si="309"/>
        <v/>
      </c>
      <c r="AJ551" s="86">
        <f>ROUNDDOWN( (LEN(scriv!B513)+1) / 2, 0 )</f>
        <v>0</v>
      </c>
      <c r="AK551" s="82">
        <f t="shared" si="310"/>
        <v>0</v>
      </c>
      <c r="AL551" s="82" t="str">
        <f t="shared" si="311"/>
        <v>-</v>
      </c>
      <c r="AM551" s="82" t="str">
        <f t="shared" si="312"/>
        <v>-</v>
      </c>
      <c r="AN551" s="82" t="str">
        <f t="shared" si="313"/>
        <v>-</v>
      </c>
      <c r="AO551" s="82" t="str">
        <f t="shared" si="314"/>
        <v>-</v>
      </c>
      <c r="AP551" s="82" t="str">
        <f t="shared" si="315"/>
        <v>-</v>
      </c>
      <c r="AQ551" s="82" t="str">
        <f t="shared" si="316"/>
        <v>-</v>
      </c>
      <c r="AR551" s="82" t="str">
        <f t="shared" si="317"/>
        <v>-</v>
      </c>
      <c r="AT551" s="82">
        <f t="shared" si="318"/>
        <v>2</v>
      </c>
      <c r="AU551" s="82" t="str">
        <f ca="1">IF(    MAX(OFFSET(AL551,0,0,MATCH("-",AL551:AL$638,0))) = 0,"",
IFERROR(MAX(OFFSET(AL551,0,0,MATCH("-",AL551:AL$638,0))),""))</f>
        <v/>
      </c>
      <c r="AV551" s="82" t="str">
        <f ca="1">IF(    MAX(OFFSET(AM551,0,0,MATCH("-",AM551:AM$638,0))) = 0,"",
IFERROR(MAX(OFFSET(AM551,0,0,MATCH("-",AM551:AM$638,0))),""))</f>
        <v/>
      </c>
      <c r="AW551" s="82" t="str">
        <f ca="1">IF(    MAX(OFFSET(AN551,0,0,MATCH("-",AN551:AN$638,0))) = 0,"",
IFERROR(MAX(OFFSET(AN551,0,0,MATCH("-",AN551:AN$638,0))),""))</f>
        <v/>
      </c>
      <c r="AX551" s="82" t="str">
        <f ca="1">IF(    MAX(OFFSET(AO551,0,0,MATCH("-",AO551:AO$638,0))) = 0,"",
IFERROR(MAX(OFFSET(AO551,0,0,MATCH("-",AO551:AO$638,0))),""))</f>
        <v/>
      </c>
      <c r="AY551" s="82" t="str">
        <f ca="1">IF(    MAX(OFFSET(AP551,0,0,MATCH("-",AP551:AP$638,0))) = 0,"",
IFERROR(MAX(OFFSET(AP551,0,0,MATCH("-",AP551:AP$638,0))),""))</f>
        <v/>
      </c>
      <c r="AZ551" s="82" t="str">
        <f ca="1">IF(    MAX(OFFSET(AQ551,0,0,MATCH("-",AQ551:AQ$638,0))) = 0,"",
IFERROR(MAX(OFFSET(AQ551,0,0,MATCH("-",AQ551:AQ$638,0))),""))</f>
        <v/>
      </c>
      <c r="BA551" s="82" t="str">
        <f ca="1">IF(    MAX(OFFSET(AR551,0,0,MATCH("-",AR551:AR$638,0))) = 0,"",
IFERROR(MAX(OFFSET(AR551,0,0,MATCH("-",AR551:AR$638,0))),""))</f>
        <v/>
      </c>
      <c r="BB551" s="112">
        <f t="shared" ca="1" si="319"/>
        <v>-270</v>
      </c>
      <c r="BC551" s="111" t="str">
        <f t="shared" ca="1" si="320"/>
        <v>Radius</v>
      </c>
      <c r="BD551" s="112">
        <f t="shared" ca="1" si="321"/>
        <v>0</v>
      </c>
      <c r="BE551" s="111">
        <f t="shared" ca="1" si="322"/>
        <v>-150</v>
      </c>
      <c r="BF551" s="113" t="e">
        <f t="shared" ca="1" si="323"/>
        <v>#VALUE!</v>
      </c>
      <c r="BG551" s="113" t="e">
        <f t="shared" ca="1" si="324"/>
        <v>#VALUE!</v>
      </c>
      <c r="BH551" s="112">
        <f t="shared" ca="1" si="325"/>
        <v>2000</v>
      </c>
      <c r="BI551" s="112">
        <f t="shared" ca="1" si="326"/>
        <v>-150</v>
      </c>
      <c r="BJ551" s="157"/>
      <c r="BK551" s="157"/>
      <c r="BL551" s="158" t="str">
        <f>scriv!AM513</f>
        <v/>
      </c>
      <c r="BM551" s="157"/>
      <c r="BN551" s="157" t="str">
        <f t="shared" si="327"/>
        <v>node</v>
      </c>
      <c r="BO551" s="157"/>
      <c r="BP551" s="159">
        <f t="shared" ca="1" si="328"/>
        <v>0</v>
      </c>
      <c r="BQ551" s="159">
        <f t="shared" ca="1" si="329"/>
        <v>0</v>
      </c>
      <c r="BR551" s="159">
        <f t="shared" si="330"/>
        <v>1</v>
      </c>
      <c r="BS551" s="159" t="str">
        <f t="shared" si="331"/>
        <v>symbol</v>
      </c>
      <c r="BT551" s="157" t="str">
        <f ca="1">IF(scriv!V513&lt;&gt;"",scriv!V513,
IF(E551="",IFERROR(VLOOKUP(BL551,$AH$40:$BT$638,39,FALSE),$BT$36),
$BT$37))</f>
        <v>NodeSquare</v>
      </c>
      <c r="BU551" s="166">
        <f t="shared" ca="1" si="332"/>
        <v>2000</v>
      </c>
      <c r="BV551" s="166">
        <f t="shared" ca="1" si="333"/>
        <v>-150</v>
      </c>
      <c r="BW551" s="166">
        <f t="shared" ca="1" si="334"/>
        <v>0</v>
      </c>
      <c r="BX551" s="166">
        <f t="shared" ca="1" si="335"/>
        <v>0</v>
      </c>
      <c r="BY551" s="180" t="str">
        <f t="shared" si="336"/>
        <v/>
      </c>
      <c r="BZ551" s="180" t="str">
        <f t="shared" si="337"/>
        <v/>
      </c>
      <c r="CA551" s="81" t="str">
        <f>IF(scriv!E513&lt;&gt;"",scriv!E513,"")</f>
        <v/>
      </c>
      <c r="CB551" s="82">
        <f t="shared" si="307"/>
        <v>0</v>
      </c>
      <c r="CC551" s="82">
        <f t="shared" si="338"/>
        <v>0</v>
      </c>
      <c r="CD551" s="82" t="str">
        <f t="shared" si="339"/>
        <v>-</v>
      </c>
      <c r="CE551" s="82" t="str">
        <f t="shared" si="340"/>
        <v>-</v>
      </c>
      <c r="CF551" s="82" t="str">
        <f t="shared" si="341"/>
        <v>-</v>
      </c>
      <c r="CG551" s="82" t="str">
        <f t="shared" si="342"/>
        <v>-</v>
      </c>
      <c r="CH551" s="82" t="str">
        <f t="shared" si="343"/>
        <v>-</v>
      </c>
      <c r="CI551" s="82" t="str">
        <f t="shared" si="344"/>
        <v>-</v>
      </c>
      <c r="CJ551" s="82" t="str">
        <f t="shared" si="345"/>
        <v>-</v>
      </c>
      <c r="CK551" s="82" t="str">
        <f t="shared" si="346"/>
        <v>-</v>
      </c>
    </row>
    <row r="552" spans="1:89" s="82" customFormat="1" ht="18" customHeight="1">
      <c r="A552" s="81" t="str">
        <f>scriv!AL514</f>
        <v/>
      </c>
      <c r="B552" s="81" t="str">
        <f>IF(scriv!D514&lt;&gt;"",scriv!D514,"")</f>
        <v/>
      </c>
      <c r="C552" s="81" t="str">
        <f>IF( scriv!AP514&lt;&gt;"", IF(D552&lt;&gt;"","connection ","")&amp;scriv!AP514,IF(D552&lt;&gt;"","connection",""))</f>
        <v/>
      </c>
      <c r="D552" s="82" t="str">
        <f>scriv!AN514</f>
        <v/>
      </c>
      <c r="E552" s="82" t="str">
        <f>scriv!AO514</f>
        <v/>
      </c>
      <c r="F552" s="156">
        <f>ROW()</f>
        <v>552</v>
      </c>
      <c r="G552" s="288">
        <f>scriv!AC514</f>
        <v>0</v>
      </c>
      <c r="H552" s="288">
        <f>scriv!AD514</f>
        <v>0</v>
      </c>
      <c r="I552" s="81" t="str">
        <f>IF(scriv!AE514&lt;&gt;"",scriv!AE514,J552)</f>
        <v/>
      </c>
      <c r="J552" s="81" t="str">
        <f>IF(scriv!AF514&lt;&gt;"",scriv!AF514,"")</f>
        <v/>
      </c>
      <c r="K552" s="82" t="str">
        <f>IF(scriv!Y514&lt;&gt;"",scriv!Y514,$K$36)</f>
        <v>none</v>
      </c>
      <c r="L552" s="82">
        <f>IF(scriv!Z514&lt;&gt;"",scriv!Z514,$L$36)</f>
        <v>0</v>
      </c>
      <c r="M552" s="82" t="str">
        <f>IF(scriv!AA514&lt;&gt;"",scriv!AA514,$M$36)</f>
        <v>OpenClose</v>
      </c>
      <c r="N552" s="82">
        <f>IF(scriv!AB514&lt;&gt;"",scriv!AB514,$N$36)</f>
        <v>0</v>
      </c>
      <c r="O552" s="119" t="str">
        <f t="shared" si="306"/>
        <v/>
      </c>
      <c r="P552" s="81" t="str">
        <f>IF(scriv!I514&lt;&gt;"",scriv!I514,"")</f>
        <v/>
      </c>
      <c r="Q552" s="81" t="str">
        <f>IF(scriv!J514&lt;&gt;"",scriv!J514,"")</f>
        <v/>
      </c>
      <c r="R552" s="81">
        <f>IF(scriv!K514&lt;&gt;"",scriv!K514,
IF(I552&lt;&gt;"",1,$R$36))</f>
        <v>1</v>
      </c>
      <c r="S552" s="81" t="str">
        <f>IF(scriv!L514&lt;&gt;"",scriv!L514,
IF(scriv!AF514&lt;&gt;"",$S$36,"none"))</f>
        <v>none</v>
      </c>
      <c r="T552" s="81" t="str">
        <f>IF(scriv!Q514&lt;&gt;"",scriv!Q514,"")</f>
        <v/>
      </c>
      <c r="U552" s="81" t="str">
        <f>IF(scriv!R514&lt;&gt;"",scriv!R514,"")</f>
        <v/>
      </c>
      <c r="V552" s="81" t="str">
        <f>IF(scriv!S514&lt;&gt;"",scriv!S514,"")</f>
        <v/>
      </c>
      <c r="W552" s="81" t="str">
        <f>IF(scriv!T514&lt;&gt;"",scriv!T514,"")</f>
        <v/>
      </c>
      <c r="X552" s="81" t="str">
        <f>IF($E552="",
( IF(scriv!AH514&lt;&gt;"", LEFT( scriv!AH514, FIND(",",scriv!AH514)-1) &amp; "=" &amp; $AH552 &amp; RIGHT( scriv!AH514, LEN(scriv!AH514) + 1 - FIND(",",scriv!AH514)),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IF(scriv!AI514&lt;&gt;"", LEFT( scriv!AI514, FIND(",",scriv!AI514)-1) &amp; "=" &amp; $AH552 &amp; RIGHT( scriv!AI514, LEN(scriv!AI514) + 1 - FIND(",",scriv!AI514)),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IF(scriv!AJ514&lt;&gt;"", LEFT( scriv!AJ514, FIND(",",scriv!AJ514)-1) &amp; "=" &amp; $AH552 &amp; RIGHT( scriv!AJ514, LEN(scriv!AJ514) + 1 - FIND(",",scriv!AJ514)),
  IF($Z$36&lt;&gt;"",LEFT( Z$36, FIND(",",Z$36)-1) &amp; "=" &amp; $AH552 &amp; RIGHT( Z$36, LEN(Z$36) + 1 - FIND(",",Z$36)),""))),
IF(scriv!O514&lt;&gt;"", LEFT( scriv!O514, FIND(",",scriv!O514)-1) &amp; "=" &amp; $AH552 &amp; RIGHT( scriv!O514, LEN(scriv!O514) + 1 - FIND(",",scriv!O514)),
LEFT( Z$37, FIND(",",Z$37)-1) &amp; "=" &amp; $AH552 &amp; RIGHT( Z$37, LEN(Z$37) + 1 - FIND(",",Z$37))))</f>
        <v>drawOpen=,1.2</v>
      </c>
      <c r="AA552" s="81" t="str">
        <f>IF($E552="",
( IF(scriv!AK514&lt;&gt;"", LEFT( scriv!AK514, FIND(",",scriv!AK514)-1) &amp; "=" &amp; $AH552 &amp; RIGHT( scriv!AK514, LEN(scriv!AK514) + 1 - FIND(",",scriv!AK514)),
  IF($AA$36&lt;&gt;"",LEFT( AA$36, FIND(",",AA$36)-1) &amp; "=" &amp; $AH552 &amp; RIGHT( AA$36, LEN(AA$36) + 1 - FIND(",",AA$36)),""))),
IF(scriv!P514&lt;&gt;"", LEFT( scriv!P514, FIND(",",scriv!P514)-1) &amp; "=" &amp; $AH552 &amp; RIGHT( scriv!P514, LEN(scriv!P514) + 1 - FIND(",",scriv!P514)),
LEFT( AA$37, FIND(",",AA$37)-1) &amp; "=" &amp; $AH552 &amp; RIGHT( AA$37, LEN(AA$37) + 1 - FIND(",",AA$37))))</f>
        <v>drawClose=,1.2</v>
      </c>
      <c r="AB552" s="167" t="str">
        <f t="shared" si="348"/>
        <v>noTitle</v>
      </c>
      <c r="AC552" s="167"/>
      <c r="AD552" s="45"/>
      <c r="AE552" s="168"/>
      <c r="AF552" s="169">
        <f>IF(D552="",scriv!B514,"")</f>
        <v>0</v>
      </c>
      <c r="AG552" s="170" t="str">
        <f t="shared" si="347"/>
        <v/>
      </c>
      <c r="AH552" s="169" t="str">
        <f t="shared" si="308"/>
        <v/>
      </c>
      <c r="AI552" s="169" t="str">
        <f t="shared" si="309"/>
        <v/>
      </c>
      <c r="AJ552" s="86">
        <f>ROUNDDOWN( (LEN(scriv!B514)+1) / 2, 0 )</f>
        <v>0</v>
      </c>
      <c r="AK552" s="82">
        <f t="shared" si="310"/>
        <v>0</v>
      </c>
      <c r="AL552" s="82" t="str">
        <f t="shared" si="311"/>
        <v>-</v>
      </c>
      <c r="AM552" s="82" t="str">
        <f t="shared" si="312"/>
        <v>-</v>
      </c>
      <c r="AN552" s="82" t="str">
        <f t="shared" si="313"/>
        <v>-</v>
      </c>
      <c r="AO552" s="82" t="str">
        <f t="shared" si="314"/>
        <v>-</v>
      </c>
      <c r="AP552" s="82" t="str">
        <f t="shared" si="315"/>
        <v>-</v>
      </c>
      <c r="AQ552" s="82" t="str">
        <f t="shared" si="316"/>
        <v>-</v>
      </c>
      <c r="AR552" s="82" t="str">
        <f t="shared" si="317"/>
        <v>-</v>
      </c>
      <c r="AT552" s="82">
        <f t="shared" si="318"/>
        <v>2</v>
      </c>
      <c r="AU552" s="82" t="str">
        <f ca="1">IF(    MAX(OFFSET(AL552,0,0,MATCH("-",AL552:AL$638,0))) = 0,"",
IFERROR(MAX(OFFSET(AL552,0,0,MATCH("-",AL552:AL$638,0))),""))</f>
        <v/>
      </c>
      <c r="AV552" s="82" t="str">
        <f ca="1">IF(    MAX(OFFSET(AM552,0,0,MATCH("-",AM552:AM$638,0))) = 0,"",
IFERROR(MAX(OFFSET(AM552,0,0,MATCH("-",AM552:AM$638,0))),""))</f>
        <v/>
      </c>
      <c r="AW552" s="82" t="str">
        <f ca="1">IF(    MAX(OFFSET(AN552,0,0,MATCH("-",AN552:AN$638,0))) = 0,"",
IFERROR(MAX(OFFSET(AN552,0,0,MATCH("-",AN552:AN$638,0))),""))</f>
        <v/>
      </c>
      <c r="AX552" s="82" t="str">
        <f ca="1">IF(    MAX(OFFSET(AO552,0,0,MATCH("-",AO552:AO$638,0))) = 0,"",
IFERROR(MAX(OFFSET(AO552,0,0,MATCH("-",AO552:AO$638,0))),""))</f>
        <v/>
      </c>
      <c r="AY552" s="82" t="str">
        <f ca="1">IF(    MAX(OFFSET(AP552,0,0,MATCH("-",AP552:AP$638,0))) = 0,"",
IFERROR(MAX(OFFSET(AP552,0,0,MATCH("-",AP552:AP$638,0))),""))</f>
        <v/>
      </c>
      <c r="AZ552" s="82" t="str">
        <f ca="1">IF(    MAX(OFFSET(AQ552,0,0,MATCH("-",AQ552:AQ$638,0))) = 0,"",
IFERROR(MAX(OFFSET(AQ552,0,0,MATCH("-",AQ552:AQ$638,0))),""))</f>
        <v/>
      </c>
      <c r="BA552" s="82" t="str">
        <f ca="1">IF(    MAX(OFFSET(AR552,0,0,MATCH("-",AR552:AR$638,0))) = 0,"",
IFERROR(MAX(OFFSET(AR552,0,0,MATCH("-",AR552:AR$638,0))),""))</f>
        <v/>
      </c>
      <c r="BB552" s="112">
        <f t="shared" ca="1" si="319"/>
        <v>-270</v>
      </c>
      <c r="BC552" s="111" t="str">
        <f t="shared" ca="1" si="320"/>
        <v>Radius</v>
      </c>
      <c r="BD552" s="112">
        <f t="shared" ca="1" si="321"/>
        <v>0</v>
      </c>
      <c r="BE552" s="111">
        <f t="shared" ca="1" si="322"/>
        <v>-150</v>
      </c>
      <c r="BF552" s="113" t="e">
        <f t="shared" ca="1" si="323"/>
        <v>#VALUE!</v>
      </c>
      <c r="BG552" s="113" t="e">
        <f t="shared" ca="1" si="324"/>
        <v>#VALUE!</v>
      </c>
      <c r="BH552" s="112">
        <f t="shared" ca="1" si="325"/>
        <v>2000</v>
      </c>
      <c r="BI552" s="112">
        <f t="shared" ca="1" si="326"/>
        <v>-150</v>
      </c>
      <c r="BJ552" s="157"/>
      <c r="BK552" s="157"/>
      <c r="BL552" s="158" t="str">
        <f>scriv!AM514</f>
        <v/>
      </c>
      <c r="BM552" s="157"/>
      <c r="BN552" s="157" t="str">
        <f t="shared" si="327"/>
        <v>node</v>
      </c>
      <c r="BO552" s="157"/>
      <c r="BP552" s="159">
        <f t="shared" ca="1" si="328"/>
        <v>0</v>
      </c>
      <c r="BQ552" s="159">
        <f t="shared" ca="1" si="329"/>
        <v>0</v>
      </c>
      <c r="BR552" s="159">
        <f t="shared" si="330"/>
        <v>1</v>
      </c>
      <c r="BS552" s="159" t="str">
        <f t="shared" si="331"/>
        <v>symbol</v>
      </c>
      <c r="BT552" s="157" t="str">
        <f ca="1">IF(scriv!V514&lt;&gt;"",scriv!V514,
IF(E552="",IFERROR(VLOOKUP(BL552,$AH$40:$BT$638,39,FALSE),$BT$36),
$BT$37))</f>
        <v>NodeSquare</v>
      </c>
      <c r="BU552" s="166">
        <f t="shared" ca="1" si="332"/>
        <v>2000</v>
      </c>
      <c r="BV552" s="166">
        <f t="shared" ca="1" si="333"/>
        <v>-150</v>
      </c>
      <c r="BW552" s="166">
        <f t="shared" ca="1" si="334"/>
        <v>0</v>
      </c>
      <c r="BX552" s="166">
        <f t="shared" ca="1" si="335"/>
        <v>0</v>
      </c>
      <c r="BY552" s="180" t="str">
        <f t="shared" si="336"/>
        <v/>
      </c>
      <c r="BZ552" s="180" t="str">
        <f t="shared" si="337"/>
        <v/>
      </c>
      <c r="CA552" s="81" t="str">
        <f>IF(scriv!E514&lt;&gt;"",scriv!E514,"")</f>
        <v/>
      </c>
      <c r="CB552" s="82">
        <f t="shared" si="307"/>
        <v>0</v>
      </c>
      <c r="CC552" s="82">
        <f t="shared" si="338"/>
        <v>0</v>
      </c>
      <c r="CD552" s="82" t="str">
        <f t="shared" si="339"/>
        <v>-</v>
      </c>
      <c r="CE552" s="82" t="str">
        <f t="shared" si="340"/>
        <v>-</v>
      </c>
      <c r="CF552" s="82" t="str">
        <f t="shared" si="341"/>
        <v>-</v>
      </c>
      <c r="CG552" s="82" t="str">
        <f t="shared" si="342"/>
        <v>-</v>
      </c>
      <c r="CH552" s="82" t="str">
        <f t="shared" si="343"/>
        <v>-</v>
      </c>
      <c r="CI552" s="82" t="str">
        <f t="shared" si="344"/>
        <v>-</v>
      </c>
      <c r="CJ552" s="82" t="str">
        <f t="shared" si="345"/>
        <v>-</v>
      </c>
      <c r="CK552" s="82" t="str">
        <f t="shared" si="346"/>
        <v>-</v>
      </c>
    </row>
    <row r="553" spans="1:89" s="82" customFormat="1" ht="18" customHeight="1">
      <c r="A553" s="81" t="str">
        <f>scriv!AL515</f>
        <v/>
      </c>
      <c r="B553" s="81" t="str">
        <f>IF(scriv!D515&lt;&gt;"",scriv!D515,"")</f>
        <v/>
      </c>
      <c r="C553" s="81" t="str">
        <f>IF( scriv!AP515&lt;&gt;"", IF(D553&lt;&gt;"","connection ","")&amp;scriv!AP515,IF(D553&lt;&gt;"","connection",""))</f>
        <v/>
      </c>
      <c r="D553" s="82" t="str">
        <f>scriv!AN515</f>
        <v/>
      </c>
      <c r="E553" s="82" t="str">
        <f>scriv!AO515</f>
        <v/>
      </c>
      <c r="F553" s="156">
        <f>ROW()</f>
        <v>553</v>
      </c>
      <c r="G553" s="288">
        <f>scriv!AC515</f>
        <v>0</v>
      </c>
      <c r="H553" s="288">
        <f>scriv!AD515</f>
        <v>0</v>
      </c>
      <c r="I553" s="81" t="str">
        <f>IF(scriv!AE515&lt;&gt;"",scriv!AE515,J553)</f>
        <v/>
      </c>
      <c r="J553" s="81" t="str">
        <f>IF(scriv!AF515&lt;&gt;"",scriv!AF515,"")</f>
        <v/>
      </c>
      <c r="K553" s="82" t="str">
        <f>IF(scriv!Y515&lt;&gt;"",scriv!Y515,$K$36)</f>
        <v>none</v>
      </c>
      <c r="L553" s="82">
        <f>IF(scriv!Z515&lt;&gt;"",scriv!Z515,$L$36)</f>
        <v>0</v>
      </c>
      <c r="M553" s="82" t="str">
        <f>IF(scriv!AA515&lt;&gt;"",scriv!AA515,$M$36)</f>
        <v>OpenClose</v>
      </c>
      <c r="N553" s="82">
        <f>IF(scriv!AB515&lt;&gt;"",scriv!AB515,$N$36)</f>
        <v>0</v>
      </c>
      <c r="O553" s="119" t="str">
        <f t="shared" ref="O553:O616" si="349">IF(P553&lt;&gt;"","+++&amp;openLink="&amp;P553,"")</f>
        <v/>
      </c>
      <c r="P553" s="81" t="str">
        <f>IF(scriv!I515&lt;&gt;"",scriv!I515,"")</f>
        <v/>
      </c>
      <c r="Q553" s="81" t="str">
        <f>IF(scriv!J515&lt;&gt;"",scriv!J515,"")</f>
        <v/>
      </c>
      <c r="R553" s="81">
        <f>IF(scriv!K515&lt;&gt;"",scriv!K515,
IF(I553&lt;&gt;"",1,$R$36))</f>
        <v>1</v>
      </c>
      <c r="S553" s="81" t="str">
        <f>IF(scriv!L515&lt;&gt;"",scriv!L515,
IF(scriv!AF515&lt;&gt;"",$S$36,"none"))</f>
        <v>none</v>
      </c>
      <c r="T553" s="81" t="str">
        <f>IF(scriv!Q515&lt;&gt;"",scriv!Q515,"")</f>
        <v/>
      </c>
      <c r="U553" s="81" t="str">
        <f>IF(scriv!R515&lt;&gt;"",scriv!R515,"")</f>
        <v/>
      </c>
      <c r="V553" s="81" t="str">
        <f>IF(scriv!S515&lt;&gt;"",scriv!S515,"")</f>
        <v/>
      </c>
      <c r="W553" s="81" t="str">
        <f>IF(scriv!T515&lt;&gt;"",scriv!T515,"")</f>
        <v/>
      </c>
      <c r="X553" s="81" t="str">
        <f>IF($E553="",
( IF(scriv!AH515&lt;&gt;"", LEFT( scriv!AH515, FIND(",",scriv!AH515)-1) &amp; "=" &amp; $AH553 &amp; RIGHT( scriv!AH515, LEN(scriv!AH515) + 1 - FIND(",",scriv!AH515)),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IF(scriv!AI515&lt;&gt;"", LEFT( scriv!AI515, FIND(",",scriv!AI515)-1) &amp; "=" &amp; $AH553 &amp; RIGHT( scriv!AI515, LEN(scriv!AI515) + 1 - FIND(",",scriv!AI515)),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IF(scriv!AJ515&lt;&gt;"", LEFT( scriv!AJ515, FIND(",",scriv!AJ515)-1) &amp; "=" &amp; $AH553 &amp; RIGHT( scriv!AJ515, LEN(scriv!AJ515) + 1 - FIND(",",scriv!AJ515)),
  IF($Z$36&lt;&gt;"",LEFT( Z$36, FIND(",",Z$36)-1) &amp; "=" &amp; $AH553 &amp; RIGHT( Z$36, LEN(Z$36) + 1 - FIND(",",Z$36)),""))),
IF(scriv!O515&lt;&gt;"", LEFT( scriv!O515, FIND(",",scriv!O515)-1) &amp; "=" &amp; $AH553 &amp; RIGHT( scriv!O515, LEN(scriv!O515) + 1 - FIND(",",scriv!O515)),
LEFT( Z$37, FIND(",",Z$37)-1) &amp; "=" &amp; $AH553 &amp; RIGHT( Z$37, LEN(Z$37) + 1 - FIND(",",Z$37))))</f>
        <v>drawOpen=,1.2</v>
      </c>
      <c r="AA553" s="81" t="str">
        <f>IF($E553="",
( IF(scriv!AK515&lt;&gt;"", LEFT( scriv!AK515, FIND(",",scriv!AK515)-1) &amp; "=" &amp; $AH553 &amp; RIGHT( scriv!AK515, LEN(scriv!AK515) + 1 - FIND(",",scriv!AK515)),
  IF($AA$36&lt;&gt;"",LEFT( AA$36, FIND(",",AA$36)-1) &amp; "=" &amp; $AH553 &amp; RIGHT( AA$36, LEN(AA$36) + 1 - FIND(",",AA$36)),""))),
IF(scriv!P515&lt;&gt;"", LEFT( scriv!P515, FIND(",",scriv!P515)-1) &amp; "=" &amp; $AH553 &amp; RIGHT( scriv!P515, LEN(scriv!P515) + 1 - FIND(",",scriv!P515)),
LEFT( AA$37, FIND(",",AA$37)-1) &amp; "=" &amp; $AH553 &amp; RIGHT( AA$37, LEN(AA$37) + 1 - FIND(",",AA$37))))</f>
        <v>drawClose=,1.2</v>
      </c>
      <c r="AB553" s="167" t="str">
        <f t="shared" si="348"/>
        <v>noTitle</v>
      </c>
      <c r="AC553" s="167"/>
      <c r="AD553" s="45"/>
      <c r="AE553" s="168"/>
      <c r="AF553" s="169">
        <f>IF(D553="",scriv!B515,"")</f>
        <v>0</v>
      </c>
      <c r="AG553" s="170" t="str">
        <f t="shared" si="347"/>
        <v/>
      </c>
      <c r="AH553" s="169" t="str">
        <f t="shared" si="308"/>
        <v/>
      </c>
      <c r="AI553" s="169" t="str">
        <f t="shared" si="309"/>
        <v/>
      </c>
      <c r="AJ553" s="86">
        <f>ROUNDDOWN( (LEN(scriv!B515)+1) / 2, 0 )</f>
        <v>0</v>
      </c>
      <c r="AK553" s="82">
        <f t="shared" si="310"/>
        <v>0</v>
      </c>
      <c r="AL553" s="82" t="str">
        <f t="shared" si="311"/>
        <v>-</v>
      </c>
      <c r="AM553" s="82" t="str">
        <f t="shared" si="312"/>
        <v>-</v>
      </c>
      <c r="AN553" s="82" t="str">
        <f t="shared" si="313"/>
        <v>-</v>
      </c>
      <c r="AO553" s="82" t="str">
        <f t="shared" si="314"/>
        <v>-</v>
      </c>
      <c r="AP553" s="82" t="str">
        <f t="shared" si="315"/>
        <v>-</v>
      </c>
      <c r="AQ553" s="82" t="str">
        <f t="shared" si="316"/>
        <v>-</v>
      </c>
      <c r="AR553" s="82" t="str">
        <f t="shared" si="317"/>
        <v>-</v>
      </c>
      <c r="AT553" s="82">
        <f t="shared" si="318"/>
        <v>2</v>
      </c>
      <c r="AU553" s="82" t="str">
        <f ca="1">IF(    MAX(OFFSET(AL553,0,0,MATCH("-",AL553:AL$638,0))) = 0,"",
IFERROR(MAX(OFFSET(AL553,0,0,MATCH("-",AL553:AL$638,0))),""))</f>
        <v/>
      </c>
      <c r="AV553" s="82" t="str">
        <f ca="1">IF(    MAX(OFFSET(AM553,0,0,MATCH("-",AM553:AM$638,0))) = 0,"",
IFERROR(MAX(OFFSET(AM553,0,0,MATCH("-",AM553:AM$638,0))),""))</f>
        <v/>
      </c>
      <c r="AW553" s="82" t="str">
        <f ca="1">IF(    MAX(OFFSET(AN553,0,0,MATCH("-",AN553:AN$638,0))) = 0,"",
IFERROR(MAX(OFFSET(AN553,0,0,MATCH("-",AN553:AN$638,0))),""))</f>
        <v/>
      </c>
      <c r="AX553" s="82" t="str">
        <f ca="1">IF(    MAX(OFFSET(AO553,0,0,MATCH("-",AO553:AO$638,0))) = 0,"",
IFERROR(MAX(OFFSET(AO553,0,0,MATCH("-",AO553:AO$638,0))),""))</f>
        <v/>
      </c>
      <c r="AY553" s="82" t="str">
        <f ca="1">IF(    MAX(OFFSET(AP553,0,0,MATCH("-",AP553:AP$638,0))) = 0,"",
IFERROR(MAX(OFFSET(AP553,0,0,MATCH("-",AP553:AP$638,0))),""))</f>
        <v/>
      </c>
      <c r="AZ553" s="82" t="str">
        <f ca="1">IF(    MAX(OFFSET(AQ553,0,0,MATCH("-",AQ553:AQ$638,0))) = 0,"",
IFERROR(MAX(OFFSET(AQ553,0,0,MATCH("-",AQ553:AQ$638,0))),""))</f>
        <v/>
      </c>
      <c r="BA553" s="82" t="str">
        <f ca="1">IF(    MAX(OFFSET(AR553,0,0,MATCH("-",AR553:AR$638,0))) = 0,"",
IFERROR(MAX(OFFSET(AR553,0,0,MATCH("-",AR553:AR$638,0))),""))</f>
        <v/>
      </c>
      <c r="BB553" s="112">
        <f t="shared" ca="1" si="319"/>
        <v>-270</v>
      </c>
      <c r="BC553" s="111" t="str">
        <f t="shared" ca="1" si="320"/>
        <v>Radius</v>
      </c>
      <c r="BD553" s="112">
        <f t="shared" ca="1" si="321"/>
        <v>0</v>
      </c>
      <c r="BE553" s="111">
        <f t="shared" ca="1" si="322"/>
        <v>-150</v>
      </c>
      <c r="BF553" s="113" t="e">
        <f t="shared" ca="1" si="323"/>
        <v>#VALUE!</v>
      </c>
      <c r="BG553" s="113" t="e">
        <f t="shared" ca="1" si="324"/>
        <v>#VALUE!</v>
      </c>
      <c r="BH553" s="112">
        <f t="shared" ca="1" si="325"/>
        <v>2000</v>
      </c>
      <c r="BI553" s="112">
        <f t="shared" ca="1" si="326"/>
        <v>-150</v>
      </c>
      <c r="BJ553" s="157"/>
      <c r="BK553" s="157"/>
      <c r="BL553" s="158" t="str">
        <f>scriv!AM515</f>
        <v/>
      </c>
      <c r="BM553" s="157"/>
      <c r="BN553" s="157" t="str">
        <f t="shared" si="327"/>
        <v>node</v>
      </c>
      <c r="BO553" s="157"/>
      <c r="BP553" s="159">
        <f t="shared" ca="1" si="328"/>
        <v>0</v>
      </c>
      <c r="BQ553" s="159">
        <f t="shared" ca="1" si="329"/>
        <v>0</v>
      </c>
      <c r="BR553" s="159">
        <f t="shared" si="330"/>
        <v>1</v>
      </c>
      <c r="BS553" s="159" t="str">
        <f t="shared" si="331"/>
        <v>symbol</v>
      </c>
      <c r="BT553" s="157" t="str">
        <f ca="1">IF(scriv!V515&lt;&gt;"",scriv!V515,
IF(E553="",IFERROR(VLOOKUP(BL553,$AH$40:$BT$638,39,FALSE),$BT$36),
$BT$37))</f>
        <v>NodeSquare</v>
      </c>
      <c r="BU553" s="166">
        <f t="shared" ca="1" si="332"/>
        <v>2000</v>
      </c>
      <c r="BV553" s="166">
        <f t="shared" ca="1" si="333"/>
        <v>-150</v>
      </c>
      <c r="BW553" s="166">
        <f t="shared" ca="1" si="334"/>
        <v>0</v>
      </c>
      <c r="BX553" s="166">
        <f t="shared" ca="1" si="335"/>
        <v>0</v>
      </c>
      <c r="BY553" s="180" t="str">
        <f t="shared" si="336"/>
        <v/>
      </c>
      <c r="BZ553" s="180" t="str">
        <f t="shared" si="337"/>
        <v/>
      </c>
      <c r="CA553" s="81" t="str">
        <f>IF(scriv!E515&lt;&gt;"",scriv!E515,"")</f>
        <v/>
      </c>
      <c r="CB553" s="82">
        <f t="shared" ref="CB553:CB616" si="350">$CB$36</f>
        <v>0</v>
      </c>
      <c r="CC553" s="82">
        <f t="shared" si="338"/>
        <v>0</v>
      </c>
      <c r="CD553" s="82" t="str">
        <f t="shared" si="339"/>
        <v>-</v>
      </c>
      <c r="CE553" s="82" t="str">
        <f t="shared" si="340"/>
        <v>-</v>
      </c>
      <c r="CF553" s="82" t="str">
        <f t="shared" si="341"/>
        <v>-</v>
      </c>
      <c r="CG553" s="82" t="str">
        <f t="shared" si="342"/>
        <v>-</v>
      </c>
      <c r="CH553" s="82" t="str">
        <f t="shared" si="343"/>
        <v>-</v>
      </c>
      <c r="CI553" s="82" t="str">
        <f t="shared" si="344"/>
        <v>-</v>
      </c>
      <c r="CJ553" s="82" t="str">
        <f t="shared" si="345"/>
        <v>-</v>
      </c>
      <c r="CK553" s="82" t="str">
        <f t="shared" si="346"/>
        <v>-</v>
      </c>
    </row>
    <row r="554" spans="1:89" s="82" customFormat="1" ht="18" customHeight="1">
      <c r="A554" s="81" t="str">
        <f>scriv!AL516</f>
        <v/>
      </c>
      <c r="B554" s="81" t="str">
        <f>IF(scriv!D516&lt;&gt;"",scriv!D516,"")</f>
        <v/>
      </c>
      <c r="C554" s="81" t="str">
        <f>IF( scriv!AP516&lt;&gt;"", IF(D554&lt;&gt;"","connection ","")&amp;scriv!AP516,IF(D554&lt;&gt;"","connection",""))</f>
        <v/>
      </c>
      <c r="D554" s="82" t="str">
        <f>scriv!AN516</f>
        <v/>
      </c>
      <c r="E554" s="82" t="str">
        <f>scriv!AO516</f>
        <v/>
      </c>
      <c r="F554" s="156">
        <f>ROW()</f>
        <v>554</v>
      </c>
      <c r="G554" s="288">
        <f>scriv!AC516</f>
        <v>0</v>
      </c>
      <c r="H554" s="288">
        <f>scriv!AD516</f>
        <v>0</v>
      </c>
      <c r="I554" s="81" t="str">
        <f>IF(scriv!AE516&lt;&gt;"",scriv!AE516,J554)</f>
        <v/>
      </c>
      <c r="J554" s="81" t="str">
        <f>IF(scriv!AF516&lt;&gt;"",scriv!AF516,"")</f>
        <v/>
      </c>
      <c r="K554" s="82" t="str">
        <f>IF(scriv!Y516&lt;&gt;"",scriv!Y516,$K$36)</f>
        <v>none</v>
      </c>
      <c r="L554" s="82">
        <f>IF(scriv!Z516&lt;&gt;"",scriv!Z516,$L$36)</f>
        <v>0</v>
      </c>
      <c r="M554" s="82" t="str">
        <f>IF(scriv!AA516&lt;&gt;"",scriv!AA516,$M$36)</f>
        <v>OpenClose</v>
      </c>
      <c r="N554" s="82">
        <f>IF(scriv!AB516&lt;&gt;"",scriv!AB516,$N$36)</f>
        <v>0</v>
      </c>
      <c r="O554" s="119" t="str">
        <f t="shared" si="349"/>
        <v/>
      </c>
      <c r="P554" s="81" t="str">
        <f>IF(scriv!I516&lt;&gt;"",scriv!I516,"")</f>
        <v/>
      </c>
      <c r="Q554" s="81" t="str">
        <f>IF(scriv!J516&lt;&gt;"",scriv!J516,"")</f>
        <v/>
      </c>
      <c r="R554" s="81">
        <f>IF(scriv!K516&lt;&gt;"",scriv!K516,
IF(I554&lt;&gt;"",1,$R$36))</f>
        <v>1</v>
      </c>
      <c r="S554" s="81" t="str">
        <f>IF(scriv!L516&lt;&gt;"",scriv!L516,
IF(scriv!AF516&lt;&gt;"",$S$36,"none"))</f>
        <v>none</v>
      </c>
      <c r="T554" s="81" t="str">
        <f>IF(scriv!Q516&lt;&gt;"",scriv!Q516,"")</f>
        <v/>
      </c>
      <c r="U554" s="81" t="str">
        <f>IF(scriv!R516&lt;&gt;"",scriv!R516,"")</f>
        <v/>
      </c>
      <c r="V554" s="81" t="str">
        <f>IF(scriv!S516&lt;&gt;"",scriv!S516,"")</f>
        <v/>
      </c>
      <c r="W554" s="81" t="str">
        <f>IF(scriv!T516&lt;&gt;"",scriv!T516,"")</f>
        <v/>
      </c>
      <c r="X554" s="81" t="str">
        <f>IF($E554="",
( IF(scriv!AH516&lt;&gt;"", LEFT( scriv!AH516, FIND(",",scriv!AH516)-1) &amp; "=" &amp; $AH554 &amp; RIGHT( scriv!AH516, LEN(scriv!AH516) + 1 - FIND(",",scriv!AH516)),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IF(scriv!AI516&lt;&gt;"", LEFT( scriv!AI516, FIND(",",scriv!AI516)-1) &amp; "=" &amp; $AH554 &amp; RIGHT( scriv!AI516, LEN(scriv!AI516) + 1 - FIND(",",scriv!AI516)),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IF(scriv!AJ516&lt;&gt;"", LEFT( scriv!AJ516, FIND(",",scriv!AJ516)-1) &amp; "=" &amp; $AH554 &amp; RIGHT( scriv!AJ516, LEN(scriv!AJ516) + 1 - FIND(",",scriv!AJ516)),
  IF($Z$36&lt;&gt;"",LEFT( Z$36, FIND(",",Z$36)-1) &amp; "=" &amp; $AH554 &amp; RIGHT( Z$36, LEN(Z$36) + 1 - FIND(",",Z$36)),""))),
IF(scriv!O516&lt;&gt;"", LEFT( scriv!O516, FIND(",",scriv!O516)-1) &amp; "=" &amp; $AH554 &amp; RIGHT( scriv!O516, LEN(scriv!O516) + 1 - FIND(",",scriv!O516)),
LEFT( Z$37, FIND(",",Z$37)-1) &amp; "=" &amp; $AH554 &amp; RIGHT( Z$37, LEN(Z$37) + 1 - FIND(",",Z$37))))</f>
        <v>drawOpen=,1.2</v>
      </c>
      <c r="AA554" s="81" t="str">
        <f>IF($E554="",
( IF(scriv!AK516&lt;&gt;"", LEFT( scriv!AK516, FIND(",",scriv!AK516)-1) &amp; "=" &amp; $AH554 &amp; RIGHT( scriv!AK516, LEN(scriv!AK516) + 1 - FIND(",",scriv!AK516)),
  IF($AA$36&lt;&gt;"",LEFT( AA$36, FIND(",",AA$36)-1) &amp; "=" &amp; $AH554 &amp; RIGHT( AA$36, LEN(AA$36) + 1 - FIND(",",AA$36)),""))),
IF(scriv!P516&lt;&gt;"", LEFT( scriv!P516, FIND(",",scriv!P516)-1) &amp; "=" &amp; $AH554 &amp; RIGHT( scriv!P516, LEN(scriv!P516) + 1 - FIND(",",scriv!P516)),
LEFT( AA$37, FIND(",",AA$37)-1) &amp; "=" &amp; $AH554 &amp; RIGHT( AA$37, LEN(AA$37) + 1 - FIND(",",AA$37))))</f>
        <v>drawClose=,1.2</v>
      </c>
      <c r="AB554" s="167" t="str">
        <f t="shared" si="348"/>
        <v>noTitle</v>
      </c>
      <c r="AC554" s="167"/>
      <c r="AD554" s="45"/>
      <c r="AE554" s="168"/>
      <c r="AF554" s="169">
        <f>IF(D554="",scriv!B516,"")</f>
        <v>0</v>
      </c>
      <c r="AG554" s="170" t="str">
        <f t="shared" ref="AG554:AG617" si="351">IF(AH554&lt;&gt;"",$AG$36,"")</f>
        <v/>
      </c>
      <c r="AH554" s="169" t="str">
        <f t="shared" ref="AH554:AH617" si="352">A554</f>
        <v/>
      </c>
      <c r="AI554" s="169" t="str">
        <f t="shared" ref="AI554:AI617" si="353">B554</f>
        <v/>
      </c>
      <c r="AJ554" s="86">
        <f>ROUNDDOWN( (LEN(scriv!B516)+1) / 2, 0 )</f>
        <v>0</v>
      </c>
      <c r="AK554" s="82">
        <f t="shared" ref="AK554:AK617" si="354">IF(CC554="","",
IF(CC554="-","-",
IF(ISERROR(LEFT(CC554,FIND(".",CC554)-1)),VALUE(CC554),
(VALUE(LEFT(CC554,FIND(".",CC554)-1))))))</f>
        <v>0</v>
      </c>
      <c r="AL554" s="82" t="str">
        <f t="shared" ref="AL554:AL617" si="355">IF(CD554="","",
IF(CD554="-","-",
IF(ISERROR(LEFT(CD554,FIND(".",CD554)-1)),VALUE(CD554),
(VALUE(LEFT(CD554,FIND(".",CD554)-1))))))</f>
        <v>-</v>
      </c>
      <c r="AM554" s="82" t="str">
        <f t="shared" ref="AM554:AM617" si="356">IF(CE554="","",
IF(CE554="-","-",
IF(ISERROR(LEFT(CE554,FIND(".",CE554)-1)),VALUE(CE554),
(VALUE(LEFT(CE554,FIND(".",CE554)-1))))))</f>
        <v>-</v>
      </c>
      <c r="AN554" s="82" t="str">
        <f t="shared" ref="AN554:AN617" si="357">IF(CF554="","",
IF(CF554="-","-",
IF(ISERROR(LEFT(CF554,FIND(".",CF554)-1)),VALUE(CF554),
(VALUE(LEFT(CF554,FIND(".",CF554)-1))))))</f>
        <v>-</v>
      </c>
      <c r="AO554" s="82" t="str">
        <f t="shared" ref="AO554:AO617" si="358">IF(CG554="","",
IF(CG554="-","-",
IF(ISERROR(LEFT(CG554,FIND(".",CG554)-1)),VALUE(CG554),
(VALUE(LEFT(CG554,FIND(".",CG554)-1))))))</f>
        <v>-</v>
      </c>
      <c r="AP554" s="82" t="str">
        <f t="shared" ref="AP554:AP617" si="359">IF(CH554="","",
IF(CH554="-","-",
IF(ISERROR(LEFT(CH554,FIND(".",CH554)-1)),VALUE(CH554),
(VALUE(LEFT(CH554,FIND(".",CH554)-1))))))</f>
        <v>-</v>
      </c>
      <c r="AQ554" s="82" t="str">
        <f t="shared" ref="AQ554:AQ617" si="360">IF(CI554="","",
IF(CI554="-","-",
IF(ISERROR(LEFT(CI554,FIND(".",CI554)-1)),VALUE(CI554),
(VALUE(LEFT(CI554,FIND(".",CI554)-1))))))</f>
        <v>-</v>
      </c>
      <c r="AR554" s="82" t="str">
        <f t="shared" ref="AR554:AR617" si="361">IF(CJ554="","",
IF(CJ554="-","-",
IF(ISERROR(LEFT(CJ554,FIND(".",CJ554)-1)),VALUE(CJ554),
(VALUE(LEFT(CJ554,FIND(".",CJ554)-1))))))</f>
        <v>-</v>
      </c>
      <c r="AT554" s="82">
        <f t="shared" ref="AT554:AT617" si="362">MAX($AK$40:$AK$140)</f>
        <v>2</v>
      </c>
      <c r="AU554" s="82" t="str">
        <f ca="1">IF(    MAX(OFFSET(AL554,0,0,MATCH("-",AL554:AL$638,0))) = 0,"",
IFERROR(MAX(OFFSET(AL554,0,0,MATCH("-",AL554:AL$638,0))),""))</f>
        <v/>
      </c>
      <c r="AV554" s="82" t="str">
        <f ca="1">IF(    MAX(OFFSET(AM554,0,0,MATCH("-",AM554:AM$638,0))) = 0,"",
IFERROR(MAX(OFFSET(AM554,0,0,MATCH("-",AM554:AM$638,0))),""))</f>
        <v/>
      </c>
      <c r="AW554" s="82" t="str">
        <f ca="1">IF(    MAX(OFFSET(AN554,0,0,MATCH("-",AN554:AN$638,0))) = 0,"",
IFERROR(MAX(OFFSET(AN554,0,0,MATCH("-",AN554:AN$638,0))),""))</f>
        <v/>
      </c>
      <c r="AX554" s="82" t="str">
        <f ca="1">IF(    MAX(OFFSET(AO554,0,0,MATCH("-",AO554:AO$638,0))) = 0,"",
IFERROR(MAX(OFFSET(AO554,0,0,MATCH("-",AO554:AO$638,0))),""))</f>
        <v/>
      </c>
      <c r="AY554" s="82" t="str">
        <f ca="1">IF(    MAX(OFFSET(AP554,0,0,MATCH("-",AP554:AP$638,0))) = 0,"",
IFERROR(MAX(OFFSET(AP554,0,0,MATCH("-",AP554:AP$638,0))),""))</f>
        <v/>
      </c>
      <c r="AZ554" s="82" t="str">
        <f ca="1">IF(    MAX(OFFSET(AQ554,0,0,MATCH("-",AQ554:AQ$638,0))) = 0,"",
IFERROR(MAX(OFFSET(AQ554,0,0,MATCH("-",AQ554:AQ$638,0))),""))</f>
        <v/>
      </c>
      <c r="BA554" s="82" t="str">
        <f ca="1">IF(    MAX(OFFSET(AR554,0,0,MATCH("-",AR554:AR$638,0))) = 0,"",
IFERROR(MAX(OFFSET(AR554,0,0,MATCH("-",AR554:AR$638,0))),""))</f>
        <v/>
      </c>
      <c r="BB554" s="112">
        <f t="shared" ref="BB554:BB617" ca="1" si="363">IF(AT554&lt;&gt;"",$BC$14/AT554*(AK554-1)-($BC$14)/2 + ($BC$14/AT554/2),0) +
IF(AU554&lt;&gt;"",$BC$14/AT554/AU554*(AL554-1)-($BC$14/AT554)/2 + ($BC$14/AT554/AU554/2),0) +
IF(AV554&lt;&gt;"",$BC$14/AT554/AU554/AV554*(AM554-1)-($BC$14/AT554/AU554)/2 + ($BC$14/AT554/AU554/AV554/2),0) +
IF(AW554&lt;&gt;"",$BC$14/AT554/AU554/AV554/AW554*(AN554-1)-($BC$14/AT554/AU554/AV554)/2 + ($BC$14/AT554/AU554/AV554/AW554/2),0) +
IF(AX554&lt;&gt;"",$BC$14/AT554/AU554/AV554/AW554/AX554*(AO554-1)-($BC$14/AT554/AU554/AV554/AW554)/2 + ($BC$14/AT554/AU554/AV554/AW554/AX554/2),0) +
IF(AY554&lt;&gt;"",$BC$14/AT554/AU554/AV554/AW554/AX554/AY554*(AP554-1)-($BC$14/AT554/AU554/AV554/AW554/AX554)/2 + ($BC$14/AT554/AU554/AV554/AW554/AX554/AY554/2),0)</f>
        <v>-270</v>
      </c>
      <c r="BC554" s="111" t="str">
        <f t="shared" ref="BC554:BC617" ca="1" si="364">INDIRECT("BC"&amp;19+AJ554)</f>
        <v>Radius</v>
      </c>
      <c r="BD554" s="112">
        <f t="shared" ref="BD554:BD617" ca="1" si="365">IF(AT554&lt;&gt;"", $BD$20 + (($BF$20/AT554) * (AK554 - 1)) - IF($BH$20=1,(($BF$20 / 2) - ($BF$20/AT554) / 2),0),0)
+IF(AU554&lt;&gt;"", $BD$21 + (($BF$21/AU554) * (AL554 - 1)) - IF($BH$21=1,(($BF$21 / 2) - ($BF$21/AU554) / 2),0),0)
+IF(AV554&lt;&gt;"", $BD$22 + (($BF$22/AV554) * (AM554 - 1)) - IF($BH$22=1,(($BF$22 / 2) - ($BF$22/AV554) / 2),0),0)
+IF(AW554&lt;&gt;"", $BD$23 + (($BF$23/AW554) * (AN554 - 1)) - IF($BH$23=1,(($BF$23 / 2) - ($BF$23/AW554) / 2),0),0)
+IF(AX554&lt;&gt;"", $BD$24 + (($BF$24/AX554) * (AO554 - 1)) - IF($BH$24=1,(($BF$24 / 2) - ($BF$24/AX554) / 2),0),0)
+IF(AY554&lt;&gt;"", $BD$25 + (($BF$25/AY554) * (AP554 - 1)) - IF($BH$25=1,(($BF$25 / 2) - ($BF$25/AY554) / 2),0),0)
+IF(AZ554&lt;&gt;"", $BD$26 + (($BF$26/AZ554) * (AQ554 - 1)) - IF($BH$26=1,(($BF$26 / 2) - ($BF$26/AZ554) / 2),0),0)
+IF(BA554&lt;&gt;"", $BD$27 + (($BF$27/BA554) * (AR554 - 1)) - IF($BH$27=1,(($BF$27 / 2) - ($BF$27/BA554) / 2),0),0)</f>
        <v>0</v>
      </c>
      <c r="BE554" s="111">
        <f t="shared" ref="BE554:BE617" ca="1" si="366">IF(AT554&lt;&gt;"", $BE$20 + (($BG$20/AT554) * (AK554 - 1)) - IF($BI$20=1,(($BG$20 / 2) - ($BG$20/AT554) / 2),0),0)
+IF(AU554&lt;&gt;"", $BE$21 + (($BG$21/AU554) * (AL554 - 1)) - IF($BI$21=1,(($BG$21 / 2) - ($BG$21/AU554) / 2),0),0)
+IF(AV554&lt;&gt;"", $BE$22 + (($BG$22/AV554) * (AM554 - 1)) - IF($BI$22=1,(($BG$22 / 2) - ($BG$22/AV554) / 2),0),0)
+IF(AW554&lt;&gt;"", $BE$23 + (($BG$23/AW554) * (AN554 - 1)) - IF($BI$23=1,(($BG$23 / 2) - ($BG$23/AW554) / 2),0),0)
+IF(AX554&lt;&gt;"", $BE$24 + (($BG$24/AX554) * (AO554 - 1)) - IF($BI$24=1,(($BG$24 / 2) - ($BG$24/AX554) / 2),0),0)
+IF(AY554&lt;&gt;"", $BE$25 + (($BG$25/AY554) * (AP554 - 1)) - IF($BI$25=1,(($BG$25 / 2) - ($BG$25/AY554) / 2),0),0)
+IF(AZ554&lt;&gt;"", $BE$26 + (($BG$26/AZ554) * (AQ554 - 1)) - IF($BI$26=1,(($BG$26 / 2) - ($BG$26/AZ554) / 2),0),0)
+IF(BA554&lt;&gt;"", $BE$27 + (($BG$27/BA554) * (AR554 - 1)) - IF($BI$27=1,(($BG$27 / 2) - ($BG$27/BA554) / 2),0),0)</f>
        <v>-150</v>
      </c>
      <c r="BF554" s="113" t="e">
        <f t="shared" ref="BF554:BF617" ca="1" si="367">ROUND(BC554*COS(RADIANS(BB554+$BC$13)),2)+$BD$12</f>
        <v>#VALUE!</v>
      </c>
      <c r="BG554" s="113" t="e">
        <f t="shared" ref="BG554:BG617" ca="1" si="368">ROUND(BC554*SIN(RADIANS(BB554+$BC$13)),2)+$BE$12</f>
        <v>#VALUE!</v>
      </c>
      <c r="BH554" s="112">
        <f t="shared" ref="BH554:BH617" ca="1" si="369">BD554+$BD$12</f>
        <v>2000</v>
      </c>
      <c r="BI554" s="112">
        <f t="shared" ref="BI554:BI617" ca="1" si="370">BE554+$BE$12</f>
        <v>-150</v>
      </c>
      <c r="BJ554" s="157"/>
      <c r="BK554" s="157"/>
      <c r="BL554" s="158" t="str">
        <f>scriv!AM516</f>
        <v/>
      </c>
      <c r="BM554" s="157"/>
      <c r="BN554" s="157" t="str">
        <f t="shared" ref="BN554:BN617" si="371">IF(D554="",$BN$36,"link")</f>
        <v>node</v>
      </c>
      <c r="BO554" s="157"/>
      <c r="BP554" s="159">
        <f t="shared" ref="BP554:BP617" ca="1" si="372">IF(AJ554&gt;0,INDIRECT("BP"&amp;19+AJ554),0)</f>
        <v>0</v>
      </c>
      <c r="BQ554" s="159">
        <f t="shared" ref="BQ554:BQ617" ca="1" si="373">IF(AJ554&gt;0,INDIRECT("BQ"&amp;19+AJ554),0)</f>
        <v>0</v>
      </c>
      <c r="BR554" s="159">
        <f t="shared" ref="BR554:BR617" si="374">$BR$36</f>
        <v>1</v>
      </c>
      <c r="BS554" s="159" t="str">
        <f t="shared" ref="BS554:BS617" si="375">$BS$36</f>
        <v>symbol</v>
      </c>
      <c r="BT554" s="157" t="str">
        <f ca="1">IF(scriv!V516&lt;&gt;"",scriv!V516,
IF(E554="",IFERROR(VLOOKUP(BL554,$AH$40:$BT$638,39,FALSE),$BT$36),
$BT$37))</f>
        <v>NodeSquare</v>
      </c>
      <c r="BU554" s="166">
        <f t="shared" ref="BU554:BU617" ca="1" si="376">IF(BN554&lt;&gt;"link",
IF($BE$10=0, ROUND(BF554,2),ROUND(BH554,2)),
IFERROR(VLOOKUP(BY554,$AH$40:$BQ$638,35,FALSE),1) )</f>
        <v>2000</v>
      </c>
      <c r="BV554" s="166">
        <f t="shared" ref="BV554:BV617" ca="1" si="377">IF(BN554&lt;&gt;"link",
IF($BE$10=0, ROUND(BG554,2),ROUND(BI554,2)),
IFERROR(VLOOKUP(BY554,$AH$40:$BQ$638,36,FALSE),1) )</f>
        <v>-150</v>
      </c>
      <c r="BW554" s="166">
        <f t="shared" ref="BW554:BW617" ca="1" si="378">IFERROR(VLOOKUP(BZ554,$AH$40:$BQ$638,35,FALSE),0)</f>
        <v>0</v>
      </c>
      <c r="BX554" s="166">
        <f t="shared" ref="BX554:BX617" ca="1" si="379">IFERROR(VLOOKUP(BZ554,$AH$40:$BQ$638,36,FALSE),0)</f>
        <v>0</v>
      </c>
      <c r="BY554" s="180" t="str">
        <f t="shared" ref="BY554:BY617" si="380">D554</f>
        <v/>
      </c>
      <c r="BZ554" s="180" t="str">
        <f t="shared" ref="BZ554:BZ617" si="381">E554</f>
        <v/>
      </c>
      <c r="CA554" s="81" t="str">
        <f>IF(scriv!E516&lt;&gt;"",scriv!E516,"")</f>
        <v/>
      </c>
      <c r="CB554" s="82">
        <f t="shared" si="350"/>
        <v>0</v>
      </c>
      <c r="CC554" s="82">
        <f t="shared" ref="CC554:CC617" si="382">AF554</f>
        <v>0</v>
      </c>
      <c r="CD554" s="82" t="str">
        <f t="shared" ref="CD554:CD617" si="383">IF(CC554="","",
IF(ISERROR(RIGHT(CC554,LEN(CC554)-FIND(".",CC554))),"-",
RIGHT(CC554,LEN(CC554)-FIND(".",CC554))))</f>
        <v>-</v>
      </c>
      <c r="CE554" s="82" t="str">
        <f t="shared" ref="CE554:CE617" si="384">IF(CD554="","",
IF(ISERROR(RIGHT(CD554,LEN(CD554)-FIND(".",CD554))),"-",
RIGHT(CD554,LEN(CD554)-FIND(".",CD554))))</f>
        <v>-</v>
      </c>
      <c r="CF554" s="82" t="str">
        <f t="shared" ref="CF554:CF617" si="385">IF(CE554="","",
IF(ISERROR(RIGHT(CE554,LEN(CE554)-FIND(".",CE554))),"-",
RIGHT(CE554,LEN(CE554)-FIND(".",CE554))))</f>
        <v>-</v>
      </c>
      <c r="CG554" s="82" t="str">
        <f t="shared" ref="CG554:CG617" si="386">IF(CF554="","",
IF(ISERROR(RIGHT(CF554,LEN(CF554)-FIND(".",CF554))),"-",
RIGHT(CF554,LEN(CF554)-FIND(".",CF554))))</f>
        <v>-</v>
      </c>
      <c r="CH554" s="82" t="str">
        <f t="shared" ref="CH554:CH617" si="387">IF(CG554="","",
IF(ISERROR(RIGHT(CG554,LEN(CG554)-FIND(".",CG554))),"-",
RIGHT(CG554,LEN(CG554)-FIND(".",CG554))))</f>
        <v>-</v>
      </c>
      <c r="CI554" s="82" t="str">
        <f t="shared" ref="CI554:CI617" si="388">IF(CH554="","",
IF(ISERROR(RIGHT(CH554,LEN(CH554)-FIND(".",CH554))),"-",
RIGHT(CH554,LEN(CH554)-FIND(".",CH554))))</f>
        <v>-</v>
      </c>
      <c r="CJ554" s="82" t="str">
        <f t="shared" ref="CJ554:CJ617" si="389">IF(CI554="","",
IF(ISERROR(RIGHT(CI554,LEN(CI554)-FIND(".",CI554))),"-",
RIGHT(CI554,LEN(CI554)-FIND(".",CI554))))</f>
        <v>-</v>
      </c>
      <c r="CK554" s="82" t="str">
        <f t="shared" ref="CK554:CK617" si="390">IF(CJ554="","",
IF(ISERROR(RIGHT(CJ554,LEN(CJ554)-FIND(".",CJ554))),"-",
RIGHT(CJ554,LEN(CJ554)-FIND(".",CJ554))))</f>
        <v>-</v>
      </c>
    </row>
    <row r="555" spans="1:89" s="82" customFormat="1" ht="18" customHeight="1">
      <c r="A555" s="81" t="str">
        <f>scriv!AL517</f>
        <v/>
      </c>
      <c r="B555" s="81" t="str">
        <f>IF(scriv!D517&lt;&gt;"",scriv!D517,"")</f>
        <v/>
      </c>
      <c r="C555" s="81" t="str">
        <f>IF( scriv!AP517&lt;&gt;"", IF(D555&lt;&gt;"","connection ","")&amp;scriv!AP517,IF(D555&lt;&gt;"","connection",""))</f>
        <v/>
      </c>
      <c r="D555" s="82" t="str">
        <f>scriv!AN517</f>
        <v/>
      </c>
      <c r="E555" s="82" t="str">
        <f>scriv!AO517</f>
        <v/>
      </c>
      <c r="F555" s="156">
        <f>ROW()</f>
        <v>555</v>
      </c>
      <c r="G555" s="288">
        <f>scriv!AC517</f>
        <v>0</v>
      </c>
      <c r="H555" s="288">
        <f>scriv!AD517</f>
        <v>0</v>
      </c>
      <c r="I555" s="81" t="str">
        <f>IF(scriv!AE517&lt;&gt;"",scriv!AE517,J555)</f>
        <v/>
      </c>
      <c r="J555" s="81" t="str">
        <f>IF(scriv!AF517&lt;&gt;"",scriv!AF517,"")</f>
        <v/>
      </c>
      <c r="K555" s="82" t="str">
        <f>IF(scriv!Y517&lt;&gt;"",scriv!Y517,$K$36)</f>
        <v>none</v>
      </c>
      <c r="L555" s="82">
        <f>IF(scriv!Z517&lt;&gt;"",scriv!Z517,$L$36)</f>
        <v>0</v>
      </c>
      <c r="M555" s="82" t="str">
        <f>IF(scriv!AA517&lt;&gt;"",scriv!AA517,$M$36)</f>
        <v>OpenClose</v>
      </c>
      <c r="N555" s="82">
        <f>IF(scriv!AB517&lt;&gt;"",scriv!AB517,$N$36)</f>
        <v>0</v>
      </c>
      <c r="O555" s="119" t="str">
        <f t="shared" si="349"/>
        <v/>
      </c>
      <c r="P555" s="81" t="str">
        <f>IF(scriv!I517&lt;&gt;"",scriv!I517,"")</f>
        <v/>
      </c>
      <c r="Q555" s="81" t="str">
        <f>IF(scriv!J517&lt;&gt;"",scriv!J517,"")</f>
        <v/>
      </c>
      <c r="R555" s="81">
        <f>IF(scriv!K517&lt;&gt;"",scriv!K517,
IF(I555&lt;&gt;"",1,$R$36))</f>
        <v>1</v>
      </c>
      <c r="S555" s="81" t="str">
        <f>IF(scriv!L517&lt;&gt;"",scriv!L517,
IF(scriv!AF517&lt;&gt;"",$S$36,"none"))</f>
        <v>none</v>
      </c>
      <c r="T555" s="81" t="str">
        <f>IF(scriv!Q517&lt;&gt;"",scriv!Q517,"")</f>
        <v/>
      </c>
      <c r="U555" s="81" t="str">
        <f>IF(scriv!R517&lt;&gt;"",scriv!R517,"")</f>
        <v/>
      </c>
      <c r="V555" s="81" t="str">
        <f>IF(scriv!S517&lt;&gt;"",scriv!S517,"")</f>
        <v/>
      </c>
      <c r="W555" s="81" t="str">
        <f>IF(scriv!T517&lt;&gt;"",scriv!T517,"")</f>
        <v/>
      </c>
      <c r="X555" s="81" t="str">
        <f>IF($E555="",
( IF(scriv!AH517&lt;&gt;"", LEFT( scriv!AH517, FIND(",",scriv!AH517)-1) &amp; "=" &amp; $AH555 &amp; RIGHT( scriv!AH517, LEN(scriv!AH517) + 1 - FIND(",",scriv!AH517)),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IF(scriv!AI517&lt;&gt;"", LEFT( scriv!AI517, FIND(",",scriv!AI517)-1) &amp; "=" &amp; $AH555 &amp; RIGHT( scriv!AI517, LEN(scriv!AI517) + 1 - FIND(",",scriv!AI517)),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IF(scriv!AJ517&lt;&gt;"", LEFT( scriv!AJ517, FIND(",",scriv!AJ517)-1) &amp; "=" &amp; $AH555 &amp; RIGHT( scriv!AJ517, LEN(scriv!AJ517) + 1 - FIND(",",scriv!AJ517)),
  IF($Z$36&lt;&gt;"",LEFT( Z$36, FIND(",",Z$36)-1) &amp; "=" &amp; $AH555 &amp; RIGHT( Z$36, LEN(Z$36) + 1 - FIND(",",Z$36)),""))),
IF(scriv!O517&lt;&gt;"", LEFT( scriv!O517, FIND(",",scriv!O517)-1) &amp; "=" &amp; $AH555 &amp; RIGHT( scriv!O517, LEN(scriv!O517) + 1 - FIND(",",scriv!O517)),
LEFT( Z$37, FIND(",",Z$37)-1) &amp; "=" &amp; $AH555 &amp; RIGHT( Z$37, LEN(Z$37) + 1 - FIND(",",Z$37))))</f>
        <v>drawOpen=,1.2</v>
      </c>
      <c r="AA555" s="81" t="str">
        <f>IF($E555="",
( IF(scriv!AK517&lt;&gt;"", LEFT( scriv!AK517, FIND(",",scriv!AK517)-1) &amp; "=" &amp; $AH555 &amp; RIGHT( scriv!AK517, LEN(scriv!AK517) + 1 - FIND(",",scriv!AK517)),
  IF($AA$36&lt;&gt;"",LEFT( AA$36, FIND(",",AA$36)-1) &amp; "=" &amp; $AH555 &amp; RIGHT( AA$36, LEN(AA$36) + 1 - FIND(",",AA$36)),""))),
IF(scriv!P517&lt;&gt;"", LEFT( scriv!P517, FIND(",",scriv!P517)-1) &amp; "=" &amp; $AH555 &amp; RIGHT( scriv!P517, LEN(scriv!P517) + 1 - FIND(",",scriv!P517)),
LEFT( AA$37, FIND(",",AA$37)-1) &amp; "=" &amp; $AH555 &amp; RIGHT( AA$37, LEN(AA$37) + 1 - FIND(",",AA$37))))</f>
        <v>drawClose=,1.2</v>
      </c>
      <c r="AB555" s="167" t="str">
        <f t="shared" si="348"/>
        <v>noTitle</v>
      </c>
      <c r="AC555" s="167"/>
      <c r="AD555" s="45"/>
      <c r="AE555" s="168"/>
      <c r="AF555" s="169">
        <f>IF(D555="",scriv!B517,"")</f>
        <v>0</v>
      </c>
      <c r="AG555" s="170" t="str">
        <f t="shared" si="351"/>
        <v/>
      </c>
      <c r="AH555" s="169" t="str">
        <f t="shared" si="352"/>
        <v/>
      </c>
      <c r="AI555" s="169" t="str">
        <f t="shared" si="353"/>
        <v/>
      </c>
      <c r="AJ555" s="86">
        <f>ROUNDDOWN( (LEN(scriv!B517)+1) / 2, 0 )</f>
        <v>0</v>
      </c>
      <c r="AK555" s="82">
        <f t="shared" si="354"/>
        <v>0</v>
      </c>
      <c r="AL555" s="82" t="str">
        <f t="shared" si="355"/>
        <v>-</v>
      </c>
      <c r="AM555" s="82" t="str">
        <f t="shared" si="356"/>
        <v>-</v>
      </c>
      <c r="AN555" s="82" t="str">
        <f t="shared" si="357"/>
        <v>-</v>
      </c>
      <c r="AO555" s="82" t="str">
        <f t="shared" si="358"/>
        <v>-</v>
      </c>
      <c r="AP555" s="82" t="str">
        <f t="shared" si="359"/>
        <v>-</v>
      </c>
      <c r="AQ555" s="82" t="str">
        <f t="shared" si="360"/>
        <v>-</v>
      </c>
      <c r="AR555" s="82" t="str">
        <f t="shared" si="361"/>
        <v>-</v>
      </c>
      <c r="AT555" s="82">
        <f t="shared" si="362"/>
        <v>2</v>
      </c>
      <c r="AU555" s="82" t="str">
        <f ca="1">IF(    MAX(OFFSET(AL555,0,0,MATCH("-",AL555:AL$638,0))) = 0,"",
IFERROR(MAX(OFFSET(AL555,0,0,MATCH("-",AL555:AL$638,0))),""))</f>
        <v/>
      </c>
      <c r="AV555" s="82" t="str">
        <f ca="1">IF(    MAX(OFFSET(AM555,0,0,MATCH("-",AM555:AM$638,0))) = 0,"",
IFERROR(MAX(OFFSET(AM555,0,0,MATCH("-",AM555:AM$638,0))),""))</f>
        <v/>
      </c>
      <c r="AW555" s="82" t="str">
        <f ca="1">IF(    MAX(OFFSET(AN555,0,0,MATCH("-",AN555:AN$638,0))) = 0,"",
IFERROR(MAX(OFFSET(AN555,0,0,MATCH("-",AN555:AN$638,0))),""))</f>
        <v/>
      </c>
      <c r="AX555" s="82" t="str">
        <f ca="1">IF(    MAX(OFFSET(AO555,0,0,MATCH("-",AO555:AO$638,0))) = 0,"",
IFERROR(MAX(OFFSET(AO555,0,0,MATCH("-",AO555:AO$638,0))),""))</f>
        <v/>
      </c>
      <c r="AY555" s="82" t="str">
        <f ca="1">IF(    MAX(OFFSET(AP555,0,0,MATCH("-",AP555:AP$638,0))) = 0,"",
IFERROR(MAX(OFFSET(AP555,0,0,MATCH("-",AP555:AP$638,0))),""))</f>
        <v/>
      </c>
      <c r="AZ555" s="82" t="str">
        <f ca="1">IF(    MAX(OFFSET(AQ555,0,0,MATCH("-",AQ555:AQ$638,0))) = 0,"",
IFERROR(MAX(OFFSET(AQ555,0,0,MATCH("-",AQ555:AQ$638,0))),""))</f>
        <v/>
      </c>
      <c r="BA555" s="82" t="str">
        <f ca="1">IF(    MAX(OFFSET(AR555,0,0,MATCH("-",AR555:AR$638,0))) = 0,"",
IFERROR(MAX(OFFSET(AR555,0,0,MATCH("-",AR555:AR$638,0))),""))</f>
        <v/>
      </c>
      <c r="BB555" s="112">
        <f t="shared" ca="1" si="363"/>
        <v>-270</v>
      </c>
      <c r="BC555" s="111" t="str">
        <f t="shared" ca="1" si="364"/>
        <v>Radius</v>
      </c>
      <c r="BD555" s="112">
        <f t="shared" ca="1" si="365"/>
        <v>0</v>
      </c>
      <c r="BE555" s="111">
        <f t="shared" ca="1" si="366"/>
        <v>-150</v>
      </c>
      <c r="BF555" s="113" t="e">
        <f t="shared" ca="1" si="367"/>
        <v>#VALUE!</v>
      </c>
      <c r="BG555" s="113" t="e">
        <f t="shared" ca="1" si="368"/>
        <v>#VALUE!</v>
      </c>
      <c r="BH555" s="112">
        <f t="shared" ca="1" si="369"/>
        <v>2000</v>
      </c>
      <c r="BI555" s="112">
        <f t="shared" ca="1" si="370"/>
        <v>-150</v>
      </c>
      <c r="BJ555" s="157"/>
      <c r="BK555" s="157"/>
      <c r="BL555" s="158" t="str">
        <f>scriv!AM517</f>
        <v/>
      </c>
      <c r="BM555" s="157"/>
      <c r="BN555" s="157" t="str">
        <f t="shared" si="371"/>
        <v>node</v>
      </c>
      <c r="BO555" s="157"/>
      <c r="BP555" s="159">
        <f t="shared" ca="1" si="372"/>
        <v>0</v>
      </c>
      <c r="BQ555" s="159">
        <f t="shared" ca="1" si="373"/>
        <v>0</v>
      </c>
      <c r="BR555" s="159">
        <f t="shared" si="374"/>
        <v>1</v>
      </c>
      <c r="BS555" s="159" t="str">
        <f t="shared" si="375"/>
        <v>symbol</v>
      </c>
      <c r="BT555" s="157" t="str">
        <f ca="1">IF(scriv!V517&lt;&gt;"",scriv!V517,
IF(E555="",IFERROR(VLOOKUP(BL555,$AH$40:$BT$638,39,FALSE),$BT$36),
$BT$37))</f>
        <v>NodeSquare</v>
      </c>
      <c r="BU555" s="166">
        <f t="shared" ca="1" si="376"/>
        <v>2000</v>
      </c>
      <c r="BV555" s="166">
        <f t="shared" ca="1" si="377"/>
        <v>-150</v>
      </c>
      <c r="BW555" s="166">
        <f t="shared" ca="1" si="378"/>
        <v>0</v>
      </c>
      <c r="BX555" s="166">
        <f t="shared" ca="1" si="379"/>
        <v>0</v>
      </c>
      <c r="BY555" s="180" t="str">
        <f t="shared" si="380"/>
        <v/>
      </c>
      <c r="BZ555" s="180" t="str">
        <f t="shared" si="381"/>
        <v/>
      </c>
      <c r="CA555" s="81" t="str">
        <f>IF(scriv!E517&lt;&gt;"",scriv!E517,"")</f>
        <v/>
      </c>
      <c r="CB555" s="82">
        <f t="shared" si="350"/>
        <v>0</v>
      </c>
      <c r="CC555" s="82">
        <f t="shared" si="382"/>
        <v>0</v>
      </c>
      <c r="CD555" s="82" t="str">
        <f t="shared" si="383"/>
        <v>-</v>
      </c>
      <c r="CE555" s="82" t="str">
        <f t="shared" si="384"/>
        <v>-</v>
      </c>
      <c r="CF555" s="82" t="str">
        <f t="shared" si="385"/>
        <v>-</v>
      </c>
      <c r="CG555" s="82" t="str">
        <f t="shared" si="386"/>
        <v>-</v>
      </c>
      <c r="CH555" s="82" t="str">
        <f t="shared" si="387"/>
        <v>-</v>
      </c>
      <c r="CI555" s="82" t="str">
        <f t="shared" si="388"/>
        <v>-</v>
      </c>
      <c r="CJ555" s="82" t="str">
        <f t="shared" si="389"/>
        <v>-</v>
      </c>
      <c r="CK555" s="82" t="str">
        <f t="shared" si="390"/>
        <v>-</v>
      </c>
    </row>
    <row r="556" spans="1:89" s="82" customFormat="1" ht="18" customHeight="1">
      <c r="A556" s="81" t="str">
        <f>scriv!AL518</f>
        <v/>
      </c>
      <c r="B556" s="81" t="str">
        <f>IF(scriv!D518&lt;&gt;"",scriv!D518,"")</f>
        <v/>
      </c>
      <c r="C556" s="81" t="str">
        <f>IF( scriv!AP518&lt;&gt;"", IF(D556&lt;&gt;"","connection ","")&amp;scriv!AP518,IF(D556&lt;&gt;"","connection",""))</f>
        <v/>
      </c>
      <c r="D556" s="82" t="str">
        <f>scriv!AN518</f>
        <v/>
      </c>
      <c r="E556" s="82" t="str">
        <f>scriv!AO518</f>
        <v/>
      </c>
      <c r="F556" s="156">
        <f>ROW()</f>
        <v>556</v>
      </c>
      <c r="G556" s="288">
        <f>scriv!AC518</f>
        <v>0</v>
      </c>
      <c r="H556" s="288">
        <f>scriv!AD518</f>
        <v>0</v>
      </c>
      <c r="I556" s="81" t="str">
        <f>IF(scriv!AE518&lt;&gt;"",scriv!AE518,J556)</f>
        <v/>
      </c>
      <c r="J556" s="81" t="str">
        <f>IF(scriv!AF518&lt;&gt;"",scriv!AF518,"")</f>
        <v/>
      </c>
      <c r="K556" s="82" t="str">
        <f>IF(scriv!Y518&lt;&gt;"",scriv!Y518,$K$36)</f>
        <v>none</v>
      </c>
      <c r="L556" s="82">
        <f>IF(scriv!Z518&lt;&gt;"",scriv!Z518,$L$36)</f>
        <v>0</v>
      </c>
      <c r="M556" s="82" t="str">
        <f>IF(scriv!AA518&lt;&gt;"",scriv!AA518,$M$36)</f>
        <v>OpenClose</v>
      </c>
      <c r="N556" s="82">
        <f>IF(scriv!AB518&lt;&gt;"",scriv!AB518,$N$36)</f>
        <v>0</v>
      </c>
      <c r="O556" s="119" t="str">
        <f t="shared" si="349"/>
        <v/>
      </c>
      <c r="P556" s="81" t="str">
        <f>IF(scriv!I518&lt;&gt;"",scriv!I518,"")</f>
        <v/>
      </c>
      <c r="Q556" s="81" t="str">
        <f>IF(scriv!J518&lt;&gt;"",scriv!J518,"")</f>
        <v/>
      </c>
      <c r="R556" s="81">
        <f>IF(scriv!K518&lt;&gt;"",scriv!K518,
IF(I556&lt;&gt;"",1,$R$36))</f>
        <v>1</v>
      </c>
      <c r="S556" s="81" t="str">
        <f>IF(scriv!L518&lt;&gt;"",scriv!L518,
IF(scriv!AF518&lt;&gt;"",$S$36,"none"))</f>
        <v>none</v>
      </c>
      <c r="T556" s="81" t="str">
        <f>IF(scriv!Q518&lt;&gt;"",scriv!Q518,"")</f>
        <v/>
      </c>
      <c r="U556" s="81" t="str">
        <f>IF(scriv!R518&lt;&gt;"",scriv!R518,"")</f>
        <v/>
      </c>
      <c r="V556" s="81" t="str">
        <f>IF(scriv!S518&lt;&gt;"",scriv!S518,"")</f>
        <v/>
      </c>
      <c r="W556" s="81" t="str">
        <f>IF(scriv!T518&lt;&gt;"",scriv!T518,"")</f>
        <v/>
      </c>
      <c r="X556" s="81" t="str">
        <f>IF($E556="",
( IF(scriv!AH518&lt;&gt;"", LEFT( scriv!AH518, FIND(",",scriv!AH518)-1) &amp; "=" &amp; $AH556 &amp; RIGHT( scriv!AH518, LEN(scriv!AH518) + 1 - FIND(",",scriv!AH518)),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IF(scriv!AI518&lt;&gt;"", LEFT( scriv!AI518, FIND(",",scriv!AI518)-1) &amp; "=" &amp; $AH556 &amp; RIGHT( scriv!AI518, LEN(scriv!AI518) + 1 - FIND(",",scriv!AI518)),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IF(scriv!AJ518&lt;&gt;"", LEFT( scriv!AJ518, FIND(",",scriv!AJ518)-1) &amp; "=" &amp; $AH556 &amp; RIGHT( scriv!AJ518, LEN(scriv!AJ518) + 1 - FIND(",",scriv!AJ518)),
  IF($Z$36&lt;&gt;"",LEFT( Z$36, FIND(",",Z$36)-1) &amp; "=" &amp; $AH556 &amp; RIGHT( Z$36, LEN(Z$36) + 1 - FIND(",",Z$36)),""))),
IF(scriv!O518&lt;&gt;"", LEFT( scriv!O518, FIND(",",scriv!O518)-1) &amp; "=" &amp; $AH556 &amp; RIGHT( scriv!O518, LEN(scriv!O518) + 1 - FIND(",",scriv!O518)),
LEFT( Z$37, FIND(",",Z$37)-1) &amp; "=" &amp; $AH556 &amp; RIGHT( Z$37, LEN(Z$37) + 1 - FIND(",",Z$37))))</f>
        <v>drawOpen=,1.2</v>
      </c>
      <c r="AA556" s="81" t="str">
        <f>IF($E556="",
( IF(scriv!AK518&lt;&gt;"", LEFT( scriv!AK518, FIND(",",scriv!AK518)-1) &amp; "=" &amp; $AH556 &amp; RIGHT( scriv!AK518, LEN(scriv!AK518) + 1 - FIND(",",scriv!AK518)),
  IF($AA$36&lt;&gt;"",LEFT( AA$36, FIND(",",AA$36)-1) &amp; "=" &amp; $AH556 &amp; RIGHT( AA$36, LEN(AA$36) + 1 - FIND(",",AA$36)),""))),
IF(scriv!P518&lt;&gt;"", LEFT( scriv!P518, FIND(",",scriv!P518)-1) &amp; "=" &amp; $AH556 &amp; RIGHT( scriv!P518, LEN(scriv!P518) + 1 - FIND(",",scriv!P518)),
LEFT( AA$37, FIND(",",AA$37)-1) &amp; "=" &amp; $AH556 &amp; RIGHT( AA$37, LEN(AA$37) + 1 - FIND(",",AA$37))))</f>
        <v>drawClose=,1.2</v>
      </c>
      <c r="AB556" s="167" t="str">
        <f t="shared" si="348"/>
        <v>noTitle</v>
      </c>
      <c r="AC556" s="167"/>
      <c r="AD556" s="45"/>
      <c r="AE556" s="168"/>
      <c r="AF556" s="169">
        <f>IF(D556="",scriv!B518,"")</f>
        <v>0</v>
      </c>
      <c r="AG556" s="170" t="str">
        <f t="shared" si="351"/>
        <v/>
      </c>
      <c r="AH556" s="169" t="str">
        <f t="shared" si="352"/>
        <v/>
      </c>
      <c r="AI556" s="169" t="str">
        <f t="shared" si="353"/>
        <v/>
      </c>
      <c r="AJ556" s="86">
        <f>ROUNDDOWN( (LEN(scriv!B518)+1) / 2, 0 )</f>
        <v>0</v>
      </c>
      <c r="AK556" s="82">
        <f t="shared" si="354"/>
        <v>0</v>
      </c>
      <c r="AL556" s="82" t="str">
        <f t="shared" si="355"/>
        <v>-</v>
      </c>
      <c r="AM556" s="82" t="str">
        <f t="shared" si="356"/>
        <v>-</v>
      </c>
      <c r="AN556" s="82" t="str">
        <f t="shared" si="357"/>
        <v>-</v>
      </c>
      <c r="AO556" s="82" t="str">
        <f t="shared" si="358"/>
        <v>-</v>
      </c>
      <c r="AP556" s="82" t="str">
        <f t="shared" si="359"/>
        <v>-</v>
      </c>
      <c r="AQ556" s="82" t="str">
        <f t="shared" si="360"/>
        <v>-</v>
      </c>
      <c r="AR556" s="82" t="str">
        <f t="shared" si="361"/>
        <v>-</v>
      </c>
      <c r="AT556" s="82">
        <f t="shared" si="362"/>
        <v>2</v>
      </c>
      <c r="AU556" s="82" t="str">
        <f ca="1">IF(    MAX(OFFSET(AL556,0,0,MATCH("-",AL556:AL$638,0))) = 0,"",
IFERROR(MAX(OFFSET(AL556,0,0,MATCH("-",AL556:AL$638,0))),""))</f>
        <v/>
      </c>
      <c r="AV556" s="82" t="str">
        <f ca="1">IF(    MAX(OFFSET(AM556,0,0,MATCH("-",AM556:AM$638,0))) = 0,"",
IFERROR(MAX(OFFSET(AM556,0,0,MATCH("-",AM556:AM$638,0))),""))</f>
        <v/>
      </c>
      <c r="AW556" s="82" t="str">
        <f ca="1">IF(    MAX(OFFSET(AN556,0,0,MATCH("-",AN556:AN$638,0))) = 0,"",
IFERROR(MAX(OFFSET(AN556,0,0,MATCH("-",AN556:AN$638,0))),""))</f>
        <v/>
      </c>
      <c r="AX556" s="82" t="str">
        <f ca="1">IF(    MAX(OFFSET(AO556,0,0,MATCH("-",AO556:AO$638,0))) = 0,"",
IFERROR(MAX(OFFSET(AO556,0,0,MATCH("-",AO556:AO$638,0))),""))</f>
        <v/>
      </c>
      <c r="AY556" s="82" t="str">
        <f ca="1">IF(    MAX(OFFSET(AP556,0,0,MATCH("-",AP556:AP$638,0))) = 0,"",
IFERROR(MAX(OFFSET(AP556,0,0,MATCH("-",AP556:AP$638,0))),""))</f>
        <v/>
      </c>
      <c r="AZ556" s="82" t="str">
        <f ca="1">IF(    MAX(OFFSET(AQ556,0,0,MATCH("-",AQ556:AQ$638,0))) = 0,"",
IFERROR(MAX(OFFSET(AQ556,0,0,MATCH("-",AQ556:AQ$638,0))),""))</f>
        <v/>
      </c>
      <c r="BA556" s="82" t="str">
        <f ca="1">IF(    MAX(OFFSET(AR556,0,0,MATCH("-",AR556:AR$638,0))) = 0,"",
IFERROR(MAX(OFFSET(AR556,0,0,MATCH("-",AR556:AR$638,0))),""))</f>
        <v/>
      </c>
      <c r="BB556" s="112">
        <f t="shared" ca="1" si="363"/>
        <v>-270</v>
      </c>
      <c r="BC556" s="111" t="str">
        <f t="shared" ca="1" si="364"/>
        <v>Radius</v>
      </c>
      <c r="BD556" s="112">
        <f t="shared" ca="1" si="365"/>
        <v>0</v>
      </c>
      <c r="BE556" s="111">
        <f t="shared" ca="1" si="366"/>
        <v>-150</v>
      </c>
      <c r="BF556" s="113" t="e">
        <f t="shared" ca="1" si="367"/>
        <v>#VALUE!</v>
      </c>
      <c r="BG556" s="113" t="e">
        <f t="shared" ca="1" si="368"/>
        <v>#VALUE!</v>
      </c>
      <c r="BH556" s="112">
        <f t="shared" ca="1" si="369"/>
        <v>2000</v>
      </c>
      <c r="BI556" s="112">
        <f t="shared" ca="1" si="370"/>
        <v>-150</v>
      </c>
      <c r="BJ556" s="157"/>
      <c r="BK556" s="157"/>
      <c r="BL556" s="158" t="str">
        <f>scriv!AM518</f>
        <v/>
      </c>
      <c r="BM556" s="157"/>
      <c r="BN556" s="157" t="str">
        <f t="shared" si="371"/>
        <v>node</v>
      </c>
      <c r="BO556" s="157"/>
      <c r="BP556" s="159">
        <f t="shared" ca="1" si="372"/>
        <v>0</v>
      </c>
      <c r="BQ556" s="159">
        <f t="shared" ca="1" si="373"/>
        <v>0</v>
      </c>
      <c r="BR556" s="159">
        <f t="shared" si="374"/>
        <v>1</v>
      </c>
      <c r="BS556" s="159" t="str">
        <f t="shared" si="375"/>
        <v>symbol</v>
      </c>
      <c r="BT556" s="157" t="str">
        <f ca="1">IF(scriv!V518&lt;&gt;"",scriv!V518,
IF(E556="",IFERROR(VLOOKUP(BL556,$AH$40:$BT$638,39,FALSE),$BT$36),
$BT$37))</f>
        <v>NodeSquare</v>
      </c>
      <c r="BU556" s="166">
        <f t="shared" ca="1" si="376"/>
        <v>2000</v>
      </c>
      <c r="BV556" s="166">
        <f t="shared" ca="1" si="377"/>
        <v>-150</v>
      </c>
      <c r="BW556" s="166">
        <f t="shared" ca="1" si="378"/>
        <v>0</v>
      </c>
      <c r="BX556" s="166">
        <f t="shared" ca="1" si="379"/>
        <v>0</v>
      </c>
      <c r="BY556" s="180" t="str">
        <f t="shared" si="380"/>
        <v/>
      </c>
      <c r="BZ556" s="180" t="str">
        <f t="shared" si="381"/>
        <v/>
      </c>
      <c r="CA556" s="81" t="str">
        <f>IF(scriv!E518&lt;&gt;"",scriv!E518,"")</f>
        <v/>
      </c>
      <c r="CB556" s="82">
        <f t="shared" si="350"/>
        <v>0</v>
      </c>
      <c r="CC556" s="82">
        <f t="shared" si="382"/>
        <v>0</v>
      </c>
      <c r="CD556" s="82" t="str">
        <f t="shared" si="383"/>
        <v>-</v>
      </c>
      <c r="CE556" s="82" t="str">
        <f t="shared" si="384"/>
        <v>-</v>
      </c>
      <c r="CF556" s="82" t="str">
        <f t="shared" si="385"/>
        <v>-</v>
      </c>
      <c r="CG556" s="82" t="str">
        <f t="shared" si="386"/>
        <v>-</v>
      </c>
      <c r="CH556" s="82" t="str">
        <f t="shared" si="387"/>
        <v>-</v>
      </c>
      <c r="CI556" s="82" t="str">
        <f t="shared" si="388"/>
        <v>-</v>
      </c>
      <c r="CJ556" s="82" t="str">
        <f t="shared" si="389"/>
        <v>-</v>
      </c>
      <c r="CK556" s="82" t="str">
        <f t="shared" si="390"/>
        <v>-</v>
      </c>
    </row>
    <row r="557" spans="1:89" s="82" customFormat="1" ht="18" customHeight="1">
      <c r="A557" s="81" t="str">
        <f>scriv!AL519</f>
        <v/>
      </c>
      <c r="B557" s="81" t="str">
        <f>IF(scriv!D519&lt;&gt;"",scriv!D519,"")</f>
        <v/>
      </c>
      <c r="C557" s="81" t="str">
        <f>IF( scriv!AP519&lt;&gt;"", IF(D557&lt;&gt;"","connection ","")&amp;scriv!AP519,IF(D557&lt;&gt;"","connection",""))</f>
        <v/>
      </c>
      <c r="D557" s="82" t="str">
        <f>scriv!AN519</f>
        <v/>
      </c>
      <c r="E557" s="82" t="str">
        <f>scriv!AO519</f>
        <v/>
      </c>
      <c r="F557" s="156">
        <f>ROW()</f>
        <v>557</v>
      </c>
      <c r="G557" s="288">
        <f>scriv!AC519</f>
        <v>0</v>
      </c>
      <c r="H557" s="288">
        <f>scriv!AD519</f>
        <v>0</v>
      </c>
      <c r="I557" s="81" t="str">
        <f>IF(scriv!AE519&lt;&gt;"",scriv!AE519,J557)</f>
        <v/>
      </c>
      <c r="J557" s="81" t="str">
        <f>IF(scriv!AF519&lt;&gt;"",scriv!AF519,"")</f>
        <v/>
      </c>
      <c r="K557" s="82" t="str">
        <f>IF(scriv!Y519&lt;&gt;"",scriv!Y519,$K$36)</f>
        <v>none</v>
      </c>
      <c r="L557" s="82">
        <f>IF(scriv!Z519&lt;&gt;"",scriv!Z519,$L$36)</f>
        <v>0</v>
      </c>
      <c r="M557" s="82" t="str">
        <f>IF(scriv!AA519&lt;&gt;"",scriv!AA519,$M$36)</f>
        <v>OpenClose</v>
      </c>
      <c r="N557" s="82">
        <f>IF(scriv!AB519&lt;&gt;"",scriv!AB519,$N$36)</f>
        <v>0</v>
      </c>
      <c r="O557" s="119" t="str">
        <f t="shared" si="349"/>
        <v/>
      </c>
      <c r="P557" s="81" t="str">
        <f>IF(scriv!I519&lt;&gt;"",scriv!I519,"")</f>
        <v/>
      </c>
      <c r="Q557" s="81" t="str">
        <f>IF(scriv!J519&lt;&gt;"",scriv!J519,"")</f>
        <v/>
      </c>
      <c r="R557" s="81">
        <f>IF(scriv!K519&lt;&gt;"",scriv!K519,
IF(I557&lt;&gt;"",1,$R$36))</f>
        <v>1</v>
      </c>
      <c r="S557" s="81" t="str">
        <f>IF(scriv!L519&lt;&gt;"",scriv!L519,
IF(scriv!AF519&lt;&gt;"",$S$36,"none"))</f>
        <v>none</v>
      </c>
      <c r="T557" s="81" t="str">
        <f>IF(scriv!Q519&lt;&gt;"",scriv!Q519,"")</f>
        <v/>
      </c>
      <c r="U557" s="81" t="str">
        <f>IF(scriv!R519&lt;&gt;"",scriv!R519,"")</f>
        <v/>
      </c>
      <c r="V557" s="81" t="str">
        <f>IF(scriv!S519&lt;&gt;"",scriv!S519,"")</f>
        <v/>
      </c>
      <c r="W557" s="81" t="str">
        <f>IF(scriv!T519&lt;&gt;"",scriv!T519,"")</f>
        <v/>
      </c>
      <c r="X557" s="81" t="str">
        <f>IF($E557="",
( IF(scriv!AH519&lt;&gt;"", LEFT( scriv!AH519, FIND(",",scriv!AH519)-1) &amp; "=" &amp; $AH557 &amp; RIGHT( scriv!AH519, LEN(scriv!AH519) + 1 - FIND(",",scriv!AH519)),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IF(scriv!AI519&lt;&gt;"", LEFT( scriv!AI519, FIND(",",scriv!AI519)-1) &amp; "=" &amp; $AH557 &amp; RIGHT( scriv!AI519, LEN(scriv!AI519) + 1 - FIND(",",scriv!AI519)),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IF(scriv!AJ519&lt;&gt;"", LEFT( scriv!AJ519, FIND(",",scriv!AJ519)-1) &amp; "=" &amp; $AH557 &amp; RIGHT( scriv!AJ519, LEN(scriv!AJ519) + 1 - FIND(",",scriv!AJ519)),
  IF($Z$36&lt;&gt;"",LEFT( Z$36, FIND(",",Z$36)-1) &amp; "=" &amp; $AH557 &amp; RIGHT( Z$36, LEN(Z$36) + 1 - FIND(",",Z$36)),""))),
IF(scriv!O519&lt;&gt;"", LEFT( scriv!O519, FIND(",",scriv!O519)-1) &amp; "=" &amp; $AH557 &amp; RIGHT( scriv!O519, LEN(scriv!O519) + 1 - FIND(",",scriv!O519)),
LEFT( Z$37, FIND(",",Z$37)-1) &amp; "=" &amp; $AH557 &amp; RIGHT( Z$37, LEN(Z$37) + 1 - FIND(",",Z$37))))</f>
        <v>drawOpen=,1.2</v>
      </c>
      <c r="AA557" s="81" t="str">
        <f>IF($E557="",
( IF(scriv!AK519&lt;&gt;"", LEFT( scriv!AK519, FIND(",",scriv!AK519)-1) &amp; "=" &amp; $AH557 &amp; RIGHT( scriv!AK519, LEN(scriv!AK519) + 1 - FIND(",",scriv!AK519)),
  IF($AA$36&lt;&gt;"",LEFT( AA$36, FIND(",",AA$36)-1) &amp; "=" &amp; $AH557 &amp; RIGHT( AA$36, LEN(AA$36) + 1 - FIND(",",AA$36)),""))),
IF(scriv!P519&lt;&gt;"", LEFT( scriv!P519, FIND(",",scriv!P519)-1) &amp; "=" &amp; $AH557 &amp; RIGHT( scriv!P519, LEN(scriv!P519) + 1 - FIND(",",scriv!P519)),
LEFT( AA$37, FIND(",",AA$37)-1) &amp; "=" &amp; $AH557 &amp; RIGHT( AA$37, LEN(AA$37) + 1 - FIND(",",AA$37))))</f>
        <v>drawClose=,1.2</v>
      </c>
      <c r="AB557" s="167" t="str">
        <f t="shared" si="348"/>
        <v>noTitle</v>
      </c>
      <c r="AC557" s="167"/>
      <c r="AD557" s="45"/>
      <c r="AE557" s="168"/>
      <c r="AF557" s="169">
        <f>IF(D557="",scriv!B519,"")</f>
        <v>0</v>
      </c>
      <c r="AG557" s="170" t="str">
        <f t="shared" si="351"/>
        <v/>
      </c>
      <c r="AH557" s="169" t="str">
        <f t="shared" si="352"/>
        <v/>
      </c>
      <c r="AI557" s="169" t="str">
        <f t="shared" si="353"/>
        <v/>
      </c>
      <c r="AJ557" s="86">
        <f>ROUNDDOWN( (LEN(scriv!B519)+1) / 2, 0 )</f>
        <v>0</v>
      </c>
      <c r="AK557" s="82">
        <f t="shared" si="354"/>
        <v>0</v>
      </c>
      <c r="AL557" s="82" t="str">
        <f t="shared" si="355"/>
        <v>-</v>
      </c>
      <c r="AM557" s="82" t="str">
        <f t="shared" si="356"/>
        <v>-</v>
      </c>
      <c r="AN557" s="82" t="str">
        <f t="shared" si="357"/>
        <v>-</v>
      </c>
      <c r="AO557" s="82" t="str">
        <f t="shared" si="358"/>
        <v>-</v>
      </c>
      <c r="AP557" s="82" t="str">
        <f t="shared" si="359"/>
        <v>-</v>
      </c>
      <c r="AQ557" s="82" t="str">
        <f t="shared" si="360"/>
        <v>-</v>
      </c>
      <c r="AR557" s="82" t="str">
        <f t="shared" si="361"/>
        <v>-</v>
      </c>
      <c r="AT557" s="82">
        <f t="shared" si="362"/>
        <v>2</v>
      </c>
      <c r="AU557" s="82" t="str">
        <f ca="1">IF(    MAX(OFFSET(AL557,0,0,MATCH("-",AL557:AL$638,0))) = 0,"",
IFERROR(MAX(OFFSET(AL557,0,0,MATCH("-",AL557:AL$638,0))),""))</f>
        <v/>
      </c>
      <c r="AV557" s="82" t="str">
        <f ca="1">IF(    MAX(OFFSET(AM557,0,0,MATCH("-",AM557:AM$638,0))) = 0,"",
IFERROR(MAX(OFFSET(AM557,0,0,MATCH("-",AM557:AM$638,0))),""))</f>
        <v/>
      </c>
      <c r="AW557" s="82" t="str">
        <f ca="1">IF(    MAX(OFFSET(AN557,0,0,MATCH("-",AN557:AN$638,0))) = 0,"",
IFERROR(MAX(OFFSET(AN557,0,0,MATCH("-",AN557:AN$638,0))),""))</f>
        <v/>
      </c>
      <c r="AX557" s="82" t="str">
        <f ca="1">IF(    MAX(OFFSET(AO557,0,0,MATCH("-",AO557:AO$638,0))) = 0,"",
IFERROR(MAX(OFFSET(AO557,0,0,MATCH("-",AO557:AO$638,0))),""))</f>
        <v/>
      </c>
      <c r="AY557" s="82" t="str">
        <f ca="1">IF(    MAX(OFFSET(AP557,0,0,MATCH("-",AP557:AP$638,0))) = 0,"",
IFERROR(MAX(OFFSET(AP557,0,0,MATCH("-",AP557:AP$638,0))),""))</f>
        <v/>
      </c>
      <c r="AZ557" s="82" t="str">
        <f ca="1">IF(    MAX(OFFSET(AQ557,0,0,MATCH("-",AQ557:AQ$638,0))) = 0,"",
IFERROR(MAX(OFFSET(AQ557,0,0,MATCH("-",AQ557:AQ$638,0))),""))</f>
        <v/>
      </c>
      <c r="BA557" s="82" t="str">
        <f ca="1">IF(    MAX(OFFSET(AR557,0,0,MATCH("-",AR557:AR$638,0))) = 0,"",
IFERROR(MAX(OFFSET(AR557,0,0,MATCH("-",AR557:AR$638,0))),""))</f>
        <v/>
      </c>
      <c r="BB557" s="112">
        <f t="shared" ca="1" si="363"/>
        <v>-270</v>
      </c>
      <c r="BC557" s="111" t="str">
        <f t="shared" ca="1" si="364"/>
        <v>Radius</v>
      </c>
      <c r="BD557" s="112">
        <f t="shared" ca="1" si="365"/>
        <v>0</v>
      </c>
      <c r="BE557" s="111">
        <f t="shared" ca="1" si="366"/>
        <v>-150</v>
      </c>
      <c r="BF557" s="113" t="e">
        <f t="shared" ca="1" si="367"/>
        <v>#VALUE!</v>
      </c>
      <c r="BG557" s="113" t="e">
        <f t="shared" ca="1" si="368"/>
        <v>#VALUE!</v>
      </c>
      <c r="BH557" s="112">
        <f t="shared" ca="1" si="369"/>
        <v>2000</v>
      </c>
      <c r="BI557" s="112">
        <f t="shared" ca="1" si="370"/>
        <v>-150</v>
      </c>
      <c r="BJ557" s="157"/>
      <c r="BK557" s="157"/>
      <c r="BL557" s="158" t="str">
        <f>scriv!AM519</f>
        <v/>
      </c>
      <c r="BM557" s="157"/>
      <c r="BN557" s="157" t="str">
        <f t="shared" si="371"/>
        <v>node</v>
      </c>
      <c r="BO557" s="157"/>
      <c r="BP557" s="159">
        <f t="shared" ca="1" si="372"/>
        <v>0</v>
      </c>
      <c r="BQ557" s="159">
        <f t="shared" ca="1" si="373"/>
        <v>0</v>
      </c>
      <c r="BR557" s="159">
        <f t="shared" si="374"/>
        <v>1</v>
      </c>
      <c r="BS557" s="159" t="str">
        <f t="shared" si="375"/>
        <v>symbol</v>
      </c>
      <c r="BT557" s="157" t="str">
        <f ca="1">IF(scriv!V519&lt;&gt;"",scriv!V519,
IF(E557="",IFERROR(VLOOKUP(BL557,$AH$40:$BT$638,39,FALSE),$BT$36),
$BT$37))</f>
        <v>NodeSquare</v>
      </c>
      <c r="BU557" s="166">
        <f t="shared" ca="1" si="376"/>
        <v>2000</v>
      </c>
      <c r="BV557" s="166">
        <f t="shared" ca="1" si="377"/>
        <v>-150</v>
      </c>
      <c r="BW557" s="166">
        <f t="shared" ca="1" si="378"/>
        <v>0</v>
      </c>
      <c r="BX557" s="166">
        <f t="shared" ca="1" si="379"/>
        <v>0</v>
      </c>
      <c r="BY557" s="180" t="str">
        <f t="shared" si="380"/>
        <v/>
      </c>
      <c r="BZ557" s="180" t="str">
        <f t="shared" si="381"/>
        <v/>
      </c>
      <c r="CA557" s="81" t="str">
        <f>IF(scriv!E519&lt;&gt;"",scriv!E519,"")</f>
        <v/>
      </c>
      <c r="CB557" s="82">
        <f t="shared" si="350"/>
        <v>0</v>
      </c>
      <c r="CC557" s="82">
        <f t="shared" si="382"/>
        <v>0</v>
      </c>
      <c r="CD557" s="82" t="str">
        <f t="shared" si="383"/>
        <v>-</v>
      </c>
      <c r="CE557" s="82" t="str">
        <f t="shared" si="384"/>
        <v>-</v>
      </c>
      <c r="CF557" s="82" t="str">
        <f t="shared" si="385"/>
        <v>-</v>
      </c>
      <c r="CG557" s="82" t="str">
        <f t="shared" si="386"/>
        <v>-</v>
      </c>
      <c r="CH557" s="82" t="str">
        <f t="shared" si="387"/>
        <v>-</v>
      </c>
      <c r="CI557" s="82" t="str">
        <f t="shared" si="388"/>
        <v>-</v>
      </c>
      <c r="CJ557" s="82" t="str">
        <f t="shared" si="389"/>
        <v>-</v>
      </c>
      <c r="CK557" s="82" t="str">
        <f t="shared" si="390"/>
        <v>-</v>
      </c>
    </row>
    <row r="558" spans="1:89" s="82" customFormat="1" ht="18" customHeight="1">
      <c r="A558" s="81" t="str">
        <f>scriv!AL520</f>
        <v/>
      </c>
      <c r="B558" s="81" t="str">
        <f>IF(scriv!D520&lt;&gt;"",scriv!D520,"")</f>
        <v/>
      </c>
      <c r="C558" s="81" t="str">
        <f>IF( scriv!AP520&lt;&gt;"", IF(D558&lt;&gt;"","connection ","")&amp;scriv!AP520,IF(D558&lt;&gt;"","connection",""))</f>
        <v/>
      </c>
      <c r="D558" s="82" t="str">
        <f>scriv!AN520</f>
        <v/>
      </c>
      <c r="E558" s="82" t="str">
        <f>scriv!AO520</f>
        <v/>
      </c>
      <c r="F558" s="156">
        <f>ROW()</f>
        <v>558</v>
      </c>
      <c r="G558" s="288">
        <f>scriv!AC520</f>
        <v>0</v>
      </c>
      <c r="H558" s="288">
        <f>scriv!AD520</f>
        <v>0</v>
      </c>
      <c r="I558" s="81" t="str">
        <f>IF(scriv!AE520&lt;&gt;"",scriv!AE520,J558)</f>
        <v/>
      </c>
      <c r="J558" s="81" t="str">
        <f>IF(scriv!AF520&lt;&gt;"",scriv!AF520,"")</f>
        <v/>
      </c>
      <c r="K558" s="82" t="str">
        <f>IF(scriv!Y520&lt;&gt;"",scriv!Y520,$K$36)</f>
        <v>none</v>
      </c>
      <c r="L558" s="82">
        <f>IF(scriv!Z520&lt;&gt;"",scriv!Z520,$L$36)</f>
        <v>0</v>
      </c>
      <c r="M558" s="82" t="str">
        <f>IF(scriv!AA520&lt;&gt;"",scriv!AA520,$M$36)</f>
        <v>OpenClose</v>
      </c>
      <c r="N558" s="82">
        <f>IF(scriv!AB520&lt;&gt;"",scriv!AB520,$N$36)</f>
        <v>0</v>
      </c>
      <c r="O558" s="119" t="str">
        <f t="shared" si="349"/>
        <v/>
      </c>
      <c r="P558" s="81" t="str">
        <f>IF(scriv!I520&lt;&gt;"",scriv!I520,"")</f>
        <v/>
      </c>
      <c r="Q558" s="81" t="str">
        <f>IF(scriv!J520&lt;&gt;"",scriv!J520,"")</f>
        <v/>
      </c>
      <c r="R558" s="81">
        <f>IF(scriv!K520&lt;&gt;"",scriv!K520,
IF(I558&lt;&gt;"",1,$R$36))</f>
        <v>1</v>
      </c>
      <c r="S558" s="81" t="str">
        <f>IF(scriv!L520&lt;&gt;"",scriv!L520,
IF(scriv!AF520&lt;&gt;"",$S$36,"none"))</f>
        <v>none</v>
      </c>
      <c r="T558" s="81" t="str">
        <f>IF(scriv!Q520&lt;&gt;"",scriv!Q520,"")</f>
        <v/>
      </c>
      <c r="U558" s="81" t="str">
        <f>IF(scriv!R520&lt;&gt;"",scriv!R520,"")</f>
        <v/>
      </c>
      <c r="V558" s="81" t="str">
        <f>IF(scriv!S520&lt;&gt;"",scriv!S520,"")</f>
        <v/>
      </c>
      <c r="W558" s="81" t="str">
        <f>IF(scriv!T520&lt;&gt;"",scriv!T520,"")</f>
        <v/>
      </c>
      <c r="X558" s="81" t="str">
        <f>IF($E558="",
( IF(scriv!AH520&lt;&gt;"", LEFT( scriv!AH520, FIND(",",scriv!AH520)-1) &amp; "=" &amp; $AH558 &amp; RIGHT( scriv!AH520, LEN(scriv!AH520) + 1 - FIND(",",scriv!AH520)),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IF(scriv!AI520&lt;&gt;"", LEFT( scriv!AI520, FIND(",",scriv!AI520)-1) &amp; "=" &amp; $AH558 &amp; RIGHT( scriv!AI520, LEN(scriv!AI520) + 1 - FIND(",",scriv!AI520)),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IF(scriv!AJ520&lt;&gt;"", LEFT( scriv!AJ520, FIND(",",scriv!AJ520)-1) &amp; "=" &amp; $AH558 &amp; RIGHT( scriv!AJ520, LEN(scriv!AJ520) + 1 - FIND(",",scriv!AJ520)),
  IF($Z$36&lt;&gt;"",LEFT( Z$36, FIND(",",Z$36)-1) &amp; "=" &amp; $AH558 &amp; RIGHT( Z$36, LEN(Z$36) + 1 - FIND(",",Z$36)),""))),
IF(scriv!O520&lt;&gt;"", LEFT( scriv!O520, FIND(",",scriv!O520)-1) &amp; "=" &amp; $AH558 &amp; RIGHT( scriv!O520, LEN(scriv!O520) + 1 - FIND(",",scriv!O520)),
LEFT( Z$37, FIND(",",Z$37)-1) &amp; "=" &amp; $AH558 &amp; RIGHT( Z$37, LEN(Z$37) + 1 - FIND(",",Z$37))))</f>
        <v>drawOpen=,1.2</v>
      </c>
      <c r="AA558" s="81" t="str">
        <f>IF($E558="",
( IF(scriv!AK520&lt;&gt;"", LEFT( scriv!AK520, FIND(",",scriv!AK520)-1) &amp; "=" &amp; $AH558 &amp; RIGHT( scriv!AK520, LEN(scriv!AK520) + 1 - FIND(",",scriv!AK520)),
  IF($AA$36&lt;&gt;"",LEFT( AA$36, FIND(",",AA$36)-1) &amp; "=" &amp; $AH558 &amp; RIGHT( AA$36, LEN(AA$36) + 1 - FIND(",",AA$36)),""))),
IF(scriv!P520&lt;&gt;"", LEFT( scriv!P520, FIND(",",scriv!P520)-1) &amp; "=" &amp; $AH558 &amp; RIGHT( scriv!P520, LEN(scriv!P520) + 1 - FIND(",",scriv!P520)),
LEFT( AA$37, FIND(",",AA$37)-1) &amp; "=" &amp; $AH558 &amp; RIGHT( AA$37, LEN(AA$37) + 1 - FIND(",",AA$37))))</f>
        <v>drawClose=,1.2</v>
      </c>
      <c r="AB558" s="167" t="str">
        <f t="shared" si="348"/>
        <v>noTitle</v>
      </c>
      <c r="AC558" s="167"/>
      <c r="AD558" s="45"/>
      <c r="AE558" s="168"/>
      <c r="AF558" s="169">
        <f>IF(D558="",scriv!B520,"")</f>
        <v>0</v>
      </c>
      <c r="AG558" s="170" t="str">
        <f t="shared" si="351"/>
        <v/>
      </c>
      <c r="AH558" s="169" t="str">
        <f t="shared" si="352"/>
        <v/>
      </c>
      <c r="AI558" s="169" t="str">
        <f t="shared" si="353"/>
        <v/>
      </c>
      <c r="AJ558" s="86">
        <f>ROUNDDOWN( (LEN(scriv!B520)+1) / 2, 0 )</f>
        <v>0</v>
      </c>
      <c r="AK558" s="82">
        <f t="shared" si="354"/>
        <v>0</v>
      </c>
      <c r="AL558" s="82" t="str">
        <f t="shared" si="355"/>
        <v>-</v>
      </c>
      <c r="AM558" s="82" t="str">
        <f t="shared" si="356"/>
        <v>-</v>
      </c>
      <c r="AN558" s="82" t="str">
        <f t="shared" si="357"/>
        <v>-</v>
      </c>
      <c r="AO558" s="82" t="str">
        <f t="shared" si="358"/>
        <v>-</v>
      </c>
      <c r="AP558" s="82" t="str">
        <f t="shared" si="359"/>
        <v>-</v>
      </c>
      <c r="AQ558" s="82" t="str">
        <f t="shared" si="360"/>
        <v>-</v>
      </c>
      <c r="AR558" s="82" t="str">
        <f t="shared" si="361"/>
        <v>-</v>
      </c>
      <c r="AT558" s="82">
        <f t="shared" si="362"/>
        <v>2</v>
      </c>
      <c r="AU558" s="82" t="str">
        <f ca="1">IF(    MAX(OFFSET(AL558,0,0,MATCH("-",AL558:AL$638,0))) = 0,"",
IFERROR(MAX(OFFSET(AL558,0,0,MATCH("-",AL558:AL$638,0))),""))</f>
        <v/>
      </c>
      <c r="AV558" s="82" t="str">
        <f ca="1">IF(    MAX(OFFSET(AM558,0,0,MATCH("-",AM558:AM$638,0))) = 0,"",
IFERROR(MAX(OFFSET(AM558,0,0,MATCH("-",AM558:AM$638,0))),""))</f>
        <v/>
      </c>
      <c r="AW558" s="82" t="str">
        <f ca="1">IF(    MAX(OFFSET(AN558,0,0,MATCH("-",AN558:AN$638,0))) = 0,"",
IFERROR(MAX(OFFSET(AN558,0,0,MATCH("-",AN558:AN$638,0))),""))</f>
        <v/>
      </c>
      <c r="AX558" s="82" t="str">
        <f ca="1">IF(    MAX(OFFSET(AO558,0,0,MATCH("-",AO558:AO$638,0))) = 0,"",
IFERROR(MAX(OFFSET(AO558,0,0,MATCH("-",AO558:AO$638,0))),""))</f>
        <v/>
      </c>
      <c r="AY558" s="82" t="str">
        <f ca="1">IF(    MAX(OFFSET(AP558,0,0,MATCH("-",AP558:AP$638,0))) = 0,"",
IFERROR(MAX(OFFSET(AP558,0,0,MATCH("-",AP558:AP$638,0))),""))</f>
        <v/>
      </c>
      <c r="AZ558" s="82" t="str">
        <f ca="1">IF(    MAX(OFFSET(AQ558,0,0,MATCH("-",AQ558:AQ$638,0))) = 0,"",
IFERROR(MAX(OFFSET(AQ558,0,0,MATCH("-",AQ558:AQ$638,0))),""))</f>
        <v/>
      </c>
      <c r="BA558" s="82" t="str">
        <f ca="1">IF(    MAX(OFFSET(AR558,0,0,MATCH("-",AR558:AR$638,0))) = 0,"",
IFERROR(MAX(OFFSET(AR558,0,0,MATCH("-",AR558:AR$638,0))),""))</f>
        <v/>
      </c>
      <c r="BB558" s="112">
        <f t="shared" ca="1" si="363"/>
        <v>-270</v>
      </c>
      <c r="BC558" s="111" t="str">
        <f t="shared" ca="1" si="364"/>
        <v>Radius</v>
      </c>
      <c r="BD558" s="112">
        <f t="shared" ca="1" si="365"/>
        <v>0</v>
      </c>
      <c r="BE558" s="111">
        <f t="shared" ca="1" si="366"/>
        <v>-150</v>
      </c>
      <c r="BF558" s="113" t="e">
        <f t="shared" ca="1" si="367"/>
        <v>#VALUE!</v>
      </c>
      <c r="BG558" s="113" t="e">
        <f t="shared" ca="1" si="368"/>
        <v>#VALUE!</v>
      </c>
      <c r="BH558" s="112">
        <f t="shared" ca="1" si="369"/>
        <v>2000</v>
      </c>
      <c r="BI558" s="112">
        <f t="shared" ca="1" si="370"/>
        <v>-150</v>
      </c>
      <c r="BJ558" s="157"/>
      <c r="BK558" s="157"/>
      <c r="BL558" s="158" t="str">
        <f>scriv!AM520</f>
        <v/>
      </c>
      <c r="BM558" s="157"/>
      <c r="BN558" s="157" t="str">
        <f t="shared" si="371"/>
        <v>node</v>
      </c>
      <c r="BO558" s="157"/>
      <c r="BP558" s="159">
        <f t="shared" ca="1" si="372"/>
        <v>0</v>
      </c>
      <c r="BQ558" s="159">
        <f t="shared" ca="1" si="373"/>
        <v>0</v>
      </c>
      <c r="BR558" s="159">
        <f t="shared" si="374"/>
        <v>1</v>
      </c>
      <c r="BS558" s="159" t="str">
        <f t="shared" si="375"/>
        <v>symbol</v>
      </c>
      <c r="BT558" s="157" t="str">
        <f ca="1">IF(scriv!V520&lt;&gt;"",scriv!V520,
IF(E558="",IFERROR(VLOOKUP(BL558,$AH$40:$BT$638,39,FALSE),$BT$36),
$BT$37))</f>
        <v>NodeSquare</v>
      </c>
      <c r="BU558" s="166">
        <f t="shared" ca="1" si="376"/>
        <v>2000</v>
      </c>
      <c r="BV558" s="166">
        <f t="shared" ca="1" si="377"/>
        <v>-150</v>
      </c>
      <c r="BW558" s="166">
        <f t="shared" ca="1" si="378"/>
        <v>0</v>
      </c>
      <c r="BX558" s="166">
        <f t="shared" ca="1" si="379"/>
        <v>0</v>
      </c>
      <c r="BY558" s="180" t="str">
        <f t="shared" si="380"/>
        <v/>
      </c>
      <c r="BZ558" s="180" t="str">
        <f t="shared" si="381"/>
        <v/>
      </c>
      <c r="CA558" s="81" t="str">
        <f>IF(scriv!E520&lt;&gt;"",scriv!E520,"")</f>
        <v/>
      </c>
      <c r="CB558" s="82">
        <f t="shared" si="350"/>
        <v>0</v>
      </c>
      <c r="CC558" s="82">
        <f t="shared" si="382"/>
        <v>0</v>
      </c>
      <c r="CD558" s="82" t="str">
        <f t="shared" si="383"/>
        <v>-</v>
      </c>
      <c r="CE558" s="82" t="str">
        <f t="shared" si="384"/>
        <v>-</v>
      </c>
      <c r="CF558" s="82" t="str">
        <f t="shared" si="385"/>
        <v>-</v>
      </c>
      <c r="CG558" s="82" t="str">
        <f t="shared" si="386"/>
        <v>-</v>
      </c>
      <c r="CH558" s="82" t="str">
        <f t="shared" si="387"/>
        <v>-</v>
      </c>
      <c r="CI558" s="82" t="str">
        <f t="shared" si="388"/>
        <v>-</v>
      </c>
      <c r="CJ558" s="82" t="str">
        <f t="shared" si="389"/>
        <v>-</v>
      </c>
      <c r="CK558" s="82" t="str">
        <f t="shared" si="390"/>
        <v>-</v>
      </c>
    </row>
    <row r="559" spans="1:89" s="82" customFormat="1" ht="18" customHeight="1">
      <c r="A559" s="81" t="str">
        <f>scriv!AL521</f>
        <v/>
      </c>
      <c r="B559" s="81" t="str">
        <f>IF(scriv!D521&lt;&gt;"",scriv!D521,"")</f>
        <v/>
      </c>
      <c r="C559" s="81" t="str">
        <f>IF( scriv!AP521&lt;&gt;"", IF(D559&lt;&gt;"","connection ","")&amp;scriv!AP521,IF(D559&lt;&gt;"","connection",""))</f>
        <v/>
      </c>
      <c r="D559" s="82" t="str">
        <f>scriv!AN521</f>
        <v/>
      </c>
      <c r="E559" s="82" t="str">
        <f>scriv!AO521</f>
        <v/>
      </c>
      <c r="F559" s="156">
        <f>ROW()</f>
        <v>559</v>
      </c>
      <c r="G559" s="288">
        <f>scriv!AC521</f>
        <v>0</v>
      </c>
      <c r="H559" s="288">
        <f>scriv!AD521</f>
        <v>0</v>
      </c>
      <c r="I559" s="81" t="str">
        <f>IF(scriv!AE521&lt;&gt;"",scriv!AE521,J559)</f>
        <v/>
      </c>
      <c r="J559" s="81" t="str">
        <f>IF(scriv!AF521&lt;&gt;"",scriv!AF521,"")</f>
        <v/>
      </c>
      <c r="K559" s="82" t="str">
        <f>IF(scriv!Y521&lt;&gt;"",scriv!Y521,$K$36)</f>
        <v>none</v>
      </c>
      <c r="L559" s="82">
        <f>IF(scriv!Z521&lt;&gt;"",scriv!Z521,$L$36)</f>
        <v>0</v>
      </c>
      <c r="M559" s="82" t="str">
        <f>IF(scriv!AA521&lt;&gt;"",scriv!AA521,$M$36)</f>
        <v>OpenClose</v>
      </c>
      <c r="N559" s="82">
        <f>IF(scriv!AB521&lt;&gt;"",scriv!AB521,$N$36)</f>
        <v>0</v>
      </c>
      <c r="O559" s="119" t="str">
        <f t="shared" si="349"/>
        <v/>
      </c>
      <c r="P559" s="81" t="str">
        <f>IF(scriv!I521&lt;&gt;"",scriv!I521,"")</f>
        <v/>
      </c>
      <c r="Q559" s="81" t="str">
        <f>IF(scriv!J521&lt;&gt;"",scriv!J521,"")</f>
        <v/>
      </c>
      <c r="R559" s="81">
        <f>IF(scriv!K521&lt;&gt;"",scriv!K521,
IF(I559&lt;&gt;"",1,$R$36))</f>
        <v>1</v>
      </c>
      <c r="S559" s="81" t="str">
        <f>IF(scriv!L521&lt;&gt;"",scriv!L521,
IF(scriv!AF521&lt;&gt;"",$S$36,"none"))</f>
        <v>none</v>
      </c>
      <c r="T559" s="81" t="str">
        <f>IF(scriv!Q521&lt;&gt;"",scriv!Q521,"")</f>
        <v/>
      </c>
      <c r="U559" s="81" t="str">
        <f>IF(scriv!R521&lt;&gt;"",scriv!R521,"")</f>
        <v/>
      </c>
      <c r="V559" s="81" t="str">
        <f>IF(scriv!S521&lt;&gt;"",scriv!S521,"")</f>
        <v/>
      </c>
      <c r="W559" s="81" t="str">
        <f>IF(scriv!T521&lt;&gt;"",scriv!T521,"")</f>
        <v/>
      </c>
      <c r="X559" s="81" t="str">
        <f>IF($E559="",
( IF(scriv!AH521&lt;&gt;"", LEFT( scriv!AH521, FIND(",",scriv!AH521)-1) &amp; "=" &amp; $AH559 &amp; RIGHT( scriv!AH521, LEN(scriv!AH521) + 1 - FIND(",",scriv!AH521)),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IF(scriv!AI521&lt;&gt;"", LEFT( scriv!AI521, FIND(",",scriv!AI521)-1) &amp; "=" &amp; $AH559 &amp; RIGHT( scriv!AI521, LEN(scriv!AI521) + 1 - FIND(",",scriv!AI521)),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IF(scriv!AJ521&lt;&gt;"", LEFT( scriv!AJ521, FIND(",",scriv!AJ521)-1) &amp; "=" &amp; $AH559 &amp; RIGHT( scriv!AJ521, LEN(scriv!AJ521) + 1 - FIND(",",scriv!AJ521)),
  IF($Z$36&lt;&gt;"",LEFT( Z$36, FIND(",",Z$36)-1) &amp; "=" &amp; $AH559 &amp; RIGHT( Z$36, LEN(Z$36) + 1 - FIND(",",Z$36)),""))),
IF(scriv!O521&lt;&gt;"", LEFT( scriv!O521, FIND(",",scriv!O521)-1) &amp; "=" &amp; $AH559 &amp; RIGHT( scriv!O521, LEN(scriv!O521) + 1 - FIND(",",scriv!O521)),
LEFT( Z$37, FIND(",",Z$37)-1) &amp; "=" &amp; $AH559 &amp; RIGHT( Z$37, LEN(Z$37) + 1 - FIND(",",Z$37))))</f>
        <v>drawOpen=,1.2</v>
      </c>
      <c r="AA559" s="81" t="str">
        <f>IF($E559="",
( IF(scriv!AK521&lt;&gt;"", LEFT( scriv!AK521, FIND(",",scriv!AK521)-1) &amp; "=" &amp; $AH559 &amp; RIGHT( scriv!AK521, LEN(scriv!AK521) + 1 - FIND(",",scriv!AK521)),
  IF($AA$36&lt;&gt;"",LEFT( AA$36, FIND(",",AA$36)-1) &amp; "=" &amp; $AH559 &amp; RIGHT( AA$36, LEN(AA$36) + 1 - FIND(",",AA$36)),""))),
IF(scriv!P521&lt;&gt;"", LEFT( scriv!P521, FIND(",",scriv!P521)-1) &amp; "=" &amp; $AH559 &amp; RIGHT( scriv!P521, LEN(scriv!P521) + 1 - FIND(",",scriv!P521)),
LEFT( AA$37, FIND(",",AA$37)-1) &amp; "=" &amp; $AH559 &amp; RIGHT( AA$37, LEN(AA$37) + 1 - FIND(",",AA$37))))</f>
        <v>drawClose=,1.2</v>
      </c>
      <c r="AB559" s="167" t="str">
        <f t="shared" si="348"/>
        <v>noTitle</v>
      </c>
      <c r="AC559" s="167"/>
      <c r="AD559" s="45"/>
      <c r="AE559" s="168"/>
      <c r="AF559" s="169">
        <f>IF(D559="",scriv!B521,"")</f>
        <v>0</v>
      </c>
      <c r="AG559" s="170" t="str">
        <f t="shared" si="351"/>
        <v/>
      </c>
      <c r="AH559" s="169" t="str">
        <f t="shared" si="352"/>
        <v/>
      </c>
      <c r="AI559" s="169" t="str">
        <f t="shared" si="353"/>
        <v/>
      </c>
      <c r="AJ559" s="86">
        <f>ROUNDDOWN( (LEN(scriv!B521)+1) / 2, 0 )</f>
        <v>0</v>
      </c>
      <c r="AK559" s="82">
        <f t="shared" si="354"/>
        <v>0</v>
      </c>
      <c r="AL559" s="82" t="str">
        <f t="shared" si="355"/>
        <v>-</v>
      </c>
      <c r="AM559" s="82" t="str">
        <f t="shared" si="356"/>
        <v>-</v>
      </c>
      <c r="AN559" s="82" t="str">
        <f t="shared" si="357"/>
        <v>-</v>
      </c>
      <c r="AO559" s="82" t="str">
        <f t="shared" si="358"/>
        <v>-</v>
      </c>
      <c r="AP559" s="82" t="str">
        <f t="shared" si="359"/>
        <v>-</v>
      </c>
      <c r="AQ559" s="82" t="str">
        <f t="shared" si="360"/>
        <v>-</v>
      </c>
      <c r="AR559" s="82" t="str">
        <f t="shared" si="361"/>
        <v>-</v>
      </c>
      <c r="AT559" s="82">
        <f t="shared" si="362"/>
        <v>2</v>
      </c>
      <c r="AU559" s="82" t="str">
        <f ca="1">IF(    MAX(OFFSET(AL559,0,0,MATCH("-",AL559:AL$638,0))) = 0,"",
IFERROR(MAX(OFFSET(AL559,0,0,MATCH("-",AL559:AL$638,0))),""))</f>
        <v/>
      </c>
      <c r="AV559" s="82" t="str">
        <f ca="1">IF(    MAX(OFFSET(AM559,0,0,MATCH("-",AM559:AM$638,0))) = 0,"",
IFERROR(MAX(OFFSET(AM559,0,0,MATCH("-",AM559:AM$638,0))),""))</f>
        <v/>
      </c>
      <c r="AW559" s="82" t="str">
        <f ca="1">IF(    MAX(OFFSET(AN559,0,0,MATCH("-",AN559:AN$638,0))) = 0,"",
IFERROR(MAX(OFFSET(AN559,0,0,MATCH("-",AN559:AN$638,0))),""))</f>
        <v/>
      </c>
      <c r="AX559" s="82" t="str">
        <f ca="1">IF(    MAX(OFFSET(AO559,0,0,MATCH("-",AO559:AO$638,0))) = 0,"",
IFERROR(MAX(OFFSET(AO559,0,0,MATCH("-",AO559:AO$638,0))),""))</f>
        <v/>
      </c>
      <c r="AY559" s="82" t="str">
        <f ca="1">IF(    MAX(OFFSET(AP559,0,0,MATCH("-",AP559:AP$638,0))) = 0,"",
IFERROR(MAX(OFFSET(AP559,0,0,MATCH("-",AP559:AP$638,0))),""))</f>
        <v/>
      </c>
      <c r="AZ559" s="82" t="str">
        <f ca="1">IF(    MAX(OFFSET(AQ559,0,0,MATCH("-",AQ559:AQ$638,0))) = 0,"",
IFERROR(MAX(OFFSET(AQ559,0,0,MATCH("-",AQ559:AQ$638,0))),""))</f>
        <v/>
      </c>
      <c r="BA559" s="82" t="str">
        <f ca="1">IF(    MAX(OFFSET(AR559,0,0,MATCH("-",AR559:AR$638,0))) = 0,"",
IFERROR(MAX(OFFSET(AR559,0,0,MATCH("-",AR559:AR$638,0))),""))</f>
        <v/>
      </c>
      <c r="BB559" s="112">
        <f t="shared" ca="1" si="363"/>
        <v>-270</v>
      </c>
      <c r="BC559" s="111" t="str">
        <f t="shared" ca="1" si="364"/>
        <v>Radius</v>
      </c>
      <c r="BD559" s="112">
        <f t="shared" ca="1" si="365"/>
        <v>0</v>
      </c>
      <c r="BE559" s="111">
        <f t="shared" ca="1" si="366"/>
        <v>-150</v>
      </c>
      <c r="BF559" s="113" t="e">
        <f t="shared" ca="1" si="367"/>
        <v>#VALUE!</v>
      </c>
      <c r="BG559" s="113" t="e">
        <f t="shared" ca="1" si="368"/>
        <v>#VALUE!</v>
      </c>
      <c r="BH559" s="112">
        <f t="shared" ca="1" si="369"/>
        <v>2000</v>
      </c>
      <c r="BI559" s="112">
        <f t="shared" ca="1" si="370"/>
        <v>-150</v>
      </c>
      <c r="BJ559" s="157"/>
      <c r="BK559" s="157"/>
      <c r="BL559" s="158" t="str">
        <f>scriv!AM521</f>
        <v/>
      </c>
      <c r="BM559" s="157"/>
      <c r="BN559" s="157" t="str">
        <f t="shared" si="371"/>
        <v>node</v>
      </c>
      <c r="BO559" s="157"/>
      <c r="BP559" s="159">
        <f t="shared" ca="1" si="372"/>
        <v>0</v>
      </c>
      <c r="BQ559" s="159">
        <f t="shared" ca="1" si="373"/>
        <v>0</v>
      </c>
      <c r="BR559" s="159">
        <f t="shared" si="374"/>
        <v>1</v>
      </c>
      <c r="BS559" s="159" t="str">
        <f t="shared" si="375"/>
        <v>symbol</v>
      </c>
      <c r="BT559" s="157" t="str">
        <f ca="1">IF(scriv!V521&lt;&gt;"",scriv!V521,
IF(E559="",IFERROR(VLOOKUP(BL559,$AH$40:$BT$638,39,FALSE),$BT$36),
$BT$37))</f>
        <v>NodeSquare</v>
      </c>
      <c r="BU559" s="166">
        <f t="shared" ca="1" si="376"/>
        <v>2000</v>
      </c>
      <c r="BV559" s="166">
        <f t="shared" ca="1" si="377"/>
        <v>-150</v>
      </c>
      <c r="BW559" s="166">
        <f t="shared" ca="1" si="378"/>
        <v>0</v>
      </c>
      <c r="BX559" s="166">
        <f t="shared" ca="1" si="379"/>
        <v>0</v>
      </c>
      <c r="BY559" s="180" t="str">
        <f t="shared" si="380"/>
        <v/>
      </c>
      <c r="BZ559" s="180" t="str">
        <f t="shared" si="381"/>
        <v/>
      </c>
      <c r="CA559" s="81" t="str">
        <f>IF(scriv!E521&lt;&gt;"",scriv!E521,"")</f>
        <v/>
      </c>
      <c r="CB559" s="82">
        <f t="shared" si="350"/>
        <v>0</v>
      </c>
      <c r="CC559" s="82">
        <f t="shared" si="382"/>
        <v>0</v>
      </c>
      <c r="CD559" s="82" t="str">
        <f t="shared" si="383"/>
        <v>-</v>
      </c>
      <c r="CE559" s="82" t="str">
        <f t="shared" si="384"/>
        <v>-</v>
      </c>
      <c r="CF559" s="82" t="str">
        <f t="shared" si="385"/>
        <v>-</v>
      </c>
      <c r="CG559" s="82" t="str">
        <f t="shared" si="386"/>
        <v>-</v>
      </c>
      <c r="CH559" s="82" t="str">
        <f t="shared" si="387"/>
        <v>-</v>
      </c>
      <c r="CI559" s="82" t="str">
        <f t="shared" si="388"/>
        <v>-</v>
      </c>
      <c r="CJ559" s="82" t="str">
        <f t="shared" si="389"/>
        <v>-</v>
      </c>
      <c r="CK559" s="82" t="str">
        <f t="shared" si="390"/>
        <v>-</v>
      </c>
    </row>
    <row r="560" spans="1:89" s="82" customFormat="1" ht="18" customHeight="1">
      <c r="A560" s="81" t="str">
        <f>scriv!AL522</f>
        <v/>
      </c>
      <c r="B560" s="81" t="str">
        <f>IF(scriv!D522&lt;&gt;"",scriv!D522,"")</f>
        <v/>
      </c>
      <c r="C560" s="81" t="str">
        <f>IF( scriv!AP522&lt;&gt;"", IF(D560&lt;&gt;"","connection ","")&amp;scriv!AP522,IF(D560&lt;&gt;"","connection",""))</f>
        <v/>
      </c>
      <c r="D560" s="82" t="str">
        <f>scriv!AN522</f>
        <v/>
      </c>
      <c r="E560" s="82" t="str">
        <f>scriv!AO522</f>
        <v/>
      </c>
      <c r="F560" s="156">
        <f>ROW()</f>
        <v>560</v>
      </c>
      <c r="G560" s="288">
        <f>scriv!AC522</f>
        <v>0</v>
      </c>
      <c r="H560" s="288">
        <f>scriv!AD522</f>
        <v>0</v>
      </c>
      <c r="I560" s="81" t="str">
        <f>IF(scriv!AE522&lt;&gt;"",scriv!AE522,J560)</f>
        <v/>
      </c>
      <c r="J560" s="81" t="str">
        <f>IF(scriv!AF522&lt;&gt;"",scriv!AF522,"")</f>
        <v/>
      </c>
      <c r="K560" s="82" t="str">
        <f>IF(scriv!Y522&lt;&gt;"",scriv!Y522,$K$36)</f>
        <v>none</v>
      </c>
      <c r="L560" s="82">
        <f>IF(scriv!Z522&lt;&gt;"",scriv!Z522,$L$36)</f>
        <v>0</v>
      </c>
      <c r="M560" s="82" t="str">
        <f>IF(scriv!AA522&lt;&gt;"",scriv!AA522,$M$36)</f>
        <v>OpenClose</v>
      </c>
      <c r="N560" s="82">
        <f>IF(scriv!AB522&lt;&gt;"",scriv!AB522,$N$36)</f>
        <v>0</v>
      </c>
      <c r="O560" s="119" t="str">
        <f t="shared" si="349"/>
        <v/>
      </c>
      <c r="P560" s="81" t="str">
        <f>IF(scriv!I522&lt;&gt;"",scriv!I522,"")</f>
        <v/>
      </c>
      <c r="Q560" s="81" t="str">
        <f>IF(scriv!J522&lt;&gt;"",scriv!J522,"")</f>
        <v/>
      </c>
      <c r="R560" s="81">
        <f>IF(scriv!K522&lt;&gt;"",scriv!K522,
IF(I560&lt;&gt;"",1,$R$36))</f>
        <v>1</v>
      </c>
      <c r="S560" s="81" t="str">
        <f>IF(scriv!L522&lt;&gt;"",scriv!L522,
IF(scriv!AF522&lt;&gt;"",$S$36,"none"))</f>
        <v>none</v>
      </c>
      <c r="T560" s="81" t="str">
        <f>IF(scriv!Q522&lt;&gt;"",scriv!Q522,"")</f>
        <v/>
      </c>
      <c r="U560" s="81" t="str">
        <f>IF(scriv!R522&lt;&gt;"",scriv!R522,"")</f>
        <v/>
      </c>
      <c r="V560" s="81" t="str">
        <f>IF(scriv!S522&lt;&gt;"",scriv!S522,"")</f>
        <v/>
      </c>
      <c r="W560" s="81" t="str">
        <f>IF(scriv!T522&lt;&gt;"",scriv!T522,"")</f>
        <v/>
      </c>
      <c r="X560" s="81" t="str">
        <f>IF($E560="",
( IF(scriv!AH522&lt;&gt;"", LEFT( scriv!AH522, FIND(",",scriv!AH522)-1) &amp; "=" &amp; $AH560 &amp; RIGHT( scriv!AH522, LEN(scriv!AH522) + 1 - FIND(",",scriv!AH522)),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IF(scriv!AI522&lt;&gt;"", LEFT( scriv!AI522, FIND(",",scriv!AI522)-1) &amp; "=" &amp; $AH560 &amp; RIGHT( scriv!AI522, LEN(scriv!AI522) + 1 - FIND(",",scriv!AI522)),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IF(scriv!AJ522&lt;&gt;"", LEFT( scriv!AJ522, FIND(",",scriv!AJ522)-1) &amp; "=" &amp; $AH560 &amp; RIGHT( scriv!AJ522, LEN(scriv!AJ522) + 1 - FIND(",",scriv!AJ522)),
  IF($Z$36&lt;&gt;"",LEFT( Z$36, FIND(",",Z$36)-1) &amp; "=" &amp; $AH560 &amp; RIGHT( Z$36, LEN(Z$36) + 1 - FIND(",",Z$36)),""))),
IF(scriv!O522&lt;&gt;"", LEFT( scriv!O522, FIND(",",scriv!O522)-1) &amp; "=" &amp; $AH560 &amp; RIGHT( scriv!O522, LEN(scriv!O522) + 1 - FIND(",",scriv!O522)),
LEFT( Z$37, FIND(",",Z$37)-1) &amp; "=" &amp; $AH560 &amp; RIGHT( Z$37, LEN(Z$37) + 1 - FIND(",",Z$37))))</f>
        <v>drawOpen=,1.2</v>
      </c>
      <c r="AA560" s="81" t="str">
        <f>IF($E560="",
( IF(scriv!AK522&lt;&gt;"", LEFT( scriv!AK522, FIND(",",scriv!AK522)-1) &amp; "=" &amp; $AH560 &amp; RIGHT( scriv!AK522, LEN(scriv!AK522) + 1 - FIND(",",scriv!AK522)),
  IF($AA$36&lt;&gt;"",LEFT( AA$36, FIND(",",AA$36)-1) &amp; "=" &amp; $AH560 &amp; RIGHT( AA$36, LEN(AA$36) + 1 - FIND(",",AA$36)),""))),
IF(scriv!P522&lt;&gt;"", LEFT( scriv!P522, FIND(",",scriv!P522)-1) &amp; "=" &amp; $AH560 &amp; RIGHT( scriv!P522, LEN(scriv!P522) + 1 - FIND(",",scriv!P522)),
LEFT( AA$37, FIND(",",AA$37)-1) &amp; "=" &amp; $AH560 &amp; RIGHT( AA$37, LEN(AA$37) + 1 - FIND(",",AA$37))))</f>
        <v>drawClose=,1.2</v>
      </c>
      <c r="AB560" s="167" t="str">
        <f t="shared" si="348"/>
        <v>noTitle</v>
      </c>
      <c r="AC560" s="167"/>
      <c r="AD560" s="45"/>
      <c r="AE560" s="168"/>
      <c r="AF560" s="169">
        <f>IF(D560="",scriv!B522,"")</f>
        <v>0</v>
      </c>
      <c r="AG560" s="170" t="str">
        <f t="shared" si="351"/>
        <v/>
      </c>
      <c r="AH560" s="169" t="str">
        <f t="shared" si="352"/>
        <v/>
      </c>
      <c r="AI560" s="169" t="str">
        <f t="shared" si="353"/>
        <v/>
      </c>
      <c r="AJ560" s="86">
        <f>ROUNDDOWN( (LEN(scriv!B522)+1) / 2, 0 )</f>
        <v>0</v>
      </c>
      <c r="AK560" s="82">
        <f t="shared" si="354"/>
        <v>0</v>
      </c>
      <c r="AL560" s="82" t="str">
        <f t="shared" si="355"/>
        <v>-</v>
      </c>
      <c r="AM560" s="82" t="str">
        <f t="shared" si="356"/>
        <v>-</v>
      </c>
      <c r="AN560" s="82" t="str">
        <f t="shared" si="357"/>
        <v>-</v>
      </c>
      <c r="AO560" s="82" t="str">
        <f t="shared" si="358"/>
        <v>-</v>
      </c>
      <c r="AP560" s="82" t="str">
        <f t="shared" si="359"/>
        <v>-</v>
      </c>
      <c r="AQ560" s="82" t="str">
        <f t="shared" si="360"/>
        <v>-</v>
      </c>
      <c r="AR560" s="82" t="str">
        <f t="shared" si="361"/>
        <v>-</v>
      </c>
      <c r="AT560" s="82">
        <f t="shared" si="362"/>
        <v>2</v>
      </c>
      <c r="AU560" s="82" t="str">
        <f ca="1">IF(    MAX(OFFSET(AL560,0,0,MATCH("-",AL560:AL$638,0))) = 0,"",
IFERROR(MAX(OFFSET(AL560,0,0,MATCH("-",AL560:AL$638,0))),""))</f>
        <v/>
      </c>
      <c r="AV560" s="82" t="str">
        <f ca="1">IF(    MAX(OFFSET(AM560,0,0,MATCH("-",AM560:AM$638,0))) = 0,"",
IFERROR(MAX(OFFSET(AM560,0,0,MATCH("-",AM560:AM$638,0))),""))</f>
        <v/>
      </c>
      <c r="AW560" s="82" t="str">
        <f ca="1">IF(    MAX(OFFSET(AN560,0,0,MATCH("-",AN560:AN$638,0))) = 0,"",
IFERROR(MAX(OFFSET(AN560,0,0,MATCH("-",AN560:AN$638,0))),""))</f>
        <v/>
      </c>
      <c r="AX560" s="82" t="str">
        <f ca="1">IF(    MAX(OFFSET(AO560,0,0,MATCH("-",AO560:AO$638,0))) = 0,"",
IFERROR(MAX(OFFSET(AO560,0,0,MATCH("-",AO560:AO$638,0))),""))</f>
        <v/>
      </c>
      <c r="AY560" s="82" t="str">
        <f ca="1">IF(    MAX(OFFSET(AP560,0,0,MATCH("-",AP560:AP$638,0))) = 0,"",
IFERROR(MAX(OFFSET(AP560,0,0,MATCH("-",AP560:AP$638,0))),""))</f>
        <v/>
      </c>
      <c r="AZ560" s="82" t="str">
        <f ca="1">IF(    MAX(OFFSET(AQ560,0,0,MATCH("-",AQ560:AQ$638,0))) = 0,"",
IFERROR(MAX(OFFSET(AQ560,0,0,MATCH("-",AQ560:AQ$638,0))),""))</f>
        <v/>
      </c>
      <c r="BA560" s="82" t="str">
        <f ca="1">IF(    MAX(OFFSET(AR560,0,0,MATCH("-",AR560:AR$638,0))) = 0,"",
IFERROR(MAX(OFFSET(AR560,0,0,MATCH("-",AR560:AR$638,0))),""))</f>
        <v/>
      </c>
      <c r="BB560" s="112">
        <f t="shared" ca="1" si="363"/>
        <v>-270</v>
      </c>
      <c r="BC560" s="111" t="str">
        <f t="shared" ca="1" si="364"/>
        <v>Radius</v>
      </c>
      <c r="BD560" s="112">
        <f t="shared" ca="1" si="365"/>
        <v>0</v>
      </c>
      <c r="BE560" s="111">
        <f t="shared" ca="1" si="366"/>
        <v>-150</v>
      </c>
      <c r="BF560" s="113" t="e">
        <f t="shared" ca="1" si="367"/>
        <v>#VALUE!</v>
      </c>
      <c r="BG560" s="113" t="e">
        <f t="shared" ca="1" si="368"/>
        <v>#VALUE!</v>
      </c>
      <c r="BH560" s="112">
        <f t="shared" ca="1" si="369"/>
        <v>2000</v>
      </c>
      <c r="BI560" s="112">
        <f t="shared" ca="1" si="370"/>
        <v>-150</v>
      </c>
      <c r="BJ560" s="157"/>
      <c r="BK560" s="157"/>
      <c r="BL560" s="158" t="str">
        <f>scriv!AM522</f>
        <v/>
      </c>
      <c r="BM560" s="157"/>
      <c r="BN560" s="157" t="str">
        <f t="shared" si="371"/>
        <v>node</v>
      </c>
      <c r="BO560" s="157"/>
      <c r="BP560" s="159">
        <f t="shared" ca="1" si="372"/>
        <v>0</v>
      </c>
      <c r="BQ560" s="159">
        <f t="shared" ca="1" si="373"/>
        <v>0</v>
      </c>
      <c r="BR560" s="159">
        <f t="shared" si="374"/>
        <v>1</v>
      </c>
      <c r="BS560" s="159" t="str">
        <f t="shared" si="375"/>
        <v>symbol</v>
      </c>
      <c r="BT560" s="157" t="str">
        <f ca="1">IF(scriv!V522&lt;&gt;"",scriv!V522,
IF(E560="",IFERROR(VLOOKUP(BL560,$AH$40:$BT$638,39,FALSE),$BT$36),
$BT$37))</f>
        <v>NodeSquare</v>
      </c>
      <c r="BU560" s="166">
        <f t="shared" ca="1" si="376"/>
        <v>2000</v>
      </c>
      <c r="BV560" s="166">
        <f t="shared" ca="1" si="377"/>
        <v>-150</v>
      </c>
      <c r="BW560" s="166">
        <f t="shared" ca="1" si="378"/>
        <v>0</v>
      </c>
      <c r="BX560" s="166">
        <f t="shared" ca="1" si="379"/>
        <v>0</v>
      </c>
      <c r="BY560" s="180" t="str">
        <f t="shared" si="380"/>
        <v/>
      </c>
      <c r="BZ560" s="180" t="str">
        <f t="shared" si="381"/>
        <v/>
      </c>
      <c r="CA560" s="81" t="str">
        <f>IF(scriv!E522&lt;&gt;"",scriv!E522,"")</f>
        <v/>
      </c>
      <c r="CB560" s="82">
        <f t="shared" si="350"/>
        <v>0</v>
      </c>
      <c r="CC560" s="82">
        <f t="shared" si="382"/>
        <v>0</v>
      </c>
      <c r="CD560" s="82" t="str">
        <f t="shared" si="383"/>
        <v>-</v>
      </c>
      <c r="CE560" s="82" t="str">
        <f t="shared" si="384"/>
        <v>-</v>
      </c>
      <c r="CF560" s="82" t="str">
        <f t="shared" si="385"/>
        <v>-</v>
      </c>
      <c r="CG560" s="82" t="str">
        <f t="shared" si="386"/>
        <v>-</v>
      </c>
      <c r="CH560" s="82" t="str">
        <f t="shared" si="387"/>
        <v>-</v>
      </c>
      <c r="CI560" s="82" t="str">
        <f t="shared" si="388"/>
        <v>-</v>
      </c>
      <c r="CJ560" s="82" t="str">
        <f t="shared" si="389"/>
        <v>-</v>
      </c>
      <c r="CK560" s="82" t="str">
        <f t="shared" si="390"/>
        <v>-</v>
      </c>
    </row>
    <row r="561" spans="1:89" s="82" customFormat="1" ht="18" customHeight="1">
      <c r="A561" s="81" t="str">
        <f>scriv!AL523</f>
        <v/>
      </c>
      <c r="B561" s="81" t="str">
        <f>IF(scriv!D523&lt;&gt;"",scriv!D523,"")</f>
        <v/>
      </c>
      <c r="C561" s="81" t="str">
        <f>IF( scriv!AP523&lt;&gt;"", IF(D561&lt;&gt;"","connection ","")&amp;scriv!AP523,IF(D561&lt;&gt;"","connection",""))</f>
        <v/>
      </c>
      <c r="D561" s="82" t="str">
        <f>scriv!AN523</f>
        <v/>
      </c>
      <c r="E561" s="82" t="str">
        <f>scriv!AO523</f>
        <v/>
      </c>
      <c r="F561" s="156">
        <f>ROW()</f>
        <v>561</v>
      </c>
      <c r="G561" s="288">
        <f>scriv!AC523</f>
        <v>0</v>
      </c>
      <c r="H561" s="288">
        <f>scriv!AD523</f>
        <v>0</v>
      </c>
      <c r="I561" s="81" t="str">
        <f>IF(scriv!AE523&lt;&gt;"",scriv!AE523,J561)</f>
        <v/>
      </c>
      <c r="J561" s="81" t="str">
        <f>IF(scriv!AF523&lt;&gt;"",scriv!AF523,"")</f>
        <v/>
      </c>
      <c r="K561" s="82" t="str">
        <f>IF(scriv!Y523&lt;&gt;"",scriv!Y523,$K$36)</f>
        <v>none</v>
      </c>
      <c r="L561" s="82">
        <f>IF(scriv!Z523&lt;&gt;"",scriv!Z523,$L$36)</f>
        <v>0</v>
      </c>
      <c r="M561" s="82" t="str">
        <f>IF(scriv!AA523&lt;&gt;"",scriv!AA523,$M$36)</f>
        <v>OpenClose</v>
      </c>
      <c r="N561" s="82">
        <f>IF(scriv!AB523&lt;&gt;"",scriv!AB523,$N$36)</f>
        <v>0</v>
      </c>
      <c r="O561" s="119" t="str">
        <f t="shared" si="349"/>
        <v/>
      </c>
      <c r="P561" s="81" t="str">
        <f>IF(scriv!I523&lt;&gt;"",scriv!I523,"")</f>
        <v/>
      </c>
      <c r="Q561" s="81" t="str">
        <f>IF(scriv!J523&lt;&gt;"",scriv!J523,"")</f>
        <v/>
      </c>
      <c r="R561" s="81">
        <f>IF(scriv!K523&lt;&gt;"",scriv!K523,
IF(I561&lt;&gt;"",1,$R$36))</f>
        <v>1</v>
      </c>
      <c r="S561" s="81" t="str">
        <f>IF(scriv!L523&lt;&gt;"",scriv!L523,
IF(scriv!AF523&lt;&gt;"",$S$36,"none"))</f>
        <v>none</v>
      </c>
      <c r="T561" s="81" t="str">
        <f>IF(scriv!Q523&lt;&gt;"",scriv!Q523,"")</f>
        <v/>
      </c>
      <c r="U561" s="81" t="str">
        <f>IF(scriv!R523&lt;&gt;"",scriv!R523,"")</f>
        <v/>
      </c>
      <c r="V561" s="81" t="str">
        <f>IF(scriv!S523&lt;&gt;"",scriv!S523,"")</f>
        <v/>
      </c>
      <c r="W561" s="81" t="str">
        <f>IF(scriv!T523&lt;&gt;"",scriv!T523,"")</f>
        <v/>
      </c>
      <c r="X561" s="81" t="str">
        <f>IF($E561="",
( IF(scriv!AH523&lt;&gt;"", LEFT( scriv!AH523, FIND(",",scriv!AH523)-1) &amp; "=" &amp; $AH561 &amp; RIGHT( scriv!AH523, LEN(scriv!AH523) + 1 - FIND(",",scriv!AH523)),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IF(scriv!AI523&lt;&gt;"", LEFT( scriv!AI523, FIND(",",scriv!AI523)-1) &amp; "=" &amp; $AH561 &amp; RIGHT( scriv!AI523, LEN(scriv!AI523) + 1 - FIND(",",scriv!AI523)),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IF(scriv!AJ523&lt;&gt;"", LEFT( scriv!AJ523, FIND(",",scriv!AJ523)-1) &amp; "=" &amp; $AH561 &amp; RIGHT( scriv!AJ523, LEN(scriv!AJ523) + 1 - FIND(",",scriv!AJ523)),
  IF($Z$36&lt;&gt;"",LEFT( Z$36, FIND(",",Z$36)-1) &amp; "=" &amp; $AH561 &amp; RIGHT( Z$36, LEN(Z$36) + 1 - FIND(",",Z$36)),""))),
IF(scriv!O523&lt;&gt;"", LEFT( scriv!O523, FIND(",",scriv!O523)-1) &amp; "=" &amp; $AH561 &amp; RIGHT( scriv!O523, LEN(scriv!O523) + 1 - FIND(",",scriv!O523)),
LEFT( Z$37, FIND(",",Z$37)-1) &amp; "=" &amp; $AH561 &amp; RIGHT( Z$37, LEN(Z$37) + 1 - FIND(",",Z$37))))</f>
        <v>drawOpen=,1.2</v>
      </c>
      <c r="AA561" s="81" t="str">
        <f>IF($E561="",
( IF(scriv!AK523&lt;&gt;"", LEFT( scriv!AK523, FIND(",",scriv!AK523)-1) &amp; "=" &amp; $AH561 &amp; RIGHT( scriv!AK523, LEN(scriv!AK523) + 1 - FIND(",",scriv!AK523)),
  IF($AA$36&lt;&gt;"",LEFT( AA$36, FIND(",",AA$36)-1) &amp; "=" &amp; $AH561 &amp; RIGHT( AA$36, LEN(AA$36) + 1 - FIND(",",AA$36)),""))),
IF(scriv!P523&lt;&gt;"", LEFT( scriv!P523, FIND(",",scriv!P523)-1) &amp; "=" &amp; $AH561 &amp; RIGHT( scriv!P523, LEN(scriv!P523) + 1 - FIND(",",scriv!P523)),
LEFT( AA$37, FIND(",",AA$37)-1) &amp; "=" &amp; $AH561 &amp; RIGHT( AA$37, LEN(AA$37) + 1 - FIND(",",AA$37))))</f>
        <v>drawClose=,1.2</v>
      </c>
      <c r="AB561" s="167" t="str">
        <f t="shared" si="348"/>
        <v>noTitle</v>
      </c>
      <c r="AC561" s="167"/>
      <c r="AD561" s="45"/>
      <c r="AE561" s="168"/>
      <c r="AF561" s="169">
        <f>IF(D561="",scriv!B523,"")</f>
        <v>0</v>
      </c>
      <c r="AG561" s="170" t="str">
        <f t="shared" si="351"/>
        <v/>
      </c>
      <c r="AH561" s="169" t="str">
        <f t="shared" si="352"/>
        <v/>
      </c>
      <c r="AI561" s="169" t="str">
        <f t="shared" si="353"/>
        <v/>
      </c>
      <c r="AJ561" s="86">
        <f>ROUNDDOWN( (LEN(scriv!B523)+1) / 2, 0 )</f>
        <v>0</v>
      </c>
      <c r="AK561" s="82">
        <f t="shared" si="354"/>
        <v>0</v>
      </c>
      <c r="AL561" s="82" t="str">
        <f t="shared" si="355"/>
        <v>-</v>
      </c>
      <c r="AM561" s="82" t="str">
        <f t="shared" si="356"/>
        <v>-</v>
      </c>
      <c r="AN561" s="82" t="str">
        <f t="shared" si="357"/>
        <v>-</v>
      </c>
      <c r="AO561" s="82" t="str">
        <f t="shared" si="358"/>
        <v>-</v>
      </c>
      <c r="AP561" s="82" t="str">
        <f t="shared" si="359"/>
        <v>-</v>
      </c>
      <c r="AQ561" s="82" t="str">
        <f t="shared" si="360"/>
        <v>-</v>
      </c>
      <c r="AR561" s="82" t="str">
        <f t="shared" si="361"/>
        <v>-</v>
      </c>
      <c r="AT561" s="82">
        <f t="shared" si="362"/>
        <v>2</v>
      </c>
      <c r="AU561" s="82" t="str">
        <f ca="1">IF(    MAX(OFFSET(AL561,0,0,MATCH("-",AL561:AL$638,0))) = 0,"",
IFERROR(MAX(OFFSET(AL561,0,0,MATCH("-",AL561:AL$638,0))),""))</f>
        <v/>
      </c>
      <c r="AV561" s="82" t="str">
        <f ca="1">IF(    MAX(OFFSET(AM561,0,0,MATCH("-",AM561:AM$638,0))) = 0,"",
IFERROR(MAX(OFFSET(AM561,0,0,MATCH("-",AM561:AM$638,0))),""))</f>
        <v/>
      </c>
      <c r="AW561" s="82" t="str">
        <f ca="1">IF(    MAX(OFFSET(AN561,0,0,MATCH("-",AN561:AN$638,0))) = 0,"",
IFERROR(MAX(OFFSET(AN561,0,0,MATCH("-",AN561:AN$638,0))),""))</f>
        <v/>
      </c>
      <c r="AX561" s="82" t="str">
        <f ca="1">IF(    MAX(OFFSET(AO561,0,0,MATCH("-",AO561:AO$638,0))) = 0,"",
IFERROR(MAX(OFFSET(AO561,0,0,MATCH("-",AO561:AO$638,0))),""))</f>
        <v/>
      </c>
      <c r="AY561" s="82" t="str">
        <f ca="1">IF(    MAX(OFFSET(AP561,0,0,MATCH("-",AP561:AP$638,0))) = 0,"",
IFERROR(MAX(OFFSET(AP561,0,0,MATCH("-",AP561:AP$638,0))),""))</f>
        <v/>
      </c>
      <c r="AZ561" s="82" t="str">
        <f ca="1">IF(    MAX(OFFSET(AQ561,0,0,MATCH("-",AQ561:AQ$638,0))) = 0,"",
IFERROR(MAX(OFFSET(AQ561,0,0,MATCH("-",AQ561:AQ$638,0))),""))</f>
        <v/>
      </c>
      <c r="BA561" s="82" t="str">
        <f ca="1">IF(    MAX(OFFSET(AR561,0,0,MATCH("-",AR561:AR$638,0))) = 0,"",
IFERROR(MAX(OFFSET(AR561,0,0,MATCH("-",AR561:AR$638,0))),""))</f>
        <v/>
      </c>
      <c r="BB561" s="112">
        <f t="shared" ca="1" si="363"/>
        <v>-270</v>
      </c>
      <c r="BC561" s="111" t="str">
        <f t="shared" ca="1" si="364"/>
        <v>Radius</v>
      </c>
      <c r="BD561" s="112">
        <f t="shared" ca="1" si="365"/>
        <v>0</v>
      </c>
      <c r="BE561" s="111">
        <f t="shared" ca="1" si="366"/>
        <v>-150</v>
      </c>
      <c r="BF561" s="113" t="e">
        <f t="shared" ca="1" si="367"/>
        <v>#VALUE!</v>
      </c>
      <c r="BG561" s="113" t="e">
        <f t="shared" ca="1" si="368"/>
        <v>#VALUE!</v>
      </c>
      <c r="BH561" s="112">
        <f t="shared" ca="1" si="369"/>
        <v>2000</v>
      </c>
      <c r="BI561" s="112">
        <f t="shared" ca="1" si="370"/>
        <v>-150</v>
      </c>
      <c r="BJ561" s="157"/>
      <c r="BK561" s="157"/>
      <c r="BL561" s="158" t="str">
        <f>scriv!AM523</f>
        <v/>
      </c>
      <c r="BM561" s="157"/>
      <c r="BN561" s="157" t="str">
        <f t="shared" si="371"/>
        <v>node</v>
      </c>
      <c r="BO561" s="157"/>
      <c r="BP561" s="159">
        <f t="shared" ca="1" si="372"/>
        <v>0</v>
      </c>
      <c r="BQ561" s="159">
        <f t="shared" ca="1" si="373"/>
        <v>0</v>
      </c>
      <c r="BR561" s="159">
        <f t="shared" si="374"/>
        <v>1</v>
      </c>
      <c r="BS561" s="159" t="str">
        <f t="shared" si="375"/>
        <v>symbol</v>
      </c>
      <c r="BT561" s="157" t="str">
        <f ca="1">IF(scriv!V523&lt;&gt;"",scriv!V523,
IF(E561="",IFERROR(VLOOKUP(BL561,$AH$40:$BT$638,39,FALSE),$BT$36),
$BT$37))</f>
        <v>NodeSquare</v>
      </c>
      <c r="BU561" s="166">
        <f t="shared" ca="1" si="376"/>
        <v>2000</v>
      </c>
      <c r="BV561" s="166">
        <f t="shared" ca="1" si="377"/>
        <v>-150</v>
      </c>
      <c r="BW561" s="166">
        <f t="shared" ca="1" si="378"/>
        <v>0</v>
      </c>
      <c r="BX561" s="166">
        <f t="shared" ca="1" si="379"/>
        <v>0</v>
      </c>
      <c r="BY561" s="180" t="str">
        <f t="shared" si="380"/>
        <v/>
      </c>
      <c r="BZ561" s="180" t="str">
        <f t="shared" si="381"/>
        <v/>
      </c>
      <c r="CA561" s="81" t="str">
        <f>IF(scriv!E523&lt;&gt;"",scriv!E523,"")</f>
        <v/>
      </c>
      <c r="CB561" s="82">
        <f t="shared" si="350"/>
        <v>0</v>
      </c>
      <c r="CC561" s="82">
        <f t="shared" si="382"/>
        <v>0</v>
      </c>
      <c r="CD561" s="82" t="str">
        <f t="shared" si="383"/>
        <v>-</v>
      </c>
      <c r="CE561" s="82" t="str">
        <f t="shared" si="384"/>
        <v>-</v>
      </c>
      <c r="CF561" s="82" t="str">
        <f t="shared" si="385"/>
        <v>-</v>
      </c>
      <c r="CG561" s="82" t="str">
        <f t="shared" si="386"/>
        <v>-</v>
      </c>
      <c r="CH561" s="82" t="str">
        <f t="shared" si="387"/>
        <v>-</v>
      </c>
      <c r="CI561" s="82" t="str">
        <f t="shared" si="388"/>
        <v>-</v>
      </c>
      <c r="CJ561" s="82" t="str">
        <f t="shared" si="389"/>
        <v>-</v>
      </c>
      <c r="CK561" s="82" t="str">
        <f t="shared" si="390"/>
        <v>-</v>
      </c>
    </row>
    <row r="562" spans="1:89" s="82" customFormat="1" ht="18" customHeight="1">
      <c r="A562" s="81" t="str">
        <f>scriv!AL524</f>
        <v/>
      </c>
      <c r="B562" s="81" t="str">
        <f>IF(scriv!D524&lt;&gt;"",scriv!D524,"")</f>
        <v/>
      </c>
      <c r="C562" s="81" t="str">
        <f>IF( scriv!AP524&lt;&gt;"", IF(D562&lt;&gt;"","connection ","")&amp;scriv!AP524,IF(D562&lt;&gt;"","connection",""))</f>
        <v/>
      </c>
      <c r="D562" s="82" t="str">
        <f>scriv!AN524</f>
        <v/>
      </c>
      <c r="E562" s="82" t="str">
        <f>scriv!AO524</f>
        <v/>
      </c>
      <c r="F562" s="156">
        <f>ROW()</f>
        <v>562</v>
      </c>
      <c r="G562" s="288">
        <f>scriv!AC524</f>
        <v>0</v>
      </c>
      <c r="H562" s="288">
        <f>scriv!AD524</f>
        <v>0</v>
      </c>
      <c r="I562" s="81" t="str">
        <f>IF(scriv!AE524&lt;&gt;"",scriv!AE524,J562)</f>
        <v/>
      </c>
      <c r="J562" s="81" t="str">
        <f>IF(scriv!AF524&lt;&gt;"",scriv!AF524,"")</f>
        <v/>
      </c>
      <c r="K562" s="82" t="str">
        <f>IF(scriv!Y524&lt;&gt;"",scriv!Y524,$K$36)</f>
        <v>none</v>
      </c>
      <c r="L562" s="82">
        <f>IF(scriv!Z524&lt;&gt;"",scriv!Z524,$L$36)</f>
        <v>0</v>
      </c>
      <c r="M562" s="82" t="str">
        <f>IF(scriv!AA524&lt;&gt;"",scriv!AA524,$M$36)</f>
        <v>OpenClose</v>
      </c>
      <c r="N562" s="82">
        <f>IF(scriv!AB524&lt;&gt;"",scriv!AB524,$N$36)</f>
        <v>0</v>
      </c>
      <c r="O562" s="119" t="str">
        <f t="shared" si="349"/>
        <v/>
      </c>
      <c r="P562" s="81" t="str">
        <f>IF(scriv!I524&lt;&gt;"",scriv!I524,"")</f>
        <v/>
      </c>
      <c r="Q562" s="81" t="str">
        <f>IF(scriv!J524&lt;&gt;"",scriv!J524,"")</f>
        <v/>
      </c>
      <c r="R562" s="81">
        <f>IF(scriv!K524&lt;&gt;"",scriv!K524,
IF(I562&lt;&gt;"",1,$R$36))</f>
        <v>1</v>
      </c>
      <c r="S562" s="81" t="str">
        <f>IF(scriv!L524&lt;&gt;"",scriv!L524,
IF(scriv!AF524&lt;&gt;"",$S$36,"none"))</f>
        <v>none</v>
      </c>
      <c r="T562" s="81" t="str">
        <f>IF(scriv!Q524&lt;&gt;"",scriv!Q524,"")</f>
        <v/>
      </c>
      <c r="U562" s="81" t="str">
        <f>IF(scriv!R524&lt;&gt;"",scriv!R524,"")</f>
        <v/>
      </c>
      <c r="V562" s="81" t="str">
        <f>IF(scriv!S524&lt;&gt;"",scriv!S524,"")</f>
        <v/>
      </c>
      <c r="W562" s="81" t="str">
        <f>IF(scriv!T524&lt;&gt;"",scriv!T524,"")</f>
        <v/>
      </c>
      <c r="X562" s="81" t="str">
        <f>IF($E562="",
( IF(scriv!AH524&lt;&gt;"", LEFT( scriv!AH524, FIND(",",scriv!AH524)-1) &amp; "=" &amp; $AH562 &amp; RIGHT( scriv!AH524, LEN(scriv!AH524) + 1 - FIND(",",scriv!AH524)),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IF(scriv!AI524&lt;&gt;"", LEFT( scriv!AI524, FIND(",",scriv!AI524)-1) &amp; "=" &amp; $AH562 &amp; RIGHT( scriv!AI524, LEN(scriv!AI524) + 1 - FIND(",",scriv!AI524)),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IF(scriv!AJ524&lt;&gt;"", LEFT( scriv!AJ524, FIND(",",scriv!AJ524)-1) &amp; "=" &amp; $AH562 &amp; RIGHT( scriv!AJ524, LEN(scriv!AJ524) + 1 - FIND(",",scriv!AJ524)),
  IF($Z$36&lt;&gt;"",LEFT( Z$36, FIND(",",Z$36)-1) &amp; "=" &amp; $AH562 &amp; RIGHT( Z$36, LEN(Z$36) + 1 - FIND(",",Z$36)),""))),
IF(scriv!O524&lt;&gt;"", LEFT( scriv!O524, FIND(",",scriv!O524)-1) &amp; "=" &amp; $AH562 &amp; RIGHT( scriv!O524, LEN(scriv!O524) + 1 - FIND(",",scriv!O524)),
LEFT( Z$37, FIND(",",Z$37)-1) &amp; "=" &amp; $AH562 &amp; RIGHT( Z$37, LEN(Z$37) + 1 - FIND(",",Z$37))))</f>
        <v>drawOpen=,1.2</v>
      </c>
      <c r="AA562" s="81" t="str">
        <f>IF($E562="",
( IF(scriv!AK524&lt;&gt;"", LEFT( scriv!AK524, FIND(",",scriv!AK524)-1) &amp; "=" &amp; $AH562 &amp; RIGHT( scriv!AK524, LEN(scriv!AK524) + 1 - FIND(",",scriv!AK524)),
  IF($AA$36&lt;&gt;"",LEFT( AA$36, FIND(",",AA$36)-1) &amp; "=" &amp; $AH562 &amp; RIGHT( AA$36, LEN(AA$36) + 1 - FIND(",",AA$36)),""))),
IF(scriv!P524&lt;&gt;"", LEFT( scriv!P524, FIND(",",scriv!P524)-1) &amp; "=" &amp; $AH562 &amp; RIGHT( scriv!P524, LEN(scriv!P524) + 1 - FIND(",",scriv!P524)),
LEFT( AA$37, FIND(",",AA$37)-1) &amp; "=" &amp; $AH562 &amp; RIGHT( AA$37, LEN(AA$37) + 1 - FIND(",",AA$37))))</f>
        <v>drawClose=,1.2</v>
      </c>
      <c r="AB562" s="167" t="str">
        <f t="shared" si="348"/>
        <v>noTitle</v>
      </c>
      <c r="AC562" s="167"/>
      <c r="AD562" s="45"/>
      <c r="AE562" s="168"/>
      <c r="AF562" s="169">
        <f>IF(D562="",scriv!B524,"")</f>
        <v>0</v>
      </c>
      <c r="AG562" s="170" t="str">
        <f t="shared" si="351"/>
        <v/>
      </c>
      <c r="AH562" s="169" t="str">
        <f t="shared" si="352"/>
        <v/>
      </c>
      <c r="AI562" s="169" t="str">
        <f t="shared" si="353"/>
        <v/>
      </c>
      <c r="AJ562" s="86">
        <f>ROUNDDOWN( (LEN(scriv!B524)+1) / 2, 0 )</f>
        <v>0</v>
      </c>
      <c r="AK562" s="82">
        <f t="shared" si="354"/>
        <v>0</v>
      </c>
      <c r="AL562" s="82" t="str">
        <f t="shared" si="355"/>
        <v>-</v>
      </c>
      <c r="AM562" s="82" t="str">
        <f t="shared" si="356"/>
        <v>-</v>
      </c>
      <c r="AN562" s="82" t="str">
        <f t="shared" si="357"/>
        <v>-</v>
      </c>
      <c r="AO562" s="82" t="str">
        <f t="shared" si="358"/>
        <v>-</v>
      </c>
      <c r="AP562" s="82" t="str">
        <f t="shared" si="359"/>
        <v>-</v>
      </c>
      <c r="AQ562" s="82" t="str">
        <f t="shared" si="360"/>
        <v>-</v>
      </c>
      <c r="AR562" s="82" t="str">
        <f t="shared" si="361"/>
        <v>-</v>
      </c>
      <c r="AT562" s="82">
        <f t="shared" si="362"/>
        <v>2</v>
      </c>
      <c r="AU562" s="82" t="str">
        <f ca="1">IF(    MAX(OFFSET(AL562,0,0,MATCH("-",AL562:AL$638,0))) = 0,"",
IFERROR(MAX(OFFSET(AL562,0,0,MATCH("-",AL562:AL$638,0))),""))</f>
        <v/>
      </c>
      <c r="AV562" s="82" t="str">
        <f ca="1">IF(    MAX(OFFSET(AM562,0,0,MATCH("-",AM562:AM$638,0))) = 0,"",
IFERROR(MAX(OFFSET(AM562,0,0,MATCH("-",AM562:AM$638,0))),""))</f>
        <v/>
      </c>
      <c r="AW562" s="82" t="str">
        <f ca="1">IF(    MAX(OFFSET(AN562,0,0,MATCH("-",AN562:AN$638,0))) = 0,"",
IFERROR(MAX(OFFSET(AN562,0,0,MATCH("-",AN562:AN$638,0))),""))</f>
        <v/>
      </c>
      <c r="AX562" s="82" t="str">
        <f ca="1">IF(    MAX(OFFSET(AO562,0,0,MATCH("-",AO562:AO$638,0))) = 0,"",
IFERROR(MAX(OFFSET(AO562,0,0,MATCH("-",AO562:AO$638,0))),""))</f>
        <v/>
      </c>
      <c r="AY562" s="82" t="str">
        <f ca="1">IF(    MAX(OFFSET(AP562,0,0,MATCH("-",AP562:AP$638,0))) = 0,"",
IFERROR(MAX(OFFSET(AP562,0,0,MATCH("-",AP562:AP$638,0))),""))</f>
        <v/>
      </c>
      <c r="AZ562" s="82" t="str">
        <f ca="1">IF(    MAX(OFFSET(AQ562,0,0,MATCH("-",AQ562:AQ$638,0))) = 0,"",
IFERROR(MAX(OFFSET(AQ562,0,0,MATCH("-",AQ562:AQ$638,0))),""))</f>
        <v/>
      </c>
      <c r="BA562" s="82" t="str">
        <f ca="1">IF(    MAX(OFFSET(AR562,0,0,MATCH("-",AR562:AR$638,0))) = 0,"",
IFERROR(MAX(OFFSET(AR562,0,0,MATCH("-",AR562:AR$638,0))),""))</f>
        <v/>
      </c>
      <c r="BB562" s="112">
        <f t="shared" ca="1" si="363"/>
        <v>-270</v>
      </c>
      <c r="BC562" s="111" t="str">
        <f t="shared" ca="1" si="364"/>
        <v>Radius</v>
      </c>
      <c r="BD562" s="112">
        <f t="shared" ca="1" si="365"/>
        <v>0</v>
      </c>
      <c r="BE562" s="111">
        <f t="shared" ca="1" si="366"/>
        <v>-150</v>
      </c>
      <c r="BF562" s="113" t="e">
        <f t="shared" ca="1" si="367"/>
        <v>#VALUE!</v>
      </c>
      <c r="BG562" s="113" t="e">
        <f t="shared" ca="1" si="368"/>
        <v>#VALUE!</v>
      </c>
      <c r="BH562" s="112">
        <f t="shared" ca="1" si="369"/>
        <v>2000</v>
      </c>
      <c r="BI562" s="112">
        <f t="shared" ca="1" si="370"/>
        <v>-150</v>
      </c>
      <c r="BJ562" s="157"/>
      <c r="BK562" s="157"/>
      <c r="BL562" s="158" t="str">
        <f>scriv!AM524</f>
        <v/>
      </c>
      <c r="BM562" s="157"/>
      <c r="BN562" s="157" t="str">
        <f t="shared" si="371"/>
        <v>node</v>
      </c>
      <c r="BO562" s="157"/>
      <c r="BP562" s="159">
        <f t="shared" ca="1" si="372"/>
        <v>0</v>
      </c>
      <c r="BQ562" s="159">
        <f t="shared" ca="1" si="373"/>
        <v>0</v>
      </c>
      <c r="BR562" s="159">
        <f t="shared" si="374"/>
        <v>1</v>
      </c>
      <c r="BS562" s="159" t="str">
        <f t="shared" si="375"/>
        <v>symbol</v>
      </c>
      <c r="BT562" s="157" t="str">
        <f ca="1">IF(scriv!V524&lt;&gt;"",scriv!V524,
IF(E562="",IFERROR(VLOOKUP(BL562,$AH$40:$BT$638,39,FALSE),$BT$36),
$BT$37))</f>
        <v>NodeSquare</v>
      </c>
      <c r="BU562" s="166">
        <f t="shared" ca="1" si="376"/>
        <v>2000</v>
      </c>
      <c r="BV562" s="166">
        <f t="shared" ca="1" si="377"/>
        <v>-150</v>
      </c>
      <c r="BW562" s="166">
        <f t="shared" ca="1" si="378"/>
        <v>0</v>
      </c>
      <c r="BX562" s="166">
        <f t="shared" ca="1" si="379"/>
        <v>0</v>
      </c>
      <c r="BY562" s="180" t="str">
        <f t="shared" si="380"/>
        <v/>
      </c>
      <c r="BZ562" s="180" t="str">
        <f t="shared" si="381"/>
        <v/>
      </c>
      <c r="CA562" s="81" t="str">
        <f>IF(scriv!E524&lt;&gt;"",scriv!E524,"")</f>
        <v/>
      </c>
      <c r="CB562" s="82">
        <f t="shared" si="350"/>
        <v>0</v>
      </c>
      <c r="CC562" s="82">
        <f t="shared" si="382"/>
        <v>0</v>
      </c>
      <c r="CD562" s="82" t="str">
        <f t="shared" si="383"/>
        <v>-</v>
      </c>
      <c r="CE562" s="82" t="str">
        <f t="shared" si="384"/>
        <v>-</v>
      </c>
      <c r="CF562" s="82" t="str">
        <f t="shared" si="385"/>
        <v>-</v>
      </c>
      <c r="CG562" s="82" t="str">
        <f t="shared" si="386"/>
        <v>-</v>
      </c>
      <c r="CH562" s="82" t="str">
        <f t="shared" si="387"/>
        <v>-</v>
      </c>
      <c r="CI562" s="82" t="str">
        <f t="shared" si="388"/>
        <v>-</v>
      </c>
      <c r="CJ562" s="82" t="str">
        <f t="shared" si="389"/>
        <v>-</v>
      </c>
      <c r="CK562" s="82" t="str">
        <f t="shared" si="390"/>
        <v>-</v>
      </c>
    </row>
    <row r="563" spans="1:89" s="82" customFormat="1" ht="18" customHeight="1">
      <c r="A563" s="81" t="str">
        <f>scriv!AL525</f>
        <v/>
      </c>
      <c r="B563" s="81" t="str">
        <f>IF(scriv!D525&lt;&gt;"",scriv!D525,"")</f>
        <v/>
      </c>
      <c r="C563" s="81" t="str">
        <f>IF( scriv!AP525&lt;&gt;"", IF(D563&lt;&gt;"","connection ","")&amp;scriv!AP525,IF(D563&lt;&gt;"","connection",""))</f>
        <v/>
      </c>
      <c r="D563" s="82" t="str">
        <f>scriv!AN525</f>
        <v/>
      </c>
      <c r="E563" s="82" t="str">
        <f>scriv!AO525</f>
        <v/>
      </c>
      <c r="F563" s="156">
        <f>ROW()</f>
        <v>563</v>
      </c>
      <c r="G563" s="288">
        <f>scriv!AC525</f>
        <v>0</v>
      </c>
      <c r="H563" s="288">
        <f>scriv!AD525</f>
        <v>0</v>
      </c>
      <c r="I563" s="81" t="str">
        <f>IF(scriv!AE525&lt;&gt;"",scriv!AE525,J563)</f>
        <v/>
      </c>
      <c r="J563" s="81" t="str">
        <f>IF(scriv!AF525&lt;&gt;"",scriv!AF525,"")</f>
        <v/>
      </c>
      <c r="K563" s="82" t="str">
        <f>IF(scriv!Y525&lt;&gt;"",scriv!Y525,$K$36)</f>
        <v>none</v>
      </c>
      <c r="L563" s="82">
        <f>IF(scriv!Z525&lt;&gt;"",scriv!Z525,$L$36)</f>
        <v>0</v>
      </c>
      <c r="M563" s="82" t="str">
        <f>IF(scriv!AA525&lt;&gt;"",scriv!AA525,$M$36)</f>
        <v>OpenClose</v>
      </c>
      <c r="N563" s="82">
        <f>IF(scriv!AB525&lt;&gt;"",scriv!AB525,$N$36)</f>
        <v>0</v>
      </c>
      <c r="O563" s="119" t="str">
        <f t="shared" si="349"/>
        <v/>
      </c>
      <c r="P563" s="81" t="str">
        <f>IF(scriv!I525&lt;&gt;"",scriv!I525,"")</f>
        <v/>
      </c>
      <c r="Q563" s="81" t="str">
        <f>IF(scriv!J525&lt;&gt;"",scriv!J525,"")</f>
        <v/>
      </c>
      <c r="R563" s="81">
        <f>IF(scriv!K525&lt;&gt;"",scriv!K525,
IF(I563&lt;&gt;"",1,$R$36))</f>
        <v>1</v>
      </c>
      <c r="S563" s="81" t="str">
        <f>IF(scriv!L525&lt;&gt;"",scriv!L525,
IF(scriv!AF525&lt;&gt;"",$S$36,"none"))</f>
        <v>none</v>
      </c>
      <c r="T563" s="81" t="str">
        <f>IF(scriv!Q525&lt;&gt;"",scriv!Q525,"")</f>
        <v/>
      </c>
      <c r="U563" s="81" t="str">
        <f>IF(scriv!R525&lt;&gt;"",scriv!R525,"")</f>
        <v/>
      </c>
      <c r="V563" s="81" t="str">
        <f>IF(scriv!S525&lt;&gt;"",scriv!S525,"")</f>
        <v/>
      </c>
      <c r="W563" s="81" t="str">
        <f>IF(scriv!T525&lt;&gt;"",scriv!T525,"")</f>
        <v/>
      </c>
      <c r="X563" s="81" t="str">
        <f>IF($E563="",
( IF(scriv!AH525&lt;&gt;"", LEFT( scriv!AH525, FIND(",",scriv!AH525)-1) &amp; "=" &amp; $AH563 &amp; RIGHT( scriv!AH525, LEN(scriv!AH525) + 1 - FIND(",",scriv!AH525)),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IF(scriv!AI525&lt;&gt;"", LEFT( scriv!AI525, FIND(",",scriv!AI525)-1) &amp; "=" &amp; $AH563 &amp; RIGHT( scriv!AI525, LEN(scriv!AI525) + 1 - FIND(",",scriv!AI525)),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IF(scriv!AJ525&lt;&gt;"", LEFT( scriv!AJ525, FIND(",",scriv!AJ525)-1) &amp; "=" &amp; $AH563 &amp; RIGHT( scriv!AJ525, LEN(scriv!AJ525) + 1 - FIND(",",scriv!AJ525)),
  IF($Z$36&lt;&gt;"",LEFT( Z$36, FIND(",",Z$36)-1) &amp; "=" &amp; $AH563 &amp; RIGHT( Z$36, LEN(Z$36) + 1 - FIND(",",Z$36)),""))),
IF(scriv!O525&lt;&gt;"", LEFT( scriv!O525, FIND(",",scriv!O525)-1) &amp; "=" &amp; $AH563 &amp; RIGHT( scriv!O525, LEN(scriv!O525) + 1 - FIND(",",scriv!O525)),
LEFT( Z$37, FIND(",",Z$37)-1) &amp; "=" &amp; $AH563 &amp; RIGHT( Z$37, LEN(Z$37) + 1 - FIND(",",Z$37))))</f>
        <v>drawOpen=,1.2</v>
      </c>
      <c r="AA563" s="81" t="str">
        <f>IF($E563="",
( IF(scriv!AK525&lt;&gt;"", LEFT( scriv!AK525, FIND(",",scriv!AK525)-1) &amp; "=" &amp; $AH563 &amp; RIGHT( scriv!AK525, LEN(scriv!AK525) + 1 - FIND(",",scriv!AK525)),
  IF($AA$36&lt;&gt;"",LEFT( AA$36, FIND(",",AA$36)-1) &amp; "=" &amp; $AH563 &amp; RIGHT( AA$36, LEN(AA$36) + 1 - FIND(",",AA$36)),""))),
IF(scriv!P525&lt;&gt;"", LEFT( scriv!P525, FIND(",",scriv!P525)-1) &amp; "=" &amp; $AH563 &amp; RIGHT( scriv!P525, LEN(scriv!P525) + 1 - FIND(",",scriv!P525)),
LEFT( AA$37, FIND(",",AA$37)-1) &amp; "=" &amp; $AH563 &amp; RIGHT( AA$37, LEN(AA$37) + 1 - FIND(",",AA$37))))</f>
        <v>drawClose=,1.2</v>
      </c>
      <c r="AB563" s="167" t="str">
        <f t="shared" si="348"/>
        <v>noTitle</v>
      </c>
      <c r="AC563" s="167"/>
      <c r="AD563" s="45"/>
      <c r="AE563" s="168"/>
      <c r="AF563" s="169">
        <f>IF(D563="",scriv!B525,"")</f>
        <v>0</v>
      </c>
      <c r="AG563" s="170" t="str">
        <f t="shared" si="351"/>
        <v/>
      </c>
      <c r="AH563" s="169" t="str">
        <f t="shared" si="352"/>
        <v/>
      </c>
      <c r="AI563" s="169" t="str">
        <f t="shared" si="353"/>
        <v/>
      </c>
      <c r="AJ563" s="86">
        <f>ROUNDDOWN( (LEN(scriv!B525)+1) / 2, 0 )</f>
        <v>0</v>
      </c>
      <c r="AK563" s="82">
        <f t="shared" si="354"/>
        <v>0</v>
      </c>
      <c r="AL563" s="82" t="str">
        <f t="shared" si="355"/>
        <v>-</v>
      </c>
      <c r="AM563" s="82" t="str">
        <f t="shared" si="356"/>
        <v>-</v>
      </c>
      <c r="AN563" s="82" t="str">
        <f t="shared" si="357"/>
        <v>-</v>
      </c>
      <c r="AO563" s="82" t="str">
        <f t="shared" si="358"/>
        <v>-</v>
      </c>
      <c r="AP563" s="82" t="str">
        <f t="shared" si="359"/>
        <v>-</v>
      </c>
      <c r="AQ563" s="82" t="str">
        <f t="shared" si="360"/>
        <v>-</v>
      </c>
      <c r="AR563" s="82" t="str">
        <f t="shared" si="361"/>
        <v>-</v>
      </c>
      <c r="AT563" s="82">
        <f t="shared" si="362"/>
        <v>2</v>
      </c>
      <c r="AU563" s="82" t="str">
        <f ca="1">IF(    MAX(OFFSET(AL563,0,0,MATCH("-",AL563:AL$638,0))) = 0,"",
IFERROR(MAX(OFFSET(AL563,0,0,MATCH("-",AL563:AL$638,0))),""))</f>
        <v/>
      </c>
      <c r="AV563" s="82" t="str">
        <f ca="1">IF(    MAX(OFFSET(AM563,0,0,MATCH("-",AM563:AM$638,0))) = 0,"",
IFERROR(MAX(OFFSET(AM563,0,0,MATCH("-",AM563:AM$638,0))),""))</f>
        <v/>
      </c>
      <c r="AW563" s="82" t="str">
        <f ca="1">IF(    MAX(OFFSET(AN563,0,0,MATCH("-",AN563:AN$638,0))) = 0,"",
IFERROR(MAX(OFFSET(AN563,0,0,MATCH("-",AN563:AN$638,0))),""))</f>
        <v/>
      </c>
      <c r="AX563" s="82" t="str">
        <f ca="1">IF(    MAX(OFFSET(AO563,0,0,MATCH("-",AO563:AO$638,0))) = 0,"",
IFERROR(MAX(OFFSET(AO563,0,0,MATCH("-",AO563:AO$638,0))),""))</f>
        <v/>
      </c>
      <c r="AY563" s="82" t="str">
        <f ca="1">IF(    MAX(OFFSET(AP563,0,0,MATCH("-",AP563:AP$638,0))) = 0,"",
IFERROR(MAX(OFFSET(AP563,0,0,MATCH("-",AP563:AP$638,0))),""))</f>
        <v/>
      </c>
      <c r="AZ563" s="82" t="str">
        <f ca="1">IF(    MAX(OFFSET(AQ563,0,0,MATCH("-",AQ563:AQ$638,0))) = 0,"",
IFERROR(MAX(OFFSET(AQ563,0,0,MATCH("-",AQ563:AQ$638,0))),""))</f>
        <v/>
      </c>
      <c r="BA563" s="82" t="str">
        <f ca="1">IF(    MAX(OFFSET(AR563,0,0,MATCH("-",AR563:AR$638,0))) = 0,"",
IFERROR(MAX(OFFSET(AR563,0,0,MATCH("-",AR563:AR$638,0))),""))</f>
        <v/>
      </c>
      <c r="BB563" s="112">
        <f t="shared" ca="1" si="363"/>
        <v>-270</v>
      </c>
      <c r="BC563" s="111" t="str">
        <f t="shared" ca="1" si="364"/>
        <v>Radius</v>
      </c>
      <c r="BD563" s="112">
        <f t="shared" ca="1" si="365"/>
        <v>0</v>
      </c>
      <c r="BE563" s="111">
        <f t="shared" ca="1" si="366"/>
        <v>-150</v>
      </c>
      <c r="BF563" s="113" t="e">
        <f t="shared" ca="1" si="367"/>
        <v>#VALUE!</v>
      </c>
      <c r="BG563" s="113" t="e">
        <f t="shared" ca="1" si="368"/>
        <v>#VALUE!</v>
      </c>
      <c r="BH563" s="112">
        <f t="shared" ca="1" si="369"/>
        <v>2000</v>
      </c>
      <c r="BI563" s="112">
        <f t="shared" ca="1" si="370"/>
        <v>-150</v>
      </c>
      <c r="BJ563" s="157"/>
      <c r="BK563" s="157"/>
      <c r="BL563" s="158" t="str">
        <f>scriv!AM525</f>
        <v/>
      </c>
      <c r="BM563" s="157"/>
      <c r="BN563" s="157" t="str">
        <f t="shared" si="371"/>
        <v>node</v>
      </c>
      <c r="BO563" s="157"/>
      <c r="BP563" s="159">
        <f t="shared" ca="1" si="372"/>
        <v>0</v>
      </c>
      <c r="BQ563" s="159">
        <f t="shared" ca="1" si="373"/>
        <v>0</v>
      </c>
      <c r="BR563" s="159">
        <f t="shared" si="374"/>
        <v>1</v>
      </c>
      <c r="BS563" s="159" t="str">
        <f t="shared" si="375"/>
        <v>symbol</v>
      </c>
      <c r="BT563" s="157" t="str">
        <f ca="1">IF(scriv!V525&lt;&gt;"",scriv!V525,
IF(E563="",IFERROR(VLOOKUP(BL563,$AH$40:$BT$638,39,FALSE),$BT$36),
$BT$37))</f>
        <v>NodeSquare</v>
      </c>
      <c r="BU563" s="166">
        <f t="shared" ca="1" si="376"/>
        <v>2000</v>
      </c>
      <c r="BV563" s="166">
        <f t="shared" ca="1" si="377"/>
        <v>-150</v>
      </c>
      <c r="BW563" s="166">
        <f t="shared" ca="1" si="378"/>
        <v>0</v>
      </c>
      <c r="BX563" s="166">
        <f t="shared" ca="1" si="379"/>
        <v>0</v>
      </c>
      <c r="BY563" s="180" t="str">
        <f t="shared" si="380"/>
        <v/>
      </c>
      <c r="BZ563" s="180" t="str">
        <f t="shared" si="381"/>
        <v/>
      </c>
      <c r="CA563" s="81" t="str">
        <f>IF(scriv!E525&lt;&gt;"",scriv!E525,"")</f>
        <v/>
      </c>
      <c r="CB563" s="82">
        <f t="shared" si="350"/>
        <v>0</v>
      </c>
      <c r="CC563" s="82">
        <f t="shared" si="382"/>
        <v>0</v>
      </c>
      <c r="CD563" s="82" t="str">
        <f t="shared" si="383"/>
        <v>-</v>
      </c>
      <c r="CE563" s="82" t="str">
        <f t="shared" si="384"/>
        <v>-</v>
      </c>
      <c r="CF563" s="82" t="str">
        <f t="shared" si="385"/>
        <v>-</v>
      </c>
      <c r="CG563" s="82" t="str">
        <f t="shared" si="386"/>
        <v>-</v>
      </c>
      <c r="CH563" s="82" t="str">
        <f t="shared" si="387"/>
        <v>-</v>
      </c>
      <c r="CI563" s="82" t="str">
        <f t="shared" si="388"/>
        <v>-</v>
      </c>
      <c r="CJ563" s="82" t="str">
        <f t="shared" si="389"/>
        <v>-</v>
      </c>
      <c r="CK563" s="82" t="str">
        <f t="shared" si="390"/>
        <v>-</v>
      </c>
    </row>
    <row r="564" spans="1:89" s="82" customFormat="1" ht="18" customHeight="1">
      <c r="A564" s="81" t="str">
        <f>scriv!AL526</f>
        <v/>
      </c>
      <c r="B564" s="81" t="str">
        <f>IF(scriv!D526&lt;&gt;"",scriv!D526,"")</f>
        <v/>
      </c>
      <c r="C564" s="81" t="str">
        <f>IF( scriv!AP526&lt;&gt;"", IF(D564&lt;&gt;"","connection ","")&amp;scriv!AP526,IF(D564&lt;&gt;"","connection",""))</f>
        <v/>
      </c>
      <c r="D564" s="82" t="str">
        <f>scriv!AN526</f>
        <v/>
      </c>
      <c r="E564" s="82" t="str">
        <f>scriv!AO526</f>
        <v/>
      </c>
      <c r="F564" s="156">
        <f>ROW()</f>
        <v>564</v>
      </c>
      <c r="G564" s="288">
        <f>scriv!AC526</f>
        <v>0</v>
      </c>
      <c r="H564" s="288">
        <f>scriv!AD526</f>
        <v>0</v>
      </c>
      <c r="I564" s="81" t="str">
        <f>IF(scriv!AE526&lt;&gt;"",scriv!AE526,J564)</f>
        <v/>
      </c>
      <c r="J564" s="81" t="str">
        <f>IF(scriv!AF526&lt;&gt;"",scriv!AF526,"")</f>
        <v/>
      </c>
      <c r="K564" s="82" t="str">
        <f>IF(scriv!Y526&lt;&gt;"",scriv!Y526,$K$36)</f>
        <v>none</v>
      </c>
      <c r="L564" s="82">
        <f>IF(scriv!Z526&lt;&gt;"",scriv!Z526,$L$36)</f>
        <v>0</v>
      </c>
      <c r="M564" s="82" t="str">
        <f>IF(scriv!AA526&lt;&gt;"",scriv!AA526,$M$36)</f>
        <v>OpenClose</v>
      </c>
      <c r="N564" s="82">
        <f>IF(scriv!AB526&lt;&gt;"",scriv!AB526,$N$36)</f>
        <v>0</v>
      </c>
      <c r="O564" s="119" t="str">
        <f t="shared" si="349"/>
        <v/>
      </c>
      <c r="P564" s="81" t="str">
        <f>IF(scriv!I526&lt;&gt;"",scriv!I526,"")</f>
        <v/>
      </c>
      <c r="Q564" s="81" t="str">
        <f>IF(scriv!J526&lt;&gt;"",scriv!J526,"")</f>
        <v/>
      </c>
      <c r="R564" s="81">
        <f>IF(scriv!K526&lt;&gt;"",scriv!K526,
IF(I564&lt;&gt;"",1,$R$36))</f>
        <v>1</v>
      </c>
      <c r="S564" s="81" t="str">
        <f>IF(scriv!L526&lt;&gt;"",scriv!L526,
IF(scriv!AF526&lt;&gt;"",$S$36,"none"))</f>
        <v>none</v>
      </c>
      <c r="T564" s="81" t="str">
        <f>IF(scriv!Q526&lt;&gt;"",scriv!Q526,"")</f>
        <v/>
      </c>
      <c r="U564" s="81" t="str">
        <f>IF(scriv!R526&lt;&gt;"",scriv!R526,"")</f>
        <v/>
      </c>
      <c r="V564" s="81" t="str">
        <f>IF(scriv!S526&lt;&gt;"",scriv!S526,"")</f>
        <v/>
      </c>
      <c r="W564" s="81" t="str">
        <f>IF(scriv!T526&lt;&gt;"",scriv!T526,"")</f>
        <v/>
      </c>
      <c r="X564" s="81" t="str">
        <f>IF($E564="",
( IF(scriv!AH526&lt;&gt;"", LEFT( scriv!AH526, FIND(",",scriv!AH526)-1) &amp; "=" &amp; $AH564 &amp; RIGHT( scriv!AH526, LEN(scriv!AH526) + 1 - FIND(",",scriv!AH526)),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IF(scriv!AI526&lt;&gt;"", LEFT( scriv!AI526, FIND(",",scriv!AI526)-1) &amp; "=" &amp; $AH564 &amp; RIGHT( scriv!AI526, LEN(scriv!AI526) + 1 - FIND(",",scriv!AI526)),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IF(scriv!AJ526&lt;&gt;"", LEFT( scriv!AJ526, FIND(",",scriv!AJ526)-1) &amp; "=" &amp; $AH564 &amp; RIGHT( scriv!AJ526, LEN(scriv!AJ526) + 1 - FIND(",",scriv!AJ526)),
  IF($Z$36&lt;&gt;"",LEFT( Z$36, FIND(",",Z$36)-1) &amp; "=" &amp; $AH564 &amp; RIGHT( Z$36, LEN(Z$36) + 1 - FIND(",",Z$36)),""))),
IF(scriv!O526&lt;&gt;"", LEFT( scriv!O526, FIND(",",scriv!O526)-1) &amp; "=" &amp; $AH564 &amp; RIGHT( scriv!O526, LEN(scriv!O526) + 1 - FIND(",",scriv!O526)),
LEFT( Z$37, FIND(",",Z$37)-1) &amp; "=" &amp; $AH564 &amp; RIGHT( Z$37, LEN(Z$37) + 1 - FIND(",",Z$37))))</f>
        <v>drawOpen=,1.2</v>
      </c>
      <c r="AA564" s="81" t="str">
        <f>IF($E564="",
( IF(scriv!AK526&lt;&gt;"", LEFT( scriv!AK526, FIND(",",scriv!AK526)-1) &amp; "=" &amp; $AH564 &amp; RIGHT( scriv!AK526, LEN(scriv!AK526) + 1 - FIND(",",scriv!AK526)),
  IF($AA$36&lt;&gt;"",LEFT( AA$36, FIND(",",AA$36)-1) &amp; "=" &amp; $AH564 &amp; RIGHT( AA$36, LEN(AA$36) + 1 - FIND(",",AA$36)),""))),
IF(scriv!P526&lt;&gt;"", LEFT( scriv!P526, FIND(",",scriv!P526)-1) &amp; "=" &amp; $AH564 &amp; RIGHT( scriv!P526, LEN(scriv!P526) + 1 - FIND(",",scriv!P526)),
LEFT( AA$37, FIND(",",AA$37)-1) &amp; "=" &amp; $AH564 &amp; RIGHT( AA$37, LEN(AA$37) + 1 - FIND(",",AA$37))))</f>
        <v>drawClose=,1.2</v>
      </c>
      <c r="AB564" s="167" t="str">
        <f t="shared" si="348"/>
        <v>noTitle</v>
      </c>
      <c r="AC564" s="167"/>
      <c r="AD564" s="45"/>
      <c r="AE564" s="168"/>
      <c r="AF564" s="169">
        <f>IF(D564="",scriv!B526,"")</f>
        <v>0</v>
      </c>
      <c r="AG564" s="170" t="str">
        <f t="shared" si="351"/>
        <v/>
      </c>
      <c r="AH564" s="169" t="str">
        <f t="shared" si="352"/>
        <v/>
      </c>
      <c r="AI564" s="169" t="str">
        <f t="shared" si="353"/>
        <v/>
      </c>
      <c r="AJ564" s="86">
        <f>ROUNDDOWN( (LEN(scriv!B526)+1) / 2, 0 )</f>
        <v>0</v>
      </c>
      <c r="AK564" s="82">
        <f t="shared" si="354"/>
        <v>0</v>
      </c>
      <c r="AL564" s="82" t="str">
        <f t="shared" si="355"/>
        <v>-</v>
      </c>
      <c r="AM564" s="82" t="str">
        <f t="shared" si="356"/>
        <v>-</v>
      </c>
      <c r="AN564" s="82" t="str">
        <f t="shared" si="357"/>
        <v>-</v>
      </c>
      <c r="AO564" s="82" t="str">
        <f t="shared" si="358"/>
        <v>-</v>
      </c>
      <c r="AP564" s="82" t="str">
        <f t="shared" si="359"/>
        <v>-</v>
      </c>
      <c r="AQ564" s="82" t="str">
        <f t="shared" si="360"/>
        <v>-</v>
      </c>
      <c r="AR564" s="82" t="str">
        <f t="shared" si="361"/>
        <v>-</v>
      </c>
      <c r="AT564" s="82">
        <f t="shared" si="362"/>
        <v>2</v>
      </c>
      <c r="AU564" s="82" t="str">
        <f ca="1">IF(    MAX(OFFSET(AL564,0,0,MATCH("-",AL564:AL$638,0))) = 0,"",
IFERROR(MAX(OFFSET(AL564,0,0,MATCH("-",AL564:AL$638,0))),""))</f>
        <v/>
      </c>
      <c r="AV564" s="82" t="str">
        <f ca="1">IF(    MAX(OFFSET(AM564,0,0,MATCH("-",AM564:AM$638,0))) = 0,"",
IFERROR(MAX(OFFSET(AM564,0,0,MATCH("-",AM564:AM$638,0))),""))</f>
        <v/>
      </c>
      <c r="AW564" s="82" t="str">
        <f ca="1">IF(    MAX(OFFSET(AN564,0,0,MATCH("-",AN564:AN$638,0))) = 0,"",
IFERROR(MAX(OFFSET(AN564,0,0,MATCH("-",AN564:AN$638,0))),""))</f>
        <v/>
      </c>
      <c r="AX564" s="82" t="str">
        <f ca="1">IF(    MAX(OFFSET(AO564,0,0,MATCH("-",AO564:AO$638,0))) = 0,"",
IFERROR(MAX(OFFSET(AO564,0,0,MATCH("-",AO564:AO$638,0))),""))</f>
        <v/>
      </c>
      <c r="AY564" s="82" t="str">
        <f ca="1">IF(    MAX(OFFSET(AP564,0,0,MATCH("-",AP564:AP$638,0))) = 0,"",
IFERROR(MAX(OFFSET(AP564,0,0,MATCH("-",AP564:AP$638,0))),""))</f>
        <v/>
      </c>
      <c r="AZ564" s="82" t="str">
        <f ca="1">IF(    MAX(OFFSET(AQ564,0,0,MATCH("-",AQ564:AQ$638,0))) = 0,"",
IFERROR(MAX(OFFSET(AQ564,0,0,MATCH("-",AQ564:AQ$638,0))),""))</f>
        <v/>
      </c>
      <c r="BA564" s="82" t="str">
        <f ca="1">IF(    MAX(OFFSET(AR564,0,0,MATCH("-",AR564:AR$638,0))) = 0,"",
IFERROR(MAX(OFFSET(AR564,0,0,MATCH("-",AR564:AR$638,0))),""))</f>
        <v/>
      </c>
      <c r="BB564" s="112">
        <f t="shared" ca="1" si="363"/>
        <v>-270</v>
      </c>
      <c r="BC564" s="111" t="str">
        <f t="shared" ca="1" si="364"/>
        <v>Radius</v>
      </c>
      <c r="BD564" s="112">
        <f t="shared" ca="1" si="365"/>
        <v>0</v>
      </c>
      <c r="BE564" s="111">
        <f t="shared" ca="1" si="366"/>
        <v>-150</v>
      </c>
      <c r="BF564" s="113" t="e">
        <f t="shared" ca="1" si="367"/>
        <v>#VALUE!</v>
      </c>
      <c r="BG564" s="113" t="e">
        <f t="shared" ca="1" si="368"/>
        <v>#VALUE!</v>
      </c>
      <c r="BH564" s="112">
        <f t="shared" ca="1" si="369"/>
        <v>2000</v>
      </c>
      <c r="BI564" s="112">
        <f t="shared" ca="1" si="370"/>
        <v>-150</v>
      </c>
      <c r="BJ564" s="157"/>
      <c r="BK564" s="157"/>
      <c r="BL564" s="158" t="str">
        <f>scriv!AM526</f>
        <v/>
      </c>
      <c r="BM564" s="157"/>
      <c r="BN564" s="157" t="str">
        <f t="shared" si="371"/>
        <v>node</v>
      </c>
      <c r="BO564" s="157"/>
      <c r="BP564" s="159">
        <f t="shared" ca="1" si="372"/>
        <v>0</v>
      </c>
      <c r="BQ564" s="159">
        <f t="shared" ca="1" si="373"/>
        <v>0</v>
      </c>
      <c r="BR564" s="159">
        <f t="shared" si="374"/>
        <v>1</v>
      </c>
      <c r="BS564" s="159" t="str">
        <f t="shared" si="375"/>
        <v>symbol</v>
      </c>
      <c r="BT564" s="157" t="str">
        <f ca="1">IF(scriv!V526&lt;&gt;"",scriv!V526,
IF(E564="",IFERROR(VLOOKUP(BL564,$AH$40:$BT$638,39,FALSE),$BT$36),
$BT$37))</f>
        <v>NodeSquare</v>
      </c>
      <c r="BU564" s="166">
        <f t="shared" ca="1" si="376"/>
        <v>2000</v>
      </c>
      <c r="BV564" s="166">
        <f t="shared" ca="1" si="377"/>
        <v>-150</v>
      </c>
      <c r="BW564" s="166">
        <f t="shared" ca="1" si="378"/>
        <v>0</v>
      </c>
      <c r="BX564" s="166">
        <f t="shared" ca="1" si="379"/>
        <v>0</v>
      </c>
      <c r="BY564" s="180" t="str">
        <f t="shared" si="380"/>
        <v/>
      </c>
      <c r="BZ564" s="180" t="str">
        <f t="shared" si="381"/>
        <v/>
      </c>
      <c r="CA564" s="81" t="str">
        <f>IF(scriv!E526&lt;&gt;"",scriv!E526,"")</f>
        <v/>
      </c>
      <c r="CB564" s="82">
        <f t="shared" si="350"/>
        <v>0</v>
      </c>
      <c r="CC564" s="82">
        <f t="shared" si="382"/>
        <v>0</v>
      </c>
      <c r="CD564" s="82" t="str">
        <f t="shared" si="383"/>
        <v>-</v>
      </c>
      <c r="CE564" s="82" t="str">
        <f t="shared" si="384"/>
        <v>-</v>
      </c>
      <c r="CF564" s="82" t="str">
        <f t="shared" si="385"/>
        <v>-</v>
      </c>
      <c r="CG564" s="82" t="str">
        <f t="shared" si="386"/>
        <v>-</v>
      </c>
      <c r="CH564" s="82" t="str">
        <f t="shared" si="387"/>
        <v>-</v>
      </c>
      <c r="CI564" s="82" t="str">
        <f t="shared" si="388"/>
        <v>-</v>
      </c>
      <c r="CJ564" s="82" t="str">
        <f t="shared" si="389"/>
        <v>-</v>
      </c>
      <c r="CK564" s="82" t="str">
        <f t="shared" si="390"/>
        <v>-</v>
      </c>
    </row>
    <row r="565" spans="1:89" s="82" customFormat="1" ht="18" customHeight="1">
      <c r="A565" s="81" t="str">
        <f>scriv!AL527</f>
        <v/>
      </c>
      <c r="B565" s="81" t="str">
        <f>IF(scriv!D527&lt;&gt;"",scriv!D527,"")</f>
        <v/>
      </c>
      <c r="C565" s="81" t="str">
        <f>IF( scriv!AP527&lt;&gt;"", IF(D565&lt;&gt;"","connection ","")&amp;scriv!AP527,IF(D565&lt;&gt;"","connection",""))</f>
        <v/>
      </c>
      <c r="D565" s="82" t="str">
        <f>scriv!AN527</f>
        <v/>
      </c>
      <c r="E565" s="82" t="str">
        <f>scriv!AO527</f>
        <v/>
      </c>
      <c r="F565" s="156">
        <f>ROW()</f>
        <v>565</v>
      </c>
      <c r="G565" s="288">
        <f>scriv!AC527</f>
        <v>0</v>
      </c>
      <c r="H565" s="288">
        <f>scriv!AD527</f>
        <v>0</v>
      </c>
      <c r="I565" s="81" t="str">
        <f>IF(scriv!AE527&lt;&gt;"",scriv!AE527,J565)</f>
        <v/>
      </c>
      <c r="J565" s="81" t="str">
        <f>IF(scriv!AF527&lt;&gt;"",scriv!AF527,"")</f>
        <v/>
      </c>
      <c r="K565" s="82" t="str">
        <f>IF(scriv!Y527&lt;&gt;"",scriv!Y527,$K$36)</f>
        <v>none</v>
      </c>
      <c r="L565" s="82">
        <f>IF(scriv!Z527&lt;&gt;"",scriv!Z527,$L$36)</f>
        <v>0</v>
      </c>
      <c r="M565" s="82" t="str">
        <f>IF(scriv!AA527&lt;&gt;"",scriv!AA527,$M$36)</f>
        <v>OpenClose</v>
      </c>
      <c r="N565" s="82">
        <f>IF(scriv!AB527&lt;&gt;"",scriv!AB527,$N$36)</f>
        <v>0</v>
      </c>
      <c r="O565" s="119" t="str">
        <f t="shared" si="349"/>
        <v/>
      </c>
      <c r="P565" s="81" t="str">
        <f>IF(scriv!I527&lt;&gt;"",scriv!I527,"")</f>
        <v/>
      </c>
      <c r="Q565" s="81" t="str">
        <f>IF(scriv!J527&lt;&gt;"",scriv!J527,"")</f>
        <v/>
      </c>
      <c r="R565" s="81">
        <f>IF(scriv!K527&lt;&gt;"",scriv!K527,
IF(I565&lt;&gt;"",1,$R$36))</f>
        <v>1</v>
      </c>
      <c r="S565" s="81" t="str">
        <f>IF(scriv!L527&lt;&gt;"",scriv!L527,
IF(scriv!AF527&lt;&gt;"",$S$36,"none"))</f>
        <v>none</v>
      </c>
      <c r="T565" s="81" t="str">
        <f>IF(scriv!Q527&lt;&gt;"",scriv!Q527,"")</f>
        <v/>
      </c>
      <c r="U565" s="81" t="str">
        <f>IF(scriv!R527&lt;&gt;"",scriv!R527,"")</f>
        <v/>
      </c>
      <c r="V565" s="81" t="str">
        <f>IF(scriv!S527&lt;&gt;"",scriv!S527,"")</f>
        <v/>
      </c>
      <c r="W565" s="81" t="str">
        <f>IF(scriv!T527&lt;&gt;"",scriv!T527,"")</f>
        <v/>
      </c>
      <c r="X565" s="81" t="str">
        <f>IF($E565="",
( IF(scriv!AH527&lt;&gt;"", LEFT( scriv!AH527, FIND(",",scriv!AH527)-1) &amp; "=" &amp; $AH565 &amp; RIGHT( scriv!AH527, LEN(scriv!AH527) + 1 - FIND(",",scriv!AH527)),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IF(scriv!AI527&lt;&gt;"", LEFT( scriv!AI527, FIND(",",scriv!AI527)-1) &amp; "=" &amp; $AH565 &amp; RIGHT( scriv!AI527, LEN(scriv!AI527) + 1 - FIND(",",scriv!AI527)),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IF(scriv!AJ527&lt;&gt;"", LEFT( scriv!AJ527, FIND(",",scriv!AJ527)-1) &amp; "=" &amp; $AH565 &amp; RIGHT( scriv!AJ527, LEN(scriv!AJ527) + 1 - FIND(",",scriv!AJ527)),
  IF($Z$36&lt;&gt;"",LEFT( Z$36, FIND(",",Z$36)-1) &amp; "=" &amp; $AH565 &amp; RIGHT( Z$36, LEN(Z$36) + 1 - FIND(",",Z$36)),""))),
IF(scriv!O527&lt;&gt;"", LEFT( scriv!O527, FIND(",",scriv!O527)-1) &amp; "=" &amp; $AH565 &amp; RIGHT( scriv!O527, LEN(scriv!O527) + 1 - FIND(",",scriv!O527)),
LEFT( Z$37, FIND(",",Z$37)-1) &amp; "=" &amp; $AH565 &amp; RIGHT( Z$37, LEN(Z$37) + 1 - FIND(",",Z$37))))</f>
        <v>drawOpen=,1.2</v>
      </c>
      <c r="AA565" s="81" t="str">
        <f>IF($E565="",
( IF(scriv!AK527&lt;&gt;"", LEFT( scriv!AK527, FIND(",",scriv!AK527)-1) &amp; "=" &amp; $AH565 &amp; RIGHT( scriv!AK527, LEN(scriv!AK527) + 1 - FIND(",",scriv!AK527)),
  IF($AA$36&lt;&gt;"",LEFT( AA$36, FIND(",",AA$36)-1) &amp; "=" &amp; $AH565 &amp; RIGHT( AA$36, LEN(AA$36) + 1 - FIND(",",AA$36)),""))),
IF(scriv!P527&lt;&gt;"", LEFT( scriv!P527, FIND(",",scriv!P527)-1) &amp; "=" &amp; $AH565 &amp; RIGHT( scriv!P527, LEN(scriv!P527) + 1 - FIND(",",scriv!P527)),
LEFT( AA$37, FIND(",",AA$37)-1) &amp; "=" &amp; $AH565 &amp; RIGHT( AA$37, LEN(AA$37) + 1 - FIND(",",AA$37))))</f>
        <v>drawClose=,1.2</v>
      </c>
      <c r="AB565" s="167" t="str">
        <f t="shared" si="348"/>
        <v>noTitle</v>
      </c>
      <c r="AC565" s="167"/>
      <c r="AD565" s="45"/>
      <c r="AE565" s="168"/>
      <c r="AF565" s="169">
        <f>IF(D565="",scriv!B527,"")</f>
        <v>0</v>
      </c>
      <c r="AG565" s="170" t="str">
        <f t="shared" si="351"/>
        <v/>
      </c>
      <c r="AH565" s="169" t="str">
        <f t="shared" si="352"/>
        <v/>
      </c>
      <c r="AI565" s="169" t="str">
        <f t="shared" si="353"/>
        <v/>
      </c>
      <c r="AJ565" s="86">
        <f>ROUNDDOWN( (LEN(scriv!B527)+1) / 2, 0 )</f>
        <v>0</v>
      </c>
      <c r="AK565" s="82">
        <f t="shared" si="354"/>
        <v>0</v>
      </c>
      <c r="AL565" s="82" t="str">
        <f t="shared" si="355"/>
        <v>-</v>
      </c>
      <c r="AM565" s="82" t="str">
        <f t="shared" si="356"/>
        <v>-</v>
      </c>
      <c r="AN565" s="82" t="str">
        <f t="shared" si="357"/>
        <v>-</v>
      </c>
      <c r="AO565" s="82" t="str">
        <f t="shared" si="358"/>
        <v>-</v>
      </c>
      <c r="AP565" s="82" t="str">
        <f t="shared" si="359"/>
        <v>-</v>
      </c>
      <c r="AQ565" s="82" t="str">
        <f t="shared" si="360"/>
        <v>-</v>
      </c>
      <c r="AR565" s="82" t="str">
        <f t="shared" si="361"/>
        <v>-</v>
      </c>
      <c r="AT565" s="82">
        <f t="shared" si="362"/>
        <v>2</v>
      </c>
      <c r="AU565" s="82" t="str">
        <f ca="1">IF(    MAX(OFFSET(AL565,0,0,MATCH("-",AL565:AL$638,0))) = 0,"",
IFERROR(MAX(OFFSET(AL565,0,0,MATCH("-",AL565:AL$638,0))),""))</f>
        <v/>
      </c>
      <c r="AV565" s="82" t="str">
        <f ca="1">IF(    MAX(OFFSET(AM565,0,0,MATCH("-",AM565:AM$638,0))) = 0,"",
IFERROR(MAX(OFFSET(AM565,0,0,MATCH("-",AM565:AM$638,0))),""))</f>
        <v/>
      </c>
      <c r="AW565" s="82" t="str">
        <f ca="1">IF(    MAX(OFFSET(AN565,0,0,MATCH("-",AN565:AN$638,0))) = 0,"",
IFERROR(MAX(OFFSET(AN565,0,0,MATCH("-",AN565:AN$638,0))),""))</f>
        <v/>
      </c>
      <c r="AX565" s="82" t="str">
        <f ca="1">IF(    MAX(OFFSET(AO565,0,0,MATCH("-",AO565:AO$638,0))) = 0,"",
IFERROR(MAX(OFFSET(AO565,0,0,MATCH("-",AO565:AO$638,0))),""))</f>
        <v/>
      </c>
      <c r="AY565" s="82" t="str">
        <f ca="1">IF(    MAX(OFFSET(AP565,0,0,MATCH("-",AP565:AP$638,0))) = 0,"",
IFERROR(MAX(OFFSET(AP565,0,0,MATCH("-",AP565:AP$638,0))),""))</f>
        <v/>
      </c>
      <c r="AZ565" s="82" t="str">
        <f ca="1">IF(    MAX(OFFSET(AQ565,0,0,MATCH("-",AQ565:AQ$638,0))) = 0,"",
IFERROR(MAX(OFFSET(AQ565,0,0,MATCH("-",AQ565:AQ$638,0))),""))</f>
        <v/>
      </c>
      <c r="BA565" s="82" t="str">
        <f ca="1">IF(    MAX(OFFSET(AR565,0,0,MATCH("-",AR565:AR$638,0))) = 0,"",
IFERROR(MAX(OFFSET(AR565,0,0,MATCH("-",AR565:AR$638,0))),""))</f>
        <v/>
      </c>
      <c r="BB565" s="112">
        <f t="shared" ca="1" si="363"/>
        <v>-270</v>
      </c>
      <c r="BC565" s="111" t="str">
        <f t="shared" ca="1" si="364"/>
        <v>Radius</v>
      </c>
      <c r="BD565" s="112">
        <f t="shared" ca="1" si="365"/>
        <v>0</v>
      </c>
      <c r="BE565" s="111">
        <f t="shared" ca="1" si="366"/>
        <v>-150</v>
      </c>
      <c r="BF565" s="113" t="e">
        <f t="shared" ca="1" si="367"/>
        <v>#VALUE!</v>
      </c>
      <c r="BG565" s="113" t="e">
        <f t="shared" ca="1" si="368"/>
        <v>#VALUE!</v>
      </c>
      <c r="BH565" s="112">
        <f t="shared" ca="1" si="369"/>
        <v>2000</v>
      </c>
      <c r="BI565" s="112">
        <f t="shared" ca="1" si="370"/>
        <v>-150</v>
      </c>
      <c r="BJ565" s="157"/>
      <c r="BK565" s="157"/>
      <c r="BL565" s="158" t="str">
        <f>scriv!AM527</f>
        <v/>
      </c>
      <c r="BM565" s="157"/>
      <c r="BN565" s="157" t="str">
        <f t="shared" si="371"/>
        <v>node</v>
      </c>
      <c r="BO565" s="157"/>
      <c r="BP565" s="159">
        <f t="shared" ca="1" si="372"/>
        <v>0</v>
      </c>
      <c r="BQ565" s="159">
        <f t="shared" ca="1" si="373"/>
        <v>0</v>
      </c>
      <c r="BR565" s="159">
        <f t="shared" si="374"/>
        <v>1</v>
      </c>
      <c r="BS565" s="159" t="str">
        <f t="shared" si="375"/>
        <v>symbol</v>
      </c>
      <c r="BT565" s="157" t="str">
        <f ca="1">IF(scriv!V527&lt;&gt;"",scriv!V527,
IF(E565="",IFERROR(VLOOKUP(BL565,$AH$40:$BT$638,39,FALSE),$BT$36),
$BT$37))</f>
        <v>NodeSquare</v>
      </c>
      <c r="BU565" s="166">
        <f t="shared" ca="1" si="376"/>
        <v>2000</v>
      </c>
      <c r="BV565" s="166">
        <f t="shared" ca="1" si="377"/>
        <v>-150</v>
      </c>
      <c r="BW565" s="166">
        <f t="shared" ca="1" si="378"/>
        <v>0</v>
      </c>
      <c r="BX565" s="166">
        <f t="shared" ca="1" si="379"/>
        <v>0</v>
      </c>
      <c r="BY565" s="180" t="str">
        <f t="shared" si="380"/>
        <v/>
      </c>
      <c r="BZ565" s="180" t="str">
        <f t="shared" si="381"/>
        <v/>
      </c>
      <c r="CA565" s="81" t="str">
        <f>IF(scriv!E527&lt;&gt;"",scriv!E527,"")</f>
        <v/>
      </c>
      <c r="CB565" s="82">
        <f t="shared" si="350"/>
        <v>0</v>
      </c>
      <c r="CC565" s="82">
        <f t="shared" si="382"/>
        <v>0</v>
      </c>
      <c r="CD565" s="82" t="str">
        <f t="shared" si="383"/>
        <v>-</v>
      </c>
      <c r="CE565" s="82" t="str">
        <f t="shared" si="384"/>
        <v>-</v>
      </c>
      <c r="CF565" s="82" t="str">
        <f t="shared" si="385"/>
        <v>-</v>
      </c>
      <c r="CG565" s="82" t="str">
        <f t="shared" si="386"/>
        <v>-</v>
      </c>
      <c r="CH565" s="82" t="str">
        <f t="shared" si="387"/>
        <v>-</v>
      </c>
      <c r="CI565" s="82" t="str">
        <f t="shared" si="388"/>
        <v>-</v>
      </c>
      <c r="CJ565" s="82" t="str">
        <f t="shared" si="389"/>
        <v>-</v>
      </c>
      <c r="CK565" s="82" t="str">
        <f t="shared" si="390"/>
        <v>-</v>
      </c>
    </row>
    <row r="566" spans="1:89" s="82" customFormat="1" ht="18" customHeight="1">
      <c r="A566" s="81" t="str">
        <f>scriv!AL528</f>
        <v/>
      </c>
      <c r="B566" s="81" t="str">
        <f>IF(scriv!D528&lt;&gt;"",scriv!D528,"")</f>
        <v/>
      </c>
      <c r="C566" s="81" t="str">
        <f>IF( scriv!AP528&lt;&gt;"", IF(D566&lt;&gt;"","connection ","")&amp;scriv!AP528,IF(D566&lt;&gt;"","connection",""))</f>
        <v/>
      </c>
      <c r="D566" s="82" t="str">
        <f>scriv!AN528</f>
        <v/>
      </c>
      <c r="E566" s="82" t="str">
        <f>scriv!AO528</f>
        <v/>
      </c>
      <c r="F566" s="156">
        <f>ROW()</f>
        <v>566</v>
      </c>
      <c r="G566" s="288">
        <f>scriv!AC528</f>
        <v>0</v>
      </c>
      <c r="H566" s="288">
        <f>scriv!AD528</f>
        <v>0</v>
      </c>
      <c r="I566" s="81" t="str">
        <f>IF(scriv!AE528&lt;&gt;"",scriv!AE528,J566)</f>
        <v/>
      </c>
      <c r="J566" s="81" t="str">
        <f>IF(scriv!AF528&lt;&gt;"",scriv!AF528,"")</f>
        <v/>
      </c>
      <c r="K566" s="82" t="str">
        <f>IF(scriv!Y528&lt;&gt;"",scriv!Y528,$K$36)</f>
        <v>none</v>
      </c>
      <c r="L566" s="82">
        <f>IF(scriv!Z528&lt;&gt;"",scriv!Z528,$L$36)</f>
        <v>0</v>
      </c>
      <c r="M566" s="82" t="str">
        <f>IF(scriv!AA528&lt;&gt;"",scriv!AA528,$M$36)</f>
        <v>OpenClose</v>
      </c>
      <c r="N566" s="82">
        <f>IF(scriv!AB528&lt;&gt;"",scriv!AB528,$N$36)</f>
        <v>0</v>
      </c>
      <c r="O566" s="119" t="str">
        <f t="shared" si="349"/>
        <v/>
      </c>
      <c r="P566" s="81" t="str">
        <f>IF(scriv!I528&lt;&gt;"",scriv!I528,"")</f>
        <v/>
      </c>
      <c r="Q566" s="81" t="str">
        <f>IF(scriv!J528&lt;&gt;"",scriv!J528,"")</f>
        <v/>
      </c>
      <c r="R566" s="81">
        <f>IF(scriv!K528&lt;&gt;"",scriv!K528,
IF(I566&lt;&gt;"",1,$R$36))</f>
        <v>1</v>
      </c>
      <c r="S566" s="81" t="str">
        <f>IF(scriv!L528&lt;&gt;"",scriv!L528,
IF(scriv!AF528&lt;&gt;"",$S$36,"none"))</f>
        <v>none</v>
      </c>
      <c r="T566" s="81" t="str">
        <f>IF(scriv!Q528&lt;&gt;"",scriv!Q528,"")</f>
        <v/>
      </c>
      <c r="U566" s="81" t="str">
        <f>IF(scriv!R528&lt;&gt;"",scriv!R528,"")</f>
        <v/>
      </c>
      <c r="V566" s="81" t="str">
        <f>IF(scriv!S528&lt;&gt;"",scriv!S528,"")</f>
        <v/>
      </c>
      <c r="W566" s="81" t="str">
        <f>IF(scriv!T528&lt;&gt;"",scriv!T528,"")</f>
        <v/>
      </c>
      <c r="X566" s="81" t="str">
        <f>IF($E566="",
( IF(scriv!AH528&lt;&gt;"", LEFT( scriv!AH528, FIND(",",scriv!AH528)-1) &amp; "=" &amp; $AH566 &amp; RIGHT( scriv!AH528, LEN(scriv!AH528) + 1 - FIND(",",scriv!AH528)),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IF(scriv!AI528&lt;&gt;"", LEFT( scriv!AI528, FIND(",",scriv!AI528)-1) &amp; "=" &amp; $AH566 &amp; RIGHT( scriv!AI528, LEN(scriv!AI528) + 1 - FIND(",",scriv!AI528)),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IF(scriv!AJ528&lt;&gt;"", LEFT( scriv!AJ528, FIND(",",scriv!AJ528)-1) &amp; "=" &amp; $AH566 &amp; RIGHT( scriv!AJ528, LEN(scriv!AJ528) + 1 - FIND(",",scriv!AJ528)),
  IF($Z$36&lt;&gt;"",LEFT( Z$36, FIND(",",Z$36)-1) &amp; "=" &amp; $AH566 &amp; RIGHT( Z$36, LEN(Z$36) + 1 - FIND(",",Z$36)),""))),
IF(scriv!O528&lt;&gt;"", LEFT( scriv!O528, FIND(",",scriv!O528)-1) &amp; "=" &amp; $AH566 &amp; RIGHT( scriv!O528, LEN(scriv!O528) + 1 - FIND(",",scriv!O528)),
LEFT( Z$37, FIND(",",Z$37)-1) &amp; "=" &amp; $AH566 &amp; RIGHT( Z$37, LEN(Z$37) + 1 - FIND(",",Z$37))))</f>
        <v>drawOpen=,1.2</v>
      </c>
      <c r="AA566" s="81" t="str">
        <f>IF($E566="",
( IF(scriv!AK528&lt;&gt;"", LEFT( scriv!AK528, FIND(",",scriv!AK528)-1) &amp; "=" &amp; $AH566 &amp; RIGHT( scriv!AK528, LEN(scriv!AK528) + 1 - FIND(",",scriv!AK528)),
  IF($AA$36&lt;&gt;"",LEFT( AA$36, FIND(",",AA$36)-1) &amp; "=" &amp; $AH566 &amp; RIGHT( AA$36, LEN(AA$36) + 1 - FIND(",",AA$36)),""))),
IF(scriv!P528&lt;&gt;"", LEFT( scriv!P528, FIND(",",scriv!P528)-1) &amp; "=" &amp; $AH566 &amp; RIGHT( scriv!P528, LEN(scriv!P528) + 1 - FIND(",",scriv!P528)),
LEFT( AA$37, FIND(",",AA$37)-1) &amp; "=" &amp; $AH566 &amp; RIGHT( AA$37, LEN(AA$37) + 1 - FIND(",",AA$37))))</f>
        <v>drawClose=,1.2</v>
      </c>
      <c r="AB566" s="167" t="str">
        <f t="shared" si="348"/>
        <v>noTitle</v>
      </c>
      <c r="AC566" s="167"/>
      <c r="AD566" s="45"/>
      <c r="AE566" s="168"/>
      <c r="AF566" s="169">
        <f>IF(D566="",scriv!B528,"")</f>
        <v>0</v>
      </c>
      <c r="AG566" s="170" t="str">
        <f t="shared" si="351"/>
        <v/>
      </c>
      <c r="AH566" s="169" t="str">
        <f t="shared" si="352"/>
        <v/>
      </c>
      <c r="AI566" s="169" t="str">
        <f t="shared" si="353"/>
        <v/>
      </c>
      <c r="AJ566" s="86">
        <f>ROUNDDOWN( (LEN(scriv!B528)+1) / 2, 0 )</f>
        <v>0</v>
      </c>
      <c r="AK566" s="82">
        <f t="shared" si="354"/>
        <v>0</v>
      </c>
      <c r="AL566" s="82" t="str">
        <f t="shared" si="355"/>
        <v>-</v>
      </c>
      <c r="AM566" s="82" t="str">
        <f t="shared" si="356"/>
        <v>-</v>
      </c>
      <c r="AN566" s="82" t="str">
        <f t="shared" si="357"/>
        <v>-</v>
      </c>
      <c r="AO566" s="82" t="str">
        <f t="shared" si="358"/>
        <v>-</v>
      </c>
      <c r="AP566" s="82" t="str">
        <f t="shared" si="359"/>
        <v>-</v>
      </c>
      <c r="AQ566" s="82" t="str">
        <f t="shared" si="360"/>
        <v>-</v>
      </c>
      <c r="AR566" s="82" t="str">
        <f t="shared" si="361"/>
        <v>-</v>
      </c>
      <c r="AT566" s="82">
        <f t="shared" si="362"/>
        <v>2</v>
      </c>
      <c r="AU566" s="82" t="str">
        <f ca="1">IF(    MAX(OFFSET(AL566,0,0,MATCH("-",AL566:AL$638,0))) = 0,"",
IFERROR(MAX(OFFSET(AL566,0,0,MATCH("-",AL566:AL$638,0))),""))</f>
        <v/>
      </c>
      <c r="AV566" s="82" t="str">
        <f ca="1">IF(    MAX(OFFSET(AM566,0,0,MATCH("-",AM566:AM$638,0))) = 0,"",
IFERROR(MAX(OFFSET(AM566,0,0,MATCH("-",AM566:AM$638,0))),""))</f>
        <v/>
      </c>
      <c r="AW566" s="82" t="str">
        <f ca="1">IF(    MAX(OFFSET(AN566,0,0,MATCH("-",AN566:AN$638,0))) = 0,"",
IFERROR(MAX(OFFSET(AN566,0,0,MATCH("-",AN566:AN$638,0))),""))</f>
        <v/>
      </c>
      <c r="AX566" s="82" t="str">
        <f ca="1">IF(    MAX(OFFSET(AO566,0,0,MATCH("-",AO566:AO$638,0))) = 0,"",
IFERROR(MAX(OFFSET(AO566,0,0,MATCH("-",AO566:AO$638,0))),""))</f>
        <v/>
      </c>
      <c r="AY566" s="82" t="str">
        <f ca="1">IF(    MAX(OFFSET(AP566,0,0,MATCH("-",AP566:AP$638,0))) = 0,"",
IFERROR(MAX(OFFSET(AP566,0,0,MATCH("-",AP566:AP$638,0))),""))</f>
        <v/>
      </c>
      <c r="AZ566" s="82" t="str">
        <f ca="1">IF(    MAX(OFFSET(AQ566,0,0,MATCH("-",AQ566:AQ$638,0))) = 0,"",
IFERROR(MAX(OFFSET(AQ566,0,0,MATCH("-",AQ566:AQ$638,0))),""))</f>
        <v/>
      </c>
      <c r="BA566" s="82" t="str">
        <f ca="1">IF(    MAX(OFFSET(AR566,0,0,MATCH("-",AR566:AR$638,0))) = 0,"",
IFERROR(MAX(OFFSET(AR566,0,0,MATCH("-",AR566:AR$638,0))),""))</f>
        <v/>
      </c>
      <c r="BB566" s="112">
        <f t="shared" ca="1" si="363"/>
        <v>-270</v>
      </c>
      <c r="BC566" s="111" t="str">
        <f t="shared" ca="1" si="364"/>
        <v>Radius</v>
      </c>
      <c r="BD566" s="112">
        <f t="shared" ca="1" si="365"/>
        <v>0</v>
      </c>
      <c r="BE566" s="111">
        <f t="shared" ca="1" si="366"/>
        <v>-150</v>
      </c>
      <c r="BF566" s="113" t="e">
        <f t="shared" ca="1" si="367"/>
        <v>#VALUE!</v>
      </c>
      <c r="BG566" s="113" t="e">
        <f t="shared" ca="1" si="368"/>
        <v>#VALUE!</v>
      </c>
      <c r="BH566" s="112">
        <f t="shared" ca="1" si="369"/>
        <v>2000</v>
      </c>
      <c r="BI566" s="112">
        <f t="shared" ca="1" si="370"/>
        <v>-150</v>
      </c>
      <c r="BJ566" s="157"/>
      <c r="BK566" s="157"/>
      <c r="BL566" s="158" t="str">
        <f>scriv!AM528</f>
        <v/>
      </c>
      <c r="BM566" s="157"/>
      <c r="BN566" s="157" t="str">
        <f t="shared" si="371"/>
        <v>node</v>
      </c>
      <c r="BO566" s="157"/>
      <c r="BP566" s="159">
        <f t="shared" ca="1" si="372"/>
        <v>0</v>
      </c>
      <c r="BQ566" s="159">
        <f t="shared" ca="1" si="373"/>
        <v>0</v>
      </c>
      <c r="BR566" s="159">
        <f t="shared" si="374"/>
        <v>1</v>
      </c>
      <c r="BS566" s="159" t="str">
        <f t="shared" si="375"/>
        <v>symbol</v>
      </c>
      <c r="BT566" s="157" t="str">
        <f ca="1">IF(scriv!V528&lt;&gt;"",scriv!V528,
IF(E566="",IFERROR(VLOOKUP(BL566,$AH$40:$BT$638,39,FALSE),$BT$36),
$BT$37))</f>
        <v>NodeSquare</v>
      </c>
      <c r="BU566" s="166">
        <f t="shared" ca="1" si="376"/>
        <v>2000</v>
      </c>
      <c r="BV566" s="166">
        <f t="shared" ca="1" si="377"/>
        <v>-150</v>
      </c>
      <c r="BW566" s="166">
        <f t="shared" ca="1" si="378"/>
        <v>0</v>
      </c>
      <c r="BX566" s="166">
        <f t="shared" ca="1" si="379"/>
        <v>0</v>
      </c>
      <c r="BY566" s="180" t="str">
        <f t="shared" si="380"/>
        <v/>
      </c>
      <c r="BZ566" s="180" t="str">
        <f t="shared" si="381"/>
        <v/>
      </c>
      <c r="CA566" s="81" t="str">
        <f>IF(scriv!E528&lt;&gt;"",scriv!E528,"")</f>
        <v/>
      </c>
      <c r="CB566" s="82">
        <f t="shared" si="350"/>
        <v>0</v>
      </c>
      <c r="CC566" s="82">
        <f t="shared" si="382"/>
        <v>0</v>
      </c>
      <c r="CD566" s="82" t="str">
        <f t="shared" si="383"/>
        <v>-</v>
      </c>
      <c r="CE566" s="82" t="str">
        <f t="shared" si="384"/>
        <v>-</v>
      </c>
      <c r="CF566" s="82" t="str">
        <f t="shared" si="385"/>
        <v>-</v>
      </c>
      <c r="CG566" s="82" t="str">
        <f t="shared" si="386"/>
        <v>-</v>
      </c>
      <c r="CH566" s="82" t="str">
        <f t="shared" si="387"/>
        <v>-</v>
      </c>
      <c r="CI566" s="82" t="str">
        <f t="shared" si="388"/>
        <v>-</v>
      </c>
      <c r="CJ566" s="82" t="str">
        <f t="shared" si="389"/>
        <v>-</v>
      </c>
      <c r="CK566" s="82" t="str">
        <f t="shared" si="390"/>
        <v>-</v>
      </c>
    </row>
    <row r="567" spans="1:89" s="82" customFormat="1" ht="18" customHeight="1">
      <c r="A567" s="81" t="str">
        <f>scriv!AL529</f>
        <v/>
      </c>
      <c r="B567" s="81" t="str">
        <f>IF(scriv!D529&lt;&gt;"",scriv!D529,"")</f>
        <v/>
      </c>
      <c r="C567" s="81" t="str">
        <f>IF( scriv!AP529&lt;&gt;"", IF(D567&lt;&gt;"","connection ","")&amp;scriv!AP529,IF(D567&lt;&gt;"","connection",""))</f>
        <v/>
      </c>
      <c r="D567" s="82" t="str">
        <f>scriv!AN529</f>
        <v/>
      </c>
      <c r="E567" s="82" t="str">
        <f>scriv!AO529</f>
        <v/>
      </c>
      <c r="F567" s="156">
        <f>ROW()</f>
        <v>567</v>
      </c>
      <c r="G567" s="288">
        <f>scriv!AC529</f>
        <v>0</v>
      </c>
      <c r="H567" s="288">
        <f>scriv!AD529</f>
        <v>0</v>
      </c>
      <c r="I567" s="81" t="str">
        <f>IF(scriv!AE529&lt;&gt;"",scriv!AE529,J567)</f>
        <v/>
      </c>
      <c r="J567" s="81" t="str">
        <f>IF(scriv!AF529&lt;&gt;"",scriv!AF529,"")</f>
        <v/>
      </c>
      <c r="K567" s="82" t="str">
        <f>IF(scriv!Y529&lt;&gt;"",scriv!Y529,$K$36)</f>
        <v>none</v>
      </c>
      <c r="L567" s="82">
        <f>IF(scriv!Z529&lt;&gt;"",scriv!Z529,$L$36)</f>
        <v>0</v>
      </c>
      <c r="M567" s="82" t="str">
        <f>IF(scriv!AA529&lt;&gt;"",scriv!AA529,$M$36)</f>
        <v>OpenClose</v>
      </c>
      <c r="N567" s="82">
        <f>IF(scriv!AB529&lt;&gt;"",scriv!AB529,$N$36)</f>
        <v>0</v>
      </c>
      <c r="O567" s="119" t="str">
        <f t="shared" si="349"/>
        <v/>
      </c>
      <c r="P567" s="81" t="str">
        <f>IF(scriv!I529&lt;&gt;"",scriv!I529,"")</f>
        <v/>
      </c>
      <c r="Q567" s="81" t="str">
        <f>IF(scriv!J529&lt;&gt;"",scriv!J529,"")</f>
        <v/>
      </c>
      <c r="R567" s="81">
        <f>IF(scriv!K529&lt;&gt;"",scriv!K529,
IF(I567&lt;&gt;"",1,$R$36))</f>
        <v>1</v>
      </c>
      <c r="S567" s="81" t="str">
        <f>IF(scriv!L529&lt;&gt;"",scriv!L529,
IF(scriv!AF529&lt;&gt;"",$S$36,"none"))</f>
        <v>none</v>
      </c>
      <c r="T567" s="81" t="str">
        <f>IF(scriv!Q529&lt;&gt;"",scriv!Q529,"")</f>
        <v/>
      </c>
      <c r="U567" s="81" t="str">
        <f>IF(scriv!R529&lt;&gt;"",scriv!R529,"")</f>
        <v/>
      </c>
      <c r="V567" s="81" t="str">
        <f>IF(scriv!S529&lt;&gt;"",scriv!S529,"")</f>
        <v/>
      </c>
      <c r="W567" s="81" t="str">
        <f>IF(scriv!T529&lt;&gt;"",scriv!T529,"")</f>
        <v/>
      </c>
      <c r="X567" s="81" t="str">
        <f>IF($E567="",
( IF(scriv!AH529&lt;&gt;"", LEFT( scriv!AH529, FIND(",",scriv!AH529)-1) &amp; "=" &amp; $AH567 &amp; RIGHT( scriv!AH529, LEN(scriv!AH529) + 1 - FIND(",",scriv!AH529)),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IF(scriv!AI529&lt;&gt;"", LEFT( scriv!AI529, FIND(",",scriv!AI529)-1) &amp; "=" &amp; $AH567 &amp; RIGHT( scriv!AI529, LEN(scriv!AI529) + 1 - FIND(",",scriv!AI529)),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IF(scriv!AJ529&lt;&gt;"", LEFT( scriv!AJ529, FIND(",",scriv!AJ529)-1) &amp; "=" &amp; $AH567 &amp; RIGHT( scriv!AJ529, LEN(scriv!AJ529) + 1 - FIND(",",scriv!AJ529)),
  IF($Z$36&lt;&gt;"",LEFT( Z$36, FIND(",",Z$36)-1) &amp; "=" &amp; $AH567 &amp; RIGHT( Z$36, LEN(Z$36) + 1 - FIND(",",Z$36)),""))),
IF(scriv!O529&lt;&gt;"", LEFT( scriv!O529, FIND(",",scriv!O529)-1) &amp; "=" &amp; $AH567 &amp; RIGHT( scriv!O529, LEN(scriv!O529) + 1 - FIND(",",scriv!O529)),
LEFT( Z$37, FIND(",",Z$37)-1) &amp; "=" &amp; $AH567 &amp; RIGHT( Z$37, LEN(Z$37) + 1 - FIND(",",Z$37))))</f>
        <v>drawOpen=,1.2</v>
      </c>
      <c r="AA567" s="81" t="str">
        <f>IF($E567="",
( IF(scriv!AK529&lt;&gt;"", LEFT( scriv!AK529, FIND(",",scriv!AK529)-1) &amp; "=" &amp; $AH567 &amp; RIGHT( scriv!AK529, LEN(scriv!AK529) + 1 - FIND(",",scriv!AK529)),
  IF($AA$36&lt;&gt;"",LEFT( AA$36, FIND(",",AA$36)-1) &amp; "=" &amp; $AH567 &amp; RIGHT( AA$36, LEN(AA$36) + 1 - FIND(",",AA$36)),""))),
IF(scriv!P529&lt;&gt;"", LEFT( scriv!P529, FIND(",",scriv!P529)-1) &amp; "=" &amp; $AH567 &amp; RIGHT( scriv!P529, LEN(scriv!P529) + 1 - FIND(",",scriv!P529)),
LEFT( AA$37, FIND(",",AA$37)-1) &amp; "=" &amp; $AH567 &amp; RIGHT( AA$37, LEN(AA$37) + 1 - FIND(",",AA$37))))</f>
        <v>drawClose=,1.2</v>
      </c>
      <c r="AB567" s="167" t="str">
        <f t="shared" si="348"/>
        <v>noTitle</v>
      </c>
      <c r="AC567" s="167"/>
      <c r="AD567" s="45"/>
      <c r="AE567" s="168"/>
      <c r="AF567" s="169">
        <f>IF(D567="",scriv!B529,"")</f>
        <v>0</v>
      </c>
      <c r="AG567" s="170" t="str">
        <f t="shared" si="351"/>
        <v/>
      </c>
      <c r="AH567" s="169" t="str">
        <f t="shared" si="352"/>
        <v/>
      </c>
      <c r="AI567" s="169" t="str">
        <f t="shared" si="353"/>
        <v/>
      </c>
      <c r="AJ567" s="86">
        <f>ROUNDDOWN( (LEN(scriv!B529)+1) / 2, 0 )</f>
        <v>0</v>
      </c>
      <c r="AK567" s="82">
        <f t="shared" si="354"/>
        <v>0</v>
      </c>
      <c r="AL567" s="82" t="str">
        <f t="shared" si="355"/>
        <v>-</v>
      </c>
      <c r="AM567" s="82" t="str">
        <f t="shared" si="356"/>
        <v>-</v>
      </c>
      <c r="AN567" s="82" t="str">
        <f t="shared" si="357"/>
        <v>-</v>
      </c>
      <c r="AO567" s="82" t="str">
        <f t="shared" si="358"/>
        <v>-</v>
      </c>
      <c r="AP567" s="82" t="str">
        <f t="shared" si="359"/>
        <v>-</v>
      </c>
      <c r="AQ567" s="82" t="str">
        <f t="shared" si="360"/>
        <v>-</v>
      </c>
      <c r="AR567" s="82" t="str">
        <f t="shared" si="361"/>
        <v>-</v>
      </c>
      <c r="AT567" s="82">
        <f t="shared" si="362"/>
        <v>2</v>
      </c>
      <c r="AU567" s="82" t="str">
        <f ca="1">IF(    MAX(OFFSET(AL567,0,0,MATCH("-",AL567:AL$638,0))) = 0,"",
IFERROR(MAX(OFFSET(AL567,0,0,MATCH("-",AL567:AL$638,0))),""))</f>
        <v/>
      </c>
      <c r="AV567" s="82" t="str">
        <f ca="1">IF(    MAX(OFFSET(AM567,0,0,MATCH("-",AM567:AM$638,0))) = 0,"",
IFERROR(MAX(OFFSET(AM567,0,0,MATCH("-",AM567:AM$638,0))),""))</f>
        <v/>
      </c>
      <c r="AW567" s="82" t="str">
        <f ca="1">IF(    MAX(OFFSET(AN567,0,0,MATCH("-",AN567:AN$638,0))) = 0,"",
IFERROR(MAX(OFFSET(AN567,0,0,MATCH("-",AN567:AN$638,0))),""))</f>
        <v/>
      </c>
      <c r="AX567" s="82" t="str">
        <f ca="1">IF(    MAX(OFFSET(AO567,0,0,MATCH("-",AO567:AO$638,0))) = 0,"",
IFERROR(MAX(OFFSET(AO567,0,0,MATCH("-",AO567:AO$638,0))),""))</f>
        <v/>
      </c>
      <c r="AY567" s="82" t="str">
        <f ca="1">IF(    MAX(OFFSET(AP567,0,0,MATCH("-",AP567:AP$638,0))) = 0,"",
IFERROR(MAX(OFFSET(AP567,0,0,MATCH("-",AP567:AP$638,0))),""))</f>
        <v/>
      </c>
      <c r="AZ567" s="82" t="str">
        <f ca="1">IF(    MAX(OFFSET(AQ567,0,0,MATCH("-",AQ567:AQ$638,0))) = 0,"",
IFERROR(MAX(OFFSET(AQ567,0,0,MATCH("-",AQ567:AQ$638,0))),""))</f>
        <v/>
      </c>
      <c r="BA567" s="82" t="str">
        <f ca="1">IF(    MAX(OFFSET(AR567,0,0,MATCH("-",AR567:AR$638,0))) = 0,"",
IFERROR(MAX(OFFSET(AR567,0,0,MATCH("-",AR567:AR$638,0))),""))</f>
        <v/>
      </c>
      <c r="BB567" s="112">
        <f t="shared" ca="1" si="363"/>
        <v>-270</v>
      </c>
      <c r="BC567" s="111" t="str">
        <f t="shared" ca="1" si="364"/>
        <v>Radius</v>
      </c>
      <c r="BD567" s="112">
        <f t="shared" ca="1" si="365"/>
        <v>0</v>
      </c>
      <c r="BE567" s="111">
        <f t="shared" ca="1" si="366"/>
        <v>-150</v>
      </c>
      <c r="BF567" s="113" t="e">
        <f t="shared" ca="1" si="367"/>
        <v>#VALUE!</v>
      </c>
      <c r="BG567" s="113" t="e">
        <f t="shared" ca="1" si="368"/>
        <v>#VALUE!</v>
      </c>
      <c r="BH567" s="112">
        <f t="shared" ca="1" si="369"/>
        <v>2000</v>
      </c>
      <c r="BI567" s="112">
        <f t="shared" ca="1" si="370"/>
        <v>-150</v>
      </c>
      <c r="BJ567" s="157"/>
      <c r="BK567" s="157"/>
      <c r="BL567" s="158" t="str">
        <f>scriv!AM529</f>
        <v/>
      </c>
      <c r="BM567" s="157"/>
      <c r="BN567" s="157" t="str">
        <f t="shared" si="371"/>
        <v>node</v>
      </c>
      <c r="BO567" s="157"/>
      <c r="BP567" s="159">
        <f t="shared" ca="1" si="372"/>
        <v>0</v>
      </c>
      <c r="BQ567" s="159">
        <f t="shared" ca="1" si="373"/>
        <v>0</v>
      </c>
      <c r="BR567" s="159">
        <f t="shared" si="374"/>
        <v>1</v>
      </c>
      <c r="BS567" s="159" t="str">
        <f t="shared" si="375"/>
        <v>symbol</v>
      </c>
      <c r="BT567" s="157" t="str">
        <f ca="1">IF(scriv!V529&lt;&gt;"",scriv!V529,
IF(E567="",IFERROR(VLOOKUP(BL567,$AH$40:$BT$638,39,FALSE),$BT$36),
$BT$37))</f>
        <v>NodeSquare</v>
      </c>
      <c r="BU567" s="166">
        <f t="shared" ca="1" si="376"/>
        <v>2000</v>
      </c>
      <c r="BV567" s="166">
        <f t="shared" ca="1" si="377"/>
        <v>-150</v>
      </c>
      <c r="BW567" s="166">
        <f t="shared" ca="1" si="378"/>
        <v>0</v>
      </c>
      <c r="BX567" s="166">
        <f t="shared" ca="1" si="379"/>
        <v>0</v>
      </c>
      <c r="BY567" s="180" t="str">
        <f t="shared" si="380"/>
        <v/>
      </c>
      <c r="BZ567" s="180" t="str">
        <f t="shared" si="381"/>
        <v/>
      </c>
      <c r="CA567" s="81" t="str">
        <f>IF(scriv!E529&lt;&gt;"",scriv!E529,"")</f>
        <v/>
      </c>
      <c r="CB567" s="82">
        <f t="shared" si="350"/>
        <v>0</v>
      </c>
      <c r="CC567" s="82">
        <f t="shared" si="382"/>
        <v>0</v>
      </c>
      <c r="CD567" s="82" t="str">
        <f t="shared" si="383"/>
        <v>-</v>
      </c>
      <c r="CE567" s="82" t="str">
        <f t="shared" si="384"/>
        <v>-</v>
      </c>
      <c r="CF567" s="82" t="str">
        <f t="shared" si="385"/>
        <v>-</v>
      </c>
      <c r="CG567" s="82" t="str">
        <f t="shared" si="386"/>
        <v>-</v>
      </c>
      <c r="CH567" s="82" t="str">
        <f t="shared" si="387"/>
        <v>-</v>
      </c>
      <c r="CI567" s="82" t="str">
        <f t="shared" si="388"/>
        <v>-</v>
      </c>
      <c r="CJ567" s="82" t="str">
        <f t="shared" si="389"/>
        <v>-</v>
      </c>
      <c r="CK567" s="82" t="str">
        <f t="shared" si="390"/>
        <v>-</v>
      </c>
    </row>
    <row r="568" spans="1:89" s="82" customFormat="1" ht="18" customHeight="1">
      <c r="A568" s="81" t="str">
        <f>scriv!AL530</f>
        <v/>
      </c>
      <c r="B568" s="81" t="str">
        <f>IF(scriv!D530&lt;&gt;"",scriv!D530,"")</f>
        <v/>
      </c>
      <c r="C568" s="81" t="str">
        <f>IF( scriv!AP530&lt;&gt;"", IF(D568&lt;&gt;"","connection ","")&amp;scriv!AP530,IF(D568&lt;&gt;"","connection",""))</f>
        <v/>
      </c>
      <c r="D568" s="82" t="str">
        <f>scriv!AN530</f>
        <v/>
      </c>
      <c r="E568" s="82" t="str">
        <f>scriv!AO530</f>
        <v/>
      </c>
      <c r="F568" s="156">
        <f>ROW()</f>
        <v>568</v>
      </c>
      <c r="G568" s="288">
        <f>scriv!AC530</f>
        <v>0</v>
      </c>
      <c r="H568" s="288">
        <f>scriv!AD530</f>
        <v>0</v>
      </c>
      <c r="I568" s="81" t="str">
        <f>IF(scriv!AE530&lt;&gt;"",scriv!AE530,J568)</f>
        <v/>
      </c>
      <c r="J568" s="81" t="str">
        <f>IF(scriv!AF530&lt;&gt;"",scriv!AF530,"")</f>
        <v/>
      </c>
      <c r="K568" s="82" t="str">
        <f>IF(scriv!Y530&lt;&gt;"",scriv!Y530,$K$36)</f>
        <v>none</v>
      </c>
      <c r="L568" s="82">
        <f>IF(scriv!Z530&lt;&gt;"",scriv!Z530,$L$36)</f>
        <v>0</v>
      </c>
      <c r="M568" s="82" t="str">
        <f>IF(scriv!AA530&lt;&gt;"",scriv!AA530,$M$36)</f>
        <v>OpenClose</v>
      </c>
      <c r="N568" s="82">
        <f>IF(scriv!AB530&lt;&gt;"",scriv!AB530,$N$36)</f>
        <v>0</v>
      </c>
      <c r="O568" s="119" t="str">
        <f t="shared" si="349"/>
        <v/>
      </c>
      <c r="P568" s="81" t="str">
        <f>IF(scriv!I530&lt;&gt;"",scriv!I530,"")</f>
        <v/>
      </c>
      <c r="Q568" s="81" t="str">
        <f>IF(scriv!J530&lt;&gt;"",scriv!J530,"")</f>
        <v/>
      </c>
      <c r="R568" s="81">
        <f>IF(scriv!K530&lt;&gt;"",scriv!K530,
IF(I568&lt;&gt;"",1,$R$36))</f>
        <v>1</v>
      </c>
      <c r="S568" s="81" t="str">
        <f>IF(scriv!L530&lt;&gt;"",scriv!L530,
IF(scriv!AF530&lt;&gt;"",$S$36,"none"))</f>
        <v>none</v>
      </c>
      <c r="T568" s="81" t="str">
        <f>IF(scriv!Q530&lt;&gt;"",scriv!Q530,"")</f>
        <v/>
      </c>
      <c r="U568" s="81" t="str">
        <f>IF(scriv!R530&lt;&gt;"",scriv!R530,"")</f>
        <v/>
      </c>
      <c r="V568" s="81" t="str">
        <f>IF(scriv!S530&lt;&gt;"",scriv!S530,"")</f>
        <v/>
      </c>
      <c r="W568" s="81" t="str">
        <f>IF(scriv!T530&lt;&gt;"",scriv!T530,"")</f>
        <v/>
      </c>
      <c r="X568" s="81" t="str">
        <f>IF($E568="",
( IF(scriv!AH530&lt;&gt;"", LEFT( scriv!AH530, FIND(",",scriv!AH530)-1) &amp; "=" &amp; $AH568 &amp; RIGHT( scriv!AH530, LEN(scriv!AH530) + 1 - FIND(",",scriv!AH530)),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IF(scriv!AI530&lt;&gt;"", LEFT( scriv!AI530, FIND(",",scriv!AI530)-1) &amp; "=" &amp; $AH568 &amp; RIGHT( scriv!AI530, LEN(scriv!AI530) + 1 - FIND(",",scriv!AI530)),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IF(scriv!AJ530&lt;&gt;"", LEFT( scriv!AJ530, FIND(",",scriv!AJ530)-1) &amp; "=" &amp; $AH568 &amp; RIGHT( scriv!AJ530, LEN(scriv!AJ530) + 1 - FIND(",",scriv!AJ530)),
  IF($Z$36&lt;&gt;"",LEFT( Z$36, FIND(",",Z$36)-1) &amp; "=" &amp; $AH568 &amp; RIGHT( Z$36, LEN(Z$36) + 1 - FIND(",",Z$36)),""))),
IF(scriv!O530&lt;&gt;"", LEFT( scriv!O530, FIND(",",scriv!O530)-1) &amp; "=" &amp; $AH568 &amp; RIGHT( scriv!O530, LEN(scriv!O530) + 1 - FIND(",",scriv!O530)),
LEFT( Z$37, FIND(",",Z$37)-1) &amp; "=" &amp; $AH568 &amp; RIGHT( Z$37, LEN(Z$37) + 1 - FIND(",",Z$37))))</f>
        <v>drawOpen=,1.2</v>
      </c>
      <c r="AA568" s="81" t="str">
        <f>IF($E568="",
( IF(scriv!AK530&lt;&gt;"", LEFT( scriv!AK530, FIND(",",scriv!AK530)-1) &amp; "=" &amp; $AH568 &amp; RIGHT( scriv!AK530, LEN(scriv!AK530) + 1 - FIND(",",scriv!AK530)),
  IF($AA$36&lt;&gt;"",LEFT( AA$36, FIND(",",AA$36)-1) &amp; "=" &amp; $AH568 &amp; RIGHT( AA$36, LEN(AA$36) + 1 - FIND(",",AA$36)),""))),
IF(scriv!P530&lt;&gt;"", LEFT( scriv!P530, FIND(",",scriv!P530)-1) &amp; "=" &amp; $AH568 &amp; RIGHT( scriv!P530, LEN(scriv!P530) + 1 - FIND(",",scriv!P530)),
LEFT( AA$37, FIND(",",AA$37)-1) &amp; "=" &amp; $AH568 &amp; RIGHT( AA$37, LEN(AA$37) + 1 - FIND(",",AA$37))))</f>
        <v>drawClose=,1.2</v>
      </c>
      <c r="AB568" s="167" t="str">
        <f t="shared" si="348"/>
        <v>noTitle</v>
      </c>
      <c r="AC568" s="167"/>
      <c r="AD568" s="45"/>
      <c r="AE568" s="168"/>
      <c r="AF568" s="169">
        <f>IF(D568="",scriv!B530,"")</f>
        <v>0</v>
      </c>
      <c r="AG568" s="170" t="str">
        <f t="shared" si="351"/>
        <v/>
      </c>
      <c r="AH568" s="169" t="str">
        <f t="shared" si="352"/>
        <v/>
      </c>
      <c r="AI568" s="169" t="str">
        <f t="shared" si="353"/>
        <v/>
      </c>
      <c r="AJ568" s="86">
        <f>ROUNDDOWN( (LEN(scriv!B530)+1) / 2, 0 )</f>
        <v>0</v>
      </c>
      <c r="AK568" s="82">
        <f t="shared" si="354"/>
        <v>0</v>
      </c>
      <c r="AL568" s="82" t="str">
        <f t="shared" si="355"/>
        <v>-</v>
      </c>
      <c r="AM568" s="82" t="str">
        <f t="shared" si="356"/>
        <v>-</v>
      </c>
      <c r="AN568" s="82" t="str">
        <f t="shared" si="357"/>
        <v>-</v>
      </c>
      <c r="AO568" s="82" t="str">
        <f t="shared" si="358"/>
        <v>-</v>
      </c>
      <c r="AP568" s="82" t="str">
        <f t="shared" si="359"/>
        <v>-</v>
      </c>
      <c r="AQ568" s="82" t="str">
        <f t="shared" si="360"/>
        <v>-</v>
      </c>
      <c r="AR568" s="82" t="str">
        <f t="shared" si="361"/>
        <v>-</v>
      </c>
      <c r="AT568" s="82">
        <f t="shared" si="362"/>
        <v>2</v>
      </c>
      <c r="AU568" s="82" t="str">
        <f ca="1">IF(    MAX(OFFSET(AL568,0,0,MATCH("-",AL568:AL$638,0))) = 0,"",
IFERROR(MAX(OFFSET(AL568,0,0,MATCH("-",AL568:AL$638,0))),""))</f>
        <v/>
      </c>
      <c r="AV568" s="82" t="str">
        <f ca="1">IF(    MAX(OFFSET(AM568,0,0,MATCH("-",AM568:AM$638,0))) = 0,"",
IFERROR(MAX(OFFSET(AM568,0,0,MATCH("-",AM568:AM$638,0))),""))</f>
        <v/>
      </c>
      <c r="AW568" s="82" t="str">
        <f ca="1">IF(    MAX(OFFSET(AN568,0,0,MATCH("-",AN568:AN$638,0))) = 0,"",
IFERROR(MAX(OFFSET(AN568,0,0,MATCH("-",AN568:AN$638,0))),""))</f>
        <v/>
      </c>
      <c r="AX568" s="82" t="str">
        <f ca="1">IF(    MAX(OFFSET(AO568,0,0,MATCH("-",AO568:AO$638,0))) = 0,"",
IFERROR(MAX(OFFSET(AO568,0,0,MATCH("-",AO568:AO$638,0))),""))</f>
        <v/>
      </c>
      <c r="AY568" s="82" t="str">
        <f ca="1">IF(    MAX(OFFSET(AP568,0,0,MATCH("-",AP568:AP$638,0))) = 0,"",
IFERROR(MAX(OFFSET(AP568,0,0,MATCH("-",AP568:AP$638,0))),""))</f>
        <v/>
      </c>
      <c r="AZ568" s="82" t="str">
        <f ca="1">IF(    MAX(OFFSET(AQ568,0,0,MATCH("-",AQ568:AQ$638,0))) = 0,"",
IFERROR(MAX(OFFSET(AQ568,0,0,MATCH("-",AQ568:AQ$638,0))),""))</f>
        <v/>
      </c>
      <c r="BA568" s="82" t="str">
        <f ca="1">IF(    MAX(OFFSET(AR568,0,0,MATCH("-",AR568:AR$638,0))) = 0,"",
IFERROR(MAX(OFFSET(AR568,0,0,MATCH("-",AR568:AR$638,0))),""))</f>
        <v/>
      </c>
      <c r="BB568" s="112">
        <f t="shared" ca="1" si="363"/>
        <v>-270</v>
      </c>
      <c r="BC568" s="111" t="str">
        <f t="shared" ca="1" si="364"/>
        <v>Radius</v>
      </c>
      <c r="BD568" s="112">
        <f t="shared" ca="1" si="365"/>
        <v>0</v>
      </c>
      <c r="BE568" s="111">
        <f t="shared" ca="1" si="366"/>
        <v>-150</v>
      </c>
      <c r="BF568" s="113" t="e">
        <f t="shared" ca="1" si="367"/>
        <v>#VALUE!</v>
      </c>
      <c r="BG568" s="113" t="e">
        <f t="shared" ca="1" si="368"/>
        <v>#VALUE!</v>
      </c>
      <c r="BH568" s="112">
        <f t="shared" ca="1" si="369"/>
        <v>2000</v>
      </c>
      <c r="BI568" s="112">
        <f t="shared" ca="1" si="370"/>
        <v>-150</v>
      </c>
      <c r="BJ568" s="157"/>
      <c r="BK568" s="157"/>
      <c r="BL568" s="158" t="str">
        <f>scriv!AM530</f>
        <v/>
      </c>
      <c r="BM568" s="157"/>
      <c r="BN568" s="157" t="str">
        <f t="shared" si="371"/>
        <v>node</v>
      </c>
      <c r="BO568" s="157"/>
      <c r="BP568" s="159">
        <f t="shared" ca="1" si="372"/>
        <v>0</v>
      </c>
      <c r="BQ568" s="159">
        <f t="shared" ca="1" si="373"/>
        <v>0</v>
      </c>
      <c r="BR568" s="159">
        <f t="shared" si="374"/>
        <v>1</v>
      </c>
      <c r="BS568" s="159" t="str">
        <f t="shared" si="375"/>
        <v>symbol</v>
      </c>
      <c r="BT568" s="157" t="str">
        <f ca="1">IF(scriv!V530&lt;&gt;"",scriv!V530,
IF(E568="",IFERROR(VLOOKUP(BL568,$AH$40:$BT$638,39,FALSE),$BT$36),
$BT$37))</f>
        <v>NodeSquare</v>
      </c>
      <c r="BU568" s="166">
        <f t="shared" ca="1" si="376"/>
        <v>2000</v>
      </c>
      <c r="BV568" s="166">
        <f t="shared" ca="1" si="377"/>
        <v>-150</v>
      </c>
      <c r="BW568" s="166">
        <f t="shared" ca="1" si="378"/>
        <v>0</v>
      </c>
      <c r="BX568" s="166">
        <f t="shared" ca="1" si="379"/>
        <v>0</v>
      </c>
      <c r="BY568" s="180" t="str">
        <f t="shared" si="380"/>
        <v/>
      </c>
      <c r="BZ568" s="180" t="str">
        <f t="shared" si="381"/>
        <v/>
      </c>
      <c r="CA568" s="81" t="str">
        <f>IF(scriv!E530&lt;&gt;"",scriv!E530,"")</f>
        <v/>
      </c>
      <c r="CB568" s="82">
        <f t="shared" si="350"/>
        <v>0</v>
      </c>
      <c r="CC568" s="82">
        <f t="shared" si="382"/>
        <v>0</v>
      </c>
      <c r="CD568" s="82" t="str">
        <f t="shared" si="383"/>
        <v>-</v>
      </c>
      <c r="CE568" s="82" t="str">
        <f t="shared" si="384"/>
        <v>-</v>
      </c>
      <c r="CF568" s="82" t="str">
        <f t="shared" si="385"/>
        <v>-</v>
      </c>
      <c r="CG568" s="82" t="str">
        <f t="shared" si="386"/>
        <v>-</v>
      </c>
      <c r="CH568" s="82" t="str">
        <f t="shared" si="387"/>
        <v>-</v>
      </c>
      <c r="CI568" s="82" t="str">
        <f t="shared" si="388"/>
        <v>-</v>
      </c>
      <c r="CJ568" s="82" t="str">
        <f t="shared" si="389"/>
        <v>-</v>
      </c>
      <c r="CK568" s="82" t="str">
        <f t="shared" si="390"/>
        <v>-</v>
      </c>
    </row>
    <row r="569" spans="1:89" s="82" customFormat="1" ht="18" customHeight="1">
      <c r="A569" s="81" t="str">
        <f>scriv!AL531</f>
        <v/>
      </c>
      <c r="B569" s="81" t="str">
        <f>IF(scriv!D531&lt;&gt;"",scriv!D531,"")</f>
        <v/>
      </c>
      <c r="C569" s="81" t="str">
        <f>IF( scriv!AP531&lt;&gt;"", IF(D569&lt;&gt;"","connection ","")&amp;scriv!AP531,IF(D569&lt;&gt;"","connection",""))</f>
        <v/>
      </c>
      <c r="D569" s="82" t="str">
        <f>scriv!AN531</f>
        <v/>
      </c>
      <c r="E569" s="82" t="str">
        <f>scriv!AO531</f>
        <v/>
      </c>
      <c r="F569" s="156">
        <f>ROW()</f>
        <v>569</v>
      </c>
      <c r="G569" s="288">
        <f>scriv!AC531</f>
        <v>0</v>
      </c>
      <c r="H569" s="288">
        <f>scriv!AD531</f>
        <v>0</v>
      </c>
      <c r="I569" s="81" t="str">
        <f>IF(scriv!AE531&lt;&gt;"",scriv!AE531,J569)</f>
        <v/>
      </c>
      <c r="J569" s="81" t="str">
        <f>IF(scriv!AF531&lt;&gt;"",scriv!AF531,"")</f>
        <v/>
      </c>
      <c r="K569" s="82" t="str">
        <f>IF(scriv!Y531&lt;&gt;"",scriv!Y531,$K$36)</f>
        <v>none</v>
      </c>
      <c r="L569" s="82">
        <f>IF(scriv!Z531&lt;&gt;"",scriv!Z531,$L$36)</f>
        <v>0</v>
      </c>
      <c r="M569" s="82" t="str">
        <f>IF(scriv!AA531&lt;&gt;"",scriv!AA531,$M$36)</f>
        <v>OpenClose</v>
      </c>
      <c r="N569" s="82">
        <f>IF(scriv!AB531&lt;&gt;"",scriv!AB531,$N$36)</f>
        <v>0</v>
      </c>
      <c r="O569" s="119" t="str">
        <f t="shared" si="349"/>
        <v/>
      </c>
      <c r="P569" s="81" t="str">
        <f>IF(scriv!I531&lt;&gt;"",scriv!I531,"")</f>
        <v/>
      </c>
      <c r="Q569" s="81" t="str">
        <f>IF(scriv!J531&lt;&gt;"",scriv!J531,"")</f>
        <v/>
      </c>
      <c r="R569" s="81">
        <f>IF(scriv!K531&lt;&gt;"",scriv!K531,
IF(I569&lt;&gt;"",1,$R$36))</f>
        <v>1</v>
      </c>
      <c r="S569" s="81" t="str">
        <f>IF(scriv!L531&lt;&gt;"",scriv!L531,
IF(scriv!AF531&lt;&gt;"",$S$36,"none"))</f>
        <v>none</v>
      </c>
      <c r="T569" s="81" t="str">
        <f>IF(scriv!Q531&lt;&gt;"",scriv!Q531,"")</f>
        <v/>
      </c>
      <c r="U569" s="81" t="str">
        <f>IF(scriv!R531&lt;&gt;"",scriv!R531,"")</f>
        <v/>
      </c>
      <c r="V569" s="81" t="str">
        <f>IF(scriv!S531&lt;&gt;"",scriv!S531,"")</f>
        <v/>
      </c>
      <c r="W569" s="81" t="str">
        <f>IF(scriv!T531&lt;&gt;"",scriv!T531,"")</f>
        <v/>
      </c>
      <c r="X569" s="81" t="str">
        <f>IF($E569="",
( IF(scriv!AH531&lt;&gt;"", LEFT( scriv!AH531, FIND(",",scriv!AH531)-1) &amp; "=" &amp; $AH569 &amp; RIGHT( scriv!AH531, LEN(scriv!AH531) + 1 - FIND(",",scriv!AH531)),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IF(scriv!AI531&lt;&gt;"", LEFT( scriv!AI531, FIND(",",scriv!AI531)-1) &amp; "=" &amp; $AH569 &amp; RIGHT( scriv!AI531, LEN(scriv!AI531) + 1 - FIND(",",scriv!AI531)),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IF(scriv!AJ531&lt;&gt;"", LEFT( scriv!AJ531, FIND(",",scriv!AJ531)-1) &amp; "=" &amp; $AH569 &amp; RIGHT( scriv!AJ531, LEN(scriv!AJ531) + 1 - FIND(",",scriv!AJ531)),
  IF($Z$36&lt;&gt;"",LEFT( Z$36, FIND(",",Z$36)-1) &amp; "=" &amp; $AH569 &amp; RIGHT( Z$36, LEN(Z$36) + 1 - FIND(",",Z$36)),""))),
IF(scriv!O531&lt;&gt;"", LEFT( scriv!O531, FIND(",",scriv!O531)-1) &amp; "=" &amp; $AH569 &amp; RIGHT( scriv!O531, LEN(scriv!O531) + 1 - FIND(",",scriv!O531)),
LEFT( Z$37, FIND(",",Z$37)-1) &amp; "=" &amp; $AH569 &amp; RIGHT( Z$37, LEN(Z$37) + 1 - FIND(",",Z$37))))</f>
        <v>drawOpen=,1.2</v>
      </c>
      <c r="AA569" s="81" t="str">
        <f>IF($E569="",
( IF(scriv!AK531&lt;&gt;"", LEFT( scriv!AK531, FIND(",",scriv!AK531)-1) &amp; "=" &amp; $AH569 &amp; RIGHT( scriv!AK531, LEN(scriv!AK531) + 1 - FIND(",",scriv!AK531)),
  IF($AA$36&lt;&gt;"",LEFT( AA$36, FIND(",",AA$36)-1) &amp; "=" &amp; $AH569 &amp; RIGHT( AA$36, LEN(AA$36) + 1 - FIND(",",AA$36)),""))),
IF(scriv!P531&lt;&gt;"", LEFT( scriv!P531, FIND(",",scriv!P531)-1) &amp; "=" &amp; $AH569 &amp; RIGHT( scriv!P531, LEN(scriv!P531) + 1 - FIND(",",scriv!P531)),
LEFT( AA$37, FIND(",",AA$37)-1) &amp; "=" &amp; $AH569 &amp; RIGHT( AA$37, LEN(AA$37) + 1 - FIND(",",AA$37))))</f>
        <v>drawClose=,1.2</v>
      </c>
      <c r="AB569" s="167" t="str">
        <f t="shared" si="348"/>
        <v>noTitle</v>
      </c>
      <c r="AC569" s="167"/>
      <c r="AD569" s="45"/>
      <c r="AE569" s="168"/>
      <c r="AF569" s="169">
        <f>IF(D569="",scriv!B531,"")</f>
        <v>0</v>
      </c>
      <c r="AG569" s="170" t="str">
        <f t="shared" si="351"/>
        <v/>
      </c>
      <c r="AH569" s="169" t="str">
        <f t="shared" si="352"/>
        <v/>
      </c>
      <c r="AI569" s="169" t="str">
        <f t="shared" si="353"/>
        <v/>
      </c>
      <c r="AJ569" s="86">
        <f>ROUNDDOWN( (LEN(scriv!B531)+1) / 2, 0 )</f>
        <v>0</v>
      </c>
      <c r="AK569" s="82">
        <f t="shared" si="354"/>
        <v>0</v>
      </c>
      <c r="AL569" s="82" t="str">
        <f t="shared" si="355"/>
        <v>-</v>
      </c>
      <c r="AM569" s="82" t="str">
        <f t="shared" si="356"/>
        <v>-</v>
      </c>
      <c r="AN569" s="82" t="str">
        <f t="shared" si="357"/>
        <v>-</v>
      </c>
      <c r="AO569" s="82" t="str">
        <f t="shared" si="358"/>
        <v>-</v>
      </c>
      <c r="AP569" s="82" t="str">
        <f t="shared" si="359"/>
        <v>-</v>
      </c>
      <c r="AQ569" s="82" t="str">
        <f t="shared" si="360"/>
        <v>-</v>
      </c>
      <c r="AR569" s="82" t="str">
        <f t="shared" si="361"/>
        <v>-</v>
      </c>
      <c r="AT569" s="82">
        <f t="shared" si="362"/>
        <v>2</v>
      </c>
      <c r="AU569" s="82" t="str">
        <f ca="1">IF(    MAX(OFFSET(AL569,0,0,MATCH("-",AL569:AL$638,0))) = 0,"",
IFERROR(MAX(OFFSET(AL569,0,0,MATCH("-",AL569:AL$638,0))),""))</f>
        <v/>
      </c>
      <c r="AV569" s="82" t="str">
        <f ca="1">IF(    MAX(OFFSET(AM569,0,0,MATCH("-",AM569:AM$638,0))) = 0,"",
IFERROR(MAX(OFFSET(AM569,0,0,MATCH("-",AM569:AM$638,0))),""))</f>
        <v/>
      </c>
      <c r="AW569" s="82" t="str">
        <f ca="1">IF(    MAX(OFFSET(AN569,0,0,MATCH("-",AN569:AN$638,0))) = 0,"",
IFERROR(MAX(OFFSET(AN569,0,0,MATCH("-",AN569:AN$638,0))),""))</f>
        <v/>
      </c>
      <c r="AX569" s="82" t="str">
        <f ca="1">IF(    MAX(OFFSET(AO569,0,0,MATCH("-",AO569:AO$638,0))) = 0,"",
IFERROR(MAX(OFFSET(AO569,0,0,MATCH("-",AO569:AO$638,0))),""))</f>
        <v/>
      </c>
      <c r="AY569" s="82" t="str">
        <f ca="1">IF(    MAX(OFFSET(AP569,0,0,MATCH("-",AP569:AP$638,0))) = 0,"",
IFERROR(MAX(OFFSET(AP569,0,0,MATCH("-",AP569:AP$638,0))),""))</f>
        <v/>
      </c>
      <c r="AZ569" s="82" t="str">
        <f ca="1">IF(    MAX(OFFSET(AQ569,0,0,MATCH("-",AQ569:AQ$638,0))) = 0,"",
IFERROR(MAX(OFFSET(AQ569,0,0,MATCH("-",AQ569:AQ$638,0))),""))</f>
        <v/>
      </c>
      <c r="BA569" s="82" t="str">
        <f ca="1">IF(    MAX(OFFSET(AR569,0,0,MATCH("-",AR569:AR$638,0))) = 0,"",
IFERROR(MAX(OFFSET(AR569,0,0,MATCH("-",AR569:AR$638,0))),""))</f>
        <v/>
      </c>
      <c r="BB569" s="112">
        <f t="shared" ca="1" si="363"/>
        <v>-270</v>
      </c>
      <c r="BC569" s="111" t="str">
        <f t="shared" ca="1" si="364"/>
        <v>Radius</v>
      </c>
      <c r="BD569" s="112">
        <f t="shared" ca="1" si="365"/>
        <v>0</v>
      </c>
      <c r="BE569" s="111">
        <f t="shared" ca="1" si="366"/>
        <v>-150</v>
      </c>
      <c r="BF569" s="113" t="e">
        <f t="shared" ca="1" si="367"/>
        <v>#VALUE!</v>
      </c>
      <c r="BG569" s="113" t="e">
        <f t="shared" ca="1" si="368"/>
        <v>#VALUE!</v>
      </c>
      <c r="BH569" s="112">
        <f t="shared" ca="1" si="369"/>
        <v>2000</v>
      </c>
      <c r="BI569" s="112">
        <f t="shared" ca="1" si="370"/>
        <v>-150</v>
      </c>
      <c r="BJ569" s="157"/>
      <c r="BK569" s="157"/>
      <c r="BL569" s="158" t="str">
        <f>scriv!AM531</f>
        <v/>
      </c>
      <c r="BM569" s="157"/>
      <c r="BN569" s="157" t="str">
        <f t="shared" si="371"/>
        <v>node</v>
      </c>
      <c r="BO569" s="157"/>
      <c r="BP569" s="159">
        <f t="shared" ca="1" si="372"/>
        <v>0</v>
      </c>
      <c r="BQ569" s="159">
        <f t="shared" ca="1" si="373"/>
        <v>0</v>
      </c>
      <c r="BR569" s="159">
        <f t="shared" si="374"/>
        <v>1</v>
      </c>
      <c r="BS569" s="159" t="str">
        <f t="shared" si="375"/>
        <v>symbol</v>
      </c>
      <c r="BT569" s="157" t="str">
        <f ca="1">IF(scriv!V531&lt;&gt;"",scriv!V531,
IF(E569="",IFERROR(VLOOKUP(BL569,$AH$40:$BT$638,39,FALSE),$BT$36),
$BT$37))</f>
        <v>NodeSquare</v>
      </c>
      <c r="BU569" s="166">
        <f t="shared" ca="1" si="376"/>
        <v>2000</v>
      </c>
      <c r="BV569" s="166">
        <f t="shared" ca="1" si="377"/>
        <v>-150</v>
      </c>
      <c r="BW569" s="166">
        <f t="shared" ca="1" si="378"/>
        <v>0</v>
      </c>
      <c r="BX569" s="166">
        <f t="shared" ca="1" si="379"/>
        <v>0</v>
      </c>
      <c r="BY569" s="180" t="str">
        <f t="shared" si="380"/>
        <v/>
      </c>
      <c r="BZ569" s="180" t="str">
        <f t="shared" si="381"/>
        <v/>
      </c>
      <c r="CA569" s="81" t="str">
        <f>IF(scriv!E531&lt;&gt;"",scriv!E531,"")</f>
        <v/>
      </c>
      <c r="CB569" s="82">
        <f t="shared" si="350"/>
        <v>0</v>
      </c>
      <c r="CC569" s="82">
        <f t="shared" si="382"/>
        <v>0</v>
      </c>
      <c r="CD569" s="82" t="str">
        <f t="shared" si="383"/>
        <v>-</v>
      </c>
      <c r="CE569" s="82" t="str">
        <f t="shared" si="384"/>
        <v>-</v>
      </c>
      <c r="CF569" s="82" t="str">
        <f t="shared" si="385"/>
        <v>-</v>
      </c>
      <c r="CG569" s="82" t="str">
        <f t="shared" si="386"/>
        <v>-</v>
      </c>
      <c r="CH569" s="82" t="str">
        <f t="shared" si="387"/>
        <v>-</v>
      </c>
      <c r="CI569" s="82" t="str">
        <f t="shared" si="388"/>
        <v>-</v>
      </c>
      <c r="CJ569" s="82" t="str">
        <f t="shared" si="389"/>
        <v>-</v>
      </c>
      <c r="CK569" s="82" t="str">
        <f t="shared" si="390"/>
        <v>-</v>
      </c>
    </row>
    <row r="570" spans="1:89" s="82" customFormat="1" ht="18" customHeight="1">
      <c r="A570" s="81" t="str">
        <f>scriv!AL532</f>
        <v/>
      </c>
      <c r="B570" s="81" t="str">
        <f>IF(scriv!D532&lt;&gt;"",scriv!D532,"")</f>
        <v/>
      </c>
      <c r="C570" s="81" t="str">
        <f>IF( scriv!AP532&lt;&gt;"", IF(D570&lt;&gt;"","connection ","")&amp;scriv!AP532,IF(D570&lt;&gt;"","connection",""))</f>
        <v/>
      </c>
      <c r="D570" s="82" t="str">
        <f>scriv!AN532</f>
        <v/>
      </c>
      <c r="E570" s="82" t="str">
        <f>scriv!AO532</f>
        <v/>
      </c>
      <c r="F570" s="156">
        <f>ROW()</f>
        <v>570</v>
      </c>
      <c r="G570" s="288">
        <f>scriv!AC532</f>
        <v>0</v>
      </c>
      <c r="H570" s="288">
        <f>scriv!AD532</f>
        <v>0</v>
      </c>
      <c r="I570" s="81" t="str">
        <f>IF(scriv!AE532&lt;&gt;"",scriv!AE532,J570)</f>
        <v/>
      </c>
      <c r="J570" s="81" t="str">
        <f>IF(scriv!AF532&lt;&gt;"",scriv!AF532,"")</f>
        <v/>
      </c>
      <c r="K570" s="82" t="str">
        <f>IF(scriv!Y532&lt;&gt;"",scriv!Y532,$K$36)</f>
        <v>none</v>
      </c>
      <c r="L570" s="82">
        <f>IF(scriv!Z532&lt;&gt;"",scriv!Z532,$L$36)</f>
        <v>0</v>
      </c>
      <c r="M570" s="82" t="str">
        <f>IF(scriv!AA532&lt;&gt;"",scriv!AA532,$M$36)</f>
        <v>OpenClose</v>
      </c>
      <c r="N570" s="82">
        <f>IF(scriv!AB532&lt;&gt;"",scriv!AB532,$N$36)</f>
        <v>0</v>
      </c>
      <c r="O570" s="119" t="str">
        <f t="shared" si="349"/>
        <v/>
      </c>
      <c r="P570" s="81" t="str">
        <f>IF(scriv!I532&lt;&gt;"",scriv!I532,"")</f>
        <v/>
      </c>
      <c r="Q570" s="81" t="str">
        <f>IF(scriv!J532&lt;&gt;"",scriv!J532,"")</f>
        <v/>
      </c>
      <c r="R570" s="81">
        <f>IF(scriv!K532&lt;&gt;"",scriv!K532,
IF(I570&lt;&gt;"",1,$R$36))</f>
        <v>1</v>
      </c>
      <c r="S570" s="81" t="str">
        <f>IF(scriv!L532&lt;&gt;"",scriv!L532,
IF(scriv!AF532&lt;&gt;"",$S$36,"none"))</f>
        <v>none</v>
      </c>
      <c r="T570" s="81" t="str">
        <f>IF(scriv!Q532&lt;&gt;"",scriv!Q532,"")</f>
        <v/>
      </c>
      <c r="U570" s="81" t="str">
        <f>IF(scriv!R532&lt;&gt;"",scriv!R532,"")</f>
        <v/>
      </c>
      <c r="V570" s="81" t="str">
        <f>IF(scriv!S532&lt;&gt;"",scriv!S532,"")</f>
        <v/>
      </c>
      <c r="W570" s="81" t="str">
        <f>IF(scriv!T532&lt;&gt;"",scriv!T532,"")</f>
        <v/>
      </c>
      <c r="X570" s="81" t="str">
        <f>IF($E570="",
( IF(scriv!AH532&lt;&gt;"", LEFT( scriv!AH532, FIND(",",scriv!AH532)-1) &amp; "=" &amp; $AH570 &amp; RIGHT( scriv!AH532, LEN(scriv!AH532) + 1 - FIND(",",scriv!AH532)),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IF(scriv!AI532&lt;&gt;"", LEFT( scriv!AI532, FIND(",",scriv!AI532)-1) &amp; "=" &amp; $AH570 &amp; RIGHT( scriv!AI532, LEN(scriv!AI532) + 1 - FIND(",",scriv!AI532)),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IF(scriv!AJ532&lt;&gt;"", LEFT( scriv!AJ532, FIND(",",scriv!AJ532)-1) &amp; "=" &amp; $AH570 &amp; RIGHT( scriv!AJ532, LEN(scriv!AJ532) + 1 - FIND(",",scriv!AJ532)),
  IF($Z$36&lt;&gt;"",LEFT( Z$36, FIND(",",Z$36)-1) &amp; "=" &amp; $AH570 &amp; RIGHT( Z$36, LEN(Z$36) + 1 - FIND(",",Z$36)),""))),
IF(scriv!O532&lt;&gt;"", LEFT( scriv!O532, FIND(",",scriv!O532)-1) &amp; "=" &amp; $AH570 &amp; RIGHT( scriv!O532, LEN(scriv!O532) + 1 - FIND(",",scriv!O532)),
LEFT( Z$37, FIND(",",Z$37)-1) &amp; "=" &amp; $AH570 &amp; RIGHT( Z$37, LEN(Z$37) + 1 - FIND(",",Z$37))))</f>
        <v>drawOpen=,1.2</v>
      </c>
      <c r="AA570" s="81" t="str">
        <f>IF($E570="",
( IF(scriv!AK532&lt;&gt;"", LEFT( scriv!AK532, FIND(",",scriv!AK532)-1) &amp; "=" &amp; $AH570 &amp; RIGHT( scriv!AK532, LEN(scriv!AK532) + 1 - FIND(",",scriv!AK532)),
  IF($AA$36&lt;&gt;"",LEFT( AA$36, FIND(",",AA$36)-1) &amp; "=" &amp; $AH570 &amp; RIGHT( AA$36, LEN(AA$36) + 1 - FIND(",",AA$36)),""))),
IF(scriv!P532&lt;&gt;"", LEFT( scriv!P532, FIND(",",scriv!P532)-1) &amp; "=" &amp; $AH570 &amp; RIGHT( scriv!P532, LEN(scriv!P532) + 1 - FIND(",",scriv!P532)),
LEFT( AA$37, FIND(",",AA$37)-1) &amp; "=" &amp; $AH570 &amp; RIGHT( AA$37, LEN(AA$37) + 1 - FIND(",",AA$37))))</f>
        <v>drawClose=,1.2</v>
      </c>
      <c r="AB570" s="167" t="str">
        <f t="shared" si="348"/>
        <v>noTitle</v>
      </c>
      <c r="AC570" s="167"/>
      <c r="AD570" s="45"/>
      <c r="AE570" s="168"/>
      <c r="AF570" s="169">
        <f>IF(D570="",scriv!B532,"")</f>
        <v>0</v>
      </c>
      <c r="AG570" s="170" t="str">
        <f t="shared" si="351"/>
        <v/>
      </c>
      <c r="AH570" s="169" t="str">
        <f t="shared" si="352"/>
        <v/>
      </c>
      <c r="AI570" s="169" t="str">
        <f t="shared" si="353"/>
        <v/>
      </c>
      <c r="AJ570" s="86">
        <f>ROUNDDOWN( (LEN(scriv!B532)+1) / 2, 0 )</f>
        <v>0</v>
      </c>
      <c r="AK570" s="82">
        <f t="shared" si="354"/>
        <v>0</v>
      </c>
      <c r="AL570" s="82" t="str">
        <f t="shared" si="355"/>
        <v>-</v>
      </c>
      <c r="AM570" s="82" t="str">
        <f t="shared" si="356"/>
        <v>-</v>
      </c>
      <c r="AN570" s="82" t="str">
        <f t="shared" si="357"/>
        <v>-</v>
      </c>
      <c r="AO570" s="82" t="str">
        <f t="shared" si="358"/>
        <v>-</v>
      </c>
      <c r="AP570" s="82" t="str">
        <f t="shared" si="359"/>
        <v>-</v>
      </c>
      <c r="AQ570" s="82" t="str">
        <f t="shared" si="360"/>
        <v>-</v>
      </c>
      <c r="AR570" s="82" t="str">
        <f t="shared" si="361"/>
        <v>-</v>
      </c>
      <c r="AT570" s="82">
        <f t="shared" si="362"/>
        <v>2</v>
      </c>
      <c r="AU570" s="82" t="str">
        <f ca="1">IF(    MAX(OFFSET(AL570,0,0,MATCH("-",AL570:AL$638,0))) = 0,"",
IFERROR(MAX(OFFSET(AL570,0,0,MATCH("-",AL570:AL$638,0))),""))</f>
        <v/>
      </c>
      <c r="AV570" s="82" t="str">
        <f ca="1">IF(    MAX(OFFSET(AM570,0,0,MATCH("-",AM570:AM$638,0))) = 0,"",
IFERROR(MAX(OFFSET(AM570,0,0,MATCH("-",AM570:AM$638,0))),""))</f>
        <v/>
      </c>
      <c r="AW570" s="82" t="str">
        <f ca="1">IF(    MAX(OFFSET(AN570,0,0,MATCH("-",AN570:AN$638,0))) = 0,"",
IFERROR(MAX(OFFSET(AN570,0,0,MATCH("-",AN570:AN$638,0))),""))</f>
        <v/>
      </c>
      <c r="AX570" s="82" t="str">
        <f ca="1">IF(    MAX(OFFSET(AO570,0,0,MATCH("-",AO570:AO$638,0))) = 0,"",
IFERROR(MAX(OFFSET(AO570,0,0,MATCH("-",AO570:AO$638,0))),""))</f>
        <v/>
      </c>
      <c r="AY570" s="82" t="str">
        <f ca="1">IF(    MAX(OFFSET(AP570,0,0,MATCH("-",AP570:AP$638,0))) = 0,"",
IFERROR(MAX(OFFSET(AP570,0,0,MATCH("-",AP570:AP$638,0))),""))</f>
        <v/>
      </c>
      <c r="AZ570" s="82" t="str">
        <f ca="1">IF(    MAX(OFFSET(AQ570,0,0,MATCH("-",AQ570:AQ$638,0))) = 0,"",
IFERROR(MAX(OFFSET(AQ570,0,0,MATCH("-",AQ570:AQ$638,0))),""))</f>
        <v/>
      </c>
      <c r="BA570" s="82" t="str">
        <f ca="1">IF(    MAX(OFFSET(AR570,0,0,MATCH("-",AR570:AR$638,0))) = 0,"",
IFERROR(MAX(OFFSET(AR570,0,0,MATCH("-",AR570:AR$638,0))),""))</f>
        <v/>
      </c>
      <c r="BB570" s="112">
        <f t="shared" ca="1" si="363"/>
        <v>-270</v>
      </c>
      <c r="BC570" s="111" t="str">
        <f t="shared" ca="1" si="364"/>
        <v>Radius</v>
      </c>
      <c r="BD570" s="112">
        <f t="shared" ca="1" si="365"/>
        <v>0</v>
      </c>
      <c r="BE570" s="111">
        <f t="shared" ca="1" si="366"/>
        <v>-150</v>
      </c>
      <c r="BF570" s="113" t="e">
        <f t="shared" ca="1" si="367"/>
        <v>#VALUE!</v>
      </c>
      <c r="BG570" s="113" t="e">
        <f t="shared" ca="1" si="368"/>
        <v>#VALUE!</v>
      </c>
      <c r="BH570" s="112">
        <f t="shared" ca="1" si="369"/>
        <v>2000</v>
      </c>
      <c r="BI570" s="112">
        <f t="shared" ca="1" si="370"/>
        <v>-150</v>
      </c>
      <c r="BJ570" s="157"/>
      <c r="BK570" s="157"/>
      <c r="BL570" s="158" t="str">
        <f>scriv!AM532</f>
        <v/>
      </c>
      <c r="BM570" s="157"/>
      <c r="BN570" s="157" t="str">
        <f t="shared" si="371"/>
        <v>node</v>
      </c>
      <c r="BO570" s="157"/>
      <c r="BP570" s="159">
        <f t="shared" ca="1" si="372"/>
        <v>0</v>
      </c>
      <c r="BQ570" s="159">
        <f t="shared" ca="1" si="373"/>
        <v>0</v>
      </c>
      <c r="BR570" s="159">
        <f t="shared" si="374"/>
        <v>1</v>
      </c>
      <c r="BS570" s="159" t="str">
        <f t="shared" si="375"/>
        <v>symbol</v>
      </c>
      <c r="BT570" s="157" t="str">
        <f ca="1">IF(scriv!V532&lt;&gt;"",scriv!V532,
IF(E570="",IFERROR(VLOOKUP(BL570,$AH$40:$BT$638,39,FALSE),$BT$36),
$BT$37))</f>
        <v>NodeSquare</v>
      </c>
      <c r="BU570" s="166">
        <f t="shared" ca="1" si="376"/>
        <v>2000</v>
      </c>
      <c r="BV570" s="166">
        <f t="shared" ca="1" si="377"/>
        <v>-150</v>
      </c>
      <c r="BW570" s="166">
        <f t="shared" ca="1" si="378"/>
        <v>0</v>
      </c>
      <c r="BX570" s="166">
        <f t="shared" ca="1" si="379"/>
        <v>0</v>
      </c>
      <c r="BY570" s="180" t="str">
        <f t="shared" si="380"/>
        <v/>
      </c>
      <c r="BZ570" s="180" t="str">
        <f t="shared" si="381"/>
        <v/>
      </c>
      <c r="CA570" s="81" t="str">
        <f>IF(scriv!E532&lt;&gt;"",scriv!E532,"")</f>
        <v/>
      </c>
      <c r="CB570" s="82">
        <f t="shared" si="350"/>
        <v>0</v>
      </c>
      <c r="CC570" s="82">
        <f t="shared" si="382"/>
        <v>0</v>
      </c>
      <c r="CD570" s="82" t="str">
        <f t="shared" si="383"/>
        <v>-</v>
      </c>
      <c r="CE570" s="82" t="str">
        <f t="shared" si="384"/>
        <v>-</v>
      </c>
      <c r="CF570" s="82" t="str">
        <f t="shared" si="385"/>
        <v>-</v>
      </c>
      <c r="CG570" s="82" t="str">
        <f t="shared" si="386"/>
        <v>-</v>
      </c>
      <c r="CH570" s="82" t="str">
        <f t="shared" si="387"/>
        <v>-</v>
      </c>
      <c r="CI570" s="82" t="str">
        <f t="shared" si="388"/>
        <v>-</v>
      </c>
      <c r="CJ570" s="82" t="str">
        <f t="shared" si="389"/>
        <v>-</v>
      </c>
      <c r="CK570" s="82" t="str">
        <f t="shared" si="390"/>
        <v>-</v>
      </c>
    </row>
    <row r="571" spans="1:89" s="82" customFormat="1" ht="18" customHeight="1">
      <c r="A571" s="81" t="str">
        <f>scriv!AL533</f>
        <v/>
      </c>
      <c r="B571" s="81" t="str">
        <f>IF(scriv!D533&lt;&gt;"",scriv!D533,"")</f>
        <v/>
      </c>
      <c r="C571" s="81" t="str">
        <f>IF( scriv!AP533&lt;&gt;"", IF(D571&lt;&gt;"","connection ","")&amp;scriv!AP533,IF(D571&lt;&gt;"","connection",""))</f>
        <v/>
      </c>
      <c r="D571" s="82" t="str">
        <f>scriv!AN533</f>
        <v/>
      </c>
      <c r="E571" s="82" t="str">
        <f>scriv!AO533</f>
        <v/>
      </c>
      <c r="F571" s="156">
        <f>ROW()</f>
        <v>571</v>
      </c>
      <c r="G571" s="288">
        <f>scriv!AC533</f>
        <v>0</v>
      </c>
      <c r="H571" s="288">
        <f>scriv!AD533</f>
        <v>0</v>
      </c>
      <c r="I571" s="81" t="str">
        <f>IF(scriv!AE533&lt;&gt;"",scriv!AE533,J571)</f>
        <v/>
      </c>
      <c r="J571" s="81" t="str">
        <f>IF(scriv!AF533&lt;&gt;"",scriv!AF533,"")</f>
        <v/>
      </c>
      <c r="K571" s="82" t="str">
        <f>IF(scriv!Y533&lt;&gt;"",scriv!Y533,$K$36)</f>
        <v>none</v>
      </c>
      <c r="L571" s="82">
        <f>IF(scriv!Z533&lt;&gt;"",scriv!Z533,$L$36)</f>
        <v>0</v>
      </c>
      <c r="M571" s="82" t="str">
        <f>IF(scriv!AA533&lt;&gt;"",scriv!AA533,$M$36)</f>
        <v>OpenClose</v>
      </c>
      <c r="N571" s="82">
        <f>IF(scriv!AB533&lt;&gt;"",scriv!AB533,$N$36)</f>
        <v>0</v>
      </c>
      <c r="O571" s="119" t="str">
        <f t="shared" si="349"/>
        <v/>
      </c>
      <c r="P571" s="81" t="str">
        <f>IF(scriv!I533&lt;&gt;"",scriv!I533,"")</f>
        <v/>
      </c>
      <c r="Q571" s="81" t="str">
        <f>IF(scriv!J533&lt;&gt;"",scriv!J533,"")</f>
        <v/>
      </c>
      <c r="R571" s="81">
        <f>IF(scriv!K533&lt;&gt;"",scriv!K533,
IF(I571&lt;&gt;"",1,$R$36))</f>
        <v>1</v>
      </c>
      <c r="S571" s="81" t="str">
        <f>IF(scriv!L533&lt;&gt;"",scriv!L533,
IF(scriv!AF533&lt;&gt;"",$S$36,"none"))</f>
        <v>none</v>
      </c>
      <c r="T571" s="81" t="str">
        <f>IF(scriv!Q533&lt;&gt;"",scriv!Q533,"")</f>
        <v/>
      </c>
      <c r="U571" s="81" t="str">
        <f>IF(scriv!R533&lt;&gt;"",scriv!R533,"")</f>
        <v/>
      </c>
      <c r="V571" s="81" t="str">
        <f>IF(scriv!S533&lt;&gt;"",scriv!S533,"")</f>
        <v/>
      </c>
      <c r="W571" s="81" t="str">
        <f>IF(scriv!T533&lt;&gt;"",scriv!T533,"")</f>
        <v/>
      </c>
      <c r="X571" s="81" t="str">
        <f>IF($E571="",
( IF(scriv!AH533&lt;&gt;"", LEFT( scriv!AH533, FIND(",",scriv!AH533)-1) &amp; "=" &amp; $AH571 &amp; RIGHT( scriv!AH533, LEN(scriv!AH533) + 1 - FIND(",",scriv!AH533)),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IF(scriv!AI533&lt;&gt;"", LEFT( scriv!AI533, FIND(",",scriv!AI533)-1) &amp; "=" &amp; $AH571 &amp; RIGHT( scriv!AI533, LEN(scriv!AI533) + 1 - FIND(",",scriv!AI533)),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IF(scriv!AJ533&lt;&gt;"", LEFT( scriv!AJ533, FIND(",",scriv!AJ533)-1) &amp; "=" &amp; $AH571 &amp; RIGHT( scriv!AJ533, LEN(scriv!AJ533) + 1 - FIND(",",scriv!AJ533)),
  IF($Z$36&lt;&gt;"",LEFT( Z$36, FIND(",",Z$36)-1) &amp; "=" &amp; $AH571 &amp; RIGHT( Z$36, LEN(Z$36) + 1 - FIND(",",Z$36)),""))),
IF(scriv!O533&lt;&gt;"", LEFT( scriv!O533, FIND(",",scriv!O533)-1) &amp; "=" &amp; $AH571 &amp; RIGHT( scriv!O533, LEN(scriv!O533) + 1 - FIND(",",scriv!O533)),
LEFT( Z$37, FIND(",",Z$37)-1) &amp; "=" &amp; $AH571 &amp; RIGHT( Z$37, LEN(Z$37) + 1 - FIND(",",Z$37))))</f>
        <v>drawOpen=,1.2</v>
      </c>
      <c r="AA571" s="81" t="str">
        <f>IF($E571="",
( IF(scriv!AK533&lt;&gt;"", LEFT( scriv!AK533, FIND(",",scriv!AK533)-1) &amp; "=" &amp; $AH571 &amp; RIGHT( scriv!AK533, LEN(scriv!AK533) + 1 - FIND(",",scriv!AK533)),
  IF($AA$36&lt;&gt;"",LEFT( AA$36, FIND(",",AA$36)-1) &amp; "=" &amp; $AH571 &amp; RIGHT( AA$36, LEN(AA$36) + 1 - FIND(",",AA$36)),""))),
IF(scriv!P533&lt;&gt;"", LEFT( scriv!P533, FIND(",",scriv!P533)-1) &amp; "=" &amp; $AH571 &amp; RIGHT( scriv!P533, LEN(scriv!P533) + 1 - FIND(",",scriv!P533)),
LEFT( AA$37, FIND(",",AA$37)-1) &amp; "=" &amp; $AH571 &amp; RIGHT( AA$37, LEN(AA$37) + 1 - FIND(",",AA$37))))</f>
        <v>drawClose=,1.2</v>
      </c>
      <c r="AB571" s="167" t="str">
        <f t="shared" si="348"/>
        <v>noTitle</v>
      </c>
      <c r="AC571" s="167"/>
      <c r="AD571" s="45"/>
      <c r="AE571" s="168"/>
      <c r="AF571" s="169">
        <f>IF(D571="",scriv!B533,"")</f>
        <v>0</v>
      </c>
      <c r="AG571" s="170" t="str">
        <f t="shared" si="351"/>
        <v/>
      </c>
      <c r="AH571" s="169" t="str">
        <f t="shared" si="352"/>
        <v/>
      </c>
      <c r="AI571" s="169" t="str">
        <f t="shared" si="353"/>
        <v/>
      </c>
      <c r="AJ571" s="86">
        <f>ROUNDDOWN( (LEN(scriv!B533)+1) / 2, 0 )</f>
        <v>0</v>
      </c>
      <c r="AK571" s="82">
        <f t="shared" si="354"/>
        <v>0</v>
      </c>
      <c r="AL571" s="82" t="str">
        <f t="shared" si="355"/>
        <v>-</v>
      </c>
      <c r="AM571" s="82" t="str">
        <f t="shared" si="356"/>
        <v>-</v>
      </c>
      <c r="AN571" s="82" t="str">
        <f t="shared" si="357"/>
        <v>-</v>
      </c>
      <c r="AO571" s="82" t="str">
        <f t="shared" si="358"/>
        <v>-</v>
      </c>
      <c r="AP571" s="82" t="str">
        <f t="shared" si="359"/>
        <v>-</v>
      </c>
      <c r="AQ571" s="82" t="str">
        <f t="shared" si="360"/>
        <v>-</v>
      </c>
      <c r="AR571" s="82" t="str">
        <f t="shared" si="361"/>
        <v>-</v>
      </c>
      <c r="AT571" s="82">
        <f t="shared" si="362"/>
        <v>2</v>
      </c>
      <c r="AU571" s="82" t="str">
        <f ca="1">IF(    MAX(OFFSET(AL571,0,0,MATCH("-",AL571:AL$638,0))) = 0,"",
IFERROR(MAX(OFFSET(AL571,0,0,MATCH("-",AL571:AL$638,0))),""))</f>
        <v/>
      </c>
      <c r="AV571" s="82" t="str">
        <f ca="1">IF(    MAX(OFFSET(AM571,0,0,MATCH("-",AM571:AM$638,0))) = 0,"",
IFERROR(MAX(OFFSET(AM571,0,0,MATCH("-",AM571:AM$638,0))),""))</f>
        <v/>
      </c>
      <c r="AW571" s="82" t="str">
        <f ca="1">IF(    MAX(OFFSET(AN571,0,0,MATCH("-",AN571:AN$638,0))) = 0,"",
IFERROR(MAX(OFFSET(AN571,0,0,MATCH("-",AN571:AN$638,0))),""))</f>
        <v/>
      </c>
      <c r="AX571" s="82" t="str">
        <f ca="1">IF(    MAX(OFFSET(AO571,0,0,MATCH("-",AO571:AO$638,0))) = 0,"",
IFERROR(MAX(OFFSET(AO571,0,0,MATCH("-",AO571:AO$638,0))),""))</f>
        <v/>
      </c>
      <c r="AY571" s="82" t="str">
        <f ca="1">IF(    MAX(OFFSET(AP571,0,0,MATCH("-",AP571:AP$638,0))) = 0,"",
IFERROR(MAX(OFFSET(AP571,0,0,MATCH("-",AP571:AP$638,0))),""))</f>
        <v/>
      </c>
      <c r="AZ571" s="82" t="str">
        <f ca="1">IF(    MAX(OFFSET(AQ571,0,0,MATCH("-",AQ571:AQ$638,0))) = 0,"",
IFERROR(MAX(OFFSET(AQ571,0,0,MATCH("-",AQ571:AQ$638,0))),""))</f>
        <v/>
      </c>
      <c r="BA571" s="82" t="str">
        <f ca="1">IF(    MAX(OFFSET(AR571,0,0,MATCH("-",AR571:AR$638,0))) = 0,"",
IFERROR(MAX(OFFSET(AR571,0,0,MATCH("-",AR571:AR$638,0))),""))</f>
        <v/>
      </c>
      <c r="BB571" s="112">
        <f t="shared" ca="1" si="363"/>
        <v>-270</v>
      </c>
      <c r="BC571" s="111" t="str">
        <f t="shared" ca="1" si="364"/>
        <v>Radius</v>
      </c>
      <c r="BD571" s="112">
        <f t="shared" ca="1" si="365"/>
        <v>0</v>
      </c>
      <c r="BE571" s="111">
        <f t="shared" ca="1" si="366"/>
        <v>-150</v>
      </c>
      <c r="BF571" s="113" t="e">
        <f t="shared" ca="1" si="367"/>
        <v>#VALUE!</v>
      </c>
      <c r="BG571" s="113" t="e">
        <f t="shared" ca="1" si="368"/>
        <v>#VALUE!</v>
      </c>
      <c r="BH571" s="112">
        <f t="shared" ca="1" si="369"/>
        <v>2000</v>
      </c>
      <c r="BI571" s="112">
        <f t="shared" ca="1" si="370"/>
        <v>-150</v>
      </c>
      <c r="BJ571" s="157"/>
      <c r="BK571" s="157"/>
      <c r="BL571" s="158" t="str">
        <f>scriv!AM533</f>
        <v/>
      </c>
      <c r="BM571" s="157"/>
      <c r="BN571" s="157" t="str">
        <f t="shared" si="371"/>
        <v>node</v>
      </c>
      <c r="BO571" s="157"/>
      <c r="BP571" s="159">
        <f t="shared" ca="1" si="372"/>
        <v>0</v>
      </c>
      <c r="BQ571" s="159">
        <f t="shared" ca="1" si="373"/>
        <v>0</v>
      </c>
      <c r="BR571" s="159">
        <f t="shared" si="374"/>
        <v>1</v>
      </c>
      <c r="BS571" s="159" t="str">
        <f t="shared" si="375"/>
        <v>symbol</v>
      </c>
      <c r="BT571" s="157" t="str">
        <f ca="1">IF(scriv!V533&lt;&gt;"",scriv!V533,
IF(E571="",IFERROR(VLOOKUP(BL571,$AH$40:$BT$638,39,FALSE),$BT$36),
$BT$37))</f>
        <v>NodeSquare</v>
      </c>
      <c r="BU571" s="166">
        <f t="shared" ca="1" si="376"/>
        <v>2000</v>
      </c>
      <c r="BV571" s="166">
        <f t="shared" ca="1" si="377"/>
        <v>-150</v>
      </c>
      <c r="BW571" s="166">
        <f t="shared" ca="1" si="378"/>
        <v>0</v>
      </c>
      <c r="BX571" s="166">
        <f t="shared" ca="1" si="379"/>
        <v>0</v>
      </c>
      <c r="BY571" s="180" t="str">
        <f t="shared" si="380"/>
        <v/>
      </c>
      <c r="BZ571" s="180" t="str">
        <f t="shared" si="381"/>
        <v/>
      </c>
      <c r="CA571" s="81" t="str">
        <f>IF(scriv!E533&lt;&gt;"",scriv!E533,"")</f>
        <v/>
      </c>
      <c r="CB571" s="82">
        <f t="shared" si="350"/>
        <v>0</v>
      </c>
      <c r="CC571" s="82">
        <f t="shared" si="382"/>
        <v>0</v>
      </c>
      <c r="CD571" s="82" t="str">
        <f t="shared" si="383"/>
        <v>-</v>
      </c>
      <c r="CE571" s="82" t="str">
        <f t="shared" si="384"/>
        <v>-</v>
      </c>
      <c r="CF571" s="82" t="str">
        <f t="shared" si="385"/>
        <v>-</v>
      </c>
      <c r="CG571" s="82" t="str">
        <f t="shared" si="386"/>
        <v>-</v>
      </c>
      <c r="CH571" s="82" t="str">
        <f t="shared" si="387"/>
        <v>-</v>
      </c>
      <c r="CI571" s="82" t="str">
        <f t="shared" si="388"/>
        <v>-</v>
      </c>
      <c r="CJ571" s="82" t="str">
        <f t="shared" si="389"/>
        <v>-</v>
      </c>
      <c r="CK571" s="82" t="str">
        <f t="shared" si="390"/>
        <v>-</v>
      </c>
    </row>
    <row r="572" spans="1:89" s="82" customFormat="1" ht="18" customHeight="1">
      <c r="A572" s="81" t="str">
        <f>scriv!AL534</f>
        <v/>
      </c>
      <c r="B572" s="81" t="str">
        <f>IF(scriv!D534&lt;&gt;"",scriv!D534,"")</f>
        <v/>
      </c>
      <c r="C572" s="81" t="str">
        <f>IF( scriv!AP534&lt;&gt;"", IF(D572&lt;&gt;"","connection ","")&amp;scriv!AP534,IF(D572&lt;&gt;"","connection",""))</f>
        <v/>
      </c>
      <c r="D572" s="82" t="str">
        <f>scriv!AN534</f>
        <v/>
      </c>
      <c r="E572" s="82" t="str">
        <f>scriv!AO534</f>
        <v/>
      </c>
      <c r="F572" s="156">
        <f>ROW()</f>
        <v>572</v>
      </c>
      <c r="G572" s="288">
        <f>scriv!AC534</f>
        <v>0</v>
      </c>
      <c r="H572" s="288">
        <f>scriv!AD534</f>
        <v>0</v>
      </c>
      <c r="I572" s="81" t="str">
        <f>IF(scriv!AE534&lt;&gt;"",scriv!AE534,J572)</f>
        <v/>
      </c>
      <c r="J572" s="81" t="str">
        <f>IF(scriv!AF534&lt;&gt;"",scriv!AF534,"")</f>
        <v/>
      </c>
      <c r="K572" s="82" t="str">
        <f>IF(scriv!Y534&lt;&gt;"",scriv!Y534,$K$36)</f>
        <v>none</v>
      </c>
      <c r="L572" s="82">
        <f>IF(scriv!Z534&lt;&gt;"",scriv!Z534,$L$36)</f>
        <v>0</v>
      </c>
      <c r="M572" s="82" t="str">
        <f>IF(scriv!AA534&lt;&gt;"",scriv!AA534,$M$36)</f>
        <v>OpenClose</v>
      </c>
      <c r="N572" s="82">
        <f>IF(scriv!AB534&lt;&gt;"",scriv!AB534,$N$36)</f>
        <v>0</v>
      </c>
      <c r="O572" s="119" t="str">
        <f t="shared" si="349"/>
        <v/>
      </c>
      <c r="P572" s="81" t="str">
        <f>IF(scriv!I534&lt;&gt;"",scriv!I534,"")</f>
        <v/>
      </c>
      <c r="Q572" s="81" t="str">
        <f>IF(scriv!J534&lt;&gt;"",scriv!J534,"")</f>
        <v/>
      </c>
      <c r="R572" s="81">
        <f>IF(scriv!K534&lt;&gt;"",scriv!K534,
IF(I572&lt;&gt;"",1,$R$36))</f>
        <v>1</v>
      </c>
      <c r="S572" s="81" t="str">
        <f>IF(scriv!L534&lt;&gt;"",scriv!L534,
IF(scriv!AF534&lt;&gt;"",$S$36,"none"))</f>
        <v>none</v>
      </c>
      <c r="T572" s="81" t="str">
        <f>IF(scriv!Q534&lt;&gt;"",scriv!Q534,"")</f>
        <v/>
      </c>
      <c r="U572" s="81" t="str">
        <f>IF(scriv!R534&lt;&gt;"",scriv!R534,"")</f>
        <v/>
      </c>
      <c r="V572" s="81" t="str">
        <f>IF(scriv!S534&lt;&gt;"",scriv!S534,"")</f>
        <v/>
      </c>
      <c r="W572" s="81" t="str">
        <f>IF(scriv!T534&lt;&gt;"",scriv!T534,"")</f>
        <v/>
      </c>
      <c r="X572" s="81" t="str">
        <f>IF($E572="",
( IF(scriv!AH534&lt;&gt;"", LEFT( scriv!AH534, FIND(",",scriv!AH534)-1) &amp; "=" &amp; $AH572 &amp; RIGHT( scriv!AH534, LEN(scriv!AH534) + 1 - FIND(",",scriv!AH534)),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IF(scriv!AI534&lt;&gt;"", LEFT( scriv!AI534, FIND(",",scriv!AI534)-1) &amp; "=" &amp; $AH572 &amp; RIGHT( scriv!AI534, LEN(scriv!AI534) + 1 - FIND(",",scriv!AI534)),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IF(scriv!AJ534&lt;&gt;"", LEFT( scriv!AJ534, FIND(",",scriv!AJ534)-1) &amp; "=" &amp; $AH572 &amp; RIGHT( scriv!AJ534, LEN(scriv!AJ534) + 1 - FIND(",",scriv!AJ534)),
  IF($Z$36&lt;&gt;"",LEFT( Z$36, FIND(",",Z$36)-1) &amp; "=" &amp; $AH572 &amp; RIGHT( Z$36, LEN(Z$36) + 1 - FIND(",",Z$36)),""))),
IF(scriv!O534&lt;&gt;"", LEFT( scriv!O534, FIND(",",scriv!O534)-1) &amp; "=" &amp; $AH572 &amp; RIGHT( scriv!O534, LEN(scriv!O534) + 1 - FIND(",",scriv!O534)),
LEFT( Z$37, FIND(",",Z$37)-1) &amp; "=" &amp; $AH572 &amp; RIGHT( Z$37, LEN(Z$37) + 1 - FIND(",",Z$37))))</f>
        <v>drawOpen=,1.2</v>
      </c>
      <c r="AA572" s="81" t="str">
        <f>IF($E572="",
( IF(scriv!AK534&lt;&gt;"", LEFT( scriv!AK534, FIND(",",scriv!AK534)-1) &amp; "=" &amp; $AH572 &amp; RIGHT( scriv!AK534, LEN(scriv!AK534) + 1 - FIND(",",scriv!AK534)),
  IF($AA$36&lt;&gt;"",LEFT( AA$36, FIND(",",AA$36)-1) &amp; "=" &amp; $AH572 &amp; RIGHT( AA$36, LEN(AA$36) + 1 - FIND(",",AA$36)),""))),
IF(scriv!P534&lt;&gt;"", LEFT( scriv!P534, FIND(",",scriv!P534)-1) &amp; "=" &amp; $AH572 &amp; RIGHT( scriv!P534, LEN(scriv!P534) + 1 - FIND(",",scriv!P534)),
LEFT( AA$37, FIND(",",AA$37)-1) &amp; "=" &amp; $AH572 &amp; RIGHT( AA$37, LEN(AA$37) + 1 - FIND(",",AA$37))))</f>
        <v>drawClose=,1.2</v>
      </c>
      <c r="AB572" s="167" t="str">
        <f t="shared" si="348"/>
        <v>noTitle</v>
      </c>
      <c r="AC572" s="167"/>
      <c r="AD572" s="45"/>
      <c r="AE572" s="168"/>
      <c r="AF572" s="169">
        <f>IF(D572="",scriv!B534,"")</f>
        <v>0</v>
      </c>
      <c r="AG572" s="170" t="str">
        <f t="shared" si="351"/>
        <v/>
      </c>
      <c r="AH572" s="169" t="str">
        <f t="shared" si="352"/>
        <v/>
      </c>
      <c r="AI572" s="169" t="str">
        <f t="shared" si="353"/>
        <v/>
      </c>
      <c r="AJ572" s="86">
        <f>ROUNDDOWN( (LEN(scriv!B534)+1) / 2, 0 )</f>
        <v>0</v>
      </c>
      <c r="AK572" s="82">
        <f t="shared" si="354"/>
        <v>0</v>
      </c>
      <c r="AL572" s="82" t="str">
        <f t="shared" si="355"/>
        <v>-</v>
      </c>
      <c r="AM572" s="82" t="str">
        <f t="shared" si="356"/>
        <v>-</v>
      </c>
      <c r="AN572" s="82" t="str">
        <f t="shared" si="357"/>
        <v>-</v>
      </c>
      <c r="AO572" s="82" t="str">
        <f t="shared" si="358"/>
        <v>-</v>
      </c>
      <c r="AP572" s="82" t="str">
        <f t="shared" si="359"/>
        <v>-</v>
      </c>
      <c r="AQ572" s="82" t="str">
        <f t="shared" si="360"/>
        <v>-</v>
      </c>
      <c r="AR572" s="82" t="str">
        <f t="shared" si="361"/>
        <v>-</v>
      </c>
      <c r="AT572" s="82">
        <f t="shared" si="362"/>
        <v>2</v>
      </c>
      <c r="AU572" s="82" t="str">
        <f ca="1">IF(    MAX(OFFSET(AL572,0,0,MATCH("-",AL572:AL$638,0))) = 0,"",
IFERROR(MAX(OFFSET(AL572,0,0,MATCH("-",AL572:AL$638,0))),""))</f>
        <v/>
      </c>
      <c r="AV572" s="82" t="str">
        <f ca="1">IF(    MAX(OFFSET(AM572,0,0,MATCH("-",AM572:AM$638,0))) = 0,"",
IFERROR(MAX(OFFSET(AM572,0,0,MATCH("-",AM572:AM$638,0))),""))</f>
        <v/>
      </c>
      <c r="AW572" s="82" t="str">
        <f ca="1">IF(    MAX(OFFSET(AN572,0,0,MATCH("-",AN572:AN$638,0))) = 0,"",
IFERROR(MAX(OFFSET(AN572,0,0,MATCH("-",AN572:AN$638,0))),""))</f>
        <v/>
      </c>
      <c r="AX572" s="82" t="str">
        <f ca="1">IF(    MAX(OFFSET(AO572,0,0,MATCH("-",AO572:AO$638,0))) = 0,"",
IFERROR(MAX(OFFSET(AO572,0,0,MATCH("-",AO572:AO$638,0))),""))</f>
        <v/>
      </c>
      <c r="AY572" s="82" t="str">
        <f ca="1">IF(    MAX(OFFSET(AP572,0,0,MATCH("-",AP572:AP$638,0))) = 0,"",
IFERROR(MAX(OFFSET(AP572,0,0,MATCH("-",AP572:AP$638,0))),""))</f>
        <v/>
      </c>
      <c r="AZ572" s="82" t="str">
        <f ca="1">IF(    MAX(OFFSET(AQ572,0,0,MATCH("-",AQ572:AQ$638,0))) = 0,"",
IFERROR(MAX(OFFSET(AQ572,0,0,MATCH("-",AQ572:AQ$638,0))),""))</f>
        <v/>
      </c>
      <c r="BA572" s="82" t="str">
        <f ca="1">IF(    MAX(OFFSET(AR572,0,0,MATCH("-",AR572:AR$638,0))) = 0,"",
IFERROR(MAX(OFFSET(AR572,0,0,MATCH("-",AR572:AR$638,0))),""))</f>
        <v/>
      </c>
      <c r="BB572" s="112">
        <f t="shared" ca="1" si="363"/>
        <v>-270</v>
      </c>
      <c r="BC572" s="111" t="str">
        <f t="shared" ca="1" si="364"/>
        <v>Radius</v>
      </c>
      <c r="BD572" s="112">
        <f t="shared" ca="1" si="365"/>
        <v>0</v>
      </c>
      <c r="BE572" s="111">
        <f t="shared" ca="1" si="366"/>
        <v>-150</v>
      </c>
      <c r="BF572" s="113" t="e">
        <f t="shared" ca="1" si="367"/>
        <v>#VALUE!</v>
      </c>
      <c r="BG572" s="113" t="e">
        <f t="shared" ca="1" si="368"/>
        <v>#VALUE!</v>
      </c>
      <c r="BH572" s="112">
        <f t="shared" ca="1" si="369"/>
        <v>2000</v>
      </c>
      <c r="BI572" s="112">
        <f t="shared" ca="1" si="370"/>
        <v>-150</v>
      </c>
      <c r="BJ572" s="157"/>
      <c r="BK572" s="157"/>
      <c r="BL572" s="158" t="str">
        <f>scriv!AM534</f>
        <v/>
      </c>
      <c r="BM572" s="157"/>
      <c r="BN572" s="157" t="str">
        <f t="shared" si="371"/>
        <v>node</v>
      </c>
      <c r="BO572" s="157"/>
      <c r="BP572" s="159">
        <f t="shared" ca="1" si="372"/>
        <v>0</v>
      </c>
      <c r="BQ572" s="159">
        <f t="shared" ca="1" si="373"/>
        <v>0</v>
      </c>
      <c r="BR572" s="159">
        <f t="shared" si="374"/>
        <v>1</v>
      </c>
      <c r="BS572" s="159" t="str">
        <f t="shared" si="375"/>
        <v>symbol</v>
      </c>
      <c r="BT572" s="157" t="str">
        <f ca="1">IF(scriv!V534&lt;&gt;"",scriv!V534,
IF(E572="",IFERROR(VLOOKUP(BL572,$AH$40:$BT$638,39,FALSE),$BT$36),
$BT$37))</f>
        <v>NodeSquare</v>
      </c>
      <c r="BU572" s="166">
        <f t="shared" ca="1" si="376"/>
        <v>2000</v>
      </c>
      <c r="BV572" s="166">
        <f t="shared" ca="1" si="377"/>
        <v>-150</v>
      </c>
      <c r="BW572" s="166">
        <f t="shared" ca="1" si="378"/>
        <v>0</v>
      </c>
      <c r="BX572" s="166">
        <f t="shared" ca="1" si="379"/>
        <v>0</v>
      </c>
      <c r="BY572" s="180" t="str">
        <f t="shared" si="380"/>
        <v/>
      </c>
      <c r="BZ572" s="180" t="str">
        <f t="shared" si="381"/>
        <v/>
      </c>
      <c r="CA572" s="81" t="str">
        <f>IF(scriv!E534&lt;&gt;"",scriv!E534,"")</f>
        <v/>
      </c>
      <c r="CB572" s="82">
        <f t="shared" si="350"/>
        <v>0</v>
      </c>
      <c r="CC572" s="82">
        <f t="shared" si="382"/>
        <v>0</v>
      </c>
      <c r="CD572" s="82" t="str">
        <f t="shared" si="383"/>
        <v>-</v>
      </c>
      <c r="CE572" s="82" t="str">
        <f t="shared" si="384"/>
        <v>-</v>
      </c>
      <c r="CF572" s="82" t="str">
        <f t="shared" si="385"/>
        <v>-</v>
      </c>
      <c r="CG572" s="82" t="str">
        <f t="shared" si="386"/>
        <v>-</v>
      </c>
      <c r="CH572" s="82" t="str">
        <f t="shared" si="387"/>
        <v>-</v>
      </c>
      <c r="CI572" s="82" t="str">
        <f t="shared" si="388"/>
        <v>-</v>
      </c>
      <c r="CJ572" s="82" t="str">
        <f t="shared" si="389"/>
        <v>-</v>
      </c>
      <c r="CK572" s="82" t="str">
        <f t="shared" si="390"/>
        <v>-</v>
      </c>
    </row>
    <row r="573" spans="1:89" s="82" customFormat="1" ht="18" customHeight="1">
      <c r="A573" s="81" t="str">
        <f>scriv!AL535</f>
        <v/>
      </c>
      <c r="B573" s="81" t="str">
        <f>IF(scriv!D535&lt;&gt;"",scriv!D535,"")</f>
        <v/>
      </c>
      <c r="C573" s="81" t="str">
        <f>IF( scriv!AP535&lt;&gt;"", IF(D573&lt;&gt;"","connection ","")&amp;scriv!AP535,IF(D573&lt;&gt;"","connection",""))</f>
        <v/>
      </c>
      <c r="D573" s="82" t="str">
        <f>scriv!AN535</f>
        <v/>
      </c>
      <c r="E573" s="82" t="str">
        <f>scriv!AO535</f>
        <v/>
      </c>
      <c r="F573" s="156">
        <f>ROW()</f>
        <v>573</v>
      </c>
      <c r="G573" s="288">
        <f>scriv!AC535</f>
        <v>0</v>
      </c>
      <c r="H573" s="288">
        <f>scriv!AD535</f>
        <v>0</v>
      </c>
      <c r="I573" s="81" t="str">
        <f>IF(scriv!AE535&lt;&gt;"",scriv!AE535,J573)</f>
        <v/>
      </c>
      <c r="J573" s="81" t="str">
        <f>IF(scriv!AF535&lt;&gt;"",scriv!AF535,"")</f>
        <v/>
      </c>
      <c r="K573" s="82" t="str">
        <f>IF(scriv!Y535&lt;&gt;"",scriv!Y535,$K$36)</f>
        <v>none</v>
      </c>
      <c r="L573" s="82">
        <f>IF(scriv!Z535&lt;&gt;"",scriv!Z535,$L$36)</f>
        <v>0</v>
      </c>
      <c r="M573" s="82" t="str">
        <f>IF(scriv!AA535&lt;&gt;"",scriv!AA535,$M$36)</f>
        <v>OpenClose</v>
      </c>
      <c r="N573" s="82">
        <f>IF(scriv!AB535&lt;&gt;"",scriv!AB535,$N$36)</f>
        <v>0</v>
      </c>
      <c r="O573" s="119" t="str">
        <f t="shared" si="349"/>
        <v/>
      </c>
      <c r="P573" s="81" t="str">
        <f>IF(scriv!I535&lt;&gt;"",scriv!I535,"")</f>
        <v/>
      </c>
      <c r="Q573" s="81" t="str">
        <f>IF(scriv!J535&lt;&gt;"",scriv!J535,"")</f>
        <v/>
      </c>
      <c r="R573" s="81">
        <f>IF(scriv!K535&lt;&gt;"",scriv!K535,
IF(I573&lt;&gt;"",1,$R$36))</f>
        <v>1</v>
      </c>
      <c r="S573" s="81" t="str">
        <f>IF(scriv!L535&lt;&gt;"",scriv!L535,
IF(scriv!AF535&lt;&gt;"",$S$36,"none"))</f>
        <v>none</v>
      </c>
      <c r="T573" s="81" t="str">
        <f>IF(scriv!Q535&lt;&gt;"",scriv!Q535,"")</f>
        <v/>
      </c>
      <c r="U573" s="81" t="str">
        <f>IF(scriv!R535&lt;&gt;"",scriv!R535,"")</f>
        <v/>
      </c>
      <c r="V573" s="81" t="str">
        <f>IF(scriv!S535&lt;&gt;"",scriv!S535,"")</f>
        <v/>
      </c>
      <c r="W573" s="81" t="str">
        <f>IF(scriv!T535&lt;&gt;"",scriv!T535,"")</f>
        <v/>
      </c>
      <c r="X573" s="81" t="str">
        <f>IF($E573="",
( IF(scriv!AH535&lt;&gt;"", LEFT( scriv!AH535, FIND(",",scriv!AH535)-1) &amp; "=" &amp; $AH573 &amp; RIGHT( scriv!AH535, LEN(scriv!AH535) + 1 - FIND(",",scriv!AH535)),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IF(scriv!AI535&lt;&gt;"", LEFT( scriv!AI535, FIND(",",scriv!AI535)-1) &amp; "=" &amp; $AH573 &amp; RIGHT( scriv!AI535, LEN(scriv!AI535) + 1 - FIND(",",scriv!AI535)),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IF(scriv!AJ535&lt;&gt;"", LEFT( scriv!AJ535, FIND(",",scriv!AJ535)-1) &amp; "=" &amp; $AH573 &amp; RIGHT( scriv!AJ535, LEN(scriv!AJ535) + 1 - FIND(",",scriv!AJ535)),
  IF($Z$36&lt;&gt;"",LEFT( Z$36, FIND(",",Z$36)-1) &amp; "=" &amp; $AH573 &amp; RIGHT( Z$36, LEN(Z$36) + 1 - FIND(",",Z$36)),""))),
IF(scriv!O535&lt;&gt;"", LEFT( scriv!O535, FIND(",",scriv!O535)-1) &amp; "=" &amp; $AH573 &amp; RIGHT( scriv!O535, LEN(scriv!O535) + 1 - FIND(",",scriv!O535)),
LEFT( Z$37, FIND(",",Z$37)-1) &amp; "=" &amp; $AH573 &amp; RIGHT( Z$37, LEN(Z$37) + 1 - FIND(",",Z$37))))</f>
        <v>drawOpen=,1.2</v>
      </c>
      <c r="AA573" s="81" t="str">
        <f>IF($E573="",
( IF(scriv!AK535&lt;&gt;"", LEFT( scriv!AK535, FIND(",",scriv!AK535)-1) &amp; "=" &amp; $AH573 &amp; RIGHT( scriv!AK535, LEN(scriv!AK535) + 1 - FIND(",",scriv!AK535)),
  IF($AA$36&lt;&gt;"",LEFT( AA$36, FIND(",",AA$36)-1) &amp; "=" &amp; $AH573 &amp; RIGHT( AA$36, LEN(AA$36) + 1 - FIND(",",AA$36)),""))),
IF(scriv!P535&lt;&gt;"", LEFT( scriv!P535, FIND(",",scriv!P535)-1) &amp; "=" &amp; $AH573 &amp; RIGHT( scriv!P535, LEN(scriv!P535) + 1 - FIND(",",scriv!P535)),
LEFT( AA$37, FIND(",",AA$37)-1) &amp; "=" &amp; $AH573 &amp; RIGHT( AA$37, LEN(AA$37) + 1 - FIND(",",AA$37))))</f>
        <v>drawClose=,1.2</v>
      </c>
      <c r="AB573" s="167" t="str">
        <f t="shared" si="348"/>
        <v>noTitle</v>
      </c>
      <c r="AC573" s="167"/>
      <c r="AD573" s="45"/>
      <c r="AE573" s="168"/>
      <c r="AF573" s="169">
        <f>IF(D573="",scriv!B535,"")</f>
        <v>0</v>
      </c>
      <c r="AG573" s="170" t="str">
        <f t="shared" si="351"/>
        <v/>
      </c>
      <c r="AH573" s="169" t="str">
        <f t="shared" si="352"/>
        <v/>
      </c>
      <c r="AI573" s="169" t="str">
        <f t="shared" si="353"/>
        <v/>
      </c>
      <c r="AJ573" s="86">
        <f>ROUNDDOWN( (LEN(scriv!B535)+1) / 2, 0 )</f>
        <v>0</v>
      </c>
      <c r="AK573" s="82">
        <f t="shared" si="354"/>
        <v>0</v>
      </c>
      <c r="AL573" s="82" t="str">
        <f t="shared" si="355"/>
        <v>-</v>
      </c>
      <c r="AM573" s="82" t="str">
        <f t="shared" si="356"/>
        <v>-</v>
      </c>
      <c r="AN573" s="82" t="str">
        <f t="shared" si="357"/>
        <v>-</v>
      </c>
      <c r="AO573" s="82" t="str">
        <f t="shared" si="358"/>
        <v>-</v>
      </c>
      <c r="AP573" s="82" t="str">
        <f t="shared" si="359"/>
        <v>-</v>
      </c>
      <c r="AQ573" s="82" t="str">
        <f t="shared" si="360"/>
        <v>-</v>
      </c>
      <c r="AR573" s="82" t="str">
        <f t="shared" si="361"/>
        <v>-</v>
      </c>
      <c r="AT573" s="82">
        <f t="shared" si="362"/>
        <v>2</v>
      </c>
      <c r="AU573" s="82" t="str">
        <f ca="1">IF(    MAX(OFFSET(AL573,0,0,MATCH("-",AL573:AL$638,0))) = 0,"",
IFERROR(MAX(OFFSET(AL573,0,0,MATCH("-",AL573:AL$638,0))),""))</f>
        <v/>
      </c>
      <c r="AV573" s="82" t="str">
        <f ca="1">IF(    MAX(OFFSET(AM573,0,0,MATCH("-",AM573:AM$638,0))) = 0,"",
IFERROR(MAX(OFFSET(AM573,0,0,MATCH("-",AM573:AM$638,0))),""))</f>
        <v/>
      </c>
      <c r="AW573" s="82" t="str">
        <f ca="1">IF(    MAX(OFFSET(AN573,0,0,MATCH("-",AN573:AN$638,0))) = 0,"",
IFERROR(MAX(OFFSET(AN573,0,0,MATCH("-",AN573:AN$638,0))),""))</f>
        <v/>
      </c>
      <c r="AX573" s="82" t="str">
        <f ca="1">IF(    MAX(OFFSET(AO573,0,0,MATCH("-",AO573:AO$638,0))) = 0,"",
IFERROR(MAX(OFFSET(AO573,0,0,MATCH("-",AO573:AO$638,0))),""))</f>
        <v/>
      </c>
      <c r="AY573" s="82" t="str">
        <f ca="1">IF(    MAX(OFFSET(AP573,0,0,MATCH("-",AP573:AP$638,0))) = 0,"",
IFERROR(MAX(OFFSET(AP573,0,0,MATCH("-",AP573:AP$638,0))),""))</f>
        <v/>
      </c>
      <c r="AZ573" s="82" t="str">
        <f ca="1">IF(    MAX(OFFSET(AQ573,0,0,MATCH("-",AQ573:AQ$638,0))) = 0,"",
IFERROR(MAX(OFFSET(AQ573,0,0,MATCH("-",AQ573:AQ$638,0))),""))</f>
        <v/>
      </c>
      <c r="BA573" s="82" t="str">
        <f ca="1">IF(    MAX(OFFSET(AR573,0,0,MATCH("-",AR573:AR$638,0))) = 0,"",
IFERROR(MAX(OFFSET(AR573,0,0,MATCH("-",AR573:AR$638,0))),""))</f>
        <v/>
      </c>
      <c r="BB573" s="112">
        <f t="shared" ca="1" si="363"/>
        <v>-270</v>
      </c>
      <c r="BC573" s="111" t="str">
        <f t="shared" ca="1" si="364"/>
        <v>Radius</v>
      </c>
      <c r="BD573" s="112">
        <f t="shared" ca="1" si="365"/>
        <v>0</v>
      </c>
      <c r="BE573" s="111">
        <f t="shared" ca="1" si="366"/>
        <v>-150</v>
      </c>
      <c r="BF573" s="113" t="e">
        <f t="shared" ca="1" si="367"/>
        <v>#VALUE!</v>
      </c>
      <c r="BG573" s="113" t="e">
        <f t="shared" ca="1" si="368"/>
        <v>#VALUE!</v>
      </c>
      <c r="BH573" s="112">
        <f t="shared" ca="1" si="369"/>
        <v>2000</v>
      </c>
      <c r="BI573" s="112">
        <f t="shared" ca="1" si="370"/>
        <v>-150</v>
      </c>
      <c r="BJ573" s="157"/>
      <c r="BK573" s="157"/>
      <c r="BL573" s="158" t="str">
        <f>scriv!AM535</f>
        <v/>
      </c>
      <c r="BM573" s="157"/>
      <c r="BN573" s="157" t="str">
        <f t="shared" si="371"/>
        <v>node</v>
      </c>
      <c r="BO573" s="157"/>
      <c r="BP573" s="159">
        <f t="shared" ca="1" si="372"/>
        <v>0</v>
      </c>
      <c r="BQ573" s="159">
        <f t="shared" ca="1" si="373"/>
        <v>0</v>
      </c>
      <c r="BR573" s="159">
        <f t="shared" si="374"/>
        <v>1</v>
      </c>
      <c r="BS573" s="159" t="str">
        <f t="shared" si="375"/>
        <v>symbol</v>
      </c>
      <c r="BT573" s="157" t="str">
        <f ca="1">IF(scriv!V535&lt;&gt;"",scriv!V535,
IF(E573="",IFERROR(VLOOKUP(BL573,$AH$40:$BT$638,39,FALSE),$BT$36),
$BT$37))</f>
        <v>NodeSquare</v>
      </c>
      <c r="BU573" s="166">
        <f t="shared" ca="1" si="376"/>
        <v>2000</v>
      </c>
      <c r="BV573" s="166">
        <f t="shared" ca="1" si="377"/>
        <v>-150</v>
      </c>
      <c r="BW573" s="166">
        <f t="shared" ca="1" si="378"/>
        <v>0</v>
      </c>
      <c r="BX573" s="166">
        <f t="shared" ca="1" si="379"/>
        <v>0</v>
      </c>
      <c r="BY573" s="180" t="str">
        <f t="shared" si="380"/>
        <v/>
      </c>
      <c r="BZ573" s="180" t="str">
        <f t="shared" si="381"/>
        <v/>
      </c>
      <c r="CA573" s="81" t="str">
        <f>IF(scriv!E535&lt;&gt;"",scriv!E535,"")</f>
        <v/>
      </c>
      <c r="CB573" s="82">
        <f t="shared" si="350"/>
        <v>0</v>
      </c>
      <c r="CC573" s="82">
        <f t="shared" si="382"/>
        <v>0</v>
      </c>
      <c r="CD573" s="82" t="str">
        <f t="shared" si="383"/>
        <v>-</v>
      </c>
      <c r="CE573" s="82" t="str">
        <f t="shared" si="384"/>
        <v>-</v>
      </c>
      <c r="CF573" s="82" t="str">
        <f t="shared" si="385"/>
        <v>-</v>
      </c>
      <c r="CG573" s="82" t="str">
        <f t="shared" si="386"/>
        <v>-</v>
      </c>
      <c r="CH573" s="82" t="str">
        <f t="shared" si="387"/>
        <v>-</v>
      </c>
      <c r="CI573" s="82" t="str">
        <f t="shared" si="388"/>
        <v>-</v>
      </c>
      <c r="CJ573" s="82" t="str">
        <f t="shared" si="389"/>
        <v>-</v>
      </c>
      <c r="CK573" s="82" t="str">
        <f t="shared" si="390"/>
        <v>-</v>
      </c>
    </row>
    <row r="574" spans="1:89" s="82" customFormat="1" ht="18" customHeight="1">
      <c r="A574" s="81" t="str">
        <f>scriv!AL536</f>
        <v/>
      </c>
      <c r="B574" s="81" t="str">
        <f>IF(scriv!D536&lt;&gt;"",scriv!D536,"")</f>
        <v/>
      </c>
      <c r="C574" s="81" t="str">
        <f>IF( scriv!AP536&lt;&gt;"", IF(D574&lt;&gt;"","connection ","")&amp;scriv!AP536,IF(D574&lt;&gt;"","connection",""))</f>
        <v/>
      </c>
      <c r="D574" s="82" t="str">
        <f>scriv!AN536</f>
        <v/>
      </c>
      <c r="E574" s="82" t="str">
        <f>scriv!AO536</f>
        <v/>
      </c>
      <c r="F574" s="156">
        <f>ROW()</f>
        <v>574</v>
      </c>
      <c r="G574" s="288">
        <f>scriv!AC536</f>
        <v>0</v>
      </c>
      <c r="H574" s="288">
        <f>scriv!AD536</f>
        <v>0</v>
      </c>
      <c r="I574" s="81" t="str">
        <f>IF(scriv!AE536&lt;&gt;"",scriv!AE536,J574)</f>
        <v/>
      </c>
      <c r="J574" s="81" t="str">
        <f>IF(scriv!AF536&lt;&gt;"",scriv!AF536,"")</f>
        <v/>
      </c>
      <c r="K574" s="82" t="str">
        <f>IF(scriv!Y536&lt;&gt;"",scriv!Y536,$K$36)</f>
        <v>none</v>
      </c>
      <c r="L574" s="82">
        <f>IF(scriv!Z536&lt;&gt;"",scriv!Z536,$L$36)</f>
        <v>0</v>
      </c>
      <c r="M574" s="82" t="str">
        <f>IF(scriv!AA536&lt;&gt;"",scriv!AA536,$M$36)</f>
        <v>OpenClose</v>
      </c>
      <c r="N574" s="82">
        <f>IF(scriv!AB536&lt;&gt;"",scriv!AB536,$N$36)</f>
        <v>0</v>
      </c>
      <c r="O574" s="119" t="str">
        <f t="shared" si="349"/>
        <v/>
      </c>
      <c r="P574" s="81" t="str">
        <f>IF(scriv!I536&lt;&gt;"",scriv!I536,"")</f>
        <v/>
      </c>
      <c r="Q574" s="81" t="str">
        <f>IF(scriv!J536&lt;&gt;"",scriv!J536,"")</f>
        <v/>
      </c>
      <c r="R574" s="81">
        <f>IF(scriv!K536&lt;&gt;"",scriv!K536,
IF(I574&lt;&gt;"",1,$R$36))</f>
        <v>1</v>
      </c>
      <c r="S574" s="81" t="str">
        <f>IF(scriv!L536&lt;&gt;"",scriv!L536,
IF(scriv!AF536&lt;&gt;"",$S$36,"none"))</f>
        <v>none</v>
      </c>
      <c r="T574" s="81" t="str">
        <f>IF(scriv!Q536&lt;&gt;"",scriv!Q536,"")</f>
        <v/>
      </c>
      <c r="U574" s="81" t="str">
        <f>IF(scriv!R536&lt;&gt;"",scriv!R536,"")</f>
        <v/>
      </c>
      <c r="V574" s="81" t="str">
        <f>IF(scriv!S536&lt;&gt;"",scriv!S536,"")</f>
        <v/>
      </c>
      <c r="W574" s="81" t="str">
        <f>IF(scriv!T536&lt;&gt;"",scriv!T536,"")</f>
        <v/>
      </c>
      <c r="X574" s="81" t="str">
        <f>IF($E574="",
( IF(scriv!AH536&lt;&gt;"", LEFT( scriv!AH536, FIND(",",scriv!AH536)-1) &amp; "=" &amp; $AH574 &amp; RIGHT( scriv!AH536, LEN(scriv!AH536) + 1 - FIND(",",scriv!AH536)),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IF(scriv!AI536&lt;&gt;"", LEFT( scriv!AI536, FIND(",",scriv!AI536)-1) &amp; "=" &amp; $AH574 &amp; RIGHT( scriv!AI536, LEN(scriv!AI536) + 1 - FIND(",",scriv!AI536)),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IF(scriv!AJ536&lt;&gt;"", LEFT( scriv!AJ536, FIND(",",scriv!AJ536)-1) &amp; "=" &amp; $AH574 &amp; RIGHT( scriv!AJ536, LEN(scriv!AJ536) + 1 - FIND(",",scriv!AJ536)),
  IF($Z$36&lt;&gt;"",LEFT( Z$36, FIND(",",Z$36)-1) &amp; "=" &amp; $AH574 &amp; RIGHT( Z$36, LEN(Z$36) + 1 - FIND(",",Z$36)),""))),
IF(scriv!O536&lt;&gt;"", LEFT( scriv!O536, FIND(",",scriv!O536)-1) &amp; "=" &amp; $AH574 &amp; RIGHT( scriv!O536, LEN(scriv!O536) + 1 - FIND(",",scriv!O536)),
LEFT( Z$37, FIND(",",Z$37)-1) &amp; "=" &amp; $AH574 &amp; RIGHT( Z$37, LEN(Z$37) + 1 - FIND(",",Z$37))))</f>
        <v>drawOpen=,1.2</v>
      </c>
      <c r="AA574" s="81" t="str">
        <f>IF($E574="",
( IF(scriv!AK536&lt;&gt;"", LEFT( scriv!AK536, FIND(",",scriv!AK536)-1) &amp; "=" &amp; $AH574 &amp; RIGHT( scriv!AK536, LEN(scriv!AK536) + 1 - FIND(",",scriv!AK536)),
  IF($AA$36&lt;&gt;"",LEFT( AA$36, FIND(",",AA$36)-1) &amp; "=" &amp; $AH574 &amp; RIGHT( AA$36, LEN(AA$36) + 1 - FIND(",",AA$36)),""))),
IF(scriv!P536&lt;&gt;"", LEFT( scriv!P536, FIND(",",scriv!P536)-1) &amp; "=" &amp; $AH574 &amp; RIGHT( scriv!P536, LEN(scriv!P536) + 1 - FIND(",",scriv!P536)),
LEFT( AA$37, FIND(",",AA$37)-1) &amp; "=" &amp; $AH574 &amp; RIGHT( AA$37, LEN(AA$37) + 1 - FIND(",",AA$37))))</f>
        <v>drawClose=,1.2</v>
      </c>
      <c r="AB574" s="167" t="str">
        <f t="shared" si="348"/>
        <v>noTitle</v>
      </c>
      <c r="AC574" s="167"/>
      <c r="AD574" s="45"/>
      <c r="AE574" s="168"/>
      <c r="AF574" s="169">
        <f>IF(D574="",scriv!B536,"")</f>
        <v>0</v>
      </c>
      <c r="AG574" s="170" t="str">
        <f t="shared" si="351"/>
        <v/>
      </c>
      <c r="AH574" s="169" t="str">
        <f t="shared" si="352"/>
        <v/>
      </c>
      <c r="AI574" s="169" t="str">
        <f t="shared" si="353"/>
        <v/>
      </c>
      <c r="AJ574" s="86">
        <f>ROUNDDOWN( (LEN(scriv!B536)+1) / 2, 0 )</f>
        <v>0</v>
      </c>
      <c r="AK574" s="82">
        <f t="shared" si="354"/>
        <v>0</v>
      </c>
      <c r="AL574" s="82" t="str">
        <f t="shared" si="355"/>
        <v>-</v>
      </c>
      <c r="AM574" s="82" t="str">
        <f t="shared" si="356"/>
        <v>-</v>
      </c>
      <c r="AN574" s="82" t="str">
        <f t="shared" si="357"/>
        <v>-</v>
      </c>
      <c r="AO574" s="82" t="str">
        <f t="shared" si="358"/>
        <v>-</v>
      </c>
      <c r="AP574" s="82" t="str">
        <f t="shared" si="359"/>
        <v>-</v>
      </c>
      <c r="AQ574" s="82" t="str">
        <f t="shared" si="360"/>
        <v>-</v>
      </c>
      <c r="AR574" s="82" t="str">
        <f t="shared" si="361"/>
        <v>-</v>
      </c>
      <c r="AT574" s="82">
        <f t="shared" si="362"/>
        <v>2</v>
      </c>
      <c r="AU574" s="82" t="str">
        <f ca="1">IF(    MAX(OFFSET(AL574,0,0,MATCH("-",AL574:AL$638,0))) = 0,"",
IFERROR(MAX(OFFSET(AL574,0,0,MATCH("-",AL574:AL$638,0))),""))</f>
        <v/>
      </c>
      <c r="AV574" s="82" t="str">
        <f ca="1">IF(    MAX(OFFSET(AM574,0,0,MATCH("-",AM574:AM$638,0))) = 0,"",
IFERROR(MAX(OFFSET(AM574,0,0,MATCH("-",AM574:AM$638,0))),""))</f>
        <v/>
      </c>
      <c r="AW574" s="82" t="str">
        <f ca="1">IF(    MAX(OFFSET(AN574,0,0,MATCH("-",AN574:AN$638,0))) = 0,"",
IFERROR(MAX(OFFSET(AN574,0,0,MATCH("-",AN574:AN$638,0))),""))</f>
        <v/>
      </c>
      <c r="AX574" s="82" t="str">
        <f ca="1">IF(    MAX(OFFSET(AO574,0,0,MATCH("-",AO574:AO$638,0))) = 0,"",
IFERROR(MAX(OFFSET(AO574,0,0,MATCH("-",AO574:AO$638,0))),""))</f>
        <v/>
      </c>
      <c r="AY574" s="82" t="str">
        <f ca="1">IF(    MAX(OFFSET(AP574,0,0,MATCH("-",AP574:AP$638,0))) = 0,"",
IFERROR(MAX(OFFSET(AP574,0,0,MATCH("-",AP574:AP$638,0))),""))</f>
        <v/>
      </c>
      <c r="AZ574" s="82" t="str">
        <f ca="1">IF(    MAX(OFFSET(AQ574,0,0,MATCH("-",AQ574:AQ$638,0))) = 0,"",
IFERROR(MAX(OFFSET(AQ574,0,0,MATCH("-",AQ574:AQ$638,0))),""))</f>
        <v/>
      </c>
      <c r="BA574" s="82" t="str">
        <f ca="1">IF(    MAX(OFFSET(AR574,0,0,MATCH("-",AR574:AR$638,0))) = 0,"",
IFERROR(MAX(OFFSET(AR574,0,0,MATCH("-",AR574:AR$638,0))),""))</f>
        <v/>
      </c>
      <c r="BB574" s="112">
        <f t="shared" ca="1" si="363"/>
        <v>-270</v>
      </c>
      <c r="BC574" s="111" t="str">
        <f t="shared" ca="1" si="364"/>
        <v>Radius</v>
      </c>
      <c r="BD574" s="112">
        <f t="shared" ca="1" si="365"/>
        <v>0</v>
      </c>
      <c r="BE574" s="111">
        <f t="shared" ca="1" si="366"/>
        <v>-150</v>
      </c>
      <c r="BF574" s="113" t="e">
        <f t="shared" ca="1" si="367"/>
        <v>#VALUE!</v>
      </c>
      <c r="BG574" s="113" t="e">
        <f t="shared" ca="1" si="368"/>
        <v>#VALUE!</v>
      </c>
      <c r="BH574" s="112">
        <f t="shared" ca="1" si="369"/>
        <v>2000</v>
      </c>
      <c r="BI574" s="112">
        <f t="shared" ca="1" si="370"/>
        <v>-150</v>
      </c>
      <c r="BJ574" s="157"/>
      <c r="BK574" s="157"/>
      <c r="BL574" s="158" t="str">
        <f>scriv!AM536</f>
        <v/>
      </c>
      <c r="BM574" s="157"/>
      <c r="BN574" s="157" t="str">
        <f t="shared" si="371"/>
        <v>node</v>
      </c>
      <c r="BO574" s="157"/>
      <c r="BP574" s="159">
        <f t="shared" ca="1" si="372"/>
        <v>0</v>
      </c>
      <c r="BQ574" s="159">
        <f t="shared" ca="1" si="373"/>
        <v>0</v>
      </c>
      <c r="BR574" s="159">
        <f t="shared" si="374"/>
        <v>1</v>
      </c>
      <c r="BS574" s="159" t="str">
        <f t="shared" si="375"/>
        <v>symbol</v>
      </c>
      <c r="BT574" s="157" t="str">
        <f ca="1">IF(scriv!V536&lt;&gt;"",scriv!V536,
IF(E574="",IFERROR(VLOOKUP(BL574,$AH$40:$BT$638,39,FALSE),$BT$36),
$BT$37))</f>
        <v>NodeSquare</v>
      </c>
      <c r="BU574" s="166">
        <f t="shared" ca="1" si="376"/>
        <v>2000</v>
      </c>
      <c r="BV574" s="166">
        <f t="shared" ca="1" si="377"/>
        <v>-150</v>
      </c>
      <c r="BW574" s="166">
        <f t="shared" ca="1" si="378"/>
        <v>0</v>
      </c>
      <c r="BX574" s="166">
        <f t="shared" ca="1" si="379"/>
        <v>0</v>
      </c>
      <c r="BY574" s="180" t="str">
        <f t="shared" si="380"/>
        <v/>
      </c>
      <c r="BZ574" s="180" t="str">
        <f t="shared" si="381"/>
        <v/>
      </c>
      <c r="CA574" s="81" t="str">
        <f>IF(scriv!E536&lt;&gt;"",scriv!E536,"")</f>
        <v/>
      </c>
      <c r="CB574" s="82">
        <f t="shared" si="350"/>
        <v>0</v>
      </c>
      <c r="CC574" s="82">
        <f t="shared" si="382"/>
        <v>0</v>
      </c>
      <c r="CD574" s="82" t="str">
        <f t="shared" si="383"/>
        <v>-</v>
      </c>
      <c r="CE574" s="82" t="str">
        <f t="shared" si="384"/>
        <v>-</v>
      </c>
      <c r="CF574" s="82" t="str">
        <f t="shared" si="385"/>
        <v>-</v>
      </c>
      <c r="CG574" s="82" t="str">
        <f t="shared" si="386"/>
        <v>-</v>
      </c>
      <c r="CH574" s="82" t="str">
        <f t="shared" si="387"/>
        <v>-</v>
      </c>
      <c r="CI574" s="82" t="str">
        <f t="shared" si="388"/>
        <v>-</v>
      </c>
      <c r="CJ574" s="82" t="str">
        <f t="shared" si="389"/>
        <v>-</v>
      </c>
      <c r="CK574" s="82" t="str">
        <f t="shared" si="390"/>
        <v>-</v>
      </c>
    </row>
    <row r="575" spans="1:89" s="82" customFormat="1" ht="18" customHeight="1">
      <c r="A575" s="81" t="str">
        <f>scriv!AL537</f>
        <v/>
      </c>
      <c r="B575" s="81" t="str">
        <f>IF(scriv!D537&lt;&gt;"",scriv!D537,"")</f>
        <v/>
      </c>
      <c r="C575" s="81" t="str">
        <f>IF( scriv!AP537&lt;&gt;"", IF(D575&lt;&gt;"","connection ","")&amp;scriv!AP537,IF(D575&lt;&gt;"","connection",""))</f>
        <v/>
      </c>
      <c r="D575" s="82" t="str">
        <f>scriv!AN537</f>
        <v/>
      </c>
      <c r="E575" s="82" t="str">
        <f>scriv!AO537</f>
        <v/>
      </c>
      <c r="F575" s="156">
        <f>ROW()</f>
        <v>575</v>
      </c>
      <c r="G575" s="288">
        <f>scriv!AC537</f>
        <v>0</v>
      </c>
      <c r="H575" s="288">
        <f>scriv!AD537</f>
        <v>0</v>
      </c>
      <c r="I575" s="81" t="str">
        <f>IF(scriv!AE537&lt;&gt;"",scriv!AE537,J575)</f>
        <v/>
      </c>
      <c r="J575" s="81" t="str">
        <f>IF(scriv!AF537&lt;&gt;"",scriv!AF537,"")</f>
        <v/>
      </c>
      <c r="K575" s="82" t="str">
        <f>IF(scriv!Y537&lt;&gt;"",scriv!Y537,$K$36)</f>
        <v>none</v>
      </c>
      <c r="L575" s="82">
        <f>IF(scriv!Z537&lt;&gt;"",scriv!Z537,$L$36)</f>
        <v>0</v>
      </c>
      <c r="M575" s="82" t="str">
        <f>IF(scriv!AA537&lt;&gt;"",scriv!AA537,$M$36)</f>
        <v>OpenClose</v>
      </c>
      <c r="N575" s="82">
        <f>IF(scriv!AB537&lt;&gt;"",scriv!AB537,$N$36)</f>
        <v>0</v>
      </c>
      <c r="O575" s="119" t="str">
        <f t="shared" si="349"/>
        <v/>
      </c>
      <c r="P575" s="81" t="str">
        <f>IF(scriv!I537&lt;&gt;"",scriv!I537,"")</f>
        <v/>
      </c>
      <c r="Q575" s="81" t="str">
        <f>IF(scriv!J537&lt;&gt;"",scriv!J537,"")</f>
        <v/>
      </c>
      <c r="R575" s="81">
        <f>IF(scriv!K537&lt;&gt;"",scriv!K537,
IF(I575&lt;&gt;"",1,$R$36))</f>
        <v>1</v>
      </c>
      <c r="S575" s="81" t="str">
        <f>IF(scriv!L537&lt;&gt;"",scriv!L537,
IF(scriv!AF537&lt;&gt;"",$S$36,"none"))</f>
        <v>none</v>
      </c>
      <c r="T575" s="81" t="str">
        <f>IF(scriv!Q537&lt;&gt;"",scriv!Q537,"")</f>
        <v/>
      </c>
      <c r="U575" s="81" t="str">
        <f>IF(scriv!R537&lt;&gt;"",scriv!R537,"")</f>
        <v/>
      </c>
      <c r="V575" s="81" t="str">
        <f>IF(scriv!S537&lt;&gt;"",scriv!S537,"")</f>
        <v/>
      </c>
      <c r="W575" s="81" t="str">
        <f>IF(scriv!T537&lt;&gt;"",scriv!T537,"")</f>
        <v/>
      </c>
      <c r="X575" s="81" t="str">
        <f>IF($E575="",
( IF(scriv!AH537&lt;&gt;"", LEFT( scriv!AH537, FIND(",",scriv!AH537)-1) &amp; "=" &amp; $AH575 &amp; RIGHT( scriv!AH537, LEN(scriv!AH537) + 1 - FIND(",",scriv!AH537)),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IF(scriv!AI537&lt;&gt;"", LEFT( scriv!AI537, FIND(",",scriv!AI537)-1) &amp; "=" &amp; $AH575 &amp; RIGHT( scriv!AI537, LEN(scriv!AI537) + 1 - FIND(",",scriv!AI537)),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IF(scriv!AJ537&lt;&gt;"", LEFT( scriv!AJ537, FIND(",",scriv!AJ537)-1) &amp; "=" &amp; $AH575 &amp; RIGHT( scriv!AJ537, LEN(scriv!AJ537) + 1 - FIND(",",scriv!AJ537)),
  IF($Z$36&lt;&gt;"",LEFT( Z$36, FIND(",",Z$36)-1) &amp; "=" &amp; $AH575 &amp; RIGHT( Z$36, LEN(Z$36) + 1 - FIND(",",Z$36)),""))),
IF(scriv!O537&lt;&gt;"", LEFT( scriv!O537, FIND(",",scriv!O537)-1) &amp; "=" &amp; $AH575 &amp; RIGHT( scriv!O537, LEN(scriv!O537) + 1 - FIND(",",scriv!O537)),
LEFT( Z$37, FIND(",",Z$37)-1) &amp; "=" &amp; $AH575 &amp; RIGHT( Z$37, LEN(Z$37) + 1 - FIND(",",Z$37))))</f>
        <v>drawOpen=,1.2</v>
      </c>
      <c r="AA575" s="81" t="str">
        <f>IF($E575="",
( IF(scriv!AK537&lt;&gt;"", LEFT( scriv!AK537, FIND(",",scriv!AK537)-1) &amp; "=" &amp; $AH575 &amp; RIGHT( scriv!AK537, LEN(scriv!AK537) + 1 - FIND(",",scriv!AK537)),
  IF($AA$36&lt;&gt;"",LEFT( AA$36, FIND(",",AA$36)-1) &amp; "=" &amp; $AH575 &amp; RIGHT( AA$36, LEN(AA$36) + 1 - FIND(",",AA$36)),""))),
IF(scriv!P537&lt;&gt;"", LEFT( scriv!P537, FIND(",",scriv!P537)-1) &amp; "=" &amp; $AH575 &amp; RIGHT( scriv!P537, LEN(scriv!P537) + 1 - FIND(",",scriv!P537)),
LEFT( AA$37, FIND(",",AA$37)-1) &amp; "=" &amp; $AH575 &amp; RIGHT( AA$37, LEN(AA$37) + 1 - FIND(",",AA$37))))</f>
        <v>drawClose=,1.2</v>
      </c>
      <c r="AB575" s="167" t="str">
        <f t="shared" si="348"/>
        <v>noTitle</v>
      </c>
      <c r="AC575" s="167"/>
      <c r="AD575" s="45"/>
      <c r="AE575" s="168"/>
      <c r="AF575" s="169">
        <f>IF(D575="",scriv!B537,"")</f>
        <v>0</v>
      </c>
      <c r="AG575" s="170" t="str">
        <f t="shared" si="351"/>
        <v/>
      </c>
      <c r="AH575" s="169" t="str">
        <f t="shared" si="352"/>
        <v/>
      </c>
      <c r="AI575" s="169" t="str">
        <f t="shared" si="353"/>
        <v/>
      </c>
      <c r="AJ575" s="86">
        <f>ROUNDDOWN( (LEN(scriv!B537)+1) / 2, 0 )</f>
        <v>0</v>
      </c>
      <c r="AK575" s="82">
        <f t="shared" si="354"/>
        <v>0</v>
      </c>
      <c r="AL575" s="82" t="str">
        <f t="shared" si="355"/>
        <v>-</v>
      </c>
      <c r="AM575" s="82" t="str">
        <f t="shared" si="356"/>
        <v>-</v>
      </c>
      <c r="AN575" s="82" t="str">
        <f t="shared" si="357"/>
        <v>-</v>
      </c>
      <c r="AO575" s="82" t="str">
        <f t="shared" si="358"/>
        <v>-</v>
      </c>
      <c r="AP575" s="82" t="str">
        <f t="shared" si="359"/>
        <v>-</v>
      </c>
      <c r="AQ575" s="82" t="str">
        <f t="shared" si="360"/>
        <v>-</v>
      </c>
      <c r="AR575" s="82" t="str">
        <f t="shared" si="361"/>
        <v>-</v>
      </c>
      <c r="AT575" s="82">
        <f t="shared" si="362"/>
        <v>2</v>
      </c>
      <c r="AU575" s="82" t="str">
        <f ca="1">IF(    MAX(OFFSET(AL575,0,0,MATCH("-",AL575:AL$638,0))) = 0,"",
IFERROR(MAX(OFFSET(AL575,0,0,MATCH("-",AL575:AL$638,0))),""))</f>
        <v/>
      </c>
      <c r="AV575" s="82" t="str">
        <f ca="1">IF(    MAX(OFFSET(AM575,0,0,MATCH("-",AM575:AM$638,0))) = 0,"",
IFERROR(MAX(OFFSET(AM575,0,0,MATCH("-",AM575:AM$638,0))),""))</f>
        <v/>
      </c>
      <c r="AW575" s="82" t="str">
        <f ca="1">IF(    MAX(OFFSET(AN575,0,0,MATCH("-",AN575:AN$638,0))) = 0,"",
IFERROR(MAX(OFFSET(AN575,0,0,MATCH("-",AN575:AN$638,0))),""))</f>
        <v/>
      </c>
      <c r="AX575" s="82" t="str">
        <f ca="1">IF(    MAX(OFFSET(AO575,0,0,MATCH("-",AO575:AO$638,0))) = 0,"",
IFERROR(MAX(OFFSET(AO575,0,0,MATCH("-",AO575:AO$638,0))),""))</f>
        <v/>
      </c>
      <c r="AY575" s="82" t="str">
        <f ca="1">IF(    MAX(OFFSET(AP575,0,0,MATCH("-",AP575:AP$638,0))) = 0,"",
IFERROR(MAX(OFFSET(AP575,0,0,MATCH("-",AP575:AP$638,0))),""))</f>
        <v/>
      </c>
      <c r="AZ575" s="82" t="str">
        <f ca="1">IF(    MAX(OFFSET(AQ575,0,0,MATCH("-",AQ575:AQ$638,0))) = 0,"",
IFERROR(MAX(OFFSET(AQ575,0,0,MATCH("-",AQ575:AQ$638,0))),""))</f>
        <v/>
      </c>
      <c r="BA575" s="82" t="str">
        <f ca="1">IF(    MAX(OFFSET(AR575,0,0,MATCH("-",AR575:AR$638,0))) = 0,"",
IFERROR(MAX(OFFSET(AR575,0,0,MATCH("-",AR575:AR$638,0))),""))</f>
        <v/>
      </c>
      <c r="BB575" s="112">
        <f t="shared" ca="1" si="363"/>
        <v>-270</v>
      </c>
      <c r="BC575" s="111" t="str">
        <f t="shared" ca="1" si="364"/>
        <v>Radius</v>
      </c>
      <c r="BD575" s="112">
        <f t="shared" ca="1" si="365"/>
        <v>0</v>
      </c>
      <c r="BE575" s="111">
        <f t="shared" ca="1" si="366"/>
        <v>-150</v>
      </c>
      <c r="BF575" s="113" t="e">
        <f t="shared" ca="1" si="367"/>
        <v>#VALUE!</v>
      </c>
      <c r="BG575" s="113" t="e">
        <f t="shared" ca="1" si="368"/>
        <v>#VALUE!</v>
      </c>
      <c r="BH575" s="112">
        <f t="shared" ca="1" si="369"/>
        <v>2000</v>
      </c>
      <c r="BI575" s="112">
        <f t="shared" ca="1" si="370"/>
        <v>-150</v>
      </c>
      <c r="BJ575" s="157"/>
      <c r="BK575" s="157"/>
      <c r="BL575" s="158" t="str">
        <f>scriv!AM537</f>
        <v/>
      </c>
      <c r="BM575" s="157"/>
      <c r="BN575" s="157" t="str">
        <f t="shared" si="371"/>
        <v>node</v>
      </c>
      <c r="BO575" s="157"/>
      <c r="BP575" s="159">
        <f t="shared" ca="1" si="372"/>
        <v>0</v>
      </c>
      <c r="BQ575" s="159">
        <f t="shared" ca="1" si="373"/>
        <v>0</v>
      </c>
      <c r="BR575" s="159">
        <f t="shared" si="374"/>
        <v>1</v>
      </c>
      <c r="BS575" s="159" t="str">
        <f t="shared" si="375"/>
        <v>symbol</v>
      </c>
      <c r="BT575" s="157" t="str">
        <f ca="1">IF(scriv!V537&lt;&gt;"",scriv!V537,
IF(E575="",IFERROR(VLOOKUP(BL575,$AH$40:$BT$638,39,FALSE),$BT$36),
$BT$37))</f>
        <v>NodeSquare</v>
      </c>
      <c r="BU575" s="166">
        <f t="shared" ca="1" si="376"/>
        <v>2000</v>
      </c>
      <c r="BV575" s="166">
        <f t="shared" ca="1" si="377"/>
        <v>-150</v>
      </c>
      <c r="BW575" s="166">
        <f t="shared" ca="1" si="378"/>
        <v>0</v>
      </c>
      <c r="BX575" s="166">
        <f t="shared" ca="1" si="379"/>
        <v>0</v>
      </c>
      <c r="BY575" s="180" t="str">
        <f t="shared" si="380"/>
        <v/>
      </c>
      <c r="BZ575" s="180" t="str">
        <f t="shared" si="381"/>
        <v/>
      </c>
      <c r="CA575" s="81" t="str">
        <f>IF(scriv!E537&lt;&gt;"",scriv!E537,"")</f>
        <v/>
      </c>
      <c r="CB575" s="82">
        <f t="shared" si="350"/>
        <v>0</v>
      </c>
      <c r="CC575" s="82">
        <f t="shared" si="382"/>
        <v>0</v>
      </c>
      <c r="CD575" s="82" t="str">
        <f t="shared" si="383"/>
        <v>-</v>
      </c>
      <c r="CE575" s="82" t="str">
        <f t="shared" si="384"/>
        <v>-</v>
      </c>
      <c r="CF575" s="82" t="str">
        <f t="shared" si="385"/>
        <v>-</v>
      </c>
      <c r="CG575" s="82" t="str">
        <f t="shared" si="386"/>
        <v>-</v>
      </c>
      <c r="CH575" s="82" t="str">
        <f t="shared" si="387"/>
        <v>-</v>
      </c>
      <c r="CI575" s="82" t="str">
        <f t="shared" si="388"/>
        <v>-</v>
      </c>
      <c r="CJ575" s="82" t="str">
        <f t="shared" si="389"/>
        <v>-</v>
      </c>
      <c r="CK575" s="82" t="str">
        <f t="shared" si="390"/>
        <v>-</v>
      </c>
    </row>
    <row r="576" spans="1:89" s="82" customFormat="1" ht="18" customHeight="1">
      <c r="A576" s="81" t="str">
        <f>scriv!AL538</f>
        <v/>
      </c>
      <c r="B576" s="81" t="str">
        <f>IF(scriv!D538&lt;&gt;"",scriv!D538,"")</f>
        <v/>
      </c>
      <c r="C576" s="81" t="str">
        <f>IF( scriv!AP538&lt;&gt;"", IF(D576&lt;&gt;"","connection ","")&amp;scriv!AP538,IF(D576&lt;&gt;"","connection",""))</f>
        <v/>
      </c>
      <c r="D576" s="82" t="str">
        <f>scriv!AN538</f>
        <v/>
      </c>
      <c r="E576" s="82" t="str">
        <f>scriv!AO538</f>
        <v/>
      </c>
      <c r="F576" s="156">
        <f>ROW()</f>
        <v>576</v>
      </c>
      <c r="G576" s="288">
        <f>scriv!AC538</f>
        <v>0</v>
      </c>
      <c r="H576" s="288">
        <f>scriv!AD538</f>
        <v>0</v>
      </c>
      <c r="I576" s="81" t="str">
        <f>IF(scriv!AE538&lt;&gt;"",scriv!AE538,J576)</f>
        <v/>
      </c>
      <c r="J576" s="81" t="str">
        <f>IF(scriv!AF538&lt;&gt;"",scriv!AF538,"")</f>
        <v/>
      </c>
      <c r="K576" s="82" t="str">
        <f>IF(scriv!Y538&lt;&gt;"",scriv!Y538,$K$36)</f>
        <v>none</v>
      </c>
      <c r="L576" s="82">
        <f>IF(scriv!Z538&lt;&gt;"",scriv!Z538,$L$36)</f>
        <v>0</v>
      </c>
      <c r="M576" s="82" t="str">
        <f>IF(scriv!AA538&lt;&gt;"",scriv!AA538,$M$36)</f>
        <v>OpenClose</v>
      </c>
      <c r="N576" s="82">
        <f>IF(scriv!AB538&lt;&gt;"",scriv!AB538,$N$36)</f>
        <v>0</v>
      </c>
      <c r="O576" s="119" t="str">
        <f t="shared" si="349"/>
        <v/>
      </c>
      <c r="P576" s="81" t="str">
        <f>IF(scriv!I538&lt;&gt;"",scriv!I538,"")</f>
        <v/>
      </c>
      <c r="Q576" s="81" t="str">
        <f>IF(scriv!J538&lt;&gt;"",scriv!J538,"")</f>
        <v/>
      </c>
      <c r="R576" s="81">
        <f>IF(scriv!K538&lt;&gt;"",scriv!K538,
IF(I576&lt;&gt;"",1,$R$36))</f>
        <v>1</v>
      </c>
      <c r="S576" s="81" t="str">
        <f>IF(scriv!L538&lt;&gt;"",scriv!L538,
IF(scriv!AF538&lt;&gt;"",$S$36,"none"))</f>
        <v>none</v>
      </c>
      <c r="T576" s="81" t="str">
        <f>IF(scriv!Q538&lt;&gt;"",scriv!Q538,"")</f>
        <v/>
      </c>
      <c r="U576" s="81" t="str">
        <f>IF(scriv!R538&lt;&gt;"",scriv!R538,"")</f>
        <v/>
      </c>
      <c r="V576" s="81" t="str">
        <f>IF(scriv!S538&lt;&gt;"",scriv!S538,"")</f>
        <v/>
      </c>
      <c r="W576" s="81" t="str">
        <f>IF(scriv!T538&lt;&gt;"",scriv!T538,"")</f>
        <v/>
      </c>
      <c r="X576" s="81" t="str">
        <f>IF($E576="",
( IF(scriv!AH538&lt;&gt;"", LEFT( scriv!AH538, FIND(",",scriv!AH538)-1) &amp; "=" &amp; $AH576 &amp; RIGHT( scriv!AH538, LEN(scriv!AH538) + 1 - FIND(",",scriv!AH538)),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IF(scriv!AI538&lt;&gt;"", LEFT( scriv!AI538, FIND(",",scriv!AI538)-1) &amp; "=" &amp; $AH576 &amp; RIGHT( scriv!AI538, LEN(scriv!AI538) + 1 - FIND(",",scriv!AI538)),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IF(scriv!AJ538&lt;&gt;"", LEFT( scriv!AJ538, FIND(",",scriv!AJ538)-1) &amp; "=" &amp; $AH576 &amp; RIGHT( scriv!AJ538, LEN(scriv!AJ538) + 1 - FIND(",",scriv!AJ538)),
  IF($Z$36&lt;&gt;"",LEFT( Z$36, FIND(",",Z$36)-1) &amp; "=" &amp; $AH576 &amp; RIGHT( Z$36, LEN(Z$36) + 1 - FIND(",",Z$36)),""))),
IF(scriv!O538&lt;&gt;"", LEFT( scriv!O538, FIND(",",scriv!O538)-1) &amp; "=" &amp; $AH576 &amp; RIGHT( scriv!O538, LEN(scriv!O538) + 1 - FIND(",",scriv!O538)),
LEFT( Z$37, FIND(",",Z$37)-1) &amp; "=" &amp; $AH576 &amp; RIGHT( Z$37, LEN(Z$37) + 1 - FIND(",",Z$37))))</f>
        <v>drawOpen=,1.2</v>
      </c>
      <c r="AA576" s="81" t="str">
        <f>IF($E576="",
( IF(scriv!AK538&lt;&gt;"", LEFT( scriv!AK538, FIND(",",scriv!AK538)-1) &amp; "=" &amp; $AH576 &amp; RIGHT( scriv!AK538, LEN(scriv!AK538) + 1 - FIND(",",scriv!AK538)),
  IF($AA$36&lt;&gt;"",LEFT( AA$36, FIND(",",AA$36)-1) &amp; "=" &amp; $AH576 &amp; RIGHT( AA$36, LEN(AA$36) + 1 - FIND(",",AA$36)),""))),
IF(scriv!P538&lt;&gt;"", LEFT( scriv!P538, FIND(",",scriv!P538)-1) &amp; "=" &amp; $AH576 &amp; RIGHT( scriv!P538, LEN(scriv!P538) + 1 - FIND(",",scriv!P538)),
LEFT( AA$37, FIND(",",AA$37)-1) &amp; "=" &amp; $AH576 &amp; RIGHT( AA$37, LEN(AA$37) + 1 - FIND(",",AA$37))))</f>
        <v>drawClose=,1.2</v>
      </c>
      <c r="AB576" s="167" t="str">
        <f t="shared" si="348"/>
        <v>noTitle</v>
      </c>
      <c r="AC576" s="167"/>
      <c r="AD576" s="45"/>
      <c r="AE576" s="168"/>
      <c r="AF576" s="169">
        <f>IF(D576="",scriv!B538,"")</f>
        <v>0</v>
      </c>
      <c r="AG576" s="170" t="str">
        <f t="shared" si="351"/>
        <v/>
      </c>
      <c r="AH576" s="169" t="str">
        <f t="shared" si="352"/>
        <v/>
      </c>
      <c r="AI576" s="169" t="str">
        <f t="shared" si="353"/>
        <v/>
      </c>
      <c r="AJ576" s="86">
        <f>ROUNDDOWN( (LEN(scriv!B538)+1) / 2, 0 )</f>
        <v>0</v>
      </c>
      <c r="AK576" s="82">
        <f t="shared" si="354"/>
        <v>0</v>
      </c>
      <c r="AL576" s="82" t="str">
        <f t="shared" si="355"/>
        <v>-</v>
      </c>
      <c r="AM576" s="82" t="str">
        <f t="shared" si="356"/>
        <v>-</v>
      </c>
      <c r="AN576" s="82" t="str">
        <f t="shared" si="357"/>
        <v>-</v>
      </c>
      <c r="AO576" s="82" t="str">
        <f t="shared" si="358"/>
        <v>-</v>
      </c>
      <c r="AP576" s="82" t="str">
        <f t="shared" si="359"/>
        <v>-</v>
      </c>
      <c r="AQ576" s="82" t="str">
        <f t="shared" si="360"/>
        <v>-</v>
      </c>
      <c r="AR576" s="82" t="str">
        <f t="shared" si="361"/>
        <v>-</v>
      </c>
      <c r="AT576" s="82">
        <f t="shared" si="362"/>
        <v>2</v>
      </c>
      <c r="AU576" s="82" t="str">
        <f ca="1">IF(    MAX(OFFSET(AL576,0,0,MATCH("-",AL576:AL$638,0))) = 0,"",
IFERROR(MAX(OFFSET(AL576,0,0,MATCH("-",AL576:AL$638,0))),""))</f>
        <v/>
      </c>
      <c r="AV576" s="82" t="str">
        <f ca="1">IF(    MAX(OFFSET(AM576,0,0,MATCH("-",AM576:AM$638,0))) = 0,"",
IFERROR(MAX(OFFSET(AM576,0,0,MATCH("-",AM576:AM$638,0))),""))</f>
        <v/>
      </c>
      <c r="AW576" s="82" t="str">
        <f ca="1">IF(    MAX(OFFSET(AN576,0,0,MATCH("-",AN576:AN$638,0))) = 0,"",
IFERROR(MAX(OFFSET(AN576,0,0,MATCH("-",AN576:AN$638,0))),""))</f>
        <v/>
      </c>
      <c r="AX576" s="82" t="str">
        <f ca="1">IF(    MAX(OFFSET(AO576,0,0,MATCH("-",AO576:AO$638,0))) = 0,"",
IFERROR(MAX(OFFSET(AO576,0,0,MATCH("-",AO576:AO$638,0))),""))</f>
        <v/>
      </c>
      <c r="AY576" s="82" t="str">
        <f ca="1">IF(    MAX(OFFSET(AP576,0,0,MATCH("-",AP576:AP$638,0))) = 0,"",
IFERROR(MAX(OFFSET(AP576,0,0,MATCH("-",AP576:AP$638,0))),""))</f>
        <v/>
      </c>
      <c r="AZ576" s="82" t="str">
        <f ca="1">IF(    MAX(OFFSET(AQ576,0,0,MATCH("-",AQ576:AQ$638,0))) = 0,"",
IFERROR(MAX(OFFSET(AQ576,0,0,MATCH("-",AQ576:AQ$638,0))),""))</f>
        <v/>
      </c>
      <c r="BA576" s="82" t="str">
        <f ca="1">IF(    MAX(OFFSET(AR576,0,0,MATCH("-",AR576:AR$638,0))) = 0,"",
IFERROR(MAX(OFFSET(AR576,0,0,MATCH("-",AR576:AR$638,0))),""))</f>
        <v/>
      </c>
      <c r="BB576" s="112">
        <f t="shared" ca="1" si="363"/>
        <v>-270</v>
      </c>
      <c r="BC576" s="111" t="str">
        <f t="shared" ca="1" si="364"/>
        <v>Radius</v>
      </c>
      <c r="BD576" s="112">
        <f t="shared" ca="1" si="365"/>
        <v>0</v>
      </c>
      <c r="BE576" s="111">
        <f t="shared" ca="1" si="366"/>
        <v>-150</v>
      </c>
      <c r="BF576" s="113" t="e">
        <f t="shared" ca="1" si="367"/>
        <v>#VALUE!</v>
      </c>
      <c r="BG576" s="113" t="e">
        <f t="shared" ca="1" si="368"/>
        <v>#VALUE!</v>
      </c>
      <c r="BH576" s="112">
        <f t="shared" ca="1" si="369"/>
        <v>2000</v>
      </c>
      <c r="BI576" s="112">
        <f t="shared" ca="1" si="370"/>
        <v>-150</v>
      </c>
      <c r="BJ576" s="157"/>
      <c r="BK576" s="157"/>
      <c r="BL576" s="158" t="str">
        <f>scriv!AM538</f>
        <v/>
      </c>
      <c r="BM576" s="157"/>
      <c r="BN576" s="157" t="str">
        <f t="shared" si="371"/>
        <v>node</v>
      </c>
      <c r="BO576" s="157"/>
      <c r="BP576" s="159">
        <f t="shared" ca="1" si="372"/>
        <v>0</v>
      </c>
      <c r="BQ576" s="159">
        <f t="shared" ca="1" si="373"/>
        <v>0</v>
      </c>
      <c r="BR576" s="159">
        <f t="shared" si="374"/>
        <v>1</v>
      </c>
      <c r="BS576" s="159" t="str">
        <f t="shared" si="375"/>
        <v>symbol</v>
      </c>
      <c r="BT576" s="157" t="str">
        <f ca="1">IF(scriv!V538&lt;&gt;"",scriv!V538,
IF(E576="",IFERROR(VLOOKUP(BL576,$AH$40:$BT$638,39,FALSE),$BT$36),
$BT$37))</f>
        <v>NodeSquare</v>
      </c>
      <c r="BU576" s="166">
        <f t="shared" ca="1" si="376"/>
        <v>2000</v>
      </c>
      <c r="BV576" s="166">
        <f t="shared" ca="1" si="377"/>
        <v>-150</v>
      </c>
      <c r="BW576" s="166">
        <f t="shared" ca="1" si="378"/>
        <v>0</v>
      </c>
      <c r="BX576" s="166">
        <f t="shared" ca="1" si="379"/>
        <v>0</v>
      </c>
      <c r="BY576" s="180" t="str">
        <f t="shared" si="380"/>
        <v/>
      </c>
      <c r="BZ576" s="180" t="str">
        <f t="shared" si="381"/>
        <v/>
      </c>
      <c r="CA576" s="81" t="str">
        <f>IF(scriv!E538&lt;&gt;"",scriv!E538,"")</f>
        <v/>
      </c>
      <c r="CB576" s="82">
        <f t="shared" si="350"/>
        <v>0</v>
      </c>
      <c r="CC576" s="82">
        <f t="shared" si="382"/>
        <v>0</v>
      </c>
      <c r="CD576" s="82" t="str">
        <f t="shared" si="383"/>
        <v>-</v>
      </c>
      <c r="CE576" s="82" t="str">
        <f t="shared" si="384"/>
        <v>-</v>
      </c>
      <c r="CF576" s="82" t="str">
        <f t="shared" si="385"/>
        <v>-</v>
      </c>
      <c r="CG576" s="82" t="str">
        <f t="shared" si="386"/>
        <v>-</v>
      </c>
      <c r="CH576" s="82" t="str">
        <f t="shared" si="387"/>
        <v>-</v>
      </c>
      <c r="CI576" s="82" t="str">
        <f t="shared" si="388"/>
        <v>-</v>
      </c>
      <c r="CJ576" s="82" t="str">
        <f t="shared" si="389"/>
        <v>-</v>
      </c>
      <c r="CK576" s="82" t="str">
        <f t="shared" si="390"/>
        <v>-</v>
      </c>
    </row>
    <row r="577" spans="1:89" s="82" customFormat="1" ht="18" customHeight="1">
      <c r="A577" s="81" t="str">
        <f>scriv!AL539</f>
        <v/>
      </c>
      <c r="B577" s="81" t="str">
        <f>IF(scriv!D539&lt;&gt;"",scriv!D539,"")</f>
        <v/>
      </c>
      <c r="C577" s="81" t="str">
        <f>IF( scriv!AP539&lt;&gt;"", IF(D577&lt;&gt;"","connection ","")&amp;scriv!AP539,IF(D577&lt;&gt;"","connection",""))</f>
        <v/>
      </c>
      <c r="D577" s="82" t="str">
        <f>scriv!AN539</f>
        <v/>
      </c>
      <c r="E577" s="82" t="str">
        <f>scriv!AO539</f>
        <v/>
      </c>
      <c r="F577" s="156">
        <f>ROW()</f>
        <v>577</v>
      </c>
      <c r="G577" s="288">
        <f>scriv!AC539</f>
        <v>0</v>
      </c>
      <c r="H577" s="288">
        <f>scriv!AD539</f>
        <v>0</v>
      </c>
      <c r="I577" s="81" t="str">
        <f>IF(scriv!AE539&lt;&gt;"",scriv!AE539,J577)</f>
        <v/>
      </c>
      <c r="J577" s="81" t="str">
        <f>IF(scriv!AF539&lt;&gt;"",scriv!AF539,"")</f>
        <v/>
      </c>
      <c r="K577" s="82" t="str">
        <f>IF(scriv!Y539&lt;&gt;"",scriv!Y539,$K$36)</f>
        <v>none</v>
      </c>
      <c r="L577" s="82">
        <f>IF(scriv!Z539&lt;&gt;"",scriv!Z539,$L$36)</f>
        <v>0</v>
      </c>
      <c r="M577" s="82" t="str">
        <f>IF(scriv!AA539&lt;&gt;"",scriv!AA539,$M$36)</f>
        <v>OpenClose</v>
      </c>
      <c r="N577" s="82">
        <f>IF(scriv!AB539&lt;&gt;"",scriv!AB539,$N$36)</f>
        <v>0</v>
      </c>
      <c r="O577" s="119" t="str">
        <f t="shared" si="349"/>
        <v/>
      </c>
      <c r="P577" s="81" t="str">
        <f>IF(scriv!I539&lt;&gt;"",scriv!I539,"")</f>
        <v/>
      </c>
      <c r="Q577" s="81" t="str">
        <f>IF(scriv!J539&lt;&gt;"",scriv!J539,"")</f>
        <v/>
      </c>
      <c r="R577" s="81">
        <f>IF(scriv!K539&lt;&gt;"",scriv!K539,
IF(I577&lt;&gt;"",1,$R$36))</f>
        <v>1</v>
      </c>
      <c r="S577" s="81" t="str">
        <f>IF(scriv!L539&lt;&gt;"",scriv!L539,
IF(scriv!AF539&lt;&gt;"",$S$36,"none"))</f>
        <v>none</v>
      </c>
      <c r="T577" s="81" t="str">
        <f>IF(scriv!Q539&lt;&gt;"",scriv!Q539,"")</f>
        <v/>
      </c>
      <c r="U577" s="81" t="str">
        <f>IF(scriv!R539&lt;&gt;"",scriv!R539,"")</f>
        <v/>
      </c>
      <c r="V577" s="81" t="str">
        <f>IF(scriv!S539&lt;&gt;"",scriv!S539,"")</f>
        <v/>
      </c>
      <c r="W577" s="81" t="str">
        <f>IF(scriv!T539&lt;&gt;"",scriv!T539,"")</f>
        <v/>
      </c>
      <c r="X577" s="81" t="str">
        <f>IF($E577="",
( IF(scriv!AH539&lt;&gt;"", LEFT( scriv!AH539, FIND(",",scriv!AH539)-1) &amp; "=" &amp; $AH577 &amp; RIGHT( scriv!AH539, LEN(scriv!AH539) + 1 - FIND(",",scriv!AH539)),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IF(scriv!AI539&lt;&gt;"", LEFT( scriv!AI539, FIND(",",scriv!AI539)-1) &amp; "=" &amp; $AH577 &amp; RIGHT( scriv!AI539, LEN(scriv!AI539) + 1 - FIND(",",scriv!AI539)),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IF(scriv!AJ539&lt;&gt;"", LEFT( scriv!AJ539, FIND(",",scriv!AJ539)-1) &amp; "=" &amp; $AH577 &amp; RIGHT( scriv!AJ539, LEN(scriv!AJ539) + 1 - FIND(",",scriv!AJ539)),
  IF($Z$36&lt;&gt;"",LEFT( Z$36, FIND(",",Z$36)-1) &amp; "=" &amp; $AH577 &amp; RIGHT( Z$36, LEN(Z$36) + 1 - FIND(",",Z$36)),""))),
IF(scriv!O539&lt;&gt;"", LEFT( scriv!O539, FIND(",",scriv!O539)-1) &amp; "=" &amp; $AH577 &amp; RIGHT( scriv!O539, LEN(scriv!O539) + 1 - FIND(",",scriv!O539)),
LEFT( Z$37, FIND(",",Z$37)-1) &amp; "=" &amp; $AH577 &amp; RIGHT( Z$37, LEN(Z$37) + 1 - FIND(",",Z$37))))</f>
        <v>drawOpen=,1.2</v>
      </c>
      <c r="AA577" s="81" t="str">
        <f>IF($E577="",
( IF(scriv!AK539&lt;&gt;"", LEFT( scriv!AK539, FIND(",",scriv!AK539)-1) &amp; "=" &amp; $AH577 &amp; RIGHT( scriv!AK539, LEN(scriv!AK539) + 1 - FIND(",",scriv!AK539)),
  IF($AA$36&lt;&gt;"",LEFT( AA$36, FIND(",",AA$36)-1) &amp; "=" &amp; $AH577 &amp; RIGHT( AA$36, LEN(AA$36) + 1 - FIND(",",AA$36)),""))),
IF(scriv!P539&lt;&gt;"", LEFT( scriv!P539, FIND(",",scriv!P539)-1) &amp; "=" &amp; $AH577 &amp; RIGHT( scriv!P539, LEN(scriv!P539) + 1 - FIND(",",scriv!P539)),
LEFT( AA$37, FIND(",",AA$37)-1) &amp; "=" &amp; $AH577 &amp; RIGHT( AA$37, LEN(AA$37) + 1 - FIND(",",AA$37))))</f>
        <v>drawClose=,1.2</v>
      </c>
      <c r="AB577" s="167" t="str">
        <f t="shared" si="348"/>
        <v>noTitle</v>
      </c>
      <c r="AC577" s="167"/>
      <c r="AD577" s="45"/>
      <c r="AE577" s="168"/>
      <c r="AF577" s="169">
        <f>IF(D577="",scriv!B539,"")</f>
        <v>0</v>
      </c>
      <c r="AG577" s="170" t="str">
        <f t="shared" si="351"/>
        <v/>
      </c>
      <c r="AH577" s="169" t="str">
        <f t="shared" si="352"/>
        <v/>
      </c>
      <c r="AI577" s="169" t="str">
        <f t="shared" si="353"/>
        <v/>
      </c>
      <c r="AJ577" s="86">
        <f>ROUNDDOWN( (LEN(scriv!B539)+1) / 2, 0 )</f>
        <v>0</v>
      </c>
      <c r="AK577" s="82">
        <f t="shared" si="354"/>
        <v>0</v>
      </c>
      <c r="AL577" s="82" t="str">
        <f t="shared" si="355"/>
        <v>-</v>
      </c>
      <c r="AM577" s="82" t="str">
        <f t="shared" si="356"/>
        <v>-</v>
      </c>
      <c r="AN577" s="82" t="str">
        <f t="shared" si="357"/>
        <v>-</v>
      </c>
      <c r="AO577" s="82" t="str">
        <f t="shared" si="358"/>
        <v>-</v>
      </c>
      <c r="AP577" s="82" t="str">
        <f t="shared" si="359"/>
        <v>-</v>
      </c>
      <c r="AQ577" s="82" t="str">
        <f t="shared" si="360"/>
        <v>-</v>
      </c>
      <c r="AR577" s="82" t="str">
        <f t="shared" si="361"/>
        <v>-</v>
      </c>
      <c r="AT577" s="82">
        <f t="shared" si="362"/>
        <v>2</v>
      </c>
      <c r="AU577" s="82" t="str">
        <f ca="1">IF(    MAX(OFFSET(AL577,0,0,MATCH("-",AL577:AL$638,0))) = 0,"",
IFERROR(MAX(OFFSET(AL577,0,0,MATCH("-",AL577:AL$638,0))),""))</f>
        <v/>
      </c>
      <c r="AV577" s="82" t="str">
        <f ca="1">IF(    MAX(OFFSET(AM577,0,0,MATCH("-",AM577:AM$638,0))) = 0,"",
IFERROR(MAX(OFFSET(AM577,0,0,MATCH("-",AM577:AM$638,0))),""))</f>
        <v/>
      </c>
      <c r="AW577" s="82" t="str">
        <f ca="1">IF(    MAX(OFFSET(AN577,0,0,MATCH("-",AN577:AN$638,0))) = 0,"",
IFERROR(MAX(OFFSET(AN577,0,0,MATCH("-",AN577:AN$638,0))),""))</f>
        <v/>
      </c>
      <c r="AX577" s="82" t="str">
        <f ca="1">IF(    MAX(OFFSET(AO577,0,0,MATCH("-",AO577:AO$638,0))) = 0,"",
IFERROR(MAX(OFFSET(AO577,0,0,MATCH("-",AO577:AO$638,0))),""))</f>
        <v/>
      </c>
      <c r="AY577" s="82" t="str">
        <f ca="1">IF(    MAX(OFFSET(AP577,0,0,MATCH("-",AP577:AP$638,0))) = 0,"",
IFERROR(MAX(OFFSET(AP577,0,0,MATCH("-",AP577:AP$638,0))),""))</f>
        <v/>
      </c>
      <c r="AZ577" s="82" t="str">
        <f ca="1">IF(    MAX(OFFSET(AQ577,0,0,MATCH("-",AQ577:AQ$638,0))) = 0,"",
IFERROR(MAX(OFFSET(AQ577,0,0,MATCH("-",AQ577:AQ$638,0))),""))</f>
        <v/>
      </c>
      <c r="BA577" s="82" t="str">
        <f ca="1">IF(    MAX(OFFSET(AR577,0,0,MATCH("-",AR577:AR$638,0))) = 0,"",
IFERROR(MAX(OFFSET(AR577,0,0,MATCH("-",AR577:AR$638,0))),""))</f>
        <v/>
      </c>
      <c r="BB577" s="112">
        <f t="shared" ca="1" si="363"/>
        <v>-270</v>
      </c>
      <c r="BC577" s="111" t="str">
        <f t="shared" ca="1" si="364"/>
        <v>Radius</v>
      </c>
      <c r="BD577" s="112">
        <f t="shared" ca="1" si="365"/>
        <v>0</v>
      </c>
      <c r="BE577" s="111">
        <f t="shared" ca="1" si="366"/>
        <v>-150</v>
      </c>
      <c r="BF577" s="113" t="e">
        <f t="shared" ca="1" si="367"/>
        <v>#VALUE!</v>
      </c>
      <c r="BG577" s="113" t="e">
        <f t="shared" ca="1" si="368"/>
        <v>#VALUE!</v>
      </c>
      <c r="BH577" s="112">
        <f t="shared" ca="1" si="369"/>
        <v>2000</v>
      </c>
      <c r="BI577" s="112">
        <f t="shared" ca="1" si="370"/>
        <v>-150</v>
      </c>
      <c r="BJ577" s="157"/>
      <c r="BK577" s="157"/>
      <c r="BL577" s="158" t="str">
        <f>scriv!AM539</f>
        <v/>
      </c>
      <c r="BM577" s="157"/>
      <c r="BN577" s="157" t="str">
        <f t="shared" si="371"/>
        <v>node</v>
      </c>
      <c r="BO577" s="157"/>
      <c r="BP577" s="159">
        <f t="shared" ca="1" si="372"/>
        <v>0</v>
      </c>
      <c r="BQ577" s="159">
        <f t="shared" ca="1" si="373"/>
        <v>0</v>
      </c>
      <c r="BR577" s="159">
        <f t="shared" si="374"/>
        <v>1</v>
      </c>
      <c r="BS577" s="159" t="str">
        <f t="shared" si="375"/>
        <v>symbol</v>
      </c>
      <c r="BT577" s="157" t="str">
        <f ca="1">IF(scriv!V539&lt;&gt;"",scriv!V539,
IF(E577="",IFERROR(VLOOKUP(BL577,$AH$40:$BT$638,39,FALSE),$BT$36),
$BT$37))</f>
        <v>NodeSquare</v>
      </c>
      <c r="BU577" s="166">
        <f t="shared" ca="1" si="376"/>
        <v>2000</v>
      </c>
      <c r="BV577" s="166">
        <f t="shared" ca="1" si="377"/>
        <v>-150</v>
      </c>
      <c r="BW577" s="166">
        <f t="shared" ca="1" si="378"/>
        <v>0</v>
      </c>
      <c r="BX577" s="166">
        <f t="shared" ca="1" si="379"/>
        <v>0</v>
      </c>
      <c r="BY577" s="180" t="str">
        <f t="shared" si="380"/>
        <v/>
      </c>
      <c r="BZ577" s="180" t="str">
        <f t="shared" si="381"/>
        <v/>
      </c>
      <c r="CA577" s="81" t="str">
        <f>IF(scriv!E539&lt;&gt;"",scriv!E539,"")</f>
        <v/>
      </c>
      <c r="CB577" s="82">
        <f t="shared" si="350"/>
        <v>0</v>
      </c>
      <c r="CC577" s="82">
        <f t="shared" si="382"/>
        <v>0</v>
      </c>
      <c r="CD577" s="82" t="str">
        <f t="shared" si="383"/>
        <v>-</v>
      </c>
      <c r="CE577" s="82" t="str">
        <f t="shared" si="384"/>
        <v>-</v>
      </c>
      <c r="CF577" s="82" t="str">
        <f t="shared" si="385"/>
        <v>-</v>
      </c>
      <c r="CG577" s="82" t="str">
        <f t="shared" si="386"/>
        <v>-</v>
      </c>
      <c r="CH577" s="82" t="str">
        <f t="shared" si="387"/>
        <v>-</v>
      </c>
      <c r="CI577" s="82" t="str">
        <f t="shared" si="388"/>
        <v>-</v>
      </c>
      <c r="CJ577" s="82" t="str">
        <f t="shared" si="389"/>
        <v>-</v>
      </c>
      <c r="CK577" s="82" t="str">
        <f t="shared" si="390"/>
        <v>-</v>
      </c>
    </row>
    <row r="578" spans="1:89" s="82" customFormat="1" ht="18" customHeight="1">
      <c r="A578" s="81" t="str">
        <f>scriv!AL540</f>
        <v/>
      </c>
      <c r="B578" s="81" t="str">
        <f>IF(scriv!D540&lt;&gt;"",scriv!D540,"")</f>
        <v/>
      </c>
      <c r="C578" s="81" t="str">
        <f>IF( scriv!AP540&lt;&gt;"", IF(D578&lt;&gt;"","connection ","")&amp;scriv!AP540,IF(D578&lt;&gt;"","connection",""))</f>
        <v/>
      </c>
      <c r="D578" s="82" t="str">
        <f>scriv!AN540</f>
        <v/>
      </c>
      <c r="E578" s="82" t="str">
        <f>scriv!AO540</f>
        <v/>
      </c>
      <c r="F578" s="156">
        <f>ROW()</f>
        <v>578</v>
      </c>
      <c r="G578" s="288">
        <f>scriv!AC540</f>
        <v>0</v>
      </c>
      <c r="H578" s="288">
        <f>scriv!AD540</f>
        <v>0</v>
      </c>
      <c r="I578" s="81" t="str">
        <f>IF(scriv!AE540&lt;&gt;"",scriv!AE540,J578)</f>
        <v/>
      </c>
      <c r="J578" s="81" t="str">
        <f>IF(scriv!AF540&lt;&gt;"",scriv!AF540,"")</f>
        <v/>
      </c>
      <c r="K578" s="82" t="str">
        <f>IF(scriv!Y540&lt;&gt;"",scriv!Y540,$K$36)</f>
        <v>none</v>
      </c>
      <c r="L578" s="82">
        <f>IF(scriv!Z540&lt;&gt;"",scriv!Z540,$L$36)</f>
        <v>0</v>
      </c>
      <c r="M578" s="82" t="str">
        <f>IF(scriv!AA540&lt;&gt;"",scriv!AA540,$M$36)</f>
        <v>OpenClose</v>
      </c>
      <c r="N578" s="82">
        <f>IF(scriv!AB540&lt;&gt;"",scriv!AB540,$N$36)</f>
        <v>0</v>
      </c>
      <c r="O578" s="119" t="str">
        <f t="shared" si="349"/>
        <v/>
      </c>
      <c r="P578" s="81" t="str">
        <f>IF(scriv!I540&lt;&gt;"",scriv!I540,"")</f>
        <v/>
      </c>
      <c r="Q578" s="81" t="str">
        <f>IF(scriv!J540&lt;&gt;"",scriv!J540,"")</f>
        <v/>
      </c>
      <c r="R578" s="81">
        <f>IF(scriv!K540&lt;&gt;"",scriv!K540,
IF(I578&lt;&gt;"",1,$R$36))</f>
        <v>1</v>
      </c>
      <c r="S578" s="81" t="str">
        <f>IF(scriv!L540&lt;&gt;"",scriv!L540,
IF(scriv!AF540&lt;&gt;"",$S$36,"none"))</f>
        <v>none</v>
      </c>
      <c r="T578" s="81" t="str">
        <f>IF(scriv!Q540&lt;&gt;"",scriv!Q540,"")</f>
        <v/>
      </c>
      <c r="U578" s="81" t="str">
        <f>IF(scriv!R540&lt;&gt;"",scriv!R540,"")</f>
        <v/>
      </c>
      <c r="V578" s="81" t="str">
        <f>IF(scriv!S540&lt;&gt;"",scriv!S540,"")</f>
        <v/>
      </c>
      <c r="W578" s="81" t="str">
        <f>IF(scriv!T540&lt;&gt;"",scriv!T540,"")</f>
        <v/>
      </c>
      <c r="X578" s="81" t="str">
        <f>IF($E578="",
( IF(scriv!AH540&lt;&gt;"", LEFT( scriv!AH540, FIND(",",scriv!AH540)-1) &amp; "=" &amp; $AH578 &amp; RIGHT( scriv!AH540, LEN(scriv!AH540) + 1 - FIND(",",scriv!AH540)),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IF(scriv!AI540&lt;&gt;"", LEFT( scriv!AI540, FIND(",",scriv!AI540)-1) &amp; "=" &amp; $AH578 &amp; RIGHT( scriv!AI540, LEN(scriv!AI540) + 1 - FIND(",",scriv!AI540)),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IF(scriv!AJ540&lt;&gt;"", LEFT( scriv!AJ540, FIND(",",scriv!AJ540)-1) &amp; "=" &amp; $AH578 &amp; RIGHT( scriv!AJ540, LEN(scriv!AJ540) + 1 - FIND(",",scriv!AJ540)),
  IF($Z$36&lt;&gt;"",LEFT( Z$36, FIND(",",Z$36)-1) &amp; "=" &amp; $AH578 &amp; RIGHT( Z$36, LEN(Z$36) + 1 - FIND(",",Z$36)),""))),
IF(scriv!O540&lt;&gt;"", LEFT( scriv!O540, FIND(",",scriv!O540)-1) &amp; "=" &amp; $AH578 &amp; RIGHT( scriv!O540, LEN(scriv!O540) + 1 - FIND(",",scriv!O540)),
LEFT( Z$37, FIND(",",Z$37)-1) &amp; "=" &amp; $AH578 &amp; RIGHT( Z$37, LEN(Z$37) + 1 - FIND(",",Z$37))))</f>
        <v>drawOpen=,1.2</v>
      </c>
      <c r="AA578" s="81" t="str">
        <f>IF($E578="",
( IF(scriv!AK540&lt;&gt;"", LEFT( scriv!AK540, FIND(",",scriv!AK540)-1) &amp; "=" &amp; $AH578 &amp; RIGHT( scriv!AK540, LEN(scriv!AK540) + 1 - FIND(",",scriv!AK540)),
  IF($AA$36&lt;&gt;"",LEFT( AA$36, FIND(",",AA$36)-1) &amp; "=" &amp; $AH578 &amp; RIGHT( AA$36, LEN(AA$36) + 1 - FIND(",",AA$36)),""))),
IF(scriv!P540&lt;&gt;"", LEFT( scriv!P540, FIND(",",scriv!P540)-1) &amp; "=" &amp; $AH578 &amp; RIGHT( scriv!P540, LEN(scriv!P540) + 1 - FIND(",",scriv!P540)),
LEFT( AA$37, FIND(",",AA$37)-1) &amp; "=" &amp; $AH578 &amp; RIGHT( AA$37, LEN(AA$37) + 1 - FIND(",",AA$37))))</f>
        <v>drawClose=,1.2</v>
      </c>
      <c r="AB578" s="167" t="str">
        <f t="shared" si="348"/>
        <v>noTitle</v>
      </c>
      <c r="AC578" s="167"/>
      <c r="AD578" s="45"/>
      <c r="AE578" s="168"/>
      <c r="AF578" s="169">
        <f>IF(D578="",scriv!B540,"")</f>
        <v>0</v>
      </c>
      <c r="AG578" s="170" t="str">
        <f t="shared" si="351"/>
        <v/>
      </c>
      <c r="AH578" s="169" t="str">
        <f t="shared" si="352"/>
        <v/>
      </c>
      <c r="AI578" s="169" t="str">
        <f t="shared" si="353"/>
        <v/>
      </c>
      <c r="AJ578" s="86">
        <f>ROUNDDOWN( (LEN(scriv!B540)+1) / 2, 0 )</f>
        <v>0</v>
      </c>
      <c r="AK578" s="82">
        <f t="shared" si="354"/>
        <v>0</v>
      </c>
      <c r="AL578" s="82" t="str">
        <f t="shared" si="355"/>
        <v>-</v>
      </c>
      <c r="AM578" s="82" t="str">
        <f t="shared" si="356"/>
        <v>-</v>
      </c>
      <c r="AN578" s="82" t="str">
        <f t="shared" si="357"/>
        <v>-</v>
      </c>
      <c r="AO578" s="82" t="str">
        <f t="shared" si="358"/>
        <v>-</v>
      </c>
      <c r="AP578" s="82" t="str">
        <f t="shared" si="359"/>
        <v>-</v>
      </c>
      <c r="AQ578" s="82" t="str">
        <f t="shared" si="360"/>
        <v>-</v>
      </c>
      <c r="AR578" s="82" t="str">
        <f t="shared" si="361"/>
        <v>-</v>
      </c>
      <c r="AT578" s="82">
        <f t="shared" si="362"/>
        <v>2</v>
      </c>
      <c r="AU578" s="82" t="str">
        <f ca="1">IF(    MAX(OFFSET(AL578,0,0,MATCH("-",AL578:AL$638,0))) = 0,"",
IFERROR(MAX(OFFSET(AL578,0,0,MATCH("-",AL578:AL$638,0))),""))</f>
        <v/>
      </c>
      <c r="AV578" s="82" t="str">
        <f ca="1">IF(    MAX(OFFSET(AM578,0,0,MATCH("-",AM578:AM$638,0))) = 0,"",
IFERROR(MAX(OFFSET(AM578,0,0,MATCH("-",AM578:AM$638,0))),""))</f>
        <v/>
      </c>
      <c r="AW578" s="82" t="str">
        <f ca="1">IF(    MAX(OFFSET(AN578,0,0,MATCH("-",AN578:AN$638,0))) = 0,"",
IFERROR(MAX(OFFSET(AN578,0,0,MATCH("-",AN578:AN$638,0))),""))</f>
        <v/>
      </c>
      <c r="AX578" s="82" t="str">
        <f ca="1">IF(    MAX(OFFSET(AO578,0,0,MATCH("-",AO578:AO$638,0))) = 0,"",
IFERROR(MAX(OFFSET(AO578,0,0,MATCH("-",AO578:AO$638,0))),""))</f>
        <v/>
      </c>
      <c r="AY578" s="82" t="str">
        <f ca="1">IF(    MAX(OFFSET(AP578,0,0,MATCH("-",AP578:AP$638,0))) = 0,"",
IFERROR(MAX(OFFSET(AP578,0,0,MATCH("-",AP578:AP$638,0))),""))</f>
        <v/>
      </c>
      <c r="AZ578" s="82" t="str">
        <f ca="1">IF(    MAX(OFFSET(AQ578,0,0,MATCH("-",AQ578:AQ$638,0))) = 0,"",
IFERROR(MAX(OFFSET(AQ578,0,0,MATCH("-",AQ578:AQ$638,0))),""))</f>
        <v/>
      </c>
      <c r="BA578" s="82" t="str">
        <f ca="1">IF(    MAX(OFFSET(AR578,0,0,MATCH("-",AR578:AR$638,0))) = 0,"",
IFERROR(MAX(OFFSET(AR578,0,0,MATCH("-",AR578:AR$638,0))),""))</f>
        <v/>
      </c>
      <c r="BB578" s="112">
        <f t="shared" ca="1" si="363"/>
        <v>-270</v>
      </c>
      <c r="BC578" s="111" t="str">
        <f t="shared" ca="1" si="364"/>
        <v>Radius</v>
      </c>
      <c r="BD578" s="112">
        <f t="shared" ca="1" si="365"/>
        <v>0</v>
      </c>
      <c r="BE578" s="111">
        <f t="shared" ca="1" si="366"/>
        <v>-150</v>
      </c>
      <c r="BF578" s="113" t="e">
        <f t="shared" ca="1" si="367"/>
        <v>#VALUE!</v>
      </c>
      <c r="BG578" s="113" t="e">
        <f t="shared" ca="1" si="368"/>
        <v>#VALUE!</v>
      </c>
      <c r="BH578" s="112">
        <f t="shared" ca="1" si="369"/>
        <v>2000</v>
      </c>
      <c r="BI578" s="112">
        <f t="shared" ca="1" si="370"/>
        <v>-150</v>
      </c>
      <c r="BJ578" s="157"/>
      <c r="BK578" s="157"/>
      <c r="BL578" s="158" t="str">
        <f>scriv!AM540</f>
        <v/>
      </c>
      <c r="BM578" s="157"/>
      <c r="BN578" s="157" t="str">
        <f t="shared" si="371"/>
        <v>node</v>
      </c>
      <c r="BO578" s="157"/>
      <c r="BP578" s="159">
        <f t="shared" ca="1" si="372"/>
        <v>0</v>
      </c>
      <c r="BQ578" s="159">
        <f t="shared" ca="1" si="373"/>
        <v>0</v>
      </c>
      <c r="BR578" s="159">
        <f t="shared" si="374"/>
        <v>1</v>
      </c>
      <c r="BS578" s="159" t="str">
        <f t="shared" si="375"/>
        <v>symbol</v>
      </c>
      <c r="BT578" s="157" t="str">
        <f ca="1">IF(scriv!V540&lt;&gt;"",scriv!V540,
IF(E578="",IFERROR(VLOOKUP(BL578,$AH$40:$BT$638,39,FALSE),$BT$36),
$BT$37))</f>
        <v>NodeSquare</v>
      </c>
      <c r="BU578" s="166">
        <f t="shared" ca="1" si="376"/>
        <v>2000</v>
      </c>
      <c r="BV578" s="166">
        <f t="shared" ca="1" si="377"/>
        <v>-150</v>
      </c>
      <c r="BW578" s="166">
        <f t="shared" ca="1" si="378"/>
        <v>0</v>
      </c>
      <c r="BX578" s="166">
        <f t="shared" ca="1" si="379"/>
        <v>0</v>
      </c>
      <c r="BY578" s="180" t="str">
        <f t="shared" si="380"/>
        <v/>
      </c>
      <c r="BZ578" s="180" t="str">
        <f t="shared" si="381"/>
        <v/>
      </c>
      <c r="CA578" s="81" t="str">
        <f>IF(scriv!E540&lt;&gt;"",scriv!E540,"")</f>
        <v/>
      </c>
      <c r="CB578" s="82">
        <f t="shared" si="350"/>
        <v>0</v>
      </c>
      <c r="CC578" s="82">
        <f t="shared" si="382"/>
        <v>0</v>
      </c>
      <c r="CD578" s="82" t="str">
        <f t="shared" si="383"/>
        <v>-</v>
      </c>
      <c r="CE578" s="82" t="str">
        <f t="shared" si="384"/>
        <v>-</v>
      </c>
      <c r="CF578" s="82" t="str">
        <f t="shared" si="385"/>
        <v>-</v>
      </c>
      <c r="CG578" s="82" t="str">
        <f t="shared" si="386"/>
        <v>-</v>
      </c>
      <c r="CH578" s="82" t="str">
        <f t="shared" si="387"/>
        <v>-</v>
      </c>
      <c r="CI578" s="82" t="str">
        <f t="shared" si="388"/>
        <v>-</v>
      </c>
      <c r="CJ578" s="82" t="str">
        <f t="shared" si="389"/>
        <v>-</v>
      </c>
      <c r="CK578" s="82" t="str">
        <f t="shared" si="390"/>
        <v>-</v>
      </c>
    </row>
    <row r="579" spans="1:89" s="82" customFormat="1" ht="18" customHeight="1">
      <c r="A579" s="81" t="str">
        <f>scriv!AL541</f>
        <v/>
      </c>
      <c r="B579" s="81" t="str">
        <f>IF(scriv!D541&lt;&gt;"",scriv!D541,"")</f>
        <v/>
      </c>
      <c r="C579" s="81" t="str">
        <f>IF( scriv!AP541&lt;&gt;"", IF(D579&lt;&gt;"","connection ","")&amp;scriv!AP541,IF(D579&lt;&gt;"","connection",""))</f>
        <v/>
      </c>
      <c r="D579" s="82" t="str">
        <f>scriv!AN541</f>
        <v/>
      </c>
      <c r="E579" s="82" t="str">
        <f>scriv!AO541</f>
        <v/>
      </c>
      <c r="F579" s="156">
        <f>ROW()</f>
        <v>579</v>
      </c>
      <c r="G579" s="288">
        <f>scriv!AC541</f>
        <v>0</v>
      </c>
      <c r="H579" s="288">
        <f>scriv!AD541</f>
        <v>0</v>
      </c>
      <c r="I579" s="81" t="str">
        <f>IF(scriv!AE541&lt;&gt;"",scriv!AE541,J579)</f>
        <v/>
      </c>
      <c r="J579" s="81" t="str">
        <f>IF(scriv!AF541&lt;&gt;"",scriv!AF541,"")</f>
        <v/>
      </c>
      <c r="K579" s="82" t="str">
        <f>IF(scriv!Y541&lt;&gt;"",scriv!Y541,$K$36)</f>
        <v>none</v>
      </c>
      <c r="L579" s="82">
        <f>IF(scriv!Z541&lt;&gt;"",scriv!Z541,$L$36)</f>
        <v>0</v>
      </c>
      <c r="M579" s="82" t="str">
        <f>IF(scriv!AA541&lt;&gt;"",scriv!AA541,$M$36)</f>
        <v>OpenClose</v>
      </c>
      <c r="N579" s="82">
        <f>IF(scriv!AB541&lt;&gt;"",scriv!AB541,$N$36)</f>
        <v>0</v>
      </c>
      <c r="O579" s="119" t="str">
        <f t="shared" si="349"/>
        <v/>
      </c>
      <c r="P579" s="81" t="str">
        <f>IF(scriv!I541&lt;&gt;"",scriv!I541,"")</f>
        <v/>
      </c>
      <c r="Q579" s="81" t="str">
        <f>IF(scriv!J541&lt;&gt;"",scriv!J541,"")</f>
        <v/>
      </c>
      <c r="R579" s="81">
        <f>IF(scriv!K541&lt;&gt;"",scriv!K541,
IF(I579&lt;&gt;"",1,$R$36))</f>
        <v>1</v>
      </c>
      <c r="S579" s="81" t="str">
        <f>IF(scriv!L541&lt;&gt;"",scriv!L541,
IF(scriv!AF541&lt;&gt;"",$S$36,"none"))</f>
        <v>none</v>
      </c>
      <c r="T579" s="81" t="str">
        <f>IF(scriv!Q541&lt;&gt;"",scriv!Q541,"")</f>
        <v/>
      </c>
      <c r="U579" s="81" t="str">
        <f>IF(scriv!R541&lt;&gt;"",scriv!R541,"")</f>
        <v/>
      </c>
      <c r="V579" s="81" t="str">
        <f>IF(scriv!S541&lt;&gt;"",scriv!S541,"")</f>
        <v/>
      </c>
      <c r="W579" s="81" t="str">
        <f>IF(scriv!T541&lt;&gt;"",scriv!T541,"")</f>
        <v/>
      </c>
      <c r="X579" s="81" t="str">
        <f>IF($E579="",
( IF(scriv!AH541&lt;&gt;"", LEFT( scriv!AH541, FIND(",",scriv!AH541)-1) &amp; "=" &amp; $AH579 &amp; RIGHT( scriv!AH541, LEN(scriv!AH541) + 1 - FIND(",",scriv!AH541)),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IF(scriv!AI541&lt;&gt;"", LEFT( scriv!AI541, FIND(",",scriv!AI541)-1) &amp; "=" &amp; $AH579 &amp; RIGHT( scriv!AI541, LEN(scriv!AI541) + 1 - FIND(",",scriv!AI541)),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IF(scriv!AJ541&lt;&gt;"", LEFT( scriv!AJ541, FIND(",",scriv!AJ541)-1) &amp; "=" &amp; $AH579 &amp; RIGHT( scriv!AJ541, LEN(scriv!AJ541) + 1 - FIND(",",scriv!AJ541)),
  IF($Z$36&lt;&gt;"",LEFT( Z$36, FIND(",",Z$36)-1) &amp; "=" &amp; $AH579 &amp; RIGHT( Z$36, LEN(Z$36) + 1 - FIND(",",Z$36)),""))),
IF(scriv!O541&lt;&gt;"", LEFT( scriv!O541, FIND(",",scriv!O541)-1) &amp; "=" &amp; $AH579 &amp; RIGHT( scriv!O541, LEN(scriv!O541) + 1 - FIND(",",scriv!O541)),
LEFT( Z$37, FIND(",",Z$37)-1) &amp; "=" &amp; $AH579 &amp; RIGHT( Z$37, LEN(Z$37) + 1 - FIND(",",Z$37))))</f>
        <v>drawOpen=,1.2</v>
      </c>
      <c r="AA579" s="81" t="str">
        <f>IF($E579="",
( IF(scriv!AK541&lt;&gt;"", LEFT( scriv!AK541, FIND(",",scriv!AK541)-1) &amp; "=" &amp; $AH579 &amp; RIGHT( scriv!AK541, LEN(scriv!AK541) + 1 - FIND(",",scriv!AK541)),
  IF($AA$36&lt;&gt;"",LEFT( AA$36, FIND(",",AA$36)-1) &amp; "=" &amp; $AH579 &amp; RIGHT( AA$36, LEN(AA$36) + 1 - FIND(",",AA$36)),""))),
IF(scriv!P541&lt;&gt;"", LEFT( scriv!P541, FIND(",",scriv!P541)-1) &amp; "=" &amp; $AH579 &amp; RIGHT( scriv!P541, LEN(scriv!P541) + 1 - FIND(",",scriv!P541)),
LEFT( AA$37, FIND(",",AA$37)-1) &amp; "=" &amp; $AH579 &amp; RIGHT( AA$37, LEN(AA$37) + 1 - FIND(",",AA$37))))</f>
        <v>drawClose=,1.2</v>
      </c>
      <c r="AB579" s="167" t="str">
        <f t="shared" si="348"/>
        <v>noTitle</v>
      </c>
      <c r="AC579" s="167"/>
      <c r="AD579" s="45"/>
      <c r="AE579" s="168"/>
      <c r="AF579" s="169">
        <f>IF(D579="",scriv!B541,"")</f>
        <v>0</v>
      </c>
      <c r="AG579" s="170" t="str">
        <f t="shared" si="351"/>
        <v/>
      </c>
      <c r="AH579" s="169" t="str">
        <f t="shared" si="352"/>
        <v/>
      </c>
      <c r="AI579" s="169" t="str">
        <f t="shared" si="353"/>
        <v/>
      </c>
      <c r="AJ579" s="86">
        <f>ROUNDDOWN( (LEN(scriv!B541)+1) / 2, 0 )</f>
        <v>0</v>
      </c>
      <c r="AK579" s="82">
        <f t="shared" si="354"/>
        <v>0</v>
      </c>
      <c r="AL579" s="82" t="str">
        <f t="shared" si="355"/>
        <v>-</v>
      </c>
      <c r="AM579" s="82" t="str">
        <f t="shared" si="356"/>
        <v>-</v>
      </c>
      <c r="AN579" s="82" t="str">
        <f t="shared" si="357"/>
        <v>-</v>
      </c>
      <c r="AO579" s="82" t="str">
        <f t="shared" si="358"/>
        <v>-</v>
      </c>
      <c r="AP579" s="82" t="str">
        <f t="shared" si="359"/>
        <v>-</v>
      </c>
      <c r="AQ579" s="82" t="str">
        <f t="shared" si="360"/>
        <v>-</v>
      </c>
      <c r="AR579" s="82" t="str">
        <f t="shared" si="361"/>
        <v>-</v>
      </c>
      <c r="AT579" s="82">
        <f t="shared" si="362"/>
        <v>2</v>
      </c>
      <c r="AU579" s="82" t="str">
        <f ca="1">IF(    MAX(OFFSET(AL579,0,0,MATCH("-",AL579:AL$638,0))) = 0,"",
IFERROR(MAX(OFFSET(AL579,0,0,MATCH("-",AL579:AL$638,0))),""))</f>
        <v/>
      </c>
      <c r="AV579" s="82" t="str">
        <f ca="1">IF(    MAX(OFFSET(AM579,0,0,MATCH("-",AM579:AM$638,0))) = 0,"",
IFERROR(MAX(OFFSET(AM579,0,0,MATCH("-",AM579:AM$638,0))),""))</f>
        <v/>
      </c>
      <c r="AW579" s="82" t="str">
        <f ca="1">IF(    MAX(OFFSET(AN579,0,0,MATCH("-",AN579:AN$638,0))) = 0,"",
IFERROR(MAX(OFFSET(AN579,0,0,MATCH("-",AN579:AN$638,0))),""))</f>
        <v/>
      </c>
      <c r="AX579" s="82" t="str">
        <f ca="1">IF(    MAX(OFFSET(AO579,0,0,MATCH("-",AO579:AO$638,0))) = 0,"",
IFERROR(MAX(OFFSET(AO579,0,0,MATCH("-",AO579:AO$638,0))),""))</f>
        <v/>
      </c>
      <c r="AY579" s="82" t="str">
        <f ca="1">IF(    MAX(OFFSET(AP579,0,0,MATCH("-",AP579:AP$638,0))) = 0,"",
IFERROR(MAX(OFFSET(AP579,0,0,MATCH("-",AP579:AP$638,0))),""))</f>
        <v/>
      </c>
      <c r="AZ579" s="82" t="str">
        <f ca="1">IF(    MAX(OFFSET(AQ579,0,0,MATCH("-",AQ579:AQ$638,0))) = 0,"",
IFERROR(MAX(OFFSET(AQ579,0,0,MATCH("-",AQ579:AQ$638,0))),""))</f>
        <v/>
      </c>
      <c r="BA579" s="82" t="str">
        <f ca="1">IF(    MAX(OFFSET(AR579,0,0,MATCH("-",AR579:AR$638,0))) = 0,"",
IFERROR(MAX(OFFSET(AR579,0,0,MATCH("-",AR579:AR$638,0))),""))</f>
        <v/>
      </c>
      <c r="BB579" s="112">
        <f t="shared" ca="1" si="363"/>
        <v>-270</v>
      </c>
      <c r="BC579" s="111" t="str">
        <f t="shared" ca="1" si="364"/>
        <v>Radius</v>
      </c>
      <c r="BD579" s="112">
        <f t="shared" ca="1" si="365"/>
        <v>0</v>
      </c>
      <c r="BE579" s="111">
        <f t="shared" ca="1" si="366"/>
        <v>-150</v>
      </c>
      <c r="BF579" s="113" t="e">
        <f t="shared" ca="1" si="367"/>
        <v>#VALUE!</v>
      </c>
      <c r="BG579" s="113" t="e">
        <f t="shared" ca="1" si="368"/>
        <v>#VALUE!</v>
      </c>
      <c r="BH579" s="112">
        <f t="shared" ca="1" si="369"/>
        <v>2000</v>
      </c>
      <c r="BI579" s="112">
        <f t="shared" ca="1" si="370"/>
        <v>-150</v>
      </c>
      <c r="BJ579" s="157"/>
      <c r="BK579" s="157"/>
      <c r="BL579" s="158" t="str">
        <f>scriv!AM541</f>
        <v/>
      </c>
      <c r="BM579" s="157"/>
      <c r="BN579" s="157" t="str">
        <f t="shared" si="371"/>
        <v>node</v>
      </c>
      <c r="BO579" s="157"/>
      <c r="BP579" s="159">
        <f t="shared" ca="1" si="372"/>
        <v>0</v>
      </c>
      <c r="BQ579" s="159">
        <f t="shared" ca="1" si="373"/>
        <v>0</v>
      </c>
      <c r="BR579" s="159">
        <f t="shared" si="374"/>
        <v>1</v>
      </c>
      <c r="BS579" s="159" t="str">
        <f t="shared" si="375"/>
        <v>symbol</v>
      </c>
      <c r="BT579" s="157" t="str">
        <f ca="1">IF(scriv!V541&lt;&gt;"",scriv!V541,
IF(E579="",IFERROR(VLOOKUP(BL579,$AH$40:$BT$638,39,FALSE),$BT$36),
$BT$37))</f>
        <v>NodeSquare</v>
      </c>
      <c r="BU579" s="166">
        <f t="shared" ca="1" si="376"/>
        <v>2000</v>
      </c>
      <c r="BV579" s="166">
        <f t="shared" ca="1" si="377"/>
        <v>-150</v>
      </c>
      <c r="BW579" s="166">
        <f t="shared" ca="1" si="378"/>
        <v>0</v>
      </c>
      <c r="BX579" s="166">
        <f t="shared" ca="1" si="379"/>
        <v>0</v>
      </c>
      <c r="BY579" s="180" t="str">
        <f t="shared" si="380"/>
        <v/>
      </c>
      <c r="BZ579" s="180" t="str">
        <f t="shared" si="381"/>
        <v/>
      </c>
      <c r="CA579" s="81" t="str">
        <f>IF(scriv!E541&lt;&gt;"",scriv!E541,"")</f>
        <v/>
      </c>
      <c r="CB579" s="82">
        <f t="shared" si="350"/>
        <v>0</v>
      </c>
      <c r="CC579" s="82">
        <f t="shared" si="382"/>
        <v>0</v>
      </c>
      <c r="CD579" s="82" t="str">
        <f t="shared" si="383"/>
        <v>-</v>
      </c>
      <c r="CE579" s="82" t="str">
        <f t="shared" si="384"/>
        <v>-</v>
      </c>
      <c r="CF579" s="82" t="str">
        <f t="shared" si="385"/>
        <v>-</v>
      </c>
      <c r="CG579" s="82" t="str">
        <f t="shared" si="386"/>
        <v>-</v>
      </c>
      <c r="CH579" s="82" t="str">
        <f t="shared" si="387"/>
        <v>-</v>
      </c>
      <c r="CI579" s="82" t="str">
        <f t="shared" si="388"/>
        <v>-</v>
      </c>
      <c r="CJ579" s="82" t="str">
        <f t="shared" si="389"/>
        <v>-</v>
      </c>
      <c r="CK579" s="82" t="str">
        <f t="shared" si="390"/>
        <v>-</v>
      </c>
    </row>
    <row r="580" spans="1:89" s="82" customFormat="1" ht="18" customHeight="1">
      <c r="A580" s="81" t="str">
        <f>scriv!AL542</f>
        <v/>
      </c>
      <c r="B580" s="81" t="str">
        <f>IF(scriv!D542&lt;&gt;"",scriv!D542,"")</f>
        <v/>
      </c>
      <c r="C580" s="81" t="str">
        <f>IF( scriv!AP542&lt;&gt;"", IF(D580&lt;&gt;"","connection ","")&amp;scriv!AP542,IF(D580&lt;&gt;"","connection",""))</f>
        <v/>
      </c>
      <c r="D580" s="82" t="str">
        <f>scriv!AN542</f>
        <v/>
      </c>
      <c r="E580" s="82" t="str">
        <f>scriv!AO542</f>
        <v/>
      </c>
      <c r="F580" s="156">
        <f>ROW()</f>
        <v>580</v>
      </c>
      <c r="G580" s="288">
        <f>scriv!AC542</f>
        <v>0</v>
      </c>
      <c r="H580" s="288">
        <f>scriv!AD542</f>
        <v>0</v>
      </c>
      <c r="I580" s="81" t="str">
        <f>IF(scriv!AE542&lt;&gt;"",scriv!AE542,J580)</f>
        <v/>
      </c>
      <c r="J580" s="81" t="str">
        <f>IF(scriv!AF542&lt;&gt;"",scriv!AF542,"")</f>
        <v/>
      </c>
      <c r="K580" s="82" t="str">
        <f>IF(scriv!Y542&lt;&gt;"",scriv!Y542,$K$36)</f>
        <v>none</v>
      </c>
      <c r="L580" s="82">
        <f>IF(scriv!Z542&lt;&gt;"",scriv!Z542,$L$36)</f>
        <v>0</v>
      </c>
      <c r="M580" s="82" t="str">
        <f>IF(scriv!AA542&lt;&gt;"",scriv!AA542,$M$36)</f>
        <v>OpenClose</v>
      </c>
      <c r="N580" s="82">
        <f>IF(scriv!AB542&lt;&gt;"",scriv!AB542,$N$36)</f>
        <v>0</v>
      </c>
      <c r="O580" s="119" t="str">
        <f t="shared" si="349"/>
        <v/>
      </c>
      <c r="P580" s="81" t="str">
        <f>IF(scriv!I542&lt;&gt;"",scriv!I542,"")</f>
        <v/>
      </c>
      <c r="Q580" s="81" t="str">
        <f>IF(scriv!J542&lt;&gt;"",scriv!J542,"")</f>
        <v/>
      </c>
      <c r="R580" s="81">
        <f>IF(scriv!K542&lt;&gt;"",scriv!K542,
IF(I580&lt;&gt;"",1,$R$36))</f>
        <v>1</v>
      </c>
      <c r="S580" s="81" t="str">
        <f>IF(scriv!L542&lt;&gt;"",scriv!L542,
IF(scriv!AF542&lt;&gt;"",$S$36,"none"))</f>
        <v>none</v>
      </c>
      <c r="T580" s="81" t="str">
        <f>IF(scriv!Q542&lt;&gt;"",scriv!Q542,"")</f>
        <v/>
      </c>
      <c r="U580" s="81" t="str">
        <f>IF(scriv!R542&lt;&gt;"",scriv!R542,"")</f>
        <v/>
      </c>
      <c r="V580" s="81" t="str">
        <f>IF(scriv!S542&lt;&gt;"",scriv!S542,"")</f>
        <v/>
      </c>
      <c r="W580" s="81" t="str">
        <f>IF(scriv!T542&lt;&gt;"",scriv!T542,"")</f>
        <v/>
      </c>
      <c r="X580" s="81" t="str">
        <f>IF($E580="",
( IF(scriv!AH542&lt;&gt;"", LEFT( scriv!AH542, FIND(",",scriv!AH542)-1) &amp; "=" &amp; $AH580 &amp; RIGHT( scriv!AH542, LEN(scriv!AH542) + 1 - FIND(",",scriv!AH542)),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IF(scriv!AI542&lt;&gt;"", LEFT( scriv!AI542, FIND(",",scriv!AI542)-1) &amp; "=" &amp; $AH580 &amp; RIGHT( scriv!AI542, LEN(scriv!AI542) + 1 - FIND(",",scriv!AI542)),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IF(scriv!AJ542&lt;&gt;"", LEFT( scriv!AJ542, FIND(",",scriv!AJ542)-1) &amp; "=" &amp; $AH580 &amp; RIGHT( scriv!AJ542, LEN(scriv!AJ542) + 1 - FIND(",",scriv!AJ542)),
  IF($Z$36&lt;&gt;"",LEFT( Z$36, FIND(",",Z$36)-1) &amp; "=" &amp; $AH580 &amp; RIGHT( Z$36, LEN(Z$36) + 1 - FIND(",",Z$36)),""))),
IF(scriv!O542&lt;&gt;"", LEFT( scriv!O542, FIND(",",scriv!O542)-1) &amp; "=" &amp; $AH580 &amp; RIGHT( scriv!O542, LEN(scriv!O542) + 1 - FIND(",",scriv!O542)),
LEFT( Z$37, FIND(",",Z$37)-1) &amp; "=" &amp; $AH580 &amp; RIGHT( Z$37, LEN(Z$37) + 1 - FIND(",",Z$37))))</f>
        <v>drawOpen=,1.2</v>
      </c>
      <c r="AA580" s="81" t="str">
        <f>IF($E580="",
( IF(scriv!AK542&lt;&gt;"", LEFT( scriv!AK542, FIND(",",scriv!AK542)-1) &amp; "=" &amp; $AH580 &amp; RIGHT( scriv!AK542, LEN(scriv!AK542) + 1 - FIND(",",scriv!AK542)),
  IF($AA$36&lt;&gt;"",LEFT( AA$36, FIND(",",AA$36)-1) &amp; "=" &amp; $AH580 &amp; RIGHT( AA$36, LEN(AA$36) + 1 - FIND(",",AA$36)),""))),
IF(scriv!P542&lt;&gt;"", LEFT( scriv!P542, FIND(",",scriv!P542)-1) &amp; "=" &amp; $AH580 &amp; RIGHT( scriv!P542, LEN(scriv!P542) + 1 - FIND(",",scriv!P542)),
LEFT( AA$37, FIND(",",AA$37)-1) &amp; "=" &amp; $AH580 &amp; RIGHT( AA$37, LEN(AA$37) + 1 - FIND(",",AA$37))))</f>
        <v>drawClose=,1.2</v>
      </c>
      <c r="AB580" s="167" t="str">
        <f t="shared" si="348"/>
        <v>noTitle</v>
      </c>
      <c r="AC580" s="167"/>
      <c r="AD580" s="45"/>
      <c r="AE580" s="168"/>
      <c r="AF580" s="169">
        <f>IF(D580="",scriv!B542,"")</f>
        <v>0</v>
      </c>
      <c r="AG580" s="170" t="str">
        <f t="shared" si="351"/>
        <v/>
      </c>
      <c r="AH580" s="169" t="str">
        <f t="shared" si="352"/>
        <v/>
      </c>
      <c r="AI580" s="169" t="str">
        <f t="shared" si="353"/>
        <v/>
      </c>
      <c r="AJ580" s="86">
        <f>ROUNDDOWN( (LEN(scriv!B542)+1) / 2, 0 )</f>
        <v>0</v>
      </c>
      <c r="AK580" s="82">
        <f t="shared" si="354"/>
        <v>0</v>
      </c>
      <c r="AL580" s="82" t="str">
        <f t="shared" si="355"/>
        <v>-</v>
      </c>
      <c r="AM580" s="82" t="str">
        <f t="shared" si="356"/>
        <v>-</v>
      </c>
      <c r="AN580" s="82" t="str">
        <f t="shared" si="357"/>
        <v>-</v>
      </c>
      <c r="AO580" s="82" t="str">
        <f t="shared" si="358"/>
        <v>-</v>
      </c>
      <c r="AP580" s="82" t="str">
        <f t="shared" si="359"/>
        <v>-</v>
      </c>
      <c r="AQ580" s="82" t="str">
        <f t="shared" si="360"/>
        <v>-</v>
      </c>
      <c r="AR580" s="82" t="str">
        <f t="shared" si="361"/>
        <v>-</v>
      </c>
      <c r="AT580" s="82">
        <f t="shared" si="362"/>
        <v>2</v>
      </c>
      <c r="AU580" s="82" t="str">
        <f ca="1">IF(    MAX(OFFSET(AL580,0,0,MATCH("-",AL580:AL$638,0))) = 0,"",
IFERROR(MAX(OFFSET(AL580,0,0,MATCH("-",AL580:AL$638,0))),""))</f>
        <v/>
      </c>
      <c r="AV580" s="82" t="str">
        <f ca="1">IF(    MAX(OFFSET(AM580,0,0,MATCH("-",AM580:AM$638,0))) = 0,"",
IFERROR(MAX(OFFSET(AM580,0,0,MATCH("-",AM580:AM$638,0))),""))</f>
        <v/>
      </c>
      <c r="AW580" s="82" t="str">
        <f ca="1">IF(    MAX(OFFSET(AN580,0,0,MATCH("-",AN580:AN$638,0))) = 0,"",
IFERROR(MAX(OFFSET(AN580,0,0,MATCH("-",AN580:AN$638,0))),""))</f>
        <v/>
      </c>
      <c r="AX580" s="82" t="str">
        <f ca="1">IF(    MAX(OFFSET(AO580,0,0,MATCH("-",AO580:AO$638,0))) = 0,"",
IFERROR(MAX(OFFSET(AO580,0,0,MATCH("-",AO580:AO$638,0))),""))</f>
        <v/>
      </c>
      <c r="AY580" s="82" t="str">
        <f ca="1">IF(    MAX(OFFSET(AP580,0,0,MATCH("-",AP580:AP$638,0))) = 0,"",
IFERROR(MAX(OFFSET(AP580,0,0,MATCH("-",AP580:AP$638,0))),""))</f>
        <v/>
      </c>
      <c r="AZ580" s="82" t="str">
        <f ca="1">IF(    MAX(OFFSET(AQ580,0,0,MATCH("-",AQ580:AQ$638,0))) = 0,"",
IFERROR(MAX(OFFSET(AQ580,0,0,MATCH("-",AQ580:AQ$638,0))),""))</f>
        <v/>
      </c>
      <c r="BA580" s="82" t="str">
        <f ca="1">IF(    MAX(OFFSET(AR580,0,0,MATCH("-",AR580:AR$638,0))) = 0,"",
IFERROR(MAX(OFFSET(AR580,0,0,MATCH("-",AR580:AR$638,0))),""))</f>
        <v/>
      </c>
      <c r="BB580" s="112">
        <f t="shared" ca="1" si="363"/>
        <v>-270</v>
      </c>
      <c r="BC580" s="111" t="str">
        <f t="shared" ca="1" si="364"/>
        <v>Radius</v>
      </c>
      <c r="BD580" s="112">
        <f t="shared" ca="1" si="365"/>
        <v>0</v>
      </c>
      <c r="BE580" s="111">
        <f t="shared" ca="1" si="366"/>
        <v>-150</v>
      </c>
      <c r="BF580" s="113" t="e">
        <f t="shared" ca="1" si="367"/>
        <v>#VALUE!</v>
      </c>
      <c r="BG580" s="113" t="e">
        <f t="shared" ca="1" si="368"/>
        <v>#VALUE!</v>
      </c>
      <c r="BH580" s="112">
        <f t="shared" ca="1" si="369"/>
        <v>2000</v>
      </c>
      <c r="BI580" s="112">
        <f t="shared" ca="1" si="370"/>
        <v>-150</v>
      </c>
      <c r="BJ580" s="157"/>
      <c r="BK580" s="157"/>
      <c r="BL580" s="158" t="str">
        <f>scriv!AM542</f>
        <v/>
      </c>
      <c r="BM580" s="157"/>
      <c r="BN580" s="157" t="str">
        <f t="shared" si="371"/>
        <v>node</v>
      </c>
      <c r="BO580" s="157"/>
      <c r="BP580" s="159">
        <f t="shared" ca="1" si="372"/>
        <v>0</v>
      </c>
      <c r="BQ580" s="159">
        <f t="shared" ca="1" si="373"/>
        <v>0</v>
      </c>
      <c r="BR580" s="159">
        <f t="shared" si="374"/>
        <v>1</v>
      </c>
      <c r="BS580" s="159" t="str">
        <f t="shared" si="375"/>
        <v>symbol</v>
      </c>
      <c r="BT580" s="157" t="str">
        <f ca="1">IF(scriv!V542&lt;&gt;"",scriv!V542,
IF(E580="",IFERROR(VLOOKUP(BL580,$AH$40:$BT$638,39,FALSE),$BT$36),
$BT$37))</f>
        <v>InvestmentProducts</v>
      </c>
      <c r="BU580" s="166">
        <f t="shared" ca="1" si="376"/>
        <v>2000</v>
      </c>
      <c r="BV580" s="166">
        <f t="shared" ca="1" si="377"/>
        <v>-150</v>
      </c>
      <c r="BW580" s="166">
        <f t="shared" ca="1" si="378"/>
        <v>0</v>
      </c>
      <c r="BX580" s="166">
        <f t="shared" ca="1" si="379"/>
        <v>0</v>
      </c>
      <c r="BY580" s="180" t="str">
        <f t="shared" si="380"/>
        <v/>
      </c>
      <c r="BZ580" s="180" t="str">
        <f t="shared" si="381"/>
        <v/>
      </c>
      <c r="CA580" s="81" t="str">
        <f>IF(scriv!E542&lt;&gt;"",scriv!E542,"")</f>
        <v/>
      </c>
      <c r="CB580" s="82">
        <f t="shared" si="350"/>
        <v>0</v>
      </c>
      <c r="CC580" s="82">
        <f t="shared" si="382"/>
        <v>0</v>
      </c>
      <c r="CD580" s="82" t="str">
        <f t="shared" si="383"/>
        <v>-</v>
      </c>
      <c r="CE580" s="82" t="str">
        <f t="shared" si="384"/>
        <v>-</v>
      </c>
      <c r="CF580" s="82" t="str">
        <f t="shared" si="385"/>
        <v>-</v>
      </c>
      <c r="CG580" s="82" t="str">
        <f t="shared" si="386"/>
        <v>-</v>
      </c>
      <c r="CH580" s="82" t="str">
        <f t="shared" si="387"/>
        <v>-</v>
      </c>
      <c r="CI580" s="82" t="str">
        <f t="shared" si="388"/>
        <v>-</v>
      </c>
      <c r="CJ580" s="82" t="str">
        <f t="shared" si="389"/>
        <v>-</v>
      </c>
      <c r="CK580" s="82" t="str">
        <f t="shared" si="390"/>
        <v>-</v>
      </c>
    </row>
    <row r="581" spans="1:89" s="82" customFormat="1" ht="18" customHeight="1">
      <c r="A581" s="81" t="str">
        <f>scriv!AL543</f>
        <v/>
      </c>
      <c r="B581" s="81" t="str">
        <f>IF(scriv!D543&lt;&gt;"",scriv!D543,"")</f>
        <v/>
      </c>
      <c r="C581" s="81" t="str">
        <f>IF( scriv!AP543&lt;&gt;"", IF(D581&lt;&gt;"","connection ","")&amp;scriv!AP543,IF(D581&lt;&gt;"","connection",""))</f>
        <v/>
      </c>
      <c r="D581" s="82" t="str">
        <f>scriv!AN543</f>
        <v/>
      </c>
      <c r="E581" s="82" t="str">
        <f>scriv!AO543</f>
        <v/>
      </c>
      <c r="F581" s="156">
        <f>ROW()</f>
        <v>581</v>
      </c>
      <c r="G581" s="288">
        <f>scriv!AC543</f>
        <v>0</v>
      </c>
      <c r="H581" s="288">
        <f>scriv!AD543</f>
        <v>0</v>
      </c>
      <c r="I581" s="81" t="str">
        <f>IF(scriv!AE543&lt;&gt;"",scriv!AE543,J581)</f>
        <v/>
      </c>
      <c r="J581" s="81" t="str">
        <f>IF(scriv!AF543&lt;&gt;"",scriv!AF543,"")</f>
        <v/>
      </c>
      <c r="K581" s="82" t="str">
        <f>IF(scriv!Y543&lt;&gt;"",scriv!Y543,$K$36)</f>
        <v>none</v>
      </c>
      <c r="L581" s="82">
        <f>IF(scriv!Z543&lt;&gt;"",scriv!Z543,$L$36)</f>
        <v>0</v>
      </c>
      <c r="M581" s="82" t="str">
        <f>IF(scriv!AA543&lt;&gt;"",scriv!AA543,$M$36)</f>
        <v>OpenClose</v>
      </c>
      <c r="N581" s="82">
        <f>IF(scriv!AB543&lt;&gt;"",scriv!AB543,$N$36)</f>
        <v>0</v>
      </c>
      <c r="O581" s="119" t="str">
        <f t="shared" si="349"/>
        <v/>
      </c>
      <c r="P581" s="81" t="str">
        <f>IF(scriv!I543&lt;&gt;"",scriv!I543,"")</f>
        <v/>
      </c>
      <c r="Q581" s="81" t="str">
        <f>IF(scriv!J543&lt;&gt;"",scriv!J543,"")</f>
        <v/>
      </c>
      <c r="R581" s="81">
        <f>IF(scriv!K543&lt;&gt;"",scriv!K543,
IF(I581&lt;&gt;"",1,$R$36))</f>
        <v>1</v>
      </c>
      <c r="S581" s="81" t="str">
        <f>IF(scriv!L543&lt;&gt;"",scriv!L543,
IF(scriv!AF543&lt;&gt;"",$S$36,"none"))</f>
        <v>none</v>
      </c>
      <c r="T581" s="81" t="str">
        <f>IF(scriv!Q543&lt;&gt;"",scriv!Q543,"")</f>
        <v/>
      </c>
      <c r="U581" s="81" t="str">
        <f>IF(scriv!R543&lt;&gt;"",scriv!R543,"")</f>
        <v/>
      </c>
      <c r="V581" s="81" t="str">
        <f>IF(scriv!S543&lt;&gt;"",scriv!S543,"")</f>
        <v/>
      </c>
      <c r="W581" s="81" t="str">
        <f>IF(scriv!T543&lt;&gt;"",scriv!T543,"")</f>
        <v/>
      </c>
      <c r="X581" s="81" t="str">
        <f>IF($E581="",
( IF(scriv!AH543&lt;&gt;"", LEFT( scriv!AH543, FIND(",",scriv!AH543)-1) &amp; "=" &amp; $AH581 &amp; RIGHT( scriv!AH543, LEN(scriv!AH543) + 1 - FIND(",",scriv!AH543)),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IF(scriv!AI543&lt;&gt;"", LEFT( scriv!AI543, FIND(",",scriv!AI543)-1) &amp; "=" &amp; $AH581 &amp; RIGHT( scriv!AI543, LEN(scriv!AI543) + 1 - FIND(",",scriv!AI543)),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IF(scriv!AJ543&lt;&gt;"", LEFT( scriv!AJ543, FIND(",",scriv!AJ543)-1) &amp; "=" &amp; $AH581 &amp; RIGHT( scriv!AJ543, LEN(scriv!AJ543) + 1 - FIND(",",scriv!AJ543)),
  IF($Z$36&lt;&gt;"",LEFT( Z$36, FIND(",",Z$36)-1) &amp; "=" &amp; $AH581 &amp; RIGHT( Z$36, LEN(Z$36) + 1 - FIND(",",Z$36)),""))),
IF(scriv!O543&lt;&gt;"", LEFT( scriv!O543, FIND(",",scriv!O543)-1) &amp; "=" &amp; $AH581 &amp; RIGHT( scriv!O543, LEN(scriv!O543) + 1 - FIND(",",scriv!O543)),
LEFT( Z$37, FIND(",",Z$37)-1) &amp; "=" &amp; $AH581 &amp; RIGHT( Z$37, LEN(Z$37) + 1 - FIND(",",Z$37))))</f>
        <v>drawOpen=,1.2</v>
      </c>
      <c r="AA581" s="81" t="str">
        <f>IF($E581="",
( IF(scriv!AK543&lt;&gt;"", LEFT( scriv!AK543, FIND(",",scriv!AK543)-1) &amp; "=" &amp; $AH581 &amp; RIGHT( scriv!AK543, LEN(scriv!AK543) + 1 - FIND(",",scriv!AK543)),
  IF($AA$36&lt;&gt;"",LEFT( AA$36, FIND(",",AA$36)-1) &amp; "=" &amp; $AH581 &amp; RIGHT( AA$36, LEN(AA$36) + 1 - FIND(",",AA$36)),""))),
IF(scriv!P543&lt;&gt;"", LEFT( scriv!P543, FIND(",",scriv!P543)-1) &amp; "=" &amp; $AH581 &amp; RIGHT( scriv!P543, LEN(scriv!P543) + 1 - FIND(",",scriv!P543)),
LEFT( AA$37, FIND(",",AA$37)-1) &amp; "=" &amp; $AH581 &amp; RIGHT( AA$37, LEN(AA$37) + 1 - FIND(",",AA$37))))</f>
        <v>drawClose=,1.2</v>
      </c>
      <c r="AB581" s="167" t="str">
        <f t="shared" si="348"/>
        <v>noTitle</v>
      </c>
      <c r="AC581" s="167"/>
      <c r="AD581" s="45"/>
      <c r="AE581" s="168"/>
      <c r="AF581" s="169">
        <f>IF(D581="",scriv!B543,"")</f>
        <v>0</v>
      </c>
      <c r="AG581" s="170" t="str">
        <f t="shared" si="351"/>
        <v/>
      </c>
      <c r="AH581" s="169" t="str">
        <f t="shared" si="352"/>
        <v/>
      </c>
      <c r="AI581" s="169" t="str">
        <f t="shared" si="353"/>
        <v/>
      </c>
      <c r="AJ581" s="86">
        <f>ROUNDDOWN( (LEN(scriv!B543)+1) / 2, 0 )</f>
        <v>0</v>
      </c>
      <c r="AK581" s="82">
        <f t="shared" si="354"/>
        <v>0</v>
      </c>
      <c r="AL581" s="82" t="str">
        <f t="shared" si="355"/>
        <v>-</v>
      </c>
      <c r="AM581" s="82" t="str">
        <f t="shared" si="356"/>
        <v>-</v>
      </c>
      <c r="AN581" s="82" t="str">
        <f t="shared" si="357"/>
        <v>-</v>
      </c>
      <c r="AO581" s="82" t="str">
        <f t="shared" si="358"/>
        <v>-</v>
      </c>
      <c r="AP581" s="82" t="str">
        <f t="shared" si="359"/>
        <v>-</v>
      </c>
      <c r="AQ581" s="82" t="str">
        <f t="shared" si="360"/>
        <v>-</v>
      </c>
      <c r="AR581" s="82" t="str">
        <f t="shared" si="361"/>
        <v>-</v>
      </c>
      <c r="AT581" s="82">
        <f t="shared" si="362"/>
        <v>2</v>
      </c>
      <c r="AU581" s="82" t="str">
        <f ca="1">IF(    MAX(OFFSET(AL581,0,0,MATCH("-",AL581:AL$638,0))) = 0,"",
IFERROR(MAX(OFFSET(AL581,0,0,MATCH("-",AL581:AL$638,0))),""))</f>
        <v/>
      </c>
      <c r="AV581" s="82" t="str">
        <f ca="1">IF(    MAX(OFFSET(AM581,0,0,MATCH("-",AM581:AM$638,0))) = 0,"",
IFERROR(MAX(OFFSET(AM581,0,0,MATCH("-",AM581:AM$638,0))),""))</f>
        <v/>
      </c>
      <c r="AW581" s="82" t="str">
        <f ca="1">IF(    MAX(OFFSET(AN581,0,0,MATCH("-",AN581:AN$638,0))) = 0,"",
IFERROR(MAX(OFFSET(AN581,0,0,MATCH("-",AN581:AN$638,0))),""))</f>
        <v/>
      </c>
      <c r="AX581" s="82" t="str">
        <f ca="1">IF(    MAX(OFFSET(AO581,0,0,MATCH("-",AO581:AO$638,0))) = 0,"",
IFERROR(MAX(OFFSET(AO581,0,0,MATCH("-",AO581:AO$638,0))),""))</f>
        <v/>
      </c>
      <c r="AY581" s="82" t="str">
        <f ca="1">IF(    MAX(OFFSET(AP581,0,0,MATCH("-",AP581:AP$638,0))) = 0,"",
IFERROR(MAX(OFFSET(AP581,0,0,MATCH("-",AP581:AP$638,0))),""))</f>
        <v/>
      </c>
      <c r="AZ581" s="82" t="str">
        <f ca="1">IF(    MAX(OFFSET(AQ581,0,0,MATCH("-",AQ581:AQ$638,0))) = 0,"",
IFERROR(MAX(OFFSET(AQ581,0,0,MATCH("-",AQ581:AQ$638,0))),""))</f>
        <v/>
      </c>
      <c r="BA581" s="82" t="str">
        <f ca="1">IF(    MAX(OFFSET(AR581,0,0,MATCH("-",AR581:AR$638,0))) = 0,"",
IFERROR(MAX(OFFSET(AR581,0,0,MATCH("-",AR581:AR$638,0))),""))</f>
        <v/>
      </c>
      <c r="BB581" s="112">
        <f t="shared" ca="1" si="363"/>
        <v>-270</v>
      </c>
      <c r="BC581" s="111" t="str">
        <f t="shared" ca="1" si="364"/>
        <v>Radius</v>
      </c>
      <c r="BD581" s="112">
        <f t="shared" ca="1" si="365"/>
        <v>0</v>
      </c>
      <c r="BE581" s="111">
        <f t="shared" ca="1" si="366"/>
        <v>-150</v>
      </c>
      <c r="BF581" s="113" t="e">
        <f t="shared" ca="1" si="367"/>
        <v>#VALUE!</v>
      </c>
      <c r="BG581" s="113" t="e">
        <f t="shared" ca="1" si="368"/>
        <v>#VALUE!</v>
      </c>
      <c r="BH581" s="112">
        <f t="shared" ca="1" si="369"/>
        <v>2000</v>
      </c>
      <c r="BI581" s="112">
        <f t="shared" ca="1" si="370"/>
        <v>-150</v>
      </c>
      <c r="BJ581" s="157"/>
      <c r="BK581" s="157"/>
      <c r="BL581" s="158" t="str">
        <f>scriv!AM543</f>
        <v/>
      </c>
      <c r="BM581" s="157"/>
      <c r="BN581" s="157" t="str">
        <f t="shared" si="371"/>
        <v>node</v>
      </c>
      <c r="BO581" s="157"/>
      <c r="BP581" s="159">
        <f t="shared" ca="1" si="372"/>
        <v>0</v>
      </c>
      <c r="BQ581" s="159">
        <f t="shared" ca="1" si="373"/>
        <v>0</v>
      </c>
      <c r="BR581" s="159">
        <f t="shared" si="374"/>
        <v>1</v>
      </c>
      <c r="BS581" s="159" t="str">
        <f t="shared" si="375"/>
        <v>symbol</v>
      </c>
      <c r="BT581" s="157" t="str">
        <f ca="1">IF(scriv!V543&lt;&gt;"",scriv!V543,
IF(E581="",IFERROR(VLOOKUP(BL581,$AH$40:$BT$638,39,FALSE),$BT$36),
$BT$37))</f>
        <v>InvestmentProducts</v>
      </c>
      <c r="BU581" s="166">
        <f t="shared" ca="1" si="376"/>
        <v>2000</v>
      </c>
      <c r="BV581" s="166">
        <f t="shared" ca="1" si="377"/>
        <v>-150</v>
      </c>
      <c r="BW581" s="166">
        <f t="shared" ca="1" si="378"/>
        <v>0</v>
      </c>
      <c r="BX581" s="166">
        <f t="shared" ca="1" si="379"/>
        <v>0</v>
      </c>
      <c r="BY581" s="180" t="str">
        <f t="shared" si="380"/>
        <v/>
      </c>
      <c r="BZ581" s="180" t="str">
        <f t="shared" si="381"/>
        <v/>
      </c>
      <c r="CA581" s="81" t="str">
        <f>IF(scriv!E543&lt;&gt;"",scriv!E543,"")</f>
        <v/>
      </c>
      <c r="CB581" s="82">
        <f t="shared" si="350"/>
        <v>0</v>
      </c>
      <c r="CC581" s="82">
        <f t="shared" si="382"/>
        <v>0</v>
      </c>
      <c r="CD581" s="82" t="str">
        <f t="shared" si="383"/>
        <v>-</v>
      </c>
      <c r="CE581" s="82" t="str">
        <f t="shared" si="384"/>
        <v>-</v>
      </c>
      <c r="CF581" s="82" t="str">
        <f t="shared" si="385"/>
        <v>-</v>
      </c>
      <c r="CG581" s="82" t="str">
        <f t="shared" si="386"/>
        <v>-</v>
      </c>
      <c r="CH581" s="82" t="str">
        <f t="shared" si="387"/>
        <v>-</v>
      </c>
      <c r="CI581" s="82" t="str">
        <f t="shared" si="388"/>
        <v>-</v>
      </c>
      <c r="CJ581" s="82" t="str">
        <f t="shared" si="389"/>
        <v>-</v>
      </c>
      <c r="CK581" s="82" t="str">
        <f t="shared" si="390"/>
        <v>-</v>
      </c>
    </row>
    <row r="582" spans="1:89" s="82" customFormat="1" ht="18" customHeight="1">
      <c r="A582" s="81" t="str">
        <f>scriv!AL544</f>
        <v/>
      </c>
      <c r="B582" s="81" t="str">
        <f>IF(scriv!D544&lt;&gt;"",scriv!D544,"")</f>
        <v/>
      </c>
      <c r="C582" s="81" t="str">
        <f>IF( scriv!AP544&lt;&gt;"", IF(D582&lt;&gt;"","connection ","")&amp;scriv!AP544,IF(D582&lt;&gt;"","connection",""))</f>
        <v/>
      </c>
      <c r="D582" s="82" t="str">
        <f>scriv!AN544</f>
        <v/>
      </c>
      <c r="E582" s="82" t="str">
        <f>scriv!AO544</f>
        <v/>
      </c>
      <c r="F582" s="156">
        <f>ROW()</f>
        <v>582</v>
      </c>
      <c r="G582" s="288">
        <f>scriv!AC544</f>
        <v>0</v>
      </c>
      <c r="H582" s="288">
        <f>scriv!AD544</f>
        <v>0</v>
      </c>
      <c r="I582" s="81" t="str">
        <f>IF(scriv!AE544&lt;&gt;"",scriv!AE544,J582)</f>
        <v/>
      </c>
      <c r="J582" s="81" t="str">
        <f>IF(scriv!AF544&lt;&gt;"",scriv!AF544,"")</f>
        <v/>
      </c>
      <c r="K582" s="82" t="str">
        <f>IF(scriv!Y544&lt;&gt;"",scriv!Y544,$K$36)</f>
        <v>none</v>
      </c>
      <c r="L582" s="82">
        <f>IF(scriv!Z544&lt;&gt;"",scriv!Z544,$L$36)</f>
        <v>0</v>
      </c>
      <c r="M582" s="82" t="str">
        <f>IF(scriv!AA544&lt;&gt;"",scriv!AA544,$M$36)</f>
        <v>OpenClose</v>
      </c>
      <c r="N582" s="82">
        <f>IF(scriv!AB544&lt;&gt;"",scriv!AB544,$N$36)</f>
        <v>0</v>
      </c>
      <c r="O582" s="119" t="str">
        <f t="shared" si="349"/>
        <v/>
      </c>
      <c r="P582" s="81" t="str">
        <f>IF(scriv!I544&lt;&gt;"",scriv!I544,"")</f>
        <v/>
      </c>
      <c r="Q582" s="81" t="str">
        <f>IF(scriv!J544&lt;&gt;"",scriv!J544,"")</f>
        <v/>
      </c>
      <c r="R582" s="81">
        <f>IF(scriv!K544&lt;&gt;"",scriv!K544,
IF(I582&lt;&gt;"",1,$R$36))</f>
        <v>1</v>
      </c>
      <c r="S582" s="81" t="str">
        <f>IF(scriv!L544&lt;&gt;"",scriv!L544,
IF(scriv!AF544&lt;&gt;"",$S$36,"none"))</f>
        <v>none</v>
      </c>
      <c r="T582" s="81" t="str">
        <f>IF(scriv!Q544&lt;&gt;"",scriv!Q544,"")</f>
        <v/>
      </c>
      <c r="U582" s="81" t="str">
        <f>IF(scriv!R544&lt;&gt;"",scriv!R544,"")</f>
        <v/>
      </c>
      <c r="V582" s="81" t="str">
        <f>IF(scriv!S544&lt;&gt;"",scriv!S544,"")</f>
        <v/>
      </c>
      <c r="W582" s="81" t="str">
        <f>IF(scriv!T544&lt;&gt;"",scriv!T544,"")</f>
        <v/>
      </c>
      <c r="X582" s="81" t="str">
        <f>IF($E582="",
( IF(scriv!AH544&lt;&gt;"", LEFT( scriv!AH544, FIND(",",scriv!AH544)-1) &amp; "=" &amp; $AH582 &amp; RIGHT( scriv!AH544, LEN(scriv!AH544) + 1 - FIND(",",scriv!AH544)),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IF(scriv!AI544&lt;&gt;"", LEFT( scriv!AI544, FIND(",",scriv!AI544)-1) &amp; "=" &amp; $AH582 &amp; RIGHT( scriv!AI544, LEN(scriv!AI544) + 1 - FIND(",",scriv!AI544)),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IF(scriv!AJ544&lt;&gt;"", LEFT( scriv!AJ544, FIND(",",scriv!AJ544)-1) &amp; "=" &amp; $AH582 &amp; RIGHT( scriv!AJ544, LEN(scriv!AJ544) + 1 - FIND(",",scriv!AJ544)),
  IF($Z$36&lt;&gt;"",LEFT( Z$36, FIND(",",Z$36)-1) &amp; "=" &amp; $AH582 &amp; RIGHT( Z$36, LEN(Z$36) + 1 - FIND(",",Z$36)),""))),
IF(scriv!O544&lt;&gt;"", LEFT( scriv!O544, FIND(",",scriv!O544)-1) &amp; "=" &amp; $AH582 &amp; RIGHT( scriv!O544, LEN(scriv!O544) + 1 - FIND(",",scriv!O544)),
LEFT( Z$37, FIND(",",Z$37)-1) &amp; "=" &amp; $AH582 &amp; RIGHT( Z$37, LEN(Z$37) + 1 - FIND(",",Z$37))))</f>
        <v>drawOpen=,1.2</v>
      </c>
      <c r="AA582" s="81" t="str">
        <f>IF($E582="",
( IF(scriv!AK544&lt;&gt;"", LEFT( scriv!AK544, FIND(",",scriv!AK544)-1) &amp; "=" &amp; $AH582 &amp; RIGHT( scriv!AK544, LEN(scriv!AK544) + 1 - FIND(",",scriv!AK544)),
  IF($AA$36&lt;&gt;"",LEFT( AA$36, FIND(",",AA$36)-1) &amp; "=" &amp; $AH582 &amp; RIGHT( AA$36, LEN(AA$36) + 1 - FIND(",",AA$36)),""))),
IF(scriv!P544&lt;&gt;"", LEFT( scriv!P544, FIND(",",scriv!P544)-1) &amp; "=" &amp; $AH582 &amp; RIGHT( scriv!P544, LEN(scriv!P544) + 1 - FIND(",",scriv!P544)),
LEFT( AA$37, FIND(",",AA$37)-1) &amp; "=" &amp; $AH582 &amp; RIGHT( AA$37, LEN(AA$37) + 1 - FIND(",",AA$37))))</f>
        <v>drawClose=,1.2</v>
      </c>
      <c r="AB582" s="167" t="str">
        <f t="shared" si="348"/>
        <v>noTitle</v>
      </c>
      <c r="AC582" s="167"/>
      <c r="AD582" s="45"/>
      <c r="AE582" s="168"/>
      <c r="AF582" s="169">
        <f>IF(D582="",scriv!B544,"")</f>
        <v>0</v>
      </c>
      <c r="AG582" s="170" t="str">
        <f t="shared" si="351"/>
        <v/>
      </c>
      <c r="AH582" s="169" t="str">
        <f t="shared" si="352"/>
        <v/>
      </c>
      <c r="AI582" s="169" t="str">
        <f t="shared" si="353"/>
        <v/>
      </c>
      <c r="AJ582" s="86">
        <f>ROUNDDOWN( (LEN(scriv!B544)+1) / 2, 0 )</f>
        <v>0</v>
      </c>
      <c r="AK582" s="82">
        <f t="shared" si="354"/>
        <v>0</v>
      </c>
      <c r="AL582" s="82" t="str">
        <f t="shared" si="355"/>
        <v>-</v>
      </c>
      <c r="AM582" s="82" t="str">
        <f t="shared" si="356"/>
        <v>-</v>
      </c>
      <c r="AN582" s="82" t="str">
        <f t="shared" si="357"/>
        <v>-</v>
      </c>
      <c r="AO582" s="82" t="str">
        <f t="shared" si="358"/>
        <v>-</v>
      </c>
      <c r="AP582" s="82" t="str">
        <f t="shared" si="359"/>
        <v>-</v>
      </c>
      <c r="AQ582" s="82" t="str">
        <f t="shared" si="360"/>
        <v>-</v>
      </c>
      <c r="AR582" s="82" t="str">
        <f t="shared" si="361"/>
        <v>-</v>
      </c>
      <c r="AT582" s="82">
        <f t="shared" si="362"/>
        <v>2</v>
      </c>
      <c r="AU582" s="82" t="str">
        <f ca="1">IF(    MAX(OFFSET(AL582,0,0,MATCH("-",AL582:AL$638,0))) = 0,"",
IFERROR(MAX(OFFSET(AL582,0,0,MATCH("-",AL582:AL$638,0))),""))</f>
        <v/>
      </c>
      <c r="AV582" s="82" t="str">
        <f ca="1">IF(    MAX(OFFSET(AM582,0,0,MATCH("-",AM582:AM$638,0))) = 0,"",
IFERROR(MAX(OFFSET(AM582,0,0,MATCH("-",AM582:AM$638,0))),""))</f>
        <v/>
      </c>
      <c r="AW582" s="82" t="str">
        <f ca="1">IF(    MAX(OFFSET(AN582,0,0,MATCH("-",AN582:AN$638,0))) = 0,"",
IFERROR(MAX(OFFSET(AN582,0,0,MATCH("-",AN582:AN$638,0))),""))</f>
        <v/>
      </c>
      <c r="AX582" s="82" t="str">
        <f ca="1">IF(    MAX(OFFSET(AO582,0,0,MATCH("-",AO582:AO$638,0))) = 0,"",
IFERROR(MAX(OFFSET(AO582,0,0,MATCH("-",AO582:AO$638,0))),""))</f>
        <v/>
      </c>
      <c r="AY582" s="82" t="str">
        <f ca="1">IF(    MAX(OFFSET(AP582,0,0,MATCH("-",AP582:AP$638,0))) = 0,"",
IFERROR(MAX(OFFSET(AP582,0,0,MATCH("-",AP582:AP$638,0))),""))</f>
        <v/>
      </c>
      <c r="AZ582" s="82" t="str">
        <f ca="1">IF(    MAX(OFFSET(AQ582,0,0,MATCH("-",AQ582:AQ$638,0))) = 0,"",
IFERROR(MAX(OFFSET(AQ582,0,0,MATCH("-",AQ582:AQ$638,0))),""))</f>
        <v/>
      </c>
      <c r="BA582" s="82" t="str">
        <f ca="1">IF(    MAX(OFFSET(AR582,0,0,MATCH("-",AR582:AR$638,0))) = 0,"",
IFERROR(MAX(OFFSET(AR582,0,0,MATCH("-",AR582:AR$638,0))),""))</f>
        <v/>
      </c>
      <c r="BB582" s="112">
        <f t="shared" ca="1" si="363"/>
        <v>-270</v>
      </c>
      <c r="BC582" s="111" t="str">
        <f t="shared" ca="1" si="364"/>
        <v>Radius</v>
      </c>
      <c r="BD582" s="112">
        <f t="shared" ca="1" si="365"/>
        <v>0</v>
      </c>
      <c r="BE582" s="111">
        <f t="shared" ca="1" si="366"/>
        <v>-150</v>
      </c>
      <c r="BF582" s="113" t="e">
        <f t="shared" ca="1" si="367"/>
        <v>#VALUE!</v>
      </c>
      <c r="BG582" s="113" t="e">
        <f t="shared" ca="1" si="368"/>
        <v>#VALUE!</v>
      </c>
      <c r="BH582" s="112">
        <f t="shared" ca="1" si="369"/>
        <v>2000</v>
      </c>
      <c r="BI582" s="112">
        <f t="shared" ca="1" si="370"/>
        <v>-150</v>
      </c>
      <c r="BJ582" s="157"/>
      <c r="BK582" s="157"/>
      <c r="BL582" s="158" t="str">
        <f>scriv!AM544</f>
        <v/>
      </c>
      <c r="BM582" s="157"/>
      <c r="BN582" s="157" t="str">
        <f t="shared" si="371"/>
        <v>node</v>
      </c>
      <c r="BO582" s="157"/>
      <c r="BP582" s="159">
        <f t="shared" ca="1" si="372"/>
        <v>0</v>
      </c>
      <c r="BQ582" s="159">
        <f t="shared" ca="1" si="373"/>
        <v>0</v>
      </c>
      <c r="BR582" s="159">
        <f t="shared" si="374"/>
        <v>1</v>
      </c>
      <c r="BS582" s="159" t="str">
        <f t="shared" si="375"/>
        <v>symbol</v>
      </c>
      <c r="BT582" s="157" t="str">
        <f ca="1">IF(scriv!V544&lt;&gt;"",scriv!V544,
IF(E582="",IFERROR(VLOOKUP(BL582,$AH$40:$BT$638,39,FALSE),$BT$36),
$BT$37))</f>
        <v>InvestmentProducts</v>
      </c>
      <c r="BU582" s="166">
        <f t="shared" ca="1" si="376"/>
        <v>2000</v>
      </c>
      <c r="BV582" s="166">
        <f t="shared" ca="1" si="377"/>
        <v>-150</v>
      </c>
      <c r="BW582" s="166">
        <f t="shared" ca="1" si="378"/>
        <v>0</v>
      </c>
      <c r="BX582" s="166">
        <f t="shared" ca="1" si="379"/>
        <v>0</v>
      </c>
      <c r="BY582" s="180" t="str">
        <f t="shared" si="380"/>
        <v/>
      </c>
      <c r="BZ582" s="180" t="str">
        <f t="shared" si="381"/>
        <v/>
      </c>
      <c r="CA582" s="81" t="str">
        <f>IF(scriv!E544&lt;&gt;"",scriv!E544,"")</f>
        <v/>
      </c>
      <c r="CB582" s="82">
        <f t="shared" si="350"/>
        <v>0</v>
      </c>
      <c r="CC582" s="82">
        <f t="shared" si="382"/>
        <v>0</v>
      </c>
      <c r="CD582" s="82" t="str">
        <f t="shared" si="383"/>
        <v>-</v>
      </c>
      <c r="CE582" s="82" t="str">
        <f t="shared" si="384"/>
        <v>-</v>
      </c>
      <c r="CF582" s="82" t="str">
        <f t="shared" si="385"/>
        <v>-</v>
      </c>
      <c r="CG582" s="82" t="str">
        <f t="shared" si="386"/>
        <v>-</v>
      </c>
      <c r="CH582" s="82" t="str">
        <f t="shared" si="387"/>
        <v>-</v>
      </c>
      <c r="CI582" s="82" t="str">
        <f t="shared" si="388"/>
        <v>-</v>
      </c>
      <c r="CJ582" s="82" t="str">
        <f t="shared" si="389"/>
        <v>-</v>
      </c>
      <c r="CK582" s="82" t="str">
        <f t="shared" si="390"/>
        <v>-</v>
      </c>
    </row>
    <row r="583" spans="1:89" s="82" customFormat="1" ht="18" customHeight="1">
      <c r="A583" s="81" t="str">
        <f>scriv!AL545</f>
        <v/>
      </c>
      <c r="B583" s="81" t="str">
        <f>IF(scriv!D545&lt;&gt;"",scriv!D545,"")</f>
        <v/>
      </c>
      <c r="C583" s="81" t="str">
        <f>IF( scriv!AP545&lt;&gt;"", IF(D583&lt;&gt;"","connection ","")&amp;scriv!AP545,IF(D583&lt;&gt;"","connection",""))</f>
        <v/>
      </c>
      <c r="D583" s="82" t="str">
        <f>scriv!AN545</f>
        <v/>
      </c>
      <c r="E583" s="82" t="str">
        <f>scriv!AO545</f>
        <v/>
      </c>
      <c r="F583" s="156">
        <f>ROW()</f>
        <v>583</v>
      </c>
      <c r="G583" s="288">
        <f>scriv!AC545</f>
        <v>0</v>
      </c>
      <c r="H583" s="288">
        <f>scriv!AD545</f>
        <v>0</v>
      </c>
      <c r="I583" s="81" t="str">
        <f>IF(scriv!AE545&lt;&gt;"",scriv!AE545,J583)</f>
        <v/>
      </c>
      <c r="J583" s="81" t="str">
        <f>IF(scriv!AF545&lt;&gt;"",scriv!AF545,"")</f>
        <v/>
      </c>
      <c r="K583" s="82" t="str">
        <f>IF(scriv!Y545&lt;&gt;"",scriv!Y545,$K$36)</f>
        <v>none</v>
      </c>
      <c r="L583" s="82">
        <f>IF(scriv!Z545&lt;&gt;"",scriv!Z545,$L$36)</f>
        <v>0</v>
      </c>
      <c r="M583" s="82" t="str">
        <f>IF(scriv!AA545&lt;&gt;"",scriv!AA545,$M$36)</f>
        <v>OpenClose</v>
      </c>
      <c r="N583" s="82">
        <f>IF(scriv!AB545&lt;&gt;"",scriv!AB545,$N$36)</f>
        <v>0</v>
      </c>
      <c r="O583" s="119" t="str">
        <f t="shared" si="349"/>
        <v/>
      </c>
      <c r="P583" s="81" t="str">
        <f>IF(scriv!I545&lt;&gt;"",scriv!I545,"")</f>
        <v/>
      </c>
      <c r="Q583" s="81" t="str">
        <f>IF(scriv!J545&lt;&gt;"",scriv!J545,"")</f>
        <v/>
      </c>
      <c r="R583" s="81">
        <f>IF(scriv!K545&lt;&gt;"",scriv!K545,
IF(I583&lt;&gt;"",1,$R$36))</f>
        <v>1</v>
      </c>
      <c r="S583" s="81" t="str">
        <f>IF(scriv!L545&lt;&gt;"",scriv!L545,
IF(scriv!AF545&lt;&gt;"",$S$36,"none"))</f>
        <v>none</v>
      </c>
      <c r="T583" s="81" t="str">
        <f>IF(scriv!Q545&lt;&gt;"",scriv!Q545,"")</f>
        <v/>
      </c>
      <c r="U583" s="81" t="str">
        <f>IF(scriv!R545&lt;&gt;"",scriv!R545,"")</f>
        <v/>
      </c>
      <c r="V583" s="81" t="str">
        <f>IF(scriv!S545&lt;&gt;"",scriv!S545,"")</f>
        <v/>
      </c>
      <c r="W583" s="81" t="str">
        <f>IF(scriv!T545&lt;&gt;"",scriv!T545,"")</f>
        <v/>
      </c>
      <c r="X583" s="81" t="str">
        <f>IF($E583="",
( IF(scriv!AH545&lt;&gt;"", LEFT( scriv!AH545, FIND(",",scriv!AH545)-1) &amp; "=" &amp; $AH583 &amp; RIGHT( scriv!AH545, LEN(scriv!AH545) + 1 - FIND(",",scriv!AH545)),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IF(scriv!AI545&lt;&gt;"", LEFT( scriv!AI545, FIND(",",scriv!AI545)-1) &amp; "=" &amp; $AH583 &amp; RIGHT( scriv!AI545, LEN(scriv!AI545) + 1 - FIND(",",scriv!AI545)),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IF(scriv!AJ545&lt;&gt;"", LEFT( scriv!AJ545, FIND(",",scriv!AJ545)-1) &amp; "=" &amp; $AH583 &amp; RIGHT( scriv!AJ545, LEN(scriv!AJ545) + 1 - FIND(",",scriv!AJ545)),
  IF($Z$36&lt;&gt;"",LEFT( Z$36, FIND(",",Z$36)-1) &amp; "=" &amp; $AH583 &amp; RIGHT( Z$36, LEN(Z$36) + 1 - FIND(",",Z$36)),""))),
IF(scriv!O545&lt;&gt;"", LEFT( scriv!O545, FIND(",",scriv!O545)-1) &amp; "=" &amp; $AH583 &amp; RIGHT( scriv!O545, LEN(scriv!O545) + 1 - FIND(",",scriv!O545)),
LEFT( Z$37, FIND(",",Z$37)-1) &amp; "=" &amp; $AH583 &amp; RIGHT( Z$37, LEN(Z$37) + 1 - FIND(",",Z$37))))</f>
        <v>drawOpen=,1.2</v>
      </c>
      <c r="AA583" s="81" t="str">
        <f>IF($E583="",
( IF(scriv!AK545&lt;&gt;"", LEFT( scriv!AK545, FIND(",",scriv!AK545)-1) &amp; "=" &amp; $AH583 &amp; RIGHT( scriv!AK545, LEN(scriv!AK545) + 1 - FIND(",",scriv!AK545)),
  IF($AA$36&lt;&gt;"",LEFT( AA$36, FIND(",",AA$36)-1) &amp; "=" &amp; $AH583 &amp; RIGHT( AA$36, LEN(AA$36) + 1 - FIND(",",AA$36)),""))),
IF(scriv!P545&lt;&gt;"", LEFT( scriv!P545, FIND(",",scriv!P545)-1) &amp; "=" &amp; $AH583 &amp; RIGHT( scriv!P545, LEN(scriv!P545) + 1 - FIND(",",scriv!P545)),
LEFT( AA$37, FIND(",",AA$37)-1) &amp; "=" &amp; $AH583 &amp; RIGHT( AA$37, LEN(AA$37) + 1 - FIND(",",AA$37))))</f>
        <v>drawClose=,1.2</v>
      </c>
      <c r="AB583" s="167" t="str">
        <f t="shared" si="348"/>
        <v>noTitle</v>
      </c>
      <c r="AC583" s="167"/>
      <c r="AD583" s="45"/>
      <c r="AE583" s="168"/>
      <c r="AF583" s="169">
        <f>IF(D583="",scriv!B545,"")</f>
        <v>0</v>
      </c>
      <c r="AG583" s="170" t="str">
        <f t="shared" si="351"/>
        <v/>
      </c>
      <c r="AH583" s="169" t="str">
        <f t="shared" si="352"/>
        <v/>
      </c>
      <c r="AI583" s="169" t="str">
        <f t="shared" si="353"/>
        <v/>
      </c>
      <c r="AJ583" s="86">
        <f>ROUNDDOWN( (LEN(scriv!B545)+1) / 2, 0 )</f>
        <v>0</v>
      </c>
      <c r="AK583" s="82">
        <f t="shared" si="354"/>
        <v>0</v>
      </c>
      <c r="AL583" s="82" t="str">
        <f t="shared" si="355"/>
        <v>-</v>
      </c>
      <c r="AM583" s="82" t="str">
        <f t="shared" si="356"/>
        <v>-</v>
      </c>
      <c r="AN583" s="82" t="str">
        <f t="shared" si="357"/>
        <v>-</v>
      </c>
      <c r="AO583" s="82" t="str">
        <f t="shared" si="358"/>
        <v>-</v>
      </c>
      <c r="AP583" s="82" t="str">
        <f t="shared" si="359"/>
        <v>-</v>
      </c>
      <c r="AQ583" s="82" t="str">
        <f t="shared" si="360"/>
        <v>-</v>
      </c>
      <c r="AR583" s="82" t="str">
        <f t="shared" si="361"/>
        <v>-</v>
      </c>
      <c r="AT583" s="82">
        <f t="shared" si="362"/>
        <v>2</v>
      </c>
      <c r="AU583" s="82" t="str">
        <f ca="1">IF(    MAX(OFFSET(AL583,0,0,MATCH("-",AL583:AL$638,0))) = 0,"",
IFERROR(MAX(OFFSET(AL583,0,0,MATCH("-",AL583:AL$638,0))),""))</f>
        <v/>
      </c>
      <c r="AV583" s="82" t="str">
        <f ca="1">IF(    MAX(OFFSET(AM583,0,0,MATCH("-",AM583:AM$638,0))) = 0,"",
IFERROR(MAX(OFFSET(AM583,0,0,MATCH("-",AM583:AM$638,0))),""))</f>
        <v/>
      </c>
      <c r="AW583" s="82" t="str">
        <f ca="1">IF(    MAX(OFFSET(AN583,0,0,MATCH("-",AN583:AN$638,0))) = 0,"",
IFERROR(MAX(OFFSET(AN583,0,0,MATCH("-",AN583:AN$638,0))),""))</f>
        <v/>
      </c>
      <c r="AX583" s="82" t="str">
        <f ca="1">IF(    MAX(OFFSET(AO583,0,0,MATCH("-",AO583:AO$638,0))) = 0,"",
IFERROR(MAX(OFFSET(AO583,0,0,MATCH("-",AO583:AO$638,0))),""))</f>
        <v/>
      </c>
      <c r="AY583" s="82" t="str">
        <f ca="1">IF(    MAX(OFFSET(AP583,0,0,MATCH("-",AP583:AP$638,0))) = 0,"",
IFERROR(MAX(OFFSET(AP583,0,0,MATCH("-",AP583:AP$638,0))),""))</f>
        <v/>
      </c>
      <c r="AZ583" s="82" t="str">
        <f ca="1">IF(    MAX(OFFSET(AQ583,0,0,MATCH("-",AQ583:AQ$638,0))) = 0,"",
IFERROR(MAX(OFFSET(AQ583,0,0,MATCH("-",AQ583:AQ$638,0))),""))</f>
        <v/>
      </c>
      <c r="BA583" s="82" t="str">
        <f ca="1">IF(    MAX(OFFSET(AR583,0,0,MATCH("-",AR583:AR$638,0))) = 0,"",
IFERROR(MAX(OFFSET(AR583,0,0,MATCH("-",AR583:AR$638,0))),""))</f>
        <v/>
      </c>
      <c r="BB583" s="112">
        <f t="shared" ca="1" si="363"/>
        <v>-270</v>
      </c>
      <c r="BC583" s="111" t="str">
        <f t="shared" ca="1" si="364"/>
        <v>Radius</v>
      </c>
      <c r="BD583" s="112">
        <f t="shared" ca="1" si="365"/>
        <v>0</v>
      </c>
      <c r="BE583" s="111">
        <f t="shared" ca="1" si="366"/>
        <v>-150</v>
      </c>
      <c r="BF583" s="113" t="e">
        <f t="shared" ca="1" si="367"/>
        <v>#VALUE!</v>
      </c>
      <c r="BG583" s="113" t="e">
        <f t="shared" ca="1" si="368"/>
        <v>#VALUE!</v>
      </c>
      <c r="BH583" s="112">
        <f t="shared" ca="1" si="369"/>
        <v>2000</v>
      </c>
      <c r="BI583" s="112">
        <f t="shared" ca="1" si="370"/>
        <v>-150</v>
      </c>
      <c r="BJ583" s="157"/>
      <c r="BK583" s="157"/>
      <c r="BL583" s="158" t="str">
        <f>scriv!AM545</f>
        <v/>
      </c>
      <c r="BM583" s="157"/>
      <c r="BN583" s="157" t="str">
        <f t="shared" si="371"/>
        <v>node</v>
      </c>
      <c r="BO583" s="157"/>
      <c r="BP583" s="159">
        <f t="shared" ca="1" si="372"/>
        <v>0</v>
      </c>
      <c r="BQ583" s="159">
        <f t="shared" ca="1" si="373"/>
        <v>0</v>
      </c>
      <c r="BR583" s="159">
        <f t="shared" si="374"/>
        <v>1</v>
      </c>
      <c r="BS583" s="159" t="str">
        <f t="shared" si="375"/>
        <v>symbol</v>
      </c>
      <c r="BT583" s="157" t="str">
        <f ca="1">IF(scriv!V545&lt;&gt;"",scriv!V545,
IF(E583="",IFERROR(VLOOKUP(BL583,$AH$40:$BT$638,39,FALSE),$BT$36),
$BT$37))</f>
        <v>InvestmentProducts</v>
      </c>
      <c r="BU583" s="166">
        <f t="shared" ca="1" si="376"/>
        <v>2000</v>
      </c>
      <c r="BV583" s="166">
        <f t="shared" ca="1" si="377"/>
        <v>-150</v>
      </c>
      <c r="BW583" s="166">
        <f t="shared" ca="1" si="378"/>
        <v>0</v>
      </c>
      <c r="BX583" s="166">
        <f t="shared" ca="1" si="379"/>
        <v>0</v>
      </c>
      <c r="BY583" s="180" t="str">
        <f t="shared" si="380"/>
        <v/>
      </c>
      <c r="BZ583" s="180" t="str">
        <f t="shared" si="381"/>
        <v/>
      </c>
      <c r="CA583" s="81" t="str">
        <f>IF(scriv!E545&lt;&gt;"",scriv!E545,"")</f>
        <v/>
      </c>
      <c r="CB583" s="82">
        <f t="shared" si="350"/>
        <v>0</v>
      </c>
      <c r="CC583" s="82">
        <f t="shared" si="382"/>
        <v>0</v>
      </c>
      <c r="CD583" s="82" t="str">
        <f t="shared" si="383"/>
        <v>-</v>
      </c>
      <c r="CE583" s="82" t="str">
        <f t="shared" si="384"/>
        <v>-</v>
      </c>
      <c r="CF583" s="82" t="str">
        <f t="shared" si="385"/>
        <v>-</v>
      </c>
      <c r="CG583" s="82" t="str">
        <f t="shared" si="386"/>
        <v>-</v>
      </c>
      <c r="CH583" s="82" t="str">
        <f t="shared" si="387"/>
        <v>-</v>
      </c>
      <c r="CI583" s="82" t="str">
        <f t="shared" si="388"/>
        <v>-</v>
      </c>
      <c r="CJ583" s="82" t="str">
        <f t="shared" si="389"/>
        <v>-</v>
      </c>
      <c r="CK583" s="82" t="str">
        <f t="shared" si="390"/>
        <v>-</v>
      </c>
    </row>
    <row r="584" spans="1:89" s="82" customFormat="1" ht="18" customHeight="1">
      <c r="A584" s="81" t="str">
        <f>scriv!AL546</f>
        <v/>
      </c>
      <c r="B584" s="81" t="str">
        <f>IF(scriv!D546&lt;&gt;"",scriv!D546,"")</f>
        <v/>
      </c>
      <c r="C584" s="81" t="str">
        <f>IF( scriv!AP546&lt;&gt;"", IF(D584&lt;&gt;"","connection ","")&amp;scriv!AP546,IF(D584&lt;&gt;"","connection",""))</f>
        <v/>
      </c>
      <c r="D584" s="82" t="str">
        <f>scriv!AN546</f>
        <v/>
      </c>
      <c r="E584" s="82" t="str">
        <f>scriv!AO546</f>
        <v/>
      </c>
      <c r="F584" s="156">
        <f>ROW()</f>
        <v>584</v>
      </c>
      <c r="G584" s="288">
        <f>scriv!AC546</f>
        <v>0</v>
      </c>
      <c r="H584" s="288">
        <f>scriv!AD546</f>
        <v>0</v>
      </c>
      <c r="I584" s="81" t="str">
        <f>IF(scriv!AE546&lt;&gt;"",scriv!AE546,J584)</f>
        <v/>
      </c>
      <c r="J584" s="81" t="str">
        <f>IF(scriv!AF546&lt;&gt;"",scriv!AF546,"")</f>
        <v/>
      </c>
      <c r="K584" s="82" t="str">
        <f>IF(scriv!Y546&lt;&gt;"",scriv!Y546,$K$36)</f>
        <v>none</v>
      </c>
      <c r="L584" s="82">
        <f>IF(scriv!Z546&lt;&gt;"",scriv!Z546,$L$36)</f>
        <v>0</v>
      </c>
      <c r="M584" s="82" t="str">
        <f>IF(scriv!AA546&lt;&gt;"",scriv!AA546,$M$36)</f>
        <v>OpenClose</v>
      </c>
      <c r="N584" s="82">
        <f>IF(scriv!AB546&lt;&gt;"",scriv!AB546,$N$36)</f>
        <v>0</v>
      </c>
      <c r="O584" s="119" t="str">
        <f t="shared" si="349"/>
        <v/>
      </c>
      <c r="P584" s="81" t="str">
        <f>IF(scriv!I546&lt;&gt;"",scriv!I546,"")</f>
        <v/>
      </c>
      <c r="Q584" s="81" t="str">
        <f>IF(scriv!J546&lt;&gt;"",scriv!J546,"")</f>
        <v/>
      </c>
      <c r="R584" s="81">
        <f>IF(scriv!K546&lt;&gt;"",scriv!K546,
IF(I584&lt;&gt;"",1,$R$36))</f>
        <v>1</v>
      </c>
      <c r="S584" s="81" t="str">
        <f>IF(scriv!L546&lt;&gt;"",scriv!L546,
IF(scriv!AF546&lt;&gt;"",$S$36,"none"))</f>
        <v>none</v>
      </c>
      <c r="T584" s="81" t="str">
        <f>IF(scriv!Q546&lt;&gt;"",scriv!Q546,"")</f>
        <v/>
      </c>
      <c r="U584" s="81" t="str">
        <f>IF(scriv!R546&lt;&gt;"",scriv!R546,"")</f>
        <v/>
      </c>
      <c r="V584" s="81" t="str">
        <f>IF(scriv!S546&lt;&gt;"",scriv!S546,"")</f>
        <v/>
      </c>
      <c r="W584" s="81" t="str">
        <f>IF(scriv!T546&lt;&gt;"",scriv!T546,"")</f>
        <v/>
      </c>
      <c r="X584" s="81" t="str">
        <f>IF($E584="",
( IF(scriv!AH546&lt;&gt;"", LEFT( scriv!AH546, FIND(",",scriv!AH546)-1) &amp; "=" &amp; $AH584 &amp; RIGHT( scriv!AH546, LEN(scriv!AH546) + 1 - FIND(",",scriv!AH546)),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IF(scriv!AI546&lt;&gt;"", LEFT( scriv!AI546, FIND(",",scriv!AI546)-1) &amp; "=" &amp; $AH584 &amp; RIGHT( scriv!AI546, LEN(scriv!AI546) + 1 - FIND(",",scriv!AI546)),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IF(scriv!AJ546&lt;&gt;"", LEFT( scriv!AJ546, FIND(",",scriv!AJ546)-1) &amp; "=" &amp; $AH584 &amp; RIGHT( scriv!AJ546, LEN(scriv!AJ546) + 1 - FIND(",",scriv!AJ546)),
  IF($Z$36&lt;&gt;"",LEFT( Z$36, FIND(",",Z$36)-1) &amp; "=" &amp; $AH584 &amp; RIGHT( Z$36, LEN(Z$36) + 1 - FIND(",",Z$36)),""))),
IF(scriv!O546&lt;&gt;"", LEFT( scriv!O546, FIND(",",scriv!O546)-1) &amp; "=" &amp; $AH584 &amp; RIGHT( scriv!O546, LEN(scriv!O546) + 1 - FIND(",",scriv!O546)),
LEFT( Z$37, FIND(",",Z$37)-1) &amp; "=" &amp; $AH584 &amp; RIGHT( Z$37, LEN(Z$37) + 1 - FIND(",",Z$37))))</f>
        <v>drawOpen=,1.2</v>
      </c>
      <c r="AA584" s="81" t="str">
        <f>IF($E584="",
( IF(scriv!AK546&lt;&gt;"", LEFT( scriv!AK546, FIND(",",scriv!AK546)-1) &amp; "=" &amp; $AH584 &amp; RIGHT( scriv!AK546, LEN(scriv!AK546) + 1 - FIND(",",scriv!AK546)),
  IF($AA$36&lt;&gt;"",LEFT( AA$36, FIND(",",AA$36)-1) &amp; "=" &amp; $AH584 &amp; RIGHT( AA$36, LEN(AA$36) + 1 - FIND(",",AA$36)),""))),
IF(scriv!P546&lt;&gt;"", LEFT( scriv!P546, FIND(",",scriv!P546)-1) &amp; "=" &amp; $AH584 &amp; RIGHT( scriv!P546, LEN(scriv!P546) + 1 - FIND(",",scriv!P546)),
LEFT( AA$37, FIND(",",AA$37)-1) &amp; "=" &amp; $AH584 &amp; RIGHT( AA$37, LEN(AA$37) + 1 - FIND(",",AA$37))))</f>
        <v>drawClose=,1.2</v>
      </c>
      <c r="AB584" s="167" t="str">
        <f t="shared" si="348"/>
        <v>noTitle</v>
      </c>
      <c r="AC584" s="167"/>
      <c r="AD584" s="45"/>
      <c r="AE584" s="168"/>
      <c r="AF584" s="169">
        <f>IF(D584="",scriv!B546,"")</f>
        <v>0</v>
      </c>
      <c r="AG584" s="170" t="str">
        <f t="shared" si="351"/>
        <v/>
      </c>
      <c r="AH584" s="169" t="str">
        <f t="shared" si="352"/>
        <v/>
      </c>
      <c r="AI584" s="169" t="str">
        <f t="shared" si="353"/>
        <v/>
      </c>
      <c r="AJ584" s="86">
        <f>ROUNDDOWN( (LEN(scriv!B546)+1) / 2, 0 )</f>
        <v>0</v>
      </c>
      <c r="AK584" s="82">
        <f t="shared" si="354"/>
        <v>0</v>
      </c>
      <c r="AL584" s="82" t="str">
        <f t="shared" si="355"/>
        <v>-</v>
      </c>
      <c r="AM584" s="82" t="str">
        <f t="shared" si="356"/>
        <v>-</v>
      </c>
      <c r="AN584" s="82" t="str">
        <f t="shared" si="357"/>
        <v>-</v>
      </c>
      <c r="AO584" s="82" t="str">
        <f t="shared" si="358"/>
        <v>-</v>
      </c>
      <c r="AP584" s="82" t="str">
        <f t="shared" si="359"/>
        <v>-</v>
      </c>
      <c r="AQ584" s="82" t="str">
        <f t="shared" si="360"/>
        <v>-</v>
      </c>
      <c r="AR584" s="82" t="str">
        <f t="shared" si="361"/>
        <v>-</v>
      </c>
      <c r="AT584" s="82">
        <f t="shared" si="362"/>
        <v>2</v>
      </c>
      <c r="AU584" s="82" t="str">
        <f ca="1">IF(    MAX(OFFSET(AL584,0,0,MATCH("-",AL584:AL$638,0))) = 0,"",
IFERROR(MAX(OFFSET(AL584,0,0,MATCH("-",AL584:AL$638,0))),""))</f>
        <v/>
      </c>
      <c r="AV584" s="82" t="str">
        <f ca="1">IF(    MAX(OFFSET(AM584,0,0,MATCH("-",AM584:AM$638,0))) = 0,"",
IFERROR(MAX(OFFSET(AM584,0,0,MATCH("-",AM584:AM$638,0))),""))</f>
        <v/>
      </c>
      <c r="AW584" s="82" t="str">
        <f ca="1">IF(    MAX(OFFSET(AN584,0,0,MATCH("-",AN584:AN$638,0))) = 0,"",
IFERROR(MAX(OFFSET(AN584,0,0,MATCH("-",AN584:AN$638,0))),""))</f>
        <v/>
      </c>
      <c r="AX584" s="82" t="str">
        <f ca="1">IF(    MAX(OFFSET(AO584,0,0,MATCH("-",AO584:AO$638,0))) = 0,"",
IFERROR(MAX(OFFSET(AO584,0,0,MATCH("-",AO584:AO$638,0))),""))</f>
        <v/>
      </c>
      <c r="AY584" s="82" t="str">
        <f ca="1">IF(    MAX(OFFSET(AP584,0,0,MATCH("-",AP584:AP$638,0))) = 0,"",
IFERROR(MAX(OFFSET(AP584,0,0,MATCH("-",AP584:AP$638,0))),""))</f>
        <v/>
      </c>
      <c r="AZ584" s="82" t="str">
        <f ca="1">IF(    MAX(OFFSET(AQ584,0,0,MATCH("-",AQ584:AQ$638,0))) = 0,"",
IFERROR(MAX(OFFSET(AQ584,0,0,MATCH("-",AQ584:AQ$638,0))),""))</f>
        <v/>
      </c>
      <c r="BA584" s="82" t="str">
        <f ca="1">IF(    MAX(OFFSET(AR584,0,0,MATCH("-",AR584:AR$638,0))) = 0,"",
IFERROR(MAX(OFFSET(AR584,0,0,MATCH("-",AR584:AR$638,0))),""))</f>
        <v/>
      </c>
      <c r="BB584" s="112">
        <f t="shared" ca="1" si="363"/>
        <v>-270</v>
      </c>
      <c r="BC584" s="111" t="str">
        <f t="shared" ca="1" si="364"/>
        <v>Radius</v>
      </c>
      <c r="BD584" s="112">
        <f t="shared" ca="1" si="365"/>
        <v>0</v>
      </c>
      <c r="BE584" s="111">
        <f t="shared" ca="1" si="366"/>
        <v>-150</v>
      </c>
      <c r="BF584" s="113" t="e">
        <f t="shared" ca="1" si="367"/>
        <v>#VALUE!</v>
      </c>
      <c r="BG584" s="113" t="e">
        <f t="shared" ca="1" si="368"/>
        <v>#VALUE!</v>
      </c>
      <c r="BH584" s="112">
        <f t="shared" ca="1" si="369"/>
        <v>2000</v>
      </c>
      <c r="BI584" s="112">
        <f t="shared" ca="1" si="370"/>
        <v>-150</v>
      </c>
      <c r="BJ584" s="157"/>
      <c r="BK584" s="157"/>
      <c r="BL584" s="158" t="str">
        <f>scriv!AM546</f>
        <v/>
      </c>
      <c r="BM584" s="157"/>
      <c r="BN584" s="157" t="str">
        <f t="shared" si="371"/>
        <v>node</v>
      </c>
      <c r="BO584" s="157"/>
      <c r="BP584" s="159">
        <f t="shared" ca="1" si="372"/>
        <v>0</v>
      </c>
      <c r="BQ584" s="159">
        <f t="shared" ca="1" si="373"/>
        <v>0</v>
      </c>
      <c r="BR584" s="159">
        <f t="shared" si="374"/>
        <v>1</v>
      </c>
      <c r="BS584" s="159" t="str">
        <f t="shared" si="375"/>
        <v>symbol</v>
      </c>
      <c r="BT584" s="157" t="str">
        <f ca="1">IF(scriv!V546&lt;&gt;"",scriv!V546,
IF(E584="",IFERROR(VLOOKUP(BL584,$AH$40:$BT$638,39,FALSE),$BT$36),
$BT$37))</f>
        <v>InvestmentProducts</v>
      </c>
      <c r="BU584" s="166">
        <f t="shared" ca="1" si="376"/>
        <v>2000</v>
      </c>
      <c r="BV584" s="166">
        <f t="shared" ca="1" si="377"/>
        <v>-150</v>
      </c>
      <c r="BW584" s="166">
        <f t="shared" ca="1" si="378"/>
        <v>0</v>
      </c>
      <c r="BX584" s="166">
        <f t="shared" ca="1" si="379"/>
        <v>0</v>
      </c>
      <c r="BY584" s="180" t="str">
        <f t="shared" si="380"/>
        <v/>
      </c>
      <c r="BZ584" s="180" t="str">
        <f t="shared" si="381"/>
        <v/>
      </c>
      <c r="CA584" s="81" t="str">
        <f>IF(scriv!E546&lt;&gt;"",scriv!E546,"")</f>
        <v/>
      </c>
      <c r="CB584" s="82">
        <f t="shared" si="350"/>
        <v>0</v>
      </c>
      <c r="CC584" s="82">
        <f t="shared" si="382"/>
        <v>0</v>
      </c>
      <c r="CD584" s="82" t="str">
        <f t="shared" si="383"/>
        <v>-</v>
      </c>
      <c r="CE584" s="82" t="str">
        <f t="shared" si="384"/>
        <v>-</v>
      </c>
      <c r="CF584" s="82" t="str">
        <f t="shared" si="385"/>
        <v>-</v>
      </c>
      <c r="CG584" s="82" t="str">
        <f t="shared" si="386"/>
        <v>-</v>
      </c>
      <c r="CH584" s="82" t="str">
        <f t="shared" si="387"/>
        <v>-</v>
      </c>
      <c r="CI584" s="82" t="str">
        <f t="shared" si="388"/>
        <v>-</v>
      </c>
      <c r="CJ584" s="82" t="str">
        <f t="shared" si="389"/>
        <v>-</v>
      </c>
      <c r="CK584" s="82" t="str">
        <f t="shared" si="390"/>
        <v>-</v>
      </c>
    </row>
    <row r="585" spans="1:89" s="82" customFormat="1" ht="18" customHeight="1">
      <c r="A585" s="81" t="str">
        <f>scriv!AL547</f>
        <v/>
      </c>
      <c r="B585" s="81" t="str">
        <f>IF(scriv!D547&lt;&gt;"",scriv!D547,"")</f>
        <v/>
      </c>
      <c r="C585" s="81" t="str">
        <f>IF( scriv!AP547&lt;&gt;"", IF(D585&lt;&gt;"","connection ","")&amp;scriv!AP547,IF(D585&lt;&gt;"","connection",""))</f>
        <v/>
      </c>
      <c r="D585" s="82" t="str">
        <f>scriv!AN547</f>
        <v/>
      </c>
      <c r="E585" s="82" t="str">
        <f>scriv!AO547</f>
        <v/>
      </c>
      <c r="F585" s="156">
        <f>ROW()</f>
        <v>585</v>
      </c>
      <c r="G585" s="288">
        <f>scriv!AC547</f>
        <v>0</v>
      </c>
      <c r="H585" s="288">
        <f>scriv!AD547</f>
        <v>0</v>
      </c>
      <c r="I585" s="81" t="str">
        <f>IF(scriv!AE547&lt;&gt;"",scriv!AE547,J585)</f>
        <v/>
      </c>
      <c r="J585" s="81" t="str">
        <f>IF(scriv!AF547&lt;&gt;"",scriv!AF547,"")</f>
        <v/>
      </c>
      <c r="K585" s="82" t="str">
        <f>IF(scriv!Y547&lt;&gt;"",scriv!Y547,$K$36)</f>
        <v>none</v>
      </c>
      <c r="L585" s="82">
        <f>IF(scriv!Z547&lt;&gt;"",scriv!Z547,$L$36)</f>
        <v>0</v>
      </c>
      <c r="M585" s="82" t="str">
        <f>IF(scriv!AA547&lt;&gt;"",scriv!AA547,$M$36)</f>
        <v>OpenClose</v>
      </c>
      <c r="N585" s="82">
        <f>IF(scriv!AB547&lt;&gt;"",scriv!AB547,$N$36)</f>
        <v>0</v>
      </c>
      <c r="O585" s="119" t="str">
        <f t="shared" si="349"/>
        <v/>
      </c>
      <c r="P585" s="81" t="str">
        <f>IF(scriv!I547&lt;&gt;"",scriv!I547,"")</f>
        <v/>
      </c>
      <c r="Q585" s="81" t="str">
        <f>IF(scriv!J547&lt;&gt;"",scriv!J547,"")</f>
        <v/>
      </c>
      <c r="R585" s="81">
        <f>IF(scriv!K547&lt;&gt;"",scriv!K547,
IF(I585&lt;&gt;"",1,$R$36))</f>
        <v>1</v>
      </c>
      <c r="S585" s="81" t="str">
        <f>IF(scriv!L547&lt;&gt;"",scriv!L547,
IF(scriv!AF547&lt;&gt;"",$S$36,"none"))</f>
        <v>none</v>
      </c>
      <c r="T585" s="81" t="str">
        <f>IF(scriv!Q547&lt;&gt;"",scriv!Q547,"")</f>
        <v/>
      </c>
      <c r="U585" s="81" t="str">
        <f>IF(scriv!R547&lt;&gt;"",scriv!R547,"")</f>
        <v/>
      </c>
      <c r="V585" s="81" t="str">
        <f>IF(scriv!S547&lt;&gt;"",scriv!S547,"")</f>
        <v/>
      </c>
      <c r="W585" s="81" t="str">
        <f>IF(scriv!T547&lt;&gt;"",scriv!T547,"")</f>
        <v/>
      </c>
      <c r="X585" s="81" t="str">
        <f>IF($E585="",
( IF(scriv!AH547&lt;&gt;"", LEFT( scriv!AH547, FIND(",",scriv!AH547)-1) &amp; "=" &amp; $AH585 &amp; RIGHT( scriv!AH547, LEN(scriv!AH547) + 1 - FIND(",",scriv!AH547)),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IF(scriv!AI547&lt;&gt;"", LEFT( scriv!AI547, FIND(",",scriv!AI547)-1) &amp; "=" &amp; $AH585 &amp; RIGHT( scriv!AI547, LEN(scriv!AI547) + 1 - FIND(",",scriv!AI547)),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IF(scriv!AJ547&lt;&gt;"", LEFT( scriv!AJ547, FIND(",",scriv!AJ547)-1) &amp; "=" &amp; $AH585 &amp; RIGHT( scriv!AJ547, LEN(scriv!AJ547) + 1 - FIND(",",scriv!AJ547)),
  IF($Z$36&lt;&gt;"",LEFT( Z$36, FIND(",",Z$36)-1) &amp; "=" &amp; $AH585 &amp; RIGHT( Z$36, LEN(Z$36) + 1 - FIND(",",Z$36)),""))),
IF(scriv!O547&lt;&gt;"", LEFT( scriv!O547, FIND(",",scriv!O547)-1) &amp; "=" &amp; $AH585 &amp; RIGHT( scriv!O547, LEN(scriv!O547) + 1 - FIND(",",scriv!O547)),
LEFT( Z$37, FIND(",",Z$37)-1) &amp; "=" &amp; $AH585 &amp; RIGHT( Z$37, LEN(Z$37) + 1 - FIND(",",Z$37))))</f>
        <v>drawOpen=,1.2</v>
      </c>
      <c r="AA585" s="81" t="str">
        <f>IF($E585="",
( IF(scriv!AK547&lt;&gt;"", LEFT( scriv!AK547, FIND(",",scriv!AK547)-1) &amp; "=" &amp; $AH585 &amp; RIGHT( scriv!AK547, LEN(scriv!AK547) + 1 - FIND(",",scriv!AK547)),
  IF($AA$36&lt;&gt;"",LEFT( AA$36, FIND(",",AA$36)-1) &amp; "=" &amp; $AH585 &amp; RIGHT( AA$36, LEN(AA$36) + 1 - FIND(",",AA$36)),""))),
IF(scriv!P547&lt;&gt;"", LEFT( scriv!P547, FIND(",",scriv!P547)-1) &amp; "=" &amp; $AH585 &amp; RIGHT( scriv!P547, LEN(scriv!P547) + 1 - FIND(",",scriv!P547)),
LEFT( AA$37, FIND(",",AA$37)-1) &amp; "=" &amp; $AH585 &amp; RIGHT( AA$37, LEN(AA$37) + 1 - FIND(",",AA$37))))</f>
        <v>drawClose=,1.2</v>
      </c>
      <c r="AB585" s="167" t="str">
        <f t="shared" si="348"/>
        <v>noTitle</v>
      </c>
      <c r="AC585" s="167"/>
      <c r="AD585" s="45"/>
      <c r="AE585" s="168"/>
      <c r="AF585" s="169">
        <f>IF(D585="",scriv!B547,"")</f>
        <v>0</v>
      </c>
      <c r="AG585" s="170" t="str">
        <f t="shared" si="351"/>
        <v/>
      </c>
      <c r="AH585" s="169" t="str">
        <f t="shared" si="352"/>
        <v/>
      </c>
      <c r="AI585" s="169" t="str">
        <f t="shared" si="353"/>
        <v/>
      </c>
      <c r="AJ585" s="86">
        <f>ROUNDDOWN( (LEN(scriv!B547)+1) / 2, 0 )</f>
        <v>0</v>
      </c>
      <c r="AK585" s="82">
        <f t="shared" si="354"/>
        <v>0</v>
      </c>
      <c r="AL585" s="82" t="str">
        <f t="shared" si="355"/>
        <v>-</v>
      </c>
      <c r="AM585" s="82" t="str">
        <f t="shared" si="356"/>
        <v>-</v>
      </c>
      <c r="AN585" s="82" t="str">
        <f t="shared" si="357"/>
        <v>-</v>
      </c>
      <c r="AO585" s="82" t="str">
        <f t="shared" si="358"/>
        <v>-</v>
      </c>
      <c r="AP585" s="82" t="str">
        <f t="shared" si="359"/>
        <v>-</v>
      </c>
      <c r="AQ585" s="82" t="str">
        <f t="shared" si="360"/>
        <v>-</v>
      </c>
      <c r="AR585" s="82" t="str">
        <f t="shared" si="361"/>
        <v>-</v>
      </c>
      <c r="AT585" s="82">
        <f t="shared" si="362"/>
        <v>2</v>
      </c>
      <c r="AU585" s="82" t="str">
        <f ca="1">IF(    MAX(OFFSET(AL585,0,0,MATCH("-",AL585:AL$638,0))) = 0,"",
IFERROR(MAX(OFFSET(AL585,0,0,MATCH("-",AL585:AL$638,0))),""))</f>
        <v/>
      </c>
      <c r="AV585" s="82" t="str">
        <f ca="1">IF(    MAX(OFFSET(AM585,0,0,MATCH("-",AM585:AM$638,0))) = 0,"",
IFERROR(MAX(OFFSET(AM585,0,0,MATCH("-",AM585:AM$638,0))),""))</f>
        <v/>
      </c>
      <c r="AW585" s="82" t="str">
        <f ca="1">IF(    MAX(OFFSET(AN585,0,0,MATCH("-",AN585:AN$638,0))) = 0,"",
IFERROR(MAX(OFFSET(AN585,0,0,MATCH("-",AN585:AN$638,0))),""))</f>
        <v/>
      </c>
      <c r="AX585" s="82" t="str">
        <f ca="1">IF(    MAX(OFFSET(AO585,0,0,MATCH("-",AO585:AO$638,0))) = 0,"",
IFERROR(MAX(OFFSET(AO585,0,0,MATCH("-",AO585:AO$638,0))),""))</f>
        <v/>
      </c>
      <c r="AY585" s="82" t="str">
        <f ca="1">IF(    MAX(OFFSET(AP585,0,0,MATCH("-",AP585:AP$638,0))) = 0,"",
IFERROR(MAX(OFFSET(AP585,0,0,MATCH("-",AP585:AP$638,0))),""))</f>
        <v/>
      </c>
      <c r="AZ585" s="82" t="str">
        <f ca="1">IF(    MAX(OFFSET(AQ585,0,0,MATCH("-",AQ585:AQ$638,0))) = 0,"",
IFERROR(MAX(OFFSET(AQ585,0,0,MATCH("-",AQ585:AQ$638,0))),""))</f>
        <v/>
      </c>
      <c r="BA585" s="82" t="str">
        <f ca="1">IF(    MAX(OFFSET(AR585,0,0,MATCH("-",AR585:AR$638,0))) = 0,"",
IFERROR(MAX(OFFSET(AR585,0,0,MATCH("-",AR585:AR$638,0))),""))</f>
        <v/>
      </c>
      <c r="BB585" s="112">
        <f t="shared" ca="1" si="363"/>
        <v>-270</v>
      </c>
      <c r="BC585" s="111" t="str">
        <f t="shared" ca="1" si="364"/>
        <v>Radius</v>
      </c>
      <c r="BD585" s="112">
        <f t="shared" ca="1" si="365"/>
        <v>0</v>
      </c>
      <c r="BE585" s="111">
        <f t="shared" ca="1" si="366"/>
        <v>-150</v>
      </c>
      <c r="BF585" s="113" t="e">
        <f t="shared" ca="1" si="367"/>
        <v>#VALUE!</v>
      </c>
      <c r="BG585" s="113" t="e">
        <f t="shared" ca="1" si="368"/>
        <v>#VALUE!</v>
      </c>
      <c r="BH585" s="112">
        <f t="shared" ca="1" si="369"/>
        <v>2000</v>
      </c>
      <c r="BI585" s="112">
        <f t="shared" ca="1" si="370"/>
        <v>-150</v>
      </c>
      <c r="BJ585" s="157"/>
      <c r="BK585" s="157"/>
      <c r="BL585" s="158" t="str">
        <f>scriv!AM547</f>
        <v/>
      </c>
      <c r="BM585" s="157"/>
      <c r="BN585" s="157" t="str">
        <f t="shared" si="371"/>
        <v>node</v>
      </c>
      <c r="BO585" s="157"/>
      <c r="BP585" s="159">
        <f t="shared" ca="1" si="372"/>
        <v>0</v>
      </c>
      <c r="BQ585" s="159">
        <f t="shared" ca="1" si="373"/>
        <v>0</v>
      </c>
      <c r="BR585" s="159">
        <f t="shared" si="374"/>
        <v>1</v>
      </c>
      <c r="BS585" s="159" t="str">
        <f t="shared" si="375"/>
        <v>symbol</v>
      </c>
      <c r="BT585" s="157" t="str">
        <f ca="1">IF(scriv!V547&lt;&gt;"",scriv!V547,
IF(E585="",IFERROR(VLOOKUP(BL585,$AH$40:$BT$638,39,FALSE),$BT$36),
$BT$37))</f>
        <v>InvestmentProducts</v>
      </c>
      <c r="BU585" s="166">
        <f t="shared" ca="1" si="376"/>
        <v>2000</v>
      </c>
      <c r="BV585" s="166">
        <f t="shared" ca="1" si="377"/>
        <v>-150</v>
      </c>
      <c r="BW585" s="166">
        <f t="shared" ca="1" si="378"/>
        <v>0</v>
      </c>
      <c r="BX585" s="166">
        <f t="shared" ca="1" si="379"/>
        <v>0</v>
      </c>
      <c r="BY585" s="180" t="str">
        <f t="shared" si="380"/>
        <v/>
      </c>
      <c r="BZ585" s="180" t="str">
        <f t="shared" si="381"/>
        <v/>
      </c>
      <c r="CA585" s="81" t="str">
        <f>IF(scriv!E547&lt;&gt;"",scriv!E547,"")</f>
        <v/>
      </c>
      <c r="CB585" s="82">
        <f t="shared" si="350"/>
        <v>0</v>
      </c>
      <c r="CC585" s="82">
        <f t="shared" si="382"/>
        <v>0</v>
      </c>
      <c r="CD585" s="82" t="str">
        <f t="shared" si="383"/>
        <v>-</v>
      </c>
      <c r="CE585" s="82" t="str">
        <f t="shared" si="384"/>
        <v>-</v>
      </c>
      <c r="CF585" s="82" t="str">
        <f t="shared" si="385"/>
        <v>-</v>
      </c>
      <c r="CG585" s="82" t="str">
        <f t="shared" si="386"/>
        <v>-</v>
      </c>
      <c r="CH585" s="82" t="str">
        <f t="shared" si="387"/>
        <v>-</v>
      </c>
      <c r="CI585" s="82" t="str">
        <f t="shared" si="388"/>
        <v>-</v>
      </c>
      <c r="CJ585" s="82" t="str">
        <f t="shared" si="389"/>
        <v>-</v>
      </c>
      <c r="CK585" s="82" t="str">
        <f t="shared" si="390"/>
        <v>-</v>
      </c>
    </row>
    <row r="586" spans="1:89" s="82" customFormat="1" ht="18" customHeight="1">
      <c r="A586" s="81" t="str">
        <f>scriv!AL548</f>
        <v/>
      </c>
      <c r="B586" s="81" t="str">
        <f>IF(scriv!D548&lt;&gt;"",scriv!D548,"")</f>
        <v/>
      </c>
      <c r="C586" s="81" t="str">
        <f>IF( scriv!AP548&lt;&gt;"", IF(D586&lt;&gt;"","connection ","")&amp;scriv!AP548,IF(D586&lt;&gt;"","connection",""))</f>
        <v/>
      </c>
      <c r="D586" s="82" t="str">
        <f>scriv!AN548</f>
        <v/>
      </c>
      <c r="E586" s="82" t="str">
        <f>scriv!AO548</f>
        <v/>
      </c>
      <c r="F586" s="156">
        <f>ROW()</f>
        <v>586</v>
      </c>
      <c r="G586" s="288">
        <f>scriv!AC548</f>
        <v>0</v>
      </c>
      <c r="H586" s="288">
        <f>scriv!AD548</f>
        <v>0</v>
      </c>
      <c r="I586" s="81" t="str">
        <f>IF(scriv!AE548&lt;&gt;"",scriv!AE548,J586)</f>
        <v/>
      </c>
      <c r="J586" s="81" t="str">
        <f>IF(scriv!AF548&lt;&gt;"",scriv!AF548,"")</f>
        <v/>
      </c>
      <c r="K586" s="82" t="str">
        <f>IF(scriv!Y548&lt;&gt;"",scriv!Y548,$K$36)</f>
        <v>none</v>
      </c>
      <c r="L586" s="82">
        <f>IF(scriv!Z548&lt;&gt;"",scriv!Z548,$L$36)</f>
        <v>0</v>
      </c>
      <c r="M586" s="82" t="str">
        <f>IF(scriv!AA548&lt;&gt;"",scriv!AA548,$M$36)</f>
        <v>OpenClose</v>
      </c>
      <c r="N586" s="82">
        <f>IF(scriv!AB548&lt;&gt;"",scriv!AB548,$N$36)</f>
        <v>0</v>
      </c>
      <c r="O586" s="119" t="str">
        <f t="shared" si="349"/>
        <v/>
      </c>
      <c r="P586" s="81" t="str">
        <f>IF(scriv!I548&lt;&gt;"",scriv!I548,"")</f>
        <v/>
      </c>
      <c r="Q586" s="81" t="str">
        <f>IF(scriv!J548&lt;&gt;"",scriv!J548,"")</f>
        <v/>
      </c>
      <c r="R586" s="81">
        <f>IF(scriv!K548&lt;&gt;"",scriv!K548,
IF(I586&lt;&gt;"",1,$R$36))</f>
        <v>1</v>
      </c>
      <c r="S586" s="81" t="str">
        <f>IF(scriv!L548&lt;&gt;"",scriv!L548,
IF(scriv!AF548&lt;&gt;"",$S$36,"none"))</f>
        <v>none</v>
      </c>
      <c r="T586" s="81" t="str">
        <f>IF(scriv!Q548&lt;&gt;"",scriv!Q548,"")</f>
        <v/>
      </c>
      <c r="U586" s="81" t="str">
        <f>IF(scriv!R548&lt;&gt;"",scriv!R548,"")</f>
        <v/>
      </c>
      <c r="V586" s="81" t="str">
        <f>IF(scriv!S548&lt;&gt;"",scriv!S548,"")</f>
        <v/>
      </c>
      <c r="W586" s="81" t="str">
        <f>IF(scriv!T548&lt;&gt;"",scriv!T548,"")</f>
        <v/>
      </c>
      <c r="X586" s="81" t="str">
        <f>IF($E586="",
( IF(scriv!AH548&lt;&gt;"", LEFT( scriv!AH548, FIND(",",scriv!AH548)-1) &amp; "=" &amp; $AH586 &amp; RIGHT( scriv!AH548, LEN(scriv!AH548) + 1 - FIND(",",scriv!AH548)),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IF(scriv!AI548&lt;&gt;"", LEFT( scriv!AI548, FIND(",",scriv!AI548)-1) &amp; "=" &amp; $AH586 &amp; RIGHT( scriv!AI548, LEN(scriv!AI548) + 1 - FIND(",",scriv!AI548)),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IF(scriv!AJ548&lt;&gt;"", LEFT( scriv!AJ548, FIND(",",scriv!AJ548)-1) &amp; "=" &amp; $AH586 &amp; RIGHT( scriv!AJ548, LEN(scriv!AJ548) + 1 - FIND(",",scriv!AJ548)),
  IF($Z$36&lt;&gt;"",LEFT( Z$36, FIND(",",Z$36)-1) &amp; "=" &amp; $AH586 &amp; RIGHT( Z$36, LEN(Z$36) + 1 - FIND(",",Z$36)),""))),
IF(scriv!O548&lt;&gt;"", LEFT( scriv!O548, FIND(",",scriv!O548)-1) &amp; "=" &amp; $AH586 &amp; RIGHT( scriv!O548, LEN(scriv!O548) + 1 - FIND(",",scriv!O548)),
LEFT( Z$37, FIND(",",Z$37)-1) &amp; "=" &amp; $AH586 &amp; RIGHT( Z$37, LEN(Z$37) + 1 - FIND(",",Z$37))))</f>
        <v>drawOpen=,1.2</v>
      </c>
      <c r="AA586" s="81" t="str">
        <f>IF($E586="",
( IF(scriv!AK548&lt;&gt;"", LEFT( scriv!AK548, FIND(",",scriv!AK548)-1) &amp; "=" &amp; $AH586 &amp; RIGHT( scriv!AK548, LEN(scriv!AK548) + 1 - FIND(",",scriv!AK548)),
  IF($AA$36&lt;&gt;"",LEFT( AA$36, FIND(",",AA$36)-1) &amp; "=" &amp; $AH586 &amp; RIGHT( AA$36, LEN(AA$36) + 1 - FIND(",",AA$36)),""))),
IF(scriv!P548&lt;&gt;"", LEFT( scriv!P548, FIND(",",scriv!P548)-1) &amp; "=" &amp; $AH586 &amp; RIGHT( scriv!P548, LEN(scriv!P548) + 1 - FIND(",",scriv!P548)),
LEFT( AA$37, FIND(",",AA$37)-1) &amp; "=" &amp; $AH586 &amp; RIGHT( AA$37, LEN(AA$37) + 1 - FIND(",",AA$37))))</f>
        <v>drawClose=,1.2</v>
      </c>
      <c r="AB586" s="167" t="str">
        <f t="shared" si="348"/>
        <v>noTitle</v>
      </c>
      <c r="AC586" s="167"/>
      <c r="AD586" s="45"/>
      <c r="AE586" s="168"/>
      <c r="AF586" s="169">
        <f>IF(D586="",scriv!B548,"")</f>
        <v>0</v>
      </c>
      <c r="AG586" s="170" t="str">
        <f t="shared" si="351"/>
        <v/>
      </c>
      <c r="AH586" s="169" t="str">
        <f t="shared" si="352"/>
        <v/>
      </c>
      <c r="AI586" s="169" t="str">
        <f t="shared" si="353"/>
        <v/>
      </c>
      <c r="AJ586" s="86">
        <f>ROUNDDOWN( (LEN(scriv!B548)+1) / 2, 0 )</f>
        <v>0</v>
      </c>
      <c r="AK586" s="82">
        <f t="shared" si="354"/>
        <v>0</v>
      </c>
      <c r="AL586" s="82" t="str">
        <f t="shared" si="355"/>
        <v>-</v>
      </c>
      <c r="AM586" s="82" t="str">
        <f t="shared" si="356"/>
        <v>-</v>
      </c>
      <c r="AN586" s="82" t="str">
        <f t="shared" si="357"/>
        <v>-</v>
      </c>
      <c r="AO586" s="82" t="str">
        <f t="shared" si="358"/>
        <v>-</v>
      </c>
      <c r="AP586" s="82" t="str">
        <f t="shared" si="359"/>
        <v>-</v>
      </c>
      <c r="AQ586" s="82" t="str">
        <f t="shared" si="360"/>
        <v>-</v>
      </c>
      <c r="AR586" s="82" t="str">
        <f t="shared" si="361"/>
        <v>-</v>
      </c>
      <c r="AT586" s="82">
        <f t="shared" si="362"/>
        <v>2</v>
      </c>
      <c r="AU586" s="82" t="str">
        <f ca="1">IF(    MAX(OFFSET(AL586,0,0,MATCH("-",AL586:AL$638,0))) = 0,"",
IFERROR(MAX(OFFSET(AL586,0,0,MATCH("-",AL586:AL$638,0))),""))</f>
        <v/>
      </c>
      <c r="AV586" s="82" t="str">
        <f ca="1">IF(    MAX(OFFSET(AM586,0,0,MATCH("-",AM586:AM$638,0))) = 0,"",
IFERROR(MAX(OFFSET(AM586,0,0,MATCH("-",AM586:AM$638,0))),""))</f>
        <v/>
      </c>
      <c r="AW586" s="82" t="str">
        <f ca="1">IF(    MAX(OFFSET(AN586,0,0,MATCH("-",AN586:AN$638,0))) = 0,"",
IFERROR(MAX(OFFSET(AN586,0,0,MATCH("-",AN586:AN$638,0))),""))</f>
        <v/>
      </c>
      <c r="AX586" s="82" t="str">
        <f ca="1">IF(    MAX(OFFSET(AO586,0,0,MATCH("-",AO586:AO$638,0))) = 0,"",
IFERROR(MAX(OFFSET(AO586,0,0,MATCH("-",AO586:AO$638,0))),""))</f>
        <v/>
      </c>
      <c r="AY586" s="82" t="str">
        <f ca="1">IF(    MAX(OFFSET(AP586,0,0,MATCH("-",AP586:AP$638,0))) = 0,"",
IFERROR(MAX(OFFSET(AP586,0,0,MATCH("-",AP586:AP$638,0))),""))</f>
        <v/>
      </c>
      <c r="AZ586" s="82" t="str">
        <f ca="1">IF(    MAX(OFFSET(AQ586,0,0,MATCH("-",AQ586:AQ$638,0))) = 0,"",
IFERROR(MAX(OFFSET(AQ586,0,0,MATCH("-",AQ586:AQ$638,0))),""))</f>
        <v/>
      </c>
      <c r="BA586" s="82" t="str">
        <f ca="1">IF(    MAX(OFFSET(AR586,0,0,MATCH("-",AR586:AR$638,0))) = 0,"",
IFERROR(MAX(OFFSET(AR586,0,0,MATCH("-",AR586:AR$638,0))),""))</f>
        <v/>
      </c>
      <c r="BB586" s="112">
        <f t="shared" ca="1" si="363"/>
        <v>-270</v>
      </c>
      <c r="BC586" s="111" t="str">
        <f t="shared" ca="1" si="364"/>
        <v>Radius</v>
      </c>
      <c r="BD586" s="112">
        <f t="shared" ca="1" si="365"/>
        <v>0</v>
      </c>
      <c r="BE586" s="111">
        <f t="shared" ca="1" si="366"/>
        <v>-150</v>
      </c>
      <c r="BF586" s="113" t="e">
        <f t="shared" ca="1" si="367"/>
        <v>#VALUE!</v>
      </c>
      <c r="BG586" s="113" t="e">
        <f t="shared" ca="1" si="368"/>
        <v>#VALUE!</v>
      </c>
      <c r="BH586" s="112">
        <f t="shared" ca="1" si="369"/>
        <v>2000</v>
      </c>
      <c r="BI586" s="112">
        <f t="shared" ca="1" si="370"/>
        <v>-150</v>
      </c>
      <c r="BJ586" s="157"/>
      <c r="BK586" s="157"/>
      <c r="BL586" s="158" t="str">
        <f>scriv!AM548</f>
        <v/>
      </c>
      <c r="BM586" s="157"/>
      <c r="BN586" s="157" t="str">
        <f t="shared" si="371"/>
        <v>node</v>
      </c>
      <c r="BO586" s="157"/>
      <c r="BP586" s="159">
        <f t="shared" ca="1" si="372"/>
        <v>0</v>
      </c>
      <c r="BQ586" s="159">
        <f t="shared" ca="1" si="373"/>
        <v>0</v>
      </c>
      <c r="BR586" s="159">
        <f t="shared" si="374"/>
        <v>1</v>
      </c>
      <c r="BS586" s="159" t="str">
        <f t="shared" si="375"/>
        <v>symbol</v>
      </c>
      <c r="BT586" s="157" t="str">
        <f ca="1">IF(scriv!V548&lt;&gt;"",scriv!V548,
IF(E586="",IFERROR(VLOOKUP(BL586,$AH$40:$BT$638,39,FALSE),$BT$36),
$BT$37))</f>
        <v>InvestmentProducts</v>
      </c>
      <c r="BU586" s="166">
        <f t="shared" ca="1" si="376"/>
        <v>2000</v>
      </c>
      <c r="BV586" s="166">
        <f t="shared" ca="1" si="377"/>
        <v>-150</v>
      </c>
      <c r="BW586" s="166">
        <f t="shared" ca="1" si="378"/>
        <v>0</v>
      </c>
      <c r="BX586" s="166">
        <f t="shared" ca="1" si="379"/>
        <v>0</v>
      </c>
      <c r="BY586" s="180" t="str">
        <f t="shared" si="380"/>
        <v/>
      </c>
      <c r="BZ586" s="180" t="str">
        <f t="shared" si="381"/>
        <v/>
      </c>
      <c r="CA586" s="81" t="str">
        <f>IF(scriv!E548&lt;&gt;"",scriv!E548,"")</f>
        <v/>
      </c>
      <c r="CB586" s="82">
        <f t="shared" si="350"/>
        <v>0</v>
      </c>
      <c r="CC586" s="82">
        <f t="shared" si="382"/>
        <v>0</v>
      </c>
      <c r="CD586" s="82" t="str">
        <f t="shared" si="383"/>
        <v>-</v>
      </c>
      <c r="CE586" s="82" t="str">
        <f t="shared" si="384"/>
        <v>-</v>
      </c>
      <c r="CF586" s="82" t="str">
        <f t="shared" si="385"/>
        <v>-</v>
      </c>
      <c r="CG586" s="82" t="str">
        <f t="shared" si="386"/>
        <v>-</v>
      </c>
      <c r="CH586" s="82" t="str">
        <f t="shared" si="387"/>
        <v>-</v>
      </c>
      <c r="CI586" s="82" t="str">
        <f t="shared" si="388"/>
        <v>-</v>
      </c>
      <c r="CJ586" s="82" t="str">
        <f t="shared" si="389"/>
        <v>-</v>
      </c>
      <c r="CK586" s="82" t="str">
        <f t="shared" si="390"/>
        <v>-</v>
      </c>
    </row>
    <row r="587" spans="1:89" s="82" customFormat="1" ht="18" customHeight="1">
      <c r="A587" s="81" t="str">
        <f>scriv!AL549</f>
        <v/>
      </c>
      <c r="B587" s="81" t="str">
        <f>IF(scriv!D549&lt;&gt;"",scriv!D549,"")</f>
        <v/>
      </c>
      <c r="C587" s="81" t="str">
        <f>IF( scriv!AP549&lt;&gt;"", IF(D587&lt;&gt;"","connection ","")&amp;scriv!AP549,IF(D587&lt;&gt;"","connection",""))</f>
        <v/>
      </c>
      <c r="D587" s="82" t="str">
        <f>scriv!AN549</f>
        <v/>
      </c>
      <c r="E587" s="82" t="str">
        <f>scriv!AO549</f>
        <v/>
      </c>
      <c r="F587" s="156">
        <f>ROW()</f>
        <v>587</v>
      </c>
      <c r="G587" s="288">
        <f>scriv!AC549</f>
        <v>0</v>
      </c>
      <c r="H587" s="288">
        <f>scriv!AD549</f>
        <v>0</v>
      </c>
      <c r="I587" s="81" t="str">
        <f>IF(scriv!AE549&lt;&gt;"",scriv!AE549,J587)</f>
        <v/>
      </c>
      <c r="J587" s="81" t="str">
        <f>IF(scriv!AF549&lt;&gt;"",scriv!AF549,"")</f>
        <v/>
      </c>
      <c r="K587" s="82" t="str">
        <f>IF(scriv!Y549&lt;&gt;"",scriv!Y549,$K$36)</f>
        <v>none</v>
      </c>
      <c r="L587" s="82">
        <f>IF(scriv!Z549&lt;&gt;"",scriv!Z549,$L$36)</f>
        <v>0</v>
      </c>
      <c r="M587" s="82" t="str">
        <f>IF(scriv!AA549&lt;&gt;"",scriv!AA549,$M$36)</f>
        <v>OpenClose</v>
      </c>
      <c r="N587" s="82">
        <f>IF(scriv!AB549&lt;&gt;"",scriv!AB549,$N$36)</f>
        <v>0</v>
      </c>
      <c r="O587" s="119" t="str">
        <f t="shared" si="349"/>
        <v/>
      </c>
      <c r="P587" s="81" t="str">
        <f>IF(scriv!I549&lt;&gt;"",scriv!I549,"")</f>
        <v/>
      </c>
      <c r="Q587" s="81" t="str">
        <f>IF(scriv!J549&lt;&gt;"",scriv!J549,"")</f>
        <v/>
      </c>
      <c r="R587" s="81">
        <f>IF(scriv!K549&lt;&gt;"",scriv!K549,
IF(I587&lt;&gt;"",1,$R$36))</f>
        <v>1</v>
      </c>
      <c r="S587" s="81" t="str">
        <f>IF(scriv!L549&lt;&gt;"",scriv!L549,
IF(scriv!AF549&lt;&gt;"",$S$36,"none"))</f>
        <v>none</v>
      </c>
      <c r="T587" s="81" t="str">
        <f>IF(scriv!Q549&lt;&gt;"",scriv!Q549,"")</f>
        <v/>
      </c>
      <c r="U587" s="81" t="str">
        <f>IF(scriv!R549&lt;&gt;"",scriv!R549,"")</f>
        <v/>
      </c>
      <c r="V587" s="81" t="str">
        <f>IF(scriv!S549&lt;&gt;"",scriv!S549,"")</f>
        <v/>
      </c>
      <c r="W587" s="81" t="str">
        <f>IF(scriv!T549&lt;&gt;"",scriv!T549,"")</f>
        <v/>
      </c>
      <c r="X587" s="81" t="str">
        <f>IF($E587="",
( IF(scriv!AH549&lt;&gt;"", LEFT( scriv!AH549, FIND(",",scriv!AH549)-1) &amp; "=" &amp; $AH587 &amp; RIGHT( scriv!AH549, LEN(scriv!AH549) + 1 - FIND(",",scriv!AH549)),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IF(scriv!AI549&lt;&gt;"", LEFT( scriv!AI549, FIND(",",scriv!AI549)-1) &amp; "=" &amp; $AH587 &amp; RIGHT( scriv!AI549, LEN(scriv!AI549) + 1 - FIND(",",scriv!AI549)),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IF(scriv!AJ549&lt;&gt;"", LEFT( scriv!AJ549, FIND(",",scriv!AJ549)-1) &amp; "=" &amp; $AH587 &amp; RIGHT( scriv!AJ549, LEN(scriv!AJ549) + 1 - FIND(",",scriv!AJ549)),
  IF($Z$36&lt;&gt;"",LEFT( Z$36, FIND(",",Z$36)-1) &amp; "=" &amp; $AH587 &amp; RIGHT( Z$36, LEN(Z$36) + 1 - FIND(",",Z$36)),""))),
IF(scriv!O549&lt;&gt;"", LEFT( scriv!O549, FIND(",",scriv!O549)-1) &amp; "=" &amp; $AH587 &amp; RIGHT( scriv!O549, LEN(scriv!O549) + 1 - FIND(",",scriv!O549)),
LEFT( Z$37, FIND(",",Z$37)-1) &amp; "=" &amp; $AH587 &amp; RIGHT( Z$37, LEN(Z$37) + 1 - FIND(",",Z$37))))</f>
        <v>drawOpen=,1.2</v>
      </c>
      <c r="AA587" s="81" t="str">
        <f>IF($E587="",
( IF(scriv!AK549&lt;&gt;"", LEFT( scriv!AK549, FIND(",",scriv!AK549)-1) &amp; "=" &amp; $AH587 &amp; RIGHT( scriv!AK549, LEN(scriv!AK549) + 1 - FIND(",",scriv!AK549)),
  IF($AA$36&lt;&gt;"",LEFT( AA$36, FIND(",",AA$36)-1) &amp; "=" &amp; $AH587 &amp; RIGHT( AA$36, LEN(AA$36) + 1 - FIND(",",AA$36)),""))),
IF(scriv!P549&lt;&gt;"", LEFT( scriv!P549, FIND(",",scriv!P549)-1) &amp; "=" &amp; $AH587 &amp; RIGHT( scriv!P549, LEN(scriv!P549) + 1 - FIND(",",scriv!P549)),
LEFT( AA$37, FIND(",",AA$37)-1) &amp; "=" &amp; $AH587 &amp; RIGHT( AA$37, LEN(AA$37) + 1 - FIND(",",AA$37))))</f>
        <v>drawClose=,1.2</v>
      </c>
      <c r="AB587" s="167" t="str">
        <f t="shared" si="348"/>
        <v>noTitle</v>
      </c>
      <c r="AC587" s="167"/>
      <c r="AD587" s="45"/>
      <c r="AE587" s="168"/>
      <c r="AF587" s="169">
        <f>IF(D587="",scriv!B549,"")</f>
        <v>0</v>
      </c>
      <c r="AG587" s="170" t="str">
        <f t="shared" si="351"/>
        <v/>
      </c>
      <c r="AH587" s="169" t="str">
        <f t="shared" si="352"/>
        <v/>
      </c>
      <c r="AI587" s="169" t="str">
        <f t="shared" si="353"/>
        <v/>
      </c>
      <c r="AJ587" s="86">
        <f>ROUNDDOWN( (LEN(scriv!B549)+1) / 2, 0 )</f>
        <v>0</v>
      </c>
      <c r="AK587" s="82">
        <f t="shared" si="354"/>
        <v>0</v>
      </c>
      <c r="AL587" s="82" t="str">
        <f t="shared" si="355"/>
        <v>-</v>
      </c>
      <c r="AM587" s="82" t="str">
        <f t="shared" si="356"/>
        <v>-</v>
      </c>
      <c r="AN587" s="82" t="str">
        <f t="shared" si="357"/>
        <v>-</v>
      </c>
      <c r="AO587" s="82" t="str">
        <f t="shared" si="358"/>
        <v>-</v>
      </c>
      <c r="AP587" s="82" t="str">
        <f t="shared" si="359"/>
        <v>-</v>
      </c>
      <c r="AQ587" s="82" t="str">
        <f t="shared" si="360"/>
        <v>-</v>
      </c>
      <c r="AR587" s="82" t="str">
        <f t="shared" si="361"/>
        <v>-</v>
      </c>
      <c r="AT587" s="82">
        <f t="shared" si="362"/>
        <v>2</v>
      </c>
      <c r="AU587" s="82" t="str">
        <f ca="1">IF(    MAX(OFFSET(AL587,0,0,MATCH("-",AL587:AL$638,0))) = 0,"",
IFERROR(MAX(OFFSET(AL587,0,0,MATCH("-",AL587:AL$638,0))),""))</f>
        <v/>
      </c>
      <c r="AV587" s="82" t="str">
        <f ca="1">IF(    MAX(OFFSET(AM587,0,0,MATCH("-",AM587:AM$638,0))) = 0,"",
IFERROR(MAX(OFFSET(AM587,0,0,MATCH("-",AM587:AM$638,0))),""))</f>
        <v/>
      </c>
      <c r="AW587" s="82" t="str">
        <f ca="1">IF(    MAX(OFFSET(AN587,0,0,MATCH("-",AN587:AN$638,0))) = 0,"",
IFERROR(MAX(OFFSET(AN587,0,0,MATCH("-",AN587:AN$638,0))),""))</f>
        <v/>
      </c>
      <c r="AX587" s="82" t="str">
        <f ca="1">IF(    MAX(OFFSET(AO587,0,0,MATCH("-",AO587:AO$638,0))) = 0,"",
IFERROR(MAX(OFFSET(AO587,0,0,MATCH("-",AO587:AO$638,0))),""))</f>
        <v/>
      </c>
      <c r="AY587" s="82" t="str">
        <f ca="1">IF(    MAX(OFFSET(AP587,0,0,MATCH("-",AP587:AP$638,0))) = 0,"",
IFERROR(MAX(OFFSET(AP587,0,0,MATCH("-",AP587:AP$638,0))),""))</f>
        <v/>
      </c>
      <c r="AZ587" s="82" t="str">
        <f ca="1">IF(    MAX(OFFSET(AQ587,0,0,MATCH("-",AQ587:AQ$638,0))) = 0,"",
IFERROR(MAX(OFFSET(AQ587,0,0,MATCH("-",AQ587:AQ$638,0))),""))</f>
        <v/>
      </c>
      <c r="BA587" s="82" t="str">
        <f ca="1">IF(    MAX(OFFSET(AR587,0,0,MATCH("-",AR587:AR$638,0))) = 0,"",
IFERROR(MAX(OFFSET(AR587,0,0,MATCH("-",AR587:AR$638,0))),""))</f>
        <v/>
      </c>
      <c r="BB587" s="112">
        <f t="shared" ca="1" si="363"/>
        <v>-270</v>
      </c>
      <c r="BC587" s="111" t="str">
        <f t="shared" ca="1" si="364"/>
        <v>Radius</v>
      </c>
      <c r="BD587" s="112">
        <f t="shared" ca="1" si="365"/>
        <v>0</v>
      </c>
      <c r="BE587" s="111">
        <f t="shared" ca="1" si="366"/>
        <v>-150</v>
      </c>
      <c r="BF587" s="113" t="e">
        <f t="shared" ca="1" si="367"/>
        <v>#VALUE!</v>
      </c>
      <c r="BG587" s="113" t="e">
        <f t="shared" ca="1" si="368"/>
        <v>#VALUE!</v>
      </c>
      <c r="BH587" s="112">
        <f t="shared" ca="1" si="369"/>
        <v>2000</v>
      </c>
      <c r="BI587" s="112">
        <f t="shared" ca="1" si="370"/>
        <v>-150</v>
      </c>
      <c r="BJ587" s="157"/>
      <c r="BK587" s="157"/>
      <c r="BL587" s="158" t="str">
        <f>scriv!AM549</f>
        <v/>
      </c>
      <c r="BM587" s="157"/>
      <c r="BN587" s="157" t="str">
        <f t="shared" si="371"/>
        <v>node</v>
      </c>
      <c r="BO587" s="157"/>
      <c r="BP587" s="159">
        <f t="shared" ca="1" si="372"/>
        <v>0</v>
      </c>
      <c r="BQ587" s="159">
        <f t="shared" ca="1" si="373"/>
        <v>0</v>
      </c>
      <c r="BR587" s="159">
        <f t="shared" si="374"/>
        <v>1</v>
      </c>
      <c r="BS587" s="159" t="str">
        <f t="shared" si="375"/>
        <v>symbol</v>
      </c>
      <c r="BT587" s="157" t="str">
        <f ca="1">IF(scriv!V549&lt;&gt;"",scriv!V549,
IF(E587="",IFERROR(VLOOKUP(BL587,$AH$40:$BT$638,39,FALSE),$BT$36),
$BT$37))</f>
        <v>InvestmentProducts</v>
      </c>
      <c r="BU587" s="166">
        <f t="shared" ca="1" si="376"/>
        <v>2000</v>
      </c>
      <c r="BV587" s="166">
        <f t="shared" ca="1" si="377"/>
        <v>-150</v>
      </c>
      <c r="BW587" s="166">
        <f t="shared" ca="1" si="378"/>
        <v>0</v>
      </c>
      <c r="BX587" s="166">
        <f t="shared" ca="1" si="379"/>
        <v>0</v>
      </c>
      <c r="BY587" s="180" t="str">
        <f t="shared" si="380"/>
        <v/>
      </c>
      <c r="BZ587" s="180" t="str">
        <f t="shared" si="381"/>
        <v/>
      </c>
      <c r="CA587" s="81" t="str">
        <f>IF(scriv!E549&lt;&gt;"",scriv!E549,"")</f>
        <v/>
      </c>
      <c r="CB587" s="82">
        <f t="shared" si="350"/>
        <v>0</v>
      </c>
      <c r="CC587" s="82">
        <f t="shared" si="382"/>
        <v>0</v>
      </c>
      <c r="CD587" s="82" t="str">
        <f t="shared" si="383"/>
        <v>-</v>
      </c>
      <c r="CE587" s="82" t="str">
        <f t="shared" si="384"/>
        <v>-</v>
      </c>
      <c r="CF587" s="82" t="str">
        <f t="shared" si="385"/>
        <v>-</v>
      </c>
      <c r="CG587" s="82" t="str">
        <f t="shared" si="386"/>
        <v>-</v>
      </c>
      <c r="CH587" s="82" t="str">
        <f t="shared" si="387"/>
        <v>-</v>
      </c>
      <c r="CI587" s="82" t="str">
        <f t="shared" si="388"/>
        <v>-</v>
      </c>
      <c r="CJ587" s="82" t="str">
        <f t="shared" si="389"/>
        <v>-</v>
      </c>
      <c r="CK587" s="82" t="str">
        <f t="shared" si="390"/>
        <v>-</v>
      </c>
    </row>
    <row r="588" spans="1:89" s="82" customFormat="1" ht="18" customHeight="1">
      <c r="A588" s="81" t="str">
        <f>scriv!AL550</f>
        <v/>
      </c>
      <c r="B588" s="81" t="str">
        <f>IF(scriv!D550&lt;&gt;"",scriv!D550,"")</f>
        <v/>
      </c>
      <c r="C588" s="81" t="str">
        <f>IF( scriv!AP550&lt;&gt;"", IF(D588&lt;&gt;"","connection ","")&amp;scriv!AP550,IF(D588&lt;&gt;"","connection",""))</f>
        <v/>
      </c>
      <c r="D588" s="82" t="str">
        <f>scriv!AN550</f>
        <v/>
      </c>
      <c r="E588" s="82" t="str">
        <f>scriv!AO550</f>
        <v/>
      </c>
      <c r="F588" s="156">
        <f>ROW()</f>
        <v>588</v>
      </c>
      <c r="G588" s="288">
        <f>scriv!AC550</f>
        <v>0</v>
      </c>
      <c r="H588" s="288">
        <f>scriv!AD550</f>
        <v>0</v>
      </c>
      <c r="I588" s="81" t="str">
        <f>IF(scriv!AE550&lt;&gt;"",scriv!AE550,J588)</f>
        <v/>
      </c>
      <c r="J588" s="81" t="str">
        <f>IF(scriv!AF550&lt;&gt;"",scriv!AF550,"")</f>
        <v/>
      </c>
      <c r="K588" s="82" t="str">
        <f>IF(scriv!Y550&lt;&gt;"",scriv!Y550,$K$36)</f>
        <v>none</v>
      </c>
      <c r="L588" s="82">
        <f>IF(scriv!Z550&lt;&gt;"",scriv!Z550,$L$36)</f>
        <v>0</v>
      </c>
      <c r="M588" s="82" t="str">
        <f>IF(scriv!AA550&lt;&gt;"",scriv!AA550,$M$36)</f>
        <v>OpenClose</v>
      </c>
      <c r="N588" s="82">
        <f>IF(scriv!AB550&lt;&gt;"",scriv!AB550,$N$36)</f>
        <v>0</v>
      </c>
      <c r="O588" s="119" t="str">
        <f t="shared" si="349"/>
        <v/>
      </c>
      <c r="P588" s="81" t="str">
        <f>IF(scriv!I550&lt;&gt;"",scriv!I550,"")</f>
        <v/>
      </c>
      <c r="Q588" s="81" t="str">
        <f>IF(scriv!J550&lt;&gt;"",scriv!J550,"")</f>
        <v/>
      </c>
      <c r="R588" s="81">
        <f>IF(scriv!K550&lt;&gt;"",scriv!K550,
IF(I588&lt;&gt;"",1,$R$36))</f>
        <v>1</v>
      </c>
      <c r="S588" s="81" t="str">
        <f>IF(scriv!L550&lt;&gt;"",scriv!L550,
IF(scriv!AF550&lt;&gt;"",$S$36,"none"))</f>
        <v>none</v>
      </c>
      <c r="T588" s="81" t="str">
        <f>IF(scriv!Q550&lt;&gt;"",scriv!Q550,"")</f>
        <v/>
      </c>
      <c r="U588" s="81" t="str">
        <f>IF(scriv!R550&lt;&gt;"",scriv!R550,"")</f>
        <v/>
      </c>
      <c r="V588" s="81" t="str">
        <f>IF(scriv!S550&lt;&gt;"",scriv!S550,"")</f>
        <v/>
      </c>
      <c r="W588" s="81" t="str">
        <f>IF(scriv!T550&lt;&gt;"",scriv!T550,"")</f>
        <v/>
      </c>
      <c r="X588" s="81" t="str">
        <f>IF($E588="",
( IF(scriv!AH550&lt;&gt;"", LEFT( scriv!AH550, FIND(",",scriv!AH550)-1) &amp; "=" &amp; $AH588 &amp; RIGHT( scriv!AH550, LEN(scriv!AH550) + 1 - FIND(",",scriv!AH550)),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IF(scriv!AI550&lt;&gt;"", LEFT( scriv!AI550, FIND(",",scriv!AI550)-1) &amp; "=" &amp; $AH588 &amp; RIGHT( scriv!AI550, LEN(scriv!AI550) + 1 - FIND(",",scriv!AI550)),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IF(scriv!AJ550&lt;&gt;"", LEFT( scriv!AJ550, FIND(",",scriv!AJ550)-1) &amp; "=" &amp; $AH588 &amp; RIGHT( scriv!AJ550, LEN(scriv!AJ550) + 1 - FIND(",",scriv!AJ550)),
  IF($Z$36&lt;&gt;"",LEFT( Z$36, FIND(",",Z$36)-1) &amp; "=" &amp; $AH588 &amp; RIGHT( Z$36, LEN(Z$36) + 1 - FIND(",",Z$36)),""))),
IF(scriv!O550&lt;&gt;"", LEFT( scriv!O550, FIND(",",scriv!O550)-1) &amp; "=" &amp; $AH588 &amp; RIGHT( scriv!O550, LEN(scriv!O550) + 1 - FIND(",",scriv!O550)),
LEFT( Z$37, FIND(",",Z$37)-1) &amp; "=" &amp; $AH588 &amp; RIGHT( Z$37, LEN(Z$37) + 1 - FIND(",",Z$37))))</f>
        <v>drawOpen=,1.2</v>
      </c>
      <c r="AA588" s="81" t="str">
        <f>IF($E588="",
( IF(scriv!AK550&lt;&gt;"", LEFT( scriv!AK550, FIND(",",scriv!AK550)-1) &amp; "=" &amp; $AH588 &amp; RIGHT( scriv!AK550, LEN(scriv!AK550) + 1 - FIND(",",scriv!AK550)),
  IF($AA$36&lt;&gt;"",LEFT( AA$36, FIND(",",AA$36)-1) &amp; "=" &amp; $AH588 &amp; RIGHT( AA$36, LEN(AA$36) + 1 - FIND(",",AA$36)),""))),
IF(scriv!P550&lt;&gt;"", LEFT( scriv!P550, FIND(",",scriv!P550)-1) &amp; "=" &amp; $AH588 &amp; RIGHT( scriv!P550, LEN(scriv!P550) + 1 - FIND(",",scriv!P550)),
LEFT( AA$37, FIND(",",AA$37)-1) &amp; "=" &amp; $AH588 &amp; RIGHT( AA$37, LEN(AA$37) + 1 - FIND(",",AA$37))))</f>
        <v>drawClose=,1.2</v>
      </c>
      <c r="AB588" s="167" t="str">
        <f t="shared" si="348"/>
        <v>noTitle</v>
      </c>
      <c r="AC588" s="167"/>
      <c r="AD588" s="45"/>
      <c r="AE588" s="168"/>
      <c r="AF588" s="169">
        <f>IF(D588="",scriv!B550,"")</f>
        <v>0</v>
      </c>
      <c r="AG588" s="170" t="str">
        <f t="shared" si="351"/>
        <v/>
      </c>
      <c r="AH588" s="169" t="str">
        <f t="shared" si="352"/>
        <v/>
      </c>
      <c r="AI588" s="169" t="str">
        <f t="shared" si="353"/>
        <v/>
      </c>
      <c r="AJ588" s="86">
        <f>ROUNDDOWN( (LEN(scriv!B550)+1) / 2, 0 )</f>
        <v>0</v>
      </c>
      <c r="AK588" s="82">
        <f t="shared" si="354"/>
        <v>0</v>
      </c>
      <c r="AL588" s="82" t="str">
        <f t="shared" si="355"/>
        <v>-</v>
      </c>
      <c r="AM588" s="82" t="str">
        <f t="shared" si="356"/>
        <v>-</v>
      </c>
      <c r="AN588" s="82" t="str">
        <f t="shared" si="357"/>
        <v>-</v>
      </c>
      <c r="AO588" s="82" t="str">
        <f t="shared" si="358"/>
        <v>-</v>
      </c>
      <c r="AP588" s="82" t="str">
        <f t="shared" si="359"/>
        <v>-</v>
      </c>
      <c r="AQ588" s="82" t="str">
        <f t="shared" si="360"/>
        <v>-</v>
      </c>
      <c r="AR588" s="82" t="str">
        <f t="shared" si="361"/>
        <v>-</v>
      </c>
      <c r="AT588" s="82">
        <f t="shared" si="362"/>
        <v>2</v>
      </c>
      <c r="AU588" s="82" t="str">
        <f ca="1">IF(    MAX(OFFSET(AL588,0,0,MATCH("-",AL588:AL$638,0))) = 0,"",
IFERROR(MAX(OFFSET(AL588,0,0,MATCH("-",AL588:AL$638,0))),""))</f>
        <v/>
      </c>
      <c r="AV588" s="82" t="str">
        <f ca="1">IF(    MAX(OFFSET(AM588,0,0,MATCH("-",AM588:AM$638,0))) = 0,"",
IFERROR(MAX(OFFSET(AM588,0,0,MATCH("-",AM588:AM$638,0))),""))</f>
        <v/>
      </c>
      <c r="AW588" s="82" t="str">
        <f ca="1">IF(    MAX(OFFSET(AN588,0,0,MATCH("-",AN588:AN$638,0))) = 0,"",
IFERROR(MAX(OFFSET(AN588,0,0,MATCH("-",AN588:AN$638,0))),""))</f>
        <v/>
      </c>
      <c r="AX588" s="82" t="str">
        <f ca="1">IF(    MAX(OFFSET(AO588,0,0,MATCH("-",AO588:AO$638,0))) = 0,"",
IFERROR(MAX(OFFSET(AO588,0,0,MATCH("-",AO588:AO$638,0))),""))</f>
        <v/>
      </c>
      <c r="AY588" s="82" t="str">
        <f ca="1">IF(    MAX(OFFSET(AP588,0,0,MATCH("-",AP588:AP$638,0))) = 0,"",
IFERROR(MAX(OFFSET(AP588,0,0,MATCH("-",AP588:AP$638,0))),""))</f>
        <v/>
      </c>
      <c r="AZ588" s="82" t="str">
        <f ca="1">IF(    MAX(OFFSET(AQ588,0,0,MATCH("-",AQ588:AQ$638,0))) = 0,"",
IFERROR(MAX(OFFSET(AQ588,0,0,MATCH("-",AQ588:AQ$638,0))),""))</f>
        <v/>
      </c>
      <c r="BA588" s="82" t="str">
        <f ca="1">IF(    MAX(OFFSET(AR588,0,0,MATCH("-",AR588:AR$638,0))) = 0,"",
IFERROR(MAX(OFFSET(AR588,0,0,MATCH("-",AR588:AR$638,0))),""))</f>
        <v/>
      </c>
      <c r="BB588" s="112">
        <f t="shared" ca="1" si="363"/>
        <v>-270</v>
      </c>
      <c r="BC588" s="111" t="str">
        <f t="shared" ca="1" si="364"/>
        <v>Radius</v>
      </c>
      <c r="BD588" s="112">
        <f t="shared" ca="1" si="365"/>
        <v>0</v>
      </c>
      <c r="BE588" s="111">
        <f t="shared" ca="1" si="366"/>
        <v>-150</v>
      </c>
      <c r="BF588" s="113" t="e">
        <f t="shared" ca="1" si="367"/>
        <v>#VALUE!</v>
      </c>
      <c r="BG588" s="113" t="e">
        <f t="shared" ca="1" si="368"/>
        <v>#VALUE!</v>
      </c>
      <c r="BH588" s="112">
        <f t="shared" ca="1" si="369"/>
        <v>2000</v>
      </c>
      <c r="BI588" s="112">
        <f t="shared" ca="1" si="370"/>
        <v>-150</v>
      </c>
      <c r="BJ588" s="157"/>
      <c r="BK588" s="157"/>
      <c r="BL588" s="158" t="str">
        <f>scriv!AM550</f>
        <v/>
      </c>
      <c r="BM588" s="157"/>
      <c r="BN588" s="157" t="str">
        <f t="shared" si="371"/>
        <v>node</v>
      </c>
      <c r="BO588" s="157"/>
      <c r="BP588" s="159">
        <f t="shared" ca="1" si="372"/>
        <v>0</v>
      </c>
      <c r="BQ588" s="159">
        <f t="shared" ca="1" si="373"/>
        <v>0</v>
      </c>
      <c r="BR588" s="159">
        <f t="shared" si="374"/>
        <v>1</v>
      </c>
      <c r="BS588" s="159" t="str">
        <f t="shared" si="375"/>
        <v>symbol</v>
      </c>
      <c r="BT588" s="157" t="str">
        <f ca="1">IF(scriv!V550&lt;&gt;"",scriv!V550,
IF(E588="",IFERROR(VLOOKUP(BL588,$AH$40:$BT$638,39,FALSE),$BT$36),
$BT$37))</f>
        <v>InvestmentProducts</v>
      </c>
      <c r="BU588" s="166">
        <f t="shared" ca="1" si="376"/>
        <v>2000</v>
      </c>
      <c r="BV588" s="166">
        <f t="shared" ca="1" si="377"/>
        <v>-150</v>
      </c>
      <c r="BW588" s="166">
        <f t="shared" ca="1" si="378"/>
        <v>0</v>
      </c>
      <c r="BX588" s="166">
        <f t="shared" ca="1" si="379"/>
        <v>0</v>
      </c>
      <c r="BY588" s="180" t="str">
        <f t="shared" si="380"/>
        <v/>
      </c>
      <c r="BZ588" s="180" t="str">
        <f t="shared" si="381"/>
        <v/>
      </c>
      <c r="CA588" s="81" t="str">
        <f>IF(scriv!E550&lt;&gt;"",scriv!E550,"")</f>
        <v/>
      </c>
      <c r="CB588" s="82">
        <f t="shared" si="350"/>
        <v>0</v>
      </c>
      <c r="CC588" s="82">
        <f t="shared" si="382"/>
        <v>0</v>
      </c>
      <c r="CD588" s="82" t="str">
        <f t="shared" si="383"/>
        <v>-</v>
      </c>
      <c r="CE588" s="82" t="str">
        <f t="shared" si="384"/>
        <v>-</v>
      </c>
      <c r="CF588" s="82" t="str">
        <f t="shared" si="385"/>
        <v>-</v>
      </c>
      <c r="CG588" s="82" t="str">
        <f t="shared" si="386"/>
        <v>-</v>
      </c>
      <c r="CH588" s="82" t="str">
        <f t="shared" si="387"/>
        <v>-</v>
      </c>
      <c r="CI588" s="82" t="str">
        <f t="shared" si="388"/>
        <v>-</v>
      </c>
      <c r="CJ588" s="82" t="str">
        <f t="shared" si="389"/>
        <v>-</v>
      </c>
      <c r="CK588" s="82" t="str">
        <f t="shared" si="390"/>
        <v>-</v>
      </c>
    </row>
    <row r="589" spans="1:89" s="82" customFormat="1" ht="18" customHeight="1">
      <c r="A589" s="81" t="str">
        <f>scriv!AL551</f>
        <v/>
      </c>
      <c r="B589" s="81" t="str">
        <f>IF(scriv!D551&lt;&gt;"",scriv!D551,"")</f>
        <v/>
      </c>
      <c r="C589" s="81" t="str">
        <f>IF( scriv!AP551&lt;&gt;"", IF(D589&lt;&gt;"","connection ","")&amp;scriv!AP551,IF(D589&lt;&gt;"","connection",""))</f>
        <v/>
      </c>
      <c r="D589" s="82" t="str">
        <f>scriv!AN551</f>
        <v/>
      </c>
      <c r="E589" s="82" t="str">
        <f>scriv!AO551</f>
        <v/>
      </c>
      <c r="F589" s="156">
        <f>ROW()</f>
        <v>589</v>
      </c>
      <c r="G589" s="288">
        <f>scriv!AC551</f>
        <v>0</v>
      </c>
      <c r="H589" s="288">
        <f>scriv!AD551</f>
        <v>0</v>
      </c>
      <c r="I589" s="81" t="str">
        <f>IF(scriv!AE551&lt;&gt;"",scriv!AE551,J589)</f>
        <v/>
      </c>
      <c r="J589" s="81" t="str">
        <f>IF(scriv!AF551&lt;&gt;"",scriv!AF551,"")</f>
        <v/>
      </c>
      <c r="K589" s="82" t="str">
        <f>IF(scriv!Y551&lt;&gt;"",scriv!Y551,$K$36)</f>
        <v>none</v>
      </c>
      <c r="L589" s="82">
        <f>IF(scriv!Z551&lt;&gt;"",scriv!Z551,$L$36)</f>
        <v>0</v>
      </c>
      <c r="M589" s="82" t="str">
        <f>IF(scriv!AA551&lt;&gt;"",scriv!AA551,$M$36)</f>
        <v>OpenClose</v>
      </c>
      <c r="N589" s="82">
        <f>IF(scriv!AB551&lt;&gt;"",scriv!AB551,$N$36)</f>
        <v>0</v>
      </c>
      <c r="O589" s="119" t="str">
        <f t="shared" si="349"/>
        <v/>
      </c>
      <c r="P589" s="81" t="str">
        <f>IF(scriv!I551&lt;&gt;"",scriv!I551,"")</f>
        <v/>
      </c>
      <c r="Q589" s="81" t="str">
        <f>IF(scriv!J551&lt;&gt;"",scriv!J551,"")</f>
        <v/>
      </c>
      <c r="R589" s="81">
        <f>IF(scriv!K551&lt;&gt;"",scriv!K551,
IF(I589&lt;&gt;"",1,$R$36))</f>
        <v>1</v>
      </c>
      <c r="S589" s="81" t="str">
        <f>IF(scriv!L551&lt;&gt;"",scriv!L551,
IF(scriv!AF551&lt;&gt;"",$S$36,"none"))</f>
        <v>none</v>
      </c>
      <c r="T589" s="81" t="str">
        <f>IF(scriv!Q551&lt;&gt;"",scriv!Q551,"")</f>
        <v/>
      </c>
      <c r="U589" s="81" t="str">
        <f>IF(scriv!R551&lt;&gt;"",scriv!R551,"")</f>
        <v/>
      </c>
      <c r="V589" s="81" t="str">
        <f>IF(scriv!S551&lt;&gt;"",scriv!S551,"")</f>
        <v/>
      </c>
      <c r="W589" s="81" t="str">
        <f>IF(scriv!T551&lt;&gt;"",scriv!T551,"")</f>
        <v/>
      </c>
      <c r="X589" s="81" t="str">
        <f>IF($E589="",
( IF(scriv!AH551&lt;&gt;"", LEFT( scriv!AH551, FIND(",",scriv!AH551)-1) &amp; "=" &amp; $AH589 &amp; RIGHT( scriv!AH551, LEN(scriv!AH551) + 1 - FIND(",",scriv!AH551)),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IF(scriv!AI551&lt;&gt;"", LEFT( scriv!AI551, FIND(",",scriv!AI551)-1) &amp; "=" &amp; $AH589 &amp; RIGHT( scriv!AI551, LEN(scriv!AI551) + 1 - FIND(",",scriv!AI551)),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IF(scriv!AJ551&lt;&gt;"", LEFT( scriv!AJ551, FIND(",",scriv!AJ551)-1) &amp; "=" &amp; $AH589 &amp; RIGHT( scriv!AJ551, LEN(scriv!AJ551) + 1 - FIND(",",scriv!AJ551)),
  IF($Z$36&lt;&gt;"",LEFT( Z$36, FIND(",",Z$36)-1) &amp; "=" &amp; $AH589 &amp; RIGHT( Z$36, LEN(Z$36) + 1 - FIND(",",Z$36)),""))),
IF(scriv!O551&lt;&gt;"", LEFT( scriv!O551, FIND(",",scriv!O551)-1) &amp; "=" &amp; $AH589 &amp; RIGHT( scriv!O551, LEN(scriv!O551) + 1 - FIND(",",scriv!O551)),
LEFT( Z$37, FIND(",",Z$37)-1) &amp; "=" &amp; $AH589 &amp; RIGHT( Z$37, LEN(Z$37) + 1 - FIND(",",Z$37))))</f>
        <v>drawOpen=,1.2</v>
      </c>
      <c r="AA589" s="81" t="str">
        <f>IF($E589="",
( IF(scriv!AK551&lt;&gt;"", LEFT( scriv!AK551, FIND(",",scriv!AK551)-1) &amp; "=" &amp; $AH589 &amp; RIGHT( scriv!AK551, LEN(scriv!AK551) + 1 - FIND(",",scriv!AK551)),
  IF($AA$36&lt;&gt;"",LEFT( AA$36, FIND(",",AA$36)-1) &amp; "=" &amp; $AH589 &amp; RIGHT( AA$36, LEN(AA$36) + 1 - FIND(",",AA$36)),""))),
IF(scriv!P551&lt;&gt;"", LEFT( scriv!P551, FIND(",",scriv!P551)-1) &amp; "=" &amp; $AH589 &amp; RIGHT( scriv!P551, LEN(scriv!P551) + 1 - FIND(",",scriv!P551)),
LEFT( AA$37, FIND(",",AA$37)-1) &amp; "=" &amp; $AH589 &amp; RIGHT( AA$37, LEN(AA$37) + 1 - FIND(",",AA$37))))</f>
        <v>drawClose=,1.2</v>
      </c>
      <c r="AB589" s="167" t="str">
        <f t="shared" si="348"/>
        <v>noTitle</v>
      </c>
      <c r="AC589" s="167"/>
      <c r="AD589" s="45"/>
      <c r="AE589" s="168"/>
      <c r="AF589" s="169">
        <f>IF(D589="",scriv!B551,"")</f>
        <v>0</v>
      </c>
      <c r="AG589" s="170" t="str">
        <f t="shared" si="351"/>
        <v/>
      </c>
      <c r="AH589" s="169" t="str">
        <f t="shared" si="352"/>
        <v/>
      </c>
      <c r="AI589" s="169" t="str">
        <f t="shared" si="353"/>
        <v/>
      </c>
      <c r="AJ589" s="86">
        <f>ROUNDDOWN( (LEN(scriv!B551)+1) / 2, 0 )</f>
        <v>0</v>
      </c>
      <c r="AK589" s="82">
        <f t="shared" si="354"/>
        <v>0</v>
      </c>
      <c r="AL589" s="82" t="str">
        <f t="shared" si="355"/>
        <v>-</v>
      </c>
      <c r="AM589" s="82" t="str">
        <f t="shared" si="356"/>
        <v>-</v>
      </c>
      <c r="AN589" s="82" t="str">
        <f t="shared" si="357"/>
        <v>-</v>
      </c>
      <c r="AO589" s="82" t="str">
        <f t="shared" si="358"/>
        <v>-</v>
      </c>
      <c r="AP589" s="82" t="str">
        <f t="shared" si="359"/>
        <v>-</v>
      </c>
      <c r="AQ589" s="82" t="str">
        <f t="shared" si="360"/>
        <v>-</v>
      </c>
      <c r="AR589" s="82" t="str">
        <f t="shared" si="361"/>
        <v>-</v>
      </c>
      <c r="AT589" s="82">
        <f t="shared" si="362"/>
        <v>2</v>
      </c>
      <c r="AU589" s="82" t="str">
        <f ca="1">IF(    MAX(OFFSET(AL589,0,0,MATCH("-",AL589:AL$638,0))) = 0,"",
IFERROR(MAX(OFFSET(AL589,0,0,MATCH("-",AL589:AL$638,0))),""))</f>
        <v/>
      </c>
      <c r="AV589" s="82" t="str">
        <f ca="1">IF(    MAX(OFFSET(AM589,0,0,MATCH("-",AM589:AM$638,0))) = 0,"",
IFERROR(MAX(OFFSET(AM589,0,0,MATCH("-",AM589:AM$638,0))),""))</f>
        <v/>
      </c>
      <c r="AW589" s="82" t="str">
        <f ca="1">IF(    MAX(OFFSET(AN589,0,0,MATCH("-",AN589:AN$638,0))) = 0,"",
IFERROR(MAX(OFFSET(AN589,0,0,MATCH("-",AN589:AN$638,0))),""))</f>
        <v/>
      </c>
      <c r="AX589" s="82" t="str">
        <f ca="1">IF(    MAX(OFFSET(AO589,0,0,MATCH("-",AO589:AO$638,0))) = 0,"",
IFERROR(MAX(OFFSET(AO589,0,0,MATCH("-",AO589:AO$638,0))),""))</f>
        <v/>
      </c>
      <c r="AY589" s="82" t="str">
        <f ca="1">IF(    MAX(OFFSET(AP589,0,0,MATCH("-",AP589:AP$638,0))) = 0,"",
IFERROR(MAX(OFFSET(AP589,0,0,MATCH("-",AP589:AP$638,0))),""))</f>
        <v/>
      </c>
      <c r="AZ589" s="82" t="str">
        <f ca="1">IF(    MAX(OFFSET(AQ589,0,0,MATCH("-",AQ589:AQ$638,0))) = 0,"",
IFERROR(MAX(OFFSET(AQ589,0,0,MATCH("-",AQ589:AQ$638,0))),""))</f>
        <v/>
      </c>
      <c r="BA589" s="82" t="str">
        <f ca="1">IF(    MAX(OFFSET(AR589,0,0,MATCH("-",AR589:AR$638,0))) = 0,"",
IFERROR(MAX(OFFSET(AR589,0,0,MATCH("-",AR589:AR$638,0))),""))</f>
        <v/>
      </c>
      <c r="BB589" s="112">
        <f t="shared" ca="1" si="363"/>
        <v>-270</v>
      </c>
      <c r="BC589" s="111" t="str">
        <f t="shared" ca="1" si="364"/>
        <v>Radius</v>
      </c>
      <c r="BD589" s="112">
        <f t="shared" ca="1" si="365"/>
        <v>0</v>
      </c>
      <c r="BE589" s="111">
        <f t="shared" ca="1" si="366"/>
        <v>-150</v>
      </c>
      <c r="BF589" s="113" t="e">
        <f t="shared" ca="1" si="367"/>
        <v>#VALUE!</v>
      </c>
      <c r="BG589" s="113" t="e">
        <f t="shared" ca="1" si="368"/>
        <v>#VALUE!</v>
      </c>
      <c r="BH589" s="112">
        <f t="shared" ca="1" si="369"/>
        <v>2000</v>
      </c>
      <c r="BI589" s="112">
        <f t="shared" ca="1" si="370"/>
        <v>-150</v>
      </c>
      <c r="BJ589" s="157"/>
      <c r="BK589" s="157"/>
      <c r="BL589" s="158" t="str">
        <f>scriv!AM551</f>
        <v/>
      </c>
      <c r="BM589" s="157"/>
      <c r="BN589" s="157" t="str">
        <f t="shared" si="371"/>
        <v>node</v>
      </c>
      <c r="BO589" s="157"/>
      <c r="BP589" s="159">
        <f t="shared" ca="1" si="372"/>
        <v>0</v>
      </c>
      <c r="BQ589" s="159">
        <f t="shared" ca="1" si="373"/>
        <v>0</v>
      </c>
      <c r="BR589" s="159">
        <f t="shared" si="374"/>
        <v>1</v>
      </c>
      <c r="BS589" s="159" t="str">
        <f t="shared" si="375"/>
        <v>symbol</v>
      </c>
      <c r="BT589" s="157" t="str">
        <f ca="1">IF(scriv!V551&lt;&gt;"",scriv!V551,
IF(E589="",IFERROR(VLOOKUP(BL589,$AH$40:$BT$638,39,FALSE),$BT$36),
$BT$37))</f>
        <v>InvestmentProducts</v>
      </c>
      <c r="BU589" s="166">
        <f t="shared" ca="1" si="376"/>
        <v>2000</v>
      </c>
      <c r="BV589" s="166">
        <f t="shared" ca="1" si="377"/>
        <v>-150</v>
      </c>
      <c r="BW589" s="166">
        <f t="shared" ca="1" si="378"/>
        <v>0</v>
      </c>
      <c r="BX589" s="166">
        <f t="shared" ca="1" si="379"/>
        <v>0</v>
      </c>
      <c r="BY589" s="180" t="str">
        <f t="shared" si="380"/>
        <v/>
      </c>
      <c r="BZ589" s="180" t="str">
        <f t="shared" si="381"/>
        <v/>
      </c>
      <c r="CA589" s="81" t="str">
        <f>IF(scriv!E551&lt;&gt;"",scriv!E551,"")</f>
        <v/>
      </c>
      <c r="CB589" s="82">
        <f t="shared" si="350"/>
        <v>0</v>
      </c>
      <c r="CC589" s="82">
        <f t="shared" si="382"/>
        <v>0</v>
      </c>
      <c r="CD589" s="82" t="str">
        <f t="shared" si="383"/>
        <v>-</v>
      </c>
      <c r="CE589" s="82" t="str">
        <f t="shared" si="384"/>
        <v>-</v>
      </c>
      <c r="CF589" s="82" t="str">
        <f t="shared" si="385"/>
        <v>-</v>
      </c>
      <c r="CG589" s="82" t="str">
        <f t="shared" si="386"/>
        <v>-</v>
      </c>
      <c r="CH589" s="82" t="str">
        <f t="shared" si="387"/>
        <v>-</v>
      </c>
      <c r="CI589" s="82" t="str">
        <f t="shared" si="388"/>
        <v>-</v>
      </c>
      <c r="CJ589" s="82" t="str">
        <f t="shared" si="389"/>
        <v>-</v>
      </c>
      <c r="CK589" s="82" t="str">
        <f t="shared" si="390"/>
        <v>-</v>
      </c>
    </row>
    <row r="590" spans="1:89" s="82" customFormat="1" ht="18" customHeight="1">
      <c r="A590" s="81" t="str">
        <f>scriv!AL552</f>
        <v/>
      </c>
      <c r="B590" s="81" t="str">
        <f>IF(scriv!D552&lt;&gt;"",scriv!D552,"")</f>
        <v/>
      </c>
      <c r="C590" s="81" t="str">
        <f>IF( scriv!AP552&lt;&gt;"", IF(D590&lt;&gt;"","connection ","")&amp;scriv!AP552,IF(D590&lt;&gt;"","connection",""))</f>
        <v/>
      </c>
      <c r="D590" s="82" t="str">
        <f>scriv!AN552</f>
        <v/>
      </c>
      <c r="E590" s="82" t="str">
        <f>scriv!AO552</f>
        <v/>
      </c>
      <c r="F590" s="156">
        <f>ROW()</f>
        <v>590</v>
      </c>
      <c r="G590" s="288">
        <f>scriv!AC552</f>
        <v>0</v>
      </c>
      <c r="H590" s="288">
        <f>scriv!AD552</f>
        <v>0</v>
      </c>
      <c r="I590" s="81" t="str">
        <f>IF(scriv!AE552&lt;&gt;"",scriv!AE552,J590)</f>
        <v/>
      </c>
      <c r="J590" s="81" t="str">
        <f>IF(scriv!AF552&lt;&gt;"",scriv!AF552,"")</f>
        <v/>
      </c>
      <c r="K590" s="82" t="str">
        <f>IF(scriv!Y552&lt;&gt;"",scriv!Y552,$K$36)</f>
        <v>none</v>
      </c>
      <c r="L590" s="82">
        <f>IF(scriv!Z552&lt;&gt;"",scriv!Z552,$L$36)</f>
        <v>0</v>
      </c>
      <c r="M590" s="82" t="str">
        <f>IF(scriv!AA552&lt;&gt;"",scriv!AA552,$M$36)</f>
        <v>OpenClose</v>
      </c>
      <c r="N590" s="82">
        <f>IF(scriv!AB552&lt;&gt;"",scriv!AB552,$N$36)</f>
        <v>0</v>
      </c>
      <c r="O590" s="119" t="str">
        <f t="shared" si="349"/>
        <v/>
      </c>
      <c r="P590" s="81" t="str">
        <f>IF(scriv!I552&lt;&gt;"",scriv!I552,"")</f>
        <v/>
      </c>
      <c r="Q590" s="81" t="str">
        <f>IF(scriv!J552&lt;&gt;"",scriv!J552,"")</f>
        <v/>
      </c>
      <c r="R590" s="81">
        <f>IF(scriv!K552&lt;&gt;"",scriv!K552,
IF(I590&lt;&gt;"",1,$R$36))</f>
        <v>1</v>
      </c>
      <c r="S590" s="81" t="str">
        <f>IF(scriv!L552&lt;&gt;"",scriv!L552,
IF(scriv!AF552&lt;&gt;"",$S$36,"none"))</f>
        <v>none</v>
      </c>
      <c r="T590" s="81" t="str">
        <f>IF(scriv!Q552&lt;&gt;"",scriv!Q552,"")</f>
        <v/>
      </c>
      <c r="U590" s="81" t="str">
        <f>IF(scriv!R552&lt;&gt;"",scriv!R552,"")</f>
        <v/>
      </c>
      <c r="V590" s="81" t="str">
        <f>IF(scriv!S552&lt;&gt;"",scriv!S552,"")</f>
        <v/>
      </c>
      <c r="W590" s="81" t="str">
        <f>IF(scriv!T552&lt;&gt;"",scriv!T552,"")</f>
        <v/>
      </c>
      <c r="X590" s="81" t="str">
        <f>IF($E590="",
( IF(scriv!AH552&lt;&gt;"", LEFT( scriv!AH552, FIND(",",scriv!AH552)-1) &amp; "=" &amp; $AH590 &amp; RIGHT( scriv!AH552, LEN(scriv!AH552) + 1 - FIND(",",scriv!AH552)),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IF(scriv!AI552&lt;&gt;"", LEFT( scriv!AI552, FIND(",",scriv!AI552)-1) &amp; "=" &amp; $AH590 &amp; RIGHT( scriv!AI552, LEN(scriv!AI552) + 1 - FIND(",",scriv!AI552)),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IF(scriv!AJ552&lt;&gt;"", LEFT( scriv!AJ552, FIND(",",scriv!AJ552)-1) &amp; "=" &amp; $AH590 &amp; RIGHT( scriv!AJ552, LEN(scriv!AJ552) + 1 - FIND(",",scriv!AJ552)),
  IF($Z$36&lt;&gt;"",LEFT( Z$36, FIND(",",Z$36)-1) &amp; "=" &amp; $AH590 &amp; RIGHT( Z$36, LEN(Z$36) + 1 - FIND(",",Z$36)),""))),
IF(scriv!O552&lt;&gt;"", LEFT( scriv!O552, FIND(",",scriv!O552)-1) &amp; "=" &amp; $AH590 &amp; RIGHT( scriv!O552, LEN(scriv!O552) + 1 - FIND(",",scriv!O552)),
LEFT( Z$37, FIND(",",Z$37)-1) &amp; "=" &amp; $AH590 &amp; RIGHT( Z$37, LEN(Z$37) + 1 - FIND(",",Z$37))))</f>
        <v>drawOpen=,1.2</v>
      </c>
      <c r="AA590" s="81" t="str">
        <f>IF($E590="",
( IF(scriv!AK552&lt;&gt;"", LEFT( scriv!AK552, FIND(",",scriv!AK552)-1) &amp; "=" &amp; $AH590 &amp; RIGHT( scriv!AK552, LEN(scriv!AK552) + 1 - FIND(",",scriv!AK552)),
  IF($AA$36&lt;&gt;"",LEFT( AA$36, FIND(",",AA$36)-1) &amp; "=" &amp; $AH590 &amp; RIGHT( AA$36, LEN(AA$36) + 1 - FIND(",",AA$36)),""))),
IF(scriv!P552&lt;&gt;"", LEFT( scriv!P552, FIND(",",scriv!P552)-1) &amp; "=" &amp; $AH590 &amp; RIGHT( scriv!P552, LEN(scriv!P552) + 1 - FIND(",",scriv!P552)),
LEFT( AA$37, FIND(",",AA$37)-1) &amp; "=" &amp; $AH590 &amp; RIGHT( AA$37, LEN(AA$37) + 1 - FIND(",",AA$37))))</f>
        <v>drawClose=,1.2</v>
      </c>
      <c r="AB590" s="167" t="str">
        <f t="shared" si="348"/>
        <v>noTitle</v>
      </c>
      <c r="AC590" s="167"/>
      <c r="AD590" s="45"/>
      <c r="AE590" s="168"/>
      <c r="AF590" s="169">
        <f>IF(D590="",scriv!B552,"")</f>
        <v>0</v>
      </c>
      <c r="AG590" s="170" t="str">
        <f t="shared" si="351"/>
        <v/>
      </c>
      <c r="AH590" s="169" t="str">
        <f t="shared" si="352"/>
        <v/>
      </c>
      <c r="AI590" s="169" t="str">
        <f t="shared" si="353"/>
        <v/>
      </c>
      <c r="AJ590" s="86">
        <f>ROUNDDOWN( (LEN(scriv!B552)+1) / 2, 0 )</f>
        <v>0</v>
      </c>
      <c r="AK590" s="82">
        <f t="shared" si="354"/>
        <v>0</v>
      </c>
      <c r="AL590" s="82" t="str">
        <f t="shared" si="355"/>
        <v>-</v>
      </c>
      <c r="AM590" s="82" t="str">
        <f t="shared" si="356"/>
        <v>-</v>
      </c>
      <c r="AN590" s="82" t="str">
        <f t="shared" si="357"/>
        <v>-</v>
      </c>
      <c r="AO590" s="82" t="str">
        <f t="shared" si="358"/>
        <v>-</v>
      </c>
      <c r="AP590" s="82" t="str">
        <f t="shared" si="359"/>
        <v>-</v>
      </c>
      <c r="AQ590" s="82" t="str">
        <f t="shared" si="360"/>
        <v>-</v>
      </c>
      <c r="AR590" s="82" t="str">
        <f t="shared" si="361"/>
        <v>-</v>
      </c>
      <c r="AT590" s="82">
        <f t="shared" si="362"/>
        <v>2</v>
      </c>
      <c r="AU590" s="82" t="str">
        <f ca="1">IF(    MAX(OFFSET(AL590,0,0,MATCH("-",AL590:AL$638,0))) = 0,"",
IFERROR(MAX(OFFSET(AL590,0,0,MATCH("-",AL590:AL$638,0))),""))</f>
        <v/>
      </c>
      <c r="AV590" s="82" t="str">
        <f ca="1">IF(    MAX(OFFSET(AM590,0,0,MATCH("-",AM590:AM$638,0))) = 0,"",
IFERROR(MAX(OFFSET(AM590,0,0,MATCH("-",AM590:AM$638,0))),""))</f>
        <v/>
      </c>
      <c r="AW590" s="82" t="str">
        <f ca="1">IF(    MAX(OFFSET(AN590,0,0,MATCH("-",AN590:AN$638,0))) = 0,"",
IFERROR(MAX(OFFSET(AN590,0,0,MATCH("-",AN590:AN$638,0))),""))</f>
        <v/>
      </c>
      <c r="AX590" s="82" t="str">
        <f ca="1">IF(    MAX(OFFSET(AO590,0,0,MATCH("-",AO590:AO$638,0))) = 0,"",
IFERROR(MAX(OFFSET(AO590,0,0,MATCH("-",AO590:AO$638,0))),""))</f>
        <v/>
      </c>
      <c r="AY590" s="82" t="str">
        <f ca="1">IF(    MAX(OFFSET(AP590,0,0,MATCH("-",AP590:AP$638,0))) = 0,"",
IFERROR(MAX(OFFSET(AP590,0,0,MATCH("-",AP590:AP$638,0))),""))</f>
        <v/>
      </c>
      <c r="AZ590" s="82" t="str">
        <f ca="1">IF(    MAX(OFFSET(AQ590,0,0,MATCH("-",AQ590:AQ$638,0))) = 0,"",
IFERROR(MAX(OFFSET(AQ590,0,0,MATCH("-",AQ590:AQ$638,0))),""))</f>
        <v/>
      </c>
      <c r="BA590" s="82" t="str">
        <f ca="1">IF(    MAX(OFFSET(AR590,0,0,MATCH("-",AR590:AR$638,0))) = 0,"",
IFERROR(MAX(OFFSET(AR590,0,0,MATCH("-",AR590:AR$638,0))),""))</f>
        <v/>
      </c>
      <c r="BB590" s="112">
        <f t="shared" ca="1" si="363"/>
        <v>-270</v>
      </c>
      <c r="BC590" s="111" t="str">
        <f t="shared" ca="1" si="364"/>
        <v>Radius</v>
      </c>
      <c r="BD590" s="112">
        <f t="shared" ca="1" si="365"/>
        <v>0</v>
      </c>
      <c r="BE590" s="111">
        <f t="shared" ca="1" si="366"/>
        <v>-150</v>
      </c>
      <c r="BF590" s="113" t="e">
        <f t="shared" ca="1" si="367"/>
        <v>#VALUE!</v>
      </c>
      <c r="BG590" s="113" t="e">
        <f t="shared" ca="1" si="368"/>
        <v>#VALUE!</v>
      </c>
      <c r="BH590" s="112">
        <f t="shared" ca="1" si="369"/>
        <v>2000</v>
      </c>
      <c r="BI590" s="112">
        <f t="shared" ca="1" si="370"/>
        <v>-150</v>
      </c>
      <c r="BJ590" s="157"/>
      <c r="BK590" s="157"/>
      <c r="BL590" s="158" t="str">
        <f>scriv!AM552</f>
        <v/>
      </c>
      <c r="BM590" s="157"/>
      <c r="BN590" s="157" t="str">
        <f t="shared" si="371"/>
        <v>node</v>
      </c>
      <c r="BO590" s="157"/>
      <c r="BP590" s="159">
        <f t="shared" ca="1" si="372"/>
        <v>0</v>
      </c>
      <c r="BQ590" s="159">
        <f t="shared" ca="1" si="373"/>
        <v>0</v>
      </c>
      <c r="BR590" s="159">
        <f t="shared" si="374"/>
        <v>1</v>
      </c>
      <c r="BS590" s="159" t="str">
        <f t="shared" si="375"/>
        <v>symbol</v>
      </c>
      <c r="BT590" s="157" t="str">
        <f ca="1">IF(scriv!V552&lt;&gt;"",scriv!V552,
IF(E590="",IFERROR(VLOOKUP(BL590,$AH$40:$BT$638,39,FALSE),$BT$36),
$BT$37))</f>
        <v>InvestmentProducts</v>
      </c>
      <c r="BU590" s="166">
        <f t="shared" ca="1" si="376"/>
        <v>2000</v>
      </c>
      <c r="BV590" s="166">
        <f t="shared" ca="1" si="377"/>
        <v>-150</v>
      </c>
      <c r="BW590" s="166">
        <f t="shared" ca="1" si="378"/>
        <v>0</v>
      </c>
      <c r="BX590" s="166">
        <f t="shared" ca="1" si="379"/>
        <v>0</v>
      </c>
      <c r="BY590" s="180" t="str">
        <f t="shared" si="380"/>
        <v/>
      </c>
      <c r="BZ590" s="180" t="str">
        <f t="shared" si="381"/>
        <v/>
      </c>
      <c r="CA590" s="81" t="str">
        <f>IF(scriv!E552&lt;&gt;"",scriv!E552,"")</f>
        <v/>
      </c>
      <c r="CB590" s="82">
        <f t="shared" si="350"/>
        <v>0</v>
      </c>
      <c r="CC590" s="82">
        <f t="shared" si="382"/>
        <v>0</v>
      </c>
      <c r="CD590" s="82" t="str">
        <f t="shared" si="383"/>
        <v>-</v>
      </c>
      <c r="CE590" s="82" t="str">
        <f t="shared" si="384"/>
        <v>-</v>
      </c>
      <c r="CF590" s="82" t="str">
        <f t="shared" si="385"/>
        <v>-</v>
      </c>
      <c r="CG590" s="82" t="str">
        <f t="shared" si="386"/>
        <v>-</v>
      </c>
      <c r="CH590" s="82" t="str">
        <f t="shared" si="387"/>
        <v>-</v>
      </c>
      <c r="CI590" s="82" t="str">
        <f t="shared" si="388"/>
        <v>-</v>
      </c>
      <c r="CJ590" s="82" t="str">
        <f t="shared" si="389"/>
        <v>-</v>
      </c>
      <c r="CK590" s="82" t="str">
        <f t="shared" si="390"/>
        <v>-</v>
      </c>
    </row>
    <row r="591" spans="1:89" s="82" customFormat="1" ht="18" customHeight="1">
      <c r="A591" s="81" t="str">
        <f>scriv!AL553</f>
        <v/>
      </c>
      <c r="B591" s="81" t="str">
        <f>IF(scriv!D553&lt;&gt;"",scriv!D553,"")</f>
        <v/>
      </c>
      <c r="C591" s="81" t="str">
        <f>IF( scriv!AP553&lt;&gt;"", IF(D591&lt;&gt;"","connection ","")&amp;scriv!AP553,IF(D591&lt;&gt;"","connection",""))</f>
        <v/>
      </c>
      <c r="D591" s="82" t="str">
        <f>scriv!AN553</f>
        <v/>
      </c>
      <c r="E591" s="82" t="str">
        <f>scriv!AO553</f>
        <v/>
      </c>
      <c r="F591" s="156">
        <f>ROW()</f>
        <v>591</v>
      </c>
      <c r="G591" s="288">
        <f>scriv!AC553</f>
        <v>0</v>
      </c>
      <c r="H591" s="288">
        <f>scriv!AD553</f>
        <v>0</v>
      </c>
      <c r="I591" s="81" t="str">
        <f>IF(scriv!AE553&lt;&gt;"",scriv!AE553,J591)</f>
        <v/>
      </c>
      <c r="J591" s="81" t="str">
        <f>IF(scriv!AF553&lt;&gt;"",scriv!AF553,"")</f>
        <v/>
      </c>
      <c r="K591" s="82" t="str">
        <f>IF(scriv!Y553&lt;&gt;"",scriv!Y553,$K$36)</f>
        <v>none</v>
      </c>
      <c r="L591" s="82">
        <f>IF(scriv!Z553&lt;&gt;"",scriv!Z553,$L$36)</f>
        <v>0</v>
      </c>
      <c r="M591" s="82" t="str">
        <f>IF(scriv!AA553&lt;&gt;"",scriv!AA553,$M$36)</f>
        <v>OpenClose</v>
      </c>
      <c r="N591" s="82">
        <f>IF(scriv!AB553&lt;&gt;"",scriv!AB553,$N$36)</f>
        <v>0</v>
      </c>
      <c r="O591" s="119" t="str">
        <f t="shared" si="349"/>
        <v/>
      </c>
      <c r="P591" s="81" t="str">
        <f>IF(scriv!I553&lt;&gt;"",scriv!I553,"")</f>
        <v/>
      </c>
      <c r="Q591" s="81" t="str">
        <f>IF(scriv!J553&lt;&gt;"",scriv!J553,"")</f>
        <v/>
      </c>
      <c r="R591" s="81">
        <f>IF(scriv!K553&lt;&gt;"",scriv!K553,
IF(I591&lt;&gt;"",1,$R$36))</f>
        <v>1</v>
      </c>
      <c r="S591" s="81" t="str">
        <f>IF(scriv!L553&lt;&gt;"",scriv!L553,
IF(scriv!AF553&lt;&gt;"",$S$36,"none"))</f>
        <v>none</v>
      </c>
      <c r="T591" s="81" t="str">
        <f>IF(scriv!Q553&lt;&gt;"",scriv!Q553,"")</f>
        <v/>
      </c>
      <c r="U591" s="81" t="str">
        <f>IF(scriv!R553&lt;&gt;"",scriv!R553,"")</f>
        <v/>
      </c>
      <c r="V591" s="81" t="str">
        <f>IF(scriv!S553&lt;&gt;"",scriv!S553,"")</f>
        <v/>
      </c>
      <c r="W591" s="81" t="str">
        <f>IF(scriv!T553&lt;&gt;"",scriv!T553,"")</f>
        <v/>
      </c>
      <c r="X591" s="81" t="str">
        <f>IF($E591="",
( IF(scriv!AH553&lt;&gt;"", LEFT( scriv!AH553, FIND(",",scriv!AH553)-1) &amp; "=" &amp; $AH591 &amp; RIGHT( scriv!AH553, LEN(scriv!AH553) + 1 - FIND(",",scriv!AH553)),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IF(scriv!AI553&lt;&gt;"", LEFT( scriv!AI553, FIND(",",scriv!AI553)-1) &amp; "=" &amp; $AH591 &amp; RIGHT( scriv!AI553, LEN(scriv!AI553) + 1 - FIND(",",scriv!AI553)),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IF(scriv!AJ553&lt;&gt;"", LEFT( scriv!AJ553, FIND(",",scriv!AJ553)-1) &amp; "=" &amp; $AH591 &amp; RIGHT( scriv!AJ553, LEN(scriv!AJ553) + 1 - FIND(",",scriv!AJ553)),
  IF($Z$36&lt;&gt;"",LEFT( Z$36, FIND(",",Z$36)-1) &amp; "=" &amp; $AH591 &amp; RIGHT( Z$36, LEN(Z$36) + 1 - FIND(",",Z$36)),""))),
IF(scriv!O553&lt;&gt;"", LEFT( scriv!O553, FIND(",",scriv!O553)-1) &amp; "=" &amp; $AH591 &amp; RIGHT( scriv!O553, LEN(scriv!O553) + 1 - FIND(",",scriv!O553)),
LEFT( Z$37, FIND(",",Z$37)-1) &amp; "=" &amp; $AH591 &amp; RIGHT( Z$37, LEN(Z$37) + 1 - FIND(",",Z$37))))</f>
        <v>drawOpen=,1.2</v>
      </c>
      <c r="AA591" s="81" t="str">
        <f>IF($E591="",
( IF(scriv!AK553&lt;&gt;"", LEFT( scriv!AK553, FIND(",",scriv!AK553)-1) &amp; "=" &amp; $AH591 &amp; RIGHT( scriv!AK553, LEN(scriv!AK553) + 1 - FIND(",",scriv!AK553)),
  IF($AA$36&lt;&gt;"",LEFT( AA$36, FIND(",",AA$36)-1) &amp; "=" &amp; $AH591 &amp; RIGHT( AA$36, LEN(AA$36) + 1 - FIND(",",AA$36)),""))),
IF(scriv!P553&lt;&gt;"", LEFT( scriv!P553, FIND(",",scriv!P553)-1) &amp; "=" &amp; $AH591 &amp; RIGHT( scriv!P553, LEN(scriv!P553) + 1 - FIND(",",scriv!P553)),
LEFT( AA$37, FIND(",",AA$37)-1) &amp; "=" &amp; $AH591 &amp; RIGHT( AA$37, LEN(AA$37) + 1 - FIND(",",AA$37))))</f>
        <v>drawClose=,1.2</v>
      </c>
      <c r="AB591" s="167" t="str">
        <f t="shared" si="348"/>
        <v>noTitle</v>
      </c>
      <c r="AC591" s="167"/>
      <c r="AD591" s="45"/>
      <c r="AE591" s="168"/>
      <c r="AF591" s="169">
        <f>IF(D591="",scriv!B553,"")</f>
        <v>0</v>
      </c>
      <c r="AG591" s="170" t="str">
        <f t="shared" si="351"/>
        <v/>
      </c>
      <c r="AH591" s="169" t="str">
        <f t="shared" si="352"/>
        <v/>
      </c>
      <c r="AI591" s="169" t="str">
        <f t="shared" si="353"/>
        <v/>
      </c>
      <c r="AJ591" s="86">
        <f>ROUNDDOWN( (LEN(scriv!B553)+1) / 2, 0 )</f>
        <v>0</v>
      </c>
      <c r="AK591" s="82">
        <f t="shared" si="354"/>
        <v>0</v>
      </c>
      <c r="AL591" s="82" t="str">
        <f t="shared" si="355"/>
        <v>-</v>
      </c>
      <c r="AM591" s="82" t="str">
        <f t="shared" si="356"/>
        <v>-</v>
      </c>
      <c r="AN591" s="82" t="str">
        <f t="shared" si="357"/>
        <v>-</v>
      </c>
      <c r="AO591" s="82" t="str">
        <f t="shared" si="358"/>
        <v>-</v>
      </c>
      <c r="AP591" s="82" t="str">
        <f t="shared" si="359"/>
        <v>-</v>
      </c>
      <c r="AQ591" s="82" t="str">
        <f t="shared" si="360"/>
        <v>-</v>
      </c>
      <c r="AR591" s="82" t="str">
        <f t="shared" si="361"/>
        <v>-</v>
      </c>
      <c r="AT591" s="82">
        <f t="shared" si="362"/>
        <v>2</v>
      </c>
      <c r="AU591" s="82" t="str">
        <f ca="1">IF(    MAX(OFFSET(AL591,0,0,MATCH("-",AL591:AL$638,0))) = 0,"",
IFERROR(MAX(OFFSET(AL591,0,0,MATCH("-",AL591:AL$638,0))),""))</f>
        <v/>
      </c>
      <c r="AV591" s="82" t="str">
        <f ca="1">IF(    MAX(OFFSET(AM591,0,0,MATCH("-",AM591:AM$638,0))) = 0,"",
IFERROR(MAX(OFFSET(AM591,0,0,MATCH("-",AM591:AM$638,0))),""))</f>
        <v/>
      </c>
      <c r="AW591" s="82" t="str">
        <f ca="1">IF(    MAX(OFFSET(AN591,0,0,MATCH("-",AN591:AN$638,0))) = 0,"",
IFERROR(MAX(OFFSET(AN591,0,0,MATCH("-",AN591:AN$638,0))),""))</f>
        <v/>
      </c>
      <c r="AX591" s="82" t="str">
        <f ca="1">IF(    MAX(OFFSET(AO591,0,0,MATCH("-",AO591:AO$638,0))) = 0,"",
IFERROR(MAX(OFFSET(AO591,0,0,MATCH("-",AO591:AO$638,0))),""))</f>
        <v/>
      </c>
      <c r="AY591" s="82" t="str">
        <f ca="1">IF(    MAX(OFFSET(AP591,0,0,MATCH("-",AP591:AP$638,0))) = 0,"",
IFERROR(MAX(OFFSET(AP591,0,0,MATCH("-",AP591:AP$638,0))),""))</f>
        <v/>
      </c>
      <c r="AZ591" s="82" t="str">
        <f ca="1">IF(    MAX(OFFSET(AQ591,0,0,MATCH("-",AQ591:AQ$638,0))) = 0,"",
IFERROR(MAX(OFFSET(AQ591,0,0,MATCH("-",AQ591:AQ$638,0))),""))</f>
        <v/>
      </c>
      <c r="BA591" s="82" t="str">
        <f ca="1">IF(    MAX(OFFSET(AR591,0,0,MATCH("-",AR591:AR$638,0))) = 0,"",
IFERROR(MAX(OFFSET(AR591,0,0,MATCH("-",AR591:AR$638,0))),""))</f>
        <v/>
      </c>
      <c r="BB591" s="112">
        <f t="shared" ca="1" si="363"/>
        <v>-270</v>
      </c>
      <c r="BC591" s="111" t="str">
        <f t="shared" ca="1" si="364"/>
        <v>Radius</v>
      </c>
      <c r="BD591" s="112">
        <f t="shared" ca="1" si="365"/>
        <v>0</v>
      </c>
      <c r="BE591" s="111">
        <f t="shared" ca="1" si="366"/>
        <v>-150</v>
      </c>
      <c r="BF591" s="113" t="e">
        <f t="shared" ca="1" si="367"/>
        <v>#VALUE!</v>
      </c>
      <c r="BG591" s="113" t="e">
        <f t="shared" ca="1" si="368"/>
        <v>#VALUE!</v>
      </c>
      <c r="BH591" s="112">
        <f t="shared" ca="1" si="369"/>
        <v>2000</v>
      </c>
      <c r="BI591" s="112">
        <f t="shared" ca="1" si="370"/>
        <v>-150</v>
      </c>
      <c r="BJ591" s="157"/>
      <c r="BK591" s="157"/>
      <c r="BL591" s="158" t="str">
        <f>scriv!AM553</f>
        <v/>
      </c>
      <c r="BM591" s="157"/>
      <c r="BN591" s="157" t="str">
        <f t="shared" si="371"/>
        <v>node</v>
      </c>
      <c r="BO591" s="157"/>
      <c r="BP591" s="159">
        <f t="shared" ca="1" si="372"/>
        <v>0</v>
      </c>
      <c r="BQ591" s="159">
        <f t="shared" ca="1" si="373"/>
        <v>0</v>
      </c>
      <c r="BR591" s="159">
        <f t="shared" si="374"/>
        <v>1</v>
      </c>
      <c r="BS591" s="159" t="str">
        <f t="shared" si="375"/>
        <v>symbol</v>
      </c>
      <c r="BT591" s="157" t="str">
        <f ca="1">IF(scriv!V553&lt;&gt;"",scriv!V553,
IF(E591="",IFERROR(VLOOKUP(BL591,$AH$40:$BT$638,39,FALSE),$BT$36),
$BT$37))</f>
        <v>NodeSquare</v>
      </c>
      <c r="BU591" s="166">
        <f t="shared" ca="1" si="376"/>
        <v>2000</v>
      </c>
      <c r="BV591" s="166">
        <f t="shared" ca="1" si="377"/>
        <v>-150</v>
      </c>
      <c r="BW591" s="166">
        <f t="shared" ca="1" si="378"/>
        <v>0</v>
      </c>
      <c r="BX591" s="166">
        <f t="shared" ca="1" si="379"/>
        <v>0</v>
      </c>
      <c r="BY591" s="180" t="str">
        <f t="shared" si="380"/>
        <v/>
      </c>
      <c r="BZ591" s="180" t="str">
        <f t="shared" si="381"/>
        <v/>
      </c>
      <c r="CA591" s="81" t="str">
        <f>IF(scriv!E553&lt;&gt;"",scriv!E553,"")</f>
        <v/>
      </c>
      <c r="CB591" s="82">
        <f t="shared" si="350"/>
        <v>0</v>
      </c>
      <c r="CC591" s="82">
        <f t="shared" si="382"/>
        <v>0</v>
      </c>
      <c r="CD591" s="82" t="str">
        <f t="shared" si="383"/>
        <v>-</v>
      </c>
      <c r="CE591" s="82" t="str">
        <f t="shared" si="384"/>
        <v>-</v>
      </c>
      <c r="CF591" s="82" t="str">
        <f t="shared" si="385"/>
        <v>-</v>
      </c>
      <c r="CG591" s="82" t="str">
        <f t="shared" si="386"/>
        <v>-</v>
      </c>
      <c r="CH591" s="82" t="str">
        <f t="shared" si="387"/>
        <v>-</v>
      </c>
      <c r="CI591" s="82" t="str">
        <f t="shared" si="388"/>
        <v>-</v>
      </c>
      <c r="CJ591" s="82" t="str">
        <f t="shared" si="389"/>
        <v>-</v>
      </c>
      <c r="CK591" s="82" t="str">
        <f t="shared" si="390"/>
        <v>-</v>
      </c>
    </row>
    <row r="592" spans="1:89" s="82" customFormat="1" ht="18" customHeight="1">
      <c r="A592" s="81" t="str">
        <f>scriv!AL554</f>
        <v/>
      </c>
      <c r="B592" s="81" t="str">
        <f>IF(scriv!D554&lt;&gt;"",scriv!D554,"")</f>
        <v/>
      </c>
      <c r="C592" s="81" t="str">
        <f>IF( scriv!AP554&lt;&gt;"", IF(D592&lt;&gt;"","connection ","")&amp;scriv!AP554,IF(D592&lt;&gt;"","connection",""))</f>
        <v/>
      </c>
      <c r="D592" s="82" t="str">
        <f>scriv!AN554</f>
        <v/>
      </c>
      <c r="E592" s="82" t="str">
        <f>scriv!AO554</f>
        <v/>
      </c>
      <c r="F592" s="156">
        <f>ROW()</f>
        <v>592</v>
      </c>
      <c r="G592" s="288">
        <f>scriv!AC554</f>
        <v>0</v>
      </c>
      <c r="H592" s="288">
        <f>scriv!AD554</f>
        <v>0</v>
      </c>
      <c r="I592" s="81" t="str">
        <f>IF(scriv!AE554&lt;&gt;"",scriv!AE554,J592)</f>
        <v/>
      </c>
      <c r="J592" s="81" t="str">
        <f>IF(scriv!AF554&lt;&gt;"",scriv!AF554,"")</f>
        <v/>
      </c>
      <c r="K592" s="82" t="str">
        <f>IF(scriv!Y554&lt;&gt;"",scriv!Y554,$K$36)</f>
        <v>none</v>
      </c>
      <c r="L592" s="82">
        <f>IF(scriv!Z554&lt;&gt;"",scriv!Z554,$L$36)</f>
        <v>0</v>
      </c>
      <c r="M592" s="82" t="str">
        <f>IF(scriv!AA554&lt;&gt;"",scriv!AA554,$M$36)</f>
        <v>OpenClose</v>
      </c>
      <c r="N592" s="82">
        <f>IF(scriv!AB554&lt;&gt;"",scriv!AB554,$N$36)</f>
        <v>0</v>
      </c>
      <c r="O592" s="119" t="str">
        <f t="shared" si="349"/>
        <v/>
      </c>
      <c r="P592" s="81" t="str">
        <f>IF(scriv!I554&lt;&gt;"",scriv!I554,"")</f>
        <v/>
      </c>
      <c r="Q592" s="81" t="str">
        <f>IF(scriv!J554&lt;&gt;"",scriv!J554,"")</f>
        <v/>
      </c>
      <c r="R592" s="81">
        <f>IF(scriv!K554&lt;&gt;"",scriv!K554,
IF(I592&lt;&gt;"",1,$R$36))</f>
        <v>1</v>
      </c>
      <c r="S592" s="81" t="str">
        <f>IF(scriv!L554&lt;&gt;"",scriv!L554,
IF(scriv!AF554&lt;&gt;"",$S$36,"none"))</f>
        <v>none</v>
      </c>
      <c r="T592" s="81" t="str">
        <f>IF(scriv!Q554&lt;&gt;"",scriv!Q554,"")</f>
        <v/>
      </c>
      <c r="U592" s="81" t="str">
        <f>IF(scriv!R554&lt;&gt;"",scriv!R554,"")</f>
        <v/>
      </c>
      <c r="V592" s="81" t="str">
        <f>IF(scriv!S554&lt;&gt;"",scriv!S554,"")</f>
        <v/>
      </c>
      <c r="W592" s="81" t="str">
        <f>IF(scriv!T554&lt;&gt;"",scriv!T554,"")</f>
        <v/>
      </c>
      <c r="X592" s="81" t="str">
        <f>IF($E592="",
( IF(scriv!AH554&lt;&gt;"", LEFT( scriv!AH554, FIND(",",scriv!AH554)-1) &amp; "=" &amp; $AH592 &amp; RIGHT( scriv!AH554, LEN(scriv!AH554) + 1 - FIND(",",scriv!AH554)),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IF(scriv!AI554&lt;&gt;"", LEFT( scriv!AI554, FIND(",",scriv!AI554)-1) &amp; "=" &amp; $AH592 &amp; RIGHT( scriv!AI554, LEN(scriv!AI554) + 1 - FIND(",",scriv!AI554)),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IF(scriv!AJ554&lt;&gt;"", LEFT( scriv!AJ554, FIND(",",scriv!AJ554)-1) &amp; "=" &amp; $AH592 &amp; RIGHT( scriv!AJ554, LEN(scriv!AJ554) + 1 - FIND(",",scriv!AJ554)),
  IF($Z$36&lt;&gt;"",LEFT( Z$36, FIND(",",Z$36)-1) &amp; "=" &amp; $AH592 &amp; RIGHT( Z$36, LEN(Z$36) + 1 - FIND(",",Z$36)),""))),
IF(scriv!O554&lt;&gt;"", LEFT( scriv!O554, FIND(",",scriv!O554)-1) &amp; "=" &amp; $AH592 &amp; RIGHT( scriv!O554, LEN(scriv!O554) + 1 - FIND(",",scriv!O554)),
LEFT( Z$37, FIND(",",Z$37)-1) &amp; "=" &amp; $AH592 &amp; RIGHT( Z$37, LEN(Z$37) + 1 - FIND(",",Z$37))))</f>
        <v>drawOpen=,1.2</v>
      </c>
      <c r="AA592" s="81" t="str">
        <f>IF($E592="",
( IF(scriv!AK554&lt;&gt;"", LEFT( scriv!AK554, FIND(",",scriv!AK554)-1) &amp; "=" &amp; $AH592 &amp; RIGHT( scriv!AK554, LEN(scriv!AK554) + 1 - FIND(",",scriv!AK554)),
  IF($AA$36&lt;&gt;"",LEFT( AA$36, FIND(",",AA$36)-1) &amp; "=" &amp; $AH592 &amp; RIGHT( AA$36, LEN(AA$36) + 1 - FIND(",",AA$36)),""))),
IF(scriv!P554&lt;&gt;"", LEFT( scriv!P554, FIND(",",scriv!P554)-1) &amp; "=" &amp; $AH592 &amp; RIGHT( scriv!P554, LEN(scriv!P554) + 1 - FIND(",",scriv!P554)),
LEFT( AA$37, FIND(",",AA$37)-1) &amp; "=" &amp; $AH592 &amp; RIGHT( AA$37, LEN(AA$37) + 1 - FIND(",",AA$37))))</f>
        <v>drawClose=,1.2</v>
      </c>
      <c r="AB592" s="167" t="str">
        <f t="shared" si="348"/>
        <v>noTitle</v>
      </c>
      <c r="AC592" s="167"/>
      <c r="AD592" s="45"/>
      <c r="AE592" s="168"/>
      <c r="AF592" s="169">
        <f>IF(D592="",scriv!B554,"")</f>
        <v>0</v>
      </c>
      <c r="AG592" s="170" t="str">
        <f t="shared" si="351"/>
        <v/>
      </c>
      <c r="AH592" s="169" t="str">
        <f t="shared" si="352"/>
        <v/>
      </c>
      <c r="AI592" s="169" t="str">
        <f t="shared" si="353"/>
        <v/>
      </c>
      <c r="AJ592" s="86">
        <f>ROUNDDOWN( (LEN(scriv!B554)+1) / 2, 0 )</f>
        <v>0</v>
      </c>
      <c r="AK592" s="82">
        <f t="shared" si="354"/>
        <v>0</v>
      </c>
      <c r="AL592" s="82" t="str">
        <f t="shared" si="355"/>
        <v>-</v>
      </c>
      <c r="AM592" s="82" t="str">
        <f t="shared" si="356"/>
        <v>-</v>
      </c>
      <c r="AN592" s="82" t="str">
        <f t="shared" si="357"/>
        <v>-</v>
      </c>
      <c r="AO592" s="82" t="str">
        <f t="shared" si="358"/>
        <v>-</v>
      </c>
      <c r="AP592" s="82" t="str">
        <f t="shared" si="359"/>
        <v>-</v>
      </c>
      <c r="AQ592" s="82" t="str">
        <f t="shared" si="360"/>
        <v>-</v>
      </c>
      <c r="AR592" s="82" t="str">
        <f t="shared" si="361"/>
        <v>-</v>
      </c>
      <c r="AT592" s="82">
        <f t="shared" si="362"/>
        <v>2</v>
      </c>
      <c r="AU592" s="82" t="str">
        <f ca="1">IF(    MAX(OFFSET(AL592,0,0,MATCH("-",AL592:AL$638,0))) = 0,"",
IFERROR(MAX(OFFSET(AL592,0,0,MATCH("-",AL592:AL$638,0))),""))</f>
        <v/>
      </c>
      <c r="AV592" s="82" t="str">
        <f ca="1">IF(    MAX(OFFSET(AM592,0,0,MATCH("-",AM592:AM$638,0))) = 0,"",
IFERROR(MAX(OFFSET(AM592,0,0,MATCH("-",AM592:AM$638,0))),""))</f>
        <v/>
      </c>
      <c r="AW592" s="82" t="str">
        <f ca="1">IF(    MAX(OFFSET(AN592,0,0,MATCH("-",AN592:AN$638,0))) = 0,"",
IFERROR(MAX(OFFSET(AN592,0,0,MATCH("-",AN592:AN$638,0))),""))</f>
        <v/>
      </c>
      <c r="AX592" s="82" t="str">
        <f ca="1">IF(    MAX(OFFSET(AO592,0,0,MATCH("-",AO592:AO$638,0))) = 0,"",
IFERROR(MAX(OFFSET(AO592,0,0,MATCH("-",AO592:AO$638,0))),""))</f>
        <v/>
      </c>
      <c r="AY592" s="82" t="str">
        <f ca="1">IF(    MAX(OFFSET(AP592,0,0,MATCH("-",AP592:AP$638,0))) = 0,"",
IFERROR(MAX(OFFSET(AP592,0,0,MATCH("-",AP592:AP$638,0))),""))</f>
        <v/>
      </c>
      <c r="AZ592" s="82" t="str">
        <f ca="1">IF(    MAX(OFFSET(AQ592,0,0,MATCH("-",AQ592:AQ$638,0))) = 0,"",
IFERROR(MAX(OFFSET(AQ592,0,0,MATCH("-",AQ592:AQ$638,0))),""))</f>
        <v/>
      </c>
      <c r="BA592" s="82" t="str">
        <f ca="1">IF(    MAX(OFFSET(AR592,0,0,MATCH("-",AR592:AR$638,0))) = 0,"",
IFERROR(MAX(OFFSET(AR592,0,0,MATCH("-",AR592:AR$638,0))),""))</f>
        <v/>
      </c>
      <c r="BB592" s="112">
        <f t="shared" ca="1" si="363"/>
        <v>-270</v>
      </c>
      <c r="BC592" s="111" t="str">
        <f t="shared" ca="1" si="364"/>
        <v>Radius</v>
      </c>
      <c r="BD592" s="112">
        <f t="shared" ca="1" si="365"/>
        <v>0</v>
      </c>
      <c r="BE592" s="111">
        <f t="shared" ca="1" si="366"/>
        <v>-150</v>
      </c>
      <c r="BF592" s="113" t="e">
        <f t="shared" ca="1" si="367"/>
        <v>#VALUE!</v>
      </c>
      <c r="BG592" s="113" t="e">
        <f t="shared" ca="1" si="368"/>
        <v>#VALUE!</v>
      </c>
      <c r="BH592" s="112">
        <f t="shared" ca="1" si="369"/>
        <v>2000</v>
      </c>
      <c r="BI592" s="112">
        <f t="shared" ca="1" si="370"/>
        <v>-150</v>
      </c>
      <c r="BJ592" s="157"/>
      <c r="BK592" s="157"/>
      <c r="BL592" s="158" t="str">
        <f>scriv!AM554</f>
        <v/>
      </c>
      <c r="BM592" s="157"/>
      <c r="BN592" s="157" t="str">
        <f t="shared" si="371"/>
        <v>node</v>
      </c>
      <c r="BO592" s="157"/>
      <c r="BP592" s="159">
        <f t="shared" ca="1" si="372"/>
        <v>0</v>
      </c>
      <c r="BQ592" s="159">
        <f t="shared" ca="1" si="373"/>
        <v>0</v>
      </c>
      <c r="BR592" s="159">
        <f t="shared" si="374"/>
        <v>1</v>
      </c>
      <c r="BS592" s="159" t="str">
        <f t="shared" si="375"/>
        <v>symbol</v>
      </c>
      <c r="BT592" s="157" t="str">
        <f ca="1">IF(scriv!V554&lt;&gt;"",scriv!V554,
IF(E592="",IFERROR(VLOOKUP(BL592,$AH$40:$BT$638,39,FALSE),$BT$36),
$BT$37))</f>
        <v>NodeSquare</v>
      </c>
      <c r="BU592" s="166">
        <f t="shared" ca="1" si="376"/>
        <v>2000</v>
      </c>
      <c r="BV592" s="166">
        <f t="shared" ca="1" si="377"/>
        <v>-150</v>
      </c>
      <c r="BW592" s="166">
        <f t="shared" ca="1" si="378"/>
        <v>0</v>
      </c>
      <c r="BX592" s="166">
        <f t="shared" ca="1" si="379"/>
        <v>0</v>
      </c>
      <c r="BY592" s="180" t="str">
        <f t="shared" si="380"/>
        <v/>
      </c>
      <c r="BZ592" s="180" t="str">
        <f t="shared" si="381"/>
        <v/>
      </c>
      <c r="CA592" s="81" t="str">
        <f>IF(scriv!E554&lt;&gt;"",scriv!E554,"")</f>
        <v/>
      </c>
      <c r="CB592" s="82">
        <f t="shared" si="350"/>
        <v>0</v>
      </c>
      <c r="CC592" s="82">
        <f t="shared" si="382"/>
        <v>0</v>
      </c>
      <c r="CD592" s="82" t="str">
        <f t="shared" si="383"/>
        <v>-</v>
      </c>
      <c r="CE592" s="82" t="str">
        <f t="shared" si="384"/>
        <v>-</v>
      </c>
      <c r="CF592" s="82" t="str">
        <f t="shared" si="385"/>
        <v>-</v>
      </c>
      <c r="CG592" s="82" t="str">
        <f t="shared" si="386"/>
        <v>-</v>
      </c>
      <c r="CH592" s="82" t="str">
        <f t="shared" si="387"/>
        <v>-</v>
      </c>
      <c r="CI592" s="82" t="str">
        <f t="shared" si="388"/>
        <v>-</v>
      </c>
      <c r="CJ592" s="82" t="str">
        <f t="shared" si="389"/>
        <v>-</v>
      </c>
      <c r="CK592" s="82" t="str">
        <f t="shared" si="390"/>
        <v>-</v>
      </c>
    </row>
    <row r="593" spans="1:89" s="82" customFormat="1" ht="18" customHeight="1">
      <c r="A593" s="81" t="str">
        <f>scriv!AL555</f>
        <v/>
      </c>
      <c r="B593" s="81" t="str">
        <f>IF(scriv!D555&lt;&gt;"",scriv!D555,"")</f>
        <v/>
      </c>
      <c r="C593" s="81" t="str">
        <f>IF( scriv!AP555&lt;&gt;"", IF(D593&lt;&gt;"","connection ","")&amp;scriv!AP555,IF(D593&lt;&gt;"","connection",""))</f>
        <v/>
      </c>
      <c r="D593" s="82" t="str">
        <f>scriv!AN555</f>
        <v/>
      </c>
      <c r="E593" s="82" t="str">
        <f>scriv!AO555</f>
        <v/>
      </c>
      <c r="F593" s="156">
        <f>ROW()</f>
        <v>593</v>
      </c>
      <c r="G593" s="288">
        <f>scriv!AC555</f>
        <v>0</v>
      </c>
      <c r="H593" s="288">
        <f>scriv!AD555</f>
        <v>0</v>
      </c>
      <c r="I593" s="81" t="str">
        <f>IF(scriv!AE555&lt;&gt;"",scriv!AE555,J593)</f>
        <v/>
      </c>
      <c r="J593" s="81" t="str">
        <f>IF(scriv!AF555&lt;&gt;"",scriv!AF555,"")</f>
        <v/>
      </c>
      <c r="K593" s="82" t="str">
        <f>IF(scriv!Y555&lt;&gt;"",scriv!Y555,$K$36)</f>
        <v>none</v>
      </c>
      <c r="L593" s="82">
        <f>IF(scriv!Z555&lt;&gt;"",scriv!Z555,$L$36)</f>
        <v>0</v>
      </c>
      <c r="M593" s="82" t="str">
        <f>IF(scriv!AA555&lt;&gt;"",scriv!AA555,$M$36)</f>
        <v>OpenClose</v>
      </c>
      <c r="N593" s="82">
        <f>IF(scriv!AB555&lt;&gt;"",scriv!AB555,$N$36)</f>
        <v>0</v>
      </c>
      <c r="O593" s="119" t="str">
        <f t="shared" si="349"/>
        <v/>
      </c>
      <c r="P593" s="81" t="str">
        <f>IF(scriv!I555&lt;&gt;"",scriv!I555,"")</f>
        <v/>
      </c>
      <c r="Q593" s="81" t="str">
        <f>IF(scriv!J555&lt;&gt;"",scriv!J555,"")</f>
        <v/>
      </c>
      <c r="R593" s="81">
        <f>IF(scriv!K555&lt;&gt;"",scriv!K555,
IF(I593&lt;&gt;"",1,$R$36))</f>
        <v>1</v>
      </c>
      <c r="S593" s="81" t="str">
        <f>IF(scriv!L555&lt;&gt;"",scriv!L555,
IF(scriv!AF555&lt;&gt;"",$S$36,"none"))</f>
        <v>none</v>
      </c>
      <c r="T593" s="81" t="str">
        <f>IF(scriv!Q555&lt;&gt;"",scriv!Q555,"")</f>
        <v/>
      </c>
      <c r="U593" s="81" t="str">
        <f>IF(scriv!R555&lt;&gt;"",scriv!R555,"")</f>
        <v/>
      </c>
      <c r="V593" s="81" t="str">
        <f>IF(scriv!S555&lt;&gt;"",scriv!S555,"")</f>
        <v/>
      </c>
      <c r="W593" s="81" t="str">
        <f>IF(scriv!T555&lt;&gt;"",scriv!T555,"")</f>
        <v/>
      </c>
      <c r="X593" s="81" t="str">
        <f>IF($E593="",
( IF(scriv!AH555&lt;&gt;"", LEFT( scriv!AH555, FIND(",",scriv!AH555)-1) &amp; "=" &amp; $AH593 &amp; RIGHT( scriv!AH555, LEN(scriv!AH555) + 1 - FIND(",",scriv!AH555)),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IF(scriv!AI555&lt;&gt;"", LEFT( scriv!AI555, FIND(",",scriv!AI555)-1) &amp; "=" &amp; $AH593 &amp; RIGHT( scriv!AI555, LEN(scriv!AI555) + 1 - FIND(",",scriv!AI555)),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IF(scriv!AJ555&lt;&gt;"", LEFT( scriv!AJ555, FIND(",",scriv!AJ555)-1) &amp; "=" &amp; $AH593 &amp; RIGHT( scriv!AJ555, LEN(scriv!AJ555) + 1 - FIND(",",scriv!AJ555)),
  IF($Z$36&lt;&gt;"",LEFT( Z$36, FIND(",",Z$36)-1) &amp; "=" &amp; $AH593 &amp; RIGHT( Z$36, LEN(Z$36) + 1 - FIND(",",Z$36)),""))),
IF(scriv!O555&lt;&gt;"", LEFT( scriv!O555, FIND(",",scriv!O555)-1) &amp; "=" &amp; $AH593 &amp; RIGHT( scriv!O555, LEN(scriv!O555) + 1 - FIND(",",scriv!O555)),
LEFT( Z$37, FIND(",",Z$37)-1) &amp; "=" &amp; $AH593 &amp; RIGHT( Z$37, LEN(Z$37) + 1 - FIND(",",Z$37))))</f>
        <v>drawOpen=,1.2</v>
      </c>
      <c r="AA593" s="81" t="str">
        <f>IF($E593="",
( IF(scriv!AK555&lt;&gt;"", LEFT( scriv!AK555, FIND(",",scriv!AK555)-1) &amp; "=" &amp; $AH593 &amp; RIGHT( scriv!AK555, LEN(scriv!AK555) + 1 - FIND(",",scriv!AK555)),
  IF($AA$36&lt;&gt;"",LEFT( AA$36, FIND(",",AA$36)-1) &amp; "=" &amp; $AH593 &amp; RIGHT( AA$36, LEN(AA$36) + 1 - FIND(",",AA$36)),""))),
IF(scriv!P555&lt;&gt;"", LEFT( scriv!P555, FIND(",",scriv!P555)-1) &amp; "=" &amp; $AH593 &amp; RIGHT( scriv!P555, LEN(scriv!P555) + 1 - FIND(",",scriv!P555)),
LEFT( AA$37, FIND(",",AA$37)-1) &amp; "=" &amp; $AH593 &amp; RIGHT( AA$37, LEN(AA$37) + 1 - FIND(",",AA$37))))</f>
        <v>drawClose=,1.2</v>
      </c>
      <c r="AB593" s="167" t="str">
        <f t="shared" si="348"/>
        <v>noTitle</v>
      </c>
      <c r="AC593" s="167"/>
      <c r="AD593" s="45"/>
      <c r="AE593" s="168"/>
      <c r="AF593" s="169">
        <f>IF(D593="",scriv!B555,"")</f>
        <v>0</v>
      </c>
      <c r="AG593" s="170" t="str">
        <f t="shared" si="351"/>
        <v/>
      </c>
      <c r="AH593" s="169" t="str">
        <f t="shared" si="352"/>
        <v/>
      </c>
      <c r="AI593" s="169" t="str">
        <f t="shared" si="353"/>
        <v/>
      </c>
      <c r="AJ593" s="86">
        <f>ROUNDDOWN( (LEN(scriv!B555)+1) / 2, 0 )</f>
        <v>0</v>
      </c>
      <c r="AK593" s="82">
        <f t="shared" si="354"/>
        <v>0</v>
      </c>
      <c r="AL593" s="82" t="str">
        <f t="shared" si="355"/>
        <v>-</v>
      </c>
      <c r="AM593" s="82" t="str">
        <f t="shared" si="356"/>
        <v>-</v>
      </c>
      <c r="AN593" s="82" t="str">
        <f t="shared" si="357"/>
        <v>-</v>
      </c>
      <c r="AO593" s="82" t="str">
        <f t="shared" si="358"/>
        <v>-</v>
      </c>
      <c r="AP593" s="82" t="str">
        <f t="shared" si="359"/>
        <v>-</v>
      </c>
      <c r="AQ593" s="82" t="str">
        <f t="shared" si="360"/>
        <v>-</v>
      </c>
      <c r="AR593" s="82" t="str">
        <f t="shared" si="361"/>
        <v>-</v>
      </c>
      <c r="AT593" s="82">
        <f t="shared" si="362"/>
        <v>2</v>
      </c>
      <c r="AU593" s="82" t="str">
        <f ca="1">IF(    MAX(OFFSET(AL593,0,0,MATCH("-",AL593:AL$638,0))) = 0,"",
IFERROR(MAX(OFFSET(AL593,0,0,MATCH("-",AL593:AL$638,0))),""))</f>
        <v/>
      </c>
      <c r="AV593" s="82" t="str">
        <f ca="1">IF(    MAX(OFFSET(AM593,0,0,MATCH("-",AM593:AM$638,0))) = 0,"",
IFERROR(MAX(OFFSET(AM593,0,0,MATCH("-",AM593:AM$638,0))),""))</f>
        <v/>
      </c>
      <c r="AW593" s="82" t="str">
        <f ca="1">IF(    MAX(OFFSET(AN593,0,0,MATCH("-",AN593:AN$638,0))) = 0,"",
IFERROR(MAX(OFFSET(AN593,0,0,MATCH("-",AN593:AN$638,0))),""))</f>
        <v/>
      </c>
      <c r="AX593" s="82" t="str">
        <f ca="1">IF(    MAX(OFFSET(AO593,0,0,MATCH("-",AO593:AO$638,0))) = 0,"",
IFERROR(MAX(OFFSET(AO593,0,0,MATCH("-",AO593:AO$638,0))),""))</f>
        <v/>
      </c>
      <c r="AY593" s="82" t="str">
        <f ca="1">IF(    MAX(OFFSET(AP593,0,0,MATCH("-",AP593:AP$638,0))) = 0,"",
IFERROR(MAX(OFFSET(AP593,0,0,MATCH("-",AP593:AP$638,0))),""))</f>
        <v/>
      </c>
      <c r="AZ593" s="82" t="str">
        <f ca="1">IF(    MAX(OFFSET(AQ593,0,0,MATCH("-",AQ593:AQ$638,0))) = 0,"",
IFERROR(MAX(OFFSET(AQ593,0,0,MATCH("-",AQ593:AQ$638,0))),""))</f>
        <v/>
      </c>
      <c r="BA593" s="82" t="str">
        <f ca="1">IF(    MAX(OFFSET(AR593,0,0,MATCH("-",AR593:AR$638,0))) = 0,"",
IFERROR(MAX(OFFSET(AR593,0,0,MATCH("-",AR593:AR$638,0))),""))</f>
        <v/>
      </c>
      <c r="BB593" s="112">
        <f t="shared" ca="1" si="363"/>
        <v>-270</v>
      </c>
      <c r="BC593" s="111" t="str">
        <f t="shared" ca="1" si="364"/>
        <v>Radius</v>
      </c>
      <c r="BD593" s="112">
        <f t="shared" ca="1" si="365"/>
        <v>0</v>
      </c>
      <c r="BE593" s="111">
        <f t="shared" ca="1" si="366"/>
        <v>-150</v>
      </c>
      <c r="BF593" s="113" t="e">
        <f t="shared" ca="1" si="367"/>
        <v>#VALUE!</v>
      </c>
      <c r="BG593" s="113" t="e">
        <f t="shared" ca="1" si="368"/>
        <v>#VALUE!</v>
      </c>
      <c r="BH593" s="112">
        <f t="shared" ca="1" si="369"/>
        <v>2000</v>
      </c>
      <c r="BI593" s="112">
        <f t="shared" ca="1" si="370"/>
        <v>-150</v>
      </c>
      <c r="BJ593" s="157"/>
      <c r="BK593" s="157"/>
      <c r="BL593" s="158" t="str">
        <f>scriv!AM555</f>
        <v/>
      </c>
      <c r="BM593" s="157"/>
      <c r="BN593" s="157" t="str">
        <f t="shared" si="371"/>
        <v>node</v>
      </c>
      <c r="BO593" s="157"/>
      <c r="BP593" s="159">
        <f t="shared" ca="1" si="372"/>
        <v>0</v>
      </c>
      <c r="BQ593" s="159">
        <f t="shared" ca="1" si="373"/>
        <v>0</v>
      </c>
      <c r="BR593" s="159">
        <f t="shared" si="374"/>
        <v>1</v>
      </c>
      <c r="BS593" s="159" t="str">
        <f t="shared" si="375"/>
        <v>symbol</v>
      </c>
      <c r="BT593" s="157" t="str">
        <f ca="1">IF(scriv!V555&lt;&gt;"",scriv!V555,
IF(E593="",IFERROR(VLOOKUP(BL593,$AH$40:$BT$638,39,FALSE),$BT$36),
$BT$37))</f>
        <v>NodeSquare</v>
      </c>
      <c r="BU593" s="166">
        <f t="shared" ca="1" si="376"/>
        <v>2000</v>
      </c>
      <c r="BV593" s="166">
        <f t="shared" ca="1" si="377"/>
        <v>-150</v>
      </c>
      <c r="BW593" s="166">
        <f t="shared" ca="1" si="378"/>
        <v>0</v>
      </c>
      <c r="BX593" s="166">
        <f t="shared" ca="1" si="379"/>
        <v>0</v>
      </c>
      <c r="BY593" s="180" t="str">
        <f t="shared" si="380"/>
        <v/>
      </c>
      <c r="BZ593" s="180" t="str">
        <f t="shared" si="381"/>
        <v/>
      </c>
      <c r="CA593" s="81" t="str">
        <f>IF(scriv!E555&lt;&gt;"",scriv!E555,"")</f>
        <v/>
      </c>
      <c r="CB593" s="82">
        <f t="shared" si="350"/>
        <v>0</v>
      </c>
      <c r="CC593" s="82">
        <f t="shared" si="382"/>
        <v>0</v>
      </c>
      <c r="CD593" s="82" t="str">
        <f t="shared" si="383"/>
        <v>-</v>
      </c>
      <c r="CE593" s="82" t="str">
        <f t="shared" si="384"/>
        <v>-</v>
      </c>
      <c r="CF593" s="82" t="str">
        <f t="shared" si="385"/>
        <v>-</v>
      </c>
      <c r="CG593" s="82" t="str">
        <f t="shared" si="386"/>
        <v>-</v>
      </c>
      <c r="CH593" s="82" t="str">
        <f t="shared" si="387"/>
        <v>-</v>
      </c>
      <c r="CI593" s="82" t="str">
        <f t="shared" si="388"/>
        <v>-</v>
      </c>
      <c r="CJ593" s="82" t="str">
        <f t="shared" si="389"/>
        <v>-</v>
      </c>
      <c r="CK593" s="82" t="str">
        <f t="shared" si="390"/>
        <v>-</v>
      </c>
    </row>
    <row r="594" spans="1:89" s="82" customFormat="1" ht="18" customHeight="1">
      <c r="A594" s="81" t="str">
        <f>scriv!AL556</f>
        <v/>
      </c>
      <c r="B594" s="81" t="str">
        <f>IF(scriv!D556&lt;&gt;"",scriv!D556,"")</f>
        <v/>
      </c>
      <c r="C594" s="81" t="str">
        <f>IF( scriv!AP556&lt;&gt;"", IF(D594&lt;&gt;"","connection ","")&amp;scriv!AP556,IF(D594&lt;&gt;"","connection",""))</f>
        <v/>
      </c>
      <c r="D594" s="82" t="str">
        <f>scriv!AN556</f>
        <v/>
      </c>
      <c r="E594" s="82" t="str">
        <f>scriv!AO556</f>
        <v/>
      </c>
      <c r="F594" s="156">
        <f>ROW()</f>
        <v>594</v>
      </c>
      <c r="G594" s="288">
        <f>scriv!AC556</f>
        <v>0</v>
      </c>
      <c r="H594" s="288">
        <f>scriv!AD556</f>
        <v>0</v>
      </c>
      <c r="I594" s="81" t="str">
        <f>IF(scriv!AE556&lt;&gt;"",scriv!AE556,J594)</f>
        <v/>
      </c>
      <c r="J594" s="81" t="str">
        <f>IF(scriv!AF556&lt;&gt;"",scriv!AF556,"")</f>
        <v/>
      </c>
      <c r="K594" s="82" t="str">
        <f>IF(scriv!Y556&lt;&gt;"",scriv!Y556,$K$36)</f>
        <v>none</v>
      </c>
      <c r="L594" s="82">
        <f>IF(scriv!Z556&lt;&gt;"",scriv!Z556,$L$36)</f>
        <v>0</v>
      </c>
      <c r="M594" s="82" t="str">
        <f>IF(scriv!AA556&lt;&gt;"",scriv!AA556,$M$36)</f>
        <v>OpenClose</v>
      </c>
      <c r="N594" s="82">
        <f>IF(scriv!AB556&lt;&gt;"",scriv!AB556,$N$36)</f>
        <v>0</v>
      </c>
      <c r="O594" s="119" t="str">
        <f t="shared" si="349"/>
        <v/>
      </c>
      <c r="P594" s="81" t="str">
        <f>IF(scriv!I556&lt;&gt;"",scriv!I556,"")</f>
        <v/>
      </c>
      <c r="Q594" s="81" t="str">
        <f>IF(scriv!J556&lt;&gt;"",scriv!J556,"")</f>
        <v/>
      </c>
      <c r="R594" s="81">
        <f>IF(scriv!K556&lt;&gt;"",scriv!K556,
IF(I594&lt;&gt;"",1,$R$36))</f>
        <v>1</v>
      </c>
      <c r="S594" s="81" t="str">
        <f>IF(scriv!L556&lt;&gt;"",scriv!L556,
IF(scriv!AF556&lt;&gt;"",$S$36,"none"))</f>
        <v>none</v>
      </c>
      <c r="T594" s="81" t="str">
        <f>IF(scriv!Q556&lt;&gt;"",scriv!Q556,"")</f>
        <v/>
      </c>
      <c r="U594" s="81" t="str">
        <f>IF(scriv!R556&lt;&gt;"",scriv!R556,"")</f>
        <v/>
      </c>
      <c r="V594" s="81" t="str">
        <f>IF(scriv!S556&lt;&gt;"",scriv!S556,"")</f>
        <v/>
      </c>
      <c r="W594" s="81" t="str">
        <f>IF(scriv!T556&lt;&gt;"",scriv!T556,"")</f>
        <v/>
      </c>
      <c r="X594" s="81" t="str">
        <f>IF($E594="",
( IF(scriv!AH556&lt;&gt;"", LEFT( scriv!AH556, FIND(",",scriv!AH556)-1) &amp; "=" &amp; $AH594 &amp; RIGHT( scriv!AH556, LEN(scriv!AH556) + 1 - FIND(",",scriv!AH556)),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IF(scriv!AI556&lt;&gt;"", LEFT( scriv!AI556, FIND(",",scriv!AI556)-1) &amp; "=" &amp; $AH594 &amp; RIGHT( scriv!AI556, LEN(scriv!AI556) + 1 - FIND(",",scriv!AI556)),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IF(scriv!AJ556&lt;&gt;"", LEFT( scriv!AJ556, FIND(",",scriv!AJ556)-1) &amp; "=" &amp; $AH594 &amp; RIGHT( scriv!AJ556, LEN(scriv!AJ556) + 1 - FIND(",",scriv!AJ556)),
  IF($Z$36&lt;&gt;"",LEFT( Z$36, FIND(",",Z$36)-1) &amp; "=" &amp; $AH594 &amp; RIGHT( Z$36, LEN(Z$36) + 1 - FIND(",",Z$36)),""))),
IF(scriv!O556&lt;&gt;"", LEFT( scriv!O556, FIND(",",scriv!O556)-1) &amp; "=" &amp; $AH594 &amp; RIGHT( scriv!O556, LEN(scriv!O556) + 1 - FIND(",",scriv!O556)),
LEFT( Z$37, FIND(",",Z$37)-1) &amp; "=" &amp; $AH594 &amp; RIGHT( Z$37, LEN(Z$37) + 1 - FIND(",",Z$37))))</f>
        <v>drawOpen=,1.2</v>
      </c>
      <c r="AA594" s="81" t="str">
        <f>IF($E594="",
( IF(scriv!AK556&lt;&gt;"", LEFT( scriv!AK556, FIND(",",scriv!AK556)-1) &amp; "=" &amp; $AH594 &amp; RIGHT( scriv!AK556, LEN(scriv!AK556) + 1 - FIND(",",scriv!AK556)),
  IF($AA$36&lt;&gt;"",LEFT( AA$36, FIND(",",AA$36)-1) &amp; "=" &amp; $AH594 &amp; RIGHT( AA$36, LEN(AA$36) + 1 - FIND(",",AA$36)),""))),
IF(scriv!P556&lt;&gt;"", LEFT( scriv!P556, FIND(",",scriv!P556)-1) &amp; "=" &amp; $AH594 &amp; RIGHT( scriv!P556, LEN(scriv!P556) + 1 - FIND(",",scriv!P556)),
LEFT( AA$37, FIND(",",AA$37)-1) &amp; "=" &amp; $AH594 &amp; RIGHT( AA$37, LEN(AA$37) + 1 - FIND(",",AA$37))))</f>
        <v>drawClose=,1.2</v>
      </c>
      <c r="AB594" s="167" t="str">
        <f t="shared" si="348"/>
        <v>noTitle</v>
      </c>
      <c r="AC594" s="167"/>
      <c r="AD594" s="45"/>
      <c r="AE594" s="168"/>
      <c r="AF594" s="169">
        <f>IF(D594="",scriv!B556,"")</f>
        <v>0</v>
      </c>
      <c r="AG594" s="170" t="str">
        <f t="shared" si="351"/>
        <v/>
      </c>
      <c r="AH594" s="169" t="str">
        <f t="shared" si="352"/>
        <v/>
      </c>
      <c r="AI594" s="169" t="str">
        <f t="shared" si="353"/>
        <v/>
      </c>
      <c r="AJ594" s="86">
        <f>ROUNDDOWN( (LEN(scriv!B556)+1) / 2, 0 )</f>
        <v>0</v>
      </c>
      <c r="AK594" s="82">
        <f t="shared" si="354"/>
        <v>0</v>
      </c>
      <c r="AL594" s="82" t="str">
        <f t="shared" si="355"/>
        <v>-</v>
      </c>
      <c r="AM594" s="82" t="str">
        <f t="shared" si="356"/>
        <v>-</v>
      </c>
      <c r="AN594" s="82" t="str">
        <f t="shared" si="357"/>
        <v>-</v>
      </c>
      <c r="AO594" s="82" t="str">
        <f t="shared" si="358"/>
        <v>-</v>
      </c>
      <c r="AP594" s="82" t="str">
        <f t="shared" si="359"/>
        <v>-</v>
      </c>
      <c r="AQ594" s="82" t="str">
        <f t="shared" si="360"/>
        <v>-</v>
      </c>
      <c r="AR594" s="82" t="str">
        <f t="shared" si="361"/>
        <v>-</v>
      </c>
      <c r="AT594" s="82">
        <f t="shared" si="362"/>
        <v>2</v>
      </c>
      <c r="AU594" s="82" t="str">
        <f ca="1">IF(    MAX(OFFSET(AL594,0,0,MATCH("-",AL594:AL$638,0))) = 0,"",
IFERROR(MAX(OFFSET(AL594,0,0,MATCH("-",AL594:AL$638,0))),""))</f>
        <v/>
      </c>
      <c r="AV594" s="82" t="str">
        <f ca="1">IF(    MAX(OFFSET(AM594,0,0,MATCH("-",AM594:AM$638,0))) = 0,"",
IFERROR(MAX(OFFSET(AM594,0,0,MATCH("-",AM594:AM$638,0))),""))</f>
        <v/>
      </c>
      <c r="AW594" s="82" t="str">
        <f ca="1">IF(    MAX(OFFSET(AN594,0,0,MATCH("-",AN594:AN$638,0))) = 0,"",
IFERROR(MAX(OFFSET(AN594,0,0,MATCH("-",AN594:AN$638,0))),""))</f>
        <v/>
      </c>
      <c r="AX594" s="82" t="str">
        <f ca="1">IF(    MAX(OFFSET(AO594,0,0,MATCH("-",AO594:AO$638,0))) = 0,"",
IFERROR(MAX(OFFSET(AO594,0,0,MATCH("-",AO594:AO$638,0))),""))</f>
        <v/>
      </c>
      <c r="AY594" s="82" t="str">
        <f ca="1">IF(    MAX(OFFSET(AP594,0,0,MATCH("-",AP594:AP$638,0))) = 0,"",
IFERROR(MAX(OFFSET(AP594,0,0,MATCH("-",AP594:AP$638,0))),""))</f>
        <v/>
      </c>
      <c r="AZ594" s="82" t="str">
        <f ca="1">IF(    MAX(OFFSET(AQ594,0,0,MATCH("-",AQ594:AQ$638,0))) = 0,"",
IFERROR(MAX(OFFSET(AQ594,0,0,MATCH("-",AQ594:AQ$638,0))),""))</f>
        <v/>
      </c>
      <c r="BA594" s="82" t="str">
        <f ca="1">IF(    MAX(OFFSET(AR594,0,0,MATCH("-",AR594:AR$638,0))) = 0,"",
IFERROR(MAX(OFFSET(AR594,0,0,MATCH("-",AR594:AR$638,0))),""))</f>
        <v/>
      </c>
      <c r="BB594" s="112">
        <f t="shared" ca="1" si="363"/>
        <v>-270</v>
      </c>
      <c r="BC594" s="111" t="str">
        <f t="shared" ca="1" si="364"/>
        <v>Radius</v>
      </c>
      <c r="BD594" s="112">
        <f t="shared" ca="1" si="365"/>
        <v>0</v>
      </c>
      <c r="BE594" s="111">
        <f t="shared" ca="1" si="366"/>
        <v>-150</v>
      </c>
      <c r="BF594" s="113" t="e">
        <f t="shared" ca="1" si="367"/>
        <v>#VALUE!</v>
      </c>
      <c r="BG594" s="113" t="e">
        <f t="shared" ca="1" si="368"/>
        <v>#VALUE!</v>
      </c>
      <c r="BH594" s="112">
        <f t="shared" ca="1" si="369"/>
        <v>2000</v>
      </c>
      <c r="BI594" s="112">
        <f t="shared" ca="1" si="370"/>
        <v>-150</v>
      </c>
      <c r="BJ594" s="157"/>
      <c r="BK594" s="157"/>
      <c r="BL594" s="158" t="str">
        <f>scriv!AM556</f>
        <v/>
      </c>
      <c r="BM594" s="157"/>
      <c r="BN594" s="157" t="str">
        <f t="shared" si="371"/>
        <v>node</v>
      </c>
      <c r="BO594" s="157"/>
      <c r="BP594" s="159">
        <f t="shared" ca="1" si="372"/>
        <v>0</v>
      </c>
      <c r="BQ594" s="159">
        <f t="shared" ca="1" si="373"/>
        <v>0</v>
      </c>
      <c r="BR594" s="159">
        <f t="shared" si="374"/>
        <v>1</v>
      </c>
      <c r="BS594" s="159" t="str">
        <f t="shared" si="375"/>
        <v>symbol</v>
      </c>
      <c r="BT594" s="157" t="str">
        <f ca="1">IF(scriv!V556&lt;&gt;"",scriv!V556,
IF(E594="",IFERROR(VLOOKUP(BL594,$AH$40:$BT$638,39,FALSE),$BT$36),
$BT$37))</f>
        <v>NodeSquare</v>
      </c>
      <c r="BU594" s="166">
        <f t="shared" ca="1" si="376"/>
        <v>2000</v>
      </c>
      <c r="BV594" s="166">
        <f t="shared" ca="1" si="377"/>
        <v>-150</v>
      </c>
      <c r="BW594" s="166">
        <f t="shared" ca="1" si="378"/>
        <v>0</v>
      </c>
      <c r="BX594" s="166">
        <f t="shared" ca="1" si="379"/>
        <v>0</v>
      </c>
      <c r="BY594" s="180" t="str">
        <f t="shared" si="380"/>
        <v/>
      </c>
      <c r="BZ594" s="180" t="str">
        <f t="shared" si="381"/>
        <v/>
      </c>
      <c r="CA594" s="81" t="str">
        <f>IF(scriv!E556&lt;&gt;"",scriv!E556,"")</f>
        <v/>
      </c>
      <c r="CB594" s="82">
        <f t="shared" si="350"/>
        <v>0</v>
      </c>
      <c r="CC594" s="82">
        <f t="shared" si="382"/>
        <v>0</v>
      </c>
      <c r="CD594" s="82" t="str">
        <f t="shared" si="383"/>
        <v>-</v>
      </c>
      <c r="CE594" s="82" t="str">
        <f t="shared" si="384"/>
        <v>-</v>
      </c>
      <c r="CF594" s="82" t="str">
        <f t="shared" si="385"/>
        <v>-</v>
      </c>
      <c r="CG594" s="82" t="str">
        <f t="shared" si="386"/>
        <v>-</v>
      </c>
      <c r="CH594" s="82" t="str">
        <f t="shared" si="387"/>
        <v>-</v>
      </c>
      <c r="CI594" s="82" t="str">
        <f t="shared" si="388"/>
        <v>-</v>
      </c>
      <c r="CJ594" s="82" t="str">
        <f t="shared" si="389"/>
        <v>-</v>
      </c>
      <c r="CK594" s="82" t="str">
        <f t="shared" si="390"/>
        <v>-</v>
      </c>
    </row>
    <row r="595" spans="1:89" s="82" customFormat="1" ht="18" customHeight="1">
      <c r="A595" s="81" t="str">
        <f>scriv!AL557</f>
        <v/>
      </c>
      <c r="B595" s="81" t="str">
        <f>IF(scriv!D557&lt;&gt;"",scriv!D557,"")</f>
        <v/>
      </c>
      <c r="C595" s="81" t="str">
        <f>IF( scriv!AP557&lt;&gt;"", IF(D595&lt;&gt;"","connection ","")&amp;scriv!AP557,IF(D595&lt;&gt;"","connection",""))</f>
        <v/>
      </c>
      <c r="D595" s="82" t="str">
        <f>scriv!AN557</f>
        <v/>
      </c>
      <c r="E595" s="82" t="str">
        <f>scriv!AO557</f>
        <v/>
      </c>
      <c r="F595" s="156">
        <f>ROW()</f>
        <v>595</v>
      </c>
      <c r="G595" s="288">
        <f>scriv!AC557</f>
        <v>0</v>
      </c>
      <c r="H595" s="288">
        <f>scriv!AD557</f>
        <v>0</v>
      </c>
      <c r="I595" s="81" t="str">
        <f>IF(scriv!AE557&lt;&gt;"",scriv!AE557,J595)</f>
        <v/>
      </c>
      <c r="J595" s="81" t="str">
        <f>IF(scriv!AF557&lt;&gt;"",scriv!AF557,"")</f>
        <v/>
      </c>
      <c r="K595" s="82" t="str">
        <f>IF(scriv!Y557&lt;&gt;"",scriv!Y557,$K$36)</f>
        <v>none</v>
      </c>
      <c r="L595" s="82">
        <f>IF(scriv!Z557&lt;&gt;"",scriv!Z557,$L$36)</f>
        <v>0</v>
      </c>
      <c r="M595" s="82" t="str">
        <f>IF(scriv!AA557&lt;&gt;"",scriv!AA557,$M$36)</f>
        <v>OpenClose</v>
      </c>
      <c r="N595" s="82">
        <f>IF(scriv!AB557&lt;&gt;"",scriv!AB557,$N$36)</f>
        <v>0</v>
      </c>
      <c r="O595" s="119" t="str">
        <f t="shared" si="349"/>
        <v/>
      </c>
      <c r="P595" s="81" t="str">
        <f>IF(scriv!I557&lt;&gt;"",scriv!I557,"")</f>
        <v/>
      </c>
      <c r="Q595" s="81" t="str">
        <f>IF(scriv!J557&lt;&gt;"",scriv!J557,"")</f>
        <v/>
      </c>
      <c r="R595" s="81">
        <f>IF(scriv!K557&lt;&gt;"",scriv!K557,
IF(I595&lt;&gt;"",1,$R$36))</f>
        <v>1</v>
      </c>
      <c r="S595" s="81" t="str">
        <f>IF(scriv!L557&lt;&gt;"",scriv!L557,
IF(scriv!AF557&lt;&gt;"",$S$36,"none"))</f>
        <v>none</v>
      </c>
      <c r="T595" s="81" t="str">
        <f>IF(scriv!Q557&lt;&gt;"",scriv!Q557,"")</f>
        <v/>
      </c>
      <c r="U595" s="81" t="str">
        <f>IF(scriv!R557&lt;&gt;"",scriv!R557,"")</f>
        <v/>
      </c>
      <c r="V595" s="81" t="str">
        <f>IF(scriv!S557&lt;&gt;"",scriv!S557,"")</f>
        <v/>
      </c>
      <c r="W595" s="81" t="str">
        <f>IF(scriv!T557&lt;&gt;"",scriv!T557,"")</f>
        <v/>
      </c>
      <c r="X595" s="81" t="str">
        <f>IF($E595="",
( IF(scriv!AH557&lt;&gt;"", LEFT( scriv!AH557, FIND(",",scriv!AH557)-1) &amp; "=" &amp; $AH595 &amp; RIGHT( scriv!AH557, LEN(scriv!AH557) + 1 - FIND(",",scriv!AH557)),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IF(scriv!AI557&lt;&gt;"", LEFT( scriv!AI557, FIND(",",scriv!AI557)-1) &amp; "=" &amp; $AH595 &amp; RIGHT( scriv!AI557, LEN(scriv!AI557) + 1 - FIND(",",scriv!AI557)),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IF(scriv!AJ557&lt;&gt;"", LEFT( scriv!AJ557, FIND(",",scriv!AJ557)-1) &amp; "=" &amp; $AH595 &amp; RIGHT( scriv!AJ557, LEN(scriv!AJ557) + 1 - FIND(",",scriv!AJ557)),
  IF($Z$36&lt;&gt;"",LEFT( Z$36, FIND(",",Z$36)-1) &amp; "=" &amp; $AH595 &amp; RIGHT( Z$36, LEN(Z$36) + 1 - FIND(",",Z$36)),""))),
IF(scriv!O557&lt;&gt;"", LEFT( scriv!O557, FIND(",",scriv!O557)-1) &amp; "=" &amp; $AH595 &amp; RIGHT( scriv!O557, LEN(scriv!O557) + 1 - FIND(",",scriv!O557)),
LEFT( Z$37, FIND(",",Z$37)-1) &amp; "=" &amp; $AH595 &amp; RIGHT( Z$37, LEN(Z$37) + 1 - FIND(",",Z$37))))</f>
        <v>drawOpen=,1.2</v>
      </c>
      <c r="AA595" s="81" t="str">
        <f>IF($E595="",
( IF(scriv!AK557&lt;&gt;"", LEFT( scriv!AK557, FIND(",",scriv!AK557)-1) &amp; "=" &amp; $AH595 &amp; RIGHT( scriv!AK557, LEN(scriv!AK557) + 1 - FIND(",",scriv!AK557)),
  IF($AA$36&lt;&gt;"",LEFT( AA$36, FIND(",",AA$36)-1) &amp; "=" &amp; $AH595 &amp; RIGHT( AA$36, LEN(AA$36) + 1 - FIND(",",AA$36)),""))),
IF(scriv!P557&lt;&gt;"", LEFT( scriv!P557, FIND(",",scriv!P557)-1) &amp; "=" &amp; $AH595 &amp; RIGHT( scriv!P557, LEN(scriv!P557) + 1 - FIND(",",scriv!P557)),
LEFT( AA$37, FIND(",",AA$37)-1) &amp; "=" &amp; $AH595 &amp; RIGHT( AA$37, LEN(AA$37) + 1 - FIND(",",AA$37))))</f>
        <v>drawClose=,1.2</v>
      </c>
      <c r="AB595" s="167" t="str">
        <f t="shared" si="348"/>
        <v>noTitle</v>
      </c>
      <c r="AC595" s="167"/>
      <c r="AD595" s="45"/>
      <c r="AE595" s="168"/>
      <c r="AF595" s="169">
        <f>IF(D595="",scriv!B557,"")</f>
        <v>0</v>
      </c>
      <c r="AG595" s="170" t="str">
        <f t="shared" si="351"/>
        <v/>
      </c>
      <c r="AH595" s="169" t="str">
        <f t="shared" si="352"/>
        <v/>
      </c>
      <c r="AI595" s="169" t="str">
        <f t="shared" si="353"/>
        <v/>
      </c>
      <c r="AJ595" s="86">
        <f>ROUNDDOWN( (LEN(scriv!B557)+1) / 2, 0 )</f>
        <v>0</v>
      </c>
      <c r="AK595" s="82">
        <f t="shared" si="354"/>
        <v>0</v>
      </c>
      <c r="AL595" s="82" t="str">
        <f t="shared" si="355"/>
        <v>-</v>
      </c>
      <c r="AM595" s="82" t="str">
        <f t="shared" si="356"/>
        <v>-</v>
      </c>
      <c r="AN595" s="82" t="str">
        <f t="shared" si="357"/>
        <v>-</v>
      </c>
      <c r="AO595" s="82" t="str">
        <f t="shared" si="358"/>
        <v>-</v>
      </c>
      <c r="AP595" s="82" t="str">
        <f t="shared" si="359"/>
        <v>-</v>
      </c>
      <c r="AQ595" s="82" t="str">
        <f t="shared" si="360"/>
        <v>-</v>
      </c>
      <c r="AR595" s="82" t="str">
        <f t="shared" si="361"/>
        <v>-</v>
      </c>
      <c r="AT595" s="82">
        <f t="shared" si="362"/>
        <v>2</v>
      </c>
      <c r="AU595" s="82" t="str">
        <f ca="1">IF(    MAX(OFFSET(AL595,0,0,MATCH("-",AL595:AL$638,0))) = 0,"",
IFERROR(MAX(OFFSET(AL595,0,0,MATCH("-",AL595:AL$638,0))),""))</f>
        <v/>
      </c>
      <c r="AV595" s="82" t="str">
        <f ca="1">IF(    MAX(OFFSET(AM595,0,0,MATCH("-",AM595:AM$638,0))) = 0,"",
IFERROR(MAX(OFFSET(AM595,0,0,MATCH("-",AM595:AM$638,0))),""))</f>
        <v/>
      </c>
      <c r="AW595" s="82" t="str">
        <f ca="1">IF(    MAX(OFFSET(AN595,0,0,MATCH("-",AN595:AN$638,0))) = 0,"",
IFERROR(MAX(OFFSET(AN595,0,0,MATCH("-",AN595:AN$638,0))),""))</f>
        <v/>
      </c>
      <c r="AX595" s="82" t="str">
        <f ca="1">IF(    MAX(OFFSET(AO595,0,0,MATCH("-",AO595:AO$638,0))) = 0,"",
IFERROR(MAX(OFFSET(AO595,0,0,MATCH("-",AO595:AO$638,0))),""))</f>
        <v/>
      </c>
      <c r="AY595" s="82" t="str">
        <f ca="1">IF(    MAX(OFFSET(AP595,0,0,MATCH("-",AP595:AP$638,0))) = 0,"",
IFERROR(MAX(OFFSET(AP595,0,0,MATCH("-",AP595:AP$638,0))),""))</f>
        <v/>
      </c>
      <c r="AZ595" s="82" t="str">
        <f ca="1">IF(    MAX(OFFSET(AQ595,0,0,MATCH("-",AQ595:AQ$638,0))) = 0,"",
IFERROR(MAX(OFFSET(AQ595,0,0,MATCH("-",AQ595:AQ$638,0))),""))</f>
        <v/>
      </c>
      <c r="BA595" s="82" t="str">
        <f ca="1">IF(    MAX(OFFSET(AR595,0,0,MATCH("-",AR595:AR$638,0))) = 0,"",
IFERROR(MAX(OFFSET(AR595,0,0,MATCH("-",AR595:AR$638,0))),""))</f>
        <v/>
      </c>
      <c r="BB595" s="112">
        <f t="shared" ca="1" si="363"/>
        <v>-270</v>
      </c>
      <c r="BC595" s="111" t="str">
        <f t="shared" ca="1" si="364"/>
        <v>Radius</v>
      </c>
      <c r="BD595" s="112">
        <f t="shared" ca="1" si="365"/>
        <v>0</v>
      </c>
      <c r="BE595" s="111">
        <f t="shared" ca="1" si="366"/>
        <v>-150</v>
      </c>
      <c r="BF595" s="113" t="e">
        <f t="shared" ca="1" si="367"/>
        <v>#VALUE!</v>
      </c>
      <c r="BG595" s="113" t="e">
        <f t="shared" ca="1" si="368"/>
        <v>#VALUE!</v>
      </c>
      <c r="BH595" s="112">
        <f t="shared" ca="1" si="369"/>
        <v>2000</v>
      </c>
      <c r="BI595" s="112">
        <f t="shared" ca="1" si="370"/>
        <v>-150</v>
      </c>
      <c r="BJ595" s="157"/>
      <c r="BK595" s="157"/>
      <c r="BL595" s="158" t="str">
        <f>scriv!AM557</f>
        <v/>
      </c>
      <c r="BM595" s="157"/>
      <c r="BN595" s="157" t="str">
        <f t="shared" si="371"/>
        <v>node</v>
      </c>
      <c r="BO595" s="157"/>
      <c r="BP595" s="159">
        <f t="shared" ca="1" si="372"/>
        <v>0</v>
      </c>
      <c r="BQ595" s="159">
        <f t="shared" ca="1" si="373"/>
        <v>0</v>
      </c>
      <c r="BR595" s="159">
        <f t="shared" si="374"/>
        <v>1</v>
      </c>
      <c r="BS595" s="159" t="str">
        <f t="shared" si="375"/>
        <v>symbol</v>
      </c>
      <c r="BT595" s="157" t="str">
        <f ca="1">IF(scriv!V557&lt;&gt;"",scriv!V557,
IF(E595="",IFERROR(VLOOKUP(BL595,$AH$40:$BT$638,39,FALSE),$BT$36),
$BT$37))</f>
        <v>NodeSquare</v>
      </c>
      <c r="BU595" s="166">
        <f t="shared" ca="1" si="376"/>
        <v>2000</v>
      </c>
      <c r="BV595" s="166">
        <f t="shared" ca="1" si="377"/>
        <v>-150</v>
      </c>
      <c r="BW595" s="166">
        <f t="shared" ca="1" si="378"/>
        <v>0</v>
      </c>
      <c r="BX595" s="166">
        <f t="shared" ca="1" si="379"/>
        <v>0</v>
      </c>
      <c r="BY595" s="180" t="str">
        <f t="shared" si="380"/>
        <v/>
      </c>
      <c r="BZ595" s="180" t="str">
        <f t="shared" si="381"/>
        <v/>
      </c>
      <c r="CA595" s="81" t="str">
        <f>IF(scriv!E557&lt;&gt;"",scriv!E557,"")</f>
        <v/>
      </c>
      <c r="CB595" s="82">
        <f t="shared" si="350"/>
        <v>0</v>
      </c>
      <c r="CC595" s="82">
        <f t="shared" si="382"/>
        <v>0</v>
      </c>
      <c r="CD595" s="82" t="str">
        <f t="shared" si="383"/>
        <v>-</v>
      </c>
      <c r="CE595" s="82" t="str">
        <f t="shared" si="384"/>
        <v>-</v>
      </c>
      <c r="CF595" s="82" t="str">
        <f t="shared" si="385"/>
        <v>-</v>
      </c>
      <c r="CG595" s="82" t="str">
        <f t="shared" si="386"/>
        <v>-</v>
      </c>
      <c r="CH595" s="82" t="str">
        <f t="shared" si="387"/>
        <v>-</v>
      </c>
      <c r="CI595" s="82" t="str">
        <f t="shared" si="388"/>
        <v>-</v>
      </c>
      <c r="CJ595" s="82" t="str">
        <f t="shared" si="389"/>
        <v>-</v>
      </c>
      <c r="CK595" s="82" t="str">
        <f t="shared" si="390"/>
        <v>-</v>
      </c>
    </row>
    <row r="596" spans="1:89" s="82" customFormat="1" ht="18" customHeight="1">
      <c r="A596" s="81" t="str">
        <f>scriv!AL558</f>
        <v/>
      </c>
      <c r="B596" s="81" t="str">
        <f>IF(scriv!D558&lt;&gt;"",scriv!D558,"")</f>
        <v/>
      </c>
      <c r="C596" s="81" t="str">
        <f>IF( scriv!AP558&lt;&gt;"", IF(D596&lt;&gt;"","connection ","")&amp;scriv!AP558,IF(D596&lt;&gt;"","connection",""))</f>
        <v/>
      </c>
      <c r="D596" s="82" t="str">
        <f>scriv!AN558</f>
        <v/>
      </c>
      <c r="E596" s="82" t="str">
        <f>scriv!AO558</f>
        <v/>
      </c>
      <c r="F596" s="156">
        <f>ROW()</f>
        <v>596</v>
      </c>
      <c r="G596" s="288">
        <f>scriv!AC558</f>
        <v>0</v>
      </c>
      <c r="H596" s="288">
        <f>scriv!AD558</f>
        <v>0</v>
      </c>
      <c r="I596" s="81" t="str">
        <f>IF(scriv!AE558&lt;&gt;"",scriv!AE558,J596)</f>
        <v/>
      </c>
      <c r="J596" s="81" t="str">
        <f>IF(scriv!AF558&lt;&gt;"",scriv!AF558,"")</f>
        <v/>
      </c>
      <c r="K596" s="82" t="str">
        <f>IF(scriv!Y558&lt;&gt;"",scriv!Y558,$K$36)</f>
        <v>none</v>
      </c>
      <c r="L596" s="82">
        <f>IF(scriv!Z558&lt;&gt;"",scriv!Z558,$L$36)</f>
        <v>0</v>
      </c>
      <c r="M596" s="82" t="str">
        <f>IF(scriv!AA558&lt;&gt;"",scriv!AA558,$M$36)</f>
        <v>OpenClose</v>
      </c>
      <c r="N596" s="82">
        <f>IF(scriv!AB558&lt;&gt;"",scriv!AB558,$N$36)</f>
        <v>0</v>
      </c>
      <c r="O596" s="119" t="str">
        <f t="shared" si="349"/>
        <v/>
      </c>
      <c r="P596" s="81" t="str">
        <f>IF(scriv!I558&lt;&gt;"",scriv!I558,"")</f>
        <v/>
      </c>
      <c r="Q596" s="81" t="str">
        <f>IF(scriv!J558&lt;&gt;"",scriv!J558,"")</f>
        <v/>
      </c>
      <c r="R596" s="81">
        <f>IF(scriv!K558&lt;&gt;"",scriv!K558,
IF(I596&lt;&gt;"",1,$R$36))</f>
        <v>1</v>
      </c>
      <c r="S596" s="81" t="str">
        <f>IF(scriv!L558&lt;&gt;"",scriv!L558,
IF(scriv!AF558&lt;&gt;"",$S$36,"none"))</f>
        <v>none</v>
      </c>
      <c r="T596" s="81" t="str">
        <f>IF(scriv!Q558&lt;&gt;"",scriv!Q558,"")</f>
        <v/>
      </c>
      <c r="U596" s="81" t="str">
        <f>IF(scriv!R558&lt;&gt;"",scriv!R558,"")</f>
        <v/>
      </c>
      <c r="V596" s="81" t="str">
        <f>IF(scriv!S558&lt;&gt;"",scriv!S558,"")</f>
        <v/>
      </c>
      <c r="W596" s="81" t="str">
        <f>IF(scriv!T558&lt;&gt;"",scriv!T558,"")</f>
        <v/>
      </c>
      <c r="X596" s="81" t="str">
        <f>IF($E596="",
( IF(scriv!AH558&lt;&gt;"", LEFT( scriv!AH558, FIND(",",scriv!AH558)-1) &amp; "=" &amp; $AH596 &amp; RIGHT( scriv!AH558, LEN(scriv!AH558) + 1 - FIND(",",scriv!AH558)),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IF(scriv!AI558&lt;&gt;"", LEFT( scriv!AI558, FIND(",",scriv!AI558)-1) &amp; "=" &amp; $AH596 &amp; RIGHT( scriv!AI558, LEN(scriv!AI558) + 1 - FIND(",",scriv!AI558)),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IF(scriv!AJ558&lt;&gt;"", LEFT( scriv!AJ558, FIND(",",scriv!AJ558)-1) &amp; "=" &amp; $AH596 &amp; RIGHT( scriv!AJ558, LEN(scriv!AJ558) + 1 - FIND(",",scriv!AJ558)),
  IF($Z$36&lt;&gt;"",LEFT( Z$36, FIND(",",Z$36)-1) &amp; "=" &amp; $AH596 &amp; RIGHT( Z$36, LEN(Z$36) + 1 - FIND(",",Z$36)),""))),
IF(scriv!O558&lt;&gt;"", LEFT( scriv!O558, FIND(",",scriv!O558)-1) &amp; "=" &amp; $AH596 &amp; RIGHT( scriv!O558, LEN(scriv!O558) + 1 - FIND(",",scriv!O558)),
LEFT( Z$37, FIND(",",Z$37)-1) &amp; "=" &amp; $AH596 &amp; RIGHT( Z$37, LEN(Z$37) + 1 - FIND(",",Z$37))))</f>
        <v>drawOpen=,1.2</v>
      </c>
      <c r="AA596" s="81" t="str">
        <f>IF($E596="",
( IF(scriv!AK558&lt;&gt;"", LEFT( scriv!AK558, FIND(",",scriv!AK558)-1) &amp; "=" &amp; $AH596 &amp; RIGHT( scriv!AK558, LEN(scriv!AK558) + 1 - FIND(",",scriv!AK558)),
  IF($AA$36&lt;&gt;"",LEFT( AA$36, FIND(",",AA$36)-1) &amp; "=" &amp; $AH596 &amp; RIGHT( AA$36, LEN(AA$36) + 1 - FIND(",",AA$36)),""))),
IF(scriv!P558&lt;&gt;"", LEFT( scriv!P558, FIND(",",scriv!P558)-1) &amp; "=" &amp; $AH596 &amp; RIGHT( scriv!P558, LEN(scriv!P558) + 1 - FIND(",",scriv!P558)),
LEFT( AA$37, FIND(",",AA$37)-1) &amp; "=" &amp; $AH596 &amp; RIGHT( AA$37, LEN(AA$37) + 1 - FIND(",",AA$37))))</f>
        <v>drawClose=,1.2</v>
      </c>
      <c r="AB596" s="167" t="str">
        <f t="shared" si="348"/>
        <v>noTitle</v>
      </c>
      <c r="AC596" s="167"/>
      <c r="AD596" s="45"/>
      <c r="AE596" s="168"/>
      <c r="AF596" s="169">
        <f>IF(D596="",scriv!B558,"")</f>
        <v>0</v>
      </c>
      <c r="AG596" s="170" t="str">
        <f t="shared" si="351"/>
        <v/>
      </c>
      <c r="AH596" s="169" t="str">
        <f t="shared" si="352"/>
        <v/>
      </c>
      <c r="AI596" s="169" t="str">
        <f t="shared" si="353"/>
        <v/>
      </c>
      <c r="AJ596" s="86">
        <f>ROUNDDOWN( (LEN(scriv!B558)+1) / 2, 0 )</f>
        <v>0</v>
      </c>
      <c r="AK596" s="82">
        <f t="shared" si="354"/>
        <v>0</v>
      </c>
      <c r="AL596" s="82" t="str">
        <f t="shared" si="355"/>
        <v>-</v>
      </c>
      <c r="AM596" s="82" t="str">
        <f t="shared" si="356"/>
        <v>-</v>
      </c>
      <c r="AN596" s="82" t="str">
        <f t="shared" si="357"/>
        <v>-</v>
      </c>
      <c r="AO596" s="82" t="str">
        <f t="shared" si="358"/>
        <v>-</v>
      </c>
      <c r="AP596" s="82" t="str">
        <f t="shared" si="359"/>
        <v>-</v>
      </c>
      <c r="AQ596" s="82" t="str">
        <f t="shared" si="360"/>
        <v>-</v>
      </c>
      <c r="AR596" s="82" t="str">
        <f t="shared" si="361"/>
        <v>-</v>
      </c>
      <c r="AT596" s="82">
        <f t="shared" si="362"/>
        <v>2</v>
      </c>
      <c r="AU596" s="82" t="str">
        <f ca="1">IF(    MAX(OFFSET(AL596,0,0,MATCH("-",AL596:AL$638,0))) = 0,"",
IFERROR(MAX(OFFSET(AL596,0,0,MATCH("-",AL596:AL$638,0))),""))</f>
        <v/>
      </c>
      <c r="AV596" s="82" t="str">
        <f ca="1">IF(    MAX(OFFSET(AM596,0,0,MATCH("-",AM596:AM$638,0))) = 0,"",
IFERROR(MAX(OFFSET(AM596,0,0,MATCH("-",AM596:AM$638,0))),""))</f>
        <v/>
      </c>
      <c r="AW596" s="82" t="str">
        <f ca="1">IF(    MAX(OFFSET(AN596,0,0,MATCH("-",AN596:AN$638,0))) = 0,"",
IFERROR(MAX(OFFSET(AN596,0,0,MATCH("-",AN596:AN$638,0))),""))</f>
        <v/>
      </c>
      <c r="AX596" s="82" t="str">
        <f ca="1">IF(    MAX(OFFSET(AO596,0,0,MATCH("-",AO596:AO$638,0))) = 0,"",
IFERROR(MAX(OFFSET(AO596,0,0,MATCH("-",AO596:AO$638,0))),""))</f>
        <v/>
      </c>
      <c r="AY596" s="82" t="str">
        <f ca="1">IF(    MAX(OFFSET(AP596,0,0,MATCH("-",AP596:AP$638,0))) = 0,"",
IFERROR(MAX(OFFSET(AP596,0,0,MATCH("-",AP596:AP$638,0))),""))</f>
        <v/>
      </c>
      <c r="AZ596" s="82" t="str">
        <f ca="1">IF(    MAX(OFFSET(AQ596,0,0,MATCH("-",AQ596:AQ$638,0))) = 0,"",
IFERROR(MAX(OFFSET(AQ596,0,0,MATCH("-",AQ596:AQ$638,0))),""))</f>
        <v/>
      </c>
      <c r="BA596" s="82" t="str">
        <f ca="1">IF(    MAX(OFFSET(AR596,0,0,MATCH("-",AR596:AR$638,0))) = 0,"",
IFERROR(MAX(OFFSET(AR596,0,0,MATCH("-",AR596:AR$638,0))),""))</f>
        <v/>
      </c>
      <c r="BB596" s="112">
        <f t="shared" ca="1" si="363"/>
        <v>-270</v>
      </c>
      <c r="BC596" s="111" t="str">
        <f t="shared" ca="1" si="364"/>
        <v>Radius</v>
      </c>
      <c r="BD596" s="112">
        <f t="shared" ca="1" si="365"/>
        <v>0</v>
      </c>
      <c r="BE596" s="111">
        <f t="shared" ca="1" si="366"/>
        <v>-150</v>
      </c>
      <c r="BF596" s="113" t="e">
        <f t="shared" ca="1" si="367"/>
        <v>#VALUE!</v>
      </c>
      <c r="BG596" s="113" t="e">
        <f t="shared" ca="1" si="368"/>
        <v>#VALUE!</v>
      </c>
      <c r="BH596" s="112">
        <f t="shared" ca="1" si="369"/>
        <v>2000</v>
      </c>
      <c r="BI596" s="112">
        <f t="shared" ca="1" si="370"/>
        <v>-150</v>
      </c>
      <c r="BJ596" s="157"/>
      <c r="BK596" s="157"/>
      <c r="BL596" s="158" t="str">
        <f>scriv!AM558</f>
        <v/>
      </c>
      <c r="BM596" s="157"/>
      <c r="BN596" s="157" t="str">
        <f t="shared" si="371"/>
        <v>node</v>
      </c>
      <c r="BO596" s="157"/>
      <c r="BP596" s="159">
        <f t="shared" ca="1" si="372"/>
        <v>0</v>
      </c>
      <c r="BQ596" s="159">
        <f t="shared" ca="1" si="373"/>
        <v>0</v>
      </c>
      <c r="BR596" s="159">
        <f t="shared" si="374"/>
        <v>1</v>
      </c>
      <c r="BS596" s="159" t="str">
        <f t="shared" si="375"/>
        <v>symbol</v>
      </c>
      <c r="BT596" s="157" t="str">
        <f ca="1">IF(scriv!V558&lt;&gt;"",scriv!V558,
IF(E596="",IFERROR(VLOOKUP(BL596,$AH$40:$BT$638,39,FALSE),$BT$36),
$BT$37))</f>
        <v>NodeSquare</v>
      </c>
      <c r="BU596" s="166">
        <f t="shared" ca="1" si="376"/>
        <v>2000</v>
      </c>
      <c r="BV596" s="166">
        <f t="shared" ca="1" si="377"/>
        <v>-150</v>
      </c>
      <c r="BW596" s="166">
        <f t="shared" ca="1" si="378"/>
        <v>0</v>
      </c>
      <c r="BX596" s="166">
        <f t="shared" ca="1" si="379"/>
        <v>0</v>
      </c>
      <c r="BY596" s="180" t="str">
        <f t="shared" si="380"/>
        <v/>
      </c>
      <c r="BZ596" s="180" t="str">
        <f t="shared" si="381"/>
        <v/>
      </c>
      <c r="CA596" s="81" t="str">
        <f>IF(scriv!E558&lt;&gt;"",scriv!E558,"")</f>
        <v/>
      </c>
      <c r="CB596" s="82">
        <f t="shared" si="350"/>
        <v>0</v>
      </c>
      <c r="CC596" s="82">
        <f t="shared" si="382"/>
        <v>0</v>
      </c>
      <c r="CD596" s="82" t="str">
        <f t="shared" si="383"/>
        <v>-</v>
      </c>
      <c r="CE596" s="82" t="str">
        <f t="shared" si="384"/>
        <v>-</v>
      </c>
      <c r="CF596" s="82" t="str">
        <f t="shared" si="385"/>
        <v>-</v>
      </c>
      <c r="CG596" s="82" t="str">
        <f t="shared" si="386"/>
        <v>-</v>
      </c>
      <c r="CH596" s="82" t="str">
        <f t="shared" si="387"/>
        <v>-</v>
      </c>
      <c r="CI596" s="82" t="str">
        <f t="shared" si="388"/>
        <v>-</v>
      </c>
      <c r="CJ596" s="82" t="str">
        <f t="shared" si="389"/>
        <v>-</v>
      </c>
      <c r="CK596" s="82" t="str">
        <f t="shared" si="390"/>
        <v>-</v>
      </c>
    </row>
    <row r="597" spans="1:89" s="82" customFormat="1" ht="18" customHeight="1">
      <c r="A597" s="81" t="str">
        <f>scriv!AL559</f>
        <v/>
      </c>
      <c r="B597" s="81" t="str">
        <f>IF(scriv!D559&lt;&gt;"",scriv!D559,"")</f>
        <v/>
      </c>
      <c r="C597" s="81" t="str">
        <f>IF( scriv!AP559&lt;&gt;"", IF(D597&lt;&gt;"","connection ","")&amp;scriv!AP559,IF(D597&lt;&gt;"","connection",""))</f>
        <v/>
      </c>
      <c r="D597" s="82" t="str">
        <f>scriv!AN559</f>
        <v/>
      </c>
      <c r="E597" s="82" t="str">
        <f>scriv!AO559</f>
        <v/>
      </c>
      <c r="F597" s="156">
        <f>ROW()</f>
        <v>597</v>
      </c>
      <c r="G597" s="288">
        <f>scriv!AC559</f>
        <v>0</v>
      </c>
      <c r="H597" s="288">
        <f>scriv!AD559</f>
        <v>0</v>
      </c>
      <c r="I597" s="81" t="str">
        <f>IF(scriv!AE559&lt;&gt;"",scriv!AE559,J597)</f>
        <v/>
      </c>
      <c r="J597" s="81" t="str">
        <f>IF(scriv!AF559&lt;&gt;"",scriv!AF559,"")</f>
        <v/>
      </c>
      <c r="K597" s="82" t="str">
        <f>IF(scriv!Y559&lt;&gt;"",scriv!Y559,$K$36)</f>
        <v>none</v>
      </c>
      <c r="L597" s="82">
        <f>IF(scriv!Z559&lt;&gt;"",scriv!Z559,$L$36)</f>
        <v>0</v>
      </c>
      <c r="M597" s="82" t="str">
        <f>IF(scriv!AA559&lt;&gt;"",scriv!AA559,$M$36)</f>
        <v>OpenClose</v>
      </c>
      <c r="N597" s="82">
        <f>IF(scriv!AB559&lt;&gt;"",scriv!AB559,$N$36)</f>
        <v>0</v>
      </c>
      <c r="O597" s="119" t="str">
        <f t="shared" si="349"/>
        <v/>
      </c>
      <c r="P597" s="81" t="str">
        <f>IF(scriv!I559&lt;&gt;"",scriv!I559,"")</f>
        <v/>
      </c>
      <c r="Q597" s="81" t="str">
        <f>IF(scriv!J559&lt;&gt;"",scriv!J559,"")</f>
        <v/>
      </c>
      <c r="R597" s="81">
        <f>IF(scriv!K559&lt;&gt;"",scriv!K559,
IF(I597&lt;&gt;"",1,$R$36))</f>
        <v>1</v>
      </c>
      <c r="S597" s="81" t="str">
        <f>IF(scriv!L559&lt;&gt;"",scriv!L559,
IF(scriv!AF559&lt;&gt;"",$S$36,"none"))</f>
        <v>none</v>
      </c>
      <c r="T597" s="81" t="str">
        <f>IF(scriv!Q559&lt;&gt;"",scriv!Q559,"")</f>
        <v/>
      </c>
      <c r="U597" s="81" t="str">
        <f>IF(scriv!R559&lt;&gt;"",scriv!R559,"")</f>
        <v/>
      </c>
      <c r="V597" s="81" t="str">
        <f>IF(scriv!S559&lt;&gt;"",scriv!S559,"")</f>
        <v/>
      </c>
      <c r="W597" s="81" t="str">
        <f>IF(scriv!T559&lt;&gt;"",scriv!T559,"")</f>
        <v/>
      </c>
      <c r="X597" s="81" t="str">
        <f>IF($E597="",
( IF(scriv!AH559&lt;&gt;"", LEFT( scriv!AH559, FIND(",",scriv!AH559)-1) &amp; "=" &amp; $AH597 &amp; RIGHT( scriv!AH559, LEN(scriv!AH559) + 1 - FIND(",",scriv!AH559)),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IF(scriv!AI559&lt;&gt;"", LEFT( scriv!AI559, FIND(",",scriv!AI559)-1) &amp; "=" &amp; $AH597 &amp; RIGHT( scriv!AI559, LEN(scriv!AI559) + 1 - FIND(",",scriv!AI559)),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IF(scriv!AJ559&lt;&gt;"", LEFT( scriv!AJ559, FIND(",",scriv!AJ559)-1) &amp; "=" &amp; $AH597 &amp; RIGHT( scriv!AJ559, LEN(scriv!AJ559) + 1 - FIND(",",scriv!AJ559)),
  IF($Z$36&lt;&gt;"",LEFT( Z$36, FIND(",",Z$36)-1) &amp; "=" &amp; $AH597 &amp; RIGHT( Z$36, LEN(Z$36) + 1 - FIND(",",Z$36)),""))),
IF(scriv!O559&lt;&gt;"", LEFT( scriv!O559, FIND(",",scriv!O559)-1) &amp; "=" &amp; $AH597 &amp; RIGHT( scriv!O559, LEN(scriv!O559) + 1 - FIND(",",scriv!O559)),
LEFT( Z$37, FIND(",",Z$37)-1) &amp; "=" &amp; $AH597 &amp; RIGHT( Z$37, LEN(Z$37) + 1 - FIND(",",Z$37))))</f>
        <v>drawOpen=,1.2</v>
      </c>
      <c r="AA597" s="81" t="str">
        <f>IF($E597="",
( IF(scriv!AK559&lt;&gt;"", LEFT( scriv!AK559, FIND(",",scriv!AK559)-1) &amp; "=" &amp; $AH597 &amp; RIGHT( scriv!AK559, LEN(scriv!AK559) + 1 - FIND(",",scriv!AK559)),
  IF($AA$36&lt;&gt;"",LEFT( AA$36, FIND(",",AA$36)-1) &amp; "=" &amp; $AH597 &amp; RIGHT( AA$36, LEN(AA$36) + 1 - FIND(",",AA$36)),""))),
IF(scriv!P559&lt;&gt;"", LEFT( scriv!P559, FIND(",",scriv!P559)-1) &amp; "=" &amp; $AH597 &amp; RIGHT( scriv!P559, LEN(scriv!P559) + 1 - FIND(",",scriv!P559)),
LEFT( AA$37, FIND(",",AA$37)-1) &amp; "=" &amp; $AH597 &amp; RIGHT( AA$37, LEN(AA$37) + 1 - FIND(",",AA$37))))</f>
        <v>drawClose=,1.2</v>
      </c>
      <c r="AB597" s="167" t="str">
        <f t="shared" si="348"/>
        <v>noTitle</v>
      </c>
      <c r="AC597" s="167"/>
      <c r="AD597" s="45"/>
      <c r="AE597" s="168"/>
      <c r="AF597" s="169">
        <f>IF(D597="",scriv!B559,"")</f>
        <v>0</v>
      </c>
      <c r="AG597" s="170" t="str">
        <f t="shared" si="351"/>
        <v/>
      </c>
      <c r="AH597" s="169" t="str">
        <f t="shared" si="352"/>
        <v/>
      </c>
      <c r="AI597" s="169" t="str">
        <f t="shared" si="353"/>
        <v/>
      </c>
      <c r="AJ597" s="86">
        <f>ROUNDDOWN( (LEN(scriv!B559)+1) / 2, 0 )</f>
        <v>0</v>
      </c>
      <c r="AK597" s="82">
        <f t="shared" si="354"/>
        <v>0</v>
      </c>
      <c r="AL597" s="82" t="str">
        <f t="shared" si="355"/>
        <v>-</v>
      </c>
      <c r="AM597" s="82" t="str">
        <f t="shared" si="356"/>
        <v>-</v>
      </c>
      <c r="AN597" s="82" t="str">
        <f t="shared" si="357"/>
        <v>-</v>
      </c>
      <c r="AO597" s="82" t="str">
        <f t="shared" si="358"/>
        <v>-</v>
      </c>
      <c r="AP597" s="82" t="str">
        <f t="shared" si="359"/>
        <v>-</v>
      </c>
      <c r="AQ597" s="82" t="str">
        <f t="shared" si="360"/>
        <v>-</v>
      </c>
      <c r="AR597" s="82" t="str">
        <f t="shared" si="361"/>
        <v>-</v>
      </c>
      <c r="AT597" s="82">
        <f t="shared" si="362"/>
        <v>2</v>
      </c>
      <c r="AU597" s="82" t="str">
        <f ca="1">IF(    MAX(OFFSET(AL597,0,0,MATCH("-",AL597:AL$638,0))) = 0,"",
IFERROR(MAX(OFFSET(AL597,0,0,MATCH("-",AL597:AL$638,0))),""))</f>
        <v/>
      </c>
      <c r="AV597" s="82" t="str">
        <f ca="1">IF(    MAX(OFFSET(AM597,0,0,MATCH("-",AM597:AM$638,0))) = 0,"",
IFERROR(MAX(OFFSET(AM597,0,0,MATCH("-",AM597:AM$638,0))),""))</f>
        <v/>
      </c>
      <c r="AW597" s="82" t="str">
        <f ca="1">IF(    MAX(OFFSET(AN597,0,0,MATCH("-",AN597:AN$638,0))) = 0,"",
IFERROR(MAX(OFFSET(AN597,0,0,MATCH("-",AN597:AN$638,0))),""))</f>
        <v/>
      </c>
      <c r="AX597" s="82" t="str">
        <f ca="1">IF(    MAX(OFFSET(AO597,0,0,MATCH("-",AO597:AO$638,0))) = 0,"",
IFERROR(MAX(OFFSET(AO597,0,0,MATCH("-",AO597:AO$638,0))),""))</f>
        <v/>
      </c>
      <c r="AY597" s="82" t="str">
        <f ca="1">IF(    MAX(OFFSET(AP597,0,0,MATCH("-",AP597:AP$638,0))) = 0,"",
IFERROR(MAX(OFFSET(AP597,0,0,MATCH("-",AP597:AP$638,0))),""))</f>
        <v/>
      </c>
      <c r="AZ597" s="82" t="str">
        <f ca="1">IF(    MAX(OFFSET(AQ597,0,0,MATCH("-",AQ597:AQ$638,0))) = 0,"",
IFERROR(MAX(OFFSET(AQ597,0,0,MATCH("-",AQ597:AQ$638,0))),""))</f>
        <v/>
      </c>
      <c r="BA597" s="82" t="str">
        <f ca="1">IF(    MAX(OFFSET(AR597,0,0,MATCH("-",AR597:AR$638,0))) = 0,"",
IFERROR(MAX(OFFSET(AR597,0,0,MATCH("-",AR597:AR$638,0))),""))</f>
        <v/>
      </c>
      <c r="BB597" s="112">
        <f t="shared" ca="1" si="363"/>
        <v>-270</v>
      </c>
      <c r="BC597" s="111" t="str">
        <f t="shared" ca="1" si="364"/>
        <v>Radius</v>
      </c>
      <c r="BD597" s="112">
        <f t="shared" ca="1" si="365"/>
        <v>0</v>
      </c>
      <c r="BE597" s="111">
        <f t="shared" ca="1" si="366"/>
        <v>-150</v>
      </c>
      <c r="BF597" s="113" t="e">
        <f t="shared" ca="1" si="367"/>
        <v>#VALUE!</v>
      </c>
      <c r="BG597" s="113" t="e">
        <f t="shared" ca="1" si="368"/>
        <v>#VALUE!</v>
      </c>
      <c r="BH597" s="112">
        <f t="shared" ca="1" si="369"/>
        <v>2000</v>
      </c>
      <c r="BI597" s="112">
        <f t="shared" ca="1" si="370"/>
        <v>-150</v>
      </c>
      <c r="BJ597" s="157"/>
      <c r="BK597" s="157"/>
      <c r="BL597" s="158" t="str">
        <f>scriv!AM559</f>
        <v/>
      </c>
      <c r="BM597" s="157"/>
      <c r="BN597" s="157" t="str">
        <f t="shared" si="371"/>
        <v>node</v>
      </c>
      <c r="BO597" s="157"/>
      <c r="BP597" s="159">
        <f t="shared" ca="1" si="372"/>
        <v>0</v>
      </c>
      <c r="BQ597" s="159">
        <f t="shared" ca="1" si="373"/>
        <v>0</v>
      </c>
      <c r="BR597" s="159">
        <f t="shared" si="374"/>
        <v>1</v>
      </c>
      <c r="BS597" s="159" t="str">
        <f t="shared" si="375"/>
        <v>symbol</v>
      </c>
      <c r="BT597" s="157" t="str">
        <f ca="1">IF(scriv!V559&lt;&gt;"",scriv!V559,
IF(E597="",IFERROR(VLOOKUP(BL597,$AH$40:$BT$638,39,FALSE),$BT$36),
$BT$37))</f>
        <v>NodeSquare</v>
      </c>
      <c r="BU597" s="166">
        <f t="shared" ca="1" si="376"/>
        <v>2000</v>
      </c>
      <c r="BV597" s="166">
        <f t="shared" ca="1" si="377"/>
        <v>-150</v>
      </c>
      <c r="BW597" s="166">
        <f t="shared" ca="1" si="378"/>
        <v>0</v>
      </c>
      <c r="BX597" s="166">
        <f t="shared" ca="1" si="379"/>
        <v>0</v>
      </c>
      <c r="BY597" s="180" t="str">
        <f t="shared" si="380"/>
        <v/>
      </c>
      <c r="BZ597" s="180" t="str">
        <f t="shared" si="381"/>
        <v/>
      </c>
      <c r="CA597" s="81" t="str">
        <f>IF(scriv!E559&lt;&gt;"",scriv!E559,"")</f>
        <v/>
      </c>
      <c r="CB597" s="82">
        <f t="shared" si="350"/>
        <v>0</v>
      </c>
      <c r="CC597" s="82">
        <f t="shared" si="382"/>
        <v>0</v>
      </c>
      <c r="CD597" s="82" t="str">
        <f t="shared" si="383"/>
        <v>-</v>
      </c>
      <c r="CE597" s="82" t="str">
        <f t="shared" si="384"/>
        <v>-</v>
      </c>
      <c r="CF597" s="82" t="str">
        <f t="shared" si="385"/>
        <v>-</v>
      </c>
      <c r="CG597" s="82" t="str">
        <f t="shared" si="386"/>
        <v>-</v>
      </c>
      <c r="CH597" s="82" t="str">
        <f t="shared" si="387"/>
        <v>-</v>
      </c>
      <c r="CI597" s="82" t="str">
        <f t="shared" si="388"/>
        <v>-</v>
      </c>
      <c r="CJ597" s="82" t="str">
        <f t="shared" si="389"/>
        <v>-</v>
      </c>
      <c r="CK597" s="82" t="str">
        <f t="shared" si="390"/>
        <v>-</v>
      </c>
    </row>
    <row r="598" spans="1:89" s="82" customFormat="1" ht="18" customHeight="1">
      <c r="A598" s="81" t="str">
        <f>scriv!AL560</f>
        <v/>
      </c>
      <c r="B598" s="81" t="str">
        <f>IF(scriv!D560&lt;&gt;"",scriv!D560,"")</f>
        <v/>
      </c>
      <c r="C598" s="81" t="str">
        <f>IF( scriv!AP560&lt;&gt;"", IF(D598&lt;&gt;"","connection ","")&amp;scriv!AP560,IF(D598&lt;&gt;"","connection",""))</f>
        <v/>
      </c>
      <c r="D598" s="82" t="str">
        <f>scriv!AN560</f>
        <v/>
      </c>
      <c r="E598" s="82" t="str">
        <f>scriv!AO560</f>
        <v/>
      </c>
      <c r="F598" s="156">
        <f>ROW()</f>
        <v>598</v>
      </c>
      <c r="G598" s="288">
        <f>scriv!AC560</f>
        <v>0</v>
      </c>
      <c r="H598" s="288">
        <f>scriv!AD560</f>
        <v>0</v>
      </c>
      <c r="I598" s="81" t="str">
        <f>IF(scriv!AE560&lt;&gt;"",scriv!AE560,J598)</f>
        <v/>
      </c>
      <c r="J598" s="81" t="str">
        <f>IF(scriv!AF560&lt;&gt;"",scriv!AF560,"")</f>
        <v/>
      </c>
      <c r="K598" s="82" t="str">
        <f>IF(scriv!Y560&lt;&gt;"",scriv!Y560,$K$36)</f>
        <v>none</v>
      </c>
      <c r="L598" s="82">
        <f>IF(scriv!Z560&lt;&gt;"",scriv!Z560,$L$36)</f>
        <v>0</v>
      </c>
      <c r="M598" s="82" t="str">
        <f>IF(scriv!AA560&lt;&gt;"",scriv!AA560,$M$36)</f>
        <v>OpenClose</v>
      </c>
      <c r="N598" s="82">
        <f>IF(scriv!AB560&lt;&gt;"",scriv!AB560,$N$36)</f>
        <v>0</v>
      </c>
      <c r="O598" s="119" t="str">
        <f t="shared" si="349"/>
        <v/>
      </c>
      <c r="P598" s="81" t="str">
        <f>IF(scriv!I560&lt;&gt;"",scriv!I560,"")</f>
        <v/>
      </c>
      <c r="Q598" s="81" t="str">
        <f>IF(scriv!J560&lt;&gt;"",scriv!J560,"")</f>
        <v/>
      </c>
      <c r="R598" s="81">
        <f>IF(scriv!K560&lt;&gt;"",scriv!K560,
IF(I598&lt;&gt;"",1,$R$36))</f>
        <v>1</v>
      </c>
      <c r="S598" s="81" t="str">
        <f>IF(scriv!L560&lt;&gt;"",scriv!L560,
IF(scriv!AF560&lt;&gt;"",$S$36,"none"))</f>
        <v>none</v>
      </c>
      <c r="T598" s="81" t="str">
        <f>IF(scriv!Q560&lt;&gt;"",scriv!Q560,"")</f>
        <v/>
      </c>
      <c r="U598" s="81" t="str">
        <f>IF(scriv!R560&lt;&gt;"",scriv!R560,"")</f>
        <v/>
      </c>
      <c r="V598" s="81" t="str">
        <f>IF(scriv!S560&lt;&gt;"",scriv!S560,"")</f>
        <v/>
      </c>
      <c r="W598" s="81" t="str">
        <f>IF(scriv!T560&lt;&gt;"",scriv!T560,"")</f>
        <v/>
      </c>
      <c r="X598" s="81" t="str">
        <f>IF($E598="",
( IF(scriv!AH560&lt;&gt;"", LEFT( scriv!AH560, FIND(",",scriv!AH560)-1) &amp; "=" &amp; $AH598 &amp; RIGHT( scriv!AH560, LEN(scriv!AH560) + 1 - FIND(",",scriv!AH560)),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IF(scriv!AI560&lt;&gt;"", LEFT( scriv!AI560, FIND(",",scriv!AI560)-1) &amp; "=" &amp; $AH598 &amp; RIGHT( scriv!AI560, LEN(scriv!AI560) + 1 - FIND(",",scriv!AI560)),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IF(scriv!AJ560&lt;&gt;"", LEFT( scriv!AJ560, FIND(",",scriv!AJ560)-1) &amp; "=" &amp; $AH598 &amp; RIGHT( scriv!AJ560, LEN(scriv!AJ560) + 1 - FIND(",",scriv!AJ560)),
  IF($Z$36&lt;&gt;"",LEFT( Z$36, FIND(",",Z$36)-1) &amp; "=" &amp; $AH598 &amp; RIGHT( Z$36, LEN(Z$36) + 1 - FIND(",",Z$36)),""))),
IF(scriv!O560&lt;&gt;"", LEFT( scriv!O560, FIND(",",scriv!O560)-1) &amp; "=" &amp; $AH598 &amp; RIGHT( scriv!O560, LEN(scriv!O560) + 1 - FIND(",",scriv!O560)),
LEFT( Z$37, FIND(",",Z$37)-1) &amp; "=" &amp; $AH598 &amp; RIGHT( Z$37, LEN(Z$37) + 1 - FIND(",",Z$37))))</f>
        <v>drawOpen=,1.2</v>
      </c>
      <c r="AA598" s="81" t="str">
        <f>IF($E598="",
( IF(scriv!AK560&lt;&gt;"", LEFT( scriv!AK560, FIND(",",scriv!AK560)-1) &amp; "=" &amp; $AH598 &amp; RIGHT( scriv!AK560, LEN(scriv!AK560) + 1 - FIND(",",scriv!AK560)),
  IF($AA$36&lt;&gt;"",LEFT( AA$36, FIND(",",AA$36)-1) &amp; "=" &amp; $AH598 &amp; RIGHT( AA$36, LEN(AA$36) + 1 - FIND(",",AA$36)),""))),
IF(scriv!P560&lt;&gt;"", LEFT( scriv!P560, FIND(",",scriv!P560)-1) &amp; "=" &amp; $AH598 &amp; RIGHT( scriv!P560, LEN(scriv!P560) + 1 - FIND(",",scriv!P560)),
LEFT( AA$37, FIND(",",AA$37)-1) &amp; "=" &amp; $AH598 &amp; RIGHT( AA$37, LEN(AA$37) + 1 - FIND(",",AA$37))))</f>
        <v>drawClose=,1.2</v>
      </c>
      <c r="AB598" s="167" t="str">
        <f t="shared" si="348"/>
        <v>noTitle</v>
      </c>
      <c r="AC598" s="167"/>
      <c r="AD598" s="45"/>
      <c r="AE598" s="168"/>
      <c r="AF598" s="169">
        <f>IF(D598="",scriv!B560,"")</f>
        <v>0</v>
      </c>
      <c r="AG598" s="170" t="str">
        <f t="shared" si="351"/>
        <v/>
      </c>
      <c r="AH598" s="169" t="str">
        <f t="shared" si="352"/>
        <v/>
      </c>
      <c r="AI598" s="169" t="str">
        <f t="shared" si="353"/>
        <v/>
      </c>
      <c r="AJ598" s="86">
        <f>ROUNDDOWN( (LEN(scriv!B560)+1) / 2, 0 )</f>
        <v>0</v>
      </c>
      <c r="AK598" s="82">
        <f t="shared" si="354"/>
        <v>0</v>
      </c>
      <c r="AL598" s="82" t="str">
        <f t="shared" si="355"/>
        <v>-</v>
      </c>
      <c r="AM598" s="82" t="str">
        <f t="shared" si="356"/>
        <v>-</v>
      </c>
      <c r="AN598" s="82" t="str">
        <f t="shared" si="357"/>
        <v>-</v>
      </c>
      <c r="AO598" s="82" t="str">
        <f t="shared" si="358"/>
        <v>-</v>
      </c>
      <c r="AP598" s="82" t="str">
        <f t="shared" si="359"/>
        <v>-</v>
      </c>
      <c r="AQ598" s="82" t="str">
        <f t="shared" si="360"/>
        <v>-</v>
      </c>
      <c r="AR598" s="82" t="str">
        <f t="shared" si="361"/>
        <v>-</v>
      </c>
      <c r="AT598" s="82">
        <f t="shared" si="362"/>
        <v>2</v>
      </c>
      <c r="AU598" s="82" t="str">
        <f ca="1">IF(    MAX(OFFSET(AL598,0,0,MATCH("-",AL598:AL$638,0))) = 0,"",
IFERROR(MAX(OFFSET(AL598,0,0,MATCH("-",AL598:AL$638,0))),""))</f>
        <v/>
      </c>
      <c r="AV598" s="82" t="str">
        <f ca="1">IF(    MAX(OFFSET(AM598,0,0,MATCH("-",AM598:AM$638,0))) = 0,"",
IFERROR(MAX(OFFSET(AM598,0,0,MATCH("-",AM598:AM$638,0))),""))</f>
        <v/>
      </c>
      <c r="AW598" s="82" t="str">
        <f ca="1">IF(    MAX(OFFSET(AN598,0,0,MATCH("-",AN598:AN$638,0))) = 0,"",
IFERROR(MAX(OFFSET(AN598,0,0,MATCH("-",AN598:AN$638,0))),""))</f>
        <v/>
      </c>
      <c r="AX598" s="82" t="str">
        <f ca="1">IF(    MAX(OFFSET(AO598,0,0,MATCH("-",AO598:AO$638,0))) = 0,"",
IFERROR(MAX(OFFSET(AO598,0,0,MATCH("-",AO598:AO$638,0))),""))</f>
        <v/>
      </c>
      <c r="AY598" s="82" t="str">
        <f ca="1">IF(    MAX(OFFSET(AP598,0,0,MATCH("-",AP598:AP$638,0))) = 0,"",
IFERROR(MAX(OFFSET(AP598,0,0,MATCH("-",AP598:AP$638,0))),""))</f>
        <v/>
      </c>
      <c r="AZ598" s="82" t="str">
        <f ca="1">IF(    MAX(OFFSET(AQ598,0,0,MATCH("-",AQ598:AQ$638,0))) = 0,"",
IFERROR(MAX(OFFSET(AQ598,0,0,MATCH("-",AQ598:AQ$638,0))),""))</f>
        <v/>
      </c>
      <c r="BA598" s="82" t="str">
        <f ca="1">IF(    MAX(OFFSET(AR598,0,0,MATCH("-",AR598:AR$638,0))) = 0,"",
IFERROR(MAX(OFFSET(AR598,0,0,MATCH("-",AR598:AR$638,0))),""))</f>
        <v/>
      </c>
      <c r="BB598" s="112">
        <f t="shared" ca="1" si="363"/>
        <v>-270</v>
      </c>
      <c r="BC598" s="111" t="str">
        <f t="shared" ca="1" si="364"/>
        <v>Radius</v>
      </c>
      <c r="BD598" s="112">
        <f t="shared" ca="1" si="365"/>
        <v>0</v>
      </c>
      <c r="BE598" s="111">
        <f t="shared" ca="1" si="366"/>
        <v>-150</v>
      </c>
      <c r="BF598" s="113" t="e">
        <f t="shared" ca="1" si="367"/>
        <v>#VALUE!</v>
      </c>
      <c r="BG598" s="113" t="e">
        <f t="shared" ca="1" si="368"/>
        <v>#VALUE!</v>
      </c>
      <c r="BH598" s="112">
        <f t="shared" ca="1" si="369"/>
        <v>2000</v>
      </c>
      <c r="BI598" s="112">
        <f t="shared" ca="1" si="370"/>
        <v>-150</v>
      </c>
      <c r="BJ598" s="157"/>
      <c r="BK598" s="157"/>
      <c r="BL598" s="158" t="str">
        <f>scriv!AM560</f>
        <v/>
      </c>
      <c r="BM598" s="157"/>
      <c r="BN598" s="157" t="str">
        <f t="shared" si="371"/>
        <v>node</v>
      </c>
      <c r="BO598" s="157"/>
      <c r="BP598" s="159">
        <f t="shared" ca="1" si="372"/>
        <v>0</v>
      </c>
      <c r="BQ598" s="159">
        <f t="shared" ca="1" si="373"/>
        <v>0</v>
      </c>
      <c r="BR598" s="159">
        <f t="shared" si="374"/>
        <v>1</v>
      </c>
      <c r="BS598" s="159" t="str">
        <f t="shared" si="375"/>
        <v>symbol</v>
      </c>
      <c r="BT598" s="157" t="str">
        <f ca="1">IF(scriv!V560&lt;&gt;"",scriv!V560,
IF(E598="",IFERROR(VLOOKUP(BL598,$AH$40:$BT$638,39,FALSE),$BT$36),
$BT$37))</f>
        <v>NodeSquare</v>
      </c>
      <c r="BU598" s="166">
        <f t="shared" ca="1" si="376"/>
        <v>2000</v>
      </c>
      <c r="BV598" s="166">
        <f t="shared" ca="1" si="377"/>
        <v>-150</v>
      </c>
      <c r="BW598" s="166">
        <f t="shared" ca="1" si="378"/>
        <v>0</v>
      </c>
      <c r="BX598" s="166">
        <f t="shared" ca="1" si="379"/>
        <v>0</v>
      </c>
      <c r="BY598" s="180" t="str">
        <f t="shared" si="380"/>
        <v/>
      </c>
      <c r="BZ598" s="180" t="str">
        <f t="shared" si="381"/>
        <v/>
      </c>
      <c r="CA598" s="81" t="str">
        <f>IF(scriv!E560&lt;&gt;"",scriv!E560,"")</f>
        <v/>
      </c>
      <c r="CB598" s="82">
        <f t="shared" si="350"/>
        <v>0</v>
      </c>
      <c r="CC598" s="82">
        <f t="shared" si="382"/>
        <v>0</v>
      </c>
      <c r="CD598" s="82" t="str">
        <f t="shared" si="383"/>
        <v>-</v>
      </c>
      <c r="CE598" s="82" t="str">
        <f t="shared" si="384"/>
        <v>-</v>
      </c>
      <c r="CF598" s="82" t="str">
        <f t="shared" si="385"/>
        <v>-</v>
      </c>
      <c r="CG598" s="82" t="str">
        <f t="shared" si="386"/>
        <v>-</v>
      </c>
      <c r="CH598" s="82" t="str">
        <f t="shared" si="387"/>
        <v>-</v>
      </c>
      <c r="CI598" s="82" t="str">
        <f t="shared" si="388"/>
        <v>-</v>
      </c>
      <c r="CJ598" s="82" t="str">
        <f t="shared" si="389"/>
        <v>-</v>
      </c>
      <c r="CK598" s="82" t="str">
        <f t="shared" si="390"/>
        <v>-</v>
      </c>
    </row>
    <row r="599" spans="1:89" s="82" customFormat="1" ht="18" customHeight="1">
      <c r="A599" s="81" t="str">
        <f>scriv!AL561</f>
        <v/>
      </c>
      <c r="B599" s="81" t="str">
        <f>IF(scriv!D561&lt;&gt;"",scriv!D561,"")</f>
        <v/>
      </c>
      <c r="C599" s="81" t="str">
        <f>IF( scriv!AP561&lt;&gt;"", IF(D599&lt;&gt;"","connection ","")&amp;scriv!AP561,IF(D599&lt;&gt;"","connection",""))</f>
        <v/>
      </c>
      <c r="D599" s="82" t="str">
        <f>scriv!AN561</f>
        <v/>
      </c>
      <c r="E599" s="82" t="str">
        <f>scriv!AO561</f>
        <v/>
      </c>
      <c r="F599" s="156">
        <f>ROW()</f>
        <v>599</v>
      </c>
      <c r="G599" s="288">
        <f>scriv!AC561</f>
        <v>0</v>
      </c>
      <c r="H599" s="288">
        <f>scriv!AD561</f>
        <v>0</v>
      </c>
      <c r="I599" s="81" t="str">
        <f>IF(scriv!AE561&lt;&gt;"",scriv!AE561,J599)</f>
        <v/>
      </c>
      <c r="J599" s="81" t="str">
        <f>IF(scriv!AF561&lt;&gt;"",scriv!AF561,"")</f>
        <v/>
      </c>
      <c r="K599" s="82" t="str">
        <f>IF(scriv!Y561&lt;&gt;"",scriv!Y561,$K$36)</f>
        <v>none</v>
      </c>
      <c r="L599" s="82">
        <f>IF(scriv!Z561&lt;&gt;"",scriv!Z561,$L$36)</f>
        <v>0</v>
      </c>
      <c r="M599" s="82" t="str">
        <f>IF(scriv!AA561&lt;&gt;"",scriv!AA561,$M$36)</f>
        <v>OpenClose</v>
      </c>
      <c r="N599" s="82">
        <f>IF(scriv!AB561&lt;&gt;"",scriv!AB561,$N$36)</f>
        <v>0</v>
      </c>
      <c r="O599" s="119" t="str">
        <f t="shared" si="349"/>
        <v/>
      </c>
      <c r="P599" s="81" t="str">
        <f>IF(scriv!I561&lt;&gt;"",scriv!I561,"")</f>
        <v/>
      </c>
      <c r="Q599" s="81" t="str">
        <f>IF(scriv!J561&lt;&gt;"",scriv!J561,"")</f>
        <v/>
      </c>
      <c r="R599" s="81">
        <f>IF(scriv!K561&lt;&gt;"",scriv!K561,
IF(I599&lt;&gt;"",1,$R$36))</f>
        <v>1</v>
      </c>
      <c r="S599" s="81" t="str">
        <f>IF(scriv!L561&lt;&gt;"",scriv!L561,
IF(scriv!AF561&lt;&gt;"",$S$36,"none"))</f>
        <v>none</v>
      </c>
      <c r="T599" s="81" t="str">
        <f>IF(scriv!Q561&lt;&gt;"",scriv!Q561,"")</f>
        <v/>
      </c>
      <c r="U599" s="81" t="str">
        <f>IF(scriv!R561&lt;&gt;"",scriv!R561,"")</f>
        <v/>
      </c>
      <c r="V599" s="81" t="str">
        <f>IF(scriv!S561&lt;&gt;"",scriv!S561,"")</f>
        <v/>
      </c>
      <c r="W599" s="81" t="str">
        <f>IF(scriv!T561&lt;&gt;"",scriv!T561,"")</f>
        <v/>
      </c>
      <c r="X599" s="81" t="str">
        <f>IF($E599="",
( IF(scriv!AH561&lt;&gt;"", LEFT( scriv!AH561, FIND(",",scriv!AH561)-1) &amp; "=" &amp; $AH599 &amp; RIGHT( scriv!AH561, LEN(scriv!AH561) + 1 - FIND(",",scriv!AH561)),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IF(scriv!AI561&lt;&gt;"", LEFT( scriv!AI561, FIND(",",scriv!AI561)-1) &amp; "=" &amp; $AH599 &amp; RIGHT( scriv!AI561, LEN(scriv!AI561) + 1 - FIND(",",scriv!AI561)),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IF(scriv!AJ561&lt;&gt;"", LEFT( scriv!AJ561, FIND(",",scriv!AJ561)-1) &amp; "=" &amp; $AH599 &amp; RIGHT( scriv!AJ561, LEN(scriv!AJ561) + 1 - FIND(",",scriv!AJ561)),
  IF($Z$36&lt;&gt;"",LEFT( Z$36, FIND(",",Z$36)-1) &amp; "=" &amp; $AH599 &amp; RIGHT( Z$36, LEN(Z$36) + 1 - FIND(",",Z$36)),""))),
IF(scriv!O561&lt;&gt;"", LEFT( scriv!O561, FIND(",",scriv!O561)-1) &amp; "=" &amp; $AH599 &amp; RIGHT( scriv!O561, LEN(scriv!O561) + 1 - FIND(",",scriv!O561)),
LEFT( Z$37, FIND(",",Z$37)-1) &amp; "=" &amp; $AH599 &amp; RIGHT( Z$37, LEN(Z$37) + 1 - FIND(",",Z$37))))</f>
        <v>drawOpen=,1.2</v>
      </c>
      <c r="AA599" s="81" t="str">
        <f>IF($E599="",
( IF(scriv!AK561&lt;&gt;"", LEFT( scriv!AK561, FIND(",",scriv!AK561)-1) &amp; "=" &amp; $AH599 &amp; RIGHT( scriv!AK561, LEN(scriv!AK561) + 1 - FIND(",",scriv!AK561)),
  IF($AA$36&lt;&gt;"",LEFT( AA$36, FIND(",",AA$36)-1) &amp; "=" &amp; $AH599 &amp; RIGHT( AA$36, LEN(AA$36) + 1 - FIND(",",AA$36)),""))),
IF(scriv!P561&lt;&gt;"", LEFT( scriv!P561, FIND(",",scriv!P561)-1) &amp; "=" &amp; $AH599 &amp; RIGHT( scriv!P561, LEN(scriv!P561) + 1 - FIND(",",scriv!P561)),
LEFT( AA$37, FIND(",",AA$37)-1) &amp; "=" &amp; $AH599 &amp; RIGHT( AA$37, LEN(AA$37) + 1 - FIND(",",AA$37))))</f>
        <v>drawClose=,1.2</v>
      </c>
      <c r="AB599" s="167" t="str">
        <f t="shared" si="348"/>
        <v>noTitle</v>
      </c>
      <c r="AC599" s="167"/>
      <c r="AD599" s="45"/>
      <c r="AE599" s="168"/>
      <c r="AF599" s="169">
        <f>IF(D599="",scriv!B561,"")</f>
        <v>0</v>
      </c>
      <c r="AG599" s="170" t="str">
        <f t="shared" si="351"/>
        <v/>
      </c>
      <c r="AH599" s="169" t="str">
        <f t="shared" si="352"/>
        <v/>
      </c>
      <c r="AI599" s="169" t="str">
        <f t="shared" si="353"/>
        <v/>
      </c>
      <c r="AJ599" s="86">
        <f>ROUNDDOWN( (LEN(scriv!B561)+1) / 2, 0 )</f>
        <v>0</v>
      </c>
      <c r="AK599" s="82">
        <f t="shared" si="354"/>
        <v>0</v>
      </c>
      <c r="AL599" s="82" t="str">
        <f t="shared" si="355"/>
        <v>-</v>
      </c>
      <c r="AM599" s="82" t="str">
        <f t="shared" si="356"/>
        <v>-</v>
      </c>
      <c r="AN599" s="82" t="str">
        <f t="shared" si="357"/>
        <v>-</v>
      </c>
      <c r="AO599" s="82" t="str">
        <f t="shared" si="358"/>
        <v>-</v>
      </c>
      <c r="AP599" s="82" t="str">
        <f t="shared" si="359"/>
        <v>-</v>
      </c>
      <c r="AQ599" s="82" t="str">
        <f t="shared" si="360"/>
        <v>-</v>
      </c>
      <c r="AR599" s="82" t="str">
        <f t="shared" si="361"/>
        <v>-</v>
      </c>
      <c r="AT599" s="82">
        <f t="shared" si="362"/>
        <v>2</v>
      </c>
      <c r="AU599" s="82" t="str">
        <f ca="1">IF(    MAX(OFFSET(AL599,0,0,MATCH("-",AL599:AL$638,0))) = 0,"",
IFERROR(MAX(OFFSET(AL599,0,0,MATCH("-",AL599:AL$638,0))),""))</f>
        <v/>
      </c>
      <c r="AV599" s="82" t="str">
        <f ca="1">IF(    MAX(OFFSET(AM599,0,0,MATCH("-",AM599:AM$638,0))) = 0,"",
IFERROR(MAX(OFFSET(AM599,0,0,MATCH("-",AM599:AM$638,0))),""))</f>
        <v/>
      </c>
      <c r="AW599" s="82" t="str">
        <f ca="1">IF(    MAX(OFFSET(AN599,0,0,MATCH("-",AN599:AN$638,0))) = 0,"",
IFERROR(MAX(OFFSET(AN599,0,0,MATCH("-",AN599:AN$638,0))),""))</f>
        <v/>
      </c>
      <c r="AX599" s="82" t="str">
        <f ca="1">IF(    MAX(OFFSET(AO599,0,0,MATCH("-",AO599:AO$638,0))) = 0,"",
IFERROR(MAX(OFFSET(AO599,0,0,MATCH("-",AO599:AO$638,0))),""))</f>
        <v/>
      </c>
      <c r="AY599" s="82" t="str">
        <f ca="1">IF(    MAX(OFFSET(AP599,0,0,MATCH("-",AP599:AP$638,0))) = 0,"",
IFERROR(MAX(OFFSET(AP599,0,0,MATCH("-",AP599:AP$638,0))),""))</f>
        <v/>
      </c>
      <c r="AZ599" s="82" t="str">
        <f ca="1">IF(    MAX(OFFSET(AQ599,0,0,MATCH("-",AQ599:AQ$638,0))) = 0,"",
IFERROR(MAX(OFFSET(AQ599,0,0,MATCH("-",AQ599:AQ$638,0))),""))</f>
        <v/>
      </c>
      <c r="BA599" s="82" t="str">
        <f ca="1">IF(    MAX(OFFSET(AR599,0,0,MATCH("-",AR599:AR$638,0))) = 0,"",
IFERROR(MAX(OFFSET(AR599,0,0,MATCH("-",AR599:AR$638,0))),""))</f>
        <v/>
      </c>
      <c r="BB599" s="112">
        <f t="shared" ca="1" si="363"/>
        <v>-270</v>
      </c>
      <c r="BC599" s="111" t="str">
        <f t="shared" ca="1" si="364"/>
        <v>Radius</v>
      </c>
      <c r="BD599" s="112">
        <f t="shared" ca="1" si="365"/>
        <v>0</v>
      </c>
      <c r="BE599" s="111">
        <f t="shared" ca="1" si="366"/>
        <v>-150</v>
      </c>
      <c r="BF599" s="113" t="e">
        <f t="shared" ca="1" si="367"/>
        <v>#VALUE!</v>
      </c>
      <c r="BG599" s="113" t="e">
        <f t="shared" ca="1" si="368"/>
        <v>#VALUE!</v>
      </c>
      <c r="BH599" s="112">
        <f t="shared" ca="1" si="369"/>
        <v>2000</v>
      </c>
      <c r="BI599" s="112">
        <f t="shared" ca="1" si="370"/>
        <v>-150</v>
      </c>
      <c r="BJ599" s="157"/>
      <c r="BK599" s="157"/>
      <c r="BL599" s="158" t="str">
        <f>scriv!AM561</f>
        <v/>
      </c>
      <c r="BM599" s="157"/>
      <c r="BN599" s="157" t="str">
        <f t="shared" si="371"/>
        <v>node</v>
      </c>
      <c r="BO599" s="157"/>
      <c r="BP599" s="159">
        <f t="shared" ca="1" si="372"/>
        <v>0</v>
      </c>
      <c r="BQ599" s="159">
        <f t="shared" ca="1" si="373"/>
        <v>0</v>
      </c>
      <c r="BR599" s="159">
        <f t="shared" si="374"/>
        <v>1</v>
      </c>
      <c r="BS599" s="159" t="str">
        <f t="shared" si="375"/>
        <v>symbol</v>
      </c>
      <c r="BT599" s="157" t="str">
        <f ca="1">IF(scriv!V561&lt;&gt;"",scriv!V561,
IF(E599="",IFERROR(VLOOKUP(BL599,$AH$40:$BT$638,39,FALSE),$BT$36),
$BT$37))</f>
        <v>NodeSquare</v>
      </c>
      <c r="BU599" s="166">
        <f t="shared" ca="1" si="376"/>
        <v>2000</v>
      </c>
      <c r="BV599" s="166">
        <f t="shared" ca="1" si="377"/>
        <v>-150</v>
      </c>
      <c r="BW599" s="166">
        <f t="shared" ca="1" si="378"/>
        <v>0</v>
      </c>
      <c r="BX599" s="166">
        <f t="shared" ca="1" si="379"/>
        <v>0</v>
      </c>
      <c r="BY599" s="180" t="str">
        <f t="shared" si="380"/>
        <v/>
      </c>
      <c r="BZ599" s="180" t="str">
        <f t="shared" si="381"/>
        <v/>
      </c>
      <c r="CA599" s="81" t="str">
        <f>IF(scriv!E561&lt;&gt;"",scriv!E561,"")</f>
        <v/>
      </c>
      <c r="CB599" s="82">
        <f t="shared" si="350"/>
        <v>0</v>
      </c>
      <c r="CC599" s="82">
        <f t="shared" si="382"/>
        <v>0</v>
      </c>
      <c r="CD599" s="82" t="str">
        <f t="shared" si="383"/>
        <v>-</v>
      </c>
      <c r="CE599" s="82" t="str">
        <f t="shared" si="384"/>
        <v>-</v>
      </c>
      <c r="CF599" s="82" t="str">
        <f t="shared" si="385"/>
        <v>-</v>
      </c>
      <c r="CG599" s="82" t="str">
        <f t="shared" si="386"/>
        <v>-</v>
      </c>
      <c r="CH599" s="82" t="str">
        <f t="shared" si="387"/>
        <v>-</v>
      </c>
      <c r="CI599" s="82" t="str">
        <f t="shared" si="388"/>
        <v>-</v>
      </c>
      <c r="CJ599" s="82" t="str">
        <f t="shared" si="389"/>
        <v>-</v>
      </c>
      <c r="CK599" s="82" t="str">
        <f t="shared" si="390"/>
        <v>-</v>
      </c>
    </row>
    <row r="600" spans="1:89" s="82" customFormat="1" ht="18" customHeight="1">
      <c r="A600" s="81" t="str">
        <f>scriv!AL562</f>
        <v/>
      </c>
      <c r="B600" s="81" t="str">
        <f>IF(scriv!D562&lt;&gt;"",scriv!D562,"")</f>
        <v/>
      </c>
      <c r="C600" s="81" t="str">
        <f>IF( scriv!AP562&lt;&gt;"", IF(D600&lt;&gt;"","connection ","")&amp;scriv!AP562,IF(D600&lt;&gt;"","connection",""))</f>
        <v/>
      </c>
      <c r="D600" s="82" t="str">
        <f>scriv!AN562</f>
        <v/>
      </c>
      <c r="E600" s="82" t="str">
        <f>scriv!AO562</f>
        <v/>
      </c>
      <c r="F600" s="156">
        <f>ROW()</f>
        <v>600</v>
      </c>
      <c r="G600" s="288">
        <f>scriv!AC562</f>
        <v>0</v>
      </c>
      <c r="H600" s="288">
        <f>scriv!AD562</f>
        <v>0</v>
      </c>
      <c r="I600" s="81" t="str">
        <f>IF(scriv!AE562&lt;&gt;"",scriv!AE562,J600)</f>
        <v/>
      </c>
      <c r="J600" s="81" t="str">
        <f>IF(scriv!AF562&lt;&gt;"",scriv!AF562,"")</f>
        <v/>
      </c>
      <c r="K600" s="82" t="str">
        <f>IF(scriv!Y562&lt;&gt;"",scriv!Y562,$K$36)</f>
        <v>none</v>
      </c>
      <c r="L600" s="82">
        <f>IF(scriv!Z562&lt;&gt;"",scriv!Z562,$L$36)</f>
        <v>0</v>
      </c>
      <c r="M600" s="82" t="str">
        <f>IF(scriv!AA562&lt;&gt;"",scriv!AA562,$M$36)</f>
        <v>OpenClose</v>
      </c>
      <c r="N600" s="82">
        <f>IF(scriv!AB562&lt;&gt;"",scriv!AB562,$N$36)</f>
        <v>0</v>
      </c>
      <c r="O600" s="119" t="str">
        <f t="shared" si="349"/>
        <v/>
      </c>
      <c r="P600" s="81" t="str">
        <f>IF(scriv!I562&lt;&gt;"",scriv!I562,"")</f>
        <v/>
      </c>
      <c r="Q600" s="81" t="str">
        <f>IF(scriv!J562&lt;&gt;"",scriv!J562,"")</f>
        <v/>
      </c>
      <c r="R600" s="81">
        <f>IF(scriv!K562&lt;&gt;"",scriv!K562,
IF(I600&lt;&gt;"",1,$R$36))</f>
        <v>1</v>
      </c>
      <c r="S600" s="81" t="str">
        <f>IF(scriv!L562&lt;&gt;"",scriv!L562,
IF(scriv!AF562&lt;&gt;"",$S$36,"none"))</f>
        <v>none</v>
      </c>
      <c r="T600" s="81" t="str">
        <f>IF(scriv!Q562&lt;&gt;"",scriv!Q562,"")</f>
        <v/>
      </c>
      <c r="U600" s="81" t="str">
        <f>IF(scriv!R562&lt;&gt;"",scriv!R562,"")</f>
        <v/>
      </c>
      <c r="V600" s="81" t="str">
        <f>IF(scriv!S562&lt;&gt;"",scriv!S562,"")</f>
        <v/>
      </c>
      <c r="W600" s="81" t="str">
        <f>IF(scriv!T562&lt;&gt;"",scriv!T562,"")</f>
        <v/>
      </c>
      <c r="X600" s="81" t="str">
        <f>IF($E600="",
( IF(scriv!AH562&lt;&gt;"", LEFT( scriv!AH562, FIND(",",scriv!AH562)-1) &amp; "=" &amp; $AH600 &amp; RIGHT( scriv!AH562, LEN(scriv!AH562) + 1 - FIND(",",scriv!AH562)),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IF(scriv!AI562&lt;&gt;"", LEFT( scriv!AI562, FIND(",",scriv!AI562)-1) &amp; "=" &amp; $AH600 &amp; RIGHT( scriv!AI562, LEN(scriv!AI562) + 1 - FIND(",",scriv!AI562)),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IF(scriv!AJ562&lt;&gt;"", LEFT( scriv!AJ562, FIND(",",scriv!AJ562)-1) &amp; "=" &amp; $AH600 &amp; RIGHT( scriv!AJ562, LEN(scriv!AJ562) + 1 - FIND(",",scriv!AJ562)),
  IF($Z$36&lt;&gt;"",LEFT( Z$36, FIND(",",Z$36)-1) &amp; "=" &amp; $AH600 &amp; RIGHT( Z$36, LEN(Z$36) + 1 - FIND(",",Z$36)),""))),
IF(scriv!O562&lt;&gt;"", LEFT( scriv!O562, FIND(",",scriv!O562)-1) &amp; "=" &amp; $AH600 &amp; RIGHT( scriv!O562, LEN(scriv!O562) + 1 - FIND(",",scriv!O562)),
LEFT( Z$37, FIND(",",Z$37)-1) &amp; "=" &amp; $AH600 &amp; RIGHT( Z$37, LEN(Z$37) + 1 - FIND(",",Z$37))))</f>
        <v>drawOpen=,1.2</v>
      </c>
      <c r="AA600" s="81" t="str">
        <f>IF($E600="",
( IF(scriv!AK562&lt;&gt;"", LEFT( scriv!AK562, FIND(",",scriv!AK562)-1) &amp; "=" &amp; $AH600 &amp; RIGHT( scriv!AK562, LEN(scriv!AK562) + 1 - FIND(",",scriv!AK562)),
  IF($AA$36&lt;&gt;"",LEFT( AA$36, FIND(",",AA$36)-1) &amp; "=" &amp; $AH600 &amp; RIGHT( AA$36, LEN(AA$36) + 1 - FIND(",",AA$36)),""))),
IF(scriv!P562&lt;&gt;"", LEFT( scriv!P562, FIND(",",scriv!P562)-1) &amp; "=" &amp; $AH600 &amp; RIGHT( scriv!P562, LEN(scriv!P562) + 1 - FIND(",",scriv!P562)),
LEFT( AA$37, FIND(",",AA$37)-1) &amp; "=" &amp; $AH600 &amp; RIGHT( AA$37, LEN(AA$37) + 1 - FIND(",",AA$37))))</f>
        <v>drawClose=,1.2</v>
      </c>
      <c r="AB600" s="167" t="str">
        <f t="shared" si="348"/>
        <v>noTitle</v>
      </c>
      <c r="AC600" s="167"/>
      <c r="AD600" s="45"/>
      <c r="AE600" s="168"/>
      <c r="AF600" s="169">
        <f>IF(D600="",scriv!B562,"")</f>
        <v>0</v>
      </c>
      <c r="AG600" s="170" t="str">
        <f t="shared" si="351"/>
        <v/>
      </c>
      <c r="AH600" s="169" t="str">
        <f t="shared" si="352"/>
        <v/>
      </c>
      <c r="AI600" s="169" t="str">
        <f t="shared" si="353"/>
        <v/>
      </c>
      <c r="AJ600" s="86">
        <f>ROUNDDOWN( (LEN(scriv!B562)+1) / 2, 0 )</f>
        <v>0</v>
      </c>
      <c r="AK600" s="82">
        <f t="shared" si="354"/>
        <v>0</v>
      </c>
      <c r="AL600" s="82" t="str">
        <f t="shared" si="355"/>
        <v>-</v>
      </c>
      <c r="AM600" s="82" t="str">
        <f t="shared" si="356"/>
        <v>-</v>
      </c>
      <c r="AN600" s="82" t="str">
        <f t="shared" si="357"/>
        <v>-</v>
      </c>
      <c r="AO600" s="82" t="str">
        <f t="shared" si="358"/>
        <v>-</v>
      </c>
      <c r="AP600" s="82" t="str">
        <f t="shared" si="359"/>
        <v>-</v>
      </c>
      <c r="AQ600" s="82" t="str">
        <f t="shared" si="360"/>
        <v>-</v>
      </c>
      <c r="AR600" s="82" t="str">
        <f t="shared" si="361"/>
        <v>-</v>
      </c>
      <c r="AT600" s="82">
        <f t="shared" si="362"/>
        <v>2</v>
      </c>
      <c r="AU600" s="82" t="str">
        <f ca="1">IF(    MAX(OFFSET(AL600,0,0,MATCH("-",AL600:AL$638,0))) = 0,"",
IFERROR(MAX(OFFSET(AL600,0,0,MATCH("-",AL600:AL$638,0))),""))</f>
        <v/>
      </c>
      <c r="AV600" s="82" t="str">
        <f ca="1">IF(    MAX(OFFSET(AM600,0,0,MATCH("-",AM600:AM$638,0))) = 0,"",
IFERROR(MAX(OFFSET(AM600,0,0,MATCH("-",AM600:AM$638,0))),""))</f>
        <v/>
      </c>
      <c r="AW600" s="82" t="str">
        <f ca="1">IF(    MAX(OFFSET(AN600,0,0,MATCH("-",AN600:AN$638,0))) = 0,"",
IFERROR(MAX(OFFSET(AN600,0,0,MATCH("-",AN600:AN$638,0))),""))</f>
        <v/>
      </c>
      <c r="AX600" s="82" t="str">
        <f ca="1">IF(    MAX(OFFSET(AO600,0,0,MATCH("-",AO600:AO$638,0))) = 0,"",
IFERROR(MAX(OFFSET(AO600,0,0,MATCH("-",AO600:AO$638,0))),""))</f>
        <v/>
      </c>
      <c r="AY600" s="82" t="str">
        <f ca="1">IF(    MAX(OFFSET(AP600,0,0,MATCH("-",AP600:AP$638,0))) = 0,"",
IFERROR(MAX(OFFSET(AP600,0,0,MATCH("-",AP600:AP$638,0))),""))</f>
        <v/>
      </c>
      <c r="AZ600" s="82" t="str">
        <f ca="1">IF(    MAX(OFFSET(AQ600,0,0,MATCH("-",AQ600:AQ$638,0))) = 0,"",
IFERROR(MAX(OFFSET(AQ600,0,0,MATCH("-",AQ600:AQ$638,0))),""))</f>
        <v/>
      </c>
      <c r="BA600" s="82" t="str">
        <f ca="1">IF(    MAX(OFFSET(AR600,0,0,MATCH("-",AR600:AR$638,0))) = 0,"",
IFERROR(MAX(OFFSET(AR600,0,0,MATCH("-",AR600:AR$638,0))),""))</f>
        <v/>
      </c>
      <c r="BB600" s="112">
        <f t="shared" ca="1" si="363"/>
        <v>-270</v>
      </c>
      <c r="BC600" s="111" t="str">
        <f t="shared" ca="1" si="364"/>
        <v>Radius</v>
      </c>
      <c r="BD600" s="112">
        <f t="shared" ca="1" si="365"/>
        <v>0</v>
      </c>
      <c r="BE600" s="111">
        <f t="shared" ca="1" si="366"/>
        <v>-150</v>
      </c>
      <c r="BF600" s="113" t="e">
        <f t="shared" ca="1" si="367"/>
        <v>#VALUE!</v>
      </c>
      <c r="BG600" s="113" t="e">
        <f t="shared" ca="1" si="368"/>
        <v>#VALUE!</v>
      </c>
      <c r="BH600" s="112">
        <f t="shared" ca="1" si="369"/>
        <v>2000</v>
      </c>
      <c r="BI600" s="112">
        <f t="shared" ca="1" si="370"/>
        <v>-150</v>
      </c>
      <c r="BJ600" s="157"/>
      <c r="BK600" s="157"/>
      <c r="BL600" s="158" t="str">
        <f>scriv!AM562</f>
        <v/>
      </c>
      <c r="BM600" s="157"/>
      <c r="BN600" s="157" t="str">
        <f t="shared" si="371"/>
        <v>node</v>
      </c>
      <c r="BO600" s="157"/>
      <c r="BP600" s="159">
        <f t="shared" ca="1" si="372"/>
        <v>0</v>
      </c>
      <c r="BQ600" s="159">
        <f t="shared" ca="1" si="373"/>
        <v>0</v>
      </c>
      <c r="BR600" s="159">
        <f t="shared" si="374"/>
        <v>1</v>
      </c>
      <c r="BS600" s="159" t="str">
        <f t="shared" si="375"/>
        <v>symbol</v>
      </c>
      <c r="BT600" s="157" t="str">
        <f ca="1">IF(scriv!V562&lt;&gt;"",scriv!V562,
IF(E600="",IFERROR(VLOOKUP(BL600,$AH$40:$BT$638,39,FALSE),$BT$36),
$BT$37))</f>
        <v>NodeSquare</v>
      </c>
      <c r="BU600" s="166">
        <f t="shared" ca="1" si="376"/>
        <v>2000</v>
      </c>
      <c r="BV600" s="166">
        <f t="shared" ca="1" si="377"/>
        <v>-150</v>
      </c>
      <c r="BW600" s="166">
        <f t="shared" ca="1" si="378"/>
        <v>0</v>
      </c>
      <c r="BX600" s="166">
        <f t="shared" ca="1" si="379"/>
        <v>0</v>
      </c>
      <c r="BY600" s="180" t="str">
        <f t="shared" si="380"/>
        <v/>
      </c>
      <c r="BZ600" s="180" t="str">
        <f t="shared" si="381"/>
        <v/>
      </c>
      <c r="CA600" s="81" t="str">
        <f>IF(scriv!E562&lt;&gt;"",scriv!E562,"")</f>
        <v/>
      </c>
      <c r="CB600" s="82">
        <f t="shared" si="350"/>
        <v>0</v>
      </c>
      <c r="CC600" s="82">
        <f t="shared" si="382"/>
        <v>0</v>
      </c>
      <c r="CD600" s="82" t="str">
        <f t="shared" si="383"/>
        <v>-</v>
      </c>
      <c r="CE600" s="82" t="str">
        <f t="shared" si="384"/>
        <v>-</v>
      </c>
      <c r="CF600" s="82" t="str">
        <f t="shared" si="385"/>
        <v>-</v>
      </c>
      <c r="CG600" s="82" t="str">
        <f t="shared" si="386"/>
        <v>-</v>
      </c>
      <c r="CH600" s="82" t="str">
        <f t="shared" si="387"/>
        <v>-</v>
      </c>
      <c r="CI600" s="82" t="str">
        <f t="shared" si="388"/>
        <v>-</v>
      </c>
      <c r="CJ600" s="82" t="str">
        <f t="shared" si="389"/>
        <v>-</v>
      </c>
      <c r="CK600" s="82" t="str">
        <f t="shared" si="390"/>
        <v>-</v>
      </c>
    </row>
    <row r="601" spans="1:89" s="82" customFormat="1" ht="18" customHeight="1">
      <c r="A601" s="81" t="str">
        <f>scriv!AL563</f>
        <v/>
      </c>
      <c r="B601" s="81" t="str">
        <f>IF(scriv!D563&lt;&gt;"",scriv!D563,"")</f>
        <v/>
      </c>
      <c r="C601" s="81" t="str">
        <f>IF( scriv!AP563&lt;&gt;"", IF(D601&lt;&gt;"","connection ","")&amp;scriv!AP563,IF(D601&lt;&gt;"","connection",""))</f>
        <v/>
      </c>
      <c r="D601" s="82" t="str">
        <f>scriv!AN563</f>
        <v/>
      </c>
      <c r="E601" s="82" t="str">
        <f>scriv!AO563</f>
        <v/>
      </c>
      <c r="F601" s="156">
        <f>ROW()</f>
        <v>601</v>
      </c>
      <c r="G601" s="288">
        <f>scriv!AC563</f>
        <v>0</v>
      </c>
      <c r="H601" s="288">
        <f>scriv!AD563</f>
        <v>0</v>
      </c>
      <c r="I601" s="81" t="str">
        <f>IF(scriv!AE563&lt;&gt;"",scriv!AE563,J601)</f>
        <v/>
      </c>
      <c r="J601" s="81" t="str">
        <f>IF(scriv!AF563&lt;&gt;"",scriv!AF563,"")</f>
        <v/>
      </c>
      <c r="K601" s="82" t="str">
        <f>IF(scriv!Y563&lt;&gt;"",scriv!Y563,$K$36)</f>
        <v>none</v>
      </c>
      <c r="L601" s="82">
        <f>IF(scriv!Z563&lt;&gt;"",scriv!Z563,$L$36)</f>
        <v>0</v>
      </c>
      <c r="M601" s="82" t="str">
        <f>IF(scriv!AA563&lt;&gt;"",scriv!AA563,$M$36)</f>
        <v>OpenClose</v>
      </c>
      <c r="N601" s="82">
        <f>IF(scriv!AB563&lt;&gt;"",scriv!AB563,$N$36)</f>
        <v>0</v>
      </c>
      <c r="O601" s="119" t="str">
        <f t="shared" si="349"/>
        <v/>
      </c>
      <c r="P601" s="81" t="str">
        <f>IF(scriv!I563&lt;&gt;"",scriv!I563,"")</f>
        <v/>
      </c>
      <c r="Q601" s="81" t="str">
        <f>IF(scriv!J563&lt;&gt;"",scriv!J563,"")</f>
        <v/>
      </c>
      <c r="R601" s="81">
        <f>IF(scriv!K563&lt;&gt;"",scriv!K563,
IF(I601&lt;&gt;"",1,$R$36))</f>
        <v>1</v>
      </c>
      <c r="S601" s="81" t="str">
        <f>IF(scriv!L563&lt;&gt;"",scriv!L563,
IF(scriv!AF563&lt;&gt;"",$S$36,"none"))</f>
        <v>none</v>
      </c>
      <c r="T601" s="81" t="str">
        <f>IF(scriv!Q563&lt;&gt;"",scriv!Q563,"")</f>
        <v/>
      </c>
      <c r="U601" s="81" t="str">
        <f>IF(scriv!R563&lt;&gt;"",scriv!R563,"")</f>
        <v/>
      </c>
      <c r="V601" s="81" t="str">
        <f>IF(scriv!S563&lt;&gt;"",scriv!S563,"")</f>
        <v/>
      </c>
      <c r="W601" s="81" t="str">
        <f>IF(scriv!T563&lt;&gt;"",scriv!T563,"")</f>
        <v/>
      </c>
      <c r="X601" s="81" t="str">
        <f>IF($E601="",
( IF(scriv!AH563&lt;&gt;"", LEFT( scriv!AH563, FIND(",",scriv!AH563)-1) &amp; "=" &amp; $AH601 &amp; RIGHT( scriv!AH563, LEN(scriv!AH563) + 1 - FIND(",",scriv!AH563)),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IF(scriv!AI563&lt;&gt;"", LEFT( scriv!AI563, FIND(",",scriv!AI563)-1) &amp; "=" &amp; $AH601 &amp; RIGHT( scriv!AI563, LEN(scriv!AI563) + 1 - FIND(",",scriv!AI563)),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IF(scriv!AJ563&lt;&gt;"", LEFT( scriv!AJ563, FIND(",",scriv!AJ563)-1) &amp; "=" &amp; $AH601 &amp; RIGHT( scriv!AJ563, LEN(scriv!AJ563) + 1 - FIND(",",scriv!AJ563)),
  IF($Z$36&lt;&gt;"",LEFT( Z$36, FIND(",",Z$36)-1) &amp; "=" &amp; $AH601 &amp; RIGHT( Z$36, LEN(Z$36) + 1 - FIND(",",Z$36)),""))),
IF(scriv!O563&lt;&gt;"", LEFT( scriv!O563, FIND(",",scriv!O563)-1) &amp; "=" &amp; $AH601 &amp; RIGHT( scriv!O563, LEN(scriv!O563) + 1 - FIND(",",scriv!O563)),
LEFT( Z$37, FIND(",",Z$37)-1) &amp; "=" &amp; $AH601 &amp; RIGHT( Z$37, LEN(Z$37) + 1 - FIND(",",Z$37))))</f>
        <v>drawOpen=,1.2</v>
      </c>
      <c r="AA601" s="81" t="str">
        <f>IF($E601="",
( IF(scriv!AK563&lt;&gt;"", LEFT( scriv!AK563, FIND(",",scriv!AK563)-1) &amp; "=" &amp; $AH601 &amp; RIGHT( scriv!AK563, LEN(scriv!AK563) + 1 - FIND(",",scriv!AK563)),
  IF($AA$36&lt;&gt;"",LEFT( AA$36, FIND(",",AA$36)-1) &amp; "=" &amp; $AH601 &amp; RIGHT( AA$36, LEN(AA$36) + 1 - FIND(",",AA$36)),""))),
IF(scriv!P563&lt;&gt;"", LEFT( scriv!P563, FIND(",",scriv!P563)-1) &amp; "=" &amp; $AH601 &amp; RIGHT( scriv!P563, LEN(scriv!P563) + 1 - FIND(",",scriv!P563)),
LEFT( AA$37, FIND(",",AA$37)-1) &amp; "=" &amp; $AH601 &amp; RIGHT( AA$37, LEN(AA$37) + 1 - FIND(",",AA$37))))</f>
        <v>drawClose=,1.2</v>
      </c>
      <c r="AB601" s="167" t="str">
        <f t="shared" si="348"/>
        <v>noTitle</v>
      </c>
      <c r="AC601" s="167"/>
      <c r="AD601" s="45"/>
      <c r="AE601" s="168"/>
      <c r="AF601" s="169">
        <f>IF(D601="",scriv!B563,"")</f>
        <v>0</v>
      </c>
      <c r="AG601" s="170" t="str">
        <f t="shared" si="351"/>
        <v/>
      </c>
      <c r="AH601" s="169" t="str">
        <f t="shared" si="352"/>
        <v/>
      </c>
      <c r="AI601" s="169" t="str">
        <f t="shared" si="353"/>
        <v/>
      </c>
      <c r="AJ601" s="86">
        <f>ROUNDDOWN( (LEN(scriv!B563)+1) / 2, 0 )</f>
        <v>0</v>
      </c>
      <c r="AK601" s="82">
        <f t="shared" si="354"/>
        <v>0</v>
      </c>
      <c r="AL601" s="82" t="str">
        <f t="shared" si="355"/>
        <v>-</v>
      </c>
      <c r="AM601" s="82" t="str">
        <f t="shared" si="356"/>
        <v>-</v>
      </c>
      <c r="AN601" s="82" t="str">
        <f t="shared" si="357"/>
        <v>-</v>
      </c>
      <c r="AO601" s="82" t="str">
        <f t="shared" si="358"/>
        <v>-</v>
      </c>
      <c r="AP601" s="82" t="str">
        <f t="shared" si="359"/>
        <v>-</v>
      </c>
      <c r="AQ601" s="82" t="str">
        <f t="shared" si="360"/>
        <v>-</v>
      </c>
      <c r="AR601" s="82" t="str">
        <f t="shared" si="361"/>
        <v>-</v>
      </c>
      <c r="AT601" s="82">
        <f t="shared" si="362"/>
        <v>2</v>
      </c>
      <c r="AU601" s="82" t="str">
        <f ca="1">IF(    MAX(OFFSET(AL601,0,0,MATCH("-",AL601:AL$638,0))) = 0,"",
IFERROR(MAX(OFFSET(AL601,0,0,MATCH("-",AL601:AL$638,0))),""))</f>
        <v/>
      </c>
      <c r="AV601" s="82" t="str">
        <f ca="1">IF(    MAX(OFFSET(AM601,0,0,MATCH("-",AM601:AM$638,0))) = 0,"",
IFERROR(MAX(OFFSET(AM601,0,0,MATCH("-",AM601:AM$638,0))),""))</f>
        <v/>
      </c>
      <c r="AW601" s="82" t="str">
        <f ca="1">IF(    MAX(OFFSET(AN601,0,0,MATCH("-",AN601:AN$638,0))) = 0,"",
IFERROR(MAX(OFFSET(AN601,0,0,MATCH("-",AN601:AN$638,0))),""))</f>
        <v/>
      </c>
      <c r="AX601" s="82" t="str">
        <f ca="1">IF(    MAX(OFFSET(AO601,0,0,MATCH("-",AO601:AO$638,0))) = 0,"",
IFERROR(MAX(OFFSET(AO601,0,0,MATCH("-",AO601:AO$638,0))),""))</f>
        <v/>
      </c>
      <c r="AY601" s="82" t="str">
        <f ca="1">IF(    MAX(OFFSET(AP601,0,0,MATCH("-",AP601:AP$638,0))) = 0,"",
IFERROR(MAX(OFFSET(AP601,0,0,MATCH("-",AP601:AP$638,0))),""))</f>
        <v/>
      </c>
      <c r="AZ601" s="82" t="str">
        <f ca="1">IF(    MAX(OFFSET(AQ601,0,0,MATCH("-",AQ601:AQ$638,0))) = 0,"",
IFERROR(MAX(OFFSET(AQ601,0,0,MATCH("-",AQ601:AQ$638,0))),""))</f>
        <v/>
      </c>
      <c r="BA601" s="82" t="str">
        <f ca="1">IF(    MAX(OFFSET(AR601,0,0,MATCH("-",AR601:AR$638,0))) = 0,"",
IFERROR(MAX(OFFSET(AR601,0,0,MATCH("-",AR601:AR$638,0))),""))</f>
        <v/>
      </c>
      <c r="BB601" s="112">
        <f t="shared" ca="1" si="363"/>
        <v>-270</v>
      </c>
      <c r="BC601" s="111" t="str">
        <f t="shared" ca="1" si="364"/>
        <v>Radius</v>
      </c>
      <c r="BD601" s="112">
        <f t="shared" ca="1" si="365"/>
        <v>0</v>
      </c>
      <c r="BE601" s="111">
        <f t="shared" ca="1" si="366"/>
        <v>-150</v>
      </c>
      <c r="BF601" s="113" t="e">
        <f t="shared" ca="1" si="367"/>
        <v>#VALUE!</v>
      </c>
      <c r="BG601" s="113" t="e">
        <f t="shared" ca="1" si="368"/>
        <v>#VALUE!</v>
      </c>
      <c r="BH601" s="112">
        <f t="shared" ca="1" si="369"/>
        <v>2000</v>
      </c>
      <c r="BI601" s="112">
        <f t="shared" ca="1" si="370"/>
        <v>-150</v>
      </c>
      <c r="BJ601" s="157"/>
      <c r="BK601" s="157"/>
      <c r="BL601" s="158" t="str">
        <f>scriv!AM563</f>
        <v/>
      </c>
      <c r="BM601" s="157"/>
      <c r="BN601" s="157" t="str">
        <f t="shared" si="371"/>
        <v>node</v>
      </c>
      <c r="BO601" s="157"/>
      <c r="BP601" s="159">
        <f t="shared" ca="1" si="372"/>
        <v>0</v>
      </c>
      <c r="BQ601" s="159">
        <f t="shared" ca="1" si="373"/>
        <v>0</v>
      </c>
      <c r="BR601" s="159">
        <f t="shared" si="374"/>
        <v>1</v>
      </c>
      <c r="BS601" s="159" t="str">
        <f t="shared" si="375"/>
        <v>symbol</v>
      </c>
      <c r="BT601" s="157" t="str">
        <f ca="1">IF(scriv!V563&lt;&gt;"",scriv!V563,
IF(E601="",IFERROR(VLOOKUP(BL601,$AH$40:$BT$638,39,FALSE),$BT$36),
$BT$37))</f>
        <v>AssetClasses</v>
      </c>
      <c r="BU601" s="166">
        <f t="shared" ca="1" si="376"/>
        <v>2000</v>
      </c>
      <c r="BV601" s="166">
        <f t="shared" ca="1" si="377"/>
        <v>-150</v>
      </c>
      <c r="BW601" s="166">
        <f t="shared" ca="1" si="378"/>
        <v>0</v>
      </c>
      <c r="BX601" s="166">
        <f t="shared" ca="1" si="379"/>
        <v>0</v>
      </c>
      <c r="BY601" s="180" t="str">
        <f t="shared" si="380"/>
        <v/>
      </c>
      <c r="BZ601" s="180" t="str">
        <f t="shared" si="381"/>
        <v/>
      </c>
      <c r="CA601" s="81" t="str">
        <f>IF(scriv!E563&lt;&gt;"",scriv!E563,"")</f>
        <v/>
      </c>
      <c r="CB601" s="82">
        <f t="shared" si="350"/>
        <v>0</v>
      </c>
      <c r="CC601" s="82">
        <f t="shared" si="382"/>
        <v>0</v>
      </c>
      <c r="CD601" s="82" t="str">
        <f t="shared" si="383"/>
        <v>-</v>
      </c>
      <c r="CE601" s="82" t="str">
        <f t="shared" si="384"/>
        <v>-</v>
      </c>
      <c r="CF601" s="82" t="str">
        <f t="shared" si="385"/>
        <v>-</v>
      </c>
      <c r="CG601" s="82" t="str">
        <f t="shared" si="386"/>
        <v>-</v>
      </c>
      <c r="CH601" s="82" t="str">
        <f t="shared" si="387"/>
        <v>-</v>
      </c>
      <c r="CI601" s="82" t="str">
        <f t="shared" si="388"/>
        <v>-</v>
      </c>
      <c r="CJ601" s="82" t="str">
        <f t="shared" si="389"/>
        <v>-</v>
      </c>
      <c r="CK601" s="82" t="str">
        <f t="shared" si="390"/>
        <v>-</v>
      </c>
    </row>
    <row r="602" spans="1:89" s="82" customFormat="1" ht="18" customHeight="1">
      <c r="A602" s="81" t="str">
        <f>scriv!AL564</f>
        <v/>
      </c>
      <c r="B602" s="81" t="str">
        <f>IF(scriv!D564&lt;&gt;"",scriv!D564,"")</f>
        <v/>
      </c>
      <c r="C602" s="81" t="str">
        <f>IF( scriv!AP564&lt;&gt;"", IF(D602&lt;&gt;"","connection ","")&amp;scriv!AP564,IF(D602&lt;&gt;"","connection",""))</f>
        <v/>
      </c>
      <c r="D602" s="82" t="str">
        <f>scriv!AN564</f>
        <v/>
      </c>
      <c r="E602" s="82" t="str">
        <f>scriv!AO564</f>
        <v/>
      </c>
      <c r="F602" s="156">
        <f>ROW()</f>
        <v>602</v>
      </c>
      <c r="G602" s="288">
        <f>scriv!AC564</f>
        <v>0</v>
      </c>
      <c r="H602" s="288">
        <f>scriv!AD564</f>
        <v>0</v>
      </c>
      <c r="I602" s="81" t="str">
        <f>IF(scriv!AE564&lt;&gt;"",scriv!AE564,J602)</f>
        <v/>
      </c>
      <c r="J602" s="81" t="str">
        <f>IF(scriv!AF564&lt;&gt;"",scriv!AF564,"")</f>
        <v/>
      </c>
      <c r="K602" s="82" t="str">
        <f>IF(scriv!Y564&lt;&gt;"",scriv!Y564,$K$36)</f>
        <v>none</v>
      </c>
      <c r="L602" s="82">
        <f>IF(scriv!Z564&lt;&gt;"",scriv!Z564,$L$36)</f>
        <v>0</v>
      </c>
      <c r="M602" s="82" t="str">
        <f>IF(scriv!AA564&lt;&gt;"",scriv!AA564,$M$36)</f>
        <v>OpenClose</v>
      </c>
      <c r="N602" s="82">
        <f>IF(scriv!AB564&lt;&gt;"",scriv!AB564,$N$36)</f>
        <v>0</v>
      </c>
      <c r="O602" s="119" t="str">
        <f t="shared" si="349"/>
        <v/>
      </c>
      <c r="P602" s="81" t="str">
        <f>IF(scriv!I564&lt;&gt;"",scriv!I564,"")</f>
        <v/>
      </c>
      <c r="Q602" s="81" t="str">
        <f>IF(scriv!J564&lt;&gt;"",scriv!J564,"")</f>
        <v/>
      </c>
      <c r="R602" s="81">
        <f>IF(scriv!K564&lt;&gt;"",scriv!K564,
IF(I602&lt;&gt;"",1,$R$36))</f>
        <v>1</v>
      </c>
      <c r="S602" s="81" t="str">
        <f>IF(scriv!L564&lt;&gt;"",scriv!L564,
IF(scriv!AF564&lt;&gt;"",$S$36,"none"))</f>
        <v>none</v>
      </c>
      <c r="T602" s="81" t="str">
        <f>IF(scriv!Q564&lt;&gt;"",scriv!Q564,"")</f>
        <v/>
      </c>
      <c r="U602" s="81" t="str">
        <f>IF(scriv!R564&lt;&gt;"",scriv!R564,"")</f>
        <v/>
      </c>
      <c r="V602" s="81" t="str">
        <f>IF(scriv!S564&lt;&gt;"",scriv!S564,"")</f>
        <v/>
      </c>
      <c r="W602" s="81" t="str">
        <f>IF(scriv!T564&lt;&gt;"",scriv!T564,"")</f>
        <v/>
      </c>
      <c r="X602" s="81" t="str">
        <f>IF($E602="",
( IF(scriv!AH564&lt;&gt;"", LEFT( scriv!AH564, FIND(",",scriv!AH564)-1) &amp; "=" &amp; $AH602 &amp; RIGHT( scriv!AH564, LEN(scriv!AH564) + 1 - FIND(",",scriv!AH564)),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IF(scriv!AI564&lt;&gt;"", LEFT( scriv!AI564, FIND(",",scriv!AI564)-1) &amp; "=" &amp; $AH602 &amp; RIGHT( scriv!AI564, LEN(scriv!AI564) + 1 - FIND(",",scriv!AI564)),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IF(scriv!AJ564&lt;&gt;"", LEFT( scriv!AJ564, FIND(",",scriv!AJ564)-1) &amp; "=" &amp; $AH602 &amp; RIGHT( scriv!AJ564, LEN(scriv!AJ564) + 1 - FIND(",",scriv!AJ564)),
  IF($Z$36&lt;&gt;"",LEFT( Z$36, FIND(",",Z$36)-1) &amp; "=" &amp; $AH602 &amp; RIGHT( Z$36, LEN(Z$36) + 1 - FIND(",",Z$36)),""))),
IF(scriv!O564&lt;&gt;"", LEFT( scriv!O564, FIND(",",scriv!O564)-1) &amp; "=" &amp; $AH602 &amp; RIGHT( scriv!O564, LEN(scriv!O564) + 1 - FIND(",",scriv!O564)),
LEFT( Z$37, FIND(",",Z$37)-1) &amp; "=" &amp; $AH602 &amp; RIGHT( Z$37, LEN(Z$37) + 1 - FIND(",",Z$37))))</f>
        <v>drawOpen=,1.2</v>
      </c>
      <c r="AA602" s="81" t="str">
        <f>IF($E602="",
( IF(scriv!AK564&lt;&gt;"", LEFT( scriv!AK564, FIND(",",scriv!AK564)-1) &amp; "=" &amp; $AH602 &amp; RIGHT( scriv!AK564, LEN(scriv!AK564) + 1 - FIND(",",scriv!AK564)),
  IF($AA$36&lt;&gt;"",LEFT( AA$36, FIND(",",AA$36)-1) &amp; "=" &amp; $AH602 &amp; RIGHT( AA$36, LEN(AA$36) + 1 - FIND(",",AA$36)),""))),
IF(scriv!P564&lt;&gt;"", LEFT( scriv!P564, FIND(",",scriv!P564)-1) &amp; "=" &amp; $AH602 &amp; RIGHT( scriv!P564, LEN(scriv!P564) + 1 - FIND(",",scriv!P564)),
LEFT( AA$37, FIND(",",AA$37)-1) &amp; "=" &amp; $AH602 &amp; RIGHT( AA$37, LEN(AA$37) + 1 - FIND(",",AA$37))))</f>
        <v>drawClose=,1.2</v>
      </c>
      <c r="AB602" s="167" t="str">
        <f t="shared" si="348"/>
        <v>noTitle</v>
      </c>
      <c r="AC602" s="167"/>
      <c r="AD602" s="45"/>
      <c r="AE602" s="168"/>
      <c r="AF602" s="169">
        <f>IF(D602="",scriv!B564,"")</f>
        <v>0</v>
      </c>
      <c r="AG602" s="170" t="str">
        <f t="shared" si="351"/>
        <v/>
      </c>
      <c r="AH602" s="169" t="str">
        <f t="shared" si="352"/>
        <v/>
      </c>
      <c r="AI602" s="169" t="str">
        <f t="shared" si="353"/>
        <v/>
      </c>
      <c r="AJ602" s="86">
        <f>ROUNDDOWN( (LEN(scriv!B564)+1) / 2, 0 )</f>
        <v>0</v>
      </c>
      <c r="AK602" s="82">
        <f t="shared" si="354"/>
        <v>0</v>
      </c>
      <c r="AL602" s="82" t="str">
        <f t="shared" si="355"/>
        <v>-</v>
      </c>
      <c r="AM602" s="82" t="str">
        <f t="shared" si="356"/>
        <v>-</v>
      </c>
      <c r="AN602" s="82" t="str">
        <f t="shared" si="357"/>
        <v>-</v>
      </c>
      <c r="AO602" s="82" t="str">
        <f t="shared" si="358"/>
        <v>-</v>
      </c>
      <c r="AP602" s="82" t="str">
        <f t="shared" si="359"/>
        <v>-</v>
      </c>
      <c r="AQ602" s="82" t="str">
        <f t="shared" si="360"/>
        <v>-</v>
      </c>
      <c r="AR602" s="82" t="str">
        <f t="shared" si="361"/>
        <v>-</v>
      </c>
      <c r="AT602" s="82">
        <f t="shared" si="362"/>
        <v>2</v>
      </c>
      <c r="AU602" s="82" t="str">
        <f ca="1">IF(    MAX(OFFSET(AL602,0,0,MATCH("-",AL602:AL$638,0))) = 0,"",
IFERROR(MAX(OFFSET(AL602,0,0,MATCH("-",AL602:AL$638,0))),""))</f>
        <v/>
      </c>
      <c r="AV602" s="82" t="str">
        <f ca="1">IF(    MAX(OFFSET(AM602,0,0,MATCH("-",AM602:AM$638,0))) = 0,"",
IFERROR(MAX(OFFSET(AM602,0,0,MATCH("-",AM602:AM$638,0))),""))</f>
        <v/>
      </c>
      <c r="AW602" s="82" t="str">
        <f ca="1">IF(    MAX(OFFSET(AN602,0,0,MATCH("-",AN602:AN$638,0))) = 0,"",
IFERROR(MAX(OFFSET(AN602,0,0,MATCH("-",AN602:AN$638,0))),""))</f>
        <v/>
      </c>
      <c r="AX602" s="82" t="str">
        <f ca="1">IF(    MAX(OFFSET(AO602,0,0,MATCH("-",AO602:AO$638,0))) = 0,"",
IFERROR(MAX(OFFSET(AO602,0,0,MATCH("-",AO602:AO$638,0))),""))</f>
        <v/>
      </c>
      <c r="AY602" s="82" t="str">
        <f ca="1">IF(    MAX(OFFSET(AP602,0,0,MATCH("-",AP602:AP$638,0))) = 0,"",
IFERROR(MAX(OFFSET(AP602,0,0,MATCH("-",AP602:AP$638,0))),""))</f>
        <v/>
      </c>
      <c r="AZ602" s="82" t="str">
        <f ca="1">IF(    MAX(OFFSET(AQ602,0,0,MATCH("-",AQ602:AQ$638,0))) = 0,"",
IFERROR(MAX(OFFSET(AQ602,0,0,MATCH("-",AQ602:AQ$638,0))),""))</f>
        <v/>
      </c>
      <c r="BA602" s="82" t="str">
        <f ca="1">IF(    MAX(OFFSET(AR602,0,0,MATCH("-",AR602:AR$638,0))) = 0,"",
IFERROR(MAX(OFFSET(AR602,0,0,MATCH("-",AR602:AR$638,0))),""))</f>
        <v/>
      </c>
      <c r="BB602" s="112">
        <f t="shared" ca="1" si="363"/>
        <v>-270</v>
      </c>
      <c r="BC602" s="111" t="str">
        <f t="shared" ca="1" si="364"/>
        <v>Radius</v>
      </c>
      <c r="BD602" s="112">
        <f t="shared" ca="1" si="365"/>
        <v>0</v>
      </c>
      <c r="BE602" s="111">
        <f t="shared" ca="1" si="366"/>
        <v>-150</v>
      </c>
      <c r="BF602" s="113" t="e">
        <f t="shared" ca="1" si="367"/>
        <v>#VALUE!</v>
      </c>
      <c r="BG602" s="113" t="e">
        <f t="shared" ca="1" si="368"/>
        <v>#VALUE!</v>
      </c>
      <c r="BH602" s="112">
        <f t="shared" ca="1" si="369"/>
        <v>2000</v>
      </c>
      <c r="BI602" s="112">
        <f t="shared" ca="1" si="370"/>
        <v>-150</v>
      </c>
      <c r="BJ602" s="157"/>
      <c r="BK602" s="157"/>
      <c r="BL602" s="158" t="str">
        <f>scriv!AM564</f>
        <v/>
      </c>
      <c r="BM602" s="157"/>
      <c r="BN602" s="157" t="str">
        <f t="shared" si="371"/>
        <v>node</v>
      </c>
      <c r="BO602" s="157"/>
      <c r="BP602" s="159">
        <f t="shared" ca="1" si="372"/>
        <v>0</v>
      </c>
      <c r="BQ602" s="159">
        <f t="shared" ca="1" si="373"/>
        <v>0</v>
      </c>
      <c r="BR602" s="159">
        <f t="shared" si="374"/>
        <v>1</v>
      </c>
      <c r="BS602" s="159" t="str">
        <f t="shared" si="375"/>
        <v>symbol</v>
      </c>
      <c r="BT602" s="157" t="str">
        <f ca="1">IF(scriv!V564&lt;&gt;"",scriv!V564,
IF(E602="",IFERROR(VLOOKUP(BL602,$AH$40:$BT$638,39,FALSE),$BT$36),
$BT$37))</f>
        <v>AssetClasses</v>
      </c>
      <c r="BU602" s="166">
        <f t="shared" ca="1" si="376"/>
        <v>2000</v>
      </c>
      <c r="BV602" s="166">
        <f t="shared" ca="1" si="377"/>
        <v>-150</v>
      </c>
      <c r="BW602" s="166">
        <f t="shared" ca="1" si="378"/>
        <v>0</v>
      </c>
      <c r="BX602" s="166">
        <f t="shared" ca="1" si="379"/>
        <v>0</v>
      </c>
      <c r="BY602" s="180" t="str">
        <f t="shared" si="380"/>
        <v/>
      </c>
      <c r="BZ602" s="180" t="str">
        <f t="shared" si="381"/>
        <v/>
      </c>
      <c r="CA602" s="81" t="str">
        <f>IF(scriv!E564&lt;&gt;"",scriv!E564,"")</f>
        <v/>
      </c>
      <c r="CB602" s="82">
        <f t="shared" si="350"/>
        <v>0</v>
      </c>
      <c r="CC602" s="82">
        <f t="shared" si="382"/>
        <v>0</v>
      </c>
      <c r="CD602" s="82" t="str">
        <f t="shared" si="383"/>
        <v>-</v>
      </c>
      <c r="CE602" s="82" t="str">
        <f t="shared" si="384"/>
        <v>-</v>
      </c>
      <c r="CF602" s="82" t="str">
        <f t="shared" si="385"/>
        <v>-</v>
      </c>
      <c r="CG602" s="82" t="str">
        <f t="shared" si="386"/>
        <v>-</v>
      </c>
      <c r="CH602" s="82" t="str">
        <f t="shared" si="387"/>
        <v>-</v>
      </c>
      <c r="CI602" s="82" t="str">
        <f t="shared" si="388"/>
        <v>-</v>
      </c>
      <c r="CJ602" s="82" t="str">
        <f t="shared" si="389"/>
        <v>-</v>
      </c>
      <c r="CK602" s="82" t="str">
        <f t="shared" si="390"/>
        <v>-</v>
      </c>
    </row>
    <row r="603" spans="1:89" s="82" customFormat="1" ht="18" customHeight="1">
      <c r="A603" s="81" t="str">
        <f>scriv!AL565</f>
        <v/>
      </c>
      <c r="B603" s="81" t="str">
        <f>IF(scriv!D565&lt;&gt;"",scriv!D565,"")</f>
        <v/>
      </c>
      <c r="C603" s="81" t="str">
        <f>IF( scriv!AP565&lt;&gt;"", IF(D603&lt;&gt;"","connection ","")&amp;scriv!AP565,IF(D603&lt;&gt;"","connection",""))</f>
        <v/>
      </c>
      <c r="D603" s="82" t="str">
        <f>scriv!AN565</f>
        <v/>
      </c>
      <c r="E603" s="82" t="str">
        <f>scriv!AO565</f>
        <v/>
      </c>
      <c r="F603" s="156">
        <f>ROW()</f>
        <v>603</v>
      </c>
      <c r="G603" s="288">
        <f>scriv!AC565</f>
        <v>0</v>
      </c>
      <c r="H603" s="288">
        <f>scriv!AD565</f>
        <v>0</v>
      </c>
      <c r="I603" s="81" t="str">
        <f>IF(scriv!AE565&lt;&gt;"",scriv!AE565,J603)</f>
        <v/>
      </c>
      <c r="J603" s="81" t="str">
        <f>IF(scriv!AF565&lt;&gt;"",scriv!AF565,"")</f>
        <v/>
      </c>
      <c r="K603" s="82" t="str">
        <f>IF(scriv!Y565&lt;&gt;"",scriv!Y565,$K$36)</f>
        <v>none</v>
      </c>
      <c r="L603" s="82">
        <f>IF(scriv!Z565&lt;&gt;"",scriv!Z565,$L$36)</f>
        <v>0</v>
      </c>
      <c r="M603" s="82" t="str">
        <f>IF(scriv!AA565&lt;&gt;"",scriv!AA565,$M$36)</f>
        <v>OpenClose</v>
      </c>
      <c r="N603" s="82">
        <f>IF(scriv!AB565&lt;&gt;"",scriv!AB565,$N$36)</f>
        <v>0</v>
      </c>
      <c r="O603" s="119" t="str">
        <f t="shared" si="349"/>
        <v/>
      </c>
      <c r="P603" s="81" t="str">
        <f>IF(scriv!I565&lt;&gt;"",scriv!I565,"")</f>
        <v/>
      </c>
      <c r="Q603" s="81" t="str">
        <f>IF(scriv!J565&lt;&gt;"",scriv!J565,"")</f>
        <v/>
      </c>
      <c r="R603" s="81">
        <f>IF(scriv!K565&lt;&gt;"",scriv!K565,
IF(I603&lt;&gt;"",1,$R$36))</f>
        <v>1</v>
      </c>
      <c r="S603" s="81" t="str">
        <f>IF(scriv!L565&lt;&gt;"",scriv!L565,
IF(scriv!AF565&lt;&gt;"",$S$36,"none"))</f>
        <v>none</v>
      </c>
      <c r="T603" s="81" t="str">
        <f>IF(scriv!Q565&lt;&gt;"",scriv!Q565,"")</f>
        <v/>
      </c>
      <c r="U603" s="81" t="str">
        <f>IF(scriv!R565&lt;&gt;"",scriv!R565,"")</f>
        <v/>
      </c>
      <c r="V603" s="81" t="str">
        <f>IF(scriv!S565&lt;&gt;"",scriv!S565,"")</f>
        <v/>
      </c>
      <c r="W603" s="81" t="str">
        <f>IF(scriv!T565&lt;&gt;"",scriv!T565,"")</f>
        <v/>
      </c>
      <c r="X603" s="81" t="str">
        <f>IF($E603="",
( IF(scriv!AH565&lt;&gt;"", LEFT( scriv!AH565, FIND(",",scriv!AH565)-1) &amp; "=" &amp; $AH603 &amp; RIGHT( scriv!AH565, LEN(scriv!AH565) + 1 - FIND(",",scriv!AH565)),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IF(scriv!AI565&lt;&gt;"", LEFT( scriv!AI565, FIND(",",scriv!AI565)-1) &amp; "=" &amp; $AH603 &amp; RIGHT( scriv!AI565, LEN(scriv!AI565) + 1 - FIND(",",scriv!AI565)),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IF(scriv!AJ565&lt;&gt;"", LEFT( scriv!AJ565, FIND(",",scriv!AJ565)-1) &amp; "=" &amp; $AH603 &amp; RIGHT( scriv!AJ565, LEN(scriv!AJ565) + 1 - FIND(",",scriv!AJ565)),
  IF($Z$36&lt;&gt;"",LEFT( Z$36, FIND(",",Z$36)-1) &amp; "=" &amp; $AH603 &amp; RIGHT( Z$36, LEN(Z$36) + 1 - FIND(",",Z$36)),""))),
IF(scriv!O565&lt;&gt;"", LEFT( scriv!O565, FIND(",",scriv!O565)-1) &amp; "=" &amp; $AH603 &amp; RIGHT( scriv!O565, LEN(scriv!O565) + 1 - FIND(",",scriv!O565)),
LEFT( Z$37, FIND(",",Z$37)-1) &amp; "=" &amp; $AH603 &amp; RIGHT( Z$37, LEN(Z$37) + 1 - FIND(",",Z$37))))</f>
        <v>drawOpen=,1.2</v>
      </c>
      <c r="AA603" s="81" t="str">
        <f>IF($E603="",
( IF(scriv!AK565&lt;&gt;"", LEFT( scriv!AK565, FIND(",",scriv!AK565)-1) &amp; "=" &amp; $AH603 &amp; RIGHT( scriv!AK565, LEN(scriv!AK565) + 1 - FIND(",",scriv!AK565)),
  IF($AA$36&lt;&gt;"",LEFT( AA$36, FIND(",",AA$36)-1) &amp; "=" &amp; $AH603 &amp; RIGHT( AA$36, LEN(AA$36) + 1 - FIND(",",AA$36)),""))),
IF(scriv!P565&lt;&gt;"", LEFT( scriv!P565, FIND(",",scriv!P565)-1) &amp; "=" &amp; $AH603 &amp; RIGHT( scriv!P565, LEN(scriv!P565) + 1 - FIND(",",scriv!P565)),
LEFT( AA$37, FIND(",",AA$37)-1) &amp; "=" &amp; $AH603 &amp; RIGHT( AA$37, LEN(AA$37) + 1 - FIND(",",AA$37))))</f>
        <v>drawClose=,1.2</v>
      </c>
      <c r="AB603" s="167" t="str">
        <f t="shared" si="348"/>
        <v>noTitle</v>
      </c>
      <c r="AC603" s="167"/>
      <c r="AD603" s="45"/>
      <c r="AE603" s="168"/>
      <c r="AF603" s="169">
        <f>IF(D603="",scriv!B565,"")</f>
        <v>0</v>
      </c>
      <c r="AG603" s="170" t="str">
        <f t="shared" si="351"/>
        <v/>
      </c>
      <c r="AH603" s="169" t="str">
        <f t="shared" si="352"/>
        <v/>
      </c>
      <c r="AI603" s="169" t="str">
        <f t="shared" si="353"/>
        <v/>
      </c>
      <c r="AJ603" s="86">
        <f>ROUNDDOWN( (LEN(scriv!B565)+1) / 2, 0 )</f>
        <v>0</v>
      </c>
      <c r="AK603" s="82">
        <f t="shared" si="354"/>
        <v>0</v>
      </c>
      <c r="AL603" s="82" t="str">
        <f t="shared" si="355"/>
        <v>-</v>
      </c>
      <c r="AM603" s="82" t="str">
        <f t="shared" si="356"/>
        <v>-</v>
      </c>
      <c r="AN603" s="82" t="str">
        <f t="shared" si="357"/>
        <v>-</v>
      </c>
      <c r="AO603" s="82" t="str">
        <f t="shared" si="358"/>
        <v>-</v>
      </c>
      <c r="AP603" s="82" t="str">
        <f t="shared" si="359"/>
        <v>-</v>
      </c>
      <c r="AQ603" s="82" t="str">
        <f t="shared" si="360"/>
        <v>-</v>
      </c>
      <c r="AR603" s="82" t="str">
        <f t="shared" si="361"/>
        <v>-</v>
      </c>
      <c r="AT603" s="82">
        <f t="shared" si="362"/>
        <v>2</v>
      </c>
      <c r="AU603" s="82" t="str">
        <f ca="1">IF(    MAX(OFFSET(AL603,0,0,MATCH("-",AL603:AL$638,0))) = 0,"",
IFERROR(MAX(OFFSET(AL603,0,0,MATCH("-",AL603:AL$638,0))),""))</f>
        <v/>
      </c>
      <c r="AV603" s="82" t="str">
        <f ca="1">IF(    MAX(OFFSET(AM603,0,0,MATCH("-",AM603:AM$638,0))) = 0,"",
IFERROR(MAX(OFFSET(AM603,0,0,MATCH("-",AM603:AM$638,0))),""))</f>
        <v/>
      </c>
      <c r="AW603" s="82" t="str">
        <f ca="1">IF(    MAX(OFFSET(AN603,0,0,MATCH("-",AN603:AN$638,0))) = 0,"",
IFERROR(MAX(OFFSET(AN603,0,0,MATCH("-",AN603:AN$638,0))),""))</f>
        <v/>
      </c>
      <c r="AX603" s="82" t="str">
        <f ca="1">IF(    MAX(OFFSET(AO603,0,0,MATCH("-",AO603:AO$638,0))) = 0,"",
IFERROR(MAX(OFFSET(AO603,0,0,MATCH("-",AO603:AO$638,0))),""))</f>
        <v/>
      </c>
      <c r="AY603" s="82" t="str">
        <f ca="1">IF(    MAX(OFFSET(AP603,0,0,MATCH("-",AP603:AP$638,0))) = 0,"",
IFERROR(MAX(OFFSET(AP603,0,0,MATCH("-",AP603:AP$638,0))),""))</f>
        <v/>
      </c>
      <c r="AZ603" s="82" t="str">
        <f ca="1">IF(    MAX(OFFSET(AQ603,0,0,MATCH("-",AQ603:AQ$638,0))) = 0,"",
IFERROR(MAX(OFFSET(AQ603,0,0,MATCH("-",AQ603:AQ$638,0))),""))</f>
        <v/>
      </c>
      <c r="BA603" s="82" t="str">
        <f ca="1">IF(    MAX(OFFSET(AR603,0,0,MATCH("-",AR603:AR$638,0))) = 0,"",
IFERROR(MAX(OFFSET(AR603,0,0,MATCH("-",AR603:AR$638,0))),""))</f>
        <v/>
      </c>
      <c r="BB603" s="112">
        <f t="shared" ca="1" si="363"/>
        <v>-270</v>
      </c>
      <c r="BC603" s="111" t="str">
        <f t="shared" ca="1" si="364"/>
        <v>Radius</v>
      </c>
      <c r="BD603" s="112">
        <f t="shared" ca="1" si="365"/>
        <v>0</v>
      </c>
      <c r="BE603" s="111">
        <f t="shared" ca="1" si="366"/>
        <v>-150</v>
      </c>
      <c r="BF603" s="113" t="e">
        <f t="shared" ca="1" si="367"/>
        <v>#VALUE!</v>
      </c>
      <c r="BG603" s="113" t="e">
        <f t="shared" ca="1" si="368"/>
        <v>#VALUE!</v>
      </c>
      <c r="BH603" s="112">
        <f t="shared" ca="1" si="369"/>
        <v>2000</v>
      </c>
      <c r="BI603" s="112">
        <f t="shared" ca="1" si="370"/>
        <v>-150</v>
      </c>
      <c r="BJ603" s="157"/>
      <c r="BK603" s="157"/>
      <c r="BL603" s="158" t="str">
        <f>scriv!AM565</f>
        <v/>
      </c>
      <c r="BM603" s="157"/>
      <c r="BN603" s="157" t="str">
        <f t="shared" si="371"/>
        <v>node</v>
      </c>
      <c r="BO603" s="157"/>
      <c r="BP603" s="159">
        <f t="shared" ca="1" si="372"/>
        <v>0</v>
      </c>
      <c r="BQ603" s="159">
        <f t="shared" ca="1" si="373"/>
        <v>0</v>
      </c>
      <c r="BR603" s="159">
        <f t="shared" si="374"/>
        <v>1</v>
      </c>
      <c r="BS603" s="159" t="str">
        <f t="shared" si="375"/>
        <v>symbol</v>
      </c>
      <c r="BT603" s="157" t="str">
        <f ca="1">IF(scriv!V565&lt;&gt;"",scriv!V565,
IF(E603="",IFERROR(VLOOKUP(BL603,$AH$40:$BT$638,39,FALSE),$BT$36),
$BT$37))</f>
        <v>AssetClasses</v>
      </c>
      <c r="BU603" s="166">
        <f t="shared" ca="1" si="376"/>
        <v>2000</v>
      </c>
      <c r="BV603" s="166">
        <f t="shared" ca="1" si="377"/>
        <v>-150</v>
      </c>
      <c r="BW603" s="166">
        <f t="shared" ca="1" si="378"/>
        <v>0</v>
      </c>
      <c r="BX603" s="166">
        <f t="shared" ca="1" si="379"/>
        <v>0</v>
      </c>
      <c r="BY603" s="180" t="str">
        <f t="shared" si="380"/>
        <v/>
      </c>
      <c r="BZ603" s="180" t="str">
        <f t="shared" si="381"/>
        <v/>
      </c>
      <c r="CA603" s="81" t="str">
        <f>IF(scriv!E565&lt;&gt;"",scriv!E565,"")</f>
        <v/>
      </c>
      <c r="CB603" s="82">
        <f t="shared" si="350"/>
        <v>0</v>
      </c>
      <c r="CC603" s="82">
        <f t="shared" si="382"/>
        <v>0</v>
      </c>
      <c r="CD603" s="82" t="str">
        <f t="shared" si="383"/>
        <v>-</v>
      </c>
      <c r="CE603" s="82" t="str">
        <f t="shared" si="384"/>
        <v>-</v>
      </c>
      <c r="CF603" s="82" t="str">
        <f t="shared" si="385"/>
        <v>-</v>
      </c>
      <c r="CG603" s="82" t="str">
        <f t="shared" si="386"/>
        <v>-</v>
      </c>
      <c r="CH603" s="82" t="str">
        <f t="shared" si="387"/>
        <v>-</v>
      </c>
      <c r="CI603" s="82" t="str">
        <f t="shared" si="388"/>
        <v>-</v>
      </c>
      <c r="CJ603" s="82" t="str">
        <f t="shared" si="389"/>
        <v>-</v>
      </c>
      <c r="CK603" s="82" t="str">
        <f t="shared" si="390"/>
        <v>-</v>
      </c>
    </row>
    <row r="604" spans="1:89" s="82" customFormat="1" ht="18" customHeight="1">
      <c r="A604" s="81" t="str">
        <f>scriv!AL566</f>
        <v/>
      </c>
      <c r="B604" s="81" t="str">
        <f>IF(scriv!D566&lt;&gt;"",scriv!D566,"")</f>
        <v/>
      </c>
      <c r="C604" s="81" t="str">
        <f>IF( scriv!AP566&lt;&gt;"", IF(D604&lt;&gt;"","connection ","")&amp;scriv!AP566,IF(D604&lt;&gt;"","connection",""))</f>
        <v/>
      </c>
      <c r="D604" s="82" t="str">
        <f>scriv!AN566</f>
        <v/>
      </c>
      <c r="E604" s="82" t="str">
        <f>scriv!AO566</f>
        <v/>
      </c>
      <c r="F604" s="156">
        <f>ROW()</f>
        <v>604</v>
      </c>
      <c r="G604" s="288">
        <f>scriv!AC566</f>
        <v>0</v>
      </c>
      <c r="H604" s="288">
        <f>scriv!AD566</f>
        <v>0</v>
      </c>
      <c r="I604" s="81" t="str">
        <f>IF(scriv!AE566&lt;&gt;"",scriv!AE566,J604)</f>
        <v/>
      </c>
      <c r="J604" s="81" t="str">
        <f>IF(scriv!AF566&lt;&gt;"",scriv!AF566,"")</f>
        <v/>
      </c>
      <c r="K604" s="82" t="str">
        <f>IF(scriv!Y566&lt;&gt;"",scriv!Y566,$K$36)</f>
        <v>none</v>
      </c>
      <c r="L604" s="82">
        <f>IF(scriv!Z566&lt;&gt;"",scriv!Z566,$L$36)</f>
        <v>0</v>
      </c>
      <c r="M604" s="82" t="str">
        <f>IF(scriv!AA566&lt;&gt;"",scriv!AA566,$M$36)</f>
        <v>OpenClose</v>
      </c>
      <c r="N604" s="82">
        <f>IF(scriv!AB566&lt;&gt;"",scriv!AB566,$N$36)</f>
        <v>0</v>
      </c>
      <c r="O604" s="119" t="str">
        <f t="shared" si="349"/>
        <v/>
      </c>
      <c r="P604" s="81" t="str">
        <f>IF(scriv!I566&lt;&gt;"",scriv!I566,"")</f>
        <v/>
      </c>
      <c r="Q604" s="81" t="str">
        <f>IF(scriv!J566&lt;&gt;"",scriv!J566,"")</f>
        <v/>
      </c>
      <c r="R604" s="81">
        <f>IF(scriv!K566&lt;&gt;"",scriv!K566,
IF(I604&lt;&gt;"",1,$R$36))</f>
        <v>1</v>
      </c>
      <c r="S604" s="81" t="str">
        <f>IF(scriv!L566&lt;&gt;"",scriv!L566,
IF(scriv!AF566&lt;&gt;"",$S$36,"none"))</f>
        <v>none</v>
      </c>
      <c r="T604" s="81" t="str">
        <f>IF(scriv!Q566&lt;&gt;"",scriv!Q566,"")</f>
        <v/>
      </c>
      <c r="U604" s="81" t="str">
        <f>IF(scriv!R566&lt;&gt;"",scriv!R566,"")</f>
        <v/>
      </c>
      <c r="V604" s="81" t="str">
        <f>IF(scriv!S566&lt;&gt;"",scriv!S566,"")</f>
        <v/>
      </c>
      <c r="W604" s="81" t="str">
        <f>IF(scriv!T566&lt;&gt;"",scriv!T566,"")</f>
        <v/>
      </c>
      <c r="X604" s="81" t="str">
        <f>IF($E604="",
( IF(scriv!AH566&lt;&gt;"", LEFT( scriv!AH566, FIND(",",scriv!AH566)-1) &amp; "=" &amp; $AH604 &amp; RIGHT( scriv!AH566, LEN(scriv!AH566) + 1 - FIND(",",scriv!AH566)),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IF(scriv!AI566&lt;&gt;"", LEFT( scriv!AI566, FIND(",",scriv!AI566)-1) &amp; "=" &amp; $AH604 &amp; RIGHT( scriv!AI566, LEN(scriv!AI566) + 1 - FIND(",",scriv!AI566)),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IF(scriv!AJ566&lt;&gt;"", LEFT( scriv!AJ566, FIND(",",scriv!AJ566)-1) &amp; "=" &amp; $AH604 &amp; RIGHT( scriv!AJ566, LEN(scriv!AJ566) + 1 - FIND(",",scriv!AJ566)),
  IF($Z$36&lt;&gt;"",LEFT( Z$36, FIND(",",Z$36)-1) &amp; "=" &amp; $AH604 &amp; RIGHT( Z$36, LEN(Z$36) + 1 - FIND(",",Z$36)),""))),
IF(scriv!O566&lt;&gt;"", LEFT( scriv!O566, FIND(",",scriv!O566)-1) &amp; "=" &amp; $AH604 &amp; RIGHT( scriv!O566, LEN(scriv!O566) + 1 - FIND(",",scriv!O566)),
LEFT( Z$37, FIND(",",Z$37)-1) &amp; "=" &amp; $AH604 &amp; RIGHT( Z$37, LEN(Z$37) + 1 - FIND(",",Z$37))))</f>
        <v>drawOpen=,1.2</v>
      </c>
      <c r="AA604" s="81" t="str">
        <f>IF($E604="",
( IF(scriv!AK566&lt;&gt;"", LEFT( scriv!AK566, FIND(",",scriv!AK566)-1) &amp; "=" &amp; $AH604 &amp; RIGHT( scriv!AK566, LEN(scriv!AK566) + 1 - FIND(",",scriv!AK566)),
  IF($AA$36&lt;&gt;"",LEFT( AA$36, FIND(",",AA$36)-1) &amp; "=" &amp; $AH604 &amp; RIGHT( AA$36, LEN(AA$36) + 1 - FIND(",",AA$36)),""))),
IF(scriv!P566&lt;&gt;"", LEFT( scriv!P566, FIND(",",scriv!P566)-1) &amp; "=" &amp; $AH604 &amp; RIGHT( scriv!P566, LEN(scriv!P566) + 1 - FIND(",",scriv!P566)),
LEFT( AA$37, FIND(",",AA$37)-1) &amp; "=" &amp; $AH604 &amp; RIGHT( AA$37, LEN(AA$37) + 1 - FIND(",",AA$37))))</f>
        <v>drawClose=,1.2</v>
      </c>
      <c r="AB604" s="167" t="str">
        <f t="shared" si="348"/>
        <v>noTitle</v>
      </c>
      <c r="AC604" s="167"/>
      <c r="AD604" s="45"/>
      <c r="AE604" s="168"/>
      <c r="AF604" s="169">
        <f>IF(D604="",scriv!B566,"")</f>
        <v>0</v>
      </c>
      <c r="AG604" s="170" t="str">
        <f t="shared" si="351"/>
        <v/>
      </c>
      <c r="AH604" s="169" t="str">
        <f t="shared" si="352"/>
        <v/>
      </c>
      <c r="AI604" s="169" t="str">
        <f t="shared" si="353"/>
        <v/>
      </c>
      <c r="AJ604" s="86">
        <f>ROUNDDOWN( (LEN(scriv!B566)+1) / 2, 0 )</f>
        <v>0</v>
      </c>
      <c r="AK604" s="82">
        <f t="shared" si="354"/>
        <v>0</v>
      </c>
      <c r="AL604" s="82" t="str">
        <f t="shared" si="355"/>
        <v>-</v>
      </c>
      <c r="AM604" s="82" t="str">
        <f t="shared" si="356"/>
        <v>-</v>
      </c>
      <c r="AN604" s="82" t="str">
        <f t="shared" si="357"/>
        <v>-</v>
      </c>
      <c r="AO604" s="82" t="str">
        <f t="shared" si="358"/>
        <v>-</v>
      </c>
      <c r="AP604" s="82" t="str">
        <f t="shared" si="359"/>
        <v>-</v>
      </c>
      <c r="AQ604" s="82" t="str">
        <f t="shared" si="360"/>
        <v>-</v>
      </c>
      <c r="AR604" s="82" t="str">
        <f t="shared" si="361"/>
        <v>-</v>
      </c>
      <c r="AT604" s="82">
        <f t="shared" si="362"/>
        <v>2</v>
      </c>
      <c r="AU604" s="82" t="str">
        <f ca="1">IF(    MAX(OFFSET(AL604,0,0,MATCH("-",AL604:AL$638,0))) = 0,"",
IFERROR(MAX(OFFSET(AL604,0,0,MATCH("-",AL604:AL$638,0))),""))</f>
        <v/>
      </c>
      <c r="AV604" s="82" t="str">
        <f ca="1">IF(    MAX(OFFSET(AM604,0,0,MATCH("-",AM604:AM$638,0))) = 0,"",
IFERROR(MAX(OFFSET(AM604,0,0,MATCH("-",AM604:AM$638,0))),""))</f>
        <v/>
      </c>
      <c r="AW604" s="82" t="str">
        <f ca="1">IF(    MAX(OFFSET(AN604,0,0,MATCH("-",AN604:AN$638,0))) = 0,"",
IFERROR(MAX(OFFSET(AN604,0,0,MATCH("-",AN604:AN$638,0))),""))</f>
        <v/>
      </c>
      <c r="AX604" s="82" t="str">
        <f ca="1">IF(    MAX(OFFSET(AO604,0,0,MATCH("-",AO604:AO$638,0))) = 0,"",
IFERROR(MAX(OFFSET(AO604,0,0,MATCH("-",AO604:AO$638,0))),""))</f>
        <v/>
      </c>
      <c r="AY604" s="82" t="str">
        <f ca="1">IF(    MAX(OFFSET(AP604,0,0,MATCH("-",AP604:AP$638,0))) = 0,"",
IFERROR(MAX(OFFSET(AP604,0,0,MATCH("-",AP604:AP$638,0))),""))</f>
        <v/>
      </c>
      <c r="AZ604" s="82" t="str">
        <f ca="1">IF(    MAX(OFFSET(AQ604,0,0,MATCH("-",AQ604:AQ$638,0))) = 0,"",
IFERROR(MAX(OFFSET(AQ604,0,0,MATCH("-",AQ604:AQ$638,0))),""))</f>
        <v/>
      </c>
      <c r="BA604" s="82" t="str">
        <f ca="1">IF(    MAX(OFFSET(AR604,0,0,MATCH("-",AR604:AR$638,0))) = 0,"",
IFERROR(MAX(OFFSET(AR604,0,0,MATCH("-",AR604:AR$638,0))),""))</f>
        <v/>
      </c>
      <c r="BB604" s="112">
        <f t="shared" ca="1" si="363"/>
        <v>-270</v>
      </c>
      <c r="BC604" s="111" t="str">
        <f t="shared" ca="1" si="364"/>
        <v>Radius</v>
      </c>
      <c r="BD604" s="112">
        <f t="shared" ca="1" si="365"/>
        <v>0</v>
      </c>
      <c r="BE604" s="111">
        <f t="shared" ca="1" si="366"/>
        <v>-150</v>
      </c>
      <c r="BF604" s="113" t="e">
        <f t="shared" ca="1" si="367"/>
        <v>#VALUE!</v>
      </c>
      <c r="BG604" s="113" t="e">
        <f t="shared" ca="1" si="368"/>
        <v>#VALUE!</v>
      </c>
      <c r="BH604" s="112">
        <f t="shared" ca="1" si="369"/>
        <v>2000</v>
      </c>
      <c r="BI604" s="112">
        <f t="shared" ca="1" si="370"/>
        <v>-150</v>
      </c>
      <c r="BJ604" s="157"/>
      <c r="BK604" s="157"/>
      <c r="BL604" s="158" t="str">
        <f>scriv!AM566</f>
        <v/>
      </c>
      <c r="BM604" s="157"/>
      <c r="BN604" s="157" t="str">
        <f t="shared" si="371"/>
        <v>node</v>
      </c>
      <c r="BO604" s="157"/>
      <c r="BP604" s="159">
        <f t="shared" ca="1" si="372"/>
        <v>0</v>
      </c>
      <c r="BQ604" s="159">
        <f t="shared" ca="1" si="373"/>
        <v>0</v>
      </c>
      <c r="BR604" s="159">
        <f t="shared" si="374"/>
        <v>1</v>
      </c>
      <c r="BS604" s="159" t="str">
        <f t="shared" si="375"/>
        <v>symbol</v>
      </c>
      <c r="BT604" s="157" t="str">
        <f ca="1">IF(scriv!V566&lt;&gt;"",scriv!V566,
IF(E604="",IFERROR(VLOOKUP(BL604,$AH$40:$BT$638,39,FALSE),$BT$36),
$BT$37))</f>
        <v>AssetClasses</v>
      </c>
      <c r="BU604" s="166">
        <f t="shared" ca="1" si="376"/>
        <v>2000</v>
      </c>
      <c r="BV604" s="166">
        <f t="shared" ca="1" si="377"/>
        <v>-150</v>
      </c>
      <c r="BW604" s="166">
        <f t="shared" ca="1" si="378"/>
        <v>0</v>
      </c>
      <c r="BX604" s="166">
        <f t="shared" ca="1" si="379"/>
        <v>0</v>
      </c>
      <c r="BY604" s="180" t="str">
        <f t="shared" si="380"/>
        <v/>
      </c>
      <c r="BZ604" s="180" t="str">
        <f t="shared" si="381"/>
        <v/>
      </c>
      <c r="CA604" s="81" t="str">
        <f>IF(scriv!E566&lt;&gt;"",scriv!E566,"")</f>
        <v/>
      </c>
      <c r="CB604" s="82">
        <f t="shared" si="350"/>
        <v>0</v>
      </c>
      <c r="CC604" s="82">
        <f t="shared" si="382"/>
        <v>0</v>
      </c>
      <c r="CD604" s="82" t="str">
        <f t="shared" si="383"/>
        <v>-</v>
      </c>
      <c r="CE604" s="82" t="str">
        <f t="shared" si="384"/>
        <v>-</v>
      </c>
      <c r="CF604" s="82" t="str">
        <f t="shared" si="385"/>
        <v>-</v>
      </c>
      <c r="CG604" s="82" t="str">
        <f t="shared" si="386"/>
        <v>-</v>
      </c>
      <c r="CH604" s="82" t="str">
        <f t="shared" si="387"/>
        <v>-</v>
      </c>
      <c r="CI604" s="82" t="str">
        <f t="shared" si="388"/>
        <v>-</v>
      </c>
      <c r="CJ604" s="82" t="str">
        <f t="shared" si="389"/>
        <v>-</v>
      </c>
      <c r="CK604" s="82" t="str">
        <f t="shared" si="390"/>
        <v>-</v>
      </c>
    </row>
    <row r="605" spans="1:89" s="82" customFormat="1" ht="18" customHeight="1">
      <c r="A605" s="81" t="str">
        <f>scriv!AL567</f>
        <v/>
      </c>
      <c r="B605" s="81" t="str">
        <f>IF(scriv!D567&lt;&gt;"",scriv!D567,"")</f>
        <v/>
      </c>
      <c r="C605" s="81" t="str">
        <f>IF( scriv!AP567&lt;&gt;"", IF(D605&lt;&gt;"","connection ","")&amp;scriv!AP567,IF(D605&lt;&gt;"","connection",""))</f>
        <v/>
      </c>
      <c r="D605" s="82" t="str">
        <f>scriv!AN567</f>
        <v/>
      </c>
      <c r="E605" s="82" t="str">
        <f>scriv!AO567</f>
        <v/>
      </c>
      <c r="F605" s="156">
        <f>ROW()</f>
        <v>605</v>
      </c>
      <c r="G605" s="288">
        <f>scriv!AC567</f>
        <v>0</v>
      </c>
      <c r="H605" s="288">
        <f>scriv!AD567</f>
        <v>0</v>
      </c>
      <c r="I605" s="81" t="str">
        <f>IF(scriv!AE567&lt;&gt;"",scriv!AE567,J605)</f>
        <v/>
      </c>
      <c r="J605" s="81" t="str">
        <f>IF(scriv!AF567&lt;&gt;"",scriv!AF567,"")</f>
        <v/>
      </c>
      <c r="K605" s="82" t="str">
        <f>IF(scriv!Y567&lt;&gt;"",scriv!Y567,$K$36)</f>
        <v>none</v>
      </c>
      <c r="L605" s="82">
        <f>IF(scriv!Z567&lt;&gt;"",scriv!Z567,$L$36)</f>
        <v>0</v>
      </c>
      <c r="M605" s="82" t="str">
        <f>IF(scriv!AA567&lt;&gt;"",scriv!AA567,$M$36)</f>
        <v>OpenClose</v>
      </c>
      <c r="N605" s="82">
        <f>IF(scriv!AB567&lt;&gt;"",scriv!AB567,$N$36)</f>
        <v>0</v>
      </c>
      <c r="O605" s="119" t="str">
        <f t="shared" si="349"/>
        <v/>
      </c>
      <c r="P605" s="81" t="str">
        <f>IF(scriv!I567&lt;&gt;"",scriv!I567,"")</f>
        <v/>
      </c>
      <c r="Q605" s="81" t="str">
        <f>IF(scriv!J567&lt;&gt;"",scriv!J567,"")</f>
        <v/>
      </c>
      <c r="R605" s="81">
        <f>IF(scriv!K567&lt;&gt;"",scriv!K567,
IF(I605&lt;&gt;"",1,$R$36))</f>
        <v>1</v>
      </c>
      <c r="S605" s="81" t="str">
        <f>IF(scriv!L567&lt;&gt;"",scriv!L567,
IF(scriv!AF567&lt;&gt;"",$S$36,"none"))</f>
        <v>none</v>
      </c>
      <c r="T605" s="81" t="str">
        <f>IF(scriv!Q567&lt;&gt;"",scriv!Q567,"")</f>
        <v/>
      </c>
      <c r="U605" s="81" t="str">
        <f>IF(scriv!R567&lt;&gt;"",scriv!R567,"")</f>
        <v/>
      </c>
      <c r="V605" s="81" t="str">
        <f>IF(scriv!S567&lt;&gt;"",scriv!S567,"")</f>
        <v/>
      </c>
      <c r="W605" s="81" t="str">
        <f>IF(scriv!T567&lt;&gt;"",scriv!T567,"")</f>
        <v/>
      </c>
      <c r="X605" s="81" t="str">
        <f>IF($E605="",
( IF(scriv!AH567&lt;&gt;"", LEFT( scriv!AH567, FIND(",",scriv!AH567)-1) &amp; "=" &amp; $AH605 &amp; RIGHT( scriv!AH567, LEN(scriv!AH567) + 1 - FIND(",",scriv!AH567)),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IF(scriv!AI567&lt;&gt;"", LEFT( scriv!AI567, FIND(",",scriv!AI567)-1) &amp; "=" &amp; $AH605 &amp; RIGHT( scriv!AI567, LEN(scriv!AI567) + 1 - FIND(",",scriv!AI567)),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IF(scriv!AJ567&lt;&gt;"", LEFT( scriv!AJ567, FIND(",",scriv!AJ567)-1) &amp; "=" &amp; $AH605 &amp; RIGHT( scriv!AJ567, LEN(scriv!AJ567) + 1 - FIND(",",scriv!AJ567)),
  IF($Z$36&lt;&gt;"",LEFT( Z$36, FIND(",",Z$36)-1) &amp; "=" &amp; $AH605 &amp; RIGHT( Z$36, LEN(Z$36) + 1 - FIND(",",Z$36)),""))),
IF(scriv!O567&lt;&gt;"", LEFT( scriv!O567, FIND(",",scriv!O567)-1) &amp; "=" &amp; $AH605 &amp; RIGHT( scriv!O567, LEN(scriv!O567) + 1 - FIND(",",scriv!O567)),
LEFT( Z$37, FIND(",",Z$37)-1) &amp; "=" &amp; $AH605 &amp; RIGHT( Z$37, LEN(Z$37) + 1 - FIND(",",Z$37))))</f>
        <v>drawOpen=,1.2</v>
      </c>
      <c r="AA605" s="81" t="str">
        <f>IF($E605="",
( IF(scriv!AK567&lt;&gt;"", LEFT( scriv!AK567, FIND(",",scriv!AK567)-1) &amp; "=" &amp; $AH605 &amp; RIGHT( scriv!AK567, LEN(scriv!AK567) + 1 - FIND(",",scriv!AK567)),
  IF($AA$36&lt;&gt;"",LEFT( AA$36, FIND(",",AA$36)-1) &amp; "=" &amp; $AH605 &amp; RIGHT( AA$36, LEN(AA$36) + 1 - FIND(",",AA$36)),""))),
IF(scriv!P567&lt;&gt;"", LEFT( scriv!P567, FIND(",",scriv!P567)-1) &amp; "=" &amp; $AH605 &amp; RIGHT( scriv!P567, LEN(scriv!P567) + 1 - FIND(",",scriv!P567)),
LEFT( AA$37, FIND(",",AA$37)-1) &amp; "=" &amp; $AH605 &amp; RIGHT( AA$37, LEN(AA$37) + 1 - FIND(",",AA$37))))</f>
        <v>drawClose=,1.2</v>
      </c>
      <c r="AB605" s="167" t="str">
        <f t="shared" si="348"/>
        <v>noTitle</v>
      </c>
      <c r="AC605" s="167"/>
      <c r="AD605" s="45"/>
      <c r="AE605" s="168"/>
      <c r="AF605" s="169">
        <f>IF(D605="",scriv!B567,"")</f>
        <v>0</v>
      </c>
      <c r="AG605" s="170" t="str">
        <f t="shared" si="351"/>
        <v/>
      </c>
      <c r="AH605" s="169" t="str">
        <f t="shared" si="352"/>
        <v/>
      </c>
      <c r="AI605" s="169" t="str">
        <f t="shared" si="353"/>
        <v/>
      </c>
      <c r="AJ605" s="86">
        <f>ROUNDDOWN( (LEN(scriv!B567)+1) / 2, 0 )</f>
        <v>0</v>
      </c>
      <c r="AK605" s="82">
        <f t="shared" si="354"/>
        <v>0</v>
      </c>
      <c r="AL605" s="82" t="str">
        <f t="shared" si="355"/>
        <v>-</v>
      </c>
      <c r="AM605" s="82" t="str">
        <f t="shared" si="356"/>
        <v>-</v>
      </c>
      <c r="AN605" s="82" t="str">
        <f t="shared" si="357"/>
        <v>-</v>
      </c>
      <c r="AO605" s="82" t="str">
        <f t="shared" si="358"/>
        <v>-</v>
      </c>
      <c r="AP605" s="82" t="str">
        <f t="shared" si="359"/>
        <v>-</v>
      </c>
      <c r="AQ605" s="82" t="str">
        <f t="shared" si="360"/>
        <v>-</v>
      </c>
      <c r="AR605" s="82" t="str">
        <f t="shared" si="361"/>
        <v>-</v>
      </c>
      <c r="AT605" s="82">
        <f t="shared" si="362"/>
        <v>2</v>
      </c>
      <c r="AU605" s="82" t="str">
        <f ca="1">IF(    MAX(OFFSET(AL605,0,0,MATCH("-",AL605:AL$638,0))) = 0,"",
IFERROR(MAX(OFFSET(AL605,0,0,MATCH("-",AL605:AL$638,0))),""))</f>
        <v/>
      </c>
      <c r="AV605" s="82" t="str">
        <f ca="1">IF(    MAX(OFFSET(AM605,0,0,MATCH("-",AM605:AM$638,0))) = 0,"",
IFERROR(MAX(OFFSET(AM605,0,0,MATCH("-",AM605:AM$638,0))),""))</f>
        <v/>
      </c>
      <c r="AW605" s="82" t="str">
        <f ca="1">IF(    MAX(OFFSET(AN605,0,0,MATCH("-",AN605:AN$638,0))) = 0,"",
IFERROR(MAX(OFFSET(AN605,0,0,MATCH("-",AN605:AN$638,0))),""))</f>
        <v/>
      </c>
      <c r="AX605" s="82" t="str">
        <f ca="1">IF(    MAX(OFFSET(AO605,0,0,MATCH("-",AO605:AO$638,0))) = 0,"",
IFERROR(MAX(OFFSET(AO605,0,0,MATCH("-",AO605:AO$638,0))),""))</f>
        <v/>
      </c>
      <c r="AY605" s="82" t="str">
        <f ca="1">IF(    MAX(OFFSET(AP605,0,0,MATCH("-",AP605:AP$638,0))) = 0,"",
IFERROR(MAX(OFFSET(AP605,0,0,MATCH("-",AP605:AP$638,0))),""))</f>
        <v/>
      </c>
      <c r="AZ605" s="82" t="str">
        <f ca="1">IF(    MAX(OFFSET(AQ605,0,0,MATCH("-",AQ605:AQ$638,0))) = 0,"",
IFERROR(MAX(OFFSET(AQ605,0,0,MATCH("-",AQ605:AQ$638,0))),""))</f>
        <v/>
      </c>
      <c r="BA605" s="82" t="str">
        <f ca="1">IF(    MAX(OFFSET(AR605,0,0,MATCH("-",AR605:AR$638,0))) = 0,"",
IFERROR(MAX(OFFSET(AR605,0,0,MATCH("-",AR605:AR$638,0))),""))</f>
        <v/>
      </c>
      <c r="BB605" s="112">
        <f t="shared" ca="1" si="363"/>
        <v>-270</v>
      </c>
      <c r="BC605" s="111" t="str">
        <f t="shared" ca="1" si="364"/>
        <v>Radius</v>
      </c>
      <c r="BD605" s="112">
        <f t="shared" ca="1" si="365"/>
        <v>0</v>
      </c>
      <c r="BE605" s="111">
        <f t="shared" ca="1" si="366"/>
        <v>-150</v>
      </c>
      <c r="BF605" s="113" t="e">
        <f t="shared" ca="1" si="367"/>
        <v>#VALUE!</v>
      </c>
      <c r="BG605" s="113" t="e">
        <f t="shared" ca="1" si="368"/>
        <v>#VALUE!</v>
      </c>
      <c r="BH605" s="112">
        <f t="shared" ca="1" si="369"/>
        <v>2000</v>
      </c>
      <c r="BI605" s="112">
        <f t="shared" ca="1" si="370"/>
        <v>-150</v>
      </c>
      <c r="BJ605" s="157"/>
      <c r="BK605" s="157"/>
      <c r="BL605" s="158" t="str">
        <f>scriv!AM567</f>
        <v/>
      </c>
      <c r="BM605" s="157"/>
      <c r="BN605" s="157" t="str">
        <f t="shared" si="371"/>
        <v>node</v>
      </c>
      <c r="BO605" s="157"/>
      <c r="BP605" s="159">
        <f t="shared" ca="1" si="372"/>
        <v>0</v>
      </c>
      <c r="BQ605" s="159">
        <f t="shared" ca="1" si="373"/>
        <v>0</v>
      </c>
      <c r="BR605" s="159">
        <f t="shared" si="374"/>
        <v>1</v>
      </c>
      <c r="BS605" s="159" t="str">
        <f t="shared" si="375"/>
        <v>symbol</v>
      </c>
      <c r="BT605" s="157" t="str">
        <f ca="1">IF(scriv!V567&lt;&gt;"",scriv!V567,
IF(E605="",IFERROR(VLOOKUP(BL605,$AH$40:$BT$638,39,FALSE),$BT$36),
$BT$37))</f>
        <v>AssetClasses</v>
      </c>
      <c r="BU605" s="166">
        <f t="shared" ca="1" si="376"/>
        <v>2000</v>
      </c>
      <c r="BV605" s="166">
        <f t="shared" ca="1" si="377"/>
        <v>-150</v>
      </c>
      <c r="BW605" s="166">
        <f t="shared" ca="1" si="378"/>
        <v>0</v>
      </c>
      <c r="BX605" s="166">
        <f t="shared" ca="1" si="379"/>
        <v>0</v>
      </c>
      <c r="BY605" s="180" t="str">
        <f t="shared" si="380"/>
        <v/>
      </c>
      <c r="BZ605" s="180" t="str">
        <f t="shared" si="381"/>
        <v/>
      </c>
      <c r="CA605" s="81" t="str">
        <f>IF(scriv!E567&lt;&gt;"",scriv!E567,"")</f>
        <v/>
      </c>
      <c r="CB605" s="82">
        <f t="shared" si="350"/>
        <v>0</v>
      </c>
      <c r="CC605" s="82">
        <f t="shared" si="382"/>
        <v>0</v>
      </c>
      <c r="CD605" s="82" t="str">
        <f t="shared" si="383"/>
        <v>-</v>
      </c>
      <c r="CE605" s="82" t="str">
        <f t="shared" si="384"/>
        <v>-</v>
      </c>
      <c r="CF605" s="82" t="str">
        <f t="shared" si="385"/>
        <v>-</v>
      </c>
      <c r="CG605" s="82" t="str">
        <f t="shared" si="386"/>
        <v>-</v>
      </c>
      <c r="CH605" s="82" t="str">
        <f t="shared" si="387"/>
        <v>-</v>
      </c>
      <c r="CI605" s="82" t="str">
        <f t="shared" si="388"/>
        <v>-</v>
      </c>
      <c r="CJ605" s="82" t="str">
        <f t="shared" si="389"/>
        <v>-</v>
      </c>
      <c r="CK605" s="82" t="str">
        <f t="shared" si="390"/>
        <v>-</v>
      </c>
    </row>
    <row r="606" spans="1:89" s="82" customFormat="1" ht="18" customHeight="1">
      <c r="A606" s="81" t="str">
        <f>scriv!AL568</f>
        <v/>
      </c>
      <c r="B606" s="81" t="str">
        <f>IF(scriv!D568&lt;&gt;"",scriv!D568,"")</f>
        <v/>
      </c>
      <c r="C606" s="81" t="str">
        <f>IF( scriv!AP568&lt;&gt;"", IF(D606&lt;&gt;"","connection ","")&amp;scriv!AP568,IF(D606&lt;&gt;"","connection",""))</f>
        <v/>
      </c>
      <c r="D606" s="82" t="str">
        <f>scriv!AN568</f>
        <v/>
      </c>
      <c r="E606" s="82" t="str">
        <f>scriv!AO568</f>
        <v/>
      </c>
      <c r="F606" s="156">
        <f>ROW()</f>
        <v>606</v>
      </c>
      <c r="G606" s="288">
        <f>scriv!AC568</f>
        <v>0</v>
      </c>
      <c r="H606" s="288">
        <f>scriv!AD568</f>
        <v>0</v>
      </c>
      <c r="I606" s="81" t="str">
        <f>IF(scriv!AE568&lt;&gt;"",scriv!AE568,J606)</f>
        <v/>
      </c>
      <c r="J606" s="81" t="str">
        <f>IF(scriv!AF568&lt;&gt;"",scriv!AF568,"")</f>
        <v/>
      </c>
      <c r="K606" s="82" t="str">
        <f>IF(scriv!Y568&lt;&gt;"",scriv!Y568,$K$36)</f>
        <v>none</v>
      </c>
      <c r="L606" s="82">
        <f>IF(scriv!Z568&lt;&gt;"",scriv!Z568,$L$36)</f>
        <v>0</v>
      </c>
      <c r="M606" s="82" t="str">
        <f>IF(scriv!AA568&lt;&gt;"",scriv!AA568,$M$36)</f>
        <v>OpenClose</v>
      </c>
      <c r="N606" s="82">
        <f>IF(scriv!AB568&lt;&gt;"",scriv!AB568,$N$36)</f>
        <v>0</v>
      </c>
      <c r="O606" s="119" t="str">
        <f t="shared" si="349"/>
        <v/>
      </c>
      <c r="P606" s="81" t="str">
        <f>IF(scriv!I568&lt;&gt;"",scriv!I568,"")</f>
        <v/>
      </c>
      <c r="Q606" s="81" t="str">
        <f>IF(scriv!J568&lt;&gt;"",scriv!J568,"")</f>
        <v/>
      </c>
      <c r="R606" s="81">
        <f>IF(scriv!K568&lt;&gt;"",scriv!K568,
IF(I606&lt;&gt;"",1,$R$36))</f>
        <v>1</v>
      </c>
      <c r="S606" s="81" t="str">
        <f>IF(scriv!L568&lt;&gt;"",scriv!L568,
IF(scriv!AF568&lt;&gt;"",$S$36,"none"))</f>
        <v>none</v>
      </c>
      <c r="T606" s="81" t="str">
        <f>IF(scriv!Q568&lt;&gt;"",scriv!Q568,"")</f>
        <v/>
      </c>
      <c r="U606" s="81" t="str">
        <f>IF(scriv!R568&lt;&gt;"",scriv!R568,"")</f>
        <v/>
      </c>
      <c r="V606" s="81" t="str">
        <f>IF(scriv!S568&lt;&gt;"",scriv!S568,"")</f>
        <v/>
      </c>
      <c r="W606" s="81" t="str">
        <f>IF(scriv!T568&lt;&gt;"",scriv!T568,"")</f>
        <v/>
      </c>
      <c r="X606" s="81" t="str">
        <f>IF($E606="",
( IF(scriv!AH568&lt;&gt;"", LEFT( scriv!AH568, FIND(",",scriv!AH568)-1) &amp; "=" &amp; $AH606 &amp; RIGHT( scriv!AH568, LEN(scriv!AH568) + 1 - FIND(",",scriv!AH568)),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IF(scriv!AI568&lt;&gt;"", LEFT( scriv!AI568, FIND(",",scriv!AI568)-1) &amp; "=" &amp; $AH606 &amp; RIGHT( scriv!AI568, LEN(scriv!AI568) + 1 - FIND(",",scriv!AI568)),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IF(scriv!AJ568&lt;&gt;"", LEFT( scriv!AJ568, FIND(",",scriv!AJ568)-1) &amp; "=" &amp; $AH606 &amp; RIGHT( scriv!AJ568, LEN(scriv!AJ568) + 1 - FIND(",",scriv!AJ568)),
  IF($Z$36&lt;&gt;"",LEFT( Z$36, FIND(",",Z$36)-1) &amp; "=" &amp; $AH606 &amp; RIGHT( Z$36, LEN(Z$36) + 1 - FIND(",",Z$36)),""))),
IF(scriv!O568&lt;&gt;"", LEFT( scriv!O568, FIND(",",scriv!O568)-1) &amp; "=" &amp; $AH606 &amp; RIGHT( scriv!O568, LEN(scriv!O568) + 1 - FIND(",",scriv!O568)),
LEFT( Z$37, FIND(",",Z$37)-1) &amp; "=" &amp; $AH606 &amp; RIGHT( Z$37, LEN(Z$37) + 1 - FIND(",",Z$37))))</f>
        <v>drawOpen=,1.2</v>
      </c>
      <c r="AA606" s="81" t="str">
        <f>IF($E606="",
( IF(scriv!AK568&lt;&gt;"", LEFT( scriv!AK568, FIND(",",scriv!AK568)-1) &amp; "=" &amp; $AH606 &amp; RIGHT( scriv!AK568, LEN(scriv!AK568) + 1 - FIND(",",scriv!AK568)),
  IF($AA$36&lt;&gt;"",LEFT( AA$36, FIND(",",AA$36)-1) &amp; "=" &amp; $AH606 &amp; RIGHT( AA$36, LEN(AA$36) + 1 - FIND(",",AA$36)),""))),
IF(scriv!P568&lt;&gt;"", LEFT( scriv!P568, FIND(",",scriv!P568)-1) &amp; "=" &amp; $AH606 &amp; RIGHT( scriv!P568, LEN(scriv!P568) + 1 - FIND(",",scriv!P568)),
LEFT( AA$37, FIND(",",AA$37)-1) &amp; "=" &amp; $AH606 &amp; RIGHT( AA$37, LEN(AA$37) + 1 - FIND(",",AA$37))))</f>
        <v>drawClose=,1.2</v>
      </c>
      <c r="AB606" s="167" t="str">
        <f t="shared" si="348"/>
        <v>noTitle</v>
      </c>
      <c r="AC606" s="167"/>
      <c r="AD606" s="45"/>
      <c r="AE606" s="168"/>
      <c r="AF606" s="169">
        <f>IF(D606="",scriv!B568,"")</f>
        <v>0</v>
      </c>
      <c r="AG606" s="170" t="str">
        <f t="shared" si="351"/>
        <v/>
      </c>
      <c r="AH606" s="169" t="str">
        <f t="shared" si="352"/>
        <v/>
      </c>
      <c r="AI606" s="169" t="str">
        <f t="shared" si="353"/>
        <v/>
      </c>
      <c r="AJ606" s="86">
        <f>ROUNDDOWN( (LEN(scriv!B568)+1) / 2, 0 )</f>
        <v>0</v>
      </c>
      <c r="AK606" s="82">
        <f t="shared" si="354"/>
        <v>0</v>
      </c>
      <c r="AL606" s="82" t="str">
        <f t="shared" si="355"/>
        <v>-</v>
      </c>
      <c r="AM606" s="82" t="str">
        <f t="shared" si="356"/>
        <v>-</v>
      </c>
      <c r="AN606" s="82" t="str">
        <f t="shared" si="357"/>
        <v>-</v>
      </c>
      <c r="AO606" s="82" t="str">
        <f t="shared" si="358"/>
        <v>-</v>
      </c>
      <c r="AP606" s="82" t="str">
        <f t="shared" si="359"/>
        <v>-</v>
      </c>
      <c r="AQ606" s="82" t="str">
        <f t="shared" si="360"/>
        <v>-</v>
      </c>
      <c r="AR606" s="82" t="str">
        <f t="shared" si="361"/>
        <v>-</v>
      </c>
      <c r="AT606" s="82">
        <f t="shared" si="362"/>
        <v>2</v>
      </c>
      <c r="AU606" s="82" t="str">
        <f ca="1">IF(    MAX(OFFSET(AL606,0,0,MATCH("-",AL606:AL$638,0))) = 0,"",
IFERROR(MAX(OFFSET(AL606,0,0,MATCH("-",AL606:AL$638,0))),""))</f>
        <v/>
      </c>
      <c r="AV606" s="82" t="str">
        <f ca="1">IF(    MAX(OFFSET(AM606,0,0,MATCH("-",AM606:AM$638,0))) = 0,"",
IFERROR(MAX(OFFSET(AM606,0,0,MATCH("-",AM606:AM$638,0))),""))</f>
        <v/>
      </c>
      <c r="AW606" s="82" t="str">
        <f ca="1">IF(    MAX(OFFSET(AN606,0,0,MATCH("-",AN606:AN$638,0))) = 0,"",
IFERROR(MAX(OFFSET(AN606,0,0,MATCH("-",AN606:AN$638,0))),""))</f>
        <v/>
      </c>
      <c r="AX606" s="82" t="str">
        <f ca="1">IF(    MAX(OFFSET(AO606,0,0,MATCH("-",AO606:AO$638,0))) = 0,"",
IFERROR(MAX(OFFSET(AO606,0,0,MATCH("-",AO606:AO$638,0))),""))</f>
        <v/>
      </c>
      <c r="AY606" s="82" t="str">
        <f ca="1">IF(    MAX(OFFSET(AP606,0,0,MATCH("-",AP606:AP$638,0))) = 0,"",
IFERROR(MAX(OFFSET(AP606,0,0,MATCH("-",AP606:AP$638,0))),""))</f>
        <v/>
      </c>
      <c r="AZ606" s="82" t="str">
        <f ca="1">IF(    MAX(OFFSET(AQ606,0,0,MATCH("-",AQ606:AQ$638,0))) = 0,"",
IFERROR(MAX(OFFSET(AQ606,0,0,MATCH("-",AQ606:AQ$638,0))),""))</f>
        <v/>
      </c>
      <c r="BA606" s="82" t="str">
        <f ca="1">IF(    MAX(OFFSET(AR606,0,0,MATCH("-",AR606:AR$638,0))) = 0,"",
IFERROR(MAX(OFFSET(AR606,0,0,MATCH("-",AR606:AR$638,0))),""))</f>
        <v/>
      </c>
      <c r="BB606" s="112">
        <f t="shared" ca="1" si="363"/>
        <v>-270</v>
      </c>
      <c r="BC606" s="111" t="str">
        <f t="shared" ca="1" si="364"/>
        <v>Radius</v>
      </c>
      <c r="BD606" s="112">
        <f t="shared" ca="1" si="365"/>
        <v>0</v>
      </c>
      <c r="BE606" s="111">
        <f t="shared" ca="1" si="366"/>
        <v>-150</v>
      </c>
      <c r="BF606" s="113" t="e">
        <f t="shared" ca="1" si="367"/>
        <v>#VALUE!</v>
      </c>
      <c r="BG606" s="113" t="e">
        <f t="shared" ca="1" si="368"/>
        <v>#VALUE!</v>
      </c>
      <c r="BH606" s="112">
        <f t="shared" ca="1" si="369"/>
        <v>2000</v>
      </c>
      <c r="BI606" s="112">
        <f t="shared" ca="1" si="370"/>
        <v>-150</v>
      </c>
      <c r="BJ606" s="157"/>
      <c r="BK606" s="157"/>
      <c r="BL606" s="158" t="str">
        <f>scriv!AM568</f>
        <v/>
      </c>
      <c r="BM606" s="157"/>
      <c r="BN606" s="157" t="str">
        <f t="shared" si="371"/>
        <v>node</v>
      </c>
      <c r="BO606" s="157"/>
      <c r="BP606" s="159">
        <f t="shared" ca="1" si="372"/>
        <v>0</v>
      </c>
      <c r="BQ606" s="159">
        <f t="shared" ca="1" si="373"/>
        <v>0</v>
      </c>
      <c r="BR606" s="159">
        <f t="shared" si="374"/>
        <v>1</v>
      </c>
      <c r="BS606" s="159" t="str">
        <f t="shared" si="375"/>
        <v>symbol</v>
      </c>
      <c r="BT606" s="157" t="str">
        <f ca="1">IF(scriv!V568&lt;&gt;"",scriv!V568,
IF(E606="",IFERROR(VLOOKUP(BL606,$AH$40:$BT$638,39,FALSE),$BT$36),
$BT$37))</f>
        <v>AssetClasses</v>
      </c>
      <c r="BU606" s="166">
        <f t="shared" ca="1" si="376"/>
        <v>2000</v>
      </c>
      <c r="BV606" s="166">
        <f t="shared" ca="1" si="377"/>
        <v>-150</v>
      </c>
      <c r="BW606" s="166">
        <f t="shared" ca="1" si="378"/>
        <v>0</v>
      </c>
      <c r="BX606" s="166">
        <f t="shared" ca="1" si="379"/>
        <v>0</v>
      </c>
      <c r="BY606" s="180" t="str">
        <f t="shared" si="380"/>
        <v/>
      </c>
      <c r="BZ606" s="180" t="str">
        <f t="shared" si="381"/>
        <v/>
      </c>
      <c r="CA606" s="81" t="str">
        <f>IF(scriv!E568&lt;&gt;"",scriv!E568,"")</f>
        <v/>
      </c>
      <c r="CB606" s="82">
        <f t="shared" si="350"/>
        <v>0</v>
      </c>
      <c r="CC606" s="82">
        <f t="shared" si="382"/>
        <v>0</v>
      </c>
      <c r="CD606" s="82" t="str">
        <f t="shared" si="383"/>
        <v>-</v>
      </c>
      <c r="CE606" s="82" t="str">
        <f t="shared" si="384"/>
        <v>-</v>
      </c>
      <c r="CF606" s="82" t="str">
        <f t="shared" si="385"/>
        <v>-</v>
      </c>
      <c r="CG606" s="82" t="str">
        <f t="shared" si="386"/>
        <v>-</v>
      </c>
      <c r="CH606" s="82" t="str">
        <f t="shared" si="387"/>
        <v>-</v>
      </c>
      <c r="CI606" s="82" t="str">
        <f t="shared" si="388"/>
        <v>-</v>
      </c>
      <c r="CJ606" s="82" t="str">
        <f t="shared" si="389"/>
        <v>-</v>
      </c>
      <c r="CK606" s="82" t="str">
        <f t="shared" si="390"/>
        <v>-</v>
      </c>
    </row>
    <row r="607" spans="1:89" s="82" customFormat="1" ht="18" customHeight="1">
      <c r="A607" s="81" t="str">
        <f>scriv!AL569</f>
        <v/>
      </c>
      <c r="B607" s="81" t="str">
        <f>IF(scriv!D569&lt;&gt;"",scriv!D569,"")</f>
        <v/>
      </c>
      <c r="C607" s="81" t="str">
        <f>IF( scriv!AP569&lt;&gt;"", IF(D607&lt;&gt;"","connection ","")&amp;scriv!AP569,IF(D607&lt;&gt;"","connection",""))</f>
        <v/>
      </c>
      <c r="D607" s="82" t="str">
        <f>scriv!AN569</f>
        <v/>
      </c>
      <c r="E607" s="82" t="str">
        <f>scriv!AO569</f>
        <v/>
      </c>
      <c r="F607" s="156">
        <f>ROW()</f>
        <v>607</v>
      </c>
      <c r="G607" s="288">
        <f>scriv!AC569</f>
        <v>0</v>
      </c>
      <c r="H607" s="288">
        <f>scriv!AD569</f>
        <v>0</v>
      </c>
      <c r="I607" s="81" t="str">
        <f>IF(scriv!AE569&lt;&gt;"",scriv!AE569,J607)</f>
        <v/>
      </c>
      <c r="J607" s="81" t="str">
        <f>IF(scriv!AF569&lt;&gt;"",scriv!AF569,"")</f>
        <v/>
      </c>
      <c r="K607" s="82" t="str">
        <f>IF(scriv!Y569&lt;&gt;"",scriv!Y569,$K$36)</f>
        <v>none</v>
      </c>
      <c r="L607" s="82">
        <f>IF(scriv!Z569&lt;&gt;"",scriv!Z569,$L$36)</f>
        <v>0</v>
      </c>
      <c r="M607" s="82" t="str">
        <f>IF(scriv!AA569&lt;&gt;"",scriv!AA569,$M$36)</f>
        <v>OpenClose</v>
      </c>
      <c r="N607" s="82">
        <f>IF(scriv!AB569&lt;&gt;"",scriv!AB569,$N$36)</f>
        <v>0</v>
      </c>
      <c r="O607" s="119" t="str">
        <f t="shared" si="349"/>
        <v/>
      </c>
      <c r="P607" s="81" t="str">
        <f>IF(scriv!I569&lt;&gt;"",scriv!I569,"")</f>
        <v/>
      </c>
      <c r="Q607" s="81" t="str">
        <f>IF(scriv!J569&lt;&gt;"",scriv!J569,"")</f>
        <v/>
      </c>
      <c r="R607" s="81">
        <f>IF(scriv!K569&lt;&gt;"",scriv!K569,
IF(I607&lt;&gt;"",1,$R$36))</f>
        <v>1</v>
      </c>
      <c r="S607" s="81" t="str">
        <f>IF(scriv!L569&lt;&gt;"",scriv!L569,
IF(scriv!AF569&lt;&gt;"",$S$36,"none"))</f>
        <v>none</v>
      </c>
      <c r="T607" s="81" t="str">
        <f>IF(scriv!Q569&lt;&gt;"",scriv!Q569,"")</f>
        <v/>
      </c>
      <c r="U607" s="81" t="str">
        <f>IF(scriv!R569&lt;&gt;"",scriv!R569,"")</f>
        <v/>
      </c>
      <c r="V607" s="81" t="str">
        <f>IF(scriv!S569&lt;&gt;"",scriv!S569,"")</f>
        <v/>
      </c>
      <c r="W607" s="81" t="str">
        <f>IF(scriv!T569&lt;&gt;"",scriv!T569,"")</f>
        <v/>
      </c>
      <c r="X607" s="81" t="str">
        <f>IF($E607="",
( IF(scriv!AH569&lt;&gt;"", LEFT( scriv!AH569, FIND(",",scriv!AH569)-1) &amp; "=" &amp; $AH607 &amp; RIGHT( scriv!AH569, LEN(scriv!AH569) + 1 - FIND(",",scriv!AH569)),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IF(scriv!AI569&lt;&gt;"", LEFT( scriv!AI569, FIND(",",scriv!AI569)-1) &amp; "=" &amp; $AH607 &amp; RIGHT( scriv!AI569, LEN(scriv!AI569) + 1 - FIND(",",scriv!AI569)),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IF(scriv!AJ569&lt;&gt;"", LEFT( scriv!AJ569, FIND(",",scriv!AJ569)-1) &amp; "=" &amp; $AH607 &amp; RIGHT( scriv!AJ569, LEN(scriv!AJ569) + 1 - FIND(",",scriv!AJ569)),
  IF($Z$36&lt;&gt;"",LEFT( Z$36, FIND(",",Z$36)-1) &amp; "=" &amp; $AH607 &amp; RIGHT( Z$36, LEN(Z$36) + 1 - FIND(",",Z$36)),""))),
IF(scriv!O569&lt;&gt;"", LEFT( scriv!O569, FIND(",",scriv!O569)-1) &amp; "=" &amp; $AH607 &amp; RIGHT( scriv!O569, LEN(scriv!O569) + 1 - FIND(",",scriv!O569)),
LEFT( Z$37, FIND(",",Z$37)-1) &amp; "=" &amp; $AH607 &amp; RIGHT( Z$37, LEN(Z$37) + 1 - FIND(",",Z$37))))</f>
        <v>drawOpen=,1.2</v>
      </c>
      <c r="AA607" s="81" t="str">
        <f>IF($E607="",
( IF(scriv!AK569&lt;&gt;"", LEFT( scriv!AK569, FIND(",",scriv!AK569)-1) &amp; "=" &amp; $AH607 &amp; RIGHT( scriv!AK569, LEN(scriv!AK569) + 1 - FIND(",",scriv!AK569)),
  IF($AA$36&lt;&gt;"",LEFT( AA$36, FIND(",",AA$36)-1) &amp; "=" &amp; $AH607 &amp; RIGHT( AA$36, LEN(AA$36) + 1 - FIND(",",AA$36)),""))),
IF(scriv!P569&lt;&gt;"", LEFT( scriv!P569, FIND(",",scriv!P569)-1) &amp; "=" &amp; $AH607 &amp; RIGHT( scriv!P569, LEN(scriv!P569) + 1 - FIND(",",scriv!P569)),
LEFT( AA$37, FIND(",",AA$37)-1) &amp; "=" &amp; $AH607 &amp; RIGHT( AA$37, LEN(AA$37) + 1 - FIND(",",AA$37))))</f>
        <v>drawClose=,1.2</v>
      </c>
      <c r="AB607" s="167" t="str">
        <f t="shared" si="348"/>
        <v>noTitle</v>
      </c>
      <c r="AC607" s="167"/>
      <c r="AD607" s="45"/>
      <c r="AE607" s="168"/>
      <c r="AF607" s="169">
        <f>IF(D607="",scriv!B569,"")</f>
        <v>0</v>
      </c>
      <c r="AG607" s="170" t="str">
        <f t="shared" si="351"/>
        <v/>
      </c>
      <c r="AH607" s="169" t="str">
        <f t="shared" si="352"/>
        <v/>
      </c>
      <c r="AI607" s="169" t="str">
        <f t="shared" si="353"/>
        <v/>
      </c>
      <c r="AJ607" s="86">
        <f>ROUNDDOWN( (LEN(scriv!B569)+1) / 2, 0 )</f>
        <v>0</v>
      </c>
      <c r="AK607" s="82">
        <f t="shared" si="354"/>
        <v>0</v>
      </c>
      <c r="AL607" s="82" t="str">
        <f t="shared" si="355"/>
        <v>-</v>
      </c>
      <c r="AM607" s="82" t="str">
        <f t="shared" si="356"/>
        <v>-</v>
      </c>
      <c r="AN607" s="82" t="str">
        <f t="shared" si="357"/>
        <v>-</v>
      </c>
      <c r="AO607" s="82" t="str">
        <f t="shared" si="358"/>
        <v>-</v>
      </c>
      <c r="AP607" s="82" t="str">
        <f t="shared" si="359"/>
        <v>-</v>
      </c>
      <c r="AQ607" s="82" t="str">
        <f t="shared" si="360"/>
        <v>-</v>
      </c>
      <c r="AR607" s="82" t="str">
        <f t="shared" si="361"/>
        <v>-</v>
      </c>
      <c r="AT607" s="82">
        <f t="shared" si="362"/>
        <v>2</v>
      </c>
      <c r="AU607" s="82" t="str">
        <f ca="1">IF(    MAX(OFFSET(AL607,0,0,MATCH("-",AL607:AL$638,0))) = 0,"",
IFERROR(MAX(OFFSET(AL607,0,0,MATCH("-",AL607:AL$638,0))),""))</f>
        <v/>
      </c>
      <c r="AV607" s="82" t="str">
        <f ca="1">IF(    MAX(OFFSET(AM607,0,0,MATCH("-",AM607:AM$638,0))) = 0,"",
IFERROR(MAX(OFFSET(AM607,0,0,MATCH("-",AM607:AM$638,0))),""))</f>
        <v/>
      </c>
      <c r="AW607" s="82" t="str">
        <f ca="1">IF(    MAX(OFFSET(AN607,0,0,MATCH("-",AN607:AN$638,0))) = 0,"",
IFERROR(MAX(OFFSET(AN607,0,0,MATCH("-",AN607:AN$638,0))),""))</f>
        <v/>
      </c>
      <c r="AX607" s="82" t="str">
        <f ca="1">IF(    MAX(OFFSET(AO607,0,0,MATCH("-",AO607:AO$638,0))) = 0,"",
IFERROR(MAX(OFFSET(AO607,0,0,MATCH("-",AO607:AO$638,0))),""))</f>
        <v/>
      </c>
      <c r="AY607" s="82" t="str">
        <f ca="1">IF(    MAX(OFFSET(AP607,0,0,MATCH("-",AP607:AP$638,0))) = 0,"",
IFERROR(MAX(OFFSET(AP607,0,0,MATCH("-",AP607:AP$638,0))),""))</f>
        <v/>
      </c>
      <c r="AZ607" s="82" t="str">
        <f ca="1">IF(    MAX(OFFSET(AQ607,0,0,MATCH("-",AQ607:AQ$638,0))) = 0,"",
IFERROR(MAX(OFFSET(AQ607,0,0,MATCH("-",AQ607:AQ$638,0))),""))</f>
        <v/>
      </c>
      <c r="BA607" s="82" t="str">
        <f ca="1">IF(    MAX(OFFSET(AR607,0,0,MATCH("-",AR607:AR$638,0))) = 0,"",
IFERROR(MAX(OFFSET(AR607,0,0,MATCH("-",AR607:AR$638,0))),""))</f>
        <v/>
      </c>
      <c r="BB607" s="112">
        <f t="shared" ca="1" si="363"/>
        <v>-270</v>
      </c>
      <c r="BC607" s="111" t="str">
        <f t="shared" ca="1" si="364"/>
        <v>Radius</v>
      </c>
      <c r="BD607" s="112">
        <f t="shared" ca="1" si="365"/>
        <v>0</v>
      </c>
      <c r="BE607" s="111">
        <f t="shared" ca="1" si="366"/>
        <v>-150</v>
      </c>
      <c r="BF607" s="113" t="e">
        <f t="shared" ca="1" si="367"/>
        <v>#VALUE!</v>
      </c>
      <c r="BG607" s="113" t="e">
        <f t="shared" ca="1" si="368"/>
        <v>#VALUE!</v>
      </c>
      <c r="BH607" s="112">
        <f t="shared" ca="1" si="369"/>
        <v>2000</v>
      </c>
      <c r="BI607" s="112">
        <f t="shared" ca="1" si="370"/>
        <v>-150</v>
      </c>
      <c r="BJ607" s="157"/>
      <c r="BK607" s="157"/>
      <c r="BL607" s="158" t="str">
        <f>scriv!AM569</f>
        <v/>
      </c>
      <c r="BM607" s="157"/>
      <c r="BN607" s="157" t="str">
        <f t="shared" si="371"/>
        <v>node</v>
      </c>
      <c r="BO607" s="157"/>
      <c r="BP607" s="159">
        <f t="shared" ca="1" si="372"/>
        <v>0</v>
      </c>
      <c r="BQ607" s="159">
        <f t="shared" ca="1" si="373"/>
        <v>0</v>
      </c>
      <c r="BR607" s="159">
        <f t="shared" si="374"/>
        <v>1</v>
      </c>
      <c r="BS607" s="159" t="str">
        <f t="shared" si="375"/>
        <v>symbol</v>
      </c>
      <c r="BT607" s="157" t="str">
        <f ca="1">IF(scriv!V569&lt;&gt;"",scriv!V569,
IF(E607="",IFERROR(VLOOKUP(BL607,$AH$40:$BT$638,39,FALSE),$BT$36),
$BT$37))</f>
        <v>AssetClasses</v>
      </c>
      <c r="BU607" s="166">
        <f t="shared" ca="1" si="376"/>
        <v>2000</v>
      </c>
      <c r="BV607" s="166">
        <f t="shared" ca="1" si="377"/>
        <v>-150</v>
      </c>
      <c r="BW607" s="166">
        <f t="shared" ca="1" si="378"/>
        <v>0</v>
      </c>
      <c r="BX607" s="166">
        <f t="shared" ca="1" si="379"/>
        <v>0</v>
      </c>
      <c r="BY607" s="180" t="str">
        <f t="shared" si="380"/>
        <v/>
      </c>
      <c r="BZ607" s="180" t="str">
        <f t="shared" si="381"/>
        <v/>
      </c>
      <c r="CA607" s="81" t="str">
        <f>IF(scriv!E569&lt;&gt;"",scriv!E569,"")</f>
        <v/>
      </c>
      <c r="CB607" s="82">
        <f t="shared" si="350"/>
        <v>0</v>
      </c>
      <c r="CC607" s="82">
        <f t="shared" si="382"/>
        <v>0</v>
      </c>
      <c r="CD607" s="82" t="str">
        <f t="shared" si="383"/>
        <v>-</v>
      </c>
      <c r="CE607" s="82" t="str">
        <f t="shared" si="384"/>
        <v>-</v>
      </c>
      <c r="CF607" s="82" t="str">
        <f t="shared" si="385"/>
        <v>-</v>
      </c>
      <c r="CG607" s="82" t="str">
        <f t="shared" si="386"/>
        <v>-</v>
      </c>
      <c r="CH607" s="82" t="str">
        <f t="shared" si="387"/>
        <v>-</v>
      </c>
      <c r="CI607" s="82" t="str">
        <f t="shared" si="388"/>
        <v>-</v>
      </c>
      <c r="CJ607" s="82" t="str">
        <f t="shared" si="389"/>
        <v>-</v>
      </c>
      <c r="CK607" s="82" t="str">
        <f t="shared" si="390"/>
        <v>-</v>
      </c>
    </row>
    <row r="608" spans="1:89" s="82" customFormat="1" ht="18" customHeight="1">
      <c r="A608" s="81" t="str">
        <f>scriv!AL570</f>
        <v/>
      </c>
      <c r="B608" s="81" t="str">
        <f>IF(scriv!D570&lt;&gt;"",scriv!D570,"")</f>
        <v/>
      </c>
      <c r="C608" s="81" t="str">
        <f>IF( scriv!AP570&lt;&gt;"", IF(D608&lt;&gt;"","connection ","")&amp;scriv!AP570,IF(D608&lt;&gt;"","connection",""))</f>
        <v/>
      </c>
      <c r="D608" s="82" t="str">
        <f>scriv!AN570</f>
        <v/>
      </c>
      <c r="E608" s="82" t="str">
        <f>scriv!AO570</f>
        <v/>
      </c>
      <c r="F608" s="156">
        <f>ROW()</f>
        <v>608</v>
      </c>
      <c r="G608" s="288">
        <f>scriv!AC570</f>
        <v>0</v>
      </c>
      <c r="H608" s="288">
        <f>scriv!AD570</f>
        <v>0</v>
      </c>
      <c r="I608" s="81" t="str">
        <f>IF(scriv!AE570&lt;&gt;"",scriv!AE570,J608)</f>
        <v/>
      </c>
      <c r="J608" s="81" t="str">
        <f>IF(scriv!AF570&lt;&gt;"",scriv!AF570,"")</f>
        <v/>
      </c>
      <c r="K608" s="82" t="str">
        <f>IF(scriv!Y570&lt;&gt;"",scriv!Y570,$K$36)</f>
        <v>none</v>
      </c>
      <c r="L608" s="82">
        <f>IF(scriv!Z570&lt;&gt;"",scriv!Z570,$L$36)</f>
        <v>0</v>
      </c>
      <c r="M608" s="82" t="str">
        <f>IF(scriv!AA570&lt;&gt;"",scriv!AA570,$M$36)</f>
        <v>OpenClose</v>
      </c>
      <c r="N608" s="82">
        <f>IF(scriv!AB570&lt;&gt;"",scriv!AB570,$N$36)</f>
        <v>0</v>
      </c>
      <c r="O608" s="119" t="str">
        <f t="shared" si="349"/>
        <v/>
      </c>
      <c r="P608" s="81" t="str">
        <f>IF(scriv!I570&lt;&gt;"",scriv!I570,"")</f>
        <v/>
      </c>
      <c r="Q608" s="81" t="str">
        <f>IF(scriv!J570&lt;&gt;"",scriv!J570,"")</f>
        <v/>
      </c>
      <c r="R608" s="81">
        <f>IF(scriv!K570&lt;&gt;"",scriv!K570,
IF(I608&lt;&gt;"",1,$R$36))</f>
        <v>1</v>
      </c>
      <c r="S608" s="81" t="str">
        <f>IF(scriv!L570&lt;&gt;"",scriv!L570,
IF(scriv!AF570&lt;&gt;"",$S$36,"none"))</f>
        <v>none</v>
      </c>
      <c r="T608" s="81" t="str">
        <f>IF(scriv!Q570&lt;&gt;"",scriv!Q570,"")</f>
        <v/>
      </c>
      <c r="U608" s="81" t="str">
        <f>IF(scriv!R570&lt;&gt;"",scriv!R570,"")</f>
        <v/>
      </c>
      <c r="V608" s="81" t="str">
        <f>IF(scriv!S570&lt;&gt;"",scriv!S570,"")</f>
        <v/>
      </c>
      <c r="W608" s="81" t="str">
        <f>IF(scriv!T570&lt;&gt;"",scriv!T570,"")</f>
        <v/>
      </c>
      <c r="X608" s="81" t="str">
        <f>IF($E608="",
( IF(scriv!AH570&lt;&gt;"", LEFT( scriv!AH570, FIND(",",scriv!AH570)-1) &amp; "=" &amp; $AH608 &amp; RIGHT( scriv!AH570, LEN(scriv!AH570) + 1 - FIND(",",scriv!AH570)),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IF(scriv!AI570&lt;&gt;"", LEFT( scriv!AI570, FIND(",",scriv!AI570)-1) &amp; "=" &amp; $AH608 &amp; RIGHT( scriv!AI570, LEN(scriv!AI570) + 1 - FIND(",",scriv!AI570)),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IF(scriv!AJ570&lt;&gt;"", LEFT( scriv!AJ570, FIND(",",scriv!AJ570)-1) &amp; "=" &amp; $AH608 &amp; RIGHT( scriv!AJ570, LEN(scriv!AJ570) + 1 - FIND(",",scriv!AJ570)),
  IF($Z$36&lt;&gt;"",LEFT( Z$36, FIND(",",Z$36)-1) &amp; "=" &amp; $AH608 &amp; RIGHT( Z$36, LEN(Z$36) + 1 - FIND(",",Z$36)),""))),
IF(scriv!O570&lt;&gt;"", LEFT( scriv!O570, FIND(",",scriv!O570)-1) &amp; "=" &amp; $AH608 &amp; RIGHT( scriv!O570, LEN(scriv!O570) + 1 - FIND(",",scriv!O570)),
LEFT( Z$37, FIND(",",Z$37)-1) &amp; "=" &amp; $AH608 &amp; RIGHT( Z$37, LEN(Z$37) + 1 - FIND(",",Z$37))))</f>
        <v>drawOpen=,1.2</v>
      </c>
      <c r="AA608" s="81" t="str">
        <f>IF($E608="",
( IF(scriv!AK570&lt;&gt;"", LEFT( scriv!AK570, FIND(",",scriv!AK570)-1) &amp; "=" &amp; $AH608 &amp; RIGHT( scriv!AK570, LEN(scriv!AK570) + 1 - FIND(",",scriv!AK570)),
  IF($AA$36&lt;&gt;"",LEFT( AA$36, FIND(",",AA$36)-1) &amp; "=" &amp; $AH608 &amp; RIGHT( AA$36, LEN(AA$36) + 1 - FIND(",",AA$36)),""))),
IF(scriv!P570&lt;&gt;"", LEFT( scriv!P570, FIND(",",scriv!P570)-1) &amp; "=" &amp; $AH608 &amp; RIGHT( scriv!P570, LEN(scriv!P570) + 1 - FIND(",",scriv!P570)),
LEFT( AA$37, FIND(",",AA$37)-1) &amp; "=" &amp; $AH608 &amp; RIGHT( AA$37, LEN(AA$37) + 1 - FIND(",",AA$37))))</f>
        <v>drawClose=,1.2</v>
      </c>
      <c r="AB608" s="167" t="str">
        <f t="shared" si="348"/>
        <v>noTitle</v>
      </c>
      <c r="AC608" s="167"/>
      <c r="AD608" s="45"/>
      <c r="AE608" s="168"/>
      <c r="AF608" s="169">
        <f>IF(D608="",scriv!B570,"")</f>
        <v>0</v>
      </c>
      <c r="AG608" s="170" t="str">
        <f t="shared" si="351"/>
        <v/>
      </c>
      <c r="AH608" s="169" t="str">
        <f t="shared" si="352"/>
        <v/>
      </c>
      <c r="AI608" s="169" t="str">
        <f t="shared" si="353"/>
        <v/>
      </c>
      <c r="AJ608" s="86">
        <f>ROUNDDOWN( (LEN(scriv!B570)+1) / 2, 0 )</f>
        <v>0</v>
      </c>
      <c r="AK608" s="82">
        <f t="shared" si="354"/>
        <v>0</v>
      </c>
      <c r="AL608" s="82" t="str">
        <f t="shared" si="355"/>
        <v>-</v>
      </c>
      <c r="AM608" s="82" t="str">
        <f t="shared" si="356"/>
        <v>-</v>
      </c>
      <c r="AN608" s="82" t="str">
        <f t="shared" si="357"/>
        <v>-</v>
      </c>
      <c r="AO608" s="82" t="str">
        <f t="shared" si="358"/>
        <v>-</v>
      </c>
      <c r="AP608" s="82" t="str">
        <f t="shared" si="359"/>
        <v>-</v>
      </c>
      <c r="AQ608" s="82" t="str">
        <f t="shared" si="360"/>
        <v>-</v>
      </c>
      <c r="AR608" s="82" t="str">
        <f t="shared" si="361"/>
        <v>-</v>
      </c>
      <c r="AT608" s="82">
        <f t="shared" si="362"/>
        <v>2</v>
      </c>
      <c r="AU608" s="82" t="str">
        <f ca="1">IF(    MAX(OFFSET(AL608,0,0,MATCH("-",AL608:AL$638,0))) = 0,"",
IFERROR(MAX(OFFSET(AL608,0,0,MATCH("-",AL608:AL$638,0))),""))</f>
        <v/>
      </c>
      <c r="AV608" s="82" t="str">
        <f ca="1">IF(    MAX(OFFSET(AM608,0,0,MATCH("-",AM608:AM$638,0))) = 0,"",
IFERROR(MAX(OFFSET(AM608,0,0,MATCH("-",AM608:AM$638,0))),""))</f>
        <v/>
      </c>
      <c r="AW608" s="82" t="str">
        <f ca="1">IF(    MAX(OFFSET(AN608,0,0,MATCH("-",AN608:AN$638,0))) = 0,"",
IFERROR(MAX(OFFSET(AN608,0,0,MATCH("-",AN608:AN$638,0))),""))</f>
        <v/>
      </c>
      <c r="AX608" s="82" t="str">
        <f ca="1">IF(    MAX(OFFSET(AO608,0,0,MATCH("-",AO608:AO$638,0))) = 0,"",
IFERROR(MAX(OFFSET(AO608,0,0,MATCH("-",AO608:AO$638,0))),""))</f>
        <v/>
      </c>
      <c r="AY608" s="82" t="str">
        <f ca="1">IF(    MAX(OFFSET(AP608,0,0,MATCH("-",AP608:AP$638,0))) = 0,"",
IFERROR(MAX(OFFSET(AP608,0,0,MATCH("-",AP608:AP$638,0))),""))</f>
        <v/>
      </c>
      <c r="AZ608" s="82" t="str">
        <f ca="1">IF(    MAX(OFFSET(AQ608,0,0,MATCH("-",AQ608:AQ$638,0))) = 0,"",
IFERROR(MAX(OFFSET(AQ608,0,0,MATCH("-",AQ608:AQ$638,0))),""))</f>
        <v/>
      </c>
      <c r="BA608" s="82" t="str">
        <f ca="1">IF(    MAX(OFFSET(AR608,0,0,MATCH("-",AR608:AR$638,0))) = 0,"",
IFERROR(MAX(OFFSET(AR608,0,0,MATCH("-",AR608:AR$638,0))),""))</f>
        <v/>
      </c>
      <c r="BB608" s="112">
        <f t="shared" ca="1" si="363"/>
        <v>-270</v>
      </c>
      <c r="BC608" s="111" t="str">
        <f t="shared" ca="1" si="364"/>
        <v>Radius</v>
      </c>
      <c r="BD608" s="112">
        <f t="shared" ca="1" si="365"/>
        <v>0</v>
      </c>
      <c r="BE608" s="111">
        <f t="shared" ca="1" si="366"/>
        <v>-150</v>
      </c>
      <c r="BF608" s="113" t="e">
        <f t="shared" ca="1" si="367"/>
        <v>#VALUE!</v>
      </c>
      <c r="BG608" s="113" t="e">
        <f t="shared" ca="1" si="368"/>
        <v>#VALUE!</v>
      </c>
      <c r="BH608" s="112">
        <f t="shared" ca="1" si="369"/>
        <v>2000</v>
      </c>
      <c r="BI608" s="112">
        <f t="shared" ca="1" si="370"/>
        <v>-150</v>
      </c>
      <c r="BJ608" s="157"/>
      <c r="BK608" s="157"/>
      <c r="BL608" s="158" t="str">
        <f>scriv!AM570</f>
        <v/>
      </c>
      <c r="BM608" s="157"/>
      <c r="BN608" s="157" t="str">
        <f t="shared" si="371"/>
        <v>node</v>
      </c>
      <c r="BO608" s="157"/>
      <c r="BP608" s="159">
        <f t="shared" ca="1" si="372"/>
        <v>0</v>
      </c>
      <c r="BQ608" s="159">
        <f t="shared" ca="1" si="373"/>
        <v>0</v>
      </c>
      <c r="BR608" s="159">
        <f t="shared" si="374"/>
        <v>1</v>
      </c>
      <c r="BS608" s="159" t="str">
        <f t="shared" si="375"/>
        <v>symbol</v>
      </c>
      <c r="BT608" s="157" t="str">
        <f ca="1">IF(scriv!V570&lt;&gt;"",scriv!V570,
IF(E608="",IFERROR(VLOOKUP(BL608,$AH$40:$BT$638,39,FALSE),$BT$36),
$BT$37))</f>
        <v>AssetClasses</v>
      </c>
      <c r="BU608" s="166">
        <f t="shared" ca="1" si="376"/>
        <v>2000</v>
      </c>
      <c r="BV608" s="166">
        <f t="shared" ca="1" si="377"/>
        <v>-150</v>
      </c>
      <c r="BW608" s="166">
        <f t="shared" ca="1" si="378"/>
        <v>0</v>
      </c>
      <c r="BX608" s="166">
        <f t="shared" ca="1" si="379"/>
        <v>0</v>
      </c>
      <c r="BY608" s="180" t="str">
        <f t="shared" si="380"/>
        <v/>
      </c>
      <c r="BZ608" s="180" t="str">
        <f t="shared" si="381"/>
        <v/>
      </c>
      <c r="CA608" s="81" t="str">
        <f>IF(scriv!E570&lt;&gt;"",scriv!E570,"")</f>
        <v/>
      </c>
      <c r="CB608" s="82">
        <f t="shared" si="350"/>
        <v>0</v>
      </c>
      <c r="CC608" s="82">
        <f t="shared" si="382"/>
        <v>0</v>
      </c>
      <c r="CD608" s="82" t="str">
        <f t="shared" si="383"/>
        <v>-</v>
      </c>
      <c r="CE608" s="82" t="str">
        <f t="shared" si="384"/>
        <v>-</v>
      </c>
      <c r="CF608" s="82" t="str">
        <f t="shared" si="385"/>
        <v>-</v>
      </c>
      <c r="CG608" s="82" t="str">
        <f t="shared" si="386"/>
        <v>-</v>
      </c>
      <c r="CH608" s="82" t="str">
        <f t="shared" si="387"/>
        <v>-</v>
      </c>
      <c r="CI608" s="82" t="str">
        <f t="shared" si="388"/>
        <v>-</v>
      </c>
      <c r="CJ608" s="82" t="str">
        <f t="shared" si="389"/>
        <v>-</v>
      </c>
      <c r="CK608" s="82" t="str">
        <f t="shared" si="390"/>
        <v>-</v>
      </c>
    </row>
    <row r="609" spans="1:89" s="82" customFormat="1" ht="18" customHeight="1">
      <c r="A609" s="81" t="str">
        <f>scriv!AL571</f>
        <v/>
      </c>
      <c r="B609" s="81" t="str">
        <f>IF(scriv!D571&lt;&gt;"",scriv!D571,"")</f>
        <v/>
      </c>
      <c r="C609" s="81" t="str">
        <f>IF( scriv!AP571&lt;&gt;"", IF(D609&lt;&gt;"","connection ","")&amp;scriv!AP571,IF(D609&lt;&gt;"","connection",""))</f>
        <v/>
      </c>
      <c r="D609" s="82" t="str">
        <f>scriv!AN571</f>
        <v/>
      </c>
      <c r="E609" s="82" t="str">
        <f>scriv!AO571</f>
        <v/>
      </c>
      <c r="F609" s="156">
        <f>ROW()</f>
        <v>609</v>
      </c>
      <c r="G609" s="288">
        <f>scriv!AC571</f>
        <v>0</v>
      </c>
      <c r="H609" s="288">
        <f>scriv!AD571</f>
        <v>0</v>
      </c>
      <c r="I609" s="81" t="str">
        <f>IF(scriv!AE571&lt;&gt;"",scriv!AE571,J609)</f>
        <v/>
      </c>
      <c r="J609" s="81" t="str">
        <f>IF(scriv!AF571&lt;&gt;"",scriv!AF571,"")</f>
        <v/>
      </c>
      <c r="K609" s="82" t="str">
        <f>IF(scriv!Y571&lt;&gt;"",scriv!Y571,$K$36)</f>
        <v>none</v>
      </c>
      <c r="L609" s="82">
        <f>IF(scriv!Z571&lt;&gt;"",scriv!Z571,$L$36)</f>
        <v>0</v>
      </c>
      <c r="M609" s="82" t="str">
        <f>IF(scriv!AA571&lt;&gt;"",scriv!AA571,$M$36)</f>
        <v>OpenClose</v>
      </c>
      <c r="N609" s="82">
        <f>IF(scriv!AB571&lt;&gt;"",scriv!AB571,$N$36)</f>
        <v>0</v>
      </c>
      <c r="O609" s="119" t="str">
        <f t="shared" si="349"/>
        <v/>
      </c>
      <c r="P609" s="81" t="str">
        <f>IF(scriv!I571&lt;&gt;"",scriv!I571,"")</f>
        <v/>
      </c>
      <c r="Q609" s="81" t="str">
        <f>IF(scriv!J571&lt;&gt;"",scriv!J571,"")</f>
        <v/>
      </c>
      <c r="R609" s="81">
        <f>IF(scriv!K571&lt;&gt;"",scriv!K571,
IF(I609&lt;&gt;"",1,$R$36))</f>
        <v>1</v>
      </c>
      <c r="S609" s="81" t="str">
        <f>IF(scriv!L571&lt;&gt;"",scriv!L571,
IF(scriv!AF571&lt;&gt;"",$S$36,"none"))</f>
        <v>none</v>
      </c>
      <c r="T609" s="81" t="str">
        <f>IF(scriv!Q571&lt;&gt;"",scriv!Q571,"")</f>
        <v/>
      </c>
      <c r="U609" s="81" t="str">
        <f>IF(scriv!R571&lt;&gt;"",scriv!R571,"")</f>
        <v/>
      </c>
      <c r="V609" s="81" t="str">
        <f>IF(scriv!S571&lt;&gt;"",scriv!S571,"")</f>
        <v/>
      </c>
      <c r="W609" s="81" t="str">
        <f>IF(scriv!T571&lt;&gt;"",scriv!T571,"")</f>
        <v/>
      </c>
      <c r="X609" s="81" t="str">
        <f>IF($E609="",
( IF(scriv!AH571&lt;&gt;"", LEFT( scriv!AH571, FIND(",",scriv!AH571)-1) &amp; "=" &amp; $AH609 &amp; RIGHT( scriv!AH571, LEN(scriv!AH571) + 1 - FIND(",",scriv!AH571)),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IF(scriv!AI571&lt;&gt;"", LEFT( scriv!AI571, FIND(",",scriv!AI571)-1) &amp; "=" &amp; $AH609 &amp; RIGHT( scriv!AI571, LEN(scriv!AI571) + 1 - FIND(",",scriv!AI571)),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IF(scriv!AJ571&lt;&gt;"", LEFT( scriv!AJ571, FIND(",",scriv!AJ571)-1) &amp; "=" &amp; $AH609 &amp; RIGHT( scriv!AJ571, LEN(scriv!AJ571) + 1 - FIND(",",scriv!AJ571)),
  IF($Z$36&lt;&gt;"",LEFT( Z$36, FIND(",",Z$36)-1) &amp; "=" &amp; $AH609 &amp; RIGHT( Z$36, LEN(Z$36) + 1 - FIND(",",Z$36)),""))),
IF(scriv!O571&lt;&gt;"", LEFT( scriv!O571, FIND(",",scriv!O571)-1) &amp; "=" &amp; $AH609 &amp; RIGHT( scriv!O571, LEN(scriv!O571) + 1 - FIND(",",scriv!O571)),
LEFT( Z$37, FIND(",",Z$37)-1) &amp; "=" &amp; $AH609 &amp; RIGHT( Z$37, LEN(Z$37) + 1 - FIND(",",Z$37))))</f>
        <v>drawOpen=,1.2</v>
      </c>
      <c r="AA609" s="81" t="str">
        <f>IF($E609="",
( IF(scriv!AK571&lt;&gt;"", LEFT( scriv!AK571, FIND(",",scriv!AK571)-1) &amp; "=" &amp; $AH609 &amp; RIGHT( scriv!AK571, LEN(scriv!AK571) + 1 - FIND(",",scriv!AK571)),
  IF($AA$36&lt;&gt;"",LEFT( AA$36, FIND(",",AA$36)-1) &amp; "=" &amp; $AH609 &amp; RIGHT( AA$36, LEN(AA$36) + 1 - FIND(",",AA$36)),""))),
IF(scriv!P571&lt;&gt;"", LEFT( scriv!P571, FIND(",",scriv!P571)-1) &amp; "=" &amp; $AH609 &amp; RIGHT( scriv!P571, LEN(scriv!P571) + 1 - FIND(",",scriv!P571)),
LEFT( AA$37, FIND(",",AA$37)-1) &amp; "=" &amp; $AH609 &amp; RIGHT( AA$37, LEN(AA$37) + 1 - FIND(",",AA$37))))</f>
        <v>drawClose=,1.2</v>
      </c>
      <c r="AB609" s="167" t="str">
        <f t="shared" si="348"/>
        <v>noTitle</v>
      </c>
      <c r="AC609" s="167"/>
      <c r="AD609" s="45"/>
      <c r="AE609" s="168"/>
      <c r="AF609" s="169">
        <f>IF(D609="",scriv!B571,"")</f>
        <v>0</v>
      </c>
      <c r="AG609" s="170" t="str">
        <f t="shared" si="351"/>
        <v/>
      </c>
      <c r="AH609" s="169" t="str">
        <f t="shared" si="352"/>
        <v/>
      </c>
      <c r="AI609" s="169" t="str">
        <f t="shared" si="353"/>
        <v/>
      </c>
      <c r="AJ609" s="86">
        <f>ROUNDDOWN( (LEN(scriv!B571)+1) / 2, 0 )</f>
        <v>0</v>
      </c>
      <c r="AK609" s="82">
        <f t="shared" si="354"/>
        <v>0</v>
      </c>
      <c r="AL609" s="82" t="str">
        <f t="shared" si="355"/>
        <v>-</v>
      </c>
      <c r="AM609" s="82" t="str">
        <f t="shared" si="356"/>
        <v>-</v>
      </c>
      <c r="AN609" s="82" t="str">
        <f t="shared" si="357"/>
        <v>-</v>
      </c>
      <c r="AO609" s="82" t="str">
        <f t="shared" si="358"/>
        <v>-</v>
      </c>
      <c r="AP609" s="82" t="str">
        <f t="shared" si="359"/>
        <v>-</v>
      </c>
      <c r="AQ609" s="82" t="str">
        <f t="shared" si="360"/>
        <v>-</v>
      </c>
      <c r="AR609" s="82" t="str">
        <f t="shared" si="361"/>
        <v>-</v>
      </c>
      <c r="AT609" s="82">
        <f t="shared" si="362"/>
        <v>2</v>
      </c>
      <c r="AU609" s="82" t="str">
        <f ca="1">IF(    MAX(OFFSET(AL609,0,0,MATCH("-",AL609:AL$638,0))) = 0,"",
IFERROR(MAX(OFFSET(AL609,0,0,MATCH("-",AL609:AL$638,0))),""))</f>
        <v/>
      </c>
      <c r="AV609" s="82" t="str">
        <f ca="1">IF(    MAX(OFFSET(AM609,0,0,MATCH("-",AM609:AM$638,0))) = 0,"",
IFERROR(MAX(OFFSET(AM609,0,0,MATCH("-",AM609:AM$638,0))),""))</f>
        <v/>
      </c>
      <c r="AW609" s="82" t="str">
        <f ca="1">IF(    MAX(OFFSET(AN609,0,0,MATCH("-",AN609:AN$638,0))) = 0,"",
IFERROR(MAX(OFFSET(AN609,0,0,MATCH("-",AN609:AN$638,0))),""))</f>
        <v/>
      </c>
      <c r="AX609" s="82" t="str">
        <f ca="1">IF(    MAX(OFFSET(AO609,0,0,MATCH("-",AO609:AO$638,0))) = 0,"",
IFERROR(MAX(OFFSET(AO609,0,0,MATCH("-",AO609:AO$638,0))),""))</f>
        <v/>
      </c>
      <c r="AY609" s="82" t="str">
        <f ca="1">IF(    MAX(OFFSET(AP609,0,0,MATCH("-",AP609:AP$638,0))) = 0,"",
IFERROR(MAX(OFFSET(AP609,0,0,MATCH("-",AP609:AP$638,0))),""))</f>
        <v/>
      </c>
      <c r="AZ609" s="82" t="str">
        <f ca="1">IF(    MAX(OFFSET(AQ609,0,0,MATCH("-",AQ609:AQ$638,0))) = 0,"",
IFERROR(MAX(OFFSET(AQ609,0,0,MATCH("-",AQ609:AQ$638,0))),""))</f>
        <v/>
      </c>
      <c r="BA609" s="82" t="str">
        <f ca="1">IF(    MAX(OFFSET(AR609,0,0,MATCH("-",AR609:AR$638,0))) = 0,"",
IFERROR(MAX(OFFSET(AR609,0,0,MATCH("-",AR609:AR$638,0))),""))</f>
        <v/>
      </c>
      <c r="BB609" s="112">
        <f t="shared" ca="1" si="363"/>
        <v>-270</v>
      </c>
      <c r="BC609" s="111" t="str">
        <f t="shared" ca="1" si="364"/>
        <v>Radius</v>
      </c>
      <c r="BD609" s="112">
        <f t="shared" ca="1" si="365"/>
        <v>0</v>
      </c>
      <c r="BE609" s="111">
        <f t="shared" ca="1" si="366"/>
        <v>-150</v>
      </c>
      <c r="BF609" s="113" t="e">
        <f t="shared" ca="1" si="367"/>
        <v>#VALUE!</v>
      </c>
      <c r="BG609" s="113" t="e">
        <f t="shared" ca="1" si="368"/>
        <v>#VALUE!</v>
      </c>
      <c r="BH609" s="112">
        <f t="shared" ca="1" si="369"/>
        <v>2000</v>
      </c>
      <c r="BI609" s="112">
        <f t="shared" ca="1" si="370"/>
        <v>-150</v>
      </c>
      <c r="BJ609" s="157"/>
      <c r="BK609" s="157"/>
      <c r="BL609" s="158" t="str">
        <f>scriv!AM571</f>
        <v/>
      </c>
      <c r="BM609" s="157"/>
      <c r="BN609" s="157" t="str">
        <f t="shared" si="371"/>
        <v>node</v>
      </c>
      <c r="BO609" s="157"/>
      <c r="BP609" s="159">
        <f t="shared" ca="1" si="372"/>
        <v>0</v>
      </c>
      <c r="BQ609" s="159">
        <f t="shared" ca="1" si="373"/>
        <v>0</v>
      </c>
      <c r="BR609" s="159">
        <f t="shared" si="374"/>
        <v>1</v>
      </c>
      <c r="BS609" s="159" t="str">
        <f t="shared" si="375"/>
        <v>symbol</v>
      </c>
      <c r="BT609" s="157" t="str">
        <f ca="1">IF(scriv!V571&lt;&gt;"",scriv!V571,
IF(E609="",IFERROR(VLOOKUP(BL609,$AH$40:$BT$638,39,FALSE),$BT$36),
$BT$37))</f>
        <v>AssetClasses</v>
      </c>
      <c r="BU609" s="166">
        <f t="shared" ca="1" si="376"/>
        <v>2000</v>
      </c>
      <c r="BV609" s="166">
        <f t="shared" ca="1" si="377"/>
        <v>-150</v>
      </c>
      <c r="BW609" s="166">
        <f t="shared" ca="1" si="378"/>
        <v>0</v>
      </c>
      <c r="BX609" s="166">
        <f t="shared" ca="1" si="379"/>
        <v>0</v>
      </c>
      <c r="BY609" s="180" t="str">
        <f t="shared" si="380"/>
        <v/>
      </c>
      <c r="BZ609" s="180" t="str">
        <f t="shared" si="381"/>
        <v/>
      </c>
      <c r="CA609" s="81" t="str">
        <f>IF(scriv!E571&lt;&gt;"",scriv!E571,"")</f>
        <v/>
      </c>
      <c r="CB609" s="82">
        <f t="shared" si="350"/>
        <v>0</v>
      </c>
      <c r="CC609" s="82">
        <f t="shared" si="382"/>
        <v>0</v>
      </c>
      <c r="CD609" s="82" t="str">
        <f t="shared" si="383"/>
        <v>-</v>
      </c>
      <c r="CE609" s="82" t="str">
        <f t="shared" si="384"/>
        <v>-</v>
      </c>
      <c r="CF609" s="82" t="str">
        <f t="shared" si="385"/>
        <v>-</v>
      </c>
      <c r="CG609" s="82" t="str">
        <f t="shared" si="386"/>
        <v>-</v>
      </c>
      <c r="CH609" s="82" t="str">
        <f t="shared" si="387"/>
        <v>-</v>
      </c>
      <c r="CI609" s="82" t="str">
        <f t="shared" si="388"/>
        <v>-</v>
      </c>
      <c r="CJ609" s="82" t="str">
        <f t="shared" si="389"/>
        <v>-</v>
      </c>
      <c r="CK609" s="82" t="str">
        <f t="shared" si="390"/>
        <v>-</v>
      </c>
    </row>
    <row r="610" spans="1:89" s="82" customFormat="1" ht="18" customHeight="1">
      <c r="A610" s="81" t="str">
        <f>scriv!AL572</f>
        <v/>
      </c>
      <c r="B610" s="81" t="str">
        <f>IF(scriv!D572&lt;&gt;"",scriv!D572,"")</f>
        <v/>
      </c>
      <c r="C610" s="81" t="str">
        <f>IF( scriv!AP572&lt;&gt;"", IF(D610&lt;&gt;"","connection ","")&amp;scriv!AP572,IF(D610&lt;&gt;"","connection",""))</f>
        <v/>
      </c>
      <c r="D610" s="82" t="str">
        <f>scriv!AN572</f>
        <v/>
      </c>
      <c r="E610" s="82" t="str">
        <f>scriv!AO572</f>
        <v/>
      </c>
      <c r="F610" s="156">
        <f>ROW()</f>
        <v>610</v>
      </c>
      <c r="G610" s="288">
        <f>scriv!AC572</f>
        <v>0</v>
      </c>
      <c r="H610" s="288">
        <f>scriv!AD572</f>
        <v>0</v>
      </c>
      <c r="I610" s="81" t="str">
        <f>IF(scriv!AE572&lt;&gt;"",scriv!AE572,J610)</f>
        <v/>
      </c>
      <c r="J610" s="81" t="str">
        <f>IF(scriv!AF572&lt;&gt;"",scriv!AF572,"")</f>
        <v/>
      </c>
      <c r="K610" s="82" t="str">
        <f>IF(scriv!Y572&lt;&gt;"",scriv!Y572,$K$36)</f>
        <v>none</v>
      </c>
      <c r="L610" s="82">
        <f>IF(scriv!Z572&lt;&gt;"",scriv!Z572,$L$36)</f>
        <v>0</v>
      </c>
      <c r="M610" s="82" t="str">
        <f>IF(scriv!AA572&lt;&gt;"",scriv!AA572,$M$36)</f>
        <v>OpenClose</v>
      </c>
      <c r="N610" s="82">
        <f>IF(scriv!AB572&lt;&gt;"",scriv!AB572,$N$36)</f>
        <v>0</v>
      </c>
      <c r="O610" s="119" t="str">
        <f t="shared" si="349"/>
        <v/>
      </c>
      <c r="P610" s="81" t="str">
        <f>IF(scriv!I572&lt;&gt;"",scriv!I572,"")</f>
        <v/>
      </c>
      <c r="Q610" s="81" t="str">
        <f>IF(scriv!J572&lt;&gt;"",scriv!J572,"")</f>
        <v/>
      </c>
      <c r="R610" s="81">
        <f>IF(scriv!K572&lt;&gt;"",scriv!K572,
IF(I610&lt;&gt;"",1,$R$36))</f>
        <v>1</v>
      </c>
      <c r="S610" s="81" t="str">
        <f>IF(scriv!L572&lt;&gt;"",scriv!L572,
IF(scriv!AF572&lt;&gt;"",$S$36,"none"))</f>
        <v>none</v>
      </c>
      <c r="T610" s="81" t="str">
        <f>IF(scriv!Q572&lt;&gt;"",scriv!Q572,"")</f>
        <v/>
      </c>
      <c r="U610" s="81" t="str">
        <f>IF(scriv!R572&lt;&gt;"",scriv!R572,"")</f>
        <v/>
      </c>
      <c r="V610" s="81" t="str">
        <f>IF(scriv!S572&lt;&gt;"",scriv!S572,"")</f>
        <v/>
      </c>
      <c r="W610" s="81" t="str">
        <f>IF(scriv!T572&lt;&gt;"",scriv!T572,"")</f>
        <v/>
      </c>
      <c r="X610" s="81" t="str">
        <f>IF($E610="",
( IF(scriv!AH572&lt;&gt;"", LEFT( scriv!AH572, FIND(",",scriv!AH572)-1) &amp; "=" &amp; $AH610 &amp; RIGHT( scriv!AH572, LEN(scriv!AH572) + 1 - FIND(",",scriv!AH572)),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IF(scriv!AI572&lt;&gt;"", LEFT( scriv!AI572, FIND(",",scriv!AI572)-1) &amp; "=" &amp; $AH610 &amp; RIGHT( scriv!AI572, LEN(scriv!AI572) + 1 - FIND(",",scriv!AI572)),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IF(scriv!AJ572&lt;&gt;"", LEFT( scriv!AJ572, FIND(",",scriv!AJ572)-1) &amp; "=" &amp; $AH610 &amp; RIGHT( scriv!AJ572, LEN(scriv!AJ572) + 1 - FIND(",",scriv!AJ572)),
  IF($Z$36&lt;&gt;"",LEFT( Z$36, FIND(",",Z$36)-1) &amp; "=" &amp; $AH610 &amp; RIGHT( Z$36, LEN(Z$36) + 1 - FIND(",",Z$36)),""))),
IF(scriv!O572&lt;&gt;"", LEFT( scriv!O572, FIND(",",scriv!O572)-1) &amp; "=" &amp; $AH610 &amp; RIGHT( scriv!O572, LEN(scriv!O572) + 1 - FIND(",",scriv!O572)),
LEFT( Z$37, FIND(",",Z$37)-1) &amp; "=" &amp; $AH610 &amp; RIGHT( Z$37, LEN(Z$37) + 1 - FIND(",",Z$37))))</f>
        <v>drawOpen=,1.2</v>
      </c>
      <c r="AA610" s="81" t="str">
        <f>IF($E610="",
( IF(scriv!AK572&lt;&gt;"", LEFT( scriv!AK572, FIND(",",scriv!AK572)-1) &amp; "=" &amp; $AH610 &amp; RIGHT( scriv!AK572, LEN(scriv!AK572) + 1 - FIND(",",scriv!AK572)),
  IF($AA$36&lt;&gt;"",LEFT( AA$36, FIND(",",AA$36)-1) &amp; "=" &amp; $AH610 &amp; RIGHT( AA$36, LEN(AA$36) + 1 - FIND(",",AA$36)),""))),
IF(scriv!P572&lt;&gt;"", LEFT( scriv!P572, FIND(",",scriv!P572)-1) &amp; "=" &amp; $AH610 &amp; RIGHT( scriv!P572, LEN(scriv!P572) + 1 - FIND(",",scriv!P572)),
LEFT( AA$37, FIND(",",AA$37)-1) &amp; "=" &amp; $AH610 &amp; RIGHT( AA$37, LEN(AA$37) + 1 - FIND(",",AA$37))))</f>
        <v>drawClose=,1.2</v>
      </c>
      <c r="AB610" s="167" t="str">
        <f t="shared" si="348"/>
        <v>noTitle</v>
      </c>
      <c r="AC610" s="167"/>
      <c r="AD610" s="45"/>
      <c r="AE610" s="168"/>
      <c r="AF610" s="169">
        <f>IF(D610="",scriv!B572,"")</f>
        <v>0</v>
      </c>
      <c r="AG610" s="170" t="str">
        <f t="shared" si="351"/>
        <v/>
      </c>
      <c r="AH610" s="169" t="str">
        <f t="shared" si="352"/>
        <v/>
      </c>
      <c r="AI610" s="169" t="str">
        <f t="shared" si="353"/>
        <v/>
      </c>
      <c r="AJ610" s="86">
        <f>ROUNDDOWN( (LEN(scriv!B572)+1) / 2, 0 )</f>
        <v>0</v>
      </c>
      <c r="AK610" s="82">
        <f t="shared" si="354"/>
        <v>0</v>
      </c>
      <c r="AL610" s="82" t="str">
        <f t="shared" si="355"/>
        <v>-</v>
      </c>
      <c r="AM610" s="82" t="str">
        <f t="shared" si="356"/>
        <v>-</v>
      </c>
      <c r="AN610" s="82" t="str">
        <f t="shared" si="357"/>
        <v>-</v>
      </c>
      <c r="AO610" s="82" t="str">
        <f t="shared" si="358"/>
        <v>-</v>
      </c>
      <c r="AP610" s="82" t="str">
        <f t="shared" si="359"/>
        <v>-</v>
      </c>
      <c r="AQ610" s="82" t="str">
        <f t="shared" si="360"/>
        <v>-</v>
      </c>
      <c r="AR610" s="82" t="str">
        <f t="shared" si="361"/>
        <v>-</v>
      </c>
      <c r="AT610" s="82">
        <f t="shared" si="362"/>
        <v>2</v>
      </c>
      <c r="AU610" s="82" t="str">
        <f ca="1">IF(    MAX(OFFSET(AL610,0,0,MATCH("-",AL610:AL$638,0))) = 0,"",
IFERROR(MAX(OFFSET(AL610,0,0,MATCH("-",AL610:AL$638,0))),""))</f>
        <v/>
      </c>
      <c r="AV610" s="82" t="str">
        <f ca="1">IF(    MAX(OFFSET(AM610,0,0,MATCH("-",AM610:AM$638,0))) = 0,"",
IFERROR(MAX(OFFSET(AM610,0,0,MATCH("-",AM610:AM$638,0))),""))</f>
        <v/>
      </c>
      <c r="AW610" s="82" t="str">
        <f ca="1">IF(    MAX(OFFSET(AN610,0,0,MATCH("-",AN610:AN$638,0))) = 0,"",
IFERROR(MAX(OFFSET(AN610,0,0,MATCH("-",AN610:AN$638,0))),""))</f>
        <v/>
      </c>
      <c r="AX610" s="82" t="str">
        <f ca="1">IF(    MAX(OFFSET(AO610,0,0,MATCH("-",AO610:AO$638,0))) = 0,"",
IFERROR(MAX(OFFSET(AO610,0,0,MATCH("-",AO610:AO$638,0))),""))</f>
        <v/>
      </c>
      <c r="AY610" s="82" t="str">
        <f ca="1">IF(    MAX(OFFSET(AP610,0,0,MATCH("-",AP610:AP$638,0))) = 0,"",
IFERROR(MAX(OFFSET(AP610,0,0,MATCH("-",AP610:AP$638,0))),""))</f>
        <v/>
      </c>
      <c r="AZ610" s="82" t="str">
        <f ca="1">IF(    MAX(OFFSET(AQ610,0,0,MATCH("-",AQ610:AQ$638,0))) = 0,"",
IFERROR(MAX(OFFSET(AQ610,0,0,MATCH("-",AQ610:AQ$638,0))),""))</f>
        <v/>
      </c>
      <c r="BA610" s="82" t="str">
        <f ca="1">IF(    MAX(OFFSET(AR610,0,0,MATCH("-",AR610:AR$638,0))) = 0,"",
IFERROR(MAX(OFFSET(AR610,0,0,MATCH("-",AR610:AR$638,0))),""))</f>
        <v/>
      </c>
      <c r="BB610" s="112">
        <f t="shared" ca="1" si="363"/>
        <v>-270</v>
      </c>
      <c r="BC610" s="111" t="str">
        <f t="shared" ca="1" si="364"/>
        <v>Radius</v>
      </c>
      <c r="BD610" s="112">
        <f t="shared" ca="1" si="365"/>
        <v>0</v>
      </c>
      <c r="BE610" s="111">
        <f t="shared" ca="1" si="366"/>
        <v>-150</v>
      </c>
      <c r="BF610" s="113" t="e">
        <f t="shared" ca="1" si="367"/>
        <v>#VALUE!</v>
      </c>
      <c r="BG610" s="113" t="e">
        <f t="shared" ca="1" si="368"/>
        <v>#VALUE!</v>
      </c>
      <c r="BH610" s="112">
        <f t="shared" ca="1" si="369"/>
        <v>2000</v>
      </c>
      <c r="BI610" s="112">
        <f t="shared" ca="1" si="370"/>
        <v>-150</v>
      </c>
      <c r="BJ610" s="157"/>
      <c r="BK610" s="157"/>
      <c r="BL610" s="158" t="str">
        <f>scriv!AM572</f>
        <v/>
      </c>
      <c r="BM610" s="157"/>
      <c r="BN610" s="157" t="str">
        <f t="shared" si="371"/>
        <v>node</v>
      </c>
      <c r="BO610" s="157"/>
      <c r="BP610" s="159">
        <f t="shared" ca="1" si="372"/>
        <v>0</v>
      </c>
      <c r="BQ610" s="159">
        <f t="shared" ca="1" si="373"/>
        <v>0</v>
      </c>
      <c r="BR610" s="159">
        <f t="shared" si="374"/>
        <v>1</v>
      </c>
      <c r="BS610" s="159" t="str">
        <f t="shared" si="375"/>
        <v>symbol</v>
      </c>
      <c r="BT610" s="157" t="str">
        <f ca="1">IF(scriv!V572&lt;&gt;"",scriv!V572,
IF(E610="",IFERROR(VLOOKUP(BL610,$AH$40:$BT$638,39,FALSE),$BT$36),
$BT$37))</f>
        <v>NodeSquare</v>
      </c>
      <c r="BU610" s="166">
        <f t="shared" ca="1" si="376"/>
        <v>2000</v>
      </c>
      <c r="BV610" s="166">
        <f t="shared" ca="1" si="377"/>
        <v>-150</v>
      </c>
      <c r="BW610" s="166">
        <f t="shared" ca="1" si="378"/>
        <v>0</v>
      </c>
      <c r="BX610" s="166">
        <f t="shared" ca="1" si="379"/>
        <v>0</v>
      </c>
      <c r="BY610" s="180" t="str">
        <f t="shared" si="380"/>
        <v/>
      </c>
      <c r="BZ610" s="180" t="str">
        <f t="shared" si="381"/>
        <v/>
      </c>
      <c r="CA610" s="81" t="str">
        <f>IF(scriv!E572&lt;&gt;"",scriv!E572,"")</f>
        <v/>
      </c>
      <c r="CB610" s="82">
        <f t="shared" si="350"/>
        <v>0</v>
      </c>
      <c r="CC610" s="82">
        <f t="shared" si="382"/>
        <v>0</v>
      </c>
      <c r="CD610" s="82" t="str">
        <f t="shared" si="383"/>
        <v>-</v>
      </c>
      <c r="CE610" s="82" t="str">
        <f t="shared" si="384"/>
        <v>-</v>
      </c>
      <c r="CF610" s="82" t="str">
        <f t="shared" si="385"/>
        <v>-</v>
      </c>
      <c r="CG610" s="82" t="str">
        <f t="shared" si="386"/>
        <v>-</v>
      </c>
      <c r="CH610" s="82" t="str">
        <f t="shared" si="387"/>
        <v>-</v>
      </c>
      <c r="CI610" s="82" t="str">
        <f t="shared" si="388"/>
        <v>-</v>
      </c>
      <c r="CJ610" s="82" t="str">
        <f t="shared" si="389"/>
        <v>-</v>
      </c>
      <c r="CK610" s="82" t="str">
        <f t="shared" si="390"/>
        <v>-</v>
      </c>
    </row>
    <row r="611" spans="1:89" s="82" customFormat="1" ht="18" customHeight="1">
      <c r="A611" s="81" t="str">
        <f>scriv!AL573</f>
        <v/>
      </c>
      <c r="B611" s="81" t="str">
        <f>IF(scriv!D573&lt;&gt;"",scriv!D573,"")</f>
        <v/>
      </c>
      <c r="C611" s="81" t="str">
        <f>IF( scriv!AP573&lt;&gt;"", IF(D611&lt;&gt;"","connection ","")&amp;scriv!AP573,IF(D611&lt;&gt;"","connection",""))</f>
        <v/>
      </c>
      <c r="D611" s="82" t="str">
        <f>scriv!AN573</f>
        <v/>
      </c>
      <c r="E611" s="82" t="str">
        <f>scriv!AO573</f>
        <v/>
      </c>
      <c r="F611" s="156">
        <f>ROW()</f>
        <v>611</v>
      </c>
      <c r="G611" s="288">
        <f>scriv!AC573</f>
        <v>0</v>
      </c>
      <c r="H611" s="288">
        <f>scriv!AD573</f>
        <v>0</v>
      </c>
      <c r="I611" s="81" t="str">
        <f>IF(scriv!AE573&lt;&gt;"",scriv!AE573,J611)</f>
        <v/>
      </c>
      <c r="J611" s="81" t="str">
        <f>IF(scriv!AF573&lt;&gt;"",scriv!AF573,"")</f>
        <v/>
      </c>
      <c r="K611" s="82" t="str">
        <f>IF(scriv!Y573&lt;&gt;"",scriv!Y573,$K$36)</f>
        <v>none</v>
      </c>
      <c r="L611" s="82">
        <f>IF(scriv!Z573&lt;&gt;"",scriv!Z573,$L$36)</f>
        <v>0</v>
      </c>
      <c r="M611" s="82" t="str">
        <f>IF(scriv!AA573&lt;&gt;"",scriv!AA573,$M$36)</f>
        <v>OpenClose</v>
      </c>
      <c r="N611" s="82">
        <f>IF(scriv!AB573&lt;&gt;"",scriv!AB573,$N$36)</f>
        <v>0</v>
      </c>
      <c r="O611" s="119" t="str">
        <f t="shared" si="349"/>
        <v/>
      </c>
      <c r="P611" s="81" t="str">
        <f>IF(scriv!I573&lt;&gt;"",scriv!I573,"")</f>
        <v/>
      </c>
      <c r="Q611" s="81" t="str">
        <f>IF(scriv!J573&lt;&gt;"",scriv!J573,"")</f>
        <v/>
      </c>
      <c r="R611" s="81">
        <f>IF(scriv!K573&lt;&gt;"",scriv!K573,
IF(I611&lt;&gt;"",1,$R$36))</f>
        <v>1</v>
      </c>
      <c r="S611" s="81" t="str">
        <f>IF(scriv!L573&lt;&gt;"",scriv!L573,
IF(scriv!AF573&lt;&gt;"",$S$36,"none"))</f>
        <v>none</v>
      </c>
      <c r="T611" s="81" t="str">
        <f>IF(scriv!Q573&lt;&gt;"",scriv!Q573,"")</f>
        <v/>
      </c>
      <c r="U611" s="81" t="str">
        <f>IF(scriv!R573&lt;&gt;"",scriv!R573,"")</f>
        <v/>
      </c>
      <c r="V611" s="81" t="str">
        <f>IF(scriv!S573&lt;&gt;"",scriv!S573,"")</f>
        <v/>
      </c>
      <c r="W611" s="81" t="str">
        <f>IF(scriv!T573&lt;&gt;"",scriv!T573,"")</f>
        <v/>
      </c>
      <c r="X611" s="81" t="str">
        <f>IF($E611="",
( IF(scriv!AH573&lt;&gt;"", LEFT( scriv!AH573, FIND(",",scriv!AH573)-1) &amp; "=" &amp; $AH611 &amp; RIGHT( scriv!AH573, LEN(scriv!AH573) + 1 - FIND(",",scriv!AH573)),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IF(scriv!AI573&lt;&gt;"", LEFT( scriv!AI573, FIND(",",scriv!AI573)-1) &amp; "=" &amp; $AH611 &amp; RIGHT( scriv!AI573, LEN(scriv!AI573) + 1 - FIND(",",scriv!AI573)),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IF(scriv!AJ573&lt;&gt;"", LEFT( scriv!AJ573, FIND(",",scriv!AJ573)-1) &amp; "=" &amp; $AH611 &amp; RIGHT( scriv!AJ573, LEN(scriv!AJ573) + 1 - FIND(",",scriv!AJ573)),
  IF($Z$36&lt;&gt;"",LEFT( Z$36, FIND(",",Z$36)-1) &amp; "=" &amp; $AH611 &amp; RIGHT( Z$36, LEN(Z$36) + 1 - FIND(",",Z$36)),""))),
IF(scriv!O573&lt;&gt;"", LEFT( scriv!O573, FIND(",",scriv!O573)-1) &amp; "=" &amp; $AH611 &amp; RIGHT( scriv!O573, LEN(scriv!O573) + 1 - FIND(",",scriv!O573)),
LEFT( Z$37, FIND(",",Z$37)-1) &amp; "=" &amp; $AH611 &amp; RIGHT( Z$37, LEN(Z$37) + 1 - FIND(",",Z$37))))</f>
        <v>drawOpen=,1.2</v>
      </c>
      <c r="AA611" s="81" t="str">
        <f>IF($E611="",
( IF(scriv!AK573&lt;&gt;"", LEFT( scriv!AK573, FIND(",",scriv!AK573)-1) &amp; "=" &amp; $AH611 &amp; RIGHT( scriv!AK573, LEN(scriv!AK573) + 1 - FIND(",",scriv!AK573)),
  IF($AA$36&lt;&gt;"",LEFT( AA$36, FIND(",",AA$36)-1) &amp; "=" &amp; $AH611 &amp; RIGHT( AA$36, LEN(AA$36) + 1 - FIND(",",AA$36)),""))),
IF(scriv!P573&lt;&gt;"", LEFT( scriv!P573, FIND(",",scriv!P573)-1) &amp; "=" &amp; $AH611 &amp; RIGHT( scriv!P573, LEN(scriv!P573) + 1 - FIND(",",scriv!P573)),
LEFT( AA$37, FIND(",",AA$37)-1) &amp; "=" &amp; $AH611 &amp; RIGHT( AA$37, LEN(AA$37) + 1 - FIND(",",AA$37))))</f>
        <v>drawClose=,1.2</v>
      </c>
      <c r="AB611" s="167" t="str">
        <f t="shared" si="348"/>
        <v>noTitle</v>
      </c>
      <c r="AC611" s="167"/>
      <c r="AD611" s="45"/>
      <c r="AE611" s="168"/>
      <c r="AF611" s="169">
        <f>IF(D611="",scriv!B573,"")</f>
        <v>0</v>
      </c>
      <c r="AG611" s="170" t="str">
        <f t="shared" si="351"/>
        <v/>
      </c>
      <c r="AH611" s="169" t="str">
        <f t="shared" si="352"/>
        <v/>
      </c>
      <c r="AI611" s="169" t="str">
        <f t="shared" si="353"/>
        <v/>
      </c>
      <c r="AJ611" s="86">
        <f>ROUNDDOWN( (LEN(scriv!B573)+1) / 2, 0 )</f>
        <v>0</v>
      </c>
      <c r="AK611" s="82">
        <f t="shared" si="354"/>
        <v>0</v>
      </c>
      <c r="AL611" s="82" t="str">
        <f t="shared" si="355"/>
        <v>-</v>
      </c>
      <c r="AM611" s="82" t="str">
        <f t="shared" si="356"/>
        <v>-</v>
      </c>
      <c r="AN611" s="82" t="str">
        <f t="shared" si="357"/>
        <v>-</v>
      </c>
      <c r="AO611" s="82" t="str">
        <f t="shared" si="358"/>
        <v>-</v>
      </c>
      <c r="AP611" s="82" t="str">
        <f t="shared" si="359"/>
        <v>-</v>
      </c>
      <c r="AQ611" s="82" t="str">
        <f t="shared" si="360"/>
        <v>-</v>
      </c>
      <c r="AR611" s="82" t="str">
        <f t="shared" si="361"/>
        <v>-</v>
      </c>
      <c r="AT611" s="82">
        <f t="shared" si="362"/>
        <v>2</v>
      </c>
      <c r="AU611" s="82" t="str">
        <f ca="1">IF(    MAX(OFFSET(AL611,0,0,MATCH("-",AL611:AL$638,0))) = 0,"",
IFERROR(MAX(OFFSET(AL611,0,0,MATCH("-",AL611:AL$638,0))),""))</f>
        <v/>
      </c>
      <c r="AV611" s="82" t="str">
        <f ca="1">IF(    MAX(OFFSET(AM611,0,0,MATCH("-",AM611:AM$638,0))) = 0,"",
IFERROR(MAX(OFFSET(AM611,0,0,MATCH("-",AM611:AM$638,0))),""))</f>
        <v/>
      </c>
      <c r="AW611" s="82" t="str">
        <f ca="1">IF(    MAX(OFFSET(AN611,0,0,MATCH("-",AN611:AN$638,0))) = 0,"",
IFERROR(MAX(OFFSET(AN611,0,0,MATCH("-",AN611:AN$638,0))),""))</f>
        <v/>
      </c>
      <c r="AX611" s="82" t="str">
        <f ca="1">IF(    MAX(OFFSET(AO611,0,0,MATCH("-",AO611:AO$638,0))) = 0,"",
IFERROR(MAX(OFFSET(AO611,0,0,MATCH("-",AO611:AO$638,0))),""))</f>
        <v/>
      </c>
      <c r="AY611" s="82" t="str">
        <f ca="1">IF(    MAX(OFFSET(AP611,0,0,MATCH("-",AP611:AP$638,0))) = 0,"",
IFERROR(MAX(OFFSET(AP611,0,0,MATCH("-",AP611:AP$638,0))),""))</f>
        <v/>
      </c>
      <c r="AZ611" s="82" t="str">
        <f ca="1">IF(    MAX(OFFSET(AQ611,0,0,MATCH("-",AQ611:AQ$638,0))) = 0,"",
IFERROR(MAX(OFFSET(AQ611,0,0,MATCH("-",AQ611:AQ$638,0))),""))</f>
        <v/>
      </c>
      <c r="BA611" s="82" t="str">
        <f ca="1">IF(    MAX(OFFSET(AR611,0,0,MATCH("-",AR611:AR$638,0))) = 0,"",
IFERROR(MAX(OFFSET(AR611,0,0,MATCH("-",AR611:AR$638,0))),""))</f>
        <v/>
      </c>
      <c r="BB611" s="112">
        <f t="shared" ca="1" si="363"/>
        <v>-270</v>
      </c>
      <c r="BC611" s="111" t="str">
        <f t="shared" ca="1" si="364"/>
        <v>Radius</v>
      </c>
      <c r="BD611" s="112">
        <f t="shared" ca="1" si="365"/>
        <v>0</v>
      </c>
      <c r="BE611" s="111">
        <f t="shared" ca="1" si="366"/>
        <v>-150</v>
      </c>
      <c r="BF611" s="113" t="e">
        <f t="shared" ca="1" si="367"/>
        <v>#VALUE!</v>
      </c>
      <c r="BG611" s="113" t="e">
        <f t="shared" ca="1" si="368"/>
        <v>#VALUE!</v>
      </c>
      <c r="BH611" s="112">
        <f t="shared" ca="1" si="369"/>
        <v>2000</v>
      </c>
      <c r="BI611" s="112">
        <f t="shared" ca="1" si="370"/>
        <v>-150</v>
      </c>
      <c r="BJ611" s="157"/>
      <c r="BK611" s="157"/>
      <c r="BL611" s="158" t="str">
        <f>scriv!AM573</f>
        <v/>
      </c>
      <c r="BM611" s="157"/>
      <c r="BN611" s="157" t="str">
        <f t="shared" si="371"/>
        <v>node</v>
      </c>
      <c r="BO611" s="157"/>
      <c r="BP611" s="159">
        <f t="shared" ca="1" si="372"/>
        <v>0</v>
      </c>
      <c r="BQ611" s="159">
        <f t="shared" ca="1" si="373"/>
        <v>0</v>
      </c>
      <c r="BR611" s="159">
        <f t="shared" si="374"/>
        <v>1</v>
      </c>
      <c r="BS611" s="159" t="str">
        <f t="shared" si="375"/>
        <v>symbol</v>
      </c>
      <c r="BT611" s="157" t="str">
        <f ca="1">IF(scriv!V573&lt;&gt;"",scriv!V573,
IF(E611="",IFERROR(VLOOKUP(BL611,$AH$40:$BT$638,39,FALSE),$BT$36),
$BT$37))</f>
        <v>Investors</v>
      </c>
      <c r="BU611" s="166">
        <f t="shared" ca="1" si="376"/>
        <v>2000</v>
      </c>
      <c r="BV611" s="166">
        <f t="shared" ca="1" si="377"/>
        <v>-150</v>
      </c>
      <c r="BW611" s="166">
        <f t="shared" ca="1" si="378"/>
        <v>0</v>
      </c>
      <c r="BX611" s="166">
        <f t="shared" ca="1" si="379"/>
        <v>0</v>
      </c>
      <c r="BY611" s="180" t="str">
        <f t="shared" si="380"/>
        <v/>
      </c>
      <c r="BZ611" s="180" t="str">
        <f t="shared" si="381"/>
        <v/>
      </c>
      <c r="CA611" s="81" t="str">
        <f>IF(scriv!E573&lt;&gt;"",scriv!E573,"")</f>
        <v/>
      </c>
      <c r="CB611" s="82">
        <f t="shared" si="350"/>
        <v>0</v>
      </c>
      <c r="CC611" s="82">
        <f t="shared" si="382"/>
        <v>0</v>
      </c>
      <c r="CD611" s="82" t="str">
        <f t="shared" si="383"/>
        <v>-</v>
      </c>
      <c r="CE611" s="82" t="str">
        <f t="shared" si="384"/>
        <v>-</v>
      </c>
      <c r="CF611" s="82" t="str">
        <f t="shared" si="385"/>
        <v>-</v>
      </c>
      <c r="CG611" s="82" t="str">
        <f t="shared" si="386"/>
        <v>-</v>
      </c>
      <c r="CH611" s="82" t="str">
        <f t="shared" si="387"/>
        <v>-</v>
      </c>
      <c r="CI611" s="82" t="str">
        <f t="shared" si="388"/>
        <v>-</v>
      </c>
      <c r="CJ611" s="82" t="str">
        <f t="shared" si="389"/>
        <v>-</v>
      </c>
      <c r="CK611" s="82" t="str">
        <f t="shared" si="390"/>
        <v>-</v>
      </c>
    </row>
    <row r="612" spans="1:89" s="82" customFormat="1" ht="18" customHeight="1">
      <c r="A612" s="81" t="str">
        <f>scriv!AL574</f>
        <v/>
      </c>
      <c r="B612" s="81" t="str">
        <f>IF(scriv!D574&lt;&gt;"",scriv!D574,"")</f>
        <v/>
      </c>
      <c r="C612" s="81" t="str">
        <f>IF( scriv!AP574&lt;&gt;"", IF(D612&lt;&gt;"","connection ","")&amp;scriv!AP574,IF(D612&lt;&gt;"","connection",""))</f>
        <v/>
      </c>
      <c r="D612" s="82" t="str">
        <f>scriv!AN574</f>
        <v/>
      </c>
      <c r="E612" s="82" t="str">
        <f>scriv!AO574</f>
        <v/>
      </c>
      <c r="F612" s="156">
        <f>ROW()</f>
        <v>612</v>
      </c>
      <c r="G612" s="288">
        <f>scriv!AC574</f>
        <v>0</v>
      </c>
      <c r="H612" s="288">
        <f>scriv!AD574</f>
        <v>0</v>
      </c>
      <c r="I612" s="81" t="str">
        <f>IF(scriv!AE574&lt;&gt;"",scriv!AE574,J612)</f>
        <v/>
      </c>
      <c r="J612" s="81" t="str">
        <f>IF(scriv!AF574&lt;&gt;"",scriv!AF574,"")</f>
        <v/>
      </c>
      <c r="K612" s="82" t="str">
        <f>IF(scriv!Y574&lt;&gt;"",scriv!Y574,$K$36)</f>
        <v>none</v>
      </c>
      <c r="L612" s="82">
        <f>IF(scriv!Z574&lt;&gt;"",scriv!Z574,$L$36)</f>
        <v>0</v>
      </c>
      <c r="M612" s="82" t="str">
        <f>IF(scriv!AA574&lt;&gt;"",scriv!AA574,$M$36)</f>
        <v>OpenClose</v>
      </c>
      <c r="N612" s="82">
        <f>IF(scriv!AB574&lt;&gt;"",scriv!AB574,$N$36)</f>
        <v>0</v>
      </c>
      <c r="O612" s="119" t="str">
        <f t="shared" si="349"/>
        <v/>
      </c>
      <c r="P612" s="81" t="str">
        <f>IF(scriv!I574&lt;&gt;"",scriv!I574,"")</f>
        <v/>
      </c>
      <c r="Q612" s="81" t="str">
        <f>IF(scriv!J574&lt;&gt;"",scriv!J574,"")</f>
        <v/>
      </c>
      <c r="R612" s="81">
        <f>IF(scriv!K574&lt;&gt;"",scriv!K574,
IF(I612&lt;&gt;"",1,$R$36))</f>
        <v>1</v>
      </c>
      <c r="S612" s="81" t="str">
        <f>IF(scriv!L574&lt;&gt;"",scriv!L574,
IF(scriv!AF574&lt;&gt;"",$S$36,"none"))</f>
        <v>none</v>
      </c>
      <c r="T612" s="81" t="str">
        <f>IF(scriv!Q574&lt;&gt;"",scriv!Q574,"")</f>
        <v/>
      </c>
      <c r="U612" s="81" t="str">
        <f>IF(scriv!R574&lt;&gt;"",scriv!R574,"")</f>
        <v/>
      </c>
      <c r="V612" s="81" t="str">
        <f>IF(scriv!S574&lt;&gt;"",scriv!S574,"")</f>
        <v/>
      </c>
      <c r="W612" s="81" t="str">
        <f>IF(scriv!T574&lt;&gt;"",scriv!T574,"")</f>
        <v/>
      </c>
      <c r="X612" s="81" t="str">
        <f>IF($E612="",
( IF(scriv!AH574&lt;&gt;"", LEFT( scriv!AH574, FIND(",",scriv!AH574)-1) &amp; "=" &amp; $AH612 &amp; RIGHT( scriv!AH574, LEN(scriv!AH574) + 1 - FIND(",",scriv!AH574)),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IF(scriv!AI574&lt;&gt;"", LEFT( scriv!AI574, FIND(",",scriv!AI574)-1) &amp; "=" &amp; $AH612 &amp; RIGHT( scriv!AI574, LEN(scriv!AI574) + 1 - FIND(",",scriv!AI574)),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IF(scriv!AJ574&lt;&gt;"", LEFT( scriv!AJ574, FIND(",",scriv!AJ574)-1) &amp; "=" &amp; $AH612 &amp; RIGHT( scriv!AJ574, LEN(scriv!AJ574) + 1 - FIND(",",scriv!AJ574)),
  IF($Z$36&lt;&gt;"",LEFT( Z$36, FIND(",",Z$36)-1) &amp; "=" &amp; $AH612 &amp; RIGHT( Z$36, LEN(Z$36) + 1 - FIND(",",Z$36)),""))),
IF(scriv!O574&lt;&gt;"", LEFT( scriv!O574, FIND(",",scriv!O574)-1) &amp; "=" &amp; $AH612 &amp; RIGHT( scriv!O574, LEN(scriv!O574) + 1 - FIND(",",scriv!O574)),
LEFT( Z$37, FIND(",",Z$37)-1) &amp; "=" &amp; $AH612 &amp; RIGHT( Z$37, LEN(Z$37) + 1 - FIND(",",Z$37))))</f>
        <v>drawOpen=,1.2</v>
      </c>
      <c r="AA612" s="81" t="str">
        <f>IF($E612="",
( IF(scriv!AK574&lt;&gt;"", LEFT( scriv!AK574, FIND(",",scriv!AK574)-1) &amp; "=" &amp; $AH612 &amp; RIGHT( scriv!AK574, LEN(scriv!AK574) + 1 - FIND(",",scriv!AK574)),
  IF($AA$36&lt;&gt;"",LEFT( AA$36, FIND(",",AA$36)-1) &amp; "=" &amp; $AH612 &amp; RIGHT( AA$36, LEN(AA$36) + 1 - FIND(",",AA$36)),""))),
IF(scriv!P574&lt;&gt;"", LEFT( scriv!P574, FIND(",",scriv!P574)-1) &amp; "=" &amp; $AH612 &amp; RIGHT( scriv!P574, LEN(scriv!P574) + 1 - FIND(",",scriv!P574)),
LEFT( AA$37, FIND(",",AA$37)-1) &amp; "=" &amp; $AH612 &amp; RIGHT( AA$37, LEN(AA$37) + 1 - FIND(",",AA$37))))</f>
        <v>drawClose=,1.2</v>
      </c>
      <c r="AB612" s="167" t="str">
        <f t="shared" si="348"/>
        <v>noTitle</v>
      </c>
      <c r="AC612" s="167"/>
      <c r="AD612" s="45"/>
      <c r="AE612" s="168"/>
      <c r="AF612" s="169">
        <f>IF(D612="",scriv!B574,"")</f>
        <v>0</v>
      </c>
      <c r="AG612" s="170" t="str">
        <f t="shared" si="351"/>
        <v/>
      </c>
      <c r="AH612" s="169" t="str">
        <f t="shared" si="352"/>
        <v/>
      </c>
      <c r="AI612" s="169" t="str">
        <f t="shared" si="353"/>
        <v/>
      </c>
      <c r="AJ612" s="86">
        <f>ROUNDDOWN( (LEN(scriv!B574)+1) / 2, 0 )</f>
        <v>0</v>
      </c>
      <c r="AK612" s="82">
        <f t="shared" si="354"/>
        <v>0</v>
      </c>
      <c r="AL612" s="82" t="str">
        <f t="shared" si="355"/>
        <v>-</v>
      </c>
      <c r="AM612" s="82" t="str">
        <f t="shared" si="356"/>
        <v>-</v>
      </c>
      <c r="AN612" s="82" t="str">
        <f t="shared" si="357"/>
        <v>-</v>
      </c>
      <c r="AO612" s="82" t="str">
        <f t="shared" si="358"/>
        <v>-</v>
      </c>
      <c r="AP612" s="82" t="str">
        <f t="shared" si="359"/>
        <v>-</v>
      </c>
      <c r="AQ612" s="82" t="str">
        <f t="shared" si="360"/>
        <v>-</v>
      </c>
      <c r="AR612" s="82" t="str">
        <f t="shared" si="361"/>
        <v>-</v>
      </c>
      <c r="AT612" s="82">
        <f t="shared" si="362"/>
        <v>2</v>
      </c>
      <c r="AU612" s="82" t="str">
        <f ca="1">IF(    MAX(OFFSET(AL612,0,0,MATCH("-",AL612:AL$638,0))) = 0,"",
IFERROR(MAX(OFFSET(AL612,0,0,MATCH("-",AL612:AL$638,0))),""))</f>
        <v/>
      </c>
      <c r="AV612" s="82" t="str">
        <f ca="1">IF(    MAX(OFFSET(AM612,0,0,MATCH("-",AM612:AM$638,0))) = 0,"",
IFERROR(MAX(OFFSET(AM612,0,0,MATCH("-",AM612:AM$638,0))),""))</f>
        <v/>
      </c>
      <c r="AW612" s="82" t="str">
        <f ca="1">IF(    MAX(OFFSET(AN612,0,0,MATCH("-",AN612:AN$638,0))) = 0,"",
IFERROR(MAX(OFFSET(AN612,0,0,MATCH("-",AN612:AN$638,0))),""))</f>
        <v/>
      </c>
      <c r="AX612" s="82" t="str">
        <f ca="1">IF(    MAX(OFFSET(AO612,0,0,MATCH("-",AO612:AO$638,0))) = 0,"",
IFERROR(MAX(OFFSET(AO612,0,0,MATCH("-",AO612:AO$638,0))),""))</f>
        <v/>
      </c>
      <c r="AY612" s="82" t="str">
        <f ca="1">IF(    MAX(OFFSET(AP612,0,0,MATCH("-",AP612:AP$638,0))) = 0,"",
IFERROR(MAX(OFFSET(AP612,0,0,MATCH("-",AP612:AP$638,0))),""))</f>
        <v/>
      </c>
      <c r="AZ612" s="82" t="str">
        <f ca="1">IF(    MAX(OFFSET(AQ612,0,0,MATCH("-",AQ612:AQ$638,0))) = 0,"",
IFERROR(MAX(OFFSET(AQ612,0,0,MATCH("-",AQ612:AQ$638,0))),""))</f>
        <v/>
      </c>
      <c r="BA612" s="82" t="str">
        <f ca="1">IF(    MAX(OFFSET(AR612,0,0,MATCH("-",AR612:AR$638,0))) = 0,"",
IFERROR(MAX(OFFSET(AR612,0,0,MATCH("-",AR612:AR$638,0))),""))</f>
        <v/>
      </c>
      <c r="BB612" s="112">
        <f t="shared" ca="1" si="363"/>
        <v>-270</v>
      </c>
      <c r="BC612" s="111" t="str">
        <f t="shared" ca="1" si="364"/>
        <v>Radius</v>
      </c>
      <c r="BD612" s="112">
        <f t="shared" ca="1" si="365"/>
        <v>0</v>
      </c>
      <c r="BE612" s="111">
        <f t="shared" ca="1" si="366"/>
        <v>-150</v>
      </c>
      <c r="BF612" s="113" t="e">
        <f t="shared" ca="1" si="367"/>
        <v>#VALUE!</v>
      </c>
      <c r="BG612" s="113" t="e">
        <f t="shared" ca="1" si="368"/>
        <v>#VALUE!</v>
      </c>
      <c r="BH612" s="112">
        <f t="shared" ca="1" si="369"/>
        <v>2000</v>
      </c>
      <c r="BI612" s="112">
        <f t="shared" ca="1" si="370"/>
        <v>-150</v>
      </c>
      <c r="BJ612" s="157"/>
      <c r="BK612" s="157"/>
      <c r="BL612" s="158" t="str">
        <f>scriv!AM574</f>
        <v/>
      </c>
      <c r="BM612" s="157"/>
      <c r="BN612" s="157" t="str">
        <f t="shared" si="371"/>
        <v>node</v>
      </c>
      <c r="BO612" s="157"/>
      <c r="BP612" s="159">
        <f t="shared" ca="1" si="372"/>
        <v>0</v>
      </c>
      <c r="BQ612" s="159">
        <f t="shared" ca="1" si="373"/>
        <v>0</v>
      </c>
      <c r="BR612" s="159">
        <f t="shared" si="374"/>
        <v>1</v>
      </c>
      <c r="BS612" s="159" t="str">
        <f t="shared" si="375"/>
        <v>symbol</v>
      </c>
      <c r="BT612" s="157" t="str">
        <f ca="1">IF(scriv!V574&lt;&gt;"",scriv!V574,
IF(E612="",IFERROR(VLOOKUP(BL612,$AH$40:$BT$638,39,FALSE),$BT$36),
$BT$37))</f>
        <v>Investors</v>
      </c>
      <c r="BU612" s="166">
        <f t="shared" ca="1" si="376"/>
        <v>2000</v>
      </c>
      <c r="BV612" s="166">
        <f t="shared" ca="1" si="377"/>
        <v>-150</v>
      </c>
      <c r="BW612" s="166">
        <f t="shared" ca="1" si="378"/>
        <v>0</v>
      </c>
      <c r="BX612" s="166">
        <f t="shared" ca="1" si="379"/>
        <v>0</v>
      </c>
      <c r="BY612" s="180" t="str">
        <f t="shared" si="380"/>
        <v/>
      </c>
      <c r="BZ612" s="180" t="str">
        <f t="shared" si="381"/>
        <v/>
      </c>
      <c r="CA612" s="81" t="str">
        <f>IF(scriv!E574&lt;&gt;"",scriv!E574,"")</f>
        <v/>
      </c>
      <c r="CB612" s="82">
        <f t="shared" si="350"/>
        <v>0</v>
      </c>
      <c r="CC612" s="82">
        <f t="shared" si="382"/>
        <v>0</v>
      </c>
      <c r="CD612" s="82" t="str">
        <f t="shared" si="383"/>
        <v>-</v>
      </c>
      <c r="CE612" s="82" t="str">
        <f t="shared" si="384"/>
        <v>-</v>
      </c>
      <c r="CF612" s="82" t="str">
        <f t="shared" si="385"/>
        <v>-</v>
      </c>
      <c r="CG612" s="82" t="str">
        <f t="shared" si="386"/>
        <v>-</v>
      </c>
      <c r="CH612" s="82" t="str">
        <f t="shared" si="387"/>
        <v>-</v>
      </c>
      <c r="CI612" s="82" t="str">
        <f t="shared" si="388"/>
        <v>-</v>
      </c>
      <c r="CJ612" s="82" t="str">
        <f t="shared" si="389"/>
        <v>-</v>
      </c>
      <c r="CK612" s="82" t="str">
        <f t="shared" si="390"/>
        <v>-</v>
      </c>
    </row>
    <row r="613" spans="1:89" s="82" customFormat="1" ht="18" customHeight="1">
      <c r="A613" s="81" t="str">
        <f>scriv!AL575</f>
        <v/>
      </c>
      <c r="B613" s="81" t="str">
        <f>IF(scriv!D575&lt;&gt;"",scriv!D575,"")</f>
        <v/>
      </c>
      <c r="C613" s="81" t="str">
        <f>IF( scriv!AP575&lt;&gt;"", IF(D613&lt;&gt;"","connection ","")&amp;scriv!AP575,IF(D613&lt;&gt;"","connection",""))</f>
        <v/>
      </c>
      <c r="D613" s="82" t="str">
        <f>scriv!AN575</f>
        <v/>
      </c>
      <c r="E613" s="82" t="str">
        <f>scriv!AO575</f>
        <v/>
      </c>
      <c r="F613" s="156">
        <f>ROW()</f>
        <v>613</v>
      </c>
      <c r="G613" s="288">
        <f>scriv!AC575</f>
        <v>0</v>
      </c>
      <c r="H613" s="288">
        <f>scriv!AD575</f>
        <v>0</v>
      </c>
      <c r="I613" s="81" t="str">
        <f>IF(scriv!AE575&lt;&gt;"",scriv!AE575,J613)</f>
        <v/>
      </c>
      <c r="J613" s="81" t="str">
        <f>IF(scriv!AF575&lt;&gt;"",scriv!AF575,"")</f>
        <v/>
      </c>
      <c r="K613" s="82" t="str">
        <f>IF(scriv!Y575&lt;&gt;"",scriv!Y575,$K$36)</f>
        <v>none</v>
      </c>
      <c r="L613" s="82">
        <f>IF(scriv!Z575&lt;&gt;"",scriv!Z575,$L$36)</f>
        <v>0</v>
      </c>
      <c r="M613" s="82" t="str">
        <f>IF(scriv!AA575&lt;&gt;"",scriv!AA575,$M$36)</f>
        <v>OpenClose</v>
      </c>
      <c r="N613" s="82">
        <f>IF(scriv!AB575&lt;&gt;"",scriv!AB575,$N$36)</f>
        <v>0</v>
      </c>
      <c r="O613" s="119" t="str">
        <f t="shared" si="349"/>
        <v/>
      </c>
      <c r="P613" s="81" t="str">
        <f>IF(scriv!I575&lt;&gt;"",scriv!I575,"")</f>
        <v/>
      </c>
      <c r="Q613" s="81" t="str">
        <f>IF(scriv!J575&lt;&gt;"",scriv!J575,"")</f>
        <v/>
      </c>
      <c r="R613" s="81">
        <f>IF(scriv!K575&lt;&gt;"",scriv!K575,
IF(I613&lt;&gt;"",1,$R$36))</f>
        <v>1</v>
      </c>
      <c r="S613" s="81" t="str">
        <f>IF(scriv!L575&lt;&gt;"",scriv!L575,
IF(scriv!AF575&lt;&gt;"",$S$36,"none"))</f>
        <v>none</v>
      </c>
      <c r="T613" s="81" t="str">
        <f>IF(scriv!Q575&lt;&gt;"",scriv!Q575,"")</f>
        <v/>
      </c>
      <c r="U613" s="81" t="str">
        <f>IF(scriv!R575&lt;&gt;"",scriv!R575,"")</f>
        <v/>
      </c>
      <c r="V613" s="81" t="str">
        <f>IF(scriv!S575&lt;&gt;"",scriv!S575,"")</f>
        <v/>
      </c>
      <c r="W613" s="81" t="str">
        <f>IF(scriv!T575&lt;&gt;"",scriv!T575,"")</f>
        <v/>
      </c>
      <c r="X613" s="81" t="str">
        <f>IF($E613="",
( IF(scriv!AH575&lt;&gt;"", LEFT( scriv!AH575, FIND(",",scriv!AH575)-1) &amp; "=" &amp; $AH613 &amp; RIGHT( scriv!AH575, LEN(scriv!AH575) + 1 - FIND(",",scriv!AH575)),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IF(scriv!AI575&lt;&gt;"", LEFT( scriv!AI575, FIND(",",scriv!AI575)-1) &amp; "=" &amp; $AH613 &amp; RIGHT( scriv!AI575, LEN(scriv!AI575) + 1 - FIND(",",scriv!AI575)),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IF(scriv!AJ575&lt;&gt;"", LEFT( scriv!AJ575, FIND(",",scriv!AJ575)-1) &amp; "=" &amp; $AH613 &amp; RIGHT( scriv!AJ575, LEN(scriv!AJ575) + 1 - FIND(",",scriv!AJ575)),
  IF($Z$36&lt;&gt;"",LEFT( Z$36, FIND(",",Z$36)-1) &amp; "=" &amp; $AH613 &amp; RIGHT( Z$36, LEN(Z$36) + 1 - FIND(",",Z$36)),""))),
IF(scriv!O575&lt;&gt;"", LEFT( scriv!O575, FIND(",",scriv!O575)-1) &amp; "=" &amp; $AH613 &amp; RIGHT( scriv!O575, LEN(scriv!O575) + 1 - FIND(",",scriv!O575)),
LEFT( Z$37, FIND(",",Z$37)-1) &amp; "=" &amp; $AH613 &amp; RIGHT( Z$37, LEN(Z$37) + 1 - FIND(",",Z$37))))</f>
        <v>drawOpen=,1.2</v>
      </c>
      <c r="AA613" s="81" t="str">
        <f>IF($E613="",
( IF(scriv!AK575&lt;&gt;"", LEFT( scriv!AK575, FIND(",",scriv!AK575)-1) &amp; "=" &amp; $AH613 &amp; RIGHT( scriv!AK575, LEN(scriv!AK575) + 1 - FIND(",",scriv!AK575)),
  IF($AA$36&lt;&gt;"",LEFT( AA$36, FIND(",",AA$36)-1) &amp; "=" &amp; $AH613 &amp; RIGHT( AA$36, LEN(AA$36) + 1 - FIND(",",AA$36)),""))),
IF(scriv!P575&lt;&gt;"", LEFT( scriv!P575, FIND(",",scriv!P575)-1) &amp; "=" &amp; $AH613 &amp; RIGHT( scriv!P575, LEN(scriv!P575) + 1 - FIND(",",scriv!P575)),
LEFT( AA$37, FIND(",",AA$37)-1) &amp; "=" &amp; $AH613 &amp; RIGHT( AA$37, LEN(AA$37) + 1 - FIND(",",AA$37))))</f>
        <v>drawClose=,1.2</v>
      </c>
      <c r="AB613" s="167" t="str">
        <f t="shared" si="348"/>
        <v>noTitle</v>
      </c>
      <c r="AC613" s="167"/>
      <c r="AD613" s="45"/>
      <c r="AE613" s="168"/>
      <c r="AF613" s="169">
        <f>IF(D613="",scriv!B575,"")</f>
        <v>0</v>
      </c>
      <c r="AG613" s="170" t="str">
        <f t="shared" si="351"/>
        <v/>
      </c>
      <c r="AH613" s="169" t="str">
        <f t="shared" si="352"/>
        <v/>
      </c>
      <c r="AI613" s="169" t="str">
        <f t="shared" si="353"/>
        <v/>
      </c>
      <c r="AJ613" s="86">
        <f>ROUNDDOWN( (LEN(scriv!B575)+1) / 2, 0 )</f>
        <v>0</v>
      </c>
      <c r="AK613" s="82">
        <f t="shared" si="354"/>
        <v>0</v>
      </c>
      <c r="AL613" s="82" t="str">
        <f t="shared" si="355"/>
        <v>-</v>
      </c>
      <c r="AM613" s="82" t="str">
        <f t="shared" si="356"/>
        <v>-</v>
      </c>
      <c r="AN613" s="82" t="str">
        <f t="shared" si="357"/>
        <v>-</v>
      </c>
      <c r="AO613" s="82" t="str">
        <f t="shared" si="358"/>
        <v>-</v>
      </c>
      <c r="AP613" s="82" t="str">
        <f t="shared" si="359"/>
        <v>-</v>
      </c>
      <c r="AQ613" s="82" t="str">
        <f t="shared" si="360"/>
        <v>-</v>
      </c>
      <c r="AR613" s="82" t="str">
        <f t="shared" si="361"/>
        <v>-</v>
      </c>
      <c r="AT613" s="82">
        <f t="shared" si="362"/>
        <v>2</v>
      </c>
      <c r="AU613" s="82" t="str">
        <f ca="1">IF(    MAX(OFFSET(AL613,0,0,MATCH("-",AL613:AL$638,0))) = 0,"",
IFERROR(MAX(OFFSET(AL613,0,0,MATCH("-",AL613:AL$638,0))),""))</f>
        <v/>
      </c>
      <c r="AV613" s="82" t="str">
        <f ca="1">IF(    MAX(OFFSET(AM613,0,0,MATCH("-",AM613:AM$638,0))) = 0,"",
IFERROR(MAX(OFFSET(AM613,0,0,MATCH("-",AM613:AM$638,0))),""))</f>
        <v/>
      </c>
      <c r="AW613" s="82" t="str">
        <f ca="1">IF(    MAX(OFFSET(AN613,0,0,MATCH("-",AN613:AN$638,0))) = 0,"",
IFERROR(MAX(OFFSET(AN613,0,0,MATCH("-",AN613:AN$638,0))),""))</f>
        <v/>
      </c>
      <c r="AX613" s="82" t="str">
        <f ca="1">IF(    MAX(OFFSET(AO613,0,0,MATCH("-",AO613:AO$638,0))) = 0,"",
IFERROR(MAX(OFFSET(AO613,0,0,MATCH("-",AO613:AO$638,0))),""))</f>
        <v/>
      </c>
      <c r="AY613" s="82" t="str">
        <f ca="1">IF(    MAX(OFFSET(AP613,0,0,MATCH("-",AP613:AP$638,0))) = 0,"",
IFERROR(MAX(OFFSET(AP613,0,0,MATCH("-",AP613:AP$638,0))),""))</f>
        <v/>
      </c>
      <c r="AZ613" s="82" t="str">
        <f ca="1">IF(    MAX(OFFSET(AQ613,0,0,MATCH("-",AQ613:AQ$638,0))) = 0,"",
IFERROR(MAX(OFFSET(AQ613,0,0,MATCH("-",AQ613:AQ$638,0))),""))</f>
        <v/>
      </c>
      <c r="BA613" s="82" t="str">
        <f ca="1">IF(    MAX(OFFSET(AR613,0,0,MATCH("-",AR613:AR$638,0))) = 0,"",
IFERROR(MAX(OFFSET(AR613,0,0,MATCH("-",AR613:AR$638,0))),""))</f>
        <v/>
      </c>
      <c r="BB613" s="112">
        <f t="shared" ca="1" si="363"/>
        <v>-270</v>
      </c>
      <c r="BC613" s="111" t="str">
        <f t="shared" ca="1" si="364"/>
        <v>Radius</v>
      </c>
      <c r="BD613" s="112">
        <f t="shared" ca="1" si="365"/>
        <v>0</v>
      </c>
      <c r="BE613" s="111">
        <f t="shared" ca="1" si="366"/>
        <v>-150</v>
      </c>
      <c r="BF613" s="113" t="e">
        <f t="shared" ca="1" si="367"/>
        <v>#VALUE!</v>
      </c>
      <c r="BG613" s="113" t="e">
        <f t="shared" ca="1" si="368"/>
        <v>#VALUE!</v>
      </c>
      <c r="BH613" s="112">
        <f t="shared" ca="1" si="369"/>
        <v>2000</v>
      </c>
      <c r="BI613" s="112">
        <f t="shared" ca="1" si="370"/>
        <v>-150</v>
      </c>
      <c r="BJ613" s="157"/>
      <c r="BK613" s="157"/>
      <c r="BL613" s="158" t="str">
        <f>scriv!AM575</f>
        <v/>
      </c>
      <c r="BM613" s="157"/>
      <c r="BN613" s="157" t="str">
        <f t="shared" si="371"/>
        <v>node</v>
      </c>
      <c r="BO613" s="157"/>
      <c r="BP613" s="159">
        <f t="shared" ca="1" si="372"/>
        <v>0</v>
      </c>
      <c r="BQ613" s="159">
        <f t="shared" ca="1" si="373"/>
        <v>0</v>
      </c>
      <c r="BR613" s="159">
        <f t="shared" si="374"/>
        <v>1</v>
      </c>
      <c r="BS613" s="159" t="str">
        <f t="shared" si="375"/>
        <v>symbol</v>
      </c>
      <c r="BT613" s="157" t="str">
        <f ca="1">IF(scriv!V575&lt;&gt;"",scriv!V575,
IF(E613="",IFERROR(VLOOKUP(BL613,$AH$40:$BT$638,39,FALSE),$BT$36),
$BT$37))</f>
        <v>Investors</v>
      </c>
      <c r="BU613" s="166">
        <f t="shared" ca="1" si="376"/>
        <v>2000</v>
      </c>
      <c r="BV613" s="166">
        <f t="shared" ca="1" si="377"/>
        <v>-150</v>
      </c>
      <c r="BW613" s="166">
        <f t="shared" ca="1" si="378"/>
        <v>0</v>
      </c>
      <c r="BX613" s="166">
        <f t="shared" ca="1" si="379"/>
        <v>0</v>
      </c>
      <c r="BY613" s="180" t="str">
        <f t="shared" si="380"/>
        <v/>
      </c>
      <c r="BZ613" s="180" t="str">
        <f t="shared" si="381"/>
        <v/>
      </c>
      <c r="CA613" s="81" t="str">
        <f>IF(scriv!E575&lt;&gt;"",scriv!E575,"")</f>
        <v/>
      </c>
      <c r="CB613" s="82">
        <f t="shared" si="350"/>
        <v>0</v>
      </c>
      <c r="CC613" s="82">
        <f t="shared" si="382"/>
        <v>0</v>
      </c>
      <c r="CD613" s="82" t="str">
        <f t="shared" si="383"/>
        <v>-</v>
      </c>
      <c r="CE613" s="82" t="str">
        <f t="shared" si="384"/>
        <v>-</v>
      </c>
      <c r="CF613" s="82" t="str">
        <f t="shared" si="385"/>
        <v>-</v>
      </c>
      <c r="CG613" s="82" t="str">
        <f t="shared" si="386"/>
        <v>-</v>
      </c>
      <c r="CH613" s="82" t="str">
        <f t="shared" si="387"/>
        <v>-</v>
      </c>
      <c r="CI613" s="82" t="str">
        <f t="shared" si="388"/>
        <v>-</v>
      </c>
      <c r="CJ613" s="82" t="str">
        <f t="shared" si="389"/>
        <v>-</v>
      </c>
      <c r="CK613" s="82" t="str">
        <f t="shared" si="390"/>
        <v>-</v>
      </c>
    </row>
    <row r="614" spans="1:89" s="82" customFormat="1" ht="18" customHeight="1">
      <c r="A614" s="81" t="str">
        <f>scriv!AL576</f>
        <v/>
      </c>
      <c r="B614" s="81" t="str">
        <f>IF(scriv!D576&lt;&gt;"",scriv!D576,"")</f>
        <v/>
      </c>
      <c r="C614" s="81" t="str">
        <f>IF( scriv!AP576&lt;&gt;"", IF(D614&lt;&gt;"","connection ","")&amp;scriv!AP576,IF(D614&lt;&gt;"","connection",""))</f>
        <v/>
      </c>
      <c r="D614" s="82" t="str">
        <f>scriv!AN576</f>
        <v/>
      </c>
      <c r="E614" s="82" t="str">
        <f>scriv!AO576</f>
        <v/>
      </c>
      <c r="F614" s="156">
        <f>ROW()</f>
        <v>614</v>
      </c>
      <c r="G614" s="288">
        <f>scriv!AC576</f>
        <v>0</v>
      </c>
      <c r="H614" s="288">
        <f>scriv!AD576</f>
        <v>0</v>
      </c>
      <c r="I614" s="81" t="str">
        <f>IF(scriv!AE576&lt;&gt;"",scriv!AE576,J614)</f>
        <v/>
      </c>
      <c r="J614" s="81" t="str">
        <f>IF(scriv!AF576&lt;&gt;"",scriv!AF576,"")</f>
        <v/>
      </c>
      <c r="K614" s="82" t="str">
        <f>IF(scriv!Y576&lt;&gt;"",scriv!Y576,$K$36)</f>
        <v>none</v>
      </c>
      <c r="L614" s="82">
        <f>IF(scriv!Z576&lt;&gt;"",scriv!Z576,$L$36)</f>
        <v>0</v>
      </c>
      <c r="M614" s="82" t="str">
        <f>IF(scriv!AA576&lt;&gt;"",scriv!AA576,$M$36)</f>
        <v>OpenClose</v>
      </c>
      <c r="N614" s="82">
        <f>IF(scriv!AB576&lt;&gt;"",scriv!AB576,$N$36)</f>
        <v>0</v>
      </c>
      <c r="O614" s="119" t="str">
        <f t="shared" si="349"/>
        <v/>
      </c>
      <c r="P614" s="81" t="str">
        <f>IF(scriv!I576&lt;&gt;"",scriv!I576,"")</f>
        <v/>
      </c>
      <c r="Q614" s="81" t="str">
        <f>IF(scriv!J576&lt;&gt;"",scriv!J576,"")</f>
        <v/>
      </c>
      <c r="R614" s="81">
        <f>IF(scriv!K576&lt;&gt;"",scriv!K576,
IF(I614&lt;&gt;"",1,$R$36))</f>
        <v>1</v>
      </c>
      <c r="S614" s="81" t="str">
        <f>IF(scriv!L576&lt;&gt;"",scriv!L576,
IF(scriv!AF576&lt;&gt;"",$S$36,"none"))</f>
        <v>none</v>
      </c>
      <c r="T614" s="81" t="str">
        <f>IF(scriv!Q576&lt;&gt;"",scriv!Q576,"")</f>
        <v/>
      </c>
      <c r="U614" s="81" t="str">
        <f>IF(scriv!R576&lt;&gt;"",scriv!R576,"")</f>
        <v/>
      </c>
      <c r="V614" s="81" t="str">
        <f>IF(scriv!S576&lt;&gt;"",scriv!S576,"")</f>
        <v/>
      </c>
      <c r="W614" s="81" t="str">
        <f>IF(scriv!T576&lt;&gt;"",scriv!T576,"")</f>
        <v/>
      </c>
      <c r="X614" s="81" t="str">
        <f>IF($E614="",
( IF(scriv!AH576&lt;&gt;"", LEFT( scriv!AH576, FIND(",",scriv!AH576)-1) &amp; "=" &amp; $AH614 &amp; RIGHT( scriv!AH576, LEN(scriv!AH576) + 1 - FIND(",",scriv!AH576)),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IF(scriv!AI576&lt;&gt;"", LEFT( scriv!AI576, FIND(",",scriv!AI576)-1) &amp; "=" &amp; $AH614 &amp; RIGHT( scriv!AI576, LEN(scriv!AI576) + 1 - FIND(",",scriv!AI576)),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IF(scriv!AJ576&lt;&gt;"", LEFT( scriv!AJ576, FIND(",",scriv!AJ576)-1) &amp; "=" &amp; $AH614 &amp; RIGHT( scriv!AJ576, LEN(scriv!AJ576) + 1 - FIND(",",scriv!AJ576)),
  IF($Z$36&lt;&gt;"",LEFT( Z$36, FIND(",",Z$36)-1) &amp; "=" &amp; $AH614 &amp; RIGHT( Z$36, LEN(Z$36) + 1 - FIND(",",Z$36)),""))),
IF(scriv!O576&lt;&gt;"", LEFT( scriv!O576, FIND(",",scriv!O576)-1) &amp; "=" &amp; $AH614 &amp; RIGHT( scriv!O576, LEN(scriv!O576) + 1 - FIND(",",scriv!O576)),
LEFT( Z$37, FIND(",",Z$37)-1) &amp; "=" &amp; $AH614 &amp; RIGHT( Z$37, LEN(Z$37) + 1 - FIND(",",Z$37))))</f>
        <v>drawOpen=,1.2</v>
      </c>
      <c r="AA614" s="81" t="str">
        <f>IF($E614="",
( IF(scriv!AK576&lt;&gt;"", LEFT( scriv!AK576, FIND(",",scriv!AK576)-1) &amp; "=" &amp; $AH614 &amp; RIGHT( scriv!AK576, LEN(scriv!AK576) + 1 - FIND(",",scriv!AK576)),
  IF($AA$36&lt;&gt;"",LEFT( AA$36, FIND(",",AA$36)-1) &amp; "=" &amp; $AH614 &amp; RIGHT( AA$36, LEN(AA$36) + 1 - FIND(",",AA$36)),""))),
IF(scriv!P576&lt;&gt;"", LEFT( scriv!P576, FIND(",",scriv!P576)-1) &amp; "=" &amp; $AH614 &amp; RIGHT( scriv!P576, LEN(scriv!P576) + 1 - FIND(",",scriv!P576)),
LEFT( AA$37, FIND(",",AA$37)-1) &amp; "=" &amp; $AH614 &amp; RIGHT( AA$37, LEN(AA$37) + 1 - FIND(",",AA$37))))</f>
        <v>drawClose=,1.2</v>
      </c>
      <c r="AB614" s="167" t="str">
        <f t="shared" si="348"/>
        <v>noTitle</v>
      </c>
      <c r="AC614" s="167"/>
      <c r="AD614" s="45"/>
      <c r="AE614" s="168"/>
      <c r="AF614" s="169">
        <f>IF(D614="",scriv!B576,"")</f>
        <v>0</v>
      </c>
      <c r="AG614" s="170" t="str">
        <f t="shared" si="351"/>
        <v/>
      </c>
      <c r="AH614" s="169" t="str">
        <f t="shared" si="352"/>
        <v/>
      </c>
      <c r="AI614" s="169" t="str">
        <f t="shared" si="353"/>
        <v/>
      </c>
      <c r="AJ614" s="86">
        <f>ROUNDDOWN( (LEN(scriv!B576)+1) / 2, 0 )</f>
        <v>0</v>
      </c>
      <c r="AK614" s="82">
        <f t="shared" si="354"/>
        <v>0</v>
      </c>
      <c r="AL614" s="82" t="str">
        <f t="shared" si="355"/>
        <v>-</v>
      </c>
      <c r="AM614" s="82" t="str">
        <f t="shared" si="356"/>
        <v>-</v>
      </c>
      <c r="AN614" s="82" t="str">
        <f t="shared" si="357"/>
        <v>-</v>
      </c>
      <c r="AO614" s="82" t="str">
        <f t="shared" si="358"/>
        <v>-</v>
      </c>
      <c r="AP614" s="82" t="str">
        <f t="shared" si="359"/>
        <v>-</v>
      </c>
      <c r="AQ614" s="82" t="str">
        <f t="shared" si="360"/>
        <v>-</v>
      </c>
      <c r="AR614" s="82" t="str">
        <f t="shared" si="361"/>
        <v>-</v>
      </c>
      <c r="AT614" s="82">
        <f t="shared" si="362"/>
        <v>2</v>
      </c>
      <c r="AU614" s="82" t="str">
        <f ca="1">IF(    MAX(OFFSET(AL614,0,0,MATCH("-",AL614:AL$638,0))) = 0,"",
IFERROR(MAX(OFFSET(AL614,0,0,MATCH("-",AL614:AL$638,0))),""))</f>
        <v/>
      </c>
      <c r="AV614" s="82" t="str">
        <f ca="1">IF(    MAX(OFFSET(AM614,0,0,MATCH("-",AM614:AM$638,0))) = 0,"",
IFERROR(MAX(OFFSET(AM614,0,0,MATCH("-",AM614:AM$638,0))),""))</f>
        <v/>
      </c>
      <c r="AW614" s="82" t="str">
        <f ca="1">IF(    MAX(OFFSET(AN614,0,0,MATCH("-",AN614:AN$638,0))) = 0,"",
IFERROR(MAX(OFFSET(AN614,0,0,MATCH("-",AN614:AN$638,0))),""))</f>
        <v/>
      </c>
      <c r="AX614" s="82" t="str">
        <f ca="1">IF(    MAX(OFFSET(AO614,0,0,MATCH("-",AO614:AO$638,0))) = 0,"",
IFERROR(MAX(OFFSET(AO614,0,0,MATCH("-",AO614:AO$638,0))),""))</f>
        <v/>
      </c>
      <c r="AY614" s="82" t="str">
        <f ca="1">IF(    MAX(OFFSET(AP614,0,0,MATCH("-",AP614:AP$638,0))) = 0,"",
IFERROR(MAX(OFFSET(AP614,0,0,MATCH("-",AP614:AP$638,0))),""))</f>
        <v/>
      </c>
      <c r="AZ614" s="82" t="str">
        <f ca="1">IF(    MAX(OFFSET(AQ614,0,0,MATCH("-",AQ614:AQ$638,0))) = 0,"",
IFERROR(MAX(OFFSET(AQ614,0,0,MATCH("-",AQ614:AQ$638,0))),""))</f>
        <v/>
      </c>
      <c r="BA614" s="82" t="str">
        <f ca="1">IF(    MAX(OFFSET(AR614,0,0,MATCH("-",AR614:AR$638,0))) = 0,"",
IFERROR(MAX(OFFSET(AR614,0,0,MATCH("-",AR614:AR$638,0))),""))</f>
        <v/>
      </c>
      <c r="BB614" s="112">
        <f t="shared" ca="1" si="363"/>
        <v>-270</v>
      </c>
      <c r="BC614" s="111" t="str">
        <f t="shared" ca="1" si="364"/>
        <v>Radius</v>
      </c>
      <c r="BD614" s="112">
        <f t="shared" ca="1" si="365"/>
        <v>0</v>
      </c>
      <c r="BE614" s="111">
        <f t="shared" ca="1" si="366"/>
        <v>-150</v>
      </c>
      <c r="BF614" s="113" t="e">
        <f t="shared" ca="1" si="367"/>
        <v>#VALUE!</v>
      </c>
      <c r="BG614" s="113" t="e">
        <f t="shared" ca="1" si="368"/>
        <v>#VALUE!</v>
      </c>
      <c r="BH614" s="112">
        <f t="shared" ca="1" si="369"/>
        <v>2000</v>
      </c>
      <c r="BI614" s="112">
        <f t="shared" ca="1" si="370"/>
        <v>-150</v>
      </c>
      <c r="BJ614" s="157"/>
      <c r="BK614" s="157"/>
      <c r="BL614" s="158" t="str">
        <f>scriv!AM576</f>
        <v/>
      </c>
      <c r="BM614" s="157"/>
      <c r="BN614" s="157" t="str">
        <f t="shared" si="371"/>
        <v>node</v>
      </c>
      <c r="BO614" s="157"/>
      <c r="BP614" s="159">
        <f t="shared" ca="1" si="372"/>
        <v>0</v>
      </c>
      <c r="BQ614" s="159">
        <f t="shared" ca="1" si="373"/>
        <v>0</v>
      </c>
      <c r="BR614" s="159">
        <f t="shared" si="374"/>
        <v>1</v>
      </c>
      <c r="BS614" s="159" t="str">
        <f t="shared" si="375"/>
        <v>symbol</v>
      </c>
      <c r="BT614" s="157" t="str">
        <f ca="1">IF(scriv!V576&lt;&gt;"",scriv!V576,
IF(E614="",IFERROR(VLOOKUP(BL614,$AH$40:$BT$638,39,FALSE),$BT$36),
$BT$37))</f>
        <v>Investors</v>
      </c>
      <c r="BU614" s="166">
        <f t="shared" ca="1" si="376"/>
        <v>2000</v>
      </c>
      <c r="BV614" s="166">
        <f t="shared" ca="1" si="377"/>
        <v>-150</v>
      </c>
      <c r="BW614" s="166">
        <f t="shared" ca="1" si="378"/>
        <v>0</v>
      </c>
      <c r="BX614" s="166">
        <f t="shared" ca="1" si="379"/>
        <v>0</v>
      </c>
      <c r="BY614" s="180" t="str">
        <f t="shared" si="380"/>
        <v/>
      </c>
      <c r="BZ614" s="180" t="str">
        <f t="shared" si="381"/>
        <v/>
      </c>
      <c r="CA614" s="81" t="str">
        <f>IF(scriv!E576&lt;&gt;"",scriv!E576,"")</f>
        <v/>
      </c>
      <c r="CB614" s="82">
        <f t="shared" si="350"/>
        <v>0</v>
      </c>
      <c r="CC614" s="82">
        <f t="shared" si="382"/>
        <v>0</v>
      </c>
      <c r="CD614" s="82" t="str">
        <f t="shared" si="383"/>
        <v>-</v>
      </c>
      <c r="CE614" s="82" t="str">
        <f t="shared" si="384"/>
        <v>-</v>
      </c>
      <c r="CF614" s="82" t="str">
        <f t="shared" si="385"/>
        <v>-</v>
      </c>
      <c r="CG614" s="82" t="str">
        <f t="shared" si="386"/>
        <v>-</v>
      </c>
      <c r="CH614" s="82" t="str">
        <f t="shared" si="387"/>
        <v>-</v>
      </c>
      <c r="CI614" s="82" t="str">
        <f t="shared" si="388"/>
        <v>-</v>
      </c>
      <c r="CJ614" s="82" t="str">
        <f t="shared" si="389"/>
        <v>-</v>
      </c>
      <c r="CK614" s="82" t="str">
        <f t="shared" si="390"/>
        <v>-</v>
      </c>
    </row>
    <row r="615" spans="1:89" s="82" customFormat="1" ht="18" customHeight="1">
      <c r="A615" s="81" t="str">
        <f>scriv!AL577</f>
        <v/>
      </c>
      <c r="B615" s="81" t="str">
        <f>IF(scriv!D577&lt;&gt;"",scriv!D577,"")</f>
        <v/>
      </c>
      <c r="C615" s="81" t="str">
        <f>IF( scriv!AP577&lt;&gt;"", IF(D615&lt;&gt;"","connection ","")&amp;scriv!AP577,IF(D615&lt;&gt;"","connection",""))</f>
        <v/>
      </c>
      <c r="D615" s="82" t="str">
        <f>scriv!AN577</f>
        <v/>
      </c>
      <c r="E615" s="82" t="str">
        <f>scriv!AO577</f>
        <v/>
      </c>
      <c r="F615" s="156">
        <f>ROW()</f>
        <v>615</v>
      </c>
      <c r="G615" s="288">
        <f>scriv!AC577</f>
        <v>0</v>
      </c>
      <c r="H615" s="288">
        <f>scriv!AD577</f>
        <v>0</v>
      </c>
      <c r="I615" s="81" t="str">
        <f>IF(scriv!AE577&lt;&gt;"",scriv!AE577,J615)</f>
        <v/>
      </c>
      <c r="J615" s="81" t="str">
        <f>IF(scriv!AF577&lt;&gt;"",scriv!AF577,"")</f>
        <v/>
      </c>
      <c r="K615" s="82" t="str">
        <f>IF(scriv!Y577&lt;&gt;"",scriv!Y577,$K$36)</f>
        <v>none</v>
      </c>
      <c r="L615" s="82">
        <f>IF(scriv!Z577&lt;&gt;"",scriv!Z577,$L$36)</f>
        <v>0</v>
      </c>
      <c r="M615" s="82" t="str">
        <f>IF(scriv!AA577&lt;&gt;"",scriv!AA577,$M$36)</f>
        <v>OpenClose</v>
      </c>
      <c r="N615" s="82">
        <f>IF(scriv!AB577&lt;&gt;"",scriv!AB577,$N$36)</f>
        <v>0</v>
      </c>
      <c r="O615" s="119" t="str">
        <f t="shared" si="349"/>
        <v/>
      </c>
      <c r="P615" s="81" t="str">
        <f>IF(scriv!I577&lt;&gt;"",scriv!I577,"")</f>
        <v/>
      </c>
      <c r="Q615" s="81" t="str">
        <f>IF(scriv!J577&lt;&gt;"",scriv!J577,"")</f>
        <v/>
      </c>
      <c r="R615" s="81">
        <f>IF(scriv!K577&lt;&gt;"",scriv!K577,
IF(I615&lt;&gt;"",1,$R$36))</f>
        <v>1</v>
      </c>
      <c r="S615" s="81" t="str">
        <f>IF(scriv!L577&lt;&gt;"",scriv!L577,
IF(scriv!AF577&lt;&gt;"",$S$36,"none"))</f>
        <v>none</v>
      </c>
      <c r="T615" s="81" t="str">
        <f>IF(scriv!Q577&lt;&gt;"",scriv!Q577,"")</f>
        <v/>
      </c>
      <c r="U615" s="81" t="str">
        <f>IF(scriv!R577&lt;&gt;"",scriv!R577,"")</f>
        <v/>
      </c>
      <c r="V615" s="81" t="str">
        <f>IF(scriv!S577&lt;&gt;"",scriv!S577,"")</f>
        <v/>
      </c>
      <c r="W615" s="81" t="str">
        <f>IF(scriv!T577&lt;&gt;"",scriv!T577,"")</f>
        <v/>
      </c>
      <c r="X615" s="81" t="str">
        <f>IF($E615="",
( IF(scriv!AH577&lt;&gt;"", LEFT( scriv!AH577, FIND(",",scriv!AH577)-1) &amp; "=" &amp; $AH615 &amp; RIGHT( scriv!AH577, LEN(scriv!AH577) + 1 - FIND(",",scriv!AH577)),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IF(scriv!AI577&lt;&gt;"", LEFT( scriv!AI577, FIND(",",scriv!AI577)-1) &amp; "=" &amp; $AH615 &amp; RIGHT( scriv!AI577, LEN(scriv!AI577) + 1 - FIND(",",scriv!AI577)),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IF(scriv!AJ577&lt;&gt;"", LEFT( scriv!AJ577, FIND(",",scriv!AJ577)-1) &amp; "=" &amp; $AH615 &amp; RIGHT( scriv!AJ577, LEN(scriv!AJ577) + 1 - FIND(",",scriv!AJ577)),
  IF($Z$36&lt;&gt;"",LEFT( Z$36, FIND(",",Z$36)-1) &amp; "=" &amp; $AH615 &amp; RIGHT( Z$36, LEN(Z$36) + 1 - FIND(",",Z$36)),""))),
IF(scriv!O577&lt;&gt;"", LEFT( scriv!O577, FIND(",",scriv!O577)-1) &amp; "=" &amp; $AH615 &amp; RIGHT( scriv!O577, LEN(scriv!O577) + 1 - FIND(",",scriv!O577)),
LEFT( Z$37, FIND(",",Z$37)-1) &amp; "=" &amp; $AH615 &amp; RIGHT( Z$37, LEN(Z$37) + 1 - FIND(",",Z$37))))</f>
        <v>drawOpen=,1.2</v>
      </c>
      <c r="AA615" s="81" t="str">
        <f>IF($E615="",
( IF(scriv!AK577&lt;&gt;"", LEFT( scriv!AK577, FIND(",",scriv!AK577)-1) &amp; "=" &amp; $AH615 &amp; RIGHT( scriv!AK577, LEN(scriv!AK577) + 1 - FIND(",",scriv!AK577)),
  IF($AA$36&lt;&gt;"",LEFT( AA$36, FIND(",",AA$36)-1) &amp; "=" &amp; $AH615 &amp; RIGHT( AA$36, LEN(AA$36) + 1 - FIND(",",AA$36)),""))),
IF(scriv!P577&lt;&gt;"", LEFT( scriv!P577, FIND(",",scriv!P577)-1) &amp; "=" &amp; $AH615 &amp; RIGHT( scriv!P577, LEN(scriv!P577) + 1 - FIND(",",scriv!P577)),
LEFT( AA$37, FIND(",",AA$37)-1) &amp; "=" &amp; $AH615 &amp; RIGHT( AA$37, LEN(AA$37) + 1 - FIND(",",AA$37))))</f>
        <v>drawClose=,1.2</v>
      </c>
      <c r="AB615" s="167" t="str">
        <f t="shared" ref="AB615:AB678" si="391">$AB$36</f>
        <v>noTitle</v>
      </c>
      <c r="AC615" s="167"/>
      <c r="AD615" s="45"/>
      <c r="AE615" s="168"/>
      <c r="AF615" s="169">
        <f>IF(D615="",scriv!B577,"")</f>
        <v>0</v>
      </c>
      <c r="AG615" s="170" t="str">
        <f t="shared" si="351"/>
        <v/>
      </c>
      <c r="AH615" s="169" t="str">
        <f t="shared" si="352"/>
        <v/>
      </c>
      <c r="AI615" s="169" t="str">
        <f t="shared" si="353"/>
        <v/>
      </c>
      <c r="AJ615" s="86">
        <f>ROUNDDOWN( (LEN(scriv!B577)+1) / 2, 0 )</f>
        <v>0</v>
      </c>
      <c r="AK615" s="82">
        <f t="shared" si="354"/>
        <v>0</v>
      </c>
      <c r="AL615" s="82" t="str">
        <f t="shared" si="355"/>
        <v>-</v>
      </c>
      <c r="AM615" s="82" t="str">
        <f t="shared" si="356"/>
        <v>-</v>
      </c>
      <c r="AN615" s="82" t="str">
        <f t="shared" si="357"/>
        <v>-</v>
      </c>
      <c r="AO615" s="82" t="str">
        <f t="shared" si="358"/>
        <v>-</v>
      </c>
      <c r="AP615" s="82" t="str">
        <f t="shared" si="359"/>
        <v>-</v>
      </c>
      <c r="AQ615" s="82" t="str">
        <f t="shared" si="360"/>
        <v>-</v>
      </c>
      <c r="AR615" s="82" t="str">
        <f t="shared" si="361"/>
        <v>-</v>
      </c>
      <c r="AT615" s="82">
        <f t="shared" si="362"/>
        <v>2</v>
      </c>
      <c r="AU615" s="82" t="str">
        <f ca="1">IF(    MAX(OFFSET(AL615,0,0,MATCH("-",AL615:AL$638,0))) = 0,"",
IFERROR(MAX(OFFSET(AL615,0,0,MATCH("-",AL615:AL$638,0))),""))</f>
        <v/>
      </c>
      <c r="AV615" s="82" t="str">
        <f ca="1">IF(    MAX(OFFSET(AM615,0,0,MATCH("-",AM615:AM$638,0))) = 0,"",
IFERROR(MAX(OFFSET(AM615,0,0,MATCH("-",AM615:AM$638,0))),""))</f>
        <v/>
      </c>
      <c r="AW615" s="82" t="str">
        <f ca="1">IF(    MAX(OFFSET(AN615,0,0,MATCH("-",AN615:AN$638,0))) = 0,"",
IFERROR(MAX(OFFSET(AN615,0,0,MATCH("-",AN615:AN$638,0))),""))</f>
        <v/>
      </c>
      <c r="AX615" s="82" t="str">
        <f ca="1">IF(    MAX(OFFSET(AO615,0,0,MATCH("-",AO615:AO$638,0))) = 0,"",
IFERROR(MAX(OFFSET(AO615,0,0,MATCH("-",AO615:AO$638,0))),""))</f>
        <v/>
      </c>
      <c r="AY615" s="82" t="str">
        <f ca="1">IF(    MAX(OFFSET(AP615,0,0,MATCH("-",AP615:AP$638,0))) = 0,"",
IFERROR(MAX(OFFSET(AP615,0,0,MATCH("-",AP615:AP$638,0))),""))</f>
        <v/>
      </c>
      <c r="AZ615" s="82" t="str">
        <f ca="1">IF(    MAX(OFFSET(AQ615,0,0,MATCH("-",AQ615:AQ$638,0))) = 0,"",
IFERROR(MAX(OFFSET(AQ615,0,0,MATCH("-",AQ615:AQ$638,0))),""))</f>
        <v/>
      </c>
      <c r="BA615" s="82" t="str">
        <f ca="1">IF(    MAX(OFFSET(AR615,0,0,MATCH("-",AR615:AR$638,0))) = 0,"",
IFERROR(MAX(OFFSET(AR615,0,0,MATCH("-",AR615:AR$638,0))),""))</f>
        <v/>
      </c>
      <c r="BB615" s="112">
        <f t="shared" ca="1" si="363"/>
        <v>-270</v>
      </c>
      <c r="BC615" s="111" t="str">
        <f t="shared" ca="1" si="364"/>
        <v>Radius</v>
      </c>
      <c r="BD615" s="112">
        <f t="shared" ca="1" si="365"/>
        <v>0</v>
      </c>
      <c r="BE615" s="111">
        <f t="shared" ca="1" si="366"/>
        <v>-150</v>
      </c>
      <c r="BF615" s="113" t="e">
        <f t="shared" ca="1" si="367"/>
        <v>#VALUE!</v>
      </c>
      <c r="BG615" s="113" t="e">
        <f t="shared" ca="1" si="368"/>
        <v>#VALUE!</v>
      </c>
      <c r="BH615" s="112">
        <f t="shared" ca="1" si="369"/>
        <v>2000</v>
      </c>
      <c r="BI615" s="112">
        <f t="shared" ca="1" si="370"/>
        <v>-150</v>
      </c>
      <c r="BJ615" s="157"/>
      <c r="BK615" s="157"/>
      <c r="BL615" s="158" t="str">
        <f>scriv!AM577</f>
        <v/>
      </c>
      <c r="BM615" s="157"/>
      <c r="BN615" s="157" t="str">
        <f t="shared" si="371"/>
        <v>node</v>
      </c>
      <c r="BO615" s="157"/>
      <c r="BP615" s="159">
        <f t="shared" ca="1" si="372"/>
        <v>0</v>
      </c>
      <c r="BQ615" s="159">
        <f t="shared" ca="1" si="373"/>
        <v>0</v>
      </c>
      <c r="BR615" s="159">
        <f t="shared" si="374"/>
        <v>1</v>
      </c>
      <c r="BS615" s="159" t="str">
        <f t="shared" si="375"/>
        <v>symbol</v>
      </c>
      <c r="BT615" s="157" t="str">
        <f ca="1">IF(scriv!V577&lt;&gt;"",scriv!V577,
IF(E615="",IFERROR(VLOOKUP(BL615,$AH$40:$BT$638,39,FALSE),$BT$36),
$BT$37))</f>
        <v>Investors</v>
      </c>
      <c r="BU615" s="166">
        <f t="shared" ca="1" si="376"/>
        <v>2000</v>
      </c>
      <c r="BV615" s="166">
        <f t="shared" ca="1" si="377"/>
        <v>-150</v>
      </c>
      <c r="BW615" s="166">
        <f t="shared" ca="1" si="378"/>
        <v>0</v>
      </c>
      <c r="BX615" s="166">
        <f t="shared" ca="1" si="379"/>
        <v>0</v>
      </c>
      <c r="BY615" s="180" t="str">
        <f t="shared" si="380"/>
        <v/>
      </c>
      <c r="BZ615" s="180" t="str">
        <f t="shared" si="381"/>
        <v/>
      </c>
      <c r="CA615" s="81" t="str">
        <f>IF(scriv!E577&lt;&gt;"",scriv!E577,"")</f>
        <v/>
      </c>
      <c r="CB615" s="82">
        <f t="shared" si="350"/>
        <v>0</v>
      </c>
      <c r="CC615" s="82">
        <f t="shared" si="382"/>
        <v>0</v>
      </c>
      <c r="CD615" s="82" t="str">
        <f t="shared" si="383"/>
        <v>-</v>
      </c>
      <c r="CE615" s="82" t="str">
        <f t="shared" si="384"/>
        <v>-</v>
      </c>
      <c r="CF615" s="82" t="str">
        <f t="shared" si="385"/>
        <v>-</v>
      </c>
      <c r="CG615" s="82" t="str">
        <f t="shared" si="386"/>
        <v>-</v>
      </c>
      <c r="CH615" s="82" t="str">
        <f t="shared" si="387"/>
        <v>-</v>
      </c>
      <c r="CI615" s="82" t="str">
        <f t="shared" si="388"/>
        <v>-</v>
      </c>
      <c r="CJ615" s="82" t="str">
        <f t="shared" si="389"/>
        <v>-</v>
      </c>
      <c r="CK615" s="82" t="str">
        <f t="shared" si="390"/>
        <v>-</v>
      </c>
    </row>
    <row r="616" spans="1:89" s="82" customFormat="1" ht="18" customHeight="1">
      <c r="A616" s="81" t="str">
        <f>scriv!AL578</f>
        <v/>
      </c>
      <c r="B616" s="81" t="str">
        <f>IF(scriv!D578&lt;&gt;"",scriv!D578,"")</f>
        <v/>
      </c>
      <c r="C616" s="81" t="str">
        <f>IF( scriv!AP578&lt;&gt;"", IF(D616&lt;&gt;"","connection ","")&amp;scriv!AP578,IF(D616&lt;&gt;"","connection",""))</f>
        <v/>
      </c>
      <c r="D616" s="82" t="str">
        <f>scriv!AN578</f>
        <v/>
      </c>
      <c r="E616" s="82" t="str">
        <f>scriv!AO578</f>
        <v/>
      </c>
      <c r="F616" s="156">
        <f>ROW()</f>
        <v>616</v>
      </c>
      <c r="G616" s="288">
        <f>scriv!AC578</f>
        <v>0</v>
      </c>
      <c r="H616" s="288">
        <f>scriv!AD578</f>
        <v>0</v>
      </c>
      <c r="I616" s="81" t="str">
        <f>IF(scriv!AE578&lt;&gt;"",scriv!AE578,J616)</f>
        <v/>
      </c>
      <c r="J616" s="81" t="str">
        <f>IF(scriv!AF578&lt;&gt;"",scriv!AF578,"")</f>
        <v/>
      </c>
      <c r="K616" s="82" t="str">
        <f>IF(scriv!Y578&lt;&gt;"",scriv!Y578,$K$36)</f>
        <v>none</v>
      </c>
      <c r="L616" s="82">
        <f>IF(scriv!Z578&lt;&gt;"",scriv!Z578,$L$36)</f>
        <v>0</v>
      </c>
      <c r="M616" s="82" t="str">
        <f>IF(scriv!AA578&lt;&gt;"",scriv!AA578,$M$36)</f>
        <v>OpenClose</v>
      </c>
      <c r="N616" s="82">
        <f>IF(scriv!AB578&lt;&gt;"",scriv!AB578,$N$36)</f>
        <v>0</v>
      </c>
      <c r="O616" s="119" t="str">
        <f t="shared" si="349"/>
        <v/>
      </c>
      <c r="P616" s="81" t="str">
        <f>IF(scriv!I578&lt;&gt;"",scriv!I578,"")</f>
        <v/>
      </c>
      <c r="Q616" s="81" t="str">
        <f>IF(scriv!J578&lt;&gt;"",scriv!J578,"")</f>
        <v/>
      </c>
      <c r="R616" s="81">
        <f>IF(scriv!K578&lt;&gt;"",scriv!K578,
IF(I616&lt;&gt;"",1,$R$36))</f>
        <v>1</v>
      </c>
      <c r="S616" s="81" t="str">
        <f>IF(scriv!L578&lt;&gt;"",scriv!L578,
IF(scriv!AF578&lt;&gt;"",$S$36,"none"))</f>
        <v>none</v>
      </c>
      <c r="T616" s="81" t="str">
        <f>IF(scriv!Q578&lt;&gt;"",scriv!Q578,"")</f>
        <v/>
      </c>
      <c r="U616" s="81" t="str">
        <f>IF(scriv!R578&lt;&gt;"",scriv!R578,"")</f>
        <v/>
      </c>
      <c r="V616" s="81" t="str">
        <f>IF(scriv!S578&lt;&gt;"",scriv!S578,"")</f>
        <v/>
      </c>
      <c r="W616" s="81" t="str">
        <f>IF(scriv!T578&lt;&gt;"",scriv!T578,"")</f>
        <v/>
      </c>
      <c r="X616" s="81" t="str">
        <f>IF($E616="",
( IF(scriv!AH578&lt;&gt;"", LEFT( scriv!AH578, FIND(",",scriv!AH578)-1) &amp; "=" &amp; $AH616 &amp; RIGHT( scriv!AH578, LEN(scriv!AH578) + 1 - FIND(",",scriv!AH578)),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IF(scriv!AI578&lt;&gt;"", LEFT( scriv!AI578, FIND(",",scriv!AI578)-1) &amp; "=" &amp; $AH616 &amp; RIGHT( scriv!AI578, LEN(scriv!AI578) + 1 - FIND(",",scriv!AI578)),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IF(scriv!AJ578&lt;&gt;"", LEFT( scriv!AJ578, FIND(",",scriv!AJ578)-1) &amp; "=" &amp; $AH616 &amp; RIGHT( scriv!AJ578, LEN(scriv!AJ578) + 1 - FIND(",",scriv!AJ578)),
  IF($Z$36&lt;&gt;"",LEFT( Z$36, FIND(",",Z$36)-1) &amp; "=" &amp; $AH616 &amp; RIGHT( Z$36, LEN(Z$36) + 1 - FIND(",",Z$36)),""))),
IF(scriv!O578&lt;&gt;"", LEFT( scriv!O578, FIND(",",scriv!O578)-1) &amp; "=" &amp; $AH616 &amp; RIGHT( scriv!O578, LEN(scriv!O578) + 1 - FIND(",",scriv!O578)),
LEFT( Z$37, FIND(",",Z$37)-1) &amp; "=" &amp; $AH616 &amp; RIGHT( Z$37, LEN(Z$37) + 1 - FIND(",",Z$37))))</f>
        <v>drawOpen=,1.2</v>
      </c>
      <c r="AA616" s="81" t="str">
        <f>IF($E616="",
( IF(scriv!AK578&lt;&gt;"", LEFT( scriv!AK578, FIND(",",scriv!AK578)-1) &amp; "=" &amp; $AH616 &amp; RIGHT( scriv!AK578, LEN(scriv!AK578) + 1 - FIND(",",scriv!AK578)),
  IF($AA$36&lt;&gt;"",LEFT( AA$36, FIND(",",AA$36)-1) &amp; "=" &amp; $AH616 &amp; RIGHT( AA$36, LEN(AA$36) + 1 - FIND(",",AA$36)),""))),
IF(scriv!P578&lt;&gt;"", LEFT( scriv!P578, FIND(",",scriv!P578)-1) &amp; "=" &amp; $AH616 &amp; RIGHT( scriv!P578, LEN(scriv!P578) + 1 - FIND(",",scriv!P578)),
LEFT( AA$37, FIND(",",AA$37)-1) &amp; "=" &amp; $AH616 &amp; RIGHT( AA$37, LEN(AA$37) + 1 - FIND(",",AA$37))))</f>
        <v>drawClose=,1.2</v>
      </c>
      <c r="AB616" s="167" t="str">
        <f t="shared" si="391"/>
        <v>noTitle</v>
      </c>
      <c r="AC616" s="167"/>
      <c r="AD616" s="45"/>
      <c r="AE616" s="168"/>
      <c r="AF616" s="169">
        <f>IF(D616="",scriv!B578,"")</f>
        <v>0</v>
      </c>
      <c r="AG616" s="170" t="str">
        <f t="shared" si="351"/>
        <v/>
      </c>
      <c r="AH616" s="169" t="str">
        <f t="shared" si="352"/>
        <v/>
      </c>
      <c r="AI616" s="169" t="str">
        <f t="shared" si="353"/>
        <v/>
      </c>
      <c r="AJ616" s="86">
        <f>ROUNDDOWN( (LEN(scriv!B578)+1) / 2, 0 )</f>
        <v>0</v>
      </c>
      <c r="AK616" s="82">
        <f t="shared" si="354"/>
        <v>0</v>
      </c>
      <c r="AL616" s="82" t="str">
        <f t="shared" si="355"/>
        <v>-</v>
      </c>
      <c r="AM616" s="82" t="str">
        <f t="shared" si="356"/>
        <v>-</v>
      </c>
      <c r="AN616" s="82" t="str">
        <f t="shared" si="357"/>
        <v>-</v>
      </c>
      <c r="AO616" s="82" t="str">
        <f t="shared" si="358"/>
        <v>-</v>
      </c>
      <c r="AP616" s="82" t="str">
        <f t="shared" si="359"/>
        <v>-</v>
      </c>
      <c r="AQ616" s="82" t="str">
        <f t="shared" si="360"/>
        <v>-</v>
      </c>
      <c r="AR616" s="82" t="str">
        <f t="shared" si="361"/>
        <v>-</v>
      </c>
      <c r="AT616" s="82">
        <f t="shared" si="362"/>
        <v>2</v>
      </c>
      <c r="AU616" s="82" t="str">
        <f ca="1">IF(    MAX(OFFSET(AL616,0,0,MATCH("-",AL616:AL$638,0))) = 0,"",
IFERROR(MAX(OFFSET(AL616,0,0,MATCH("-",AL616:AL$638,0))),""))</f>
        <v/>
      </c>
      <c r="AV616" s="82" t="str">
        <f ca="1">IF(    MAX(OFFSET(AM616,0,0,MATCH("-",AM616:AM$638,0))) = 0,"",
IFERROR(MAX(OFFSET(AM616,0,0,MATCH("-",AM616:AM$638,0))),""))</f>
        <v/>
      </c>
      <c r="AW616" s="82" t="str">
        <f ca="1">IF(    MAX(OFFSET(AN616,0,0,MATCH("-",AN616:AN$638,0))) = 0,"",
IFERROR(MAX(OFFSET(AN616,0,0,MATCH("-",AN616:AN$638,0))),""))</f>
        <v/>
      </c>
      <c r="AX616" s="82" t="str">
        <f ca="1">IF(    MAX(OFFSET(AO616,0,0,MATCH("-",AO616:AO$638,0))) = 0,"",
IFERROR(MAX(OFFSET(AO616,0,0,MATCH("-",AO616:AO$638,0))),""))</f>
        <v/>
      </c>
      <c r="AY616" s="82" t="str">
        <f ca="1">IF(    MAX(OFFSET(AP616,0,0,MATCH("-",AP616:AP$638,0))) = 0,"",
IFERROR(MAX(OFFSET(AP616,0,0,MATCH("-",AP616:AP$638,0))),""))</f>
        <v/>
      </c>
      <c r="AZ616" s="82" t="str">
        <f ca="1">IF(    MAX(OFFSET(AQ616,0,0,MATCH("-",AQ616:AQ$638,0))) = 0,"",
IFERROR(MAX(OFFSET(AQ616,0,0,MATCH("-",AQ616:AQ$638,0))),""))</f>
        <v/>
      </c>
      <c r="BA616" s="82" t="str">
        <f ca="1">IF(    MAX(OFFSET(AR616,0,0,MATCH("-",AR616:AR$638,0))) = 0,"",
IFERROR(MAX(OFFSET(AR616,0,0,MATCH("-",AR616:AR$638,0))),""))</f>
        <v/>
      </c>
      <c r="BB616" s="112">
        <f t="shared" ca="1" si="363"/>
        <v>-270</v>
      </c>
      <c r="BC616" s="111" t="str">
        <f t="shared" ca="1" si="364"/>
        <v>Radius</v>
      </c>
      <c r="BD616" s="112">
        <f t="shared" ca="1" si="365"/>
        <v>0</v>
      </c>
      <c r="BE616" s="111">
        <f t="shared" ca="1" si="366"/>
        <v>-150</v>
      </c>
      <c r="BF616" s="113" t="e">
        <f t="shared" ca="1" si="367"/>
        <v>#VALUE!</v>
      </c>
      <c r="BG616" s="113" t="e">
        <f t="shared" ca="1" si="368"/>
        <v>#VALUE!</v>
      </c>
      <c r="BH616" s="112">
        <f t="shared" ca="1" si="369"/>
        <v>2000</v>
      </c>
      <c r="BI616" s="112">
        <f t="shared" ca="1" si="370"/>
        <v>-150</v>
      </c>
      <c r="BJ616" s="157"/>
      <c r="BK616" s="157"/>
      <c r="BL616" s="158" t="str">
        <f>scriv!AM578</f>
        <v/>
      </c>
      <c r="BM616" s="157"/>
      <c r="BN616" s="157" t="str">
        <f t="shared" si="371"/>
        <v>node</v>
      </c>
      <c r="BO616" s="157"/>
      <c r="BP616" s="159">
        <f t="shared" ca="1" si="372"/>
        <v>0</v>
      </c>
      <c r="BQ616" s="159">
        <f t="shared" ca="1" si="373"/>
        <v>0</v>
      </c>
      <c r="BR616" s="159">
        <f t="shared" si="374"/>
        <v>1</v>
      </c>
      <c r="BS616" s="159" t="str">
        <f t="shared" si="375"/>
        <v>symbol</v>
      </c>
      <c r="BT616" s="157" t="str">
        <f ca="1">IF(scriv!V578&lt;&gt;"",scriv!V578,
IF(E616="",IFERROR(VLOOKUP(BL616,$AH$40:$BT$638,39,FALSE),$BT$36),
$BT$37))</f>
        <v>Investors</v>
      </c>
      <c r="BU616" s="166">
        <f t="shared" ca="1" si="376"/>
        <v>2000</v>
      </c>
      <c r="BV616" s="166">
        <f t="shared" ca="1" si="377"/>
        <v>-150</v>
      </c>
      <c r="BW616" s="166">
        <f t="shared" ca="1" si="378"/>
        <v>0</v>
      </c>
      <c r="BX616" s="166">
        <f t="shared" ca="1" si="379"/>
        <v>0</v>
      </c>
      <c r="BY616" s="180" t="str">
        <f t="shared" si="380"/>
        <v/>
      </c>
      <c r="BZ616" s="180" t="str">
        <f t="shared" si="381"/>
        <v/>
      </c>
      <c r="CA616" s="81" t="str">
        <f>IF(scriv!E578&lt;&gt;"",scriv!E578,"")</f>
        <v/>
      </c>
      <c r="CB616" s="82">
        <f t="shared" si="350"/>
        <v>0</v>
      </c>
      <c r="CC616" s="82">
        <f t="shared" si="382"/>
        <v>0</v>
      </c>
      <c r="CD616" s="82" t="str">
        <f t="shared" si="383"/>
        <v>-</v>
      </c>
      <c r="CE616" s="82" t="str">
        <f t="shared" si="384"/>
        <v>-</v>
      </c>
      <c r="CF616" s="82" t="str">
        <f t="shared" si="385"/>
        <v>-</v>
      </c>
      <c r="CG616" s="82" t="str">
        <f t="shared" si="386"/>
        <v>-</v>
      </c>
      <c r="CH616" s="82" t="str">
        <f t="shared" si="387"/>
        <v>-</v>
      </c>
      <c r="CI616" s="82" t="str">
        <f t="shared" si="388"/>
        <v>-</v>
      </c>
      <c r="CJ616" s="82" t="str">
        <f t="shared" si="389"/>
        <v>-</v>
      </c>
      <c r="CK616" s="82" t="str">
        <f t="shared" si="390"/>
        <v>-</v>
      </c>
    </row>
    <row r="617" spans="1:89" s="82" customFormat="1" ht="18" customHeight="1">
      <c r="A617" s="81" t="str">
        <f>scriv!AL579</f>
        <v/>
      </c>
      <c r="B617" s="81" t="str">
        <f>IF(scriv!D579&lt;&gt;"",scriv!D579,"")</f>
        <v/>
      </c>
      <c r="C617" s="81" t="str">
        <f>IF( scriv!AP579&lt;&gt;"", IF(D617&lt;&gt;"","connection ","")&amp;scriv!AP579,IF(D617&lt;&gt;"","connection",""))</f>
        <v/>
      </c>
      <c r="D617" s="82" t="str">
        <f>scriv!AN579</f>
        <v/>
      </c>
      <c r="E617" s="82" t="str">
        <f>scriv!AO579</f>
        <v/>
      </c>
      <c r="F617" s="156">
        <f>ROW()</f>
        <v>617</v>
      </c>
      <c r="G617" s="288">
        <f>scriv!AC579</f>
        <v>0</v>
      </c>
      <c r="H617" s="288">
        <f>scriv!AD579</f>
        <v>0</v>
      </c>
      <c r="I617" s="81" t="str">
        <f>IF(scriv!AE579&lt;&gt;"",scriv!AE579,J617)</f>
        <v/>
      </c>
      <c r="J617" s="81" t="str">
        <f>IF(scriv!AF579&lt;&gt;"",scriv!AF579,"")</f>
        <v/>
      </c>
      <c r="K617" s="82" t="str">
        <f>IF(scriv!Y579&lt;&gt;"",scriv!Y579,$K$36)</f>
        <v>none</v>
      </c>
      <c r="L617" s="82">
        <f>IF(scriv!Z579&lt;&gt;"",scriv!Z579,$L$36)</f>
        <v>0</v>
      </c>
      <c r="M617" s="82" t="str">
        <f>IF(scriv!AA579&lt;&gt;"",scriv!AA579,$M$36)</f>
        <v>OpenClose</v>
      </c>
      <c r="N617" s="82">
        <f>IF(scriv!AB579&lt;&gt;"",scriv!AB579,$N$36)</f>
        <v>0</v>
      </c>
      <c r="O617" s="119" t="str">
        <f t="shared" ref="O617:O680" si="392">IF(P617&lt;&gt;"","+++&amp;openLink="&amp;P617,"")</f>
        <v/>
      </c>
      <c r="P617" s="81" t="str">
        <f>IF(scriv!I579&lt;&gt;"",scriv!I579,"")</f>
        <v/>
      </c>
      <c r="Q617" s="81" t="str">
        <f>IF(scriv!J579&lt;&gt;"",scriv!J579,"")</f>
        <v/>
      </c>
      <c r="R617" s="81">
        <f>IF(scriv!K579&lt;&gt;"",scriv!K579,
IF(I617&lt;&gt;"",1,$R$36))</f>
        <v>1</v>
      </c>
      <c r="S617" s="81" t="str">
        <f>IF(scriv!L579&lt;&gt;"",scriv!L579,
IF(scriv!AF579&lt;&gt;"",$S$36,"none"))</f>
        <v>none</v>
      </c>
      <c r="T617" s="81" t="str">
        <f>IF(scriv!Q579&lt;&gt;"",scriv!Q579,"")</f>
        <v/>
      </c>
      <c r="U617" s="81" t="str">
        <f>IF(scriv!R579&lt;&gt;"",scriv!R579,"")</f>
        <v/>
      </c>
      <c r="V617" s="81" t="str">
        <f>IF(scriv!S579&lt;&gt;"",scriv!S579,"")</f>
        <v/>
      </c>
      <c r="W617" s="81" t="str">
        <f>IF(scriv!T579&lt;&gt;"",scriv!T579,"")</f>
        <v/>
      </c>
      <c r="X617" s="81" t="str">
        <f>IF($E617="",
( IF(scriv!AH579&lt;&gt;"", LEFT( scriv!AH579, FIND(",",scriv!AH579)-1) &amp; "=" &amp; $AH617 &amp; RIGHT( scriv!AH579, LEN(scriv!AH579) + 1 - FIND(",",scriv!AH579)),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IF(scriv!AI579&lt;&gt;"", LEFT( scriv!AI579, FIND(",",scriv!AI579)-1) &amp; "=" &amp; $AH617 &amp; RIGHT( scriv!AI579, LEN(scriv!AI579) + 1 - FIND(",",scriv!AI579)),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IF(scriv!AJ579&lt;&gt;"", LEFT( scriv!AJ579, FIND(",",scriv!AJ579)-1) &amp; "=" &amp; $AH617 &amp; RIGHT( scriv!AJ579, LEN(scriv!AJ579) + 1 - FIND(",",scriv!AJ579)),
  IF($Z$36&lt;&gt;"",LEFT( Z$36, FIND(",",Z$36)-1) &amp; "=" &amp; $AH617 &amp; RIGHT( Z$36, LEN(Z$36) + 1 - FIND(",",Z$36)),""))),
IF(scriv!O579&lt;&gt;"", LEFT( scriv!O579, FIND(",",scriv!O579)-1) &amp; "=" &amp; $AH617 &amp; RIGHT( scriv!O579, LEN(scriv!O579) + 1 - FIND(",",scriv!O579)),
LEFT( Z$37, FIND(",",Z$37)-1) &amp; "=" &amp; $AH617 &amp; RIGHT( Z$37, LEN(Z$37) + 1 - FIND(",",Z$37))))</f>
        <v>drawOpen=,1.2</v>
      </c>
      <c r="AA617" s="81" t="str">
        <f>IF($E617="",
( IF(scriv!AK579&lt;&gt;"", LEFT( scriv!AK579, FIND(",",scriv!AK579)-1) &amp; "=" &amp; $AH617 &amp; RIGHT( scriv!AK579, LEN(scriv!AK579) + 1 - FIND(",",scriv!AK579)),
  IF($AA$36&lt;&gt;"",LEFT( AA$36, FIND(",",AA$36)-1) &amp; "=" &amp; $AH617 &amp; RIGHT( AA$36, LEN(AA$36) + 1 - FIND(",",AA$36)),""))),
IF(scriv!P579&lt;&gt;"", LEFT( scriv!P579, FIND(",",scriv!P579)-1) &amp; "=" &amp; $AH617 &amp; RIGHT( scriv!P579, LEN(scriv!P579) + 1 - FIND(",",scriv!P579)),
LEFT( AA$37, FIND(",",AA$37)-1) &amp; "=" &amp; $AH617 &amp; RIGHT( AA$37, LEN(AA$37) + 1 - FIND(",",AA$37))))</f>
        <v>drawClose=,1.2</v>
      </c>
      <c r="AB617" s="167" t="str">
        <f t="shared" si="391"/>
        <v>noTitle</v>
      </c>
      <c r="AC617" s="167"/>
      <c r="AD617" s="45"/>
      <c r="AE617" s="168"/>
      <c r="AF617" s="169">
        <f>IF(D617="",scriv!B579,"")</f>
        <v>0</v>
      </c>
      <c r="AG617" s="170" t="str">
        <f t="shared" si="351"/>
        <v/>
      </c>
      <c r="AH617" s="169" t="str">
        <f t="shared" si="352"/>
        <v/>
      </c>
      <c r="AI617" s="169" t="str">
        <f t="shared" si="353"/>
        <v/>
      </c>
      <c r="AJ617" s="86">
        <f>ROUNDDOWN( (LEN(scriv!B579)+1) / 2, 0 )</f>
        <v>0</v>
      </c>
      <c r="AK617" s="82">
        <f t="shared" si="354"/>
        <v>0</v>
      </c>
      <c r="AL617" s="82" t="str">
        <f t="shared" si="355"/>
        <v>-</v>
      </c>
      <c r="AM617" s="82" t="str">
        <f t="shared" si="356"/>
        <v>-</v>
      </c>
      <c r="AN617" s="82" t="str">
        <f t="shared" si="357"/>
        <v>-</v>
      </c>
      <c r="AO617" s="82" t="str">
        <f t="shared" si="358"/>
        <v>-</v>
      </c>
      <c r="AP617" s="82" t="str">
        <f t="shared" si="359"/>
        <v>-</v>
      </c>
      <c r="AQ617" s="82" t="str">
        <f t="shared" si="360"/>
        <v>-</v>
      </c>
      <c r="AR617" s="82" t="str">
        <f t="shared" si="361"/>
        <v>-</v>
      </c>
      <c r="AT617" s="82">
        <f t="shared" si="362"/>
        <v>2</v>
      </c>
      <c r="AU617" s="82" t="str">
        <f ca="1">IF(    MAX(OFFSET(AL617,0,0,MATCH("-",AL617:AL$638,0))) = 0,"",
IFERROR(MAX(OFFSET(AL617,0,0,MATCH("-",AL617:AL$638,0))),""))</f>
        <v/>
      </c>
      <c r="AV617" s="82" t="str">
        <f ca="1">IF(    MAX(OFFSET(AM617,0,0,MATCH("-",AM617:AM$638,0))) = 0,"",
IFERROR(MAX(OFFSET(AM617,0,0,MATCH("-",AM617:AM$638,0))),""))</f>
        <v/>
      </c>
      <c r="AW617" s="82" t="str">
        <f ca="1">IF(    MAX(OFFSET(AN617,0,0,MATCH("-",AN617:AN$638,0))) = 0,"",
IFERROR(MAX(OFFSET(AN617,0,0,MATCH("-",AN617:AN$638,0))),""))</f>
        <v/>
      </c>
      <c r="AX617" s="82" t="str">
        <f ca="1">IF(    MAX(OFFSET(AO617,0,0,MATCH("-",AO617:AO$638,0))) = 0,"",
IFERROR(MAX(OFFSET(AO617,0,0,MATCH("-",AO617:AO$638,0))),""))</f>
        <v/>
      </c>
      <c r="AY617" s="82" t="str">
        <f ca="1">IF(    MAX(OFFSET(AP617,0,0,MATCH("-",AP617:AP$638,0))) = 0,"",
IFERROR(MAX(OFFSET(AP617,0,0,MATCH("-",AP617:AP$638,0))),""))</f>
        <v/>
      </c>
      <c r="AZ617" s="82" t="str">
        <f ca="1">IF(    MAX(OFFSET(AQ617,0,0,MATCH("-",AQ617:AQ$638,0))) = 0,"",
IFERROR(MAX(OFFSET(AQ617,0,0,MATCH("-",AQ617:AQ$638,0))),""))</f>
        <v/>
      </c>
      <c r="BA617" s="82" t="str">
        <f ca="1">IF(    MAX(OFFSET(AR617,0,0,MATCH("-",AR617:AR$638,0))) = 0,"",
IFERROR(MAX(OFFSET(AR617,0,0,MATCH("-",AR617:AR$638,0))),""))</f>
        <v/>
      </c>
      <c r="BB617" s="112">
        <f t="shared" ca="1" si="363"/>
        <v>-270</v>
      </c>
      <c r="BC617" s="111" t="str">
        <f t="shared" ca="1" si="364"/>
        <v>Radius</v>
      </c>
      <c r="BD617" s="112">
        <f t="shared" ca="1" si="365"/>
        <v>0</v>
      </c>
      <c r="BE617" s="111">
        <f t="shared" ca="1" si="366"/>
        <v>-150</v>
      </c>
      <c r="BF617" s="113" t="e">
        <f t="shared" ca="1" si="367"/>
        <v>#VALUE!</v>
      </c>
      <c r="BG617" s="113" t="e">
        <f t="shared" ca="1" si="368"/>
        <v>#VALUE!</v>
      </c>
      <c r="BH617" s="112">
        <f t="shared" ca="1" si="369"/>
        <v>2000</v>
      </c>
      <c r="BI617" s="112">
        <f t="shared" ca="1" si="370"/>
        <v>-150</v>
      </c>
      <c r="BJ617" s="157"/>
      <c r="BK617" s="157"/>
      <c r="BL617" s="158" t="str">
        <f>scriv!AM579</f>
        <v/>
      </c>
      <c r="BM617" s="157"/>
      <c r="BN617" s="157" t="str">
        <f t="shared" si="371"/>
        <v>node</v>
      </c>
      <c r="BO617" s="157"/>
      <c r="BP617" s="159">
        <f t="shared" ca="1" si="372"/>
        <v>0</v>
      </c>
      <c r="BQ617" s="159">
        <f t="shared" ca="1" si="373"/>
        <v>0</v>
      </c>
      <c r="BR617" s="159">
        <f t="shared" si="374"/>
        <v>1</v>
      </c>
      <c r="BS617" s="159" t="str">
        <f t="shared" si="375"/>
        <v>symbol</v>
      </c>
      <c r="BT617" s="157" t="str">
        <f ca="1">IF(scriv!V579&lt;&gt;"",scriv!V579,
IF(E617="",IFERROR(VLOOKUP(BL617,$AH$40:$BT$638,39,FALSE),$BT$36),
$BT$37))</f>
        <v>Investors</v>
      </c>
      <c r="BU617" s="166">
        <f t="shared" ca="1" si="376"/>
        <v>2000</v>
      </c>
      <c r="BV617" s="166">
        <f t="shared" ca="1" si="377"/>
        <v>-150</v>
      </c>
      <c r="BW617" s="166">
        <f t="shared" ca="1" si="378"/>
        <v>0</v>
      </c>
      <c r="BX617" s="166">
        <f t="shared" ca="1" si="379"/>
        <v>0</v>
      </c>
      <c r="BY617" s="180" t="str">
        <f t="shared" si="380"/>
        <v/>
      </c>
      <c r="BZ617" s="180" t="str">
        <f t="shared" si="381"/>
        <v/>
      </c>
      <c r="CA617" s="81" t="str">
        <f>IF(scriv!E579&lt;&gt;"",scriv!E579,"")</f>
        <v/>
      </c>
      <c r="CB617" s="82">
        <f t="shared" ref="CB617:CB680" si="393">$CB$36</f>
        <v>0</v>
      </c>
      <c r="CC617" s="82">
        <f t="shared" si="382"/>
        <v>0</v>
      </c>
      <c r="CD617" s="82" t="str">
        <f t="shared" si="383"/>
        <v>-</v>
      </c>
      <c r="CE617" s="82" t="str">
        <f t="shared" si="384"/>
        <v>-</v>
      </c>
      <c r="CF617" s="82" t="str">
        <f t="shared" si="385"/>
        <v>-</v>
      </c>
      <c r="CG617" s="82" t="str">
        <f t="shared" si="386"/>
        <v>-</v>
      </c>
      <c r="CH617" s="82" t="str">
        <f t="shared" si="387"/>
        <v>-</v>
      </c>
      <c r="CI617" s="82" t="str">
        <f t="shared" si="388"/>
        <v>-</v>
      </c>
      <c r="CJ617" s="82" t="str">
        <f t="shared" si="389"/>
        <v>-</v>
      </c>
      <c r="CK617" s="82" t="str">
        <f t="shared" si="390"/>
        <v>-</v>
      </c>
    </row>
    <row r="618" spans="1:89" s="82" customFormat="1" ht="18" customHeight="1">
      <c r="A618" s="81" t="str">
        <f>scriv!AL580</f>
        <v/>
      </c>
      <c r="B618" s="81" t="str">
        <f>IF(scriv!D580&lt;&gt;"",scriv!D580,"")</f>
        <v/>
      </c>
      <c r="C618" s="81" t="str">
        <f>IF( scriv!AP580&lt;&gt;"", IF(D618&lt;&gt;"","connection ","")&amp;scriv!AP580,IF(D618&lt;&gt;"","connection",""))</f>
        <v/>
      </c>
      <c r="D618" s="82" t="str">
        <f>scriv!AN580</f>
        <v/>
      </c>
      <c r="E618" s="82" t="str">
        <f>scriv!AO580</f>
        <v/>
      </c>
      <c r="F618" s="156">
        <f>ROW()</f>
        <v>618</v>
      </c>
      <c r="G618" s="288">
        <f>scriv!AC580</f>
        <v>0</v>
      </c>
      <c r="H618" s="288">
        <f>scriv!AD580</f>
        <v>0</v>
      </c>
      <c r="I618" s="81" t="str">
        <f>IF(scriv!AE580&lt;&gt;"",scriv!AE580,J618)</f>
        <v/>
      </c>
      <c r="J618" s="81" t="str">
        <f>IF(scriv!AF580&lt;&gt;"",scriv!AF580,"")</f>
        <v/>
      </c>
      <c r="K618" s="82" t="str">
        <f>IF(scriv!Y580&lt;&gt;"",scriv!Y580,$K$36)</f>
        <v>none</v>
      </c>
      <c r="L618" s="82">
        <f>IF(scriv!Z580&lt;&gt;"",scriv!Z580,$L$36)</f>
        <v>0</v>
      </c>
      <c r="M618" s="82" t="str">
        <f>IF(scriv!AA580&lt;&gt;"",scriv!AA580,$M$36)</f>
        <v>OpenClose</v>
      </c>
      <c r="N618" s="82">
        <f>IF(scriv!AB580&lt;&gt;"",scriv!AB580,$N$36)</f>
        <v>0</v>
      </c>
      <c r="O618" s="119" t="str">
        <f t="shared" si="392"/>
        <v/>
      </c>
      <c r="P618" s="81" t="str">
        <f>IF(scriv!I580&lt;&gt;"",scriv!I580,"")</f>
        <v/>
      </c>
      <c r="Q618" s="81" t="str">
        <f>IF(scriv!J580&lt;&gt;"",scriv!J580,"")</f>
        <v/>
      </c>
      <c r="R618" s="81">
        <f>IF(scriv!K580&lt;&gt;"",scriv!K580,
IF(I618&lt;&gt;"",1,$R$36))</f>
        <v>1</v>
      </c>
      <c r="S618" s="81" t="str">
        <f>IF(scriv!L580&lt;&gt;"",scriv!L580,
IF(scriv!AF580&lt;&gt;"",$S$36,"none"))</f>
        <v>none</v>
      </c>
      <c r="T618" s="81" t="str">
        <f>IF(scriv!Q580&lt;&gt;"",scriv!Q580,"")</f>
        <v/>
      </c>
      <c r="U618" s="81" t="str">
        <f>IF(scriv!R580&lt;&gt;"",scriv!R580,"")</f>
        <v/>
      </c>
      <c r="V618" s="81" t="str">
        <f>IF(scriv!S580&lt;&gt;"",scriv!S580,"")</f>
        <v/>
      </c>
      <c r="W618" s="81" t="str">
        <f>IF(scriv!T580&lt;&gt;"",scriv!T580,"")</f>
        <v/>
      </c>
      <c r="X618" s="81" t="str">
        <f>IF($E618="",
( IF(scriv!AH580&lt;&gt;"", LEFT( scriv!AH580, FIND(",",scriv!AH580)-1) &amp; "=" &amp; $AH618 &amp; RIGHT( scriv!AH580, LEN(scriv!AH580) + 1 - FIND(",",scriv!AH580)),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IF(scriv!AI580&lt;&gt;"", LEFT( scriv!AI580, FIND(",",scriv!AI580)-1) &amp; "=" &amp; $AH618 &amp; RIGHT( scriv!AI580, LEN(scriv!AI580) + 1 - FIND(",",scriv!AI580)),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IF(scriv!AJ580&lt;&gt;"", LEFT( scriv!AJ580, FIND(",",scriv!AJ580)-1) &amp; "=" &amp; $AH618 &amp; RIGHT( scriv!AJ580, LEN(scriv!AJ580) + 1 - FIND(",",scriv!AJ580)),
  IF($Z$36&lt;&gt;"",LEFT( Z$36, FIND(",",Z$36)-1) &amp; "=" &amp; $AH618 &amp; RIGHT( Z$36, LEN(Z$36) + 1 - FIND(",",Z$36)),""))),
IF(scriv!O580&lt;&gt;"", LEFT( scriv!O580, FIND(",",scriv!O580)-1) &amp; "=" &amp; $AH618 &amp; RIGHT( scriv!O580, LEN(scriv!O580) + 1 - FIND(",",scriv!O580)),
LEFT( Z$37, FIND(",",Z$37)-1) &amp; "=" &amp; $AH618 &amp; RIGHT( Z$37, LEN(Z$37) + 1 - FIND(",",Z$37))))</f>
        <v>drawOpen=,1.2</v>
      </c>
      <c r="AA618" s="81" t="str">
        <f>IF($E618="",
( IF(scriv!AK580&lt;&gt;"", LEFT( scriv!AK580, FIND(",",scriv!AK580)-1) &amp; "=" &amp; $AH618 &amp; RIGHT( scriv!AK580, LEN(scriv!AK580) + 1 - FIND(",",scriv!AK580)),
  IF($AA$36&lt;&gt;"",LEFT( AA$36, FIND(",",AA$36)-1) &amp; "=" &amp; $AH618 &amp; RIGHT( AA$36, LEN(AA$36) + 1 - FIND(",",AA$36)),""))),
IF(scriv!P580&lt;&gt;"", LEFT( scriv!P580, FIND(",",scriv!P580)-1) &amp; "=" &amp; $AH618 &amp; RIGHT( scriv!P580, LEN(scriv!P580) + 1 - FIND(",",scriv!P580)),
LEFT( AA$37, FIND(",",AA$37)-1) &amp; "=" &amp; $AH618 &amp; RIGHT( AA$37, LEN(AA$37) + 1 - FIND(",",AA$37))))</f>
        <v>drawClose=,1.2</v>
      </c>
      <c r="AB618" s="167" t="str">
        <f t="shared" si="391"/>
        <v>noTitle</v>
      </c>
      <c r="AC618" s="167"/>
      <c r="AD618" s="45"/>
      <c r="AE618" s="168"/>
      <c r="AF618" s="169">
        <f>IF(D618="",scriv!B580,"")</f>
        <v>0</v>
      </c>
      <c r="AG618" s="170" t="str">
        <f t="shared" ref="AG618:AG681" si="394">IF(AH618&lt;&gt;"",$AG$36,"")</f>
        <v/>
      </c>
      <c r="AH618" s="169" t="str">
        <f t="shared" ref="AH618:AH681" si="395">A618</f>
        <v/>
      </c>
      <c r="AI618" s="169" t="str">
        <f t="shared" ref="AI618:AI681" si="396">B618</f>
        <v/>
      </c>
      <c r="AJ618" s="86">
        <f>ROUNDDOWN( (LEN(scriv!B580)+1) / 2, 0 )</f>
        <v>0</v>
      </c>
      <c r="AK618" s="82">
        <f t="shared" ref="AK618:AK681" si="397">IF(CC618="","",
IF(CC618="-","-",
IF(ISERROR(LEFT(CC618,FIND(".",CC618)-1)),VALUE(CC618),
(VALUE(LEFT(CC618,FIND(".",CC618)-1))))))</f>
        <v>0</v>
      </c>
      <c r="AL618" s="82" t="str">
        <f t="shared" ref="AL618:AL681" si="398">IF(CD618="","",
IF(CD618="-","-",
IF(ISERROR(LEFT(CD618,FIND(".",CD618)-1)),VALUE(CD618),
(VALUE(LEFT(CD618,FIND(".",CD618)-1))))))</f>
        <v>-</v>
      </c>
      <c r="AM618" s="82" t="str">
        <f t="shared" ref="AM618:AM681" si="399">IF(CE618="","",
IF(CE618="-","-",
IF(ISERROR(LEFT(CE618,FIND(".",CE618)-1)),VALUE(CE618),
(VALUE(LEFT(CE618,FIND(".",CE618)-1))))))</f>
        <v>-</v>
      </c>
      <c r="AN618" s="82" t="str">
        <f t="shared" ref="AN618:AN681" si="400">IF(CF618="","",
IF(CF618="-","-",
IF(ISERROR(LEFT(CF618,FIND(".",CF618)-1)),VALUE(CF618),
(VALUE(LEFT(CF618,FIND(".",CF618)-1))))))</f>
        <v>-</v>
      </c>
      <c r="AO618" s="82" t="str">
        <f t="shared" ref="AO618:AO681" si="401">IF(CG618="","",
IF(CG618="-","-",
IF(ISERROR(LEFT(CG618,FIND(".",CG618)-1)),VALUE(CG618),
(VALUE(LEFT(CG618,FIND(".",CG618)-1))))))</f>
        <v>-</v>
      </c>
      <c r="AP618" s="82" t="str">
        <f t="shared" ref="AP618:AP681" si="402">IF(CH618="","",
IF(CH618="-","-",
IF(ISERROR(LEFT(CH618,FIND(".",CH618)-1)),VALUE(CH618),
(VALUE(LEFT(CH618,FIND(".",CH618)-1))))))</f>
        <v>-</v>
      </c>
      <c r="AQ618" s="82" t="str">
        <f t="shared" ref="AQ618:AQ681" si="403">IF(CI618="","",
IF(CI618="-","-",
IF(ISERROR(LEFT(CI618,FIND(".",CI618)-1)),VALUE(CI618),
(VALUE(LEFT(CI618,FIND(".",CI618)-1))))))</f>
        <v>-</v>
      </c>
      <c r="AR618" s="82" t="str">
        <f t="shared" ref="AR618:AR681" si="404">IF(CJ618="","",
IF(CJ618="-","-",
IF(ISERROR(LEFT(CJ618,FIND(".",CJ618)-1)),VALUE(CJ618),
(VALUE(LEFT(CJ618,FIND(".",CJ618)-1))))))</f>
        <v>-</v>
      </c>
      <c r="AT618" s="82">
        <f t="shared" ref="AT618:AT681" si="405">MAX($AK$40:$AK$140)</f>
        <v>2</v>
      </c>
      <c r="AU618" s="82" t="str">
        <f ca="1">IF(    MAX(OFFSET(AL618,0,0,MATCH("-",AL618:AL$638,0))) = 0,"",
IFERROR(MAX(OFFSET(AL618,0,0,MATCH("-",AL618:AL$638,0))),""))</f>
        <v/>
      </c>
      <c r="AV618" s="82" t="str">
        <f ca="1">IF(    MAX(OFFSET(AM618,0,0,MATCH("-",AM618:AM$638,0))) = 0,"",
IFERROR(MAX(OFFSET(AM618,0,0,MATCH("-",AM618:AM$638,0))),""))</f>
        <v/>
      </c>
      <c r="AW618" s="82" t="str">
        <f ca="1">IF(    MAX(OFFSET(AN618,0,0,MATCH("-",AN618:AN$638,0))) = 0,"",
IFERROR(MAX(OFFSET(AN618,0,0,MATCH("-",AN618:AN$638,0))),""))</f>
        <v/>
      </c>
      <c r="AX618" s="82" t="str">
        <f ca="1">IF(    MAX(OFFSET(AO618,0,0,MATCH("-",AO618:AO$638,0))) = 0,"",
IFERROR(MAX(OFFSET(AO618,0,0,MATCH("-",AO618:AO$638,0))),""))</f>
        <v/>
      </c>
      <c r="AY618" s="82" t="str">
        <f ca="1">IF(    MAX(OFFSET(AP618,0,0,MATCH("-",AP618:AP$638,0))) = 0,"",
IFERROR(MAX(OFFSET(AP618,0,0,MATCH("-",AP618:AP$638,0))),""))</f>
        <v/>
      </c>
      <c r="AZ618" s="82" t="str">
        <f ca="1">IF(    MAX(OFFSET(AQ618,0,0,MATCH("-",AQ618:AQ$638,0))) = 0,"",
IFERROR(MAX(OFFSET(AQ618,0,0,MATCH("-",AQ618:AQ$638,0))),""))</f>
        <v/>
      </c>
      <c r="BA618" s="82" t="str">
        <f ca="1">IF(    MAX(OFFSET(AR618,0,0,MATCH("-",AR618:AR$638,0))) = 0,"",
IFERROR(MAX(OFFSET(AR618,0,0,MATCH("-",AR618:AR$638,0))),""))</f>
        <v/>
      </c>
      <c r="BB618" s="112">
        <f t="shared" ref="BB618:BB681" ca="1" si="406">IF(AT618&lt;&gt;"",$BC$14/AT618*(AK618-1)-($BC$14)/2 + ($BC$14/AT618/2),0) +
IF(AU618&lt;&gt;"",$BC$14/AT618/AU618*(AL618-1)-($BC$14/AT618)/2 + ($BC$14/AT618/AU618/2),0) +
IF(AV618&lt;&gt;"",$BC$14/AT618/AU618/AV618*(AM618-1)-($BC$14/AT618/AU618)/2 + ($BC$14/AT618/AU618/AV618/2),0) +
IF(AW618&lt;&gt;"",$BC$14/AT618/AU618/AV618/AW618*(AN618-1)-($BC$14/AT618/AU618/AV618)/2 + ($BC$14/AT618/AU618/AV618/AW618/2),0) +
IF(AX618&lt;&gt;"",$BC$14/AT618/AU618/AV618/AW618/AX618*(AO618-1)-($BC$14/AT618/AU618/AV618/AW618)/2 + ($BC$14/AT618/AU618/AV618/AW618/AX618/2),0) +
IF(AY618&lt;&gt;"",$BC$14/AT618/AU618/AV618/AW618/AX618/AY618*(AP618-1)-($BC$14/AT618/AU618/AV618/AW618/AX618)/2 + ($BC$14/AT618/AU618/AV618/AW618/AX618/AY618/2),0)</f>
        <v>-270</v>
      </c>
      <c r="BC618" s="111" t="str">
        <f t="shared" ref="BC618:BC681" ca="1" si="407">INDIRECT("BC"&amp;19+AJ618)</f>
        <v>Radius</v>
      </c>
      <c r="BD618" s="112">
        <f t="shared" ref="BD618:BD681" ca="1" si="408">IF(AT618&lt;&gt;"", $BD$20 + (($BF$20/AT618) * (AK618 - 1)) - IF($BH$20=1,(($BF$20 / 2) - ($BF$20/AT618) / 2),0),0)
+IF(AU618&lt;&gt;"", $BD$21 + (($BF$21/AU618) * (AL618 - 1)) - IF($BH$21=1,(($BF$21 / 2) - ($BF$21/AU618) / 2),0),0)
+IF(AV618&lt;&gt;"", $BD$22 + (($BF$22/AV618) * (AM618 - 1)) - IF($BH$22=1,(($BF$22 / 2) - ($BF$22/AV618) / 2),0),0)
+IF(AW618&lt;&gt;"", $BD$23 + (($BF$23/AW618) * (AN618 - 1)) - IF($BH$23=1,(($BF$23 / 2) - ($BF$23/AW618) / 2),0),0)
+IF(AX618&lt;&gt;"", $BD$24 + (($BF$24/AX618) * (AO618 - 1)) - IF($BH$24=1,(($BF$24 / 2) - ($BF$24/AX618) / 2),0),0)
+IF(AY618&lt;&gt;"", $BD$25 + (($BF$25/AY618) * (AP618 - 1)) - IF($BH$25=1,(($BF$25 / 2) - ($BF$25/AY618) / 2),0),0)
+IF(AZ618&lt;&gt;"", $BD$26 + (($BF$26/AZ618) * (AQ618 - 1)) - IF($BH$26=1,(($BF$26 / 2) - ($BF$26/AZ618) / 2),0),0)
+IF(BA618&lt;&gt;"", $BD$27 + (($BF$27/BA618) * (AR618 - 1)) - IF($BH$27=1,(($BF$27 / 2) - ($BF$27/BA618) / 2),0),0)</f>
        <v>0</v>
      </c>
      <c r="BE618" s="111">
        <f t="shared" ref="BE618:BE681" ca="1" si="409">IF(AT618&lt;&gt;"", $BE$20 + (($BG$20/AT618) * (AK618 - 1)) - IF($BI$20=1,(($BG$20 / 2) - ($BG$20/AT618) / 2),0),0)
+IF(AU618&lt;&gt;"", $BE$21 + (($BG$21/AU618) * (AL618 - 1)) - IF($BI$21=1,(($BG$21 / 2) - ($BG$21/AU618) / 2),0),0)
+IF(AV618&lt;&gt;"", $BE$22 + (($BG$22/AV618) * (AM618 - 1)) - IF($BI$22=1,(($BG$22 / 2) - ($BG$22/AV618) / 2),0),0)
+IF(AW618&lt;&gt;"", $BE$23 + (($BG$23/AW618) * (AN618 - 1)) - IF($BI$23=1,(($BG$23 / 2) - ($BG$23/AW618) / 2),0),0)
+IF(AX618&lt;&gt;"", $BE$24 + (($BG$24/AX618) * (AO618 - 1)) - IF($BI$24=1,(($BG$24 / 2) - ($BG$24/AX618) / 2),0),0)
+IF(AY618&lt;&gt;"", $BE$25 + (($BG$25/AY618) * (AP618 - 1)) - IF($BI$25=1,(($BG$25 / 2) - ($BG$25/AY618) / 2),0),0)
+IF(AZ618&lt;&gt;"", $BE$26 + (($BG$26/AZ618) * (AQ618 - 1)) - IF($BI$26=1,(($BG$26 / 2) - ($BG$26/AZ618) / 2),0),0)
+IF(BA618&lt;&gt;"", $BE$27 + (($BG$27/BA618) * (AR618 - 1)) - IF($BI$27=1,(($BG$27 / 2) - ($BG$27/BA618) / 2),0),0)</f>
        <v>-150</v>
      </c>
      <c r="BF618" s="113" t="e">
        <f t="shared" ref="BF618:BF681" ca="1" si="410">ROUND(BC618*COS(RADIANS(BB618+$BC$13)),2)+$BD$12</f>
        <v>#VALUE!</v>
      </c>
      <c r="BG618" s="113" t="e">
        <f t="shared" ref="BG618:BG681" ca="1" si="411">ROUND(BC618*SIN(RADIANS(BB618+$BC$13)),2)+$BE$12</f>
        <v>#VALUE!</v>
      </c>
      <c r="BH618" s="112">
        <f t="shared" ref="BH618:BH681" ca="1" si="412">BD618+$BD$12</f>
        <v>2000</v>
      </c>
      <c r="BI618" s="112">
        <f t="shared" ref="BI618:BI681" ca="1" si="413">BE618+$BE$12</f>
        <v>-150</v>
      </c>
      <c r="BJ618" s="157"/>
      <c r="BK618" s="157"/>
      <c r="BL618" s="158" t="str">
        <f>scriv!AM580</f>
        <v/>
      </c>
      <c r="BM618" s="157"/>
      <c r="BN618" s="157" t="str">
        <f t="shared" ref="BN618:BN681" si="414">IF(D618="",$BN$36,"link")</f>
        <v>node</v>
      </c>
      <c r="BO618" s="157"/>
      <c r="BP618" s="159">
        <f t="shared" ref="BP618:BP681" ca="1" si="415">IF(AJ618&gt;0,INDIRECT("BP"&amp;19+AJ618),0)</f>
        <v>0</v>
      </c>
      <c r="BQ618" s="159">
        <f t="shared" ref="BQ618:BQ681" ca="1" si="416">IF(AJ618&gt;0,INDIRECT("BQ"&amp;19+AJ618),0)</f>
        <v>0</v>
      </c>
      <c r="BR618" s="159">
        <f t="shared" ref="BR618:BR681" si="417">$BR$36</f>
        <v>1</v>
      </c>
      <c r="BS618" s="159" t="str">
        <f t="shared" ref="BS618:BS681" si="418">$BS$36</f>
        <v>symbol</v>
      </c>
      <c r="BT618" s="157" t="str">
        <f ca="1">IF(scriv!V580&lt;&gt;"",scriv!V580,
IF(E618="",IFERROR(VLOOKUP(BL618,$AH$40:$BT$638,39,FALSE),$BT$36),
$BT$37))</f>
        <v>Investors</v>
      </c>
      <c r="BU618" s="166">
        <f t="shared" ref="BU618:BU681" ca="1" si="419">IF(BN618&lt;&gt;"link",
IF($BE$10=0, ROUND(BF618,2),ROUND(BH618,2)),
IFERROR(VLOOKUP(BY618,$AH$40:$BQ$638,35,FALSE),1) )</f>
        <v>2000</v>
      </c>
      <c r="BV618" s="166">
        <f t="shared" ref="BV618:BV681" ca="1" si="420">IF(BN618&lt;&gt;"link",
IF($BE$10=0, ROUND(BG618,2),ROUND(BI618,2)),
IFERROR(VLOOKUP(BY618,$AH$40:$BQ$638,36,FALSE),1) )</f>
        <v>-150</v>
      </c>
      <c r="BW618" s="166">
        <f t="shared" ref="BW618:BW681" ca="1" si="421">IFERROR(VLOOKUP(BZ618,$AH$40:$BQ$638,35,FALSE),0)</f>
        <v>0</v>
      </c>
      <c r="BX618" s="166">
        <f t="shared" ref="BX618:BX681" ca="1" si="422">IFERROR(VLOOKUP(BZ618,$AH$40:$BQ$638,36,FALSE),0)</f>
        <v>0</v>
      </c>
      <c r="BY618" s="180" t="str">
        <f t="shared" ref="BY618:BY681" si="423">D618</f>
        <v/>
      </c>
      <c r="BZ618" s="180" t="str">
        <f t="shared" ref="BZ618:BZ681" si="424">E618</f>
        <v/>
      </c>
      <c r="CA618" s="81" t="str">
        <f>IF(scriv!E580&lt;&gt;"",scriv!E580,"")</f>
        <v/>
      </c>
      <c r="CB618" s="82">
        <f t="shared" si="393"/>
        <v>0</v>
      </c>
      <c r="CC618" s="82">
        <f t="shared" ref="CC618:CC681" si="425">AF618</f>
        <v>0</v>
      </c>
      <c r="CD618" s="82" t="str">
        <f t="shared" ref="CD618:CD681" si="426">IF(CC618="","",
IF(ISERROR(RIGHT(CC618,LEN(CC618)-FIND(".",CC618))),"-",
RIGHT(CC618,LEN(CC618)-FIND(".",CC618))))</f>
        <v>-</v>
      </c>
      <c r="CE618" s="82" t="str">
        <f t="shared" ref="CE618:CE681" si="427">IF(CD618="","",
IF(ISERROR(RIGHT(CD618,LEN(CD618)-FIND(".",CD618))),"-",
RIGHT(CD618,LEN(CD618)-FIND(".",CD618))))</f>
        <v>-</v>
      </c>
      <c r="CF618" s="82" t="str">
        <f t="shared" ref="CF618:CF681" si="428">IF(CE618="","",
IF(ISERROR(RIGHT(CE618,LEN(CE618)-FIND(".",CE618))),"-",
RIGHT(CE618,LEN(CE618)-FIND(".",CE618))))</f>
        <v>-</v>
      </c>
      <c r="CG618" s="82" t="str">
        <f t="shared" ref="CG618:CG681" si="429">IF(CF618="","",
IF(ISERROR(RIGHT(CF618,LEN(CF618)-FIND(".",CF618))),"-",
RIGHT(CF618,LEN(CF618)-FIND(".",CF618))))</f>
        <v>-</v>
      </c>
      <c r="CH618" s="82" t="str">
        <f t="shared" ref="CH618:CH681" si="430">IF(CG618="","",
IF(ISERROR(RIGHT(CG618,LEN(CG618)-FIND(".",CG618))),"-",
RIGHT(CG618,LEN(CG618)-FIND(".",CG618))))</f>
        <v>-</v>
      </c>
      <c r="CI618" s="82" t="str">
        <f t="shared" ref="CI618:CI681" si="431">IF(CH618="","",
IF(ISERROR(RIGHT(CH618,LEN(CH618)-FIND(".",CH618))),"-",
RIGHT(CH618,LEN(CH618)-FIND(".",CH618))))</f>
        <v>-</v>
      </c>
      <c r="CJ618" s="82" t="str">
        <f t="shared" ref="CJ618:CJ681" si="432">IF(CI618="","",
IF(ISERROR(RIGHT(CI618,LEN(CI618)-FIND(".",CI618))),"-",
RIGHT(CI618,LEN(CI618)-FIND(".",CI618))))</f>
        <v>-</v>
      </c>
      <c r="CK618" s="82" t="str">
        <f t="shared" ref="CK618:CK681" si="433">IF(CJ618="","",
IF(ISERROR(RIGHT(CJ618,LEN(CJ618)-FIND(".",CJ618))),"-",
RIGHT(CJ618,LEN(CJ618)-FIND(".",CJ618))))</f>
        <v>-</v>
      </c>
    </row>
    <row r="619" spans="1:89" s="82" customFormat="1" ht="18" customHeight="1">
      <c r="A619" s="81" t="str">
        <f>scriv!AL581</f>
        <v/>
      </c>
      <c r="B619" s="81" t="str">
        <f>IF(scriv!D581&lt;&gt;"",scriv!D581,"")</f>
        <v/>
      </c>
      <c r="C619" s="81" t="str">
        <f>IF( scriv!AP581&lt;&gt;"", IF(D619&lt;&gt;"","connection ","")&amp;scriv!AP581,IF(D619&lt;&gt;"","connection",""))</f>
        <v/>
      </c>
      <c r="D619" s="82" t="str">
        <f>scriv!AN581</f>
        <v/>
      </c>
      <c r="E619" s="82" t="str">
        <f>scriv!AO581</f>
        <v/>
      </c>
      <c r="F619" s="156">
        <f>ROW()</f>
        <v>619</v>
      </c>
      <c r="G619" s="288">
        <f>scriv!AC581</f>
        <v>0</v>
      </c>
      <c r="H619" s="288">
        <f>scriv!AD581</f>
        <v>0</v>
      </c>
      <c r="I619" s="81" t="str">
        <f>IF(scriv!AE581&lt;&gt;"",scriv!AE581,J619)</f>
        <v/>
      </c>
      <c r="J619" s="81" t="str">
        <f>IF(scriv!AF581&lt;&gt;"",scriv!AF581,"")</f>
        <v/>
      </c>
      <c r="K619" s="82" t="str">
        <f>IF(scriv!Y581&lt;&gt;"",scriv!Y581,$K$36)</f>
        <v>none</v>
      </c>
      <c r="L619" s="82">
        <f>IF(scriv!Z581&lt;&gt;"",scriv!Z581,$L$36)</f>
        <v>0</v>
      </c>
      <c r="M619" s="82" t="str">
        <f>IF(scriv!AA581&lt;&gt;"",scriv!AA581,$M$36)</f>
        <v>OpenClose</v>
      </c>
      <c r="N619" s="82">
        <f>IF(scriv!AB581&lt;&gt;"",scriv!AB581,$N$36)</f>
        <v>0</v>
      </c>
      <c r="O619" s="119" t="str">
        <f t="shared" si="392"/>
        <v/>
      </c>
      <c r="P619" s="81" t="str">
        <f>IF(scriv!I581&lt;&gt;"",scriv!I581,"")</f>
        <v/>
      </c>
      <c r="Q619" s="81" t="str">
        <f>IF(scriv!J581&lt;&gt;"",scriv!J581,"")</f>
        <v/>
      </c>
      <c r="R619" s="81">
        <f>IF(scriv!K581&lt;&gt;"",scriv!K581,
IF(I619&lt;&gt;"",1,$R$36))</f>
        <v>1</v>
      </c>
      <c r="S619" s="81" t="str">
        <f>IF(scriv!L581&lt;&gt;"",scriv!L581,
IF(scriv!AF581&lt;&gt;"",$S$36,"none"))</f>
        <v>none</v>
      </c>
      <c r="T619" s="81" t="str">
        <f>IF(scriv!Q581&lt;&gt;"",scriv!Q581,"")</f>
        <v/>
      </c>
      <c r="U619" s="81" t="str">
        <f>IF(scriv!R581&lt;&gt;"",scriv!R581,"")</f>
        <v/>
      </c>
      <c r="V619" s="81" t="str">
        <f>IF(scriv!S581&lt;&gt;"",scriv!S581,"")</f>
        <v/>
      </c>
      <c r="W619" s="81" t="str">
        <f>IF(scriv!T581&lt;&gt;"",scriv!T581,"")</f>
        <v/>
      </c>
      <c r="X619" s="81" t="str">
        <f>IF($E619="",
( IF(scriv!AH581&lt;&gt;"", LEFT( scriv!AH581, FIND(",",scriv!AH581)-1) &amp; "=" &amp; $AH619 &amp; RIGHT( scriv!AH581, LEN(scriv!AH581) + 1 - FIND(",",scriv!AH581)),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IF(scriv!AI581&lt;&gt;"", LEFT( scriv!AI581, FIND(",",scriv!AI581)-1) &amp; "=" &amp; $AH619 &amp; RIGHT( scriv!AI581, LEN(scriv!AI581) + 1 - FIND(",",scriv!AI581)),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IF(scriv!AJ581&lt;&gt;"", LEFT( scriv!AJ581, FIND(",",scriv!AJ581)-1) &amp; "=" &amp; $AH619 &amp; RIGHT( scriv!AJ581, LEN(scriv!AJ581) + 1 - FIND(",",scriv!AJ581)),
  IF($Z$36&lt;&gt;"",LEFT( Z$36, FIND(",",Z$36)-1) &amp; "=" &amp; $AH619 &amp; RIGHT( Z$36, LEN(Z$36) + 1 - FIND(",",Z$36)),""))),
IF(scriv!O581&lt;&gt;"", LEFT( scriv!O581, FIND(",",scriv!O581)-1) &amp; "=" &amp; $AH619 &amp; RIGHT( scriv!O581, LEN(scriv!O581) + 1 - FIND(",",scriv!O581)),
LEFT( Z$37, FIND(",",Z$37)-1) &amp; "=" &amp; $AH619 &amp; RIGHT( Z$37, LEN(Z$37) + 1 - FIND(",",Z$37))))</f>
        <v>drawOpen=,1.2</v>
      </c>
      <c r="AA619" s="81" t="str">
        <f>IF($E619="",
( IF(scriv!AK581&lt;&gt;"", LEFT( scriv!AK581, FIND(",",scriv!AK581)-1) &amp; "=" &amp; $AH619 &amp; RIGHT( scriv!AK581, LEN(scriv!AK581) + 1 - FIND(",",scriv!AK581)),
  IF($AA$36&lt;&gt;"",LEFT( AA$36, FIND(",",AA$36)-1) &amp; "=" &amp; $AH619 &amp; RIGHT( AA$36, LEN(AA$36) + 1 - FIND(",",AA$36)),""))),
IF(scriv!P581&lt;&gt;"", LEFT( scriv!P581, FIND(",",scriv!P581)-1) &amp; "=" &amp; $AH619 &amp; RIGHT( scriv!P581, LEN(scriv!P581) + 1 - FIND(",",scriv!P581)),
LEFT( AA$37, FIND(",",AA$37)-1) &amp; "=" &amp; $AH619 &amp; RIGHT( AA$37, LEN(AA$37) + 1 - FIND(",",AA$37))))</f>
        <v>drawClose=,1.2</v>
      </c>
      <c r="AB619" s="167" t="str">
        <f t="shared" si="391"/>
        <v>noTitle</v>
      </c>
      <c r="AC619" s="167"/>
      <c r="AD619" s="45"/>
      <c r="AE619" s="168"/>
      <c r="AF619" s="169">
        <f>IF(D619="",scriv!B581,"")</f>
        <v>0</v>
      </c>
      <c r="AG619" s="170" t="str">
        <f t="shared" si="394"/>
        <v/>
      </c>
      <c r="AH619" s="169" t="str">
        <f t="shared" si="395"/>
        <v/>
      </c>
      <c r="AI619" s="169" t="str">
        <f t="shared" si="396"/>
        <v/>
      </c>
      <c r="AJ619" s="86">
        <f>ROUNDDOWN( (LEN(scriv!B581)+1) / 2, 0 )</f>
        <v>0</v>
      </c>
      <c r="AK619" s="82">
        <f t="shared" si="397"/>
        <v>0</v>
      </c>
      <c r="AL619" s="82" t="str">
        <f t="shared" si="398"/>
        <v>-</v>
      </c>
      <c r="AM619" s="82" t="str">
        <f t="shared" si="399"/>
        <v>-</v>
      </c>
      <c r="AN619" s="82" t="str">
        <f t="shared" si="400"/>
        <v>-</v>
      </c>
      <c r="AO619" s="82" t="str">
        <f t="shared" si="401"/>
        <v>-</v>
      </c>
      <c r="AP619" s="82" t="str">
        <f t="shared" si="402"/>
        <v>-</v>
      </c>
      <c r="AQ619" s="82" t="str">
        <f t="shared" si="403"/>
        <v>-</v>
      </c>
      <c r="AR619" s="82" t="str">
        <f t="shared" si="404"/>
        <v>-</v>
      </c>
      <c r="AT619" s="82">
        <f t="shared" si="405"/>
        <v>2</v>
      </c>
      <c r="AU619" s="82" t="str">
        <f ca="1">IF(    MAX(OFFSET(AL619,0,0,MATCH("-",AL619:AL$638,0))) = 0,"",
IFERROR(MAX(OFFSET(AL619,0,0,MATCH("-",AL619:AL$638,0))),""))</f>
        <v/>
      </c>
      <c r="AV619" s="82" t="str">
        <f ca="1">IF(    MAX(OFFSET(AM619,0,0,MATCH("-",AM619:AM$638,0))) = 0,"",
IFERROR(MAX(OFFSET(AM619,0,0,MATCH("-",AM619:AM$638,0))),""))</f>
        <v/>
      </c>
      <c r="AW619" s="82" t="str">
        <f ca="1">IF(    MAX(OFFSET(AN619,0,0,MATCH("-",AN619:AN$638,0))) = 0,"",
IFERROR(MAX(OFFSET(AN619,0,0,MATCH("-",AN619:AN$638,0))),""))</f>
        <v/>
      </c>
      <c r="AX619" s="82" t="str">
        <f ca="1">IF(    MAX(OFFSET(AO619,0,0,MATCH("-",AO619:AO$638,0))) = 0,"",
IFERROR(MAX(OFFSET(AO619,0,0,MATCH("-",AO619:AO$638,0))),""))</f>
        <v/>
      </c>
      <c r="AY619" s="82" t="str">
        <f ca="1">IF(    MAX(OFFSET(AP619,0,0,MATCH("-",AP619:AP$638,0))) = 0,"",
IFERROR(MAX(OFFSET(AP619,0,0,MATCH("-",AP619:AP$638,0))),""))</f>
        <v/>
      </c>
      <c r="AZ619" s="82" t="str">
        <f ca="1">IF(    MAX(OFFSET(AQ619,0,0,MATCH("-",AQ619:AQ$638,0))) = 0,"",
IFERROR(MAX(OFFSET(AQ619,0,0,MATCH("-",AQ619:AQ$638,0))),""))</f>
        <v/>
      </c>
      <c r="BA619" s="82" t="str">
        <f ca="1">IF(    MAX(OFFSET(AR619,0,0,MATCH("-",AR619:AR$638,0))) = 0,"",
IFERROR(MAX(OFFSET(AR619,0,0,MATCH("-",AR619:AR$638,0))),""))</f>
        <v/>
      </c>
      <c r="BB619" s="112">
        <f t="shared" ca="1" si="406"/>
        <v>-270</v>
      </c>
      <c r="BC619" s="111" t="str">
        <f t="shared" ca="1" si="407"/>
        <v>Radius</v>
      </c>
      <c r="BD619" s="112">
        <f t="shared" ca="1" si="408"/>
        <v>0</v>
      </c>
      <c r="BE619" s="111">
        <f t="shared" ca="1" si="409"/>
        <v>-150</v>
      </c>
      <c r="BF619" s="113" t="e">
        <f t="shared" ca="1" si="410"/>
        <v>#VALUE!</v>
      </c>
      <c r="BG619" s="113" t="e">
        <f t="shared" ca="1" si="411"/>
        <v>#VALUE!</v>
      </c>
      <c r="BH619" s="112">
        <f t="shared" ca="1" si="412"/>
        <v>2000</v>
      </c>
      <c r="BI619" s="112">
        <f t="shared" ca="1" si="413"/>
        <v>-150</v>
      </c>
      <c r="BJ619" s="157"/>
      <c r="BK619" s="157"/>
      <c r="BL619" s="158" t="str">
        <f>scriv!AM581</f>
        <v/>
      </c>
      <c r="BM619" s="157"/>
      <c r="BN619" s="157" t="str">
        <f t="shared" si="414"/>
        <v>node</v>
      </c>
      <c r="BO619" s="157"/>
      <c r="BP619" s="159">
        <f t="shared" ca="1" si="415"/>
        <v>0</v>
      </c>
      <c r="BQ619" s="159">
        <f t="shared" ca="1" si="416"/>
        <v>0</v>
      </c>
      <c r="BR619" s="159">
        <f t="shared" si="417"/>
        <v>1</v>
      </c>
      <c r="BS619" s="159" t="str">
        <f t="shared" si="418"/>
        <v>symbol</v>
      </c>
      <c r="BT619" s="157" t="str">
        <f ca="1">IF(scriv!V581&lt;&gt;"",scriv!V581,
IF(E619="",IFERROR(VLOOKUP(BL619,$AH$40:$BT$638,39,FALSE),$BT$36),
$BT$37))</f>
        <v>Investors</v>
      </c>
      <c r="BU619" s="166">
        <f t="shared" ca="1" si="419"/>
        <v>2000</v>
      </c>
      <c r="BV619" s="166">
        <f t="shared" ca="1" si="420"/>
        <v>-150</v>
      </c>
      <c r="BW619" s="166">
        <f t="shared" ca="1" si="421"/>
        <v>0</v>
      </c>
      <c r="BX619" s="166">
        <f t="shared" ca="1" si="422"/>
        <v>0</v>
      </c>
      <c r="BY619" s="180" t="str">
        <f t="shared" si="423"/>
        <v/>
      </c>
      <c r="BZ619" s="180" t="str">
        <f t="shared" si="424"/>
        <v/>
      </c>
      <c r="CA619" s="81" t="str">
        <f>IF(scriv!E581&lt;&gt;"",scriv!E581,"")</f>
        <v/>
      </c>
      <c r="CB619" s="82">
        <f t="shared" si="393"/>
        <v>0</v>
      </c>
      <c r="CC619" s="82">
        <f t="shared" si="425"/>
        <v>0</v>
      </c>
      <c r="CD619" s="82" t="str">
        <f t="shared" si="426"/>
        <v>-</v>
      </c>
      <c r="CE619" s="82" t="str">
        <f t="shared" si="427"/>
        <v>-</v>
      </c>
      <c r="CF619" s="82" t="str">
        <f t="shared" si="428"/>
        <v>-</v>
      </c>
      <c r="CG619" s="82" t="str">
        <f t="shared" si="429"/>
        <v>-</v>
      </c>
      <c r="CH619" s="82" t="str">
        <f t="shared" si="430"/>
        <v>-</v>
      </c>
      <c r="CI619" s="82" t="str">
        <f t="shared" si="431"/>
        <v>-</v>
      </c>
      <c r="CJ619" s="82" t="str">
        <f t="shared" si="432"/>
        <v>-</v>
      </c>
      <c r="CK619" s="82" t="str">
        <f t="shared" si="433"/>
        <v>-</v>
      </c>
    </row>
    <row r="620" spans="1:89" s="82" customFormat="1" ht="18" customHeight="1">
      <c r="A620" s="81" t="str">
        <f>scriv!AL582</f>
        <v/>
      </c>
      <c r="B620" s="81" t="str">
        <f>IF(scriv!D582&lt;&gt;"",scriv!D582,"")</f>
        <v/>
      </c>
      <c r="C620" s="81" t="str">
        <f>IF( scriv!AP582&lt;&gt;"", IF(D620&lt;&gt;"","connection ","")&amp;scriv!AP582,IF(D620&lt;&gt;"","connection",""))</f>
        <v/>
      </c>
      <c r="D620" s="82" t="str">
        <f>scriv!AN582</f>
        <v/>
      </c>
      <c r="E620" s="82" t="str">
        <f>scriv!AO582</f>
        <v/>
      </c>
      <c r="F620" s="156">
        <f>ROW()</f>
        <v>620</v>
      </c>
      <c r="G620" s="288">
        <f>scriv!AC582</f>
        <v>0</v>
      </c>
      <c r="H620" s="288">
        <f>scriv!AD582</f>
        <v>0</v>
      </c>
      <c r="I620" s="81" t="str">
        <f>IF(scriv!AE582&lt;&gt;"",scriv!AE582,J620)</f>
        <v/>
      </c>
      <c r="J620" s="81" t="str">
        <f>IF(scriv!AF582&lt;&gt;"",scriv!AF582,"")</f>
        <v/>
      </c>
      <c r="K620" s="82" t="str">
        <f>IF(scriv!Y582&lt;&gt;"",scriv!Y582,$K$36)</f>
        <v>none</v>
      </c>
      <c r="L620" s="82">
        <f>IF(scriv!Z582&lt;&gt;"",scriv!Z582,$L$36)</f>
        <v>0</v>
      </c>
      <c r="M620" s="82" t="str">
        <f>IF(scriv!AA582&lt;&gt;"",scriv!AA582,$M$36)</f>
        <v>OpenClose</v>
      </c>
      <c r="N620" s="82">
        <f>IF(scriv!AB582&lt;&gt;"",scriv!AB582,$N$36)</f>
        <v>0</v>
      </c>
      <c r="O620" s="119" t="str">
        <f t="shared" si="392"/>
        <v/>
      </c>
      <c r="P620" s="81" t="str">
        <f>IF(scriv!I582&lt;&gt;"",scriv!I582,"")</f>
        <v/>
      </c>
      <c r="Q620" s="81" t="str">
        <f>IF(scriv!J582&lt;&gt;"",scriv!J582,"")</f>
        <v/>
      </c>
      <c r="R620" s="81">
        <f>IF(scriv!K582&lt;&gt;"",scriv!K582,
IF(I620&lt;&gt;"",1,$R$36))</f>
        <v>1</v>
      </c>
      <c r="S620" s="81" t="str">
        <f>IF(scriv!L582&lt;&gt;"",scriv!L582,
IF(scriv!AF582&lt;&gt;"",$S$36,"none"))</f>
        <v>none</v>
      </c>
      <c r="T620" s="81" t="str">
        <f>IF(scriv!Q582&lt;&gt;"",scriv!Q582,"")</f>
        <v/>
      </c>
      <c r="U620" s="81" t="str">
        <f>IF(scriv!R582&lt;&gt;"",scriv!R582,"")</f>
        <v/>
      </c>
      <c r="V620" s="81" t="str">
        <f>IF(scriv!S582&lt;&gt;"",scriv!S582,"")</f>
        <v/>
      </c>
      <c r="W620" s="81" t="str">
        <f>IF(scriv!T582&lt;&gt;"",scriv!T582,"")</f>
        <v/>
      </c>
      <c r="X620" s="81" t="str">
        <f>IF($E620="",
( IF(scriv!AH582&lt;&gt;"", LEFT( scriv!AH582, FIND(",",scriv!AH582)-1) &amp; "=" &amp; $AH620 &amp; RIGHT( scriv!AH582, LEN(scriv!AH582) + 1 - FIND(",",scriv!AH582)),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IF(scriv!AI582&lt;&gt;"", LEFT( scriv!AI582, FIND(",",scriv!AI582)-1) &amp; "=" &amp; $AH620 &amp; RIGHT( scriv!AI582, LEN(scriv!AI582) + 1 - FIND(",",scriv!AI582)),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IF(scriv!AJ582&lt;&gt;"", LEFT( scriv!AJ582, FIND(",",scriv!AJ582)-1) &amp; "=" &amp; $AH620 &amp; RIGHT( scriv!AJ582, LEN(scriv!AJ582) + 1 - FIND(",",scriv!AJ582)),
  IF($Z$36&lt;&gt;"",LEFT( Z$36, FIND(",",Z$36)-1) &amp; "=" &amp; $AH620 &amp; RIGHT( Z$36, LEN(Z$36) + 1 - FIND(",",Z$36)),""))),
IF(scriv!O582&lt;&gt;"", LEFT( scriv!O582, FIND(",",scriv!O582)-1) &amp; "=" &amp; $AH620 &amp; RIGHT( scriv!O582, LEN(scriv!O582) + 1 - FIND(",",scriv!O582)),
LEFT( Z$37, FIND(",",Z$37)-1) &amp; "=" &amp; $AH620 &amp; RIGHT( Z$37, LEN(Z$37) + 1 - FIND(",",Z$37))))</f>
        <v>drawOpen=,1.2</v>
      </c>
      <c r="AA620" s="81" t="str">
        <f>IF($E620="",
( IF(scriv!AK582&lt;&gt;"", LEFT( scriv!AK582, FIND(",",scriv!AK582)-1) &amp; "=" &amp; $AH620 &amp; RIGHT( scriv!AK582, LEN(scriv!AK582) + 1 - FIND(",",scriv!AK582)),
  IF($AA$36&lt;&gt;"",LEFT( AA$36, FIND(",",AA$36)-1) &amp; "=" &amp; $AH620 &amp; RIGHT( AA$36, LEN(AA$36) + 1 - FIND(",",AA$36)),""))),
IF(scriv!P582&lt;&gt;"", LEFT( scriv!P582, FIND(",",scriv!P582)-1) &amp; "=" &amp; $AH620 &amp; RIGHT( scriv!P582, LEN(scriv!P582) + 1 - FIND(",",scriv!P582)),
LEFT( AA$37, FIND(",",AA$37)-1) &amp; "=" &amp; $AH620 &amp; RIGHT( AA$37, LEN(AA$37) + 1 - FIND(",",AA$37))))</f>
        <v>drawClose=,1.2</v>
      </c>
      <c r="AB620" s="167" t="str">
        <f t="shared" si="391"/>
        <v>noTitle</v>
      </c>
      <c r="AC620" s="167"/>
      <c r="AD620" s="45"/>
      <c r="AE620" s="168"/>
      <c r="AF620" s="169">
        <f>IF(D620="",scriv!B582,"")</f>
        <v>0</v>
      </c>
      <c r="AG620" s="170" t="str">
        <f t="shared" si="394"/>
        <v/>
      </c>
      <c r="AH620" s="169" t="str">
        <f t="shared" si="395"/>
        <v/>
      </c>
      <c r="AI620" s="169" t="str">
        <f t="shared" si="396"/>
        <v/>
      </c>
      <c r="AJ620" s="86">
        <f>ROUNDDOWN( (LEN(scriv!B582)+1) / 2, 0 )</f>
        <v>0</v>
      </c>
      <c r="AK620" s="82">
        <f t="shared" si="397"/>
        <v>0</v>
      </c>
      <c r="AL620" s="82" t="str">
        <f t="shared" si="398"/>
        <v>-</v>
      </c>
      <c r="AM620" s="82" t="str">
        <f t="shared" si="399"/>
        <v>-</v>
      </c>
      <c r="AN620" s="82" t="str">
        <f t="shared" si="400"/>
        <v>-</v>
      </c>
      <c r="AO620" s="82" t="str">
        <f t="shared" si="401"/>
        <v>-</v>
      </c>
      <c r="AP620" s="82" t="str">
        <f t="shared" si="402"/>
        <v>-</v>
      </c>
      <c r="AQ620" s="82" t="str">
        <f t="shared" si="403"/>
        <v>-</v>
      </c>
      <c r="AR620" s="82" t="str">
        <f t="shared" si="404"/>
        <v>-</v>
      </c>
      <c r="AT620" s="82">
        <f t="shared" si="405"/>
        <v>2</v>
      </c>
      <c r="AU620" s="82" t="str">
        <f ca="1">IF(    MAX(OFFSET(AL620,0,0,MATCH("-",AL620:AL$638,0))) = 0,"",
IFERROR(MAX(OFFSET(AL620,0,0,MATCH("-",AL620:AL$638,0))),""))</f>
        <v/>
      </c>
      <c r="AV620" s="82" t="str">
        <f ca="1">IF(    MAX(OFFSET(AM620,0,0,MATCH("-",AM620:AM$638,0))) = 0,"",
IFERROR(MAX(OFFSET(AM620,0,0,MATCH("-",AM620:AM$638,0))),""))</f>
        <v/>
      </c>
      <c r="AW620" s="82" t="str">
        <f ca="1">IF(    MAX(OFFSET(AN620,0,0,MATCH("-",AN620:AN$638,0))) = 0,"",
IFERROR(MAX(OFFSET(AN620,0,0,MATCH("-",AN620:AN$638,0))),""))</f>
        <v/>
      </c>
      <c r="AX620" s="82" t="str">
        <f ca="1">IF(    MAX(OFFSET(AO620,0,0,MATCH("-",AO620:AO$638,0))) = 0,"",
IFERROR(MAX(OFFSET(AO620,0,0,MATCH("-",AO620:AO$638,0))),""))</f>
        <v/>
      </c>
      <c r="AY620" s="82" t="str">
        <f ca="1">IF(    MAX(OFFSET(AP620,0,0,MATCH("-",AP620:AP$638,0))) = 0,"",
IFERROR(MAX(OFFSET(AP620,0,0,MATCH("-",AP620:AP$638,0))),""))</f>
        <v/>
      </c>
      <c r="AZ620" s="82" t="str">
        <f ca="1">IF(    MAX(OFFSET(AQ620,0,0,MATCH("-",AQ620:AQ$638,0))) = 0,"",
IFERROR(MAX(OFFSET(AQ620,0,0,MATCH("-",AQ620:AQ$638,0))),""))</f>
        <v/>
      </c>
      <c r="BA620" s="82" t="str">
        <f ca="1">IF(    MAX(OFFSET(AR620,0,0,MATCH("-",AR620:AR$638,0))) = 0,"",
IFERROR(MAX(OFFSET(AR620,0,0,MATCH("-",AR620:AR$638,0))),""))</f>
        <v/>
      </c>
      <c r="BB620" s="112">
        <f t="shared" ca="1" si="406"/>
        <v>-270</v>
      </c>
      <c r="BC620" s="111" t="str">
        <f t="shared" ca="1" si="407"/>
        <v>Radius</v>
      </c>
      <c r="BD620" s="112">
        <f t="shared" ca="1" si="408"/>
        <v>0</v>
      </c>
      <c r="BE620" s="111">
        <f t="shared" ca="1" si="409"/>
        <v>-150</v>
      </c>
      <c r="BF620" s="113" t="e">
        <f t="shared" ca="1" si="410"/>
        <v>#VALUE!</v>
      </c>
      <c r="BG620" s="113" t="e">
        <f t="shared" ca="1" si="411"/>
        <v>#VALUE!</v>
      </c>
      <c r="BH620" s="112">
        <f t="shared" ca="1" si="412"/>
        <v>2000</v>
      </c>
      <c r="BI620" s="112">
        <f t="shared" ca="1" si="413"/>
        <v>-150</v>
      </c>
      <c r="BJ620" s="157"/>
      <c r="BK620" s="157"/>
      <c r="BL620" s="158" t="str">
        <f>scriv!AM582</f>
        <v/>
      </c>
      <c r="BM620" s="157"/>
      <c r="BN620" s="157" t="str">
        <f t="shared" si="414"/>
        <v>node</v>
      </c>
      <c r="BO620" s="157"/>
      <c r="BP620" s="159">
        <f t="shared" ca="1" si="415"/>
        <v>0</v>
      </c>
      <c r="BQ620" s="159">
        <f t="shared" ca="1" si="416"/>
        <v>0</v>
      </c>
      <c r="BR620" s="159">
        <f t="shared" si="417"/>
        <v>1</v>
      </c>
      <c r="BS620" s="159" t="str">
        <f t="shared" si="418"/>
        <v>symbol</v>
      </c>
      <c r="BT620" s="157" t="str">
        <f ca="1">IF(scriv!V582&lt;&gt;"",scriv!V582,
IF(E620="",IFERROR(VLOOKUP(BL620,$AH$40:$BT$638,39,FALSE),$BT$36),
$BT$37))</f>
        <v>NodeSquare</v>
      </c>
      <c r="BU620" s="166">
        <f t="shared" ca="1" si="419"/>
        <v>2000</v>
      </c>
      <c r="BV620" s="166">
        <f t="shared" ca="1" si="420"/>
        <v>-150</v>
      </c>
      <c r="BW620" s="166">
        <f t="shared" ca="1" si="421"/>
        <v>0</v>
      </c>
      <c r="BX620" s="166">
        <f t="shared" ca="1" si="422"/>
        <v>0</v>
      </c>
      <c r="BY620" s="180" t="str">
        <f t="shared" si="423"/>
        <v/>
      </c>
      <c r="BZ620" s="180" t="str">
        <f t="shared" si="424"/>
        <v/>
      </c>
      <c r="CA620" s="81" t="str">
        <f>IF(scriv!E582&lt;&gt;"",scriv!E582,"")</f>
        <v/>
      </c>
      <c r="CB620" s="82">
        <f t="shared" si="393"/>
        <v>0</v>
      </c>
      <c r="CC620" s="82">
        <f t="shared" si="425"/>
        <v>0</v>
      </c>
      <c r="CD620" s="82" t="str">
        <f t="shared" si="426"/>
        <v>-</v>
      </c>
      <c r="CE620" s="82" t="str">
        <f t="shared" si="427"/>
        <v>-</v>
      </c>
      <c r="CF620" s="82" t="str">
        <f t="shared" si="428"/>
        <v>-</v>
      </c>
      <c r="CG620" s="82" t="str">
        <f t="shared" si="429"/>
        <v>-</v>
      </c>
      <c r="CH620" s="82" t="str">
        <f t="shared" si="430"/>
        <v>-</v>
      </c>
      <c r="CI620" s="82" t="str">
        <f t="shared" si="431"/>
        <v>-</v>
      </c>
      <c r="CJ620" s="82" t="str">
        <f t="shared" si="432"/>
        <v>-</v>
      </c>
      <c r="CK620" s="82" t="str">
        <f t="shared" si="433"/>
        <v>-</v>
      </c>
    </row>
    <row r="621" spans="1:89" s="82" customFormat="1" ht="18" customHeight="1">
      <c r="A621" s="81" t="str">
        <f>scriv!AL583</f>
        <v/>
      </c>
      <c r="B621" s="81" t="str">
        <f>IF(scriv!D583&lt;&gt;"",scriv!D583,"")</f>
        <v/>
      </c>
      <c r="C621" s="81" t="str">
        <f>IF( scriv!AP583&lt;&gt;"", IF(D621&lt;&gt;"","connection ","")&amp;scriv!AP583,IF(D621&lt;&gt;"","connection",""))</f>
        <v/>
      </c>
      <c r="D621" s="82" t="str">
        <f>scriv!AN583</f>
        <v/>
      </c>
      <c r="E621" s="82" t="str">
        <f>scriv!AO583</f>
        <v/>
      </c>
      <c r="F621" s="156">
        <f>ROW()</f>
        <v>621</v>
      </c>
      <c r="G621" s="288">
        <f>scriv!AC583</f>
        <v>0</v>
      </c>
      <c r="H621" s="288">
        <f>scriv!AD583</f>
        <v>0</v>
      </c>
      <c r="I621" s="81" t="str">
        <f>IF(scriv!AE583&lt;&gt;"",scriv!AE583,J621)</f>
        <v/>
      </c>
      <c r="J621" s="81" t="str">
        <f>IF(scriv!AF583&lt;&gt;"",scriv!AF583,"")</f>
        <v/>
      </c>
      <c r="K621" s="82" t="str">
        <f>IF(scriv!Y583&lt;&gt;"",scriv!Y583,$K$36)</f>
        <v>none</v>
      </c>
      <c r="L621" s="82">
        <f>IF(scriv!Z583&lt;&gt;"",scriv!Z583,$L$36)</f>
        <v>0</v>
      </c>
      <c r="M621" s="82" t="str">
        <f>IF(scriv!AA583&lt;&gt;"",scriv!AA583,$M$36)</f>
        <v>OpenClose</v>
      </c>
      <c r="N621" s="82">
        <f>IF(scriv!AB583&lt;&gt;"",scriv!AB583,$N$36)</f>
        <v>0</v>
      </c>
      <c r="O621" s="119" t="str">
        <f t="shared" si="392"/>
        <v/>
      </c>
      <c r="P621" s="81" t="str">
        <f>IF(scriv!I583&lt;&gt;"",scriv!I583,"")</f>
        <v/>
      </c>
      <c r="Q621" s="81" t="str">
        <f>IF(scriv!J583&lt;&gt;"",scriv!J583,"")</f>
        <v/>
      </c>
      <c r="R621" s="81">
        <f>IF(scriv!K583&lt;&gt;"",scriv!K583,
IF(I621&lt;&gt;"",1,$R$36))</f>
        <v>1</v>
      </c>
      <c r="S621" s="81" t="str">
        <f>IF(scriv!L583&lt;&gt;"",scriv!L583,
IF(scriv!AF583&lt;&gt;"",$S$36,"none"))</f>
        <v>none</v>
      </c>
      <c r="T621" s="81" t="str">
        <f>IF(scriv!Q583&lt;&gt;"",scriv!Q583,"")</f>
        <v/>
      </c>
      <c r="U621" s="81" t="str">
        <f>IF(scriv!R583&lt;&gt;"",scriv!R583,"")</f>
        <v/>
      </c>
      <c r="V621" s="81" t="str">
        <f>IF(scriv!S583&lt;&gt;"",scriv!S583,"")</f>
        <v/>
      </c>
      <c r="W621" s="81" t="str">
        <f>IF(scriv!T583&lt;&gt;"",scriv!T583,"")</f>
        <v/>
      </c>
      <c r="X621" s="81" t="str">
        <f>IF($E621="",
( IF(scriv!AH583&lt;&gt;"", LEFT( scriv!AH583, FIND(",",scriv!AH583)-1) &amp; "=" &amp; $AH621 &amp; RIGHT( scriv!AH583, LEN(scriv!AH583) + 1 - FIND(",",scriv!AH583)),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IF(scriv!AI583&lt;&gt;"", LEFT( scriv!AI583, FIND(",",scriv!AI583)-1) &amp; "=" &amp; $AH621 &amp; RIGHT( scriv!AI583, LEN(scriv!AI583) + 1 - FIND(",",scriv!AI583)),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IF(scriv!AJ583&lt;&gt;"", LEFT( scriv!AJ583, FIND(",",scriv!AJ583)-1) &amp; "=" &amp; $AH621 &amp; RIGHT( scriv!AJ583, LEN(scriv!AJ583) + 1 - FIND(",",scriv!AJ583)),
  IF($Z$36&lt;&gt;"",LEFT( Z$36, FIND(",",Z$36)-1) &amp; "=" &amp; $AH621 &amp; RIGHT( Z$36, LEN(Z$36) + 1 - FIND(",",Z$36)),""))),
IF(scriv!O583&lt;&gt;"", LEFT( scriv!O583, FIND(",",scriv!O583)-1) &amp; "=" &amp; $AH621 &amp; RIGHT( scriv!O583, LEN(scriv!O583) + 1 - FIND(",",scriv!O583)),
LEFT( Z$37, FIND(",",Z$37)-1) &amp; "=" &amp; $AH621 &amp; RIGHT( Z$37, LEN(Z$37) + 1 - FIND(",",Z$37))))</f>
        <v>drawOpen=,1.2</v>
      </c>
      <c r="AA621" s="81" t="str">
        <f>IF($E621="",
( IF(scriv!AK583&lt;&gt;"", LEFT( scriv!AK583, FIND(",",scriv!AK583)-1) &amp; "=" &amp; $AH621 &amp; RIGHT( scriv!AK583, LEN(scriv!AK583) + 1 - FIND(",",scriv!AK583)),
  IF($AA$36&lt;&gt;"",LEFT( AA$36, FIND(",",AA$36)-1) &amp; "=" &amp; $AH621 &amp; RIGHT( AA$36, LEN(AA$36) + 1 - FIND(",",AA$36)),""))),
IF(scriv!P583&lt;&gt;"", LEFT( scriv!P583, FIND(",",scriv!P583)-1) &amp; "=" &amp; $AH621 &amp; RIGHT( scriv!P583, LEN(scriv!P583) + 1 - FIND(",",scriv!P583)),
LEFT( AA$37, FIND(",",AA$37)-1) &amp; "=" &amp; $AH621 &amp; RIGHT( AA$37, LEN(AA$37) + 1 - FIND(",",AA$37))))</f>
        <v>drawClose=,1.2</v>
      </c>
      <c r="AB621" s="167" t="str">
        <f t="shared" si="391"/>
        <v>noTitle</v>
      </c>
      <c r="AC621" s="167"/>
      <c r="AD621" s="45"/>
      <c r="AE621" s="168"/>
      <c r="AF621" s="169">
        <f>IF(D621="",scriv!B583,"")</f>
        <v>0</v>
      </c>
      <c r="AG621" s="170" t="str">
        <f t="shared" si="394"/>
        <v/>
      </c>
      <c r="AH621" s="169" t="str">
        <f t="shared" si="395"/>
        <v/>
      </c>
      <c r="AI621" s="169" t="str">
        <f t="shared" si="396"/>
        <v/>
      </c>
      <c r="AJ621" s="86">
        <f>ROUNDDOWN( (LEN(scriv!B583)+1) / 2, 0 )</f>
        <v>0</v>
      </c>
      <c r="AK621" s="82">
        <f t="shared" si="397"/>
        <v>0</v>
      </c>
      <c r="AL621" s="82" t="str">
        <f t="shared" si="398"/>
        <v>-</v>
      </c>
      <c r="AM621" s="82" t="str">
        <f t="shared" si="399"/>
        <v>-</v>
      </c>
      <c r="AN621" s="82" t="str">
        <f t="shared" si="400"/>
        <v>-</v>
      </c>
      <c r="AO621" s="82" t="str">
        <f t="shared" si="401"/>
        <v>-</v>
      </c>
      <c r="AP621" s="82" t="str">
        <f t="shared" si="402"/>
        <v>-</v>
      </c>
      <c r="AQ621" s="82" t="str">
        <f t="shared" si="403"/>
        <v>-</v>
      </c>
      <c r="AR621" s="82" t="str">
        <f t="shared" si="404"/>
        <v>-</v>
      </c>
      <c r="AT621" s="82">
        <f t="shared" si="405"/>
        <v>2</v>
      </c>
      <c r="AU621" s="82" t="str">
        <f ca="1">IF(    MAX(OFFSET(AL621,0,0,MATCH("-",AL621:AL$638,0))) = 0,"",
IFERROR(MAX(OFFSET(AL621,0,0,MATCH("-",AL621:AL$638,0))),""))</f>
        <v/>
      </c>
      <c r="AV621" s="82" t="str">
        <f ca="1">IF(    MAX(OFFSET(AM621,0,0,MATCH("-",AM621:AM$638,0))) = 0,"",
IFERROR(MAX(OFFSET(AM621,0,0,MATCH("-",AM621:AM$638,0))),""))</f>
        <v/>
      </c>
      <c r="AW621" s="82" t="str">
        <f ca="1">IF(    MAX(OFFSET(AN621,0,0,MATCH("-",AN621:AN$638,0))) = 0,"",
IFERROR(MAX(OFFSET(AN621,0,0,MATCH("-",AN621:AN$638,0))),""))</f>
        <v/>
      </c>
      <c r="AX621" s="82" t="str">
        <f ca="1">IF(    MAX(OFFSET(AO621,0,0,MATCH("-",AO621:AO$638,0))) = 0,"",
IFERROR(MAX(OFFSET(AO621,0,0,MATCH("-",AO621:AO$638,0))),""))</f>
        <v/>
      </c>
      <c r="AY621" s="82" t="str">
        <f ca="1">IF(    MAX(OFFSET(AP621,0,0,MATCH("-",AP621:AP$638,0))) = 0,"",
IFERROR(MAX(OFFSET(AP621,0,0,MATCH("-",AP621:AP$638,0))),""))</f>
        <v/>
      </c>
      <c r="AZ621" s="82" t="str">
        <f ca="1">IF(    MAX(OFFSET(AQ621,0,0,MATCH("-",AQ621:AQ$638,0))) = 0,"",
IFERROR(MAX(OFFSET(AQ621,0,0,MATCH("-",AQ621:AQ$638,0))),""))</f>
        <v/>
      </c>
      <c r="BA621" s="82" t="str">
        <f ca="1">IF(    MAX(OFFSET(AR621,0,0,MATCH("-",AR621:AR$638,0))) = 0,"",
IFERROR(MAX(OFFSET(AR621,0,0,MATCH("-",AR621:AR$638,0))),""))</f>
        <v/>
      </c>
      <c r="BB621" s="112">
        <f t="shared" ca="1" si="406"/>
        <v>-270</v>
      </c>
      <c r="BC621" s="111" t="str">
        <f t="shared" ca="1" si="407"/>
        <v>Radius</v>
      </c>
      <c r="BD621" s="112">
        <f t="shared" ca="1" si="408"/>
        <v>0</v>
      </c>
      <c r="BE621" s="111">
        <f t="shared" ca="1" si="409"/>
        <v>-150</v>
      </c>
      <c r="BF621" s="113" t="e">
        <f t="shared" ca="1" si="410"/>
        <v>#VALUE!</v>
      </c>
      <c r="BG621" s="113" t="e">
        <f t="shared" ca="1" si="411"/>
        <v>#VALUE!</v>
      </c>
      <c r="BH621" s="112">
        <f t="shared" ca="1" si="412"/>
        <v>2000</v>
      </c>
      <c r="BI621" s="112">
        <f t="shared" ca="1" si="413"/>
        <v>-150</v>
      </c>
      <c r="BJ621" s="157"/>
      <c r="BK621" s="157"/>
      <c r="BL621" s="158" t="str">
        <f>scriv!AM583</f>
        <v/>
      </c>
      <c r="BM621" s="157"/>
      <c r="BN621" s="157" t="str">
        <f t="shared" si="414"/>
        <v>node</v>
      </c>
      <c r="BO621" s="157"/>
      <c r="BP621" s="159">
        <f t="shared" ca="1" si="415"/>
        <v>0</v>
      </c>
      <c r="BQ621" s="159">
        <f t="shared" ca="1" si="416"/>
        <v>0</v>
      </c>
      <c r="BR621" s="159">
        <f t="shared" si="417"/>
        <v>1</v>
      </c>
      <c r="BS621" s="159" t="str">
        <f t="shared" si="418"/>
        <v>symbol</v>
      </c>
      <c r="BT621" s="157" t="str">
        <f ca="1">IF(scriv!V583&lt;&gt;"",scriv!V583,
IF(E621="",IFERROR(VLOOKUP(BL621,$AH$40:$BT$638,39,FALSE),$BT$36),
$BT$37))</f>
        <v>NodeSquare</v>
      </c>
      <c r="BU621" s="166">
        <f t="shared" ca="1" si="419"/>
        <v>2000</v>
      </c>
      <c r="BV621" s="166">
        <f t="shared" ca="1" si="420"/>
        <v>-150</v>
      </c>
      <c r="BW621" s="166">
        <f t="shared" ca="1" si="421"/>
        <v>0</v>
      </c>
      <c r="BX621" s="166">
        <f t="shared" ca="1" si="422"/>
        <v>0</v>
      </c>
      <c r="BY621" s="180" t="str">
        <f t="shared" si="423"/>
        <v/>
      </c>
      <c r="BZ621" s="180" t="str">
        <f t="shared" si="424"/>
        <v/>
      </c>
      <c r="CA621" s="81" t="str">
        <f>IF(scriv!E583&lt;&gt;"",scriv!E583,"")</f>
        <v/>
      </c>
      <c r="CB621" s="82">
        <f t="shared" si="393"/>
        <v>0</v>
      </c>
      <c r="CC621" s="82">
        <f t="shared" si="425"/>
        <v>0</v>
      </c>
      <c r="CD621" s="82" t="str">
        <f t="shared" si="426"/>
        <v>-</v>
      </c>
      <c r="CE621" s="82" t="str">
        <f t="shared" si="427"/>
        <v>-</v>
      </c>
      <c r="CF621" s="82" t="str">
        <f t="shared" si="428"/>
        <v>-</v>
      </c>
      <c r="CG621" s="82" t="str">
        <f t="shared" si="429"/>
        <v>-</v>
      </c>
      <c r="CH621" s="82" t="str">
        <f t="shared" si="430"/>
        <v>-</v>
      </c>
      <c r="CI621" s="82" t="str">
        <f t="shared" si="431"/>
        <v>-</v>
      </c>
      <c r="CJ621" s="82" t="str">
        <f t="shared" si="432"/>
        <v>-</v>
      </c>
      <c r="CK621" s="82" t="str">
        <f t="shared" si="433"/>
        <v>-</v>
      </c>
    </row>
    <row r="622" spans="1:89" s="82" customFormat="1" ht="18" customHeight="1">
      <c r="A622" s="81" t="str">
        <f>scriv!AL584</f>
        <v/>
      </c>
      <c r="B622" s="81" t="str">
        <f>IF(scriv!D584&lt;&gt;"",scriv!D584,"")</f>
        <v/>
      </c>
      <c r="C622" s="81" t="str">
        <f>IF( scriv!AP584&lt;&gt;"", IF(D622&lt;&gt;"","connection ","")&amp;scriv!AP584,IF(D622&lt;&gt;"","connection",""))</f>
        <v/>
      </c>
      <c r="D622" s="82" t="str">
        <f>scriv!AN584</f>
        <v/>
      </c>
      <c r="E622" s="82" t="str">
        <f>scriv!AO584</f>
        <v/>
      </c>
      <c r="F622" s="156">
        <f>ROW()</f>
        <v>622</v>
      </c>
      <c r="G622" s="288">
        <f>scriv!AC584</f>
        <v>0</v>
      </c>
      <c r="H622" s="288">
        <f>scriv!AD584</f>
        <v>0</v>
      </c>
      <c r="I622" s="81" t="str">
        <f>IF(scriv!AE584&lt;&gt;"",scriv!AE584,J622)</f>
        <v/>
      </c>
      <c r="J622" s="81" t="str">
        <f>IF(scriv!AF584&lt;&gt;"",scriv!AF584,"")</f>
        <v/>
      </c>
      <c r="K622" s="82" t="str">
        <f>IF(scriv!Y584&lt;&gt;"",scriv!Y584,$K$36)</f>
        <v>none</v>
      </c>
      <c r="L622" s="82">
        <f>IF(scriv!Z584&lt;&gt;"",scriv!Z584,$L$36)</f>
        <v>0</v>
      </c>
      <c r="M622" s="82" t="str">
        <f>IF(scriv!AA584&lt;&gt;"",scriv!AA584,$M$36)</f>
        <v>OpenClose</v>
      </c>
      <c r="N622" s="82">
        <f>IF(scriv!AB584&lt;&gt;"",scriv!AB584,$N$36)</f>
        <v>0</v>
      </c>
      <c r="O622" s="119" t="str">
        <f t="shared" si="392"/>
        <v/>
      </c>
      <c r="P622" s="81" t="str">
        <f>IF(scriv!I584&lt;&gt;"",scriv!I584,"")</f>
        <v/>
      </c>
      <c r="Q622" s="81" t="str">
        <f>IF(scriv!J584&lt;&gt;"",scriv!J584,"")</f>
        <v/>
      </c>
      <c r="R622" s="81">
        <f>IF(scriv!K584&lt;&gt;"",scriv!K584,
IF(I622&lt;&gt;"",1,$R$36))</f>
        <v>1</v>
      </c>
      <c r="S622" s="81" t="str">
        <f>IF(scriv!L584&lt;&gt;"",scriv!L584,
IF(scriv!AF584&lt;&gt;"",$S$36,"none"))</f>
        <v>none</v>
      </c>
      <c r="T622" s="81" t="str">
        <f>IF(scriv!Q584&lt;&gt;"",scriv!Q584,"")</f>
        <v/>
      </c>
      <c r="U622" s="81" t="str">
        <f>IF(scriv!R584&lt;&gt;"",scriv!R584,"")</f>
        <v/>
      </c>
      <c r="V622" s="81" t="str">
        <f>IF(scriv!S584&lt;&gt;"",scriv!S584,"")</f>
        <v/>
      </c>
      <c r="W622" s="81" t="str">
        <f>IF(scriv!T584&lt;&gt;"",scriv!T584,"")</f>
        <v/>
      </c>
      <c r="X622" s="81" t="str">
        <f>IF($E622="",
( IF(scriv!AH584&lt;&gt;"", LEFT( scriv!AH584, FIND(",",scriv!AH584)-1) &amp; "=" &amp; $AH622 &amp; RIGHT( scriv!AH584, LEN(scriv!AH584) + 1 - FIND(",",scriv!AH584)),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IF(scriv!AI584&lt;&gt;"", LEFT( scriv!AI584, FIND(",",scriv!AI584)-1) &amp; "=" &amp; $AH622 &amp; RIGHT( scriv!AI584, LEN(scriv!AI584) + 1 - FIND(",",scriv!AI584)),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IF(scriv!AJ584&lt;&gt;"", LEFT( scriv!AJ584, FIND(",",scriv!AJ584)-1) &amp; "=" &amp; $AH622 &amp; RIGHT( scriv!AJ584, LEN(scriv!AJ584) + 1 - FIND(",",scriv!AJ584)),
  IF($Z$36&lt;&gt;"",LEFT( Z$36, FIND(",",Z$36)-1) &amp; "=" &amp; $AH622 &amp; RIGHT( Z$36, LEN(Z$36) + 1 - FIND(",",Z$36)),""))),
IF(scriv!O584&lt;&gt;"", LEFT( scriv!O584, FIND(",",scriv!O584)-1) &amp; "=" &amp; $AH622 &amp; RIGHT( scriv!O584, LEN(scriv!O584) + 1 - FIND(",",scriv!O584)),
LEFT( Z$37, FIND(",",Z$37)-1) &amp; "=" &amp; $AH622 &amp; RIGHT( Z$37, LEN(Z$37) + 1 - FIND(",",Z$37))))</f>
        <v>drawOpen=,1.2</v>
      </c>
      <c r="AA622" s="81" t="str">
        <f>IF($E622="",
( IF(scriv!AK584&lt;&gt;"", LEFT( scriv!AK584, FIND(",",scriv!AK584)-1) &amp; "=" &amp; $AH622 &amp; RIGHT( scriv!AK584, LEN(scriv!AK584) + 1 - FIND(",",scriv!AK584)),
  IF($AA$36&lt;&gt;"",LEFT( AA$36, FIND(",",AA$36)-1) &amp; "=" &amp; $AH622 &amp; RIGHT( AA$36, LEN(AA$36) + 1 - FIND(",",AA$36)),""))),
IF(scriv!P584&lt;&gt;"", LEFT( scriv!P584, FIND(",",scriv!P584)-1) &amp; "=" &amp; $AH622 &amp; RIGHT( scriv!P584, LEN(scriv!P584) + 1 - FIND(",",scriv!P584)),
LEFT( AA$37, FIND(",",AA$37)-1) &amp; "=" &amp; $AH622 &amp; RIGHT( AA$37, LEN(AA$37) + 1 - FIND(",",AA$37))))</f>
        <v>drawClose=,1.2</v>
      </c>
      <c r="AB622" s="167" t="str">
        <f t="shared" si="391"/>
        <v>noTitle</v>
      </c>
      <c r="AC622" s="167"/>
      <c r="AD622" s="45"/>
      <c r="AE622" s="168"/>
      <c r="AF622" s="169">
        <f>IF(D622="",scriv!B584,"")</f>
        <v>0</v>
      </c>
      <c r="AG622" s="170" t="str">
        <f t="shared" si="394"/>
        <v/>
      </c>
      <c r="AH622" s="169" t="str">
        <f t="shared" si="395"/>
        <v/>
      </c>
      <c r="AI622" s="169" t="str">
        <f t="shared" si="396"/>
        <v/>
      </c>
      <c r="AJ622" s="86">
        <f>ROUNDDOWN( (LEN(scriv!B584)+1) / 2, 0 )</f>
        <v>0</v>
      </c>
      <c r="AK622" s="82">
        <f t="shared" si="397"/>
        <v>0</v>
      </c>
      <c r="AL622" s="82" t="str">
        <f t="shared" si="398"/>
        <v>-</v>
      </c>
      <c r="AM622" s="82" t="str">
        <f t="shared" si="399"/>
        <v>-</v>
      </c>
      <c r="AN622" s="82" t="str">
        <f t="shared" si="400"/>
        <v>-</v>
      </c>
      <c r="AO622" s="82" t="str">
        <f t="shared" si="401"/>
        <v>-</v>
      </c>
      <c r="AP622" s="82" t="str">
        <f t="shared" si="402"/>
        <v>-</v>
      </c>
      <c r="AQ622" s="82" t="str">
        <f t="shared" si="403"/>
        <v>-</v>
      </c>
      <c r="AR622" s="82" t="str">
        <f t="shared" si="404"/>
        <v>-</v>
      </c>
      <c r="AT622" s="82">
        <f t="shared" si="405"/>
        <v>2</v>
      </c>
      <c r="AU622" s="82" t="str">
        <f ca="1">IF(    MAX(OFFSET(AL622,0,0,MATCH("-",AL622:AL$638,0))) = 0,"",
IFERROR(MAX(OFFSET(AL622,0,0,MATCH("-",AL622:AL$638,0))),""))</f>
        <v/>
      </c>
      <c r="AV622" s="82" t="str">
        <f ca="1">IF(    MAX(OFFSET(AM622,0,0,MATCH("-",AM622:AM$638,0))) = 0,"",
IFERROR(MAX(OFFSET(AM622,0,0,MATCH("-",AM622:AM$638,0))),""))</f>
        <v/>
      </c>
      <c r="AW622" s="82" t="str">
        <f ca="1">IF(    MAX(OFFSET(AN622,0,0,MATCH("-",AN622:AN$638,0))) = 0,"",
IFERROR(MAX(OFFSET(AN622,0,0,MATCH("-",AN622:AN$638,0))),""))</f>
        <v/>
      </c>
      <c r="AX622" s="82" t="str">
        <f ca="1">IF(    MAX(OFFSET(AO622,0,0,MATCH("-",AO622:AO$638,0))) = 0,"",
IFERROR(MAX(OFFSET(AO622,0,0,MATCH("-",AO622:AO$638,0))),""))</f>
        <v/>
      </c>
      <c r="AY622" s="82" t="str">
        <f ca="1">IF(    MAX(OFFSET(AP622,0,0,MATCH("-",AP622:AP$638,0))) = 0,"",
IFERROR(MAX(OFFSET(AP622,0,0,MATCH("-",AP622:AP$638,0))),""))</f>
        <v/>
      </c>
      <c r="AZ622" s="82" t="str">
        <f ca="1">IF(    MAX(OFFSET(AQ622,0,0,MATCH("-",AQ622:AQ$638,0))) = 0,"",
IFERROR(MAX(OFFSET(AQ622,0,0,MATCH("-",AQ622:AQ$638,0))),""))</f>
        <v/>
      </c>
      <c r="BA622" s="82" t="str">
        <f ca="1">IF(    MAX(OFFSET(AR622,0,0,MATCH("-",AR622:AR$638,0))) = 0,"",
IFERROR(MAX(OFFSET(AR622,0,0,MATCH("-",AR622:AR$638,0))),""))</f>
        <v/>
      </c>
      <c r="BB622" s="112">
        <f t="shared" ca="1" si="406"/>
        <v>-270</v>
      </c>
      <c r="BC622" s="111" t="str">
        <f t="shared" ca="1" si="407"/>
        <v>Radius</v>
      </c>
      <c r="BD622" s="112">
        <f t="shared" ca="1" si="408"/>
        <v>0</v>
      </c>
      <c r="BE622" s="111">
        <f t="shared" ca="1" si="409"/>
        <v>-150</v>
      </c>
      <c r="BF622" s="113" t="e">
        <f t="shared" ca="1" si="410"/>
        <v>#VALUE!</v>
      </c>
      <c r="BG622" s="113" t="e">
        <f t="shared" ca="1" si="411"/>
        <v>#VALUE!</v>
      </c>
      <c r="BH622" s="112">
        <f t="shared" ca="1" si="412"/>
        <v>2000</v>
      </c>
      <c r="BI622" s="112">
        <f t="shared" ca="1" si="413"/>
        <v>-150</v>
      </c>
      <c r="BJ622" s="157"/>
      <c r="BK622" s="157"/>
      <c r="BL622" s="158" t="str">
        <f>scriv!AM584</f>
        <v/>
      </c>
      <c r="BM622" s="157"/>
      <c r="BN622" s="157" t="str">
        <f t="shared" si="414"/>
        <v>node</v>
      </c>
      <c r="BO622" s="157"/>
      <c r="BP622" s="159">
        <f t="shared" ca="1" si="415"/>
        <v>0</v>
      </c>
      <c r="BQ622" s="159">
        <f t="shared" ca="1" si="416"/>
        <v>0</v>
      </c>
      <c r="BR622" s="159">
        <f t="shared" si="417"/>
        <v>1</v>
      </c>
      <c r="BS622" s="159" t="str">
        <f t="shared" si="418"/>
        <v>symbol</v>
      </c>
      <c r="BT622" s="157" t="str">
        <f ca="1">IF(scriv!V584&lt;&gt;"",scriv!V584,
IF(E622="",IFERROR(VLOOKUP(BL622,$AH$40:$BT$638,39,FALSE),$BT$36),
$BT$37))</f>
        <v>NodeSquare</v>
      </c>
      <c r="BU622" s="166">
        <f t="shared" ca="1" si="419"/>
        <v>2000</v>
      </c>
      <c r="BV622" s="166">
        <f t="shared" ca="1" si="420"/>
        <v>-150</v>
      </c>
      <c r="BW622" s="166">
        <f t="shared" ca="1" si="421"/>
        <v>0</v>
      </c>
      <c r="BX622" s="166">
        <f t="shared" ca="1" si="422"/>
        <v>0</v>
      </c>
      <c r="BY622" s="180" t="str">
        <f t="shared" si="423"/>
        <v/>
      </c>
      <c r="BZ622" s="180" t="str">
        <f t="shared" si="424"/>
        <v/>
      </c>
      <c r="CA622" s="81" t="str">
        <f>IF(scriv!E584&lt;&gt;"",scriv!E584,"")</f>
        <v/>
      </c>
      <c r="CB622" s="82">
        <f t="shared" si="393"/>
        <v>0</v>
      </c>
      <c r="CC622" s="82">
        <f t="shared" si="425"/>
        <v>0</v>
      </c>
      <c r="CD622" s="82" t="str">
        <f t="shared" si="426"/>
        <v>-</v>
      </c>
      <c r="CE622" s="82" t="str">
        <f t="shared" si="427"/>
        <v>-</v>
      </c>
      <c r="CF622" s="82" t="str">
        <f t="shared" si="428"/>
        <v>-</v>
      </c>
      <c r="CG622" s="82" t="str">
        <f t="shared" si="429"/>
        <v>-</v>
      </c>
      <c r="CH622" s="82" t="str">
        <f t="shared" si="430"/>
        <v>-</v>
      </c>
      <c r="CI622" s="82" t="str">
        <f t="shared" si="431"/>
        <v>-</v>
      </c>
      <c r="CJ622" s="82" t="str">
        <f t="shared" si="432"/>
        <v>-</v>
      </c>
      <c r="CK622" s="82" t="str">
        <f t="shared" si="433"/>
        <v>-</v>
      </c>
    </row>
    <row r="623" spans="1:89" s="82" customFormat="1" ht="18" customHeight="1">
      <c r="A623" s="81" t="str">
        <f>scriv!AL585</f>
        <v/>
      </c>
      <c r="B623" s="81" t="str">
        <f>IF(scriv!D585&lt;&gt;"",scriv!D585,"")</f>
        <v/>
      </c>
      <c r="C623" s="81" t="str">
        <f>IF( scriv!AP585&lt;&gt;"", IF(D623&lt;&gt;"","connection ","")&amp;scriv!AP585,IF(D623&lt;&gt;"","connection",""))</f>
        <v/>
      </c>
      <c r="D623" s="82" t="str">
        <f>scriv!AN585</f>
        <v/>
      </c>
      <c r="E623" s="82" t="str">
        <f>scriv!AO585</f>
        <v/>
      </c>
      <c r="F623" s="156">
        <f>ROW()</f>
        <v>623</v>
      </c>
      <c r="G623" s="288">
        <f>scriv!AC585</f>
        <v>0</v>
      </c>
      <c r="H623" s="288">
        <f>scriv!AD585</f>
        <v>0</v>
      </c>
      <c r="I623" s="81" t="str">
        <f>IF(scriv!AE585&lt;&gt;"",scriv!AE585,J623)</f>
        <v/>
      </c>
      <c r="J623" s="81" t="str">
        <f>IF(scriv!AF585&lt;&gt;"",scriv!AF585,"")</f>
        <v/>
      </c>
      <c r="K623" s="82" t="str">
        <f>IF(scriv!Y585&lt;&gt;"",scriv!Y585,$K$36)</f>
        <v>none</v>
      </c>
      <c r="L623" s="82">
        <f>IF(scriv!Z585&lt;&gt;"",scriv!Z585,$L$36)</f>
        <v>0</v>
      </c>
      <c r="M623" s="82" t="str">
        <f>IF(scriv!AA585&lt;&gt;"",scriv!AA585,$M$36)</f>
        <v>OpenClose</v>
      </c>
      <c r="N623" s="82">
        <f>IF(scriv!AB585&lt;&gt;"",scriv!AB585,$N$36)</f>
        <v>0</v>
      </c>
      <c r="O623" s="119" t="str">
        <f t="shared" si="392"/>
        <v/>
      </c>
      <c r="P623" s="81" t="str">
        <f>IF(scriv!I585&lt;&gt;"",scriv!I585,"")</f>
        <v/>
      </c>
      <c r="Q623" s="81" t="str">
        <f>IF(scriv!J585&lt;&gt;"",scriv!J585,"")</f>
        <v/>
      </c>
      <c r="R623" s="81">
        <f>IF(scriv!K585&lt;&gt;"",scriv!K585,
IF(I623&lt;&gt;"",1,$R$36))</f>
        <v>1</v>
      </c>
      <c r="S623" s="81" t="str">
        <f>IF(scriv!L585&lt;&gt;"",scriv!L585,
IF(scriv!AF585&lt;&gt;"",$S$36,"none"))</f>
        <v>none</v>
      </c>
      <c r="T623" s="81" t="str">
        <f>IF(scriv!Q585&lt;&gt;"",scriv!Q585,"")</f>
        <v/>
      </c>
      <c r="U623" s="81" t="str">
        <f>IF(scriv!R585&lt;&gt;"",scriv!R585,"")</f>
        <v/>
      </c>
      <c r="V623" s="81" t="str">
        <f>IF(scriv!S585&lt;&gt;"",scriv!S585,"")</f>
        <v/>
      </c>
      <c r="W623" s="81" t="str">
        <f>IF(scriv!T585&lt;&gt;"",scriv!T585,"")</f>
        <v/>
      </c>
      <c r="X623" s="81" t="str">
        <f>IF($E623="",
( IF(scriv!AH585&lt;&gt;"", LEFT( scriv!AH585, FIND(",",scriv!AH585)-1) &amp; "=" &amp; $AH623 &amp; RIGHT( scriv!AH585, LEN(scriv!AH585) + 1 - FIND(",",scriv!AH585)),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IF(scriv!AI585&lt;&gt;"", LEFT( scriv!AI585, FIND(",",scriv!AI585)-1) &amp; "=" &amp; $AH623 &amp; RIGHT( scriv!AI585, LEN(scriv!AI585) + 1 - FIND(",",scriv!AI585)),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IF(scriv!AJ585&lt;&gt;"", LEFT( scriv!AJ585, FIND(",",scriv!AJ585)-1) &amp; "=" &amp; $AH623 &amp; RIGHT( scriv!AJ585, LEN(scriv!AJ585) + 1 - FIND(",",scriv!AJ585)),
  IF($Z$36&lt;&gt;"",LEFT( Z$36, FIND(",",Z$36)-1) &amp; "=" &amp; $AH623 &amp; RIGHT( Z$36, LEN(Z$36) + 1 - FIND(",",Z$36)),""))),
IF(scriv!O585&lt;&gt;"", LEFT( scriv!O585, FIND(",",scriv!O585)-1) &amp; "=" &amp; $AH623 &amp; RIGHT( scriv!O585, LEN(scriv!O585) + 1 - FIND(",",scriv!O585)),
LEFT( Z$37, FIND(",",Z$37)-1) &amp; "=" &amp; $AH623 &amp; RIGHT( Z$37, LEN(Z$37) + 1 - FIND(",",Z$37))))</f>
        <v>drawOpen=,1.2</v>
      </c>
      <c r="AA623" s="81" t="str">
        <f>IF($E623="",
( IF(scriv!AK585&lt;&gt;"", LEFT( scriv!AK585, FIND(",",scriv!AK585)-1) &amp; "=" &amp; $AH623 &amp; RIGHT( scriv!AK585, LEN(scriv!AK585) + 1 - FIND(",",scriv!AK585)),
  IF($AA$36&lt;&gt;"",LEFT( AA$36, FIND(",",AA$36)-1) &amp; "=" &amp; $AH623 &amp; RIGHT( AA$36, LEN(AA$36) + 1 - FIND(",",AA$36)),""))),
IF(scriv!P585&lt;&gt;"", LEFT( scriv!P585, FIND(",",scriv!P585)-1) &amp; "=" &amp; $AH623 &amp; RIGHT( scriv!P585, LEN(scriv!P585) + 1 - FIND(",",scriv!P585)),
LEFT( AA$37, FIND(",",AA$37)-1) &amp; "=" &amp; $AH623 &amp; RIGHT( AA$37, LEN(AA$37) + 1 - FIND(",",AA$37))))</f>
        <v>drawClose=,1.2</v>
      </c>
      <c r="AB623" s="167" t="str">
        <f t="shared" si="391"/>
        <v>noTitle</v>
      </c>
      <c r="AC623" s="167"/>
      <c r="AD623" s="45"/>
      <c r="AE623" s="168"/>
      <c r="AF623" s="169">
        <f>IF(D623="",scriv!B585,"")</f>
        <v>0</v>
      </c>
      <c r="AG623" s="170" t="str">
        <f t="shared" si="394"/>
        <v/>
      </c>
      <c r="AH623" s="169" t="str">
        <f t="shared" si="395"/>
        <v/>
      </c>
      <c r="AI623" s="169" t="str">
        <f t="shared" si="396"/>
        <v/>
      </c>
      <c r="AJ623" s="86">
        <f>ROUNDDOWN( (LEN(scriv!B585)+1) / 2, 0 )</f>
        <v>0</v>
      </c>
      <c r="AK623" s="82">
        <f t="shared" si="397"/>
        <v>0</v>
      </c>
      <c r="AL623" s="82" t="str">
        <f t="shared" si="398"/>
        <v>-</v>
      </c>
      <c r="AM623" s="82" t="str">
        <f t="shared" si="399"/>
        <v>-</v>
      </c>
      <c r="AN623" s="82" t="str">
        <f t="shared" si="400"/>
        <v>-</v>
      </c>
      <c r="AO623" s="82" t="str">
        <f t="shared" si="401"/>
        <v>-</v>
      </c>
      <c r="AP623" s="82" t="str">
        <f t="shared" si="402"/>
        <v>-</v>
      </c>
      <c r="AQ623" s="82" t="str">
        <f t="shared" si="403"/>
        <v>-</v>
      </c>
      <c r="AR623" s="82" t="str">
        <f t="shared" si="404"/>
        <v>-</v>
      </c>
      <c r="AT623" s="82">
        <f t="shared" si="405"/>
        <v>2</v>
      </c>
      <c r="AU623" s="82" t="str">
        <f ca="1">IF(    MAX(OFFSET(AL623,0,0,MATCH("-",AL623:AL$638,0))) = 0,"",
IFERROR(MAX(OFFSET(AL623,0,0,MATCH("-",AL623:AL$638,0))),""))</f>
        <v/>
      </c>
      <c r="AV623" s="82" t="str">
        <f ca="1">IF(    MAX(OFFSET(AM623,0,0,MATCH("-",AM623:AM$638,0))) = 0,"",
IFERROR(MAX(OFFSET(AM623,0,0,MATCH("-",AM623:AM$638,0))),""))</f>
        <v/>
      </c>
      <c r="AW623" s="82" t="str">
        <f ca="1">IF(    MAX(OFFSET(AN623,0,0,MATCH("-",AN623:AN$638,0))) = 0,"",
IFERROR(MAX(OFFSET(AN623,0,0,MATCH("-",AN623:AN$638,0))),""))</f>
        <v/>
      </c>
      <c r="AX623" s="82" t="str">
        <f ca="1">IF(    MAX(OFFSET(AO623,0,0,MATCH("-",AO623:AO$638,0))) = 0,"",
IFERROR(MAX(OFFSET(AO623,0,0,MATCH("-",AO623:AO$638,0))),""))</f>
        <v/>
      </c>
      <c r="AY623" s="82" t="str">
        <f ca="1">IF(    MAX(OFFSET(AP623,0,0,MATCH("-",AP623:AP$638,0))) = 0,"",
IFERROR(MAX(OFFSET(AP623,0,0,MATCH("-",AP623:AP$638,0))),""))</f>
        <v/>
      </c>
      <c r="AZ623" s="82" t="str">
        <f ca="1">IF(    MAX(OFFSET(AQ623,0,0,MATCH("-",AQ623:AQ$638,0))) = 0,"",
IFERROR(MAX(OFFSET(AQ623,0,0,MATCH("-",AQ623:AQ$638,0))),""))</f>
        <v/>
      </c>
      <c r="BA623" s="82" t="str">
        <f ca="1">IF(    MAX(OFFSET(AR623,0,0,MATCH("-",AR623:AR$638,0))) = 0,"",
IFERROR(MAX(OFFSET(AR623,0,0,MATCH("-",AR623:AR$638,0))),""))</f>
        <v/>
      </c>
      <c r="BB623" s="112">
        <f t="shared" ca="1" si="406"/>
        <v>-270</v>
      </c>
      <c r="BC623" s="111" t="str">
        <f t="shared" ca="1" si="407"/>
        <v>Radius</v>
      </c>
      <c r="BD623" s="112">
        <f t="shared" ca="1" si="408"/>
        <v>0</v>
      </c>
      <c r="BE623" s="111">
        <f t="shared" ca="1" si="409"/>
        <v>-150</v>
      </c>
      <c r="BF623" s="113" t="e">
        <f t="shared" ca="1" si="410"/>
        <v>#VALUE!</v>
      </c>
      <c r="BG623" s="113" t="e">
        <f t="shared" ca="1" si="411"/>
        <v>#VALUE!</v>
      </c>
      <c r="BH623" s="112">
        <f t="shared" ca="1" si="412"/>
        <v>2000</v>
      </c>
      <c r="BI623" s="112">
        <f t="shared" ca="1" si="413"/>
        <v>-150</v>
      </c>
      <c r="BJ623" s="157"/>
      <c r="BK623" s="157"/>
      <c r="BL623" s="158" t="str">
        <f>scriv!AM585</f>
        <v/>
      </c>
      <c r="BM623" s="157"/>
      <c r="BN623" s="157" t="str">
        <f t="shared" si="414"/>
        <v>node</v>
      </c>
      <c r="BO623" s="157"/>
      <c r="BP623" s="159">
        <f t="shared" ca="1" si="415"/>
        <v>0</v>
      </c>
      <c r="BQ623" s="159">
        <f t="shared" ca="1" si="416"/>
        <v>0</v>
      </c>
      <c r="BR623" s="159">
        <f t="shared" si="417"/>
        <v>1</v>
      </c>
      <c r="BS623" s="159" t="str">
        <f t="shared" si="418"/>
        <v>symbol</v>
      </c>
      <c r="BT623" s="157" t="str">
        <f ca="1">IF(scriv!V585&lt;&gt;"",scriv!V585,
IF(E623="",IFERROR(VLOOKUP(BL623,$AH$40:$BT$638,39,FALSE),$BT$36),
$BT$37))</f>
        <v>NodeSquare</v>
      </c>
      <c r="BU623" s="166">
        <f t="shared" ca="1" si="419"/>
        <v>2000</v>
      </c>
      <c r="BV623" s="166">
        <f t="shared" ca="1" si="420"/>
        <v>-150</v>
      </c>
      <c r="BW623" s="166">
        <f t="shared" ca="1" si="421"/>
        <v>0</v>
      </c>
      <c r="BX623" s="166">
        <f t="shared" ca="1" si="422"/>
        <v>0</v>
      </c>
      <c r="BY623" s="180" t="str">
        <f t="shared" si="423"/>
        <v/>
      </c>
      <c r="BZ623" s="180" t="str">
        <f t="shared" si="424"/>
        <v/>
      </c>
      <c r="CA623" s="81" t="str">
        <f>IF(scriv!E585&lt;&gt;"",scriv!E585,"")</f>
        <v/>
      </c>
      <c r="CB623" s="82">
        <f t="shared" si="393"/>
        <v>0</v>
      </c>
      <c r="CC623" s="82">
        <f t="shared" si="425"/>
        <v>0</v>
      </c>
      <c r="CD623" s="82" t="str">
        <f t="shared" si="426"/>
        <v>-</v>
      </c>
      <c r="CE623" s="82" t="str">
        <f t="shared" si="427"/>
        <v>-</v>
      </c>
      <c r="CF623" s="82" t="str">
        <f t="shared" si="428"/>
        <v>-</v>
      </c>
      <c r="CG623" s="82" t="str">
        <f t="shared" si="429"/>
        <v>-</v>
      </c>
      <c r="CH623" s="82" t="str">
        <f t="shared" si="430"/>
        <v>-</v>
      </c>
      <c r="CI623" s="82" t="str">
        <f t="shared" si="431"/>
        <v>-</v>
      </c>
      <c r="CJ623" s="82" t="str">
        <f t="shared" si="432"/>
        <v>-</v>
      </c>
      <c r="CK623" s="82" t="str">
        <f t="shared" si="433"/>
        <v>-</v>
      </c>
    </row>
    <row r="624" spans="1:89" s="82" customFormat="1" ht="18" customHeight="1">
      <c r="A624" s="81" t="str">
        <f>scriv!AL586</f>
        <v/>
      </c>
      <c r="B624" s="81" t="str">
        <f>IF(scriv!D586&lt;&gt;"",scriv!D586,"")</f>
        <v/>
      </c>
      <c r="C624" s="81" t="str">
        <f>IF( scriv!AP586&lt;&gt;"", IF(D624&lt;&gt;"","connection ","")&amp;scriv!AP586,IF(D624&lt;&gt;"","connection",""))</f>
        <v/>
      </c>
      <c r="D624" s="82" t="str">
        <f>scriv!AN586</f>
        <v/>
      </c>
      <c r="E624" s="82" t="str">
        <f>scriv!AO586</f>
        <v/>
      </c>
      <c r="F624" s="156">
        <f>ROW()</f>
        <v>624</v>
      </c>
      <c r="G624" s="288">
        <f>scriv!AC586</f>
        <v>0</v>
      </c>
      <c r="H624" s="288">
        <f>scriv!AD586</f>
        <v>0</v>
      </c>
      <c r="I624" s="81" t="str">
        <f>IF(scriv!AE586&lt;&gt;"",scriv!AE586,J624)</f>
        <v/>
      </c>
      <c r="J624" s="81" t="str">
        <f>IF(scriv!AF586&lt;&gt;"",scriv!AF586,"")</f>
        <v/>
      </c>
      <c r="K624" s="82" t="str">
        <f>IF(scriv!Y586&lt;&gt;"",scriv!Y586,$K$36)</f>
        <v>none</v>
      </c>
      <c r="L624" s="82">
        <f>IF(scriv!Z586&lt;&gt;"",scriv!Z586,$L$36)</f>
        <v>0</v>
      </c>
      <c r="M624" s="82" t="str">
        <f>IF(scriv!AA586&lt;&gt;"",scriv!AA586,$M$36)</f>
        <v>OpenClose</v>
      </c>
      <c r="N624" s="82">
        <f>IF(scriv!AB586&lt;&gt;"",scriv!AB586,$N$36)</f>
        <v>0</v>
      </c>
      <c r="O624" s="119" t="str">
        <f t="shared" si="392"/>
        <v/>
      </c>
      <c r="P624" s="81" t="str">
        <f>IF(scriv!I586&lt;&gt;"",scriv!I586,"")</f>
        <v/>
      </c>
      <c r="Q624" s="81" t="str">
        <f>IF(scriv!J586&lt;&gt;"",scriv!J586,"")</f>
        <v/>
      </c>
      <c r="R624" s="81">
        <f>IF(scriv!K586&lt;&gt;"",scriv!K586,
IF(I624&lt;&gt;"",1,$R$36))</f>
        <v>1</v>
      </c>
      <c r="S624" s="81" t="str">
        <f>IF(scriv!L586&lt;&gt;"",scriv!L586,
IF(scriv!AF586&lt;&gt;"",$S$36,"none"))</f>
        <v>none</v>
      </c>
      <c r="T624" s="81" t="str">
        <f>IF(scriv!Q586&lt;&gt;"",scriv!Q586,"")</f>
        <v/>
      </c>
      <c r="U624" s="81" t="str">
        <f>IF(scriv!R586&lt;&gt;"",scriv!R586,"")</f>
        <v/>
      </c>
      <c r="V624" s="81" t="str">
        <f>IF(scriv!S586&lt;&gt;"",scriv!S586,"")</f>
        <v/>
      </c>
      <c r="W624" s="81" t="str">
        <f>IF(scriv!T586&lt;&gt;"",scriv!T586,"")</f>
        <v/>
      </c>
      <c r="X624" s="81" t="str">
        <f>IF($E624="",
( IF(scriv!AH586&lt;&gt;"", LEFT( scriv!AH586, FIND(",",scriv!AH586)-1) &amp; "=" &amp; $AH624 &amp; RIGHT( scriv!AH586, LEN(scriv!AH586) + 1 - FIND(",",scriv!AH586)),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IF(scriv!AI586&lt;&gt;"", LEFT( scriv!AI586, FIND(",",scriv!AI586)-1) &amp; "=" &amp; $AH624 &amp; RIGHT( scriv!AI586, LEN(scriv!AI586) + 1 - FIND(",",scriv!AI586)),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IF(scriv!AJ586&lt;&gt;"", LEFT( scriv!AJ586, FIND(",",scriv!AJ586)-1) &amp; "=" &amp; $AH624 &amp; RIGHT( scriv!AJ586, LEN(scriv!AJ586) + 1 - FIND(",",scriv!AJ586)),
  IF($Z$36&lt;&gt;"",LEFT( Z$36, FIND(",",Z$36)-1) &amp; "=" &amp; $AH624 &amp; RIGHT( Z$36, LEN(Z$36) + 1 - FIND(",",Z$36)),""))),
IF(scriv!O586&lt;&gt;"", LEFT( scriv!O586, FIND(",",scriv!O586)-1) &amp; "=" &amp; $AH624 &amp; RIGHT( scriv!O586, LEN(scriv!O586) + 1 - FIND(",",scriv!O586)),
LEFT( Z$37, FIND(",",Z$37)-1) &amp; "=" &amp; $AH624 &amp; RIGHT( Z$37, LEN(Z$37) + 1 - FIND(",",Z$37))))</f>
        <v>drawOpen=,1.2</v>
      </c>
      <c r="AA624" s="81" t="str">
        <f>IF($E624="",
( IF(scriv!AK586&lt;&gt;"", LEFT( scriv!AK586, FIND(",",scriv!AK586)-1) &amp; "=" &amp; $AH624 &amp; RIGHT( scriv!AK586, LEN(scriv!AK586) + 1 - FIND(",",scriv!AK586)),
  IF($AA$36&lt;&gt;"",LEFT( AA$36, FIND(",",AA$36)-1) &amp; "=" &amp; $AH624 &amp; RIGHT( AA$36, LEN(AA$36) + 1 - FIND(",",AA$36)),""))),
IF(scriv!P586&lt;&gt;"", LEFT( scriv!P586, FIND(",",scriv!P586)-1) &amp; "=" &amp; $AH624 &amp; RIGHT( scriv!P586, LEN(scriv!P586) + 1 - FIND(",",scriv!P586)),
LEFT( AA$37, FIND(",",AA$37)-1) &amp; "=" &amp; $AH624 &amp; RIGHT( AA$37, LEN(AA$37) + 1 - FIND(",",AA$37))))</f>
        <v>drawClose=,1.2</v>
      </c>
      <c r="AB624" s="167" t="str">
        <f t="shared" si="391"/>
        <v>noTitle</v>
      </c>
      <c r="AC624" s="167"/>
      <c r="AD624" s="45"/>
      <c r="AE624" s="168"/>
      <c r="AF624" s="169">
        <f>IF(D624="",scriv!B586,"")</f>
        <v>0</v>
      </c>
      <c r="AG624" s="170" t="str">
        <f t="shared" si="394"/>
        <v/>
      </c>
      <c r="AH624" s="169" t="str">
        <f t="shared" si="395"/>
        <v/>
      </c>
      <c r="AI624" s="169" t="str">
        <f t="shared" si="396"/>
        <v/>
      </c>
      <c r="AJ624" s="86">
        <f>ROUNDDOWN( (LEN(scriv!B586)+1) / 2, 0 )</f>
        <v>0</v>
      </c>
      <c r="AK624" s="82">
        <f t="shared" si="397"/>
        <v>0</v>
      </c>
      <c r="AL624" s="82" t="str">
        <f t="shared" si="398"/>
        <v>-</v>
      </c>
      <c r="AM624" s="82" t="str">
        <f t="shared" si="399"/>
        <v>-</v>
      </c>
      <c r="AN624" s="82" t="str">
        <f t="shared" si="400"/>
        <v>-</v>
      </c>
      <c r="AO624" s="82" t="str">
        <f t="shared" si="401"/>
        <v>-</v>
      </c>
      <c r="AP624" s="82" t="str">
        <f t="shared" si="402"/>
        <v>-</v>
      </c>
      <c r="AQ624" s="82" t="str">
        <f t="shared" si="403"/>
        <v>-</v>
      </c>
      <c r="AR624" s="82" t="str">
        <f t="shared" si="404"/>
        <v>-</v>
      </c>
      <c r="AT624" s="82">
        <f t="shared" si="405"/>
        <v>2</v>
      </c>
      <c r="AU624" s="82" t="str">
        <f ca="1">IF(    MAX(OFFSET(AL624,0,0,MATCH("-",AL624:AL$638,0))) = 0,"",
IFERROR(MAX(OFFSET(AL624,0,0,MATCH("-",AL624:AL$638,0))),""))</f>
        <v/>
      </c>
      <c r="AV624" s="82" t="str">
        <f ca="1">IF(    MAX(OFFSET(AM624,0,0,MATCH("-",AM624:AM$638,0))) = 0,"",
IFERROR(MAX(OFFSET(AM624,0,0,MATCH("-",AM624:AM$638,0))),""))</f>
        <v/>
      </c>
      <c r="AW624" s="82" t="str">
        <f ca="1">IF(    MAX(OFFSET(AN624,0,0,MATCH("-",AN624:AN$638,0))) = 0,"",
IFERROR(MAX(OFFSET(AN624,0,0,MATCH("-",AN624:AN$638,0))),""))</f>
        <v/>
      </c>
      <c r="AX624" s="82" t="str">
        <f ca="1">IF(    MAX(OFFSET(AO624,0,0,MATCH("-",AO624:AO$638,0))) = 0,"",
IFERROR(MAX(OFFSET(AO624,0,0,MATCH("-",AO624:AO$638,0))),""))</f>
        <v/>
      </c>
      <c r="AY624" s="82" t="str">
        <f ca="1">IF(    MAX(OFFSET(AP624,0,0,MATCH("-",AP624:AP$638,0))) = 0,"",
IFERROR(MAX(OFFSET(AP624,0,0,MATCH("-",AP624:AP$638,0))),""))</f>
        <v/>
      </c>
      <c r="AZ624" s="82" t="str">
        <f ca="1">IF(    MAX(OFFSET(AQ624,0,0,MATCH("-",AQ624:AQ$638,0))) = 0,"",
IFERROR(MAX(OFFSET(AQ624,0,0,MATCH("-",AQ624:AQ$638,0))),""))</f>
        <v/>
      </c>
      <c r="BA624" s="82" t="str">
        <f ca="1">IF(    MAX(OFFSET(AR624,0,0,MATCH("-",AR624:AR$638,0))) = 0,"",
IFERROR(MAX(OFFSET(AR624,0,0,MATCH("-",AR624:AR$638,0))),""))</f>
        <v/>
      </c>
      <c r="BB624" s="112">
        <f t="shared" ca="1" si="406"/>
        <v>-270</v>
      </c>
      <c r="BC624" s="111" t="str">
        <f t="shared" ca="1" si="407"/>
        <v>Radius</v>
      </c>
      <c r="BD624" s="112">
        <f t="shared" ca="1" si="408"/>
        <v>0</v>
      </c>
      <c r="BE624" s="111">
        <f t="shared" ca="1" si="409"/>
        <v>-150</v>
      </c>
      <c r="BF624" s="113" t="e">
        <f t="shared" ca="1" si="410"/>
        <v>#VALUE!</v>
      </c>
      <c r="BG624" s="113" t="e">
        <f t="shared" ca="1" si="411"/>
        <v>#VALUE!</v>
      </c>
      <c r="BH624" s="112">
        <f t="shared" ca="1" si="412"/>
        <v>2000</v>
      </c>
      <c r="BI624" s="112">
        <f t="shared" ca="1" si="413"/>
        <v>-150</v>
      </c>
      <c r="BJ624" s="157"/>
      <c r="BK624" s="157"/>
      <c r="BL624" s="158" t="str">
        <f>scriv!AM586</f>
        <v/>
      </c>
      <c r="BM624" s="157"/>
      <c r="BN624" s="157" t="str">
        <f t="shared" si="414"/>
        <v>node</v>
      </c>
      <c r="BO624" s="157"/>
      <c r="BP624" s="159">
        <f t="shared" ca="1" si="415"/>
        <v>0</v>
      </c>
      <c r="BQ624" s="159">
        <f t="shared" ca="1" si="416"/>
        <v>0</v>
      </c>
      <c r="BR624" s="159">
        <f t="shared" si="417"/>
        <v>1</v>
      </c>
      <c r="BS624" s="159" t="str">
        <f t="shared" si="418"/>
        <v>symbol</v>
      </c>
      <c r="BT624" s="157" t="str">
        <f ca="1">IF(scriv!V586&lt;&gt;"",scriv!V586,
IF(E624="",IFERROR(VLOOKUP(BL624,$AH$40:$BT$638,39,FALSE),$BT$36),
$BT$37))</f>
        <v>NodeSquare</v>
      </c>
      <c r="BU624" s="166">
        <f t="shared" ca="1" si="419"/>
        <v>2000</v>
      </c>
      <c r="BV624" s="166">
        <f t="shared" ca="1" si="420"/>
        <v>-150</v>
      </c>
      <c r="BW624" s="166">
        <f t="shared" ca="1" si="421"/>
        <v>0</v>
      </c>
      <c r="BX624" s="166">
        <f t="shared" ca="1" si="422"/>
        <v>0</v>
      </c>
      <c r="BY624" s="180" t="str">
        <f t="shared" si="423"/>
        <v/>
      </c>
      <c r="BZ624" s="180" t="str">
        <f t="shared" si="424"/>
        <v/>
      </c>
      <c r="CA624" s="81" t="str">
        <f>IF(scriv!E586&lt;&gt;"",scriv!E586,"")</f>
        <v/>
      </c>
      <c r="CB624" s="82">
        <f t="shared" si="393"/>
        <v>0</v>
      </c>
      <c r="CC624" s="82">
        <f t="shared" si="425"/>
        <v>0</v>
      </c>
      <c r="CD624" s="82" t="str">
        <f t="shared" si="426"/>
        <v>-</v>
      </c>
      <c r="CE624" s="82" t="str">
        <f t="shared" si="427"/>
        <v>-</v>
      </c>
      <c r="CF624" s="82" t="str">
        <f t="shared" si="428"/>
        <v>-</v>
      </c>
      <c r="CG624" s="82" t="str">
        <f t="shared" si="429"/>
        <v>-</v>
      </c>
      <c r="CH624" s="82" t="str">
        <f t="shared" si="430"/>
        <v>-</v>
      </c>
      <c r="CI624" s="82" t="str">
        <f t="shared" si="431"/>
        <v>-</v>
      </c>
      <c r="CJ624" s="82" t="str">
        <f t="shared" si="432"/>
        <v>-</v>
      </c>
      <c r="CK624" s="82" t="str">
        <f t="shared" si="433"/>
        <v>-</v>
      </c>
    </row>
    <row r="625" spans="1:89" s="82" customFormat="1" ht="18" customHeight="1">
      <c r="A625" s="81" t="str">
        <f>scriv!AL587</f>
        <v/>
      </c>
      <c r="B625" s="81" t="str">
        <f>IF(scriv!D587&lt;&gt;"",scriv!D587,"")</f>
        <v/>
      </c>
      <c r="C625" s="81" t="str">
        <f>IF( scriv!AP587&lt;&gt;"", IF(D625&lt;&gt;"","connection ","")&amp;scriv!AP587,IF(D625&lt;&gt;"","connection",""))</f>
        <v/>
      </c>
      <c r="D625" s="82" t="str">
        <f>scriv!AN587</f>
        <v/>
      </c>
      <c r="E625" s="82" t="str">
        <f>scriv!AO587</f>
        <v/>
      </c>
      <c r="F625" s="156">
        <f>ROW()</f>
        <v>625</v>
      </c>
      <c r="G625" s="288">
        <f>scriv!AC587</f>
        <v>0</v>
      </c>
      <c r="H625" s="288">
        <f>scriv!AD587</f>
        <v>0</v>
      </c>
      <c r="I625" s="81" t="str">
        <f>IF(scriv!AE587&lt;&gt;"",scriv!AE587,J625)</f>
        <v/>
      </c>
      <c r="J625" s="81" t="str">
        <f>IF(scriv!AF587&lt;&gt;"",scriv!AF587,"")</f>
        <v/>
      </c>
      <c r="K625" s="82" t="str">
        <f>IF(scriv!Y587&lt;&gt;"",scriv!Y587,$K$36)</f>
        <v>none</v>
      </c>
      <c r="L625" s="82">
        <f>IF(scriv!Z587&lt;&gt;"",scriv!Z587,$L$36)</f>
        <v>0</v>
      </c>
      <c r="M625" s="82" t="str">
        <f>IF(scriv!AA587&lt;&gt;"",scriv!AA587,$M$36)</f>
        <v>OpenClose</v>
      </c>
      <c r="N625" s="82">
        <f>IF(scriv!AB587&lt;&gt;"",scriv!AB587,$N$36)</f>
        <v>0</v>
      </c>
      <c r="O625" s="119" t="str">
        <f t="shared" si="392"/>
        <v/>
      </c>
      <c r="P625" s="81" t="str">
        <f>IF(scriv!I587&lt;&gt;"",scriv!I587,"")</f>
        <v/>
      </c>
      <c r="Q625" s="81" t="str">
        <f>IF(scriv!J587&lt;&gt;"",scriv!J587,"")</f>
        <v/>
      </c>
      <c r="R625" s="81">
        <f>IF(scriv!K587&lt;&gt;"",scriv!K587,
IF(I625&lt;&gt;"",1,$R$36))</f>
        <v>1</v>
      </c>
      <c r="S625" s="81" t="str">
        <f>IF(scriv!L587&lt;&gt;"",scriv!L587,
IF(scriv!AF587&lt;&gt;"",$S$36,"none"))</f>
        <v>none</v>
      </c>
      <c r="T625" s="81" t="str">
        <f>IF(scriv!Q587&lt;&gt;"",scriv!Q587,"")</f>
        <v/>
      </c>
      <c r="U625" s="81" t="str">
        <f>IF(scriv!R587&lt;&gt;"",scriv!R587,"")</f>
        <v/>
      </c>
      <c r="V625" s="81" t="str">
        <f>IF(scriv!S587&lt;&gt;"",scriv!S587,"")</f>
        <v/>
      </c>
      <c r="W625" s="81" t="str">
        <f>IF(scriv!T587&lt;&gt;"",scriv!T587,"")</f>
        <v/>
      </c>
      <c r="X625" s="81" t="str">
        <f>IF($E625="",
( IF(scriv!AH587&lt;&gt;"", LEFT( scriv!AH587, FIND(",",scriv!AH587)-1) &amp; "=" &amp; $AH625 &amp; RIGHT( scriv!AH587, LEN(scriv!AH587) + 1 - FIND(",",scriv!AH587)),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IF(scriv!AI587&lt;&gt;"", LEFT( scriv!AI587, FIND(",",scriv!AI587)-1) &amp; "=" &amp; $AH625 &amp; RIGHT( scriv!AI587, LEN(scriv!AI587) + 1 - FIND(",",scriv!AI587)),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IF(scriv!AJ587&lt;&gt;"", LEFT( scriv!AJ587, FIND(",",scriv!AJ587)-1) &amp; "=" &amp; $AH625 &amp; RIGHT( scriv!AJ587, LEN(scriv!AJ587) + 1 - FIND(",",scriv!AJ587)),
  IF($Z$36&lt;&gt;"",LEFT( Z$36, FIND(",",Z$36)-1) &amp; "=" &amp; $AH625 &amp; RIGHT( Z$36, LEN(Z$36) + 1 - FIND(",",Z$36)),""))),
IF(scriv!O587&lt;&gt;"", LEFT( scriv!O587, FIND(",",scriv!O587)-1) &amp; "=" &amp; $AH625 &amp; RIGHT( scriv!O587, LEN(scriv!O587) + 1 - FIND(",",scriv!O587)),
LEFT( Z$37, FIND(",",Z$37)-1) &amp; "=" &amp; $AH625 &amp; RIGHT( Z$37, LEN(Z$37) + 1 - FIND(",",Z$37))))</f>
        <v>drawOpen=,1.2</v>
      </c>
      <c r="AA625" s="81" t="str">
        <f>IF($E625="",
( IF(scriv!AK587&lt;&gt;"", LEFT( scriv!AK587, FIND(",",scriv!AK587)-1) &amp; "=" &amp; $AH625 &amp; RIGHT( scriv!AK587, LEN(scriv!AK587) + 1 - FIND(",",scriv!AK587)),
  IF($AA$36&lt;&gt;"",LEFT( AA$36, FIND(",",AA$36)-1) &amp; "=" &amp; $AH625 &amp; RIGHT( AA$36, LEN(AA$36) + 1 - FIND(",",AA$36)),""))),
IF(scriv!P587&lt;&gt;"", LEFT( scriv!P587, FIND(",",scriv!P587)-1) &amp; "=" &amp; $AH625 &amp; RIGHT( scriv!P587, LEN(scriv!P587) + 1 - FIND(",",scriv!P587)),
LEFT( AA$37, FIND(",",AA$37)-1) &amp; "=" &amp; $AH625 &amp; RIGHT( AA$37, LEN(AA$37) + 1 - FIND(",",AA$37))))</f>
        <v>drawClose=,1.2</v>
      </c>
      <c r="AB625" s="167" t="str">
        <f t="shared" si="391"/>
        <v>noTitle</v>
      </c>
      <c r="AC625" s="167"/>
      <c r="AD625" s="45"/>
      <c r="AE625" s="168"/>
      <c r="AF625" s="169">
        <f>IF(D625="",scriv!B587,"")</f>
        <v>0</v>
      </c>
      <c r="AG625" s="170" t="str">
        <f t="shared" si="394"/>
        <v/>
      </c>
      <c r="AH625" s="169" t="str">
        <f t="shared" si="395"/>
        <v/>
      </c>
      <c r="AI625" s="169" t="str">
        <f t="shared" si="396"/>
        <v/>
      </c>
      <c r="AJ625" s="86">
        <f>ROUNDDOWN( (LEN(scriv!B587)+1) / 2, 0 )</f>
        <v>0</v>
      </c>
      <c r="AK625" s="82">
        <f t="shared" si="397"/>
        <v>0</v>
      </c>
      <c r="AL625" s="82" t="str">
        <f t="shared" si="398"/>
        <v>-</v>
      </c>
      <c r="AM625" s="82" t="str">
        <f t="shared" si="399"/>
        <v>-</v>
      </c>
      <c r="AN625" s="82" t="str">
        <f t="shared" si="400"/>
        <v>-</v>
      </c>
      <c r="AO625" s="82" t="str">
        <f t="shared" si="401"/>
        <v>-</v>
      </c>
      <c r="AP625" s="82" t="str">
        <f t="shared" si="402"/>
        <v>-</v>
      </c>
      <c r="AQ625" s="82" t="str">
        <f t="shared" si="403"/>
        <v>-</v>
      </c>
      <c r="AR625" s="82" t="str">
        <f t="shared" si="404"/>
        <v>-</v>
      </c>
      <c r="AT625" s="82">
        <f t="shared" si="405"/>
        <v>2</v>
      </c>
      <c r="AU625" s="82" t="str">
        <f ca="1">IF(    MAX(OFFSET(AL625,0,0,MATCH("-",AL625:AL$638,0))) = 0,"",
IFERROR(MAX(OFFSET(AL625,0,0,MATCH("-",AL625:AL$638,0))),""))</f>
        <v/>
      </c>
      <c r="AV625" s="82" t="str">
        <f ca="1">IF(    MAX(OFFSET(AM625,0,0,MATCH("-",AM625:AM$638,0))) = 0,"",
IFERROR(MAX(OFFSET(AM625,0,0,MATCH("-",AM625:AM$638,0))),""))</f>
        <v/>
      </c>
      <c r="AW625" s="82" t="str">
        <f ca="1">IF(    MAX(OFFSET(AN625,0,0,MATCH("-",AN625:AN$638,0))) = 0,"",
IFERROR(MAX(OFFSET(AN625,0,0,MATCH("-",AN625:AN$638,0))),""))</f>
        <v/>
      </c>
      <c r="AX625" s="82" t="str">
        <f ca="1">IF(    MAX(OFFSET(AO625,0,0,MATCH("-",AO625:AO$638,0))) = 0,"",
IFERROR(MAX(OFFSET(AO625,0,0,MATCH("-",AO625:AO$638,0))),""))</f>
        <v/>
      </c>
      <c r="AY625" s="82" t="str">
        <f ca="1">IF(    MAX(OFFSET(AP625,0,0,MATCH("-",AP625:AP$638,0))) = 0,"",
IFERROR(MAX(OFFSET(AP625,0,0,MATCH("-",AP625:AP$638,0))),""))</f>
        <v/>
      </c>
      <c r="AZ625" s="82" t="str">
        <f ca="1">IF(    MAX(OFFSET(AQ625,0,0,MATCH("-",AQ625:AQ$638,0))) = 0,"",
IFERROR(MAX(OFFSET(AQ625,0,0,MATCH("-",AQ625:AQ$638,0))),""))</f>
        <v/>
      </c>
      <c r="BA625" s="82" t="str">
        <f ca="1">IF(    MAX(OFFSET(AR625,0,0,MATCH("-",AR625:AR$638,0))) = 0,"",
IFERROR(MAX(OFFSET(AR625,0,0,MATCH("-",AR625:AR$638,0))),""))</f>
        <v/>
      </c>
      <c r="BB625" s="112">
        <f t="shared" ca="1" si="406"/>
        <v>-270</v>
      </c>
      <c r="BC625" s="111" t="str">
        <f t="shared" ca="1" si="407"/>
        <v>Radius</v>
      </c>
      <c r="BD625" s="112">
        <f t="shared" ca="1" si="408"/>
        <v>0</v>
      </c>
      <c r="BE625" s="111">
        <f t="shared" ca="1" si="409"/>
        <v>-150</v>
      </c>
      <c r="BF625" s="113" t="e">
        <f t="shared" ca="1" si="410"/>
        <v>#VALUE!</v>
      </c>
      <c r="BG625" s="113" t="e">
        <f t="shared" ca="1" si="411"/>
        <v>#VALUE!</v>
      </c>
      <c r="BH625" s="112">
        <f t="shared" ca="1" si="412"/>
        <v>2000</v>
      </c>
      <c r="BI625" s="112">
        <f t="shared" ca="1" si="413"/>
        <v>-150</v>
      </c>
      <c r="BJ625" s="157"/>
      <c r="BK625" s="157"/>
      <c r="BL625" s="158" t="str">
        <f>scriv!AM587</f>
        <v/>
      </c>
      <c r="BM625" s="157"/>
      <c r="BN625" s="157" t="str">
        <f t="shared" si="414"/>
        <v>node</v>
      </c>
      <c r="BO625" s="157"/>
      <c r="BP625" s="159">
        <f t="shared" ca="1" si="415"/>
        <v>0</v>
      </c>
      <c r="BQ625" s="159">
        <f t="shared" ca="1" si="416"/>
        <v>0</v>
      </c>
      <c r="BR625" s="159">
        <f t="shared" si="417"/>
        <v>1</v>
      </c>
      <c r="BS625" s="159" t="str">
        <f t="shared" si="418"/>
        <v>symbol</v>
      </c>
      <c r="BT625" s="157" t="str">
        <f ca="1">IF(scriv!V587&lt;&gt;"",scriv!V587,
IF(E625="",IFERROR(VLOOKUP(BL625,$AH$40:$BT$638,39,FALSE),$BT$36),
$BT$37))</f>
        <v>NodeSquare</v>
      </c>
      <c r="BU625" s="166">
        <f t="shared" ca="1" si="419"/>
        <v>2000</v>
      </c>
      <c r="BV625" s="166">
        <f t="shared" ca="1" si="420"/>
        <v>-150</v>
      </c>
      <c r="BW625" s="166">
        <f t="shared" ca="1" si="421"/>
        <v>0</v>
      </c>
      <c r="BX625" s="166">
        <f t="shared" ca="1" si="422"/>
        <v>0</v>
      </c>
      <c r="BY625" s="180" t="str">
        <f t="shared" si="423"/>
        <v/>
      </c>
      <c r="BZ625" s="180" t="str">
        <f t="shared" si="424"/>
        <v/>
      </c>
      <c r="CA625" s="81" t="str">
        <f>IF(scriv!E587&lt;&gt;"",scriv!E587,"")</f>
        <v/>
      </c>
      <c r="CB625" s="82">
        <f t="shared" si="393"/>
        <v>0</v>
      </c>
      <c r="CC625" s="82">
        <f t="shared" si="425"/>
        <v>0</v>
      </c>
      <c r="CD625" s="82" t="str">
        <f t="shared" si="426"/>
        <v>-</v>
      </c>
      <c r="CE625" s="82" t="str">
        <f t="shared" si="427"/>
        <v>-</v>
      </c>
      <c r="CF625" s="82" t="str">
        <f t="shared" si="428"/>
        <v>-</v>
      </c>
      <c r="CG625" s="82" t="str">
        <f t="shared" si="429"/>
        <v>-</v>
      </c>
      <c r="CH625" s="82" t="str">
        <f t="shared" si="430"/>
        <v>-</v>
      </c>
      <c r="CI625" s="82" t="str">
        <f t="shared" si="431"/>
        <v>-</v>
      </c>
      <c r="CJ625" s="82" t="str">
        <f t="shared" si="432"/>
        <v>-</v>
      </c>
      <c r="CK625" s="82" t="str">
        <f t="shared" si="433"/>
        <v>-</v>
      </c>
    </row>
    <row r="626" spans="1:89" s="82" customFormat="1" ht="18" customHeight="1">
      <c r="A626" s="81" t="str">
        <f>scriv!AL588</f>
        <v/>
      </c>
      <c r="B626" s="81" t="str">
        <f>IF(scriv!D588&lt;&gt;"",scriv!D588,"")</f>
        <v/>
      </c>
      <c r="C626" s="81" t="str">
        <f>IF( scriv!AP588&lt;&gt;"", IF(D626&lt;&gt;"","connection ","")&amp;scriv!AP588,IF(D626&lt;&gt;"","connection",""))</f>
        <v/>
      </c>
      <c r="D626" s="82" t="str">
        <f>scriv!AN588</f>
        <v/>
      </c>
      <c r="E626" s="82" t="str">
        <f>scriv!AO588</f>
        <v/>
      </c>
      <c r="F626" s="156">
        <f>ROW()</f>
        <v>626</v>
      </c>
      <c r="G626" s="288">
        <f>scriv!AC588</f>
        <v>0</v>
      </c>
      <c r="H626" s="288">
        <f>scriv!AD588</f>
        <v>0</v>
      </c>
      <c r="I626" s="81" t="str">
        <f>IF(scriv!AE588&lt;&gt;"",scriv!AE588,J626)</f>
        <v/>
      </c>
      <c r="J626" s="81" t="str">
        <f>IF(scriv!AF588&lt;&gt;"",scriv!AF588,"")</f>
        <v/>
      </c>
      <c r="K626" s="82" t="str">
        <f>IF(scriv!Y588&lt;&gt;"",scriv!Y588,$K$36)</f>
        <v>none</v>
      </c>
      <c r="L626" s="82">
        <f>IF(scriv!Z588&lt;&gt;"",scriv!Z588,$L$36)</f>
        <v>0</v>
      </c>
      <c r="M626" s="82" t="str">
        <f>IF(scriv!AA588&lt;&gt;"",scriv!AA588,$M$36)</f>
        <v>OpenClose</v>
      </c>
      <c r="N626" s="82">
        <f>IF(scriv!AB588&lt;&gt;"",scriv!AB588,$N$36)</f>
        <v>0</v>
      </c>
      <c r="O626" s="119" t="str">
        <f t="shared" si="392"/>
        <v/>
      </c>
      <c r="P626" s="81" t="str">
        <f>IF(scriv!I588&lt;&gt;"",scriv!I588,"")</f>
        <v/>
      </c>
      <c r="Q626" s="81" t="str">
        <f>IF(scriv!J588&lt;&gt;"",scriv!J588,"")</f>
        <v/>
      </c>
      <c r="R626" s="81">
        <f>IF(scriv!K588&lt;&gt;"",scriv!K588,
IF(I626&lt;&gt;"",1,$R$36))</f>
        <v>1</v>
      </c>
      <c r="S626" s="81" t="str">
        <f>IF(scriv!L588&lt;&gt;"",scriv!L588,
IF(scriv!AF588&lt;&gt;"",$S$36,"none"))</f>
        <v>none</v>
      </c>
      <c r="T626" s="81" t="str">
        <f>IF(scriv!Q588&lt;&gt;"",scriv!Q588,"")</f>
        <v/>
      </c>
      <c r="U626" s="81" t="str">
        <f>IF(scriv!R588&lt;&gt;"",scriv!R588,"")</f>
        <v/>
      </c>
      <c r="V626" s="81" t="str">
        <f>IF(scriv!S588&lt;&gt;"",scriv!S588,"")</f>
        <v/>
      </c>
      <c r="W626" s="81" t="str">
        <f>IF(scriv!T588&lt;&gt;"",scriv!T588,"")</f>
        <v/>
      </c>
      <c r="X626" s="81" t="str">
        <f>IF($E626="",
( IF(scriv!AH588&lt;&gt;"", LEFT( scriv!AH588, FIND(",",scriv!AH588)-1) &amp; "=" &amp; $AH626 &amp; RIGHT( scriv!AH588, LEN(scriv!AH588) + 1 - FIND(",",scriv!AH588)),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IF(scriv!AI588&lt;&gt;"", LEFT( scriv!AI588, FIND(",",scriv!AI588)-1) &amp; "=" &amp; $AH626 &amp; RIGHT( scriv!AI588, LEN(scriv!AI588) + 1 - FIND(",",scriv!AI588)),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IF(scriv!AJ588&lt;&gt;"", LEFT( scriv!AJ588, FIND(",",scriv!AJ588)-1) &amp; "=" &amp; $AH626 &amp; RIGHT( scriv!AJ588, LEN(scriv!AJ588) + 1 - FIND(",",scriv!AJ588)),
  IF($Z$36&lt;&gt;"",LEFT( Z$36, FIND(",",Z$36)-1) &amp; "=" &amp; $AH626 &amp; RIGHT( Z$36, LEN(Z$36) + 1 - FIND(",",Z$36)),""))),
IF(scriv!O588&lt;&gt;"", LEFT( scriv!O588, FIND(",",scriv!O588)-1) &amp; "=" &amp; $AH626 &amp; RIGHT( scriv!O588, LEN(scriv!O588) + 1 - FIND(",",scriv!O588)),
LEFT( Z$37, FIND(",",Z$37)-1) &amp; "=" &amp; $AH626 &amp; RIGHT( Z$37, LEN(Z$37) + 1 - FIND(",",Z$37))))</f>
        <v>drawOpen=,1.2</v>
      </c>
      <c r="AA626" s="81" t="str">
        <f>IF($E626="",
( IF(scriv!AK588&lt;&gt;"", LEFT( scriv!AK588, FIND(",",scriv!AK588)-1) &amp; "=" &amp; $AH626 &amp; RIGHT( scriv!AK588, LEN(scriv!AK588) + 1 - FIND(",",scriv!AK588)),
  IF($AA$36&lt;&gt;"",LEFT( AA$36, FIND(",",AA$36)-1) &amp; "=" &amp; $AH626 &amp; RIGHT( AA$36, LEN(AA$36) + 1 - FIND(",",AA$36)),""))),
IF(scriv!P588&lt;&gt;"", LEFT( scriv!P588, FIND(",",scriv!P588)-1) &amp; "=" &amp; $AH626 &amp; RIGHT( scriv!P588, LEN(scriv!P588) + 1 - FIND(",",scriv!P588)),
LEFT( AA$37, FIND(",",AA$37)-1) &amp; "=" &amp; $AH626 &amp; RIGHT( AA$37, LEN(AA$37) + 1 - FIND(",",AA$37))))</f>
        <v>drawClose=,1.2</v>
      </c>
      <c r="AB626" s="167" t="str">
        <f t="shared" si="391"/>
        <v>noTitle</v>
      </c>
      <c r="AC626" s="167"/>
      <c r="AD626" s="45"/>
      <c r="AE626" s="168"/>
      <c r="AF626" s="169">
        <f>IF(D626="",scriv!B588,"")</f>
        <v>0</v>
      </c>
      <c r="AG626" s="170" t="str">
        <f t="shared" si="394"/>
        <v/>
      </c>
      <c r="AH626" s="169" t="str">
        <f t="shared" si="395"/>
        <v/>
      </c>
      <c r="AI626" s="169" t="str">
        <f t="shared" si="396"/>
        <v/>
      </c>
      <c r="AJ626" s="86">
        <f>ROUNDDOWN( (LEN(scriv!B588)+1) / 2, 0 )</f>
        <v>0</v>
      </c>
      <c r="AK626" s="82">
        <f t="shared" si="397"/>
        <v>0</v>
      </c>
      <c r="AL626" s="82" t="str">
        <f t="shared" si="398"/>
        <v>-</v>
      </c>
      <c r="AM626" s="82" t="str">
        <f t="shared" si="399"/>
        <v>-</v>
      </c>
      <c r="AN626" s="82" t="str">
        <f t="shared" si="400"/>
        <v>-</v>
      </c>
      <c r="AO626" s="82" t="str">
        <f t="shared" si="401"/>
        <v>-</v>
      </c>
      <c r="AP626" s="82" t="str">
        <f t="shared" si="402"/>
        <v>-</v>
      </c>
      <c r="AQ626" s="82" t="str">
        <f t="shared" si="403"/>
        <v>-</v>
      </c>
      <c r="AR626" s="82" t="str">
        <f t="shared" si="404"/>
        <v>-</v>
      </c>
      <c r="AT626" s="82">
        <f t="shared" si="405"/>
        <v>2</v>
      </c>
      <c r="AU626" s="82" t="str">
        <f ca="1">IF(    MAX(OFFSET(AL626,0,0,MATCH("-",AL626:AL$638,0))) = 0,"",
IFERROR(MAX(OFFSET(AL626,0,0,MATCH("-",AL626:AL$638,0))),""))</f>
        <v/>
      </c>
      <c r="AV626" s="82" t="str">
        <f ca="1">IF(    MAX(OFFSET(AM626,0,0,MATCH("-",AM626:AM$638,0))) = 0,"",
IFERROR(MAX(OFFSET(AM626,0,0,MATCH("-",AM626:AM$638,0))),""))</f>
        <v/>
      </c>
      <c r="AW626" s="82" t="str">
        <f ca="1">IF(    MAX(OFFSET(AN626,0,0,MATCH("-",AN626:AN$638,0))) = 0,"",
IFERROR(MAX(OFFSET(AN626,0,0,MATCH("-",AN626:AN$638,0))),""))</f>
        <v/>
      </c>
      <c r="AX626" s="82" t="str">
        <f ca="1">IF(    MAX(OFFSET(AO626,0,0,MATCH("-",AO626:AO$638,0))) = 0,"",
IFERROR(MAX(OFFSET(AO626,0,0,MATCH("-",AO626:AO$638,0))),""))</f>
        <v/>
      </c>
      <c r="AY626" s="82" t="str">
        <f ca="1">IF(    MAX(OFFSET(AP626,0,0,MATCH("-",AP626:AP$638,0))) = 0,"",
IFERROR(MAX(OFFSET(AP626,0,0,MATCH("-",AP626:AP$638,0))),""))</f>
        <v/>
      </c>
      <c r="AZ626" s="82" t="str">
        <f ca="1">IF(    MAX(OFFSET(AQ626,0,0,MATCH("-",AQ626:AQ$638,0))) = 0,"",
IFERROR(MAX(OFFSET(AQ626,0,0,MATCH("-",AQ626:AQ$638,0))),""))</f>
        <v/>
      </c>
      <c r="BA626" s="82" t="str">
        <f ca="1">IF(    MAX(OFFSET(AR626,0,0,MATCH("-",AR626:AR$638,0))) = 0,"",
IFERROR(MAX(OFFSET(AR626,0,0,MATCH("-",AR626:AR$638,0))),""))</f>
        <v/>
      </c>
      <c r="BB626" s="112">
        <f t="shared" ca="1" si="406"/>
        <v>-270</v>
      </c>
      <c r="BC626" s="111" t="str">
        <f t="shared" ca="1" si="407"/>
        <v>Radius</v>
      </c>
      <c r="BD626" s="112">
        <f t="shared" ca="1" si="408"/>
        <v>0</v>
      </c>
      <c r="BE626" s="111">
        <f t="shared" ca="1" si="409"/>
        <v>-150</v>
      </c>
      <c r="BF626" s="113" t="e">
        <f t="shared" ca="1" si="410"/>
        <v>#VALUE!</v>
      </c>
      <c r="BG626" s="113" t="e">
        <f t="shared" ca="1" si="411"/>
        <v>#VALUE!</v>
      </c>
      <c r="BH626" s="112">
        <f t="shared" ca="1" si="412"/>
        <v>2000</v>
      </c>
      <c r="BI626" s="112">
        <f t="shared" ca="1" si="413"/>
        <v>-150</v>
      </c>
      <c r="BJ626" s="157"/>
      <c r="BK626" s="157"/>
      <c r="BL626" s="158" t="str">
        <f>scriv!AM588</f>
        <v/>
      </c>
      <c r="BM626" s="157"/>
      <c r="BN626" s="157" t="str">
        <f t="shared" si="414"/>
        <v>node</v>
      </c>
      <c r="BO626" s="157"/>
      <c r="BP626" s="159">
        <f t="shared" ca="1" si="415"/>
        <v>0</v>
      </c>
      <c r="BQ626" s="159">
        <f t="shared" ca="1" si="416"/>
        <v>0</v>
      </c>
      <c r="BR626" s="159">
        <f t="shared" si="417"/>
        <v>1</v>
      </c>
      <c r="BS626" s="159" t="str">
        <f t="shared" si="418"/>
        <v>symbol</v>
      </c>
      <c r="BT626" s="157" t="str">
        <f ca="1">IF(scriv!V588&lt;&gt;"",scriv!V588,
IF(E626="",IFERROR(VLOOKUP(BL626,$AH$40:$BT$638,39,FALSE),$BT$36),
$BT$37))</f>
        <v>NodeSquare</v>
      </c>
      <c r="BU626" s="166">
        <f t="shared" ca="1" si="419"/>
        <v>2000</v>
      </c>
      <c r="BV626" s="166">
        <f t="shared" ca="1" si="420"/>
        <v>-150</v>
      </c>
      <c r="BW626" s="166">
        <f t="shared" ca="1" si="421"/>
        <v>0</v>
      </c>
      <c r="BX626" s="166">
        <f t="shared" ca="1" si="422"/>
        <v>0</v>
      </c>
      <c r="BY626" s="180" t="str">
        <f t="shared" si="423"/>
        <v/>
      </c>
      <c r="BZ626" s="180" t="str">
        <f t="shared" si="424"/>
        <v/>
      </c>
      <c r="CA626" s="81" t="str">
        <f>IF(scriv!E588&lt;&gt;"",scriv!E588,"")</f>
        <v/>
      </c>
      <c r="CB626" s="82">
        <f t="shared" si="393"/>
        <v>0</v>
      </c>
      <c r="CC626" s="82">
        <f t="shared" si="425"/>
        <v>0</v>
      </c>
      <c r="CD626" s="82" t="str">
        <f t="shared" si="426"/>
        <v>-</v>
      </c>
      <c r="CE626" s="82" t="str">
        <f t="shared" si="427"/>
        <v>-</v>
      </c>
      <c r="CF626" s="82" t="str">
        <f t="shared" si="428"/>
        <v>-</v>
      </c>
      <c r="CG626" s="82" t="str">
        <f t="shared" si="429"/>
        <v>-</v>
      </c>
      <c r="CH626" s="82" t="str">
        <f t="shared" si="430"/>
        <v>-</v>
      </c>
      <c r="CI626" s="82" t="str">
        <f t="shared" si="431"/>
        <v>-</v>
      </c>
      <c r="CJ626" s="82" t="str">
        <f t="shared" si="432"/>
        <v>-</v>
      </c>
      <c r="CK626" s="82" t="str">
        <f t="shared" si="433"/>
        <v>-</v>
      </c>
    </row>
    <row r="627" spans="1:89" s="82" customFormat="1" ht="18" customHeight="1">
      <c r="A627" s="81" t="str">
        <f>scriv!AL589</f>
        <v/>
      </c>
      <c r="B627" s="81" t="str">
        <f>IF(scriv!D589&lt;&gt;"",scriv!D589,"")</f>
        <v/>
      </c>
      <c r="C627" s="81" t="str">
        <f>IF( scriv!AP589&lt;&gt;"", IF(D627&lt;&gt;"","connection ","")&amp;scriv!AP589,IF(D627&lt;&gt;"","connection",""))</f>
        <v/>
      </c>
      <c r="D627" s="82" t="str">
        <f>scriv!AN589</f>
        <v/>
      </c>
      <c r="E627" s="82" t="str">
        <f>scriv!AO589</f>
        <v/>
      </c>
      <c r="F627" s="156">
        <f>ROW()</f>
        <v>627</v>
      </c>
      <c r="G627" s="288">
        <f>scriv!AC589</f>
        <v>0</v>
      </c>
      <c r="H627" s="288">
        <f>scriv!AD589</f>
        <v>0</v>
      </c>
      <c r="I627" s="81" t="str">
        <f>IF(scriv!AE589&lt;&gt;"",scriv!AE589,J627)</f>
        <v/>
      </c>
      <c r="J627" s="81" t="str">
        <f>IF(scriv!AF589&lt;&gt;"",scriv!AF589,"")</f>
        <v/>
      </c>
      <c r="K627" s="82" t="str">
        <f>IF(scriv!Y589&lt;&gt;"",scriv!Y589,$K$36)</f>
        <v>none</v>
      </c>
      <c r="L627" s="82">
        <f>IF(scriv!Z589&lt;&gt;"",scriv!Z589,$L$36)</f>
        <v>0</v>
      </c>
      <c r="M627" s="82" t="str">
        <f>IF(scriv!AA589&lt;&gt;"",scriv!AA589,$M$36)</f>
        <v>OpenClose</v>
      </c>
      <c r="N627" s="82">
        <f>IF(scriv!AB589&lt;&gt;"",scriv!AB589,$N$36)</f>
        <v>0</v>
      </c>
      <c r="O627" s="119" t="str">
        <f t="shared" si="392"/>
        <v/>
      </c>
      <c r="P627" s="81" t="str">
        <f>IF(scriv!I589&lt;&gt;"",scriv!I589,"")</f>
        <v/>
      </c>
      <c r="Q627" s="81" t="str">
        <f>IF(scriv!J589&lt;&gt;"",scriv!J589,"")</f>
        <v/>
      </c>
      <c r="R627" s="81">
        <f>IF(scriv!K589&lt;&gt;"",scriv!K589,
IF(I627&lt;&gt;"",1,$R$36))</f>
        <v>1</v>
      </c>
      <c r="S627" s="81" t="str">
        <f>IF(scriv!L589&lt;&gt;"",scriv!L589,
IF(scriv!AF589&lt;&gt;"",$S$36,"none"))</f>
        <v>none</v>
      </c>
      <c r="T627" s="81" t="str">
        <f>IF(scriv!Q589&lt;&gt;"",scriv!Q589,"")</f>
        <v/>
      </c>
      <c r="U627" s="81" t="str">
        <f>IF(scriv!R589&lt;&gt;"",scriv!R589,"")</f>
        <v/>
      </c>
      <c r="V627" s="81" t="str">
        <f>IF(scriv!S589&lt;&gt;"",scriv!S589,"")</f>
        <v/>
      </c>
      <c r="W627" s="81" t="str">
        <f>IF(scriv!T589&lt;&gt;"",scriv!T589,"")</f>
        <v/>
      </c>
      <c r="X627" s="81" t="str">
        <f>IF($E627="",
( IF(scriv!AH589&lt;&gt;"", LEFT( scriv!AH589, FIND(",",scriv!AH589)-1) &amp; "=" &amp; $AH627 &amp; RIGHT( scriv!AH589, LEN(scriv!AH589) + 1 - FIND(",",scriv!AH589)),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IF(scriv!AI589&lt;&gt;"", LEFT( scriv!AI589, FIND(",",scriv!AI589)-1) &amp; "=" &amp; $AH627 &amp; RIGHT( scriv!AI589, LEN(scriv!AI589) + 1 - FIND(",",scriv!AI589)),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IF(scriv!AJ589&lt;&gt;"", LEFT( scriv!AJ589, FIND(",",scriv!AJ589)-1) &amp; "=" &amp; $AH627 &amp; RIGHT( scriv!AJ589, LEN(scriv!AJ589) + 1 - FIND(",",scriv!AJ589)),
  IF($Z$36&lt;&gt;"",LEFT( Z$36, FIND(",",Z$36)-1) &amp; "=" &amp; $AH627 &amp; RIGHT( Z$36, LEN(Z$36) + 1 - FIND(",",Z$36)),""))),
IF(scriv!O589&lt;&gt;"", LEFT( scriv!O589, FIND(",",scriv!O589)-1) &amp; "=" &amp; $AH627 &amp; RIGHT( scriv!O589, LEN(scriv!O589) + 1 - FIND(",",scriv!O589)),
LEFT( Z$37, FIND(",",Z$37)-1) &amp; "=" &amp; $AH627 &amp; RIGHT( Z$37, LEN(Z$37) + 1 - FIND(",",Z$37))))</f>
        <v>drawOpen=,1.2</v>
      </c>
      <c r="AA627" s="81" t="str">
        <f>IF($E627="",
( IF(scriv!AK589&lt;&gt;"", LEFT( scriv!AK589, FIND(",",scriv!AK589)-1) &amp; "=" &amp; $AH627 &amp; RIGHT( scriv!AK589, LEN(scriv!AK589) + 1 - FIND(",",scriv!AK589)),
  IF($AA$36&lt;&gt;"",LEFT( AA$36, FIND(",",AA$36)-1) &amp; "=" &amp; $AH627 &amp; RIGHT( AA$36, LEN(AA$36) + 1 - FIND(",",AA$36)),""))),
IF(scriv!P589&lt;&gt;"", LEFT( scriv!P589, FIND(",",scriv!P589)-1) &amp; "=" &amp; $AH627 &amp; RIGHT( scriv!P589, LEN(scriv!P589) + 1 - FIND(",",scriv!P589)),
LEFT( AA$37, FIND(",",AA$37)-1) &amp; "=" &amp; $AH627 &amp; RIGHT( AA$37, LEN(AA$37) + 1 - FIND(",",AA$37))))</f>
        <v>drawClose=,1.2</v>
      </c>
      <c r="AB627" s="167" t="str">
        <f t="shared" si="391"/>
        <v>noTitle</v>
      </c>
      <c r="AC627" s="167"/>
      <c r="AD627" s="45"/>
      <c r="AE627" s="168"/>
      <c r="AF627" s="169">
        <f>IF(D627="",scriv!B589,"")</f>
        <v>0</v>
      </c>
      <c r="AG627" s="170" t="str">
        <f t="shared" si="394"/>
        <v/>
      </c>
      <c r="AH627" s="169" t="str">
        <f t="shared" si="395"/>
        <v/>
      </c>
      <c r="AI627" s="169" t="str">
        <f t="shared" si="396"/>
        <v/>
      </c>
      <c r="AJ627" s="86">
        <f>ROUNDDOWN( (LEN(scriv!B589)+1) / 2, 0 )</f>
        <v>0</v>
      </c>
      <c r="AK627" s="82">
        <f t="shared" si="397"/>
        <v>0</v>
      </c>
      <c r="AL627" s="82" t="str">
        <f t="shared" si="398"/>
        <v>-</v>
      </c>
      <c r="AM627" s="82" t="str">
        <f t="shared" si="399"/>
        <v>-</v>
      </c>
      <c r="AN627" s="82" t="str">
        <f t="shared" si="400"/>
        <v>-</v>
      </c>
      <c r="AO627" s="82" t="str">
        <f t="shared" si="401"/>
        <v>-</v>
      </c>
      <c r="AP627" s="82" t="str">
        <f t="shared" si="402"/>
        <v>-</v>
      </c>
      <c r="AQ627" s="82" t="str">
        <f t="shared" si="403"/>
        <v>-</v>
      </c>
      <c r="AR627" s="82" t="str">
        <f t="shared" si="404"/>
        <v>-</v>
      </c>
      <c r="AT627" s="82">
        <f t="shared" si="405"/>
        <v>2</v>
      </c>
      <c r="AU627" s="82" t="str">
        <f ca="1">IF(    MAX(OFFSET(AL627,0,0,MATCH("-",AL627:AL$638,0))) = 0,"",
IFERROR(MAX(OFFSET(AL627,0,0,MATCH("-",AL627:AL$638,0))),""))</f>
        <v/>
      </c>
      <c r="AV627" s="82" t="str">
        <f ca="1">IF(    MAX(OFFSET(AM627,0,0,MATCH("-",AM627:AM$638,0))) = 0,"",
IFERROR(MAX(OFFSET(AM627,0,0,MATCH("-",AM627:AM$638,0))),""))</f>
        <v/>
      </c>
      <c r="AW627" s="82" t="str">
        <f ca="1">IF(    MAX(OFFSET(AN627,0,0,MATCH("-",AN627:AN$638,0))) = 0,"",
IFERROR(MAX(OFFSET(AN627,0,0,MATCH("-",AN627:AN$638,0))),""))</f>
        <v/>
      </c>
      <c r="AX627" s="82" t="str">
        <f ca="1">IF(    MAX(OFFSET(AO627,0,0,MATCH("-",AO627:AO$638,0))) = 0,"",
IFERROR(MAX(OFFSET(AO627,0,0,MATCH("-",AO627:AO$638,0))),""))</f>
        <v/>
      </c>
      <c r="AY627" s="82" t="str">
        <f ca="1">IF(    MAX(OFFSET(AP627,0,0,MATCH("-",AP627:AP$638,0))) = 0,"",
IFERROR(MAX(OFFSET(AP627,0,0,MATCH("-",AP627:AP$638,0))),""))</f>
        <v/>
      </c>
      <c r="AZ627" s="82" t="str">
        <f ca="1">IF(    MAX(OFFSET(AQ627,0,0,MATCH("-",AQ627:AQ$638,0))) = 0,"",
IFERROR(MAX(OFFSET(AQ627,0,0,MATCH("-",AQ627:AQ$638,0))),""))</f>
        <v/>
      </c>
      <c r="BA627" s="82" t="str">
        <f ca="1">IF(    MAX(OFFSET(AR627,0,0,MATCH("-",AR627:AR$638,0))) = 0,"",
IFERROR(MAX(OFFSET(AR627,0,0,MATCH("-",AR627:AR$638,0))),""))</f>
        <v/>
      </c>
      <c r="BB627" s="112">
        <f t="shared" ca="1" si="406"/>
        <v>-270</v>
      </c>
      <c r="BC627" s="111" t="str">
        <f t="shared" ca="1" si="407"/>
        <v>Radius</v>
      </c>
      <c r="BD627" s="112">
        <f t="shared" ca="1" si="408"/>
        <v>0</v>
      </c>
      <c r="BE627" s="111">
        <f t="shared" ca="1" si="409"/>
        <v>-150</v>
      </c>
      <c r="BF627" s="113" t="e">
        <f t="shared" ca="1" si="410"/>
        <v>#VALUE!</v>
      </c>
      <c r="BG627" s="113" t="e">
        <f t="shared" ca="1" si="411"/>
        <v>#VALUE!</v>
      </c>
      <c r="BH627" s="112">
        <f t="shared" ca="1" si="412"/>
        <v>2000</v>
      </c>
      <c r="BI627" s="112">
        <f t="shared" ca="1" si="413"/>
        <v>-150</v>
      </c>
      <c r="BJ627" s="157"/>
      <c r="BK627" s="157"/>
      <c r="BL627" s="158" t="str">
        <f>scriv!AM589</f>
        <v/>
      </c>
      <c r="BM627" s="157"/>
      <c r="BN627" s="157" t="str">
        <f t="shared" si="414"/>
        <v>node</v>
      </c>
      <c r="BO627" s="157"/>
      <c r="BP627" s="159">
        <f t="shared" ca="1" si="415"/>
        <v>0</v>
      </c>
      <c r="BQ627" s="159">
        <f t="shared" ca="1" si="416"/>
        <v>0</v>
      </c>
      <c r="BR627" s="159">
        <f t="shared" si="417"/>
        <v>1</v>
      </c>
      <c r="BS627" s="159" t="str">
        <f t="shared" si="418"/>
        <v>symbol</v>
      </c>
      <c r="BT627" s="157" t="str">
        <f ca="1">IF(scriv!V589&lt;&gt;"",scriv!V589,
IF(E627="",IFERROR(VLOOKUP(BL627,$AH$40:$BT$638,39,FALSE),$BT$36),
$BT$37))</f>
        <v>NodeSquare</v>
      </c>
      <c r="BU627" s="166">
        <f t="shared" ca="1" si="419"/>
        <v>2000</v>
      </c>
      <c r="BV627" s="166">
        <f t="shared" ca="1" si="420"/>
        <v>-150</v>
      </c>
      <c r="BW627" s="166">
        <f t="shared" ca="1" si="421"/>
        <v>0</v>
      </c>
      <c r="BX627" s="166">
        <f t="shared" ca="1" si="422"/>
        <v>0</v>
      </c>
      <c r="BY627" s="180" t="str">
        <f t="shared" si="423"/>
        <v/>
      </c>
      <c r="BZ627" s="180" t="str">
        <f t="shared" si="424"/>
        <v/>
      </c>
      <c r="CA627" s="81" t="str">
        <f>IF(scriv!E589&lt;&gt;"",scriv!E589,"")</f>
        <v/>
      </c>
      <c r="CB627" s="82">
        <f t="shared" si="393"/>
        <v>0</v>
      </c>
      <c r="CC627" s="82">
        <f t="shared" si="425"/>
        <v>0</v>
      </c>
      <c r="CD627" s="82" t="str">
        <f t="shared" si="426"/>
        <v>-</v>
      </c>
      <c r="CE627" s="82" t="str">
        <f t="shared" si="427"/>
        <v>-</v>
      </c>
      <c r="CF627" s="82" t="str">
        <f t="shared" si="428"/>
        <v>-</v>
      </c>
      <c r="CG627" s="82" t="str">
        <f t="shared" si="429"/>
        <v>-</v>
      </c>
      <c r="CH627" s="82" t="str">
        <f t="shared" si="430"/>
        <v>-</v>
      </c>
      <c r="CI627" s="82" t="str">
        <f t="shared" si="431"/>
        <v>-</v>
      </c>
      <c r="CJ627" s="82" t="str">
        <f t="shared" si="432"/>
        <v>-</v>
      </c>
      <c r="CK627" s="82" t="str">
        <f t="shared" si="433"/>
        <v>-</v>
      </c>
    </row>
    <row r="628" spans="1:89" s="82" customFormat="1" ht="18" customHeight="1">
      <c r="A628" s="81" t="str">
        <f>scriv!AL590</f>
        <v/>
      </c>
      <c r="B628" s="81" t="str">
        <f>IF(scriv!D590&lt;&gt;"",scriv!D590,"")</f>
        <v/>
      </c>
      <c r="C628" s="81" t="str">
        <f>IF( scriv!AP590&lt;&gt;"", IF(D628&lt;&gt;"","connection ","")&amp;scriv!AP590,IF(D628&lt;&gt;"","connection",""))</f>
        <v/>
      </c>
      <c r="D628" s="82" t="str">
        <f>scriv!AN590</f>
        <v/>
      </c>
      <c r="E628" s="82" t="str">
        <f>scriv!AO590</f>
        <v/>
      </c>
      <c r="F628" s="156">
        <f>ROW()</f>
        <v>628</v>
      </c>
      <c r="G628" s="288">
        <f>scriv!AC590</f>
        <v>0</v>
      </c>
      <c r="H628" s="288">
        <f>scriv!AD590</f>
        <v>0</v>
      </c>
      <c r="I628" s="81" t="str">
        <f>IF(scriv!AE590&lt;&gt;"",scriv!AE590,J628)</f>
        <v/>
      </c>
      <c r="J628" s="81" t="str">
        <f>IF(scriv!AF590&lt;&gt;"",scriv!AF590,"")</f>
        <v/>
      </c>
      <c r="K628" s="82" t="str">
        <f>IF(scriv!Y590&lt;&gt;"",scriv!Y590,$K$36)</f>
        <v>none</v>
      </c>
      <c r="L628" s="82">
        <f>IF(scriv!Z590&lt;&gt;"",scriv!Z590,$L$36)</f>
        <v>0</v>
      </c>
      <c r="M628" s="82" t="str">
        <f>IF(scriv!AA590&lt;&gt;"",scriv!AA590,$M$36)</f>
        <v>OpenClose</v>
      </c>
      <c r="N628" s="82">
        <f>IF(scriv!AB590&lt;&gt;"",scriv!AB590,$N$36)</f>
        <v>0</v>
      </c>
      <c r="O628" s="119" t="str">
        <f t="shared" si="392"/>
        <v/>
      </c>
      <c r="P628" s="81" t="str">
        <f>IF(scriv!I590&lt;&gt;"",scriv!I590,"")</f>
        <v/>
      </c>
      <c r="Q628" s="81" t="str">
        <f>IF(scriv!J590&lt;&gt;"",scriv!J590,"")</f>
        <v/>
      </c>
      <c r="R628" s="81">
        <f>IF(scriv!K590&lt;&gt;"",scriv!K590,
IF(I628&lt;&gt;"",1,$R$36))</f>
        <v>1</v>
      </c>
      <c r="S628" s="81" t="str">
        <f>IF(scriv!L590&lt;&gt;"",scriv!L590,
IF(scriv!AF590&lt;&gt;"",$S$36,"none"))</f>
        <v>none</v>
      </c>
      <c r="T628" s="81" t="str">
        <f>IF(scriv!Q590&lt;&gt;"",scriv!Q590,"")</f>
        <v/>
      </c>
      <c r="U628" s="81" t="str">
        <f>IF(scriv!R590&lt;&gt;"",scriv!R590,"")</f>
        <v/>
      </c>
      <c r="V628" s="81" t="str">
        <f>IF(scriv!S590&lt;&gt;"",scriv!S590,"")</f>
        <v/>
      </c>
      <c r="W628" s="81" t="str">
        <f>IF(scriv!T590&lt;&gt;"",scriv!T590,"")</f>
        <v/>
      </c>
      <c r="X628" s="81" t="str">
        <f>IF($E628="",
( IF(scriv!AH590&lt;&gt;"", LEFT( scriv!AH590, FIND(",",scriv!AH590)-1) &amp; "=" &amp; $AH628 &amp; RIGHT( scriv!AH590, LEN(scriv!AH590) + 1 - FIND(",",scriv!AH590)),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IF(scriv!AI590&lt;&gt;"", LEFT( scriv!AI590, FIND(",",scriv!AI590)-1) &amp; "=" &amp; $AH628 &amp; RIGHT( scriv!AI590, LEN(scriv!AI590) + 1 - FIND(",",scriv!AI590)),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IF(scriv!AJ590&lt;&gt;"", LEFT( scriv!AJ590, FIND(",",scriv!AJ590)-1) &amp; "=" &amp; $AH628 &amp; RIGHT( scriv!AJ590, LEN(scriv!AJ590) + 1 - FIND(",",scriv!AJ590)),
  IF($Z$36&lt;&gt;"",LEFT( Z$36, FIND(",",Z$36)-1) &amp; "=" &amp; $AH628 &amp; RIGHT( Z$36, LEN(Z$36) + 1 - FIND(",",Z$36)),""))),
IF(scriv!O590&lt;&gt;"", LEFT( scriv!O590, FIND(",",scriv!O590)-1) &amp; "=" &amp; $AH628 &amp; RIGHT( scriv!O590, LEN(scriv!O590) + 1 - FIND(",",scriv!O590)),
LEFT( Z$37, FIND(",",Z$37)-1) &amp; "=" &amp; $AH628 &amp; RIGHT( Z$37, LEN(Z$37) + 1 - FIND(",",Z$37))))</f>
        <v>drawOpen=,1.2</v>
      </c>
      <c r="AA628" s="81" t="str">
        <f>IF($E628="",
( IF(scriv!AK590&lt;&gt;"", LEFT( scriv!AK590, FIND(",",scriv!AK590)-1) &amp; "=" &amp; $AH628 &amp; RIGHT( scriv!AK590, LEN(scriv!AK590) + 1 - FIND(",",scriv!AK590)),
  IF($AA$36&lt;&gt;"",LEFT( AA$36, FIND(",",AA$36)-1) &amp; "=" &amp; $AH628 &amp; RIGHT( AA$36, LEN(AA$36) + 1 - FIND(",",AA$36)),""))),
IF(scriv!P590&lt;&gt;"", LEFT( scriv!P590, FIND(",",scriv!P590)-1) &amp; "=" &amp; $AH628 &amp; RIGHT( scriv!P590, LEN(scriv!P590) + 1 - FIND(",",scriv!P590)),
LEFT( AA$37, FIND(",",AA$37)-1) &amp; "=" &amp; $AH628 &amp; RIGHT( AA$37, LEN(AA$37) + 1 - FIND(",",AA$37))))</f>
        <v>drawClose=,1.2</v>
      </c>
      <c r="AB628" s="167" t="str">
        <f t="shared" si="391"/>
        <v>noTitle</v>
      </c>
      <c r="AC628" s="167"/>
      <c r="AD628" s="45"/>
      <c r="AE628" s="168"/>
      <c r="AF628" s="169">
        <f>IF(D628="",scriv!B590,"")</f>
        <v>0</v>
      </c>
      <c r="AG628" s="170" t="str">
        <f t="shared" si="394"/>
        <v/>
      </c>
      <c r="AH628" s="169" t="str">
        <f t="shared" si="395"/>
        <v/>
      </c>
      <c r="AI628" s="169" t="str">
        <f t="shared" si="396"/>
        <v/>
      </c>
      <c r="AJ628" s="86">
        <f>ROUNDDOWN( (LEN(scriv!B590)+1) / 2, 0 )</f>
        <v>0</v>
      </c>
      <c r="AK628" s="82">
        <f t="shared" si="397"/>
        <v>0</v>
      </c>
      <c r="AL628" s="82" t="str">
        <f t="shared" si="398"/>
        <v>-</v>
      </c>
      <c r="AM628" s="82" t="str">
        <f t="shared" si="399"/>
        <v>-</v>
      </c>
      <c r="AN628" s="82" t="str">
        <f t="shared" si="400"/>
        <v>-</v>
      </c>
      <c r="AO628" s="82" t="str">
        <f t="shared" si="401"/>
        <v>-</v>
      </c>
      <c r="AP628" s="82" t="str">
        <f t="shared" si="402"/>
        <v>-</v>
      </c>
      <c r="AQ628" s="82" t="str">
        <f t="shared" si="403"/>
        <v>-</v>
      </c>
      <c r="AR628" s="82" t="str">
        <f t="shared" si="404"/>
        <v>-</v>
      </c>
      <c r="AT628" s="82">
        <f t="shared" si="405"/>
        <v>2</v>
      </c>
      <c r="AU628" s="82" t="str">
        <f ca="1">IF(    MAX(OFFSET(AL628,0,0,MATCH("-",AL628:AL$638,0))) = 0,"",
IFERROR(MAX(OFFSET(AL628,0,0,MATCH("-",AL628:AL$638,0))),""))</f>
        <v/>
      </c>
      <c r="AV628" s="82" t="str">
        <f ca="1">IF(    MAX(OFFSET(AM628,0,0,MATCH("-",AM628:AM$638,0))) = 0,"",
IFERROR(MAX(OFFSET(AM628,0,0,MATCH("-",AM628:AM$638,0))),""))</f>
        <v/>
      </c>
      <c r="AW628" s="82" t="str">
        <f ca="1">IF(    MAX(OFFSET(AN628,0,0,MATCH("-",AN628:AN$638,0))) = 0,"",
IFERROR(MAX(OFFSET(AN628,0,0,MATCH("-",AN628:AN$638,0))),""))</f>
        <v/>
      </c>
      <c r="AX628" s="82" t="str">
        <f ca="1">IF(    MAX(OFFSET(AO628,0,0,MATCH("-",AO628:AO$638,0))) = 0,"",
IFERROR(MAX(OFFSET(AO628,0,0,MATCH("-",AO628:AO$638,0))),""))</f>
        <v/>
      </c>
      <c r="AY628" s="82" t="str">
        <f ca="1">IF(    MAX(OFFSET(AP628,0,0,MATCH("-",AP628:AP$638,0))) = 0,"",
IFERROR(MAX(OFFSET(AP628,0,0,MATCH("-",AP628:AP$638,0))),""))</f>
        <v/>
      </c>
      <c r="AZ628" s="82" t="str">
        <f ca="1">IF(    MAX(OFFSET(AQ628,0,0,MATCH("-",AQ628:AQ$638,0))) = 0,"",
IFERROR(MAX(OFFSET(AQ628,0,0,MATCH("-",AQ628:AQ$638,0))),""))</f>
        <v/>
      </c>
      <c r="BA628" s="82" t="str">
        <f ca="1">IF(    MAX(OFFSET(AR628,0,0,MATCH("-",AR628:AR$638,0))) = 0,"",
IFERROR(MAX(OFFSET(AR628,0,0,MATCH("-",AR628:AR$638,0))),""))</f>
        <v/>
      </c>
      <c r="BB628" s="112">
        <f t="shared" ca="1" si="406"/>
        <v>-270</v>
      </c>
      <c r="BC628" s="111" t="str">
        <f t="shared" ca="1" si="407"/>
        <v>Radius</v>
      </c>
      <c r="BD628" s="112">
        <f t="shared" ca="1" si="408"/>
        <v>0</v>
      </c>
      <c r="BE628" s="111">
        <f t="shared" ca="1" si="409"/>
        <v>-150</v>
      </c>
      <c r="BF628" s="113" t="e">
        <f t="shared" ca="1" si="410"/>
        <v>#VALUE!</v>
      </c>
      <c r="BG628" s="113" t="e">
        <f t="shared" ca="1" si="411"/>
        <v>#VALUE!</v>
      </c>
      <c r="BH628" s="112">
        <f t="shared" ca="1" si="412"/>
        <v>2000</v>
      </c>
      <c r="BI628" s="112">
        <f t="shared" ca="1" si="413"/>
        <v>-150</v>
      </c>
      <c r="BJ628" s="157"/>
      <c r="BK628" s="157"/>
      <c r="BL628" s="158" t="str">
        <f>scriv!AM590</f>
        <v/>
      </c>
      <c r="BM628" s="157"/>
      <c r="BN628" s="157" t="str">
        <f t="shared" si="414"/>
        <v>node</v>
      </c>
      <c r="BO628" s="157"/>
      <c r="BP628" s="159">
        <f t="shared" ca="1" si="415"/>
        <v>0</v>
      </c>
      <c r="BQ628" s="159">
        <f t="shared" ca="1" si="416"/>
        <v>0</v>
      </c>
      <c r="BR628" s="159">
        <f t="shared" si="417"/>
        <v>1</v>
      </c>
      <c r="BS628" s="159" t="str">
        <f t="shared" si="418"/>
        <v>symbol</v>
      </c>
      <c r="BT628" s="157" t="str">
        <f ca="1">IF(scriv!V590&lt;&gt;"",scriv!V590,
IF(E628="",IFERROR(VLOOKUP(BL628,$AH$40:$BT$638,39,FALSE),$BT$36),
$BT$37))</f>
        <v>NodeSquare</v>
      </c>
      <c r="BU628" s="166">
        <f t="shared" ca="1" si="419"/>
        <v>2000</v>
      </c>
      <c r="BV628" s="166">
        <f t="shared" ca="1" si="420"/>
        <v>-150</v>
      </c>
      <c r="BW628" s="166">
        <f t="shared" ca="1" si="421"/>
        <v>0</v>
      </c>
      <c r="BX628" s="166">
        <f t="shared" ca="1" si="422"/>
        <v>0</v>
      </c>
      <c r="BY628" s="180" t="str">
        <f t="shared" si="423"/>
        <v/>
      </c>
      <c r="BZ628" s="180" t="str">
        <f t="shared" si="424"/>
        <v/>
      </c>
      <c r="CA628" s="81" t="str">
        <f>IF(scriv!E590&lt;&gt;"",scriv!E590,"")</f>
        <v/>
      </c>
      <c r="CB628" s="82">
        <f t="shared" si="393"/>
        <v>0</v>
      </c>
      <c r="CC628" s="82">
        <f t="shared" si="425"/>
        <v>0</v>
      </c>
      <c r="CD628" s="82" t="str">
        <f t="shared" si="426"/>
        <v>-</v>
      </c>
      <c r="CE628" s="82" t="str">
        <f t="shared" si="427"/>
        <v>-</v>
      </c>
      <c r="CF628" s="82" t="str">
        <f t="shared" si="428"/>
        <v>-</v>
      </c>
      <c r="CG628" s="82" t="str">
        <f t="shared" si="429"/>
        <v>-</v>
      </c>
      <c r="CH628" s="82" t="str">
        <f t="shared" si="430"/>
        <v>-</v>
      </c>
      <c r="CI628" s="82" t="str">
        <f t="shared" si="431"/>
        <v>-</v>
      </c>
      <c r="CJ628" s="82" t="str">
        <f t="shared" si="432"/>
        <v>-</v>
      </c>
      <c r="CK628" s="82" t="str">
        <f t="shared" si="433"/>
        <v>-</v>
      </c>
    </row>
    <row r="629" spans="1:89" s="82" customFormat="1" ht="18" customHeight="1">
      <c r="A629" s="81" t="str">
        <f>scriv!AL591</f>
        <v/>
      </c>
      <c r="B629" s="81" t="str">
        <f>IF(scriv!D591&lt;&gt;"",scriv!D591,"")</f>
        <v/>
      </c>
      <c r="C629" s="81" t="str">
        <f>IF( scriv!AP591&lt;&gt;"", IF(D629&lt;&gt;"","connection ","")&amp;scriv!AP591,IF(D629&lt;&gt;"","connection",""))</f>
        <v/>
      </c>
      <c r="D629" s="82" t="str">
        <f>scriv!AN591</f>
        <v/>
      </c>
      <c r="E629" s="82" t="str">
        <f>scriv!AO591</f>
        <v/>
      </c>
      <c r="F629" s="156">
        <f>ROW()</f>
        <v>629</v>
      </c>
      <c r="G629" s="288">
        <f>scriv!AC591</f>
        <v>0</v>
      </c>
      <c r="H629" s="288">
        <f>scriv!AD591</f>
        <v>0</v>
      </c>
      <c r="I629" s="81" t="str">
        <f>IF(scriv!AE591&lt;&gt;"",scriv!AE591,J629)</f>
        <v/>
      </c>
      <c r="J629" s="81" t="str">
        <f>IF(scriv!AF591&lt;&gt;"",scriv!AF591,"")</f>
        <v/>
      </c>
      <c r="K629" s="82" t="str">
        <f>IF(scriv!Y591&lt;&gt;"",scriv!Y591,$K$36)</f>
        <v>none</v>
      </c>
      <c r="L629" s="82">
        <f>IF(scriv!Z591&lt;&gt;"",scriv!Z591,$L$36)</f>
        <v>0</v>
      </c>
      <c r="M629" s="82" t="str">
        <f>IF(scriv!AA591&lt;&gt;"",scriv!AA591,$M$36)</f>
        <v>OpenClose</v>
      </c>
      <c r="N629" s="82">
        <f>IF(scriv!AB591&lt;&gt;"",scriv!AB591,$N$36)</f>
        <v>0</v>
      </c>
      <c r="O629" s="119" t="str">
        <f t="shared" si="392"/>
        <v/>
      </c>
      <c r="P629" s="81" t="str">
        <f>IF(scriv!I591&lt;&gt;"",scriv!I591,"")</f>
        <v/>
      </c>
      <c r="Q629" s="81" t="str">
        <f>IF(scriv!J591&lt;&gt;"",scriv!J591,"")</f>
        <v/>
      </c>
      <c r="R629" s="81">
        <f>IF(scriv!K591&lt;&gt;"",scriv!K591,
IF(I629&lt;&gt;"",1,$R$36))</f>
        <v>1</v>
      </c>
      <c r="S629" s="81" t="str">
        <f>IF(scriv!L591&lt;&gt;"",scriv!L591,
IF(scriv!AF591&lt;&gt;"",$S$36,"none"))</f>
        <v>none</v>
      </c>
      <c r="T629" s="81" t="str">
        <f>IF(scriv!Q591&lt;&gt;"",scriv!Q591,"")</f>
        <v/>
      </c>
      <c r="U629" s="81" t="str">
        <f>IF(scriv!R591&lt;&gt;"",scriv!R591,"")</f>
        <v/>
      </c>
      <c r="V629" s="81" t="str">
        <f>IF(scriv!S591&lt;&gt;"",scriv!S591,"")</f>
        <v/>
      </c>
      <c r="W629" s="81" t="str">
        <f>IF(scriv!T591&lt;&gt;"",scriv!T591,"")</f>
        <v/>
      </c>
      <c r="X629" s="81" t="str">
        <f>IF($E629="",
( IF(scriv!AH591&lt;&gt;"", LEFT( scriv!AH591, FIND(",",scriv!AH591)-1) &amp; "=" &amp; $AH629 &amp; RIGHT( scriv!AH591, LEN(scriv!AH591) + 1 - FIND(",",scriv!AH591)),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IF(scriv!AI591&lt;&gt;"", LEFT( scriv!AI591, FIND(",",scriv!AI591)-1) &amp; "=" &amp; $AH629 &amp; RIGHT( scriv!AI591, LEN(scriv!AI591) + 1 - FIND(",",scriv!AI591)),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IF(scriv!AJ591&lt;&gt;"", LEFT( scriv!AJ591, FIND(",",scriv!AJ591)-1) &amp; "=" &amp; $AH629 &amp; RIGHT( scriv!AJ591, LEN(scriv!AJ591) + 1 - FIND(",",scriv!AJ591)),
  IF($Z$36&lt;&gt;"",LEFT( Z$36, FIND(",",Z$36)-1) &amp; "=" &amp; $AH629 &amp; RIGHT( Z$36, LEN(Z$36) + 1 - FIND(",",Z$36)),""))),
IF(scriv!O591&lt;&gt;"", LEFT( scriv!O591, FIND(",",scriv!O591)-1) &amp; "=" &amp; $AH629 &amp; RIGHT( scriv!O591, LEN(scriv!O591) + 1 - FIND(",",scriv!O591)),
LEFT( Z$37, FIND(",",Z$37)-1) &amp; "=" &amp; $AH629 &amp; RIGHT( Z$37, LEN(Z$37) + 1 - FIND(",",Z$37))))</f>
        <v>drawOpen=,1.2</v>
      </c>
      <c r="AA629" s="81" t="str">
        <f>IF($E629="",
( IF(scriv!AK591&lt;&gt;"", LEFT( scriv!AK591, FIND(",",scriv!AK591)-1) &amp; "=" &amp; $AH629 &amp; RIGHT( scriv!AK591, LEN(scriv!AK591) + 1 - FIND(",",scriv!AK591)),
  IF($AA$36&lt;&gt;"",LEFT( AA$36, FIND(",",AA$36)-1) &amp; "=" &amp; $AH629 &amp; RIGHT( AA$36, LEN(AA$36) + 1 - FIND(",",AA$36)),""))),
IF(scriv!P591&lt;&gt;"", LEFT( scriv!P591, FIND(",",scriv!P591)-1) &amp; "=" &amp; $AH629 &amp; RIGHT( scriv!P591, LEN(scriv!P591) + 1 - FIND(",",scriv!P591)),
LEFT( AA$37, FIND(",",AA$37)-1) &amp; "=" &amp; $AH629 &amp; RIGHT( AA$37, LEN(AA$37) + 1 - FIND(",",AA$37))))</f>
        <v>drawClose=,1.2</v>
      </c>
      <c r="AB629" s="167" t="str">
        <f t="shared" si="391"/>
        <v>noTitle</v>
      </c>
      <c r="AC629" s="167"/>
      <c r="AD629" s="45"/>
      <c r="AE629" s="168"/>
      <c r="AF629" s="169">
        <f>IF(D629="",scriv!B591,"")</f>
        <v>0</v>
      </c>
      <c r="AG629" s="170" t="str">
        <f t="shared" si="394"/>
        <v/>
      </c>
      <c r="AH629" s="169" t="str">
        <f t="shared" si="395"/>
        <v/>
      </c>
      <c r="AI629" s="169" t="str">
        <f t="shared" si="396"/>
        <v/>
      </c>
      <c r="AJ629" s="86">
        <f>ROUNDDOWN( (LEN(scriv!B591)+1) / 2, 0 )</f>
        <v>0</v>
      </c>
      <c r="AK629" s="82">
        <f t="shared" si="397"/>
        <v>0</v>
      </c>
      <c r="AL629" s="82" t="str">
        <f t="shared" si="398"/>
        <v>-</v>
      </c>
      <c r="AM629" s="82" t="str">
        <f t="shared" si="399"/>
        <v>-</v>
      </c>
      <c r="AN629" s="82" t="str">
        <f t="shared" si="400"/>
        <v>-</v>
      </c>
      <c r="AO629" s="82" t="str">
        <f t="shared" si="401"/>
        <v>-</v>
      </c>
      <c r="AP629" s="82" t="str">
        <f t="shared" si="402"/>
        <v>-</v>
      </c>
      <c r="AQ629" s="82" t="str">
        <f t="shared" si="403"/>
        <v>-</v>
      </c>
      <c r="AR629" s="82" t="str">
        <f t="shared" si="404"/>
        <v>-</v>
      </c>
      <c r="AT629" s="82">
        <f t="shared" si="405"/>
        <v>2</v>
      </c>
      <c r="AU629" s="82" t="str">
        <f ca="1">IF(    MAX(OFFSET(AL629,0,0,MATCH("-",AL629:AL$638,0))) = 0,"",
IFERROR(MAX(OFFSET(AL629,0,0,MATCH("-",AL629:AL$638,0))),""))</f>
        <v/>
      </c>
      <c r="AV629" s="82" t="str">
        <f ca="1">IF(    MAX(OFFSET(AM629,0,0,MATCH("-",AM629:AM$638,0))) = 0,"",
IFERROR(MAX(OFFSET(AM629,0,0,MATCH("-",AM629:AM$638,0))),""))</f>
        <v/>
      </c>
      <c r="AW629" s="82" t="str">
        <f ca="1">IF(    MAX(OFFSET(AN629,0,0,MATCH("-",AN629:AN$638,0))) = 0,"",
IFERROR(MAX(OFFSET(AN629,0,0,MATCH("-",AN629:AN$638,0))),""))</f>
        <v/>
      </c>
      <c r="AX629" s="82" t="str">
        <f ca="1">IF(    MAX(OFFSET(AO629,0,0,MATCH("-",AO629:AO$638,0))) = 0,"",
IFERROR(MAX(OFFSET(AO629,0,0,MATCH("-",AO629:AO$638,0))),""))</f>
        <v/>
      </c>
      <c r="AY629" s="82" t="str">
        <f ca="1">IF(    MAX(OFFSET(AP629,0,0,MATCH("-",AP629:AP$638,0))) = 0,"",
IFERROR(MAX(OFFSET(AP629,0,0,MATCH("-",AP629:AP$638,0))),""))</f>
        <v/>
      </c>
      <c r="AZ629" s="82" t="str">
        <f ca="1">IF(    MAX(OFFSET(AQ629,0,0,MATCH("-",AQ629:AQ$638,0))) = 0,"",
IFERROR(MAX(OFFSET(AQ629,0,0,MATCH("-",AQ629:AQ$638,0))),""))</f>
        <v/>
      </c>
      <c r="BA629" s="82" t="str">
        <f ca="1">IF(    MAX(OFFSET(AR629,0,0,MATCH("-",AR629:AR$638,0))) = 0,"",
IFERROR(MAX(OFFSET(AR629,0,0,MATCH("-",AR629:AR$638,0))),""))</f>
        <v/>
      </c>
      <c r="BB629" s="112">
        <f t="shared" ca="1" si="406"/>
        <v>-270</v>
      </c>
      <c r="BC629" s="111" t="str">
        <f t="shared" ca="1" si="407"/>
        <v>Radius</v>
      </c>
      <c r="BD629" s="112">
        <f t="shared" ca="1" si="408"/>
        <v>0</v>
      </c>
      <c r="BE629" s="111">
        <f t="shared" ca="1" si="409"/>
        <v>-150</v>
      </c>
      <c r="BF629" s="113" t="e">
        <f t="shared" ca="1" si="410"/>
        <v>#VALUE!</v>
      </c>
      <c r="BG629" s="113" t="e">
        <f t="shared" ca="1" si="411"/>
        <v>#VALUE!</v>
      </c>
      <c r="BH629" s="112">
        <f t="shared" ca="1" si="412"/>
        <v>2000</v>
      </c>
      <c r="BI629" s="112">
        <f t="shared" ca="1" si="413"/>
        <v>-150</v>
      </c>
      <c r="BJ629" s="157"/>
      <c r="BK629" s="157"/>
      <c r="BL629" s="158" t="str">
        <f>scriv!AM591</f>
        <v/>
      </c>
      <c r="BM629" s="157"/>
      <c r="BN629" s="157" t="str">
        <f t="shared" si="414"/>
        <v>node</v>
      </c>
      <c r="BO629" s="157"/>
      <c r="BP629" s="159">
        <f t="shared" ca="1" si="415"/>
        <v>0</v>
      </c>
      <c r="BQ629" s="159">
        <f t="shared" ca="1" si="416"/>
        <v>0</v>
      </c>
      <c r="BR629" s="159">
        <f t="shared" si="417"/>
        <v>1</v>
      </c>
      <c r="BS629" s="159" t="str">
        <f t="shared" si="418"/>
        <v>symbol</v>
      </c>
      <c r="BT629" s="157" t="str">
        <f ca="1">IF(scriv!V591&lt;&gt;"",scriv!V591,
IF(E629="",IFERROR(VLOOKUP(BL629,$AH$40:$BT$638,39,FALSE),$BT$36),
$BT$37))</f>
        <v>NodeSquare</v>
      </c>
      <c r="BU629" s="166">
        <f t="shared" ca="1" si="419"/>
        <v>2000</v>
      </c>
      <c r="BV629" s="166">
        <f t="shared" ca="1" si="420"/>
        <v>-150</v>
      </c>
      <c r="BW629" s="166">
        <f t="shared" ca="1" si="421"/>
        <v>0</v>
      </c>
      <c r="BX629" s="166">
        <f t="shared" ca="1" si="422"/>
        <v>0</v>
      </c>
      <c r="BY629" s="180" t="str">
        <f t="shared" si="423"/>
        <v/>
      </c>
      <c r="BZ629" s="180" t="str">
        <f t="shared" si="424"/>
        <v/>
      </c>
      <c r="CA629" s="81" t="str">
        <f>IF(scriv!E591&lt;&gt;"",scriv!E591,"")</f>
        <v/>
      </c>
      <c r="CB629" s="82">
        <f t="shared" si="393"/>
        <v>0</v>
      </c>
      <c r="CC629" s="82">
        <f t="shared" si="425"/>
        <v>0</v>
      </c>
      <c r="CD629" s="82" t="str">
        <f t="shared" si="426"/>
        <v>-</v>
      </c>
      <c r="CE629" s="82" t="str">
        <f t="shared" si="427"/>
        <v>-</v>
      </c>
      <c r="CF629" s="82" t="str">
        <f t="shared" si="428"/>
        <v>-</v>
      </c>
      <c r="CG629" s="82" t="str">
        <f t="shared" si="429"/>
        <v>-</v>
      </c>
      <c r="CH629" s="82" t="str">
        <f t="shared" si="430"/>
        <v>-</v>
      </c>
      <c r="CI629" s="82" t="str">
        <f t="shared" si="431"/>
        <v>-</v>
      </c>
      <c r="CJ629" s="82" t="str">
        <f t="shared" si="432"/>
        <v>-</v>
      </c>
      <c r="CK629" s="82" t="str">
        <f t="shared" si="433"/>
        <v>-</v>
      </c>
    </row>
    <row r="630" spans="1:89" s="82" customFormat="1" ht="18" customHeight="1">
      <c r="A630" s="81" t="str">
        <f>scriv!AL592</f>
        <v/>
      </c>
      <c r="B630" s="81" t="str">
        <f>IF(scriv!D592&lt;&gt;"",scriv!D592,"")</f>
        <v/>
      </c>
      <c r="C630" s="81" t="str">
        <f>IF( scriv!AP592&lt;&gt;"", IF(D630&lt;&gt;"","connection ","")&amp;scriv!AP592,IF(D630&lt;&gt;"","connection",""))</f>
        <v/>
      </c>
      <c r="D630" s="82" t="str">
        <f>scriv!AN592</f>
        <v/>
      </c>
      <c r="E630" s="82" t="str">
        <f>scriv!AO592</f>
        <v/>
      </c>
      <c r="F630" s="156">
        <f>ROW()</f>
        <v>630</v>
      </c>
      <c r="G630" s="288">
        <f>scriv!AC592</f>
        <v>0</v>
      </c>
      <c r="H630" s="288">
        <f>scriv!AD592</f>
        <v>0</v>
      </c>
      <c r="I630" s="81" t="str">
        <f>IF(scriv!AE592&lt;&gt;"",scriv!AE592,J630)</f>
        <v/>
      </c>
      <c r="J630" s="81" t="str">
        <f>IF(scriv!AF592&lt;&gt;"",scriv!AF592,"")</f>
        <v/>
      </c>
      <c r="K630" s="82" t="str">
        <f>IF(scriv!Y592&lt;&gt;"",scriv!Y592,$K$36)</f>
        <v>none</v>
      </c>
      <c r="L630" s="82">
        <f>IF(scriv!Z592&lt;&gt;"",scriv!Z592,$L$36)</f>
        <v>0</v>
      </c>
      <c r="M630" s="82" t="str">
        <f>IF(scriv!AA592&lt;&gt;"",scriv!AA592,$M$36)</f>
        <v>OpenClose</v>
      </c>
      <c r="N630" s="82">
        <f>IF(scriv!AB592&lt;&gt;"",scriv!AB592,$N$36)</f>
        <v>0</v>
      </c>
      <c r="O630" s="119" t="str">
        <f t="shared" si="392"/>
        <v/>
      </c>
      <c r="P630" s="81" t="str">
        <f>IF(scriv!I592&lt;&gt;"",scriv!I592,"")</f>
        <v/>
      </c>
      <c r="Q630" s="81" t="str">
        <f>IF(scriv!J592&lt;&gt;"",scriv!J592,"")</f>
        <v/>
      </c>
      <c r="R630" s="81">
        <f>IF(scriv!K592&lt;&gt;"",scriv!K592,
IF(I630&lt;&gt;"",1,$R$36))</f>
        <v>1</v>
      </c>
      <c r="S630" s="81" t="str">
        <f>IF(scriv!L592&lt;&gt;"",scriv!L592,
IF(scriv!AF592&lt;&gt;"",$S$36,"none"))</f>
        <v>none</v>
      </c>
      <c r="T630" s="81" t="str">
        <f>IF(scriv!Q592&lt;&gt;"",scriv!Q592,"")</f>
        <v/>
      </c>
      <c r="U630" s="81" t="str">
        <f>IF(scriv!R592&lt;&gt;"",scriv!R592,"")</f>
        <v/>
      </c>
      <c r="V630" s="81" t="str">
        <f>IF(scriv!S592&lt;&gt;"",scriv!S592,"")</f>
        <v/>
      </c>
      <c r="W630" s="81" t="str">
        <f>IF(scriv!T592&lt;&gt;"",scriv!T592,"")</f>
        <v/>
      </c>
      <c r="X630" s="81" t="str">
        <f>IF($E630="",
( IF(scriv!AH592&lt;&gt;"", LEFT( scriv!AH592, FIND(",",scriv!AH592)-1) &amp; "=" &amp; $AH630 &amp; RIGHT( scriv!AH592, LEN(scriv!AH592) + 1 - FIND(",",scriv!AH592)),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IF(scriv!AI592&lt;&gt;"", LEFT( scriv!AI592, FIND(",",scriv!AI592)-1) &amp; "=" &amp; $AH630 &amp; RIGHT( scriv!AI592, LEN(scriv!AI592) + 1 - FIND(",",scriv!AI592)),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IF(scriv!AJ592&lt;&gt;"", LEFT( scriv!AJ592, FIND(",",scriv!AJ592)-1) &amp; "=" &amp; $AH630 &amp; RIGHT( scriv!AJ592, LEN(scriv!AJ592) + 1 - FIND(",",scriv!AJ592)),
  IF($Z$36&lt;&gt;"",LEFT( Z$36, FIND(",",Z$36)-1) &amp; "=" &amp; $AH630 &amp; RIGHT( Z$36, LEN(Z$36) + 1 - FIND(",",Z$36)),""))),
IF(scriv!O592&lt;&gt;"", LEFT( scriv!O592, FIND(",",scriv!O592)-1) &amp; "=" &amp; $AH630 &amp; RIGHT( scriv!O592, LEN(scriv!O592) + 1 - FIND(",",scriv!O592)),
LEFT( Z$37, FIND(",",Z$37)-1) &amp; "=" &amp; $AH630 &amp; RIGHT( Z$37, LEN(Z$37) + 1 - FIND(",",Z$37))))</f>
        <v>drawOpen=,1.2</v>
      </c>
      <c r="AA630" s="81" t="str">
        <f>IF($E630="",
( IF(scriv!AK592&lt;&gt;"", LEFT( scriv!AK592, FIND(",",scriv!AK592)-1) &amp; "=" &amp; $AH630 &amp; RIGHT( scriv!AK592, LEN(scriv!AK592) + 1 - FIND(",",scriv!AK592)),
  IF($AA$36&lt;&gt;"",LEFT( AA$36, FIND(",",AA$36)-1) &amp; "=" &amp; $AH630 &amp; RIGHT( AA$36, LEN(AA$36) + 1 - FIND(",",AA$36)),""))),
IF(scriv!P592&lt;&gt;"", LEFT( scriv!P592, FIND(",",scriv!P592)-1) &amp; "=" &amp; $AH630 &amp; RIGHT( scriv!P592, LEN(scriv!P592) + 1 - FIND(",",scriv!P592)),
LEFT( AA$37, FIND(",",AA$37)-1) &amp; "=" &amp; $AH630 &amp; RIGHT( AA$37, LEN(AA$37) + 1 - FIND(",",AA$37))))</f>
        <v>drawClose=,1.2</v>
      </c>
      <c r="AB630" s="167" t="str">
        <f t="shared" si="391"/>
        <v>noTitle</v>
      </c>
      <c r="AC630" s="167"/>
      <c r="AD630" s="45"/>
      <c r="AE630" s="168"/>
      <c r="AF630" s="169">
        <f>IF(D630="",scriv!B592,"")</f>
        <v>0</v>
      </c>
      <c r="AG630" s="170" t="str">
        <f t="shared" si="394"/>
        <v/>
      </c>
      <c r="AH630" s="169" t="str">
        <f t="shared" si="395"/>
        <v/>
      </c>
      <c r="AI630" s="169" t="str">
        <f t="shared" si="396"/>
        <v/>
      </c>
      <c r="AJ630" s="86">
        <f>ROUNDDOWN( (LEN(scriv!B592)+1) / 2, 0 )</f>
        <v>0</v>
      </c>
      <c r="AK630" s="82">
        <f t="shared" si="397"/>
        <v>0</v>
      </c>
      <c r="AL630" s="82" t="str">
        <f t="shared" si="398"/>
        <v>-</v>
      </c>
      <c r="AM630" s="82" t="str">
        <f t="shared" si="399"/>
        <v>-</v>
      </c>
      <c r="AN630" s="82" t="str">
        <f t="shared" si="400"/>
        <v>-</v>
      </c>
      <c r="AO630" s="82" t="str">
        <f t="shared" si="401"/>
        <v>-</v>
      </c>
      <c r="AP630" s="82" t="str">
        <f t="shared" si="402"/>
        <v>-</v>
      </c>
      <c r="AQ630" s="82" t="str">
        <f t="shared" si="403"/>
        <v>-</v>
      </c>
      <c r="AR630" s="82" t="str">
        <f t="shared" si="404"/>
        <v>-</v>
      </c>
      <c r="AT630" s="82">
        <f t="shared" si="405"/>
        <v>2</v>
      </c>
      <c r="AU630" s="82" t="str">
        <f ca="1">IF(    MAX(OFFSET(AL630,0,0,MATCH("-",AL630:AL$638,0))) = 0,"",
IFERROR(MAX(OFFSET(AL630,0,0,MATCH("-",AL630:AL$638,0))),""))</f>
        <v/>
      </c>
      <c r="AV630" s="82" t="str">
        <f ca="1">IF(    MAX(OFFSET(AM630,0,0,MATCH("-",AM630:AM$638,0))) = 0,"",
IFERROR(MAX(OFFSET(AM630,0,0,MATCH("-",AM630:AM$638,0))),""))</f>
        <v/>
      </c>
      <c r="AW630" s="82" t="str">
        <f ca="1">IF(    MAX(OFFSET(AN630,0,0,MATCH("-",AN630:AN$638,0))) = 0,"",
IFERROR(MAX(OFFSET(AN630,0,0,MATCH("-",AN630:AN$638,0))),""))</f>
        <v/>
      </c>
      <c r="AX630" s="82" t="str">
        <f ca="1">IF(    MAX(OFFSET(AO630,0,0,MATCH("-",AO630:AO$638,0))) = 0,"",
IFERROR(MAX(OFFSET(AO630,0,0,MATCH("-",AO630:AO$638,0))),""))</f>
        <v/>
      </c>
      <c r="AY630" s="82" t="str">
        <f ca="1">IF(    MAX(OFFSET(AP630,0,0,MATCH("-",AP630:AP$638,0))) = 0,"",
IFERROR(MAX(OFFSET(AP630,0,0,MATCH("-",AP630:AP$638,0))),""))</f>
        <v/>
      </c>
      <c r="AZ630" s="82" t="str">
        <f ca="1">IF(    MAX(OFFSET(AQ630,0,0,MATCH("-",AQ630:AQ$638,0))) = 0,"",
IFERROR(MAX(OFFSET(AQ630,0,0,MATCH("-",AQ630:AQ$638,0))),""))</f>
        <v/>
      </c>
      <c r="BA630" s="82" t="str">
        <f ca="1">IF(    MAX(OFFSET(AR630,0,0,MATCH("-",AR630:AR$638,0))) = 0,"",
IFERROR(MAX(OFFSET(AR630,0,0,MATCH("-",AR630:AR$638,0))),""))</f>
        <v/>
      </c>
      <c r="BB630" s="112">
        <f t="shared" ca="1" si="406"/>
        <v>-270</v>
      </c>
      <c r="BC630" s="111" t="str">
        <f t="shared" ca="1" si="407"/>
        <v>Radius</v>
      </c>
      <c r="BD630" s="112">
        <f t="shared" ca="1" si="408"/>
        <v>0</v>
      </c>
      <c r="BE630" s="111">
        <f t="shared" ca="1" si="409"/>
        <v>-150</v>
      </c>
      <c r="BF630" s="113" t="e">
        <f t="shared" ca="1" si="410"/>
        <v>#VALUE!</v>
      </c>
      <c r="BG630" s="113" t="e">
        <f t="shared" ca="1" si="411"/>
        <v>#VALUE!</v>
      </c>
      <c r="BH630" s="112">
        <f t="shared" ca="1" si="412"/>
        <v>2000</v>
      </c>
      <c r="BI630" s="112">
        <f t="shared" ca="1" si="413"/>
        <v>-150</v>
      </c>
      <c r="BJ630" s="157"/>
      <c r="BK630" s="157"/>
      <c r="BL630" s="158" t="str">
        <f>scriv!AM592</f>
        <v/>
      </c>
      <c r="BM630" s="157"/>
      <c r="BN630" s="157" t="str">
        <f t="shared" si="414"/>
        <v>node</v>
      </c>
      <c r="BO630" s="157"/>
      <c r="BP630" s="159">
        <f t="shared" ca="1" si="415"/>
        <v>0</v>
      </c>
      <c r="BQ630" s="159">
        <f t="shared" ca="1" si="416"/>
        <v>0</v>
      </c>
      <c r="BR630" s="159">
        <f t="shared" si="417"/>
        <v>1</v>
      </c>
      <c r="BS630" s="159" t="str">
        <f t="shared" si="418"/>
        <v>symbol</v>
      </c>
      <c r="BT630" s="157" t="str">
        <f ca="1">IF(scriv!V592&lt;&gt;"",scriv!V592,
IF(E630="",IFERROR(VLOOKUP(BL630,$AH$40:$BT$638,39,FALSE),$BT$36),
$BT$37))</f>
        <v>NodeSquare</v>
      </c>
      <c r="BU630" s="166">
        <f t="shared" ca="1" si="419"/>
        <v>2000</v>
      </c>
      <c r="BV630" s="166">
        <f t="shared" ca="1" si="420"/>
        <v>-150</v>
      </c>
      <c r="BW630" s="166">
        <f t="shared" ca="1" si="421"/>
        <v>0</v>
      </c>
      <c r="BX630" s="166">
        <f t="shared" ca="1" si="422"/>
        <v>0</v>
      </c>
      <c r="BY630" s="180" t="str">
        <f t="shared" si="423"/>
        <v/>
      </c>
      <c r="BZ630" s="180" t="str">
        <f t="shared" si="424"/>
        <v/>
      </c>
      <c r="CA630" s="81" t="str">
        <f>IF(scriv!E592&lt;&gt;"",scriv!E592,"")</f>
        <v/>
      </c>
      <c r="CB630" s="82">
        <f t="shared" si="393"/>
        <v>0</v>
      </c>
      <c r="CC630" s="82">
        <f t="shared" si="425"/>
        <v>0</v>
      </c>
      <c r="CD630" s="82" t="str">
        <f t="shared" si="426"/>
        <v>-</v>
      </c>
      <c r="CE630" s="82" t="str">
        <f t="shared" si="427"/>
        <v>-</v>
      </c>
      <c r="CF630" s="82" t="str">
        <f t="shared" si="428"/>
        <v>-</v>
      </c>
      <c r="CG630" s="82" t="str">
        <f t="shared" si="429"/>
        <v>-</v>
      </c>
      <c r="CH630" s="82" t="str">
        <f t="shared" si="430"/>
        <v>-</v>
      </c>
      <c r="CI630" s="82" t="str">
        <f t="shared" si="431"/>
        <v>-</v>
      </c>
      <c r="CJ630" s="82" t="str">
        <f t="shared" si="432"/>
        <v>-</v>
      </c>
      <c r="CK630" s="82" t="str">
        <f t="shared" si="433"/>
        <v>-</v>
      </c>
    </row>
    <row r="631" spans="1:89" s="82" customFormat="1" ht="18" customHeight="1">
      <c r="A631" s="81" t="str">
        <f>scriv!AL593</f>
        <v/>
      </c>
      <c r="B631" s="81" t="str">
        <f>IF(scriv!D593&lt;&gt;"",scriv!D593,"")</f>
        <v/>
      </c>
      <c r="C631" s="81" t="str">
        <f>IF( scriv!AP593&lt;&gt;"", IF(D631&lt;&gt;"","connection ","")&amp;scriv!AP593,IF(D631&lt;&gt;"","connection",""))</f>
        <v/>
      </c>
      <c r="D631" s="82" t="str">
        <f>scriv!AN593</f>
        <v/>
      </c>
      <c r="E631" s="82" t="str">
        <f>scriv!AO593</f>
        <v/>
      </c>
      <c r="F631" s="156">
        <f>ROW()</f>
        <v>631</v>
      </c>
      <c r="G631" s="288">
        <f>scriv!AC593</f>
        <v>0</v>
      </c>
      <c r="H631" s="288">
        <f>scriv!AD593</f>
        <v>0</v>
      </c>
      <c r="I631" s="81" t="str">
        <f>IF(scriv!AE593&lt;&gt;"",scriv!AE593,J631)</f>
        <v/>
      </c>
      <c r="J631" s="81" t="str">
        <f>IF(scriv!AF593&lt;&gt;"",scriv!AF593,"")</f>
        <v/>
      </c>
      <c r="K631" s="82" t="str">
        <f>IF(scriv!Y593&lt;&gt;"",scriv!Y593,$K$36)</f>
        <v>none</v>
      </c>
      <c r="L631" s="82">
        <f>IF(scriv!Z593&lt;&gt;"",scriv!Z593,$L$36)</f>
        <v>0</v>
      </c>
      <c r="M631" s="82" t="str">
        <f>IF(scriv!AA593&lt;&gt;"",scriv!AA593,$M$36)</f>
        <v>OpenClose</v>
      </c>
      <c r="N631" s="82">
        <f>IF(scriv!AB593&lt;&gt;"",scriv!AB593,$N$36)</f>
        <v>0</v>
      </c>
      <c r="O631" s="119" t="str">
        <f t="shared" si="392"/>
        <v/>
      </c>
      <c r="P631" s="81" t="str">
        <f>IF(scriv!I593&lt;&gt;"",scriv!I593,"")</f>
        <v/>
      </c>
      <c r="Q631" s="81" t="str">
        <f>IF(scriv!J593&lt;&gt;"",scriv!J593,"")</f>
        <v/>
      </c>
      <c r="R631" s="81">
        <f>IF(scriv!K593&lt;&gt;"",scriv!K593,
IF(I631&lt;&gt;"",1,$R$36))</f>
        <v>1</v>
      </c>
      <c r="S631" s="81" t="str">
        <f>IF(scriv!L593&lt;&gt;"",scriv!L593,
IF(scriv!AF593&lt;&gt;"",$S$36,"none"))</f>
        <v>none</v>
      </c>
      <c r="T631" s="81" t="str">
        <f>IF(scriv!Q593&lt;&gt;"",scriv!Q593,"")</f>
        <v/>
      </c>
      <c r="U631" s="81" t="str">
        <f>IF(scriv!R593&lt;&gt;"",scriv!R593,"")</f>
        <v/>
      </c>
      <c r="V631" s="81" t="str">
        <f>IF(scriv!S593&lt;&gt;"",scriv!S593,"")</f>
        <v/>
      </c>
      <c r="W631" s="81" t="str">
        <f>IF(scriv!T593&lt;&gt;"",scriv!T593,"")</f>
        <v/>
      </c>
      <c r="X631" s="81" t="str">
        <f>IF($E631="",
( IF(scriv!AH593&lt;&gt;"", LEFT( scriv!AH593, FIND(",",scriv!AH593)-1) &amp; "=" &amp; $AH631 &amp; RIGHT( scriv!AH593, LEN(scriv!AH593) + 1 - FIND(",",scriv!AH593)),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IF(scriv!AI593&lt;&gt;"", LEFT( scriv!AI593, FIND(",",scriv!AI593)-1) &amp; "=" &amp; $AH631 &amp; RIGHT( scriv!AI593, LEN(scriv!AI593) + 1 - FIND(",",scriv!AI593)),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IF(scriv!AJ593&lt;&gt;"", LEFT( scriv!AJ593, FIND(",",scriv!AJ593)-1) &amp; "=" &amp; $AH631 &amp; RIGHT( scriv!AJ593, LEN(scriv!AJ593) + 1 - FIND(",",scriv!AJ593)),
  IF($Z$36&lt;&gt;"",LEFT( Z$36, FIND(",",Z$36)-1) &amp; "=" &amp; $AH631 &amp; RIGHT( Z$36, LEN(Z$36) + 1 - FIND(",",Z$36)),""))),
IF(scriv!O593&lt;&gt;"", LEFT( scriv!O593, FIND(",",scriv!O593)-1) &amp; "=" &amp; $AH631 &amp; RIGHT( scriv!O593, LEN(scriv!O593) + 1 - FIND(",",scriv!O593)),
LEFT( Z$37, FIND(",",Z$37)-1) &amp; "=" &amp; $AH631 &amp; RIGHT( Z$37, LEN(Z$37) + 1 - FIND(",",Z$37))))</f>
        <v>drawOpen=,1.2</v>
      </c>
      <c r="AA631" s="81" t="str">
        <f>IF($E631="",
( IF(scriv!AK593&lt;&gt;"", LEFT( scriv!AK593, FIND(",",scriv!AK593)-1) &amp; "=" &amp; $AH631 &amp; RIGHT( scriv!AK593, LEN(scriv!AK593) + 1 - FIND(",",scriv!AK593)),
  IF($AA$36&lt;&gt;"",LEFT( AA$36, FIND(",",AA$36)-1) &amp; "=" &amp; $AH631 &amp; RIGHT( AA$36, LEN(AA$36) + 1 - FIND(",",AA$36)),""))),
IF(scriv!P593&lt;&gt;"", LEFT( scriv!P593, FIND(",",scriv!P593)-1) &amp; "=" &amp; $AH631 &amp; RIGHT( scriv!P593, LEN(scriv!P593) + 1 - FIND(",",scriv!P593)),
LEFT( AA$37, FIND(",",AA$37)-1) &amp; "=" &amp; $AH631 &amp; RIGHT( AA$37, LEN(AA$37) + 1 - FIND(",",AA$37))))</f>
        <v>drawClose=,1.2</v>
      </c>
      <c r="AB631" s="167" t="str">
        <f t="shared" si="391"/>
        <v>noTitle</v>
      </c>
      <c r="AC631" s="167"/>
      <c r="AD631" s="45"/>
      <c r="AE631" s="168"/>
      <c r="AF631" s="169">
        <f>IF(D631="",scriv!B593,"")</f>
        <v>0</v>
      </c>
      <c r="AG631" s="170" t="str">
        <f t="shared" si="394"/>
        <v/>
      </c>
      <c r="AH631" s="169" t="str">
        <f t="shared" si="395"/>
        <v/>
      </c>
      <c r="AI631" s="169" t="str">
        <f t="shared" si="396"/>
        <v/>
      </c>
      <c r="AJ631" s="86">
        <f>ROUNDDOWN( (LEN(scriv!B593)+1) / 2, 0 )</f>
        <v>0</v>
      </c>
      <c r="AK631" s="82">
        <f t="shared" si="397"/>
        <v>0</v>
      </c>
      <c r="AL631" s="82" t="str">
        <f t="shared" si="398"/>
        <v>-</v>
      </c>
      <c r="AM631" s="82" t="str">
        <f t="shared" si="399"/>
        <v>-</v>
      </c>
      <c r="AN631" s="82" t="str">
        <f t="shared" si="400"/>
        <v>-</v>
      </c>
      <c r="AO631" s="82" t="str">
        <f t="shared" si="401"/>
        <v>-</v>
      </c>
      <c r="AP631" s="82" t="str">
        <f t="shared" si="402"/>
        <v>-</v>
      </c>
      <c r="AQ631" s="82" t="str">
        <f t="shared" si="403"/>
        <v>-</v>
      </c>
      <c r="AR631" s="82" t="str">
        <f t="shared" si="404"/>
        <v>-</v>
      </c>
      <c r="AT631" s="82">
        <f t="shared" si="405"/>
        <v>2</v>
      </c>
      <c r="AU631" s="82" t="str">
        <f ca="1">IF(    MAX(OFFSET(AL631,0,0,MATCH("-",AL631:AL$638,0))) = 0,"",
IFERROR(MAX(OFFSET(AL631,0,0,MATCH("-",AL631:AL$638,0))),""))</f>
        <v/>
      </c>
      <c r="AV631" s="82" t="str">
        <f ca="1">IF(    MAX(OFFSET(AM631,0,0,MATCH("-",AM631:AM$638,0))) = 0,"",
IFERROR(MAX(OFFSET(AM631,0,0,MATCH("-",AM631:AM$638,0))),""))</f>
        <v/>
      </c>
      <c r="AW631" s="82" t="str">
        <f ca="1">IF(    MAX(OFFSET(AN631,0,0,MATCH("-",AN631:AN$638,0))) = 0,"",
IFERROR(MAX(OFFSET(AN631,0,0,MATCH("-",AN631:AN$638,0))),""))</f>
        <v/>
      </c>
      <c r="AX631" s="82" t="str">
        <f ca="1">IF(    MAX(OFFSET(AO631,0,0,MATCH("-",AO631:AO$638,0))) = 0,"",
IFERROR(MAX(OFFSET(AO631,0,0,MATCH("-",AO631:AO$638,0))),""))</f>
        <v/>
      </c>
      <c r="AY631" s="82" t="str">
        <f ca="1">IF(    MAX(OFFSET(AP631,0,0,MATCH("-",AP631:AP$638,0))) = 0,"",
IFERROR(MAX(OFFSET(AP631,0,0,MATCH("-",AP631:AP$638,0))),""))</f>
        <v/>
      </c>
      <c r="AZ631" s="82" t="str">
        <f ca="1">IF(    MAX(OFFSET(AQ631,0,0,MATCH("-",AQ631:AQ$638,0))) = 0,"",
IFERROR(MAX(OFFSET(AQ631,0,0,MATCH("-",AQ631:AQ$638,0))),""))</f>
        <v/>
      </c>
      <c r="BA631" s="82" t="str">
        <f ca="1">IF(    MAX(OFFSET(AR631,0,0,MATCH("-",AR631:AR$638,0))) = 0,"",
IFERROR(MAX(OFFSET(AR631,0,0,MATCH("-",AR631:AR$638,0))),""))</f>
        <v/>
      </c>
      <c r="BB631" s="112">
        <f t="shared" ca="1" si="406"/>
        <v>-270</v>
      </c>
      <c r="BC631" s="111" t="str">
        <f t="shared" ca="1" si="407"/>
        <v>Radius</v>
      </c>
      <c r="BD631" s="112">
        <f t="shared" ca="1" si="408"/>
        <v>0</v>
      </c>
      <c r="BE631" s="111">
        <f t="shared" ca="1" si="409"/>
        <v>-150</v>
      </c>
      <c r="BF631" s="113" t="e">
        <f t="shared" ca="1" si="410"/>
        <v>#VALUE!</v>
      </c>
      <c r="BG631" s="113" t="e">
        <f t="shared" ca="1" si="411"/>
        <v>#VALUE!</v>
      </c>
      <c r="BH631" s="112">
        <f t="shared" ca="1" si="412"/>
        <v>2000</v>
      </c>
      <c r="BI631" s="112">
        <f t="shared" ca="1" si="413"/>
        <v>-150</v>
      </c>
      <c r="BJ631" s="157"/>
      <c r="BK631" s="157"/>
      <c r="BL631" s="158" t="str">
        <f>scriv!AM593</f>
        <v/>
      </c>
      <c r="BM631" s="157"/>
      <c r="BN631" s="157" t="str">
        <f t="shared" si="414"/>
        <v>node</v>
      </c>
      <c r="BO631" s="157"/>
      <c r="BP631" s="159">
        <f t="shared" ca="1" si="415"/>
        <v>0</v>
      </c>
      <c r="BQ631" s="159">
        <f t="shared" ca="1" si="416"/>
        <v>0</v>
      </c>
      <c r="BR631" s="159">
        <f t="shared" si="417"/>
        <v>1</v>
      </c>
      <c r="BS631" s="159" t="str">
        <f t="shared" si="418"/>
        <v>symbol</v>
      </c>
      <c r="BT631" s="157" t="str">
        <f ca="1">IF(scriv!V593&lt;&gt;"",scriv!V593,
IF(E631="",IFERROR(VLOOKUP(BL631,$AH$40:$BT$638,39,FALSE),$BT$36),
$BT$37))</f>
        <v>NodeSquare</v>
      </c>
      <c r="BU631" s="166">
        <f t="shared" ca="1" si="419"/>
        <v>2000</v>
      </c>
      <c r="BV631" s="166">
        <f t="shared" ca="1" si="420"/>
        <v>-150</v>
      </c>
      <c r="BW631" s="166">
        <f t="shared" ca="1" si="421"/>
        <v>0</v>
      </c>
      <c r="BX631" s="166">
        <f t="shared" ca="1" si="422"/>
        <v>0</v>
      </c>
      <c r="BY631" s="180" t="str">
        <f t="shared" si="423"/>
        <v/>
      </c>
      <c r="BZ631" s="180" t="str">
        <f t="shared" si="424"/>
        <v/>
      </c>
      <c r="CA631" s="81" t="str">
        <f>IF(scriv!E593&lt;&gt;"",scriv!E593,"")</f>
        <v/>
      </c>
      <c r="CB631" s="82">
        <f t="shared" si="393"/>
        <v>0</v>
      </c>
      <c r="CC631" s="82">
        <f t="shared" si="425"/>
        <v>0</v>
      </c>
      <c r="CD631" s="82" t="str">
        <f t="shared" si="426"/>
        <v>-</v>
      </c>
      <c r="CE631" s="82" t="str">
        <f t="shared" si="427"/>
        <v>-</v>
      </c>
      <c r="CF631" s="82" t="str">
        <f t="shared" si="428"/>
        <v>-</v>
      </c>
      <c r="CG631" s="82" t="str">
        <f t="shared" si="429"/>
        <v>-</v>
      </c>
      <c r="CH631" s="82" t="str">
        <f t="shared" si="430"/>
        <v>-</v>
      </c>
      <c r="CI631" s="82" t="str">
        <f t="shared" si="431"/>
        <v>-</v>
      </c>
      <c r="CJ631" s="82" t="str">
        <f t="shared" si="432"/>
        <v>-</v>
      </c>
      <c r="CK631" s="82" t="str">
        <f t="shared" si="433"/>
        <v>-</v>
      </c>
    </row>
    <row r="632" spans="1:89" s="82" customFormat="1" ht="18" customHeight="1">
      <c r="A632" s="81" t="str">
        <f>scriv!AL594</f>
        <v/>
      </c>
      <c r="B632" s="81" t="str">
        <f>IF(scriv!D594&lt;&gt;"",scriv!D594,"")</f>
        <v/>
      </c>
      <c r="C632" s="81" t="str">
        <f>IF( scriv!AP594&lt;&gt;"", IF(D632&lt;&gt;"","connection ","")&amp;scriv!AP594,IF(D632&lt;&gt;"","connection",""))</f>
        <v/>
      </c>
      <c r="D632" s="82" t="str">
        <f>scriv!AN594</f>
        <v/>
      </c>
      <c r="E632" s="82" t="str">
        <f>scriv!AO594</f>
        <v/>
      </c>
      <c r="F632" s="156">
        <f>ROW()</f>
        <v>632</v>
      </c>
      <c r="G632" s="288">
        <f>scriv!AC594</f>
        <v>0</v>
      </c>
      <c r="H632" s="288">
        <f>scriv!AD594</f>
        <v>0</v>
      </c>
      <c r="I632" s="81" t="str">
        <f>IF(scriv!AE594&lt;&gt;"",scriv!AE594,J632)</f>
        <v/>
      </c>
      <c r="J632" s="81" t="str">
        <f>IF(scriv!AF594&lt;&gt;"",scriv!AF594,"")</f>
        <v/>
      </c>
      <c r="K632" s="82" t="str">
        <f>IF(scriv!Y594&lt;&gt;"",scriv!Y594,$K$36)</f>
        <v>none</v>
      </c>
      <c r="L632" s="82">
        <f>IF(scriv!Z594&lt;&gt;"",scriv!Z594,$L$36)</f>
        <v>0</v>
      </c>
      <c r="M632" s="82" t="str">
        <f>IF(scriv!AA594&lt;&gt;"",scriv!AA594,$M$36)</f>
        <v>OpenClose</v>
      </c>
      <c r="N632" s="82">
        <f>IF(scriv!AB594&lt;&gt;"",scriv!AB594,$N$36)</f>
        <v>0</v>
      </c>
      <c r="O632" s="119" t="str">
        <f t="shared" si="392"/>
        <v/>
      </c>
      <c r="P632" s="81" t="str">
        <f>IF(scriv!I594&lt;&gt;"",scriv!I594,"")</f>
        <v/>
      </c>
      <c r="Q632" s="81" t="str">
        <f>IF(scriv!J594&lt;&gt;"",scriv!J594,"")</f>
        <v/>
      </c>
      <c r="R632" s="81">
        <f>IF(scriv!K594&lt;&gt;"",scriv!K594,
IF(I632&lt;&gt;"",1,$R$36))</f>
        <v>1</v>
      </c>
      <c r="S632" s="81" t="str">
        <f>IF(scriv!L594&lt;&gt;"",scriv!L594,
IF(scriv!AF594&lt;&gt;"",$S$36,"none"))</f>
        <v>none</v>
      </c>
      <c r="T632" s="81" t="str">
        <f>IF(scriv!Q594&lt;&gt;"",scriv!Q594,"")</f>
        <v/>
      </c>
      <c r="U632" s="81" t="str">
        <f>IF(scriv!R594&lt;&gt;"",scriv!R594,"")</f>
        <v/>
      </c>
      <c r="V632" s="81" t="str">
        <f>IF(scriv!S594&lt;&gt;"",scriv!S594,"")</f>
        <v/>
      </c>
      <c r="W632" s="81" t="str">
        <f>IF(scriv!T594&lt;&gt;"",scriv!T594,"")</f>
        <v/>
      </c>
      <c r="X632" s="81" t="str">
        <f>IF($E632="",
( IF(scriv!AH594&lt;&gt;"", LEFT( scriv!AH594, FIND(",",scriv!AH594)-1) &amp; "=" &amp; $AH632 &amp; RIGHT( scriv!AH594, LEN(scriv!AH594) + 1 - FIND(",",scriv!AH594)),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IF(scriv!AI594&lt;&gt;"", LEFT( scriv!AI594, FIND(",",scriv!AI594)-1) &amp; "=" &amp; $AH632 &amp; RIGHT( scriv!AI594, LEN(scriv!AI594) + 1 - FIND(",",scriv!AI594)),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IF(scriv!AJ594&lt;&gt;"", LEFT( scriv!AJ594, FIND(",",scriv!AJ594)-1) &amp; "=" &amp; $AH632 &amp; RIGHT( scriv!AJ594, LEN(scriv!AJ594) + 1 - FIND(",",scriv!AJ594)),
  IF($Z$36&lt;&gt;"",LEFT( Z$36, FIND(",",Z$36)-1) &amp; "=" &amp; $AH632 &amp; RIGHT( Z$36, LEN(Z$36) + 1 - FIND(",",Z$36)),""))),
IF(scriv!O594&lt;&gt;"", LEFT( scriv!O594, FIND(",",scriv!O594)-1) &amp; "=" &amp; $AH632 &amp; RIGHT( scriv!O594, LEN(scriv!O594) + 1 - FIND(",",scriv!O594)),
LEFT( Z$37, FIND(",",Z$37)-1) &amp; "=" &amp; $AH632 &amp; RIGHT( Z$37, LEN(Z$37) + 1 - FIND(",",Z$37))))</f>
        <v>drawOpen=,1.2</v>
      </c>
      <c r="AA632" s="81" t="str">
        <f>IF($E632="",
( IF(scriv!AK594&lt;&gt;"", LEFT( scriv!AK594, FIND(",",scriv!AK594)-1) &amp; "=" &amp; $AH632 &amp; RIGHT( scriv!AK594, LEN(scriv!AK594) + 1 - FIND(",",scriv!AK594)),
  IF($AA$36&lt;&gt;"",LEFT( AA$36, FIND(",",AA$36)-1) &amp; "=" &amp; $AH632 &amp; RIGHT( AA$36, LEN(AA$36) + 1 - FIND(",",AA$36)),""))),
IF(scriv!P594&lt;&gt;"", LEFT( scriv!P594, FIND(",",scriv!P594)-1) &amp; "=" &amp; $AH632 &amp; RIGHT( scriv!P594, LEN(scriv!P594) + 1 - FIND(",",scriv!P594)),
LEFT( AA$37, FIND(",",AA$37)-1) &amp; "=" &amp; $AH632 &amp; RIGHT( AA$37, LEN(AA$37) + 1 - FIND(",",AA$37))))</f>
        <v>drawClose=,1.2</v>
      </c>
      <c r="AB632" s="167" t="str">
        <f t="shared" si="391"/>
        <v>noTitle</v>
      </c>
      <c r="AC632" s="167"/>
      <c r="AD632" s="45"/>
      <c r="AE632" s="168"/>
      <c r="AF632" s="169">
        <f>IF(D632="",scriv!B594,"")</f>
        <v>0</v>
      </c>
      <c r="AG632" s="170" t="str">
        <f t="shared" si="394"/>
        <v/>
      </c>
      <c r="AH632" s="169" t="str">
        <f t="shared" si="395"/>
        <v/>
      </c>
      <c r="AI632" s="169" t="str">
        <f t="shared" si="396"/>
        <v/>
      </c>
      <c r="AJ632" s="86">
        <f>ROUNDDOWN( (LEN(scriv!B594)+1) / 2, 0 )</f>
        <v>0</v>
      </c>
      <c r="AK632" s="82">
        <f t="shared" si="397"/>
        <v>0</v>
      </c>
      <c r="AL632" s="82" t="str">
        <f t="shared" si="398"/>
        <v>-</v>
      </c>
      <c r="AM632" s="82" t="str">
        <f t="shared" si="399"/>
        <v>-</v>
      </c>
      <c r="AN632" s="82" t="str">
        <f t="shared" si="400"/>
        <v>-</v>
      </c>
      <c r="AO632" s="82" t="str">
        <f t="shared" si="401"/>
        <v>-</v>
      </c>
      <c r="AP632" s="82" t="str">
        <f t="shared" si="402"/>
        <v>-</v>
      </c>
      <c r="AQ632" s="82" t="str">
        <f t="shared" si="403"/>
        <v>-</v>
      </c>
      <c r="AR632" s="82" t="str">
        <f t="shared" si="404"/>
        <v>-</v>
      </c>
      <c r="AT632" s="82">
        <f t="shared" si="405"/>
        <v>2</v>
      </c>
      <c r="AU632" s="82" t="str">
        <f ca="1">IF(    MAX(OFFSET(AL632,0,0,MATCH("-",AL632:AL$638,0))) = 0,"",
IFERROR(MAX(OFFSET(AL632,0,0,MATCH("-",AL632:AL$638,0))),""))</f>
        <v/>
      </c>
      <c r="AV632" s="82" t="str">
        <f ca="1">IF(    MAX(OFFSET(AM632,0,0,MATCH("-",AM632:AM$638,0))) = 0,"",
IFERROR(MAX(OFFSET(AM632,0,0,MATCH("-",AM632:AM$638,0))),""))</f>
        <v/>
      </c>
      <c r="AW632" s="82" t="str">
        <f ca="1">IF(    MAX(OFFSET(AN632,0,0,MATCH("-",AN632:AN$638,0))) = 0,"",
IFERROR(MAX(OFFSET(AN632,0,0,MATCH("-",AN632:AN$638,0))),""))</f>
        <v/>
      </c>
      <c r="AX632" s="82" t="str">
        <f ca="1">IF(    MAX(OFFSET(AO632,0,0,MATCH("-",AO632:AO$638,0))) = 0,"",
IFERROR(MAX(OFFSET(AO632,0,0,MATCH("-",AO632:AO$638,0))),""))</f>
        <v/>
      </c>
      <c r="AY632" s="82" t="str">
        <f ca="1">IF(    MAX(OFFSET(AP632,0,0,MATCH("-",AP632:AP$638,0))) = 0,"",
IFERROR(MAX(OFFSET(AP632,0,0,MATCH("-",AP632:AP$638,0))),""))</f>
        <v/>
      </c>
      <c r="AZ632" s="82" t="str">
        <f ca="1">IF(    MAX(OFFSET(AQ632,0,0,MATCH("-",AQ632:AQ$638,0))) = 0,"",
IFERROR(MAX(OFFSET(AQ632,0,0,MATCH("-",AQ632:AQ$638,0))),""))</f>
        <v/>
      </c>
      <c r="BA632" s="82" t="str">
        <f ca="1">IF(    MAX(OFFSET(AR632,0,0,MATCH("-",AR632:AR$638,0))) = 0,"",
IFERROR(MAX(OFFSET(AR632,0,0,MATCH("-",AR632:AR$638,0))),""))</f>
        <v/>
      </c>
      <c r="BB632" s="112">
        <f t="shared" ca="1" si="406"/>
        <v>-270</v>
      </c>
      <c r="BC632" s="111" t="str">
        <f t="shared" ca="1" si="407"/>
        <v>Radius</v>
      </c>
      <c r="BD632" s="112">
        <f t="shared" ca="1" si="408"/>
        <v>0</v>
      </c>
      <c r="BE632" s="111">
        <f t="shared" ca="1" si="409"/>
        <v>-150</v>
      </c>
      <c r="BF632" s="113" t="e">
        <f t="shared" ca="1" si="410"/>
        <v>#VALUE!</v>
      </c>
      <c r="BG632" s="113" t="e">
        <f t="shared" ca="1" si="411"/>
        <v>#VALUE!</v>
      </c>
      <c r="BH632" s="112">
        <f t="shared" ca="1" si="412"/>
        <v>2000</v>
      </c>
      <c r="BI632" s="112">
        <f t="shared" ca="1" si="413"/>
        <v>-150</v>
      </c>
      <c r="BJ632" s="157"/>
      <c r="BK632" s="157"/>
      <c r="BL632" s="158" t="str">
        <f>scriv!AM594</f>
        <v/>
      </c>
      <c r="BM632" s="157"/>
      <c r="BN632" s="157" t="str">
        <f t="shared" si="414"/>
        <v>node</v>
      </c>
      <c r="BO632" s="157"/>
      <c r="BP632" s="159">
        <f t="shared" ca="1" si="415"/>
        <v>0</v>
      </c>
      <c r="BQ632" s="159">
        <f t="shared" ca="1" si="416"/>
        <v>0</v>
      </c>
      <c r="BR632" s="159">
        <f t="shared" si="417"/>
        <v>1</v>
      </c>
      <c r="BS632" s="159" t="str">
        <f t="shared" si="418"/>
        <v>symbol</v>
      </c>
      <c r="BT632" s="157" t="str">
        <f ca="1">IF(scriv!V594&lt;&gt;"",scriv!V594,
IF(E632="",IFERROR(VLOOKUP(BL632,$AH$40:$BT$638,39,FALSE),$BT$36),
$BT$37))</f>
        <v>NodeSquare</v>
      </c>
      <c r="BU632" s="166">
        <f t="shared" ca="1" si="419"/>
        <v>2000</v>
      </c>
      <c r="BV632" s="166">
        <f t="shared" ca="1" si="420"/>
        <v>-150</v>
      </c>
      <c r="BW632" s="166">
        <f t="shared" ca="1" si="421"/>
        <v>0</v>
      </c>
      <c r="BX632" s="166">
        <f t="shared" ca="1" si="422"/>
        <v>0</v>
      </c>
      <c r="BY632" s="180" t="str">
        <f t="shared" si="423"/>
        <v/>
      </c>
      <c r="BZ632" s="180" t="str">
        <f t="shared" si="424"/>
        <v/>
      </c>
      <c r="CA632" s="81" t="str">
        <f>IF(scriv!E594&lt;&gt;"",scriv!E594,"")</f>
        <v/>
      </c>
      <c r="CB632" s="82">
        <f t="shared" si="393"/>
        <v>0</v>
      </c>
      <c r="CC632" s="82">
        <f t="shared" si="425"/>
        <v>0</v>
      </c>
      <c r="CD632" s="82" t="str">
        <f t="shared" si="426"/>
        <v>-</v>
      </c>
      <c r="CE632" s="82" t="str">
        <f t="shared" si="427"/>
        <v>-</v>
      </c>
      <c r="CF632" s="82" t="str">
        <f t="shared" si="428"/>
        <v>-</v>
      </c>
      <c r="CG632" s="82" t="str">
        <f t="shared" si="429"/>
        <v>-</v>
      </c>
      <c r="CH632" s="82" t="str">
        <f t="shared" si="430"/>
        <v>-</v>
      </c>
      <c r="CI632" s="82" t="str">
        <f t="shared" si="431"/>
        <v>-</v>
      </c>
      <c r="CJ632" s="82" t="str">
        <f t="shared" si="432"/>
        <v>-</v>
      </c>
      <c r="CK632" s="82" t="str">
        <f t="shared" si="433"/>
        <v>-</v>
      </c>
    </row>
    <row r="633" spans="1:89" s="82" customFormat="1" ht="18" customHeight="1">
      <c r="A633" s="81" t="str">
        <f>scriv!AL595</f>
        <v/>
      </c>
      <c r="B633" s="81" t="str">
        <f>IF(scriv!D595&lt;&gt;"",scriv!D595,"")</f>
        <v/>
      </c>
      <c r="C633" s="81" t="str">
        <f>IF( scriv!AP595&lt;&gt;"", IF(D633&lt;&gt;"","connection ","")&amp;scriv!AP595,IF(D633&lt;&gt;"","connection",""))</f>
        <v/>
      </c>
      <c r="D633" s="82" t="str">
        <f>scriv!AN595</f>
        <v/>
      </c>
      <c r="E633" s="82" t="str">
        <f>scriv!AO595</f>
        <v/>
      </c>
      <c r="F633" s="156">
        <f>ROW()</f>
        <v>633</v>
      </c>
      <c r="G633" s="288">
        <f>scriv!AC595</f>
        <v>0</v>
      </c>
      <c r="H633" s="288">
        <f>scriv!AD595</f>
        <v>0</v>
      </c>
      <c r="I633" s="81" t="str">
        <f>IF(scriv!AE595&lt;&gt;"",scriv!AE595,J633)</f>
        <v/>
      </c>
      <c r="J633" s="81" t="str">
        <f>IF(scriv!AF595&lt;&gt;"",scriv!AF595,"")</f>
        <v/>
      </c>
      <c r="K633" s="82" t="str">
        <f>IF(scriv!Y595&lt;&gt;"",scriv!Y595,$K$36)</f>
        <v>none</v>
      </c>
      <c r="L633" s="82">
        <f>IF(scriv!Z595&lt;&gt;"",scriv!Z595,$L$36)</f>
        <v>0</v>
      </c>
      <c r="M633" s="82" t="str">
        <f>IF(scriv!AA595&lt;&gt;"",scriv!AA595,$M$36)</f>
        <v>OpenClose</v>
      </c>
      <c r="N633" s="82">
        <f>IF(scriv!AB595&lt;&gt;"",scriv!AB595,$N$36)</f>
        <v>0</v>
      </c>
      <c r="O633" s="119" t="str">
        <f t="shared" si="392"/>
        <v/>
      </c>
      <c r="P633" s="81" t="str">
        <f>IF(scriv!I595&lt;&gt;"",scriv!I595,"")</f>
        <v/>
      </c>
      <c r="Q633" s="81" t="str">
        <f>IF(scriv!J595&lt;&gt;"",scriv!J595,"")</f>
        <v/>
      </c>
      <c r="R633" s="81">
        <f>IF(scriv!K595&lt;&gt;"",scriv!K595,
IF(I633&lt;&gt;"",1,$R$36))</f>
        <v>1</v>
      </c>
      <c r="S633" s="81" t="str">
        <f>IF(scriv!L595&lt;&gt;"",scriv!L595,
IF(scriv!AF595&lt;&gt;"",$S$36,"none"))</f>
        <v>none</v>
      </c>
      <c r="T633" s="81" t="str">
        <f>IF(scriv!Q595&lt;&gt;"",scriv!Q595,"")</f>
        <v/>
      </c>
      <c r="U633" s="81" t="str">
        <f>IF(scriv!R595&lt;&gt;"",scriv!R595,"")</f>
        <v/>
      </c>
      <c r="V633" s="81" t="str">
        <f>IF(scriv!S595&lt;&gt;"",scriv!S595,"")</f>
        <v/>
      </c>
      <c r="W633" s="81" t="str">
        <f>IF(scriv!T595&lt;&gt;"",scriv!T595,"")</f>
        <v/>
      </c>
      <c r="X633" s="81" t="str">
        <f>IF($E633="",
( IF(scriv!AH595&lt;&gt;"", LEFT( scriv!AH595, FIND(",",scriv!AH595)-1) &amp; "=" &amp; $AH633 &amp; RIGHT( scriv!AH595, LEN(scriv!AH595) + 1 - FIND(",",scriv!AH595)),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IF(scriv!AI595&lt;&gt;"", LEFT( scriv!AI595, FIND(",",scriv!AI595)-1) &amp; "=" &amp; $AH633 &amp; RIGHT( scriv!AI595, LEN(scriv!AI595) + 1 - FIND(",",scriv!AI595)),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IF(scriv!AJ595&lt;&gt;"", LEFT( scriv!AJ595, FIND(",",scriv!AJ595)-1) &amp; "=" &amp; $AH633 &amp; RIGHT( scriv!AJ595, LEN(scriv!AJ595) + 1 - FIND(",",scriv!AJ595)),
  IF($Z$36&lt;&gt;"",LEFT( Z$36, FIND(",",Z$36)-1) &amp; "=" &amp; $AH633 &amp; RIGHT( Z$36, LEN(Z$36) + 1 - FIND(",",Z$36)),""))),
IF(scriv!O595&lt;&gt;"", LEFT( scriv!O595, FIND(",",scriv!O595)-1) &amp; "=" &amp; $AH633 &amp; RIGHT( scriv!O595, LEN(scriv!O595) + 1 - FIND(",",scriv!O595)),
LEFT( Z$37, FIND(",",Z$37)-1) &amp; "=" &amp; $AH633 &amp; RIGHT( Z$37, LEN(Z$37) + 1 - FIND(",",Z$37))))</f>
        <v>drawOpen=,1.2</v>
      </c>
      <c r="AA633" s="81" t="str">
        <f>IF($E633="",
( IF(scriv!AK595&lt;&gt;"", LEFT( scriv!AK595, FIND(",",scriv!AK595)-1) &amp; "=" &amp; $AH633 &amp; RIGHT( scriv!AK595, LEN(scriv!AK595) + 1 - FIND(",",scriv!AK595)),
  IF($AA$36&lt;&gt;"",LEFT( AA$36, FIND(",",AA$36)-1) &amp; "=" &amp; $AH633 &amp; RIGHT( AA$36, LEN(AA$36) + 1 - FIND(",",AA$36)),""))),
IF(scriv!P595&lt;&gt;"", LEFT( scriv!P595, FIND(",",scriv!P595)-1) &amp; "=" &amp; $AH633 &amp; RIGHT( scriv!P595, LEN(scriv!P595) + 1 - FIND(",",scriv!P595)),
LEFT( AA$37, FIND(",",AA$37)-1) &amp; "=" &amp; $AH633 &amp; RIGHT( AA$37, LEN(AA$37) + 1 - FIND(",",AA$37))))</f>
        <v>drawClose=,1.2</v>
      </c>
      <c r="AB633" s="167" t="str">
        <f t="shared" si="391"/>
        <v>noTitle</v>
      </c>
      <c r="AC633" s="167"/>
      <c r="AD633" s="45"/>
      <c r="AE633" s="168"/>
      <c r="AF633" s="169">
        <f>IF(D633="",scriv!B595,"")</f>
        <v>0</v>
      </c>
      <c r="AG633" s="170" t="str">
        <f t="shared" si="394"/>
        <v/>
      </c>
      <c r="AH633" s="169" t="str">
        <f t="shared" si="395"/>
        <v/>
      </c>
      <c r="AI633" s="169" t="str">
        <f t="shared" si="396"/>
        <v/>
      </c>
      <c r="AJ633" s="86">
        <f>ROUNDDOWN( (LEN(scriv!B595)+1) / 2, 0 )</f>
        <v>0</v>
      </c>
      <c r="AK633" s="82">
        <f t="shared" si="397"/>
        <v>0</v>
      </c>
      <c r="AL633" s="82" t="str">
        <f t="shared" si="398"/>
        <v>-</v>
      </c>
      <c r="AM633" s="82" t="str">
        <f t="shared" si="399"/>
        <v>-</v>
      </c>
      <c r="AN633" s="82" t="str">
        <f t="shared" si="400"/>
        <v>-</v>
      </c>
      <c r="AO633" s="82" t="str">
        <f t="shared" si="401"/>
        <v>-</v>
      </c>
      <c r="AP633" s="82" t="str">
        <f t="shared" si="402"/>
        <v>-</v>
      </c>
      <c r="AQ633" s="82" t="str">
        <f t="shared" si="403"/>
        <v>-</v>
      </c>
      <c r="AR633" s="82" t="str">
        <f t="shared" si="404"/>
        <v>-</v>
      </c>
      <c r="AT633" s="82">
        <f t="shared" si="405"/>
        <v>2</v>
      </c>
      <c r="AU633" s="82" t="str">
        <f ca="1">IF(    MAX(OFFSET(AL633,0,0,MATCH("-",AL633:AL$638,0))) = 0,"",
IFERROR(MAX(OFFSET(AL633,0,0,MATCH("-",AL633:AL$638,0))),""))</f>
        <v/>
      </c>
      <c r="AV633" s="82" t="str">
        <f ca="1">IF(    MAX(OFFSET(AM633,0,0,MATCH("-",AM633:AM$638,0))) = 0,"",
IFERROR(MAX(OFFSET(AM633,0,0,MATCH("-",AM633:AM$638,0))),""))</f>
        <v/>
      </c>
      <c r="AW633" s="82" t="str">
        <f ca="1">IF(    MAX(OFFSET(AN633,0,0,MATCH("-",AN633:AN$638,0))) = 0,"",
IFERROR(MAX(OFFSET(AN633,0,0,MATCH("-",AN633:AN$638,0))),""))</f>
        <v/>
      </c>
      <c r="AX633" s="82" t="str">
        <f ca="1">IF(    MAX(OFFSET(AO633,0,0,MATCH("-",AO633:AO$638,0))) = 0,"",
IFERROR(MAX(OFFSET(AO633,0,0,MATCH("-",AO633:AO$638,0))),""))</f>
        <v/>
      </c>
      <c r="AY633" s="82" t="str">
        <f ca="1">IF(    MAX(OFFSET(AP633,0,0,MATCH("-",AP633:AP$638,0))) = 0,"",
IFERROR(MAX(OFFSET(AP633,0,0,MATCH("-",AP633:AP$638,0))),""))</f>
        <v/>
      </c>
      <c r="AZ633" s="82" t="str">
        <f ca="1">IF(    MAX(OFFSET(AQ633,0,0,MATCH("-",AQ633:AQ$638,0))) = 0,"",
IFERROR(MAX(OFFSET(AQ633,0,0,MATCH("-",AQ633:AQ$638,0))),""))</f>
        <v/>
      </c>
      <c r="BA633" s="82" t="str">
        <f ca="1">IF(    MAX(OFFSET(AR633,0,0,MATCH("-",AR633:AR$638,0))) = 0,"",
IFERROR(MAX(OFFSET(AR633,0,0,MATCH("-",AR633:AR$638,0))),""))</f>
        <v/>
      </c>
      <c r="BB633" s="112">
        <f t="shared" ca="1" si="406"/>
        <v>-270</v>
      </c>
      <c r="BC633" s="111" t="str">
        <f t="shared" ca="1" si="407"/>
        <v>Radius</v>
      </c>
      <c r="BD633" s="112">
        <f t="shared" ca="1" si="408"/>
        <v>0</v>
      </c>
      <c r="BE633" s="111">
        <f t="shared" ca="1" si="409"/>
        <v>-150</v>
      </c>
      <c r="BF633" s="113" t="e">
        <f t="shared" ca="1" si="410"/>
        <v>#VALUE!</v>
      </c>
      <c r="BG633" s="113" t="e">
        <f t="shared" ca="1" si="411"/>
        <v>#VALUE!</v>
      </c>
      <c r="BH633" s="112">
        <f t="shared" ca="1" si="412"/>
        <v>2000</v>
      </c>
      <c r="BI633" s="112">
        <f t="shared" ca="1" si="413"/>
        <v>-150</v>
      </c>
      <c r="BJ633" s="157"/>
      <c r="BK633" s="157"/>
      <c r="BL633" s="158" t="str">
        <f>scriv!AM595</f>
        <v/>
      </c>
      <c r="BM633" s="157"/>
      <c r="BN633" s="157" t="str">
        <f t="shared" si="414"/>
        <v>node</v>
      </c>
      <c r="BO633" s="157"/>
      <c r="BP633" s="159">
        <f t="shared" ca="1" si="415"/>
        <v>0</v>
      </c>
      <c r="BQ633" s="159">
        <f t="shared" ca="1" si="416"/>
        <v>0</v>
      </c>
      <c r="BR633" s="159">
        <f t="shared" si="417"/>
        <v>1</v>
      </c>
      <c r="BS633" s="159" t="str">
        <f t="shared" si="418"/>
        <v>symbol</v>
      </c>
      <c r="BT633" s="157" t="str">
        <f ca="1">IF(scriv!V595&lt;&gt;"",scriv!V595,
IF(E633="",IFERROR(VLOOKUP(BL633,$AH$40:$BT$638,39,FALSE),$BT$36),
$BT$37))</f>
        <v>NodeSquare</v>
      </c>
      <c r="BU633" s="166">
        <f t="shared" ca="1" si="419"/>
        <v>2000</v>
      </c>
      <c r="BV633" s="166">
        <f t="shared" ca="1" si="420"/>
        <v>-150</v>
      </c>
      <c r="BW633" s="166">
        <f t="shared" ca="1" si="421"/>
        <v>0</v>
      </c>
      <c r="BX633" s="166">
        <f t="shared" ca="1" si="422"/>
        <v>0</v>
      </c>
      <c r="BY633" s="180" t="str">
        <f t="shared" si="423"/>
        <v/>
      </c>
      <c r="BZ633" s="180" t="str">
        <f t="shared" si="424"/>
        <v/>
      </c>
      <c r="CA633" s="81" t="str">
        <f>IF(scriv!E595&lt;&gt;"",scriv!E595,"")</f>
        <v/>
      </c>
      <c r="CB633" s="82">
        <f t="shared" si="393"/>
        <v>0</v>
      </c>
      <c r="CC633" s="82">
        <f t="shared" si="425"/>
        <v>0</v>
      </c>
      <c r="CD633" s="82" t="str">
        <f t="shared" si="426"/>
        <v>-</v>
      </c>
      <c r="CE633" s="82" t="str">
        <f t="shared" si="427"/>
        <v>-</v>
      </c>
      <c r="CF633" s="82" t="str">
        <f t="shared" si="428"/>
        <v>-</v>
      </c>
      <c r="CG633" s="82" t="str">
        <f t="shared" si="429"/>
        <v>-</v>
      </c>
      <c r="CH633" s="82" t="str">
        <f t="shared" si="430"/>
        <v>-</v>
      </c>
      <c r="CI633" s="82" t="str">
        <f t="shared" si="431"/>
        <v>-</v>
      </c>
      <c r="CJ633" s="82" t="str">
        <f t="shared" si="432"/>
        <v>-</v>
      </c>
      <c r="CK633" s="82" t="str">
        <f t="shared" si="433"/>
        <v>-</v>
      </c>
    </row>
    <row r="634" spans="1:89" s="82" customFormat="1" ht="18" customHeight="1">
      <c r="A634" s="81" t="str">
        <f>scriv!AL596</f>
        <v/>
      </c>
      <c r="B634" s="81" t="str">
        <f>IF(scriv!D596&lt;&gt;"",scriv!D596,"")</f>
        <v/>
      </c>
      <c r="C634" s="81" t="str">
        <f>IF( scriv!AP596&lt;&gt;"", IF(D634&lt;&gt;"","connection ","")&amp;scriv!AP596,IF(D634&lt;&gt;"","connection",""))</f>
        <v/>
      </c>
      <c r="D634" s="82" t="str">
        <f>scriv!AN596</f>
        <v/>
      </c>
      <c r="E634" s="82" t="str">
        <f>scriv!AO596</f>
        <v/>
      </c>
      <c r="F634" s="156">
        <f>ROW()</f>
        <v>634</v>
      </c>
      <c r="G634" s="288">
        <f>scriv!AC596</f>
        <v>0</v>
      </c>
      <c r="H634" s="288">
        <f>scriv!AD596</f>
        <v>0</v>
      </c>
      <c r="I634" s="81" t="str">
        <f>IF(scriv!AE596&lt;&gt;"",scriv!AE596,J634)</f>
        <v/>
      </c>
      <c r="J634" s="81" t="str">
        <f>IF(scriv!AF596&lt;&gt;"",scriv!AF596,"")</f>
        <v/>
      </c>
      <c r="K634" s="82" t="str">
        <f>IF(scriv!Y596&lt;&gt;"",scriv!Y596,$K$36)</f>
        <v>none</v>
      </c>
      <c r="L634" s="82">
        <f>IF(scriv!Z596&lt;&gt;"",scriv!Z596,$L$36)</f>
        <v>0</v>
      </c>
      <c r="M634" s="82" t="str">
        <f>IF(scriv!AA596&lt;&gt;"",scriv!AA596,$M$36)</f>
        <v>OpenClose</v>
      </c>
      <c r="N634" s="82">
        <f>IF(scriv!AB596&lt;&gt;"",scriv!AB596,$N$36)</f>
        <v>0</v>
      </c>
      <c r="O634" s="119" t="str">
        <f t="shared" si="392"/>
        <v/>
      </c>
      <c r="P634" s="81" t="str">
        <f>IF(scriv!I596&lt;&gt;"",scriv!I596,"")</f>
        <v/>
      </c>
      <c r="Q634" s="81" t="str">
        <f>IF(scriv!J596&lt;&gt;"",scriv!J596,"")</f>
        <v/>
      </c>
      <c r="R634" s="81">
        <f>IF(scriv!K596&lt;&gt;"",scriv!K596,
IF(I634&lt;&gt;"",1,$R$36))</f>
        <v>1</v>
      </c>
      <c r="S634" s="81" t="str">
        <f>IF(scriv!L596&lt;&gt;"",scriv!L596,
IF(scriv!AF596&lt;&gt;"",$S$36,"none"))</f>
        <v>none</v>
      </c>
      <c r="T634" s="81" t="str">
        <f>IF(scriv!Q596&lt;&gt;"",scriv!Q596,"")</f>
        <v/>
      </c>
      <c r="U634" s="81" t="str">
        <f>IF(scriv!R596&lt;&gt;"",scriv!R596,"")</f>
        <v/>
      </c>
      <c r="V634" s="81" t="str">
        <f>IF(scriv!S596&lt;&gt;"",scriv!S596,"")</f>
        <v/>
      </c>
      <c r="W634" s="81" t="str">
        <f>IF(scriv!T596&lt;&gt;"",scriv!T596,"")</f>
        <v/>
      </c>
      <c r="X634" s="81" t="str">
        <f>IF($E634="",
( IF(scriv!AH596&lt;&gt;"", LEFT( scriv!AH596, FIND(",",scriv!AH596)-1) &amp; "=" &amp; $AH634 &amp; RIGHT( scriv!AH596, LEN(scriv!AH596) + 1 - FIND(",",scriv!AH596)),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IF(scriv!AI596&lt;&gt;"", LEFT( scriv!AI596, FIND(",",scriv!AI596)-1) &amp; "=" &amp; $AH634 &amp; RIGHT( scriv!AI596, LEN(scriv!AI596) + 1 - FIND(",",scriv!AI596)),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IF(scriv!AJ596&lt;&gt;"", LEFT( scriv!AJ596, FIND(",",scriv!AJ596)-1) &amp; "=" &amp; $AH634 &amp; RIGHT( scriv!AJ596, LEN(scriv!AJ596) + 1 - FIND(",",scriv!AJ596)),
  IF($Z$36&lt;&gt;"",LEFT( Z$36, FIND(",",Z$36)-1) &amp; "=" &amp; $AH634 &amp; RIGHT( Z$36, LEN(Z$36) + 1 - FIND(",",Z$36)),""))),
IF(scriv!O596&lt;&gt;"", LEFT( scriv!O596, FIND(",",scriv!O596)-1) &amp; "=" &amp; $AH634 &amp; RIGHT( scriv!O596, LEN(scriv!O596) + 1 - FIND(",",scriv!O596)),
LEFT( Z$37, FIND(",",Z$37)-1) &amp; "=" &amp; $AH634 &amp; RIGHT( Z$37, LEN(Z$37) + 1 - FIND(",",Z$37))))</f>
        <v>drawOpen=,1.2</v>
      </c>
      <c r="AA634" s="81" t="str">
        <f>IF($E634="",
( IF(scriv!AK596&lt;&gt;"", LEFT( scriv!AK596, FIND(",",scriv!AK596)-1) &amp; "=" &amp; $AH634 &amp; RIGHT( scriv!AK596, LEN(scriv!AK596) + 1 - FIND(",",scriv!AK596)),
  IF($AA$36&lt;&gt;"",LEFT( AA$36, FIND(",",AA$36)-1) &amp; "=" &amp; $AH634 &amp; RIGHT( AA$36, LEN(AA$36) + 1 - FIND(",",AA$36)),""))),
IF(scriv!P596&lt;&gt;"", LEFT( scriv!P596, FIND(",",scriv!P596)-1) &amp; "=" &amp; $AH634 &amp; RIGHT( scriv!P596, LEN(scriv!P596) + 1 - FIND(",",scriv!P596)),
LEFT( AA$37, FIND(",",AA$37)-1) &amp; "=" &amp; $AH634 &amp; RIGHT( AA$37, LEN(AA$37) + 1 - FIND(",",AA$37))))</f>
        <v>drawClose=,1.2</v>
      </c>
      <c r="AB634" s="167" t="str">
        <f t="shared" si="391"/>
        <v>noTitle</v>
      </c>
      <c r="AC634" s="167"/>
      <c r="AD634" s="45"/>
      <c r="AE634" s="168"/>
      <c r="AF634" s="169">
        <f>IF(D634="",scriv!B596,"")</f>
        <v>0</v>
      </c>
      <c r="AG634" s="170" t="str">
        <f t="shared" si="394"/>
        <v/>
      </c>
      <c r="AH634" s="169" t="str">
        <f t="shared" si="395"/>
        <v/>
      </c>
      <c r="AI634" s="169" t="str">
        <f t="shared" si="396"/>
        <v/>
      </c>
      <c r="AJ634" s="86">
        <f>ROUNDDOWN( (LEN(scriv!B596)+1) / 2, 0 )</f>
        <v>0</v>
      </c>
      <c r="AK634" s="82">
        <f t="shared" si="397"/>
        <v>0</v>
      </c>
      <c r="AL634" s="82" t="str">
        <f t="shared" si="398"/>
        <v>-</v>
      </c>
      <c r="AM634" s="82" t="str">
        <f t="shared" si="399"/>
        <v>-</v>
      </c>
      <c r="AN634" s="82" t="str">
        <f t="shared" si="400"/>
        <v>-</v>
      </c>
      <c r="AO634" s="82" t="str">
        <f t="shared" si="401"/>
        <v>-</v>
      </c>
      <c r="AP634" s="82" t="str">
        <f t="shared" si="402"/>
        <v>-</v>
      </c>
      <c r="AQ634" s="82" t="str">
        <f t="shared" si="403"/>
        <v>-</v>
      </c>
      <c r="AR634" s="82" t="str">
        <f t="shared" si="404"/>
        <v>-</v>
      </c>
      <c r="AT634" s="82">
        <f t="shared" si="405"/>
        <v>2</v>
      </c>
      <c r="AU634" s="82" t="str">
        <f ca="1">IF(    MAX(OFFSET(AL634,0,0,MATCH("-",AL634:AL$638,0))) = 0,"",
IFERROR(MAX(OFFSET(AL634,0,0,MATCH("-",AL634:AL$638,0))),""))</f>
        <v/>
      </c>
      <c r="AV634" s="82" t="str">
        <f ca="1">IF(    MAX(OFFSET(AM634,0,0,MATCH("-",AM634:AM$638,0))) = 0,"",
IFERROR(MAX(OFFSET(AM634,0,0,MATCH("-",AM634:AM$638,0))),""))</f>
        <v/>
      </c>
      <c r="AW634" s="82" t="str">
        <f ca="1">IF(    MAX(OFFSET(AN634,0,0,MATCH("-",AN634:AN$638,0))) = 0,"",
IFERROR(MAX(OFFSET(AN634,0,0,MATCH("-",AN634:AN$638,0))),""))</f>
        <v/>
      </c>
      <c r="AX634" s="82" t="str">
        <f ca="1">IF(    MAX(OFFSET(AO634,0,0,MATCH("-",AO634:AO$638,0))) = 0,"",
IFERROR(MAX(OFFSET(AO634,0,0,MATCH("-",AO634:AO$638,0))),""))</f>
        <v/>
      </c>
      <c r="AY634" s="82" t="str">
        <f ca="1">IF(    MAX(OFFSET(AP634,0,0,MATCH("-",AP634:AP$638,0))) = 0,"",
IFERROR(MAX(OFFSET(AP634,0,0,MATCH("-",AP634:AP$638,0))),""))</f>
        <v/>
      </c>
      <c r="AZ634" s="82" t="str">
        <f ca="1">IF(    MAX(OFFSET(AQ634,0,0,MATCH("-",AQ634:AQ$638,0))) = 0,"",
IFERROR(MAX(OFFSET(AQ634,0,0,MATCH("-",AQ634:AQ$638,0))),""))</f>
        <v/>
      </c>
      <c r="BA634" s="82" t="str">
        <f ca="1">IF(    MAX(OFFSET(AR634,0,0,MATCH("-",AR634:AR$638,0))) = 0,"",
IFERROR(MAX(OFFSET(AR634,0,0,MATCH("-",AR634:AR$638,0))),""))</f>
        <v/>
      </c>
      <c r="BB634" s="112">
        <f t="shared" ca="1" si="406"/>
        <v>-270</v>
      </c>
      <c r="BC634" s="111" t="str">
        <f t="shared" ca="1" si="407"/>
        <v>Radius</v>
      </c>
      <c r="BD634" s="112">
        <f t="shared" ca="1" si="408"/>
        <v>0</v>
      </c>
      <c r="BE634" s="111">
        <f t="shared" ca="1" si="409"/>
        <v>-150</v>
      </c>
      <c r="BF634" s="113" t="e">
        <f t="shared" ca="1" si="410"/>
        <v>#VALUE!</v>
      </c>
      <c r="BG634" s="113" t="e">
        <f t="shared" ca="1" si="411"/>
        <v>#VALUE!</v>
      </c>
      <c r="BH634" s="112">
        <f t="shared" ca="1" si="412"/>
        <v>2000</v>
      </c>
      <c r="BI634" s="112">
        <f t="shared" ca="1" si="413"/>
        <v>-150</v>
      </c>
      <c r="BJ634" s="157"/>
      <c r="BK634" s="157"/>
      <c r="BL634" s="158" t="str">
        <f>scriv!AM596</f>
        <v/>
      </c>
      <c r="BM634" s="157"/>
      <c r="BN634" s="157" t="str">
        <f t="shared" si="414"/>
        <v>node</v>
      </c>
      <c r="BO634" s="157"/>
      <c r="BP634" s="159">
        <f t="shared" ca="1" si="415"/>
        <v>0</v>
      </c>
      <c r="BQ634" s="159">
        <f t="shared" ca="1" si="416"/>
        <v>0</v>
      </c>
      <c r="BR634" s="159">
        <f t="shared" si="417"/>
        <v>1</v>
      </c>
      <c r="BS634" s="159" t="str">
        <f t="shared" si="418"/>
        <v>symbol</v>
      </c>
      <c r="BT634" s="157" t="str">
        <f ca="1">IF(scriv!V596&lt;&gt;"",scriv!V596,
IF(E634="",IFERROR(VLOOKUP(BL634,$AH$40:$BT$638,39,FALSE),$BT$36),
$BT$37))</f>
        <v>GLICriteria</v>
      </c>
      <c r="BU634" s="166">
        <f t="shared" ca="1" si="419"/>
        <v>2000</v>
      </c>
      <c r="BV634" s="166">
        <f t="shared" ca="1" si="420"/>
        <v>-150</v>
      </c>
      <c r="BW634" s="166">
        <f t="shared" ca="1" si="421"/>
        <v>0</v>
      </c>
      <c r="BX634" s="166">
        <f t="shared" ca="1" si="422"/>
        <v>0</v>
      </c>
      <c r="BY634" s="180" t="str">
        <f t="shared" si="423"/>
        <v/>
      </c>
      <c r="BZ634" s="180" t="str">
        <f t="shared" si="424"/>
        <v/>
      </c>
      <c r="CA634" s="81" t="str">
        <f>IF(scriv!E596&lt;&gt;"",scriv!E596,"")</f>
        <v/>
      </c>
      <c r="CB634" s="82">
        <f t="shared" si="393"/>
        <v>0</v>
      </c>
      <c r="CC634" s="82">
        <f t="shared" si="425"/>
        <v>0</v>
      </c>
      <c r="CD634" s="82" t="str">
        <f t="shared" si="426"/>
        <v>-</v>
      </c>
      <c r="CE634" s="82" t="str">
        <f t="shared" si="427"/>
        <v>-</v>
      </c>
      <c r="CF634" s="82" t="str">
        <f t="shared" si="428"/>
        <v>-</v>
      </c>
      <c r="CG634" s="82" t="str">
        <f t="shared" si="429"/>
        <v>-</v>
      </c>
      <c r="CH634" s="82" t="str">
        <f t="shared" si="430"/>
        <v>-</v>
      </c>
      <c r="CI634" s="82" t="str">
        <f t="shared" si="431"/>
        <v>-</v>
      </c>
      <c r="CJ634" s="82" t="str">
        <f t="shared" si="432"/>
        <v>-</v>
      </c>
      <c r="CK634" s="82" t="str">
        <f t="shared" si="433"/>
        <v>-</v>
      </c>
    </row>
    <row r="635" spans="1:89" s="82" customFormat="1" ht="18" customHeight="1">
      <c r="A635" s="81" t="str">
        <f>scriv!AL597</f>
        <v/>
      </c>
      <c r="B635" s="81" t="str">
        <f>IF(scriv!D597&lt;&gt;"",scriv!D597,"")</f>
        <v/>
      </c>
      <c r="C635" s="81" t="str">
        <f>IF( scriv!AP597&lt;&gt;"", IF(D635&lt;&gt;"","connection ","")&amp;scriv!AP597,IF(D635&lt;&gt;"","connection",""))</f>
        <v/>
      </c>
      <c r="D635" s="82" t="str">
        <f>scriv!AN597</f>
        <v/>
      </c>
      <c r="E635" s="82" t="str">
        <f>scriv!AO597</f>
        <v/>
      </c>
      <c r="F635" s="156">
        <f>ROW()</f>
        <v>635</v>
      </c>
      <c r="G635" s="288">
        <f>scriv!AC597</f>
        <v>0</v>
      </c>
      <c r="H635" s="288">
        <f>scriv!AD597</f>
        <v>0</v>
      </c>
      <c r="I635" s="81" t="str">
        <f>IF(scriv!AE597&lt;&gt;"",scriv!AE597,J635)</f>
        <v/>
      </c>
      <c r="J635" s="81" t="str">
        <f>IF(scriv!AF597&lt;&gt;"",scriv!AF597,"")</f>
        <v/>
      </c>
      <c r="K635" s="82" t="str">
        <f>IF(scriv!Y597&lt;&gt;"",scriv!Y597,$K$36)</f>
        <v>none</v>
      </c>
      <c r="L635" s="82">
        <f>IF(scriv!Z597&lt;&gt;"",scriv!Z597,$L$36)</f>
        <v>0</v>
      </c>
      <c r="M635" s="82" t="str">
        <f>IF(scriv!AA597&lt;&gt;"",scriv!AA597,$M$36)</f>
        <v>OpenClose</v>
      </c>
      <c r="N635" s="82">
        <f>IF(scriv!AB597&lt;&gt;"",scriv!AB597,$N$36)</f>
        <v>0</v>
      </c>
      <c r="O635" s="119" t="str">
        <f t="shared" si="392"/>
        <v/>
      </c>
      <c r="P635" s="81" t="str">
        <f>IF(scriv!I597&lt;&gt;"",scriv!I597,"")</f>
        <v/>
      </c>
      <c r="Q635" s="81" t="str">
        <f>IF(scriv!J597&lt;&gt;"",scriv!J597,"")</f>
        <v/>
      </c>
      <c r="R635" s="81">
        <f>IF(scriv!K597&lt;&gt;"",scriv!K597,
IF(I635&lt;&gt;"",1,$R$36))</f>
        <v>1</v>
      </c>
      <c r="S635" s="81" t="str">
        <f>IF(scriv!L597&lt;&gt;"",scriv!L597,
IF(scriv!AF597&lt;&gt;"",$S$36,"none"))</f>
        <v>none</v>
      </c>
      <c r="T635" s="81" t="str">
        <f>IF(scriv!Q597&lt;&gt;"",scriv!Q597,"")</f>
        <v/>
      </c>
      <c r="U635" s="81" t="str">
        <f>IF(scriv!R597&lt;&gt;"",scriv!R597,"")</f>
        <v/>
      </c>
      <c r="V635" s="81" t="str">
        <f>IF(scriv!S597&lt;&gt;"",scriv!S597,"")</f>
        <v/>
      </c>
      <c r="W635" s="81" t="str">
        <f>IF(scriv!T597&lt;&gt;"",scriv!T597,"")</f>
        <v/>
      </c>
      <c r="X635" s="81" t="str">
        <f>IF($E635="",
( IF(scriv!AH597&lt;&gt;"", LEFT( scriv!AH597, FIND(",",scriv!AH597)-1) &amp; "=" &amp; $AH635 &amp; RIGHT( scriv!AH597, LEN(scriv!AH597) + 1 - FIND(",",scriv!AH597)),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IF(scriv!AI597&lt;&gt;"", LEFT( scriv!AI597, FIND(",",scriv!AI597)-1) &amp; "=" &amp; $AH635 &amp; RIGHT( scriv!AI597, LEN(scriv!AI597) + 1 - FIND(",",scriv!AI597)),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IF(scriv!AJ597&lt;&gt;"", LEFT( scriv!AJ597, FIND(",",scriv!AJ597)-1) &amp; "=" &amp; $AH635 &amp; RIGHT( scriv!AJ597, LEN(scriv!AJ597) + 1 - FIND(",",scriv!AJ597)),
  IF($Z$36&lt;&gt;"",LEFT( Z$36, FIND(",",Z$36)-1) &amp; "=" &amp; $AH635 &amp; RIGHT( Z$36, LEN(Z$36) + 1 - FIND(",",Z$36)),""))),
IF(scriv!O597&lt;&gt;"", LEFT( scriv!O597, FIND(",",scriv!O597)-1) &amp; "=" &amp; $AH635 &amp; RIGHT( scriv!O597, LEN(scriv!O597) + 1 - FIND(",",scriv!O597)),
LEFT( Z$37, FIND(",",Z$37)-1) &amp; "=" &amp; $AH635 &amp; RIGHT( Z$37, LEN(Z$37) + 1 - FIND(",",Z$37))))</f>
        <v>drawOpen=,1.2</v>
      </c>
      <c r="AA635" s="81" t="str">
        <f>IF($E635="",
( IF(scriv!AK597&lt;&gt;"", LEFT( scriv!AK597, FIND(",",scriv!AK597)-1) &amp; "=" &amp; $AH635 &amp; RIGHT( scriv!AK597, LEN(scriv!AK597) + 1 - FIND(",",scriv!AK597)),
  IF($AA$36&lt;&gt;"",LEFT( AA$36, FIND(",",AA$36)-1) &amp; "=" &amp; $AH635 &amp; RIGHT( AA$36, LEN(AA$36) + 1 - FIND(",",AA$36)),""))),
IF(scriv!P597&lt;&gt;"", LEFT( scriv!P597, FIND(",",scriv!P597)-1) &amp; "=" &amp; $AH635 &amp; RIGHT( scriv!P597, LEN(scriv!P597) + 1 - FIND(",",scriv!P597)),
LEFT( AA$37, FIND(",",AA$37)-1) &amp; "=" &amp; $AH635 &amp; RIGHT( AA$37, LEN(AA$37) + 1 - FIND(",",AA$37))))</f>
        <v>drawClose=,1.2</v>
      </c>
      <c r="AB635" s="167" t="str">
        <f t="shared" si="391"/>
        <v>noTitle</v>
      </c>
      <c r="AC635" s="167"/>
      <c r="AD635" s="45"/>
      <c r="AE635" s="168"/>
      <c r="AF635" s="169">
        <f>IF(D635="",scriv!B597,"")</f>
        <v>0</v>
      </c>
      <c r="AG635" s="170" t="str">
        <f t="shared" si="394"/>
        <v/>
      </c>
      <c r="AH635" s="169" t="str">
        <f t="shared" si="395"/>
        <v/>
      </c>
      <c r="AI635" s="169" t="str">
        <f t="shared" si="396"/>
        <v/>
      </c>
      <c r="AJ635" s="86">
        <f>ROUNDDOWN( (LEN(scriv!B597)+1) / 2, 0 )</f>
        <v>0</v>
      </c>
      <c r="AK635" s="82">
        <f t="shared" si="397"/>
        <v>0</v>
      </c>
      <c r="AL635" s="82" t="str">
        <f t="shared" si="398"/>
        <v>-</v>
      </c>
      <c r="AM635" s="82" t="str">
        <f t="shared" si="399"/>
        <v>-</v>
      </c>
      <c r="AN635" s="82" t="str">
        <f t="shared" si="400"/>
        <v>-</v>
      </c>
      <c r="AO635" s="82" t="str">
        <f t="shared" si="401"/>
        <v>-</v>
      </c>
      <c r="AP635" s="82" t="str">
        <f t="shared" si="402"/>
        <v>-</v>
      </c>
      <c r="AQ635" s="82" t="str">
        <f t="shared" si="403"/>
        <v>-</v>
      </c>
      <c r="AR635" s="82" t="str">
        <f t="shared" si="404"/>
        <v>-</v>
      </c>
      <c r="AT635" s="82">
        <f t="shared" si="405"/>
        <v>2</v>
      </c>
      <c r="AU635" s="82" t="str">
        <f ca="1">IF(    MAX(OFFSET(AL635,0,0,MATCH("-",AL635:AL$638,0))) = 0,"",
IFERROR(MAX(OFFSET(AL635,0,0,MATCH("-",AL635:AL$638,0))),""))</f>
        <v/>
      </c>
      <c r="AV635" s="82" t="str">
        <f ca="1">IF(    MAX(OFFSET(AM635,0,0,MATCH("-",AM635:AM$638,0))) = 0,"",
IFERROR(MAX(OFFSET(AM635,0,0,MATCH("-",AM635:AM$638,0))),""))</f>
        <v/>
      </c>
      <c r="AW635" s="82" t="str">
        <f ca="1">IF(    MAX(OFFSET(AN635,0,0,MATCH("-",AN635:AN$638,0))) = 0,"",
IFERROR(MAX(OFFSET(AN635,0,0,MATCH("-",AN635:AN$638,0))),""))</f>
        <v/>
      </c>
      <c r="AX635" s="82" t="str">
        <f ca="1">IF(    MAX(OFFSET(AO635,0,0,MATCH("-",AO635:AO$638,0))) = 0,"",
IFERROR(MAX(OFFSET(AO635,0,0,MATCH("-",AO635:AO$638,0))),""))</f>
        <v/>
      </c>
      <c r="AY635" s="82" t="str">
        <f ca="1">IF(    MAX(OFFSET(AP635,0,0,MATCH("-",AP635:AP$638,0))) = 0,"",
IFERROR(MAX(OFFSET(AP635,0,0,MATCH("-",AP635:AP$638,0))),""))</f>
        <v/>
      </c>
      <c r="AZ635" s="82" t="str">
        <f ca="1">IF(    MAX(OFFSET(AQ635,0,0,MATCH("-",AQ635:AQ$638,0))) = 0,"",
IFERROR(MAX(OFFSET(AQ635,0,0,MATCH("-",AQ635:AQ$638,0))),""))</f>
        <v/>
      </c>
      <c r="BA635" s="82" t="str">
        <f ca="1">IF(    MAX(OFFSET(AR635,0,0,MATCH("-",AR635:AR$638,0))) = 0,"",
IFERROR(MAX(OFFSET(AR635,0,0,MATCH("-",AR635:AR$638,0))),""))</f>
        <v/>
      </c>
      <c r="BB635" s="112">
        <f t="shared" ca="1" si="406"/>
        <v>-270</v>
      </c>
      <c r="BC635" s="111" t="str">
        <f t="shared" ca="1" si="407"/>
        <v>Radius</v>
      </c>
      <c r="BD635" s="112">
        <f t="shared" ca="1" si="408"/>
        <v>0</v>
      </c>
      <c r="BE635" s="111">
        <f t="shared" ca="1" si="409"/>
        <v>-150</v>
      </c>
      <c r="BF635" s="113" t="e">
        <f t="shared" ca="1" si="410"/>
        <v>#VALUE!</v>
      </c>
      <c r="BG635" s="113" t="e">
        <f t="shared" ca="1" si="411"/>
        <v>#VALUE!</v>
      </c>
      <c r="BH635" s="112">
        <f t="shared" ca="1" si="412"/>
        <v>2000</v>
      </c>
      <c r="BI635" s="112">
        <f t="shared" ca="1" si="413"/>
        <v>-150</v>
      </c>
      <c r="BJ635" s="157"/>
      <c r="BK635" s="157"/>
      <c r="BL635" s="158" t="str">
        <f>scriv!AM597</f>
        <v/>
      </c>
      <c r="BM635" s="157"/>
      <c r="BN635" s="157" t="str">
        <f t="shared" si="414"/>
        <v>node</v>
      </c>
      <c r="BO635" s="157"/>
      <c r="BP635" s="159">
        <f t="shared" ca="1" si="415"/>
        <v>0</v>
      </c>
      <c r="BQ635" s="159">
        <f t="shared" ca="1" si="416"/>
        <v>0</v>
      </c>
      <c r="BR635" s="159">
        <f t="shared" si="417"/>
        <v>1</v>
      </c>
      <c r="BS635" s="159" t="str">
        <f t="shared" si="418"/>
        <v>symbol</v>
      </c>
      <c r="BT635" s="157" t="str">
        <f ca="1">IF(scriv!V597&lt;&gt;"",scriv!V597,
IF(E635="",IFERROR(VLOOKUP(BL635,$AH$40:$BT$638,39,FALSE),$BT$36),
$BT$37))</f>
        <v>GLICriteria</v>
      </c>
      <c r="BU635" s="166">
        <f t="shared" ca="1" si="419"/>
        <v>2000</v>
      </c>
      <c r="BV635" s="166">
        <f t="shared" ca="1" si="420"/>
        <v>-150</v>
      </c>
      <c r="BW635" s="166">
        <f t="shared" ca="1" si="421"/>
        <v>0</v>
      </c>
      <c r="BX635" s="166">
        <f t="shared" ca="1" si="422"/>
        <v>0</v>
      </c>
      <c r="BY635" s="180" t="str">
        <f t="shared" si="423"/>
        <v/>
      </c>
      <c r="BZ635" s="180" t="str">
        <f t="shared" si="424"/>
        <v/>
      </c>
      <c r="CA635" s="81" t="str">
        <f>IF(scriv!E597&lt;&gt;"",scriv!E597,"")</f>
        <v/>
      </c>
      <c r="CB635" s="82">
        <f t="shared" si="393"/>
        <v>0</v>
      </c>
      <c r="CC635" s="82">
        <f t="shared" si="425"/>
        <v>0</v>
      </c>
      <c r="CD635" s="82" t="str">
        <f t="shared" si="426"/>
        <v>-</v>
      </c>
      <c r="CE635" s="82" t="str">
        <f t="shared" si="427"/>
        <v>-</v>
      </c>
      <c r="CF635" s="82" t="str">
        <f t="shared" si="428"/>
        <v>-</v>
      </c>
      <c r="CG635" s="82" t="str">
        <f t="shared" si="429"/>
        <v>-</v>
      </c>
      <c r="CH635" s="82" t="str">
        <f t="shared" si="430"/>
        <v>-</v>
      </c>
      <c r="CI635" s="82" t="str">
        <f t="shared" si="431"/>
        <v>-</v>
      </c>
      <c r="CJ635" s="82" t="str">
        <f t="shared" si="432"/>
        <v>-</v>
      </c>
      <c r="CK635" s="82" t="str">
        <f t="shared" si="433"/>
        <v>-</v>
      </c>
    </row>
    <row r="636" spans="1:89" s="82" customFormat="1" ht="18" customHeight="1">
      <c r="A636" s="81" t="str">
        <f>scriv!AL598</f>
        <v/>
      </c>
      <c r="B636" s="81" t="str">
        <f>IF(scriv!D598&lt;&gt;"",scriv!D598,"")</f>
        <v/>
      </c>
      <c r="C636" s="81" t="str">
        <f>IF( scriv!AP598&lt;&gt;"", IF(D636&lt;&gt;"","connection ","")&amp;scriv!AP598,IF(D636&lt;&gt;"","connection",""))</f>
        <v/>
      </c>
      <c r="D636" s="82" t="str">
        <f>scriv!AN598</f>
        <v/>
      </c>
      <c r="E636" s="82" t="str">
        <f>scriv!AO598</f>
        <v/>
      </c>
      <c r="F636" s="156">
        <f>ROW()</f>
        <v>636</v>
      </c>
      <c r="G636" s="288">
        <f>scriv!AC598</f>
        <v>0</v>
      </c>
      <c r="H636" s="288">
        <f>scriv!AD598</f>
        <v>0</v>
      </c>
      <c r="I636" s="81" t="str">
        <f>IF(scriv!AE598&lt;&gt;"",scriv!AE598,J636)</f>
        <v/>
      </c>
      <c r="J636" s="81" t="str">
        <f>IF(scriv!AF598&lt;&gt;"",scriv!AF598,"")</f>
        <v/>
      </c>
      <c r="K636" s="82" t="str">
        <f>IF(scriv!Y598&lt;&gt;"",scriv!Y598,$K$36)</f>
        <v>none</v>
      </c>
      <c r="L636" s="82">
        <f>IF(scriv!Z598&lt;&gt;"",scriv!Z598,$L$36)</f>
        <v>0</v>
      </c>
      <c r="M636" s="82" t="str">
        <f>IF(scriv!AA598&lt;&gt;"",scriv!AA598,$M$36)</f>
        <v>OpenClose</v>
      </c>
      <c r="N636" s="82">
        <f>IF(scriv!AB598&lt;&gt;"",scriv!AB598,$N$36)</f>
        <v>0</v>
      </c>
      <c r="O636" s="119" t="str">
        <f t="shared" si="392"/>
        <v/>
      </c>
      <c r="P636" s="81" t="str">
        <f>IF(scriv!I598&lt;&gt;"",scriv!I598,"")</f>
        <v/>
      </c>
      <c r="Q636" s="81" t="str">
        <f>IF(scriv!J598&lt;&gt;"",scriv!J598,"")</f>
        <v/>
      </c>
      <c r="R636" s="81">
        <f>IF(scriv!K598&lt;&gt;"",scriv!K598,
IF(I636&lt;&gt;"",1,$R$36))</f>
        <v>1</v>
      </c>
      <c r="S636" s="81" t="str">
        <f>IF(scriv!L598&lt;&gt;"",scriv!L598,
IF(scriv!AF598&lt;&gt;"",$S$36,"none"))</f>
        <v>none</v>
      </c>
      <c r="T636" s="81" t="str">
        <f>IF(scriv!Q598&lt;&gt;"",scriv!Q598,"")</f>
        <v/>
      </c>
      <c r="U636" s="81" t="str">
        <f>IF(scriv!R598&lt;&gt;"",scriv!R598,"")</f>
        <v/>
      </c>
      <c r="V636" s="81" t="str">
        <f>IF(scriv!S598&lt;&gt;"",scriv!S598,"")</f>
        <v/>
      </c>
      <c r="W636" s="81" t="str">
        <f>IF(scriv!T598&lt;&gt;"",scriv!T598,"")</f>
        <v/>
      </c>
      <c r="X636" s="81" t="str">
        <f>IF($E636="",
( IF(scriv!AH598&lt;&gt;"", LEFT( scriv!AH598, FIND(",",scriv!AH598)-1) &amp; "=" &amp; $AH636 &amp; RIGHT( scriv!AH598, LEN(scriv!AH598) + 1 - FIND(",",scriv!AH598)),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IF(scriv!AI598&lt;&gt;"", LEFT( scriv!AI598, FIND(",",scriv!AI598)-1) &amp; "=" &amp; $AH636 &amp; RIGHT( scriv!AI598, LEN(scriv!AI598) + 1 - FIND(",",scriv!AI598)),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IF(scriv!AJ598&lt;&gt;"", LEFT( scriv!AJ598, FIND(",",scriv!AJ598)-1) &amp; "=" &amp; $AH636 &amp; RIGHT( scriv!AJ598, LEN(scriv!AJ598) + 1 - FIND(",",scriv!AJ598)),
  IF($Z$36&lt;&gt;"",LEFT( Z$36, FIND(",",Z$36)-1) &amp; "=" &amp; $AH636 &amp; RIGHT( Z$36, LEN(Z$36) + 1 - FIND(",",Z$36)),""))),
IF(scriv!O598&lt;&gt;"", LEFT( scriv!O598, FIND(",",scriv!O598)-1) &amp; "=" &amp; $AH636 &amp; RIGHT( scriv!O598, LEN(scriv!O598) + 1 - FIND(",",scriv!O598)),
LEFT( Z$37, FIND(",",Z$37)-1) &amp; "=" &amp; $AH636 &amp; RIGHT( Z$37, LEN(Z$37) + 1 - FIND(",",Z$37))))</f>
        <v>drawOpen=,1.2</v>
      </c>
      <c r="AA636" s="81" t="str">
        <f>IF($E636="",
( IF(scriv!AK598&lt;&gt;"", LEFT( scriv!AK598, FIND(",",scriv!AK598)-1) &amp; "=" &amp; $AH636 &amp; RIGHT( scriv!AK598, LEN(scriv!AK598) + 1 - FIND(",",scriv!AK598)),
  IF($AA$36&lt;&gt;"",LEFT( AA$36, FIND(",",AA$36)-1) &amp; "=" &amp; $AH636 &amp; RIGHT( AA$36, LEN(AA$36) + 1 - FIND(",",AA$36)),""))),
IF(scriv!P598&lt;&gt;"", LEFT( scriv!P598, FIND(",",scriv!P598)-1) &amp; "=" &amp; $AH636 &amp; RIGHT( scriv!P598, LEN(scriv!P598) + 1 - FIND(",",scriv!P598)),
LEFT( AA$37, FIND(",",AA$37)-1) &amp; "=" &amp; $AH636 &amp; RIGHT( AA$37, LEN(AA$37) + 1 - FIND(",",AA$37))))</f>
        <v>drawClose=,1.2</v>
      </c>
      <c r="AB636" s="167" t="str">
        <f t="shared" si="391"/>
        <v>noTitle</v>
      </c>
      <c r="AC636" s="167"/>
      <c r="AD636" s="45"/>
      <c r="AE636" s="168"/>
      <c r="AF636" s="169">
        <f>IF(D636="",scriv!B598,"")</f>
        <v>0</v>
      </c>
      <c r="AG636" s="170" t="str">
        <f t="shared" si="394"/>
        <v/>
      </c>
      <c r="AH636" s="169" t="str">
        <f t="shared" si="395"/>
        <v/>
      </c>
      <c r="AI636" s="169" t="str">
        <f t="shared" si="396"/>
        <v/>
      </c>
      <c r="AJ636" s="86">
        <f>ROUNDDOWN( (LEN(scriv!B598)+1) / 2, 0 )</f>
        <v>0</v>
      </c>
      <c r="AK636" s="82">
        <f t="shared" si="397"/>
        <v>0</v>
      </c>
      <c r="AL636" s="82" t="str">
        <f t="shared" si="398"/>
        <v>-</v>
      </c>
      <c r="AM636" s="82" t="str">
        <f t="shared" si="399"/>
        <v>-</v>
      </c>
      <c r="AN636" s="82" t="str">
        <f t="shared" si="400"/>
        <v>-</v>
      </c>
      <c r="AO636" s="82" t="str">
        <f t="shared" si="401"/>
        <v>-</v>
      </c>
      <c r="AP636" s="82" t="str">
        <f t="shared" si="402"/>
        <v>-</v>
      </c>
      <c r="AQ636" s="82" t="str">
        <f t="shared" si="403"/>
        <v>-</v>
      </c>
      <c r="AR636" s="82" t="str">
        <f t="shared" si="404"/>
        <v>-</v>
      </c>
      <c r="AT636" s="82">
        <f t="shared" si="405"/>
        <v>2</v>
      </c>
      <c r="AU636" s="82" t="str">
        <f ca="1">IF(    MAX(OFFSET(AL636,0,0,MATCH("-",AL636:AL$638,0))) = 0,"",
IFERROR(MAX(OFFSET(AL636,0,0,MATCH("-",AL636:AL$638,0))),""))</f>
        <v/>
      </c>
      <c r="AV636" s="82" t="str">
        <f ca="1">IF(    MAX(OFFSET(AM636,0,0,MATCH("-",AM636:AM$638,0))) = 0,"",
IFERROR(MAX(OFFSET(AM636,0,0,MATCH("-",AM636:AM$638,0))),""))</f>
        <v/>
      </c>
      <c r="AW636" s="82" t="str">
        <f ca="1">IF(    MAX(OFFSET(AN636,0,0,MATCH("-",AN636:AN$638,0))) = 0,"",
IFERROR(MAX(OFFSET(AN636,0,0,MATCH("-",AN636:AN$638,0))),""))</f>
        <v/>
      </c>
      <c r="AX636" s="82" t="str">
        <f ca="1">IF(    MAX(OFFSET(AO636,0,0,MATCH("-",AO636:AO$638,0))) = 0,"",
IFERROR(MAX(OFFSET(AO636,0,0,MATCH("-",AO636:AO$638,0))),""))</f>
        <v/>
      </c>
      <c r="AY636" s="82" t="str">
        <f ca="1">IF(    MAX(OFFSET(AP636,0,0,MATCH("-",AP636:AP$638,0))) = 0,"",
IFERROR(MAX(OFFSET(AP636,0,0,MATCH("-",AP636:AP$638,0))),""))</f>
        <v/>
      </c>
      <c r="AZ636" s="82" t="str">
        <f ca="1">IF(    MAX(OFFSET(AQ636,0,0,MATCH("-",AQ636:AQ$638,0))) = 0,"",
IFERROR(MAX(OFFSET(AQ636,0,0,MATCH("-",AQ636:AQ$638,0))),""))</f>
        <v/>
      </c>
      <c r="BA636" s="82" t="str">
        <f ca="1">IF(    MAX(OFFSET(AR636,0,0,MATCH("-",AR636:AR$638,0))) = 0,"",
IFERROR(MAX(OFFSET(AR636,0,0,MATCH("-",AR636:AR$638,0))),""))</f>
        <v/>
      </c>
      <c r="BB636" s="112">
        <f t="shared" ca="1" si="406"/>
        <v>-270</v>
      </c>
      <c r="BC636" s="111" t="str">
        <f t="shared" ca="1" si="407"/>
        <v>Radius</v>
      </c>
      <c r="BD636" s="112">
        <f t="shared" ca="1" si="408"/>
        <v>0</v>
      </c>
      <c r="BE636" s="111">
        <f t="shared" ca="1" si="409"/>
        <v>-150</v>
      </c>
      <c r="BF636" s="113" t="e">
        <f t="shared" ca="1" si="410"/>
        <v>#VALUE!</v>
      </c>
      <c r="BG636" s="113" t="e">
        <f t="shared" ca="1" si="411"/>
        <v>#VALUE!</v>
      </c>
      <c r="BH636" s="112">
        <f t="shared" ca="1" si="412"/>
        <v>2000</v>
      </c>
      <c r="BI636" s="112">
        <f t="shared" ca="1" si="413"/>
        <v>-150</v>
      </c>
      <c r="BJ636" s="157"/>
      <c r="BK636" s="157"/>
      <c r="BL636" s="158" t="str">
        <f>scriv!AM598</f>
        <v/>
      </c>
      <c r="BM636" s="157"/>
      <c r="BN636" s="157" t="str">
        <f t="shared" si="414"/>
        <v>node</v>
      </c>
      <c r="BO636" s="157"/>
      <c r="BP636" s="159">
        <f t="shared" ca="1" si="415"/>
        <v>0</v>
      </c>
      <c r="BQ636" s="159">
        <f t="shared" ca="1" si="416"/>
        <v>0</v>
      </c>
      <c r="BR636" s="159">
        <f t="shared" si="417"/>
        <v>1</v>
      </c>
      <c r="BS636" s="159" t="str">
        <f t="shared" si="418"/>
        <v>symbol</v>
      </c>
      <c r="BT636" s="157" t="str">
        <f ca="1">IF(scriv!V598&lt;&gt;"",scriv!V598,
IF(E636="",IFERROR(VLOOKUP(BL636,$AH$40:$BT$638,39,FALSE),$BT$36),
$BT$37))</f>
        <v>GLICriteria</v>
      </c>
      <c r="BU636" s="166">
        <f t="shared" ca="1" si="419"/>
        <v>2000</v>
      </c>
      <c r="BV636" s="166">
        <f t="shared" ca="1" si="420"/>
        <v>-150</v>
      </c>
      <c r="BW636" s="166">
        <f t="shared" ca="1" si="421"/>
        <v>0</v>
      </c>
      <c r="BX636" s="166">
        <f t="shared" ca="1" si="422"/>
        <v>0</v>
      </c>
      <c r="BY636" s="180" t="str">
        <f t="shared" si="423"/>
        <v/>
      </c>
      <c r="BZ636" s="180" t="str">
        <f t="shared" si="424"/>
        <v/>
      </c>
      <c r="CA636" s="81" t="str">
        <f>IF(scriv!E598&lt;&gt;"",scriv!E598,"")</f>
        <v/>
      </c>
      <c r="CB636" s="82">
        <f t="shared" si="393"/>
        <v>0</v>
      </c>
      <c r="CC636" s="82">
        <f t="shared" si="425"/>
        <v>0</v>
      </c>
      <c r="CD636" s="82" t="str">
        <f t="shared" si="426"/>
        <v>-</v>
      </c>
      <c r="CE636" s="82" t="str">
        <f t="shared" si="427"/>
        <v>-</v>
      </c>
      <c r="CF636" s="82" t="str">
        <f t="shared" si="428"/>
        <v>-</v>
      </c>
      <c r="CG636" s="82" t="str">
        <f t="shared" si="429"/>
        <v>-</v>
      </c>
      <c r="CH636" s="82" t="str">
        <f t="shared" si="430"/>
        <v>-</v>
      </c>
      <c r="CI636" s="82" t="str">
        <f t="shared" si="431"/>
        <v>-</v>
      </c>
      <c r="CJ636" s="82" t="str">
        <f t="shared" si="432"/>
        <v>-</v>
      </c>
      <c r="CK636" s="82" t="str">
        <f t="shared" si="433"/>
        <v>-</v>
      </c>
    </row>
    <row r="637" spans="1:89" s="82" customFormat="1" ht="18" customHeight="1">
      <c r="A637" s="81" t="str">
        <f>scriv!AL599</f>
        <v/>
      </c>
      <c r="B637" s="81" t="str">
        <f>IF(scriv!D599&lt;&gt;"",scriv!D599,"")</f>
        <v/>
      </c>
      <c r="C637" s="81" t="str">
        <f>IF( scriv!AP599&lt;&gt;"", IF(D637&lt;&gt;"","connection ","")&amp;scriv!AP599,IF(D637&lt;&gt;"","connection",""))</f>
        <v/>
      </c>
      <c r="D637" s="82" t="str">
        <f>scriv!AN599</f>
        <v/>
      </c>
      <c r="E637" s="82" t="str">
        <f>scriv!AO599</f>
        <v/>
      </c>
      <c r="F637" s="156">
        <f>ROW()</f>
        <v>637</v>
      </c>
      <c r="G637" s="288">
        <f>scriv!AC599</f>
        <v>0</v>
      </c>
      <c r="H637" s="288">
        <f>scriv!AD599</f>
        <v>0</v>
      </c>
      <c r="I637" s="81" t="str">
        <f>IF(scriv!AE599&lt;&gt;"",scriv!AE599,J637)</f>
        <v/>
      </c>
      <c r="J637" s="81" t="str">
        <f>IF(scriv!AF599&lt;&gt;"",scriv!AF599,"")</f>
        <v/>
      </c>
      <c r="K637" s="82" t="str">
        <f>IF(scriv!Y599&lt;&gt;"",scriv!Y599,$K$36)</f>
        <v>none</v>
      </c>
      <c r="L637" s="82">
        <f>IF(scriv!Z599&lt;&gt;"",scriv!Z599,$L$36)</f>
        <v>0</v>
      </c>
      <c r="M637" s="82" t="str">
        <f>IF(scriv!AA599&lt;&gt;"",scriv!AA599,$M$36)</f>
        <v>OpenClose</v>
      </c>
      <c r="N637" s="82">
        <f>IF(scriv!AB599&lt;&gt;"",scriv!AB599,$N$36)</f>
        <v>0</v>
      </c>
      <c r="O637" s="119" t="str">
        <f t="shared" si="392"/>
        <v/>
      </c>
      <c r="P637" s="81" t="str">
        <f>IF(scriv!I599&lt;&gt;"",scriv!I599,"")</f>
        <v/>
      </c>
      <c r="Q637" s="81" t="str">
        <f>IF(scriv!J599&lt;&gt;"",scriv!J599,"")</f>
        <v/>
      </c>
      <c r="R637" s="81">
        <f>IF(scriv!K599&lt;&gt;"",scriv!K599,
IF(I637&lt;&gt;"",1,$R$36))</f>
        <v>1</v>
      </c>
      <c r="S637" s="81" t="str">
        <f>IF(scriv!L599&lt;&gt;"",scriv!L599,
IF(scriv!AF599&lt;&gt;"",$S$36,"none"))</f>
        <v>none</v>
      </c>
      <c r="T637" s="81" t="str">
        <f>IF(scriv!Q599&lt;&gt;"",scriv!Q599,"")</f>
        <v/>
      </c>
      <c r="U637" s="81" t="str">
        <f>IF(scriv!R599&lt;&gt;"",scriv!R599,"")</f>
        <v/>
      </c>
      <c r="V637" s="81" t="str">
        <f>IF(scriv!S599&lt;&gt;"",scriv!S599,"")</f>
        <v/>
      </c>
      <c r="W637" s="81" t="str">
        <f>IF(scriv!T599&lt;&gt;"",scriv!T599,"")</f>
        <v/>
      </c>
      <c r="X637" s="81" t="str">
        <f>IF($E637="",
( IF(scriv!AH599&lt;&gt;"", LEFT( scriv!AH599, FIND(",",scriv!AH599)-1) &amp; "=" &amp; $AH637 &amp; RIGHT( scriv!AH599, LEN(scriv!AH599) + 1 - FIND(",",scriv!AH599)),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IF(scriv!AI599&lt;&gt;"", LEFT( scriv!AI599, FIND(",",scriv!AI599)-1) &amp; "=" &amp; $AH637 &amp; RIGHT( scriv!AI599, LEN(scriv!AI599) + 1 - FIND(",",scriv!AI599)),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IF(scriv!AJ599&lt;&gt;"", LEFT( scriv!AJ599, FIND(",",scriv!AJ599)-1) &amp; "=" &amp; $AH637 &amp; RIGHT( scriv!AJ599, LEN(scriv!AJ599) + 1 - FIND(",",scriv!AJ599)),
  IF($Z$36&lt;&gt;"",LEFT( Z$36, FIND(",",Z$36)-1) &amp; "=" &amp; $AH637 &amp; RIGHT( Z$36, LEN(Z$36) + 1 - FIND(",",Z$36)),""))),
IF(scriv!O599&lt;&gt;"", LEFT( scriv!O599, FIND(",",scriv!O599)-1) &amp; "=" &amp; $AH637 &amp; RIGHT( scriv!O599, LEN(scriv!O599) + 1 - FIND(",",scriv!O599)),
LEFT( Z$37, FIND(",",Z$37)-1) &amp; "=" &amp; $AH637 &amp; RIGHT( Z$37, LEN(Z$37) + 1 - FIND(",",Z$37))))</f>
        <v>drawOpen=,1.2</v>
      </c>
      <c r="AA637" s="81" t="str">
        <f>IF($E637="",
( IF(scriv!AK599&lt;&gt;"", LEFT( scriv!AK599, FIND(",",scriv!AK599)-1) &amp; "=" &amp; $AH637 &amp; RIGHT( scriv!AK599, LEN(scriv!AK599) + 1 - FIND(",",scriv!AK599)),
  IF($AA$36&lt;&gt;"",LEFT( AA$36, FIND(",",AA$36)-1) &amp; "=" &amp; $AH637 &amp; RIGHT( AA$36, LEN(AA$36) + 1 - FIND(",",AA$36)),""))),
IF(scriv!P599&lt;&gt;"", LEFT( scriv!P599, FIND(",",scriv!P599)-1) &amp; "=" &amp; $AH637 &amp; RIGHT( scriv!P599, LEN(scriv!P599) + 1 - FIND(",",scriv!P599)),
LEFT( AA$37, FIND(",",AA$37)-1) &amp; "=" &amp; $AH637 &amp; RIGHT( AA$37, LEN(AA$37) + 1 - FIND(",",AA$37))))</f>
        <v>drawClose=,1.2</v>
      </c>
      <c r="AB637" s="167" t="str">
        <f t="shared" si="391"/>
        <v>noTitle</v>
      </c>
      <c r="AC637" s="167"/>
      <c r="AD637" s="45"/>
      <c r="AE637" s="168"/>
      <c r="AF637" s="169">
        <f>IF(D637="",scriv!B599,"")</f>
        <v>0</v>
      </c>
      <c r="AG637" s="170" t="str">
        <f t="shared" si="394"/>
        <v/>
      </c>
      <c r="AH637" s="169" t="str">
        <f t="shared" si="395"/>
        <v/>
      </c>
      <c r="AI637" s="169" t="str">
        <f t="shared" si="396"/>
        <v/>
      </c>
      <c r="AJ637" s="86">
        <f>ROUNDDOWN( (LEN(scriv!B599)+1) / 2, 0 )</f>
        <v>0</v>
      </c>
      <c r="AK637" s="82">
        <f t="shared" si="397"/>
        <v>0</v>
      </c>
      <c r="AL637" s="82" t="str">
        <f t="shared" si="398"/>
        <v>-</v>
      </c>
      <c r="AM637" s="82" t="str">
        <f t="shared" si="399"/>
        <v>-</v>
      </c>
      <c r="AN637" s="82" t="str">
        <f t="shared" si="400"/>
        <v>-</v>
      </c>
      <c r="AO637" s="82" t="str">
        <f t="shared" si="401"/>
        <v>-</v>
      </c>
      <c r="AP637" s="82" t="str">
        <f t="shared" si="402"/>
        <v>-</v>
      </c>
      <c r="AQ637" s="82" t="str">
        <f t="shared" si="403"/>
        <v>-</v>
      </c>
      <c r="AR637" s="82" t="str">
        <f t="shared" si="404"/>
        <v>-</v>
      </c>
      <c r="AT637" s="82">
        <f t="shared" si="405"/>
        <v>2</v>
      </c>
      <c r="AU637" s="82" t="str">
        <f ca="1">IF(    MAX(OFFSET(AL637,0,0,MATCH("-",AL637:AL$638,0))) = 0,"",
IFERROR(MAX(OFFSET(AL637,0,0,MATCH("-",AL637:AL$638,0))),""))</f>
        <v/>
      </c>
      <c r="AV637" s="82" t="str">
        <f ca="1">IF(    MAX(OFFSET(AM637,0,0,MATCH("-",AM637:AM$638,0))) = 0,"",
IFERROR(MAX(OFFSET(AM637,0,0,MATCH("-",AM637:AM$638,0))),""))</f>
        <v/>
      </c>
      <c r="AW637" s="82" t="str">
        <f ca="1">IF(    MAX(OFFSET(AN637,0,0,MATCH("-",AN637:AN$638,0))) = 0,"",
IFERROR(MAX(OFFSET(AN637,0,0,MATCH("-",AN637:AN$638,0))),""))</f>
        <v/>
      </c>
      <c r="AX637" s="82" t="str">
        <f ca="1">IF(    MAX(OFFSET(AO637,0,0,MATCH("-",AO637:AO$638,0))) = 0,"",
IFERROR(MAX(OFFSET(AO637,0,0,MATCH("-",AO637:AO$638,0))),""))</f>
        <v/>
      </c>
      <c r="AY637" s="82" t="str">
        <f ca="1">IF(    MAX(OFFSET(AP637,0,0,MATCH("-",AP637:AP$638,0))) = 0,"",
IFERROR(MAX(OFFSET(AP637,0,0,MATCH("-",AP637:AP$638,0))),""))</f>
        <v/>
      </c>
      <c r="AZ637" s="82" t="str">
        <f ca="1">IF(    MAX(OFFSET(AQ637,0,0,MATCH("-",AQ637:AQ$638,0))) = 0,"",
IFERROR(MAX(OFFSET(AQ637,0,0,MATCH("-",AQ637:AQ$638,0))),""))</f>
        <v/>
      </c>
      <c r="BA637" s="82" t="str">
        <f ca="1">IF(    MAX(OFFSET(AR637,0,0,MATCH("-",AR637:AR$638,0))) = 0,"",
IFERROR(MAX(OFFSET(AR637,0,0,MATCH("-",AR637:AR$638,0))),""))</f>
        <v/>
      </c>
      <c r="BB637" s="112">
        <f t="shared" ca="1" si="406"/>
        <v>-270</v>
      </c>
      <c r="BC637" s="111" t="str">
        <f t="shared" ca="1" si="407"/>
        <v>Radius</v>
      </c>
      <c r="BD637" s="112">
        <f t="shared" ca="1" si="408"/>
        <v>0</v>
      </c>
      <c r="BE637" s="111">
        <f t="shared" ca="1" si="409"/>
        <v>-150</v>
      </c>
      <c r="BF637" s="113" t="e">
        <f t="shared" ca="1" si="410"/>
        <v>#VALUE!</v>
      </c>
      <c r="BG637" s="113" t="e">
        <f t="shared" ca="1" si="411"/>
        <v>#VALUE!</v>
      </c>
      <c r="BH637" s="112">
        <f t="shared" ca="1" si="412"/>
        <v>2000</v>
      </c>
      <c r="BI637" s="112">
        <f t="shared" ca="1" si="413"/>
        <v>-150</v>
      </c>
      <c r="BJ637" s="157"/>
      <c r="BK637" s="157"/>
      <c r="BL637" s="158" t="str">
        <f>scriv!AM599</f>
        <v/>
      </c>
      <c r="BM637" s="157"/>
      <c r="BN637" s="157" t="str">
        <f t="shared" si="414"/>
        <v>node</v>
      </c>
      <c r="BO637" s="157"/>
      <c r="BP637" s="159">
        <f t="shared" ca="1" si="415"/>
        <v>0</v>
      </c>
      <c r="BQ637" s="159">
        <f t="shared" ca="1" si="416"/>
        <v>0</v>
      </c>
      <c r="BR637" s="159">
        <f t="shared" si="417"/>
        <v>1</v>
      </c>
      <c r="BS637" s="159" t="str">
        <f t="shared" si="418"/>
        <v>symbol</v>
      </c>
      <c r="BT637" s="157" t="str">
        <f ca="1">IF(scriv!V599&lt;&gt;"",scriv!V599,
IF(E637="",IFERROR(VLOOKUP(BL637,$AH$40:$BT$638,39,FALSE),$BT$36),
$BT$37))</f>
        <v>GLICriteria</v>
      </c>
      <c r="BU637" s="166">
        <f t="shared" ca="1" si="419"/>
        <v>2000</v>
      </c>
      <c r="BV637" s="166">
        <f t="shared" ca="1" si="420"/>
        <v>-150</v>
      </c>
      <c r="BW637" s="166">
        <f t="shared" ca="1" si="421"/>
        <v>0</v>
      </c>
      <c r="BX637" s="166">
        <f t="shared" ca="1" si="422"/>
        <v>0</v>
      </c>
      <c r="BY637" s="180" t="str">
        <f t="shared" si="423"/>
        <v/>
      </c>
      <c r="BZ637" s="180" t="str">
        <f t="shared" si="424"/>
        <v/>
      </c>
      <c r="CA637" s="81" t="str">
        <f>IF(scriv!E599&lt;&gt;"",scriv!E599,"")</f>
        <v/>
      </c>
      <c r="CB637" s="82">
        <f t="shared" si="393"/>
        <v>0</v>
      </c>
      <c r="CC637" s="82">
        <f t="shared" si="425"/>
        <v>0</v>
      </c>
      <c r="CD637" s="82" t="str">
        <f t="shared" si="426"/>
        <v>-</v>
      </c>
      <c r="CE637" s="82" t="str">
        <f t="shared" si="427"/>
        <v>-</v>
      </c>
      <c r="CF637" s="82" t="str">
        <f t="shared" si="428"/>
        <v>-</v>
      </c>
      <c r="CG637" s="82" t="str">
        <f t="shared" si="429"/>
        <v>-</v>
      </c>
      <c r="CH637" s="82" t="str">
        <f t="shared" si="430"/>
        <v>-</v>
      </c>
      <c r="CI637" s="82" t="str">
        <f t="shared" si="431"/>
        <v>-</v>
      </c>
      <c r="CJ637" s="82" t="str">
        <f t="shared" si="432"/>
        <v>-</v>
      </c>
      <c r="CK637" s="82" t="str">
        <f t="shared" si="433"/>
        <v>-</v>
      </c>
    </row>
    <row r="638" spans="1:89" s="82" customFormat="1" ht="18" customHeight="1">
      <c r="A638" s="81" t="str">
        <f>scriv!AL600</f>
        <v/>
      </c>
      <c r="B638" s="81" t="str">
        <f>IF(scriv!D600&lt;&gt;"",scriv!D600,"")</f>
        <v/>
      </c>
      <c r="C638" s="81" t="str">
        <f>IF( scriv!AP600&lt;&gt;"", IF(D638&lt;&gt;"","connection ","")&amp;scriv!AP600,IF(D638&lt;&gt;"","connection",""))</f>
        <v/>
      </c>
      <c r="D638" s="82" t="str">
        <f>scriv!AN600</f>
        <v/>
      </c>
      <c r="E638" s="82" t="str">
        <f>scriv!AO600</f>
        <v/>
      </c>
      <c r="F638" s="156">
        <f>ROW()</f>
        <v>638</v>
      </c>
      <c r="G638" s="288">
        <f>scriv!AC600</f>
        <v>0</v>
      </c>
      <c r="H638" s="288">
        <f>scriv!AD600</f>
        <v>0</v>
      </c>
      <c r="I638" s="81" t="str">
        <f>IF(scriv!AE600&lt;&gt;"",scriv!AE600,J638)</f>
        <v/>
      </c>
      <c r="J638" s="81" t="str">
        <f>IF(scriv!AF600&lt;&gt;"",scriv!AF600,"")</f>
        <v/>
      </c>
      <c r="K638" s="82" t="str">
        <f>IF(scriv!Y600&lt;&gt;"",scriv!Y600,$K$36)</f>
        <v>none</v>
      </c>
      <c r="L638" s="82">
        <f>IF(scriv!Z600&lt;&gt;"",scriv!Z600,$L$36)</f>
        <v>0</v>
      </c>
      <c r="M638" s="82" t="str">
        <f>IF(scriv!AA600&lt;&gt;"",scriv!AA600,$M$36)</f>
        <v>OpenClose</v>
      </c>
      <c r="N638" s="82">
        <f>IF(scriv!AB600&lt;&gt;"",scriv!AB600,$N$36)</f>
        <v>0</v>
      </c>
      <c r="O638" s="119" t="str">
        <f t="shared" si="392"/>
        <v/>
      </c>
      <c r="P638" s="81" t="str">
        <f>IF(scriv!I600&lt;&gt;"",scriv!I600,"")</f>
        <v/>
      </c>
      <c r="Q638" s="81" t="str">
        <f>IF(scriv!J600&lt;&gt;"",scriv!J600,"")</f>
        <v/>
      </c>
      <c r="R638" s="81">
        <f>IF(scriv!K600&lt;&gt;"",scriv!K600,
IF(I638&lt;&gt;"",1,$R$36))</f>
        <v>1</v>
      </c>
      <c r="S638" s="81" t="str">
        <f>IF(scriv!L600&lt;&gt;"",scriv!L600,
IF(scriv!AF600&lt;&gt;"",$S$36,"none"))</f>
        <v>none</v>
      </c>
      <c r="T638" s="81" t="str">
        <f>IF(scriv!Q600&lt;&gt;"",scriv!Q600,"")</f>
        <v/>
      </c>
      <c r="U638" s="81" t="str">
        <f>IF(scriv!R600&lt;&gt;"",scriv!R600,"")</f>
        <v/>
      </c>
      <c r="V638" s="81" t="str">
        <f>IF(scriv!S600&lt;&gt;"",scriv!S600,"")</f>
        <v/>
      </c>
      <c r="W638" s="81" t="str">
        <f>IF(scriv!T600&lt;&gt;"",scriv!T600,"")</f>
        <v/>
      </c>
      <c r="X638" s="81" t="str">
        <f>IF($E638="",
( IF(scriv!AH600&lt;&gt;"", LEFT( scriv!AH600, FIND(",",scriv!AH600)-1) &amp; "=" &amp; $AH638 &amp; RIGHT( scriv!AH600, LEN(scriv!AH600) + 1 - FIND(",",scriv!AH600)),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IF(scriv!AI600&lt;&gt;"", LEFT( scriv!AI600, FIND(",",scriv!AI600)-1) &amp; "=" &amp; $AH638 &amp; RIGHT( scriv!AI600, LEN(scriv!AI600) + 1 - FIND(",",scriv!AI600)),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IF(scriv!AJ600&lt;&gt;"", LEFT( scriv!AJ600, FIND(",",scriv!AJ600)-1) &amp; "=" &amp; $AH638 &amp; RIGHT( scriv!AJ600, LEN(scriv!AJ600) + 1 - FIND(",",scriv!AJ600)),
  IF($Z$36&lt;&gt;"",LEFT( Z$36, FIND(",",Z$36)-1) &amp; "=" &amp; $AH638 &amp; RIGHT( Z$36, LEN(Z$36) + 1 - FIND(",",Z$36)),""))),
IF(scriv!O600&lt;&gt;"", LEFT( scriv!O600, FIND(",",scriv!O600)-1) &amp; "=" &amp; $AH638 &amp; RIGHT( scriv!O600, LEN(scriv!O600) + 1 - FIND(",",scriv!O600)),
LEFT( Z$37, FIND(",",Z$37)-1) &amp; "=" &amp; $AH638 &amp; RIGHT( Z$37, LEN(Z$37) + 1 - FIND(",",Z$37))))</f>
        <v>drawOpen=,1.2</v>
      </c>
      <c r="AA638" s="81" t="str">
        <f>IF($E638="",
( IF(scriv!AK600&lt;&gt;"", LEFT( scriv!AK600, FIND(",",scriv!AK600)-1) &amp; "=" &amp; $AH638 &amp; RIGHT( scriv!AK600, LEN(scriv!AK600) + 1 - FIND(",",scriv!AK600)),
  IF($AA$36&lt;&gt;"",LEFT( AA$36, FIND(",",AA$36)-1) &amp; "=" &amp; $AH638 &amp; RIGHT( AA$36, LEN(AA$36) + 1 - FIND(",",AA$36)),""))),
IF(scriv!P600&lt;&gt;"", LEFT( scriv!P600, FIND(",",scriv!P600)-1) &amp; "=" &amp; $AH638 &amp; RIGHT( scriv!P600, LEN(scriv!P600) + 1 - FIND(",",scriv!P600)),
LEFT( AA$37, FIND(",",AA$37)-1) &amp; "=" &amp; $AH638 &amp; RIGHT( AA$37, LEN(AA$37) + 1 - FIND(",",AA$37))))</f>
        <v>drawClose=,1.2</v>
      </c>
      <c r="AB638" s="167" t="str">
        <f t="shared" si="391"/>
        <v>noTitle</v>
      </c>
      <c r="AC638" s="167"/>
      <c r="AD638" s="45"/>
      <c r="AE638" s="168"/>
      <c r="AF638" s="169">
        <f>IF(D638="",scriv!B600,"")</f>
        <v>0</v>
      </c>
      <c r="AG638" s="170" t="str">
        <f t="shared" si="394"/>
        <v/>
      </c>
      <c r="AH638" s="169" t="str">
        <f t="shared" si="395"/>
        <v/>
      </c>
      <c r="AI638" s="169" t="str">
        <f t="shared" si="396"/>
        <v/>
      </c>
      <c r="AJ638" s="86">
        <f>ROUNDDOWN( (LEN(scriv!B600)+1) / 2, 0 )</f>
        <v>0</v>
      </c>
      <c r="AK638" s="82">
        <f t="shared" si="397"/>
        <v>0</v>
      </c>
      <c r="AL638" s="82" t="str">
        <f t="shared" si="398"/>
        <v>-</v>
      </c>
      <c r="AM638" s="82" t="str">
        <f t="shared" si="399"/>
        <v>-</v>
      </c>
      <c r="AN638" s="82" t="str">
        <f t="shared" si="400"/>
        <v>-</v>
      </c>
      <c r="AO638" s="82" t="str">
        <f t="shared" si="401"/>
        <v>-</v>
      </c>
      <c r="AP638" s="82" t="str">
        <f t="shared" si="402"/>
        <v>-</v>
      </c>
      <c r="AQ638" s="82" t="str">
        <f t="shared" si="403"/>
        <v>-</v>
      </c>
      <c r="AR638" s="82" t="str">
        <f t="shared" si="404"/>
        <v>-</v>
      </c>
      <c r="AT638" s="82">
        <f t="shared" si="405"/>
        <v>2</v>
      </c>
      <c r="AU638" s="82" t="str">
        <f ca="1">IF(    MAX(OFFSET(AL638,0,0,MATCH("-",AL638:AL$638,0))) = 0,"",
IFERROR(MAX(OFFSET(AL638,0,0,MATCH("-",AL638:AL$638,0))),""))</f>
        <v/>
      </c>
      <c r="AV638" s="82" t="str">
        <f ca="1">IF(    MAX(OFFSET(AM638,0,0,MATCH("-",AM638:AM$638,0))) = 0,"",
IFERROR(MAX(OFFSET(AM638,0,0,MATCH("-",AM638:AM$638,0))),""))</f>
        <v/>
      </c>
      <c r="AW638" s="82" t="str">
        <f ca="1">IF(    MAX(OFFSET(AN638,0,0,MATCH("-",AN638:AN$638,0))) = 0,"",
IFERROR(MAX(OFFSET(AN638,0,0,MATCH("-",AN638:AN$638,0))),""))</f>
        <v/>
      </c>
      <c r="AX638" s="82" t="str">
        <f ca="1">IF(    MAX(OFFSET(AO638,0,0,MATCH("-",AO638:AO$638,0))) = 0,"",
IFERROR(MAX(OFFSET(AO638,0,0,MATCH("-",AO638:AO$638,0))),""))</f>
        <v/>
      </c>
      <c r="AY638" s="82" t="str">
        <f ca="1">IF(    MAX(OFFSET(AP638,0,0,MATCH("-",AP638:AP$638,0))) = 0,"",
IFERROR(MAX(OFFSET(AP638,0,0,MATCH("-",AP638:AP$638,0))),""))</f>
        <v/>
      </c>
      <c r="AZ638" s="82" t="str">
        <f ca="1">IF(    MAX(OFFSET(AQ638,0,0,MATCH("-",AQ638:AQ$638,0))) = 0,"",
IFERROR(MAX(OFFSET(AQ638,0,0,MATCH("-",AQ638:AQ$638,0))),""))</f>
        <v/>
      </c>
      <c r="BA638" s="82" t="str">
        <f ca="1">IF(    MAX(OFFSET(AR638,0,0,MATCH("-",AR638:AR$638,0))) = 0,"",
IFERROR(MAX(OFFSET(AR638,0,0,MATCH("-",AR638:AR$638,0))),""))</f>
        <v/>
      </c>
      <c r="BB638" s="112">
        <f t="shared" ca="1" si="406"/>
        <v>-270</v>
      </c>
      <c r="BC638" s="111" t="str">
        <f t="shared" ca="1" si="407"/>
        <v>Radius</v>
      </c>
      <c r="BD638" s="112">
        <f t="shared" ca="1" si="408"/>
        <v>0</v>
      </c>
      <c r="BE638" s="111">
        <f t="shared" ca="1" si="409"/>
        <v>-150</v>
      </c>
      <c r="BF638" s="113" t="e">
        <f t="shared" ca="1" si="410"/>
        <v>#VALUE!</v>
      </c>
      <c r="BG638" s="113" t="e">
        <f t="shared" ca="1" si="411"/>
        <v>#VALUE!</v>
      </c>
      <c r="BH638" s="112">
        <f t="shared" ca="1" si="412"/>
        <v>2000</v>
      </c>
      <c r="BI638" s="112">
        <f t="shared" ca="1" si="413"/>
        <v>-150</v>
      </c>
      <c r="BJ638" s="157"/>
      <c r="BK638" s="157"/>
      <c r="BL638" s="158" t="str">
        <f>scriv!AM600</f>
        <v/>
      </c>
      <c r="BM638" s="157"/>
      <c r="BN638" s="157" t="str">
        <f t="shared" si="414"/>
        <v>node</v>
      </c>
      <c r="BO638" s="157"/>
      <c r="BP638" s="159">
        <f t="shared" ca="1" si="415"/>
        <v>0</v>
      </c>
      <c r="BQ638" s="159">
        <f t="shared" ca="1" si="416"/>
        <v>0</v>
      </c>
      <c r="BR638" s="159">
        <f t="shared" si="417"/>
        <v>1</v>
      </c>
      <c r="BS638" s="159" t="str">
        <f t="shared" si="418"/>
        <v>symbol</v>
      </c>
      <c r="BT638" s="157" t="str">
        <f ca="1">IF(scriv!V600&lt;&gt;"",scriv!V600,
IF(E638="",IFERROR(VLOOKUP(BL638,$AH$40:$BT$638,39,FALSE),$BT$36),
$BT$37))</f>
        <v>GLICriteria</v>
      </c>
      <c r="BU638" s="166">
        <f t="shared" ca="1" si="419"/>
        <v>2000</v>
      </c>
      <c r="BV638" s="166">
        <f t="shared" ca="1" si="420"/>
        <v>-150</v>
      </c>
      <c r="BW638" s="166">
        <f t="shared" ca="1" si="421"/>
        <v>0</v>
      </c>
      <c r="BX638" s="166">
        <f t="shared" ca="1" si="422"/>
        <v>0</v>
      </c>
      <c r="BY638" s="180" t="str">
        <f t="shared" si="423"/>
        <v/>
      </c>
      <c r="BZ638" s="180" t="str">
        <f t="shared" si="424"/>
        <v/>
      </c>
      <c r="CA638" s="81" t="str">
        <f>IF(scriv!E600&lt;&gt;"",scriv!E600,"")</f>
        <v/>
      </c>
      <c r="CB638" s="82">
        <f t="shared" si="393"/>
        <v>0</v>
      </c>
      <c r="CC638" s="82">
        <f t="shared" si="425"/>
        <v>0</v>
      </c>
      <c r="CD638" s="82" t="str">
        <f t="shared" si="426"/>
        <v>-</v>
      </c>
      <c r="CE638" s="82" t="str">
        <f t="shared" si="427"/>
        <v>-</v>
      </c>
      <c r="CF638" s="82" t="str">
        <f t="shared" si="428"/>
        <v>-</v>
      </c>
      <c r="CG638" s="82" t="str">
        <f t="shared" si="429"/>
        <v>-</v>
      </c>
      <c r="CH638" s="82" t="str">
        <f t="shared" si="430"/>
        <v>-</v>
      </c>
      <c r="CI638" s="82" t="str">
        <f t="shared" si="431"/>
        <v>-</v>
      </c>
      <c r="CJ638" s="82" t="str">
        <f t="shared" si="432"/>
        <v>-</v>
      </c>
      <c r="CK638" s="82" t="str">
        <f t="shared" si="433"/>
        <v>-</v>
      </c>
    </row>
    <row r="639" spans="1:89" s="82" customFormat="1" ht="18" customHeight="1">
      <c r="A639" s="81" t="str">
        <f>scriv!AL601</f>
        <v/>
      </c>
      <c r="B639" s="81" t="str">
        <f>IF(scriv!D601&lt;&gt;"",scriv!D601,"")</f>
        <v/>
      </c>
      <c r="C639" s="81" t="str">
        <f>IF( scriv!AP601&lt;&gt;"", IF(D639&lt;&gt;"","connection ","")&amp;scriv!AP601,IF(D639&lt;&gt;"","connection",""))</f>
        <v/>
      </c>
      <c r="D639" s="82" t="str">
        <f>scriv!AN601</f>
        <v/>
      </c>
      <c r="E639" s="82" t="str">
        <f>scriv!AO601</f>
        <v/>
      </c>
      <c r="F639" s="156">
        <f>ROW()</f>
        <v>639</v>
      </c>
      <c r="G639" s="288">
        <f>scriv!AC601</f>
        <v>0</v>
      </c>
      <c r="H639" s="288">
        <f>scriv!AD601</f>
        <v>0</v>
      </c>
      <c r="I639" s="81" t="str">
        <f>IF(scriv!AE601&lt;&gt;"",scriv!AE601,J639)</f>
        <v/>
      </c>
      <c r="J639" s="81" t="str">
        <f>IF(scriv!AF601&lt;&gt;"",scriv!AF601,"")</f>
        <v/>
      </c>
      <c r="K639" s="82" t="str">
        <f>IF(scriv!Y601&lt;&gt;"",scriv!Y601,$K$36)</f>
        <v>none</v>
      </c>
      <c r="L639" s="82">
        <f>IF(scriv!Z601&lt;&gt;"",scriv!Z601,$L$36)</f>
        <v>0</v>
      </c>
      <c r="M639" s="82" t="str">
        <f>IF(scriv!AA601&lt;&gt;"",scriv!AA601,$M$36)</f>
        <v>OpenClose</v>
      </c>
      <c r="N639" s="82">
        <f>IF(scriv!AB601&lt;&gt;"",scriv!AB601,$N$36)</f>
        <v>0</v>
      </c>
      <c r="O639" s="119" t="str">
        <f t="shared" si="392"/>
        <v/>
      </c>
      <c r="P639" s="81" t="str">
        <f>IF(scriv!I601&lt;&gt;"",scriv!I601,"")</f>
        <v/>
      </c>
      <c r="Q639" s="81" t="str">
        <f>IF(scriv!J601&lt;&gt;"",scriv!J601,"")</f>
        <v/>
      </c>
      <c r="R639" s="81">
        <f>IF(scriv!K601&lt;&gt;"",scriv!K601,
IF(I639&lt;&gt;"",1,$R$36))</f>
        <v>1</v>
      </c>
      <c r="S639" s="81" t="str">
        <f>IF(scriv!L601&lt;&gt;"",scriv!L601,
IF(scriv!AF601&lt;&gt;"",$S$36,"none"))</f>
        <v>none</v>
      </c>
      <c r="T639" s="81" t="str">
        <f>IF(scriv!Q601&lt;&gt;"",scriv!Q601,"")</f>
        <v/>
      </c>
      <c r="U639" s="81" t="str">
        <f>IF(scriv!R601&lt;&gt;"",scriv!R601,"")</f>
        <v/>
      </c>
      <c r="V639" s="81" t="str">
        <f>IF(scriv!S601&lt;&gt;"",scriv!S601,"")</f>
        <v/>
      </c>
      <c r="W639" s="81" t="str">
        <f>IF(scriv!T601&lt;&gt;"",scriv!T601,"")</f>
        <v/>
      </c>
      <c r="X639" s="81" t="str">
        <f>IF($E639="",
( IF(scriv!AH601&lt;&gt;"", LEFT( scriv!AH601, FIND(",",scriv!AH601)-1) &amp; "=" &amp; $AH639 &amp; RIGHT( scriv!AH601, LEN(scriv!AH601) + 1 - FIND(",",scriv!AH601)),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IF(scriv!AI601&lt;&gt;"", LEFT( scriv!AI601, FIND(",",scriv!AI601)-1) &amp; "=" &amp; $AH639 &amp; RIGHT( scriv!AI601, LEN(scriv!AI601) + 1 - FIND(",",scriv!AI601)),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IF(scriv!AJ601&lt;&gt;"", LEFT( scriv!AJ601, FIND(",",scriv!AJ601)-1) &amp; "=" &amp; $AH639 &amp; RIGHT( scriv!AJ601, LEN(scriv!AJ601) + 1 - FIND(",",scriv!AJ601)),
  IF($Z$36&lt;&gt;"",LEFT( Z$36, FIND(",",Z$36)-1) &amp; "=" &amp; $AH639 &amp; RIGHT( Z$36, LEN(Z$36) + 1 - FIND(",",Z$36)),""))),
IF(scriv!O601&lt;&gt;"", LEFT( scriv!O601, FIND(",",scriv!O601)-1) &amp; "=" &amp; $AH639 &amp; RIGHT( scriv!O601, LEN(scriv!O601) + 1 - FIND(",",scriv!O601)),
LEFT( Z$37, FIND(",",Z$37)-1) &amp; "=" &amp; $AH639 &amp; RIGHT( Z$37, LEN(Z$37) + 1 - FIND(",",Z$37))))</f>
        <v>drawOpen=,1.2</v>
      </c>
      <c r="AA639" s="81" t="str">
        <f>IF($E639="",
( IF(scriv!AK601&lt;&gt;"", LEFT( scriv!AK601, FIND(",",scriv!AK601)-1) &amp; "=" &amp; $AH639 &amp; RIGHT( scriv!AK601, LEN(scriv!AK601) + 1 - FIND(",",scriv!AK601)),
  IF($AA$36&lt;&gt;"",LEFT( AA$36, FIND(",",AA$36)-1) &amp; "=" &amp; $AH639 &amp; RIGHT( AA$36, LEN(AA$36) + 1 - FIND(",",AA$36)),""))),
IF(scriv!P601&lt;&gt;"", LEFT( scriv!P601, FIND(",",scriv!P601)-1) &amp; "=" &amp; $AH639 &amp; RIGHT( scriv!P601, LEN(scriv!P601) + 1 - FIND(",",scriv!P601)),
LEFT( AA$37, FIND(",",AA$37)-1) &amp; "=" &amp; $AH639 &amp; RIGHT( AA$37, LEN(AA$37) + 1 - FIND(",",AA$37))))</f>
        <v>drawClose=,1.2</v>
      </c>
      <c r="AB639" s="167" t="str">
        <f t="shared" si="391"/>
        <v>noTitle</v>
      </c>
      <c r="AC639" s="167"/>
      <c r="AD639" s="45"/>
      <c r="AE639" s="168"/>
      <c r="AF639" s="169">
        <f>IF(D639="",scriv!B601,"")</f>
        <v>0</v>
      </c>
      <c r="AG639" s="170" t="str">
        <f t="shared" si="394"/>
        <v/>
      </c>
      <c r="AH639" s="169" t="str">
        <f t="shared" si="395"/>
        <v/>
      </c>
      <c r="AI639" s="169" t="str">
        <f t="shared" si="396"/>
        <v/>
      </c>
      <c r="AJ639" s="86">
        <f>ROUNDDOWN( (LEN(scriv!B601)+1) / 2, 0 )</f>
        <v>0</v>
      </c>
      <c r="AK639" s="82">
        <f t="shared" si="397"/>
        <v>0</v>
      </c>
      <c r="AL639" s="82" t="str">
        <f t="shared" si="398"/>
        <v>-</v>
      </c>
      <c r="AM639" s="82" t="str">
        <f t="shared" si="399"/>
        <v>-</v>
      </c>
      <c r="AN639" s="82" t="str">
        <f t="shared" si="400"/>
        <v>-</v>
      </c>
      <c r="AO639" s="82" t="str">
        <f t="shared" si="401"/>
        <v>-</v>
      </c>
      <c r="AP639" s="82" t="str">
        <f t="shared" si="402"/>
        <v>-</v>
      </c>
      <c r="AQ639" s="82" t="str">
        <f t="shared" si="403"/>
        <v>-</v>
      </c>
      <c r="AR639" s="82" t="str">
        <f t="shared" si="404"/>
        <v>-</v>
      </c>
      <c r="AT639" s="82">
        <f t="shared" si="405"/>
        <v>2</v>
      </c>
      <c r="AU639" s="82" t="str">
        <f ca="1">IF(    MAX(OFFSET(AL639,0,0,MATCH("-",AL$638:AL639,0))) = 0,"",
IFERROR(MAX(OFFSET(AL639,0,0,MATCH("-",AL$638:AL639,0))),""))</f>
        <v/>
      </c>
      <c r="AV639" s="82" t="str">
        <f ca="1">IF(    MAX(OFFSET(AM639,0,0,MATCH("-",AM$638:AM639,0))) = 0,"",
IFERROR(MAX(OFFSET(AM639,0,0,MATCH("-",AM$638:AM639,0))),""))</f>
        <v/>
      </c>
      <c r="AW639" s="82" t="str">
        <f ca="1">IF(    MAX(OFFSET(AN639,0,0,MATCH("-",AN$638:AN639,0))) = 0,"",
IFERROR(MAX(OFFSET(AN639,0,0,MATCH("-",AN$638:AN639,0))),""))</f>
        <v/>
      </c>
      <c r="AX639" s="82" t="str">
        <f ca="1">IF(    MAX(OFFSET(AO639,0,0,MATCH("-",AO$638:AO639,0))) = 0,"",
IFERROR(MAX(OFFSET(AO639,0,0,MATCH("-",AO$638:AO639,0))),""))</f>
        <v/>
      </c>
      <c r="AY639" s="82" t="str">
        <f ca="1">IF(    MAX(OFFSET(AP639,0,0,MATCH("-",AP$638:AP639,0))) = 0,"",
IFERROR(MAX(OFFSET(AP639,0,0,MATCH("-",AP$638:AP639,0))),""))</f>
        <v/>
      </c>
      <c r="AZ639" s="82" t="str">
        <f ca="1">IF(    MAX(OFFSET(AQ639,0,0,MATCH("-",AQ$638:AQ639,0))) = 0,"",
IFERROR(MAX(OFFSET(AQ639,0,0,MATCH("-",AQ$638:AQ639,0))),""))</f>
        <v/>
      </c>
      <c r="BA639" s="82" t="str">
        <f ca="1">IF(    MAX(OFFSET(AR639,0,0,MATCH("-",AR$638:AR639,0))) = 0,"",
IFERROR(MAX(OFFSET(AR639,0,0,MATCH("-",AR$638:AR639,0))),""))</f>
        <v/>
      </c>
      <c r="BB639" s="112">
        <f t="shared" ca="1" si="406"/>
        <v>-270</v>
      </c>
      <c r="BC639" s="111" t="str">
        <f t="shared" ca="1" si="407"/>
        <v>Radius</v>
      </c>
      <c r="BD639" s="112">
        <f t="shared" ca="1" si="408"/>
        <v>0</v>
      </c>
      <c r="BE639" s="111">
        <f t="shared" ca="1" si="409"/>
        <v>-150</v>
      </c>
      <c r="BF639" s="113" t="e">
        <f t="shared" ca="1" si="410"/>
        <v>#VALUE!</v>
      </c>
      <c r="BG639" s="113" t="e">
        <f t="shared" ca="1" si="411"/>
        <v>#VALUE!</v>
      </c>
      <c r="BH639" s="112">
        <f t="shared" ca="1" si="412"/>
        <v>2000</v>
      </c>
      <c r="BI639" s="112">
        <f t="shared" ca="1" si="413"/>
        <v>-150</v>
      </c>
      <c r="BJ639" s="157"/>
      <c r="BK639" s="157"/>
      <c r="BL639" s="158" t="str">
        <f>scriv!AM601</f>
        <v/>
      </c>
      <c r="BM639" s="157"/>
      <c r="BN639" s="157" t="str">
        <f t="shared" si="414"/>
        <v>node</v>
      </c>
      <c r="BO639" s="157"/>
      <c r="BP639" s="159">
        <f t="shared" ca="1" si="415"/>
        <v>0</v>
      </c>
      <c r="BQ639" s="159">
        <f t="shared" ca="1" si="416"/>
        <v>0</v>
      </c>
      <c r="BR639" s="159">
        <f t="shared" si="417"/>
        <v>1</v>
      </c>
      <c r="BS639" s="159" t="str">
        <f t="shared" si="418"/>
        <v>symbol</v>
      </c>
      <c r="BT639" s="157" t="str">
        <f ca="1">IF(scriv!V601&lt;&gt;"",scriv!V601,
IF(E639="",IFERROR(VLOOKUP(BL639,$AH$40:$BT$638,39,FALSE),$BT$36),
$BT$37))</f>
        <v>GLICriteria</v>
      </c>
      <c r="BU639" s="166">
        <f t="shared" ca="1" si="419"/>
        <v>2000</v>
      </c>
      <c r="BV639" s="166">
        <f t="shared" ca="1" si="420"/>
        <v>-150</v>
      </c>
      <c r="BW639" s="166">
        <f t="shared" ca="1" si="421"/>
        <v>0</v>
      </c>
      <c r="BX639" s="166">
        <f t="shared" ca="1" si="422"/>
        <v>0</v>
      </c>
      <c r="BY639" s="180" t="str">
        <f t="shared" si="423"/>
        <v/>
      </c>
      <c r="BZ639" s="180" t="str">
        <f t="shared" si="424"/>
        <v/>
      </c>
      <c r="CA639" s="81" t="str">
        <f>IF(scriv!E601&lt;&gt;"",scriv!E601,"")</f>
        <v/>
      </c>
      <c r="CB639" s="82">
        <f t="shared" si="393"/>
        <v>0</v>
      </c>
      <c r="CC639" s="82">
        <f t="shared" si="425"/>
        <v>0</v>
      </c>
      <c r="CD639" s="82" t="str">
        <f t="shared" si="426"/>
        <v>-</v>
      </c>
      <c r="CE639" s="82" t="str">
        <f t="shared" si="427"/>
        <v>-</v>
      </c>
      <c r="CF639" s="82" t="str">
        <f t="shared" si="428"/>
        <v>-</v>
      </c>
      <c r="CG639" s="82" t="str">
        <f t="shared" si="429"/>
        <v>-</v>
      </c>
      <c r="CH639" s="82" t="str">
        <f t="shared" si="430"/>
        <v>-</v>
      </c>
      <c r="CI639" s="82" t="str">
        <f t="shared" si="431"/>
        <v>-</v>
      </c>
      <c r="CJ639" s="82" t="str">
        <f t="shared" si="432"/>
        <v>-</v>
      </c>
      <c r="CK639" s="82" t="str">
        <f t="shared" si="433"/>
        <v>-</v>
      </c>
    </row>
    <row r="640" spans="1:89" s="82" customFormat="1" ht="18" customHeight="1">
      <c r="A640" s="81" t="str">
        <f>scriv!AL602</f>
        <v/>
      </c>
      <c r="B640" s="81" t="str">
        <f>IF(scriv!D602&lt;&gt;"",scriv!D602,"")</f>
        <v/>
      </c>
      <c r="C640" s="81" t="str">
        <f>IF( scriv!AP602&lt;&gt;"", IF(D640&lt;&gt;"","connection ","")&amp;scriv!AP602,IF(D640&lt;&gt;"","connection",""))</f>
        <v/>
      </c>
      <c r="D640" s="82" t="str">
        <f>scriv!AN602</f>
        <v/>
      </c>
      <c r="E640" s="82" t="str">
        <f>scriv!AO602</f>
        <v/>
      </c>
      <c r="F640" s="156">
        <f>ROW()</f>
        <v>640</v>
      </c>
      <c r="G640" s="288">
        <f>scriv!AC602</f>
        <v>0</v>
      </c>
      <c r="H640" s="288">
        <f>scriv!AD602</f>
        <v>0</v>
      </c>
      <c r="I640" s="81" t="str">
        <f>IF(scriv!AE602&lt;&gt;"",scriv!AE602,J640)</f>
        <v/>
      </c>
      <c r="J640" s="81" t="str">
        <f>IF(scriv!AF602&lt;&gt;"",scriv!AF602,"")</f>
        <v/>
      </c>
      <c r="K640" s="82" t="str">
        <f>IF(scriv!Y602&lt;&gt;"",scriv!Y602,$K$36)</f>
        <v>none</v>
      </c>
      <c r="L640" s="82">
        <f>IF(scriv!Z602&lt;&gt;"",scriv!Z602,$L$36)</f>
        <v>0</v>
      </c>
      <c r="M640" s="82" t="str">
        <f>IF(scriv!AA602&lt;&gt;"",scriv!AA602,$M$36)</f>
        <v>OpenClose</v>
      </c>
      <c r="N640" s="82">
        <f>IF(scriv!AB602&lt;&gt;"",scriv!AB602,$N$36)</f>
        <v>0</v>
      </c>
      <c r="O640" s="119" t="str">
        <f t="shared" si="392"/>
        <v/>
      </c>
      <c r="P640" s="81" t="str">
        <f>IF(scriv!I602&lt;&gt;"",scriv!I602,"")</f>
        <v/>
      </c>
      <c r="Q640" s="81" t="str">
        <f>IF(scriv!J602&lt;&gt;"",scriv!J602,"")</f>
        <v/>
      </c>
      <c r="R640" s="81">
        <f>IF(scriv!K602&lt;&gt;"",scriv!K602,
IF(I640&lt;&gt;"",1,$R$36))</f>
        <v>1</v>
      </c>
      <c r="S640" s="81" t="str">
        <f>IF(scriv!L602&lt;&gt;"",scriv!L602,
IF(scriv!AF602&lt;&gt;"",$S$36,"none"))</f>
        <v>none</v>
      </c>
      <c r="T640" s="81" t="str">
        <f>IF(scriv!Q602&lt;&gt;"",scriv!Q602,"")</f>
        <v/>
      </c>
      <c r="U640" s="81" t="str">
        <f>IF(scriv!R602&lt;&gt;"",scriv!R602,"")</f>
        <v/>
      </c>
      <c r="V640" s="81" t="str">
        <f>IF(scriv!S602&lt;&gt;"",scriv!S602,"")</f>
        <v/>
      </c>
      <c r="W640" s="81" t="str">
        <f>IF(scriv!T602&lt;&gt;"",scriv!T602,"")</f>
        <v/>
      </c>
      <c r="X640" s="81" t="str">
        <f>IF($E640="",
( IF(scriv!AH602&lt;&gt;"", LEFT( scriv!AH602, FIND(",",scriv!AH602)-1) &amp; "=" &amp; $AH640 &amp; RIGHT( scriv!AH602, LEN(scriv!AH602) + 1 - FIND(",",scriv!AH602)),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IF(scriv!AI602&lt;&gt;"", LEFT( scriv!AI602, FIND(",",scriv!AI602)-1) &amp; "=" &amp; $AH640 &amp; RIGHT( scriv!AI602, LEN(scriv!AI602) + 1 - FIND(",",scriv!AI602)),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IF(scriv!AJ602&lt;&gt;"", LEFT( scriv!AJ602, FIND(",",scriv!AJ602)-1) &amp; "=" &amp; $AH640 &amp; RIGHT( scriv!AJ602, LEN(scriv!AJ602) + 1 - FIND(",",scriv!AJ602)),
  IF($Z$36&lt;&gt;"",LEFT( Z$36, FIND(",",Z$36)-1) &amp; "=" &amp; $AH640 &amp; RIGHT( Z$36, LEN(Z$36) + 1 - FIND(",",Z$36)),""))),
IF(scriv!O602&lt;&gt;"", LEFT( scriv!O602, FIND(",",scriv!O602)-1) &amp; "=" &amp; $AH640 &amp; RIGHT( scriv!O602, LEN(scriv!O602) + 1 - FIND(",",scriv!O602)),
LEFT( Z$37, FIND(",",Z$37)-1) &amp; "=" &amp; $AH640 &amp; RIGHT( Z$37, LEN(Z$37) + 1 - FIND(",",Z$37))))</f>
        <v>drawOpen=,1.2</v>
      </c>
      <c r="AA640" s="81" t="str">
        <f>IF($E640="",
( IF(scriv!AK602&lt;&gt;"", LEFT( scriv!AK602, FIND(",",scriv!AK602)-1) &amp; "=" &amp; $AH640 &amp; RIGHT( scriv!AK602, LEN(scriv!AK602) + 1 - FIND(",",scriv!AK602)),
  IF($AA$36&lt;&gt;"",LEFT( AA$36, FIND(",",AA$36)-1) &amp; "=" &amp; $AH640 &amp; RIGHT( AA$36, LEN(AA$36) + 1 - FIND(",",AA$36)),""))),
IF(scriv!P602&lt;&gt;"", LEFT( scriv!P602, FIND(",",scriv!P602)-1) &amp; "=" &amp; $AH640 &amp; RIGHT( scriv!P602, LEN(scriv!P602) + 1 - FIND(",",scriv!P602)),
LEFT( AA$37, FIND(",",AA$37)-1) &amp; "=" &amp; $AH640 &amp; RIGHT( AA$37, LEN(AA$37) + 1 - FIND(",",AA$37))))</f>
        <v>drawClose=,1.2</v>
      </c>
      <c r="AB640" s="167" t="str">
        <f t="shared" si="391"/>
        <v>noTitle</v>
      </c>
      <c r="AC640" s="167"/>
      <c r="AD640" s="45"/>
      <c r="AE640" s="168"/>
      <c r="AF640" s="169">
        <f>IF(D640="",scriv!B602,"")</f>
        <v>0</v>
      </c>
      <c r="AG640" s="170" t="str">
        <f t="shared" si="394"/>
        <v/>
      </c>
      <c r="AH640" s="169" t="str">
        <f t="shared" si="395"/>
        <v/>
      </c>
      <c r="AI640" s="169" t="str">
        <f t="shared" si="396"/>
        <v/>
      </c>
      <c r="AJ640" s="86">
        <f>ROUNDDOWN( (LEN(scriv!B602)+1) / 2, 0 )</f>
        <v>0</v>
      </c>
      <c r="AK640" s="82">
        <f t="shared" si="397"/>
        <v>0</v>
      </c>
      <c r="AL640" s="82" t="str">
        <f t="shared" si="398"/>
        <v>-</v>
      </c>
      <c r="AM640" s="82" t="str">
        <f t="shared" si="399"/>
        <v>-</v>
      </c>
      <c r="AN640" s="82" t="str">
        <f t="shared" si="400"/>
        <v>-</v>
      </c>
      <c r="AO640" s="82" t="str">
        <f t="shared" si="401"/>
        <v>-</v>
      </c>
      <c r="AP640" s="82" t="str">
        <f t="shared" si="402"/>
        <v>-</v>
      </c>
      <c r="AQ640" s="82" t="str">
        <f t="shared" si="403"/>
        <v>-</v>
      </c>
      <c r="AR640" s="82" t="str">
        <f t="shared" si="404"/>
        <v>-</v>
      </c>
      <c r="AT640" s="82">
        <f t="shared" si="405"/>
        <v>2</v>
      </c>
      <c r="AU640" s="82" t="str">
        <f ca="1">IF(    MAX(OFFSET(AL640,0,0,MATCH("-",AL$638:AL640,0))) = 0,"",
IFERROR(MAX(OFFSET(AL640,0,0,MATCH("-",AL$638:AL640,0))),""))</f>
        <v/>
      </c>
      <c r="AV640" s="82" t="str">
        <f ca="1">IF(    MAX(OFFSET(AM640,0,0,MATCH("-",AM$638:AM640,0))) = 0,"",
IFERROR(MAX(OFFSET(AM640,0,0,MATCH("-",AM$638:AM640,0))),""))</f>
        <v/>
      </c>
      <c r="AW640" s="82" t="str">
        <f ca="1">IF(    MAX(OFFSET(AN640,0,0,MATCH("-",AN$638:AN640,0))) = 0,"",
IFERROR(MAX(OFFSET(AN640,0,0,MATCH("-",AN$638:AN640,0))),""))</f>
        <v/>
      </c>
      <c r="AX640" s="82" t="str">
        <f ca="1">IF(    MAX(OFFSET(AO640,0,0,MATCH("-",AO$638:AO640,0))) = 0,"",
IFERROR(MAX(OFFSET(AO640,0,0,MATCH("-",AO$638:AO640,0))),""))</f>
        <v/>
      </c>
      <c r="AY640" s="82" t="str">
        <f ca="1">IF(    MAX(OFFSET(AP640,0,0,MATCH("-",AP$638:AP640,0))) = 0,"",
IFERROR(MAX(OFFSET(AP640,0,0,MATCH("-",AP$638:AP640,0))),""))</f>
        <v/>
      </c>
      <c r="AZ640" s="82" t="str">
        <f ca="1">IF(    MAX(OFFSET(AQ640,0,0,MATCH("-",AQ$638:AQ640,0))) = 0,"",
IFERROR(MAX(OFFSET(AQ640,0,0,MATCH("-",AQ$638:AQ640,0))),""))</f>
        <v/>
      </c>
      <c r="BA640" s="82" t="str">
        <f ca="1">IF(    MAX(OFFSET(AR640,0,0,MATCH("-",AR$638:AR640,0))) = 0,"",
IFERROR(MAX(OFFSET(AR640,0,0,MATCH("-",AR$638:AR640,0))),""))</f>
        <v/>
      </c>
      <c r="BB640" s="112">
        <f t="shared" ca="1" si="406"/>
        <v>-270</v>
      </c>
      <c r="BC640" s="111" t="str">
        <f t="shared" ca="1" si="407"/>
        <v>Radius</v>
      </c>
      <c r="BD640" s="112">
        <f t="shared" ca="1" si="408"/>
        <v>0</v>
      </c>
      <c r="BE640" s="111">
        <f t="shared" ca="1" si="409"/>
        <v>-150</v>
      </c>
      <c r="BF640" s="113" t="e">
        <f t="shared" ca="1" si="410"/>
        <v>#VALUE!</v>
      </c>
      <c r="BG640" s="113" t="e">
        <f t="shared" ca="1" si="411"/>
        <v>#VALUE!</v>
      </c>
      <c r="BH640" s="112">
        <f t="shared" ca="1" si="412"/>
        <v>2000</v>
      </c>
      <c r="BI640" s="112">
        <f t="shared" ca="1" si="413"/>
        <v>-150</v>
      </c>
      <c r="BJ640" s="157"/>
      <c r="BK640" s="157"/>
      <c r="BL640" s="158" t="str">
        <f>scriv!AM602</f>
        <v/>
      </c>
      <c r="BM640" s="157"/>
      <c r="BN640" s="157" t="str">
        <f t="shared" si="414"/>
        <v>node</v>
      </c>
      <c r="BO640" s="157"/>
      <c r="BP640" s="159">
        <f t="shared" ca="1" si="415"/>
        <v>0</v>
      </c>
      <c r="BQ640" s="159">
        <f t="shared" ca="1" si="416"/>
        <v>0</v>
      </c>
      <c r="BR640" s="159">
        <f t="shared" si="417"/>
        <v>1</v>
      </c>
      <c r="BS640" s="159" t="str">
        <f t="shared" si="418"/>
        <v>symbol</v>
      </c>
      <c r="BT640" s="157" t="str">
        <f ca="1">IF(scriv!V602&lt;&gt;"",scriv!V602,
IF(E640="",IFERROR(VLOOKUP(BL640,$AH$40:$BT$638,39,FALSE),$BT$36),
$BT$37))</f>
        <v>GLICriteria</v>
      </c>
      <c r="BU640" s="166">
        <f t="shared" ca="1" si="419"/>
        <v>2000</v>
      </c>
      <c r="BV640" s="166">
        <f t="shared" ca="1" si="420"/>
        <v>-150</v>
      </c>
      <c r="BW640" s="166">
        <f t="shared" ca="1" si="421"/>
        <v>0</v>
      </c>
      <c r="BX640" s="166">
        <f t="shared" ca="1" si="422"/>
        <v>0</v>
      </c>
      <c r="BY640" s="180" t="str">
        <f t="shared" si="423"/>
        <v/>
      </c>
      <c r="BZ640" s="180" t="str">
        <f t="shared" si="424"/>
        <v/>
      </c>
      <c r="CA640" s="81" t="str">
        <f>IF(scriv!E602&lt;&gt;"",scriv!E602,"")</f>
        <v/>
      </c>
      <c r="CB640" s="82">
        <f t="shared" si="393"/>
        <v>0</v>
      </c>
      <c r="CC640" s="82">
        <f t="shared" si="425"/>
        <v>0</v>
      </c>
      <c r="CD640" s="82" t="str">
        <f t="shared" si="426"/>
        <v>-</v>
      </c>
      <c r="CE640" s="82" t="str">
        <f t="shared" si="427"/>
        <v>-</v>
      </c>
      <c r="CF640" s="82" t="str">
        <f t="shared" si="428"/>
        <v>-</v>
      </c>
      <c r="CG640" s="82" t="str">
        <f t="shared" si="429"/>
        <v>-</v>
      </c>
      <c r="CH640" s="82" t="str">
        <f t="shared" si="430"/>
        <v>-</v>
      </c>
      <c r="CI640" s="82" t="str">
        <f t="shared" si="431"/>
        <v>-</v>
      </c>
      <c r="CJ640" s="82" t="str">
        <f t="shared" si="432"/>
        <v>-</v>
      </c>
      <c r="CK640" s="82" t="str">
        <f t="shared" si="433"/>
        <v>-</v>
      </c>
    </row>
    <row r="641" spans="1:89" s="82" customFormat="1" ht="18" customHeight="1">
      <c r="A641" s="81" t="str">
        <f>scriv!AL603</f>
        <v/>
      </c>
      <c r="B641" s="81" t="str">
        <f>IF(scriv!D603&lt;&gt;"",scriv!D603,"")</f>
        <v/>
      </c>
      <c r="C641" s="81" t="str">
        <f>IF( scriv!AP603&lt;&gt;"", IF(D641&lt;&gt;"","connection ","")&amp;scriv!AP603,IF(D641&lt;&gt;"","connection",""))</f>
        <v/>
      </c>
      <c r="D641" s="82" t="str">
        <f>scriv!AN603</f>
        <v/>
      </c>
      <c r="E641" s="82" t="str">
        <f>scriv!AO603</f>
        <v/>
      </c>
      <c r="F641" s="156">
        <f>ROW()</f>
        <v>641</v>
      </c>
      <c r="G641" s="288">
        <f>scriv!AC603</f>
        <v>0</v>
      </c>
      <c r="H641" s="288">
        <f>scriv!AD603</f>
        <v>0</v>
      </c>
      <c r="I641" s="81" t="str">
        <f>IF(scriv!AE603&lt;&gt;"",scriv!AE603,J641)</f>
        <v/>
      </c>
      <c r="J641" s="81" t="str">
        <f>IF(scriv!AF603&lt;&gt;"",scriv!AF603,"")</f>
        <v/>
      </c>
      <c r="K641" s="82" t="str">
        <f>IF(scriv!Y603&lt;&gt;"",scriv!Y603,$K$36)</f>
        <v>none</v>
      </c>
      <c r="L641" s="82">
        <f>IF(scriv!Z603&lt;&gt;"",scriv!Z603,$L$36)</f>
        <v>0</v>
      </c>
      <c r="M641" s="82" t="str">
        <f>IF(scriv!AA603&lt;&gt;"",scriv!AA603,$M$36)</f>
        <v>OpenClose</v>
      </c>
      <c r="N641" s="82">
        <f>IF(scriv!AB603&lt;&gt;"",scriv!AB603,$N$36)</f>
        <v>0</v>
      </c>
      <c r="O641" s="119" t="str">
        <f t="shared" si="392"/>
        <v/>
      </c>
      <c r="P641" s="81" t="str">
        <f>IF(scriv!I603&lt;&gt;"",scriv!I603,"")</f>
        <v/>
      </c>
      <c r="Q641" s="81" t="str">
        <f>IF(scriv!J603&lt;&gt;"",scriv!J603,"")</f>
        <v/>
      </c>
      <c r="R641" s="81">
        <f>IF(scriv!K603&lt;&gt;"",scriv!K603,
IF(I641&lt;&gt;"",1,$R$36))</f>
        <v>1</v>
      </c>
      <c r="S641" s="81" t="str">
        <f>IF(scriv!L603&lt;&gt;"",scriv!L603,
IF(scriv!AF603&lt;&gt;"",$S$36,"none"))</f>
        <v>none</v>
      </c>
      <c r="T641" s="81" t="str">
        <f>IF(scriv!Q603&lt;&gt;"",scriv!Q603,"")</f>
        <v/>
      </c>
      <c r="U641" s="81" t="str">
        <f>IF(scriv!R603&lt;&gt;"",scriv!R603,"")</f>
        <v/>
      </c>
      <c r="V641" s="81" t="str">
        <f>IF(scriv!S603&lt;&gt;"",scriv!S603,"")</f>
        <v/>
      </c>
      <c r="W641" s="81" t="str">
        <f>IF(scriv!T603&lt;&gt;"",scriv!T603,"")</f>
        <v/>
      </c>
      <c r="X641" s="81" t="str">
        <f>IF($E641="",
( IF(scriv!AH603&lt;&gt;"", LEFT( scriv!AH603, FIND(",",scriv!AH603)-1) &amp; "=" &amp; $AH641 &amp; RIGHT( scriv!AH603, LEN(scriv!AH603) + 1 - FIND(",",scriv!AH603)),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IF(scriv!AI603&lt;&gt;"", LEFT( scriv!AI603, FIND(",",scriv!AI603)-1) &amp; "=" &amp; $AH641 &amp; RIGHT( scriv!AI603, LEN(scriv!AI603) + 1 - FIND(",",scriv!AI603)),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IF(scriv!AJ603&lt;&gt;"", LEFT( scriv!AJ603, FIND(",",scriv!AJ603)-1) &amp; "=" &amp; $AH641 &amp; RIGHT( scriv!AJ603, LEN(scriv!AJ603) + 1 - FIND(",",scriv!AJ603)),
  IF($Z$36&lt;&gt;"",LEFT( Z$36, FIND(",",Z$36)-1) &amp; "=" &amp; $AH641 &amp; RIGHT( Z$36, LEN(Z$36) + 1 - FIND(",",Z$36)),""))),
IF(scriv!O603&lt;&gt;"", LEFT( scriv!O603, FIND(",",scriv!O603)-1) &amp; "=" &amp; $AH641 &amp; RIGHT( scriv!O603, LEN(scriv!O603) + 1 - FIND(",",scriv!O603)),
LEFT( Z$37, FIND(",",Z$37)-1) &amp; "=" &amp; $AH641 &amp; RIGHT( Z$37, LEN(Z$37) + 1 - FIND(",",Z$37))))</f>
        <v>drawOpen=,1.2</v>
      </c>
      <c r="AA641" s="81" t="str">
        <f>IF($E641="",
( IF(scriv!AK603&lt;&gt;"", LEFT( scriv!AK603, FIND(",",scriv!AK603)-1) &amp; "=" &amp; $AH641 &amp; RIGHT( scriv!AK603, LEN(scriv!AK603) + 1 - FIND(",",scriv!AK603)),
  IF($AA$36&lt;&gt;"",LEFT( AA$36, FIND(",",AA$36)-1) &amp; "=" &amp; $AH641 &amp; RIGHT( AA$36, LEN(AA$36) + 1 - FIND(",",AA$36)),""))),
IF(scriv!P603&lt;&gt;"", LEFT( scriv!P603, FIND(",",scriv!P603)-1) &amp; "=" &amp; $AH641 &amp; RIGHT( scriv!P603, LEN(scriv!P603) + 1 - FIND(",",scriv!P603)),
LEFT( AA$37, FIND(",",AA$37)-1) &amp; "=" &amp; $AH641 &amp; RIGHT( AA$37, LEN(AA$37) + 1 - FIND(",",AA$37))))</f>
        <v>drawClose=,1.2</v>
      </c>
      <c r="AB641" s="167" t="str">
        <f t="shared" si="391"/>
        <v>noTitle</v>
      </c>
      <c r="AC641" s="167"/>
      <c r="AD641" s="45"/>
      <c r="AE641" s="168"/>
      <c r="AF641" s="169">
        <f>IF(D641="",scriv!B603,"")</f>
        <v>0</v>
      </c>
      <c r="AG641" s="170" t="str">
        <f t="shared" si="394"/>
        <v/>
      </c>
      <c r="AH641" s="169" t="str">
        <f t="shared" si="395"/>
        <v/>
      </c>
      <c r="AI641" s="169" t="str">
        <f t="shared" si="396"/>
        <v/>
      </c>
      <c r="AJ641" s="86">
        <f>ROUNDDOWN( (LEN(scriv!B603)+1) / 2, 0 )</f>
        <v>0</v>
      </c>
      <c r="AK641" s="82">
        <f t="shared" si="397"/>
        <v>0</v>
      </c>
      <c r="AL641" s="82" t="str">
        <f t="shared" si="398"/>
        <v>-</v>
      </c>
      <c r="AM641" s="82" t="str">
        <f t="shared" si="399"/>
        <v>-</v>
      </c>
      <c r="AN641" s="82" t="str">
        <f t="shared" si="400"/>
        <v>-</v>
      </c>
      <c r="AO641" s="82" t="str">
        <f t="shared" si="401"/>
        <v>-</v>
      </c>
      <c r="AP641" s="82" t="str">
        <f t="shared" si="402"/>
        <v>-</v>
      </c>
      <c r="AQ641" s="82" t="str">
        <f t="shared" si="403"/>
        <v>-</v>
      </c>
      <c r="AR641" s="82" t="str">
        <f t="shared" si="404"/>
        <v>-</v>
      </c>
      <c r="AT641" s="82">
        <f t="shared" si="405"/>
        <v>2</v>
      </c>
      <c r="AU641" s="82" t="str">
        <f ca="1">IF(    MAX(OFFSET(AL641,0,0,MATCH("-",AL$638:AL641,0))) = 0,"",
IFERROR(MAX(OFFSET(AL641,0,0,MATCH("-",AL$638:AL641,0))),""))</f>
        <v/>
      </c>
      <c r="AV641" s="82" t="str">
        <f ca="1">IF(    MAX(OFFSET(AM641,0,0,MATCH("-",AM$638:AM641,0))) = 0,"",
IFERROR(MAX(OFFSET(AM641,0,0,MATCH("-",AM$638:AM641,0))),""))</f>
        <v/>
      </c>
      <c r="AW641" s="82" t="str">
        <f ca="1">IF(    MAX(OFFSET(AN641,0,0,MATCH("-",AN$638:AN641,0))) = 0,"",
IFERROR(MAX(OFFSET(AN641,0,0,MATCH("-",AN$638:AN641,0))),""))</f>
        <v/>
      </c>
      <c r="AX641" s="82" t="str">
        <f ca="1">IF(    MAX(OFFSET(AO641,0,0,MATCH("-",AO$638:AO641,0))) = 0,"",
IFERROR(MAX(OFFSET(AO641,0,0,MATCH("-",AO$638:AO641,0))),""))</f>
        <v/>
      </c>
      <c r="AY641" s="82" t="str">
        <f ca="1">IF(    MAX(OFFSET(AP641,0,0,MATCH("-",AP$638:AP641,0))) = 0,"",
IFERROR(MAX(OFFSET(AP641,0,0,MATCH("-",AP$638:AP641,0))),""))</f>
        <v/>
      </c>
      <c r="AZ641" s="82" t="str">
        <f ca="1">IF(    MAX(OFFSET(AQ641,0,0,MATCH("-",AQ$638:AQ641,0))) = 0,"",
IFERROR(MAX(OFFSET(AQ641,0,0,MATCH("-",AQ$638:AQ641,0))),""))</f>
        <v/>
      </c>
      <c r="BA641" s="82" t="str">
        <f ca="1">IF(    MAX(OFFSET(AR641,0,0,MATCH("-",AR$638:AR641,0))) = 0,"",
IFERROR(MAX(OFFSET(AR641,0,0,MATCH("-",AR$638:AR641,0))),""))</f>
        <v/>
      </c>
      <c r="BB641" s="112">
        <f t="shared" ca="1" si="406"/>
        <v>-270</v>
      </c>
      <c r="BC641" s="111" t="str">
        <f t="shared" ca="1" si="407"/>
        <v>Radius</v>
      </c>
      <c r="BD641" s="112">
        <f t="shared" ca="1" si="408"/>
        <v>0</v>
      </c>
      <c r="BE641" s="111">
        <f t="shared" ca="1" si="409"/>
        <v>-150</v>
      </c>
      <c r="BF641" s="113" t="e">
        <f t="shared" ca="1" si="410"/>
        <v>#VALUE!</v>
      </c>
      <c r="BG641" s="113" t="e">
        <f t="shared" ca="1" si="411"/>
        <v>#VALUE!</v>
      </c>
      <c r="BH641" s="112">
        <f t="shared" ca="1" si="412"/>
        <v>2000</v>
      </c>
      <c r="BI641" s="112">
        <f t="shared" ca="1" si="413"/>
        <v>-150</v>
      </c>
      <c r="BJ641" s="157"/>
      <c r="BK641" s="157"/>
      <c r="BL641" s="158" t="str">
        <f>scriv!AM603</f>
        <v/>
      </c>
      <c r="BM641" s="157"/>
      <c r="BN641" s="157" t="str">
        <f t="shared" si="414"/>
        <v>node</v>
      </c>
      <c r="BO641" s="157"/>
      <c r="BP641" s="159">
        <f t="shared" ca="1" si="415"/>
        <v>0</v>
      </c>
      <c r="BQ641" s="159">
        <f t="shared" ca="1" si="416"/>
        <v>0</v>
      </c>
      <c r="BR641" s="159">
        <f t="shared" si="417"/>
        <v>1</v>
      </c>
      <c r="BS641" s="159" t="str">
        <f t="shared" si="418"/>
        <v>symbol</v>
      </c>
      <c r="BT641" s="157" t="str">
        <f ca="1">IF(scriv!V603&lt;&gt;"",scriv!V603,
IF(E641="",IFERROR(VLOOKUP(BL641,$AH$40:$BT$638,39,FALSE),$BT$36),
$BT$37))</f>
        <v>GLICriteria</v>
      </c>
      <c r="BU641" s="166">
        <f t="shared" ca="1" si="419"/>
        <v>2000</v>
      </c>
      <c r="BV641" s="166">
        <f t="shared" ca="1" si="420"/>
        <v>-150</v>
      </c>
      <c r="BW641" s="166">
        <f t="shared" ca="1" si="421"/>
        <v>0</v>
      </c>
      <c r="BX641" s="166">
        <f t="shared" ca="1" si="422"/>
        <v>0</v>
      </c>
      <c r="BY641" s="180" t="str">
        <f t="shared" si="423"/>
        <v/>
      </c>
      <c r="BZ641" s="180" t="str">
        <f t="shared" si="424"/>
        <v/>
      </c>
      <c r="CA641" s="81" t="str">
        <f>IF(scriv!E603&lt;&gt;"",scriv!E603,"")</f>
        <v/>
      </c>
      <c r="CB641" s="82">
        <f t="shared" si="393"/>
        <v>0</v>
      </c>
      <c r="CC641" s="82">
        <f t="shared" si="425"/>
        <v>0</v>
      </c>
      <c r="CD641" s="82" t="str">
        <f t="shared" si="426"/>
        <v>-</v>
      </c>
      <c r="CE641" s="82" t="str">
        <f t="shared" si="427"/>
        <v>-</v>
      </c>
      <c r="CF641" s="82" t="str">
        <f t="shared" si="428"/>
        <v>-</v>
      </c>
      <c r="CG641" s="82" t="str">
        <f t="shared" si="429"/>
        <v>-</v>
      </c>
      <c r="CH641" s="82" t="str">
        <f t="shared" si="430"/>
        <v>-</v>
      </c>
      <c r="CI641" s="82" t="str">
        <f t="shared" si="431"/>
        <v>-</v>
      </c>
      <c r="CJ641" s="82" t="str">
        <f t="shared" si="432"/>
        <v>-</v>
      </c>
      <c r="CK641" s="82" t="str">
        <f t="shared" si="433"/>
        <v>-</v>
      </c>
    </row>
    <row r="642" spans="1:89" s="82" customFormat="1" ht="18" customHeight="1">
      <c r="A642" s="81" t="str">
        <f>scriv!AL604</f>
        <v/>
      </c>
      <c r="B642" s="81" t="str">
        <f>IF(scriv!D604&lt;&gt;"",scriv!D604,"")</f>
        <v/>
      </c>
      <c r="C642" s="81" t="str">
        <f>IF( scriv!AP604&lt;&gt;"", IF(D642&lt;&gt;"","connection ","")&amp;scriv!AP604,IF(D642&lt;&gt;"","connection",""))</f>
        <v/>
      </c>
      <c r="D642" s="82" t="str">
        <f>scriv!AN604</f>
        <v/>
      </c>
      <c r="E642" s="82" t="str">
        <f>scriv!AO604</f>
        <v/>
      </c>
      <c r="F642" s="156">
        <f>ROW()</f>
        <v>642</v>
      </c>
      <c r="G642" s="288">
        <f>scriv!AC604</f>
        <v>0</v>
      </c>
      <c r="H642" s="288">
        <f>scriv!AD604</f>
        <v>0</v>
      </c>
      <c r="I642" s="81" t="str">
        <f>IF(scriv!AE604&lt;&gt;"",scriv!AE604,J642)</f>
        <v/>
      </c>
      <c r="J642" s="81" t="str">
        <f>IF(scriv!AF604&lt;&gt;"",scriv!AF604,"")</f>
        <v/>
      </c>
      <c r="K642" s="82" t="str">
        <f>IF(scriv!Y604&lt;&gt;"",scriv!Y604,$K$36)</f>
        <v>none</v>
      </c>
      <c r="L642" s="82">
        <f>IF(scriv!Z604&lt;&gt;"",scriv!Z604,$L$36)</f>
        <v>0</v>
      </c>
      <c r="M642" s="82" t="str">
        <f>IF(scriv!AA604&lt;&gt;"",scriv!AA604,$M$36)</f>
        <v>OpenClose</v>
      </c>
      <c r="N642" s="82">
        <f>IF(scriv!AB604&lt;&gt;"",scriv!AB604,$N$36)</f>
        <v>0</v>
      </c>
      <c r="O642" s="119" t="str">
        <f t="shared" si="392"/>
        <v/>
      </c>
      <c r="P642" s="81" t="str">
        <f>IF(scriv!I604&lt;&gt;"",scriv!I604,"")</f>
        <v/>
      </c>
      <c r="Q642" s="81" t="str">
        <f>IF(scriv!J604&lt;&gt;"",scriv!J604,"")</f>
        <v/>
      </c>
      <c r="R642" s="81">
        <f>IF(scriv!K604&lt;&gt;"",scriv!K604,
IF(I642&lt;&gt;"",1,$R$36))</f>
        <v>1</v>
      </c>
      <c r="S642" s="81" t="str">
        <f>IF(scriv!L604&lt;&gt;"",scriv!L604,
IF(scriv!AF604&lt;&gt;"",$S$36,"none"))</f>
        <v>none</v>
      </c>
      <c r="T642" s="81" t="str">
        <f>IF(scriv!Q604&lt;&gt;"",scriv!Q604,"")</f>
        <v/>
      </c>
      <c r="U642" s="81" t="str">
        <f>IF(scriv!R604&lt;&gt;"",scriv!R604,"")</f>
        <v/>
      </c>
      <c r="V642" s="81" t="str">
        <f>IF(scriv!S604&lt;&gt;"",scriv!S604,"")</f>
        <v/>
      </c>
      <c r="W642" s="81" t="str">
        <f>IF(scriv!T604&lt;&gt;"",scriv!T604,"")</f>
        <v/>
      </c>
      <c r="X642" s="81" t="str">
        <f>IF($E642="",
( IF(scriv!AH604&lt;&gt;"", LEFT( scriv!AH604, FIND(",",scriv!AH604)-1) &amp; "=" &amp; $AH642 &amp; RIGHT( scriv!AH604, LEN(scriv!AH604) + 1 - FIND(",",scriv!AH604)),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IF(scriv!AI604&lt;&gt;"", LEFT( scriv!AI604, FIND(",",scriv!AI604)-1) &amp; "=" &amp; $AH642 &amp; RIGHT( scriv!AI604, LEN(scriv!AI604) + 1 - FIND(",",scriv!AI604)),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IF(scriv!AJ604&lt;&gt;"", LEFT( scriv!AJ604, FIND(",",scriv!AJ604)-1) &amp; "=" &amp; $AH642 &amp; RIGHT( scriv!AJ604, LEN(scriv!AJ604) + 1 - FIND(",",scriv!AJ604)),
  IF($Z$36&lt;&gt;"",LEFT( Z$36, FIND(",",Z$36)-1) &amp; "=" &amp; $AH642 &amp; RIGHT( Z$36, LEN(Z$36) + 1 - FIND(",",Z$36)),""))),
IF(scriv!O604&lt;&gt;"", LEFT( scriv!O604, FIND(",",scriv!O604)-1) &amp; "=" &amp; $AH642 &amp; RIGHT( scriv!O604, LEN(scriv!O604) + 1 - FIND(",",scriv!O604)),
LEFT( Z$37, FIND(",",Z$37)-1) &amp; "=" &amp; $AH642 &amp; RIGHT( Z$37, LEN(Z$37) + 1 - FIND(",",Z$37))))</f>
        <v>drawOpen=,1.2</v>
      </c>
      <c r="AA642" s="81" t="str">
        <f>IF($E642="",
( IF(scriv!AK604&lt;&gt;"", LEFT( scriv!AK604, FIND(",",scriv!AK604)-1) &amp; "=" &amp; $AH642 &amp; RIGHT( scriv!AK604, LEN(scriv!AK604) + 1 - FIND(",",scriv!AK604)),
  IF($AA$36&lt;&gt;"",LEFT( AA$36, FIND(",",AA$36)-1) &amp; "=" &amp; $AH642 &amp; RIGHT( AA$36, LEN(AA$36) + 1 - FIND(",",AA$36)),""))),
IF(scriv!P604&lt;&gt;"", LEFT( scriv!P604, FIND(",",scriv!P604)-1) &amp; "=" &amp; $AH642 &amp; RIGHT( scriv!P604, LEN(scriv!P604) + 1 - FIND(",",scriv!P604)),
LEFT( AA$37, FIND(",",AA$37)-1) &amp; "=" &amp; $AH642 &amp; RIGHT( AA$37, LEN(AA$37) + 1 - FIND(",",AA$37))))</f>
        <v>drawClose=,1.2</v>
      </c>
      <c r="AB642" s="167" t="str">
        <f t="shared" si="391"/>
        <v>noTitle</v>
      </c>
      <c r="AC642" s="167"/>
      <c r="AD642" s="45"/>
      <c r="AE642" s="168"/>
      <c r="AF642" s="169">
        <f>IF(D642="",scriv!B604,"")</f>
        <v>0</v>
      </c>
      <c r="AG642" s="170" t="str">
        <f t="shared" si="394"/>
        <v/>
      </c>
      <c r="AH642" s="169" t="str">
        <f t="shared" si="395"/>
        <v/>
      </c>
      <c r="AI642" s="169" t="str">
        <f t="shared" si="396"/>
        <v/>
      </c>
      <c r="AJ642" s="86">
        <f>ROUNDDOWN( (LEN(scriv!B604)+1) / 2, 0 )</f>
        <v>0</v>
      </c>
      <c r="AK642" s="82">
        <f t="shared" si="397"/>
        <v>0</v>
      </c>
      <c r="AL642" s="82" t="str">
        <f t="shared" si="398"/>
        <v>-</v>
      </c>
      <c r="AM642" s="82" t="str">
        <f t="shared" si="399"/>
        <v>-</v>
      </c>
      <c r="AN642" s="82" t="str">
        <f t="shared" si="400"/>
        <v>-</v>
      </c>
      <c r="AO642" s="82" t="str">
        <f t="shared" si="401"/>
        <v>-</v>
      </c>
      <c r="AP642" s="82" t="str">
        <f t="shared" si="402"/>
        <v>-</v>
      </c>
      <c r="AQ642" s="82" t="str">
        <f t="shared" si="403"/>
        <v>-</v>
      </c>
      <c r="AR642" s="82" t="str">
        <f t="shared" si="404"/>
        <v>-</v>
      </c>
      <c r="AT642" s="82">
        <f t="shared" si="405"/>
        <v>2</v>
      </c>
      <c r="AU642" s="82" t="str">
        <f ca="1">IF(    MAX(OFFSET(AL642,0,0,MATCH("-",AL$638:AL642,0))) = 0,"",
IFERROR(MAX(OFFSET(AL642,0,0,MATCH("-",AL$638:AL642,0))),""))</f>
        <v/>
      </c>
      <c r="AV642" s="82" t="str">
        <f ca="1">IF(    MAX(OFFSET(AM642,0,0,MATCH("-",AM$638:AM642,0))) = 0,"",
IFERROR(MAX(OFFSET(AM642,0,0,MATCH("-",AM$638:AM642,0))),""))</f>
        <v/>
      </c>
      <c r="AW642" s="82" t="str">
        <f ca="1">IF(    MAX(OFFSET(AN642,0,0,MATCH("-",AN$638:AN642,0))) = 0,"",
IFERROR(MAX(OFFSET(AN642,0,0,MATCH("-",AN$638:AN642,0))),""))</f>
        <v/>
      </c>
      <c r="AX642" s="82" t="str">
        <f ca="1">IF(    MAX(OFFSET(AO642,0,0,MATCH("-",AO$638:AO642,0))) = 0,"",
IFERROR(MAX(OFFSET(AO642,0,0,MATCH("-",AO$638:AO642,0))),""))</f>
        <v/>
      </c>
      <c r="AY642" s="82" t="str">
        <f ca="1">IF(    MAX(OFFSET(AP642,0,0,MATCH("-",AP$638:AP642,0))) = 0,"",
IFERROR(MAX(OFFSET(AP642,0,0,MATCH("-",AP$638:AP642,0))),""))</f>
        <v/>
      </c>
      <c r="AZ642" s="82" t="str">
        <f ca="1">IF(    MAX(OFFSET(AQ642,0,0,MATCH("-",AQ$638:AQ642,0))) = 0,"",
IFERROR(MAX(OFFSET(AQ642,0,0,MATCH("-",AQ$638:AQ642,0))),""))</f>
        <v/>
      </c>
      <c r="BA642" s="82" t="str">
        <f ca="1">IF(    MAX(OFFSET(AR642,0,0,MATCH("-",AR$638:AR642,0))) = 0,"",
IFERROR(MAX(OFFSET(AR642,0,0,MATCH("-",AR$638:AR642,0))),""))</f>
        <v/>
      </c>
      <c r="BB642" s="112">
        <f t="shared" ca="1" si="406"/>
        <v>-270</v>
      </c>
      <c r="BC642" s="111" t="str">
        <f t="shared" ca="1" si="407"/>
        <v>Radius</v>
      </c>
      <c r="BD642" s="112">
        <f t="shared" ca="1" si="408"/>
        <v>0</v>
      </c>
      <c r="BE642" s="111">
        <f t="shared" ca="1" si="409"/>
        <v>-150</v>
      </c>
      <c r="BF642" s="113" t="e">
        <f t="shared" ca="1" si="410"/>
        <v>#VALUE!</v>
      </c>
      <c r="BG642" s="113" t="e">
        <f t="shared" ca="1" si="411"/>
        <v>#VALUE!</v>
      </c>
      <c r="BH642" s="112">
        <f t="shared" ca="1" si="412"/>
        <v>2000</v>
      </c>
      <c r="BI642" s="112">
        <f t="shared" ca="1" si="413"/>
        <v>-150</v>
      </c>
      <c r="BJ642" s="157"/>
      <c r="BK642" s="157"/>
      <c r="BL642" s="158" t="str">
        <f>scriv!AM604</f>
        <v/>
      </c>
      <c r="BM642" s="157"/>
      <c r="BN642" s="157" t="str">
        <f t="shared" si="414"/>
        <v>node</v>
      </c>
      <c r="BO642" s="157"/>
      <c r="BP642" s="159">
        <f t="shared" ca="1" si="415"/>
        <v>0</v>
      </c>
      <c r="BQ642" s="159">
        <f t="shared" ca="1" si="416"/>
        <v>0</v>
      </c>
      <c r="BR642" s="159">
        <f t="shared" si="417"/>
        <v>1</v>
      </c>
      <c r="BS642" s="159" t="str">
        <f t="shared" si="418"/>
        <v>symbol</v>
      </c>
      <c r="BT642" s="157" t="str">
        <f ca="1">IF(scriv!V604&lt;&gt;"",scriv!V604,
IF(E642="",IFERROR(VLOOKUP(BL642,$AH$40:$BT$638,39,FALSE),$BT$36),
$BT$37))</f>
        <v>GLICriteria</v>
      </c>
      <c r="BU642" s="166">
        <f t="shared" ca="1" si="419"/>
        <v>2000</v>
      </c>
      <c r="BV642" s="166">
        <f t="shared" ca="1" si="420"/>
        <v>-150</v>
      </c>
      <c r="BW642" s="166">
        <f t="shared" ca="1" si="421"/>
        <v>0</v>
      </c>
      <c r="BX642" s="166">
        <f t="shared" ca="1" si="422"/>
        <v>0</v>
      </c>
      <c r="BY642" s="180" t="str">
        <f t="shared" si="423"/>
        <v/>
      </c>
      <c r="BZ642" s="180" t="str">
        <f t="shared" si="424"/>
        <v/>
      </c>
      <c r="CA642" s="81" t="str">
        <f>IF(scriv!E604&lt;&gt;"",scriv!E604,"")</f>
        <v/>
      </c>
      <c r="CB642" s="82">
        <f t="shared" si="393"/>
        <v>0</v>
      </c>
      <c r="CC642" s="82">
        <f t="shared" si="425"/>
        <v>0</v>
      </c>
      <c r="CD642" s="82" t="str">
        <f t="shared" si="426"/>
        <v>-</v>
      </c>
      <c r="CE642" s="82" t="str">
        <f t="shared" si="427"/>
        <v>-</v>
      </c>
      <c r="CF642" s="82" t="str">
        <f t="shared" si="428"/>
        <v>-</v>
      </c>
      <c r="CG642" s="82" t="str">
        <f t="shared" si="429"/>
        <v>-</v>
      </c>
      <c r="CH642" s="82" t="str">
        <f t="shared" si="430"/>
        <v>-</v>
      </c>
      <c r="CI642" s="82" t="str">
        <f t="shared" si="431"/>
        <v>-</v>
      </c>
      <c r="CJ642" s="82" t="str">
        <f t="shared" si="432"/>
        <v>-</v>
      </c>
      <c r="CK642" s="82" t="str">
        <f t="shared" si="433"/>
        <v>-</v>
      </c>
    </row>
    <row r="643" spans="1:89" s="82" customFormat="1" ht="18" customHeight="1">
      <c r="A643" s="81" t="str">
        <f>scriv!AL605</f>
        <v/>
      </c>
      <c r="B643" s="81" t="str">
        <f>IF(scriv!D605&lt;&gt;"",scriv!D605,"")</f>
        <v/>
      </c>
      <c r="C643" s="81" t="str">
        <f>IF( scriv!AP605&lt;&gt;"", IF(D643&lt;&gt;"","connection ","")&amp;scriv!AP605,IF(D643&lt;&gt;"","connection",""))</f>
        <v/>
      </c>
      <c r="D643" s="82" t="str">
        <f>scriv!AN605</f>
        <v/>
      </c>
      <c r="E643" s="82" t="str">
        <f>scriv!AO605</f>
        <v/>
      </c>
      <c r="F643" s="156">
        <f>ROW()</f>
        <v>643</v>
      </c>
      <c r="G643" s="288">
        <f>scriv!AC605</f>
        <v>0</v>
      </c>
      <c r="H643" s="288">
        <f>scriv!AD605</f>
        <v>0</v>
      </c>
      <c r="I643" s="81" t="str">
        <f>IF(scriv!AE605&lt;&gt;"",scriv!AE605,J643)</f>
        <v/>
      </c>
      <c r="J643" s="81" t="str">
        <f>IF(scriv!AF605&lt;&gt;"",scriv!AF605,"")</f>
        <v/>
      </c>
      <c r="K643" s="82" t="str">
        <f>IF(scriv!Y605&lt;&gt;"",scriv!Y605,$K$36)</f>
        <v>none</v>
      </c>
      <c r="L643" s="82">
        <f>IF(scriv!Z605&lt;&gt;"",scriv!Z605,$L$36)</f>
        <v>0</v>
      </c>
      <c r="M643" s="82" t="str">
        <f>IF(scriv!AA605&lt;&gt;"",scriv!AA605,$M$36)</f>
        <v>OpenClose</v>
      </c>
      <c r="N643" s="82">
        <f>IF(scriv!AB605&lt;&gt;"",scriv!AB605,$N$36)</f>
        <v>0</v>
      </c>
      <c r="O643" s="119" t="str">
        <f t="shared" si="392"/>
        <v/>
      </c>
      <c r="P643" s="81" t="str">
        <f>IF(scriv!I605&lt;&gt;"",scriv!I605,"")</f>
        <v/>
      </c>
      <c r="Q643" s="81" t="str">
        <f>IF(scriv!J605&lt;&gt;"",scriv!J605,"")</f>
        <v/>
      </c>
      <c r="R643" s="81">
        <f>IF(scriv!K605&lt;&gt;"",scriv!K605,
IF(I643&lt;&gt;"",1,$R$36))</f>
        <v>1</v>
      </c>
      <c r="S643" s="81" t="str">
        <f>IF(scriv!L605&lt;&gt;"",scriv!L605,
IF(scriv!AF605&lt;&gt;"",$S$36,"none"))</f>
        <v>none</v>
      </c>
      <c r="T643" s="81" t="str">
        <f>IF(scriv!Q605&lt;&gt;"",scriv!Q605,"")</f>
        <v/>
      </c>
      <c r="U643" s="81" t="str">
        <f>IF(scriv!R605&lt;&gt;"",scriv!R605,"")</f>
        <v/>
      </c>
      <c r="V643" s="81" t="str">
        <f>IF(scriv!S605&lt;&gt;"",scriv!S605,"")</f>
        <v/>
      </c>
      <c r="W643" s="81" t="str">
        <f>IF(scriv!T605&lt;&gt;"",scriv!T605,"")</f>
        <v/>
      </c>
      <c r="X643" s="81" t="str">
        <f>IF($E643="",
( IF(scriv!AH605&lt;&gt;"", LEFT( scriv!AH605, FIND(",",scriv!AH605)-1) &amp; "=" &amp; $AH643 &amp; RIGHT( scriv!AH605, LEN(scriv!AH605) + 1 - FIND(",",scriv!AH605)),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IF(scriv!AI605&lt;&gt;"", LEFT( scriv!AI605, FIND(",",scriv!AI605)-1) &amp; "=" &amp; $AH643 &amp; RIGHT( scriv!AI605, LEN(scriv!AI605) + 1 - FIND(",",scriv!AI605)),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IF(scriv!AJ605&lt;&gt;"", LEFT( scriv!AJ605, FIND(",",scriv!AJ605)-1) &amp; "=" &amp; $AH643 &amp; RIGHT( scriv!AJ605, LEN(scriv!AJ605) + 1 - FIND(",",scriv!AJ605)),
  IF($Z$36&lt;&gt;"",LEFT( Z$36, FIND(",",Z$36)-1) &amp; "=" &amp; $AH643 &amp; RIGHT( Z$36, LEN(Z$36) + 1 - FIND(",",Z$36)),""))),
IF(scriv!O605&lt;&gt;"", LEFT( scriv!O605, FIND(",",scriv!O605)-1) &amp; "=" &amp; $AH643 &amp; RIGHT( scriv!O605, LEN(scriv!O605) + 1 - FIND(",",scriv!O605)),
LEFT( Z$37, FIND(",",Z$37)-1) &amp; "=" &amp; $AH643 &amp; RIGHT( Z$37, LEN(Z$37) + 1 - FIND(",",Z$37))))</f>
        <v>drawOpen=,1.2</v>
      </c>
      <c r="AA643" s="81" t="str">
        <f>IF($E643="",
( IF(scriv!AK605&lt;&gt;"", LEFT( scriv!AK605, FIND(",",scriv!AK605)-1) &amp; "=" &amp; $AH643 &amp; RIGHT( scriv!AK605, LEN(scriv!AK605) + 1 - FIND(",",scriv!AK605)),
  IF($AA$36&lt;&gt;"",LEFT( AA$36, FIND(",",AA$36)-1) &amp; "=" &amp; $AH643 &amp; RIGHT( AA$36, LEN(AA$36) + 1 - FIND(",",AA$36)),""))),
IF(scriv!P605&lt;&gt;"", LEFT( scriv!P605, FIND(",",scriv!P605)-1) &amp; "=" &amp; $AH643 &amp; RIGHT( scriv!P605, LEN(scriv!P605) + 1 - FIND(",",scriv!P605)),
LEFT( AA$37, FIND(",",AA$37)-1) &amp; "=" &amp; $AH643 &amp; RIGHT( AA$37, LEN(AA$37) + 1 - FIND(",",AA$37))))</f>
        <v>drawClose=,1.2</v>
      </c>
      <c r="AB643" s="167" t="str">
        <f t="shared" si="391"/>
        <v>noTitle</v>
      </c>
      <c r="AC643" s="167"/>
      <c r="AD643" s="45"/>
      <c r="AE643" s="168"/>
      <c r="AF643" s="169">
        <f>IF(D643="",scriv!B605,"")</f>
        <v>0</v>
      </c>
      <c r="AG643" s="170" t="str">
        <f t="shared" si="394"/>
        <v/>
      </c>
      <c r="AH643" s="169" t="str">
        <f t="shared" si="395"/>
        <v/>
      </c>
      <c r="AI643" s="169" t="str">
        <f t="shared" si="396"/>
        <v/>
      </c>
      <c r="AJ643" s="86">
        <f>ROUNDDOWN( (LEN(scriv!B605)+1) / 2, 0 )</f>
        <v>0</v>
      </c>
      <c r="AK643" s="82">
        <f t="shared" si="397"/>
        <v>0</v>
      </c>
      <c r="AL643" s="82" t="str">
        <f t="shared" si="398"/>
        <v>-</v>
      </c>
      <c r="AM643" s="82" t="str">
        <f t="shared" si="399"/>
        <v>-</v>
      </c>
      <c r="AN643" s="82" t="str">
        <f t="shared" si="400"/>
        <v>-</v>
      </c>
      <c r="AO643" s="82" t="str">
        <f t="shared" si="401"/>
        <v>-</v>
      </c>
      <c r="AP643" s="82" t="str">
        <f t="shared" si="402"/>
        <v>-</v>
      </c>
      <c r="AQ643" s="82" t="str">
        <f t="shared" si="403"/>
        <v>-</v>
      </c>
      <c r="AR643" s="82" t="str">
        <f t="shared" si="404"/>
        <v>-</v>
      </c>
      <c r="AT643" s="82">
        <f t="shared" si="405"/>
        <v>2</v>
      </c>
      <c r="AU643" s="82" t="str">
        <f ca="1">IF(    MAX(OFFSET(AL643,0,0,MATCH("-",AL$638:AL643,0))) = 0,"",
IFERROR(MAX(OFFSET(AL643,0,0,MATCH("-",AL$638:AL643,0))),""))</f>
        <v/>
      </c>
      <c r="AV643" s="82" t="str">
        <f ca="1">IF(    MAX(OFFSET(AM643,0,0,MATCH("-",AM$638:AM643,0))) = 0,"",
IFERROR(MAX(OFFSET(AM643,0,0,MATCH("-",AM$638:AM643,0))),""))</f>
        <v/>
      </c>
      <c r="AW643" s="82" t="str">
        <f ca="1">IF(    MAX(OFFSET(AN643,0,0,MATCH("-",AN$638:AN643,0))) = 0,"",
IFERROR(MAX(OFFSET(AN643,0,0,MATCH("-",AN$638:AN643,0))),""))</f>
        <v/>
      </c>
      <c r="AX643" s="82" t="str">
        <f ca="1">IF(    MAX(OFFSET(AO643,0,0,MATCH("-",AO$638:AO643,0))) = 0,"",
IFERROR(MAX(OFFSET(AO643,0,0,MATCH("-",AO$638:AO643,0))),""))</f>
        <v/>
      </c>
      <c r="AY643" s="82" t="str">
        <f ca="1">IF(    MAX(OFFSET(AP643,0,0,MATCH("-",AP$638:AP643,0))) = 0,"",
IFERROR(MAX(OFFSET(AP643,0,0,MATCH("-",AP$638:AP643,0))),""))</f>
        <v/>
      </c>
      <c r="AZ643" s="82" t="str">
        <f ca="1">IF(    MAX(OFFSET(AQ643,0,0,MATCH("-",AQ$638:AQ643,0))) = 0,"",
IFERROR(MAX(OFFSET(AQ643,0,0,MATCH("-",AQ$638:AQ643,0))),""))</f>
        <v/>
      </c>
      <c r="BA643" s="82" t="str">
        <f ca="1">IF(    MAX(OFFSET(AR643,0,0,MATCH("-",AR$638:AR643,0))) = 0,"",
IFERROR(MAX(OFFSET(AR643,0,0,MATCH("-",AR$638:AR643,0))),""))</f>
        <v/>
      </c>
      <c r="BB643" s="112">
        <f t="shared" ca="1" si="406"/>
        <v>-270</v>
      </c>
      <c r="BC643" s="111" t="str">
        <f t="shared" ca="1" si="407"/>
        <v>Radius</v>
      </c>
      <c r="BD643" s="112">
        <f t="shared" ca="1" si="408"/>
        <v>0</v>
      </c>
      <c r="BE643" s="111">
        <f t="shared" ca="1" si="409"/>
        <v>-150</v>
      </c>
      <c r="BF643" s="113" t="e">
        <f t="shared" ca="1" si="410"/>
        <v>#VALUE!</v>
      </c>
      <c r="BG643" s="113" t="e">
        <f t="shared" ca="1" si="411"/>
        <v>#VALUE!</v>
      </c>
      <c r="BH643" s="112">
        <f t="shared" ca="1" si="412"/>
        <v>2000</v>
      </c>
      <c r="BI643" s="112">
        <f t="shared" ca="1" si="413"/>
        <v>-150</v>
      </c>
      <c r="BJ643" s="157"/>
      <c r="BK643" s="157"/>
      <c r="BL643" s="158" t="str">
        <f>scriv!AM605</f>
        <v/>
      </c>
      <c r="BM643" s="157"/>
      <c r="BN643" s="157" t="str">
        <f t="shared" si="414"/>
        <v>node</v>
      </c>
      <c r="BO643" s="157"/>
      <c r="BP643" s="159">
        <f t="shared" ca="1" si="415"/>
        <v>0</v>
      </c>
      <c r="BQ643" s="159">
        <f t="shared" ca="1" si="416"/>
        <v>0</v>
      </c>
      <c r="BR643" s="159">
        <f t="shared" si="417"/>
        <v>1</v>
      </c>
      <c r="BS643" s="159" t="str">
        <f t="shared" si="418"/>
        <v>symbol</v>
      </c>
      <c r="BT643" s="157" t="str">
        <f ca="1">IF(scriv!V605&lt;&gt;"",scriv!V605,
IF(E643="",IFERROR(VLOOKUP(BL643,$AH$40:$BT$638,39,FALSE),$BT$36),
$BT$37))</f>
        <v>GLICriteria</v>
      </c>
      <c r="BU643" s="166">
        <f t="shared" ca="1" si="419"/>
        <v>2000</v>
      </c>
      <c r="BV643" s="166">
        <f t="shared" ca="1" si="420"/>
        <v>-150</v>
      </c>
      <c r="BW643" s="166">
        <f t="shared" ca="1" si="421"/>
        <v>0</v>
      </c>
      <c r="BX643" s="166">
        <f t="shared" ca="1" si="422"/>
        <v>0</v>
      </c>
      <c r="BY643" s="180" t="str">
        <f t="shared" si="423"/>
        <v/>
      </c>
      <c r="BZ643" s="180" t="str">
        <f t="shared" si="424"/>
        <v/>
      </c>
      <c r="CA643" s="81" t="str">
        <f>IF(scriv!E605&lt;&gt;"",scriv!E605,"")</f>
        <v/>
      </c>
      <c r="CB643" s="82">
        <f t="shared" si="393"/>
        <v>0</v>
      </c>
      <c r="CC643" s="82">
        <f t="shared" si="425"/>
        <v>0</v>
      </c>
      <c r="CD643" s="82" t="str">
        <f t="shared" si="426"/>
        <v>-</v>
      </c>
      <c r="CE643" s="82" t="str">
        <f t="shared" si="427"/>
        <v>-</v>
      </c>
      <c r="CF643" s="82" t="str">
        <f t="shared" si="428"/>
        <v>-</v>
      </c>
      <c r="CG643" s="82" t="str">
        <f t="shared" si="429"/>
        <v>-</v>
      </c>
      <c r="CH643" s="82" t="str">
        <f t="shared" si="430"/>
        <v>-</v>
      </c>
      <c r="CI643" s="82" t="str">
        <f t="shared" si="431"/>
        <v>-</v>
      </c>
      <c r="CJ643" s="82" t="str">
        <f t="shared" si="432"/>
        <v>-</v>
      </c>
      <c r="CK643" s="82" t="str">
        <f t="shared" si="433"/>
        <v>-</v>
      </c>
    </row>
    <row r="644" spans="1:89" s="82" customFormat="1" ht="18" customHeight="1">
      <c r="A644" s="81" t="str">
        <f>scriv!AL606</f>
        <v/>
      </c>
      <c r="B644" s="81" t="str">
        <f>IF(scriv!D606&lt;&gt;"",scriv!D606,"")</f>
        <v/>
      </c>
      <c r="C644" s="81" t="str">
        <f>IF( scriv!AP606&lt;&gt;"", IF(D644&lt;&gt;"","connection ","")&amp;scriv!AP606,IF(D644&lt;&gt;"","connection",""))</f>
        <v/>
      </c>
      <c r="D644" s="82" t="str">
        <f>scriv!AN606</f>
        <v/>
      </c>
      <c r="E644" s="82" t="str">
        <f>scriv!AO606</f>
        <v/>
      </c>
      <c r="F644" s="156">
        <f>ROW()</f>
        <v>644</v>
      </c>
      <c r="G644" s="288">
        <f>scriv!AC606</f>
        <v>0</v>
      </c>
      <c r="H644" s="288">
        <f>scriv!AD606</f>
        <v>0</v>
      </c>
      <c r="I644" s="81" t="str">
        <f>IF(scriv!AE606&lt;&gt;"",scriv!AE606,J644)</f>
        <v/>
      </c>
      <c r="J644" s="81" t="str">
        <f>IF(scriv!AF606&lt;&gt;"",scriv!AF606,"")</f>
        <v/>
      </c>
      <c r="K644" s="82" t="str">
        <f>IF(scriv!Y606&lt;&gt;"",scriv!Y606,$K$36)</f>
        <v>none</v>
      </c>
      <c r="L644" s="82">
        <f>IF(scriv!Z606&lt;&gt;"",scriv!Z606,$L$36)</f>
        <v>0</v>
      </c>
      <c r="M644" s="82" t="str">
        <f>IF(scriv!AA606&lt;&gt;"",scriv!AA606,$M$36)</f>
        <v>OpenClose</v>
      </c>
      <c r="N644" s="82">
        <f>IF(scriv!AB606&lt;&gt;"",scriv!AB606,$N$36)</f>
        <v>0</v>
      </c>
      <c r="O644" s="119" t="str">
        <f t="shared" si="392"/>
        <v/>
      </c>
      <c r="P644" s="81" t="str">
        <f>IF(scriv!I606&lt;&gt;"",scriv!I606,"")</f>
        <v/>
      </c>
      <c r="Q644" s="81" t="str">
        <f>IF(scriv!J606&lt;&gt;"",scriv!J606,"")</f>
        <v/>
      </c>
      <c r="R644" s="81">
        <f>IF(scriv!K606&lt;&gt;"",scriv!K606,
IF(I644&lt;&gt;"",1,$R$36))</f>
        <v>1</v>
      </c>
      <c r="S644" s="81" t="str">
        <f>IF(scriv!L606&lt;&gt;"",scriv!L606,
IF(scriv!AF606&lt;&gt;"",$S$36,"none"))</f>
        <v>none</v>
      </c>
      <c r="T644" s="81" t="str">
        <f>IF(scriv!Q606&lt;&gt;"",scriv!Q606,"")</f>
        <v/>
      </c>
      <c r="U644" s="81" t="str">
        <f>IF(scriv!R606&lt;&gt;"",scriv!R606,"")</f>
        <v/>
      </c>
      <c r="V644" s="81" t="str">
        <f>IF(scriv!S606&lt;&gt;"",scriv!S606,"")</f>
        <v/>
      </c>
      <c r="W644" s="81" t="str">
        <f>IF(scriv!T606&lt;&gt;"",scriv!T606,"")</f>
        <v/>
      </c>
      <c r="X644" s="81" t="str">
        <f>IF($E644="",
( IF(scriv!AH606&lt;&gt;"", LEFT( scriv!AH606, FIND(",",scriv!AH606)-1) &amp; "=" &amp; $AH644 &amp; RIGHT( scriv!AH606, LEN(scriv!AH606) + 1 - FIND(",",scriv!AH606)),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IF(scriv!AI606&lt;&gt;"", LEFT( scriv!AI606, FIND(",",scriv!AI606)-1) &amp; "=" &amp; $AH644 &amp; RIGHT( scriv!AI606, LEN(scriv!AI606) + 1 - FIND(",",scriv!AI606)),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IF(scriv!AJ606&lt;&gt;"", LEFT( scriv!AJ606, FIND(",",scriv!AJ606)-1) &amp; "=" &amp; $AH644 &amp; RIGHT( scriv!AJ606, LEN(scriv!AJ606) + 1 - FIND(",",scriv!AJ606)),
  IF($Z$36&lt;&gt;"",LEFT( Z$36, FIND(",",Z$36)-1) &amp; "=" &amp; $AH644 &amp; RIGHT( Z$36, LEN(Z$36) + 1 - FIND(",",Z$36)),""))),
IF(scriv!O606&lt;&gt;"", LEFT( scriv!O606, FIND(",",scriv!O606)-1) &amp; "=" &amp; $AH644 &amp; RIGHT( scriv!O606, LEN(scriv!O606) + 1 - FIND(",",scriv!O606)),
LEFT( Z$37, FIND(",",Z$37)-1) &amp; "=" &amp; $AH644 &amp; RIGHT( Z$37, LEN(Z$37) + 1 - FIND(",",Z$37))))</f>
        <v>drawOpen=,1.2</v>
      </c>
      <c r="AA644" s="81" t="str">
        <f>IF($E644="",
( IF(scriv!AK606&lt;&gt;"", LEFT( scriv!AK606, FIND(",",scriv!AK606)-1) &amp; "=" &amp; $AH644 &amp; RIGHT( scriv!AK606, LEN(scriv!AK606) + 1 - FIND(",",scriv!AK606)),
  IF($AA$36&lt;&gt;"",LEFT( AA$36, FIND(",",AA$36)-1) &amp; "=" &amp; $AH644 &amp; RIGHT( AA$36, LEN(AA$36) + 1 - FIND(",",AA$36)),""))),
IF(scriv!P606&lt;&gt;"", LEFT( scriv!P606, FIND(",",scriv!P606)-1) &amp; "=" &amp; $AH644 &amp; RIGHT( scriv!P606, LEN(scriv!P606) + 1 - FIND(",",scriv!P606)),
LEFT( AA$37, FIND(",",AA$37)-1) &amp; "=" &amp; $AH644 &amp; RIGHT( AA$37, LEN(AA$37) + 1 - FIND(",",AA$37))))</f>
        <v>drawClose=,1.2</v>
      </c>
      <c r="AB644" s="167" t="str">
        <f t="shared" si="391"/>
        <v>noTitle</v>
      </c>
      <c r="AC644" s="167"/>
      <c r="AD644" s="45"/>
      <c r="AE644" s="168"/>
      <c r="AF644" s="169">
        <f>IF(D644="",scriv!B606,"")</f>
        <v>0</v>
      </c>
      <c r="AG644" s="170" t="str">
        <f t="shared" si="394"/>
        <v/>
      </c>
      <c r="AH644" s="169" t="str">
        <f t="shared" si="395"/>
        <v/>
      </c>
      <c r="AI644" s="169" t="str">
        <f t="shared" si="396"/>
        <v/>
      </c>
      <c r="AJ644" s="86">
        <f>ROUNDDOWN( (LEN(scriv!B606)+1) / 2, 0 )</f>
        <v>0</v>
      </c>
      <c r="AK644" s="82">
        <f t="shared" si="397"/>
        <v>0</v>
      </c>
      <c r="AL644" s="82" t="str">
        <f t="shared" si="398"/>
        <v>-</v>
      </c>
      <c r="AM644" s="82" t="str">
        <f t="shared" si="399"/>
        <v>-</v>
      </c>
      <c r="AN644" s="82" t="str">
        <f t="shared" si="400"/>
        <v>-</v>
      </c>
      <c r="AO644" s="82" t="str">
        <f t="shared" si="401"/>
        <v>-</v>
      </c>
      <c r="AP644" s="82" t="str">
        <f t="shared" si="402"/>
        <v>-</v>
      </c>
      <c r="AQ644" s="82" t="str">
        <f t="shared" si="403"/>
        <v>-</v>
      </c>
      <c r="AR644" s="82" t="str">
        <f t="shared" si="404"/>
        <v>-</v>
      </c>
      <c r="AT644" s="82">
        <f t="shared" si="405"/>
        <v>2</v>
      </c>
      <c r="AU644" s="82" t="str">
        <f ca="1">IF(    MAX(OFFSET(AL644,0,0,MATCH("-",AL$638:AL644,0))) = 0,"",
IFERROR(MAX(OFFSET(AL644,0,0,MATCH("-",AL$638:AL644,0))),""))</f>
        <v/>
      </c>
      <c r="AV644" s="82" t="str">
        <f ca="1">IF(    MAX(OFFSET(AM644,0,0,MATCH("-",AM$638:AM644,0))) = 0,"",
IFERROR(MAX(OFFSET(AM644,0,0,MATCH("-",AM$638:AM644,0))),""))</f>
        <v/>
      </c>
      <c r="AW644" s="82" t="str">
        <f ca="1">IF(    MAX(OFFSET(AN644,0,0,MATCH("-",AN$638:AN644,0))) = 0,"",
IFERROR(MAX(OFFSET(AN644,0,0,MATCH("-",AN$638:AN644,0))),""))</f>
        <v/>
      </c>
      <c r="AX644" s="82" t="str">
        <f ca="1">IF(    MAX(OFFSET(AO644,0,0,MATCH("-",AO$638:AO644,0))) = 0,"",
IFERROR(MAX(OFFSET(AO644,0,0,MATCH("-",AO$638:AO644,0))),""))</f>
        <v/>
      </c>
      <c r="AY644" s="82" t="str">
        <f ca="1">IF(    MAX(OFFSET(AP644,0,0,MATCH("-",AP$638:AP644,0))) = 0,"",
IFERROR(MAX(OFFSET(AP644,0,0,MATCH("-",AP$638:AP644,0))),""))</f>
        <v/>
      </c>
      <c r="AZ644" s="82" t="str">
        <f ca="1">IF(    MAX(OFFSET(AQ644,0,0,MATCH("-",AQ$638:AQ644,0))) = 0,"",
IFERROR(MAX(OFFSET(AQ644,0,0,MATCH("-",AQ$638:AQ644,0))),""))</f>
        <v/>
      </c>
      <c r="BA644" s="82" t="str">
        <f ca="1">IF(    MAX(OFFSET(AR644,0,0,MATCH("-",AR$638:AR644,0))) = 0,"",
IFERROR(MAX(OFFSET(AR644,0,0,MATCH("-",AR$638:AR644,0))),""))</f>
        <v/>
      </c>
      <c r="BB644" s="112">
        <f t="shared" ca="1" si="406"/>
        <v>-270</v>
      </c>
      <c r="BC644" s="111" t="str">
        <f t="shared" ca="1" si="407"/>
        <v>Radius</v>
      </c>
      <c r="BD644" s="112">
        <f t="shared" ca="1" si="408"/>
        <v>0</v>
      </c>
      <c r="BE644" s="111">
        <f t="shared" ca="1" si="409"/>
        <v>-150</v>
      </c>
      <c r="BF644" s="113" t="e">
        <f t="shared" ca="1" si="410"/>
        <v>#VALUE!</v>
      </c>
      <c r="BG644" s="113" t="e">
        <f t="shared" ca="1" si="411"/>
        <v>#VALUE!</v>
      </c>
      <c r="BH644" s="112">
        <f t="shared" ca="1" si="412"/>
        <v>2000</v>
      </c>
      <c r="BI644" s="112">
        <f t="shared" ca="1" si="413"/>
        <v>-150</v>
      </c>
      <c r="BJ644" s="157"/>
      <c r="BK644" s="157"/>
      <c r="BL644" s="158" t="str">
        <f>scriv!AM606</f>
        <v/>
      </c>
      <c r="BM644" s="157"/>
      <c r="BN644" s="157" t="str">
        <f t="shared" si="414"/>
        <v>node</v>
      </c>
      <c r="BO644" s="157"/>
      <c r="BP644" s="159">
        <f t="shared" ca="1" si="415"/>
        <v>0</v>
      </c>
      <c r="BQ644" s="159">
        <f t="shared" ca="1" si="416"/>
        <v>0</v>
      </c>
      <c r="BR644" s="159">
        <f t="shared" si="417"/>
        <v>1</v>
      </c>
      <c r="BS644" s="159" t="str">
        <f t="shared" si="418"/>
        <v>symbol</v>
      </c>
      <c r="BT644" s="157" t="str">
        <f ca="1">IF(scriv!V606&lt;&gt;"",scriv!V606,
IF(E644="",IFERROR(VLOOKUP(BL644,$AH$40:$BT$638,39,FALSE),$BT$36),
$BT$37))</f>
        <v>GLICriteria</v>
      </c>
      <c r="BU644" s="166">
        <f t="shared" ca="1" si="419"/>
        <v>2000</v>
      </c>
      <c r="BV644" s="166">
        <f t="shared" ca="1" si="420"/>
        <v>-150</v>
      </c>
      <c r="BW644" s="166">
        <f t="shared" ca="1" si="421"/>
        <v>0</v>
      </c>
      <c r="BX644" s="166">
        <f t="shared" ca="1" si="422"/>
        <v>0</v>
      </c>
      <c r="BY644" s="180" t="str">
        <f t="shared" si="423"/>
        <v/>
      </c>
      <c r="BZ644" s="180" t="str">
        <f t="shared" si="424"/>
        <v/>
      </c>
      <c r="CA644" s="81" t="str">
        <f>IF(scriv!E606&lt;&gt;"",scriv!E606,"")</f>
        <v/>
      </c>
      <c r="CB644" s="82">
        <f t="shared" si="393"/>
        <v>0</v>
      </c>
      <c r="CC644" s="82">
        <f t="shared" si="425"/>
        <v>0</v>
      </c>
      <c r="CD644" s="82" t="str">
        <f t="shared" si="426"/>
        <v>-</v>
      </c>
      <c r="CE644" s="82" t="str">
        <f t="shared" si="427"/>
        <v>-</v>
      </c>
      <c r="CF644" s="82" t="str">
        <f t="shared" si="428"/>
        <v>-</v>
      </c>
      <c r="CG644" s="82" t="str">
        <f t="shared" si="429"/>
        <v>-</v>
      </c>
      <c r="CH644" s="82" t="str">
        <f t="shared" si="430"/>
        <v>-</v>
      </c>
      <c r="CI644" s="82" t="str">
        <f t="shared" si="431"/>
        <v>-</v>
      </c>
      <c r="CJ644" s="82" t="str">
        <f t="shared" si="432"/>
        <v>-</v>
      </c>
      <c r="CK644" s="82" t="str">
        <f t="shared" si="433"/>
        <v>-</v>
      </c>
    </row>
    <row r="645" spans="1:89" s="82" customFormat="1" ht="18" customHeight="1">
      <c r="A645" s="81" t="str">
        <f>scriv!AL607</f>
        <v/>
      </c>
      <c r="B645" s="81" t="str">
        <f>IF(scriv!D607&lt;&gt;"",scriv!D607,"")</f>
        <v/>
      </c>
      <c r="C645" s="81" t="str">
        <f>IF( scriv!AP607&lt;&gt;"", IF(D645&lt;&gt;"","connection ","")&amp;scriv!AP607,IF(D645&lt;&gt;"","connection",""))</f>
        <v/>
      </c>
      <c r="D645" s="82" t="str">
        <f>scriv!AN607</f>
        <v/>
      </c>
      <c r="E645" s="82" t="str">
        <f>scriv!AO607</f>
        <v/>
      </c>
      <c r="F645" s="156">
        <f>ROW()</f>
        <v>645</v>
      </c>
      <c r="G645" s="288">
        <f>scriv!AC607</f>
        <v>0</v>
      </c>
      <c r="H645" s="288">
        <f>scriv!AD607</f>
        <v>0</v>
      </c>
      <c r="I645" s="81" t="str">
        <f>IF(scriv!AE607&lt;&gt;"",scriv!AE607,J645)</f>
        <v/>
      </c>
      <c r="J645" s="81" t="str">
        <f>IF(scriv!AF607&lt;&gt;"",scriv!AF607,"")</f>
        <v/>
      </c>
      <c r="K645" s="82" t="str">
        <f>IF(scriv!Y607&lt;&gt;"",scriv!Y607,$K$36)</f>
        <v>none</v>
      </c>
      <c r="L645" s="82">
        <f>IF(scriv!Z607&lt;&gt;"",scriv!Z607,$L$36)</f>
        <v>0</v>
      </c>
      <c r="M645" s="82" t="str">
        <f>IF(scriv!AA607&lt;&gt;"",scriv!AA607,$M$36)</f>
        <v>OpenClose</v>
      </c>
      <c r="N645" s="82">
        <f>IF(scriv!AB607&lt;&gt;"",scriv!AB607,$N$36)</f>
        <v>0</v>
      </c>
      <c r="O645" s="119" t="str">
        <f t="shared" si="392"/>
        <v/>
      </c>
      <c r="P645" s="81" t="str">
        <f>IF(scriv!I607&lt;&gt;"",scriv!I607,"")</f>
        <v/>
      </c>
      <c r="Q645" s="81" t="str">
        <f>IF(scriv!J607&lt;&gt;"",scriv!J607,"")</f>
        <v/>
      </c>
      <c r="R645" s="81">
        <f>IF(scriv!K607&lt;&gt;"",scriv!K607,
IF(I645&lt;&gt;"",1,$R$36))</f>
        <v>1</v>
      </c>
      <c r="S645" s="81" t="str">
        <f>IF(scriv!L607&lt;&gt;"",scriv!L607,
IF(scriv!AF607&lt;&gt;"",$S$36,"none"))</f>
        <v>none</v>
      </c>
      <c r="T645" s="81" t="str">
        <f>IF(scriv!Q607&lt;&gt;"",scriv!Q607,"")</f>
        <v/>
      </c>
      <c r="U645" s="81" t="str">
        <f>IF(scriv!R607&lt;&gt;"",scriv!R607,"")</f>
        <v/>
      </c>
      <c r="V645" s="81" t="str">
        <f>IF(scriv!S607&lt;&gt;"",scriv!S607,"")</f>
        <v/>
      </c>
      <c r="W645" s="81" t="str">
        <f>IF(scriv!T607&lt;&gt;"",scriv!T607,"")</f>
        <v/>
      </c>
      <c r="X645" s="81" t="str">
        <f>IF($E645="",
( IF(scriv!AH607&lt;&gt;"", LEFT( scriv!AH607, FIND(",",scriv!AH607)-1) &amp; "=" &amp; $AH645 &amp; RIGHT( scriv!AH607, LEN(scriv!AH607) + 1 - FIND(",",scriv!AH607)),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IF(scriv!AI607&lt;&gt;"", LEFT( scriv!AI607, FIND(",",scriv!AI607)-1) &amp; "=" &amp; $AH645 &amp; RIGHT( scriv!AI607, LEN(scriv!AI607) + 1 - FIND(",",scriv!AI607)),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IF(scriv!AJ607&lt;&gt;"", LEFT( scriv!AJ607, FIND(",",scriv!AJ607)-1) &amp; "=" &amp; $AH645 &amp; RIGHT( scriv!AJ607, LEN(scriv!AJ607) + 1 - FIND(",",scriv!AJ607)),
  IF($Z$36&lt;&gt;"",LEFT( Z$36, FIND(",",Z$36)-1) &amp; "=" &amp; $AH645 &amp; RIGHT( Z$36, LEN(Z$36) + 1 - FIND(",",Z$36)),""))),
IF(scriv!O607&lt;&gt;"", LEFT( scriv!O607, FIND(",",scriv!O607)-1) &amp; "=" &amp; $AH645 &amp; RIGHT( scriv!O607, LEN(scriv!O607) + 1 - FIND(",",scriv!O607)),
LEFT( Z$37, FIND(",",Z$37)-1) &amp; "=" &amp; $AH645 &amp; RIGHT( Z$37, LEN(Z$37) + 1 - FIND(",",Z$37))))</f>
        <v>drawOpen=,1.2</v>
      </c>
      <c r="AA645" s="81" t="str">
        <f>IF($E645="",
( IF(scriv!AK607&lt;&gt;"", LEFT( scriv!AK607, FIND(",",scriv!AK607)-1) &amp; "=" &amp; $AH645 &amp; RIGHT( scriv!AK607, LEN(scriv!AK607) + 1 - FIND(",",scriv!AK607)),
  IF($AA$36&lt;&gt;"",LEFT( AA$36, FIND(",",AA$36)-1) &amp; "=" &amp; $AH645 &amp; RIGHT( AA$36, LEN(AA$36) + 1 - FIND(",",AA$36)),""))),
IF(scriv!P607&lt;&gt;"", LEFT( scriv!P607, FIND(",",scriv!P607)-1) &amp; "=" &amp; $AH645 &amp; RIGHT( scriv!P607, LEN(scriv!P607) + 1 - FIND(",",scriv!P607)),
LEFT( AA$37, FIND(",",AA$37)-1) &amp; "=" &amp; $AH645 &amp; RIGHT( AA$37, LEN(AA$37) + 1 - FIND(",",AA$37))))</f>
        <v>drawClose=,1.2</v>
      </c>
      <c r="AB645" s="167" t="str">
        <f t="shared" si="391"/>
        <v>noTitle</v>
      </c>
      <c r="AC645" s="167"/>
      <c r="AD645" s="45"/>
      <c r="AE645" s="168"/>
      <c r="AF645" s="169">
        <f>IF(D645="",scriv!B607,"")</f>
        <v>0</v>
      </c>
      <c r="AG645" s="170" t="str">
        <f t="shared" si="394"/>
        <v/>
      </c>
      <c r="AH645" s="169" t="str">
        <f t="shared" si="395"/>
        <v/>
      </c>
      <c r="AI645" s="169" t="str">
        <f t="shared" si="396"/>
        <v/>
      </c>
      <c r="AJ645" s="86">
        <f>ROUNDDOWN( (LEN(scriv!B607)+1) / 2, 0 )</f>
        <v>0</v>
      </c>
      <c r="AK645" s="82">
        <f t="shared" si="397"/>
        <v>0</v>
      </c>
      <c r="AL645" s="82" t="str">
        <f t="shared" si="398"/>
        <v>-</v>
      </c>
      <c r="AM645" s="82" t="str">
        <f t="shared" si="399"/>
        <v>-</v>
      </c>
      <c r="AN645" s="82" t="str">
        <f t="shared" si="400"/>
        <v>-</v>
      </c>
      <c r="AO645" s="82" t="str">
        <f t="shared" si="401"/>
        <v>-</v>
      </c>
      <c r="AP645" s="82" t="str">
        <f t="shared" si="402"/>
        <v>-</v>
      </c>
      <c r="AQ645" s="82" t="str">
        <f t="shared" si="403"/>
        <v>-</v>
      </c>
      <c r="AR645" s="82" t="str">
        <f t="shared" si="404"/>
        <v>-</v>
      </c>
      <c r="AT645" s="82">
        <f t="shared" si="405"/>
        <v>2</v>
      </c>
      <c r="AU645" s="82" t="str">
        <f ca="1">IF(    MAX(OFFSET(AL645,0,0,MATCH("-",AL$638:AL645,0))) = 0,"",
IFERROR(MAX(OFFSET(AL645,0,0,MATCH("-",AL$638:AL645,0))),""))</f>
        <v/>
      </c>
      <c r="AV645" s="82" t="str">
        <f ca="1">IF(    MAX(OFFSET(AM645,0,0,MATCH("-",AM$638:AM645,0))) = 0,"",
IFERROR(MAX(OFFSET(AM645,0,0,MATCH("-",AM$638:AM645,0))),""))</f>
        <v/>
      </c>
      <c r="AW645" s="82" t="str">
        <f ca="1">IF(    MAX(OFFSET(AN645,0,0,MATCH("-",AN$638:AN645,0))) = 0,"",
IFERROR(MAX(OFFSET(AN645,0,0,MATCH("-",AN$638:AN645,0))),""))</f>
        <v/>
      </c>
      <c r="AX645" s="82" t="str">
        <f ca="1">IF(    MAX(OFFSET(AO645,0,0,MATCH("-",AO$638:AO645,0))) = 0,"",
IFERROR(MAX(OFFSET(AO645,0,0,MATCH("-",AO$638:AO645,0))),""))</f>
        <v/>
      </c>
      <c r="AY645" s="82" t="str">
        <f ca="1">IF(    MAX(OFFSET(AP645,0,0,MATCH("-",AP$638:AP645,0))) = 0,"",
IFERROR(MAX(OFFSET(AP645,0,0,MATCH("-",AP$638:AP645,0))),""))</f>
        <v/>
      </c>
      <c r="AZ645" s="82" t="str">
        <f ca="1">IF(    MAX(OFFSET(AQ645,0,0,MATCH("-",AQ$638:AQ645,0))) = 0,"",
IFERROR(MAX(OFFSET(AQ645,0,0,MATCH("-",AQ$638:AQ645,0))),""))</f>
        <v/>
      </c>
      <c r="BA645" s="82" t="str">
        <f ca="1">IF(    MAX(OFFSET(AR645,0,0,MATCH("-",AR$638:AR645,0))) = 0,"",
IFERROR(MAX(OFFSET(AR645,0,0,MATCH("-",AR$638:AR645,0))),""))</f>
        <v/>
      </c>
      <c r="BB645" s="112">
        <f t="shared" ca="1" si="406"/>
        <v>-270</v>
      </c>
      <c r="BC645" s="111" t="str">
        <f t="shared" ca="1" si="407"/>
        <v>Radius</v>
      </c>
      <c r="BD645" s="112">
        <f t="shared" ca="1" si="408"/>
        <v>0</v>
      </c>
      <c r="BE645" s="111">
        <f t="shared" ca="1" si="409"/>
        <v>-150</v>
      </c>
      <c r="BF645" s="113" t="e">
        <f t="shared" ca="1" si="410"/>
        <v>#VALUE!</v>
      </c>
      <c r="BG645" s="113" t="e">
        <f t="shared" ca="1" si="411"/>
        <v>#VALUE!</v>
      </c>
      <c r="BH645" s="112">
        <f t="shared" ca="1" si="412"/>
        <v>2000</v>
      </c>
      <c r="BI645" s="112">
        <f t="shared" ca="1" si="413"/>
        <v>-150</v>
      </c>
      <c r="BJ645" s="157"/>
      <c r="BK645" s="157"/>
      <c r="BL645" s="158" t="str">
        <f>scriv!AM607</f>
        <v/>
      </c>
      <c r="BM645" s="157"/>
      <c r="BN645" s="157" t="str">
        <f t="shared" si="414"/>
        <v>node</v>
      </c>
      <c r="BO645" s="157"/>
      <c r="BP645" s="159">
        <f t="shared" ca="1" si="415"/>
        <v>0</v>
      </c>
      <c r="BQ645" s="159">
        <f t="shared" ca="1" si="416"/>
        <v>0</v>
      </c>
      <c r="BR645" s="159">
        <f t="shared" si="417"/>
        <v>1</v>
      </c>
      <c r="BS645" s="159" t="str">
        <f t="shared" si="418"/>
        <v>symbol</v>
      </c>
      <c r="BT645" s="157" t="str">
        <f ca="1">IF(scriv!V607&lt;&gt;"",scriv!V607,
IF(E645="",IFERROR(VLOOKUP(BL645,$AH$40:$BT$638,39,FALSE),$BT$36),
$BT$37))</f>
        <v>GLICriteria</v>
      </c>
      <c r="BU645" s="166">
        <f t="shared" ca="1" si="419"/>
        <v>2000</v>
      </c>
      <c r="BV645" s="166">
        <f t="shared" ca="1" si="420"/>
        <v>-150</v>
      </c>
      <c r="BW645" s="166">
        <f t="shared" ca="1" si="421"/>
        <v>0</v>
      </c>
      <c r="BX645" s="166">
        <f t="shared" ca="1" si="422"/>
        <v>0</v>
      </c>
      <c r="BY645" s="180" t="str">
        <f t="shared" si="423"/>
        <v/>
      </c>
      <c r="BZ645" s="180" t="str">
        <f t="shared" si="424"/>
        <v/>
      </c>
      <c r="CA645" s="81" t="str">
        <f>IF(scriv!E607&lt;&gt;"",scriv!E607,"")</f>
        <v/>
      </c>
      <c r="CB645" s="82">
        <f t="shared" si="393"/>
        <v>0</v>
      </c>
      <c r="CC645" s="82">
        <f t="shared" si="425"/>
        <v>0</v>
      </c>
      <c r="CD645" s="82" t="str">
        <f t="shared" si="426"/>
        <v>-</v>
      </c>
      <c r="CE645" s="82" t="str">
        <f t="shared" si="427"/>
        <v>-</v>
      </c>
      <c r="CF645" s="82" t="str">
        <f t="shared" si="428"/>
        <v>-</v>
      </c>
      <c r="CG645" s="82" t="str">
        <f t="shared" si="429"/>
        <v>-</v>
      </c>
      <c r="CH645" s="82" t="str">
        <f t="shared" si="430"/>
        <v>-</v>
      </c>
      <c r="CI645" s="82" t="str">
        <f t="shared" si="431"/>
        <v>-</v>
      </c>
      <c r="CJ645" s="82" t="str">
        <f t="shared" si="432"/>
        <v>-</v>
      </c>
      <c r="CK645" s="82" t="str">
        <f t="shared" si="433"/>
        <v>-</v>
      </c>
    </row>
    <row r="646" spans="1:89" s="82" customFormat="1" ht="18" customHeight="1">
      <c r="A646" s="81" t="str">
        <f>scriv!AL608</f>
        <v/>
      </c>
      <c r="B646" s="81" t="str">
        <f>IF(scriv!D608&lt;&gt;"",scriv!D608,"")</f>
        <v/>
      </c>
      <c r="C646" s="81" t="str">
        <f>IF( scriv!AP608&lt;&gt;"", IF(D646&lt;&gt;"","connection ","")&amp;scriv!AP608,IF(D646&lt;&gt;"","connection",""))</f>
        <v/>
      </c>
      <c r="D646" s="82" t="str">
        <f>scriv!AN608</f>
        <v/>
      </c>
      <c r="E646" s="82" t="str">
        <f>scriv!AO608</f>
        <v/>
      </c>
      <c r="F646" s="156">
        <f>ROW()</f>
        <v>646</v>
      </c>
      <c r="G646" s="288">
        <f>scriv!AC608</f>
        <v>0</v>
      </c>
      <c r="H646" s="288">
        <f>scriv!AD608</f>
        <v>0</v>
      </c>
      <c r="I646" s="81" t="str">
        <f>IF(scriv!AE608&lt;&gt;"",scriv!AE608,J646)</f>
        <v/>
      </c>
      <c r="J646" s="81" t="str">
        <f>IF(scriv!AF608&lt;&gt;"",scriv!AF608,"")</f>
        <v/>
      </c>
      <c r="K646" s="82" t="str">
        <f>IF(scriv!Y608&lt;&gt;"",scriv!Y608,$K$36)</f>
        <v>none</v>
      </c>
      <c r="L646" s="82">
        <f>IF(scriv!Z608&lt;&gt;"",scriv!Z608,$L$36)</f>
        <v>0</v>
      </c>
      <c r="M646" s="82" t="str">
        <f>IF(scriv!AA608&lt;&gt;"",scriv!AA608,$M$36)</f>
        <v>OpenClose</v>
      </c>
      <c r="N646" s="82">
        <f>IF(scriv!AB608&lt;&gt;"",scriv!AB608,$N$36)</f>
        <v>0</v>
      </c>
      <c r="O646" s="119" t="str">
        <f t="shared" si="392"/>
        <v/>
      </c>
      <c r="P646" s="81" t="str">
        <f>IF(scriv!I608&lt;&gt;"",scriv!I608,"")</f>
        <v/>
      </c>
      <c r="Q646" s="81" t="str">
        <f>IF(scriv!J608&lt;&gt;"",scriv!J608,"")</f>
        <v/>
      </c>
      <c r="R646" s="81">
        <f>IF(scriv!K608&lt;&gt;"",scriv!K608,
IF(I646&lt;&gt;"",1,$R$36))</f>
        <v>1</v>
      </c>
      <c r="S646" s="81" t="str">
        <f>IF(scriv!L608&lt;&gt;"",scriv!L608,
IF(scriv!AF608&lt;&gt;"",$S$36,"none"))</f>
        <v>none</v>
      </c>
      <c r="T646" s="81" t="str">
        <f>IF(scriv!Q608&lt;&gt;"",scriv!Q608,"")</f>
        <v/>
      </c>
      <c r="U646" s="81" t="str">
        <f>IF(scriv!R608&lt;&gt;"",scriv!R608,"")</f>
        <v/>
      </c>
      <c r="V646" s="81" t="str">
        <f>IF(scriv!S608&lt;&gt;"",scriv!S608,"")</f>
        <v/>
      </c>
      <c r="W646" s="81" t="str">
        <f>IF(scriv!T608&lt;&gt;"",scriv!T608,"")</f>
        <v/>
      </c>
      <c r="X646" s="81" t="str">
        <f>IF($E646="",
( IF(scriv!AH608&lt;&gt;"", LEFT( scriv!AH608, FIND(",",scriv!AH608)-1) &amp; "=" &amp; $AH646 &amp; RIGHT( scriv!AH608, LEN(scriv!AH608) + 1 - FIND(",",scriv!AH608)),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IF(scriv!AI608&lt;&gt;"", LEFT( scriv!AI608, FIND(",",scriv!AI608)-1) &amp; "=" &amp; $AH646 &amp; RIGHT( scriv!AI608, LEN(scriv!AI608) + 1 - FIND(",",scriv!AI608)),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IF(scriv!AJ608&lt;&gt;"", LEFT( scriv!AJ608, FIND(",",scriv!AJ608)-1) &amp; "=" &amp; $AH646 &amp; RIGHT( scriv!AJ608, LEN(scriv!AJ608) + 1 - FIND(",",scriv!AJ608)),
  IF($Z$36&lt;&gt;"",LEFT( Z$36, FIND(",",Z$36)-1) &amp; "=" &amp; $AH646 &amp; RIGHT( Z$36, LEN(Z$36) + 1 - FIND(",",Z$36)),""))),
IF(scriv!O608&lt;&gt;"", LEFT( scriv!O608, FIND(",",scriv!O608)-1) &amp; "=" &amp; $AH646 &amp; RIGHT( scriv!O608, LEN(scriv!O608) + 1 - FIND(",",scriv!O608)),
LEFT( Z$37, FIND(",",Z$37)-1) &amp; "=" &amp; $AH646 &amp; RIGHT( Z$37, LEN(Z$37) + 1 - FIND(",",Z$37))))</f>
        <v>drawOpen=,1.2</v>
      </c>
      <c r="AA646" s="81" t="str">
        <f>IF($E646="",
( IF(scriv!AK608&lt;&gt;"", LEFT( scriv!AK608, FIND(",",scriv!AK608)-1) &amp; "=" &amp; $AH646 &amp; RIGHT( scriv!AK608, LEN(scriv!AK608) + 1 - FIND(",",scriv!AK608)),
  IF($AA$36&lt;&gt;"",LEFT( AA$36, FIND(",",AA$36)-1) &amp; "=" &amp; $AH646 &amp; RIGHT( AA$36, LEN(AA$36) + 1 - FIND(",",AA$36)),""))),
IF(scriv!P608&lt;&gt;"", LEFT( scriv!P608, FIND(",",scriv!P608)-1) &amp; "=" &amp; $AH646 &amp; RIGHT( scriv!P608, LEN(scriv!P608) + 1 - FIND(",",scriv!P608)),
LEFT( AA$37, FIND(",",AA$37)-1) &amp; "=" &amp; $AH646 &amp; RIGHT( AA$37, LEN(AA$37) + 1 - FIND(",",AA$37))))</f>
        <v>drawClose=,1.2</v>
      </c>
      <c r="AB646" s="167" t="str">
        <f t="shared" si="391"/>
        <v>noTitle</v>
      </c>
      <c r="AC646" s="167"/>
      <c r="AD646" s="45"/>
      <c r="AE646" s="168"/>
      <c r="AF646" s="169">
        <f>IF(D646="",scriv!B608,"")</f>
        <v>0</v>
      </c>
      <c r="AG646" s="170" t="str">
        <f t="shared" si="394"/>
        <v/>
      </c>
      <c r="AH646" s="169" t="str">
        <f t="shared" si="395"/>
        <v/>
      </c>
      <c r="AI646" s="169" t="str">
        <f t="shared" si="396"/>
        <v/>
      </c>
      <c r="AJ646" s="86">
        <f>ROUNDDOWN( (LEN(scriv!B608)+1) / 2, 0 )</f>
        <v>0</v>
      </c>
      <c r="AK646" s="82">
        <f t="shared" si="397"/>
        <v>0</v>
      </c>
      <c r="AL646" s="82" t="str">
        <f t="shared" si="398"/>
        <v>-</v>
      </c>
      <c r="AM646" s="82" t="str">
        <f t="shared" si="399"/>
        <v>-</v>
      </c>
      <c r="AN646" s="82" t="str">
        <f t="shared" si="400"/>
        <v>-</v>
      </c>
      <c r="AO646" s="82" t="str">
        <f t="shared" si="401"/>
        <v>-</v>
      </c>
      <c r="AP646" s="82" t="str">
        <f t="shared" si="402"/>
        <v>-</v>
      </c>
      <c r="AQ646" s="82" t="str">
        <f t="shared" si="403"/>
        <v>-</v>
      </c>
      <c r="AR646" s="82" t="str">
        <f t="shared" si="404"/>
        <v>-</v>
      </c>
      <c r="AT646" s="82">
        <f t="shared" si="405"/>
        <v>2</v>
      </c>
      <c r="AU646" s="82" t="str">
        <f ca="1">IF(    MAX(OFFSET(AL646,0,0,MATCH("-",AL$638:AL646,0))) = 0,"",
IFERROR(MAX(OFFSET(AL646,0,0,MATCH("-",AL$638:AL646,0))),""))</f>
        <v/>
      </c>
      <c r="AV646" s="82" t="str">
        <f ca="1">IF(    MAX(OFFSET(AM646,0,0,MATCH("-",AM$638:AM646,0))) = 0,"",
IFERROR(MAX(OFFSET(AM646,0,0,MATCH("-",AM$638:AM646,0))),""))</f>
        <v/>
      </c>
      <c r="AW646" s="82" t="str">
        <f ca="1">IF(    MAX(OFFSET(AN646,0,0,MATCH("-",AN$638:AN646,0))) = 0,"",
IFERROR(MAX(OFFSET(AN646,0,0,MATCH("-",AN$638:AN646,0))),""))</f>
        <v/>
      </c>
      <c r="AX646" s="82" t="str">
        <f ca="1">IF(    MAX(OFFSET(AO646,0,0,MATCH("-",AO$638:AO646,0))) = 0,"",
IFERROR(MAX(OFFSET(AO646,0,0,MATCH("-",AO$638:AO646,0))),""))</f>
        <v/>
      </c>
      <c r="AY646" s="82" t="str">
        <f ca="1">IF(    MAX(OFFSET(AP646,0,0,MATCH("-",AP$638:AP646,0))) = 0,"",
IFERROR(MAX(OFFSET(AP646,0,0,MATCH("-",AP$638:AP646,0))),""))</f>
        <v/>
      </c>
      <c r="AZ646" s="82" t="str">
        <f ca="1">IF(    MAX(OFFSET(AQ646,0,0,MATCH("-",AQ$638:AQ646,0))) = 0,"",
IFERROR(MAX(OFFSET(AQ646,0,0,MATCH("-",AQ$638:AQ646,0))),""))</f>
        <v/>
      </c>
      <c r="BA646" s="82" t="str">
        <f ca="1">IF(    MAX(OFFSET(AR646,0,0,MATCH("-",AR$638:AR646,0))) = 0,"",
IFERROR(MAX(OFFSET(AR646,0,0,MATCH("-",AR$638:AR646,0))),""))</f>
        <v/>
      </c>
      <c r="BB646" s="112">
        <f t="shared" ca="1" si="406"/>
        <v>-270</v>
      </c>
      <c r="BC646" s="111" t="str">
        <f t="shared" ca="1" si="407"/>
        <v>Radius</v>
      </c>
      <c r="BD646" s="112">
        <f t="shared" ca="1" si="408"/>
        <v>0</v>
      </c>
      <c r="BE646" s="111">
        <f t="shared" ca="1" si="409"/>
        <v>-150</v>
      </c>
      <c r="BF646" s="113" t="e">
        <f t="shared" ca="1" si="410"/>
        <v>#VALUE!</v>
      </c>
      <c r="BG646" s="113" t="e">
        <f t="shared" ca="1" si="411"/>
        <v>#VALUE!</v>
      </c>
      <c r="BH646" s="112">
        <f t="shared" ca="1" si="412"/>
        <v>2000</v>
      </c>
      <c r="BI646" s="112">
        <f t="shared" ca="1" si="413"/>
        <v>-150</v>
      </c>
      <c r="BJ646" s="157"/>
      <c r="BK646" s="157"/>
      <c r="BL646" s="158" t="str">
        <f>scriv!AM608</f>
        <v/>
      </c>
      <c r="BM646" s="157"/>
      <c r="BN646" s="157" t="str">
        <f t="shared" si="414"/>
        <v>node</v>
      </c>
      <c r="BO646" s="157"/>
      <c r="BP646" s="159">
        <f t="shared" ca="1" si="415"/>
        <v>0</v>
      </c>
      <c r="BQ646" s="159">
        <f t="shared" ca="1" si="416"/>
        <v>0</v>
      </c>
      <c r="BR646" s="159">
        <f t="shared" si="417"/>
        <v>1</v>
      </c>
      <c r="BS646" s="159" t="str">
        <f t="shared" si="418"/>
        <v>symbol</v>
      </c>
      <c r="BT646" s="157" t="str">
        <f ca="1">IF(scriv!V608&lt;&gt;"",scriv!V608,
IF(E646="",IFERROR(VLOOKUP(BL646,$AH$40:$BT$638,39,FALSE),$BT$36),
$BT$37))</f>
        <v>BizSectors</v>
      </c>
      <c r="BU646" s="166">
        <f t="shared" ca="1" si="419"/>
        <v>2000</v>
      </c>
      <c r="BV646" s="166">
        <f t="shared" ca="1" si="420"/>
        <v>-150</v>
      </c>
      <c r="BW646" s="166">
        <f t="shared" ca="1" si="421"/>
        <v>0</v>
      </c>
      <c r="BX646" s="166">
        <f t="shared" ca="1" si="422"/>
        <v>0</v>
      </c>
      <c r="BY646" s="180" t="str">
        <f t="shared" si="423"/>
        <v/>
      </c>
      <c r="BZ646" s="180" t="str">
        <f t="shared" si="424"/>
        <v/>
      </c>
      <c r="CA646" s="81" t="str">
        <f>IF(scriv!E608&lt;&gt;"",scriv!E608,"")</f>
        <v/>
      </c>
      <c r="CB646" s="82">
        <f t="shared" si="393"/>
        <v>0</v>
      </c>
      <c r="CC646" s="82">
        <f t="shared" si="425"/>
        <v>0</v>
      </c>
      <c r="CD646" s="82" t="str">
        <f t="shared" si="426"/>
        <v>-</v>
      </c>
      <c r="CE646" s="82" t="str">
        <f t="shared" si="427"/>
        <v>-</v>
      </c>
      <c r="CF646" s="82" t="str">
        <f t="shared" si="428"/>
        <v>-</v>
      </c>
      <c r="CG646" s="82" t="str">
        <f t="shared" si="429"/>
        <v>-</v>
      </c>
      <c r="CH646" s="82" t="str">
        <f t="shared" si="430"/>
        <v>-</v>
      </c>
      <c r="CI646" s="82" t="str">
        <f t="shared" si="431"/>
        <v>-</v>
      </c>
      <c r="CJ646" s="82" t="str">
        <f t="shared" si="432"/>
        <v>-</v>
      </c>
      <c r="CK646" s="82" t="str">
        <f t="shared" si="433"/>
        <v>-</v>
      </c>
    </row>
    <row r="647" spans="1:89" s="82" customFormat="1" ht="18" customHeight="1">
      <c r="A647" s="81" t="str">
        <f>scriv!AL609</f>
        <v/>
      </c>
      <c r="B647" s="81" t="str">
        <f>IF(scriv!D609&lt;&gt;"",scriv!D609,"")</f>
        <v/>
      </c>
      <c r="C647" s="81" t="str">
        <f>IF( scriv!AP609&lt;&gt;"", IF(D647&lt;&gt;"","connection ","")&amp;scriv!AP609,IF(D647&lt;&gt;"","connection",""))</f>
        <v/>
      </c>
      <c r="D647" s="82" t="str">
        <f>scriv!AN609</f>
        <v/>
      </c>
      <c r="E647" s="82" t="str">
        <f>scriv!AO609</f>
        <v/>
      </c>
      <c r="F647" s="156">
        <f>ROW()</f>
        <v>647</v>
      </c>
      <c r="G647" s="288">
        <f>scriv!AC609</f>
        <v>0</v>
      </c>
      <c r="H647" s="288">
        <f>scriv!AD609</f>
        <v>0</v>
      </c>
      <c r="I647" s="81" t="str">
        <f>IF(scriv!AE609&lt;&gt;"",scriv!AE609,J647)</f>
        <v/>
      </c>
      <c r="J647" s="81" t="str">
        <f>IF(scriv!AF609&lt;&gt;"",scriv!AF609,"")</f>
        <v/>
      </c>
      <c r="K647" s="82" t="str">
        <f>IF(scriv!Y609&lt;&gt;"",scriv!Y609,$K$36)</f>
        <v>none</v>
      </c>
      <c r="L647" s="82">
        <f>IF(scriv!Z609&lt;&gt;"",scriv!Z609,$L$36)</f>
        <v>0</v>
      </c>
      <c r="M647" s="82" t="str">
        <f>IF(scriv!AA609&lt;&gt;"",scriv!AA609,$M$36)</f>
        <v>OpenClose</v>
      </c>
      <c r="N647" s="82">
        <f>IF(scriv!AB609&lt;&gt;"",scriv!AB609,$N$36)</f>
        <v>0</v>
      </c>
      <c r="O647" s="119" t="str">
        <f t="shared" si="392"/>
        <v/>
      </c>
      <c r="P647" s="81" t="str">
        <f>IF(scriv!I609&lt;&gt;"",scriv!I609,"")</f>
        <v/>
      </c>
      <c r="Q647" s="81" t="str">
        <f>IF(scriv!J609&lt;&gt;"",scriv!J609,"")</f>
        <v/>
      </c>
      <c r="R647" s="81">
        <f>IF(scriv!K609&lt;&gt;"",scriv!K609,
IF(I647&lt;&gt;"",1,$R$36))</f>
        <v>1</v>
      </c>
      <c r="S647" s="81" t="str">
        <f>IF(scriv!L609&lt;&gt;"",scriv!L609,
IF(scriv!AF609&lt;&gt;"",$S$36,"none"))</f>
        <v>none</v>
      </c>
      <c r="T647" s="81" t="str">
        <f>IF(scriv!Q609&lt;&gt;"",scriv!Q609,"")</f>
        <v/>
      </c>
      <c r="U647" s="81" t="str">
        <f>IF(scriv!R609&lt;&gt;"",scriv!R609,"")</f>
        <v/>
      </c>
      <c r="V647" s="81" t="str">
        <f>IF(scriv!S609&lt;&gt;"",scriv!S609,"")</f>
        <v/>
      </c>
      <c r="W647" s="81" t="str">
        <f>IF(scriv!T609&lt;&gt;"",scriv!T609,"")</f>
        <v/>
      </c>
      <c r="X647" s="81" t="str">
        <f>IF($E647="",
( IF(scriv!AH609&lt;&gt;"", LEFT( scriv!AH609, FIND(",",scriv!AH609)-1) &amp; "=" &amp; $AH647 &amp; RIGHT( scriv!AH609, LEN(scriv!AH609) + 1 - FIND(",",scriv!AH609)),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IF(scriv!AI609&lt;&gt;"", LEFT( scriv!AI609, FIND(",",scriv!AI609)-1) &amp; "=" &amp; $AH647 &amp; RIGHT( scriv!AI609, LEN(scriv!AI609) + 1 - FIND(",",scriv!AI609)),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IF(scriv!AJ609&lt;&gt;"", LEFT( scriv!AJ609, FIND(",",scriv!AJ609)-1) &amp; "=" &amp; $AH647 &amp; RIGHT( scriv!AJ609, LEN(scriv!AJ609) + 1 - FIND(",",scriv!AJ609)),
  IF($Z$36&lt;&gt;"",LEFT( Z$36, FIND(",",Z$36)-1) &amp; "=" &amp; $AH647 &amp; RIGHT( Z$36, LEN(Z$36) + 1 - FIND(",",Z$36)),""))),
IF(scriv!O609&lt;&gt;"", LEFT( scriv!O609, FIND(",",scriv!O609)-1) &amp; "=" &amp; $AH647 &amp; RIGHT( scriv!O609, LEN(scriv!O609) + 1 - FIND(",",scriv!O609)),
LEFT( Z$37, FIND(",",Z$37)-1) &amp; "=" &amp; $AH647 &amp; RIGHT( Z$37, LEN(Z$37) + 1 - FIND(",",Z$37))))</f>
        <v>drawOpen=,1.2</v>
      </c>
      <c r="AA647" s="81" t="str">
        <f>IF($E647="",
( IF(scriv!AK609&lt;&gt;"", LEFT( scriv!AK609, FIND(",",scriv!AK609)-1) &amp; "=" &amp; $AH647 &amp; RIGHT( scriv!AK609, LEN(scriv!AK609) + 1 - FIND(",",scriv!AK609)),
  IF($AA$36&lt;&gt;"",LEFT( AA$36, FIND(",",AA$36)-1) &amp; "=" &amp; $AH647 &amp; RIGHT( AA$36, LEN(AA$36) + 1 - FIND(",",AA$36)),""))),
IF(scriv!P609&lt;&gt;"", LEFT( scriv!P609, FIND(",",scriv!P609)-1) &amp; "=" &amp; $AH647 &amp; RIGHT( scriv!P609, LEN(scriv!P609) + 1 - FIND(",",scriv!P609)),
LEFT( AA$37, FIND(",",AA$37)-1) &amp; "=" &amp; $AH647 &amp; RIGHT( AA$37, LEN(AA$37) + 1 - FIND(",",AA$37))))</f>
        <v>drawClose=,1.2</v>
      </c>
      <c r="AB647" s="167" t="str">
        <f t="shared" si="391"/>
        <v>noTitle</v>
      </c>
      <c r="AC647" s="167"/>
      <c r="AD647" s="45"/>
      <c r="AE647" s="168"/>
      <c r="AF647" s="169">
        <f>IF(D647="",scriv!B609,"")</f>
        <v>0</v>
      </c>
      <c r="AG647" s="170" t="str">
        <f t="shared" si="394"/>
        <v/>
      </c>
      <c r="AH647" s="169" t="str">
        <f t="shared" si="395"/>
        <v/>
      </c>
      <c r="AI647" s="169" t="str">
        <f t="shared" si="396"/>
        <v/>
      </c>
      <c r="AJ647" s="86">
        <f>ROUNDDOWN( (LEN(scriv!B609)+1) / 2, 0 )</f>
        <v>0</v>
      </c>
      <c r="AK647" s="82">
        <f t="shared" si="397"/>
        <v>0</v>
      </c>
      <c r="AL647" s="82" t="str">
        <f t="shared" si="398"/>
        <v>-</v>
      </c>
      <c r="AM647" s="82" t="str">
        <f t="shared" si="399"/>
        <v>-</v>
      </c>
      <c r="AN647" s="82" t="str">
        <f t="shared" si="400"/>
        <v>-</v>
      </c>
      <c r="AO647" s="82" t="str">
        <f t="shared" si="401"/>
        <v>-</v>
      </c>
      <c r="AP647" s="82" t="str">
        <f t="shared" si="402"/>
        <v>-</v>
      </c>
      <c r="AQ647" s="82" t="str">
        <f t="shared" si="403"/>
        <v>-</v>
      </c>
      <c r="AR647" s="82" t="str">
        <f t="shared" si="404"/>
        <v>-</v>
      </c>
      <c r="AT647" s="82">
        <f t="shared" si="405"/>
        <v>2</v>
      </c>
      <c r="AU647" s="82" t="str">
        <f ca="1">IF(    MAX(OFFSET(AL647,0,0,MATCH("-",AL$638:AL647,0))) = 0,"",
IFERROR(MAX(OFFSET(AL647,0,0,MATCH("-",AL$638:AL647,0))),""))</f>
        <v/>
      </c>
      <c r="AV647" s="82" t="str">
        <f ca="1">IF(    MAX(OFFSET(AM647,0,0,MATCH("-",AM$638:AM647,0))) = 0,"",
IFERROR(MAX(OFFSET(AM647,0,0,MATCH("-",AM$638:AM647,0))),""))</f>
        <v/>
      </c>
      <c r="AW647" s="82" t="str">
        <f ca="1">IF(    MAX(OFFSET(AN647,0,0,MATCH("-",AN$638:AN647,0))) = 0,"",
IFERROR(MAX(OFFSET(AN647,0,0,MATCH("-",AN$638:AN647,0))),""))</f>
        <v/>
      </c>
      <c r="AX647" s="82" t="str">
        <f ca="1">IF(    MAX(OFFSET(AO647,0,0,MATCH("-",AO$638:AO647,0))) = 0,"",
IFERROR(MAX(OFFSET(AO647,0,0,MATCH("-",AO$638:AO647,0))),""))</f>
        <v/>
      </c>
      <c r="AY647" s="82" t="str">
        <f ca="1">IF(    MAX(OFFSET(AP647,0,0,MATCH("-",AP$638:AP647,0))) = 0,"",
IFERROR(MAX(OFFSET(AP647,0,0,MATCH("-",AP$638:AP647,0))),""))</f>
        <v/>
      </c>
      <c r="AZ647" s="82" t="str">
        <f ca="1">IF(    MAX(OFFSET(AQ647,0,0,MATCH("-",AQ$638:AQ647,0))) = 0,"",
IFERROR(MAX(OFFSET(AQ647,0,0,MATCH("-",AQ$638:AQ647,0))),""))</f>
        <v/>
      </c>
      <c r="BA647" s="82" t="str">
        <f ca="1">IF(    MAX(OFFSET(AR647,0,0,MATCH("-",AR$638:AR647,0))) = 0,"",
IFERROR(MAX(OFFSET(AR647,0,0,MATCH("-",AR$638:AR647,0))),""))</f>
        <v/>
      </c>
      <c r="BB647" s="112">
        <f t="shared" ca="1" si="406"/>
        <v>-270</v>
      </c>
      <c r="BC647" s="111" t="str">
        <f t="shared" ca="1" si="407"/>
        <v>Radius</v>
      </c>
      <c r="BD647" s="112">
        <f t="shared" ca="1" si="408"/>
        <v>0</v>
      </c>
      <c r="BE647" s="111">
        <f t="shared" ca="1" si="409"/>
        <v>-150</v>
      </c>
      <c r="BF647" s="113" t="e">
        <f t="shared" ca="1" si="410"/>
        <v>#VALUE!</v>
      </c>
      <c r="BG647" s="113" t="e">
        <f t="shared" ca="1" si="411"/>
        <v>#VALUE!</v>
      </c>
      <c r="BH647" s="112">
        <f t="shared" ca="1" si="412"/>
        <v>2000</v>
      </c>
      <c r="BI647" s="112">
        <f t="shared" ca="1" si="413"/>
        <v>-150</v>
      </c>
      <c r="BJ647" s="157"/>
      <c r="BK647" s="157"/>
      <c r="BL647" s="158" t="str">
        <f>scriv!AM609</f>
        <v/>
      </c>
      <c r="BM647" s="157"/>
      <c r="BN647" s="157" t="str">
        <f t="shared" si="414"/>
        <v>node</v>
      </c>
      <c r="BO647" s="157"/>
      <c r="BP647" s="159">
        <f t="shared" ca="1" si="415"/>
        <v>0</v>
      </c>
      <c r="BQ647" s="159">
        <f t="shared" ca="1" si="416"/>
        <v>0</v>
      </c>
      <c r="BR647" s="159">
        <f t="shared" si="417"/>
        <v>1</v>
      </c>
      <c r="BS647" s="159" t="str">
        <f t="shared" si="418"/>
        <v>symbol</v>
      </c>
      <c r="BT647" s="157" t="str">
        <f ca="1">IF(scriv!V609&lt;&gt;"",scriv!V609,
IF(E647="",IFERROR(VLOOKUP(BL647,$AH$40:$BT$638,39,FALSE),$BT$36),
$BT$37))</f>
        <v>NodeSquare</v>
      </c>
      <c r="BU647" s="166">
        <f t="shared" ca="1" si="419"/>
        <v>2000</v>
      </c>
      <c r="BV647" s="166">
        <f t="shared" ca="1" si="420"/>
        <v>-150</v>
      </c>
      <c r="BW647" s="166">
        <f t="shared" ca="1" si="421"/>
        <v>0</v>
      </c>
      <c r="BX647" s="166">
        <f t="shared" ca="1" si="422"/>
        <v>0</v>
      </c>
      <c r="BY647" s="180" t="str">
        <f t="shared" si="423"/>
        <v/>
      </c>
      <c r="BZ647" s="180" t="str">
        <f t="shared" si="424"/>
        <v/>
      </c>
      <c r="CA647" s="81" t="str">
        <f>IF(scriv!E609&lt;&gt;"",scriv!E609,"")</f>
        <v/>
      </c>
      <c r="CB647" s="82">
        <f t="shared" si="393"/>
        <v>0</v>
      </c>
      <c r="CC647" s="82">
        <f t="shared" si="425"/>
        <v>0</v>
      </c>
      <c r="CD647" s="82" t="str">
        <f t="shared" si="426"/>
        <v>-</v>
      </c>
      <c r="CE647" s="82" t="str">
        <f t="shared" si="427"/>
        <v>-</v>
      </c>
      <c r="CF647" s="82" t="str">
        <f t="shared" si="428"/>
        <v>-</v>
      </c>
      <c r="CG647" s="82" t="str">
        <f t="shared" si="429"/>
        <v>-</v>
      </c>
      <c r="CH647" s="82" t="str">
        <f t="shared" si="430"/>
        <v>-</v>
      </c>
      <c r="CI647" s="82" t="str">
        <f t="shared" si="431"/>
        <v>-</v>
      </c>
      <c r="CJ647" s="82" t="str">
        <f t="shared" si="432"/>
        <v>-</v>
      </c>
      <c r="CK647" s="82" t="str">
        <f t="shared" si="433"/>
        <v>-</v>
      </c>
    </row>
    <row r="648" spans="1:89" s="82" customFormat="1" ht="18" customHeight="1">
      <c r="A648" s="81" t="str">
        <f>scriv!AL610</f>
        <v/>
      </c>
      <c r="B648" s="81" t="str">
        <f>IF(scriv!D610&lt;&gt;"",scriv!D610,"")</f>
        <v/>
      </c>
      <c r="C648" s="81" t="str">
        <f>IF( scriv!AP610&lt;&gt;"", IF(D648&lt;&gt;"","connection ","")&amp;scriv!AP610,IF(D648&lt;&gt;"","connection",""))</f>
        <v/>
      </c>
      <c r="D648" s="82" t="str">
        <f>scriv!AN610</f>
        <v/>
      </c>
      <c r="E648" s="82" t="str">
        <f>scriv!AO610</f>
        <v/>
      </c>
      <c r="F648" s="156">
        <f>ROW()</f>
        <v>648</v>
      </c>
      <c r="G648" s="288">
        <f>scriv!AC610</f>
        <v>0</v>
      </c>
      <c r="H648" s="288">
        <f>scriv!AD610</f>
        <v>0</v>
      </c>
      <c r="I648" s="81" t="str">
        <f>IF(scriv!AE610&lt;&gt;"",scriv!AE610,J648)</f>
        <v/>
      </c>
      <c r="J648" s="81" t="str">
        <f>IF(scriv!AF610&lt;&gt;"",scriv!AF610,"")</f>
        <v/>
      </c>
      <c r="K648" s="82" t="str">
        <f>IF(scriv!Y610&lt;&gt;"",scriv!Y610,$K$36)</f>
        <v>none</v>
      </c>
      <c r="L648" s="82">
        <f>IF(scriv!Z610&lt;&gt;"",scriv!Z610,$L$36)</f>
        <v>0</v>
      </c>
      <c r="M648" s="82" t="str">
        <f>IF(scriv!AA610&lt;&gt;"",scriv!AA610,$M$36)</f>
        <v>OpenClose</v>
      </c>
      <c r="N648" s="82">
        <f>IF(scriv!AB610&lt;&gt;"",scriv!AB610,$N$36)</f>
        <v>0</v>
      </c>
      <c r="O648" s="119" t="str">
        <f t="shared" si="392"/>
        <v/>
      </c>
      <c r="P648" s="81" t="str">
        <f>IF(scriv!I610&lt;&gt;"",scriv!I610,"")</f>
        <v/>
      </c>
      <c r="Q648" s="81" t="str">
        <f>IF(scriv!J610&lt;&gt;"",scriv!J610,"")</f>
        <v/>
      </c>
      <c r="R648" s="81">
        <f>IF(scriv!K610&lt;&gt;"",scriv!K610,
IF(I648&lt;&gt;"",1,$R$36))</f>
        <v>1</v>
      </c>
      <c r="S648" s="81" t="str">
        <f>IF(scriv!L610&lt;&gt;"",scriv!L610,
IF(scriv!AF610&lt;&gt;"",$S$36,"none"))</f>
        <v>none</v>
      </c>
      <c r="T648" s="81" t="str">
        <f>IF(scriv!Q610&lt;&gt;"",scriv!Q610,"")</f>
        <v/>
      </c>
      <c r="U648" s="81" t="str">
        <f>IF(scriv!R610&lt;&gt;"",scriv!R610,"")</f>
        <v/>
      </c>
      <c r="V648" s="81" t="str">
        <f>IF(scriv!S610&lt;&gt;"",scriv!S610,"")</f>
        <v/>
      </c>
      <c r="W648" s="81" t="str">
        <f>IF(scriv!T610&lt;&gt;"",scriv!T610,"")</f>
        <v/>
      </c>
      <c r="X648" s="81" t="str">
        <f>IF($E648="",
( IF(scriv!AH610&lt;&gt;"", LEFT( scriv!AH610, FIND(",",scriv!AH610)-1) &amp; "=" &amp; $AH648 &amp; RIGHT( scriv!AH610, LEN(scriv!AH610) + 1 - FIND(",",scriv!AH610)),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IF(scriv!AI610&lt;&gt;"", LEFT( scriv!AI610, FIND(",",scriv!AI610)-1) &amp; "=" &amp; $AH648 &amp; RIGHT( scriv!AI610, LEN(scriv!AI610) + 1 - FIND(",",scriv!AI610)),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IF(scriv!AJ610&lt;&gt;"", LEFT( scriv!AJ610, FIND(",",scriv!AJ610)-1) &amp; "=" &amp; $AH648 &amp; RIGHT( scriv!AJ610, LEN(scriv!AJ610) + 1 - FIND(",",scriv!AJ610)),
  IF($Z$36&lt;&gt;"",LEFT( Z$36, FIND(",",Z$36)-1) &amp; "=" &amp; $AH648 &amp; RIGHT( Z$36, LEN(Z$36) + 1 - FIND(",",Z$36)),""))),
IF(scriv!O610&lt;&gt;"", LEFT( scriv!O610, FIND(",",scriv!O610)-1) &amp; "=" &amp; $AH648 &amp; RIGHT( scriv!O610, LEN(scriv!O610) + 1 - FIND(",",scriv!O610)),
LEFT( Z$37, FIND(",",Z$37)-1) &amp; "=" &amp; $AH648 &amp; RIGHT( Z$37, LEN(Z$37) + 1 - FIND(",",Z$37))))</f>
        <v>drawOpen=,1.2</v>
      </c>
      <c r="AA648" s="81" t="str">
        <f>IF($E648="",
( IF(scriv!AK610&lt;&gt;"", LEFT( scriv!AK610, FIND(",",scriv!AK610)-1) &amp; "=" &amp; $AH648 &amp; RIGHT( scriv!AK610, LEN(scriv!AK610) + 1 - FIND(",",scriv!AK610)),
  IF($AA$36&lt;&gt;"",LEFT( AA$36, FIND(",",AA$36)-1) &amp; "=" &amp; $AH648 &amp; RIGHT( AA$36, LEN(AA$36) + 1 - FIND(",",AA$36)),""))),
IF(scriv!P610&lt;&gt;"", LEFT( scriv!P610, FIND(",",scriv!P610)-1) &amp; "=" &amp; $AH648 &amp; RIGHT( scriv!P610, LEN(scriv!P610) + 1 - FIND(",",scriv!P610)),
LEFT( AA$37, FIND(",",AA$37)-1) &amp; "=" &amp; $AH648 &amp; RIGHT( AA$37, LEN(AA$37) + 1 - FIND(",",AA$37))))</f>
        <v>drawClose=,1.2</v>
      </c>
      <c r="AB648" s="167" t="str">
        <f t="shared" si="391"/>
        <v>noTitle</v>
      </c>
      <c r="AC648" s="167"/>
      <c r="AD648" s="45"/>
      <c r="AE648" s="168"/>
      <c r="AF648" s="169">
        <f>IF(D648="",scriv!B610,"")</f>
        <v>0</v>
      </c>
      <c r="AG648" s="170" t="str">
        <f t="shared" si="394"/>
        <v/>
      </c>
      <c r="AH648" s="169" t="str">
        <f t="shared" si="395"/>
        <v/>
      </c>
      <c r="AI648" s="169" t="str">
        <f t="shared" si="396"/>
        <v/>
      </c>
      <c r="AJ648" s="86">
        <f>ROUNDDOWN( (LEN(scriv!B610)+1) / 2, 0 )</f>
        <v>0</v>
      </c>
      <c r="AK648" s="82">
        <f t="shared" si="397"/>
        <v>0</v>
      </c>
      <c r="AL648" s="82" t="str">
        <f t="shared" si="398"/>
        <v>-</v>
      </c>
      <c r="AM648" s="82" t="str">
        <f t="shared" si="399"/>
        <v>-</v>
      </c>
      <c r="AN648" s="82" t="str">
        <f t="shared" si="400"/>
        <v>-</v>
      </c>
      <c r="AO648" s="82" t="str">
        <f t="shared" si="401"/>
        <v>-</v>
      </c>
      <c r="AP648" s="82" t="str">
        <f t="shared" si="402"/>
        <v>-</v>
      </c>
      <c r="AQ648" s="82" t="str">
        <f t="shared" si="403"/>
        <v>-</v>
      </c>
      <c r="AR648" s="82" t="str">
        <f t="shared" si="404"/>
        <v>-</v>
      </c>
      <c r="AT648" s="82">
        <f t="shared" si="405"/>
        <v>2</v>
      </c>
      <c r="AU648" s="82" t="str">
        <f ca="1">IF(    MAX(OFFSET(AL648,0,0,MATCH("-",AL$638:AL648,0))) = 0,"",
IFERROR(MAX(OFFSET(AL648,0,0,MATCH("-",AL$638:AL648,0))),""))</f>
        <v/>
      </c>
      <c r="AV648" s="82" t="str">
        <f ca="1">IF(    MAX(OFFSET(AM648,0,0,MATCH("-",AM$638:AM648,0))) = 0,"",
IFERROR(MAX(OFFSET(AM648,0,0,MATCH("-",AM$638:AM648,0))),""))</f>
        <v/>
      </c>
      <c r="AW648" s="82" t="str">
        <f ca="1">IF(    MAX(OFFSET(AN648,0,0,MATCH("-",AN$638:AN648,0))) = 0,"",
IFERROR(MAX(OFFSET(AN648,0,0,MATCH("-",AN$638:AN648,0))),""))</f>
        <v/>
      </c>
      <c r="AX648" s="82" t="str">
        <f ca="1">IF(    MAX(OFFSET(AO648,0,0,MATCH("-",AO$638:AO648,0))) = 0,"",
IFERROR(MAX(OFFSET(AO648,0,0,MATCH("-",AO$638:AO648,0))),""))</f>
        <v/>
      </c>
      <c r="AY648" s="82" t="str">
        <f ca="1">IF(    MAX(OFFSET(AP648,0,0,MATCH("-",AP$638:AP648,0))) = 0,"",
IFERROR(MAX(OFFSET(AP648,0,0,MATCH("-",AP$638:AP648,0))),""))</f>
        <v/>
      </c>
      <c r="AZ648" s="82" t="str">
        <f ca="1">IF(    MAX(OFFSET(AQ648,0,0,MATCH("-",AQ$638:AQ648,0))) = 0,"",
IFERROR(MAX(OFFSET(AQ648,0,0,MATCH("-",AQ$638:AQ648,0))),""))</f>
        <v/>
      </c>
      <c r="BA648" s="82" t="str">
        <f ca="1">IF(    MAX(OFFSET(AR648,0,0,MATCH("-",AR$638:AR648,0))) = 0,"",
IFERROR(MAX(OFFSET(AR648,0,0,MATCH("-",AR$638:AR648,0))),""))</f>
        <v/>
      </c>
      <c r="BB648" s="112">
        <f t="shared" ca="1" si="406"/>
        <v>-270</v>
      </c>
      <c r="BC648" s="111" t="str">
        <f t="shared" ca="1" si="407"/>
        <v>Radius</v>
      </c>
      <c r="BD648" s="112">
        <f t="shared" ca="1" si="408"/>
        <v>0</v>
      </c>
      <c r="BE648" s="111">
        <f t="shared" ca="1" si="409"/>
        <v>-150</v>
      </c>
      <c r="BF648" s="113" t="e">
        <f t="shared" ca="1" si="410"/>
        <v>#VALUE!</v>
      </c>
      <c r="BG648" s="113" t="e">
        <f t="shared" ca="1" si="411"/>
        <v>#VALUE!</v>
      </c>
      <c r="BH648" s="112">
        <f t="shared" ca="1" si="412"/>
        <v>2000</v>
      </c>
      <c r="BI648" s="112">
        <f t="shared" ca="1" si="413"/>
        <v>-150</v>
      </c>
      <c r="BJ648" s="157"/>
      <c r="BK648" s="157"/>
      <c r="BL648" s="158" t="str">
        <f>scriv!AM610</f>
        <v/>
      </c>
      <c r="BM648" s="157"/>
      <c r="BN648" s="157" t="str">
        <f t="shared" si="414"/>
        <v>node</v>
      </c>
      <c r="BO648" s="157"/>
      <c r="BP648" s="159">
        <f t="shared" ca="1" si="415"/>
        <v>0</v>
      </c>
      <c r="BQ648" s="159">
        <f t="shared" ca="1" si="416"/>
        <v>0</v>
      </c>
      <c r="BR648" s="159">
        <f t="shared" si="417"/>
        <v>1</v>
      </c>
      <c r="BS648" s="159" t="str">
        <f t="shared" si="418"/>
        <v>symbol</v>
      </c>
      <c r="BT648" s="157" t="str">
        <f ca="1">IF(scriv!V610&lt;&gt;"",scriv!V610,
IF(E648="",IFERROR(VLOOKUP(BL648,$AH$40:$BT$638,39,FALSE),$BT$36),
$BT$37))</f>
        <v>NodeSquare</v>
      </c>
      <c r="BU648" s="166">
        <f t="shared" ca="1" si="419"/>
        <v>2000</v>
      </c>
      <c r="BV648" s="166">
        <f t="shared" ca="1" si="420"/>
        <v>-150</v>
      </c>
      <c r="BW648" s="166">
        <f t="shared" ca="1" si="421"/>
        <v>0</v>
      </c>
      <c r="BX648" s="166">
        <f t="shared" ca="1" si="422"/>
        <v>0</v>
      </c>
      <c r="BY648" s="180" t="str">
        <f t="shared" si="423"/>
        <v/>
      </c>
      <c r="BZ648" s="180" t="str">
        <f t="shared" si="424"/>
        <v/>
      </c>
      <c r="CA648" s="81" t="str">
        <f>IF(scriv!E610&lt;&gt;"",scriv!E610,"")</f>
        <v/>
      </c>
      <c r="CB648" s="82">
        <f t="shared" si="393"/>
        <v>0</v>
      </c>
      <c r="CC648" s="82">
        <f t="shared" si="425"/>
        <v>0</v>
      </c>
      <c r="CD648" s="82" t="str">
        <f t="shared" si="426"/>
        <v>-</v>
      </c>
      <c r="CE648" s="82" t="str">
        <f t="shared" si="427"/>
        <v>-</v>
      </c>
      <c r="CF648" s="82" t="str">
        <f t="shared" si="428"/>
        <v>-</v>
      </c>
      <c r="CG648" s="82" t="str">
        <f t="shared" si="429"/>
        <v>-</v>
      </c>
      <c r="CH648" s="82" t="str">
        <f t="shared" si="430"/>
        <v>-</v>
      </c>
      <c r="CI648" s="82" t="str">
        <f t="shared" si="431"/>
        <v>-</v>
      </c>
      <c r="CJ648" s="82" t="str">
        <f t="shared" si="432"/>
        <v>-</v>
      </c>
      <c r="CK648" s="82" t="str">
        <f t="shared" si="433"/>
        <v>-</v>
      </c>
    </row>
    <row r="649" spans="1:89" s="82" customFormat="1" ht="18" customHeight="1">
      <c r="A649" s="81" t="str">
        <f>scriv!AL611</f>
        <v/>
      </c>
      <c r="B649" s="81" t="str">
        <f>IF(scriv!D611&lt;&gt;"",scriv!D611,"")</f>
        <v/>
      </c>
      <c r="C649" s="81" t="str">
        <f>IF( scriv!AP611&lt;&gt;"", IF(D649&lt;&gt;"","connection ","")&amp;scriv!AP611,IF(D649&lt;&gt;"","connection",""))</f>
        <v/>
      </c>
      <c r="D649" s="82" t="str">
        <f>scriv!AN611</f>
        <v/>
      </c>
      <c r="E649" s="82" t="str">
        <f>scriv!AO611</f>
        <v/>
      </c>
      <c r="F649" s="156">
        <f>ROW()</f>
        <v>649</v>
      </c>
      <c r="G649" s="288">
        <f>scriv!AC611</f>
        <v>0</v>
      </c>
      <c r="H649" s="288">
        <f>scriv!AD611</f>
        <v>0</v>
      </c>
      <c r="I649" s="81" t="str">
        <f>IF(scriv!AE611&lt;&gt;"",scriv!AE611,J649)</f>
        <v/>
      </c>
      <c r="J649" s="81" t="str">
        <f>IF(scriv!AF611&lt;&gt;"",scriv!AF611,"")</f>
        <v/>
      </c>
      <c r="K649" s="82" t="str">
        <f>IF(scriv!Y611&lt;&gt;"",scriv!Y611,$K$36)</f>
        <v>none</v>
      </c>
      <c r="L649" s="82">
        <f>IF(scriv!Z611&lt;&gt;"",scriv!Z611,$L$36)</f>
        <v>0</v>
      </c>
      <c r="M649" s="82" t="str">
        <f>IF(scriv!AA611&lt;&gt;"",scriv!AA611,$M$36)</f>
        <v>OpenClose</v>
      </c>
      <c r="N649" s="82">
        <f>IF(scriv!AB611&lt;&gt;"",scriv!AB611,$N$36)</f>
        <v>0</v>
      </c>
      <c r="O649" s="119" t="str">
        <f t="shared" si="392"/>
        <v/>
      </c>
      <c r="P649" s="81" t="str">
        <f>IF(scriv!I611&lt;&gt;"",scriv!I611,"")</f>
        <v/>
      </c>
      <c r="Q649" s="81" t="str">
        <f>IF(scriv!J611&lt;&gt;"",scriv!J611,"")</f>
        <v/>
      </c>
      <c r="R649" s="81">
        <f>IF(scriv!K611&lt;&gt;"",scriv!K611,
IF(I649&lt;&gt;"",1,$R$36))</f>
        <v>1</v>
      </c>
      <c r="S649" s="81" t="str">
        <f>IF(scriv!L611&lt;&gt;"",scriv!L611,
IF(scriv!AF611&lt;&gt;"",$S$36,"none"))</f>
        <v>none</v>
      </c>
      <c r="T649" s="81" t="str">
        <f>IF(scriv!Q611&lt;&gt;"",scriv!Q611,"")</f>
        <v/>
      </c>
      <c r="U649" s="81" t="str">
        <f>IF(scriv!R611&lt;&gt;"",scriv!R611,"")</f>
        <v/>
      </c>
      <c r="V649" s="81" t="str">
        <f>IF(scriv!S611&lt;&gt;"",scriv!S611,"")</f>
        <v/>
      </c>
      <c r="W649" s="81" t="str">
        <f>IF(scriv!T611&lt;&gt;"",scriv!T611,"")</f>
        <v/>
      </c>
      <c r="X649" s="81" t="str">
        <f>IF($E649="",
( IF(scriv!AH611&lt;&gt;"", LEFT( scriv!AH611, FIND(",",scriv!AH611)-1) &amp; "=" &amp; $AH649 &amp; RIGHT( scriv!AH611, LEN(scriv!AH611) + 1 - FIND(",",scriv!AH611)),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IF(scriv!AI611&lt;&gt;"", LEFT( scriv!AI611, FIND(",",scriv!AI611)-1) &amp; "=" &amp; $AH649 &amp; RIGHT( scriv!AI611, LEN(scriv!AI611) + 1 - FIND(",",scriv!AI611)),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IF(scriv!AJ611&lt;&gt;"", LEFT( scriv!AJ611, FIND(",",scriv!AJ611)-1) &amp; "=" &amp; $AH649 &amp; RIGHT( scriv!AJ611, LEN(scriv!AJ611) + 1 - FIND(",",scriv!AJ611)),
  IF($Z$36&lt;&gt;"",LEFT( Z$36, FIND(",",Z$36)-1) &amp; "=" &amp; $AH649 &amp; RIGHT( Z$36, LEN(Z$36) + 1 - FIND(",",Z$36)),""))),
IF(scriv!O611&lt;&gt;"", LEFT( scriv!O611, FIND(",",scriv!O611)-1) &amp; "=" &amp; $AH649 &amp; RIGHT( scriv!O611, LEN(scriv!O611) + 1 - FIND(",",scriv!O611)),
LEFT( Z$37, FIND(",",Z$37)-1) &amp; "=" &amp; $AH649 &amp; RIGHT( Z$37, LEN(Z$37) + 1 - FIND(",",Z$37))))</f>
        <v>drawOpen=,1.2</v>
      </c>
      <c r="AA649" s="81" t="str">
        <f>IF($E649="",
( IF(scriv!AK611&lt;&gt;"", LEFT( scriv!AK611, FIND(",",scriv!AK611)-1) &amp; "=" &amp; $AH649 &amp; RIGHT( scriv!AK611, LEN(scriv!AK611) + 1 - FIND(",",scriv!AK611)),
  IF($AA$36&lt;&gt;"",LEFT( AA$36, FIND(",",AA$36)-1) &amp; "=" &amp; $AH649 &amp; RIGHT( AA$36, LEN(AA$36) + 1 - FIND(",",AA$36)),""))),
IF(scriv!P611&lt;&gt;"", LEFT( scriv!P611, FIND(",",scriv!P611)-1) &amp; "=" &amp; $AH649 &amp; RIGHT( scriv!P611, LEN(scriv!P611) + 1 - FIND(",",scriv!P611)),
LEFT( AA$37, FIND(",",AA$37)-1) &amp; "=" &amp; $AH649 &amp; RIGHT( AA$37, LEN(AA$37) + 1 - FIND(",",AA$37))))</f>
        <v>drawClose=,1.2</v>
      </c>
      <c r="AB649" s="167" t="str">
        <f t="shared" si="391"/>
        <v>noTitle</v>
      </c>
      <c r="AC649" s="167"/>
      <c r="AD649" s="45"/>
      <c r="AE649" s="168"/>
      <c r="AF649" s="169">
        <f>IF(D649="",scriv!B611,"")</f>
        <v>0</v>
      </c>
      <c r="AG649" s="170" t="str">
        <f t="shared" si="394"/>
        <v/>
      </c>
      <c r="AH649" s="169" t="str">
        <f t="shared" si="395"/>
        <v/>
      </c>
      <c r="AI649" s="169" t="str">
        <f t="shared" si="396"/>
        <v/>
      </c>
      <c r="AJ649" s="86">
        <f>ROUNDDOWN( (LEN(scriv!B611)+1) / 2, 0 )</f>
        <v>0</v>
      </c>
      <c r="AK649" s="82">
        <f t="shared" si="397"/>
        <v>0</v>
      </c>
      <c r="AL649" s="82" t="str">
        <f t="shared" si="398"/>
        <v>-</v>
      </c>
      <c r="AM649" s="82" t="str">
        <f t="shared" si="399"/>
        <v>-</v>
      </c>
      <c r="AN649" s="82" t="str">
        <f t="shared" si="400"/>
        <v>-</v>
      </c>
      <c r="AO649" s="82" t="str">
        <f t="shared" si="401"/>
        <v>-</v>
      </c>
      <c r="AP649" s="82" t="str">
        <f t="shared" si="402"/>
        <v>-</v>
      </c>
      <c r="AQ649" s="82" t="str">
        <f t="shared" si="403"/>
        <v>-</v>
      </c>
      <c r="AR649" s="82" t="str">
        <f t="shared" si="404"/>
        <v>-</v>
      </c>
      <c r="AT649" s="82">
        <f t="shared" si="405"/>
        <v>2</v>
      </c>
      <c r="AU649" s="82" t="str">
        <f ca="1">IF(    MAX(OFFSET(AL649,0,0,MATCH("-",AL$638:AL649,0))) = 0,"",
IFERROR(MAX(OFFSET(AL649,0,0,MATCH("-",AL$638:AL649,0))),""))</f>
        <v/>
      </c>
      <c r="AV649" s="82" t="str">
        <f ca="1">IF(    MAX(OFFSET(AM649,0,0,MATCH("-",AM$638:AM649,0))) = 0,"",
IFERROR(MAX(OFFSET(AM649,0,0,MATCH("-",AM$638:AM649,0))),""))</f>
        <v/>
      </c>
      <c r="AW649" s="82" t="str">
        <f ca="1">IF(    MAX(OFFSET(AN649,0,0,MATCH("-",AN$638:AN649,0))) = 0,"",
IFERROR(MAX(OFFSET(AN649,0,0,MATCH("-",AN$638:AN649,0))),""))</f>
        <v/>
      </c>
      <c r="AX649" s="82" t="str">
        <f ca="1">IF(    MAX(OFFSET(AO649,0,0,MATCH("-",AO$638:AO649,0))) = 0,"",
IFERROR(MAX(OFFSET(AO649,0,0,MATCH("-",AO$638:AO649,0))),""))</f>
        <v/>
      </c>
      <c r="AY649" s="82" t="str">
        <f ca="1">IF(    MAX(OFFSET(AP649,0,0,MATCH("-",AP$638:AP649,0))) = 0,"",
IFERROR(MAX(OFFSET(AP649,0,0,MATCH("-",AP$638:AP649,0))),""))</f>
        <v/>
      </c>
      <c r="AZ649" s="82" t="str">
        <f ca="1">IF(    MAX(OFFSET(AQ649,0,0,MATCH("-",AQ$638:AQ649,0))) = 0,"",
IFERROR(MAX(OFFSET(AQ649,0,0,MATCH("-",AQ$638:AQ649,0))),""))</f>
        <v/>
      </c>
      <c r="BA649" s="82" t="str">
        <f ca="1">IF(    MAX(OFFSET(AR649,0,0,MATCH("-",AR$638:AR649,0))) = 0,"",
IFERROR(MAX(OFFSET(AR649,0,0,MATCH("-",AR$638:AR649,0))),""))</f>
        <v/>
      </c>
      <c r="BB649" s="112">
        <f t="shared" ca="1" si="406"/>
        <v>-270</v>
      </c>
      <c r="BC649" s="111" t="str">
        <f t="shared" ca="1" si="407"/>
        <v>Radius</v>
      </c>
      <c r="BD649" s="112">
        <f t="shared" ca="1" si="408"/>
        <v>0</v>
      </c>
      <c r="BE649" s="111">
        <f t="shared" ca="1" si="409"/>
        <v>-150</v>
      </c>
      <c r="BF649" s="113" t="e">
        <f t="shared" ca="1" si="410"/>
        <v>#VALUE!</v>
      </c>
      <c r="BG649" s="113" t="e">
        <f t="shared" ca="1" si="411"/>
        <v>#VALUE!</v>
      </c>
      <c r="BH649" s="112">
        <f t="shared" ca="1" si="412"/>
        <v>2000</v>
      </c>
      <c r="BI649" s="112">
        <f t="shared" ca="1" si="413"/>
        <v>-150</v>
      </c>
      <c r="BJ649" s="157"/>
      <c r="BK649" s="157"/>
      <c r="BL649" s="158" t="str">
        <f>scriv!AM611</f>
        <v/>
      </c>
      <c r="BM649" s="157"/>
      <c r="BN649" s="157" t="str">
        <f t="shared" si="414"/>
        <v>node</v>
      </c>
      <c r="BO649" s="157"/>
      <c r="BP649" s="159">
        <f t="shared" ca="1" si="415"/>
        <v>0</v>
      </c>
      <c r="BQ649" s="159">
        <f t="shared" ca="1" si="416"/>
        <v>0</v>
      </c>
      <c r="BR649" s="159">
        <f t="shared" si="417"/>
        <v>1</v>
      </c>
      <c r="BS649" s="159" t="str">
        <f t="shared" si="418"/>
        <v>symbol</v>
      </c>
      <c r="BT649" s="157" t="str">
        <f ca="1">IF(scriv!V611&lt;&gt;"",scriv!V611,
IF(E649="",IFERROR(VLOOKUP(BL649,$AH$40:$BT$638,39,FALSE),$BT$36),
$BT$37))</f>
        <v>NodeSquare</v>
      </c>
      <c r="BU649" s="166">
        <f t="shared" ca="1" si="419"/>
        <v>2000</v>
      </c>
      <c r="BV649" s="166">
        <f t="shared" ca="1" si="420"/>
        <v>-150</v>
      </c>
      <c r="BW649" s="166">
        <f t="shared" ca="1" si="421"/>
        <v>0</v>
      </c>
      <c r="BX649" s="166">
        <f t="shared" ca="1" si="422"/>
        <v>0</v>
      </c>
      <c r="BY649" s="180" t="str">
        <f t="shared" si="423"/>
        <v/>
      </c>
      <c r="BZ649" s="180" t="str">
        <f t="shared" si="424"/>
        <v/>
      </c>
      <c r="CA649" s="81" t="str">
        <f>IF(scriv!E611&lt;&gt;"",scriv!E611,"")</f>
        <v/>
      </c>
      <c r="CB649" s="82">
        <f t="shared" si="393"/>
        <v>0</v>
      </c>
      <c r="CC649" s="82">
        <f t="shared" si="425"/>
        <v>0</v>
      </c>
      <c r="CD649" s="82" t="str">
        <f t="shared" si="426"/>
        <v>-</v>
      </c>
      <c r="CE649" s="82" t="str">
        <f t="shared" si="427"/>
        <v>-</v>
      </c>
      <c r="CF649" s="82" t="str">
        <f t="shared" si="428"/>
        <v>-</v>
      </c>
      <c r="CG649" s="82" t="str">
        <f t="shared" si="429"/>
        <v>-</v>
      </c>
      <c r="CH649" s="82" t="str">
        <f t="shared" si="430"/>
        <v>-</v>
      </c>
      <c r="CI649" s="82" t="str">
        <f t="shared" si="431"/>
        <v>-</v>
      </c>
      <c r="CJ649" s="82" t="str">
        <f t="shared" si="432"/>
        <v>-</v>
      </c>
      <c r="CK649" s="82" t="str">
        <f t="shared" si="433"/>
        <v>-</v>
      </c>
    </row>
    <row r="650" spans="1:89" s="82" customFormat="1" ht="18" customHeight="1">
      <c r="A650" s="81" t="str">
        <f>scriv!AL612</f>
        <v/>
      </c>
      <c r="B650" s="81" t="str">
        <f>IF(scriv!D612&lt;&gt;"",scriv!D612,"")</f>
        <v/>
      </c>
      <c r="C650" s="81" t="str">
        <f>IF( scriv!AP612&lt;&gt;"", IF(D650&lt;&gt;"","connection ","")&amp;scriv!AP612,IF(D650&lt;&gt;"","connection",""))</f>
        <v/>
      </c>
      <c r="D650" s="82" t="str">
        <f>scriv!AN612</f>
        <v/>
      </c>
      <c r="E650" s="82" t="str">
        <f>scriv!AO612</f>
        <v/>
      </c>
      <c r="F650" s="156">
        <f>ROW()</f>
        <v>650</v>
      </c>
      <c r="G650" s="288">
        <f>scriv!AC612</f>
        <v>0</v>
      </c>
      <c r="H650" s="288">
        <f>scriv!AD612</f>
        <v>0</v>
      </c>
      <c r="I650" s="81" t="str">
        <f>IF(scriv!AE612&lt;&gt;"",scriv!AE612,J650)</f>
        <v/>
      </c>
      <c r="J650" s="81" t="str">
        <f>IF(scriv!AF612&lt;&gt;"",scriv!AF612,"")</f>
        <v/>
      </c>
      <c r="K650" s="82" t="str">
        <f>IF(scriv!Y612&lt;&gt;"",scriv!Y612,$K$36)</f>
        <v>none</v>
      </c>
      <c r="L650" s="82">
        <f>IF(scriv!Z612&lt;&gt;"",scriv!Z612,$L$36)</f>
        <v>0</v>
      </c>
      <c r="M650" s="82" t="str">
        <f>IF(scriv!AA612&lt;&gt;"",scriv!AA612,$M$36)</f>
        <v>OpenClose</v>
      </c>
      <c r="N650" s="82">
        <f>IF(scriv!AB612&lt;&gt;"",scriv!AB612,$N$36)</f>
        <v>0</v>
      </c>
      <c r="O650" s="119" t="str">
        <f t="shared" si="392"/>
        <v/>
      </c>
      <c r="P650" s="81" t="str">
        <f>IF(scriv!I612&lt;&gt;"",scriv!I612,"")</f>
        <v/>
      </c>
      <c r="Q650" s="81" t="str">
        <f>IF(scriv!J612&lt;&gt;"",scriv!J612,"")</f>
        <v/>
      </c>
      <c r="R650" s="81">
        <f>IF(scriv!K612&lt;&gt;"",scriv!K612,
IF(I650&lt;&gt;"",1,$R$36))</f>
        <v>1</v>
      </c>
      <c r="S650" s="81" t="str">
        <f>IF(scriv!L612&lt;&gt;"",scriv!L612,
IF(scriv!AF612&lt;&gt;"",$S$36,"none"))</f>
        <v>none</v>
      </c>
      <c r="T650" s="81" t="str">
        <f>IF(scriv!Q612&lt;&gt;"",scriv!Q612,"")</f>
        <v/>
      </c>
      <c r="U650" s="81" t="str">
        <f>IF(scriv!R612&lt;&gt;"",scriv!R612,"")</f>
        <v/>
      </c>
      <c r="V650" s="81" t="str">
        <f>IF(scriv!S612&lt;&gt;"",scriv!S612,"")</f>
        <v/>
      </c>
      <c r="W650" s="81" t="str">
        <f>IF(scriv!T612&lt;&gt;"",scriv!T612,"")</f>
        <v/>
      </c>
      <c r="X650" s="81" t="str">
        <f>IF($E650="",
( IF(scriv!AH612&lt;&gt;"", LEFT( scriv!AH612, FIND(",",scriv!AH612)-1) &amp; "=" &amp; $AH650 &amp; RIGHT( scriv!AH612, LEN(scriv!AH612) + 1 - FIND(",",scriv!AH612)),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IF(scriv!AI612&lt;&gt;"", LEFT( scriv!AI612, FIND(",",scriv!AI612)-1) &amp; "=" &amp; $AH650 &amp; RIGHT( scriv!AI612, LEN(scriv!AI612) + 1 - FIND(",",scriv!AI612)),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IF(scriv!AJ612&lt;&gt;"", LEFT( scriv!AJ612, FIND(",",scriv!AJ612)-1) &amp; "=" &amp; $AH650 &amp; RIGHT( scriv!AJ612, LEN(scriv!AJ612) + 1 - FIND(",",scriv!AJ612)),
  IF($Z$36&lt;&gt;"",LEFT( Z$36, FIND(",",Z$36)-1) &amp; "=" &amp; $AH650 &amp; RIGHT( Z$36, LEN(Z$36) + 1 - FIND(",",Z$36)),""))),
IF(scriv!O612&lt;&gt;"", LEFT( scriv!O612, FIND(",",scriv!O612)-1) &amp; "=" &amp; $AH650 &amp; RIGHT( scriv!O612, LEN(scriv!O612) + 1 - FIND(",",scriv!O612)),
LEFT( Z$37, FIND(",",Z$37)-1) &amp; "=" &amp; $AH650 &amp; RIGHT( Z$37, LEN(Z$37) + 1 - FIND(",",Z$37))))</f>
        <v>drawOpen=,1.2</v>
      </c>
      <c r="AA650" s="81" t="str">
        <f>IF($E650="",
( IF(scriv!AK612&lt;&gt;"", LEFT( scriv!AK612, FIND(",",scriv!AK612)-1) &amp; "=" &amp; $AH650 &amp; RIGHT( scriv!AK612, LEN(scriv!AK612) + 1 - FIND(",",scriv!AK612)),
  IF($AA$36&lt;&gt;"",LEFT( AA$36, FIND(",",AA$36)-1) &amp; "=" &amp; $AH650 &amp; RIGHT( AA$36, LEN(AA$36) + 1 - FIND(",",AA$36)),""))),
IF(scriv!P612&lt;&gt;"", LEFT( scriv!P612, FIND(",",scriv!P612)-1) &amp; "=" &amp; $AH650 &amp; RIGHT( scriv!P612, LEN(scriv!P612) + 1 - FIND(",",scriv!P612)),
LEFT( AA$37, FIND(",",AA$37)-1) &amp; "=" &amp; $AH650 &amp; RIGHT( AA$37, LEN(AA$37) + 1 - FIND(",",AA$37))))</f>
        <v>drawClose=,1.2</v>
      </c>
      <c r="AB650" s="167" t="str">
        <f t="shared" si="391"/>
        <v>noTitle</v>
      </c>
      <c r="AC650" s="167"/>
      <c r="AD650" s="45"/>
      <c r="AE650" s="168"/>
      <c r="AF650" s="169">
        <f>IF(D650="",scriv!B612,"")</f>
        <v>0</v>
      </c>
      <c r="AG650" s="170" t="str">
        <f t="shared" si="394"/>
        <v/>
      </c>
      <c r="AH650" s="169" t="str">
        <f t="shared" si="395"/>
        <v/>
      </c>
      <c r="AI650" s="169" t="str">
        <f t="shared" si="396"/>
        <v/>
      </c>
      <c r="AJ650" s="86">
        <f>ROUNDDOWN( (LEN(scriv!B612)+1) / 2, 0 )</f>
        <v>0</v>
      </c>
      <c r="AK650" s="82">
        <f t="shared" si="397"/>
        <v>0</v>
      </c>
      <c r="AL650" s="82" t="str">
        <f t="shared" si="398"/>
        <v>-</v>
      </c>
      <c r="AM650" s="82" t="str">
        <f t="shared" si="399"/>
        <v>-</v>
      </c>
      <c r="AN650" s="82" t="str">
        <f t="shared" si="400"/>
        <v>-</v>
      </c>
      <c r="AO650" s="82" t="str">
        <f t="shared" si="401"/>
        <v>-</v>
      </c>
      <c r="AP650" s="82" t="str">
        <f t="shared" si="402"/>
        <v>-</v>
      </c>
      <c r="AQ650" s="82" t="str">
        <f t="shared" si="403"/>
        <v>-</v>
      </c>
      <c r="AR650" s="82" t="str">
        <f t="shared" si="404"/>
        <v>-</v>
      </c>
      <c r="AT650" s="82">
        <f t="shared" si="405"/>
        <v>2</v>
      </c>
      <c r="AU650" s="82" t="str">
        <f ca="1">IF(    MAX(OFFSET(AL650,0,0,MATCH("-",AL$638:AL650,0))) = 0,"",
IFERROR(MAX(OFFSET(AL650,0,0,MATCH("-",AL$638:AL650,0))),""))</f>
        <v/>
      </c>
      <c r="AV650" s="82" t="str">
        <f ca="1">IF(    MAX(OFFSET(AM650,0,0,MATCH("-",AM$638:AM650,0))) = 0,"",
IFERROR(MAX(OFFSET(AM650,0,0,MATCH("-",AM$638:AM650,0))),""))</f>
        <v/>
      </c>
      <c r="AW650" s="82" t="str">
        <f ca="1">IF(    MAX(OFFSET(AN650,0,0,MATCH("-",AN$638:AN650,0))) = 0,"",
IFERROR(MAX(OFFSET(AN650,0,0,MATCH("-",AN$638:AN650,0))),""))</f>
        <v/>
      </c>
      <c r="AX650" s="82" t="str">
        <f ca="1">IF(    MAX(OFFSET(AO650,0,0,MATCH("-",AO$638:AO650,0))) = 0,"",
IFERROR(MAX(OFFSET(AO650,0,0,MATCH("-",AO$638:AO650,0))),""))</f>
        <v/>
      </c>
      <c r="AY650" s="82" t="str">
        <f ca="1">IF(    MAX(OFFSET(AP650,0,0,MATCH("-",AP$638:AP650,0))) = 0,"",
IFERROR(MAX(OFFSET(AP650,0,0,MATCH("-",AP$638:AP650,0))),""))</f>
        <v/>
      </c>
      <c r="AZ650" s="82" t="str">
        <f ca="1">IF(    MAX(OFFSET(AQ650,0,0,MATCH("-",AQ$638:AQ650,0))) = 0,"",
IFERROR(MAX(OFFSET(AQ650,0,0,MATCH("-",AQ$638:AQ650,0))),""))</f>
        <v/>
      </c>
      <c r="BA650" s="82" t="str">
        <f ca="1">IF(    MAX(OFFSET(AR650,0,0,MATCH("-",AR$638:AR650,0))) = 0,"",
IFERROR(MAX(OFFSET(AR650,0,0,MATCH("-",AR$638:AR650,0))),""))</f>
        <v/>
      </c>
      <c r="BB650" s="112">
        <f t="shared" ca="1" si="406"/>
        <v>-270</v>
      </c>
      <c r="BC650" s="111" t="str">
        <f t="shared" ca="1" si="407"/>
        <v>Radius</v>
      </c>
      <c r="BD650" s="112">
        <f t="shared" ca="1" si="408"/>
        <v>0</v>
      </c>
      <c r="BE650" s="111">
        <f t="shared" ca="1" si="409"/>
        <v>-150</v>
      </c>
      <c r="BF650" s="113" t="e">
        <f t="shared" ca="1" si="410"/>
        <v>#VALUE!</v>
      </c>
      <c r="BG650" s="113" t="e">
        <f t="shared" ca="1" si="411"/>
        <v>#VALUE!</v>
      </c>
      <c r="BH650" s="112">
        <f t="shared" ca="1" si="412"/>
        <v>2000</v>
      </c>
      <c r="BI650" s="112">
        <f t="shared" ca="1" si="413"/>
        <v>-150</v>
      </c>
      <c r="BJ650" s="157"/>
      <c r="BK650" s="157"/>
      <c r="BL650" s="158" t="str">
        <f>scriv!AM612</f>
        <v/>
      </c>
      <c r="BM650" s="157"/>
      <c r="BN650" s="157" t="str">
        <f t="shared" si="414"/>
        <v>node</v>
      </c>
      <c r="BO650" s="157"/>
      <c r="BP650" s="159">
        <f t="shared" ca="1" si="415"/>
        <v>0</v>
      </c>
      <c r="BQ650" s="159">
        <f t="shared" ca="1" si="416"/>
        <v>0</v>
      </c>
      <c r="BR650" s="159">
        <f t="shared" si="417"/>
        <v>1</v>
      </c>
      <c r="BS650" s="159" t="str">
        <f t="shared" si="418"/>
        <v>symbol</v>
      </c>
      <c r="BT650" s="157" t="str">
        <f ca="1">IF(scriv!V612&lt;&gt;"",scriv!V612,
IF(E650="",IFERROR(VLOOKUP(BL650,$AH$40:$BT$638,39,FALSE),$BT$36),
$BT$37))</f>
        <v>NodeSquare</v>
      </c>
      <c r="BU650" s="166">
        <f t="shared" ca="1" si="419"/>
        <v>2000</v>
      </c>
      <c r="BV650" s="166">
        <f t="shared" ca="1" si="420"/>
        <v>-150</v>
      </c>
      <c r="BW650" s="166">
        <f t="shared" ca="1" si="421"/>
        <v>0</v>
      </c>
      <c r="BX650" s="166">
        <f t="shared" ca="1" si="422"/>
        <v>0</v>
      </c>
      <c r="BY650" s="180" t="str">
        <f t="shared" si="423"/>
        <v/>
      </c>
      <c r="BZ650" s="180" t="str">
        <f t="shared" si="424"/>
        <v/>
      </c>
      <c r="CA650" s="81" t="str">
        <f>IF(scriv!E612&lt;&gt;"",scriv!E612,"")</f>
        <v/>
      </c>
      <c r="CB650" s="82">
        <f t="shared" si="393"/>
        <v>0</v>
      </c>
      <c r="CC650" s="82">
        <f t="shared" si="425"/>
        <v>0</v>
      </c>
      <c r="CD650" s="82" t="str">
        <f t="shared" si="426"/>
        <v>-</v>
      </c>
      <c r="CE650" s="82" t="str">
        <f t="shared" si="427"/>
        <v>-</v>
      </c>
      <c r="CF650" s="82" t="str">
        <f t="shared" si="428"/>
        <v>-</v>
      </c>
      <c r="CG650" s="82" t="str">
        <f t="shared" si="429"/>
        <v>-</v>
      </c>
      <c r="CH650" s="82" t="str">
        <f t="shared" si="430"/>
        <v>-</v>
      </c>
      <c r="CI650" s="82" t="str">
        <f t="shared" si="431"/>
        <v>-</v>
      </c>
      <c r="CJ650" s="82" t="str">
        <f t="shared" si="432"/>
        <v>-</v>
      </c>
      <c r="CK650" s="82" t="str">
        <f t="shared" si="433"/>
        <v>-</v>
      </c>
    </row>
    <row r="651" spans="1:89" s="82" customFormat="1" ht="18" customHeight="1">
      <c r="A651" s="81" t="str">
        <f>scriv!AL613</f>
        <v/>
      </c>
      <c r="B651" s="81" t="str">
        <f>IF(scriv!D613&lt;&gt;"",scriv!D613,"")</f>
        <v/>
      </c>
      <c r="C651" s="81" t="str">
        <f>IF( scriv!AP613&lt;&gt;"", IF(D651&lt;&gt;"","connection ","")&amp;scriv!AP613,IF(D651&lt;&gt;"","connection",""))</f>
        <v/>
      </c>
      <c r="D651" s="82" t="str">
        <f>scriv!AN613</f>
        <v/>
      </c>
      <c r="E651" s="82" t="str">
        <f>scriv!AO613</f>
        <v/>
      </c>
      <c r="F651" s="156">
        <f>ROW()</f>
        <v>651</v>
      </c>
      <c r="G651" s="288">
        <f>scriv!AC613</f>
        <v>0</v>
      </c>
      <c r="H651" s="288">
        <f>scriv!AD613</f>
        <v>0</v>
      </c>
      <c r="I651" s="81" t="str">
        <f>IF(scriv!AE613&lt;&gt;"",scriv!AE613,J651)</f>
        <v/>
      </c>
      <c r="J651" s="81" t="str">
        <f>IF(scriv!AF613&lt;&gt;"",scriv!AF613,"")</f>
        <v/>
      </c>
      <c r="K651" s="82" t="str">
        <f>IF(scriv!Y613&lt;&gt;"",scriv!Y613,$K$36)</f>
        <v>none</v>
      </c>
      <c r="L651" s="82">
        <f>IF(scriv!Z613&lt;&gt;"",scriv!Z613,$L$36)</f>
        <v>0</v>
      </c>
      <c r="M651" s="82" t="str">
        <f>IF(scriv!AA613&lt;&gt;"",scriv!AA613,$M$36)</f>
        <v>OpenClose</v>
      </c>
      <c r="N651" s="82">
        <f>IF(scriv!AB613&lt;&gt;"",scriv!AB613,$N$36)</f>
        <v>0</v>
      </c>
      <c r="O651" s="119" t="str">
        <f t="shared" si="392"/>
        <v/>
      </c>
      <c r="P651" s="81" t="str">
        <f>IF(scriv!I613&lt;&gt;"",scriv!I613,"")</f>
        <v/>
      </c>
      <c r="Q651" s="81" t="str">
        <f>IF(scriv!J613&lt;&gt;"",scriv!J613,"")</f>
        <v/>
      </c>
      <c r="R651" s="81">
        <f>IF(scriv!K613&lt;&gt;"",scriv!K613,
IF(I651&lt;&gt;"",1,$R$36))</f>
        <v>1</v>
      </c>
      <c r="S651" s="81" t="str">
        <f>IF(scriv!L613&lt;&gt;"",scriv!L613,
IF(scriv!AF613&lt;&gt;"",$S$36,"none"))</f>
        <v>none</v>
      </c>
      <c r="T651" s="81" t="str">
        <f>IF(scriv!Q613&lt;&gt;"",scriv!Q613,"")</f>
        <v/>
      </c>
      <c r="U651" s="81" t="str">
        <f>IF(scriv!R613&lt;&gt;"",scriv!R613,"")</f>
        <v/>
      </c>
      <c r="V651" s="81" t="str">
        <f>IF(scriv!S613&lt;&gt;"",scriv!S613,"")</f>
        <v/>
      </c>
      <c r="W651" s="81" t="str">
        <f>IF(scriv!T613&lt;&gt;"",scriv!T613,"")</f>
        <v/>
      </c>
      <c r="X651" s="81" t="str">
        <f>IF($E651="",
( IF(scriv!AH613&lt;&gt;"", LEFT( scriv!AH613, FIND(",",scriv!AH613)-1) &amp; "=" &amp; $AH651 &amp; RIGHT( scriv!AH613, LEN(scriv!AH613) + 1 - FIND(",",scriv!AH613)),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IF(scriv!AI613&lt;&gt;"", LEFT( scriv!AI613, FIND(",",scriv!AI613)-1) &amp; "=" &amp; $AH651 &amp; RIGHT( scriv!AI613, LEN(scriv!AI613) + 1 - FIND(",",scriv!AI613)),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IF(scriv!AJ613&lt;&gt;"", LEFT( scriv!AJ613, FIND(",",scriv!AJ613)-1) &amp; "=" &amp; $AH651 &amp; RIGHT( scriv!AJ613, LEN(scriv!AJ613) + 1 - FIND(",",scriv!AJ613)),
  IF($Z$36&lt;&gt;"",LEFT( Z$36, FIND(",",Z$36)-1) &amp; "=" &amp; $AH651 &amp; RIGHT( Z$36, LEN(Z$36) + 1 - FIND(",",Z$36)),""))),
IF(scriv!O613&lt;&gt;"", LEFT( scriv!O613, FIND(",",scriv!O613)-1) &amp; "=" &amp; $AH651 &amp; RIGHT( scriv!O613, LEN(scriv!O613) + 1 - FIND(",",scriv!O613)),
LEFT( Z$37, FIND(",",Z$37)-1) &amp; "=" &amp; $AH651 &amp; RIGHT( Z$37, LEN(Z$37) + 1 - FIND(",",Z$37))))</f>
        <v>drawOpen=,1.2</v>
      </c>
      <c r="AA651" s="81" t="str">
        <f>IF($E651="",
( IF(scriv!AK613&lt;&gt;"", LEFT( scriv!AK613, FIND(",",scriv!AK613)-1) &amp; "=" &amp; $AH651 &amp; RIGHT( scriv!AK613, LEN(scriv!AK613) + 1 - FIND(",",scriv!AK613)),
  IF($AA$36&lt;&gt;"",LEFT( AA$36, FIND(",",AA$36)-1) &amp; "=" &amp; $AH651 &amp; RIGHT( AA$36, LEN(AA$36) + 1 - FIND(",",AA$36)),""))),
IF(scriv!P613&lt;&gt;"", LEFT( scriv!P613, FIND(",",scriv!P613)-1) &amp; "=" &amp; $AH651 &amp; RIGHT( scriv!P613, LEN(scriv!P613) + 1 - FIND(",",scriv!P613)),
LEFT( AA$37, FIND(",",AA$37)-1) &amp; "=" &amp; $AH651 &amp; RIGHT( AA$37, LEN(AA$37) + 1 - FIND(",",AA$37))))</f>
        <v>drawClose=,1.2</v>
      </c>
      <c r="AB651" s="167" t="str">
        <f t="shared" si="391"/>
        <v>noTitle</v>
      </c>
      <c r="AC651" s="167"/>
      <c r="AD651" s="45"/>
      <c r="AE651" s="168"/>
      <c r="AF651" s="169">
        <f>IF(D651="",scriv!B613,"")</f>
        <v>0</v>
      </c>
      <c r="AG651" s="170" t="str">
        <f t="shared" si="394"/>
        <v/>
      </c>
      <c r="AH651" s="169" t="str">
        <f t="shared" si="395"/>
        <v/>
      </c>
      <c r="AI651" s="169" t="str">
        <f t="shared" si="396"/>
        <v/>
      </c>
      <c r="AJ651" s="86">
        <f>ROUNDDOWN( (LEN(scriv!B613)+1) / 2, 0 )</f>
        <v>0</v>
      </c>
      <c r="AK651" s="82">
        <f t="shared" si="397"/>
        <v>0</v>
      </c>
      <c r="AL651" s="82" t="str">
        <f t="shared" si="398"/>
        <v>-</v>
      </c>
      <c r="AM651" s="82" t="str">
        <f t="shared" si="399"/>
        <v>-</v>
      </c>
      <c r="AN651" s="82" t="str">
        <f t="shared" si="400"/>
        <v>-</v>
      </c>
      <c r="AO651" s="82" t="str">
        <f t="shared" si="401"/>
        <v>-</v>
      </c>
      <c r="AP651" s="82" t="str">
        <f t="shared" si="402"/>
        <v>-</v>
      </c>
      <c r="AQ651" s="82" t="str">
        <f t="shared" si="403"/>
        <v>-</v>
      </c>
      <c r="AR651" s="82" t="str">
        <f t="shared" si="404"/>
        <v>-</v>
      </c>
      <c r="AT651" s="82">
        <f t="shared" si="405"/>
        <v>2</v>
      </c>
      <c r="AU651" s="82" t="str">
        <f ca="1">IF(    MAX(OFFSET(AL651,0,0,MATCH("-",AL$638:AL651,0))) = 0,"",
IFERROR(MAX(OFFSET(AL651,0,0,MATCH("-",AL$638:AL651,0))),""))</f>
        <v/>
      </c>
      <c r="AV651" s="82" t="str">
        <f ca="1">IF(    MAX(OFFSET(AM651,0,0,MATCH("-",AM$638:AM651,0))) = 0,"",
IFERROR(MAX(OFFSET(AM651,0,0,MATCH("-",AM$638:AM651,0))),""))</f>
        <v/>
      </c>
      <c r="AW651" s="82" t="str">
        <f ca="1">IF(    MAX(OFFSET(AN651,0,0,MATCH("-",AN$638:AN651,0))) = 0,"",
IFERROR(MAX(OFFSET(AN651,0,0,MATCH("-",AN$638:AN651,0))),""))</f>
        <v/>
      </c>
      <c r="AX651" s="82" t="str">
        <f ca="1">IF(    MAX(OFFSET(AO651,0,0,MATCH("-",AO$638:AO651,0))) = 0,"",
IFERROR(MAX(OFFSET(AO651,0,0,MATCH("-",AO$638:AO651,0))),""))</f>
        <v/>
      </c>
      <c r="AY651" s="82" t="str">
        <f ca="1">IF(    MAX(OFFSET(AP651,0,0,MATCH("-",AP$638:AP651,0))) = 0,"",
IFERROR(MAX(OFFSET(AP651,0,0,MATCH("-",AP$638:AP651,0))),""))</f>
        <v/>
      </c>
      <c r="AZ651" s="82" t="str">
        <f ca="1">IF(    MAX(OFFSET(AQ651,0,0,MATCH("-",AQ$638:AQ651,0))) = 0,"",
IFERROR(MAX(OFFSET(AQ651,0,0,MATCH("-",AQ$638:AQ651,0))),""))</f>
        <v/>
      </c>
      <c r="BA651" s="82" t="str">
        <f ca="1">IF(    MAX(OFFSET(AR651,0,0,MATCH("-",AR$638:AR651,0))) = 0,"",
IFERROR(MAX(OFFSET(AR651,0,0,MATCH("-",AR$638:AR651,0))),""))</f>
        <v/>
      </c>
      <c r="BB651" s="112">
        <f t="shared" ca="1" si="406"/>
        <v>-270</v>
      </c>
      <c r="BC651" s="111" t="str">
        <f t="shared" ca="1" si="407"/>
        <v>Radius</v>
      </c>
      <c r="BD651" s="112">
        <f t="shared" ca="1" si="408"/>
        <v>0</v>
      </c>
      <c r="BE651" s="111">
        <f t="shared" ca="1" si="409"/>
        <v>-150</v>
      </c>
      <c r="BF651" s="113" t="e">
        <f t="shared" ca="1" si="410"/>
        <v>#VALUE!</v>
      </c>
      <c r="BG651" s="113" t="e">
        <f t="shared" ca="1" si="411"/>
        <v>#VALUE!</v>
      </c>
      <c r="BH651" s="112">
        <f t="shared" ca="1" si="412"/>
        <v>2000</v>
      </c>
      <c r="BI651" s="112">
        <f t="shared" ca="1" si="413"/>
        <v>-150</v>
      </c>
      <c r="BJ651" s="157"/>
      <c r="BK651" s="157"/>
      <c r="BL651" s="158" t="str">
        <f>scriv!AM613</f>
        <v/>
      </c>
      <c r="BM651" s="157"/>
      <c r="BN651" s="157" t="str">
        <f t="shared" si="414"/>
        <v>node</v>
      </c>
      <c r="BO651" s="157"/>
      <c r="BP651" s="159">
        <f t="shared" ca="1" si="415"/>
        <v>0</v>
      </c>
      <c r="BQ651" s="159">
        <f t="shared" ca="1" si="416"/>
        <v>0</v>
      </c>
      <c r="BR651" s="159">
        <f t="shared" si="417"/>
        <v>1</v>
      </c>
      <c r="BS651" s="159" t="str">
        <f t="shared" si="418"/>
        <v>symbol</v>
      </c>
      <c r="BT651" s="157" t="str">
        <f ca="1">IF(scriv!V613&lt;&gt;"",scriv!V613,
IF(E651="",IFERROR(VLOOKUP(BL651,$AH$40:$BT$638,39,FALSE),$BT$36),
$BT$37))</f>
        <v>NodeSquare</v>
      </c>
      <c r="BU651" s="166">
        <f t="shared" ca="1" si="419"/>
        <v>2000</v>
      </c>
      <c r="BV651" s="166">
        <f t="shared" ca="1" si="420"/>
        <v>-150</v>
      </c>
      <c r="BW651" s="166">
        <f t="shared" ca="1" si="421"/>
        <v>0</v>
      </c>
      <c r="BX651" s="166">
        <f t="shared" ca="1" si="422"/>
        <v>0</v>
      </c>
      <c r="BY651" s="180" t="str">
        <f t="shared" si="423"/>
        <v/>
      </c>
      <c r="BZ651" s="180" t="str">
        <f t="shared" si="424"/>
        <v/>
      </c>
      <c r="CA651" s="81" t="str">
        <f>IF(scriv!E613&lt;&gt;"",scriv!E613,"")</f>
        <v/>
      </c>
      <c r="CB651" s="82">
        <f t="shared" si="393"/>
        <v>0</v>
      </c>
      <c r="CC651" s="82">
        <f t="shared" si="425"/>
        <v>0</v>
      </c>
      <c r="CD651" s="82" t="str">
        <f t="shared" si="426"/>
        <v>-</v>
      </c>
      <c r="CE651" s="82" t="str">
        <f t="shared" si="427"/>
        <v>-</v>
      </c>
      <c r="CF651" s="82" t="str">
        <f t="shared" si="428"/>
        <v>-</v>
      </c>
      <c r="CG651" s="82" t="str">
        <f t="shared" si="429"/>
        <v>-</v>
      </c>
      <c r="CH651" s="82" t="str">
        <f t="shared" si="430"/>
        <v>-</v>
      </c>
      <c r="CI651" s="82" t="str">
        <f t="shared" si="431"/>
        <v>-</v>
      </c>
      <c r="CJ651" s="82" t="str">
        <f t="shared" si="432"/>
        <v>-</v>
      </c>
      <c r="CK651" s="82" t="str">
        <f t="shared" si="433"/>
        <v>-</v>
      </c>
    </row>
    <row r="652" spans="1:89" s="82" customFormat="1" ht="18" customHeight="1">
      <c r="A652" s="81" t="str">
        <f>scriv!AL614</f>
        <v/>
      </c>
      <c r="B652" s="81" t="str">
        <f>IF(scriv!D614&lt;&gt;"",scriv!D614,"")</f>
        <v/>
      </c>
      <c r="C652" s="81" t="str">
        <f>IF( scriv!AP614&lt;&gt;"", IF(D652&lt;&gt;"","connection ","")&amp;scriv!AP614,IF(D652&lt;&gt;"","connection",""))</f>
        <v/>
      </c>
      <c r="D652" s="82" t="str">
        <f>scriv!AN614</f>
        <v/>
      </c>
      <c r="E652" s="82" t="str">
        <f>scriv!AO614</f>
        <v/>
      </c>
      <c r="F652" s="156">
        <f>ROW()</f>
        <v>652</v>
      </c>
      <c r="G652" s="288">
        <f>scriv!AC614</f>
        <v>0</v>
      </c>
      <c r="H652" s="288">
        <f>scriv!AD614</f>
        <v>0</v>
      </c>
      <c r="I652" s="81" t="str">
        <f>IF(scriv!AE614&lt;&gt;"",scriv!AE614,J652)</f>
        <v/>
      </c>
      <c r="J652" s="81" t="str">
        <f>IF(scriv!AF614&lt;&gt;"",scriv!AF614,"")</f>
        <v/>
      </c>
      <c r="K652" s="82" t="str">
        <f>IF(scriv!Y614&lt;&gt;"",scriv!Y614,$K$36)</f>
        <v>none</v>
      </c>
      <c r="L652" s="82">
        <f>IF(scriv!Z614&lt;&gt;"",scriv!Z614,$L$36)</f>
        <v>0</v>
      </c>
      <c r="M652" s="82" t="str">
        <f>IF(scriv!AA614&lt;&gt;"",scriv!AA614,$M$36)</f>
        <v>OpenClose</v>
      </c>
      <c r="N652" s="82">
        <f>IF(scriv!AB614&lt;&gt;"",scriv!AB614,$N$36)</f>
        <v>0</v>
      </c>
      <c r="O652" s="119" t="str">
        <f t="shared" si="392"/>
        <v/>
      </c>
      <c r="P652" s="81" t="str">
        <f>IF(scriv!I614&lt;&gt;"",scriv!I614,"")</f>
        <v/>
      </c>
      <c r="Q652" s="81" t="str">
        <f>IF(scriv!J614&lt;&gt;"",scriv!J614,"")</f>
        <v/>
      </c>
      <c r="R652" s="81">
        <f>IF(scriv!K614&lt;&gt;"",scriv!K614,
IF(I652&lt;&gt;"",1,$R$36))</f>
        <v>1</v>
      </c>
      <c r="S652" s="81" t="str">
        <f>IF(scriv!L614&lt;&gt;"",scriv!L614,
IF(scriv!AF614&lt;&gt;"",$S$36,"none"))</f>
        <v>none</v>
      </c>
      <c r="T652" s="81" t="str">
        <f>IF(scriv!Q614&lt;&gt;"",scriv!Q614,"")</f>
        <v/>
      </c>
      <c r="U652" s="81" t="str">
        <f>IF(scriv!R614&lt;&gt;"",scriv!R614,"")</f>
        <v/>
      </c>
      <c r="V652" s="81" t="str">
        <f>IF(scriv!S614&lt;&gt;"",scriv!S614,"")</f>
        <v/>
      </c>
      <c r="W652" s="81" t="str">
        <f>IF(scriv!T614&lt;&gt;"",scriv!T614,"")</f>
        <v/>
      </c>
      <c r="X652" s="81" t="str">
        <f>IF($E652="",
( IF(scriv!AH614&lt;&gt;"", LEFT( scriv!AH614, FIND(",",scriv!AH614)-1) &amp; "=" &amp; $AH652 &amp; RIGHT( scriv!AH614, LEN(scriv!AH614) + 1 - FIND(",",scriv!AH614)),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IF(scriv!AI614&lt;&gt;"", LEFT( scriv!AI614, FIND(",",scriv!AI614)-1) &amp; "=" &amp; $AH652 &amp; RIGHT( scriv!AI614, LEN(scriv!AI614) + 1 - FIND(",",scriv!AI614)),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IF(scriv!AJ614&lt;&gt;"", LEFT( scriv!AJ614, FIND(",",scriv!AJ614)-1) &amp; "=" &amp; $AH652 &amp; RIGHT( scriv!AJ614, LEN(scriv!AJ614) + 1 - FIND(",",scriv!AJ614)),
  IF($Z$36&lt;&gt;"",LEFT( Z$36, FIND(",",Z$36)-1) &amp; "=" &amp; $AH652 &amp; RIGHT( Z$36, LEN(Z$36) + 1 - FIND(",",Z$36)),""))),
IF(scriv!O614&lt;&gt;"", LEFT( scriv!O614, FIND(",",scriv!O614)-1) &amp; "=" &amp; $AH652 &amp; RIGHT( scriv!O614, LEN(scriv!O614) + 1 - FIND(",",scriv!O614)),
LEFT( Z$37, FIND(",",Z$37)-1) &amp; "=" &amp; $AH652 &amp; RIGHT( Z$37, LEN(Z$37) + 1 - FIND(",",Z$37))))</f>
        <v>drawOpen=,1.2</v>
      </c>
      <c r="AA652" s="81" t="str">
        <f>IF($E652="",
( IF(scriv!AK614&lt;&gt;"", LEFT( scriv!AK614, FIND(",",scriv!AK614)-1) &amp; "=" &amp; $AH652 &amp; RIGHT( scriv!AK614, LEN(scriv!AK614) + 1 - FIND(",",scriv!AK614)),
  IF($AA$36&lt;&gt;"",LEFT( AA$36, FIND(",",AA$36)-1) &amp; "=" &amp; $AH652 &amp; RIGHT( AA$36, LEN(AA$36) + 1 - FIND(",",AA$36)),""))),
IF(scriv!P614&lt;&gt;"", LEFT( scriv!P614, FIND(",",scriv!P614)-1) &amp; "=" &amp; $AH652 &amp; RIGHT( scriv!P614, LEN(scriv!P614) + 1 - FIND(",",scriv!P614)),
LEFT( AA$37, FIND(",",AA$37)-1) &amp; "=" &amp; $AH652 &amp; RIGHT( AA$37, LEN(AA$37) + 1 - FIND(",",AA$37))))</f>
        <v>drawClose=,1.2</v>
      </c>
      <c r="AB652" s="167" t="str">
        <f t="shared" si="391"/>
        <v>noTitle</v>
      </c>
      <c r="AC652" s="167"/>
      <c r="AD652" s="45"/>
      <c r="AE652" s="168"/>
      <c r="AF652" s="169">
        <f>IF(D652="",scriv!B614,"")</f>
        <v>0</v>
      </c>
      <c r="AG652" s="170" t="str">
        <f t="shared" si="394"/>
        <v/>
      </c>
      <c r="AH652" s="169" t="str">
        <f t="shared" si="395"/>
        <v/>
      </c>
      <c r="AI652" s="169" t="str">
        <f t="shared" si="396"/>
        <v/>
      </c>
      <c r="AJ652" s="86">
        <f>ROUNDDOWN( (LEN(scriv!B614)+1) / 2, 0 )</f>
        <v>0</v>
      </c>
      <c r="AK652" s="82">
        <f t="shared" si="397"/>
        <v>0</v>
      </c>
      <c r="AL652" s="82" t="str">
        <f t="shared" si="398"/>
        <v>-</v>
      </c>
      <c r="AM652" s="82" t="str">
        <f t="shared" si="399"/>
        <v>-</v>
      </c>
      <c r="AN652" s="82" t="str">
        <f t="shared" si="400"/>
        <v>-</v>
      </c>
      <c r="AO652" s="82" t="str">
        <f t="shared" si="401"/>
        <v>-</v>
      </c>
      <c r="AP652" s="82" t="str">
        <f t="shared" si="402"/>
        <v>-</v>
      </c>
      <c r="AQ652" s="82" t="str">
        <f t="shared" si="403"/>
        <v>-</v>
      </c>
      <c r="AR652" s="82" t="str">
        <f t="shared" si="404"/>
        <v>-</v>
      </c>
      <c r="AT652" s="82">
        <f t="shared" si="405"/>
        <v>2</v>
      </c>
      <c r="AU652" s="82" t="str">
        <f ca="1">IF(    MAX(OFFSET(AL652,0,0,MATCH("-",AL$638:AL652,0))) = 0,"",
IFERROR(MAX(OFFSET(AL652,0,0,MATCH("-",AL$638:AL652,0))),""))</f>
        <v/>
      </c>
      <c r="AV652" s="82" t="str">
        <f ca="1">IF(    MAX(OFFSET(AM652,0,0,MATCH("-",AM$638:AM652,0))) = 0,"",
IFERROR(MAX(OFFSET(AM652,0,0,MATCH("-",AM$638:AM652,0))),""))</f>
        <v/>
      </c>
      <c r="AW652" s="82" t="str">
        <f ca="1">IF(    MAX(OFFSET(AN652,0,0,MATCH("-",AN$638:AN652,0))) = 0,"",
IFERROR(MAX(OFFSET(AN652,0,0,MATCH("-",AN$638:AN652,0))),""))</f>
        <v/>
      </c>
      <c r="AX652" s="82" t="str">
        <f ca="1">IF(    MAX(OFFSET(AO652,0,0,MATCH("-",AO$638:AO652,0))) = 0,"",
IFERROR(MAX(OFFSET(AO652,0,0,MATCH("-",AO$638:AO652,0))),""))</f>
        <v/>
      </c>
      <c r="AY652" s="82" t="str">
        <f ca="1">IF(    MAX(OFFSET(AP652,0,0,MATCH("-",AP$638:AP652,0))) = 0,"",
IFERROR(MAX(OFFSET(AP652,0,0,MATCH("-",AP$638:AP652,0))),""))</f>
        <v/>
      </c>
      <c r="AZ652" s="82" t="str">
        <f ca="1">IF(    MAX(OFFSET(AQ652,0,0,MATCH("-",AQ$638:AQ652,0))) = 0,"",
IFERROR(MAX(OFFSET(AQ652,0,0,MATCH("-",AQ$638:AQ652,0))),""))</f>
        <v/>
      </c>
      <c r="BA652" s="82" t="str">
        <f ca="1">IF(    MAX(OFFSET(AR652,0,0,MATCH("-",AR$638:AR652,0))) = 0,"",
IFERROR(MAX(OFFSET(AR652,0,0,MATCH("-",AR$638:AR652,0))),""))</f>
        <v/>
      </c>
      <c r="BB652" s="112">
        <f t="shared" ca="1" si="406"/>
        <v>-270</v>
      </c>
      <c r="BC652" s="111" t="str">
        <f t="shared" ca="1" si="407"/>
        <v>Radius</v>
      </c>
      <c r="BD652" s="112">
        <f t="shared" ca="1" si="408"/>
        <v>0</v>
      </c>
      <c r="BE652" s="111">
        <f t="shared" ca="1" si="409"/>
        <v>-150</v>
      </c>
      <c r="BF652" s="113" t="e">
        <f t="shared" ca="1" si="410"/>
        <v>#VALUE!</v>
      </c>
      <c r="BG652" s="113" t="e">
        <f t="shared" ca="1" si="411"/>
        <v>#VALUE!</v>
      </c>
      <c r="BH652" s="112">
        <f t="shared" ca="1" si="412"/>
        <v>2000</v>
      </c>
      <c r="BI652" s="112">
        <f t="shared" ca="1" si="413"/>
        <v>-150</v>
      </c>
      <c r="BJ652" s="157"/>
      <c r="BK652" s="157"/>
      <c r="BL652" s="158" t="str">
        <f>scriv!AM614</f>
        <v/>
      </c>
      <c r="BM652" s="157"/>
      <c r="BN652" s="157" t="str">
        <f t="shared" si="414"/>
        <v>node</v>
      </c>
      <c r="BO652" s="157"/>
      <c r="BP652" s="159">
        <f t="shared" ca="1" si="415"/>
        <v>0</v>
      </c>
      <c r="BQ652" s="159">
        <f t="shared" ca="1" si="416"/>
        <v>0</v>
      </c>
      <c r="BR652" s="159">
        <f t="shared" si="417"/>
        <v>1</v>
      </c>
      <c r="BS652" s="159" t="str">
        <f t="shared" si="418"/>
        <v>symbol</v>
      </c>
      <c r="BT652" s="157" t="str">
        <f ca="1">IF(scriv!V614&lt;&gt;"",scriv!V614,
IF(E652="",IFERROR(VLOOKUP(BL652,$AH$40:$BT$638,39,FALSE),$BT$36),
$BT$37))</f>
        <v>NodeSquare</v>
      </c>
      <c r="BU652" s="166">
        <f t="shared" ca="1" si="419"/>
        <v>2000</v>
      </c>
      <c r="BV652" s="166">
        <f t="shared" ca="1" si="420"/>
        <v>-150</v>
      </c>
      <c r="BW652" s="166">
        <f t="shared" ca="1" si="421"/>
        <v>0</v>
      </c>
      <c r="BX652" s="166">
        <f t="shared" ca="1" si="422"/>
        <v>0</v>
      </c>
      <c r="BY652" s="180" t="str">
        <f t="shared" si="423"/>
        <v/>
      </c>
      <c r="BZ652" s="180" t="str">
        <f t="shared" si="424"/>
        <v/>
      </c>
      <c r="CA652" s="81" t="str">
        <f>IF(scriv!E614&lt;&gt;"",scriv!E614,"")</f>
        <v/>
      </c>
      <c r="CB652" s="82">
        <f t="shared" si="393"/>
        <v>0</v>
      </c>
      <c r="CC652" s="82">
        <f t="shared" si="425"/>
        <v>0</v>
      </c>
      <c r="CD652" s="82" t="str">
        <f t="shared" si="426"/>
        <v>-</v>
      </c>
      <c r="CE652" s="82" t="str">
        <f t="shared" si="427"/>
        <v>-</v>
      </c>
      <c r="CF652" s="82" t="str">
        <f t="shared" si="428"/>
        <v>-</v>
      </c>
      <c r="CG652" s="82" t="str">
        <f t="shared" si="429"/>
        <v>-</v>
      </c>
      <c r="CH652" s="82" t="str">
        <f t="shared" si="430"/>
        <v>-</v>
      </c>
      <c r="CI652" s="82" t="str">
        <f t="shared" si="431"/>
        <v>-</v>
      </c>
      <c r="CJ652" s="82" t="str">
        <f t="shared" si="432"/>
        <v>-</v>
      </c>
      <c r="CK652" s="82" t="str">
        <f t="shared" si="433"/>
        <v>-</v>
      </c>
    </row>
    <row r="653" spans="1:89" s="82" customFormat="1" ht="18" customHeight="1">
      <c r="A653" s="81" t="str">
        <f>scriv!AL615</f>
        <v/>
      </c>
      <c r="B653" s="81" t="str">
        <f>IF(scriv!D615&lt;&gt;"",scriv!D615,"")</f>
        <v/>
      </c>
      <c r="C653" s="81" t="str">
        <f>IF( scriv!AP615&lt;&gt;"", IF(D653&lt;&gt;"","connection ","")&amp;scriv!AP615,IF(D653&lt;&gt;"","connection",""))</f>
        <v/>
      </c>
      <c r="D653" s="82" t="str">
        <f>scriv!AN615</f>
        <v/>
      </c>
      <c r="E653" s="82" t="str">
        <f>scriv!AO615</f>
        <v/>
      </c>
      <c r="F653" s="156">
        <f>ROW()</f>
        <v>653</v>
      </c>
      <c r="G653" s="288">
        <f>scriv!AC615</f>
        <v>0</v>
      </c>
      <c r="H653" s="288">
        <f>scriv!AD615</f>
        <v>0</v>
      </c>
      <c r="I653" s="81" t="str">
        <f>IF(scriv!AE615&lt;&gt;"",scriv!AE615,J653)</f>
        <v/>
      </c>
      <c r="J653" s="81" t="str">
        <f>IF(scriv!AF615&lt;&gt;"",scriv!AF615,"")</f>
        <v/>
      </c>
      <c r="K653" s="82" t="str">
        <f>IF(scriv!Y615&lt;&gt;"",scriv!Y615,$K$36)</f>
        <v>none</v>
      </c>
      <c r="L653" s="82">
        <f>IF(scriv!Z615&lt;&gt;"",scriv!Z615,$L$36)</f>
        <v>0</v>
      </c>
      <c r="M653" s="82" t="str">
        <f>IF(scriv!AA615&lt;&gt;"",scriv!AA615,$M$36)</f>
        <v>OpenClose</v>
      </c>
      <c r="N653" s="82">
        <f>IF(scriv!AB615&lt;&gt;"",scriv!AB615,$N$36)</f>
        <v>0</v>
      </c>
      <c r="O653" s="119" t="str">
        <f t="shared" si="392"/>
        <v/>
      </c>
      <c r="P653" s="81" t="str">
        <f>IF(scriv!I615&lt;&gt;"",scriv!I615,"")</f>
        <v/>
      </c>
      <c r="Q653" s="81" t="str">
        <f>IF(scriv!J615&lt;&gt;"",scriv!J615,"")</f>
        <v/>
      </c>
      <c r="R653" s="81">
        <f>IF(scriv!K615&lt;&gt;"",scriv!K615,
IF(I653&lt;&gt;"",1,$R$36))</f>
        <v>1</v>
      </c>
      <c r="S653" s="81" t="str">
        <f>IF(scriv!L615&lt;&gt;"",scriv!L615,
IF(scriv!AF615&lt;&gt;"",$S$36,"none"))</f>
        <v>none</v>
      </c>
      <c r="T653" s="81" t="str">
        <f>IF(scriv!Q615&lt;&gt;"",scriv!Q615,"")</f>
        <v/>
      </c>
      <c r="U653" s="81" t="str">
        <f>IF(scriv!R615&lt;&gt;"",scriv!R615,"")</f>
        <v/>
      </c>
      <c r="V653" s="81" t="str">
        <f>IF(scriv!S615&lt;&gt;"",scriv!S615,"")</f>
        <v/>
      </c>
      <c r="W653" s="81" t="str">
        <f>IF(scriv!T615&lt;&gt;"",scriv!T615,"")</f>
        <v/>
      </c>
      <c r="X653" s="81" t="str">
        <f>IF($E653="",
( IF(scriv!AH615&lt;&gt;"", LEFT( scriv!AH615, FIND(",",scriv!AH615)-1) &amp; "=" &amp; $AH653 &amp; RIGHT( scriv!AH615, LEN(scriv!AH615) + 1 - FIND(",",scriv!AH615)),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IF(scriv!AI615&lt;&gt;"", LEFT( scriv!AI615, FIND(",",scriv!AI615)-1) &amp; "=" &amp; $AH653 &amp; RIGHT( scriv!AI615, LEN(scriv!AI615) + 1 - FIND(",",scriv!AI615)),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IF(scriv!AJ615&lt;&gt;"", LEFT( scriv!AJ615, FIND(",",scriv!AJ615)-1) &amp; "=" &amp; $AH653 &amp; RIGHT( scriv!AJ615, LEN(scriv!AJ615) + 1 - FIND(",",scriv!AJ615)),
  IF($Z$36&lt;&gt;"",LEFT( Z$36, FIND(",",Z$36)-1) &amp; "=" &amp; $AH653 &amp; RIGHT( Z$36, LEN(Z$36) + 1 - FIND(",",Z$36)),""))),
IF(scriv!O615&lt;&gt;"", LEFT( scriv!O615, FIND(",",scriv!O615)-1) &amp; "=" &amp; $AH653 &amp; RIGHT( scriv!O615, LEN(scriv!O615) + 1 - FIND(",",scriv!O615)),
LEFT( Z$37, FIND(",",Z$37)-1) &amp; "=" &amp; $AH653 &amp; RIGHT( Z$37, LEN(Z$37) + 1 - FIND(",",Z$37))))</f>
        <v>drawOpen=,1.2</v>
      </c>
      <c r="AA653" s="81" t="str">
        <f>IF($E653="",
( IF(scriv!AK615&lt;&gt;"", LEFT( scriv!AK615, FIND(",",scriv!AK615)-1) &amp; "=" &amp; $AH653 &amp; RIGHT( scriv!AK615, LEN(scriv!AK615) + 1 - FIND(",",scriv!AK615)),
  IF($AA$36&lt;&gt;"",LEFT( AA$36, FIND(",",AA$36)-1) &amp; "=" &amp; $AH653 &amp; RIGHT( AA$36, LEN(AA$36) + 1 - FIND(",",AA$36)),""))),
IF(scriv!P615&lt;&gt;"", LEFT( scriv!P615, FIND(",",scriv!P615)-1) &amp; "=" &amp; $AH653 &amp; RIGHT( scriv!P615, LEN(scriv!P615) + 1 - FIND(",",scriv!P615)),
LEFT( AA$37, FIND(",",AA$37)-1) &amp; "=" &amp; $AH653 &amp; RIGHT( AA$37, LEN(AA$37) + 1 - FIND(",",AA$37))))</f>
        <v>drawClose=,1.2</v>
      </c>
      <c r="AB653" s="167" t="str">
        <f t="shared" si="391"/>
        <v>noTitle</v>
      </c>
      <c r="AC653" s="167"/>
      <c r="AD653" s="45"/>
      <c r="AE653" s="168"/>
      <c r="AF653" s="169">
        <f>IF(D653="",scriv!B615,"")</f>
        <v>0</v>
      </c>
      <c r="AG653" s="170" t="str">
        <f t="shared" si="394"/>
        <v/>
      </c>
      <c r="AH653" s="169" t="str">
        <f t="shared" si="395"/>
        <v/>
      </c>
      <c r="AI653" s="169" t="str">
        <f t="shared" si="396"/>
        <v/>
      </c>
      <c r="AJ653" s="86">
        <f>ROUNDDOWN( (LEN(scriv!B615)+1) / 2, 0 )</f>
        <v>0</v>
      </c>
      <c r="AK653" s="82">
        <f t="shared" si="397"/>
        <v>0</v>
      </c>
      <c r="AL653" s="82" t="str">
        <f t="shared" si="398"/>
        <v>-</v>
      </c>
      <c r="AM653" s="82" t="str">
        <f t="shared" si="399"/>
        <v>-</v>
      </c>
      <c r="AN653" s="82" t="str">
        <f t="shared" si="400"/>
        <v>-</v>
      </c>
      <c r="AO653" s="82" t="str">
        <f t="shared" si="401"/>
        <v>-</v>
      </c>
      <c r="AP653" s="82" t="str">
        <f t="shared" si="402"/>
        <v>-</v>
      </c>
      <c r="AQ653" s="82" t="str">
        <f t="shared" si="403"/>
        <v>-</v>
      </c>
      <c r="AR653" s="82" t="str">
        <f t="shared" si="404"/>
        <v>-</v>
      </c>
      <c r="AT653" s="82">
        <f t="shared" si="405"/>
        <v>2</v>
      </c>
      <c r="AU653" s="82" t="str">
        <f ca="1">IF(    MAX(OFFSET(AL653,0,0,MATCH("-",AL$638:AL653,0))) = 0,"",
IFERROR(MAX(OFFSET(AL653,0,0,MATCH("-",AL$638:AL653,0))),""))</f>
        <v/>
      </c>
      <c r="AV653" s="82" t="str">
        <f ca="1">IF(    MAX(OFFSET(AM653,0,0,MATCH("-",AM$638:AM653,0))) = 0,"",
IFERROR(MAX(OFFSET(AM653,0,0,MATCH("-",AM$638:AM653,0))),""))</f>
        <v/>
      </c>
      <c r="AW653" s="82" t="str">
        <f ca="1">IF(    MAX(OFFSET(AN653,0,0,MATCH("-",AN$638:AN653,0))) = 0,"",
IFERROR(MAX(OFFSET(AN653,0,0,MATCH("-",AN$638:AN653,0))),""))</f>
        <v/>
      </c>
      <c r="AX653" s="82" t="str">
        <f ca="1">IF(    MAX(OFFSET(AO653,0,0,MATCH("-",AO$638:AO653,0))) = 0,"",
IFERROR(MAX(OFFSET(AO653,0,0,MATCH("-",AO$638:AO653,0))),""))</f>
        <v/>
      </c>
      <c r="AY653" s="82" t="str">
        <f ca="1">IF(    MAX(OFFSET(AP653,0,0,MATCH("-",AP$638:AP653,0))) = 0,"",
IFERROR(MAX(OFFSET(AP653,0,0,MATCH("-",AP$638:AP653,0))),""))</f>
        <v/>
      </c>
      <c r="AZ653" s="82" t="str">
        <f ca="1">IF(    MAX(OFFSET(AQ653,0,0,MATCH("-",AQ$638:AQ653,0))) = 0,"",
IFERROR(MAX(OFFSET(AQ653,0,0,MATCH("-",AQ$638:AQ653,0))),""))</f>
        <v/>
      </c>
      <c r="BA653" s="82" t="str">
        <f ca="1">IF(    MAX(OFFSET(AR653,0,0,MATCH("-",AR$638:AR653,0))) = 0,"",
IFERROR(MAX(OFFSET(AR653,0,0,MATCH("-",AR$638:AR653,0))),""))</f>
        <v/>
      </c>
      <c r="BB653" s="112">
        <f t="shared" ca="1" si="406"/>
        <v>-270</v>
      </c>
      <c r="BC653" s="111" t="str">
        <f t="shared" ca="1" si="407"/>
        <v>Radius</v>
      </c>
      <c r="BD653" s="112">
        <f t="shared" ca="1" si="408"/>
        <v>0</v>
      </c>
      <c r="BE653" s="111">
        <f t="shared" ca="1" si="409"/>
        <v>-150</v>
      </c>
      <c r="BF653" s="113" t="e">
        <f t="shared" ca="1" si="410"/>
        <v>#VALUE!</v>
      </c>
      <c r="BG653" s="113" t="e">
        <f t="shared" ca="1" si="411"/>
        <v>#VALUE!</v>
      </c>
      <c r="BH653" s="112">
        <f t="shared" ca="1" si="412"/>
        <v>2000</v>
      </c>
      <c r="BI653" s="112">
        <f t="shared" ca="1" si="413"/>
        <v>-150</v>
      </c>
      <c r="BJ653" s="157"/>
      <c r="BK653" s="157"/>
      <c r="BL653" s="158" t="str">
        <f>scriv!AM615</f>
        <v/>
      </c>
      <c r="BM653" s="157"/>
      <c r="BN653" s="157" t="str">
        <f t="shared" si="414"/>
        <v>node</v>
      </c>
      <c r="BO653" s="157"/>
      <c r="BP653" s="159">
        <f t="shared" ca="1" si="415"/>
        <v>0</v>
      </c>
      <c r="BQ653" s="159">
        <f t="shared" ca="1" si="416"/>
        <v>0</v>
      </c>
      <c r="BR653" s="159">
        <f t="shared" si="417"/>
        <v>1</v>
      </c>
      <c r="BS653" s="159" t="str">
        <f t="shared" si="418"/>
        <v>symbol</v>
      </c>
      <c r="BT653" s="157" t="str">
        <f ca="1">IF(scriv!V615&lt;&gt;"",scriv!V615,
IF(E653="",IFERROR(VLOOKUP(BL653,$AH$40:$BT$638,39,FALSE),$BT$36),
$BT$37))</f>
        <v>NodeSquare</v>
      </c>
      <c r="BU653" s="166">
        <f t="shared" ca="1" si="419"/>
        <v>2000</v>
      </c>
      <c r="BV653" s="166">
        <f t="shared" ca="1" si="420"/>
        <v>-150</v>
      </c>
      <c r="BW653" s="166">
        <f t="shared" ca="1" si="421"/>
        <v>0</v>
      </c>
      <c r="BX653" s="166">
        <f t="shared" ca="1" si="422"/>
        <v>0</v>
      </c>
      <c r="BY653" s="180" t="str">
        <f t="shared" si="423"/>
        <v/>
      </c>
      <c r="BZ653" s="180" t="str">
        <f t="shared" si="424"/>
        <v/>
      </c>
      <c r="CA653" s="81" t="str">
        <f>IF(scriv!E615&lt;&gt;"",scriv!E615,"")</f>
        <v/>
      </c>
      <c r="CB653" s="82">
        <f t="shared" si="393"/>
        <v>0</v>
      </c>
      <c r="CC653" s="82">
        <f t="shared" si="425"/>
        <v>0</v>
      </c>
      <c r="CD653" s="82" t="str">
        <f t="shared" si="426"/>
        <v>-</v>
      </c>
      <c r="CE653" s="82" t="str">
        <f t="shared" si="427"/>
        <v>-</v>
      </c>
      <c r="CF653" s="82" t="str">
        <f t="shared" si="428"/>
        <v>-</v>
      </c>
      <c r="CG653" s="82" t="str">
        <f t="shared" si="429"/>
        <v>-</v>
      </c>
      <c r="CH653" s="82" t="str">
        <f t="shared" si="430"/>
        <v>-</v>
      </c>
      <c r="CI653" s="82" t="str">
        <f t="shared" si="431"/>
        <v>-</v>
      </c>
      <c r="CJ653" s="82" t="str">
        <f t="shared" si="432"/>
        <v>-</v>
      </c>
      <c r="CK653" s="82" t="str">
        <f t="shared" si="433"/>
        <v>-</v>
      </c>
    </row>
    <row r="654" spans="1:89" s="82" customFormat="1" ht="18" customHeight="1">
      <c r="A654" s="81" t="str">
        <f>scriv!AL616</f>
        <v/>
      </c>
      <c r="B654" s="81" t="str">
        <f>IF(scriv!D616&lt;&gt;"",scriv!D616,"")</f>
        <v/>
      </c>
      <c r="C654" s="81" t="str">
        <f>IF( scriv!AP616&lt;&gt;"", IF(D654&lt;&gt;"","connection ","")&amp;scriv!AP616,IF(D654&lt;&gt;"","connection",""))</f>
        <v/>
      </c>
      <c r="D654" s="82" t="str">
        <f>scriv!AN616</f>
        <v/>
      </c>
      <c r="E654" s="82" t="str">
        <f>scriv!AO616</f>
        <v/>
      </c>
      <c r="F654" s="156">
        <f>ROW()</f>
        <v>654</v>
      </c>
      <c r="G654" s="288">
        <f>scriv!AC616</f>
        <v>0</v>
      </c>
      <c r="H654" s="288">
        <f>scriv!AD616</f>
        <v>0</v>
      </c>
      <c r="I654" s="81" t="str">
        <f>IF(scriv!AE616&lt;&gt;"",scriv!AE616,J654)</f>
        <v/>
      </c>
      <c r="J654" s="81" t="str">
        <f>IF(scriv!AF616&lt;&gt;"",scriv!AF616,"")</f>
        <v/>
      </c>
      <c r="K654" s="82" t="str">
        <f>IF(scriv!Y616&lt;&gt;"",scriv!Y616,$K$36)</f>
        <v>none</v>
      </c>
      <c r="L654" s="82">
        <f>IF(scriv!Z616&lt;&gt;"",scriv!Z616,$L$36)</f>
        <v>0</v>
      </c>
      <c r="M654" s="82" t="str">
        <f>IF(scriv!AA616&lt;&gt;"",scriv!AA616,$M$36)</f>
        <v>OpenClose</v>
      </c>
      <c r="N654" s="82">
        <f>IF(scriv!AB616&lt;&gt;"",scriv!AB616,$N$36)</f>
        <v>0</v>
      </c>
      <c r="O654" s="119" t="str">
        <f t="shared" si="392"/>
        <v/>
      </c>
      <c r="P654" s="81" t="str">
        <f>IF(scriv!I616&lt;&gt;"",scriv!I616,"")</f>
        <v/>
      </c>
      <c r="Q654" s="81" t="str">
        <f>IF(scriv!J616&lt;&gt;"",scriv!J616,"")</f>
        <v/>
      </c>
      <c r="R654" s="81">
        <f>IF(scriv!K616&lt;&gt;"",scriv!K616,
IF(I654&lt;&gt;"",1,$R$36))</f>
        <v>1</v>
      </c>
      <c r="S654" s="81" t="str">
        <f>IF(scriv!L616&lt;&gt;"",scriv!L616,
IF(scriv!AF616&lt;&gt;"",$S$36,"none"))</f>
        <v>none</v>
      </c>
      <c r="T654" s="81" t="str">
        <f>IF(scriv!Q616&lt;&gt;"",scriv!Q616,"")</f>
        <v/>
      </c>
      <c r="U654" s="81" t="str">
        <f>IF(scriv!R616&lt;&gt;"",scriv!R616,"")</f>
        <v/>
      </c>
      <c r="V654" s="81" t="str">
        <f>IF(scriv!S616&lt;&gt;"",scriv!S616,"")</f>
        <v/>
      </c>
      <c r="W654" s="81" t="str">
        <f>IF(scriv!T616&lt;&gt;"",scriv!T616,"")</f>
        <v/>
      </c>
      <c r="X654" s="81" t="str">
        <f>IF($E654="",
( IF(scriv!AH616&lt;&gt;"", LEFT( scriv!AH616, FIND(",",scriv!AH616)-1) &amp; "=" &amp; $AH654 &amp; RIGHT( scriv!AH616, LEN(scriv!AH616) + 1 - FIND(",",scriv!AH616)),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IF(scriv!AI616&lt;&gt;"", LEFT( scriv!AI616, FIND(",",scriv!AI616)-1) &amp; "=" &amp; $AH654 &amp; RIGHT( scriv!AI616, LEN(scriv!AI616) + 1 - FIND(",",scriv!AI616)),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IF(scriv!AJ616&lt;&gt;"", LEFT( scriv!AJ616, FIND(",",scriv!AJ616)-1) &amp; "=" &amp; $AH654 &amp; RIGHT( scriv!AJ616, LEN(scriv!AJ616) + 1 - FIND(",",scriv!AJ616)),
  IF($Z$36&lt;&gt;"",LEFT( Z$36, FIND(",",Z$36)-1) &amp; "=" &amp; $AH654 &amp; RIGHT( Z$36, LEN(Z$36) + 1 - FIND(",",Z$36)),""))),
IF(scriv!O616&lt;&gt;"", LEFT( scriv!O616, FIND(",",scriv!O616)-1) &amp; "=" &amp; $AH654 &amp; RIGHT( scriv!O616, LEN(scriv!O616) + 1 - FIND(",",scriv!O616)),
LEFT( Z$37, FIND(",",Z$37)-1) &amp; "=" &amp; $AH654 &amp; RIGHT( Z$37, LEN(Z$37) + 1 - FIND(",",Z$37))))</f>
        <v>drawOpen=,1.2</v>
      </c>
      <c r="AA654" s="81" t="str">
        <f>IF($E654="",
( IF(scriv!AK616&lt;&gt;"", LEFT( scriv!AK616, FIND(",",scriv!AK616)-1) &amp; "=" &amp; $AH654 &amp; RIGHT( scriv!AK616, LEN(scriv!AK616) + 1 - FIND(",",scriv!AK616)),
  IF($AA$36&lt;&gt;"",LEFT( AA$36, FIND(",",AA$36)-1) &amp; "=" &amp; $AH654 &amp; RIGHT( AA$36, LEN(AA$36) + 1 - FIND(",",AA$36)),""))),
IF(scriv!P616&lt;&gt;"", LEFT( scriv!P616, FIND(",",scriv!P616)-1) &amp; "=" &amp; $AH654 &amp; RIGHT( scriv!P616, LEN(scriv!P616) + 1 - FIND(",",scriv!P616)),
LEFT( AA$37, FIND(",",AA$37)-1) &amp; "=" &amp; $AH654 &amp; RIGHT( AA$37, LEN(AA$37) + 1 - FIND(",",AA$37))))</f>
        <v>drawClose=,1.2</v>
      </c>
      <c r="AB654" s="167" t="str">
        <f t="shared" si="391"/>
        <v>noTitle</v>
      </c>
      <c r="AC654" s="167"/>
      <c r="AD654" s="45"/>
      <c r="AE654" s="168"/>
      <c r="AF654" s="169">
        <f>IF(D654="",scriv!B616,"")</f>
        <v>0</v>
      </c>
      <c r="AG654" s="170" t="str">
        <f t="shared" si="394"/>
        <v/>
      </c>
      <c r="AH654" s="169" t="str">
        <f t="shared" si="395"/>
        <v/>
      </c>
      <c r="AI654" s="169" t="str">
        <f t="shared" si="396"/>
        <v/>
      </c>
      <c r="AJ654" s="86">
        <f>ROUNDDOWN( (LEN(scriv!B616)+1) / 2, 0 )</f>
        <v>0</v>
      </c>
      <c r="AK654" s="82">
        <f t="shared" si="397"/>
        <v>0</v>
      </c>
      <c r="AL654" s="82" t="str">
        <f t="shared" si="398"/>
        <v>-</v>
      </c>
      <c r="AM654" s="82" t="str">
        <f t="shared" si="399"/>
        <v>-</v>
      </c>
      <c r="AN654" s="82" t="str">
        <f t="shared" si="400"/>
        <v>-</v>
      </c>
      <c r="AO654" s="82" t="str">
        <f t="shared" si="401"/>
        <v>-</v>
      </c>
      <c r="AP654" s="82" t="str">
        <f t="shared" si="402"/>
        <v>-</v>
      </c>
      <c r="AQ654" s="82" t="str">
        <f t="shared" si="403"/>
        <v>-</v>
      </c>
      <c r="AR654" s="82" t="str">
        <f t="shared" si="404"/>
        <v>-</v>
      </c>
      <c r="AT654" s="82">
        <f t="shared" si="405"/>
        <v>2</v>
      </c>
      <c r="AU654" s="82" t="str">
        <f ca="1">IF(    MAX(OFFSET(AL654,0,0,MATCH("-",AL$638:AL654,0))) = 0,"",
IFERROR(MAX(OFFSET(AL654,0,0,MATCH("-",AL$638:AL654,0))),""))</f>
        <v/>
      </c>
      <c r="AV654" s="82" t="str">
        <f ca="1">IF(    MAX(OFFSET(AM654,0,0,MATCH("-",AM$638:AM654,0))) = 0,"",
IFERROR(MAX(OFFSET(AM654,0,0,MATCH("-",AM$638:AM654,0))),""))</f>
        <v/>
      </c>
      <c r="AW654" s="82" t="str">
        <f ca="1">IF(    MAX(OFFSET(AN654,0,0,MATCH("-",AN$638:AN654,0))) = 0,"",
IFERROR(MAX(OFFSET(AN654,0,0,MATCH("-",AN$638:AN654,0))),""))</f>
        <v/>
      </c>
      <c r="AX654" s="82" t="str">
        <f ca="1">IF(    MAX(OFFSET(AO654,0,0,MATCH("-",AO$638:AO654,0))) = 0,"",
IFERROR(MAX(OFFSET(AO654,0,0,MATCH("-",AO$638:AO654,0))),""))</f>
        <v/>
      </c>
      <c r="AY654" s="82" t="str">
        <f ca="1">IF(    MAX(OFFSET(AP654,0,0,MATCH("-",AP$638:AP654,0))) = 0,"",
IFERROR(MAX(OFFSET(AP654,0,0,MATCH("-",AP$638:AP654,0))),""))</f>
        <v/>
      </c>
      <c r="AZ654" s="82" t="str">
        <f ca="1">IF(    MAX(OFFSET(AQ654,0,0,MATCH("-",AQ$638:AQ654,0))) = 0,"",
IFERROR(MAX(OFFSET(AQ654,0,0,MATCH("-",AQ$638:AQ654,0))),""))</f>
        <v/>
      </c>
      <c r="BA654" s="82" t="str">
        <f ca="1">IF(    MAX(OFFSET(AR654,0,0,MATCH("-",AR$638:AR654,0))) = 0,"",
IFERROR(MAX(OFFSET(AR654,0,0,MATCH("-",AR$638:AR654,0))),""))</f>
        <v/>
      </c>
      <c r="BB654" s="112">
        <f t="shared" ca="1" si="406"/>
        <v>-270</v>
      </c>
      <c r="BC654" s="111" t="str">
        <f t="shared" ca="1" si="407"/>
        <v>Radius</v>
      </c>
      <c r="BD654" s="112">
        <f t="shared" ca="1" si="408"/>
        <v>0</v>
      </c>
      <c r="BE654" s="111">
        <f t="shared" ca="1" si="409"/>
        <v>-150</v>
      </c>
      <c r="BF654" s="113" t="e">
        <f t="shared" ca="1" si="410"/>
        <v>#VALUE!</v>
      </c>
      <c r="BG654" s="113" t="e">
        <f t="shared" ca="1" si="411"/>
        <v>#VALUE!</v>
      </c>
      <c r="BH654" s="112">
        <f t="shared" ca="1" si="412"/>
        <v>2000</v>
      </c>
      <c r="BI654" s="112">
        <f t="shared" ca="1" si="413"/>
        <v>-150</v>
      </c>
      <c r="BJ654" s="157"/>
      <c r="BK654" s="157"/>
      <c r="BL654" s="158" t="str">
        <f>scriv!AM616</f>
        <v/>
      </c>
      <c r="BM654" s="157"/>
      <c r="BN654" s="157" t="str">
        <f t="shared" si="414"/>
        <v>node</v>
      </c>
      <c r="BO654" s="157"/>
      <c r="BP654" s="159">
        <f t="shared" ca="1" si="415"/>
        <v>0</v>
      </c>
      <c r="BQ654" s="159">
        <f t="shared" ca="1" si="416"/>
        <v>0</v>
      </c>
      <c r="BR654" s="159">
        <f t="shared" si="417"/>
        <v>1</v>
      </c>
      <c r="BS654" s="159" t="str">
        <f t="shared" si="418"/>
        <v>symbol</v>
      </c>
      <c r="BT654" s="157" t="str">
        <f ca="1">IF(scriv!V616&lt;&gt;"",scriv!V616,
IF(E654="",IFERROR(VLOOKUP(BL654,$AH$40:$BT$638,39,FALSE),$BT$36),
$BT$37))</f>
        <v>NodeSquare</v>
      </c>
      <c r="BU654" s="166">
        <f t="shared" ca="1" si="419"/>
        <v>2000</v>
      </c>
      <c r="BV654" s="166">
        <f t="shared" ca="1" si="420"/>
        <v>-150</v>
      </c>
      <c r="BW654" s="166">
        <f t="shared" ca="1" si="421"/>
        <v>0</v>
      </c>
      <c r="BX654" s="166">
        <f t="shared" ca="1" si="422"/>
        <v>0</v>
      </c>
      <c r="BY654" s="180" t="str">
        <f t="shared" si="423"/>
        <v/>
      </c>
      <c r="BZ654" s="180" t="str">
        <f t="shared" si="424"/>
        <v/>
      </c>
      <c r="CA654" s="81" t="str">
        <f>IF(scriv!E616&lt;&gt;"",scriv!E616,"")</f>
        <v/>
      </c>
      <c r="CB654" s="82">
        <f t="shared" si="393"/>
        <v>0</v>
      </c>
      <c r="CC654" s="82">
        <f t="shared" si="425"/>
        <v>0</v>
      </c>
      <c r="CD654" s="82" t="str">
        <f t="shared" si="426"/>
        <v>-</v>
      </c>
      <c r="CE654" s="82" t="str">
        <f t="shared" si="427"/>
        <v>-</v>
      </c>
      <c r="CF654" s="82" t="str">
        <f t="shared" si="428"/>
        <v>-</v>
      </c>
      <c r="CG654" s="82" t="str">
        <f t="shared" si="429"/>
        <v>-</v>
      </c>
      <c r="CH654" s="82" t="str">
        <f t="shared" si="430"/>
        <v>-</v>
      </c>
      <c r="CI654" s="82" t="str">
        <f t="shared" si="431"/>
        <v>-</v>
      </c>
      <c r="CJ654" s="82" t="str">
        <f t="shared" si="432"/>
        <v>-</v>
      </c>
      <c r="CK654" s="82" t="str">
        <f t="shared" si="433"/>
        <v>-</v>
      </c>
    </row>
    <row r="655" spans="1:89" s="82" customFormat="1" ht="18" customHeight="1">
      <c r="A655" s="81" t="str">
        <f>scriv!AL617</f>
        <v/>
      </c>
      <c r="B655" s="81" t="str">
        <f>IF(scriv!D617&lt;&gt;"",scriv!D617,"")</f>
        <v/>
      </c>
      <c r="C655" s="81" t="str">
        <f>IF( scriv!AP617&lt;&gt;"", IF(D655&lt;&gt;"","connection ","")&amp;scriv!AP617,IF(D655&lt;&gt;"","connection",""))</f>
        <v/>
      </c>
      <c r="D655" s="82" t="str">
        <f>scriv!AN617</f>
        <v/>
      </c>
      <c r="E655" s="82" t="str">
        <f>scriv!AO617</f>
        <v/>
      </c>
      <c r="F655" s="156">
        <f>ROW()</f>
        <v>655</v>
      </c>
      <c r="G655" s="288">
        <f>scriv!AC617</f>
        <v>0</v>
      </c>
      <c r="H655" s="288">
        <f>scriv!AD617</f>
        <v>0</v>
      </c>
      <c r="I655" s="81" t="str">
        <f>IF(scriv!AE617&lt;&gt;"",scriv!AE617,J655)</f>
        <v/>
      </c>
      <c r="J655" s="81" t="str">
        <f>IF(scriv!AF617&lt;&gt;"",scriv!AF617,"")</f>
        <v/>
      </c>
      <c r="K655" s="82" t="str">
        <f>IF(scriv!Y617&lt;&gt;"",scriv!Y617,$K$36)</f>
        <v>none</v>
      </c>
      <c r="L655" s="82">
        <f>IF(scriv!Z617&lt;&gt;"",scriv!Z617,$L$36)</f>
        <v>0</v>
      </c>
      <c r="M655" s="82" t="str">
        <f>IF(scriv!AA617&lt;&gt;"",scriv!AA617,$M$36)</f>
        <v>OpenClose</v>
      </c>
      <c r="N655" s="82">
        <f>IF(scriv!AB617&lt;&gt;"",scriv!AB617,$N$36)</f>
        <v>0</v>
      </c>
      <c r="O655" s="119" t="str">
        <f t="shared" si="392"/>
        <v/>
      </c>
      <c r="P655" s="81" t="str">
        <f>IF(scriv!I617&lt;&gt;"",scriv!I617,"")</f>
        <v/>
      </c>
      <c r="Q655" s="81" t="str">
        <f>IF(scriv!J617&lt;&gt;"",scriv!J617,"")</f>
        <v/>
      </c>
      <c r="R655" s="81">
        <f>IF(scriv!K617&lt;&gt;"",scriv!K617,
IF(I655&lt;&gt;"",1,$R$36))</f>
        <v>1</v>
      </c>
      <c r="S655" s="81" t="str">
        <f>IF(scriv!L617&lt;&gt;"",scriv!L617,
IF(scriv!AF617&lt;&gt;"",$S$36,"none"))</f>
        <v>none</v>
      </c>
      <c r="T655" s="81" t="str">
        <f>IF(scriv!Q617&lt;&gt;"",scriv!Q617,"")</f>
        <v/>
      </c>
      <c r="U655" s="81" t="str">
        <f>IF(scriv!R617&lt;&gt;"",scriv!R617,"")</f>
        <v/>
      </c>
      <c r="V655" s="81" t="str">
        <f>IF(scriv!S617&lt;&gt;"",scriv!S617,"")</f>
        <v/>
      </c>
      <c r="W655" s="81" t="str">
        <f>IF(scriv!T617&lt;&gt;"",scriv!T617,"")</f>
        <v/>
      </c>
      <c r="X655" s="81" t="str">
        <f>IF($E655="",
( IF(scriv!AH617&lt;&gt;"", LEFT( scriv!AH617, FIND(",",scriv!AH617)-1) &amp; "=" &amp; $AH655 &amp; RIGHT( scriv!AH617, LEN(scriv!AH617) + 1 - FIND(",",scriv!AH617)),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IF(scriv!AI617&lt;&gt;"", LEFT( scriv!AI617, FIND(",",scriv!AI617)-1) &amp; "=" &amp; $AH655 &amp; RIGHT( scriv!AI617, LEN(scriv!AI617) + 1 - FIND(",",scriv!AI617)),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IF(scriv!AJ617&lt;&gt;"", LEFT( scriv!AJ617, FIND(",",scriv!AJ617)-1) &amp; "=" &amp; $AH655 &amp; RIGHT( scriv!AJ617, LEN(scriv!AJ617) + 1 - FIND(",",scriv!AJ617)),
  IF($Z$36&lt;&gt;"",LEFT( Z$36, FIND(",",Z$36)-1) &amp; "=" &amp; $AH655 &amp; RIGHT( Z$36, LEN(Z$36) + 1 - FIND(",",Z$36)),""))),
IF(scriv!O617&lt;&gt;"", LEFT( scriv!O617, FIND(",",scriv!O617)-1) &amp; "=" &amp; $AH655 &amp; RIGHT( scriv!O617, LEN(scriv!O617) + 1 - FIND(",",scriv!O617)),
LEFT( Z$37, FIND(",",Z$37)-1) &amp; "=" &amp; $AH655 &amp; RIGHT( Z$37, LEN(Z$37) + 1 - FIND(",",Z$37))))</f>
        <v>drawOpen=,1.2</v>
      </c>
      <c r="AA655" s="81" t="str">
        <f>IF($E655="",
( IF(scriv!AK617&lt;&gt;"", LEFT( scriv!AK617, FIND(",",scriv!AK617)-1) &amp; "=" &amp; $AH655 &amp; RIGHT( scriv!AK617, LEN(scriv!AK617) + 1 - FIND(",",scriv!AK617)),
  IF($AA$36&lt;&gt;"",LEFT( AA$36, FIND(",",AA$36)-1) &amp; "=" &amp; $AH655 &amp; RIGHT( AA$36, LEN(AA$36) + 1 - FIND(",",AA$36)),""))),
IF(scriv!P617&lt;&gt;"", LEFT( scriv!P617, FIND(",",scriv!P617)-1) &amp; "=" &amp; $AH655 &amp; RIGHT( scriv!P617, LEN(scriv!P617) + 1 - FIND(",",scriv!P617)),
LEFT( AA$37, FIND(",",AA$37)-1) &amp; "=" &amp; $AH655 &amp; RIGHT( AA$37, LEN(AA$37) + 1 - FIND(",",AA$37))))</f>
        <v>drawClose=,1.2</v>
      </c>
      <c r="AB655" s="167" t="str">
        <f t="shared" si="391"/>
        <v>noTitle</v>
      </c>
      <c r="AC655" s="167"/>
      <c r="AD655" s="45"/>
      <c r="AE655" s="168"/>
      <c r="AF655" s="169">
        <f>IF(D655="",scriv!B617,"")</f>
        <v>0</v>
      </c>
      <c r="AG655" s="170" t="str">
        <f t="shared" si="394"/>
        <v/>
      </c>
      <c r="AH655" s="169" t="str">
        <f t="shared" si="395"/>
        <v/>
      </c>
      <c r="AI655" s="169" t="str">
        <f t="shared" si="396"/>
        <v/>
      </c>
      <c r="AJ655" s="86">
        <f>ROUNDDOWN( (LEN(scriv!B617)+1) / 2, 0 )</f>
        <v>0</v>
      </c>
      <c r="AK655" s="82">
        <f t="shared" si="397"/>
        <v>0</v>
      </c>
      <c r="AL655" s="82" t="str">
        <f t="shared" si="398"/>
        <v>-</v>
      </c>
      <c r="AM655" s="82" t="str">
        <f t="shared" si="399"/>
        <v>-</v>
      </c>
      <c r="AN655" s="82" t="str">
        <f t="shared" si="400"/>
        <v>-</v>
      </c>
      <c r="AO655" s="82" t="str">
        <f t="shared" si="401"/>
        <v>-</v>
      </c>
      <c r="AP655" s="82" t="str">
        <f t="shared" si="402"/>
        <v>-</v>
      </c>
      <c r="AQ655" s="82" t="str">
        <f t="shared" si="403"/>
        <v>-</v>
      </c>
      <c r="AR655" s="82" t="str">
        <f t="shared" si="404"/>
        <v>-</v>
      </c>
      <c r="AT655" s="82">
        <f t="shared" si="405"/>
        <v>2</v>
      </c>
      <c r="AU655" s="82" t="str">
        <f ca="1">IF(    MAX(OFFSET(AL655,0,0,MATCH("-",AL$638:AL655,0))) = 0,"",
IFERROR(MAX(OFFSET(AL655,0,0,MATCH("-",AL$638:AL655,0))),""))</f>
        <v/>
      </c>
      <c r="AV655" s="82" t="str">
        <f ca="1">IF(    MAX(OFFSET(AM655,0,0,MATCH("-",AM$638:AM655,0))) = 0,"",
IFERROR(MAX(OFFSET(AM655,0,0,MATCH("-",AM$638:AM655,0))),""))</f>
        <v/>
      </c>
      <c r="AW655" s="82" t="str">
        <f ca="1">IF(    MAX(OFFSET(AN655,0,0,MATCH("-",AN$638:AN655,0))) = 0,"",
IFERROR(MAX(OFFSET(AN655,0,0,MATCH("-",AN$638:AN655,0))),""))</f>
        <v/>
      </c>
      <c r="AX655" s="82" t="str">
        <f ca="1">IF(    MAX(OFFSET(AO655,0,0,MATCH("-",AO$638:AO655,0))) = 0,"",
IFERROR(MAX(OFFSET(AO655,0,0,MATCH("-",AO$638:AO655,0))),""))</f>
        <v/>
      </c>
      <c r="AY655" s="82" t="str">
        <f ca="1">IF(    MAX(OFFSET(AP655,0,0,MATCH("-",AP$638:AP655,0))) = 0,"",
IFERROR(MAX(OFFSET(AP655,0,0,MATCH("-",AP$638:AP655,0))),""))</f>
        <v/>
      </c>
      <c r="AZ655" s="82" t="str">
        <f ca="1">IF(    MAX(OFFSET(AQ655,0,0,MATCH("-",AQ$638:AQ655,0))) = 0,"",
IFERROR(MAX(OFFSET(AQ655,0,0,MATCH("-",AQ$638:AQ655,0))),""))</f>
        <v/>
      </c>
      <c r="BA655" s="82" t="str">
        <f ca="1">IF(    MAX(OFFSET(AR655,0,0,MATCH("-",AR$638:AR655,0))) = 0,"",
IFERROR(MAX(OFFSET(AR655,0,0,MATCH("-",AR$638:AR655,0))),""))</f>
        <v/>
      </c>
      <c r="BB655" s="112">
        <f t="shared" ca="1" si="406"/>
        <v>-270</v>
      </c>
      <c r="BC655" s="111" t="str">
        <f t="shared" ca="1" si="407"/>
        <v>Radius</v>
      </c>
      <c r="BD655" s="112">
        <f t="shared" ca="1" si="408"/>
        <v>0</v>
      </c>
      <c r="BE655" s="111">
        <f t="shared" ca="1" si="409"/>
        <v>-150</v>
      </c>
      <c r="BF655" s="113" t="e">
        <f t="shared" ca="1" si="410"/>
        <v>#VALUE!</v>
      </c>
      <c r="BG655" s="113" t="e">
        <f t="shared" ca="1" si="411"/>
        <v>#VALUE!</v>
      </c>
      <c r="BH655" s="112">
        <f t="shared" ca="1" si="412"/>
        <v>2000</v>
      </c>
      <c r="BI655" s="112">
        <f t="shared" ca="1" si="413"/>
        <v>-150</v>
      </c>
      <c r="BJ655" s="157"/>
      <c r="BK655" s="157"/>
      <c r="BL655" s="158" t="str">
        <f>scriv!AM617</f>
        <v/>
      </c>
      <c r="BM655" s="157"/>
      <c r="BN655" s="157" t="str">
        <f t="shared" si="414"/>
        <v>node</v>
      </c>
      <c r="BO655" s="157"/>
      <c r="BP655" s="159">
        <f t="shared" ca="1" si="415"/>
        <v>0</v>
      </c>
      <c r="BQ655" s="159">
        <f t="shared" ca="1" si="416"/>
        <v>0</v>
      </c>
      <c r="BR655" s="159">
        <f t="shared" si="417"/>
        <v>1</v>
      </c>
      <c r="BS655" s="159" t="str">
        <f t="shared" si="418"/>
        <v>symbol</v>
      </c>
      <c r="BT655" s="157" t="str">
        <f ca="1">IF(scriv!V617&lt;&gt;"",scriv!V617,
IF(E655="",IFERROR(VLOOKUP(BL655,$AH$40:$BT$638,39,FALSE),$BT$36),
$BT$37))</f>
        <v>NodeSquare</v>
      </c>
      <c r="BU655" s="166">
        <f t="shared" ca="1" si="419"/>
        <v>2000</v>
      </c>
      <c r="BV655" s="166">
        <f t="shared" ca="1" si="420"/>
        <v>-150</v>
      </c>
      <c r="BW655" s="166">
        <f t="shared" ca="1" si="421"/>
        <v>0</v>
      </c>
      <c r="BX655" s="166">
        <f t="shared" ca="1" si="422"/>
        <v>0</v>
      </c>
      <c r="BY655" s="180" t="str">
        <f t="shared" si="423"/>
        <v/>
      </c>
      <c r="BZ655" s="180" t="str">
        <f t="shared" si="424"/>
        <v/>
      </c>
      <c r="CA655" s="81" t="str">
        <f>IF(scriv!E617&lt;&gt;"",scriv!E617,"")</f>
        <v/>
      </c>
      <c r="CB655" s="82">
        <f t="shared" si="393"/>
        <v>0</v>
      </c>
      <c r="CC655" s="82">
        <f t="shared" si="425"/>
        <v>0</v>
      </c>
      <c r="CD655" s="82" t="str">
        <f t="shared" si="426"/>
        <v>-</v>
      </c>
      <c r="CE655" s="82" t="str">
        <f t="shared" si="427"/>
        <v>-</v>
      </c>
      <c r="CF655" s="82" t="str">
        <f t="shared" si="428"/>
        <v>-</v>
      </c>
      <c r="CG655" s="82" t="str">
        <f t="shared" si="429"/>
        <v>-</v>
      </c>
      <c r="CH655" s="82" t="str">
        <f t="shared" si="430"/>
        <v>-</v>
      </c>
      <c r="CI655" s="82" t="str">
        <f t="shared" si="431"/>
        <v>-</v>
      </c>
      <c r="CJ655" s="82" t="str">
        <f t="shared" si="432"/>
        <v>-</v>
      </c>
      <c r="CK655" s="82" t="str">
        <f t="shared" si="433"/>
        <v>-</v>
      </c>
    </row>
    <row r="656" spans="1:89" s="82" customFormat="1" ht="18" customHeight="1">
      <c r="A656" s="81" t="str">
        <f>scriv!AL618</f>
        <v/>
      </c>
      <c r="B656" s="81" t="str">
        <f>IF(scriv!D618&lt;&gt;"",scriv!D618,"")</f>
        <v/>
      </c>
      <c r="C656" s="81" t="str">
        <f>IF( scriv!AP618&lt;&gt;"", IF(D656&lt;&gt;"","connection ","")&amp;scriv!AP618,IF(D656&lt;&gt;"","connection",""))</f>
        <v/>
      </c>
      <c r="D656" s="82" t="str">
        <f>scriv!AN618</f>
        <v/>
      </c>
      <c r="E656" s="82" t="str">
        <f>scriv!AO618</f>
        <v/>
      </c>
      <c r="F656" s="156">
        <f>ROW()</f>
        <v>656</v>
      </c>
      <c r="G656" s="288">
        <f>scriv!AC618</f>
        <v>0</v>
      </c>
      <c r="H656" s="288">
        <f>scriv!AD618</f>
        <v>0</v>
      </c>
      <c r="I656" s="81" t="str">
        <f>IF(scriv!AE618&lt;&gt;"",scriv!AE618,J656)</f>
        <v/>
      </c>
      <c r="J656" s="81" t="str">
        <f>IF(scriv!AF618&lt;&gt;"",scriv!AF618,"")</f>
        <v/>
      </c>
      <c r="K656" s="82" t="str">
        <f>IF(scriv!Y618&lt;&gt;"",scriv!Y618,$K$36)</f>
        <v>none</v>
      </c>
      <c r="L656" s="82">
        <f>IF(scriv!Z618&lt;&gt;"",scriv!Z618,$L$36)</f>
        <v>0</v>
      </c>
      <c r="M656" s="82" t="str">
        <f>IF(scriv!AA618&lt;&gt;"",scriv!AA618,$M$36)</f>
        <v>OpenClose</v>
      </c>
      <c r="N656" s="82">
        <f>IF(scriv!AB618&lt;&gt;"",scriv!AB618,$N$36)</f>
        <v>0</v>
      </c>
      <c r="O656" s="119" t="str">
        <f t="shared" si="392"/>
        <v/>
      </c>
      <c r="P656" s="81" t="str">
        <f>IF(scriv!I618&lt;&gt;"",scriv!I618,"")</f>
        <v/>
      </c>
      <c r="Q656" s="81" t="str">
        <f>IF(scriv!J618&lt;&gt;"",scriv!J618,"")</f>
        <v/>
      </c>
      <c r="R656" s="81">
        <f>IF(scriv!K618&lt;&gt;"",scriv!K618,
IF(I656&lt;&gt;"",1,$R$36))</f>
        <v>1</v>
      </c>
      <c r="S656" s="81" t="str">
        <f>IF(scriv!L618&lt;&gt;"",scriv!L618,
IF(scriv!AF618&lt;&gt;"",$S$36,"none"))</f>
        <v>none</v>
      </c>
      <c r="T656" s="81" t="str">
        <f>IF(scriv!Q618&lt;&gt;"",scriv!Q618,"")</f>
        <v/>
      </c>
      <c r="U656" s="81" t="str">
        <f>IF(scriv!R618&lt;&gt;"",scriv!R618,"")</f>
        <v/>
      </c>
      <c r="V656" s="81" t="str">
        <f>IF(scriv!S618&lt;&gt;"",scriv!S618,"")</f>
        <v/>
      </c>
      <c r="W656" s="81" t="str">
        <f>IF(scriv!T618&lt;&gt;"",scriv!T618,"")</f>
        <v/>
      </c>
      <c r="X656" s="81" t="str">
        <f>IF($E656="",
( IF(scriv!AH618&lt;&gt;"", LEFT( scriv!AH618, FIND(",",scriv!AH618)-1) &amp; "=" &amp; $AH656 &amp; RIGHT( scriv!AH618, LEN(scriv!AH618) + 1 - FIND(",",scriv!AH618)),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IF(scriv!AI618&lt;&gt;"", LEFT( scriv!AI618, FIND(",",scriv!AI618)-1) &amp; "=" &amp; $AH656 &amp; RIGHT( scriv!AI618, LEN(scriv!AI618) + 1 - FIND(",",scriv!AI618)),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IF(scriv!AJ618&lt;&gt;"", LEFT( scriv!AJ618, FIND(",",scriv!AJ618)-1) &amp; "=" &amp; $AH656 &amp; RIGHT( scriv!AJ618, LEN(scriv!AJ618) + 1 - FIND(",",scriv!AJ618)),
  IF($Z$36&lt;&gt;"",LEFT( Z$36, FIND(",",Z$36)-1) &amp; "=" &amp; $AH656 &amp; RIGHT( Z$36, LEN(Z$36) + 1 - FIND(",",Z$36)),""))),
IF(scriv!O618&lt;&gt;"", LEFT( scriv!O618, FIND(",",scriv!O618)-1) &amp; "=" &amp; $AH656 &amp; RIGHT( scriv!O618, LEN(scriv!O618) + 1 - FIND(",",scriv!O618)),
LEFT( Z$37, FIND(",",Z$37)-1) &amp; "=" &amp; $AH656 &amp; RIGHT( Z$37, LEN(Z$37) + 1 - FIND(",",Z$37))))</f>
        <v>drawOpen=,1.2</v>
      </c>
      <c r="AA656" s="81" t="str">
        <f>IF($E656="",
( IF(scriv!AK618&lt;&gt;"", LEFT( scriv!AK618, FIND(",",scriv!AK618)-1) &amp; "=" &amp; $AH656 &amp; RIGHT( scriv!AK618, LEN(scriv!AK618) + 1 - FIND(",",scriv!AK618)),
  IF($AA$36&lt;&gt;"",LEFT( AA$36, FIND(",",AA$36)-1) &amp; "=" &amp; $AH656 &amp; RIGHT( AA$36, LEN(AA$36) + 1 - FIND(",",AA$36)),""))),
IF(scriv!P618&lt;&gt;"", LEFT( scriv!P618, FIND(",",scriv!P618)-1) &amp; "=" &amp; $AH656 &amp; RIGHT( scriv!P618, LEN(scriv!P618) + 1 - FIND(",",scriv!P618)),
LEFT( AA$37, FIND(",",AA$37)-1) &amp; "=" &amp; $AH656 &amp; RIGHT( AA$37, LEN(AA$37) + 1 - FIND(",",AA$37))))</f>
        <v>drawClose=,1.2</v>
      </c>
      <c r="AB656" s="167" t="str">
        <f t="shared" si="391"/>
        <v>noTitle</v>
      </c>
      <c r="AC656" s="167"/>
      <c r="AD656" s="45"/>
      <c r="AE656" s="168"/>
      <c r="AF656" s="169">
        <f>IF(D656="",scriv!B618,"")</f>
        <v>0</v>
      </c>
      <c r="AG656" s="170" t="str">
        <f t="shared" si="394"/>
        <v/>
      </c>
      <c r="AH656" s="169" t="str">
        <f t="shared" si="395"/>
        <v/>
      </c>
      <c r="AI656" s="169" t="str">
        <f t="shared" si="396"/>
        <v/>
      </c>
      <c r="AJ656" s="86">
        <f>ROUNDDOWN( (LEN(scriv!B618)+1) / 2, 0 )</f>
        <v>0</v>
      </c>
      <c r="AK656" s="82">
        <f t="shared" si="397"/>
        <v>0</v>
      </c>
      <c r="AL656" s="82" t="str">
        <f t="shared" si="398"/>
        <v>-</v>
      </c>
      <c r="AM656" s="82" t="str">
        <f t="shared" si="399"/>
        <v>-</v>
      </c>
      <c r="AN656" s="82" t="str">
        <f t="shared" si="400"/>
        <v>-</v>
      </c>
      <c r="AO656" s="82" t="str">
        <f t="shared" si="401"/>
        <v>-</v>
      </c>
      <c r="AP656" s="82" t="str">
        <f t="shared" si="402"/>
        <v>-</v>
      </c>
      <c r="AQ656" s="82" t="str">
        <f t="shared" si="403"/>
        <v>-</v>
      </c>
      <c r="AR656" s="82" t="str">
        <f t="shared" si="404"/>
        <v>-</v>
      </c>
      <c r="AT656" s="82">
        <f t="shared" si="405"/>
        <v>2</v>
      </c>
      <c r="AU656" s="82" t="str">
        <f ca="1">IF(    MAX(OFFSET(AL656,0,0,MATCH("-",AL$638:AL656,0))) = 0,"",
IFERROR(MAX(OFFSET(AL656,0,0,MATCH("-",AL$638:AL656,0))),""))</f>
        <v/>
      </c>
      <c r="AV656" s="82" t="str">
        <f ca="1">IF(    MAX(OFFSET(AM656,0,0,MATCH("-",AM$638:AM656,0))) = 0,"",
IFERROR(MAX(OFFSET(AM656,0,0,MATCH("-",AM$638:AM656,0))),""))</f>
        <v/>
      </c>
      <c r="AW656" s="82" t="str">
        <f ca="1">IF(    MAX(OFFSET(AN656,0,0,MATCH("-",AN$638:AN656,0))) = 0,"",
IFERROR(MAX(OFFSET(AN656,0,0,MATCH("-",AN$638:AN656,0))),""))</f>
        <v/>
      </c>
      <c r="AX656" s="82" t="str">
        <f ca="1">IF(    MAX(OFFSET(AO656,0,0,MATCH("-",AO$638:AO656,0))) = 0,"",
IFERROR(MAX(OFFSET(AO656,0,0,MATCH("-",AO$638:AO656,0))),""))</f>
        <v/>
      </c>
      <c r="AY656" s="82" t="str">
        <f ca="1">IF(    MAX(OFFSET(AP656,0,0,MATCH("-",AP$638:AP656,0))) = 0,"",
IFERROR(MAX(OFFSET(AP656,0,0,MATCH("-",AP$638:AP656,0))),""))</f>
        <v/>
      </c>
      <c r="AZ656" s="82" t="str">
        <f ca="1">IF(    MAX(OFFSET(AQ656,0,0,MATCH("-",AQ$638:AQ656,0))) = 0,"",
IFERROR(MAX(OFFSET(AQ656,0,0,MATCH("-",AQ$638:AQ656,0))),""))</f>
        <v/>
      </c>
      <c r="BA656" s="82" t="str">
        <f ca="1">IF(    MAX(OFFSET(AR656,0,0,MATCH("-",AR$638:AR656,0))) = 0,"",
IFERROR(MAX(OFFSET(AR656,0,0,MATCH("-",AR$638:AR656,0))),""))</f>
        <v/>
      </c>
      <c r="BB656" s="112">
        <f t="shared" ca="1" si="406"/>
        <v>-270</v>
      </c>
      <c r="BC656" s="111" t="str">
        <f t="shared" ca="1" si="407"/>
        <v>Radius</v>
      </c>
      <c r="BD656" s="112">
        <f t="shared" ca="1" si="408"/>
        <v>0</v>
      </c>
      <c r="BE656" s="111">
        <f t="shared" ca="1" si="409"/>
        <v>-150</v>
      </c>
      <c r="BF656" s="113" t="e">
        <f t="shared" ca="1" si="410"/>
        <v>#VALUE!</v>
      </c>
      <c r="BG656" s="113" t="e">
        <f t="shared" ca="1" si="411"/>
        <v>#VALUE!</v>
      </c>
      <c r="BH656" s="112">
        <f t="shared" ca="1" si="412"/>
        <v>2000</v>
      </c>
      <c r="BI656" s="112">
        <f t="shared" ca="1" si="413"/>
        <v>-150</v>
      </c>
      <c r="BJ656" s="157"/>
      <c r="BK656" s="157"/>
      <c r="BL656" s="158" t="str">
        <f>scriv!AM618</f>
        <v/>
      </c>
      <c r="BM656" s="157"/>
      <c r="BN656" s="157" t="str">
        <f t="shared" si="414"/>
        <v>node</v>
      </c>
      <c r="BO656" s="157"/>
      <c r="BP656" s="159">
        <f t="shared" ca="1" si="415"/>
        <v>0</v>
      </c>
      <c r="BQ656" s="159">
        <f t="shared" ca="1" si="416"/>
        <v>0</v>
      </c>
      <c r="BR656" s="159">
        <f t="shared" si="417"/>
        <v>1</v>
      </c>
      <c r="BS656" s="159" t="str">
        <f t="shared" si="418"/>
        <v>symbol</v>
      </c>
      <c r="BT656" s="157" t="str">
        <f ca="1">IF(scriv!V618&lt;&gt;"",scriv!V618,
IF(E656="",IFERROR(VLOOKUP(BL656,$AH$40:$BT$638,39,FALSE),$BT$36),
$BT$37))</f>
        <v>NodeSquare</v>
      </c>
      <c r="BU656" s="166">
        <f t="shared" ca="1" si="419"/>
        <v>2000</v>
      </c>
      <c r="BV656" s="166">
        <f t="shared" ca="1" si="420"/>
        <v>-150</v>
      </c>
      <c r="BW656" s="166">
        <f t="shared" ca="1" si="421"/>
        <v>0</v>
      </c>
      <c r="BX656" s="166">
        <f t="shared" ca="1" si="422"/>
        <v>0</v>
      </c>
      <c r="BY656" s="180" t="str">
        <f t="shared" si="423"/>
        <v/>
      </c>
      <c r="BZ656" s="180" t="str">
        <f t="shared" si="424"/>
        <v/>
      </c>
      <c r="CA656" s="81" t="str">
        <f>IF(scriv!E618&lt;&gt;"",scriv!E618,"")</f>
        <v/>
      </c>
      <c r="CB656" s="82">
        <f t="shared" si="393"/>
        <v>0</v>
      </c>
      <c r="CC656" s="82">
        <f t="shared" si="425"/>
        <v>0</v>
      </c>
      <c r="CD656" s="82" t="str">
        <f t="shared" si="426"/>
        <v>-</v>
      </c>
      <c r="CE656" s="82" t="str">
        <f t="shared" si="427"/>
        <v>-</v>
      </c>
      <c r="CF656" s="82" t="str">
        <f t="shared" si="428"/>
        <v>-</v>
      </c>
      <c r="CG656" s="82" t="str">
        <f t="shared" si="429"/>
        <v>-</v>
      </c>
      <c r="CH656" s="82" t="str">
        <f t="shared" si="430"/>
        <v>-</v>
      </c>
      <c r="CI656" s="82" t="str">
        <f t="shared" si="431"/>
        <v>-</v>
      </c>
      <c r="CJ656" s="82" t="str">
        <f t="shared" si="432"/>
        <v>-</v>
      </c>
      <c r="CK656" s="82" t="str">
        <f t="shared" si="433"/>
        <v>-</v>
      </c>
    </row>
    <row r="657" spans="1:89" s="82" customFormat="1" ht="18" customHeight="1">
      <c r="A657" s="81" t="str">
        <f>scriv!AL619</f>
        <v/>
      </c>
      <c r="B657" s="81" t="str">
        <f>IF(scriv!D619&lt;&gt;"",scriv!D619,"")</f>
        <v/>
      </c>
      <c r="C657" s="81" t="str">
        <f>IF( scriv!AP619&lt;&gt;"", IF(D657&lt;&gt;"","connection ","")&amp;scriv!AP619,IF(D657&lt;&gt;"","connection",""))</f>
        <v/>
      </c>
      <c r="D657" s="82" t="str">
        <f>scriv!AN619</f>
        <v/>
      </c>
      <c r="E657" s="82" t="str">
        <f>scriv!AO619</f>
        <v/>
      </c>
      <c r="F657" s="156">
        <f>ROW()</f>
        <v>657</v>
      </c>
      <c r="G657" s="288">
        <f>scriv!AC619</f>
        <v>0</v>
      </c>
      <c r="H657" s="288">
        <f>scriv!AD619</f>
        <v>0</v>
      </c>
      <c r="I657" s="81" t="str">
        <f>IF(scriv!AE619&lt;&gt;"",scriv!AE619,J657)</f>
        <v/>
      </c>
      <c r="J657" s="81" t="str">
        <f>IF(scriv!AF619&lt;&gt;"",scriv!AF619,"")</f>
        <v/>
      </c>
      <c r="K657" s="82" t="str">
        <f>IF(scriv!Y619&lt;&gt;"",scriv!Y619,$K$36)</f>
        <v>none</v>
      </c>
      <c r="L657" s="82">
        <f>IF(scriv!Z619&lt;&gt;"",scriv!Z619,$L$36)</f>
        <v>0</v>
      </c>
      <c r="M657" s="82" t="str">
        <f>IF(scriv!AA619&lt;&gt;"",scriv!AA619,$M$36)</f>
        <v>OpenClose</v>
      </c>
      <c r="N657" s="82">
        <f>IF(scriv!AB619&lt;&gt;"",scriv!AB619,$N$36)</f>
        <v>0</v>
      </c>
      <c r="O657" s="119" t="str">
        <f t="shared" si="392"/>
        <v/>
      </c>
      <c r="P657" s="81" t="str">
        <f>IF(scriv!I619&lt;&gt;"",scriv!I619,"")</f>
        <v/>
      </c>
      <c r="Q657" s="81" t="str">
        <f>IF(scriv!J619&lt;&gt;"",scriv!J619,"")</f>
        <v/>
      </c>
      <c r="R657" s="81">
        <f>IF(scriv!K619&lt;&gt;"",scriv!K619,
IF(I657&lt;&gt;"",1,$R$36))</f>
        <v>1</v>
      </c>
      <c r="S657" s="81" t="str">
        <f>IF(scriv!L619&lt;&gt;"",scriv!L619,
IF(scriv!AF619&lt;&gt;"",$S$36,"none"))</f>
        <v>none</v>
      </c>
      <c r="T657" s="81" t="str">
        <f>IF(scriv!Q619&lt;&gt;"",scriv!Q619,"")</f>
        <v/>
      </c>
      <c r="U657" s="81" t="str">
        <f>IF(scriv!R619&lt;&gt;"",scriv!R619,"")</f>
        <v/>
      </c>
      <c r="V657" s="81" t="str">
        <f>IF(scriv!S619&lt;&gt;"",scriv!S619,"")</f>
        <v/>
      </c>
      <c r="W657" s="81" t="str">
        <f>IF(scriv!T619&lt;&gt;"",scriv!T619,"")</f>
        <v/>
      </c>
      <c r="X657" s="81" t="str">
        <f>IF($E657="",
( IF(scriv!AH619&lt;&gt;"", LEFT( scriv!AH619, FIND(",",scriv!AH619)-1) &amp; "=" &amp; $AH657 &amp; RIGHT( scriv!AH619, LEN(scriv!AH619) + 1 - FIND(",",scriv!AH619)),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IF(scriv!AI619&lt;&gt;"", LEFT( scriv!AI619, FIND(",",scriv!AI619)-1) &amp; "=" &amp; $AH657 &amp; RIGHT( scriv!AI619, LEN(scriv!AI619) + 1 - FIND(",",scriv!AI619)),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IF(scriv!AJ619&lt;&gt;"", LEFT( scriv!AJ619, FIND(",",scriv!AJ619)-1) &amp; "=" &amp; $AH657 &amp; RIGHT( scriv!AJ619, LEN(scriv!AJ619) + 1 - FIND(",",scriv!AJ619)),
  IF($Z$36&lt;&gt;"",LEFT( Z$36, FIND(",",Z$36)-1) &amp; "=" &amp; $AH657 &amp; RIGHT( Z$36, LEN(Z$36) + 1 - FIND(",",Z$36)),""))),
IF(scriv!O619&lt;&gt;"", LEFT( scriv!O619, FIND(",",scriv!O619)-1) &amp; "=" &amp; $AH657 &amp; RIGHT( scriv!O619, LEN(scriv!O619) + 1 - FIND(",",scriv!O619)),
LEFT( Z$37, FIND(",",Z$37)-1) &amp; "=" &amp; $AH657 &amp; RIGHT( Z$37, LEN(Z$37) + 1 - FIND(",",Z$37))))</f>
        <v>drawOpen=,1.2</v>
      </c>
      <c r="AA657" s="81" t="str">
        <f>IF($E657="",
( IF(scriv!AK619&lt;&gt;"", LEFT( scriv!AK619, FIND(",",scriv!AK619)-1) &amp; "=" &amp; $AH657 &amp; RIGHT( scriv!AK619, LEN(scriv!AK619) + 1 - FIND(",",scriv!AK619)),
  IF($AA$36&lt;&gt;"",LEFT( AA$36, FIND(",",AA$36)-1) &amp; "=" &amp; $AH657 &amp; RIGHT( AA$36, LEN(AA$36) + 1 - FIND(",",AA$36)),""))),
IF(scriv!P619&lt;&gt;"", LEFT( scriv!P619, FIND(",",scriv!P619)-1) &amp; "=" &amp; $AH657 &amp; RIGHT( scriv!P619, LEN(scriv!P619) + 1 - FIND(",",scriv!P619)),
LEFT( AA$37, FIND(",",AA$37)-1) &amp; "=" &amp; $AH657 &amp; RIGHT( AA$37, LEN(AA$37) + 1 - FIND(",",AA$37))))</f>
        <v>drawClose=,1.2</v>
      </c>
      <c r="AB657" s="167" t="str">
        <f t="shared" si="391"/>
        <v>noTitle</v>
      </c>
      <c r="AC657" s="167"/>
      <c r="AD657" s="45"/>
      <c r="AE657" s="168"/>
      <c r="AF657" s="169">
        <f>IF(D657="",scriv!B619,"")</f>
        <v>0</v>
      </c>
      <c r="AG657" s="170" t="str">
        <f t="shared" si="394"/>
        <v/>
      </c>
      <c r="AH657" s="169" t="str">
        <f t="shared" si="395"/>
        <v/>
      </c>
      <c r="AI657" s="169" t="str">
        <f t="shared" si="396"/>
        <v/>
      </c>
      <c r="AJ657" s="86">
        <f>ROUNDDOWN( (LEN(scriv!B619)+1) / 2, 0 )</f>
        <v>0</v>
      </c>
      <c r="AK657" s="82">
        <f t="shared" si="397"/>
        <v>0</v>
      </c>
      <c r="AL657" s="82" t="str">
        <f t="shared" si="398"/>
        <v>-</v>
      </c>
      <c r="AM657" s="82" t="str">
        <f t="shared" si="399"/>
        <v>-</v>
      </c>
      <c r="AN657" s="82" t="str">
        <f t="shared" si="400"/>
        <v>-</v>
      </c>
      <c r="AO657" s="82" t="str">
        <f t="shared" si="401"/>
        <v>-</v>
      </c>
      <c r="AP657" s="82" t="str">
        <f t="shared" si="402"/>
        <v>-</v>
      </c>
      <c r="AQ657" s="82" t="str">
        <f t="shared" si="403"/>
        <v>-</v>
      </c>
      <c r="AR657" s="82" t="str">
        <f t="shared" si="404"/>
        <v>-</v>
      </c>
      <c r="AT657" s="82">
        <f t="shared" si="405"/>
        <v>2</v>
      </c>
      <c r="AU657" s="82" t="str">
        <f ca="1">IF(    MAX(OFFSET(AL657,0,0,MATCH("-",AL$638:AL657,0))) = 0,"",
IFERROR(MAX(OFFSET(AL657,0,0,MATCH("-",AL$638:AL657,0))),""))</f>
        <v/>
      </c>
      <c r="AV657" s="82" t="str">
        <f ca="1">IF(    MAX(OFFSET(AM657,0,0,MATCH("-",AM$638:AM657,0))) = 0,"",
IFERROR(MAX(OFFSET(AM657,0,0,MATCH("-",AM$638:AM657,0))),""))</f>
        <v/>
      </c>
      <c r="AW657" s="82" t="str">
        <f ca="1">IF(    MAX(OFFSET(AN657,0,0,MATCH("-",AN$638:AN657,0))) = 0,"",
IFERROR(MAX(OFFSET(AN657,0,0,MATCH("-",AN$638:AN657,0))),""))</f>
        <v/>
      </c>
      <c r="AX657" s="82" t="str">
        <f ca="1">IF(    MAX(OFFSET(AO657,0,0,MATCH("-",AO$638:AO657,0))) = 0,"",
IFERROR(MAX(OFFSET(AO657,0,0,MATCH("-",AO$638:AO657,0))),""))</f>
        <v/>
      </c>
      <c r="AY657" s="82" t="str">
        <f ca="1">IF(    MAX(OFFSET(AP657,0,0,MATCH("-",AP$638:AP657,0))) = 0,"",
IFERROR(MAX(OFFSET(AP657,0,0,MATCH("-",AP$638:AP657,0))),""))</f>
        <v/>
      </c>
      <c r="AZ657" s="82" t="str">
        <f ca="1">IF(    MAX(OFFSET(AQ657,0,0,MATCH("-",AQ$638:AQ657,0))) = 0,"",
IFERROR(MAX(OFFSET(AQ657,0,0,MATCH("-",AQ$638:AQ657,0))),""))</f>
        <v/>
      </c>
      <c r="BA657" s="82" t="str">
        <f ca="1">IF(    MAX(OFFSET(AR657,0,0,MATCH("-",AR$638:AR657,0))) = 0,"",
IFERROR(MAX(OFFSET(AR657,0,0,MATCH("-",AR$638:AR657,0))),""))</f>
        <v/>
      </c>
      <c r="BB657" s="112">
        <f t="shared" ca="1" si="406"/>
        <v>-270</v>
      </c>
      <c r="BC657" s="111" t="str">
        <f t="shared" ca="1" si="407"/>
        <v>Radius</v>
      </c>
      <c r="BD657" s="112">
        <f t="shared" ca="1" si="408"/>
        <v>0</v>
      </c>
      <c r="BE657" s="111">
        <f t="shared" ca="1" si="409"/>
        <v>-150</v>
      </c>
      <c r="BF657" s="113" t="e">
        <f t="shared" ca="1" si="410"/>
        <v>#VALUE!</v>
      </c>
      <c r="BG657" s="113" t="e">
        <f t="shared" ca="1" si="411"/>
        <v>#VALUE!</v>
      </c>
      <c r="BH657" s="112">
        <f t="shared" ca="1" si="412"/>
        <v>2000</v>
      </c>
      <c r="BI657" s="112">
        <f t="shared" ca="1" si="413"/>
        <v>-150</v>
      </c>
      <c r="BJ657" s="157"/>
      <c r="BK657" s="157"/>
      <c r="BL657" s="158" t="str">
        <f>scriv!AM619</f>
        <v/>
      </c>
      <c r="BM657" s="157"/>
      <c r="BN657" s="157" t="str">
        <f t="shared" si="414"/>
        <v>node</v>
      </c>
      <c r="BO657" s="157"/>
      <c r="BP657" s="159">
        <f t="shared" ca="1" si="415"/>
        <v>0</v>
      </c>
      <c r="BQ657" s="159">
        <f t="shared" ca="1" si="416"/>
        <v>0</v>
      </c>
      <c r="BR657" s="159">
        <f t="shared" si="417"/>
        <v>1</v>
      </c>
      <c r="BS657" s="159" t="str">
        <f t="shared" si="418"/>
        <v>symbol</v>
      </c>
      <c r="BT657" s="157" t="str">
        <f ca="1">IF(scriv!V619&lt;&gt;"",scriv!V619,
IF(E657="",IFERROR(VLOOKUP(BL657,$AH$40:$BT$638,39,FALSE),$BT$36),
$BT$37))</f>
        <v>NodeSquare</v>
      </c>
      <c r="BU657" s="166">
        <f t="shared" ca="1" si="419"/>
        <v>2000</v>
      </c>
      <c r="BV657" s="166">
        <f t="shared" ca="1" si="420"/>
        <v>-150</v>
      </c>
      <c r="BW657" s="166">
        <f t="shared" ca="1" si="421"/>
        <v>0</v>
      </c>
      <c r="BX657" s="166">
        <f t="shared" ca="1" si="422"/>
        <v>0</v>
      </c>
      <c r="BY657" s="180" t="str">
        <f t="shared" si="423"/>
        <v/>
      </c>
      <c r="BZ657" s="180" t="str">
        <f t="shared" si="424"/>
        <v/>
      </c>
      <c r="CA657" s="81" t="str">
        <f>IF(scriv!E619&lt;&gt;"",scriv!E619,"")</f>
        <v/>
      </c>
      <c r="CB657" s="82">
        <f t="shared" si="393"/>
        <v>0</v>
      </c>
      <c r="CC657" s="82">
        <f t="shared" si="425"/>
        <v>0</v>
      </c>
      <c r="CD657" s="82" t="str">
        <f t="shared" si="426"/>
        <v>-</v>
      </c>
      <c r="CE657" s="82" t="str">
        <f t="shared" si="427"/>
        <v>-</v>
      </c>
      <c r="CF657" s="82" t="str">
        <f t="shared" si="428"/>
        <v>-</v>
      </c>
      <c r="CG657" s="82" t="str">
        <f t="shared" si="429"/>
        <v>-</v>
      </c>
      <c r="CH657" s="82" t="str">
        <f t="shared" si="430"/>
        <v>-</v>
      </c>
      <c r="CI657" s="82" t="str">
        <f t="shared" si="431"/>
        <v>-</v>
      </c>
      <c r="CJ657" s="82" t="str">
        <f t="shared" si="432"/>
        <v>-</v>
      </c>
      <c r="CK657" s="82" t="str">
        <f t="shared" si="433"/>
        <v>-</v>
      </c>
    </row>
    <row r="658" spans="1:89" s="82" customFormat="1" ht="18" customHeight="1">
      <c r="A658" s="81" t="str">
        <f>scriv!AL620</f>
        <v/>
      </c>
      <c r="B658" s="81" t="str">
        <f>IF(scriv!D620&lt;&gt;"",scriv!D620,"")</f>
        <v/>
      </c>
      <c r="C658" s="81" t="str">
        <f>IF( scriv!AP620&lt;&gt;"", IF(D658&lt;&gt;"","connection ","")&amp;scriv!AP620,IF(D658&lt;&gt;"","connection",""))</f>
        <v/>
      </c>
      <c r="D658" s="82" t="str">
        <f>scriv!AN620</f>
        <v/>
      </c>
      <c r="E658" s="82" t="str">
        <f>scriv!AO620</f>
        <v/>
      </c>
      <c r="F658" s="156">
        <f>ROW()</f>
        <v>658</v>
      </c>
      <c r="G658" s="288">
        <f>scriv!AC620</f>
        <v>0</v>
      </c>
      <c r="H658" s="288">
        <f>scriv!AD620</f>
        <v>0</v>
      </c>
      <c r="I658" s="81" t="str">
        <f>IF(scriv!AE620&lt;&gt;"",scriv!AE620,J658)</f>
        <v/>
      </c>
      <c r="J658" s="81" t="str">
        <f>IF(scriv!AF620&lt;&gt;"",scriv!AF620,"")</f>
        <v/>
      </c>
      <c r="K658" s="82" t="str">
        <f>IF(scriv!Y620&lt;&gt;"",scriv!Y620,$K$36)</f>
        <v>none</v>
      </c>
      <c r="L658" s="82">
        <f>IF(scriv!Z620&lt;&gt;"",scriv!Z620,$L$36)</f>
        <v>0</v>
      </c>
      <c r="M658" s="82" t="str">
        <f>IF(scriv!AA620&lt;&gt;"",scriv!AA620,$M$36)</f>
        <v>OpenClose</v>
      </c>
      <c r="N658" s="82">
        <f>IF(scriv!AB620&lt;&gt;"",scriv!AB620,$N$36)</f>
        <v>0</v>
      </c>
      <c r="O658" s="119" t="str">
        <f t="shared" si="392"/>
        <v/>
      </c>
      <c r="P658" s="81" t="str">
        <f>IF(scriv!I620&lt;&gt;"",scriv!I620,"")</f>
        <v/>
      </c>
      <c r="Q658" s="81" t="str">
        <f>IF(scriv!J620&lt;&gt;"",scriv!J620,"")</f>
        <v/>
      </c>
      <c r="R658" s="81">
        <f>IF(scriv!K620&lt;&gt;"",scriv!K620,
IF(I658&lt;&gt;"",1,$R$36))</f>
        <v>1</v>
      </c>
      <c r="S658" s="81" t="str">
        <f>IF(scriv!L620&lt;&gt;"",scriv!L620,
IF(scriv!AF620&lt;&gt;"",$S$36,"none"))</f>
        <v>none</v>
      </c>
      <c r="T658" s="81" t="str">
        <f>IF(scriv!Q620&lt;&gt;"",scriv!Q620,"")</f>
        <v/>
      </c>
      <c r="U658" s="81" t="str">
        <f>IF(scriv!R620&lt;&gt;"",scriv!R620,"")</f>
        <v/>
      </c>
      <c r="V658" s="81" t="str">
        <f>IF(scriv!S620&lt;&gt;"",scriv!S620,"")</f>
        <v/>
      </c>
      <c r="W658" s="81" t="str">
        <f>IF(scriv!T620&lt;&gt;"",scriv!T620,"")</f>
        <v/>
      </c>
      <c r="X658" s="81" t="str">
        <f>IF($E658="",
( IF(scriv!AH620&lt;&gt;"", LEFT( scriv!AH620, FIND(",",scriv!AH620)-1) &amp; "=" &amp; $AH658 &amp; RIGHT( scriv!AH620, LEN(scriv!AH620) + 1 - FIND(",",scriv!AH620)),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IF(scriv!AI620&lt;&gt;"", LEFT( scriv!AI620, FIND(",",scriv!AI620)-1) &amp; "=" &amp; $AH658 &amp; RIGHT( scriv!AI620, LEN(scriv!AI620) + 1 - FIND(",",scriv!AI620)),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IF(scriv!AJ620&lt;&gt;"", LEFT( scriv!AJ620, FIND(",",scriv!AJ620)-1) &amp; "=" &amp; $AH658 &amp; RIGHT( scriv!AJ620, LEN(scriv!AJ620) + 1 - FIND(",",scriv!AJ620)),
  IF($Z$36&lt;&gt;"",LEFT( Z$36, FIND(",",Z$36)-1) &amp; "=" &amp; $AH658 &amp; RIGHT( Z$36, LEN(Z$36) + 1 - FIND(",",Z$36)),""))),
IF(scriv!O620&lt;&gt;"", LEFT( scriv!O620, FIND(",",scriv!O620)-1) &amp; "=" &amp; $AH658 &amp; RIGHT( scriv!O620, LEN(scriv!O620) + 1 - FIND(",",scriv!O620)),
LEFT( Z$37, FIND(",",Z$37)-1) &amp; "=" &amp; $AH658 &amp; RIGHT( Z$37, LEN(Z$37) + 1 - FIND(",",Z$37))))</f>
        <v>drawOpen=,1.2</v>
      </c>
      <c r="AA658" s="81" t="str">
        <f>IF($E658="",
( IF(scriv!AK620&lt;&gt;"", LEFT( scriv!AK620, FIND(",",scriv!AK620)-1) &amp; "=" &amp; $AH658 &amp; RIGHT( scriv!AK620, LEN(scriv!AK620) + 1 - FIND(",",scriv!AK620)),
  IF($AA$36&lt;&gt;"",LEFT( AA$36, FIND(",",AA$36)-1) &amp; "=" &amp; $AH658 &amp; RIGHT( AA$36, LEN(AA$36) + 1 - FIND(",",AA$36)),""))),
IF(scriv!P620&lt;&gt;"", LEFT( scriv!P620, FIND(",",scriv!P620)-1) &amp; "=" &amp; $AH658 &amp; RIGHT( scriv!P620, LEN(scriv!P620) + 1 - FIND(",",scriv!P620)),
LEFT( AA$37, FIND(",",AA$37)-1) &amp; "=" &amp; $AH658 &amp; RIGHT( AA$37, LEN(AA$37) + 1 - FIND(",",AA$37))))</f>
        <v>drawClose=,1.2</v>
      </c>
      <c r="AB658" s="167" t="str">
        <f t="shared" si="391"/>
        <v>noTitle</v>
      </c>
      <c r="AC658" s="167"/>
      <c r="AD658" s="45"/>
      <c r="AE658" s="168"/>
      <c r="AF658" s="169">
        <f>IF(D658="",scriv!B620,"")</f>
        <v>0</v>
      </c>
      <c r="AG658" s="170" t="str">
        <f t="shared" si="394"/>
        <v/>
      </c>
      <c r="AH658" s="169" t="str">
        <f t="shared" si="395"/>
        <v/>
      </c>
      <c r="AI658" s="169" t="str">
        <f t="shared" si="396"/>
        <v/>
      </c>
      <c r="AJ658" s="86">
        <f>ROUNDDOWN( (LEN(scriv!B620)+1) / 2, 0 )</f>
        <v>0</v>
      </c>
      <c r="AK658" s="82">
        <f t="shared" si="397"/>
        <v>0</v>
      </c>
      <c r="AL658" s="82" t="str">
        <f t="shared" si="398"/>
        <v>-</v>
      </c>
      <c r="AM658" s="82" t="str">
        <f t="shared" si="399"/>
        <v>-</v>
      </c>
      <c r="AN658" s="82" t="str">
        <f t="shared" si="400"/>
        <v>-</v>
      </c>
      <c r="AO658" s="82" t="str">
        <f t="shared" si="401"/>
        <v>-</v>
      </c>
      <c r="AP658" s="82" t="str">
        <f t="shared" si="402"/>
        <v>-</v>
      </c>
      <c r="AQ658" s="82" t="str">
        <f t="shared" si="403"/>
        <v>-</v>
      </c>
      <c r="AR658" s="82" t="str">
        <f t="shared" si="404"/>
        <v>-</v>
      </c>
      <c r="AT658" s="82">
        <f t="shared" si="405"/>
        <v>2</v>
      </c>
      <c r="AU658" s="82" t="str">
        <f ca="1">IF(    MAX(OFFSET(AL658,0,0,MATCH("-",AL$638:AL658,0))) = 0,"",
IFERROR(MAX(OFFSET(AL658,0,0,MATCH("-",AL$638:AL658,0))),""))</f>
        <v/>
      </c>
      <c r="AV658" s="82" t="str">
        <f ca="1">IF(    MAX(OFFSET(AM658,0,0,MATCH("-",AM$638:AM658,0))) = 0,"",
IFERROR(MAX(OFFSET(AM658,0,0,MATCH("-",AM$638:AM658,0))),""))</f>
        <v/>
      </c>
      <c r="AW658" s="82" t="str">
        <f ca="1">IF(    MAX(OFFSET(AN658,0,0,MATCH("-",AN$638:AN658,0))) = 0,"",
IFERROR(MAX(OFFSET(AN658,0,0,MATCH("-",AN$638:AN658,0))),""))</f>
        <v/>
      </c>
      <c r="AX658" s="82" t="str">
        <f ca="1">IF(    MAX(OFFSET(AO658,0,0,MATCH("-",AO$638:AO658,0))) = 0,"",
IFERROR(MAX(OFFSET(AO658,0,0,MATCH("-",AO$638:AO658,0))),""))</f>
        <v/>
      </c>
      <c r="AY658" s="82" t="str">
        <f ca="1">IF(    MAX(OFFSET(AP658,0,0,MATCH("-",AP$638:AP658,0))) = 0,"",
IFERROR(MAX(OFFSET(AP658,0,0,MATCH("-",AP$638:AP658,0))),""))</f>
        <v/>
      </c>
      <c r="AZ658" s="82" t="str">
        <f ca="1">IF(    MAX(OFFSET(AQ658,0,0,MATCH("-",AQ$638:AQ658,0))) = 0,"",
IFERROR(MAX(OFFSET(AQ658,0,0,MATCH("-",AQ$638:AQ658,0))),""))</f>
        <v/>
      </c>
      <c r="BA658" s="82" t="str">
        <f ca="1">IF(    MAX(OFFSET(AR658,0,0,MATCH("-",AR$638:AR658,0))) = 0,"",
IFERROR(MAX(OFFSET(AR658,0,0,MATCH("-",AR$638:AR658,0))),""))</f>
        <v/>
      </c>
      <c r="BB658" s="112">
        <f t="shared" ca="1" si="406"/>
        <v>-270</v>
      </c>
      <c r="BC658" s="111" t="str">
        <f t="shared" ca="1" si="407"/>
        <v>Radius</v>
      </c>
      <c r="BD658" s="112">
        <f t="shared" ca="1" si="408"/>
        <v>0</v>
      </c>
      <c r="BE658" s="111">
        <f t="shared" ca="1" si="409"/>
        <v>-150</v>
      </c>
      <c r="BF658" s="113" t="e">
        <f t="shared" ca="1" si="410"/>
        <v>#VALUE!</v>
      </c>
      <c r="BG658" s="113" t="e">
        <f t="shared" ca="1" si="411"/>
        <v>#VALUE!</v>
      </c>
      <c r="BH658" s="112">
        <f t="shared" ca="1" si="412"/>
        <v>2000</v>
      </c>
      <c r="BI658" s="112">
        <f t="shared" ca="1" si="413"/>
        <v>-150</v>
      </c>
      <c r="BJ658" s="157"/>
      <c r="BK658" s="157"/>
      <c r="BL658" s="158" t="str">
        <f>scriv!AM620</f>
        <v/>
      </c>
      <c r="BM658" s="157"/>
      <c r="BN658" s="157" t="str">
        <f t="shared" si="414"/>
        <v>node</v>
      </c>
      <c r="BO658" s="157"/>
      <c r="BP658" s="159">
        <f t="shared" ca="1" si="415"/>
        <v>0</v>
      </c>
      <c r="BQ658" s="159">
        <f t="shared" ca="1" si="416"/>
        <v>0</v>
      </c>
      <c r="BR658" s="159">
        <f t="shared" si="417"/>
        <v>1</v>
      </c>
      <c r="BS658" s="159" t="str">
        <f t="shared" si="418"/>
        <v>symbol</v>
      </c>
      <c r="BT658" s="157" t="str">
        <f ca="1">IF(scriv!V620&lt;&gt;"",scriv!V620,
IF(E658="",IFERROR(VLOOKUP(BL658,$AH$40:$BT$638,39,FALSE),$BT$36),
$BT$37))</f>
        <v>NodeSquare</v>
      </c>
      <c r="BU658" s="166">
        <f t="shared" ca="1" si="419"/>
        <v>2000</v>
      </c>
      <c r="BV658" s="166">
        <f t="shared" ca="1" si="420"/>
        <v>-150</v>
      </c>
      <c r="BW658" s="166">
        <f t="shared" ca="1" si="421"/>
        <v>0</v>
      </c>
      <c r="BX658" s="166">
        <f t="shared" ca="1" si="422"/>
        <v>0</v>
      </c>
      <c r="BY658" s="180" t="str">
        <f t="shared" si="423"/>
        <v/>
      </c>
      <c r="BZ658" s="180" t="str">
        <f t="shared" si="424"/>
        <v/>
      </c>
      <c r="CA658" s="81" t="str">
        <f>IF(scriv!E620&lt;&gt;"",scriv!E620,"")</f>
        <v/>
      </c>
      <c r="CB658" s="82">
        <f t="shared" si="393"/>
        <v>0</v>
      </c>
      <c r="CC658" s="82">
        <f t="shared" si="425"/>
        <v>0</v>
      </c>
      <c r="CD658" s="82" t="str">
        <f t="shared" si="426"/>
        <v>-</v>
      </c>
      <c r="CE658" s="82" t="str">
        <f t="shared" si="427"/>
        <v>-</v>
      </c>
      <c r="CF658" s="82" t="str">
        <f t="shared" si="428"/>
        <v>-</v>
      </c>
      <c r="CG658" s="82" t="str">
        <f t="shared" si="429"/>
        <v>-</v>
      </c>
      <c r="CH658" s="82" t="str">
        <f t="shared" si="430"/>
        <v>-</v>
      </c>
      <c r="CI658" s="82" t="str">
        <f t="shared" si="431"/>
        <v>-</v>
      </c>
      <c r="CJ658" s="82" t="str">
        <f t="shared" si="432"/>
        <v>-</v>
      </c>
      <c r="CK658" s="82" t="str">
        <f t="shared" si="433"/>
        <v>-</v>
      </c>
    </row>
    <row r="659" spans="1:89" s="82" customFormat="1" ht="18" customHeight="1">
      <c r="A659" s="81" t="str">
        <f>scriv!AL621</f>
        <v/>
      </c>
      <c r="B659" s="81" t="str">
        <f>IF(scriv!D621&lt;&gt;"",scriv!D621,"")</f>
        <v/>
      </c>
      <c r="C659" s="81" t="str">
        <f>IF( scriv!AP621&lt;&gt;"", IF(D659&lt;&gt;"","connection ","")&amp;scriv!AP621,IF(D659&lt;&gt;"","connection",""))</f>
        <v/>
      </c>
      <c r="D659" s="82" t="str">
        <f>scriv!AN621</f>
        <v/>
      </c>
      <c r="E659" s="82" t="str">
        <f>scriv!AO621</f>
        <v/>
      </c>
      <c r="F659" s="156">
        <f>ROW()</f>
        <v>659</v>
      </c>
      <c r="G659" s="288">
        <f>scriv!AC621</f>
        <v>0</v>
      </c>
      <c r="H659" s="288">
        <f>scriv!AD621</f>
        <v>0</v>
      </c>
      <c r="I659" s="81" t="str">
        <f>IF(scriv!AE621&lt;&gt;"",scriv!AE621,J659)</f>
        <v/>
      </c>
      <c r="J659" s="81" t="str">
        <f>IF(scriv!AF621&lt;&gt;"",scriv!AF621,"")</f>
        <v/>
      </c>
      <c r="K659" s="82" t="str">
        <f>IF(scriv!Y621&lt;&gt;"",scriv!Y621,$K$36)</f>
        <v>none</v>
      </c>
      <c r="L659" s="82">
        <f>IF(scriv!Z621&lt;&gt;"",scriv!Z621,$L$36)</f>
        <v>0</v>
      </c>
      <c r="M659" s="82" t="str">
        <f>IF(scriv!AA621&lt;&gt;"",scriv!AA621,$M$36)</f>
        <v>OpenClose</v>
      </c>
      <c r="N659" s="82">
        <f>IF(scriv!AB621&lt;&gt;"",scriv!AB621,$N$36)</f>
        <v>0</v>
      </c>
      <c r="O659" s="119" t="str">
        <f t="shared" si="392"/>
        <v/>
      </c>
      <c r="P659" s="81" t="str">
        <f>IF(scriv!I621&lt;&gt;"",scriv!I621,"")</f>
        <v/>
      </c>
      <c r="Q659" s="81" t="str">
        <f>IF(scriv!J621&lt;&gt;"",scriv!J621,"")</f>
        <v/>
      </c>
      <c r="R659" s="81">
        <f>IF(scriv!K621&lt;&gt;"",scriv!K621,
IF(I659&lt;&gt;"",1,$R$36))</f>
        <v>1</v>
      </c>
      <c r="S659" s="81" t="str">
        <f>IF(scriv!L621&lt;&gt;"",scriv!L621,
IF(scriv!AF621&lt;&gt;"",$S$36,"none"))</f>
        <v>none</v>
      </c>
      <c r="T659" s="81" t="str">
        <f>IF(scriv!Q621&lt;&gt;"",scriv!Q621,"")</f>
        <v/>
      </c>
      <c r="U659" s="81" t="str">
        <f>IF(scriv!R621&lt;&gt;"",scriv!R621,"")</f>
        <v/>
      </c>
      <c r="V659" s="81" t="str">
        <f>IF(scriv!S621&lt;&gt;"",scriv!S621,"")</f>
        <v/>
      </c>
      <c r="W659" s="81" t="str">
        <f>IF(scriv!T621&lt;&gt;"",scriv!T621,"")</f>
        <v/>
      </c>
      <c r="X659" s="81" t="str">
        <f>IF($E659="",
( IF(scriv!AH621&lt;&gt;"", LEFT( scriv!AH621, FIND(",",scriv!AH621)-1) &amp; "=" &amp; $AH659 &amp; RIGHT( scriv!AH621, LEN(scriv!AH621) + 1 - FIND(",",scriv!AH621)),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IF(scriv!AI621&lt;&gt;"", LEFT( scriv!AI621, FIND(",",scriv!AI621)-1) &amp; "=" &amp; $AH659 &amp; RIGHT( scriv!AI621, LEN(scriv!AI621) + 1 - FIND(",",scriv!AI621)),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IF(scriv!AJ621&lt;&gt;"", LEFT( scriv!AJ621, FIND(",",scriv!AJ621)-1) &amp; "=" &amp; $AH659 &amp; RIGHT( scriv!AJ621, LEN(scriv!AJ621) + 1 - FIND(",",scriv!AJ621)),
  IF($Z$36&lt;&gt;"",LEFT( Z$36, FIND(",",Z$36)-1) &amp; "=" &amp; $AH659 &amp; RIGHT( Z$36, LEN(Z$36) + 1 - FIND(",",Z$36)),""))),
IF(scriv!O621&lt;&gt;"", LEFT( scriv!O621, FIND(",",scriv!O621)-1) &amp; "=" &amp; $AH659 &amp; RIGHT( scriv!O621, LEN(scriv!O621) + 1 - FIND(",",scriv!O621)),
LEFT( Z$37, FIND(",",Z$37)-1) &amp; "=" &amp; $AH659 &amp; RIGHT( Z$37, LEN(Z$37) + 1 - FIND(",",Z$37))))</f>
        <v>drawOpen=,1.2</v>
      </c>
      <c r="AA659" s="81" t="str">
        <f>IF($E659="",
( IF(scriv!AK621&lt;&gt;"", LEFT( scriv!AK621, FIND(",",scriv!AK621)-1) &amp; "=" &amp; $AH659 &amp; RIGHT( scriv!AK621, LEN(scriv!AK621) + 1 - FIND(",",scriv!AK621)),
  IF($AA$36&lt;&gt;"",LEFT( AA$36, FIND(",",AA$36)-1) &amp; "=" &amp; $AH659 &amp; RIGHT( AA$36, LEN(AA$36) + 1 - FIND(",",AA$36)),""))),
IF(scriv!P621&lt;&gt;"", LEFT( scriv!P621, FIND(",",scriv!P621)-1) &amp; "=" &amp; $AH659 &amp; RIGHT( scriv!P621, LEN(scriv!P621) + 1 - FIND(",",scriv!P621)),
LEFT( AA$37, FIND(",",AA$37)-1) &amp; "=" &amp; $AH659 &amp; RIGHT( AA$37, LEN(AA$37) + 1 - FIND(",",AA$37))))</f>
        <v>drawClose=,1.2</v>
      </c>
      <c r="AB659" s="167" t="str">
        <f t="shared" si="391"/>
        <v>noTitle</v>
      </c>
      <c r="AC659" s="167"/>
      <c r="AD659" s="45"/>
      <c r="AE659" s="168"/>
      <c r="AF659" s="169">
        <f>IF(D659="",scriv!B621,"")</f>
        <v>0</v>
      </c>
      <c r="AG659" s="170" t="str">
        <f t="shared" si="394"/>
        <v/>
      </c>
      <c r="AH659" s="169" t="str">
        <f t="shared" si="395"/>
        <v/>
      </c>
      <c r="AI659" s="169" t="str">
        <f t="shared" si="396"/>
        <v/>
      </c>
      <c r="AJ659" s="86">
        <f>ROUNDDOWN( (LEN(scriv!B621)+1) / 2, 0 )</f>
        <v>0</v>
      </c>
      <c r="AK659" s="82">
        <f t="shared" si="397"/>
        <v>0</v>
      </c>
      <c r="AL659" s="82" t="str">
        <f t="shared" si="398"/>
        <v>-</v>
      </c>
      <c r="AM659" s="82" t="str">
        <f t="shared" si="399"/>
        <v>-</v>
      </c>
      <c r="AN659" s="82" t="str">
        <f t="shared" si="400"/>
        <v>-</v>
      </c>
      <c r="AO659" s="82" t="str">
        <f t="shared" si="401"/>
        <v>-</v>
      </c>
      <c r="AP659" s="82" t="str">
        <f t="shared" si="402"/>
        <v>-</v>
      </c>
      <c r="AQ659" s="82" t="str">
        <f t="shared" si="403"/>
        <v>-</v>
      </c>
      <c r="AR659" s="82" t="str">
        <f t="shared" si="404"/>
        <v>-</v>
      </c>
      <c r="AT659" s="82">
        <f t="shared" si="405"/>
        <v>2</v>
      </c>
      <c r="AU659" s="82" t="str">
        <f ca="1">IF(    MAX(OFFSET(AL659,0,0,MATCH("-",AL$638:AL659,0))) = 0,"",
IFERROR(MAX(OFFSET(AL659,0,0,MATCH("-",AL$638:AL659,0))),""))</f>
        <v/>
      </c>
      <c r="AV659" s="82" t="str">
        <f ca="1">IF(    MAX(OFFSET(AM659,0,0,MATCH("-",AM$638:AM659,0))) = 0,"",
IFERROR(MAX(OFFSET(AM659,0,0,MATCH("-",AM$638:AM659,0))),""))</f>
        <v/>
      </c>
      <c r="AW659" s="82" t="str">
        <f ca="1">IF(    MAX(OFFSET(AN659,0,0,MATCH("-",AN$638:AN659,0))) = 0,"",
IFERROR(MAX(OFFSET(AN659,0,0,MATCH("-",AN$638:AN659,0))),""))</f>
        <v/>
      </c>
      <c r="AX659" s="82" t="str">
        <f ca="1">IF(    MAX(OFFSET(AO659,0,0,MATCH("-",AO$638:AO659,0))) = 0,"",
IFERROR(MAX(OFFSET(AO659,0,0,MATCH("-",AO$638:AO659,0))),""))</f>
        <v/>
      </c>
      <c r="AY659" s="82" t="str">
        <f ca="1">IF(    MAX(OFFSET(AP659,0,0,MATCH("-",AP$638:AP659,0))) = 0,"",
IFERROR(MAX(OFFSET(AP659,0,0,MATCH("-",AP$638:AP659,0))),""))</f>
        <v/>
      </c>
      <c r="AZ659" s="82" t="str">
        <f ca="1">IF(    MAX(OFFSET(AQ659,0,0,MATCH("-",AQ$638:AQ659,0))) = 0,"",
IFERROR(MAX(OFFSET(AQ659,0,0,MATCH("-",AQ$638:AQ659,0))),""))</f>
        <v/>
      </c>
      <c r="BA659" s="82" t="str">
        <f ca="1">IF(    MAX(OFFSET(AR659,0,0,MATCH("-",AR$638:AR659,0))) = 0,"",
IFERROR(MAX(OFFSET(AR659,0,0,MATCH("-",AR$638:AR659,0))),""))</f>
        <v/>
      </c>
      <c r="BB659" s="112">
        <f t="shared" ca="1" si="406"/>
        <v>-270</v>
      </c>
      <c r="BC659" s="111" t="str">
        <f t="shared" ca="1" si="407"/>
        <v>Radius</v>
      </c>
      <c r="BD659" s="112">
        <f t="shared" ca="1" si="408"/>
        <v>0</v>
      </c>
      <c r="BE659" s="111">
        <f t="shared" ca="1" si="409"/>
        <v>-150</v>
      </c>
      <c r="BF659" s="113" t="e">
        <f t="shared" ca="1" si="410"/>
        <v>#VALUE!</v>
      </c>
      <c r="BG659" s="113" t="e">
        <f t="shared" ca="1" si="411"/>
        <v>#VALUE!</v>
      </c>
      <c r="BH659" s="112">
        <f t="shared" ca="1" si="412"/>
        <v>2000</v>
      </c>
      <c r="BI659" s="112">
        <f t="shared" ca="1" si="413"/>
        <v>-150</v>
      </c>
      <c r="BJ659" s="157"/>
      <c r="BK659" s="157"/>
      <c r="BL659" s="158" t="str">
        <f>scriv!AM621</f>
        <v/>
      </c>
      <c r="BM659" s="157"/>
      <c r="BN659" s="157" t="str">
        <f t="shared" si="414"/>
        <v>node</v>
      </c>
      <c r="BO659" s="157"/>
      <c r="BP659" s="159">
        <f t="shared" ca="1" si="415"/>
        <v>0</v>
      </c>
      <c r="BQ659" s="159">
        <f t="shared" ca="1" si="416"/>
        <v>0</v>
      </c>
      <c r="BR659" s="159">
        <f t="shared" si="417"/>
        <v>1</v>
      </c>
      <c r="BS659" s="159" t="str">
        <f t="shared" si="418"/>
        <v>symbol</v>
      </c>
      <c r="BT659" s="157" t="str">
        <f ca="1">IF(scriv!V621&lt;&gt;"",scriv!V621,
IF(E659="",IFERROR(VLOOKUP(BL659,$AH$40:$BT$638,39,FALSE),$BT$36),
$BT$37))</f>
        <v>NodeSquare</v>
      </c>
      <c r="BU659" s="166">
        <f t="shared" ca="1" si="419"/>
        <v>2000</v>
      </c>
      <c r="BV659" s="166">
        <f t="shared" ca="1" si="420"/>
        <v>-150</v>
      </c>
      <c r="BW659" s="166">
        <f t="shared" ca="1" si="421"/>
        <v>0</v>
      </c>
      <c r="BX659" s="166">
        <f t="shared" ca="1" si="422"/>
        <v>0</v>
      </c>
      <c r="BY659" s="180" t="str">
        <f t="shared" si="423"/>
        <v/>
      </c>
      <c r="BZ659" s="180" t="str">
        <f t="shared" si="424"/>
        <v/>
      </c>
      <c r="CA659" s="81" t="str">
        <f>IF(scriv!E621&lt;&gt;"",scriv!E621,"")</f>
        <v/>
      </c>
      <c r="CB659" s="82">
        <f t="shared" si="393"/>
        <v>0</v>
      </c>
      <c r="CC659" s="82">
        <f t="shared" si="425"/>
        <v>0</v>
      </c>
      <c r="CD659" s="82" t="str">
        <f t="shared" si="426"/>
        <v>-</v>
      </c>
      <c r="CE659" s="82" t="str">
        <f t="shared" si="427"/>
        <v>-</v>
      </c>
      <c r="CF659" s="82" t="str">
        <f t="shared" si="428"/>
        <v>-</v>
      </c>
      <c r="CG659" s="82" t="str">
        <f t="shared" si="429"/>
        <v>-</v>
      </c>
      <c r="CH659" s="82" t="str">
        <f t="shared" si="430"/>
        <v>-</v>
      </c>
      <c r="CI659" s="82" t="str">
        <f t="shared" si="431"/>
        <v>-</v>
      </c>
      <c r="CJ659" s="82" t="str">
        <f t="shared" si="432"/>
        <v>-</v>
      </c>
      <c r="CK659" s="82" t="str">
        <f t="shared" si="433"/>
        <v>-</v>
      </c>
    </row>
    <row r="660" spans="1:89" s="82" customFormat="1" ht="18" customHeight="1">
      <c r="A660" s="81" t="str">
        <f>scriv!AL622</f>
        <v/>
      </c>
      <c r="B660" s="81" t="str">
        <f>IF(scriv!D622&lt;&gt;"",scriv!D622,"")</f>
        <v/>
      </c>
      <c r="C660" s="81" t="str">
        <f>IF( scriv!AP622&lt;&gt;"", IF(D660&lt;&gt;"","connection ","")&amp;scriv!AP622,IF(D660&lt;&gt;"","connection",""))</f>
        <v/>
      </c>
      <c r="D660" s="82" t="str">
        <f>scriv!AN622</f>
        <v/>
      </c>
      <c r="E660" s="82" t="str">
        <f>scriv!AO622</f>
        <v/>
      </c>
      <c r="F660" s="156">
        <f>ROW()</f>
        <v>660</v>
      </c>
      <c r="G660" s="288">
        <f>scriv!AC622</f>
        <v>0</v>
      </c>
      <c r="H660" s="288">
        <f>scriv!AD622</f>
        <v>0</v>
      </c>
      <c r="I660" s="81" t="str">
        <f>IF(scriv!AE622&lt;&gt;"",scriv!AE622,J660)</f>
        <v/>
      </c>
      <c r="J660" s="81" t="str">
        <f>IF(scriv!AF622&lt;&gt;"",scriv!AF622,"")</f>
        <v/>
      </c>
      <c r="K660" s="82" t="str">
        <f>IF(scriv!Y622&lt;&gt;"",scriv!Y622,$K$36)</f>
        <v>none</v>
      </c>
      <c r="L660" s="82">
        <f>IF(scriv!Z622&lt;&gt;"",scriv!Z622,$L$36)</f>
        <v>0</v>
      </c>
      <c r="M660" s="82" t="str">
        <f>IF(scriv!AA622&lt;&gt;"",scriv!AA622,$M$36)</f>
        <v>OpenClose</v>
      </c>
      <c r="N660" s="82">
        <f>IF(scriv!AB622&lt;&gt;"",scriv!AB622,$N$36)</f>
        <v>0</v>
      </c>
      <c r="O660" s="119" t="str">
        <f t="shared" si="392"/>
        <v/>
      </c>
      <c r="P660" s="81" t="str">
        <f>IF(scriv!I622&lt;&gt;"",scriv!I622,"")</f>
        <v/>
      </c>
      <c r="Q660" s="81" t="str">
        <f>IF(scriv!J622&lt;&gt;"",scriv!J622,"")</f>
        <v/>
      </c>
      <c r="R660" s="81">
        <f>IF(scriv!K622&lt;&gt;"",scriv!K622,
IF(I660&lt;&gt;"",1,$R$36))</f>
        <v>1</v>
      </c>
      <c r="S660" s="81" t="str">
        <f>IF(scriv!L622&lt;&gt;"",scriv!L622,
IF(scriv!AF622&lt;&gt;"",$S$36,"none"))</f>
        <v>none</v>
      </c>
      <c r="T660" s="81" t="str">
        <f>IF(scriv!Q622&lt;&gt;"",scriv!Q622,"")</f>
        <v/>
      </c>
      <c r="U660" s="81" t="str">
        <f>IF(scriv!R622&lt;&gt;"",scriv!R622,"")</f>
        <v/>
      </c>
      <c r="V660" s="81" t="str">
        <f>IF(scriv!S622&lt;&gt;"",scriv!S622,"")</f>
        <v/>
      </c>
      <c r="W660" s="81" t="str">
        <f>IF(scriv!T622&lt;&gt;"",scriv!T622,"")</f>
        <v/>
      </c>
      <c r="X660" s="81" t="str">
        <f>IF($E660="",
( IF(scriv!AH622&lt;&gt;"", LEFT( scriv!AH622, FIND(",",scriv!AH622)-1) &amp; "=" &amp; $AH660 &amp; RIGHT( scriv!AH622, LEN(scriv!AH622) + 1 - FIND(",",scriv!AH622)),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IF(scriv!AI622&lt;&gt;"", LEFT( scriv!AI622, FIND(",",scriv!AI622)-1) &amp; "=" &amp; $AH660 &amp; RIGHT( scriv!AI622, LEN(scriv!AI622) + 1 - FIND(",",scriv!AI622)),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IF(scriv!AJ622&lt;&gt;"", LEFT( scriv!AJ622, FIND(",",scriv!AJ622)-1) &amp; "=" &amp; $AH660 &amp; RIGHT( scriv!AJ622, LEN(scriv!AJ622) + 1 - FIND(",",scriv!AJ622)),
  IF($Z$36&lt;&gt;"",LEFT( Z$36, FIND(",",Z$36)-1) &amp; "=" &amp; $AH660 &amp; RIGHT( Z$36, LEN(Z$36) + 1 - FIND(",",Z$36)),""))),
IF(scriv!O622&lt;&gt;"", LEFT( scriv!O622, FIND(",",scriv!O622)-1) &amp; "=" &amp; $AH660 &amp; RIGHT( scriv!O622, LEN(scriv!O622) + 1 - FIND(",",scriv!O622)),
LEFT( Z$37, FIND(",",Z$37)-1) &amp; "=" &amp; $AH660 &amp; RIGHT( Z$37, LEN(Z$37) + 1 - FIND(",",Z$37))))</f>
        <v>drawOpen=,1.2</v>
      </c>
      <c r="AA660" s="81" t="str">
        <f>IF($E660="",
( IF(scriv!AK622&lt;&gt;"", LEFT( scriv!AK622, FIND(",",scriv!AK622)-1) &amp; "=" &amp; $AH660 &amp; RIGHT( scriv!AK622, LEN(scriv!AK622) + 1 - FIND(",",scriv!AK622)),
  IF($AA$36&lt;&gt;"",LEFT( AA$36, FIND(",",AA$36)-1) &amp; "=" &amp; $AH660 &amp; RIGHT( AA$36, LEN(AA$36) + 1 - FIND(",",AA$36)),""))),
IF(scriv!P622&lt;&gt;"", LEFT( scriv!P622, FIND(",",scriv!P622)-1) &amp; "=" &amp; $AH660 &amp; RIGHT( scriv!P622, LEN(scriv!P622) + 1 - FIND(",",scriv!P622)),
LEFT( AA$37, FIND(",",AA$37)-1) &amp; "=" &amp; $AH660 &amp; RIGHT( AA$37, LEN(AA$37) + 1 - FIND(",",AA$37))))</f>
        <v>drawClose=,1.2</v>
      </c>
      <c r="AB660" s="167" t="str">
        <f t="shared" si="391"/>
        <v>noTitle</v>
      </c>
      <c r="AC660" s="167"/>
      <c r="AD660" s="45"/>
      <c r="AE660" s="168"/>
      <c r="AF660" s="169">
        <f>IF(D660="",scriv!B622,"")</f>
        <v>0</v>
      </c>
      <c r="AG660" s="170" t="str">
        <f t="shared" si="394"/>
        <v/>
      </c>
      <c r="AH660" s="169" t="str">
        <f t="shared" si="395"/>
        <v/>
      </c>
      <c r="AI660" s="169" t="str">
        <f t="shared" si="396"/>
        <v/>
      </c>
      <c r="AJ660" s="86">
        <f>ROUNDDOWN( (LEN(scriv!B622)+1) / 2, 0 )</f>
        <v>0</v>
      </c>
      <c r="AK660" s="82">
        <f t="shared" si="397"/>
        <v>0</v>
      </c>
      <c r="AL660" s="82" t="str">
        <f t="shared" si="398"/>
        <v>-</v>
      </c>
      <c r="AM660" s="82" t="str">
        <f t="shared" si="399"/>
        <v>-</v>
      </c>
      <c r="AN660" s="82" t="str">
        <f t="shared" si="400"/>
        <v>-</v>
      </c>
      <c r="AO660" s="82" t="str">
        <f t="shared" si="401"/>
        <v>-</v>
      </c>
      <c r="AP660" s="82" t="str">
        <f t="shared" si="402"/>
        <v>-</v>
      </c>
      <c r="AQ660" s="82" t="str">
        <f t="shared" si="403"/>
        <v>-</v>
      </c>
      <c r="AR660" s="82" t="str">
        <f t="shared" si="404"/>
        <v>-</v>
      </c>
      <c r="AT660" s="82">
        <f t="shared" si="405"/>
        <v>2</v>
      </c>
      <c r="AU660" s="82" t="str">
        <f ca="1">IF(    MAX(OFFSET(AL660,0,0,MATCH("-",AL$638:AL660,0))) = 0,"",
IFERROR(MAX(OFFSET(AL660,0,0,MATCH("-",AL$638:AL660,0))),""))</f>
        <v/>
      </c>
      <c r="AV660" s="82" t="str">
        <f ca="1">IF(    MAX(OFFSET(AM660,0,0,MATCH("-",AM$638:AM660,0))) = 0,"",
IFERROR(MAX(OFFSET(AM660,0,0,MATCH("-",AM$638:AM660,0))),""))</f>
        <v/>
      </c>
      <c r="AW660" s="82" t="str">
        <f ca="1">IF(    MAX(OFFSET(AN660,0,0,MATCH("-",AN$638:AN660,0))) = 0,"",
IFERROR(MAX(OFFSET(AN660,0,0,MATCH("-",AN$638:AN660,0))),""))</f>
        <v/>
      </c>
      <c r="AX660" s="82" t="str">
        <f ca="1">IF(    MAX(OFFSET(AO660,0,0,MATCH("-",AO$638:AO660,0))) = 0,"",
IFERROR(MAX(OFFSET(AO660,0,0,MATCH("-",AO$638:AO660,0))),""))</f>
        <v/>
      </c>
      <c r="AY660" s="82" t="str">
        <f ca="1">IF(    MAX(OFFSET(AP660,0,0,MATCH("-",AP$638:AP660,0))) = 0,"",
IFERROR(MAX(OFFSET(AP660,0,0,MATCH("-",AP$638:AP660,0))),""))</f>
        <v/>
      </c>
      <c r="AZ660" s="82" t="str">
        <f ca="1">IF(    MAX(OFFSET(AQ660,0,0,MATCH("-",AQ$638:AQ660,0))) = 0,"",
IFERROR(MAX(OFFSET(AQ660,0,0,MATCH("-",AQ$638:AQ660,0))),""))</f>
        <v/>
      </c>
      <c r="BA660" s="82" t="str">
        <f ca="1">IF(    MAX(OFFSET(AR660,0,0,MATCH("-",AR$638:AR660,0))) = 0,"",
IFERROR(MAX(OFFSET(AR660,0,0,MATCH("-",AR$638:AR660,0))),""))</f>
        <v/>
      </c>
      <c r="BB660" s="112">
        <f t="shared" ca="1" si="406"/>
        <v>-270</v>
      </c>
      <c r="BC660" s="111" t="str">
        <f t="shared" ca="1" si="407"/>
        <v>Radius</v>
      </c>
      <c r="BD660" s="112">
        <f t="shared" ca="1" si="408"/>
        <v>0</v>
      </c>
      <c r="BE660" s="111">
        <f t="shared" ca="1" si="409"/>
        <v>-150</v>
      </c>
      <c r="BF660" s="113" t="e">
        <f t="shared" ca="1" si="410"/>
        <v>#VALUE!</v>
      </c>
      <c r="BG660" s="113" t="e">
        <f t="shared" ca="1" si="411"/>
        <v>#VALUE!</v>
      </c>
      <c r="BH660" s="112">
        <f t="shared" ca="1" si="412"/>
        <v>2000</v>
      </c>
      <c r="BI660" s="112">
        <f t="shared" ca="1" si="413"/>
        <v>-150</v>
      </c>
      <c r="BJ660" s="157"/>
      <c r="BK660" s="157"/>
      <c r="BL660" s="158" t="str">
        <f>scriv!AM622</f>
        <v/>
      </c>
      <c r="BM660" s="157"/>
      <c r="BN660" s="157" t="str">
        <f t="shared" si="414"/>
        <v>node</v>
      </c>
      <c r="BO660" s="157"/>
      <c r="BP660" s="159">
        <f t="shared" ca="1" si="415"/>
        <v>0</v>
      </c>
      <c r="BQ660" s="159">
        <f t="shared" ca="1" si="416"/>
        <v>0</v>
      </c>
      <c r="BR660" s="159">
        <f t="shared" si="417"/>
        <v>1</v>
      </c>
      <c r="BS660" s="159" t="str">
        <f t="shared" si="418"/>
        <v>symbol</v>
      </c>
      <c r="BT660" s="157" t="str">
        <f ca="1">IF(scriv!V622&lt;&gt;"",scriv!V622,
IF(E660="",IFERROR(VLOOKUP(BL660,$AH$40:$BT$638,39,FALSE),$BT$36),
$BT$37))</f>
        <v>NodeSquare</v>
      </c>
      <c r="BU660" s="166">
        <f t="shared" ca="1" si="419"/>
        <v>2000</v>
      </c>
      <c r="BV660" s="166">
        <f t="shared" ca="1" si="420"/>
        <v>-150</v>
      </c>
      <c r="BW660" s="166">
        <f t="shared" ca="1" si="421"/>
        <v>0</v>
      </c>
      <c r="BX660" s="166">
        <f t="shared" ca="1" si="422"/>
        <v>0</v>
      </c>
      <c r="BY660" s="180" t="str">
        <f t="shared" si="423"/>
        <v/>
      </c>
      <c r="BZ660" s="180" t="str">
        <f t="shared" si="424"/>
        <v/>
      </c>
      <c r="CA660" s="81" t="str">
        <f>IF(scriv!E622&lt;&gt;"",scriv!E622,"")</f>
        <v/>
      </c>
      <c r="CB660" s="82">
        <f t="shared" si="393"/>
        <v>0</v>
      </c>
      <c r="CC660" s="82">
        <f t="shared" si="425"/>
        <v>0</v>
      </c>
      <c r="CD660" s="82" t="str">
        <f t="shared" si="426"/>
        <v>-</v>
      </c>
      <c r="CE660" s="82" t="str">
        <f t="shared" si="427"/>
        <v>-</v>
      </c>
      <c r="CF660" s="82" t="str">
        <f t="shared" si="428"/>
        <v>-</v>
      </c>
      <c r="CG660" s="82" t="str">
        <f t="shared" si="429"/>
        <v>-</v>
      </c>
      <c r="CH660" s="82" t="str">
        <f t="shared" si="430"/>
        <v>-</v>
      </c>
      <c r="CI660" s="82" t="str">
        <f t="shared" si="431"/>
        <v>-</v>
      </c>
      <c r="CJ660" s="82" t="str">
        <f t="shared" si="432"/>
        <v>-</v>
      </c>
      <c r="CK660" s="82" t="str">
        <f t="shared" si="433"/>
        <v>-</v>
      </c>
    </row>
    <row r="661" spans="1:89" s="82" customFormat="1" ht="18" customHeight="1">
      <c r="A661" s="81" t="str">
        <f>scriv!AL623</f>
        <v/>
      </c>
      <c r="B661" s="81" t="str">
        <f>IF(scriv!D623&lt;&gt;"",scriv!D623,"")</f>
        <v/>
      </c>
      <c r="C661" s="81" t="str">
        <f>IF( scriv!AP623&lt;&gt;"", IF(D661&lt;&gt;"","connection ","")&amp;scriv!AP623,IF(D661&lt;&gt;"","connection",""))</f>
        <v/>
      </c>
      <c r="D661" s="82" t="str">
        <f>scriv!AN623</f>
        <v/>
      </c>
      <c r="E661" s="82" t="str">
        <f>scriv!AO623</f>
        <v/>
      </c>
      <c r="F661" s="156">
        <f>ROW()</f>
        <v>661</v>
      </c>
      <c r="G661" s="288">
        <f>scriv!AC623</f>
        <v>0</v>
      </c>
      <c r="H661" s="288">
        <f>scriv!AD623</f>
        <v>0</v>
      </c>
      <c r="I661" s="81" t="str">
        <f>IF(scriv!AE623&lt;&gt;"",scriv!AE623,J661)</f>
        <v/>
      </c>
      <c r="J661" s="81" t="str">
        <f>IF(scriv!AF623&lt;&gt;"",scriv!AF623,"")</f>
        <v/>
      </c>
      <c r="K661" s="82" t="str">
        <f>IF(scriv!Y623&lt;&gt;"",scriv!Y623,$K$36)</f>
        <v>none</v>
      </c>
      <c r="L661" s="82">
        <f>IF(scriv!Z623&lt;&gt;"",scriv!Z623,$L$36)</f>
        <v>0</v>
      </c>
      <c r="M661" s="82" t="str">
        <f>IF(scriv!AA623&lt;&gt;"",scriv!AA623,$M$36)</f>
        <v>OpenClose</v>
      </c>
      <c r="N661" s="82">
        <f>IF(scriv!AB623&lt;&gt;"",scriv!AB623,$N$36)</f>
        <v>0</v>
      </c>
      <c r="O661" s="119" t="str">
        <f t="shared" si="392"/>
        <v/>
      </c>
      <c r="P661" s="81" t="str">
        <f>IF(scriv!I623&lt;&gt;"",scriv!I623,"")</f>
        <v/>
      </c>
      <c r="Q661" s="81" t="str">
        <f>IF(scriv!J623&lt;&gt;"",scriv!J623,"")</f>
        <v/>
      </c>
      <c r="R661" s="81">
        <f>IF(scriv!K623&lt;&gt;"",scriv!K623,
IF(I661&lt;&gt;"",1,$R$36))</f>
        <v>1</v>
      </c>
      <c r="S661" s="81" t="str">
        <f>IF(scriv!L623&lt;&gt;"",scriv!L623,
IF(scriv!AF623&lt;&gt;"",$S$36,"none"))</f>
        <v>none</v>
      </c>
      <c r="T661" s="81" t="str">
        <f>IF(scriv!Q623&lt;&gt;"",scriv!Q623,"")</f>
        <v/>
      </c>
      <c r="U661" s="81" t="str">
        <f>IF(scriv!R623&lt;&gt;"",scriv!R623,"")</f>
        <v/>
      </c>
      <c r="V661" s="81" t="str">
        <f>IF(scriv!S623&lt;&gt;"",scriv!S623,"")</f>
        <v/>
      </c>
      <c r="W661" s="81" t="str">
        <f>IF(scriv!T623&lt;&gt;"",scriv!T623,"")</f>
        <v/>
      </c>
      <c r="X661" s="81" t="str">
        <f>IF($E661="",
( IF(scriv!AH623&lt;&gt;"", LEFT( scriv!AH623, FIND(",",scriv!AH623)-1) &amp; "=" &amp; $AH661 &amp; RIGHT( scriv!AH623, LEN(scriv!AH623) + 1 - FIND(",",scriv!AH623)),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IF(scriv!AI623&lt;&gt;"", LEFT( scriv!AI623, FIND(",",scriv!AI623)-1) &amp; "=" &amp; $AH661 &amp; RIGHT( scriv!AI623, LEN(scriv!AI623) + 1 - FIND(",",scriv!AI623)),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IF(scriv!AJ623&lt;&gt;"", LEFT( scriv!AJ623, FIND(",",scriv!AJ623)-1) &amp; "=" &amp; $AH661 &amp; RIGHT( scriv!AJ623, LEN(scriv!AJ623) + 1 - FIND(",",scriv!AJ623)),
  IF($Z$36&lt;&gt;"",LEFT( Z$36, FIND(",",Z$36)-1) &amp; "=" &amp; $AH661 &amp; RIGHT( Z$36, LEN(Z$36) + 1 - FIND(",",Z$36)),""))),
IF(scriv!O623&lt;&gt;"", LEFT( scriv!O623, FIND(",",scriv!O623)-1) &amp; "=" &amp; $AH661 &amp; RIGHT( scriv!O623, LEN(scriv!O623) + 1 - FIND(",",scriv!O623)),
LEFT( Z$37, FIND(",",Z$37)-1) &amp; "=" &amp; $AH661 &amp; RIGHT( Z$37, LEN(Z$37) + 1 - FIND(",",Z$37))))</f>
        <v>drawOpen=,1.2</v>
      </c>
      <c r="AA661" s="81" t="str">
        <f>IF($E661="",
( IF(scriv!AK623&lt;&gt;"", LEFT( scriv!AK623, FIND(",",scriv!AK623)-1) &amp; "=" &amp; $AH661 &amp; RIGHT( scriv!AK623, LEN(scriv!AK623) + 1 - FIND(",",scriv!AK623)),
  IF($AA$36&lt;&gt;"",LEFT( AA$36, FIND(",",AA$36)-1) &amp; "=" &amp; $AH661 &amp; RIGHT( AA$36, LEN(AA$36) + 1 - FIND(",",AA$36)),""))),
IF(scriv!P623&lt;&gt;"", LEFT( scriv!P623, FIND(",",scriv!P623)-1) &amp; "=" &amp; $AH661 &amp; RIGHT( scriv!P623, LEN(scriv!P623) + 1 - FIND(",",scriv!P623)),
LEFT( AA$37, FIND(",",AA$37)-1) &amp; "=" &amp; $AH661 &amp; RIGHT( AA$37, LEN(AA$37) + 1 - FIND(",",AA$37))))</f>
        <v>drawClose=,1.2</v>
      </c>
      <c r="AB661" s="167" t="str">
        <f t="shared" si="391"/>
        <v>noTitle</v>
      </c>
      <c r="AC661" s="167"/>
      <c r="AD661" s="45"/>
      <c r="AE661" s="168"/>
      <c r="AF661" s="169">
        <f>IF(D661="",scriv!B623,"")</f>
        <v>0</v>
      </c>
      <c r="AG661" s="170" t="str">
        <f t="shared" si="394"/>
        <v/>
      </c>
      <c r="AH661" s="169" t="str">
        <f t="shared" si="395"/>
        <v/>
      </c>
      <c r="AI661" s="169" t="str">
        <f t="shared" si="396"/>
        <v/>
      </c>
      <c r="AJ661" s="86">
        <f>ROUNDDOWN( (LEN(scriv!B623)+1) / 2, 0 )</f>
        <v>0</v>
      </c>
      <c r="AK661" s="82">
        <f t="shared" si="397"/>
        <v>0</v>
      </c>
      <c r="AL661" s="82" t="str">
        <f t="shared" si="398"/>
        <v>-</v>
      </c>
      <c r="AM661" s="82" t="str">
        <f t="shared" si="399"/>
        <v>-</v>
      </c>
      <c r="AN661" s="82" t="str">
        <f t="shared" si="400"/>
        <v>-</v>
      </c>
      <c r="AO661" s="82" t="str">
        <f t="shared" si="401"/>
        <v>-</v>
      </c>
      <c r="AP661" s="82" t="str">
        <f t="shared" si="402"/>
        <v>-</v>
      </c>
      <c r="AQ661" s="82" t="str">
        <f t="shared" si="403"/>
        <v>-</v>
      </c>
      <c r="AR661" s="82" t="str">
        <f t="shared" si="404"/>
        <v>-</v>
      </c>
      <c r="AT661" s="82">
        <f t="shared" si="405"/>
        <v>2</v>
      </c>
      <c r="AU661" s="82" t="str">
        <f ca="1">IF(    MAX(OFFSET(AL661,0,0,MATCH("-",AL$638:AL661,0))) = 0,"",
IFERROR(MAX(OFFSET(AL661,0,0,MATCH("-",AL$638:AL661,0))),""))</f>
        <v/>
      </c>
      <c r="AV661" s="82" t="str">
        <f ca="1">IF(    MAX(OFFSET(AM661,0,0,MATCH("-",AM$638:AM661,0))) = 0,"",
IFERROR(MAX(OFFSET(AM661,0,0,MATCH("-",AM$638:AM661,0))),""))</f>
        <v/>
      </c>
      <c r="AW661" s="82" t="str">
        <f ca="1">IF(    MAX(OFFSET(AN661,0,0,MATCH("-",AN$638:AN661,0))) = 0,"",
IFERROR(MAX(OFFSET(AN661,0,0,MATCH("-",AN$638:AN661,0))),""))</f>
        <v/>
      </c>
      <c r="AX661" s="82" t="str">
        <f ca="1">IF(    MAX(OFFSET(AO661,0,0,MATCH("-",AO$638:AO661,0))) = 0,"",
IFERROR(MAX(OFFSET(AO661,0,0,MATCH("-",AO$638:AO661,0))),""))</f>
        <v/>
      </c>
      <c r="AY661" s="82" t="str">
        <f ca="1">IF(    MAX(OFFSET(AP661,0,0,MATCH("-",AP$638:AP661,0))) = 0,"",
IFERROR(MAX(OFFSET(AP661,0,0,MATCH("-",AP$638:AP661,0))),""))</f>
        <v/>
      </c>
      <c r="AZ661" s="82" t="str">
        <f ca="1">IF(    MAX(OFFSET(AQ661,0,0,MATCH("-",AQ$638:AQ661,0))) = 0,"",
IFERROR(MAX(OFFSET(AQ661,0,0,MATCH("-",AQ$638:AQ661,0))),""))</f>
        <v/>
      </c>
      <c r="BA661" s="82" t="str">
        <f ca="1">IF(    MAX(OFFSET(AR661,0,0,MATCH("-",AR$638:AR661,0))) = 0,"",
IFERROR(MAX(OFFSET(AR661,0,0,MATCH("-",AR$638:AR661,0))),""))</f>
        <v/>
      </c>
      <c r="BB661" s="112">
        <f t="shared" ca="1" si="406"/>
        <v>-270</v>
      </c>
      <c r="BC661" s="111" t="str">
        <f t="shared" ca="1" si="407"/>
        <v>Radius</v>
      </c>
      <c r="BD661" s="112">
        <f t="shared" ca="1" si="408"/>
        <v>0</v>
      </c>
      <c r="BE661" s="111">
        <f t="shared" ca="1" si="409"/>
        <v>-150</v>
      </c>
      <c r="BF661" s="113" t="e">
        <f t="shared" ca="1" si="410"/>
        <v>#VALUE!</v>
      </c>
      <c r="BG661" s="113" t="e">
        <f t="shared" ca="1" si="411"/>
        <v>#VALUE!</v>
      </c>
      <c r="BH661" s="112">
        <f t="shared" ca="1" si="412"/>
        <v>2000</v>
      </c>
      <c r="BI661" s="112">
        <f t="shared" ca="1" si="413"/>
        <v>-150</v>
      </c>
      <c r="BJ661" s="157"/>
      <c r="BK661" s="157"/>
      <c r="BL661" s="158" t="str">
        <f>scriv!AM623</f>
        <v/>
      </c>
      <c r="BM661" s="157"/>
      <c r="BN661" s="157" t="str">
        <f t="shared" si="414"/>
        <v>node</v>
      </c>
      <c r="BO661" s="157"/>
      <c r="BP661" s="159">
        <f t="shared" ca="1" si="415"/>
        <v>0</v>
      </c>
      <c r="BQ661" s="159">
        <f t="shared" ca="1" si="416"/>
        <v>0</v>
      </c>
      <c r="BR661" s="159">
        <f t="shared" si="417"/>
        <v>1</v>
      </c>
      <c r="BS661" s="159" t="str">
        <f t="shared" si="418"/>
        <v>symbol</v>
      </c>
      <c r="BT661" s="157" t="str">
        <f ca="1">IF(scriv!V623&lt;&gt;"",scriv!V623,
IF(E661="",IFERROR(VLOOKUP(BL661,$AH$40:$BT$638,39,FALSE),$BT$36),
$BT$37))</f>
        <v>NodeSquare</v>
      </c>
      <c r="BU661" s="166">
        <f t="shared" ca="1" si="419"/>
        <v>2000</v>
      </c>
      <c r="BV661" s="166">
        <f t="shared" ca="1" si="420"/>
        <v>-150</v>
      </c>
      <c r="BW661" s="166">
        <f t="shared" ca="1" si="421"/>
        <v>0</v>
      </c>
      <c r="BX661" s="166">
        <f t="shared" ca="1" si="422"/>
        <v>0</v>
      </c>
      <c r="BY661" s="180" t="str">
        <f t="shared" si="423"/>
        <v/>
      </c>
      <c r="BZ661" s="180" t="str">
        <f t="shared" si="424"/>
        <v/>
      </c>
      <c r="CA661" s="81" t="str">
        <f>IF(scriv!E623&lt;&gt;"",scriv!E623,"")</f>
        <v/>
      </c>
      <c r="CB661" s="82">
        <f t="shared" si="393"/>
        <v>0</v>
      </c>
      <c r="CC661" s="82">
        <f t="shared" si="425"/>
        <v>0</v>
      </c>
      <c r="CD661" s="82" t="str">
        <f t="shared" si="426"/>
        <v>-</v>
      </c>
      <c r="CE661" s="82" t="str">
        <f t="shared" si="427"/>
        <v>-</v>
      </c>
      <c r="CF661" s="82" t="str">
        <f t="shared" si="428"/>
        <v>-</v>
      </c>
      <c r="CG661" s="82" t="str">
        <f t="shared" si="429"/>
        <v>-</v>
      </c>
      <c r="CH661" s="82" t="str">
        <f t="shared" si="430"/>
        <v>-</v>
      </c>
      <c r="CI661" s="82" t="str">
        <f t="shared" si="431"/>
        <v>-</v>
      </c>
      <c r="CJ661" s="82" t="str">
        <f t="shared" si="432"/>
        <v>-</v>
      </c>
      <c r="CK661" s="82" t="str">
        <f t="shared" si="433"/>
        <v>-</v>
      </c>
    </row>
    <row r="662" spans="1:89" s="82" customFormat="1" ht="18" customHeight="1">
      <c r="A662" s="81" t="str">
        <f>scriv!AL624</f>
        <v/>
      </c>
      <c r="B662" s="81" t="str">
        <f>IF(scriv!D624&lt;&gt;"",scriv!D624,"")</f>
        <v/>
      </c>
      <c r="C662" s="81" t="str">
        <f>IF( scriv!AP624&lt;&gt;"", IF(D662&lt;&gt;"","connection ","")&amp;scriv!AP624,IF(D662&lt;&gt;"","connection",""))</f>
        <v/>
      </c>
      <c r="D662" s="82" t="str">
        <f>scriv!AN624</f>
        <v/>
      </c>
      <c r="E662" s="82" t="str">
        <f>scriv!AO624</f>
        <v/>
      </c>
      <c r="F662" s="156">
        <f>ROW()</f>
        <v>662</v>
      </c>
      <c r="G662" s="288">
        <f>scriv!AC624</f>
        <v>0</v>
      </c>
      <c r="H662" s="288">
        <f>scriv!AD624</f>
        <v>0</v>
      </c>
      <c r="I662" s="81" t="str">
        <f>IF(scriv!AE624&lt;&gt;"",scriv!AE624,J662)</f>
        <v/>
      </c>
      <c r="J662" s="81" t="str">
        <f>IF(scriv!AF624&lt;&gt;"",scriv!AF624,"")</f>
        <v/>
      </c>
      <c r="K662" s="82" t="str">
        <f>IF(scriv!Y624&lt;&gt;"",scriv!Y624,$K$36)</f>
        <v>none</v>
      </c>
      <c r="L662" s="82">
        <f>IF(scriv!Z624&lt;&gt;"",scriv!Z624,$L$36)</f>
        <v>0</v>
      </c>
      <c r="M662" s="82" t="str">
        <f>IF(scriv!AA624&lt;&gt;"",scriv!AA624,$M$36)</f>
        <v>OpenClose</v>
      </c>
      <c r="N662" s="82">
        <f>IF(scriv!AB624&lt;&gt;"",scriv!AB624,$N$36)</f>
        <v>0</v>
      </c>
      <c r="O662" s="119" t="str">
        <f t="shared" si="392"/>
        <v/>
      </c>
      <c r="P662" s="81" t="str">
        <f>IF(scriv!I624&lt;&gt;"",scriv!I624,"")</f>
        <v/>
      </c>
      <c r="Q662" s="81" t="str">
        <f>IF(scriv!J624&lt;&gt;"",scriv!J624,"")</f>
        <v/>
      </c>
      <c r="R662" s="81">
        <f>IF(scriv!K624&lt;&gt;"",scriv!K624,
IF(I662&lt;&gt;"",1,$R$36))</f>
        <v>1</v>
      </c>
      <c r="S662" s="81" t="str">
        <f>IF(scriv!L624&lt;&gt;"",scriv!L624,
IF(scriv!AF624&lt;&gt;"",$S$36,"none"))</f>
        <v>none</v>
      </c>
      <c r="T662" s="81" t="str">
        <f>IF(scriv!Q624&lt;&gt;"",scriv!Q624,"")</f>
        <v/>
      </c>
      <c r="U662" s="81" t="str">
        <f>IF(scriv!R624&lt;&gt;"",scriv!R624,"")</f>
        <v/>
      </c>
      <c r="V662" s="81" t="str">
        <f>IF(scriv!S624&lt;&gt;"",scriv!S624,"")</f>
        <v/>
      </c>
      <c r="W662" s="81" t="str">
        <f>IF(scriv!T624&lt;&gt;"",scriv!T624,"")</f>
        <v/>
      </c>
      <c r="X662" s="81" t="str">
        <f>IF($E662="",
( IF(scriv!AH624&lt;&gt;"", LEFT( scriv!AH624, FIND(",",scriv!AH624)-1) &amp; "=" &amp; $AH662 &amp; RIGHT( scriv!AH624, LEN(scriv!AH624) + 1 - FIND(",",scriv!AH624)),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IF(scriv!AI624&lt;&gt;"", LEFT( scriv!AI624, FIND(",",scriv!AI624)-1) &amp; "=" &amp; $AH662 &amp; RIGHT( scriv!AI624, LEN(scriv!AI624) + 1 - FIND(",",scriv!AI624)),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IF(scriv!AJ624&lt;&gt;"", LEFT( scriv!AJ624, FIND(",",scriv!AJ624)-1) &amp; "=" &amp; $AH662 &amp; RIGHT( scriv!AJ624, LEN(scriv!AJ624) + 1 - FIND(",",scriv!AJ624)),
  IF($Z$36&lt;&gt;"",LEFT( Z$36, FIND(",",Z$36)-1) &amp; "=" &amp; $AH662 &amp; RIGHT( Z$36, LEN(Z$36) + 1 - FIND(",",Z$36)),""))),
IF(scriv!O624&lt;&gt;"", LEFT( scriv!O624, FIND(",",scriv!O624)-1) &amp; "=" &amp; $AH662 &amp; RIGHT( scriv!O624, LEN(scriv!O624) + 1 - FIND(",",scriv!O624)),
LEFT( Z$37, FIND(",",Z$37)-1) &amp; "=" &amp; $AH662 &amp; RIGHT( Z$37, LEN(Z$37) + 1 - FIND(",",Z$37))))</f>
        <v>drawOpen=,1.2</v>
      </c>
      <c r="AA662" s="81" t="str">
        <f>IF($E662="",
( IF(scriv!AK624&lt;&gt;"", LEFT( scriv!AK624, FIND(",",scriv!AK624)-1) &amp; "=" &amp; $AH662 &amp; RIGHT( scriv!AK624, LEN(scriv!AK624) + 1 - FIND(",",scriv!AK624)),
  IF($AA$36&lt;&gt;"",LEFT( AA$36, FIND(",",AA$36)-1) &amp; "=" &amp; $AH662 &amp; RIGHT( AA$36, LEN(AA$36) + 1 - FIND(",",AA$36)),""))),
IF(scriv!P624&lt;&gt;"", LEFT( scriv!P624, FIND(",",scriv!P624)-1) &amp; "=" &amp; $AH662 &amp; RIGHT( scriv!P624, LEN(scriv!P624) + 1 - FIND(",",scriv!P624)),
LEFT( AA$37, FIND(",",AA$37)-1) &amp; "=" &amp; $AH662 &amp; RIGHT( AA$37, LEN(AA$37) + 1 - FIND(",",AA$37))))</f>
        <v>drawClose=,1.2</v>
      </c>
      <c r="AB662" s="167" t="str">
        <f t="shared" si="391"/>
        <v>noTitle</v>
      </c>
      <c r="AC662" s="167"/>
      <c r="AD662" s="45"/>
      <c r="AE662" s="168"/>
      <c r="AF662" s="169">
        <f>IF(D662="",scriv!B624,"")</f>
        <v>0</v>
      </c>
      <c r="AG662" s="170" t="str">
        <f t="shared" si="394"/>
        <v/>
      </c>
      <c r="AH662" s="169" t="str">
        <f t="shared" si="395"/>
        <v/>
      </c>
      <c r="AI662" s="169" t="str">
        <f t="shared" si="396"/>
        <v/>
      </c>
      <c r="AJ662" s="86">
        <f>ROUNDDOWN( (LEN(scriv!B624)+1) / 2, 0 )</f>
        <v>0</v>
      </c>
      <c r="AK662" s="82">
        <f t="shared" si="397"/>
        <v>0</v>
      </c>
      <c r="AL662" s="82" t="str">
        <f t="shared" si="398"/>
        <v>-</v>
      </c>
      <c r="AM662" s="82" t="str">
        <f t="shared" si="399"/>
        <v>-</v>
      </c>
      <c r="AN662" s="82" t="str">
        <f t="shared" si="400"/>
        <v>-</v>
      </c>
      <c r="AO662" s="82" t="str">
        <f t="shared" si="401"/>
        <v>-</v>
      </c>
      <c r="AP662" s="82" t="str">
        <f t="shared" si="402"/>
        <v>-</v>
      </c>
      <c r="AQ662" s="82" t="str">
        <f t="shared" si="403"/>
        <v>-</v>
      </c>
      <c r="AR662" s="82" t="str">
        <f t="shared" si="404"/>
        <v>-</v>
      </c>
      <c r="AT662" s="82">
        <f t="shared" si="405"/>
        <v>2</v>
      </c>
      <c r="AU662" s="82" t="str">
        <f ca="1">IF(    MAX(OFFSET(AL662,0,0,MATCH("-",AL$638:AL662,0))) = 0,"",
IFERROR(MAX(OFFSET(AL662,0,0,MATCH("-",AL$638:AL662,0))),""))</f>
        <v/>
      </c>
      <c r="AV662" s="82" t="str">
        <f ca="1">IF(    MAX(OFFSET(AM662,0,0,MATCH("-",AM$638:AM662,0))) = 0,"",
IFERROR(MAX(OFFSET(AM662,0,0,MATCH("-",AM$638:AM662,0))),""))</f>
        <v/>
      </c>
      <c r="AW662" s="82" t="str">
        <f ca="1">IF(    MAX(OFFSET(AN662,0,0,MATCH("-",AN$638:AN662,0))) = 0,"",
IFERROR(MAX(OFFSET(AN662,0,0,MATCH("-",AN$638:AN662,0))),""))</f>
        <v/>
      </c>
      <c r="AX662" s="82" t="str">
        <f ca="1">IF(    MAX(OFFSET(AO662,0,0,MATCH("-",AO$638:AO662,0))) = 0,"",
IFERROR(MAX(OFFSET(AO662,0,0,MATCH("-",AO$638:AO662,0))),""))</f>
        <v/>
      </c>
      <c r="AY662" s="82" t="str">
        <f ca="1">IF(    MAX(OFFSET(AP662,0,0,MATCH("-",AP$638:AP662,0))) = 0,"",
IFERROR(MAX(OFFSET(AP662,0,0,MATCH("-",AP$638:AP662,0))),""))</f>
        <v/>
      </c>
      <c r="AZ662" s="82" t="str">
        <f ca="1">IF(    MAX(OFFSET(AQ662,0,0,MATCH("-",AQ$638:AQ662,0))) = 0,"",
IFERROR(MAX(OFFSET(AQ662,0,0,MATCH("-",AQ$638:AQ662,0))),""))</f>
        <v/>
      </c>
      <c r="BA662" s="82" t="str">
        <f ca="1">IF(    MAX(OFFSET(AR662,0,0,MATCH("-",AR$638:AR662,0))) = 0,"",
IFERROR(MAX(OFFSET(AR662,0,0,MATCH("-",AR$638:AR662,0))),""))</f>
        <v/>
      </c>
      <c r="BB662" s="112">
        <f t="shared" ca="1" si="406"/>
        <v>-270</v>
      </c>
      <c r="BC662" s="111" t="str">
        <f t="shared" ca="1" si="407"/>
        <v>Radius</v>
      </c>
      <c r="BD662" s="112">
        <f t="shared" ca="1" si="408"/>
        <v>0</v>
      </c>
      <c r="BE662" s="111">
        <f t="shared" ca="1" si="409"/>
        <v>-150</v>
      </c>
      <c r="BF662" s="113" t="e">
        <f t="shared" ca="1" si="410"/>
        <v>#VALUE!</v>
      </c>
      <c r="BG662" s="113" t="e">
        <f t="shared" ca="1" si="411"/>
        <v>#VALUE!</v>
      </c>
      <c r="BH662" s="112">
        <f t="shared" ca="1" si="412"/>
        <v>2000</v>
      </c>
      <c r="BI662" s="112">
        <f t="shared" ca="1" si="413"/>
        <v>-150</v>
      </c>
      <c r="BJ662" s="157"/>
      <c r="BK662" s="157"/>
      <c r="BL662" s="158" t="str">
        <f>scriv!AM624</f>
        <v/>
      </c>
      <c r="BM662" s="157"/>
      <c r="BN662" s="157" t="str">
        <f t="shared" si="414"/>
        <v>node</v>
      </c>
      <c r="BO662" s="157"/>
      <c r="BP662" s="159">
        <f t="shared" ca="1" si="415"/>
        <v>0</v>
      </c>
      <c r="BQ662" s="159">
        <f t="shared" ca="1" si="416"/>
        <v>0</v>
      </c>
      <c r="BR662" s="159">
        <f t="shared" si="417"/>
        <v>1</v>
      </c>
      <c r="BS662" s="159" t="str">
        <f t="shared" si="418"/>
        <v>symbol</v>
      </c>
      <c r="BT662" s="157" t="str">
        <f ca="1">IF(scriv!V624&lt;&gt;"",scriv!V624,
IF(E662="",IFERROR(VLOOKUP(BL662,$AH$40:$BT$638,39,FALSE),$BT$36),
$BT$37))</f>
        <v>NodeSquare</v>
      </c>
      <c r="BU662" s="166">
        <f t="shared" ca="1" si="419"/>
        <v>2000</v>
      </c>
      <c r="BV662" s="166">
        <f t="shared" ca="1" si="420"/>
        <v>-150</v>
      </c>
      <c r="BW662" s="166">
        <f t="shared" ca="1" si="421"/>
        <v>0</v>
      </c>
      <c r="BX662" s="166">
        <f t="shared" ca="1" si="422"/>
        <v>0</v>
      </c>
      <c r="BY662" s="180" t="str">
        <f t="shared" si="423"/>
        <v/>
      </c>
      <c r="BZ662" s="180" t="str">
        <f t="shared" si="424"/>
        <v/>
      </c>
      <c r="CA662" s="81" t="str">
        <f>IF(scriv!E624&lt;&gt;"",scriv!E624,"")</f>
        <v/>
      </c>
      <c r="CB662" s="82">
        <f t="shared" si="393"/>
        <v>0</v>
      </c>
      <c r="CC662" s="82">
        <f t="shared" si="425"/>
        <v>0</v>
      </c>
      <c r="CD662" s="82" t="str">
        <f t="shared" si="426"/>
        <v>-</v>
      </c>
      <c r="CE662" s="82" t="str">
        <f t="shared" si="427"/>
        <v>-</v>
      </c>
      <c r="CF662" s="82" t="str">
        <f t="shared" si="428"/>
        <v>-</v>
      </c>
      <c r="CG662" s="82" t="str">
        <f t="shared" si="429"/>
        <v>-</v>
      </c>
      <c r="CH662" s="82" t="str">
        <f t="shared" si="430"/>
        <v>-</v>
      </c>
      <c r="CI662" s="82" t="str">
        <f t="shared" si="431"/>
        <v>-</v>
      </c>
      <c r="CJ662" s="82" t="str">
        <f t="shared" si="432"/>
        <v>-</v>
      </c>
      <c r="CK662" s="82" t="str">
        <f t="shared" si="433"/>
        <v>-</v>
      </c>
    </row>
    <row r="663" spans="1:89" s="82" customFormat="1" ht="18" customHeight="1">
      <c r="A663" s="81" t="str">
        <f>scriv!AL625</f>
        <v/>
      </c>
      <c r="B663" s="81" t="str">
        <f>IF(scriv!D625&lt;&gt;"",scriv!D625,"")</f>
        <v/>
      </c>
      <c r="C663" s="81" t="str">
        <f>IF( scriv!AP625&lt;&gt;"", IF(D663&lt;&gt;"","connection ","")&amp;scriv!AP625,IF(D663&lt;&gt;"","connection",""))</f>
        <v/>
      </c>
      <c r="D663" s="82" t="str">
        <f>scriv!AN625</f>
        <v/>
      </c>
      <c r="E663" s="82" t="str">
        <f>scriv!AO625</f>
        <v/>
      </c>
      <c r="F663" s="156">
        <f>ROW()</f>
        <v>663</v>
      </c>
      <c r="G663" s="288">
        <f>scriv!AC625</f>
        <v>0</v>
      </c>
      <c r="H663" s="288">
        <f>scriv!AD625</f>
        <v>0</v>
      </c>
      <c r="I663" s="81" t="str">
        <f>IF(scriv!AE625&lt;&gt;"",scriv!AE625,J663)</f>
        <v/>
      </c>
      <c r="J663" s="81" t="str">
        <f>IF(scriv!AF625&lt;&gt;"",scriv!AF625,"")</f>
        <v/>
      </c>
      <c r="K663" s="82" t="str">
        <f>IF(scriv!Y625&lt;&gt;"",scriv!Y625,$K$36)</f>
        <v>none</v>
      </c>
      <c r="L663" s="82">
        <f>IF(scriv!Z625&lt;&gt;"",scriv!Z625,$L$36)</f>
        <v>0</v>
      </c>
      <c r="M663" s="82" t="str">
        <f>IF(scriv!AA625&lt;&gt;"",scriv!AA625,$M$36)</f>
        <v>OpenClose</v>
      </c>
      <c r="N663" s="82">
        <f>IF(scriv!AB625&lt;&gt;"",scriv!AB625,$N$36)</f>
        <v>0</v>
      </c>
      <c r="O663" s="119" t="str">
        <f t="shared" si="392"/>
        <v/>
      </c>
      <c r="P663" s="81" t="str">
        <f>IF(scriv!I625&lt;&gt;"",scriv!I625,"")</f>
        <v/>
      </c>
      <c r="Q663" s="81" t="str">
        <f>IF(scriv!J625&lt;&gt;"",scriv!J625,"")</f>
        <v/>
      </c>
      <c r="R663" s="81">
        <f>IF(scriv!K625&lt;&gt;"",scriv!K625,
IF(I663&lt;&gt;"",1,$R$36))</f>
        <v>1</v>
      </c>
      <c r="S663" s="81" t="str">
        <f>IF(scriv!L625&lt;&gt;"",scriv!L625,
IF(scriv!AF625&lt;&gt;"",$S$36,"none"))</f>
        <v>none</v>
      </c>
      <c r="T663" s="81" t="str">
        <f>IF(scriv!Q625&lt;&gt;"",scriv!Q625,"")</f>
        <v/>
      </c>
      <c r="U663" s="81" t="str">
        <f>IF(scriv!R625&lt;&gt;"",scriv!R625,"")</f>
        <v/>
      </c>
      <c r="V663" s="81" t="str">
        <f>IF(scriv!S625&lt;&gt;"",scriv!S625,"")</f>
        <v/>
      </c>
      <c r="W663" s="81" t="str">
        <f>IF(scriv!T625&lt;&gt;"",scriv!T625,"")</f>
        <v/>
      </c>
      <c r="X663" s="81" t="str">
        <f>IF($E663="",
( IF(scriv!AH625&lt;&gt;"", LEFT( scriv!AH625, FIND(",",scriv!AH625)-1) &amp; "=" &amp; $AH663 &amp; RIGHT( scriv!AH625, LEN(scriv!AH625) + 1 - FIND(",",scriv!AH625)),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IF(scriv!AI625&lt;&gt;"", LEFT( scriv!AI625, FIND(",",scriv!AI625)-1) &amp; "=" &amp; $AH663 &amp; RIGHT( scriv!AI625, LEN(scriv!AI625) + 1 - FIND(",",scriv!AI625)),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IF(scriv!AJ625&lt;&gt;"", LEFT( scriv!AJ625, FIND(",",scriv!AJ625)-1) &amp; "=" &amp; $AH663 &amp; RIGHT( scriv!AJ625, LEN(scriv!AJ625) + 1 - FIND(",",scriv!AJ625)),
  IF($Z$36&lt;&gt;"",LEFT( Z$36, FIND(",",Z$36)-1) &amp; "=" &amp; $AH663 &amp; RIGHT( Z$36, LEN(Z$36) + 1 - FIND(",",Z$36)),""))),
IF(scriv!O625&lt;&gt;"", LEFT( scriv!O625, FIND(",",scriv!O625)-1) &amp; "=" &amp; $AH663 &amp; RIGHT( scriv!O625, LEN(scriv!O625) + 1 - FIND(",",scriv!O625)),
LEFT( Z$37, FIND(",",Z$37)-1) &amp; "=" &amp; $AH663 &amp; RIGHT( Z$37, LEN(Z$37) + 1 - FIND(",",Z$37))))</f>
        <v>drawOpen=,1.2</v>
      </c>
      <c r="AA663" s="81" t="str">
        <f>IF($E663="",
( IF(scriv!AK625&lt;&gt;"", LEFT( scriv!AK625, FIND(",",scriv!AK625)-1) &amp; "=" &amp; $AH663 &amp; RIGHT( scriv!AK625, LEN(scriv!AK625) + 1 - FIND(",",scriv!AK625)),
  IF($AA$36&lt;&gt;"",LEFT( AA$36, FIND(",",AA$36)-1) &amp; "=" &amp; $AH663 &amp; RIGHT( AA$36, LEN(AA$36) + 1 - FIND(",",AA$36)),""))),
IF(scriv!P625&lt;&gt;"", LEFT( scriv!P625, FIND(",",scriv!P625)-1) &amp; "=" &amp; $AH663 &amp; RIGHT( scriv!P625, LEN(scriv!P625) + 1 - FIND(",",scriv!P625)),
LEFT( AA$37, FIND(",",AA$37)-1) &amp; "=" &amp; $AH663 &amp; RIGHT( AA$37, LEN(AA$37) + 1 - FIND(",",AA$37))))</f>
        <v>drawClose=,1.2</v>
      </c>
      <c r="AB663" s="167" t="str">
        <f t="shared" si="391"/>
        <v>noTitle</v>
      </c>
      <c r="AC663" s="167"/>
      <c r="AD663" s="45"/>
      <c r="AE663" s="168"/>
      <c r="AF663" s="169">
        <f>IF(D663="",scriv!B625,"")</f>
        <v>0</v>
      </c>
      <c r="AG663" s="170" t="str">
        <f t="shared" si="394"/>
        <v/>
      </c>
      <c r="AH663" s="169" t="str">
        <f t="shared" si="395"/>
        <v/>
      </c>
      <c r="AI663" s="169" t="str">
        <f t="shared" si="396"/>
        <v/>
      </c>
      <c r="AJ663" s="86">
        <f>ROUNDDOWN( (LEN(scriv!B625)+1) / 2, 0 )</f>
        <v>0</v>
      </c>
      <c r="AK663" s="82">
        <f t="shared" si="397"/>
        <v>0</v>
      </c>
      <c r="AL663" s="82" t="str">
        <f t="shared" si="398"/>
        <v>-</v>
      </c>
      <c r="AM663" s="82" t="str">
        <f t="shared" si="399"/>
        <v>-</v>
      </c>
      <c r="AN663" s="82" t="str">
        <f t="shared" si="400"/>
        <v>-</v>
      </c>
      <c r="AO663" s="82" t="str">
        <f t="shared" si="401"/>
        <v>-</v>
      </c>
      <c r="AP663" s="82" t="str">
        <f t="shared" si="402"/>
        <v>-</v>
      </c>
      <c r="AQ663" s="82" t="str">
        <f t="shared" si="403"/>
        <v>-</v>
      </c>
      <c r="AR663" s="82" t="str">
        <f t="shared" si="404"/>
        <v>-</v>
      </c>
      <c r="AT663" s="82">
        <f t="shared" si="405"/>
        <v>2</v>
      </c>
      <c r="AU663" s="82" t="str">
        <f ca="1">IF(    MAX(OFFSET(AL663,0,0,MATCH("-",AL$638:AL663,0))) = 0,"",
IFERROR(MAX(OFFSET(AL663,0,0,MATCH("-",AL$638:AL663,0))),""))</f>
        <v/>
      </c>
      <c r="AV663" s="82" t="str">
        <f ca="1">IF(    MAX(OFFSET(AM663,0,0,MATCH("-",AM$638:AM663,0))) = 0,"",
IFERROR(MAX(OFFSET(AM663,0,0,MATCH("-",AM$638:AM663,0))),""))</f>
        <v/>
      </c>
      <c r="AW663" s="82" t="str">
        <f ca="1">IF(    MAX(OFFSET(AN663,0,0,MATCH("-",AN$638:AN663,0))) = 0,"",
IFERROR(MAX(OFFSET(AN663,0,0,MATCH("-",AN$638:AN663,0))),""))</f>
        <v/>
      </c>
      <c r="AX663" s="82" t="str">
        <f ca="1">IF(    MAX(OFFSET(AO663,0,0,MATCH("-",AO$638:AO663,0))) = 0,"",
IFERROR(MAX(OFFSET(AO663,0,0,MATCH("-",AO$638:AO663,0))),""))</f>
        <v/>
      </c>
      <c r="AY663" s="82" t="str">
        <f ca="1">IF(    MAX(OFFSET(AP663,0,0,MATCH("-",AP$638:AP663,0))) = 0,"",
IFERROR(MAX(OFFSET(AP663,0,0,MATCH("-",AP$638:AP663,0))),""))</f>
        <v/>
      </c>
      <c r="AZ663" s="82" t="str">
        <f ca="1">IF(    MAX(OFFSET(AQ663,0,0,MATCH("-",AQ$638:AQ663,0))) = 0,"",
IFERROR(MAX(OFFSET(AQ663,0,0,MATCH("-",AQ$638:AQ663,0))),""))</f>
        <v/>
      </c>
      <c r="BA663" s="82" t="str">
        <f ca="1">IF(    MAX(OFFSET(AR663,0,0,MATCH("-",AR$638:AR663,0))) = 0,"",
IFERROR(MAX(OFFSET(AR663,0,0,MATCH("-",AR$638:AR663,0))),""))</f>
        <v/>
      </c>
      <c r="BB663" s="112">
        <f t="shared" ca="1" si="406"/>
        <v>-270</v>
      </c>
      <c r="BC663" s="111" t="str">
        <f t="shared" ca="1" si="407"/>
        <v>Radius</v>
      </c>
      <c r="BD663" s="112">
        <f t="shared" ca="1" si="408"/>
        <v>0</v>
      </c>
      <c r="BE663" s="111">
        <f t="shared" ca="1" si="409"/>
        <v>-150</v>
      </c>
      <c r="BF663" s="113" t="e">
        <f t="shared" ca="1" si="410"/>
        <v>#VALUE!</v>
      </c>
      <c r="BG663" s="113" t="e">
        <f t="shared" ca="1" si="411"/>
        <v>#VALUE!</v>
      </c>
      <c r="BH663" s="112">
        <f t="shared" ca="1" si="412"/>
        <v>2000</v>
      </c>
      <c r="BI663" s="112">
        <f t="shared" ca="1" si="413"/>
        <v>-150</v>
      </c>
      <c r="BJ663" s="157"/>
      <c r="BK663" s="157"/>
      <c r="BL663" s="158" t="str">
        <f>scriv!AM625</f>
        <v/>
      </c>
      <c r="BM663" s="157"/>
      <c r="BN663" s="157" t="str">
        <f t="shared" si="414"/>
        <v>node</v>
      </c>
      <c r="BO663" s="157"/>
      <c r="BP663" s="159">
        <f t="shared" ca="1" si="415"/>
        <v>0</v>
      </c>
      <c r="BQ663" s="159">
        <f t="shared" ca="1" si="416"/>
        <v>0</v>
      </c>
      <c r="BR663" s="159">
        <f t="shared" si="417"/>
        <v>1</v>
      </c>
      <c r="BS663" s="159" t="str">
        <f t="shared" si="418"/>
        <v>symbol</v>
      </c>
      <c r="BT663" s="157" t="str">
        <f ca="1">IF(scriv!V625&lt;&gt;"",scriv!V625,
IF(E663="",IFERROR(VLOOKUP(BL663,$AH$40:$BT$638,39,FALSE),$BT$36),
$BT$37))</f>
        <v>NodeSquare</v>
      </c>
      <c r="BU663" s="166">
        <f t="shared" ca="1" si="419"/>
        <v>2000</v>
      </c>
      <c r="BV663" s="166">
        <f t="shared" ca="1" si="420"/>
        <v>-150</v>
      </c>
      <c r="BW663" s="166">
        <f t="shared" ca="1" si="421"/>
        <v>0</v>
      </c>
      <c r="BX663" s="166">
        <f t="shared" ca="1" si="422"/>
        <v>0</v>
      </c>
      <c r="BY663" s="180" t="str">
        <f t="shared" si="423"/>
        <v/>
      </c>
      <c r="BZ663" s="180" t="str">
        <f t="shared" si="424"/>
        <v/>
      </c>
      <c r="CA663" s="81" t="str">
        <f>IF(scriv!E625&lt;&gt;"",scriv!E625,"")</f>
        <v/>
      </c>
      <c r="CB663" s="82">
        <f t="shared" si="393"/>
        <v>0</v>
      </c>
      <c r="CC663" s="82">
        <f t="shared" si="425"/>
        <v>0</v>
      </c>
      <c r="CD663" s="82" t="str">
        <f t="shared" si="426"/>
        <v>-</v>
      </c>
      <c r="CE663" s="82" t="str">
        <f t="shared" si="427"/>
        <v>-</v>
      </c>
      <c r="CF663" s="82" t="str">
        <f t="shared" si="428"/>
        <v>-</v>
      </c>
      <c r="CG663" s="82" t="str">
        <f t="shared" si="429"/>
        <v>-</v>
      </c>
      <c r="CH663" s="82" t="str">
        <f t="shared" si="430"/>
        <v>-</v>
      </c>
      <c r="CI663" s="82" t="str">
        <f t="shared" si="431"/>
        <v>-</v>
      </c>
      <c r="CJ663" s="82" t="str">
        <f t="shared" si="432"/>
        <v>-</v>
      </c>
      <c r="CK663" s="82" t="str">
        <f t="shared" si="433"/>
        <v>-</v>
      </c>
    </row>
    <row r="664" spans="1:89" s="82" customFormat="1" ht="18" customHeight="1">
      <c r="A664" s="81" t="str">
        <f>scriv!AL626</f>
        <v/>
      </c>
      <c r="B664" s="81" t="str">
        <f>IF(scriv!D626&lt;&gt;"",scriv!D626,"")</f>
        <v/>
      </c>
      <c r="C664" s="81" t="str">
        <f>IF( scriv!AP626&lt;&gt;"", IF(D664&lt;&gt;"","connection ","")&amp;scriv!AP626,IF(D664&lt;&gt;"","connection",""))</f>
        <v/>
      </c>
      <c r="D664" s="82" t="str">
        <f>scriv!AN626</f>
        <v/>
      </c>
      <c r="E664" s="82" t="str">
        <f>scriv!AO626</f>
        <v/>
      </c>
      <c r="F664" s="156">
        <f>ROW()</f>
        <v>664</v>
      </c>
      <c r="G664" s="288">
        <f>scriv!AC626</f>
        <v>0</v>
      </c>
      <c r="H664" s="288">
        <f>scriv!AD626</f>
        <v>0</v>
      </c>
      <c r="I664" s="81" t="str">
        <f>IF(scriv!AE626&lt;&gt;"",scriv!AE626,J664)</f>
        <v/>
      </c>
      <c r="J664" s="81" t="str">
        <f>IF(scriv!AF626&lt;&gt;"",scriv!AF626,"")</f>
        <v/>
      </c>
      <c r="K664" s="82" t="str">
        <f>IF(scriv!Y626&lt;&gt;"",scriv!Y626,$K$36)</f>
        <v>none</v>
      </c>
      <c r="L664" s="82">
        <f>IF(scriv!Z626&lt;&gt;"",scriv!Z626,$L$36)</f>
        <v>0</v>
      </c>
      <c r="M664" s="82" t="str">
        <f>IF(scriv!AA626&lt;&gt;"",scriv!AA626,$M$36)</f>
        <v>OpenClose</v>
      </c>
      <c r="N664" s="82">
        <f>IF(scriv!AB626&lt;&gt;"",scriv!AB626,$N$36)</f>
        <v>0</v>
      </c>
      <c r="O664" s="119" t="str">
        <f t="shared" si="392"/>
        <v/>
      </c>
      <c r="P664" s="81" t="str">
        <f>IF(scriv!I626&lt;&gt;"",scriv!I626,"")</f>
        <v/>
      </c>
      <c r="Q664" s="81" t="str">
        <f>IF(scriv!J626&lt;&gt;"",scriv!J626,"")</f>
        <v/>
      </c>
      <c r="R664" s="81">
        <f>IF(scriv!K626&lt;&gt;"",scriv!K626,
IF(I664&lt;&gt;"",1,$R$36))</f>
        <v>1</v>
      </c>
      <c r="S664" s="81" t="str">
        <f>IF(scriv!L626&lt;&gt;"",scriv!L626,
IF(scriv!AF626&lt;&gt;"",$S$36,"none"))</f>
        <v>none</v>
      </c>
      <c r="T664" s="81" t="str">
        <f>IF(scriv!Q626&lt;&gt;"",scriv!Q626,"")</f>
        <v/>
      </c>
      <c r="U664" s="81" t="str">
        <f>IF(scriv!R626&lt;&gt;"",scriv!R626,"")</f>
        <v/>
      </c>
      <c r="V664" s="81" t="str">
        <f>IF(scriv!S626&lt;&gt;"",scriv!S626,"")</f>
        <v/>
      </c>
      <c r="W664" s="81" t="str">
        <f>IF(scriv!T626&lt;&gt;"",scriv!T626,"")</f>
        <v/>
      </c>
      <c r="X664" s="81" t="str">
        <f>IF($E664="",
( IF(scriv!AH626&lt;&gt;"", LEFT( scriv!AH626, FIND(",",scriv!AH626)-1) &amp; "=" &amp; $AH664 &amp; RIGHT( scriv!AH626, LEN(scriv!AH626) + 1 - FIND(",",scriv!AH626)),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IF(scriv!AI626&lt;&gt;"", LEFT( scriv!AI626, FIND(",",scriv!AI626)-1) &amp; "=" &amp; $AH664 &amp; RIGHT( scriv!AI626, LEN(scriv!AI626) + 1 - FIND(",",scriv!AI626)),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IF(scriv!AJ626&lt;&gt;"", LEFT( scriv!AJ626, FIND(",",scriv!AJ626)-1) &amp; "=" &amp; $AH664 &amp; RIGHT( scriv!AJ626, LEN(scriv!AJ626) + 1 - FIND(",",scriv!AJ626)),
  IF($Z$36&lt;&gt;"",LEFT( Z$36, FIND(",",Z$36)-1) &amp; "=" &amp; $AH664 &amp; RIGHT( Z$36, LEN(Z$36) + 1 - FIND(",",Z$36)),""))),
IF(scriv!O626&lt;&gt;"", LEFT( scriv!O626, FIND(",",scriv!O626)-1) &amp; "=" &amp; $AH664 &amp; RIGHT( scriv!O626, LEN(scriv!O626) + 1 - FIND(",",scriv!O626)),
LEFT( Z$37, FIND(",",Z$37)-1) &amp; "=" &amp; $AH664 &amp; RIGHT( Z$37, LEN(Z$37) + 1 - FIND(",",Z$37))))</f>
        <v>drawOpen=,1.2</v>
      </c>
      <c r="AA664" s="81" t="str">
        <f>IF($E664="",
( IF(scriv!AK626&lt;&gt;"", LEFT( scriv!AK626, FIND(",",scriv!AK626)-1) &amp; "=" &amp; $AH664 &amp; RIGHT( scriv!AK626, LEN(scriv!AK626) + 1 - FIND(",",scriv!AK626)),
  IF($AA$36&lt;&gt;"",LEFT( AA$36, FIND(",",AA$36)-1) &amp; "=" &amp; $AH664 &amp; RIGHT( AA$36, LEN(AA$36) + 1 - FIND(",",AA$36)),""))),
IF(scriv!P626&lt;&gt;"", LEFT( scriv!P626, FIND(",",scriv!P626)-1) &amp; "=" &amp; $AH664 &amp; RIGHT( scriv!P626, LEN(scriv!P626) + 1 - FIND(",",scriv!P626)),
LEFT( AA$37, FIND(",",AA$37)-1) &amp; "=" &amp; $AH664 &amp; RIGHT( AA$37, LEN(AA$37) + 1 - FIND(",",AA$37))))</f>
        <v>drawClose=,1.2</v>
      </c>
      <c r="AB664" s="167" t="str">
        <f t="shared" si="391"/>
        <v>noTitle</v>
      </c>
      <c r="AC664" s="167"/>
      <c r="AD664" s="45"/>
      <c r="AE664" s="168"/>
      <c r="AF664" s="169">
        <f>IF(D664="",scriv!B626,"")</f>
        <v>0</v>
      </c>
      <c r="AG664" s="170" t="str">
        <f t="shared" si="394"/>
        <v/>
      </c>
      <c r="AH664" s="169" t="str">
        <f t="shared" si="395"/>
        <v/>
      </c>
      <c r="AI664" s="169" t="str">
        <f t="shared" si="396"/>
        <v/>
      </c>
      <c r="AJ664" s="86">
        <f>ROUNDDOWN( (LEN(scriv!B626)+1) / 2, 0 )</f>
        <v>0</v>
      </c>
      <c r="AK664" s="82">
        <f t="shared" si="397"/>
        <v>0</v>
      </c>
      <c r="AL664" s="82" t="str">
        <f t="shared" si="398"/>
        <v>-</v>
      </c>
      <c r="AM664" s="82" t="str">
        <f t="shared" si="399"/>
        <v>-</v>
      </c>
      <c r="AN664" s="82" t="str">
        <f t="shared" si="400"/>
        <v>-</v>
      </c>
      <c r="AO664" s="82" t="str">
        <f t="shared" si="401"/>
        <v>-</v>
      </c>
      <c r="AP664" s="82" t="str">
        <f t="shared" si="402"/>
        <v>-</v>
      </c>
      <c r="AQ664" s="82" t="str">
        <f t="shared" si="403"/>
        <v>-</v>
      </c>
      <c r="AR664" s="82" t="str">
        <f t="shared" si="404"/>
        <v>-</v>
      </c>
      <c r="AT664" s="82">
        <f t="shared" si="405"/>
        <v>2</v>
      </c>
      <c r="AU664" s="82" t="str">
        <f ca="1">IF(    MAX(OFFSET(AL664,0,0,MATCH("-",AL$638:AL664,0))) = 0,"",
IFERROR(MAX(OFFSET(AL664,0,0,MATCH("-",AL$638:AL664,0))),""))</f>
        <v/>
      </c>
      <c r="AV664" s="82" t="str">
        <f ca="1">IF(    MAX(OFFSET(AM664,0,0,MATCH("-",AM$638:AM664,0))) = 0,"",
IFERROR(MAX(OFFSET(AM664,0,0,MATCH("-",AM$638:AM664,0))),""))</f>
        <v/>
      </c>
      <c r="AW664" s="82" t="str">
        <f ca="1">IF(    MAX(OFFSET(AN664,0,0,MATCH("-",AN$638:AN664,0))) = 0,"",
IFERROR(MAX(OFFSET(AN664,0,0,MATCH("-",AN$638:AN664,0))),""))</f>
        <v/>
      </c>
      <c r="AX664" s="82" t="str">
        <f ca="1">IF(    MAX(OFFSET(AO664,0,0,MATCH("-",AO$638:AO664,0))) = 0,"",
IFERROR(MAX(OFFSET(AO664,0,0,MATCH("-",AO$638:AO664,0))),""))</f>
        <v/>
      </c>
      <c r="AY664" s="82" t="str">
        <f ca="1">IF(    MAX(OFFSET(AP664,0,0,MATCH("-",AP$638:AP664,0))) = 0,"",
IFERROR(MAX(OFFSET(AP664,0,0,MATCH("-",AP$638:AP664,0))),""))</f>
        <v/>
      </c>
      <c r="AZ664" s="82" t="str">
        <f ca="1">IF(    MAX(OFFSET(AQ664,0,0,MATCH("-",AQ$638:AQ664,0))) = 0,"",
IFERROR(MAX(OFFSET(AQ664,0,0,MATCH("-",AQ$638:AQ664,0))),""))</f>
        <v/>
      </c>
      <c r="BA664" s="82" t="str">
        <f ca="1">IF(    MAX(OFFSET(AR664,0,0,MATCH("-",AR$638:AR664,0))) = 0,"",
IFERROR(MAX(OFFSET(AR664,0,0,MATCH("-",AR$638:AR664,0))),""))</f>
        <v/>
      </c>
      <c r="BB664" s="112">
        <f t="shared" ca="1" si="406"/>
        <v>-270</v>
      </c>
      <c r="BC664" s="111" t="str">
        <f t="shared" ca="1" si="407"/>
        <v>Radius</v>
      </c>
      <c r="BD664" s="112">
        <f t="shared" ca="1" si="408"/>
        <v>0</v>
      </c>
      <c r="BE664" s="111">
        <f t="shared" ca="1" si="409"/>
        <v>-150</v>
      </c>
      <c r="BF664" s="113" t="e">
        <f t="shared" ca="1" si="410"/>
        <v>#VALUE!</v>
      </c>
      <c r="BG664" s="113" t="e">
        <f t="shared" ca="1" si="411"/>
        <v>#VALUE!</v>
      </c>
      <c r="BH664" s="112">
        <f t="shared" ca="1" si="412"/>
        <v>2000</v>
      </c>
      <c r="BI664" s="112">
        <f t="shared" ca="1" si="413"/>
        <v>-150</v>
      </c>
      <c r="BJ664" s="157"/>
      <c r="BK664" s="157"/>
      <c r="BL664" s="158" t="str">
        <f>scriv!AM626</f>
        <v/>
      </c>
      <c r="BM664" s="157"/>
      <c r="BN664" s="157" t="str">
        <f t="shared" si="414"/>
        <v>node</v>
      </c>
      <c r="BO664" s="157"/>
      <c r="BP664" s="159">
        <f t="shared" ca="1" si="415"/>
        <v>0</v>
      </c>
      <c r="BQ664" s="159">
        <f t="shared" ca="1" si="416"/>
        <v>0</v>
      </c>
      <c r="BR664" s="159">
        <f t="shared" si="417"/>
        <v>1</v>
      </c>
      <c r="BS664" s="159" t="str">
        <f t="shared" si="418"/>
        <v>symbol</v>
      </c>
      <c r="BT664" s="157" t="str">
        <f ca="1">IF(scriv!V626&lt;&gt;"",scriv!V626,
IF(E664="",IFERROR(VLOOKUP(BL664,$AH$40:$BT$638,39,FALSE),$BT$36),
$BT$37))</f>
        <v>NodeSquare</v>
      </c>
      <c r="BU664" s="166">
        <f t="shared" ca="1" si="419"/>
        <v>2000</v>
      </c>
      <c r="BV664" s="166">
        <f t="shared" ca="1" si="420"/>
        <v>-150</v>
      </c>
      <c r="BW664" s="166">
        <f t="shared" ca="1" si="421"/>
        <v>0</v>
      </c>
      <c r="BX664" s="166">
        <f t="shared" ca="1" si="422"/>
        <v>0</v>
      </c>
      <c r="BY664" s="180" t="str">
        <f t="shared" si="423"/>
        <v/>
      </c>
      <c r="BZ664" s="180" t="str">
        <f t="shared" si="424"/>
        <v/>
      </c>
      <c r="CA664" s="81" t="str">
        <f>IF(scriv!E626&lt;&gt;"",scriv!E626,"")</f>
        <v/>
      </c>
      <c r="CB664" s="82">
        <f t="shared" si="393"/>
        <v>0</v>
      </c>
      <c r="CC664" s="82">
        <f t="shared" si="425"/>
        <v>0</v>
      </c>
      <c r="CD664" s="82" t="str">
        <f t="shared" si="426"/>
        <v>-</v>
      </c>
      <c r="CE664" s="82" t="str">
        <f t="shared" si="427"/>
        <v>-</v>
      </c>
      <c r="CF664" s="82" t="str">
        <f t="shared" si="428"/>
        <v>-</v>
      </c>
      <c r="CG664" s="82" t="str">
        <f t="shared" si="429"/>
        <v>-</v>
      </c>
      <c r="CH664" s="82" t="str">
        <f t="shared" si="430"/>
        <v>-</v>
      </c>
      <c r="CI664" s="82" t="str">
        <f t="shared" si="431"/>
        <v>-</v>
      </c>
      <c r="CJ664" s="82" t="str">
        <f t="shared" si="432"/>
        <v>-</v>
      </c>
      <c r="CK664" s="82" t="str">
        <f t="shared" si="433"/>
        <v>-</v>
      </c>
    </row>
    <row r="665" spans="1:89" s="82" customFormat="1" ht="18" customHeight="1">
      <c r="A665" s="81" t="str">
        <f>scriv!AL627</f>
        <v/>
      </c>
      <c r="B665" s="81" t="str">
        <f>IF(scriv!D627&lt;&gt;"",scriv!D627,"")</f>
        <v/>
      </c>
      <c r="C665" s="81" t="str">
        <f>IF( scriv!AP627&lt;&gt;"", IF(D665&lt;&gt;"","connection ","")&amp;scriv!AP627,IF(D665&lt;&gt;"","connection",""))</f>
        <v/>
      </c>
      <c r="D665" s="82" t="str">
        <f>scriv!AN627</f>
        <v/>
      </c>
      <c r="E665" s="82" t="str">
        <f>scriv!AO627</f>
        <v/>
      </c>
      <c r="F665" s="156">
        <f>ROW()</f>
        <v>665</v>
      </c>
      <c r="G665" s="288">
        <f>scriv!AC627</f>
        <v>0</v>
      </c>
      <c r="H665" s="288">
        <f>scriv!AD627</f>
        <v>0</v>
      </c>
      <c r="I665" s="81" t="str">
        <f>IF(scriv!AE627&lt;&gt;"",scriv!AE627,J665)</f>
        <v/>
      </c>
      <c r="J665" s="81" t="str">
        <f>IF(scriv!AF627&lt;&gt;"",scriv!AF627,"")</f>
        <v/>
      </c>
      <c r="K665" s="82" t="str">
        <f>IF(scriv!Y627&lt;&gt;"",scriv!Y627,$K$36)</f>
        <v>none</v>
      </c>
      <c r="L665" s="82">
        <f>IF(scriv!Z627&lt;&gt;"",scriv!Z627,$L$36)</f>
        <v>0</v>
      </c>
      <c r="M665" s="82" t="str">
        <f>IF(scriv!AA627&lt;&gt;"",scriv!AA627,$M$36)</f>
        <v>OpenClose</v>
      </c>
      <c r="N665" s="82">
        <f>IF(scriv!AB627&lt;&gt;"",scriv!AB627,$N$36)</f>
        <v>0</v>
      </c>
      <c r="O665" s="119" t="str">
        <f t="shared" si="392"/>
        <v/>
      </c>
      <c r="P665" s="81" t="str">
        <f>IF(scriv!I627&lt;&gt;"",scriv!I627,"")</f>
        <v/>
      </c>
      <c r="Q665" s="81" t="str">
        <f>IF(scriv!J627&lt;&gt;"",scriv!J627,"")</f>
        <v/>
      </c>
      <c r="R665" s="81">
        <f>IF(scriv!K627&lt;&gt;"",scriv!K627,
IF(I665&lt;&gt;"",1,$R$36))</f>
        <v>1</v>
      </c>
      <c r="S665" s="81" t="str">
        <f>IF(scriv!L627&lt;&gt;"",scriv!L627,
IF(scriv!AF627&lt;&gt;"",$S$36,"none"))</f>
        <v>none</v>
      </c>
      <c r="T665" s="81" t="str">
        <f>IF(scriv!Q627&lt;&gt;"",scriv!Q627,"")</f>
        <v/>
      </c>
      <c r="U665" s="81" t="str">
        <f>IF(scriv!R627&lt;&gt;"",scriv!R627,"")</f>
        <v/>
      </c>
      <c r="V665" s="81" t="str">
        <f>IF(scriv!S627&lt;&gt;"",scriv!S627,"")</f>
        <v/>
      </c>
      <c r="W665" s="81" t="str">
        <f>IF(scriv!T627&lt;&gt;"",scriv!T627,"")</f>
        <v/>
      </c>
      <c r="X665" s="81" t="str">
        <f>IF($E665="",
( IF(scriv!AH627&lt;&gt;"", LEFT( scriv!AH627, FIND(",",scriv!AH627)-1) &amp; "=" &amp; $AH665 &amp; RIGHT( scriv!AH627, LEN(scriv!AH627) + 1 - FIND(",",scriv!AH627)),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IF(scriv!AI627&lt;&gt;"", LEFT( scriv!AI627, FIND(",",scriv!AI627)-1) &amp; "=" &amp; $AH665 &amp; RIGHT( scriv!AI627, LEN(scriv!AI627) + 1 - FIND(",",scriv!AI627)),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IF(scriv!AJ627&lt;&gt;"", LEFT( scriv!AJ627, FIND(",",scriv!AJ627)-1) &amp; "=" &amp; $AH665 &amp; RIGHT( scriv!AJ627, LEN(scriv!AJ627) + 1 - FIND(",",scriv!AJ627)),
  IF($Z$36&lt;&gt;"",LEFT( Z$36, FIND(",",Z$36)-1) &amp; "=" &amp; $AH665 &amp; RIGHT( Z$36, LEN(Z$36) + 1 - FIND(",",Z$36)),""))),
IF(scriv!O627&lt;&gt;"", LEFT( scriv!O627, FIND(",",scriv!O627)-1) &amp; "=" &amp; $AH665 &amp; RIGHT( scriv!O627, LEN(scriv!O627) + 1 - FIND(",",scriv!O627)),
LEFT( Z$37, FIND(",",Z$37)-1) &amp; "=" &amp; $AH665 &amp; RIGHT( Z$37, LEN(Z$37) + 1 - FIND(",",Z$37))))</f>
        <v>drawOpen=,1.2</v>
      </c>
      <c r="AA665" s="81" t="str">
        <f>IF($E665="",
( IF(scriv!AK627&lt;&gt;"", LEFT( scriv!AK627, FIND(",",scriv!AK627)-1) &amp; "=" &amp; $AH665 &amp; RIGHT( scriv!AK627, LEN(scriv!AK627) + 1 - FIND(",",scriv!AK627)),
  IF($AA$36&lt;&gt;"",LEFT( AA$36, FIND(",",AA$36)-1) &amp; "=" &amp; $AH665 &amp; RIGHT( AA$36, LEN(AA$36) + 1 - FIND(",",AA$36)),""))),
IF(scriv!P627&lt;&gt;"", LEFT( scriv!P627, FIND(",",scriv!P627)-1) &amp; "=" &amp; $AH665 &amp; RIGHT( scriv!P627, LEN(scriv!P627) + 1 - FIND(",",scriv!P627)),
LEFT( AA$37, FIND(",",AA$37)-1) &amp; "=" &amp; $AH665 &amp; RIGHT( AA$37, LEN(AA$37) + 1 - FIND(",",AA$37))))</f>
        <v>drawClose=,1.2</v>
      </c>
      <c r="AB665" s="167" t="str">
        <f t="shared" si="391"/>
        <v>noTitle</v>
      </c>
      <c r="AC665" s="167"/>
      <c r="AD665" s="45"/>
      <c r="AE665" s="168"/>
      <c r="AF665" s="169">
        <f>IF(D665="",scriv!B627,"")</f>
        <v>0</v>
      </c>
      <c r="AG665" s="170" t="str">
        <f t="shared" si="394"/>
        <v/>
      </c>
      <c r="AH665" s="169" t="str">
        <f t="shared" si="395"/>
        <v/>
      </c>
      <c r="AI665" s="169" t="str">
        <f t="shared" si="396"/>
        <v/>
      </c>
      <c r="AJ665" s="86">
        <f>ROUNDDOWN( (LEN(scriv!B627)+1) / 2, 0 )</f>
        <v>0</v>
      </c>
      <c r="AK665" s="82">
        <f t="shared" si="397"/>
        <v>0</v>
      </c>
      <c r="AL665" s="82" t="str">
        <f t="shared" si="398"/>
        <v>-</v>
      </c>
      <c r="AM665" s="82" t="str">
        <f t="shared" si="399"/>
        <v>-</v>
      </c>
      <c r="AN665" s="82" t="str">
        <f t="shared" si="400"/>
        <v>-</v>
      </c>
      <c r="AO665" s="82" t="str">
        <f t="shared" si="401"/>
        <v>-</v>
      </c>
      <c r="AP665" s="82" t="str">
        <f t="shared" si="402"/>
        <v>-</v>
      </c>
      <c r="AQ665" s="82" t="str">
        <f t="shared" si="403"/>
        <v>-</v>
      </c>
      <c r="AR665" s="82" t="str">
        <f t="shared" si="404"/>
        <v>-</v>
      </c>
      <c r="AT665" s="82">
        <f t="shared" si="405"/>
        <v>2</v>
      </c>
      <c r="AU665" s="82" t="str">
        <f ca="1">IF(    MAX(OFFSET(AL665,0,0,MATCH("-",AL$638:AL665,0))) = 0,"",
IFERROR(MAX(OFFSET(AL665,0,0,MATCH("-",AL$638:AL665,0))),""))</f>
        <v/>
      </c>
      <c r="AV665" s="82" t="str">
        <f ca="1">IF(    MAX(OFFSET(AM665,0,0,MATCH("-",AM$638:AM665,0))) = 0,"",
IFERROR(MAX(OFFSET(AM665,0,0,MATCH("-",AM$638:AM665,0))),""))</f>
        <v/>
      </c>
      <c r="AW665" s="82" t="str">
        <f ca="1">IF(    MAX(OFFSET(AN665,0,0,MATCH("-",AN$638:AN665,0))) = 0,"",
IFERROR(MAX(OFFSET(AN665,0,0,MATCH("-",AN$638:AN665,0))),""))</f>
        <v/>
      </c>
      <c r="AX665" s="82" t="str">
        <f ca="1">IF(    MAX(OFFSET(AO665,0,0,MATCH("-",AO$638:AO665,0))) = 0,"",
IFERROR(MAX(OFFSET(AO665,0,0,MATCH("-",AO$638:AO665,0))),""))</f>
        <v/>
      </c>
      <c r="AY665" s="82" t="str">
        <f ca="1">IF(    MAX(OFFSET(AP665,0,0,MATCH("-",AP$638:AP665,0))) = 0,"",
IFERROR(MAX(OFFSET(AP665,0,0,MATCH("-",AP$638:AP665,0))),""))</f>
        <v/>
      </c>
      <c r="AZ665" s="82" t="str">
        <f ca="1">IF(    MAX(OFFSET(AQ665,0,0,MATCH("-",AQ$638:AQ665,0))) = 0,"",
IFERROR(MAX(OFFSET(AQ665,0,0,MATCH("-",AQ$638:AQ665,0))),""))</f>
        <v/>
      </c>
      <c r="BA665" s="82" t="str">
        <f ca="1">IF(    MAX(OFFSET(AR665,0,0,MATCH("-",AR$638:AR665,0))) = 0,"",
IFERROR(MAX(OFFSET(AR665,0,0,MATCH("-",AR$638:AR665,0))),""))</f>
        <v/>
      </c>
      <c r="BB665" s="112">
        <f t="shared" ca="1" si="406"/>
        <v>-270</v>
      </c>
      <c r="BC665" s="111" t="str">
        <f t="shared" ca="1" si="407"/>
        <v>Radius</v>
      </c>
      <c r="BD665" s="112">
        <f t="shared" ca="1" si="408"/>
        <v>0</v>
      </c>
      <c r="BE665" s="111">
        <f t="shared" ca="1" si="409"/>
        <v>-150</v>
      </c>
      <c r="BF665" s="113" t="e">
        <f t="shared" ca="1" si="410"/>
        <v>#VALUE!</v>
      </c>
      <c r="BG665" s="113" t="e">
        <f t="shared" ca="1" si="411"/>
        <v>#VALUE!</v>
      </c>
      <c r="BH665" s="112">
        <f t="shared" ca="1" si="412"/>
        <v>2000</v>
      </c>
      <c r="BI665" s="112">
        <f t="shared" ca="1" si="413"/>
        <v>-150</v>
      </c>
      <c r="BJ665" s="157"/>
      <c r="BK665" s="157"/>
      <c r="BL665" s="158" t="str">
        <f>scriv!AM627</f>
        <v/>
      </c>
      <c r="BM665" s="157"/>
      <c r="BN665" s="157" t="str">
        <f t="shared" si="414"/>
        <v>node</v>
      </c>
      <c r="BO665" s="157"/>
      <c r="BP665" s="159">
        <f t="shared" ca="1" si="415"/>
        <v>0</v>
      </c>
      <c r="BQ665" s="159">
        <f t="shared" ca="1" si="416"/>
        <v>0</v>
      </c>
      <c r="BR665" s="159">
        <f t="shared" si="417"/>
        <v>1</v>
      </c>
      <c r="BS665" s="159" t="str">
        <f t="shared" si="418"/>
        <v>symbol</v>
      </c>
      <c r="BT665" s="157" t="str">
        <f ca="1">IF(scriv!V627&lt;&gt;"",scriv!V627,
IF(E665="",IFERROR(VLOOKUP(BL665,$AH$40:$BT$638,39,FALSE),$BT$36),
$BT$37))</f>
        <v>NodeSquare</v>
      </c>
      <c r="BU665" s="166">
        <f t="shared" ca="1" si="419"/>
        <v>2000</v>
      </c>
      <c r="BV665" s="166">
        <f t="shared" ca="1" si="420"/>
        <v>-150</v>
      </c>
      <c r="BW665" s="166">
        <f t="shared" ca="1" si="421"/>
        <v>0</v>
      </c>
      <c r="BX665" s="166">
        <f t="shared" ca="1" si="422"/>
        <v>0</v>
      </c>
      <c r="BY665" s="180" t="str">
        <f t="shared" si="423"/>
        <v/>
      </c>
      <c r="BZ665" s="180" t="str">
        <f t="shared" si="424"/>
        <v/>
      </c>
      <c r="CA665" s="81" t="str">
        <f>IF(scriv!E627&lt;&gt;"",scriv!E627,"")</f>
        <v/>
      </c>
      <c r="CB665" s="82">
        <f t="shared" si="393"/>
        <v>0</v>
      </c>
      <c r="CC665" s="82">
        <f t="shared" si="425"/>
        <v>0</v>
      </c>
      <c r="CD665" s="82" t="str">
        <f t="shared" si="426"/>
        <v>-</v>
      </c>
      <c r="CE665" s="82" t="str">
        <f t="shared" si="427"/>
        <v>-</v>
      </c>
      <c r="CF665" s="82" t="str">
        <f t="shared" si="428"/>
        <v>-</v>
      </c>
      <c r="CG665" s="82" t="str">
        <f t="shared" si="429"/>
        <v>-</v>
      </c>
      <c r="CH665" s="82" t="str">
        <f t="shared" si="430"/>
        <v>-</v>
      </c>
      <c r="CI665" s="82" t="str">
        <f t="shared" si="431"/>
        <v>-</v>
      </c>
      <c r="CJ665" s="82" t="str">
        <f t="shared" si="432"/>
        <v>-</v>
      </c>
      <c r="CK665" s="82" t="str">
        <f t="shared" si="433"/>
        <v>-</v>
      </c>
    </row>
    <row r="666" spans="1:89" s="82" customFormat="1" ht="18" customHeight="1">
      <c r="A666" s="81" t="str">
        <f>scriv!AL628</f>
        <v/>
      </c>
      <c r="B666" s="81" t="str">
        <f>IF(scriv!D628&lt;&gt;"",scriv!D628,"")</f>
        <v/>
      </c>
      <c r="C666" s="81" t="str">
        <f>IF( scriv!AP628&lt;&gt;"", IF(D666&lt;&gt;"","connection ","")&amp;scriv!AP628,IF(D666&lt;&gt;"","connection",""))</f>
        <v/>
      </c>
      <c r="D666" s="82" t="str">
        <f>scriv!AN628</f>
        <v/>
      </c>
      <c r="E666" s="82" t="str">
        <f>scriv!AO628</f>
        <v/>
      </c>
      <c r="F666" s="156">
        <f>ROW()</f>
        <v>666</v>
      </c>
      <c r="G666" s="288">
        <f>scriv!AC628</f>
        <v>0</v>
      </c>
      <c r="H666" s="288">
        <f>scriv!AD628</f>
        <v>0</v>
      </c>
      <c r="I666" s="81" t="str">
        <f>IF(scriv!AE628&lt;&gt;"",scriv!AE628,J666)</f>
        <v/>
      </c>
      <c r="J666" s="81" t="str">
        <f>IF(scriv!AF628&lt;&gt;"",scriv!AF628,"")</f>
        <v/>
      </c>
      <c r="K666" s="82" t="str">
        <f>IF(scriv!Y628&lt;&gt;"",scriv!Y628,$K$36)</f>
        <v>none</v>
      </c>
      <c r="L666" s="82">
        <f>IF(scriv!Z628&lt;&gt;"",scriv!Z628,$L$36)</f>
        <v>0</v>
      </c>
      <c r="M666" s="82" t="str">
        <f>IF(scriv!AA628&lt;&gt;"",scriv!AA628,$M$36)</f>
        <v>OpenClose</v>
      </c>
      <c r="N666" s="82">
        <f>IF(scriv!AB628&lt;&gt;"",scriv!AB628,$N$36)</f>
        <v>0</v>
      </c>
      <c r="O666" s="119" t="str">
        <f t="shared" si="392"/>
        <v/>
      </c>
      <c r="P666" s="81" t="str">
        <f>IF(scriv!I628&lt;&gt;"",scriv!I628,"")</f>
        <v/>
      </c>
      <c r="Q666" s="81" t="str">
        <f>IF(scriv!J628&lt;&gt;"",scriv!J628,"")</f>
        <v/>
      </c>
      <c r="R666" s="81">
        <f>IF(scriv!K628&lt;&gt;"",scriv!K628,
IF(I666&lt;&gt;"",1,$R$36))</f>
        <v>1</v>
      </c>
      <c r="S666" s="81" t="str">
        <f>IF(scriv!L628&lt;&gt;"",scriv!L628,
IF(scriv!AF628&lt;&gt;"",$S$36,"none"))</f>
        <v>none</v>
      </c>
      <c r="T666" s="81" t="str">
        <f>IF(scriv!Q628&lt;&gt;"",scriv!Q628,"")</f>
        <v/>
      </c>
      <c r="U666" s="81" t="str">
        <f>IF(scriv!R628&lt;&gt;"",scriv!R628,"")</f>
        <v/>
      </c>
      <c r="V666" s="81" t="str">
        <f>IF(scriv!S628&lt;&gt;"",scriv!S628,"")</f>
        <v/>
      </c>
      <c r="W666" s="81" t="str">
        <f>IF(scriv!T628&lt;&gt;"",scriv!T628,"")</f>
        <v/>
      </c>
      <c r="X666" s="81" t="str">
        <f>IF($E666="",
( IF(scriv!AH628&lt;&gt;"", LEFT( scriv!AH628, FIND(",",scriv!AH628)-1) &amp; "=" &amp; $AH666 &amp; RIGHT( scriv!AH628, LEN(scriv!AH628) + 1 - FIND(",",scriv!AH628)),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IF(scriv!AI628&lt;&gt;"", LEFT( scriv!AI628, FIND(",",scriv!AI628)-1) &amp; "=" &amp; $AH666 &amp; RIGHT( scriv!AI628, LEN(scriv!AI628) + 1 - FIND(",",scriv!AI628)),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IF(scriv!AJ628&lt;&gt;"", LEFT( scriv!AJ628, FIND(",",scriv!AJ628)-1) &amp; "=" &amp; $AH666 &amp; RIGHT( scriv!AJ628, LEN(scriv!AJ628) + 1 - FIND(",",scriv!AJ628)),
  IF($Z$36&lt;&gt;"",LEFT( Z$36, FIND(",",Z$36)-1) &amp; "=" &amp; $AH666 &amp; RIGHT( Z$36, LEN(Z$36) + 1 - FIND(",",Z$36)),""))),
IF(scriv!O628&lt;&gt;"", LEFT( scriv!O628, FIND(",",scriv!O628)-1) &amp; "=" &amp; $AH666 &amp; RIGHT( scriv!O628, LEN(scriv!O628) + 1 - FIND(",",scriv!O628)),
LEFT( Z$37, FIND(",",Z$37)-1) &amp; "=" &amp; $AH666 &amp; RIGHT( Z$37, LEN(Z$37) + 1 - FIND(",",Z$37))))</f>
        <v>drawOpen=,1.2</v>
      </c>
      <c r="AA666" s="81" t="str">
        <f>IF($E666="",
( IF(scriv!AK628&lt;&gt;"", LEFT( scriv!AK628, FIND(",",scriv!AK628)-1) &amp; "=" &amp; $AH666 &amp; RIGHT( scriv!AK628, LEN(scriv!AK628) + 1 - FIND(",",scriv!AK628)),
  IF($AA$36&lt;&gt;"",LEFT( AA$36, FIND(",",AA$36)-1) &amp; "=" &amp; $AH666 &amp; RIGHT( AA$36, LEN(AA$36) + 1 - FIND(",",AA$36)),""))),
IF(scriv!P628&lt;&gt;"", LEFT( scriv!P628, FIND(",",scriv!P628)-1) &amp; "=" &amp; $AH666 &amp; RIGHT( scriv!P628, LEN(scriv!P628) + 1 - FIND(",",scriv!P628)),
LEFT( AA$37, FIND(",",AA$37)-1) &amp; "=" &amp; $AH666 &amp; RIGHT( AA$37, LEN(AA$37) + 1 - FIND(",",AA$37))))</f>
        <v>drawClose=,1.2</v>
      </c>
      <c r="AB666" s="167" t="str">
        <f t="shared" si="391"/>
        <v>noTitle</v>
      </c>
      <c r="AC666" s="167"/>
      <c r="AD666" s="45"/>
      <c r="AE666" s="168"/>
      <c r="AF666" s="169">
        <f>IF(D666="",scriv!B628,"")</f>
        <v>0</v>
      </c>
      <c r="AG666" s="170" t="str">
        <f t="shared" si="394"/>
        <v/>
      </c>
      <c r="AH666" s="169" t="str">
        <f t="shared" si="395"/>
        <v/>
      </c>
      <c r="AI666" s="169" t="str">
        <f t="shared" si="396"/>
        <v/>
      </c>
      <c r="AJ666" s="86">
        <f>ROUNDDOWN( (LEN(scriv!B628)+1) / 2, 0 )</f>
        <v>0</v>
      </c>
      <c r="AK666" s="82">
        <f t="shared" si="397"/>
        <v>0</v>
      </c>
      <c r="AL666" s="82" t="str">
        <f t="shared" si="398"/>
        <v>-</v>
      </c>
      <c r="AM666" s="82" t="str">
        <f t="shared" si="399"/>
        <v>-</v>
      </c>
      <c r="AN666" s="82" t="str">
        <f t="shared" si="400"/>
        <v>-</v>
      </c>
      <c r="AO666" s="82" t="str">
        <f t="shared" si="401"/>
        <v>-</v>
      </c>
      <c r="AP666" s="82" t="str">
        <f t="shared" si="402"/>
        <v>-</v>
      </c>
      <c r="AQ666" s="82" t="str">
        <f t="shared" si="403"/>
        <v>-</v>
      </c>
      <c r="AR666" s="82" t="str">
        <f t="shared" si="404"/>
        <v>-</v>
      </c>
      <c r="AT666" s="82">
        <f t="shared" si="405"/>
        <v>2</v>
      </c>
      <c r="AU666" s="82" t="str">
        <f ca="1">IF(    MAX(OFFSET(AL666,0,0,MATCH("-",AL$638:AL666,0))) = 0,"",
IFERROR(MAX(OFFSET(AL666,0,0,MATCH("-",AL$638:AL666,0))),""))</f>
        <v/>
      </c>
      <c r="AV666" s="82" t="str">
        <f ca="1">IF(    MAX(OFFSET(AM666,0,0,MATCH("-",AM$638:AM666,0))) = 0,"",
IFERROR(MAX(OFFSET(AM666,0,0,MATCH("-",AM$638:AM666,0))),""))</f>
        <v/>
      </c>
      <c r="AW666" s="82" t="str">
        <f ca="1">IF(    MAX(OFFSET(AN666,0,0,MATCH("-",AN$638:AN666,0))) = 0,"",
IFERROR(MAX(OFFSET(AN666,0,0,MATCH("-",AN$638:AN666,0))),""))</f>
        <v/>
      </c>
      <c r="AX666" s="82" t="str">
        <f ca="1">IF(    MAX(OFFSET(AO666,0,0,MATCH("-",AO$638:AO666,0))) = 0,"",
IFERROR(MAX(OFFSET(AO666,0,0,MATCH("-",AO$638:AO666,0))),""))</f>
        <v/>
      </c>
      <c r="AY666" s="82" t="str">
        <f ca="1">IF(    MAX(OFFSET(AP666,0,0,MATCH("-",AP$638:AP666,0))) = 0,"",
IFERROR(MAX(OFFSET(AP666,0,0,MATCH("-",AP$638:AP666,0))),""))</f>
        <v/>
      </c>
      <c r="AZ666" s="82" t="str">
        <f ca="1">IF(    MAX(OFFSET(AQ666,0,0,MATCH("-",AQ$638:AQ666,0))) = 0,"",
IFERROR(MAX(OFFSET(AQ666,0,0,MATCH("-",AQ$638:AQ666,0))),""))</f>
        <v/>
      </c>
      <c r="BA666" s="82" t="str">
        <f ca="1">IF(    MAX(OFFSET(AR666,0,0,MATCH("-",AR$638:AR666,0))) = 0,"",
IFERROR(MAX(OFFSET(AR666,0,0,MATCH("-",AR$638:AR666,0))),""))</f>
        <v/>
      </c>
      <c r="BB666" s="112">
        <f t="shared" ca="1" si="406"/>
        <v>-270</v>
      </c>
      <c r="BC666" s="111" t="str">
        <f t="shared" ca="1" si="407"/>
        <v>Radius</v>
      </c>
      <c r="BD666" s="112">
        <f t="shared" ca="1" si="408"/>
        <v>0</v>
      </c>
      <c r="BE666" s="111">
        <f t="shared" ca="1" si="409"/>
        <v>-150</v>
      </c>
      <c r="BF666" s="113" t="e">
        <f t="shared" ca="1" si="410"/>
        <v>#VALUE!</v>
      </c>
      <c r="BG666" s="113" t="e">
        <f t="shared" ca="1" si="411"/>
        <v>#VALUE!</v>
      </c>
      <c r="BH666" s="112">
        <f t="shared" ca="1" si="412"/>
        <v>2000</v>
      </c>
      <c r="BI666" s="112">
        <f t="shared" ca="1" si="413"/>
        <v>-150</v>
      </c>
      <c r="BJ666" s="157"/>
      <c r="BK666" s="157"/>
      <c r="BL666" s="158" t="str">
        <f>scriv!AM628</f>
        <v/>
      </c>
      <c r="BM666" s="157"/>
      <c r="BN666" s="157" t="str">
        <f t="shared" si="414"/>
        <v>node</v>
      </c>
      <c r="BO666" s="157"/>
      <c r="BP666" s="159">
        <f t="shared" ca="1" si="415"/>
        <v>0</v>
      </c>
      <c r="BQ666" s="159">
        <f t="shared" ca="1" si="416"/>
        <v>0</v>
      </c>
      <c r="BR666" s="159">
        <f t="shared" si="417"/>
        <v>1</v>
      </c>
      <c r="BS666" s="159" t="str">
        <f t="shared" si="418"/>
        <v>symbol</v>
      </c>
      <c r="BT666" s="157" t="str">
        <f ca="1">IF(scriv!V628&lt;&gt;"",scriv!V628,
IF(E666="",IFERROR(VLOOKUP(BL666,$AH$40:$BT$638,39,FALSE),$BT$36),
$BT$37))</f>
        <v>NodeSquare</v>
      </c>
      <c r="BU666" s="166">
        <f t="shared" ca="1" si="419"/>
        <v>2000</v>
      </c>
      <c r="BV666" s="166">
        <f t="shared" ca="1" si="420"/>
        <v>-150</v>
      </c>
      <c r="BW666" s="166">
        <f t="shared" ca="1" si="421"/>
        <v>0</v>
      </c>
      <c r="BX666" s="166">
        <f t="shared" ca="1" si="422"/>
        <v>0</v>
      </c>
      <c r="BY666" s="180" t="str">
        <f t="shared" si="423"/>
        <v/>
      </c>
      <c r="BZ666" s="180" t="str">
        <f t="shared" si="424"/>
        <v/>
      </c>
      <c r="CA666" s="81" t="str">
        <f>IF(scriv!E628&lt;&gt;"",scriv!E628,"")</f>
        <v/>
      </c>
      <c r="CB666" s="82">
        <f t="shared" si="393"/>
        <v>0</v>
      </c>
      <c r="CC666" s="82">
        <f t="shared" si="425"/>
        <v>0</v>
      </c>
      <c r="CD666" s="82" t="str">
        <f t="shared" si="426"/>
        <v>-</v>
      </c>
      <c r="CE666" s="82" t="str">
        <f t="shared" si="427"/>
        <v>-</v>
      </c>
      <c r="CF666" s="82" t="str">
        <f t="shared" si="428"/>
        <v>-</v>
      </c>
      <c r="CG666" s="82" t="str">
        <f t="shared" si="429"/>
        <v>-</v>
      </c>
      <c r="CH666" s="82" t="str">
        <f t="shared" si="430"/>
        <v>-</v>
      </c>
      <c r="CI666" s="82" t="str">
        <f t="shared" si="431"/>
        <v>-</v>
      </c>
      <c r="CJ666" s="82" t="str">
        <f t="shared" si="432"/>
        <v>-</v>
      </c>
      <c r="CK666" s="82" t="str">
        <f t="shared" si="433"/>
        <v>-</v>
      </c>
    </row>
    <row r="667" spans="1:89" s="82" customFormat="1" ht="18" customHeight="1">
      <c r="A667" s="81" t="str">
        <f>scriv!AL629</f>
        <v/>
      </c>
      <c r="B667" s="81" t="str">
        <f>IF(scriv!D629&lt;&gt;"",scriv!D629,"")</f>
        <v/>
      </c>
      <c r="C667" s="81" t="str">
        <f>IF( scriv!AP629&lt;&gt;"", IF(D667&lt;&gt;"","connection ","")&amp;scriv!AP629,IF(D667&lt;&gt;"","connection",""))</f>
        <v/>
      </c>
      <c r="D667" s="82" t="str">
        <f>scriv!AN629</f>
        <v/>
      </c>
      <c r="E667" s="82" t="str">
        <f>scriv!AO629</f>
        <v/>
      </c>
      <c r="F667" s="156">
        <f>ROW()</f>
        <v>667</v>
      </c>
      <c r="G667" s="288">
        <f>scriv!AC629</f>
        <v>0</v>
      </c>
      <c r="H667" s="288">
        <f>scriv!AD629</f>
        <v>0</v>
      </c>
      <c r="I667" s="81" t="str">
        <f>IF(scriv!AE629&lt;&gt;"",scriv!AE629,J667)</f>
        <v/>
      </c>
      <c r="J667" s="81" t="str">
        <f>IF(scriv!AF629&lt;&gt;"",scriv!AF629,"")</f>
        <v/>
      </c>
      <c r="K667" s="82" t="str">
        <f>IF(scriv!Y629&lt;&gt;"",scriv!Y629,$K$36)</f>
        <v>none</v>
      </c>
      <c r="L667" s="82">
        <f>IF(scriv!Z629&lt;&gt;"",scriv!Z629,$L$36)</f>
        <v>0</v>
      </c>
      <c r="M667" s="82" t="str">
        <f>IF(scriv!AA629&lt;&gt;"",scriv!AA629,$M$36)</f>
        <v>OpenClose</v>
      </c>
      <c r="N667" s="82">
        <f>IF(scriv!AB629&lt;&gt;"",scriv!AB629,$N$36)</f>
        <v>0</v>
      </c>
      <c r="O667" s="119" t="str">
        <f t="shared" si="392"/>
        <v/>
      </c>
      <c r="P667" s="81" t="str">
        <f>IF(scriv!I629&lt;&gt;"",scriv!I629,"")</f>
        <v/>
      </c>
      <c r="Q667" s="81" t="str">
        <f>IF(scriv!J629&lt;&gt;"",scriv!J629,"")</f>
        <v/>
      </c>
      <c r="R667" s="81">
        <f>IF(scriv!K629&lt;&gt;"",scriv!K629,
IF(I667&lt;&gt;"",1,$R$36))</f>
        <v>1</v>
      </c>
      <c r="S667" s="81" t="str">
        <f>IF(scriv!L629&lt;&gt;"",scriv!L629,
IF(scriv!AF629&lt;&gt;"",$S$36,"none"))</f>
        <v>none</v>
      </c>
      <c r="T667" s="81" t="str">
        <f>IF(scriv!Q629&lt;&gt;"",scriv!Q629,"")</f>
        <v/>
      </c>
      <c r="U667" s="81" t="str">
        <f>IF(scriv!R629&lt;&gt;"",scriv!R629,"")</f>
        <v/>
      </c>
      <c r="V667" s="81" t="str">
        <f>IF(scriv!S629&lt;&gt;"",scriv!S629,"")</f>
        <v/>
      </c>
      <c r="W667" s="81" t="str">
        <f>IF(scriv!T629&lt;&gt;"",scriv!T629,"")</f>
        <v/>
      </c>
      <c r="X667" s="81" t="str">
        <f>IF($E667="",
( IF(scriv!AH629&lt;&gt;"", LEFT( scriv!AH629, FIND(",",scriv!AH629)-1) &amp; "=" &amp; $AH667 &amp; RIGHT( scriv!AH629, LEN(scriv!AH629) + 1 - FIND(",",scriv!AH629)),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IF(scriv!AI629&lt;&gt;"", LEFT( scriv!AI629, FIND(",",scriv!AI629)-1) &amp; "=" &amp; $AH667 &amp; RIGHT( scriv!AI629, LEN(scriv!AI629) + 1 - FIND(",",scriv!AI629)),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IF(scriv!AJ629&lt;&gt;"", LEFT( scriv!AJ629, FIND(",",scriv!AJ629)-1) &amp; "=" &amp; $AH667 &amp; RIGHT( scriv!AJ629, LEN(scriv!AJ629) + 1 - FIND(",",scriv!AJ629)),
  IF($Z$36&lt;&gt;"",LEFT( Z$36, FIND(",",Z$36)-1) &amp; "=" &amp; $AH667 &amp; RIGHT( Z$36, LEN(Z$36) + 1 - FIND(",",Z$36)),""))),
IF(scriv!O629&lt;&gt;"", LEFT( scriv!O629, FIND(",",scriv!O629)-1) &amp; "=" &amp; $AH667 &amp; RIGHT( scriv!O629, LEN(scriv!O629) + 1 - FIND(",",scriv!O629)),
LEFT( Z$37, FIND(",",Z$37)-1) &amp; "=" &amp; $AH667 &amp; RIGHT( Z$37, LEN(Z$37) + 1 - FIND(",",Z$37))))</f>
        <v>drawOpen=,1.2</v>
      </c>
      <c r="AA667" s="81" t="str">
        <f>IF($E667="",
( IF(scriv!AK629&lt;&gt;"", LEFT( scriv!AK629, FIND(",",scriv!AK629)-1) &amp; "=" &amp; $AH667 &amp; RIGHT( scriv!AK629, LEN(scriv!AK629) + 1 - FIND(",",scriv!AK629)),
  IF($AA$36&lt;&gt;"",LEFT( AA$36, FIND(",",AA$36)-1) &amp; "=" &amp; $AH667 &amp; RIGHT( AA$36, LEN(AA$36) + 1 - FIND(",",AA$36)),""))),
IF(scriv!P629&lt;&gt;"", LEFT( scriv!P629, FIND(",",scriv!P629)-1) &amp; "=" &amp; $AH667 &amp; RIGHT( scriv!P629, LEN(scriv!P629) + 1 - FIND(",",scriv!P629)),
LEFT( AA$37, FIND(",",AA$37)-1) &amp; "=" &amp; $AH667 &amp; RIGHT( AA$37, LEN(AA$37) + 1 - FIND(",",AA$37))))</f>
        <v>drawClose=,1.2</v>
      </c>
      <c r="AB667" s="167" t="str">
        <f t="shared" si="391"/>
        <v>noTitle</v>
      </c>
      <c r="AC667" s="167"/>
      <c r="AD667" s="45"/>
      <c r="AE667" s="168"/>
      <c r="AF667" s="169">
        <f>IF(D667="",scriv!B629,"")</f>
        <v>0</v>
      </c>
      <c r="AG667" s="170" t="str">
        <f t="shared" si="394"/>
        <v/>
      </c>
      <c r="AH667" s="169" t="str">
        <f t="shared" si="395"/>
        <v/>
      </c>
      <c r="AI667" s="169" t="str">
        <f t="shared" si="396"/>
        <v/>
      </c>
      <c r="AJ667" s="86">
        <f>ROUNDDOWN( (LEN(scriv!B629)+1) / 2, 0 )</f>
        <v>0</v>
      </c>
      <c r="AK667" s="82">
        <f t="shared" si="397"/>
        <v>0</v>
      </c>
      <c r="AL667" s="82" t="str">
        <f t="shared" si="398"/>
        <v>-</v>
      </c>
      <c r="AM667" s="82" t="str">
        <f t="shared" si="399"/>
        <v>-</v>
      </c>
      <c r="AN667" s="82" t="str">
        <f t="shared" si="400"/>
        <v>-</v>
      </c>
      <c r="AO667" s="82" t="str">
        <f t="shared" si="401"/>
        <v>-</v>
      </c>
      <c r="AP667" s="82" t="str">
        <f t="shared" si="402"/>
        <v>-</v>
      </c>
      <c r="AQ667" s="82" t="str">
        <f t="shared" si="403"/>
        <v>-</v>
      </c>
      <c r="AR667" s="82" t="str">
        <f t="shared" si="404"/>
        <v>-</v>
      </c>
      <c r="AT667" s="82">
        <f t="shared" si="405"/>
        <v>2</v>
      </c>
      <c r="AU667" s="82" t="str">
        <f ca="1">IF(    MAX(OFFSET(AL667,0,0,MATCH("-",AL$638:AL667,0))) = 0,"",
IFERROR(MAX(OFFSET(AL667,0,0,MATCH("-",AL$638:AL667,0))),""))</f>
        <v/>
      </c>
      <c r="AV667" s="82" t="str">
        <f ca="1">IF(    MAX(OFFSET(AM667,0,0,MATCH("-",AM$638:AM667,0))) = 0,"",
IFERROR(MAX(OFFSET(AM667,0,0,MATCH("-",AM$638:AM667,0))),""))</f>
        <v/>
      </c>
      <c r="AW667" s="82" t="str">
        <f ca="1">IF(    MAX(OFFSET(AN667,0,0,MATCH("-",AN$638:AN667,0))) = 0,"",
IFERROR(MAX(OFFSET(AN667,0,0,MATCH("-",AN$638:AN667,0))),""))</f>
        <v/>
      </c>
      <c r="AX667" s="82" t="str">
        <f ca="1">IF(    MAX(OFFSET(AO667,0,0,MATCH("-",AO$638:AO667,0))) = 0,"",
IFERROR(MAX(OFFSET(AO667,0,0,MATCH("-",AO$638:AO667,0))),""))</f>
        <v/>
      </c>
      <c r="AY667" s="82" t="str">
        <f ca="1">IF(    MAX(OFFSET(AP667,0,0,MATCH("-",AP$638:AP667,0))) = 0,"",
IFERROR(MAX(OFFSET(AP667,0,0,MATCH("-",AP$638:AP667,0))),""))</f>
        <v/>
      </c>
      <c r="AZ667" s="82" t="str">
        <f ca="1">IF(    MAX(OFFSET(AQ667,0,0,MATCH("-",AQ$638:AQ667,0))) = 0,"",
IFERROR(MAX(OFFSET(AQ667,0,0,MATCH("-",AQ$638:AQ667,0))),""))</f>
        <v/>
      </c>
      <c r="BA667" s="82" t="str">
        <f ca="1">IF(    MAX(OFFSET(AR667,0,0,MATCH("-",AR$638:AR667,0))) = 0,"",
IFERROR(MAX(OFFSET(AR667,0,0,MATCH("-",AR$638:AR667,0))),""))</f>
        <v/>
      </c>
      <c r="BB667" s="112">
        <f t="shared" ca="1" si="406"/>
        <v>-270</v>
      </c>
      <c r="BC667" s="111" t="str">
        <f t="shared" ca="1" si="407"/>
        <v>Radius</v>
      </c>
      <c r="BD667" s="112">
        <f t="shared" ca="1" si="408"/>
        <v>0</v>
      </c>
      <c r="BE667" s="111">
        <f t="shared" ca="1" si="409"/>
        <v>-150</v>
      </c>
      <c r="BF667" s="113" t="e">
        <f t="shared" ca="1" si="410"/>
        <v>#VALUE!</v>
      </c>
      <c r="BG667" s="113" t="e">
        <f t="shared" ca="1" si="411"/>
        <v>#VALUE!</v>
      </c>
      <c r="BH667" s="112">
        <f t="shared" ca="1" si="412"/>
        <v>2000</v>
      </c>
      <c r="BI667" s="112">
        <f t="shared" ca="1" si="413"/>
        <v>-150</v>
      </c>
      <c r="BJ667" s="157"/>
      <c r="BK667" s="157"/>
      <c r="BL667" s="158" t="str">
        <f>scriv!AM629</f>
        <v/>
      </c>
      <c r="BM667" s="157"/>
      <c r="BN667" s="157" t="str">
        <f t="shared" si="414"/>
        <v>node</v>
      </c>
      <c r="BO667" s="157"/>
      <c r="BP667" s="159">
        <f t="shared" ca="1" si="415"/>
        <v>0</v>
      </c>
      <c r="BQ667" s="159">
        <f t="shared" ca="1" si="416"/>
        <v>0</v>
      </c>
      <c r="BR667" s="159">
        <f t="shared" si="417"/>
        <v>1</v>
      </c>
      <c r="BS667" s="159" t="str">
        <f t="shared" si="418"/>
        <v>symbol</v>
      </c>
      <c r="BT667" s="157" t="str">
        <f ca="1">IF(scriv!V629&lt;&gt;"",scriv!V629,
IF(E667="",IFERROR(VLOOKUP(BL667,$AH$40:$BT$638,39,FALSE),$BT$36),
$BT$37))</f>
        <v>NodeSquare</v>
      </c>
      <c r="BU667" s="166">
        <f t="shared" ca="1" si="419"/>
        <v>2000</v>
      </c>
      <c r="BV667" s="166">
        <f t="shared" ca="1" si="420"/>
        <v>-150</v>
      </c>
      <c r="BW667" s="166">
        <f t="shared" ca="1" si="421"/>
        <v>0</v>
      </c>
      <c r="BX667" s="166">
        <f t="shared" ca="1" si="422"/>
        <v>0</v>
      </c>
      <c r="BY667" s="180" t="str">
        <f t="shared" si="423"/>
        <v/>
      </c>
      <c r="BZ667" s="180" t="str">
        <f t="shared" si="424"/>
        <v/>
      </c>
      <c r="CA667" s="81" t="str">
        <f>IF(scriv!E629&lt;&gt;"",scriv!E629,"")</f>
        <v/>
      </c>
      <c r="CB667" s="82">
        <f t="shared" si="393"/>
        <v>0</v>
      </c>
      <c r="CC667" s="82">
        <f t="shared" si="425"/>
        <v>0</v>
      </c>
      <c r="CD667" s="82" t="str">
        <f t="shared" si="426"/>
        <v>-</v>
      </c>
      <c r="CE667" s="82" t="str">
        <f t="shared" si="427"/>
        <v>-</v>
      </c>
      <c r="CF667" s="82" t="str">
        <f t="shared" si="428"/>
        <v>-</v>
      </c>
      <c r="CG667" s="82" t="str">
        <f t="shared" si="429"/>
        <v>-</v>
      </c>
      <c r="CH667" s="82" t="str">
        <f t="shared" si="430"/>
        <v>-</v>
      </c>
      <c r="CI667" s="82" t="str">
        <f t="shared" si="431"/>
        <v>-</v>
      </c>
      <c r="CJ667" s="82" t="str">
        <f t="shared" si="432"/>
        <v>-</v>
      </c>
      <c r="CK667" s="82" t="str">
        <f t="shared" si="433"/>
        <v>-</v>
      </c>
    </row>
    <row r="668" spans="1:89" s="82" customFormat="1" ht="18" customHeight="1">
      <c r="A668" s="81" t="str">
        <f>scriv!AL630</f>
        <v/>
      </c>
      <c r="B668" s="81" t="str">
        <f>IF(scriv!D630&lt;&gt;"",scriv!D630,"")</f>
        <v/>
      </c>
      <c r="C668" s="81" t="str">
        <f>IF( scriv!AP630&lt;&gt;"", IF(D668&lt;&gt;"","connection ","")&amp;scriv!AP630,IF(D668&lt;&gt;"","connection",""))</f>
        <v/>
      </c>
      <c r="D668" s="82" t="str">
        <f>scriv!AN630</f>
        <v/>
      </c>
      <c r="E668" s="82" t="str">
        <f>scriv!AO630</f>
        <v/>
      </c>
      <c r="F668" s="156">
        <f>ROW()</f>
        <v>668</v>
      </c>
      <c r="G668" s="288">
        <f>scriv!AC630</f>
        <v>0</v>
      </c>
      <c r="H668" s="288">
        <f>scriv!AD630</f>
        <v>0</v>
      </c>
      <c r="I668" s="81" t="str">
        <f>IF(scriv!AE630&lt;&gt;"",scriv!AE630,J668)</f>
        <v/>
      </c>
      <c r="J668" s="81" t="str">
        <f>IF(scriv!AF630&lt;&gt;"",scriv!AF630,"")</f>
        <v/>
      </c>
      <c r="K668" s="82" t="str">
        <f>IF(scriv!Y630&lt;&gt;"",scriv!Y630,$K$36)</f>
        <v>none</v>
      </c>
      <c r="L668" s="82">
        <f>IF(scriv!Z630&lt;&gt;"",scriv!Z630,$L$36)</f>
        <v>0</v>
      </c>
      <c r="M668" s="82" t="str">
        <f>IF(scriv!AA630&lt;&gt;"",scriv!AA630,$M$36)</f>
        <v>OpenClose</v>
      </c>
      <c r="N668" s="82">
        <f>IF(scriv!AB630&lt;&gt;"",scriv!AB630,$N$36)</f>
        <v>0</v>
      </c>
      <c r="O668" s="119" t="str">
        <f t="shared" si="392"/>
        <v/>
      </c>
      <c r="P668" s="81" t="str">
        <f>IF(scriv!I630&lt;&gt;"",scriv!I630,"")</f>
        <v/>
      </c>
      <c r="Q668" s="81" t="str">
        <f>IF(scriv!J630&lt;&gt;"",scriv!J630,"")</f>
        <v/>
      </c>
      <c r="R668" s="81">
        <f>IF(scriv!K630&lt;&gt;"",scriv!K630,
IF(I668&lt;&gt;"",1,$R$36))</f>
        <v>1</v>
      </c>
      <c r="S668" s="81" t="str">
        <f>IF(scriv!L630&lt;&gt;"",scriv!L630,
IF(scriv!AF630&lt;&gt;"",$S$36,"none"))</f>
        <v>none</v>
      </c>
      <c r="T668" s="81" t="str">
        <f>IF(scriv!Q630&lt;&gt;"",scriv!Q630,"")</f>
        <v/>
      </c>
      <c r="U668" s="81" t="str">
        <f>IF(scriv!R630&lt;&gt;"",scriv!R630,"")</f>
        <v/>
      </c>
      <c r="V668" s="81" t="str">
        <f>IF(scriv!S630&lt;&gt;"",scriv!S630,"")</f>
        <v/>
      </c>
      <c r="W668" s="81" t="str">
        <f>IF(scriv!T630&lt;&gt;"",scriv!T630,"")</f>
        <v/>
      </c>
      <c r="X668" s="81" t="str">
        <f>IF($E668="",
( IF(scriv!AH630&lt;&gt;"", LEFT( scriv!AH630, FIND(",",scriv!AH630)-1) &amp; "=" &amp; $AH668 &amp; RIGHT( scriv!AH630, LEN(scriv!AH630) + 1 - FIND(",",scriv!AH630)),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IF(scriv!AI630&lt;&gt;"", LEFT( scriv!AI630, FIND(",",scriv!AI630)-1) &amp; "=" &amp; $AH668 &amp; RIGHT( scriv!AI630, LEN(scriv!AI630) + 1 - FIND(",",scriv!AI630)),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IF(scriv!AJ630&lt;&gt;"", LEFT( scriv!AJ630, FIND(",",scriv!AJ630)-1) &amp; "=" &amp; $AH668 &amp; RIGHT( scriv!AJ630, LEN(scriv!AJ630) + 1 - FIND(",",scriv!AJ630)),
  IF($Z$36&lt;&gt;"",LEFT( Z$36, FIND(",",Z$36)-1) &amp; "=" &amp; $AH668 &amp; RIGHT( Z$36, LEN(Z$36) + 1 - FIND(",",Z$36)),""))),
IF(scriv!O630&lt;&gt;"", LEFT( scriv!O630, FIND(",",scriv!O630)-1) &amp; "=" &amp; $AH668 &amp; RIGHT( scriv!O630, LEN(scriv!O630) + 1 - FIND(",",scriv!O630)),
LEFT( Z$37, FIND(",",Z$37)-1) &amp; "=" &amp; $AH668 &amp; RIGHT( Z$37, LEN(Z$37) + 1 - FIND(",",Z$37))))</f>
        <v>drawOpen=,1.2</v>
      </c>
      <c r="AA668" s="81" t="str">
        <f>IF($E668="",
( IF(scriv!AK630&lt;&gt;"", LEFT( scriv!AK630, FIND(",",scriv!AK630)-1) &amp; "=" &amp; $AH668 &amp; RIGHT( scriv!AK630, LEN(scriv!AK630) + 1 - FIND(",",scriv!AK630)),
  IF($AA$36&lt;&gt;"",LEFT( AA$36, FIND(",",AA$36)-1) &amp; "=" &amp; $AH668 &amp; RIGHT( AA$36, LEN(AA$36) + 1 - FIND(",",AA$36)),""))),
IF(scriv!P630&lt;&gt;"", LEFT( scriv!P630, FIND(",",scriv!P630)-1) &amp; "=" &amp; $AH668 &amp; RIGHT( scriv!P630, LEN(scriv!P630) + 1 - FIND(",",scriv!P630)),
LEFT( AA$37, FIND(",",AA$37)-1) &amp; "=" &amp; $AH668 &amp; RIGHT( AA$37, LEN(AA$37) + 1 - FIND(",",AA$37))))</f>
        <v>drawClose=,1.2</v>
      </c>
      <c r="AB668" s="167" t="str">
        <f t="shared" si="391"/>
        <v>noTitle</v>
      </c>
      <c r="AC668" s="167"/>
      <c r="AD668" s="45"/>
      <c r="AE668" s="168"/>
      <c r="AF668" s="169">
        <f>IF(D668="",scriv!B630,"")</f>
        <v>0</v>
      </c>
      <c r="AG668" s="170" t="str">
        <f t="shared" si="394"/>
        <v/>
      </c>
      <c r="AH668" s="169" t="str">
        <f t="shared" si="395"/>
        <v/>
      </c>
      <c r="AI668" s="169" t="str">
        <f t="shared" si="396"/>
        <v/>
      </c>
      <c r="AJ668" s="86">
        <f>ROUNDDOWN( (LEN(scriv!B630)+1) / 2, 0 )</f>
        <v>0</v>
      </c>
      <c r="AK668" s="82">
        <f t="shared" si="397"/>
        <v>0</v>
      </c>
      <c r="AL668" s="82" t="str">
        <f t="shared" si="398"/>
        <v>-</v>
      </c>
      <c r="AM668" s="82" t="str">
        <f t="shared" si="399"/>
        <v>-</v>
      </c>
      <c r="AN668" s="82" t="str">
        <f t="shared" si="400"/>
        <v>-</v>
      </c>
      <c r="AO668" s="82" t="str">
        <f t="shared" si="401"/>
        <v>-</v>
      </c>
      <c r="AP668" s="82" t="str">
        <f t="shared" si="402"/>
        <v>-</v>
      </c>
      <c r="AQ668" s="82" t="str">
        <f t="shared" si="403"/>
        <v>-</v>
      </c>
      <c r="AR668" s="82" t="str">
        <f t="shared" si="404"/>
        <v>-</v>
      </c>
      <c r="AT668" s="82">
        <f t="shared" si="405"/>
        <v>2</v>
      </c>
      <c r="AU668" s="82" t="str">
        <f ca="1">IF(    MAX(OFFSET(AL668,0,0,MATCH("-",AL$638:AL668,0))) = 0,"",
IFERROR(MAX(OFFSET(AL668,0,0,MATCH("-",AL$638:AL668,0))),""))</f>
        <v/>
      </c>
      <c r="AV668" s="82" t="str">
        <f ca="1">IF(    MAX(OFFSET(AM668,0,0,MATCH("-",AM$638:AM668,0))) = 0,"",
IFERROR(MAX(OFFSET(AM668,0,0,MATCH("-",AM$638:AM668,0))),""))</f>
        <v/>
      </c>
      <c r="AW668" s="82" t="str">
        <f ca="1">IF(    MAX(OFFSET(AN668,0,0,MATCH("-",AN$638:AN668,0))) = 0,"",
IFERROR(MAX(OFFSET(AN668,0,0,MATCH("-",AN$638:AN668,0))),""))</f>
        <v/>
      </c>
      <c r="AX668" s="82" t="str">
        <f ca="1">IF(    MAX(OFFSET(AO668,0,0,MATCH("-",AO$638:AO668,0))) = 0,"",
IFERROR(MAX(OFFSET(AO668,0,0,MATCH("-",AO$638:AO668,0))),""))</f>
        <v/>
      </c>
      <c r="AY668" s="82" t="str">
        <f ca="1">IF(    MAX(OFFSET(AP668,0,0,MATCH("-",AP$638:AP668,0))) = 0,"",
IFERROR(MAX(OFFSET(AP668,0,0,MATCH("-",AP$638:AP668,0))),""))</f>
        <v/>
      </c>
      <c r="AZ668" s="82" t="str">
        <f ca="1">IF(    MAX(OFFSET(AQ668,0,0,MATCH("-",AQ$638:AQ668,0))) = 0,"",
IFERROR(MAX(OFFSET(AQ668,0,0,MATCH("-",AQ$638:AQ668,0))),""))</f>
        <v/>
      </c>
      <c r="BA668" s="82" t="str">
        <f ca="1">IF(    MAX(OFFSET(AR668,0,0,MATCH("-",AR$638:AR668,0))) = 0,"",
IFERROR(MAX(OFFSET(AR668,0,0,MATCH("-",AR$638:AR668,0))),""))</f>
        <v/>
      </c>
      <c r="BB668" s="112">
        <f t="shared" ca="1" si="406"/>
        <v>-270</v>
      </c>
      <c r="BC668" s="111" t="str">
        <f t="shared" ca="1" si="407"/>
        <v>Radius</v>
      </c>
      <c r="BD668" s="112">
        <f t="shared" ca="1" si="408"/>
        <v>0</v>
      </c>
      <c r="BE668" s="111">
        <f t="shared" ca="1" si="409"/>
        <v>-150</v>
      </c>
      <c r="BF668" s="113" t="e">
        <f t="shared" ca="1" si="410"/>
        <v>#VALUE!</v>
      </c>
      <c r="BG668" s="113" t="e">
        <f t="shared" ca="1" si="411"/>
        <v>#VALUE!</v>
      </c>
      <c r="BH668" s="112">
        <f t="shared" ca="1" si="412"/>
        <v>2000</v>
      </c>
      <c r="BI668" s="112">
        <f t="shared" ca="1" si="413"/>
        <v>-150</v>
      </c>
      <c r="BJ668" s="157"/>
      <c r="BK668" s="157"/>
      <c r="BL668" s="158" t="str">
        <f>scriv!AM630</f>
        <v/>
      </c>
      <c r="BM668" s="157"/>
      <c r="BN668" s="157" t="str">
        <f t="shared" si="414"/>
        <v>node</v>
      </c>
      <c r="BO668" s="157"/>
      <c r="BP668" s="159">
        <f t="shared" ca="1" si="415"/>
        <v>0</v>
      </c>
      <c r="BQ668" s="159">
        <f t="shared" ca="1" si="416"/>
        <v>0</v>
      </c>
      <c r="BR668" s="159">
        <f t="shared" si="417"/>
        <v>1</v>
      </c>
      <c r="BS668" s="159" t="str">
        <f t="shared" si="418"/>
        <v>symbol</v>
      </c>
      <c r="BT668" s="157" t="str">
        <f ca="1">IF(scriv!V630&lt;&gt;"",scriv!V630,
IF(E668="",IFERROR(VLOOKUP(BL668,$AH$40:$BT$638,39,FALSE),$BT$36),
$BT$37))</f>
        <v>NodeSquare</v>
      </c>
      <c r="BU668" s="166">
        <f t="shared" ca="1" si="419"/>
        <v>2000</v>
      </c>
      <c r="BV668" s="166">
        <f t="shared" ca="1" si="420"/>
        <v>-150</v>
      </c>
      <c r="BW668" s="166">
        <f t="shared" ca="1" si="421"/>
        <v>0</v>
      </c>
      <c r="BX668" s="166">
        <f t="shared" ca="1" si="422"/>
        <v>0</v>
      </c>
      <c r="BY668" s="180" t="str">
        <f t="shared" si="423"/>
        <v/>
      </c>
      <c r="BZ668" s="180" t="str">
        <f t="shared" si="424"/>
        <v/>
      </c>
      <c r="CA668" s="81" t="str">
        <f>IF(scriv!E630&lt;&gt;"",scriv!E630,"")</f>
        <v/>
      </c>
      <c r="CB668" s="82">
        <f t="shared" si="393"/>
        <v>0</v>
      </c>
      <c r="CC668" s="82">
        <f t="shared" si="425"/>
        <v>0</v>
      </c>
      <c r="CD668" s="82" t="str">
        <f t="shared" si="426"/>
        <v>-</v>
      </c>
      <c r="CE668" s="82" t="str">
        <f t="shared" si="427"/>
        <v>-</v>
      </c>
      <c r="CF668" s="82" t="str">
        <f t="shared" si="428"/>
        <v>-</v>
      </c>
      <c r="CG668" s="82" t="str">
        <f t="shared" si="429"/>
        <v>-</v>
      </c>
      <c r="CH668" s="82" t="str">
        <f t="shared" si="430"/>
        <v>-</v>
      </c>
      <c r="CI668" s="82" t="str">
        <f t="shared" si="431"/>
        <v>-</v>
      </c>
      <c r="CJ668" s="82" t="str">
        <f t="shared" si="432"/>
        <v>-</v>
      </c>
      <c r="CK668" s="82" t="str">
        <f t="shared" si="433"/>
        <v>-</v>
      </c>
    </row>
    <row r="669" spans="1:89" s="82" customFormat="1" ht="18" customHeight="1">
      <c r="A669" s="81" t="str">
        <f>scriv!AL631</f>
        <v/>
      </c>
      <c r="B669" s="81" t="str">
        <f>IF(scriv!D631&lt;&gt;"",scriv!D631,"")</f>
        <v/>
      </c>
      <c r="C669" s="81" t="str">
        <f>IF( scriv!AP631&lt;&gt;"", IF(D669&lt;&gt;"","connection ","")&amp;scriv!AP631,IF(D669&lt;&gt;"","connection",""))</f>
        <v/>
      </c>
      <c r="D669" s="82" t="str">
        <f>scriv!AN631</f>
        <v/>
      </c>
      <c r="E669" s="82" t="str">
        <f>scriv!AO631</f>
        <v/>
      </c>
      <c r="F669" s="156">
        <f>ROW()</f>
        <v>669</v>
      </c>
      <c r="G669" s="288">
        <f>scriv!AC631</f>
        <v>0</v>
      </c>
      <c r="H669" s="288">
        <f>scriv!AD631</f>
        <v>0</v>
      </c>
      <c r="I669" s="81" t="str">
        <f>IF(scriv!AE631&lt;&gt;"",scriv!AE631,J669)</f>
        <v/>
      </c>
      <c r="J669" s="81" t="str">
        <f>IF(scriv!AF631&lt;&gt;"",scriv!AF631,"")</f>
        <v/>
      </c>
      <c r="K669" s="82" t="str">
        <f>IF(scriv!Y631&lt;&gt;"",scriv!Y631,$K$36)</f>
        <v>none</v>
      </c>
      <c r="L669" s="82">
        <f>IF(scriv!Z631&lt;&gt;"",scriv!Z631,$L$36)</f>
        <v>0</v>
      </c>
      <c r="M669" s="82" t="str">
        <f>IF(scriv!AA631&lt;&gt;"",scriv!AA631,$M$36)</f>
        <v>OpenClose</v>
      </c>
      <c r="N669" s="82">
        <f>IF(scriv!AB631&lt;&gt;"",scriv!AB631,$N$36)</f>
        <v>0</v>
      </c>
      <c r="O669" s="119" t="str">
        <f t="shared" si="392"/>
        <v/>
      </c>
      <c r="P669" s="81" t="str">
        <f>IF(scriv!I631&lt;&gt;"",scriv!I631,"")</f>
        <v/>
      </c>
      <c r="Q669" s="81" t="str">
        <f>IF(scriv!J631&lt;&gt;"",scriv!J631,"")</f>
        <v/>
      </c>
      <c r="R669" s="81">
        <f>IF(scriv!K631&lt;&gt;"",scriv!K631,
IF(I669&lt;&gt;"",1,$R$36))</f>
        <v>1</v>
      </c>
      <c r="S669" s="81" t="str">
        <f>IF(scriv!L631&lt;&gt;"",scriv!L631,
IF(scriv!AF631&lt;&gt;"",$S$36,"none"))</f>
        <v>none</v>
      </c>
      <c r="T669" s="81" t="str">
        <f>IF(scriv!Q631&lt;&gt;"",scriv!Q631,"")</f>
        <v/>
      </c>
      <c r="U669" s="81" t="str">
        <f>IF(scriv!R631&lt;&gt;"",scriv!R631,"")</f>
        <v/>
      </c>
      <c r="V669" s="81" t="str">
        <f>IF(scriv!S631&lt;&gt;"",scriv!S631,"")</f>
        <v/>
      </c>
      <c r="W669" s="81" t="str">
        <f>IF(scriv!T631&lt;&gt;"",scriv!T631,"")</f>
        <v/>
      </c>
      <c r="X669" s="81" t="str">
        <f>IF($E669="",
( IF(scriv!AH631&lt;&gt;"", LEFT( scriv!AH631, FIND(",",scriv!AH631)-1) &amp; "=" &amp; $AH669 &amp; RIGHT( scriv!AH631, LEN(scriv!AH631) + 1 - FIND(",",scriv!AH631)),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IF(scriv!AI631&lt;&gt;"", LEFT( scriv!AI631, FIND(",",scriv!AI631)-1) &amp; "=" &amp; $AH669 &amp; RIGHT( scriv!AI631, LEN(scriv!AI631) + 1 - FIND(",",scriv!AI631)),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IF(scriv!AJ631&lt;&gt;"", LEFT( scriv!AJ631, FIND(",",scriv!AJ631)-1) &amp; "=" &amp; $AH669 &amp; RIGHT( scriv!AJ631, LEN(scriv!AJ631) + 1 - FIND(",",scriv!AJ631)),
  IF($Z$36&lt;&gt;"",LEFT( Z$36, FIND(",",Z$36)-1) &amp; "=" &amp; $AH669 &amp; RIGHT( Z$36, LEN(Z$36) + 1 - FIND(",",Z$36)),""))),
IF(scriv!O631&lt;&gt;"", LEFT( scriv!O631, FIND(",",scriv!O631)-1) &amp; "=" &amp; $AH669 &amp; RIGHT( scriv!O631, LEN(scriv!O631) + 1 - FIND(",",scriv!O631)),
LEFT( Z$37, FIND(",",Z$37)-1) &amp; "=" &amp; $AH669 &amp; RIGHT( Z$37, LEN(Z$37) + 1 - FIND(",",Z$37))))</f>
        <v>drawOpen=,1.2</v>
      </c>
      <c r="AA669" s="81" t="str">
        <f>IF($E669="",
( IF(scriv!AK631&lt;&gt;"", LEFT( scriv!AK631, FIND(",",scriv!AK631)-1) &amp; "=" &amp; $AH669 &amp; RIGHT( scriv!AK631, LEN(scriv!AK631) + 1 - FIND(",",scriv!AK631)),
  IF($AA$36&lt;&gt;"",LEFT( AA$36, FIND(",",AA$36)-1) &amp; "=" &amp; $AH669 &amp; RIGHT( AA$36, LEN(AA$36) + 1 - FIND(",",AA$36)),""))),
IF(scriv!P631&lt;&gt;"", LEFT( scriv!P631, FIND(",",scriv!P631)-1) &amp; "=" &amp; $AH669 &amp; RIGHT( scriv!P631, LEN(scriv!P631) + 1 - FIND(",",scriv!P631)),
LEFT( AA$37, FIND(",",AA$37)-1) &amp; "=" &amp; $AH669 &amp; RIGHT( AA$37, LEN(AA$37) + 1 - FIND(",",AA$37))))</f>
        <v>drawClose=,1.2</v>
      </c>
      <c r="AB669" s="167" t="str">
        <f t="shared" si="391"/>
        <v>noTitle</v>
      </c>
      <c r="AC669" s="167"/>
      <c r="AD669" s="45"/>
      <c r="AE669" s="168"/>
      <c r="AF669" s="169">
        <f>IF(D669="",scriv!B631,"")</f>
        <v>0</v>
      </c>
      <c r="AG669" s="170" t="str">
        <f t="shared" si="394"/>
        <v/>
      </c>
      <c r="AH669" s="169" t="str">
        <f t="shared" si="395"/>
        <v/>
      </c>
      <c r="AI669" s="169" t="str">
        <f t="shared" si="396"/>
        <v/>
      </c>
      <c r="AJ669" s="86">
        <f>ROUNDDOWN( (LEN(scriv!B631)+1) / 2, 0 )</f>
        <v>0</v>
      </c>
      <c r="AK669" s="82">
        <f t="shared" si="397"/>
        <v>0</v>
      </c>
      <c r="AL669" s="82" t="str">
        <f t="shared" si="398"/>
        <v>-</v>
      </c>
      <c r="AM669" s="82" t="str">
        <f t="shared" si="399"/>
        <v>-</v>
      </c>
      <c r="AN669" s="82" t="str">
        <f t="shared" si="400"/>
        <v>-</v>
      </c>
      <c r="AO669" s="82" t="str">
        <f t="shared" si="401"/>
        <v>-</v>
      </c>
      <c r="AP669" s="82" t="str">
        <f t="shared" si="402"/>
        <v>-</v>
      </c>
      <c r="AQ669" s="82" t="str">
        <f t="shared" si="403"/>
        <v>-</v>
      </c>
      <c r="AR669" s="82" t="str">
        <f t="shared" si="404"/>
        <v>-</v>
      </c>
      <c r="AT669" s="82">
        <f t="shared" si="405"/>
        <v>2</v>
      </c>
      <c r="AU669" s="82" t="str">
        <f ca="1">IF(    MAX(OFFSET(AL669,0,0,MATCH("-",AL$638:AL669,0))) = 0,"",
IFERROR(MAX(OFFSET(AL669,0,0,MATCH("-",AL$638:AL669,0))),""))</f>
        <v/>
      </c>
      <c r="AV669" s="82" t="str">
        <f ca="1">IF(    MAX(OFFSET(AM669,0,0,MATCH("-",AM$638:AM669,0))) = 0,"",
IFERROR(MAX(OFFSET(AM669,0,0,MATCH("-",AM$638:AM669,0))),""))</f>
        <v/>
      </c>
      <c r="AW669" s="82" t="str">
        <f ca="1">IF(    MAX(OFFSET(AN669,0,0,MATCH("-",AN$638:AN669,0))) = 0,"",
IFERROR(MAX(OFFSET(AN669,0,0,MATCH("-",AN$638:AN669,0))),""))</f>
        <v/>
      </c>
      <c r="AX669" s="82" t="str">
        <f ca="1">IF(    MAX(OFFSET(AO669,0,0,MATCH("-",AO$638:AO669,0))) = 0,"",
IFERROR(MAX(OFFSET(AO669,0,0,MATCH("-",AO$638:AO669,0))),""))</f>
        <v/>
      </c>
      <c r="AY669" s="82" t="str">
        <f ca="1">IF(    MAX(OFFSET(AP669,0,0,MATCH("-",AP$638:AP669,0))) = 0,"",
IFERROR(MAX(OFFSET(AP669,0,0,MATCH("-",AP$638:AP669,0))),""))</f>
        <v/>
      </c>
      <c r="AZ669" s="82" t="str">
        <f ca="1">IF(    MAX(OFFSET(AQ669,0,0,MATCH("-",AQ$638:AQ669,0))) = 0,"",
IFERROR(MAX(OFFSET(AQ669,0,0,MATCH("-",AQ$638:AQ669,0))),""))</f>
        <v/>
      </c>
      <c r="BA669" s="82" t="str">
        <f ca="1">IF(    MAX(OFFSET(AR669,0,0,MATCH("-",AR$638:AR669,0))) = 0,"",
IFERROR(MAX(OFFSET(AR669,0,0,MATCH("-",AR$638:AR669,0))),""))</f>
        <v/>
      </c>
      <c r="BB669" s="112">
        <f t="shared" ca="1" si="406"/>
        <v>-270</v>
      </c>
      <c r="BC669" s="111" t="str">
        <f t="shared" ca="1" si="407"/>
        <v>Radius</v>
      </c>
      <c r="BD669" s="112">
        <f t="shared" ca="1" si="408"/>
        <v>0</v>
      </c>
      <c r="BE669" s="111">
        <f t="shared" ca="1" si="409"/>
        <v>-150</v>
      </c>
      <c r="BF669" s="113" t="e">
        <f t="shared" ca="1" si="410"/>
        <v>#VALUE!</v>
      </c>
      <c r="BG669" s="113" t="e">
        <f t="shared" ca="1" si="411"/>
        <v>#VALUE!</v>
      </c>
      <c r="BH669" s="112">
        <f t="shared" ca="1" si="412"/>
        <v>2000</v>
      </c>
      <c r="BI669" s="112">
        <f t="shared" ca="1" si="413"/>
        <v>-150</v>
      </c>
      <c r="BJ669" s="157"/>
      <c r="BK669" s="157"/>
      <c r="BL669" s="158" t="str">
        <f>scriv!AM631</f>
        <v/>
      </c>
      <c r="BM669" s="157"/>
      <c r="BN669" s="157" t="str">
        <f t="shared" si="414"/>
        <v>node</v>
      </c>
      <c r="BO669" s="157"/>
      <c r="BP669" s="159">
        <f t="shared" ca="1" si="415"/>
        <v>0</v>
      </c>
      <c r="BQ669" s="159">
        <f t="shared" ca="1" si="416"/>
        <v>0</v>
      </c>
      <c r="BR669" s="159">
        <f t="shared" si="417"/>
        <v>1</v>
      </c>
      <c r="BS669" s="159" t="str">
        <f t="shared" si="418"/>
        <v>symbol</v>
      </c>
      <c r="BT669" s="157" t="str">
        <f ca="1">IF(scriv!V631&lt;&gt;"",scriv!V631,
IF(E669="",IFERROR(VLOOKUP(BL669,$AH$40:$BT$638,39,FALSE),$BT$36),
$BT$37))</f>
        <v>NodeSquare</v>
      </c>
      <c r="BU669" s="166">
        <f t="shared" ca="1" si="419"/>
        <v>2000</v>
      </c>
      <c r="BV669" s="166">
        <f t="shared" ca="1" si="420"/>
        <v>-150</v>
      </c>
      <c r="BW669" s="166">
        <f t="shared" ca="1" si="421"/>
        <v>0</v>
      </c>
      <c r="BX669" s="166">
        <f t="shared" ca="1" si="422"/>
        <v>0</v>
      </c>
      <c r="BY669" s="180" t="str">
        <f t="shared" si="423"/>
        <v/>
      </c>
      <c r="BZ669" s="180" t="str">
        <f t="shared" si="424"/>
        <v/>
      </c>
      <c r="CA669" s="81" t="str">
        <f>IF(scriv!E631&lt;&gt;"",scriv!E631,"")</f>
        <v/>
      </c>
      <c r="CB669" s="82">
        <f t="shared" si="393"/>
        <v>0</v>
      </c>
      <c r="CC669" s="82">
        <f t="shared" si="425"/>
        <v>0</v>
      </c>
      <c r="CD669" s="82" t="str">
        <f t="shared" si="426"/>
        <v>-</v>
      </c>
      <c r="CE669" s="82" t="str">
        <f t="shared" si="427"/>
        <v>-</v>
      </c>
      <c r="CF669" s="82" t="str">
        <f t="shared" si="428"/>
        <v>-</v>
      </c>
      <c r="CG669" s="82" t="str">
        <f t="shared" si="429"/>
        <v>-</v>
      </c>
      <c r="CH669" s="82" t="str">
        <f t="shared" si="430"/>
        <v>-</v>
      </c>
      <c r="CI669" s="82" t="str">
        <f t="shared" si="431"/>
        <v>-</v>
      </c>
      <c r="CJ669" s="82" t="str">
        <f t="shared" si="432"/>
        <v>-</v>
      </c>
      <c r="CK669" s="82" t="str">
        <f t="shared" si="433"/>
        <v>-</v>
      </c>
    </row>
    <row r="670" spans="1:89" s="82" customFormat="1" ht="18" customHeight="1">
      <c r="A670" s="81" t="str">
        <f>scriv!AL632</f>
        <v/>
      </c>
      <c r="B670" s="81" t="str">
        <f>IF(scriv!D632&lt;&gt;"",scriv!D632,"")</f>
        <v/>
      </c>
      <c r="C670" s="81" t="str">
        <f>IF( scriv!AP632&lt;&gt;"", IF(D670&lt;&gt;"","connection ","")&amp;scriv!AP632,IF(D670&lt;&gt;"","connection",""))</f>
        <v/>
      </c>
      <c r="D670" s="82" t="str">
        <f>scriv!AN632</f>
        <v/>
      </c>
      <c r="E670" s="82" t="str">
        <f>scriv!AO632</f>
        <v/>
      </c>
      <c r="F670" s="156">
        <f>ROW()</f>
        <v>670</v>
      </c>
      <c r="G670" s="288">
        <f>scriv!AC632</f>
        <v>0</v>
      </c>
      <c r="H670" s="288">
        <f>scriv!AD632</f>
        <v>0</v>
      </c>
      <c r="I670" s="81" t="str">
        <f>IF(scriv!AE632&lt;&gt;"",scriv!AE632,J670)</f>
        <v/>
      </c>
      <c r="J670" s="81" t="str">
        <f>IF(scriv!AF632&lt;&gt;"",scriv!AF632,"")</f>
        <v/>
      </c>
      <c r="K670" s="82" t="str">
        <f>IF(scriv!Y632&lt;&gt;"",scriv!Y632,$K$36)</f>
        <v>none</v>
      </c>
      <c r="L670" s="82">
        <f>IF(scriv!Z632&lt;&gt;"",scriv!Z632,$L$36)</f>
        <v>0</v>
      </c>
      <c r="M670" s="82" t="str">
        <f>IF(scriv!AA632&lt;&gt;"",scriv!AA632,$M$36)</f>
        <v>OpenClose</v>
      </c>
      <c r="N670" s="82">
        <f>IF(scriv!AB632&lt;&gt;"",scriv!AB632,$N$36)</f>
        <v>0</v>
      </c>
      <c r="O670" s="119" t="str">
        <f t="shared" si="392"/>
        <v/>
      </c>
      <c r="P670" s="81" t="str">
        <f>IF(scriv!I632&lt;&gt;"",scriv!I632,"")</f>
        <v/>
      </c>
      <c r="Q670" s="81" t="str">
        <f>IF(scriv!J632&lt;&gt;"",scriv!J632,"")</f>
        <v/>
      </c>
      <c r="R670" s="81">
        <f>IF(scriv!K632&lt;&gt;"",scriv!K632,
IF(I670&lt;&gt;"",1,$R$36))</f>
        <v>1</v>
      </c>
      <c r="S670" s="81" t="str">
        <f>IF(scriv!L632&lt;&gt;"",scriv!L632,
IF(scriv!AF632&lt;&gt;"",$S$36,"none"))</f>
        <v>none</v>
      </c>
      <c r="T670" s="81" t="str">
        <f>IF(scriv!Q632&lt;&gt;"",scriv!Q632,"")</f>
        <v/>
      </c>
      <c r="U670" s="81" t="str">
        <f>IF(scriv!R632&lt;&gt;"",scriv!R632,"")</f>
        <v/>
      </c>
      <c r="V670" s="81" t="str">
        <f>IF(scriv!S632&lt;&gt;"",scriv!S632,"")</f>
        <v/>
      </c>
      <c r="W670" s="81" t="str">
        <f>IF(scriv!T632&lt;&gt;"",scriv!T632,"")</f>
        <v/>
      </c>
      <c r="X670" s="81" t="str">
        <f>IF($E670="",
( IF(scriv!AH632&lt;&gt;"", LEFT( scriv!AH632, FIND(",",scriv!AH632)-1) &amp; "=" &amp; $AH670 &amp; RIGHT( scriv!AH632, LEN(scriv!AH632) + 1 - FIND(",",scriv!AH632)),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IF(scriv!AI632&lt;&gt;"", LEFT( scriv!AI632, FIND(",",scriv!AI632)-1) &amp; "=" &amp; $AH670 &amp; RIGHT( scriv!AI632, LEN(scriv!AI632) + 1 - FIND(",",scriv!AI632)),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IF(scriv!AJ632&lt;&gt;"", LEFT( scriv!AJ632, FIND(",",scriv!AJ632)-1) &amp; "=" &amp; $AH670 &amp; RIGHT( scriv!AJ632, LEN(scriv!AJ632) + 1 - FIND(",",scriv!AJ632)),
  IF($Z$36&lt;&gt;"",LEFT( Z$36, FIND(",",Z$36)-1) &amp; "=" &amp; $AH670 &amp; RIGHT( Z$36, LEN(Z$36) + 1 - FIND(",",Z$36)),""))),
IF(scriv!O632&lt;&gt;"", LEFT( scriv!O632, FIND(",",scriv!O632)-1) &amp; "=" &amp; $AH670 &amp; RIGHT( scriv!O632, LEN(scriv!O632) + 1 - FIND(",",scriv!O632)),
LEFT( Z$37, FIND(",",Z$37)-1) &amp; "=" &amp; $AH670 &amp; RIGHT( Z$37, LEN(Z$37) + 1 - FIND(",",Z$37))))</f>
        <v>drawOpen=,1.2</v>
      </c>
      <c r="AA670" s="81" t="str">
        <f>IF($E670="",
( IF(scriv!AK632&lt;&gt;"", LEFT( scriv!AK632, FIND(",",scriv!AK632)-1) &amp; "=" &amp; $AH670 &amp; RIGHT( scriv!AK632, LEN(scriv!AK632) + 1 - FIND(",",scriv!AK632)),
  IF($AA$36&lt;&gt;"",LEFT( AA$36, FIND(",",AA$36)-1) &amp; "=" &amp; $AH670 &amp; RIGHT( AA$36, LEN(AA$36) + 1 - FIND(",",AA$36)),""))),
IF(scriv!P632&lt;&gt;"", LEFT( scriv!P632, FIND(",",scriv!P632)-1) &amp; "=" &amp; $AH670 &amp; RIGHT( scriv!P632, LEN(scriv!P632) + 1 - FIND(",",scriv!P632)),
LEFT( AA$37, FIND(",",AA$37)-1) &amp; "=" &amp; $AH670 &amp; RIGHT( AA$37, LEN(AA$37) + 1 - FIND(",",AA$37))))</f>
        <v>drawClose=,1.2</v>
      </c>
      <c r="AB670" s="167" t="str">
        <f t="shared" si="391"/>
        <v>noTitle</v>
      </c>
      <c r="AC670" s="167"/>
      <c r="AD670" s="45"/>
      <c r="AE670" s="168"/>
      <c r="AF670" s="169">
        <f>IF(D670="",scriv!B632,"")</f>
        <v>0</v>
      </c>
      <c r="AG670" s="170" t="str">
        <f t="shared" si="394"/>
        <v/>
      </c>
      <c r="AH670" s="169" t="str">
        <f t="shared" si="395"/>
        <v/>
      </c>
      <c r="AI670" s="169" t="str">
        <f t="shared" si="396"/>
        <v/>
      </c>
      <c r="AJ670" s="86">
        <f>ROUNDDOWN( (LEN(scriv!B632)+1) / 2, 0 )</f>
        <v>0</v>
      </c>
      <c r="AK670" s="82">
        <f t="shared" si="397"/>
        <v>0</v>
      </c>
      <c r="AL670" s="82" t="str">
        <f t="shared" si="398"/>
        <v>-</v>
      </c>
      <c r="AM670" s="82" t="str">
        <f t="shared" si="399"/>
        <v>-</v>
      </c>
      <c r="AN670" s="82" t="str">
        <f t="shared" si="400"/>
        <v>-</v>
      </c>
      <c r="AO670" s="82" t="str">
        <f t="shared" si="401"/>
        <v>-</v>
      </c>
      <c r="AP670" s="82" t="str">
        <f t="shared" si="402"/>
        <v>-</v>
      </c>
      <c r="AQ670" s="82" t="str">
        <f t="shared" si="403"/>
        <v>-</v>
      </c>
      <c r="AR670" s="82" t="str">
        <f t="shared" si="404"/>
        <v>-</v>
      </c>
      <c r="AT670" s="82">
        <f t="shared" si="405"/>
        <v>2</v>
      </c>
      <c r="AU670" s="82" t="str">
        <f ca="1">IF(    MAX(OFFSET(AL670,0,0,MATCH("-",AL$638:AL670,0))) = 0,"",
IFERROR(MAX(OFFSET(AL670,0,0,MATCH("-",AL$638:AL670,0))),""))</f>
        <v/>
      </c>
      <c r="AV670" s="82" t="str">
        <f ca="1">IF(    MAX(OFFSET(AM670,0,0,MATCH("-",AM$638:AM670,0))) = 0,"",
IFERROR(MAX(OFFSET(AM670,0,0,MATCH("-",AM$638:AM670,0))),""))</f>
        <v/>
      </c>
      <c r="AW670" s="82" t="str">
        <f ca="1">IF(    MAX(OFFSET(AN670,0,0,MATCH("-",AN$638:AN670,0))) = 0,"",
IFERROR(MAX(OFFSET(AN670,0,0,MATCH("-",AN$638:AN670,0))),""))</f>
        <v/>
      </c>
      <c r="AX670" s="82" t="str">
        <f ca="1">IF(    MAX(OFFSET(AO670,0,0,MATCH("-",AO$638:AO670,0))) = 0,"",
IFERROR(MAX(OFFSET(AO670,0,0,MATCH("-",AO$638:AO670,0))),""))</f>
        <v/>
      </c>
      <c r="AY670" s="82" t="str">
        <f ca="1">IF(    MAX(OFFSET(AP670,0,0,MATCH("-",AP$638:AP670,0))) = 0,"",
IFERROR(MAX(OFFSET(AP670,0,0,MATCH("-",AP$638:AP670,0))),""))</f>
        <v/>
      </c>
      <c r="AZ670" s="82" t="str">
        <f ca="1">IF(    MAX(OFFSET(AQ670,0,0,MATCH("-",AQ$638:AQ670,0))) = 0,"",
IFERROR(MAX(OFFSET(AQ670,0,0,MATCH("-",AQ$638:AQ670,0))),""))</f>
        <v/>
      </c>
      <c r="BA670" s="82" t="str">
        <f ca="1">IF(    MAX(OFFSET(AR670,0,0,MATCH("-",AR$638:AR670,0))) = 0,"",
IFERROR(MAX(OFFSET(AR670,0,0,MATCH("-",AR$638:AR670,0))),""))</f>
        <v/>
      </c>
      <c r="BB670" s="112">
        <f t="shared" ca="1" si="406"/>
        <v>-270</v>
      </c>
      <c r="BC670" s="111" t="str">
        <f t="shared" ca="1" si="407"/>
        <v>Radius</v>
      </c>
      <c r="BD670" s="112">
        <f t="shared" ca="1" si="408"/>
        <v>0</v>
      </c>
      <c r="BE670" s="111">
        <f t="shared" ca="1" si="409"/>
        <v>-150</v>
      </c>
      <c r="BF670" s="113" t="e">
        <f t="shared" ca="1" si="410"/>
        <v>#VALUE!</v>
      </c>
      <c r="BG670" s="113" t="e">
        <f t="shared" ca="1" si="411"/>
        <v>#VALUE!</v>
      </c>
      <c r="BH670" s="112">
        <f t="shared" ca="1" si="412"/>
        <v>2000</v>
      </c>
      <c r="BI670" s="112">
        <f t="shared" ca="1" si="413"/>
        <v>-150</v>
      </c>
      <c r="BJ670" s="157"/>
      <c r="BK670" s="157"/>
      <c r="BL670" s="158" t="str">
        <f>scriv!AM632</f>
        <v/>
      </c>
      <c r="BM670" s="157"/>
      <c r="BN670" s="157" t="str">
        <f t="shared" si="414"/>
        <v>node</v>
      </c>
      <c r="BO670" s="157"/>
      <c r="BP670" s="159">
        <f t="shared" ca="1" si="415"/>
        <v>0</v>
      </c>
      <c r="BQ670" s="159">
        <f t="shared" ca="1" si="416"/>
        <v>0</v>
      </c>
      <c r="BR670" s="159">
        <f t="shared" si="417"/>
        <v>1</v>
      </c>
      <c r="BS670" s="159" t="str">
        <f t="shared" si="418"/>
        <v>symbol</v>
      </c>
      <c r="BT670" s="157" t="str">
        <f ca="1">IF(scriv!V632&lt;&gt;"",scriv!V632,
IF(E670="",IFERROR(VLOOKUP(BL670,$AH$40:$BT$638,39,FALSE),$BT$36),
$BT$37))</f>
        <v>NodeSquare</v>
      </c>
      <c r="BU670" s="166">
        <f t="shared" ca="1" si="419"/>
        <v>2000</v>
      </c>
      <c r="BV670" s="166">
        <f t="shared" ca="1" si="420"/>
        <v>-150</v>
      </c>
      <c r="BW670" s="166">
        <f t="shared" ca="1" si="421"/>
        <v>0</v>
      </c>
      <c r="BX670" s="166">
        <f t="shared" ca="1" si="422"/>
        <v>0</v>
      </c>
      <c r="BY670" s="180" t="str">
        <f t="shared" si="423"/>
        <v/>
      </c>
      <c r="BZ670" s="180" t="str">
        <f t="shared" si="424"/>
        <v/>
      </c>
      <c r="CA670" s="81" t="str">
        <f>IF(scriv!E632&lt;&gt;"",scriv!E632,"")</f>
        <v/>
      </c>
      <c r="CB670" s="82">
        <f t="shared" si="393"/>
        <v>0</v>
      </c>
      <c r="CC670" s="82">
        <f t="shared" si="425"/>
        <v>0</v>
      </c>
      <c r="CD670" s="82" t="str">
        <f t="shared" si="426"/>
        <v>-</v>
      </c>
      <c r="CE670" s="82" t="str">
        <f t="shared" si="427"/>
        <v>-</v>
      </c>
      <c r="CF670" s="82" t="str">
        <f t="shared" si="428"/>
        <v>-</v>
      </c>
      <c r="CG670" s="82" t="str">
        <f t="shared" si="429"/>
        <v>-</v>
      </c>
      <c r="CH670" s="82" t="str">
        <f t="shared" si="430"/>
        <v>-</v>
      </c>
      <c r="CI670" s="82" t="str">
        <f t="shared" si="431"/>
        <v>-</v>
      </c>
      <c r="CJ670" s="82" t="str">
        <f t="shared" si="432"/>
        <v>-</v>
      </c>
      <c r="CK670" s="82" t="str">
        <f t="shared" si="433"/>
        <v>-</v>
      </c>
    </row>
    <row r="671" spans="1:89" s="82" customFormat="1" ht="18" customHeight="1">
      <c r="A671" s="81" t="str">
        <f>scriv!AL633</f>
        <v/>
      </c>
      <c r="B671" s="81" t="str">
        <f>IF(scriv!D633&lt;&gt;"",scriv!D633,"")</f>
        <v/>
      </c>
      <c r="C671" s="81" t="str">
        <f>IF( scriv!AP633&lt;&gt;"", IF(D671&lt;&gt;"","connection ","")&amp;scriv!AP633,IF(D671&lt;&gt;"","connection",""))</f>
        <v/>
      </c>
      <c r="D671" s="82" t="str">
        <f>scriv!AN633</f>
        <v/>
      </c>
      <c r="E671" s="82" t="str">
        <f>scriv!AO633</f>
        <v/>
      </c>
      <c r="F671" s="156">
        <f>ROW()</f>
        <v>671</v>
      </c>
      <c r="G671" s="288">
        <f>scriv!AC633</f>
        <v>0</v>
      </c>
      <c r="H671" s="288">
        <f>scriv!AD633</f>
        <v>0</v>
      </c>
      <c r="I671" s="81" t="str">
        <f>IF(scriv!AE633&lt;&gt;"",scriv!AE633,J671)</f>
        <v/>
      </c>
      <c r="J671" s="81" t="str">
        <f>IF(scriv!AF633&lt;&gt;"",scriv!AF633,"")</f>
        <v/>
      </c>
      <c r="K671" s="82" t="str">
        <f>IF(scriv!Y633&lt;&gt;"",scriv!Y633,$K$36)</f>
        <v>none</v>
      </c>
      <c r="L671" s="82">
        <f>IF(scriv!Z633&lt;&gt;"",scriv!Z633,$L$36)</f>
        <v>0</v>
      </c>
      <c r="M671" s="82" t="str">
        <f>IF(scriv!AA633&lt;&gt;"",scriv!AA633,$M$36)</f>
        <v>OpenClose</v>
      </c>
      <c r="N671" s="82">
        <f>IF(scriv!AB633&lt;&gt;"",scriv!AB633,$N$36)</f>
        <v>0</v>
      </c>
      <c r="O671" s="119" t="str">
        <f t="shared" si="392"/>
        <v/>
      </c>
      <c r="P671" s="81" t="str">
        <f>IF(scriv!I633&lt;&gt;"",scriv!I633,"")</f>
        <v/>
      </c>
      <c r="Q671" s="81" t="str">
        <f>IF(scriv!J633&lt;&gt;"",scriv!J633,"")</f>
        <v/>
      </c>
      <c r="R671" s="81">
        <f>IF(scriv!K633&lt;&gt;"",scriv!K633,
IF(I671&lt;&gt;"",1,$R$36))</f>
        <v>1</v>
      </c>
      <c r="S671" s="81" t="str">
        <f>IF(scriv!L633&lt;&gt;"",scriv!L633,
IF(scriv!AF633&lt;&gt;"",$S$36,"none"))</f>
        <v>none</v>
      </c>
      <c r="T671" s="81" t="str">
        <f>IF(scriv!Q633&lt;&gt;"",scriv!Q633,"")</f>
        <v/>
      </c>
      <c r="U671" s="81" t="str">
        <f>IF(scriv!R633&lt;&gt;"",scriv!R633,"")</f>
        <v/>
      </c>
      <c r="V671" s="81" t="str">
        <f>IF(scriv!S633&lt;&gt;"",scriv!S633,"")</f>
        <v/>
      </c>
      <c r="W671" s="81" t="str">
        <f>IF(scriv!T633&lt;&gt;"",scriv!T633,"")</f>
        <v/>
      </c>
      <c r="X671" s="81" t="str">
        <f>IF($E671="",
( IF(scriv!AH633&lt;&gt;"", LEFT( scriv!AH633, FIND(",",scriv!AH633)-1) &amp; "=" &amp; $AH671 &amp; RIGHT( scriv!AH633, LEN(scriv!AH633) + 1 - FIND(",",scriv!AH633)),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IF(scriv!AI633&lt;&gt;"", LEFT( scriv!AI633, FIND(",",scriv!AI633)-1) &amp; "=" &amp; $AH671 &amp; RIGHT( scriv!AI633, LEN(scriv!AI633) + 1 - FIND(",",scriv!AI633)),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IF(scriv!AJ633&lt;&gt;"", LEFT( scriv!AJ633, FIND(",",scriv!AJ633)-1) &amp; "=" &amp; $AH671 &amp; RIGHT( scriv!AJ633, LEN(scriv!AJ633) + 1 - FIND(",",scriv!AJ633)),
  IF($Z$36&lt;&gt;"",LEFT( Z$36, FIND(",",Z$36)-1) &amp; "=" &amp; $AH671 &amp; RIGHT( Z$36, LEN(Z$36) + 1 - FIND(",",Z$36)),""))),
IF(scriv!O633&lt;&gt;"", LEFT( scriv!O633, FIND(",",scriv!O633)-1) &amp; "=" &amp; $AH671 &amp; RIGHT( scriv!O633, LEN(scriv!O633) + 1 - FIND(",",scriv!O633)),
LEFT( Z$37, FIND(",",Z$37)-1) &amp; "=" &amp; $AH671 &amp; RIGHT( Z$37, LEN(Z$37) + 1 - FIND(",",Z$37))))</f>
        <v>drawOpen=,1.2</v>
      </c>
      <c r="AA671" s="81" t="str">
        <f>IF($E671="",
( IF(scriv!AK633&lt;&gt;"", LEFT( scriv!AK633, FIND(",",scriv!AK633)-1) &amp; "=" &amp; $AH671 &amp; RIGHT( scriv!AK633, LEN(scriv!AK633) + 1 - FIND(",",scriv!AK633)),
  IF($AA$36&lt;&gt;"",LEFT( AA$36, FIND(",",AA$36)-1) &amp; "=" &amp; $AH671 &amp; RIGHT( AA$36, LEN(AA$36) + 1 - FIND(",",AA$36)),""))),
IF(scriv!P633&lt;&gt;"", LEFT( scriv!P633, FIND(",",scriv!P633)-1) &amp; "=" &amp; $AH671 &amp; RIGHT( scriv!P633, LEN(scriv!P633) + 1 - FIND(",",scriv!P633)),
LEFT( AA$37, FIND(",",AA$37)-1) &amp; "=" &amp; $AH671 &amp; RIGHT( AA$37, LEN(AA$37) + 1 - FIND(",",AA$37))))</f>
        <v>drawClose=,1.2</v>
      </c>
      <c r="AB671" s="167" t="str">
        <f t="shared" si="391"/>
        <v>noTitle</v>
      </c>
      <c r="AC671" s="167"/>
      <c r="AD671" s="45"/>
      <c r="AE671" s="168"/>
      <c r="AF671" s="169">
        <f>IF(D671="",scriv!B633,"")</f>
        <v>0</v>
      </c>
      <c r="AG671" s="170" t="str">
        <f t="shared" si="394"/>
        <v/>
      </c>
      <c r="AH671" s="169" t="str">
        <f t="shared" si="395"/>
        <v/>
      </c>
      <c r="AI671" s="169" t="str">
        <f t="shared" si="396"/>
        <v/>
      </c>
      <c r="AJ671" s="86">
        <f>ROUNDDOWN( (LEN(scriv!B633)+1) / 2, 0 )</f>
        <v>0</v>
      </c>
      <c r="AK671" s="82">
        <f t="shared" si="397"/>
        <v>0</v>
      </c>
      <c r="AL671" s="82" t="str">
        <f t="shared" si="398"/>
        <v>-</v>
      </c>
      <c r="AM671" s="82" t="str">
        <f t="shared" si="399"/>
        <v>-</v>
      </c>
      <c r="AN671" s="82" t="str">
        <f t="shared" si="400"/>
        <v>-</v>
      </c>
      <c r="AO671" s="82" t="str">
        <f t="shared" si="401"/>
        <v>-</v>
      </c>
      <c r="AP671" s="82" t="str">
        <f t="shared" si="402"/>
        <v>-</v>
      </c>
      <c r="AQ671" s="82" t="str">
        <f t="shared" si="403"/>
        <v>-</v>
      </c>
      <c r="AR671" s="82" t="str">
        <f t="shared" si="404"/>
        <v>-</v>
      </c>
      <c r="AT671" s="82">
        <f t="shared" si="405"/>
        <v>2</v>
      </c>
      <c r="AU671" s="82" t="str">
        <f ca="1">IF(    MAX(OFFSET(AL671,0,0,MATCH("-",AL$638:AL671,0))) = 0,"",
IFERROR(MAX(OFFSET(AL671,0,0,MATCH("-",AL$638:AL671,0))),""))</f>
        <v/>
      </c>
      <c r="AV671" s="82" t="str">
        <f ca="1">IF(    MAX(OFFSET(AM671,0,0,MATCH("-",AM$638:AM671,0))) = 0,"",
IFERROR(MAX(OFFSET(AM671,0,0,MATCH("-",AM$638:AM671,0))),""))</f>
        <v/>
      </c>
      <c r="AW671" s="82" t="str">
        <f ca="1">IF(    MAX(OFFSET(AN671,0,0,MATCH("-",AN$638:AN671,0))) = 0,"",
IFERROR(MAX(OFFSET(AN671,0,0,MATCH("-",AN$638:AN671,0))),""))</f>
        <v/>
      </c>
      <c r="AX671" s="82" t="str">
        <f ca="1">IF(    MAX(OFFSET(AO671,0,0,MATCH("-",AO$638:AO671,0))) = 0,"",
IFERROR(MAX(OFFSET(AO671,0,0,MATCH("-",AO$638:AO671,0))),""))</f>
        <v/>
      </c>
      <c r="AY671" s="82" t="str">
        <f ca="1">IF(    MAX(OFFSET(AP671,0,0,MATCH("-",AP$638:AP671,0))) = 0,"",
IFERROR(MAX(OFFSET(AP671,0,0,MATCH("-",AP$638:AP671,0))),""))</f>
        <v/>
      </c>
      <c r="AZ671" s="82" t="str">
        <f ca="1">IF(    MAX(OFFSET(AQ671,0,0,MATCH("-",AQ$638:AQ671,0))) = 0,"",
IFERROR(MAX(OFFSET(AQ671,0,0,MATCH("-",AQ$638:AQ671,0))),""))</f>
        <v/>
      </c>
      <c r="BA671" s="82" t="str">
        <f ca="1">IF(    MAX(OFFSET(AR671,0,0,MATCH("-",AR$638:AR671,0))) = 0,"",
IFERROR(MAX(OFFSET(AR671,0,0,MATCH("-",AR$638:AR671,0))),""))</f>
        <v/>
      </c>
      <c r="BB671" s="112">
        <f t="shared" ca="1" si="406"/>
        <v>-270</v>
      </c>
      <c r="BC671" s="111" t="str">
        <f t="shared" ca="1" si="407"/>
        <v>Radius</v>
      </c>
      <c r="BD671" s="112">
        <f t="shared" ca="1" si="408"/>
        <v>0</v>
      </c>
      <c r="BE671" s="111">
        <f t="shared" ca="1" si="409"/>
        <v>-150</v>
      </c>
      <c r="BF671" s="113" t="e">
        <f t="shared" ca="1" si="410"/>
        <v>#VALUE!</v>
      </c>
      <c r="BG671" s="113" t="e">
        <f t="shared" ca="1" si="411"/>
        <v>#VALUE!</v>
      </c>
      <c r="BH671" s="112">
        <f t="shared" ca="1" si="412"/>
        <v>2000</v>
      </c>
      <c r="BI671" s="112">
        <f t="shared" ca="1" si="413"/>
        <v>-150</v>
      </c>
      <c r="BJ671" s="157"/>
      <c r="BK671" s="157"/>
      <c r="BL671" s="158" t="str">
        <f>scriv!AM633</f>
        <v/>
      </c>
      <c r="BM671" s="157"/>
      <c r="BN671" s="157" t="str">
        <f t="shared" si="414"/>
        <v>node</v>
      </c>
      <c r="BO671" s="157"/>
      <c r="BP671" s="159">
        <f t="shared" ca="1" si="415"/>
        <v>0</v>
      </c>
      <c r="BQ671" s="159">
        <f t="shared" ca="1" si="416"/>
        <v>0</v>
      </c>
      <c r="BR671" s="159">
        <f t="shared" si="417"/>
        <v>1</v>
      </c>
      <c r="BS671" s="159" t="str">
        <f t="shared" si="418"/>
        <v>symbol</v>
      </c>
      <c r="BT671" s="157" t="str">
        <f ca="1">IF(scriv!V633&lt;&gt;"",scriv!V633,
IF(E671="",IFERROR(VLOOKUP(BL671,$AH$40:$BT$638,39,FALSE),$BT$36),
$BT$37))</f>
        <v>NodeSquare</v>
      </c>
      <c r="BU671" s="166">
        <f t="shared" ca="1" si="419"/>
        <v>2000</v>
      </c>
      <c r="BV671" s="166">
        <f t="shared" ca="1" si="420"/>
        <v>-150</v>
      </c>
      <c r="BW671" s="166">
        <f t="shared" ca="1" si="421"/>
        <v>0</v>
      </c>
      <c r="BX671" s="166">
        <f t="shared" ca="1" si="422"/>
        <v>0</v>
      </c>
      <c r="BY671" s="180" t="str">
        <f t="shared" si="423"/>
        <v/>
      </c>
      <c r="BZ671" s="180" t="str">
        <f t="shared" si="424"/>
        <v/>
      </c>
      <c r="CA671" s="81" t="str">
        <f>IF(scriv!E633&lt;&gt;"",scriv!E633,"")</f>
        <v/>
      </c>
      <c r="CB671" s="82">
        <f t="shared" si="393"/>
        <v>0</v>
      </c>
      <c r="CC671" s="82">
        <f t="shared" si="425"/>
        <v>0</v>
      </c>
      <c r="CD671" s="82" t="str">
        <f t="shared" si="426"/>
        <v>-</v>
      </c>
      <c r="CE671" s="82" t="str">
        <f t="shared" si="427"/>
        <v>-</v>
      </c>
      <c r="CF671" s="82" t="str">
        <f t="shared" si="428"/>
        <v>-</v>
      </c>
      <c r="CG671" s="82" t="str">
        <f t="shared" si="429"/>
        <v>-</v>
      </c>
      <c r="CH671" s="82" t="str">
        <f t="shared" si="430"/>
        <v>-</v>
      </c>
      <c r="CI671" s="82" t="str">
        <f t="shared" si="431"/>
        <v>-</v>
      </c>
      <c r="CJ671" s="82" t="str">
        <f t="shared" si="432"/>
        <v>-</v>
      </c>
      <c r="CK671" s="82" t="str">
        <f t="shared" si="433"/>
        <v>-</v>
      </c>
    </row>
    <row r="672" spans="1:89" s="82" customFormat="1" ht="18" customHeight="1">
      <c r="A672" s="81" t="str">
        <f>scriv!AL634</f>
        <v/>
      </c>
      <c r="B672" s="81" t="str">
        <f>IF(scriv!D634&lt;&gt;"",scriv!D634,"")</f>
        <v/>
      </c>
      <c r="C672" s="81" t="str">
        <f>IF( scriv!AP634&lt;&gt;"", IF(D672&lt;&gt;"","connection ","")&amp;scriv!AP634,IF(D672&lt;&gt;"","connection",""))</f>
        <v/>
      </c>
      <c r="D672" s="82" t="str">
        <f>scriv!AN634</f>
        <v/>
      </c>
      <c r="E672" s="82" t="str">
        <f>scriv!AO634</f>
        <v/>
      </c>
      <c r="F672" s="156">
        <f>ROW()</f>
        <v>672</v>
      </c>
      <c r="G672" s="288">
        <f>scriv!AC634</f>
        <v>0</v>
      </c>
      <c r="H672" s="288">
        <f>scriv!AD634</f>
        <v>0</v>
      </c>
      <c r="I672" s="81" t="str">
        <f>IF(scriv!AE634&lt;&gt;"",scriv!AE634,J672)</f>
        <v/>
      </c>
      <c r="J672" s="81" t="str">
        <f>IF(scriv!AF634&lt;&gt;"",scriv!AF634,"")</f>
        <v/>
      </c>
      <c r="K672" s="82" t="str">
        <f>IF(scriv!Y634&lt;&gt;"",scriv!Y634,$K$36)</f>
        <v>none</v>
      </c>
      <c r="L672" s="82">
        <f>IF(scriv!Z634&lt;&gt;"",scriv!Z634,$L$36)</f>
        <v>0</v>
      </c>
      <c r="M672" s="82" t="str">
        <f>IF(scriv!AA634&lt;&gt;"",scriv!AA634,$M$36)</f>
        <v>OpenClose</v>
      </c>
      <c r="N672" s="82">
        <f>IF(scriv!AB634&lt;&gt;"",scriv!AB634,$N$36)</f>
        <v>0</v>
      </c>
      <c r="O672" s="119" t="str">
        <f t="shared" si="392"/>
        <v/>
      </c>
      <c r="P672" s="81" t="str">
        <f>IF(scriv!I634&lt;&gt;"",scriv!I634,"")</f>
        <v/>
      </c>
      <c r="Q672" s="81" t="str">
        <f>IF(scriv!J634&lt;&gt;"",scriv!J634,"")</f>
        <v/>
      </c>
      <c r="R672" s="81">
        <f>IF(scriv!K634&lt;&gt;"",scriv!K634,
IF(I672&lt;&gt;"",1,$R$36))</f>
        <v>1</v>
      </c>
      <c r="S672" s="81" t="str">
        <f>IF(scriv!L634&lt;&gt;"",scriv!L634,
IF(scriv!AF634&lt;&gt;"",$S$36,"none"))</f>
        <v>none</v>
      </c>
      <c r="T672" s="81" t="str">
        <f>IF(scriv!Q634&lt;&gt;"",scriv!Q634,"")</f>
        <v/>
      </c>
      <c r="U672" s="81" t="str">
        <f>IF(scriv!R634&lt;&gt;"",scriv!R634,"")</f>
        <v/>
      </c>
      <c r="V672" s="81" t="str">
        <f>IF(scriv!S634&lt;&gt;"",scriv!S634,"")</f>
        <v/>
      </c>
      <c r="W672" s="81" t="str">
        <f>IF(scriv!T634&lt;&gt;"",scriv!T634,"")</f>
        <v/>
      </c>
      <c r="X672" s="81" t="str">
        <f>IF($E672="",
( IF(scriv!AH634&lt;&gt;"", LEFT( scriv!AH634, FIND(",",scriv!AH634)-1) &amp; "=" &amp; $AH672 &amp; RIGHT( scriv!AH634, LEN(scriv!AH634) + 1 - FIND(",",scriv!AH634)),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IF(scriv!AI634&lt;&gt;"", LEFT( scriv!AI634, FIND(",",scriv!AI634)-1) &amp; "=" &amp; $AH672 &amp; RIGHT( scriv!AI634, LEN(scriv!AI634) + 1 - FIND(",",scriv!AI634)),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IF(scriv!AJ634&lt;&gt;"", LEFT( scriv!AJ634, FIND(",",scriv!AJ634)-1) &amp; "=" &amp; $AH672 &amp; RIGHT( scriv!AJ634, LEN(scriv!AJ634) + 1 - FIND(",",scriv!AJ634)),
  IF($Z$36&lt;&gt;"",LEFT( Z$36, FIND(",",Z$36)-1) &amp; "=" &amp; $AH672 &amp; RIGHT( Z$36, LEN(Z$36) + 1 - FIND(",",Z$36)),""))),
IF(scriv!O634&lt;&gt;"", LEFT( scriv!O634, FIND(",",scriv!O634)-1) &amp; "=" &amp; $AH672 &amp; RIGHT( scriv!O634, LEN(scriv!O634) + 1 - FIND(",",scriv!O634)),
LEFT( Z$37, FIND(",",Z$37)-1) &amp; "=" &amp; $AH672 &amp; RIGHT( Z$37, LEN(Z$37) + 1 - FIND(",",Z$37))))</f>
        <v>drawOpen=,1.2</v>
      </c>
      <c r="AA672" s="81" t="str">
        <f>IF($E672="",
( IF(scriv!AK634&lt;&gt;"", LEFT( scriv!AK634, FIND(",",scriv!AK634)-1) &amp; "=" &amp; $AH672 &amp; RIGHT( scriv!AK634, LEN(scriv!AK634) + 1 - FIND(",",scriv!AK634)),
  IF($AA$36&lt;&gt;"",LEFT( AA$36, FIND(",",AA$36)-1) &amp; "=" &amp; $AH672 &amp; RIGHT( AA$36, LEN(AA$36) + 1 - FIND(",",AA$36)),""))),
IF(scriv!P634&lt;&gt;"", LEFT( scriv!P634, FIND(",",scriv!P634)-1) &amp; "=" &amp; $AH672 &amp; RIGHT( scriv!P634, LEN(scriv!P634) + 1 - FIND(",",scriv!P634)),
LEFT( AA$37, FIND(",",AA$37)-1) &amp; "=" &amp; $AH672 &amp; RIGHT( AA$37, LEN(AA$37) + 1 - FIND(",",AA$37))))</f>
        <v>drawClose=,1.2</v>
      </c>
      <c r="AB672" s="167" t="str">
        <f t="shared" si="391"/>
        <v>noTitle</v>
      </c>
      <c r="AC672" s="167"/>
      <c r="AD672" s="45"/>
      <c r="AE672" s="168"/>
      <c r="AF672" s="169">
        <f>IF(D672="",scriv!B634,"")</f>
        <v>0</v>
      </c>
      <c r="AG672" s="170" t="str">
        <f t="shared" si="394"/>
        <v/>
      </c>
      <c r="AH672" s="169" t="str">
        <f t="shared" si="395"/>
        <v/>
      </c>
      <c r="AI672" s="169" t="str">
        <f t="shared" si="396"/>
        <v/>
      </c>
      <c r="AJ672" s="86">
        <f>ROUNDDOWN( (LEN(scriv!B634)+1) / 2, 0 )</f>
        <v>0</v>
      </c>
      <c r="AK672" s="82">
        <f t="shared" si="397"/>
        <v>0</v>
      </c>
      <c r="AL672" s="82" t="str">
        <f t="shared" si="398"/>
        <v>-</v>
      </c>
      <c r="AM672" s="82" t="str">
        <f t="shared" si="399"/>
        <v>-</v>
      </c>
      <c r="AN672" s="82" t="str">
        <f t="shared" si="400"/>
        <v>-</v>
      </c>
      <c r="AO672" s="82" t="str">
        <f t="shared" si="401"/>
        <v>-</v>
      </c>
      <c r="AP672" s="82" t="str">
        <f t="shared" si="402"/>
        <v>-</v>
      </c>
      <c r="AQ672" s="82" t="str">
        <f t="shared" si="403"/>
        <v>-</v>
      </c>
      <c r="AR672" s="82" t="str">
        <f t="shared" si="404"/>
        <v>-</v>
      </c>
      <c r="AT672" s="82">
        <f t="shared" si="405"/>
        <v>2</v>
      </c>
      <c r="AU672" s="82" t="str">
        <f ca="1">IF(    MAX(OFFSET(AL672,0,0,MATCH("-",AL$638:AL672,0))) = 0,"",
IFERROR(MAX(OFFSET(AL672,0,0,MATCH("-",AL$638:AL672,0))),""))</f>
        <v/>
      </c>
      <c r="AV672" s="82" t="str">
        <f ca="1">IF(    MAX(OFFSET(AM672,0,0,MATCH("-",AM$638:AM672,0))) = 0,"",
IFERROR(MAX(OFFSET(AM672,0,0,MATCH("-",AM$638:AM672,0))),""))</f>
        <v/>
      </c>
      <c r="AW672" s="82" t="str">
        <f ca="1">IF(    MAX(OFFSET(AN672,0,0,MATCH("-",AN$638:AN672,0))) = 0,"",
IFERROR(MAX(OFFSET(AN672,0,0,MATCH("-",AN$638:AN672,0))),""))</f>
        <v/>
      </c>
      <c r="AX672" s="82" t="str">
        <f ca="1">IF(    MAX(OFFSET(AO672,0,0,MATCH("-",AO$638:AO672,0))) = 0,"",
IFERROR(MAX(OFFSET(AO672,0,0,MATCH("-",AO$638:AO672,0))),""))</f>
        <v/>
      </c>
      <c r="AY672" s="82" t="str">
        <f ca="1">IF(    MAX(OFFSET(AP672,0,0,MATCH("-",AP$638:AP672,0))) = 0,"",
IFERROR(MAX(OFFSET(AP672,0,0,MATCH("-",AP$638:AP672,0))),""))</f>
        <v/>
      </c>
      <c r="AZ672" s="82" t="str">
        <f ca="1">IF(    MAX(OFFSET(AQ672,0,0,MATCH("-",AQ$638:AQ672,0))) = 0,"",
IFERROR(MAX(OFFSET(AQ672,0,0,MATCH("-",AQ$638:AQ672,0))),""))</f>
        <v/>
      </c>
      <c r="BA672" s="82" t="str">
        <f ca="1">IF(    MAX(OFFSET(AR672,0,0,MATCH("-",AR$638:AR672,0))) = 0,"",
IFERROR(MAX(OFFSET(AR672,0,0,MATCH("-",AR$638:AR672,0))),""))</f>
        <v/>
      </c>
      <c r="BB672" s="112">
        <f t="shared" ca="1" si="406"/>
        <v>-270</v>
      </c>
      <c r="BC672" s="111" t="str">
        <f t="shared" ca="1" si="407"/>
        <v>Radius</v>
      </c>
      <c r="BD672" s="112">
        <f t="shared" ca="1" si="408"/>
        <v>0</v>
      </c>
      <c r="BE672" s="111">
        <f t="shared" ca="1" si="409"/>
        <v>-150</v>
      </c>
      <c r="BF672" s="113" t="e">
        <f t="shared" ca="1" si="410"/>
        <v>#VALUE!</v>
      </c>
      <c r="BG672" s="113" t="e">
        <f t="shared" ca="1" si="411"/>
        <v>#VALUE!</v>
      </c>
      <c r="BH672" s="112">
        <f t="shared" ca="1" si="412"/>
        <v>2000</v>
      </c>
      <c r="BI672" s="112">
        <f t="shared" ca="1" si="413"/>
        <v>-150</v>
      </c>
      <c r="BJ672" s="157"/>
      <c r="BK672" s="157"/>
      <c r="BL672" s="158" t="str">
        <f>scriv!AM634</f>
        <v/>
      </c>
      <c r="BM672" s="157"/>
      <c r="BN672" s="157" t="str">
        <f t="shared" si="414"/>
        <v>node</v>
      </c>
      <c r="BO672" s="157"/>
      <c r="BP672" s="159">
        <f t="shared" ca="1" si="415"/>
        <v>0</v>
      </c>
      <c r="BQ672" s="159">
        <f t="shared" ca="1" si="416"/>
        <v>0</v>
      </c>
      <c r="BR672" s="159">
        <f t="shared" si="417"/>
        <v>1</v>
      </c>
      <c r="BS672" s="159" t="str">
        <f t="shared" si="418"/>
        <v>symbol</v>
      </c>
      <c r="BT672" s="157" t="str">
        <f ca="1">IF(scriv!V634&lt;&gt;"",scriv!V634,
IF(E672="",IFERROR(VLOOKUP(BL672,$AH$40:$BT$638,39,FALSE),$BT$36),
$BT$37))</f>
        <v>NodeSquare</v>
      </c>
      <c r="BU672" s="166">
        <f t="shared" ca="1" si="419"/>
        <v>2000</v>
      </c>
      <c r="BV672" s="166">
        <f t="shared" ca="1" si="420"/>
        <v>-150</v>
      </c>
      <c r="BW672" s="166">
        <f t="shared" ca="1" si="421"/>
        <v>0</v>
      </c>
      <c r="BX672" s="166">
        <f t="shared" ca="1" si="422"/>
        <v>0</v>
      </c>
      <c r="BY672" s="180" t="str">
        <f t="shared" si="423"/>
        <v/>
      </c>
      <c r="BZ672" s="180" t="str">
        <f t="shared" si="424"/>
        <v/>
      </c>
      <c r="CA672" s="81" t="str">
        <f>IF(scriv!E634&lt;&gt;"",scriv!E634,"")</f>
        <v/>
      </c>
      <c r="CB672" s="82">
        <f t="shared" si="393"/>
        <v>0</v>
      </c>
      <c r="CC672" s="82">
        <f t="shared" si="425"/>
        <v>0</v>
      </c>
      <c r="CD672" s="82" t="str">
        <f t="shared" si="426"/>
        <v>-</v>
      </c>
      <c r="CE672" s="82" t="str">
        <f t="shared" si="427"/>
        <v>-</v>
      </c>
      <c r="CF672" s="82" t="str">
        <f t="shared" si="428"/>
        <v>-</v>
      </c>
      <c r="CG672" s="82" t="str">
        <f t="shared" si="429"/>
        <v>-</v>
      </c>
      <c r="CH672" s="82" t="str">
        <f t="shared" si="430"/>
        <v>-</v>
      </c>
      <c r="CI672" s="82" t="str">
        <f t="shared" si="431"/>
        <v>-</v>
      </c>
      <c r="CJ672" s="82" t="str">
        <f t="shared" si="432"/>
        <v>-</v>
      </c>
      <c r="CK672" s="82" t="str">
        <f t="shared" si="433"/>
        <v>-</v>
      </c>
    </row>
    <row r="673" spans="1:89" s="82" customFormat="1" ht="18" customHeight="1">
      <c r="A673" s="81" t="str">
        <f>scriv!AL635</f>
        <v/>
      </c>
      <c r="B673" s="81" t="str">
        <f>IF(scriv!D635&lt;&gt;"",scriv!D635,"")</f>
        <v/>
      </c>
      <c r="C673" s="81" t="str">
        <f>IF( scriv!AP635&lt;&gt;"", IF(D673&lt;&gt;"","connection ","")&amp;scriv!AP635,IF(D673&lt;&gt;"","connection",""))</f>
        <v/>
      </c>
      <c r="D673" s="82" t="str">
        <f>scriv!AN635</f>
        <v/>
      </c>
      <c r="E673" s="82" t="str">
        <f>scriv!AO635</f>
        <v/>
      </c>
      <c r="F673" s="156">
        <f>ROW()</f>
        <v>673</v>
      </c>
      <c r="G673" s="288">
        <f>scriv!AC635</f>
        <v>0</v>
      </c>
      <c r="H673" s="288">
        <f>scriv!AD635</f>
        <v>0</v>
      </c>
      <c r="I673" s="81" t="str">
        <f>IF(scriv!AE635&lt;&gt;"",scriv!AE635,J673)</f>
        <v/>
      </c>
      <c r="J673" s="81" t="str">
        <f>IF(scriv!AF635&lt;&gt;"",scriv!AF635,"")</f>
        <v/>
      </c>
      <c r="K673" s="82" t="str">
        <f>IF(scriv!Y635&lt;&gt;"",scriv!Y635,$K$36)</f>
        <v>none</v>
      </c>
      <c r="L673" s="82">
        <f>IF(scriv!Z635&lt;&gt;"",scriv!Z635,$L$36)</f>
        <v>0</v>
      </c>
      <c r="M673" s="82" t="str">
        <f>IF(scriv!AA635&lt;&gt;"",scriv!AA635,$M$36)</f>
        <v>OpenClose</v>
      </c>
      <c r="N673" s="82">
        <f>IF(scriv!AB635&lt;&gt;"",scriv!AB635,$N$36)</f>
        <v>0</v>
      </c>
      <c r="O673" s="119" t="str">
        <f t="shared" si="392"/>
        <v/>
      </c>
      <c r="P673" s="81" t="str">
        <f>IF(scriv!I635&lt;&gt;"",scriv!I635,"")</f>
        <v/>
      </c>
      <c r="Q673" s="81" t="str">
        <f>IF(scriv!J635&lt;&gt;"",scriv!J635,"")</f>
        <v/>
      </c>
      <c r="R673" s="81">
        <f>IF(scriv!K635&lt;&gt;"",scriv!K635,
IF(I673&lt;&gt;"",1,$R$36))</f>
        <v>1</v>
      </c>
      <c r="S673" s="81" t="str">
        <f>IF(scriv!L635&lt;&gt;"",scriv!L635,
IF(scriv!AF635&lt;&gt;"",$S$36,"none"))</f>
        <v>none</v>
      </c>
      <c r="T673" s="81" t="str">
        <f>IF(scriv!Q635&lt;&gt;"",scriv!Q635,"")</f>
        <v/>
      </c>
      <c r="U673" s="81" t="str">
        <f>IF(scriv!R635&lt;&gt;"",scriv!R635,"")</f>
        <v/>
      </c>
      <c r="V673" s="81" t="str">
        <f>IF(scriv!S635&lt;&gt;"",scriv!S635,"")</f>
        <v/>
      </c>
      <c r="W673" s="81" t="str">
        <f>IF(scriv!T635&lt;&gt;"",scriv!T635,"")</f>
        <v/>
      </c>
      <c r="X673" s="81" t="str">
        <f>IF($E673="",
( IF(scriv!AH635&lt;&gt;"", LEFT( scriv!AH635, FIND(",",scriv!AH635)-1) &amp; "=" &amp; $AH673 &amp; RIGHT( scriv!AH635, LEN(scriv!AH635) + 1 - FIND(",",scriv!AH635)),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IF(scriv!AI635&lt;&gt;"", LEFT( scriv!AI635, FIND(",",scriv!AI635)-1) &amp; "=" &amp; $AH673 &amp; RIGHT( scriv!AI635, LEN(scriv!AI635) + 1 - FIND(",",scriv!AI635)),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IF(scriv!AJ635&lt;&gt;"", LEFT( scriv!AJ635, FIND(",",scriv!AJ635)-1) &amp; "=" &amp; $AH673 &amp; RIGHT( scriv!AJ635, LEN(scriv!AJ635) + 1 - FIND(",",scriv!AJ635)),
  IF($Z$36&lt;&gt;"",LEFT( Z$36, FIND(",",Z$36)-1) &amp; "=" &amp; $AH673 &amp; RIGHT( Z$36, LEN(Z$36) + 1 - FIND(",",Z$36)),""))),
IF(scriv!O635&lt;&gt;"", LEFT( scriv!O635, FIND(",",scriv!O635)-1) &amp; "=" &amp; $AH673 &amp; RIGHT( scriv!O635, LEN(scriv!O635) + 1 - FIND(",",scriv!O635)),
LEFT( Z$37, FIND(",",Z$37)-1) &amp; "=" &amp; $AH673 &amp; RIGHT( Z$37, LEN(Z$37) + 1 - FIND(",",Z$37))))</f>
        <v>drawOpen=,1.2</v>
      </c>
      <c r="AA673" s="81" t="str">
        <f>IF($E673="",
( IF(scriv!AK635&lt;&gt;"", LEFT( scriv!AK635, FIND(",",scriv!AK635)-1) &amp; "=" &amp; $AH673 &amp; RIGHT( scriv!AK635, LEN(scriv!AK635) + 1 - FIND(",",scriv!AK635)),
  IF($AA$36&lt;&gt;"",LEFT( AA$36, FIND(",",AA$36)-1) &amp; "=" &amp; $AH673 &amp; RIGHT( AA$36, LEN(AA$36) + 1 - FIND(",",AA$36)),""))),
IF(scriv!P635&lt;&gt;"", LEFT( scriv!P635, FIND(",",scriv!P635)-1) &amp; "=" &amp; $AH673 &amp; RIGHT( scriv!P635, LEN(scriv!P635) + 1 - FIND(",",scriv!P635)),
LEFT( AA$37, FIND(",",AA$37)-1) &amp; "=" &amp; $AH673 &amp; RIGHT( AA$37, LEN(AA$37) + 1 - FIND(",",AA$37))))</f>
        <v>drawClose=,1.2</v>
      </c>
      <c r="AB673" s="167" t="str">
        <f t="shared" si="391"/>
        <v>noTitle</v>
      </c>
      <c r="AC673" s="167"/>
      <c r="AD673" s="45"/>
      <c r="AE673" s="168"/>
      <c r="AF673" s="169">
        <f>IF(D673="",scriv!B635,"")</f>
        <v>0</v>
      </c>
      <c r="AG673" s="170" t="str">
        <f t="shared" si="394"/>
        <v/>
      </c>
      <c r="AH673" s="169" t="str">
        <f t="shared" si="395"/>
        <v/>
      </c>
      <c r="AI673" s="169" t="str">
        <f t="shared" si="396"/>
        <v/>
      </c>
      <c r="AJ673" s="86">
        <f>ROUNDDOWN( (LEN(scriv!B635)+1) / 2, 0 )</f>
        <v>0</v>
      </c>
      <c r="AK673" s="82">
        <f t="shared" si="397"/>
        <v>0</v>
      </c>
      <c r="AL673" s="82" t="str">
        <f t="shared" si="398"/>
        <v>-</v>
      </c>
      <c r="AM673" s="82" t="str">
        <f t="shared" si="399"/>
        <v>-</v>
      </c>
      <c r="AN673" s="82" t="str">
        <f t="shared" si="400"/>
        <v>-</v>
      </c>
      <c r="AO673" s="82" t="str">
        <f t="shared" si="401"/>
        <v>-</v>
      </c>
      <c r="AP673" s="82" t="str">
        <f t="shared" si="402"/>
        <v>-</v>
      </c>
      <c r="AQ673" s="82" t="str">
        <f t="shared" si="403"/>
        <v>-</v>
      </c>
      <c r="AR673" s="82" t="str">
        <f t="shared" si="404"/>
        <v>-</v>
      </c>
      <c r="AT673" s="82">
        <f t="shared" si="405"/>
        <v>2</v>
      </c>
      <c r="AU673" s="82" t="str">
        <f ca="1">IF(    MAX(OFFSET(AL673,0,0,MATCH("-",AL$638:AL673,0))) = 0,"",
IFERROR(MAX(OFFSET(AL673,0,0,MATCH("-",AL$638:AL673,0))),""))</f>
        <v/>
      </c>
      <c r="AV673" s="82" t="str">
        <f ca="1">IF(    MAX(OFFSET(AM673,0,0,MATCH("-",AM$638:AM673,0))) = 0,"",
IFERROR(MAX(OFFSET(AM673,0,0,MATCH("-",AM$638:AM673,0))),""))</f>
        <v/>
      </c>
      <c r="AW673" s="82" t="str">
        <f ca="1">IF(    MAX(OFFSET(AN673,0,0,MATCH("-",AN$638:AN673,0))) = 0,"",
IFERROR(MAX(OFFSET(AN673,0,0,MATCH("-",AN$638:AN673,0))),""))</f>
        <v/>
      </c>
      <c r="AX673" s="82" t="str">
        <f ca="1">IF(    MAX(OFFSET(AO673,0,0,MATCH("-",AO$638:AO673,0))) = 0,"",
IFERROR(MAX(OFFSET(AO673,0,0,MATCH("-",AO$638:AO673,0))),""))</f>
        <v/>
      </c>
      <c r="AY673" s="82" t="str">
        <f ca="1">IF(    MAX(OFFSET(AP673,0,0,MATCH("-",AP$638:AP673,0))) = 0,"",
IFERROR(MAX(OFFSET(AP673,0,0,MATCH("-",AP$638:AP673,0))),""))</f>
        <v/>
      </c>
      <c r="AZ673" s="82" t="str">
        <f ca="1">IF(    MAX(OFFSET(AQ673,0,0,MATCH("-",AQ$638:AQ673,0))) = 0,"",
IFERROR(MAX(OFFSET(AQ673,0,0,MATCH("-",AQ$638:AQ673,0))),""))</f>
        <v/>
      </c>
      <c r="BA673" s="82" t="str">
        <f ca="1">IF(    MAX(OFFSET(AR673,0,0,MATCH("-",AR$638:AR673,0))) = 0,"",
IFERROR(MAX(OFFSET(AR673,0,0,MATCH("-",AR$638:AR673,0))),""))</f>
        <v/>
      </c>
      <c r="BB673" s="112">
        <f t="shared" ca="1" si="406"/>
        <v>-270</v>
      </c>
      <c r="BC673" s="111" t="str">
        <f t="shared" ca="1" si="407"/>
        <v>Radius</v>
      </c>
      <c r="BD673" s="112">
        <f t="shared" ca="1" si="408"/>
        <v>0</v>
      </c>
      <c r="BE673" s="111">
        <f t="shared" ca="1" si="409"/>
        <v>-150</v>
      </c>
      <c r="BF673" s="113" t="e">
        <f t="shared" ca="1" si="410"/>
        <v>#VALUE!</v>
      </c>
      <c r="BG673" s="113" t="e">
        <f t="shared" ca="1" si="411"/>
        <v>#VALUE!</v>
      </c>
      <c r="BH673" s="112">
        <f t="shared" ca="1" si="412"/>
        <v>2000</v>
      </c>
      <c r="BI673" s="112">
        <f t="shared" ca="1" si="413"/>
        <v>-150</v>
      </c>
      <c r="BJ673" s="157"/>
      <c r="BK673" s="157"/>
      <c r="BL673" s="158" t="str">
        <f>scriv!AM635</f>
        <v/>
      </c>
      <c r="BM673" s="157"/>
      <c r="BN673" s="157" t="str">
        <f t="shared" si="414"/>
        <v>node</v>
      </c>
      <c r="BO673" s="157"/>
      <c r="BP673" s="159">
        <f t="shared" ca="1" si="415"/>
        <v>0</v>
      </c>
      <c r="BQ673" s="159">
        <f t="shared" ca="1" si="416"/>
        <v>0</v>
      </c>
      <c r="BR673" s="159">
        <f t="shared" si="417"/>
        <v>1</v>
      </c>
      <c r="BS673" s="159" t="str">
        <f t="shared" si="418"/>
        <v>symbol</v>
      </c>
      <c r="BT673" s="157" t="str">
        <f ca="1">IF(scriv!V635&lt;&gt;"",scriv!V635,
IF(E673="",IFERROR(VLOOKUP(BL673,$AH$40:$BT$638,39,FALSE),$BT$36),
$BT$37))</f>
        <v>NodeSquare</v>
      </c>
      <c r="BU673" s="166">
        <f t="shared" ca="1" si="419"/>
        <v>2000</v>
      </c>
      <c r="BV673" s="166">
        <f t="shared" ca="1" si="420"/>
        <v>-150</v>
      </c>
      <c r="BW673" s="166">
        <f t="shared" ca="1" si="421"/>
        <v>0</v>
      </c>
      <c r="BX673" s="166">
        <f t="shared" ca="1" si="422"/>
        <v>0</v>
      </c>
      <c r="BY673" s="180" t="str">
        <f t="shared" si="423"/>
        <v/>
      </c>
      <c r="BZ673" s="180" t="str">
        <f t="shared" si="424"/>
        <v/>
      </c>
      <c r="CA673" s="81" t="str">
        <f>IF(scriv!E635&lt;&gt;"",scriv!E635,"")</f>
        <v/>
      </c>
      <c r="CB673" s="82">
        <f t="shared" si="393"/>
        <v>0</v>
      </c>
      <c r="CC673" s="82">
        <f t="shared" si="425"/>
        <v>0</v>
      </c>
      <c r="CD673" s="82" t="str">
        <f t="shared" si="426"/>
        <v>-</v>
      </c>
      <c r="CE673" s="82" t="str">
        <f t="shared" si="427"/>
        <v>-</v>
      </c>
      <c r="CF673" s="82" t="str">
        <f t="shared" si="428"/>
        <v>-</v>
      </c>
      <c r="CG673" s="82" t="str">
        <f t="shared" si="429"/>
        <v>-</v>
      </c>
      <c r="CH673" s="82" t="str">
        <f t="shared" si="430"/>
        <v>-</v>
      </c>
      <c r="CI673" s="82" t="str">
        <f t="shared" si="431"/>
        <v>-</v>
      </c>
      <c r="CJ673" s="82" t="str">
        <f t="shared" si="432"/>
        <v>-</v>
      </c>
      <c r="CK673" s="82" t="str">
        <f t="shared" si="433"/>
        <v>-</v>
      </c>
    </row>
    <row r="674" spans="1:89" s="82" customFormat="1" ht="18" customHeight="1">
      <c r="A674" s="81" t="str">
        <f>scriv!AL636</f>
        <v/>
      </c>
      <c r="B674" s="81" t="str">
        <f>IF(scriv!D636&lt;&gt;"",scriv!D636,"")</f>
        <v/>
      </c>
      <c r="C674" s="81" t="str">
        <f>IF( scriv!AP636&lt;&gt;"", IF(D674&lt;&gt;"","connection ","")&amp;scriv!AP636,IF(D674&lt;&gt;"","connection",""))</f>
        <v/>
      </c>
      <c r="D674" s="82" t="str">
        <f>scriv!AN636</f>
        <v/>
      </c>
      <c r="E674" s="82" t="str">
        <f>scriv!AO636</f>
        <v/>
      </c>
      <c r="F674" s="156">
        <f>ROW()</f>
        <v>674</v>
      </c>
      <c r="G674" s="288">
        <f>scriv!AC636</f>
        <v>0</v>
      </c>
      <c r="H674" s="288">
        <f>scriv!AD636</f>
        <v>0</v>
      </c>
      <c r="I674" s="81" t="str">
        <f>IF(scriv!AE636&lt;&gt;"",scriv!AE636,J674)</f>
        <v/>
      </c>
      <c r="J674" s="81" t="str">
        <f>IF(scriv!AF636&lt;&gt;"",scriv!AF636,"")</f>
        <v/>
      </c>
      <c r="K674" s="82" t="str">
        <f>IF(scriv!Y636&lt;&gt;"",scriv!Y636,$K$36)</f>
        <v>none</v>
      </c>
      <c r="L674" s="82">
        <f>IF(scriv!Z636&lt;&gt;"",scriv!Z636,$L$36)</f>
        <v>0</v>
      </c>
      <c r="M674" s="82" t="str">
        <f>IF(scriv!AA636&lt;&gt;"",scriv!AA636,$M$36)</f>
        <v>OpenClose</v>
      </c>
      <c r="N674" s="82">
        <f>IF(scriv!AB636&lt;&gt;"",scriv!AB636,$N$36)</f>
        <v>0</v>
      </c>
      <c r="O674" s="119" t="str">
        <f t="shared" si="392"/>
        <v/>
      </c>
      <c r="P674" s="81" t="str">
        <f>IF(scriv!I636&lt;&gt;"",scriv!I636,"")</f>
        <v/>
      </c>
      <c r="Q674" s="81" t="str">
        <f>IF(scriv!J636&lt;&gt;"",scriv!J636,"")</f>
        <v/>
      </c>
      <c r="R674" s="81">
        <f>IF(scriv!K636&lt;&gt;"",scriv!K636,
IF(I674&lt;&gt;"",1,$R$36))</f>
        <v>1</v>
      </c>
      <c r="S674" s="81" t="str">
        <f>IF(scriv!L636&lt;&gt;"",scriv!L636,
IF(scriv!AF636&lt;&gt;"",$S$36,"none"))</f>
        <v>none</v>
      </c>
      <c r="T674" s="81" t="str">
        <f>IF(scriv!Q636&lt;&gt;"",scriv!Q636,"")</f>
        <v/>
      </c>
      <c r="U674" s="81" t="str">
        <f>IF(scriv!R636&lt;&gt;"",scriv!R636,"")</f>
        <v/>
      </c>
      <c r="V674" s="81" t="str">
        <f>IF(scriv!S636&lt;&gt;"",scriv!S636,"")</f>
        <v/>
      </c>
      <c r="W674" s="81" t="str">
        <f>IF(scriv!T636&lt;&gt;"",scriv!T636,"")</f>
        <v/>
      </c>
      <c r="X674" s="81" t="str">
        <f>IF($E674="",
( IF(scriv!AH636&lt;&gt;"", LEFT( scriv!AH636, FIND(",",scriv!AH636)-1) &amp; "=" &amp; $AH674 &amp; RIGHT( scriv!AH636, LEN(scriv!AH636) + 1 - FIND(",",scriv!AH636)),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IF(scriv!AI636&lt;&gt;"", LEFT( scriv!AI636, FIND(",",scriv!AI636)-1) &amp; "=" &amp; $AH674 &amp; RIGHT( scriv!AI636, LEN(scriv!AI636) + 1 - FIND(",",scriv!AI636)),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IF(scriv!AJ636&lt;&gt;"", LEFT( scriv!AJ636, FIND(",",scriv!AJ636)-1) &amp; "=" &amp; $AH674 &amp; RIGHT( scriv!AJ636, LEN(scriv!AJ636) + 1 - FIND(",",scriv!AJ636)),
  IF($Z$36&lt;&gt;"",LEFT( Z$36, FIND(",",Z$36)-1) &amp; "=" &amp; $AH674 &amp; RIGHT( Z$36, LEN(Z$36) + 1 - FIND(",",Z$36)),""))),
IF(scriv!O636&lt;&gt;"", LEFT( scriv!O636, FIND(",",scriv!O636)-1) &amp; "=" &amp; $AH674 &amp; RIGHT( scriv!O636, LEN(scriv!O636) + 1 - FIND(",",scriv!O636)),
LEFT( Z$37, FIND(",",Z$37)-1) &amp; "=" &amp; $AH674 &amp; RIGHT( Z$37, LEN(Z$37) + 1 - FIND(",",Z$37))))</f>
        <v>drawOpen=,1.2</v>
      </c>
      <c r="AA674" s="81" t="str">
        <f>IF($E674="",
( IF(scriv!AK636&lt;&gt;"", LEFT( scriv!AK636, FIND(",",scriv!AK636)-1) &amp; "=" &amp; $AH674 &amp; RIGHT( scriv!AK636, LEN(scriv!AK636) + 1 - FIND(",",scriv!AK636)),
  IF($AA$36&lt;&gt;"",LEFT( AA$36, FIND(",",AA$36)-1) &amp; "=" &amp; $AH674 &amp; RIGHT( AA$36, LEN(AA$36) + 1 - FIND(",",AA$36)),""))),
IF(scriv!P636&lt;&gt;"", LEFT( scriv!P636, FIND(",",scriv!P636)-1) &amp; "=" &amp; $AH674 &amp; RIGHT( scriv!P636, LEN(scriv!P636) + 1 - FIND(",",scriv!P636)),
LEFT( AA$37, FIND(",",AA$37)-1) &amp; "=" &amp; $AH674 &amp; RIGHT( AA$37, LEN(AA$37) + 1 - FIND(",",AA$37))))</f>
        <v>drawClose=,1.2</v>
      </c>
      <c r="AB674" s="167" t="str">
        <f t="shared" si="391"/>
        <v>noTitle</v>
      </c>
      <c r="AC674" s="167"/>
      <c r="AD674" s="45"/>
      <c r="AE674" s="168"/>
      <c r="AF674" s="169">
        <f>IF(D674="",scriv!B636,"")</f>
        <v>0</v>
      </c>
      <c r="AG674" s="170" t="str">
        <f t="shared" si="394"/>
        <v/>
      </c>
      <c r="AH674" s="169" t="str">
        <f t="shared" si="395"/>
        <v/>
      </c>
      <c r="AI674" s="169" t="str">
        <f t="shared" si="396"/>
        <v/>
      </c>
      <c r="AJ674" s="86">
        <f>ROUNDDOWN( (LEN(scriv!B636)+1) / 2, 0 )</f>
        <v>0</v>
      </c>
      <c r="AK674" s="82">
        <f t="shared" si="397"/>
        <v>0</v>
      </c>
      <c r="AL674" s="82" t="str">
        <f t="shared" si="398"/>
        <v>-</v>
      </c>
      <c r="AM674" s="82" t="str">
        <f t="shared" si="399"/>
        <v>-</v>
      </c>
      <c r="AN674" s="82" t="str">
        <f t="shared" si="400"/>
        <v>-</v>
      </c>
      <c r="AO674" s="82" t="str">
        <f t="shared" si="401"/>
        <v>-</v>
      </c>
      <c r="AP674" s="82" t="str">
        <f t="shared" si="402"/>
        <v>-</v>
      </c>
      <c r="AQ674" s="82" t="str">
        <f t="shared" si="403"/>
        <v>-</v>
      </c>
      <c r="AR674" s="82" t="str">
        <f t="shared" si="404"/>
        <v>-</v>
      </c>
      <c r="AT674" s="82">
        <f t="shared" si="405"/>
        <v>2</v>
      </c>
      <c r="AU674" s="82" t="str">
        <f ca="1">IF(    MAX(OFFSET(AL674,0,0,MATCH("-",AL$638:AL674,0))) = 0,"",
IFERROR(MAX(OFFSET(AL674,0,0,MATCH("-",AL$638:AL674,0))),""))</f>
        <v/>
      </c>
      <c r="AV674" s="82" t="str">
        <f ca="1">IF(    MAX(OFFSET(AM674,0,0,MATCH("-",AM$638:AM674,0))) = 0,"",
IFERROR(MAX(OFFSET(AM674,0,0,MATCH("-",AM$638:AM674,0))),""))</f>
        <v/>
      </c>
      <c r="AW674" s="82" t="str">
        <f ca="1">IF(    MAX(OFFSET(AN674,0,0,MATCH("-",AN$638:AN674,0))) = 0,"",
IFERROR(MAX(OFFSET(AN674,0,0,MATCH("-",AN$638:AN674,0))),""))</f>
        <v/>
      </c>
      <c r="AX674" s="82" t="str">
        <f ca="1">IF(    MAX(OFFSET(AO674,0,0,MATCH("-",AO$638:AO674,0))) = 0,"",
IFERROR(MAX(OFFSET(AO674,0,0,MATCH("-",AO$638:AO674,0))),""))</f>
        <v/>
      </c>
      <c r="AY674" s="82" t="str">
        <f ca="1">IF(    MAX(OFFSET(AP674,0,0,MATCH("-",AP$638:AP674,0))) = 0,"",
IFERROR(MAX(OFFSET(AP674,0,0,MATCH("-",AP$638:AP674,0))),""))</f>
        <v/>
      </c>
      <c r="AZ674" s="82" t="str">
        <f ca="1">IF(    MAX(OFFSET(AQ674,0,0,MATCH("-",AQ$638:AQ674,0))) = 0,"",
IFERROR(MAX(OFFSET(AQ674,0,0,MATCH("-",AQ$638:AQ674,0))),""))</f>
        <v/>
      </c>
      <c r="BA674" s="82" t="str">
        <f ca="1">IF(    MAX(OFFSET(AR674,0,0,MATCH("-",AR$638:AR674,0))) = 0,"",
IFERROR(MAX(OFFSET(AR674,0,0,MATCH("-",AR$638:AR674,0))),""))</f>
        <v/>
      </c>
      <c r="BB674" s="112">
        <f t="shared" ca="1" si="406"/>
        <v>-270</v>
      </c>
      <c r="BC674" s="111" t="str">
        <f t="shared" ca="1" si="407"/>
        <v>Radius</v>
      </c>
      <c r="BD674" s="112">
        <f t="shared" ca="1" si="408"/>
        <v>0</v>
      </c>
      <c r="BE674" s="111">
        <f t="shared" ca="1" si="409"/>
        <v>-150</v>
      </c>
      <c r="BF674" s="113" t="e">
        <f t="shared" ca="1" si="410"/>
        <v>#VALUE!</v>
      </c>
      <c r="BG674" s="113" t="e">
        <f t="shared" ca="1" si="411"/>
        <v>#VALUE!</v>
      </c>
      <c r="BH674" s="112">
        <f t="shared" ca="1" si="412"/>
        <v>2000</v>
      </c>
      <c r="BI674" s="112">
        <f t="shared" ca="1" si="413"/>
        <v>-150</v>
      </c>
      <c r="BJ674" s="157"/>
      <c r="BK674" s="157"/>
      <c r="BL674" s="158" t="str">
        <f>scriv!AM636</f>
        <v/>
      </c>
      <c r="BM674" s="157"/>
      <c r="BN674" s="157" t="str">
        <f t="shared" si="414"/>
        <v>node</v>
      </c>
      <c r="BO674" s="157"/>
      <c r="BP674" s="159">
        <f t="shared" ca="1" si="415"/>
        <v>0</v>
      </c>
      <c r="BQ674" s="159">
        <f t="shared" ca="1" si="416"/>
        <v>0</v>
      </c>
      <c r="BR674" s="159">
        <f t="shared" si="417"/>
        <v>1</v>
      </c>
      <c r="BS674" s="159" t="str">
        <f t="shared" si="418"/>
        <v>symbol</v>
      </c>
      <c r="BT674" s="157" t="str">
        <f ca="1">IF(scriv!V636&lt;&gt;"",scriv!V636,
IF(E674="",IFERROR(VLOOKUP(BL674,$AH$40:$BT$638,39,FALSE),$BT$36),
$BT$37))</f>
        <v>NodeSquare</v>
      </c>
      <c r="BU674" s="166">
        <f t="shared" ca="1" si="419"/>
        <v>2000</v>
      </c>
      <c r="BV674" s="166">
        <f t="shared" ca="1" si="420"/>
        <v>-150</v>
      </c>
      <c r="BW674" s="166">
        <f t="shared" ca="1" si="421"/>
        <v>0</v>
      </c>
      <c r="BX674" s="166">
        <f t="shared" ca="1" si="422"/>
        <v>0</v>
      </c>
      <c r="BY674" s="180" t="str">
        <f t="shared" si="423"/>
        <v/>
      </c>
      <c r="BZ674" s="180" t="str">
        <f t="shared" si="424"/>
        <v/>
      </c>
      <c r="CA674" s="81" t="str">
        <f>IF(scriv!E636&lt;&gt;"",scriv!E636,"")</f>
        <v/>
      </c>
      <c r="CB674" s="82">
        <f t="shared" si="393"/>
        <v>0</v>
      </c>
      <c r="CC674" s="82">
        <f t="shared" si="425"/>
        <v>0</v>
      </c>
      <c r="CD674" s="82" t="str">
        <f t="shared" si="426"/>
        <v>-</v>
      </c>
      <c r="CE674" s="82" t="str">
        <f t="shared" si="427"/>
        <v>-</v>
      </c>
      <c r="CF674" s="82" t="str">
        <f t="shared" si="428"/>
        <v>-</v>
      </c>
      <c r="CG674" s="82" t="str">
        <f t="shared" si="429"/>
        <v>-</v>
      </c>
      <c r="CH674" s="82" t="str">
        <f t="shared" si="430"/>
        <v>-</v>
      </c>
      <c r="CI674" s="82" t="str">
        <f t="shared" si="431"/>
        <v>-</v>
      </c>
      <c r="CJ674" s="82" t="str">
        <f t="shared" si="432"/>
        <v>-</v>
      </c>
      <c r="CK674" s="82" t="str">
        <f t="shared" si="433"/>
        <v>-</v>
      </c>
    </row>
    <row r="675" spans="1:89" s="82" customFormat="1" ht="18" customHeight="1">
      <c r="A675" s="81" t="str">
        <f>scriv!AL637</f>
        <v/>
      </c>
      <c r="B675" s="81" t="str">
        <f>IF(scriv!D637&lt;&gt;"",scriv!D637,"")</f>
        <v/>
      </c>
      <c r="C675" s="81" t="str">
        <f>IF( scriv!AP637&lt;&gt;"", IF(D675&lt;&gt;"","connection ","")&amp;scriv!AP637,IF(D675&lt;&gt;"","connection",""))</f>
        <v/>
      </c>
      <c r="D675" s="82" t="str">
        <f>scriv!AN637</f>
        <v/>
      </c>
      <c r="E675" s="82" t="str">
        <f>scriv!AO637</f>
        <v/>
      </c>
      <c r="F675" s="156">
        <f>ROW()</f>
        <v>675</v>
      </c>
      <c r="G675" s="288">
        <f>scriv!AC637</f>
        <v>0</v>
      </c>
      <c r="H675" s="288">
        <f>scriv!AD637</f>
        <v>0</v>
      </c>
      <c r="I675" s="81" t="str">
        <f>IF(scriv!AE637&lt;&gt;"",scriv!AE637,J675)</f>
        <v/>
      </c>
      <c r="J675" s="81" t="str">
        <f>IF(scriv!AF637&lt;&gt;"",scriv!AF637,"")</f>
        <v/>
      </c>
      <c r="K675" s="82" t="str">
        <f>IF(scriv!Y637&lt;&gt;"",scriv!Y637,$K$36)</f>
        <v>none</v>
      </c>
      <c r="L675" s="82">
        <f>IF(scriv!Z637&lt;&gt;"",scriv!Z637,$L$36)</f>
        <v>0</v>
      </c>
      <c r="M675" s="82" t="str">
        <f>IF(scriv!AA637&lt;&gt;"",scriv!AA637,$M$36)</f>
        <v>OpenClose</v>
      </c>
      <c r="N675" s="82">
        <f>IF(scriv!AB637&lt;&gt;"",scriv!AB637,$N$36)</f>
        <v>0</v>
      </c>
      <c r="O675" s="119" t="str">
        <f t="shared" si="392"/>
        <v/>
      </c>
      <c r="P675" s="81" t="str">
        <f>IF(scriv!I637&lt;&gt;"",scriv!I637,"")</f>
        <v/>
      </c>
      <c r="Q675" s="81" t="str">
        <f>IF(scriv!J637&lt;&gt;"",scriv!J637,"")</f>
        <v/>
      </c>
      <c r="R675" s="81">
        <f>IF(scriv!K637&lt;&gt;"",scriv!K637,
IF(I675&lt;&gt;"",1,$R$36))</f>
        <v>1</v>
      </c>
      <c r="S675" s="81" t="str">
        <f>IF(scriv!L637&lt;&gt;"",scriv!L637,
IF(scriv!AF637&lt;&gt;"",$S$36,"none"))</f>
        <v>none</v>
      </c>
      <c r="T675" s="81" t="str">
        <f>IF(scriv!Q637&lt;&gt;"",scriv!Q637,"")</f>
        <v/>
      </c>
      <c r="U675" s="81" t="str">
        <f>IF(scriv!R637&lt;&gt;"",scriv!R637,"")</f>
        <v/>
      </c>
      <c r="V675" s="81" t="str">
        <f>IF(scriv!S637&lt;&gt;"",scriv!S637,"")</f>
        <v/>
      </c>
      <c r="W675" s="81" t="str">
        <f>IF(scriv!T637&lt;&gt;"",scriv!T637,"")</f>
        <v/>
      </c>
      <c r="X675" s="81" t="str">
        <f>IF($E675="",
( IF(scriv!AH637&lt;&gt;"", LEFT( scriv!AH637, FIND(",",scriv!AH637)-1) &amp; "=" &amp; $AH675 &amp; RIGHT( scriv!AH637, LEN(scriv!AH637) + 1 - FIND(",",scriv!AH637)),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IF(scriv!AI637&lt;&gt;"", LEFT( scriv!AI637, FIND(",",scriv!AI637)-1) &amp; "=" &amp; $AH675 &amp; RIGHT( scriv!AI637, LEN(scriv!AI637) + 1 - FIND(",",scriv!AI637)),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IF(scriv!AJ637&lt;&gt;"", LEFT( scriv!AJ637, FIND(",",scriv!AJ637)-1) &amp; "=" &amp; $AH675 &amp; RIGHT( scriv!AJ637, LEN(scriv!AJ637) + 1 - FIND(",",scriv!AJ637)),
  IF($Z$36&lt;&gt;"",LEFT( Z$36, FIND(",",Z$36)-1) &amp; "=" &amp; $AH675 &amp; RIGHT( Z$36, LEN(Z$36) + 1 - FIND(",",Z$36)),""))),
IF(scriv!O637&lt;&gt;"", LEFT( scriv!O637, FIND(",",scriv!O637)-1) &amp; "=" &amp; $AH675 &amp; RIGHT( scriv!O637, LEN(scriv!O637) + 1 - FIND(",",scriv!O637)),
LEFT( Z$37, FIND(",",Z$37)-1) &amp; "=" &amp; $AH675 &amp; RIGHT( Z$37, LEN(Z$37) + 1 - FIND(",",Z$37))))</f>
        <v>drawOpen=,1.2</v>
      </c>
      <c r="AA675" s="81" t="str">
        <f>IF($E675="",
( IF(scriv!AK637&lt;&gt;"", LEFT( scriv!AK637, FIND(",",scriv!AK637)-1) &amp; "=" &amp; $AH675 &amp; RIGHT( scriv!AK637, LEN(scriv!AK637) + 1 - FIND(",",scriv!AK637)),
  IF($AA$36&lt;&gt;"",LEFT( AA$36, FIND(",",AA$36)-1) &amp; "=" &amp; $AH675 &amp; RIGHT( AA$36, LEN(AA$36) + 1 - FIND(",",AA$36)),""))),
IF(scriv!P637&lt;&gt;"", LEFT( scriv!P637, FIND(",",scriv!P637)-1) &amp; "=" &amp; $AH675 &amp; RIGHT( scriv!P637, LEN(scriv!P637) + 1 - FIND(",",scriv!P637)),
LEFT( AA$37, FIND(",",AA$37)-1) &amp; "=" &amp; $AH675 &amp; RIGHT( AA$37, LEN(AA$37) + 1 - FIND(",",AA$37))))</f>
        <v>drawClose=,1.2</v>
      </c>
      <c r="AB675" s="167" t="str">
        <f t="shared" si="391"/>
        <v>noTitle</v>
      </c>
      <c r="AC675" s="167"/>
      <c r="AD675" s="45"/>
      <c r="AE675" s="168"/>
      <c r="AF675" s="169">
        <f>IF(D675="",scriv!B637,"")</f>
        <v>0</v>
      </c>
      <c r="AG675" s="170" t="str">
        <f t="shared" si="394"/>
        <v/>
      </c>
      <c r="AH675" s="169" t="str">
        <f t="shared" si="395"/>
        <v/>
      </c>
      <c r="AI675" s="169" t="str">
        <f t="shared" si="396"/>
        <v/>
      </c>
      <c r="AJ675" s="86">
        <f>ROUNDDOWN( (LEN(scriv!B637)+1) / 2, 0 )</f>
        <v>0</v>
      </c>
      <c r="AK675" s="82">
        <f t="shared" si="397"/>
        <v>0</v>
      </c>
      <c r="AL675" s="82" t="str">
        <f t="shared" si="398"/>
        <v>-</v>
      </c>
      <c r="AM675" s="82" t="str">
        <f t="shared" si="399"/>
        <v>-</v>
      </c>
      <c r="AN675" s="82" t="str">
        <f t="shared" si="400"/>
        <v>-</v>
      </c>
      <c r="AO675" s="82" t="str">
        <f t="shared" si="401"/>
        <v>-</v>
      </c>
      <c r="AP675" s="82" t="str">
        <f t="shared" si="402"/>
        <v>-</v>
      </c>
      <c r="AQ675" s="82" t="str">
        <f t="shared" si="403"/>
        <v>-</v>
      </c>
      <c r="AR675" s="82" t="str">
        <f t="shared" si="404"/>
        <v>-</v>
      </c>
      <c r="AT675" s="82">
        <f t="shared" si="405"/>
        <v>2</v>
      </c>
      <c r="AU675" s="82" t="str">
        <f ca="1">IF(    MAX(OFFSET(AL675,0,0,MATCH("-",AL$638:AL675,0))) = 0,"",
IFERROR(MAX(OFFSET(AL675,0,0,MATCH("-",AL$638:AL675,0))),""))</f>
        <v/>
      </c>
      <c r="AV675" s="82" t="str">
        <f ca="1">IF(    MAX(OFFSET(AM675,0,0,MATCH("-",AM$638:AM675,0))) = 0,"",
IFERROR(MAX(OFFSET(AM675,0,0,MATCH("-",AM$638:AM675,0))),""))</f>
        <v/>
      </c>
      <c r="AW675" s="82" t="str">
        <f ca="1">IF(    MAX(OFFSET(AN675,0,0,MATCH("-",AN$638:AN675,0))) = 0,"",
IFERROR(MAX(OFFSET(AN675,0,0,MATCH("-",AN$638:AN675,0))),""))</f>
        <v/>
      </c>
      <c r="AX675" s="82" t="str">
        <f ca="1">IF(    MAX(OFFSET(AO675,0,0,MATCH("-",AO$638:AO675,0))) = 0,"",
IFERROR(MAX(OFFSET(AO675,0,0,MATCH("-",AO$638:AO675,0))),""))</f>
        <v/>
      </c>
      <c r="AY675" s="82" t="str">
        <f ca="1">IF(    MAX(OFFSET(AP675,0,0,MATCH("-",AP$638:AP675,0))) = 0,"",
IFERROR(MAX(OFFSET(AP675,0,0,MATCH("-",AP$638:AP675,0))),""))</f>
        <v/>
      </c>
      <c r="AZ675" s="82" t="str">
        <f ca="1">IF(    MAX(OFFSET(AQ675,0,0,MATCH("-",AQ$638:AQ675,0))) = 0,"",
IFERROR(MAX(OFFSET(AQ675,0,0,MATCH("-",AQ$638:AQ675,0))),""))</f>
        <v/>
      </c>
      <c r="BA675" s="82" t="str">
        <f ca="1">IF(    MAX(OFFSET(AR675,0,0,MATCH("-",AR$638:AR675,0))) = 0,"",
IFERROR(MAX(OFFSET(AR675,0,0,MATCH("-",AR$638:AR675,0))),""))</f>
        <v/>
      </c>
      <c r="BB675" s="112">
        <f t="shared" ca="1" si="406"/>
        <v>-270</v>
      </c>
      <c r="BC675" s="111" t="str">
        <f t="shared" ca="1" si="407"/>
        <v>Radius</v>
      </c>
      <c r="BD675" s="112">
        <f t="shared" ca="1" si="408"/>
        <v>0</v>
      </c>
      <c r="BE675" s="111">
        <f t="shared" ca="1" si="409"/>
        <v>-150</v>
      </c>
      <c r="BF675" s="113" t="e">
        <f t="shared" ca="1" si="410"/>
        <v>#VALUE!</v>
      </c>
      <c r="BG675" s="113" t="e">
        <f t="shared" ca="1" si="411"/>
        <v>#VALUE!</v>
      </c>
      <c r="BH675" s="112">
        <f t="shared" ca="1" si="412"/>
        <v>2000</v>
      </c>
      <c r="BI675" s="112">
        <f t="shared" ca="1" si="413"/>
        <v>-150</v>
      </c>
      <c r="BJ675" s="157"/>
      <c r="BK675" s="157"/>
      <c r="BL675" s="158" t="str">
        <f>scriv!AM637</f>
        <v/>
      </c>
      <c r="BM675" s="157"/>
      <c r="BN675" s="157" t="str">
        <f t="shared" si="414"/>
        <v>node</v>
      </c>
      <c r="BO675" s="157"/>
      <c r="BP675" s="159">
        <f t="shared" ca="1" si="415"/>
        <v>0</v>
      </c>
      <c r="BQ675" s="159">
        <f t="shared" ca="1" si="416"/>
        <v>0</v>
      </c>
      <c r="BR675" s="159">
        <f t="shared" si="417"/>
        <v>1</v>
      </c>
      <c r="BS675" s="159" t="str">
        <f t="shared" si="418"/>
        <v>symbol</v>
      </c>
      <c r="BT675" s="157" t="str">
        <f ca="1">IF(scriv!V637&lt;&gt;"",scriv!V637,
IF(E675="",IFERROR(VLOOKUP(BL675,$AH$40:$BT$638,39,FALSE),$BT$36),
$BT$37))</f>
        <v>NodeSquare</v>
      </c>
      <c r="BU675" s="166">
        <f t="shared" ca="1" si="419"/>
        <v>2000</v>
      </c>
      <c r="BV675" s="166">
        <f t="shared" ca="1" si="420"/>
        <v>-150</v>
      </c>
      <c r="BW675" s="166">
        <f t="shared" ca="1" si="421"/>
        <v>0</v>
      </c>
      <c r="BX675" s="166">
        <f t="shared" ca="1" si="422"/>
        <v>0</v>
      </c>
      <c r="BY675" s="180" t="str">
        <f t="shared" si="423"/>
        <v/>
      </c>
      <c r="BZ675" s="180" t="str">
        <f t="shared" si="424"/>
        <v/>
      </c>
      <c r="CA675" s="81" t="str">
        <f>IF(scriv!E637&lt;&gt;"",scriv!E637,"")</f>
        <v/>
      </c>
      <c r="CB675" s="82">
        <f t="shared" si="393"/>
        <v>0</v>
      </c>
      <c r="CC675" s="82">
        <f t="shared" si="425"/>
        <v>0</v>
      </c>
      <c r="CD675" s="82" t="str">
        <f t="shared" si="426"/>
        <v>-</v>
      </c>
      <c r="CE675" s="82" t="str">
        <f t="shared" si="427"/>
        <v>-</v>
      </c>
      <c r="CF675" s="82" t="str">
        <f t="shared" si="428"/>
        <v>-</v>
      </c>
      <c r="CG675" s="82" t="str">
        <f t="shared" si="429"/>
        <v>-</v>
      </c>
      <c r="CH675" s="82" t="str">
        <f t="shared" si="430"/>
        <v>-</v>
      </c>
      <c r="CI675" s="82" t="str">
        <f t="shared" si="431"/>
        <v>-</v>
      </c>
      <c r="CJ675" s="82" t="str">
        <f t="shared" si="432"/>
        <v>-</v>
      </c>
      <c r="CK675" s="82" t="str">
        <f t="shared" si="433"/>
        <v>-</v>
      </c>
    </row>
    <row r="676" spans="1:89" s="82" customFormat="1" ht="18" customHeight="1">
      <c r="A676" s="81" t="str">
        <f>scriv!AL638</f>
        <v/>
      </c>
      <c r="B676" s="81" t="str">
        <f>IF(scriv!D638&lt;&gt;"",scriv!D638,"")</f>
        <v/>
      </c>
      <c r="C676" s="81" t="str">
        <f>IF( scriv!AP638&lt;&gt;"", IF(D676&lt;&gt;"","connection ","")&amp;scriv!AP638,IF(D676&lt;&gt;"","connection",""))</f>
        <v/>
      </c>
      <c r="D676" s="82" t="str">
        <f>scriv!AN638</f>
        <v/>
      </c>
      <c r="E676" s="82" t="str">
        <f>scriv!AO638</f>
        <v/>
      </c>
      <c r="F676" s="156">
        <f>ROW()</f>
        <v>676</v>
      </c>
      <c r="G676" s="288">
        <f>scriv!AC638</f>
        <v>0</v>
      </c>
      <c r="H676" s="288">
        <f>scriv!AD638</f>
        <v>0</v>
      </c>
      <c r="I676" s="81" t="str">
        <f>IF(scriv!AE638&lt;&gt;"",scriv!AE638,J676)</f>
        <v/>
      </c>
      <c r="J676" s="81" t="str">
        <f>IF(scriv!AF638&lt;&gt;"",scriv!AF638,"")</f>
        <v/>
      </c>
      <c r="K676" s="82" t="str">
        <f>IF(scriv!Y638&lt;&gt;"",scriv!Y638,$K$36)</f>
        <v>none</v>
      </c>
      <c r="L676" s="82">
        <f>IF(scriv!Z638&lt;&gt;"",scriv!Z638,$L$36)</f>
        <v>0</v>
      </c>
      <c r="M676" s="82" t="str">
        <f>IF(scriv!AA638&lt;&gt;"",scriv!AA638,$M$36)</f>
        <v>OpenClose</v>
      </c>
      <c r="N676" s="82">
        <f>IF(scriv!AB638&lt;&gt;"",scriv!AB638,$N$36)</f>
        <v>0</v>
      </c>
      <c r="O676" s="119" t="str">
        <f t="shared" si="392"/>
        <v/>
      </c>
      <c r="P676" s="81" t="str">
        <f>IF(scriv!I638&lt;&gt;"",scriv!I638,"")</f>
        <v/>
      </c>
      <c r="Q676" s="81" t="str">
        <f>IF(scriv!J638&lt;&gt;"",scriv!J638,"")</f>
        <v/>
      </c>
      <c r="R676" s="81">
        <f>IF(scriv!K638&lt;&gt;"",scriv!K638,
IF(I676&lt;&gt;"",1,$R$36))</f>
        <v>1</v>
      </c>
      <c r="S676" s="81" t="str">
        <f>IF(scriv!L638&lt;&gt;"",scriv!L638,
IF(scriv!AF638&lt;&gt;"",$S$36,"none"))</f>
        <v>none</v>
      </c>
      <c r="T676" s="81" t="str">
        <f>IF(scriv!Q638&lt;&gt;"",scriv!Q638,"")</f>
        <v/>
      </c>
      <c r="U676" s="81" t="str">
        <f>IF(scriv!R638&lt;&gt;"",scriv!R638,"")</f>
        <v/>
      </c>
      <c r="V676" s="81" t="str">
        <f>IF(scriv!S638&lt;&gt;"",scriv!S638,"")</f>
        <v/>
      </c>
      <c r="W676" s="81" t="str">
        <f>IF(scriv!T638&lt;&gt;"",scriv!T638,"")</f>
        <v/>
      </c>
      <c r="X676" s="81" t="str">
        <f>IF($E676="",
( IF(scriv!AH638&lt;&gt;"", LEFT( scriv!AH638, FIND(",",scriv!AH638)-1) &amp; "=" &amp; $AH676 &amp; RIGHT( scriv!AH638, LEN(scriv!AH638) + 1 - FIND(",",scriv!AH638)),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IF(scriv!AI638&lt;&gt;"", LEFT( scriv!AI638, FIND(",",scriv!AI638)-1) &amp; "=" &amp; $AH676 &amp; RIGHT( scriv!AI638, LEN(scriv!AI638) + 1 - FIND(",",scriv!AI638)),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IF(scriv!AJ638&lt;&gt;"", LEFT( scriv!AJ638, FIND(",",scriv!AJ638)-1) &amp; "=" &amp; $AH676 &amp; RIGHT( scriv!AJ638, LEN(scriv!AJ638) + 1 - FIND(",",scriv!AJ638)),
  IF($Z$36&lt;&gt;"",LEFT( Z$36, FIND(",",Z$36)-1) &amp; "=" &amp; $AH676 &amp; RIGHT( Z$36, LEN(Z$36) + 1 - FIND(",",Z$36)),""))),
IF(scriv!O638&lt;&gt;"", LEFT( scriv!O638, FIND(",",scriv!O638)-1) &amp; "=" &amp; $AH676 &amp; RIGHT( scriv!O638, LEN(scriv!O638) + 1 - FIND(",",scriv!O638)),
LEFT( Z$37, FIND(",",Z$37)-1) &amp; "=" &amp; $AH676 &amp; RIGHT( Z$37, LEN(Z$37) + 1 - FIND(",",Z$37))))</f>
        <v>drawOpen=,1.2</v>
      </c>
      <c r="AA676" s="81" t="str">
        <f>IF($E676="",
( IF(scriv!AK638&lt;&gt;"", LEFT( scriv!AK638, FIND(",",scriv!AK638)-1) &amp; "=" &amp; $AH676 &amp; RIGHT( scriv!AK638, LEN(scriv!AK638) + 1 - FIND(",",scriv!AK638)),
  IF($AA$36&lt;&gt;"",LEFT( AA$36, FIND(",",AA$36)-1) &amp; "=" &amp; $AH676 &amp; RIGHT( AA$36, LEN(AA$36) + 1 - FIND(",",AA$36)),""))),
IF(scriv!P638&lt;&gt;"", LEFT( scriv!P638, FIND(",",scriv!P638)-1) &amp; "=" &amp; $AH676 &amp; RIGHT( scriv!P638, LEN(scriv!P638) + 1 - FIND(",",scriv!P638)),
LEFT( AA$37, FIND(",",AA$37)-1) &amp; "=" &amp; $AH676 &amp; RIGHT( AA$37, LEN(AA$37) + 1 - FIND(",",AA$37))))</f>
        <v>drawClose=,1.2</v>
      </c>
      <c r="AB676" s="167" t="str">
        <f t="shared" si="391"/>
        <v>noTitle</v>
      </c>
      <c r="AC676" s="167"/>
      <c r="AD676" s="45"/>
      <c r="AE676" s="168"/>
      <c r="AF676" s="169">
        <f>IF(D676="",scriv!B638,"")</f>
        <v>0</v>
      </c>
      <c r="AG676" s="170" t="str">
        <f t="shared" si="394"/>
        <v/>
      </c>
      <c r="AH676" s="169" t="str">
        <f t="shared" si="395"/>
        <v/>
      </c>
      <c r="AI676" s="169" t="str">
        <f t="shared" si="396"/>
        <v/>
      </c>
      <c r="AJ676" s="86">
        <f>ROUNDDOWN( (LEN(scriv!B638)+1) / 2, 0 )</f>
        <v>0</v>
      </c>
      <c r="AK676" s="82">
        <f t="shared" si="397"/>
        <v>0</v>
      </c>
      <c r="AL676" s="82" t="str">
        <f t="shared" si="398"/>
        <v>-</v>
      </c>
      <c r="AM676" s="82" t="str">
        <f t="shared" si="399"/>
        <v>-</v>
      </c>
      <c r="AN676" s="82" t="str">
        <f t="shared" si="400"/>
        <v>-</v>
      </c>
      <c r="AO676" s="82" t="str">
        <f t="shared" si="401"/>
        <v>-</v>
      </c>
      <c r="AP676" s="82" t="str">
        <f t="shared" si="402"/>
        <v>-</v>
      </c>
      <c r="AQ676" s="82" t="str">
        <f t="shared" si="403"/>
        <v>-</v>
      </c>
      <c r="AR676" s="82" t="str">
        <f t="shared" si="404"/>
        <v>-</v>
      </c>
      <c r="AT676" s="82">
        <f t="shared" si="405"/>
        <v>2</v>
      </c>
      <c r="AU676" s="82" t="str">
        <f ca="1">IF(    MAX(OFFSET(AL676,0,0,MATCH("-",AL$638:AL676,0))) = 0,"",
IFERROR(MAX(OFFSET(AL676,0,0,MATCH("-",AL$638:AL676,0))),""))</f>
        <v/>
      </c>
      <c r="AV676" s="82" t="str">
        <f ca="1">IF(    MAX(OFFSET(AM676,0,0,MATCH("-",AM$638:AM676,0))) = 0,"",
IFERROR(MAX(OFFSET(AM676,0,0,MATCH("-",AM$638:AM676,0))),""))</f>
        <v/>
      </c>
      <c r="AW676" s="82" t="str">
        <f ca="1">IF(    MAX(OFFSET(AN676,0,0,MATCH("-",AN$638:AN676,0))) = 0,"",
IFERROR(MAX(OFFSET(AN676,0,0,MATCH("-",AN$638:AN676,0))),""))</f>
        <v/>
      </c>
      <c r="AX676" s="82" t="str">
        <f ca="1">IF(    MAX(OFFSET(AO676,0,0,MATCH("-",AO$638:AO676,0))) = 0,"",
IFERROR(MAX(OFFSET(AO676,0,0,MATCH("-",AO$638:AO676,0))),""))</f>
        <v/>
      </c>
      <c r="AY676" s="82" t="str">
        <f ca="1">IF(    MAX(OFFSET(AP676,0,0,MATCH("-",AP$638:AP676,0))) = 0,"",
IFERROR(MAX(OFFSET(AP676,0,0,MATCH("-",AP$638:AP676,0))),""))</f>
        <v/>
      </c>
      <c r="AZ676" s="82" t="str">
        <f ca="1">IF(    MAX(OFFSET(AQ676,0,0,MATCH("-",AQ$638:AQ676,0))) = 0,"",
IFERROR(MAX(OFFSET(AQ676,0,0,MATCH("-",AQ$638:AQ676,0))),""))</f>
        <v/>
      </c>
      <c r="BA676" s="82" t="str">
        <f ca="1">IF(    MAX(OFFSET(AR676,0,0,MATCH("-",AR$638:AR676,0))) = 0,"",
IFERROR(MAX(OFFSET(AR676,0,0,MATCH("-",AR$638:AR676,0))),""))</f>
        <v/>
      </c>
      <c r="BB676" s="112">
        <f t="shared" ca="1" si="406"/>
        <v>-270</v>
      </c>
      <c r="BC676" s="111" t="str">
        <f t="shared" ca="1" si="407"/>
        <v>Radius</v>
      </c>
      <c r="BD676" s="112">
        <f t="shared" ca="1" si="408"/>
        <v>0</v>
      </c>
      <c r="BE676" s="111">
        <f t="shared" ca="1" si="409"/>
        <v>-150</v>
      </c>
      <c r="BF676" s="113" t="e">
        <f t="shared" ca="1" si="410"/>
        <v>#VALUE!</v>
      </c>
      <c r="BG676" s="113" t="e">
        <f t="shared" ca="1" si="411"/>
        <v>#VALUE!</v>
      </c>
      <c r="BH676" s="112">
        <f t="shared" ca="1" si="412"/>
        <v>2000</v>
      </c>
      <c r="BI676" s="112">
        <f t="shared" ca="1" si="413"/>
        <v>-150</v>
      </c>
      <c r="BJ676" s="157"/>
      <c r="BK676" s="157"/>
      <c r="BL676" s="158" t="str">
        <f>scriv!AM638</f>
        <v/>
      </c>
      <c r="BM676" s="157"/>
      <c r="BN676" s="157" t="str">
        <f t="shared" si="414"/>
        <v>node</v>
      </c>
      <c r="BO676" s="157"/>
      <c r="BP676" s="159">
        <f t="shared" ca="1" si="415"/>
        <v>0</v>
      </c>
      <c r="BQ676" s="159">
        <f t="shared" ca="1" si="416"/>
        <v>0</v>
      </c>
      <c r="BR676" s="159">
        <f t="shared" si="417"/>
        <v>1</v>
      </c>
      <c r="BS676" s="159" t="str">
        <f t="shared" si="418"/>
        <v>symbol</v>
      </c>
      <c r="BT676" s="157" t="str">
        <f ca="1">IF(scriv!V638&lt;&gt;"",scriv!V638,
IF(E676="",IFERROR(VLOOKUP(BL676,$AH$40:$BT$638,39,FALSE),$BT$36),
$BT$37))</f>
        <v>NodeSquare</v>
      </c>
      <c r="BU676" s="166">
        <f t="shared" ca="1" si="419"/>
        <v>2000</v>
      </c>
      <c r="BV676" s="166">
        <f t="shared" ca="1" si="420"/>
        <v>-150</v>
      </c>
      <c r="BW676" s="166">
        <f t="shared" ca="1" si="421"/>
        <v>0</v>
      </c>
      <c r="BX676" s="166">
        <f t="shared" ca="1" si="422"/>
        <v>0</v>
      </c>
      <c r="BY676" s="180" t="str">
        <f t="shared" si="423"/>
        <v/>
      </c>
      <c r="BZ676" s="180" t="str">
        <f t="shared" si="424"/>
        <v/>
      </c>
      <c r="CA676" s="81" t="str">
        <f>IF(scriv!E638&lt;&gt;"",scriv!E638,"")</f>
        <v/>
      </c>
      <c r="CB676" s="82">
        <f t="shared" si="393"/>
        <v>0</v>
      </c>
      <c r="CC676" s="82">
        <f t="shared" si="425"/>
        <v>0</v>
      </c>
      <c r="CD676" s="82" t="str">
        <f t="shared" si="426"/>
        <v>-</v>
      </c>
      <c r="CE676" s="82" t="str">
        <f t="shared" si="427"/>
        <v>-</v>
      </c>
      <c r="CF676" s="82" t="str">
        <f t="shared" si="428"/>
        <v>-</v>
      </c>
      <c r="CG676" s="82" t="str">
        <f t="shared" si="429"/>
        <v>-</v>
      </c>
      <c r="CH676" s="82" t="str">
        <f t="shared" si="430"/>
        <v>-</v>
      </c>
      <c r="CI676" s="82" t="str">
        <f t="shared" si="431"/>
        <v>-</v>
      </c>
      <c r="CJ676" s="82" t="str">
        <f t="shared" si="432"/>
        <v>-</v>
      </c>
      <c r="CK676" s="82" t="str">
        <f t="shared" si="433"/>
        <v>-</v>
      </c>
    </row>
    <row r="677" spans="1:89" s="82" customFormat="1" ht="18" customHeight="1">
      <c r="A677" s="81" t="str">
        <f>scriv!AL639</f>
        <v/>
      </c>
      <c r="B677" s="81" t="str">
        <f>IF(scriv!D639&lt;&gt;"",scriv!D639,"")</f>
        <v/>
      </c>
      <c r="C677" s="81" t="str">
        <f>IF( scriv!AP639&lt;&gt;"", IF(D677&lt;&gt;"","connection ","")&amp;scriv!AP639,IF(D677&lt;&gt;"","connection",""))</f>
        <v/>
      </c>
      <c r="D677" s="82" t="str">
        <f>scriv!AN639</f>
        <v/>
      </c>
      <c r="E677" s="82" t="str">
        <f>scriv!AO639</f>
        <v/>
      </c>
      <c r="F677" s="156">
        <f>ROW()</f>
        <v>677</v>
      </c>
      <c r="G677" s="288">
        <f>scriv!AC639</f>
        <v>0</v>
      </c>
      <c r="H677" s="288">
        <f>scriv!AD639</f>
        <v>0</v>
      </c>
      <c r="I677" s="81" t="str">
        <f>IF(scriv!AE639&lt;&gt;"",scriv!AE639,J677)</f>
        <v/>
      </c>
      <c r="J677" s="81" t="str">
        <f>IF(scriv!AF639&lt;&gt;"",scriv!AF639,"")</f>
        <v/>
      </c>
      <c r="K677" s="82" t="str">
        <f>IF(scriv!Y639&lt;&gt;"",scriv!Y639,$K$36)</f>
        <v>none</v>
      </c>
      <c r="L677" s="82">
        <f>IF(scriv!Z639&lt;&gt;"",scriv!Z639,$L$36)</f>
        <v>0</v>
      </c>
      <c r="M677" s="82" t="str">
        <f>IF(scriv!AA639&lt;&gt;"",scriv!AA639,$M$36)</f>
        <v>OpenClose</v>
      </c>
      <c r="N677" s="82">
        <f>IF(scriv!AB639&lt;&gt;"",scriv!AB639,$N$36)</f>
        <v>0</v>
      </c>
      <c r="O677" s="119" t="str">
        <f t="shared" si="392"/>
        <v/>
      </c>
      <c r="P677" s="81" t="str">
        <f>IF(scriv!I639&lt;&gt;"",scriv!I639,"")</f>
        <v/>
      </c>
      <c r="Q677" s="81" t="str">
        <f>IF(scriv!J639&lt;&gt;"",scriv!J639,"")</f>
        <v/>
      </c>
      <c r="R677" s="81">
        <f>IF(scriv!K639&lt;&gt;"",scriv!K639,
IF(I677&lt;&gt;"",1,$R$36))</f>
        <v>1</v>
      </c>
      <c r="S677" s="81" t="str">
        <f>IF(scriv!L639&lt;&gt;"",scriv!L639,
IF(scriv!AF639&lt;&gt;"",$S$36,"none"))</f>
        <v>none</v>
      </c>
      <c r="T677" s="81" t="str">
        <f>IF(scriv!Q639&lt;&gt;"",scriv!Q639,"")</f>
        <v/>
      </c>
      <c r="U677" s="81" t="str">
        <f>IF(scriv!R639&lt;&gt;"",scriv!R639,"")</f>
        <v/>
      </c>
      <c r="V677" s="81" t="str">
        <f>IF(scriv!S639&lt;&gt;"",scriv!S639,"")</f>
        <v/>
      </c>
      <c r="W677" s="81" t="str">
        <f>IF(scriv!T639&lt;&gt;"",scriv!T639,"")</f>
        <v/>
      </c>
      <c r="X677" s="81" t="str">
        <f>IF($E677="",
( IF(scriv!AH639&lt;&gt;"", LEFT( scriv!AH639, FIND(",",scriv!AH639)-1) &amp; "=" &amp; $AH677 &amp; RIGHT( scriv!AH639, LEN(scriv!AH639) + 1 - FIND(",",scriv!AH639)),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IF(scriv!AI639&lt;&gt;"", LEFT( scriv!AI639, FIND(",",scriv!AI639)-1) &amp; "=" &amp; $AH677 &amp; RIGHT( scriv!AI639, LEN(scriv!AI639) + 1 - FIND(",",scriv!AI639)),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IF(scriv!AJ639&lt;&gt;"", LEFT( scriv!AJ639, FIND(",",scriv!AJ639)-1) &amp; "=" &amp; $AH677 &amp; RIGHT( scriv!AJ639, LEN(scriv!AJ639) + 1 - FIND(",",scriv!AJ639)),
  IF($Z$36&lt;&gt;"",LEFT( Z$36, FIND(",",Z$36)-1) &amp; "=" &amp; $AH677 &amp; RIGHT( Z$36, LEN(Z$36) + 1 - FIND(",",Z$36)),""))),
IF(scriv!O639&lt;&gt;"", LEFT( scriv!O639, FIND(",",scriv!O639)-1) &amp; "=" &amp; $AH677 &amp; RIGHT( scriv!O639, LEN(scriv!O639) + 1 - FIND(",",scriv!O639)),
LEFT( Z$37, FIND(",",Z$37)-1) &amp; "=" &amp; $AH677 &amp; RIGHT( Z$37, LEN(Z$37) + 1 - FIND(",",Z$37))))</f>
        <v>drawOpen=,1.2</v>
      </c>
      <c r="AA677" s="81" t="str">
        <f>IF($E677="",
( IF(scriv!AK639&lt;&gt;"", LEFT( scriv!AK639, FIND(",",scriv!AK639)-1) &amp; "=" &amp; $AH677 &amp; RIGHT( scriv!AK639, LEN(scriv!AK639) + 1 - FIND(",",scriv!AK639)),
  IF($AA$36&lt;&gt;"",LEFT( AA$36, FIND(",",AA$36)-1) &amp; "=" &amp; $AH677 &amp; RIGHT( AA$36, LEN(AA$36) + 1 - FIND(",",AA$36)),""))),
IF(scriv!P639&lt;&gt;"", LEFT( scriv!P639, FIND(",",scriv!P639)-1) &amp; "=" &amp; $AH677 &amp; RIGHT( scriv!P639, LEN(scriv!P639) + 1 - FIND(",",scriv!P639)),
LEFT( AA$37, FIND(",",AA$37)-1) &amp; "=" &amp; $AH677 &amp; RIGHT( AA$37, LEN(AA$37) + 1 - FIND(",",AA$37))))</f>
        <v>drawClose=,1.2</v>
      </c>
      <c r="AB677" s="167" t="str">
        <f t="shared" si="391"/>
        <v>noTitle</v>
      </c>
      <c r="AC677" s="167"/>
      <c r="AD677" s="45"/>
      <c r="AE677" s="168"/>
      <c r="AF677" s="169">
        <f>IF(D677="",scriv!B639,"")</f>
        <v>0</v>
      </c>
      <c r="AG677" s="170" t="str">
        <f t="shared" si="394"/>
        <v/>
      </c>
      <c r="AH677" s="169" t="str">
        <f t="shared" si="395"/>
        <v/>
      </c>
      <c r="AI677" s="169" t="str">
        <f t="shared" si="396"/>
        <v/>
      </c>
      <c r="AJ677" s="86">
        <f>ROUNDDOWN( (LEN(scriv!B639)+1) / 2, 0 )</f>
        <v>0</v>
      </c>
      <c r="AK677" s="82">
        <f t="shared" si="397"/>
        <v>0</v>
      </c>
      <c r="AL677" s="82" t="str">
        <f t="shared" si="398"/>
        <v>-</v>
      </c>
      <c r="AM677" s="82" t="str">
        <f t="shared" si="399"/>
        <v>-</v>
      </c>
      <c r="AN677" s="82" t="str">
        <f t="shared" si="400"/>
        <v>-</v>
      </c>
      <c r="AO677" s="82" t="str">
        <f t="shared" si="401"/>
        <v>-</v>
      </c>
      <c r="AP677" s="82" t="str">
        <f t="shared" si="402"/>
        <v>-</v>
      </c>
      <c r="AQ677" s="82" t="str">
        <f t="shared" si="403"/>
        <v>-</v>
      </c>
      <c r="AR677" s="82" t="str">
        <f t="shared" si="404"/>
        <v>-</v>
      </c>
      <c r="AT677" s="82">
        <f t="shared" si="405"/>
        <v>2</v>
      </c>
      <c r="AU677" s="82" t="str">
        <f ca="1">IF(    MAX(OFFSET(AL677,0,0,MATCH("-",AL$638:AL677,0))) = 0,"",
IFERROR(MAX(OFFSET(AL677,0,0,MATCH("-",AL$638:AL677,0))),""))</f>
        <v/>
      </c>
      <c r="AV677" s="82" t="str">
        <f ca="1">IF(    MAX(OFFSET(AM677,0,0,MATCH("-",AM$638:AM677,0))) = 0,"",
IFERROR(MAX(OFFSET(AM677,0,0,MATCH("-",AM$638:AM677,0))),""))</f>
        <v/>
      </c>
      <c r="AW677" s="82" t="str">
        <f ca="1">IF(    MAX(OFFSET(AN677,0,0,MATCH("-",AN$638:AN677,0))) = 0,"",
IFERROR(MAX(OFFSET(AN677,0,0,MATCH("-",AN$638:AN677,0))),""))</f>
        <v/>
      </c>
      <c r="AX677" s="82" t="str">
        <f ca="1">IF(    MAX(OFFSET(AO677,0,0,MATCH("-",AO$638:AO677,0))) = 0,"",
IFERROR(MAX(OFFSET(AO677,0,0,MATCH("-",AO$638:AO677,0))),""))</f>
        <v/>
      </c>
      <c r="AY677" s="82" t="str">
        <f ca="1">IF(    MAX(OFFSET(AP677,0,0,MATCH("-",AP$638:AP677,0))) = 0,"",
IFERROR(MAX(OFFSET(AP677,0,0,MATCH("-",AP$638:AP677,0))),""))</f>
        <v/>
      </c>
      <c r="AZ677" s="82" t="str">
        <f ca="1">IF(    MAX(OFFSET(AQ677,0,0,MATCH("-",AQ$638:AQ677,0))) = 0,"",
IFERROR(MAX(OFFSET(AQ677,0,0,MATCH("-",AQ$638:AQ677,0))),""))</f>
        <v/>
      </c>
      <c r="BA677" s="82" t="str">
        <f ca="1">IF(    MAX(OFFSET(AR677,0,0,MATCH("-",AR$638:AR677,0))) = 0,"",
IFERROR(MAX(OFFSET(AR677,0,0,MATCH("-",AR$638:AR677,0))),""))</f>
        <v/>
      </c>
      <c r="BB677" s="112">
        <f t="shared" ca="1" si="406"/>
        <v>-270</v>
      </c>
      <c r="BC677" s="111" t="str">
        <f t="shared" ca="1" si="407"/>
        <v>Radius</v>
      </c>
      <c r="BD677" s="112">
        <f t="shared" ca="1" si="408"/>
        <v>0</v>
      </c>
      <c r="BE677" s="111">
        <f t="shared" ca="1" si="409"/>
        <v>-150</v>
      </c>
      <c r="BF677" s="113" t="e">
        <f t="shared" ca="1" si="410"/>
        <v>#VALUE!</v>
      </c>
      <c r="BG677" s="113" t="e">
        <f t="shared" ca="1" si="411"/>
        <v>#VALUE!</v>
      </c>
      <c r="BH677" s="112">
        <f t="shared" ca="1" si="412"/>
        <v>2000</v>
      </c>
      <c r="BI677" s="112">
        <f t="shared" ca="1" si="413"/>
        <v>-150</v>
      </c>
      <c r="BJ677" s="157"/>
      <c r="BK677" s="157"/>
      <c r="BL677" s="158" t="str">
        <f>scriv!AM639</f>
        <v/>
      </c>
      <c r="BM677" s="157"/>
      <c r="BN677" s="157" t="str">
        <f t="shared" si="414"/>
        <v>node</v>
      </c>
      <c r="BO677" s="157"/>
      <c r="BP677" s="159">
        <f t="shared" ca="1" si="415"/>
        <v>0</v>
      </c>
      <c r="BQ677" s="159">
        <f t="shared" ca="1" si="416"/>
        <v>0</v>
      </c>
      <c r="BR677" s="159">
        <f t="shared" si="417"/>
        <v>1</v>
      </c>
      <c r="BS677" s="159" t="str">
        <f t="shared" si="418"/>
        <v>symbol</v>
      </c>
      <c r="BT677" s="157" t="str">
        <f ca="1">IF(scriv!V639&lt;&gt;"",scriv!V639,
IF(E677="",IFERROR(VLOOKUP(BL677,$AH$40:$BT$638,39,FALSE),$BT$36),
$BT$37))</f>
        <v>NodeSquare</v>
      </c>
      <c r="BU677" s="166">
        <f t="shared" ca="1" si="419"/>
        <v>2000</v>
      </c>
      <c r="BV677" s="166">
        <f t="shared" ca="1" si="420"/>
        <v>-150</v>
      </c>
      <c r="BW677" s="166">
        <f t="shared" ca="1" si="421"/>
        <v>0</v>
      </c>
      <c r="BX677" s="166">
        <f t="shared" ca="1" si="422"/>
        <v>0</v>
      </c>
      <c r="BY677" s="180" t="str">
        <f t="shared" si="423"/>
        <v/>
      </c>
      <c r="BZ677" s="180" t="str">
        <f t="shared" si="424"/>
        <v/>
      </c>
      <c r="CA677" s="81" t="str">
        <f>IF(scriv!E639&lt;&gt;"",scriv!E639,"")</f>
        <v/>
      </c>
      <c r="CB677" s="82">
        <f t="shared" si="393"/>
        <v>0</v>
      </c>
      <c r="CC677" s="82">
        <f t="shared" si="425"/>
        <v>0</v>
      </c>
      <c r="CD677" s="82" t="str">
        <f t="shared" si="426"/>
        <v>-</v>
      </c>
      <c r="CE677" s="82" t="str">
        <f t="shared" si="427"/>
        <v>-</v>
      </c>
      <c r="CF677" s="82" t="str">
        <f t="shared" si="428"/>
        <v>-</v>
      </c>
      <c r="CG677" s="82" t="str">
        <f t="shared" si="429"/>
        <v>-</v>
      </c>
      <c r="CH677" s="82" t="str">
        <f t="shared" si="430"/>
        <v>-</v>
      </c>
      <c r="CI677" s="82" t="str">
        <f t="shared" si="431"/>
        <v>-</v>
      </c>
      <c r="CJ677" s="82" t="str">
        <f t="shared" si="432"/>
        <v>-</v>
      </c>
      <c r="CK677" s="82" t="str">
        <f t="shared" si="433"/>
        <v>-</v>
      </c>
    </row>
    <row r="678" spans="1:89" s="82" customFormat="1" ht="18" customHeight="1">
      <c r="A678" s="81" t="str">
        <f>scriv!AL640</f>
        <v/>
      </c>
      <c r="B678" s="81" t="str">
        <f>IF(scriv!D640&lt;&gt;"",scriv!D640,"")</f>
        <v/>
      </c>
      <c r="C678" s="81" t="str">
        <f>IF( scriv!AP640&lt;&gt;"", IF(D678&lt;&gt;"","connection ","")&amp;scriv!AP640,IF(D678&lt;&gt;"","connection",""))</f>
        <v/>
      </c>
      <c r="D678" s="82" t="str">
        <f>scriv!AN640</f>
        <v/>
      </c>
      <c r="E678" s="82" t="str">
        <f>scriv!AO640</f>
        <v/>
      </c>
      <c r="F678" s="156">
        <f>ROW()</f>
        <v>678</v>
      </c>
      <c r="G678" s="288">
        <f>scriv!AC640</f>
        <v>0</v>
      </c>
      <c r="H678" s="288">
        <f>scriv!AD640</f>
        <v>0</v>
      </c>
      <c r="I678" s="81" t="str">
        <f>IF(scriv!AE640&lt;&gt;"",scriv!AE640,J678)</f>
        <v/>
      </c>
      <c r="J678" s="81" t="str">
        <f>IF(scriv!AF640&lt;&gt;"",scriv!AF640,"")</f>
        <v/>
      </c>
      <c r="K678" s="82" t="str">
        <f>IF(scriv!Y640&lt;&gt;"",scriv!Y640,$K$36)</f>
        <v>none</v>
      </c>
      <c r="L678" s="82">
        <f>IF(scriv!Z640&lt;&gt;"",scriv!Z640,$L$36)</f>
        <v>0</v>
      </c>
      <c r="M678" s="82" t="str">
        <f>IF(scriv!AA640&lt;&gt;"",scriv!AA640,$M$36)</f>
        <v>OpenClose</v>
      </c>
      <c r="N678" s="82">
        <f>IF(scriv!AB640&lt;&gt;"",scriv!AB640,$N$36)</f>
        <v>0</v>
      </c>
      <c r="O678" s="119" t="str">
        <f t="shared" si="392"/>
        <v/>
      </c>
      <c r="P678" s="81" t="str">
        <f>IF(scriv!I640&lt;&gt;"",scriv!I640,"")</f>
        <v/>
      </c>
      <c r="Q678" s="81" t="str">
        <f>IF(scriv!J640&lt;&gt;"",scriv!J640,"")</f>
        <v/>
      </c>
      <c r="R678" s="81">
        <f>IF(scriv!K640&lt;&gt;"",scriv!K640,
IF(I678&lt;&gt;"",1,$R$36))</f>
        <v>1</v>
      </c>
      <c r="S678" s="81" t="str">
        <f>IF(scriv!L640&lt;&gt;"",scriv!L640,
IF(scriv!AF640&lt;&gt;"",$S$36,"none"))</f>
        <v>none</v>
      </c>
      <c r="T678" s="81" t="str">
        <f>IF(scriv!Q640&lt;&gt;"",scriv!Q640,"")</f>
        <v/>
      </c>
      <c r="U678" s="81" t="str">
        <f>IF(scriv!R640&lt;&gt;"",scriv!R640,"")</f>
        <v/>
      </c>
      <c r="V678" s="81" t="str">
        <f>IF(scriv!S640&lt;&gt;"",scriv!S640,"")</f>
        <v/>
      </c>
      <c r="W678" s="81" t="str">
        <f>IF(scriv!T640&lt;&gt;"",scriv!T640,"")</f>
        <v/>
      </c>
      <c r="X678" s="81" t="str">
        <f>IF($E678="",
( IF(scriv!AH640&lt;&gt;"", LEFT( scriv!AH640, FIND(",",scriv!AH640)-1) &amp; "=" &amp; $AH678 &amp; RIGHT( scriv!AH640, LEN(scriv!AH640) + 1 - FIND(",",scriv!AH640)),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IF(scriv!AI640&lt;&gt;"", LEFT( scriv!AI640, FIND(",",scriv!AI640)-1) &amp; "=" &amp; $AH678 &amp; RIGHT( scriv!AI640, LEN(scriv!AI640) + 1 - FIND(",",scriv!AI640)),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IF(scriv!AJ640&lt;&gt;"", LEFT( scriv!AJ640, FIND(",",scriv!AJ640)-1) &amp; "=" &amp; $AH678 &amp; RIGHT( scriv!AJ640, LEN(scriv!AJ640) + 1 - FIND(",",scriv!AJ640)),
  IF($Z$36&lt;&gt;"",LEFT( Z$36, FIND(",",Z$36)-1) &amp; "=" &amp; $AH678 &amp; RIGHT( Z$36, LEN(Z$36) + 1 - FIND(",",Z$36)),""))),
IF(scriv!O640&lt;&gt;"", LEFT( scriv!O640, FIND(",",scriv!O640)-1) &amp; "=" &amp; $AH678 &amp; RIGHT( scriv!O640, LEN(scriv!O640) + 1 - FIND(",",scriv!O640)),
LEFT( Z$37, FIND(",",Z$37)-1) &amp; "=" &amp; $AH678 &amp; RIGHT( Z$37, LEN(Z$37) + 1 - FIND(",",Z$37))))</f>
        <v>drawOpen=,1.2</v>
      </c>
      <c r="AA678" s="81" t="str">
        <f>IF($E678="",
( IF(scriv!AK640&lt;&gt;"", LEFT( scriv!AK640, FIND(",",scriv!AK640)-1) &amp; "=" &amp; $AH678 &amp; RIGHT( scriv!AK640, LEN(scriv!AK640) + 1 - FIND(",",scriv!AK640)),
  IF($AA$36&lt;&gt;"",LEFT( AA$36, FIND(",",AA$36)-1) &amp; "=" &amp; $AH678 &amp; RIGHT( AA$36, LEN(AA$36) + 1 - FIND(",",AA$36)),""))),
IF(scriv!P640&lt;&gt;"", LEFT( scriv!P640, FIND(",",scriv!P640)-1) &amp; "=" &amp; $AH678 &amp; RIGHT( scriv!P640, LEN(scriv!P640) + 1 - FIND(",",scriv!P640)),
LEFT( AA$37, FIND(",",AA$37)-1) &amp; "=" &amp; $AH678 &amp; RIGHT( AA$37, LEN(AA$37) + 1 - FIND(",",AA$37))))</f>
        <v>drawClose=,1.2</v>
      </c>
      <c r="AB678" s="167" t="str">
        <f t="shared" si="391"/>
        <v>noTitle</v>
      </c>
      <c r="AC678" s="167"/>
      <c r="AD678" s="45"/>
      <c r="AE678" s="168"/>
      <c r="AF678" s="169">
        <f>IF(D678="",scriv!B640,"")</f>
        <v>0</v>
      </c>
      <c r="AG678" s="170" t="str">
        <f t="shared" si="394"/>
        <v/>
      </c>
      <c r="AH678" s="169" t="str">
        <f t="shared" si="395"/>
        <v/>
      </c>
      <c r="AI678" s="169" t="str">
        <f t="shared" si="396"/>
        <v/>
      </c>
      <c r="AJ678" s="86">
        <f>ROUNDDOWN( (LEN(scriv!B640)+1) / 2, 0 )</f>
        <v>0</v>
      </c>
      <c r="AK678" s="82">
        <f t="shared" si="397"/>
        <v>0</v>
      </c>
      <c r="AL678" s="82" t="str">
        <f t="shared" si="398"/>
        <v>-</v>
      </c>
      <c r="AM678" s="82" t="str">
        <f t="shared" si="399"/>
        <v>-</v>
      </c>
      <c r="AN678" s="82" t="str">
        <f t="shared" si="400"/>
        <v>-</v>
      </c>
      <c r="AO678" s="82" t="str">
        <f t="shared" si="401"/>
        <v>-</v>
      </c>
      <c r="AP678" s="82" t="str">
        <f t="shared" si="402"/>
        <v>-</v>
      </c>
      <c r="AQ678" s="82" t="str">
        <f t="shared" si="403"/>
        <v>-</v>
      </c>
      <c r="AR678" s="82" t="str">
        <f t="shared" si="404"/>
        <v>-</v>
      </c>
      <c r="AT678" s="82">
        <f t="shared" si="405"/>
        <v>2</v>
      </c>
      <c r="AU678" s="82" t="str">
        <f ca="1">IF(    MAX(OFFSET(AL678,0,0,MATCH("-",AL$638:AL678,0))) = 0,"",
IFERROR(MAX(OFFSET(AL678,0,0,MATCH("-",AL$638:AL678,0))),""))</f>
        <v/>
      </c>
      <c r="AV678" s="82" t="str">
        <f ca="1">IF(    MAX(OFFSET(AM678,0,0,MATCH("-",AM$638:AM678,0))) = 0,"",
IFERROR(MAX(OFFSET(AM678,0,0,MATCH("-",AM$638:AM678,0))),""))</f>
        <v/>
      </c>
      <c r="AW678" s="82" t="str">
        <f ca="1">IF(    MAX(OFFSET(AN678,0,0,MATCH("-",AN$638:AN678,0))) = 0,"",
IFERROR(MAX(OFFSET(AN678,0,0,MATCH("-",AN$638:AN678,0))),""))</f>
        <v/>
      </c>
      <c r="AX678" s="82" t="str">
        <f ca="1">IF(    MAX(OFFSET(AO678,0,0,MATCH("-",AO$638:AO678,0))) = 0,"",
IFERROR(MAX(OFFSET(AO678,0,0,MATCH("-",AO$638:AO678,0))),""))</f>
        <v/>
      </c>
      <c r="AY678" s="82" t="str">
        <f ca="1">IF(    MAX(OFFSET(AP678,0,0,MATCH("-",AP$638:AP678,0))) = 0,"",
IFERROR(MAX(OFFSET(AP678,0,0,MATCH("-",AP$638:AP678,0))),""))</f>
        <v/>
      </c>
      <c r="AZ678" s="82" t="str">
        <f ca="1">IF(    MAX(OFFSET(AQ678,0,0,MATCH("-",AQ$638:AQ678,0))) = 0,"",
IFERROR(MAX(OFFSET(AQ678,0,0,MATCH("-",AQ$638:AQ678,0))),""))</f>
        <v/>
      </c>
      <c r="BA678" s="82" t="str">
        <f ca="1">IF(    MAX(OFFSET(AR678,0,0,MATCH("-",AR$638:AR678,0))) = 0,"",
IFERROR(MAX(OFFSET(AR678,0,0,MATCH("-",AR$638:AR678,0))),""))</f>
        <v/>
      </c>
      <c r="BB678" s="112">
        <f t="shared" ca="1" si="406"/>
        <v>-270</v>
      </c>
      <c r="BC678" s="111" t="str">
        <f t="shared" ca="1" si="407"/>
        <v>Radius</v>
      </c>
      <c r="BD678" s="112">
        <f t="shared" ca="1" si="408"/>
        <v>0</v>
      </c>
      <c r="BE678" s="111">
        <f t="shared" ca="1" si="409"/>
        <v>-150</v>
      </c>
      <c r="BF678" s="113" t="e">
        <f t="shared" ca="1" si="410"/>
        <v>#VALUE!</v>
      </c>
      <c r="BG678" s="113" t="e">
        <f t="shared" ca="1" si="411"/>
        <v>#VALUE!</v>
      </c>
      <c r="BH678" s="112">
        <f t="shared" ca="1" si="412"/>
        <v>2000</v>
      </c>
      <c r="BI678" s="112">
        <f t="shared" ca="1" si="413"/>
        <v>-150</v>
      </c>
      <c r="BJ678" s="157"/>
      <c r="BK678" s="157"/>
      <c r="BL678" s="158" t="str">
        <f>scriv!AM640</f>
        <v/>
      </c>
      <c r="BM678" s="157"/>
      <c r="BN678" s="157" t="str">
        <f t="shared" si="414"/>
        <v>node</v>
      </c>
      <c r="BO678" s="157"/>
      <c r="BP678" s="159">
        <f t="shared" ca="1" si="415"/>
        <v>0</v>
      </c>
      <c r="BQ678" s="159">
        <f t="shared" ca="1" si="416"/>
        <v>0</v>
      </c>
      <c r="BR678" s="159">
        <f t="shared" si="417"/>
        <v>1</v>
      </c>
      <c r="BS678" s="159" t="str">
        <f t="shared" si="418"/>
        <v>symbol</v>
      </c>
      <c r="BT678" s="157" t="str">
        <f ca="1">IF(scriv!V640&lt;&gt;"",scriv!V640,
IF(E678="",IFERROR(VLOOKUP(BL678,$AH$40:$BT$638,39,FALSE),$BT$36),
$BT$37))</f>
        <v>NodeSquare</v>
      </c>
      <c r="BU678" s="166">
        <f t="shared" ca="1" si="419"/>
        <v>2000</v>
      </c>
      <c r="BV678" s="166">
        <f t="shared" ca="1" si="420"/>
        <v>-150</v>
      </c>
      <c r="BW678" s="166">
        <f t="shared" ca="1" si="421"/>
        <v>0</v>
      </c>
      <c r="BX678" s="166">
        <f t="shared" ca="1" si="422"/>
        <v>0</v>
      </c>
      <c r="BY678" s="180" t="str">
        <f t="shared" si="423"/>
        <v/>
      </c>
      <c r="BZ678" s="180" t="str">
        <f t="shared" si="424"/>
        <v/>
      </c>
      <c r="CA678" s="81" t="str">
        <f>IF(scriv!E640&lt;&gt;"",scriv!E640,"")</f>
        <v/>
      </c>
      <c r="CB678" s="82">
        <f t="shared" si="393"/>
        <v>0</v>
      </c>
      <c r="CC678" s="82">
        <f t="shared" si="425"/>
        <v>0</v>
      </c>
      <c r="CD678" s="82" t="str">
        <f t="shared" si="426"/>
        <v>-</v>
      </c>
      <c r="CE678" s="82" t="str">
        <f t="shared" si="427"/>
        <v>-</v>
      </c>
      <c r="CF678" s="82" t="str">
        <f t="shared" si="428"/>
        <v>-</v>
      </c>
      <c r="CG678" s="82" t="str">
        <f t="shared" si="429"/>
        <v>-</v>
      </c>
      <c r="CH678" s="82" t="str">
        <f t="shared" si="430"/>
        <v>-</v>
      </c>
      <c r="CI678" s="82" t="str">
        <f t="shared" si="431"/>
        <v>-</v>
      </c>
      <c r="CJ678" s="82" t="str">
        <f t="shared" si="432"/>
        <v>-</v>
      </c>
      <c r="CK678" s="82" t="str">
        <f t="shared" si="433"/>
        <v>-</v>
      </c>
    </row>
    <row r="679" spans="1:89" s="82" customFormat="1" ht="18" customHeight="1">
      <c r="A679" s="81" t="str">
        <f>scriv!AL641</f>
        <v/>
      </c>
      <c r="B679" s="81" t="str">
        <f>IF(scriv!D641&lt;&gt;"",scriv!D641,"")</f>
        <v/>
      </c>
      <c r="C679" s="81" t="str">
        <f>IF( scriv!AP641&lt;&gt;"", IF(D679&lt;&gt;"","connection ","")&amp;scriv!AP641,IF(D679&lt;&gt;"","connection",""))</f>
        <v/>
      </c>
      <c r="D679" s="82" t="str">
        <f>scriv!AN641</f>
        <v/>
      </c>
      <c r="E679" s="82" t="str">
        <f>scriv!AO641</f>
        <v/>
      </c>
      <c r="F679" s="156">
        <f>ROW()</f>
        <v>679</v>
      </c>
      <c r="G679" s="288">
        <f>scriv!AC641</f>
        <v>0</v>
      </c>
      <c r="H679" s="288">
        <f>scriv!AD641</f>
        <v>0</v>
      </c>
      <c r="I679" s="81" t="str">
        <f>IF(scriv!AE641&lt;&gt;"",scriv!AE641,J679)</f>
        <v/>
      </c>
      <c r="J679" s="81" t="str">
        <f>IF(scriv!AF641&lt;&gt;"",scriv!AF641,"")</f>
        <v/>
      </c>
      <c r="K679" s="82" t="str">
        <f>IF(scriv!Y641&lt;&gt;"",scriv!Y641,$K$36)</f>
        <v>none</v>
      </c>
      <c r="L679" s="82">
        <f>IF(scriv!Z641&lt;&gt;"",scriv!Z641,$L$36)</f>
        <v>0</v>
      </c>
      <c r="M679" s="82" t="str">
        <f>IF(scriv!AA641&lt;&gt;"",scriv!AA641,$M$36)</f>
        <v>OpenClose</v>
      </c>
      <c r="N679" s="82">
        <f>IF(scriv!AB641&lt;&gt;"",scriv!AB641,$N$36)</f>
        <v>0</v>
      </c>
      <c r="O679" s="119" t="str">
        <f t="shared" si="392"/>
        <v/>
      </c>
      <c r="P679" s="81" t="str">
        <f>IF(scriv!I641&lt;&gt;"",scriv!I641,"")</f>
        <v/>
      </c>
      <c r="Q679" s="81" t="str">
        <f>IF(scriv!J641&lt;&gt;"",scriv!J641,"")</f>
        <v/>
      </c>
      <c r="R679" s="81">
        <f>IF(scriv!K641&lt;&gt;"",scriv!K641,
IF(I679&lt;&gt;"",1,$R$36))</f>
        <v>1</v>
      </c>
      <c r="S679" s="81" t="str">
        <f>IF(scriv!L641&lt;&gt;"",scriv!L641,
IF(scriv!AF641&lt;&gt;"",$S$36,"none"))</f>
        <v>none</v>
      </c>
      <c r="T679" s="81" t="str">
        <f>IF(scriv!Q641&lt;&gt;"",scriv!Q641,"")</f>
        <v/>
      </c>
      <c r="U679" s="81" t="str">
        <f>IF(scriv!R641&lt;&gt;"",scriv!R641,"")</f>
        <v/>
      </c>
      <c r="V679" s="81" t="str">
        <f>IF(scriv!S641&lt;&gt;"",scriv!S641,"")</f>
        <v/>
      </c>
      <c r="W679" s="81" t="str">
        <f>IF(scriv!T641&lt;&gt;"",scriv!T641,"")</f>
        <v/>
      </c>
      <c r="X679" s="81" t="str">
        <f>IF($E679="",
( IF(scriv!AH641&lt;&gt;"", LEFT( scriv!AH641, FIND(",",scriv!AH641)-1) &amp; "=" &amp; $AH679 &amp; RIGHT( scriv!AH641, LEN(scriv!AH641) + 1 - FIND(",",scriv!AH641)),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IF(scriv!AI641&lt;&gt;"", LEFT( scriv!AI641, FIND(",",scriv!AI641)-1) &amp; "=" &amp; $AH679 &amp; RIGHT( scriv!AI641, LEN(scriv!AI641) + 1 - FIND(",",scriv!AI641)),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IF(scriv!AJ641&lt;&gt;"", LEFT( scriv!AJ641, FIND(",",scriv!AJ641)-1) &amp; "=" &amp; $AH679 &amp; RIGHT( scriv!AJ641, LEN(scriv!AJ641) + 1 - FIND(",",scriv!AJ641)),
  IF($Z$36&lt;&gt;"",LEFT( Z$36, FIND(",",Z$36)-1) &amp; "=" &amp; $AH679 &amp; RIGHT( Z$36, LEN(Z$36) + 1 - FIND(",",Z$36)),""))),
IF(scriv!O641&lt;&gt;"", LEFT( scriv!O641, FIND(",",scriv!O641)-1) &amp; "=" &amp; $AH679 &amp; RIGHT( scriv!O641, LEN(scriv!O641) + 1 - FIND(",",scriv!O641)),
LEFT( Z$37, FIND(",",Z$37)-1) &amp; "=" &amp; $AH679 &amp; RIGHT( Z$37, LEN(Z$37) + 1 - FIND(",",Z$37))))</f>
        <v>drawOpen=,1.2</v>
      </c>
      <c r="AA679" s="81" t="str">
        <f>IF($E679="",
( IF(scriv!AK641&lt;&gt;"", LEFT( scriv!AK641, FIND(",",scriv!AK641)-1) &amp; "=" &amp; $AH679 &amp; RIGHT( scriv!AK641, LEN(scriv!AK641) + 1 - FIND(",",scriv!AK641)),
  IF($AA$36&lt;&gt;"",LEFT( AA$36, FIND(",",AA$36)-1) &amp; "=" &amp; $AH679 &amp; RIGHT( AA$36, LEN(AA$36) + 1 - FIND(",",AA$36)),""))),
IF(scriv!P641&lt;&gt;"", LEFT( scriv!P641, FIND(",",scriv!P641)-1) &amp; "=" &amp; $AH679 &amp; RIGHT( scriv!P641, LEN(scriv!P641) + 1 - FIND(",",scriv!P641)),
LEFT( AA$37, FIND(",",AA$37)-1) &amp; "=" &amp; $AH679 &amp; RIGHT( AA$37, LEN(AA$37) + 1 - FIND(",",AA$37))))</f>
        <v>drawClose=,1.2</v>
      </c>
      <c r="AB679" s="167" t="str">
        <f t="shared" ref="AB679:AB742" si="434">$AB$36</f>
        <v>noTitle</v>
      </c>
      <c r="AC679" s="167"/>
      <c r="AD679" s="45"/>
      <c r="AE679" s="168"/>
      <c r="AF679" s="169">
        <f>IF(D679="",scriv!B641,"")</f>
        <v>0</v>
      </c>
      <c r="AG679" s="170" t="str">
        <f t="shared" si="394"/>
        <v/>
      </c>
      <c r="AH679" s="169" t="str">
        <f t="shared" si="395"/>
        <v/>
      </c>
      <c r="AI679" s="169" t="str">
        <f t="shared" si="396"/>
        <v/>
      </c>
      <c r="AJ679" s="86">
        <f>ROUNDDOWN( (LEN(scriv!B641)+1) / 2, 0 )</f>
        <v>0</v>
      </c>
      <c r="AK679" s="82">
        <f t="shared" si="397"/>
        <v>0</v>
      </c>
      <c r="AL679" s="82" t="str">
        <f t="shared" si="398"/>
        <v>-</v>
      </c>
      <c r="AM679" s="82" t="str">
        <f t="shared" si="399"/>
        <v>-</v>
      </c>
      <c r="AN679" s="82" t="str">
        <f t="shared" si="400"/>
        <v>-</v>
      </c>
      <c r="AO679" s="82" t="str">
        <f t="shared" si="401"/>
        <v>-</v>
      </c>
      <c r="AP679" s="82" t="str">
        <f t="shared" si="402"/>
        <v>-</v>
      </c>
      <c r="AQ679" s="82" t="str">
        <f t="shared" si="403"/>
        <v>-</v>
      </c>
      <c r="AR679" s="82" t="str">
        <f t="shared" si="404"/>
        <v>-</v>
      </c>
      <c r="AT679" s="82">
        <f t="shared" si="405"/>
        <v>2</v>
      </c>
      <c r="AU679" s="82" t="str">
        <f ca="1">IF(    MAX(OFFSET(AL679,0,0,MATCH("-",AL$638:AL679,0))) = 0,"",
IFERROR(MAX(OFFSET(AL679,0,0,MATCH("-",AL$638:AL679,0))),""))</f>
        <v/>
      </c>
      <c r="AV679" s="82" t="str">
        <f ca="1">IF(    MAX(OFFSET(AM679,0,0,MATCH("-",AM$638:AM679,0))) = 0,"",
IFERROR(MAX(OFFSET(AM679,0,0,MATCH("-",AM$638:AM679,0))),""))</f>
        <v/>
      </c>
      <c r="AW679" s="82" t="str">
        <f ca="1">IF(    MAX(OFFSET(AN679,0,0,MATCH("-",AN$638:AN679,0))) = 0,"",
IFERROR(MAX(OFFSET(AN679,0,0,MATCH("-",AN$638:AN679,0))),""))</f>
        <v/>
      </c>
      <c r="AX679" s="82" t="str">
        <f ca="1">IF(    MAX(OFFSET(AO679,0,0,MATCH("-",AO$638:AO679,0))) = 0,"",
IFERROR(MAX(OFFSET(AO679,0,0,MATCH("-",AO$638:AO679,0))),""))</f>
        <v/>
      </c>
      <c r="AY679" s="82" t="str">
        <f ca="1">IF(    MAX(OFFSET(AP679,0,0,MATCH("-",AP$638:AP679,0))) = 0,"",
IFERROR(MAX(OFFSET(AP679,0,0,MATCH("-",AP$638:AP679,0))),""))</f>
        <v/>
      </c>
      <c r="AZ679" s="82" t="str">
        <f ca="1">IF(    MAX(OFFSET(AQ679,0,0,MATCH("-",AQ$638:AQ679,0))) = 0,"",
IFERROR(MAX(OFFSET(AQ679,0,0,MATCH("-",AQ$638:AQ679,0))),""))</f>
        <v/>
      </c>
      <c r="BA679" s="82" t="str">
        <f ca="1">IF(    MAX(OFFSET(AR679,0,0,MATCH("-",AR$638:AR679,0))) = 0,"",
IFERROR(MAX(OFFSET(AR679,0,0,MATCH("-",AR$638:AR679,0))),""))</f>
        <v/>
      </c>
      <c r="BB679" s="112">
        <f t="shared" ca="1" si="406"/>
        <v>-270</v>
      </c>
      <c r="BC679" s="111" t="str">
        <f t="shared" ca="1" si="407"/>
        <v>Radius</v>
      </c>
      <c r="BD679" s="112">
        <f t="shared" ca="1" si="408"/>
        <v>0</v>
      </c>
      <c r="BE679" s="111">
        <f t="shared" ca="1" si="409"/>
        <v>-150</v>
      </c>
      <c r="BF679" s="113" t="e">
        <f t="shared" ca="1" si="410"/>
        <v>#VALUE!</v>
      </c>
      <c r="BG679" s="113" t="e">
        <f t="shared" ca="1" si="411"/>
        <v>#VALUE!</v>
      </c>
      <c r="BH679" s="112">
        <f t="shared" ca="1" si="412"/>
        <v>2000</v>
      </c>
      <c r="BI679" s="112">
        <f t="shared" ca="1" si="413"/>
        <v>-150</v>
      </c>
      <c r="BJ679" s="157"/>
      <c r="BK679" s="157"/>
      <c r="BL679" s="158" t="str">
        <f>scriv!AM641</f>
        <v/>
      </c>
      <c r="BM679" s="157"/>
      <c r="BN679" s="157" t="str">
        <f t="shared" si="414"/>
        <v>node</v>
      </c>
      <c r="BO679" s="157"/>
      <c r="BP679" s="159">
        <f t="shared" ca="1" si="415"/>
        <v>0</v>
      </c>
      <c r="BQ679" s="159">
        <f t="shared" ca="1" si="416"/>
        <v>0</v>
      </c>
      <c r="BR679" s="159">
        <f t="shared" si="417"/>
        <v>1</v>
      </c>
      <c r="BS679" s="159" t="str">
        <f t="shared" si="418"/>
        <v>symbol</v>
      </c>
      <c r="BT679" s="157" t="str">
        <f ca="1">IF(scriv!V641&lt;&gt;"",scriv!V641,
IF(E679="",IFERROR(VLOOKUP(BL679,$AH$40:$BT$638,39,FALSE),$BT$36),
$BT$37))</f>
        <v>NodeSquare</v>
      </c>
      <c r="BU679" s="166">
        <f t="shared" ca="1" si="419"/>
        <v>2000</v>
      </c>
      <c r="BV679" s="166">
        <f t="shared" ca="1" si="420"/>
        <v>-150</v>
      </c>
      <c r="BW679" s="166">
        <f t="shared" ca="1" si="421"/>
        <v>0</v>
      </c>
      <c r="BX679" s="166">
        <f t="shared" ca="1" si="422"/>
        <v>0</v>
      </c>
      <c r="BY679" s="180" t="str">
        <f t="shared" si="423"/>
        <v/>
      </c>
      <c r="BZ679" s="180" t="str">
        <f t="shared" si="424"/>
        <v/>
      </c>
      <c r="CA679" s="81" t="str">
        <f>IF(scriv!E641&lt;&gt;"",scriv!E641,"")</f>
        <v/>
      </c>
      <c r="CB679" s="82">
        <f t="shared" si="393"/>
        <v>0</v>
      </c>
      <c r="CC679" s="82">
        <f t="shared" si="425"/>
        <v>0</v>
      </c>
      <c r="CD679" s="82" t="str">
        <f t="shared" si="426"/>
        <v>-</v>
      </c>
      <c r="CE679" s="82" t="str">
        <f t="shared" si="427"/>
        <v>-</v>
      </c>
      <c r="CF679" s="82" t="str">
        <f t="shared" si="428"/>
        <v>-</v>
      </c>
      <c r="CG679" s="82" t="str">
        <f t="shared" si="429"/>
        <v>-</v>
      </c>
      <c r="CH679" s="82" t="str">
        <f t="shared" si="430"/>
        <v>-</v>
      </c>
      <c r="CI679" s="82" t="str">
        <f t="shared" si="431"/>
        <v>-</v>
      </c>
      <c r="CJ679" s="82" t="str">
        <f t="shared" si="432"/>
        <v>-</v>
      </c>
      <c r="CK679" s="82" t="str">
        <f t="shared" si="433"/>
        <v>-</v>
      </c>
    </row>
    <row r="680" spans="1:89" s="82" customFormat="1" ht="18" customHeight="1">
      <c r="A680" s="81" t="str">
        <f>scriv!AL642</f>
        <v/>
      </c>
      <c r="B680" s="81" t="str">
        <f>IF(scriv!D642&lt;&gt;"",scriv!D642,"")</f>
        <v/>
      </c>
      <c r="C680" s="81" t="str">
        <f>IF( scriv!AP642&lt;&gt;"", IF(D680&lt;&gt;"","connection ","")&amp;scriv!AP642,IF(D680&lt;&gt;"","connection",""))</f>
        <v/>
      </c>
      <c r="D680" s="82" t="str">
        <f>scriv!AN642</f>
        <v/>
      </c>
      <c r="E680" s="82" t="str">
        <f>scriv!AO642</f>
        <v/>
      </c>
      <c r="F680" s="156">
        <f>ROW()</f>
        <v>680</v>
      </c>
      <c r="G680" s="288">
        <f>scriv!AC642</f>
        <v>0</v>
      </c>
      <c r="H680" s="288">
        <f>scriv!AD642</f>
        <v>0</v>
      </c>
      <c r="I680" s="81" t="str">
        <f>IF(scriv!AE642&lt;&gt;"",scriv!AE642,J680)</f>
        <v/>
      </c>
      <c r="J680" s="81" t="str">
        <f>IF(scriv!AF642&lt;&gt;"",scriv!AF642,"")</f>
        <v/>
      </c>
      <c r="K680" s="82" t="str">
        <f>IF(scriv!Y642&lt;&gt;"",scriv!Y642,$K$36)</f>
        <v>none</v>
      </c>
      <c r="L680" s="82">
        <f>IF(scriv!Z642&lt;&gt;"",scriv!Z642,$L$36)</f>
        <v>0</v>
      </c>
      <c r="M680" s="82" t="str">
        <f>IF(scriv!AA642&lt;&gt;"",scriv!AA642,$M$36)</f>
        <v>OpenClose</v>
      </c>
      <c r="N680" s="82">
        <f>IF(scriv!AB642&lt;&gt;"",scriv!AB642,$N$36)</f>
        <v>0</v>
      </c>
      <c r="O680" s="119" t="str">
        <f t="shared" si="392"/>
        <v/>
      </c>
      <c r="P680" s="81" t="str">
        <f>IF(scriv!I642&lt;&gt;"",scriv!I642,"")</f>
        <v/>
      </c>
      <c r="Q680" s="81" t="str">
        <f>IF(scriv!J642&lt;&gt;"",scriv!J642,"")</f>
        <v/>
      </c>
      <c r="R680" s="81">
        <f>IF(scriv!K642&lt;&gt;"",scriv!K642,
IF(I680&lt;&gt;"",1,$R$36))</f>
        <v>1</v>
      </c>
      <c r="S680" s="81" t="str">
        <f>IF(scriv!L642&lt;&gt;"",scriv!L642,
IF(scriv!AF642&lt;&gt;"",$S$36,"none"))</f>
        <v>none</v>
      </c>
      <c r="T680" s="81" t="str">
        <f>IF(scriv!Q642&lt;&gt;"",scriv!Q642,"")</f>
        <v/>
      </c>
      <c r="U680" s="81" t="str">
        <f>IF(scriv!R642&lt;&gt;"",scriv!R642,"")</f>
        <v/>
      </c>
      <c r="V680" s="81" t="str">
        <f>IF(scriv!S642&lt;&gt;"",scriv!S642,"")</f>
        <v/>
      </c>
      <c r="W680" s="81" t="str">
        <f>IF(scriv!T642&lt;&gt;"",scriv!T642,"")</f>
        <v/>
      </c>
      <c r="X680" s="81" t="str">
        <f>IF($E680="",
( IF(scriv!AH642&lt;&gt;"", LEFT( scriv!AH642, FIND(",",scriv!AH642)-1) &amp; "=" &amp; $AH680 &amp; RIGHT( scriv!AH642, LEN(scriv!AH642) + 1 - FIND(",",scriv!AH642)),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IF(scriv!AI642&lt;&gt;"", LEFT( scriv!AI642, FIND(",",scriv!AI642)-1) &amp; "=" &amp; $AH680 &amp; RIGHT( scriv!AI642, LEN(scriv!AI642) + 1 - FIND(",",scriv!AI642)),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IF(scriv!AJ642&lt;&gt;"", LEFT( scriv!AJ642, FIND(",",scriv!AJ642)-1) &amp; "=" &amp; $AH680 &amp; RIGHT( scriv!AJ642, LEN(scriv!AJ642) + 1 - FIND(",",scriv!AJ642)),
  IF($Z$36&lt;&gt;"",LEFT( Z$36, FIND(",",Z$36)-1) &amp; "=" &amp; $AH680 &amp; RIGHT( Z$36, LEN(Z$36) + 1 - FIND(",",Z$36)),""))),
IF(scriv!O642&lt;&gt;"", LEFT( scriv!O642, FIND(",",scriv!O642)-1) &amp; "=" &amp; $AH680 &amp; RIGHT( scriv!O642, LEN(scriv!O642) + 1 - FIND(",",scriv!O642)),
LEFT( Z$37, FIND(",",Z$37)-1) &amp; "=" &amp; $AH680 &amp; RIGHT( Z$37, LEN(Z$37) + 1 - FIND(",",Z$37))))</f>
        <v>drawOpen=,1.2</v>
      </c>
      <c r="AA680" s="81" t="str">
        <f>IF($E680="",
( IF(scriv!AK642&lt;&gt;"", LEFT( scriv!AK642, FIND(",",scriv!AK642)-1) &amp; "=" &amp; $AH680 &amp; RIGHT( scriv!AK642, LEN(scriv!AK642) + 1 - FIND(",",scriv!AK642)),
  IF($AA$36&lt;&gt;"",LEFT( AA$36, FIND(",",AA$36)-1) &amp; "=" &amp; $AH680 &amp; RIGHT( AA$36, LEN(AA$36) + 1 - FIND(",",AA$36)),""))),
IF(scriv!P642&lt;&gt;"", LEFT( scriv!P642, FIND(",",scriv!P642)-1) &amp; "=" &amp; $AH680 &amp; RIGHT( scriv!P642, LEN(scriv!P642) + 1 - FIND(",",scriv!P642)),
LEFT( AA$37, FIND(",",AA$37)-1) &amp; "=" &amp; $AH680 &amp; RIGHT( AA$37, LEN(AA$37) + 1 - FIND(",",AA$37))))</f>
        <v>drawClose=,1.2</v>
      </c>
      <c r="AB680" s="167" t="str">
        <f t="shared" si="434"/>
        <v>noTitle</v>
      </c>
      <c r="AC680" s="167"/>
      <c r="AD680" s="45"/>
      <c r="AE680" s="168"/>
      <c r="AF680" s="169">
        <f>IF(D680="",scriv!B642,"")</f>
        <v>0</v>
      </c>
      <c r="AG680" s="170" t="str">
        <f t="shared" si="394"/>
        <v/>
      </c>
      <c r="AH680" s="169" t="str">
        <f t="shared" si="395"/>
        <v/>
      </c>
      <c r="AI680" s="169" t="str">
        <f t="shared" si="396"/>
        <v/>
      </c>
      <c r="AJ680" s="86">
        <f>ROUNDDOWN( (LEN(scriv!B642)+1) / 2, 0 )</f>
        <v>0</v>
      </c>
      <c r="AK680" s="82">
        <f t="shared" si="397"/>
        <v>0</v>
      </c>
      <c r="AL680" s="82" t="str">
        <f t="shared" si="398"/>
        <v>-</v>
      </c>
      <c r="AM680" s="82" t="str">
        <f t="shared" si="399"/>
        <v>-</v>
      </c>
      <c r="AN680" s="82" t="str">
        <f t="shared" si="400"/>
        <v>-</v>
      </c>
      <c r="AO680" s="82" t="str">
        <f t="shared" si="401"/>
        <v>-</v>
      </c>
      <c r="AP680" s="82" t="str">
        <f t="shared" si="402"/>
        <v>-</v>
      </c>
      <c r="AQ680" s="82" t="str">
        <f t="shared" si="403"/>
        <v>-</v>
      </c>
      <c r="AR680" s="82" t="str">
        <f t="shared" si="404"/>
        <v>-</v>
      </c>
      <c r="AT680" s="82">
        <f t="shared" si="405"/>
        <v>2</v>
      </c>
      <c r="AU680" s="82" t="str">
        <f ca="1">IF(    MAX(OFFSET(AL680,0,0,MATCH("-",AL$638:AL680,0))) = 0,"",
IFERROR(MAX(OFFSET(AL680,0,0,MATCH("-",AL$638:AL680,0))),""))</f>
        <v/>
      </c>
      <c r="AV680" s="82" t="str">
        <f ca="1">IF(    MAX(OFFSET(AM680,0,0,MATCH("-",AM$638:AM680,0))) = 0,"",
IFERROR(MAX(OFFSET(AM680,0,0,MATCH("-",AM$638:AM680,0))),""))</f>
        <v/>
      </c>
      <c r="AW680" s="82" t="str">
        <f ca="1">IF(    MAX(OFFSET(AN680,0,0,MATCH("-",AN$638:AN680,0))) = 0,"",
IFERROR(MAX(OFFSET(AN680,0,0,MATCH("-",AN$638:AN680,0))),""))</f>
        <v/>
      </c>
      <c r="AX680" s="82" t="str">
        <f ca="1">IF(    MAX(OFFSET(AO680,0,0,MATCH("-",AO$638:AO680,0))) = 0,"",
IFERROR(MAX(OFFSET(AO680,0,0,MATCH("-",AO$638:AO680,0))),""))</f>
        <v/>
      </c>
      <c r="AY680" s="82" t="str">
        <f ca="1">IF(    MAX(OFFSET(AP680,0,0,MATCH("-",AP$638:AP680,0))) = 0,"",
IFERROR(MAX(OFFSET(AP680,0,0,MATCH("-",AP$638:AP680,0))),""))</f>
        <v/>
      </c>
      <c r="AZ680" s="82" t="str">
        <f ca="1">IF(    MAX(OFFSET(AQ680,0,0,MATCH("-",AQ$638:AQ680,0))) = 0,"",
IFERROR(MAX(OFFSET(AQ680,0,0,MATCH("-",AQ$638:AQ680,0))),""))</f>
        <v/>
      </c>
      <c r="BA680" s="82" t="str">
        <f ca="1">IF(    MAX(OFFSET(AR680,0,0,MATCH("-",AR$638:AR680,0))) = 0,"",
IFERROR(MAX(OFFSET(AR680,0,0,MATCH("-",AR$638:AR680,0))),""))</f>
        <v/>
      </c>
      <c r="BB680" s="112">
        <f t="shared" ca="1" si="406"/>
        <v>-270</v>
      </c>
      <c r="BC680" s="111" t="str">
        <f t="shared" ca="1" si="407"/>
        <v>Radius</v>
      </c>
      <c r="BD680" s="112">
        <f t="shared" ca="1" si="408"/>
        <v>0</v>
      </c>
      <c r="BE680" s="111">
        <f t="shared" ca="1" si="409"/>
        <v>-150</v>
      </c>
      <c r="BF680" s="113" t="e">
        <f t="shared" ca="1" si="410"/>
        <v>#VALUE!</v>
      </c>
      <c r="BG680" s="113" t="e">
        <f t="shared" ca="1" si="411"/>
        <v>#VALUE!</v>
      </c>
      <c r="BH680" s="112">
        <f t="shared" ca="1" si="412"/>
        <v>2000</v>
      </c>
      <c r="BI680" s="112">
        <f t="shared" ca="1" si="413"/>
        <v>-150</v>
      </c>
      <c r="BJ680" s="157"/>
      <c r="BK680" s="157"/>
      <c r="BL680" s="158" t="str">
        <f>scriv!AM642</f>
        <v/>
      </c>
      <c r="BM680" s="157"/>
      <c r="BN680" s="157" t="str">
        <f t="shared" si="414"/>
        <v>node</v>
      </c>
      <c r="BO680" s="157"/>
      <c r="BP680" s="159">
        <f t="shared" ca="1" si="415"/>
        <v>0</v>
      </c>
      <c r="BQ680" s="159">
        <f t="shared" ca="1" si="416"/>
        <v>0</v>
      </c>
      <c r="BR680" s="159">
        <f t="shared" si="417"/>
        <v>1</v>
      </c>
      <c r="BS680" s="159" t="str">
        <f t="shared" si="418"/>
        <v>symbol</v>
      </c>
      <c r="BT680" s="157" t="str">
        <f ca="1">IF(scriv!V642&lt;&gt;"",scriv!V642,
IF(E680="",IFERROR(VLOOKUP(BL680,$AH$40:$BT$638,39,FALSE),$BT$36),
$BT$37))</f>
        <v>NodeSquare</v>
      </c>
      <c r="BU680" s="166">
        <f t="shared" ca="1" si="419"/>
        <v>2000</v>
      </c>
      <c r="BV680" s="166">
        <f t="shared" ca="1" si="420"/>
        <v>-150</v>
      </c>
      <c r="BW680" s="166">
        <f t="shared" ca="1" si="421"/>
        <v>0</v>
      </c>
      <c r="BX680" s="166">
        <f t="shared" ca="1" si="422"/>
        <v>0</v>
      </c>
      <c r="BY680" s="180" t="str">
        <f t="shared" si="423"/>
        <v/>
      </c>
      <c r="BZ680" s="180" t="str">
        <f t="shared" si="424"/>
        <v/>
      </c>
      <c r="CA680" s="81" t="str">
        <f>IF(scriv!E642&lt;&gt;"",scriv!E642,"")</f>
        <v/>
      </c>
      <c r="CB680" s="82">
        <f t="shared" si="393"/>
        <v>0</v>
      </c>
      <c r="CC680" s="82">
        <f t="shared" si="425"/>
        <v>0</v>
      </c>
      <c r="CD680" s="82" t="str">
        <f t="shared" si="426"/>
        <v>-</v>
      </c>
      <c r="CE680" s="82" t="str">
        <f t="shared" si="427"/>
        <v>-</v>
      </c>
      <c r="CF680" s="82" t="str">
        <f t="shared" si="428"/>
        <v>-</v>
      </c>
      <c r="CG680" s="82" t="str">
        <f t="shared" si="429"/>
        <v>-</v>
      </c>
      <c r="CH680" s="82" t="str">
        <f t="shared" si="430"/>
        <v>-</v>
      </c>
      <c r="CI680" s="82" t="str">
        <f t="shared" si="431"/>
        <v>-</v>
      </c>
      <c r="CJ680" s="82" t="str">
        <f t="shared" si="432"/>
        <v>-</v>
      </c>
      <c r="CK680" s="82" t="str">
        <f t="shared" si="433"/>
        <v>-</v>
      </c>
    </row>
    <row r="681" spans="1:89" s="82" customFormat="1" ht="18" customHeight="1">
      <c r="A681" s="81" t="str">
        <f>scriv!AL643</f>
        <v/>
      </c>
      <c r="B681" s="81" t="str">
        <f>IF(scriv!D643&lt;&gt;"",scriv!D643,"")</f>
        <v/>
      </c>
      <c r="C681" s="81" t="str">
        <f>IF( scriv!AP643&lt;&gt;"", IF(D681&lt;&gt;"","connection ","")&amp;scriv!AP643,IF(D681&lt;&gt;"","connection",""))</f>
        <v/>
      </c>
      <c r="D681" s="82" t="str">
        <f>scriv!AN643</f>
        <v/>
      </c>
      <c r="E681" s="82" t="str">
        <f>scriv!AO643</f>
        <v/>
      </c>
      <c r="F681" s="156">
        <f>ROW()</f>
        <v>681</v>
      </c>
      <c r="G681" s="288">
        <f>scriv!AC643</f>
        <v>0</v>
      </c>
      <c r="H681" s="288">
        <f>scriv!AD643</f>
        <v>0</v>
      </c>
      <c r="I681" s="81" t="str">
        <f>IF(scriv!AE643&lt;&gt;"",scriv!AE643,J681)</f>
        <v/>
      </c>
      <c r="J681" s="81" t="str">
        <f>IF(scriv!AF643&lt;&gt;"",scriv!AF643,"")</f>
        <v/>
      </c>
      <c r="K681" s="82" t="str">
        <f>IF(scriv!Y643&lt;&gt;"",scriv!Y643,$K$36)</f>
        <v>none</v>
      </c>
      <c r="L681" s="82">
        <f>IF(scriv!Z643&lt;&gt;"",scriv!Z643,$L$36)</f>
        <v>0</v>
      </c>
      <c r="M681" s="82" t="str">
        <f>IF(scriv!AA643&lt;&gt;"",scriv!AA643,$M$36)</f>
        <v>OpenClose</v>
      </c>
      <c r="N681" s="82">
        <f>IF(scriv!AB643&lt;&gt;"",scriv!AB643,$N$36)</f>
        <v>0</v>
      </c>
      <c r="O681" s="119" t="str">
        <f t="shared" ref="O681:O744" si="435">IF(P681&lt;&gt;"","+++&amp;openLink="&amp;P681,"")</f>
        <v/>
      </c>
      <c r="P681" s="81" t="str">
        <f>IF(scriv!I643&lt;&gt;"",scriv!I643,"")</f>
        <v/>
      </c>
      <c r="Q681" s="81" t="str">
        <f>IF(scriv!J643&lt;&gt;"",scriv!J643,"")</f>
        <v/>
      </c>
      <c r="R681" s="81">
        <f>IF(scriv!K643&lt;&gt;"",scriv!K643,
IF(I681&lt;&gt;"",1,$R$36))</f>
        <v>1</v>
      </c>
      <c r="S681" s="81" t="str">
        <f>IF(scriv!L643&lt;&gt;"",scriv!L643,
IF(scriv!AF643&lt;&gt;"",$S$36,"none"))</f>
        <v>none</v>
      </c>
      <c r="T681" s="81" t="str">
        <f>IF(scriv!Q643&lt;&gt;"",scriv!Q643,"")</f>
        <v/>
      </c>
      <c r="U681" s="81" t="str">
        <f>IF(scriv!R643&lt;&gt;"",scriv!R643,"")</f>
        <v/>
      </c>
      <c r="V681" s="81" t="str">
        <f>IF(scriv!S643&lt;&gt;"",scriv!S643,"")</f>
        <v/>
      </c>
      <c r="W681" s="81" t="str">
        <f>IF(scriv!T643&lt;&gt;"",scriv!T643,"")</f>
        <v/>
      </c>
      <c r="X681" s="81" t="str">
        <f>IF($E681="",
( IF(scriv!AH643&lt;&gt;"", LEFT( scriv!AH643, FIND(",",scriv!AH643)-1) &amp; "=" &amp; $AH681 &amp; RIGHT( scriv!AH643, LEN(scriv!AH643) + 1 - FIND(",",scriv!AH643)),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IF(scriv!AI643&lt;&gt;"", LEFT( scriv!AI643, FIND(",",scriv!AI643)-1) &amp; "=" &amp; $AH681 &amp; RIGHT( scriv!AI643, LEN(scriv!AI643) + 1 - FIND(",",scriv!AI643)),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IF(scriv!AJ643&lt;&gt;"", LEFT( scriv!AJ643, FIND(",",scriv!AJ643)-1) &amp; "=" &amp; $AH681 &amp; RIGHT( scriv!AJ643, LEN(scriv!AJ643) + 1 - FIND(",",scriv!AJ643)),
  IF($Z$36&lt;&gt;"",LEFT( Z$36, FIND(",",Z$36)-1) &amp; "=" &amp; $AH681 &amp; RIGHT( Z$36, LEN(Z$36) + 1 - FIND(",",Z$36)),""))),
IF(scriv!O643&lt;&gt;"", LEFT( scriv!O643, FIND(",",scriv!O643)-1) &amp; "=" &amp; $AH681 &amp; RIGHT( scriv!O643, LEN(scriv!O643) + 1 - FIND(",",scriv!O643)),
LEFT( Z$37, FIND(",",Z$37)-1) &amp; "=" &amp; $AH681 &amp; RIGHT( Z$37, LEN(Z$37) + 1 - FIND(",",Z$37))))</f>
        <v>drawOpen=,1.2</v>
      </c>
      <c r="AA681" s="81" t="str">
        <f>IF($E681="",
( IF(scriv!AK643&lt;&gt;"", LEFT( scriv!AK643, FIND(",",scriv!AK643)-1) &amp; "=" &amp; $AH681 &amp; RIGHT( scriv!AK643, LEN(scriv!AK643) + 1 - FIND(",",scriv!AK643)),
  IF($AA$36&lt;&gt;"",LEFT( AA$36, FIND(",",AA$36)-1) &amp; "=" &amp; $AH681 &amp; RIGHT( AA$36, LEN(AA$36) + 1 - FIND(",",AA$36)),""))),
IF(scriv!P643&lt;&gt;"", LEFT( scriv!P643, FIND(",",scriv!P643)-1) &amp; "=" &amp; $AH681 &amp; RIGHT( scriv!P643, LEN(scriv!P643) + 1 - FIND(",",scriv!P643)),
LEFT( AA$37, FIND(",",AA$37)-1) &amp; "=" &amp; $AH681 &amp; RIGHT( AA$37, LEN(AA$37) + 1 - FIND(",",AA$37))))</f>
        <v>drawClose=,1.2</v>
      </c>
      <c r="AB681" s="167" t="str">
        <f t="shared" si="434"/>
        <v>noTitle</v>
      </c>
      <c r="AC681" s="167"/>
      <c r="AD681" s="45"/>
      <c r="AE681" s="168"/>
      <c r="AF681" s="169">
        <f>IF(D681="",scriv!B643,"")</f>
        <v>0</v>
      </c>
      <c r="AG681" s="170" t="str">
        <f t="shared" si="394"/>
        <v/>
      </c>
      <c r="AH681" s="169" t="str">
        <f t="shared" si="395"/>
        <v/>
      </c>
      <c r="AI681" s="169" t="str">
        <f t="shared" si="396"/>
        <v/>
      </c>
      <c r="AJ681" s="86">
        <f>ROUNDDOWN( (LEN(scriv!B643)+1) / 2, 0 )</f>
        <v>0</v>
      </c>
      <c r="AK681" s="82">
        <f t="shared" si="397"/>
        <v>0</v>
      </c>
      <c r="AL681" s="82" t="str">
        <f t="shared" si="398"/>
        <v>-</v>
      </c>
      <c r="AM681" s="82" t="str">
        <f t="shared" si="399"/>
        <v>-</v>
      </c>
      <c r="AN681" s="82" t="str">
        <f t="shared" si="400"/>
        <v>-</v>
      </c>
      <c r="AO681" s="82" t="str">
        <f t="shared" si="401"/>
        <v>-</v>
      </c>
      <c r="AP681" s="82" t="str">
        <f t="shared" si="402"/>
        <v>-</v>
      </c>
      <c r="AQ681" s="82" t="str">
        <f t="shared" si="403"/>
        <v>-</v>
      </c>
      <c r="AR681" s="82" t="str">
        <f t="shared" si="404"/>
        <v>-</v>
      </c>
      <c r="AT681" s="82">
        <f t="shared" si="405"/>
        <v>2</v>
      </c>
      <c r="AU681" s="82" t="str">
        <f ca="1">IF(    MAX(OFFSET(AL681,0,0,MATCH("-",AL$638:AL681,0))) = 0,"",
IFERROR(MAX(OFFSET(AL681,0,0,MATCH("-",AL$638:AL681,0))),""))</f>
        <v/>
      </c>
      <c r="AV681" s="82" t="str">
        <f ca="1">IF(    MAX(OFFSET(AM681,0,0,MATCH("-",AM$638:AM681,0))) = 0,"",
IFERROR(MAX(OFFSET(AM681,0,0,MATCH("-",AM$638:AM681,0))),""))</f>
        <v/>
      </c>
      <c r="AW681" s="82" t="str">
        <f ca="1">IF(    MAX(OFFSET(AN681,0,0,MATCH("-",AN$638:AN681,0))) = 0,"",
IFERROR(MAX(OFFSET(AN681,0,0,MATCH("-",AN$638:AN681,0))),""))</f>
        <v/>
      </c>
      <c r="AX681" s="82" t="str">
        <f ca="1">IF(    MAX(OFFSET(AO681,0,0,MATCH("-",AO$638:AO681,0))) = 0,"",
IFERROR(MAX(OFFSET(AO681,0,0,MATCH("-",AO$638:AO681,0))),""))</f>
        <v/>
      </c>
      <c r="AY681" s="82" t="str">
        <f ca="1">IF(    MAX(OFFSET(AP681,0,0,MATCH("-",AP$638:AP681,0))) = 0,"",
IFERROR(MAX(OFFSET(AP681,0,0,MATCH("-",AP$638:AP681,0))),""))</f>
        <v/>
      </c>
      <c r="AZ681" s="82" t="str">
        <f ca="1">IF(    MAX(OFFSET(AQ681,0,0,MATCH("-",AQ$638:AQ681,0))) = 0,"",
IFERROR(MAX(OFFSET(AQ681,0,0,MATCH("-",AQ$638:AQ681,0))),""))</f>
        <v/>
      </c>
      <c r="BA681" s="82" t="str">
        <f ca="1">IF(    MAX(OFFSET(AR681,0,0,MATCH("-",AR$638:AR681,0))) = 0,"",
IFERROR(MAX(OFFSET(AR681,0,0,MATCH("-",AR$638:AR681,0))),""))</f>
        <v/>
      </c>
      <c r="BB681" s="112">
        <f t="shared" ca="1" si="406"/>
        <v>-270</v>
      </c>
      <c r="BC681" s="111" t="str">
        <f t="shared" ca="1" si="407"/>
        <v>Radius</v>
      </c>
      <c r="BD681" s="112">
        <f t="shared" ca="1" si="408"/>
        <v>0</v>
      </c>
      <c r="BE681" s="111">
        <f t="shared" ca="1" si="409"/>
        <v>-150</v>
      </c>
      <c r="BF681" s="113" t="e">
        <f t="shared" ca="1" si="410"/>
        <v>#VALUE!</v>
      </c>
      <c r="BG681" s="113" t="e">
        <f t="shared" ca="1" si="411"/>
        <v>#VALUE!</v>
      </c>
      <c r="BH681" s="112">
        <f t="shared" ca="1" si="412"/>
        <v>2000</v>
      </c>
      <c r="BI681" s="112">
        <f t="shared" ca="1" si="413"/>
        <v>-150</v>
      </c>
      <c r="BJ681" s="157"/>
      <c r="BK681" s="157"/>
      <c r="BL681" s="158" t="str">
        <f>scriv!AM643</f>
        <v/>
      </c>
      <c r="BM681" s="157"/>
      <c r="BN681" s="157" t="str">
        <f t="shared" si="414"/>
        <v>node</v>
      </c>
      <c r="BO681" s="157"/>
      <c r="BP681" s="159">
        <f t="shared" ca="1" si="415"/>
        <v>0</v>
      </c>
      <c r="BQ681" s="159">
        <f t="shared" ca="1" si="416"/>
        <v>0</v>
      </c>
      <c r="BR681" s="159">
        <f t="shared" si="417"/>
        <v>1</v>
      </c>
      <c r="BS681" s="159" t="str">
        <f t="shared" si="418"/>
        <v>symbol</v>
      </c>
      <c r="BT681" s="157" t="str">
        <f ca="1">IF(scriv!V643&lt;&gt;"",scriv!V643,
IF(E681="",IFERROR(VLOOKUP(BL681,$AH$40:$BT$638,39,FALSE),$BT$36),
$BT$37))</f>
        <v>NodeSquare</v>
      </c>
      <c r="BU681" s="166">
        <f t="shared" ca="1" si="419"/>
        <v>2000</v>
      </c>
      <c r="BV681" s="166">
        <f t="shared" ca="1" si="420"/>
        <v>-150</v>
      </c>
      <c r="BW681" s="166">
        <f t="shared" ca="1" si="421"/>
        <v>0</v>
      </c>
      <c r="BX681" s="166">
        <f t="shared" ca="1" si="422"/>
        <v>0</v>
      </c>
      <c r="BY681" s="180" t="str">
        <f t="shared" si="423"/>
        <v/>
      </c>
      <c r="BZ681" s="180" t="str">
        <f t="shared" si="424"/>
        <v/>
      </c>
      <c r="CA681" s="81" t="str">
        <f>IF(scriv!E643&lt;&gt;"",scriv!E643,"")</f>
        <v/>
      </c>
      <c r="CB681" s="82">
        <f t="shared" ref="CB681:CB744" si="436">$CB$36</f>
        <v>0</v>
      </c>
      <c r="CC681" s="82">
        <f t="shared" si="425"/>
        <v>0</v>
      </c>
      <c r="CD681" s="82" t="str">
        <f t="shared" si="426"/>
        <v>-</v>
      </c>
      <c r="CE681" s="82" t="str">
        <f t="shared" si="427"/>
        <v>-</v>
      </c>
      <c r="CF681" s="82" t="str">
        <f t="shared" si="428"/>
        <v>-</v>
      </c>
      <c r="CG681" s="82" t="str">
        <f t="shared" si="429"/>
        <v>-</v>
      </c>
      <c r="CH681" s="82" t="str">
        <f t="shared" si="430"/>
        <v>-</v>
      </c>
      <c r="CI681" s="82" t="str">
        <f t="shared" si="431"/>
        <v>-</v>
      </c>
      <c r="CJ681" s="82" t="str">
        <f t="shared" si="432"/>
        <v>-</v>
      </c>
      <c r="CK681" s="82" t="str">
        <f t="shared" si="433"/>
        <v>-</v>
      </c>
    </row>
    <row r="682" spans="1:89" s="82" customFormat="1" ht="18" customHeight="1">
      <c r="A682" s="81" t="str">
        <f>scriv!AL644</f>
        <v/>
      </c>
      <c r="B682" s="81" t="str">
        <f>IF(scriv!D644&lt;&gt;"",scriv!D644,"")</f>
        <v/>
      </c>
      <c r="C682" s="81" t="str">
        <f>IF( scriv!AP644&lt;&gt;"", IF(D682&lt;&gt;"","connection ","")&amp;scriv!AP644,IF(D682&lt;&gt;"","connection",""))</f>
        <v/>
      </c>
      <c r="D682" s="82" t="str">
        <f>scriv!AN644</f>
        <v/>
      </c>
      <c r="E682" s="82" t="str">
        <f>scriv!AO644</f>
        <v/>
      </c>
      <c r="F682" s="156">
        <f>ROW()</f>
        <v>682</v>
      </c>
      <c r="G682" s="288">
        <f>scriv!AC644</f>
        <v>0</v>
      </c>
      <c r="H682" s="288">
        <f>scriv!AD644</f>
        <v>0</v>
      </c>
      <c r="I682" s="81" t="str">
        <f>IF(scriv!AE644&lt;&gt;"",scriv!AE644,J682)</f>
        <v/>
      </c>
      <c r="J682" s="81" t="str">
        <f>IF(scriv!AF644&lt;&gt;"",scriv!AF644,"")</f>
        <v/>
      </c>
      <c r="K682" s="82" t="str">
        <f>IF(scriv!Y644&lt;&gt;"",scriv!Y644,$K$36)</f>
        <v>none</v>
      </c>
      <c r="L682" s="82">
        <f>IF(scriv!Z644&lt;&gt;"",scriv!Z644,$L$36)</f>
        <v>0</v>
      </c>
      <c r="M682" s="82" t="str">
        <f>IF(scriv!AA644&lt;&gt;"",scriv!AA644,$M$36)</f>
        <v>OpenClose</v>
      </c>
      <c r="N682" s="82">
        <f>IF(scriv!AB644&lt;&gt;"",scriv!AB644,$N$36)</f>
        <v>0</v>
      </c>
      <c r="O682" s="119" t="str">
        <f t="shared" si="435"/>
        <v/>
      </c>
      <c r="P682" s="81" t="str">
        <f>IF(scriv!I644&lt;&gt;"",scriv!I644,"")</f>
        <v/>
      </c>
      <c r="Q682" s="81" t="str">
        <f>IF(scriv!J644&lt;&gt;"",scriv!J644,"")</f>
        <v/>
      </c>
      <c r="R682" s="81">
        <f>IF(scriv!K644&lt;&gt;"",scriv!K644,
IF(I682&lt;&gt;"",1,$R$36))</f>
        <v>1</v>
      </c>
      <c r="S682" s="81" t="str">
        <f>IF(scriv!L644&lt;&gt;"",scriv!L644,
IF(scriv!AF644&lt;&gt;"",$S$36,"none"))</f>
        <v>none</v>
      </c>
      <c r="T682" s="81" t="str">
        <f>IF(scriv!Q644&lt;&gt;"",scriv!Q644,"")</f>
        <v/>
      </c>
      <c r="U682" s="81" t="str">
        <f>IF(scriv!R644&lt;&gt;"",scriv!R644,"")</f>
        <v/>
      </c>
      <c r="V682" s="81" t="str">
        <f>IF(scriv!S644&lt;&gt;"",scriv!S644,"")</f>
        <v/>
      </c>
      <c r="W682" s="81" t="str">
        <f>IF(scriv!T644&lt;&gt;"",scriv!T644,"")</f>
        <v/>
      </c>
      <c r="X682" s="81" t="str">
        <f>IF($E682="",
( IF(scriv!AH644&lt;&gt;"", LEFT( scriv!AH644, FIND(",",scriv!AH644)-1) &amp; "=" &amp; $AH682 &amp; RIGHT( scriv!AH644, LEN(scriv!AH644) + 1 - FIND(",",scriv!AH644)),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IF(scriv!AI644&lt;&gt;"", LEFT( scriv!AI644, FIND(",",scriv!AI644)-1) &amp; "=" &amp; $AH682 &amp; RIGHT( scriv!AI644, LEN(scriv!AI644) + 1 - FIND(",",scriv!AI644)),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IF(scriv!AJ644&lt;&gt;"", LEFT( scriv!AJ644, FIND(",",scriv!AJ644)-1) &amp; "=" &amp; $AH682 &amp; RIGHT( scriv!AJ644, LEN(scriv!AJ644) + 1 - FIND(",",scriv!AJ644)),
  IF($Z$36&lt;&gt;"",LEFT( Z$36, FIND(",",Z$36)-1) &amp; "=" &amp; $AH682 &amp; RIGHT( Z$36, LEN(Z$36) + 1 - FIND(",",Z$36)),""))),
IF(scriv!O644&lt;&gt;"", LEFT( scriv!O644, FIND(",",scriv!O644)-1) &amp; "=" &amp; $AH682 &amp; RIGHT( scriv!O644, LEN(scriv!O644) + 1 - FIND(",",scriv!O644)),
LEFT( Z$37, FIND(",",Z$37)-1) &amp; "=" &amp; $AH682 &amp; RIGHT( Z$37, LEN(Z$37) + 1 - FIND(",",Z$37))))</f>
        <v>drawOpen=,1.2</v>
      </c>
      <c r="AA682" s="81" t="str">
        <f>IF($E682="",
( IF(scriv!AK644&lt;&gt;"", LEFT( scriv!AK644, FIND(",",scriv!AK644)-1) &amp; "=" &amp; $AH682 &amp; RIGHT( scriv!AK644, LEN(scriv!AK644) + 1 - FIND(",",scriv!AK644)),
  IF($AA$36&lt;&gt;"",LEFT( AA$36, FIND(",",AA$36)-1) &amp; "=" &amp; $AH682 &amp; RIGHT( AA$36, LEN(AA$36) + 1 - FIND(",",AA$36)),""))),
IF(scriv!P644&lt;&gt;"", LEFT( scriv!P644, FIND(",",scriv!P644)-1) &amp; "=" &amp; $AH682 &amp; RIGHT( scriv!P644, LEN(scriv!P644) + 1 - FIND(",",scriv!P644)),
LEFT( AA$37, FIND(",",AA$37)-1) &amp; "=" &amp; $AH682 &amp; RIGHT( AA$37, LEN(AA$37) + 1 - FIND(",",AA$37))))</f>
        <v>drawClose=,1.2</v>
      </c>
      <c r="AB682" s="167" t="str">
        <f t="shared" si="434"/>
        <v>noTitle</v>
      </c>
      <c r="AC682" s="167"/>
      <c r="AD682" s="45"/>
      <c r="AE682" s="168"/>
      <c r="AF682" s="169">
        <f>IF(D682="",scriv!B644,"")</f>
        <v>0</v>
      </c>
      <c r="AG682" s="170" t="str">
        <f t="shared" ref="AG682:AG745" si="437">IF(AH682&lt;&gt;"",$AG$36,"")</f>
        <v/>
      </c>
      <c r="AH682" s="169" t="str">
        <f t="shared" ref="AH682:AH745" si="438">A682</f>
        <v/>
      </c>
      <c r="AI682" s="169" t="str">
        <f t="shared" ref="AI682:AI745" si="439">B682</f>
        <v/>
      </c>
      <c r="AJ682" s="86">
        <f>ROUNDDOWN( (LEN(scriv!B644)+1) / 2, 0 )</f>
        <v>0</v>
      </c>
      <c r="AK682" s="82">
        <f t="shared" ref="AK682:AK745" si="440">IF(CC682="","",
IF(CC682="-","-",
IF(ISERROR(LEFT(CC682,FIND(".",CC682)-1)),VALUE(CC682),
(VALUE(LEFT(CC682,FIND(".",CC682)-1))))))</f>
        <v>0</v>
      </c>
      <c r="AL682" s="82" t="str">
        <f t="shared" ref="AL682:AL745" si="441">IF(CD682="","",
IF(CD682="-","-",
IF(ISERROR(LEFT(CD682,FIND(".",CD682)-1)),VALUE(CD682),
(VALUE(LEFT(CD682,FIND(".",CD682)-1))))))</f>
        <v>-</v>
      </c>
      <c r="AM682" s="82" t="str">
        <f t="shared" ref="AM682:AM745" si="442">IF(CE682="","",
IF(CE682="-","-",
IF(ISERROR(LEFT(CE682,FIND(".",CE682)-1)),VALUE(CE682),
(VALUE(LEFT(CE682,FIND(".",CE682)-1))))))</f>
        <v>-</v>
      </c>
      <c r="AN682" s="82" t="str">
        <f t="shared" ref="AN682:AN745" si="443">IF(CF682="","",
IF(CF682="-","-",
IF(ISERROR(LEFT(CF682,FIND(".",CF682)-1)),VALUE(CF682),
(VALUE(LEFT(CF682,FIND(".",CF682)-1))))))</f>
        <v>-</v>
      </c>
      <c r="AO682" s="82" t="str">
        <f t="shared" ref="AO682:AO745" si="444">IF(CG682="","",
IF(CG682="-","-",
IF(ISERROR(LEFT(CG682,FIND(".",CG682)-1)),VALUE(CG682),
(VALUE(LEFT(CG682,FIND(".",CG682)-1))))))</f>
        <v>-</v>
      </c>
      <c r="AP682" s="82" t="str">
        <f t="shared" ref="AP682:AP745" si="445">IF(CH682="","",
IF(CH682="-","-",
IF(ISERROR(LEFT(CH682,FIND(".",CH682)-1)),VALUE(CH682),
(VALUE(LEFT(CH682,FIND(".",CH682)-1))))))</f>
        <v>-</v>
      </c>
      <c r="AQ682" s="82" t="str">
        <f t="shared" ref="AQ682:AQ745" si="446">IF(CI682="","",
IF(CI682="-","-",
IF(ISERROR(LEFT(CI682,FIND(".",CI682)-1)),VALUE(CI682),
(VALUE(LEFT(CI682,FIND(".",CI682)-1))))))</f>
        <v>-</v>
      </c>
      <c r="AR682" s="82" t="str">
        <f t="shared" ref="AR682:AR745" si="447">IF(CJ682="","",
IF(CJ682="-","-",
IF(ISERROR(LEFT(CJ682,FIND(".",CJ682)-1)),VALUE(CJ682),
(VALUE(LEFT(CJ682,FIND(".",CJ682)-1))))))</f>
        <v>-</v>
      </c>
      <c r="AT682" s="82">
        <f t="shared" ref="AT682:AT745" si="448">MAX($AK$40:$AK$140)</f>
        <v>2</v>
      </c>
      <c r="AU682" s="82" t="str">
        <f ca="1">IF(    MAX(OFFSET(AL682,0,0,MATCH("-",AL$638:AL682,0))) = 0,"",
IFERROR(MAX(OFFSET(AL682,0,0,MATCH("-",AL$638:AL682,0))),""))</f>
        <v/>
      </c>
      <c r="AV682" s="82" t="str">
        <f ca="1">IF(    MAX(OFFSET(AM682,0,0,MATCH("-",AM$638:AM682,0))) = 0,"",
IFERROR(MAX(OFFSET(AM682,0,0,MATCH("-",AM$638:AM682,0))),""))</f>
        <v/>
      </c>
      <c r="AW682" s="82" t="str">
        <f ca="1">IF(    MAX(OFFSET(AN682,0,0,MATCH("-",AN$638:AN682,0))) = 0,"",
IFERROR(MAX(OFFSET(AN682,0,0,MATCH("-",AN$638:AN682,0))),""))</f>
        <v/>
      </c>
      <c r="AX682" s="82" t="str">
        <f ca="1">IF(    MAX(OFFSET(AO682,0,0,MATCH("-",AO$638:AO682,0))) = 0,"",
IFERROR(MAX(OFFSET(AO682,0,0,MATCH("-",AO$638:AO682,0))),""))</f>
        <v/>
      </c>
      <c r="AY682" s="82" t="str">
        <f ca="1">IF(    MAX(OFFSET(AP682,0,0,MATCH("-",AP$638:AP682,0))) = 0,"",
IFERROR(MAX(OFFSET(AP682,0,0,MATCH("-",AP$638:AP682,0))),""))</f>
        <v/>
      </c>
      <c r="AZ682" s="82" t="str">
        <f ca="1">IF(    MAX(OFFSET(AQ682,0,0,MATCH("-",AQ$638:AQ682,0))) = 0,"",
IFERROR(MAX(OFFSET(AQ682,0,0,MATCH("-",AQ$638:AQ682,0))),""))</f>
        <v/>
      </c>
      <c r="BA682" s="82" t="str">
        <f ca="1">IF(    MAX(OFFSET(AR682,0,0,MATCH("-",AR$638:AR682,0))) = 0,"",
IFERROR(MAX(OFFSET(AR682,0,0,MATCH("-",AR$638:AR682,0))),""))</f>
        <v/>
      </c>
      <c r="BB682" s="112">
        <f t="shared" ref="BB682:BB745" ca="1" si="449">IF(AT682&lt;&gt;"",$BC$14/AT682*(AK682-1)-($BC$14)/2 + ($BC$14/AT682/2),0) +
IF(AU682&lt;&gt;"",$BC$14/AT682/AU682*(AL682-1)-($BC$14/AT682)/2 + ($BC$14/AT682/AU682/2),0) +
IF(AV682&lt;&gt;"",$BC$14/AT682/AU682/AV682*(AM682-1)-($BC$14/AT682/AU682)/2 + ($BC$14/AT682/AU682/AV682/2),0) +
IF(AW682&lt;&gt;"",$BC$14/AT682/AU682/AV682/AW682*(AN682-1)-($BC$14/AT682/AU682/AV682)/2 + ($BC$14/AT682/AU682/AV682/AW682/2),0) +
IF(AX682&lt;&gt;"",$BC$14/AT682/AU682/AV682/AW682/AX682*(AO682-1)-($BC$14/AT682/AU682/AV682/AW682)/2 + ($BC$14/AT682/AU682/AV682/AW682/AX682/2),0) +
IF(AY682&lt;&gt;"",$BC$14/AT682/AU682/AV682/AW682/AX682/AY682*(AP682-1)-($BC$14/AT682/AU682/AV682/AW682/AX682)/2 + ($BC$14/AT682/AU682/AV682/AW682/AX682/AY682/2),0)</f>
        <v>-270</v>
      </c>
      <c r="BC682" s="111" t="str">
        <f t="shared" ref="BC682:BC745" ca="1" si="450">INDIRECT("BC"&amp;19+AJ682)</f>
        <v>Radius</v>
      </c>
      <c r="BD682" s="112">
        <f t="shared" ref="BD682:BD745" ca="1" si="451">IF(AT682&lt;&gt;"", $BD$20 + (($BF$20/AT682) * (AK682 - 1)) - IF($BH$20=1,(($BF$20 / 2) - ($BF$20/AT682) / 2),0),0)
+IF(AU682&lt;&gt;"", $BD$21 + (($BF$21/AU682) * (AL682 - 1)) - IF($BH$21=1,(($BF$21 / 2) - ($BF$21/AU682) / 2),0),0)
+IF(AV682&lt;&gt;"", $BD$22 + (($BF$22/AV682) * (AM682 - 1)) - IF($BH$22=1,(($BF$22 / 2) - ($BF$22/AV682) / 2),0),0)
+IF(AW682&lt;&gt;"", $BD$23 + (($BF$23/AW682) * (AN682 - 1)) - IF($BH$23=1,(($BF$23 / 2) - ($BF$23/AW682) / 2),0),0)
+IF(AX682&lt;&gt;"", $BD$24 + (($BF$24/AX682) * (AO682 - 1)) - IF($BH$24=1,(($BF$24 / 2) - ($BF$24/AX682) / 2),0),0)
+IF(AY682&lt;&gt;"", $BD$25 + (($BF$25/AY682) * (AP682 - 1)) - IF($BH$25=1,(($BF$25 / 2) - ($BF$25/AY682) / 2),0),0)
+IF(AZ682&lt;&gt;"", $BD$26 + (($BF$26/AZ682) * (AQ682 - 1)) - IF($BH$26=1,(($BF$26 / 2) - ($BF$26/AZ682) / 2),0),0)
+IF(BA682&lt;&gt;"", $BD$27 + (($BF$27/BA682) * (AR682 - 1)) - IF($BH$27=1,(($BF$27 / 2) - ($BF$27/BA682) / 2),0),0)</f>
        <v>0</v>
      </c>
      <c r="BE682" s="111">
        <f t="shared" ref="BE682:BE745" ca="1" si="452">IF(AT682&lt;&gt;"", $BE$20 + (($BG$20/AT682) * (AK682 - 1)) - IF($BI$20=1,(($BG$20 / 2) - ($BG$20/AT682) / 2),0),0)
+IF(AU682&lt;&gt;"", $BE$21 + (($BG$21/AU682) * (AL682 - 1)) - IF($BI$21=1,(($BG$21 / 2) - ($BG$21/AU682) / 2),0),0)
+IF(AV682&lt;&gt;"", $BE$22 + (($BG$22/AV682) * (AM682 - 1)) - IF($BI$22=1,(($BG$22 / 2) - ($BG$22/AV682) / 2),0),0)
+IF(AW682&lt;&gt;"", $BE$23 + (($BG$23/AW682) * (AN682 - 1)) - IF($BI$23=1,(($BG$23 / 2) - ($BG$23/AW682) / 2),0),0)
+IF(AX682&lt;&gt;"", $BE$24 + (($BG$24/AX682) * (AO682 - 1)) - IF($BI$24=1,(($BG$24 / 2) - ($BG$24/AX682) / 2),0),0)
+IF(AY682&lt;&gt;"", $BE$25 + (($BG$25/AY682) * (AP682 - 1)) - IF($BI$25=1,(($BG$25 / 2) - ($BG$25/AY682) / 2),0),0)
+IF(AZ682&lt;&gt;"", $BE$26 + (($BG$26/AZ682) * (AQ682 - 1)) - IF($BI$26=1,(($BG$26 / 2) - ($BG$26/AZ682) / 2),0),0)
+IF(BA682&lt;&gt;"", $BE$27 + (($BG$27/BA682) * (AR682 - 1)) - IF($BI$27=1,(($BG$27 / 2) - ($BG$27/BA682) / 2),0),0)</f>
        <v>-150</v>
      </c>
      <c r="BF682" s="113" t="e">
        <f t="shared" ref="BF682:BF745" ca="1" si="453">ROUND(BC682*COS(RADIANS(BB682+$BC$13)),2)+$BD$12</f>
        <v>#VALUE!</v>
      </c>
      <c r="BG682" s="113" t="e">
        <f t="shared" ref="BG682:BG745" ca="1" si="454">ROUND(BC682*SIN(RADIANS(BB682+$BC$13)),2)+$BE$12</f>
        <v>#VALUE!</v>
      </c>
      <c r="BH682" s="112">
        <f t="shared" ref="BH682:BH745" ca="1" si="455">BD682+$BD$12</f>
        <v>2000</v>
      </c>
      <c r="BI682" s="112">
        <f t="shared" ref="BI682:BI745" ca="1" si="456">BE682+$BE$12</f>
        <v>-150</v>
      </c>
      <c r="BJ682" s="157"/>
      <c r="BK682" s="157"/>
      <c r="BL682" s="158" t="str">
        <f>scriv!AM644</f>
        <v/>
      </c>
      <c r="BM682" s="157"/>
      <c r="BN682" s="157" t="str">
        <f t="shared" ref="BN682:BN745" si="457">IF(D682="",$BN$36,"link")</f>
        <v>node</v>
      </c>
      <c r="BO682" s="157"/>
      <c r="BP682" s="159">
        <f t="shared" ref="BP682:BP745" ca="1" si="458">IF(AJ682&gt;0,INDIRECT("BP"&amp;19+AJ682),0)</f>
        <v>0</v>
      </c>
      <c r="BQ682" s="159">
        <f t="shared" ref="BQ682:BQ745" ca="1" si="459">IF(AJ682&gt;0,INDIRECT("BQ"&amp;19+AJ682),0)</f>
        <v>0</v>
      </c>
      <c r="BR682" s="159">
        <f t="shared" ref="BR682:BR745" si="460">$BR$36</f>
        <v>1</v>
      </c>
      <c r="BS682" s="159" t="str">
        <f t="shared" ref="BS682:BS745" si="461">$BS$36</f>
        <v>symbol</v>
      </c>
      <c r="BT682" s="157" t="str">
        <f ca="1">IF(scriv!V644&lt;&gt;"",scriv!V644,
IF(E682="",IFERROR(VLOOKUP(BL682,$AH$40:$BT$638,39,FALSE),$BT$36),
$BT$37))</f>
        <v>NodeSquare</v>
      </c>
      <c r="BU682" s="166">
        <f t="shared" ref="BU682:BU745" ca="1" si="462">IF(BN682&lt;&gt;"link",
IF($BE$10=0, ROUND(BF682,2),ROUND(BH682,2)),
IFERROR(VLOOKUP(BY682,$AH$40:$BQ$638,35,FALSE),1) )</f>
        <v>2000</v>
      </c>
      <c r="BV682" s="166">
        <f t="shared" ref="BV682:BV745" ca="1" si="463">IF(BN682&lt;&gt;"link",
IF($BE$10=0, ROUND(BG682,2),ROUND(BI682,2)),
IFERROR(VLOOKUP(BY682,$AH$40:$BQ$638,36,FALSE),1) )</f>
        <v>-150</v>
      </c>
      <c r="BW682" s="166">
        <f t="shared" ref="BW682:BW745" ca="1" si="464">IFERROR(VLOOKUP(BZ682,$AH$40:$BQ$638,35,FALSE),0)</f>
        <v>0</v>
      </c>
      <c r="BX682" s="166">
        <f t="shared" ref="BX682:BX745" ca="1" si="465">IFERROR(VLOOKUP(BZ682,$AH$40:$BQ$638,36,FALSE),0)</f>
        <v>0</v>
      </c>
      <c r="BY682" s="180" t="str">
        <f t="shared" ref="BY682:BY745" si="466">D682</f>
        <v/>
      </c>
      <c r="BZ682" s="180" t="str">
        <f t="shared" ref="BZ682:BZ745" si="467">E682</f>
        <v/>
      </c>
      <c r="CA682" s="81" t="str">
        <f>IF(scriv!E644&lt;&gt;"",scriv!E644,"")</f>
        <v/>
      </c>
      <c r="CB682" s="82">
        <f t="shared" si="436"/>
        <v>0</v>
      </c>
      <c r="CC682" s="82">
        <f t="shared" ref="CC682:CC745" si="468">AF682</f>
        <v>0</v>
      </c>
      <c r="CD682" s="82" t="str">
        <f t="shared" ref="CD682:CD745" si="469">IF(CC682="","",
IF(ISERROR(RIGHT(CC682,LEN(CC682)-FIND(".",CC682))),"-",
RIGHT(CC682,LEN(CC682)-FIND(".",CC682))))</f>
        <v>-</v>
      </c>
      <c r="CE682" s="82" t="str">
        <f t="shared" ref="CE682:CE745" si="470">IF(CD682="","",
IF(ISERROR(RIGHT(CD682,LEN(CD682)-FIND(".",CD682))),"-",
RIGHT(CD682,LEN(CD682)-FIND(".",CD682))))</f>
        <v>-</v>
      </c>
      <c r="CF682" s="82" t="str">
        <f t="shared" ref="CF682:CF745" si="471">IF(CE682="","",
IF(ISERROR(RIGHT(CE682,LEN(CE682)-FIND(".",CE682))),"-",
RIGHT(CE682,LEN(CE682)-FIND(".",CE682))))</f>
        <v>-</v>
      </c>
      <c r="CG682" s="82" t="str">
        <f t="shared" ref="CG682:CG745" si="472">IF(CF682="","",
IF(ISERROR(RIGHT(CF682,LEN(CF682)-FIND(".",CF682))),"-",
RIGHT(CF682,LEN(CF682)-FIND(".",CF682))))</f>
        <v>-</v>
      </c>
      <c r="CH682" s="82" t="str">
        <f t="shared" ref="CH682:CH745" si="473">IF(CG682="","",
IF(ISERROR(RIGHT(CG682,LEN(CG682)-FIND(".",CG682))),"-",
RIGHT(CG682,LEN(CG682)-FIND(".",CG682))))</f>
        <v>-</v>
      </c>
      <c r="CI682" s="82" t="str">
        <f t="shared" ref="CI682:CI745" si="474">IF(CH682="","",
IF(ISERROR(RIGHT(CH682,LEN(CH682)-FIND(".",CH682))),"-",
RIGHT(CH682,LEN(CH682)-FIND(".",CH682))))</f>
        <v>-</v>
      </c>
      <c r="CJ682" s="82" t="str">
        <f t="shared" ref="CJ682:CJ745" si="475">IF(CI682="","",
IF(ISERROR(RIGHT(CI682,LEN(CI682)-FIND(".",CI682))),"-",
RIGHT(CI682,LEN(CI682)-FIND(".",CI682))))</f>
        <v>-</v>
      </c>
      <c r="CK682" s="82" t="str">
        <f t="shared" ref="CK682:CK745" si="476">IF(CJ682="","",
IF(ISERROR(RIGHT(CJ682,LEN(CJ682)-FIND(".",CJ682))),"-",
RIGHT(CJ682,LEN(CJ682)-FIND(".",CJ682))))</f>
        <v>-</v>
      </c>
    </row>
    <row r="683" spans="1:89" s="82" customFormat="1" ht="18" customHeight="1">
      <c r="A683" s="81" t="str">
        <f>scriv!AL645</f>
        <v/>
      </c>
      <c r="B683" s="81" t="str">
        <f>IF(scriv!D645&lt;&gt;"",scriv!D645,"")</f>
        <v/>
      </c>
      <c r="C683" s="81" t="str">
        <f>IF( scriv!AP645&lt;&gt;"", IF(D683&lt;&gt;"","connection ","")&amp;scriv!AP645,IF(D683&lt;&gt;"","connection",""))</f>
        <v/>
      </c>
      <c r="D683" s="82" t="str">
        <f>scriv!AN645</f>
        <v/>
      </c>
      <c r="E683" s="82" t="str">
        <f>scriv!AO645</f>
        <v/>
      </c>
      <c r="F683" s="156">
        <f>ROW()</f>
        <v>683</v>
      </c>
      <c r="G683" s="288">
        <f>scriv!AC645</f>
        <v>0</v>
      </c>
      <c r="H683" s="288">
        <f>scriv!AD645</f>
        <v>0</v>
      </c>
      <c r="I683" s="81" t="str">
        <f>IF(scriv!AE645&lt;&gt;"",scriv!AE645,J683)</f>
        <v/>
      </c>
      <c r="J683" s="81" t="str">
        <f>IF(scriv!AF645&lt;&gt;"",scriv!AF645,"")</f>
        <v/>
      </c>
      <c r="K683" s="82" t="str">
        <f>IF(scriv!Y645&lt;&gt;"",scriv!Y645,$K$36)</f>
        <v>none</v>
      </c>
      <c r="L683" s="82">
        <f>IF(scriv!Z645&lt;&gt;"",scriv!Z645,$L$36)</f>
        <v>0</v>
      </c>
      <c r="M683" s="82" t="str">
        <f>IF(scriv!AA645&lt;&gt;"",scriv!AA645,$M$36)</f>
        <v>OpenClose</v>
      </c>
      <c r="N683" s="82">
        <f>IF(scriv!AB645&lt;&gt;"",scriv!AB645,$N$36)</f>
        <v>0</v>
      </c>
      <c r="O683" s="119" t="str">
        <f t="shared" si="435"/>
        <v/>
      </c>
      <c r="P683" s="81" t="str">
        <f>IF(scriv!I645&lt;&gt;"",scriv!I645,"")</f>
        <v/>
      </c>
      <c r="Q683" s="81" t="str">
        <f>IF(scriv!J645&lt;&gt;"",scriv!J645,"")</f>
        <v/>
      </c>
      <c r="R683" s="81">
        <f>IF(scriv!K645&lt;&gt;"",scriv!K645,
IF(I683&lt;&gt;"",1,$R$36))</f>
        <v>1</v>
      </c>
      <c r="S683" s="81" t="str">
        <f>IF(scriv!L645&lt;&gt;"",scriv!L645,
IF(scriv!AF645&lt;&gt;"",$S$36,"none"))</f>
        <v>none</v>
      </c>
      <c r="T683" s="81" t="str">
        <f>IF(scriv!Q645&lt;&gt;"",scriv!Q645,"")</f>
        <v/>
      </c>
      <c r="U683" s="81" t="str">
        <f>IF(scriv!R645&lt;&gt;"",scriv!R645,"")</f>
        <v/>
      </c>
      <c r="V683" s="81" t="str">
        <f>IF(scriv!S645&lt;&gt;"",scriv!S645,"")</f>
        <v/>
      </c>
      <c r="W683" s="81" t="str">
        <f>IF(scriv!T645&lt;&gt;"",scriv!T645,"")</f>
        <v/>
      </c>
      <c r="X683" s="81" t="str">
        <f>IF($E683="",
( IF(scriv!AH645&lt;&gt;"", LEFT( scriv!AH645, FIND(",",scriv!AH645)-1) &amp; "=" &amp; $AH683 &amp; RIGHT( scriv!AH645, LEN(scriv!AH645) + 1 - FIND(",",scriv!AH645)),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IF(scriv!AI645&lt;&gt;"", LEFT( scriv!AI645, FIND(",",scriv!AI645)-1) &amp; "=" &amp; $AH683 &amp; RIGHT( scriv!AI645, LEN(scriv!AI645) + 1 - FIND(",",scriv!AI645)),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IF(scriv!AJ645&lt;&gt;"", LEFT( scriv!AJ645, FIND(",",scriv!AJ645)-1) &amp; "=" &amp; $AH683 &amp; RIGHT( scriv!AJ645, LEN(scriv!AJ645) + 1 - FIND(",",scriv!AJ645)),
  IF($Z$36&lt;&gt;"",LEFT( Z$36, FIND(",",Z$36)-1) &amp; "=" &amp; $AH683 &amp; RIGHT( Z$36, LEN(Z$36) + 1 - FIND(",",Z$36)),""))),
IF(scriv!O645&lt;&gt;"", LEFT( scriv!O645, FIND(",",scriv!O645)-1) &amp; "=" &amp; $AH683 &amp; RIGHT( scriv!O645, LEN(scriv!O645) + 1 - FIND(",",scriv!O645)),
LEFT( Z$37, FIND(",",Z$37)-1) &amp; "=" &amp; $AH683 &amp; RIGHT( Z$37, LEN(Z$37) + 1 - FIND(",",Z$37))))</f>
        <v>drawOpen=,1.2</v>
      </c>
      <c r="AA683" s="81" t="str">
        <f>IF($E683="",
( IF(scriv!AK645&lt;&gt;"", LEFT( scriv!AK645, FIND(",",scriv!AK645)-1) &amp; "=" &amp; $AH683 &amp; RIGHT( scriv!AK645, LEN(scriv!AK645) + 1 - FIND(",",scriv!AK645)),
  IF($AA$36&lt;&gt;"",LEFT( AA$36, FIND(",",AA$36)-1) &amp; "=" &amp; $AH683 &amp; RIGHT( AA$36, LEN(AA$36) + 1 - FIND(",",AA$36)),""))),
IF(scriv!P645&lt;&gt;"", LEFT( scriv!P645, FIND(",",scriv!P645)-1) &amp; "=" &amp; $AH683 &amp; RIGHT( scriv!P645, LEN(scriv!P645) + 1 - FIND(",",scriv!P645)),
LEFT( AA$37, FIND(",",AA$37)-1) &amp; "=" &amp; $AH683 &amp; RIGHT( AA$37, LEN(AA$37) + 1 - FIND(",",AA$37))))</f>
        <v>drawClose=,1.2</v>
      </c>
      <c r="AB683" s="167" t="str">
        <f t="shared" si="434"/>
        <v>noTitle</v>
      </c>
      <c r="AC683" s="167"/>
      <c r="AD683" s="45"/>
      <c r="AE683" s="168"/>
      <c r="AF683" s="169">
        <f>IF(D683="",scriv!B645,"")</f>
        <v>0</v>
      </c>
      <c r="AG683" s="170" t="str">
        <f t="shared" si="437"/>
        <v/>
      </c>
      <c r="AH683" s="169" t="str">
        <f t="shared" si="438"/>
        <v/>
      </c>
      <c r="AI683" s="169" t="str">
        <f t="shared" si="439"/>
        <v/>
      </c>
      <c r="AJ683" s="86">
        <f>ROUNDDOWN( (LEN(scriv!B645)+1) / 2, 0 )</f>
        <v>0</v>
      </c>
      <c r="AK683" s="82">
        <f t="shared" si="440"/>
        <v>0</v>
      </c>
      <c r="AL683" s="82" t="str">
        <f t="shared" si="441"/>
        <v>-</v>
      </c>
      <c r="AM683" s="82" t="str">
        <f t="shared" si="442"/>
        <v>-</v>
      </c>
      <c r="AN683" s="82" t="str">
        <f t="shared" si="443"/>
        <v>-</v>
      </c>
      <c r="AO683" s="82" t="str">
        <f t="shared" si="444"/>
        <v>-</v>
      </c>
      <c r="AP683" s="82" t="str">
        <f t="shared" si="445"/>
        <v>-</v>
      </c>
      <c r="AQ683" s="82" t="str">
        <f t="shared" si="446"/>
        <v>-</v>
      </c>
      <c r="AR683" s="82" t="str">
        <f t="shared" si="447"/>
        <v>-</v>
      </c>
      <c r="AT683" s="82">
        <f t="shared" si="448"/>
        <v>2</v>
      </c>
      <c r="AU683" s="82" t="str">
        <f ca="1">IF(    MAX(OFFSET(AL683,0,0,MATCH("-",AL$638:AL683,0))) = 0,"",
IFERROR(MAX(OFFSET(AL683,0,0,MATCH("-",AL$638:AL683,0))),""))</f>
        <v/>
      </c>
      <c r="AV683" s="82" t="str">
        <f ca="1">IF(    MAX(OFFSET(AM683,0,0,MATCH("-",AM$638:AM683,0))) = 0,"",
IFERROR(MAX(OFFSET(AM683,0,0,MATCH("-",AM$638:AM683,0))),""))</f>
        <v/>
      </c>
      <c r="AW683" s="82" t="str">
        <f ca="1">IF(    MAX(OFFSET(AN683,0,0,MATCH("-",AN$638:AN683,0))) = 0,"",
IFERROR(MAX(OFFSET(AN683,0,0,MATCH("-",AN$638:AN683,0))),""))</f>
        <v/>
      </c>
      <c r="AX683" s="82" t="str">
        <f ca="1">IF(    MAX(OFFSET(AO683,0,0,MATCH("-",AO$638:AO683,0))) = 0,"",
IFERROR(MAX(OFFSET(AO683,0,0,MATCH("-",AO$638:AO683,0))),""))</f>
        <v/>
      </c>
      <c r="AY683" s="82" t="str">
        <f ca="1">IF(    MAX(OFFSET(AP683,0,0,MATCH("-",AP$638:AP683,0))) = 0,"",
IFERROR(MAX(OFFSET(AP683,0,0,MATCH("-",AP$638:AP683,0))),""))</f>
        <v/>
      </c>
      <c r="AZ683" s="82" t="str">
        <f ca="1">IF(    MAX(OFFSET(AQ683,0,0,MATCH("-",AQ$638:AQ683,0))) = 0,"",
IFERROR(MAX(OFFSET(AQ683,0,0,MATCH("-",AQ$638:AQ683,0))),""))</f>
        <v/>
      </c>
      <c r="BA683" s="82" t="str">
        <f ca="1">IF(    MAX(OFFSET(AR683,0,0,MATCH("-",AR$638:AR683,0))) = 0,"",
IFERROR(MAX(OFFSET(AR683,0,0,MATCH("-",AR$638:AR683,0))),""))</f>
        <v/>
      </c>
      <c r="BB683" s="112">
        <f t="shared" ca="1" si="449"/>
        <v>-270</v>
      </c>
      <c r="BC683" s="111" t="str">
        <f t="shared" ca="1" si="450"/>
        <v>Radius</v>
      </c>
      <c r="BD683" s="112">
        <f t="shared" ca="1" si="451"/>
        <v>0</v>
      </c>
      <c r="BE683" s="111">
        <f t="shared" ca="1" si="452"/>
        <v>-150</v>
      </c>
      <c r="BF683" s="113" t="e">
        <f t="shared" ca="1" si="453"/>
        <v>#VALUE!</v>
      </c>
      <c r="BG683" s="113" t="e">
        <f t="shared" ca="1" si="454"/>
        <v>#VALUE!</v>
      </c>
      <c r="BH683" s="112">
        <f t="shared" ca="1" si="455"/>
        <v>2000</v>
      </c>
      <c r="BI683" s="112">
        <f t="shared" ca="1" si="456"/>
        <v>-150</v>
      </c>
      <c r="BJ683" s="157"/>
      <c r="BK683" s="157"/>
      <c r="BL683" s="158" t="str">
        <f>scriv!AM645</f>
        <v/>
      </c>
      <c r="BM683" s="157"/>
      <c r="BN683" s="157" t="str">
        <f t="shared" si="457"/>
        <v>node</v>
      </c>
      <c r="BO683" s="157"/>
      <c r="BP683" s="159">
        <f t="shared" ca="1" si="458"/>
        <v>0</v>
      </c>
      <c r="BQ683" s="159">
        <f t="shared" ca="1" si="459"/>
        <v>0</v>
      </c>
      <c r="BR683" s="159">
        <f t="shared" si="460"/>
        <v>1</v>
      </c>
      <c r="BS683" s="159" t="str">
        <f t="shared" si="461"/>
        <v>symbol</v>
      </c>
      <c r="BT683" s="157" t="str">
        <f ca="1">IF(scriv!V645&lt;&gt;"",scriv!V645,
IF(E683="",IFERROR(VLOOKUP(BL683,$AH$40:$BT$638,39,FALSE),$BT$36),
$BT$37))</f>
        <v>NodeSquare</v>
      </c>
      <c r="BU683" s="166">
        <f t="shared" ca="1" si="462"/>
        <v>2000</v>
      </c>
      <c r="BV683" s="166">
        <f t="shared" ca="1" si="463"/>
        <v>-150</v>
      </c>
      <c r="BW683" s="166">
        <f t="shared" ca="1" si="464"/>
        <v>0</v>
      </c>
      <c r="BX683" s="166">
        <f t="shared" ca="1" si="465"/>
        <v>0</v>
      </c>
      <c r="BY683" s="180" t="str">
        <f t="shared" si="466"/>
        <v/>
      </c>
      <c r="BZ683" s="180" t="str">
        <f t="shared" si="467"/>
        <v/>
      </c>
      <c r="CA683" s="81" t="str">
        <f>IF(scriv!E645&lt;&gt;"",scriv!E645,"")</f>
        <v/>
      </c>
      <c r="CB683" s="82">
        <f t="shared" si="436"/>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s="82" customFormat="1" ht="18" customHeight="1">
      <c r="A684" s="81" t="str">
        <f>scriv!AL646</f>
        <v/>
      </c>
      <c r="B684" s="81" t="str">
        <f>IF(scriv!D646&lt;&gt;"",scriv!D646,"")</f>
        <v/>
      </c>
      <c r="C684" s="81" t="str">
        <f>IF( scriv!AP646&lt;&gt;"", IF(D684&lt;&gt;"","connection ","")&amp;scriv!AP646,IF(D684&lt;&gt;"","connection",""))</f>
        <v/>
      </c>
      <c r="D684" s="82" t="str">
        <f>scriv!AN646</f>
        <v/>
      </c>
      <c r="E684" s="82" t="str">
        <f>scriv!AO646</f>
        <v/>
      </c>
      <c r="F684" s="156">
        <f>ROW()</f>
        <v>684</v>
      </c>
      <c r="G684" s="288">
        <f>scriv!AC646</f>
        <v>0</v>
      </c>
      <c r="H684" s="288">
        <f>scriv!AD646</f>
        <v>0</v>
      </c>
      <c r="I684" s="81" t="str">
        <f>IF(scriv!AE646&lt;&gt;"",scriv!AE646,J684)</f>
        <v/>
      </c>
      <c r="J684" s="81" t="str">
        <f>IF(scriv!AF646&lt;&gt;"",scriv!AF646,"")</f>
        <v/>
      </c>
      <c r="K684" s="82" t="str">
        <f>IF(scriv!Y646&lt;&gt;"",scriv!Y646,$K$36)</f>
        <v>none</v>
      </c>
      <c r="L684" s="82">
        <f>IF(scriv!Z646&lt;&gt;"",scriv!Z646,$L$36)</f>
        <v>0</v>
      </c>
      <c r="M684" s="82" t="str">
        <f>IF(scriv!AA646&lt;&gt;"",scriv!AA646,$M$36)</f>
        <v>OpenClose</v>
      </c>
      <c r="N684" s="82">
        <f>IF(scriv!AB646&lt;&gt;"",scriv!AB646,$N$36)</f>
        <v>0</v>
      </c>
      <c r="O684" s="119" t="str">
        <f t="shared" si="435"/>
        <v/>
      </c>
      <c r="P684" s="81" t="str">
        <f>IF(scriv!I646&lt;&gt;"",scriv!I646,"")</f>
        <v/>
      </c>
      <c r="Q684" s="81" t="str">
        <f>IF(scriv!J646&lt;&gt;"",scriv!J646,"")</f>
        <v/>
      </c>
      <c r="R684" s="81">
        <f>IF(scriv!K646&lt;&gt;"",scriv!K646,
IF(I684&lt;&gt;"",1,$R$36))</f>
        <v>1</v>
      </c>
      <c r="S684" s="81" t="str">
        <f>IF(scriv!L646&lt;&gt;"",scriv!L646,
IF(scriv!AF646&lt;&gt;"",$S$36,"none"))</f>
        <v>none</v>
      </c>
      <c r="T684" s="81" t="str">
        <f>IF(scriv!Q646&lt;&gt;"",scriv!Q646,"")</f>
        <v/>
      </c>
      <c r="U684" s="81" t="str">
        <f>IF(scriv!R646&lt;&gt;"",scriv!R646,"")</f>
        <v/>
      </c>
      <c r="V684" s="81" t="str">
        <f>IF(scriv!S646&lt;&gt;"",scriv!S646,"")</f>
        <v/>
      </c>
      <c r="W684" s="81" t="str">
        <f>IF(scriv!T646&lt;&gt;"",scriv!T646,"")</f>
        <v/>
      </c>
      <c r="X684" s="81" t="str">
        <f>IF($E684="",
( IF(scriv!AH646&lt;&gt;"", LEFT( scriv!AH646, FIND(",",scriv!AH646)-1) &amp; "=" &amp; $AH684 &amp; RIGHT( scriv!AH646, LEN(scriv!AH646) + 1 - FIND(",",scriv!AH646)),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IF(scriv!AI646&lt;&gt;"", LEFT( scriv!AI646, FIND(",",scriv!AI646)-1) &amp; "=" &amp; $AH684 &amp; RIGHT( scriv!AI646, LEN(scriv!AI646) + 1 - FIND(",",scriv!AI646)),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IF(scriv!AJ646&lt;&gt;"", LEFT( scriv!AJ646, FIND(",",scriv!AJ646)-1) &amp; "=" &amp; $AH684 &amp; RIGHT( scriv!AJ646, LEN(scriv!AJ646) + 1 - FIND(",",scriv!AJ646)),
  IF($Z$36&lt;&gt;"",LEFT( Z$36, FIND(",",Z$36)-1) &amp; "=" &amp; $AH684 &amp; RIGHT( Z$36, LEN(Z$36) + 1 - FIND(",",Z$36)),""))),
IF(scriv!O646&lt;&gt;"", LEFT( scriv!O646, FIND(",",scriv!O646)-1) &amp; "=" &amp; $AH684 &amp; RIGHT( scriv!O646, LEN(scriv!O646) + 1 - FIND(",",scriv!O646)),
LEFT( Z$37, FIND(",",Z$37)-1) &amp; "=" &amp; $AH684 &amp; RIGHT( Z$37, LEN(Z$37) + 1 - FIND(",",Z$37))))</f>
        <v>drawOpen=,1.2</v>
      </c>
      <c r="AA684" s="81" t="str">
        <f>IF($E684="",
( IF(scriv!AK646&lt;&gt;"", LEFT( scriv!AK646, FIND(",",scriv!AK646)-1) &amp; "=" &amp; $AH684 &amp; RIGHT( scriv!AK646, LEN(scriv!AK646) + 1 - FIND(",",scriv!AK646)),
  IF($AA$36&lt;&gt;"",LEFT( AA$36, FIND(",",AA$36)-1) &amp; "=" &amp; $AH684 &amp; RIGHT( AA$36, LEN(AA$36) + 1 - FIND(",",AA$36)),""))),
IF(scriv!P646&lt;&gt;"", LEFT( scriv!P646, FIND(",",scriv!P646)-1) &amp; "=" &amp; $AH684 &amp; RIGHT( scriv!P646, LEN(scriv!P646) + 1 - FIND(",",scriv!P646)),
LEFT( AA$37, FIND(",",AA$37)-1) &amp; "=" &amp; $AH684 &amp; RIGHT( AA$37, LEN(AA$37) + 1 - FIND(",",AA$37))))</f>
        <v>drawClose=,1.2</v>
      </c>
      <c r="AB684" s="167" t="str">
        <f t="shared" si="434"/>
        <v>noTitle</v>
      </c>
      <c r="AC684" s="167"/>
      <c r="AD684" s="45"/>
      <c r="AE684" s="168"/>
      <c r="AF684" s="169">
        <f>IF(D684="",scriv!B646,"")</f>
        <v>0</v>
      </c>
      <c r="AG684" s="170" t="str">
        <f t="shared" si="437"/>
        <v/>
      </c>
      <c r="AH684" s="169" t="str">
        <f t="shared" si="438"/>
        <v/>
      </c>
      <c r="AI684" s="169" t="str">
        <f t="shared" si="439"/>
        <v/>
      </c>
      <c r="AJ684" s="86">
        <f>ROUNDDOWN( (LEN(scriv!B646)+1) / 2, 0 )</f>
        <v>0</v>
      </c>
      <c r="AK684" s="82">
        <f t="shared" si="440"/>
        <v>0</v>
      </c>
      <c r="AL684" s="82" t="str">
        <f t="shared" si="441"/>
        <v>-</v>
      </c>
      <c r="AM684" s="82" t="str">
        <f t="shared" si="442"/>
        <v>-</v>
      </c>
      <c r="AN684" s="82" t="str">
        <f t="shared" si="443"/>
        <v>-</v>
      </c>
      <c r="AO684" s="82" t="str">
        <f t="shared" si="444"/>
        <v>-</v>
      </c>
      <c r="AP684" s="82" t="str">
        <f t="shared" si="445"/>
        <v>-</v>
      </c>
      <c r="AQ684" s="82" t="str">
        <f t="shared" si="446"/>
        <v>-</v>
      </c>
      <c r="AR684" s="82" t="str">
        <f t="shared" si="447"/>
        <v>-</v>
      </c>
      <c r="AT684" s="82">
        <f t="shared" si="448"/>
        <v>2</v>
      </c>
      <c r="AU684" s="82" t="str">
        <f ca="1">IF(    MAX(OFFSET(AL684,0,0,MATCH("-",AL$638:AL684,0))) = 0,"",
IFERROR(MAX(OFFSET(AL684,0,0,MATCH("-",AL$638:AL684,0))),""))</f>
        <v/>
      </c>
      <c r="AV684" s="82" t="str">
        <f ca="1">IF(    MAX(OFFSET(AM684,0,0,MATCH("-",AM$638:AM684,0))) = 0,"",
IFERROR(MAX(OFFSET(AM684,0,0,MATCH("-",AM$638:AM684,0))),""))</f>
        <v/>
      </c>
      <c r="AW684" s="82" t="str">
        <f ca="1">IF(    MAX(OFFSET(AN684,0,0,MATCH("-",AN$638:AN684,0))) = 0,"",
IFERROR(MAX(OFFSET(AN684,0,0,MATCH("-",AN$638:AN684,0))),""))</f>
        <v/>
      </c>
      <c r="AX684" s="82" t="str">
        <f ca="1">IF(    MAX(OFFSET(AO684,0,0,MATCH("-",AO$638:AO684,0))) = 0,"",
IFERROR(MAX(OFFSET(AO684,0,0,MATCH("-",AO$638:AO684,0))),""))</f>
        <v/>
      </c>
      <c r="AY684" s="82" t="str">
        <f ca="1">IF(    MAX(OFFSET(AP684,0,0,MATCH("-",AP$638:AP684,0))) = 0,"",
IFERROR(MAX(OFFSET(AP684,0,0,MATCH("-",AP$638:AP684,0))),""))</f>
        <v/>
      </c>
      <c r="AZ684" s="82" t="str">
        <f ca="1">IF(    MAX(OFFSET(AQ684,0,0,MATCH("-",AQ$638:AQ684,0))) = 0,"",
IFERROR(MAX(OFFSET(AQ684,0,0,MATCH("-",AQ$638:AQ684,0))),""))</f>
        <v/>
      </c>
      <c r="BA684" s="82" t="str">
        <f ca="1">IF(    MAX(OFFSET(AR684,0,0,MATCH("-",AR$638:AR684,0))) = 0,"",
IFERROR(MAX(OFFSET(AR684,0,0,MATCH("-",AR$638:AR684,0))),""))</f>
        <v/>
      </c>
      <c r="BB684" s="112">
        <f t="shared" ca="1" si="449"/>
        <v>-270</v>
      </c>
      <c r="BC684" s="111" t="str">
        <f t="shared" ca="1" si="450"/>
        <v>Radius</v>
      </c>
      <c r="BD684" s="112">
        <f t="shared" ca="1" si="451"/>
        <v>0</v>
      </c>
      <c r="BE684" s="111">
        <f t="shared" ca="1" si="452"/>
        <v>-150</v>
      </c>
      <c r="BF684" s="113" t="e">
        <f t="shared" ca="1" si="453"/>
        <v>#VALUE!</v>
      </c>
      <c r="BG684" s="113" t="e">
        <f t="shared" ca="1" si="454"/>
        <v>#VALUE!</v>
      </c>
      <c r="BH684" s="112">
        <f t="shared" ca="1" si="455"/>
        <v>2000</v>
      </c>
      <c r="BI684" s="112">
        <f t="shared" ca="1" si="456"/>
        <v>-150</v>
      </c>
      <c r="BJ684" s="157"/>
      <c r="BK684" s="157"/>
      <c r="BL684" s="158" t="str">
        <f>scriv!AM646</f>
        <v/>
      </c>
      <c r="BM684" s="157"/>
      <c r="BN684" s="157" t="str">
        <f t="shared" si="457"/>
        <v>node</v>
      </c>
      <c r="BO684" s="157"/>
      <c r="BP684" s="159">
        <f t="shared" ca="1" si="458"/>
        <v>0</v>
      </c>
      <c r="BQ684" s="159">
        <f t="shared" ca="1" si="459"/>
        <v>0</v>
      </c>
      <c r="BR684" s="159">
        <f t="shared" si="460"/>
        <v>1</v>
      </c>
      <c r="BS684" s="159" t="str">
        <f t="shared" si="461"/>
        <v>symbol</v>
      </c>
      <c r="BT684" s="157" t="str">
        <f ca="1">IF(scriv!V646&lt;&gt;"",scriv!V646,
IF(E684="",IFERROR(VLOOKUP(BL684,$AH$40:$BT$638,39,FALSE),$BT$36),
$BT$37))</f>
        <v>NodeSquare</v>
      </c>
      <c r="BU684" s="166">
        <f t="shared" ca="1" si="462"/>
        <v>2000</v>
      </c>
      <c r="BV684" s="166">
        <f t="shared" ca="1" si="463"/>
        <v>-150</v>
      </c>
      <c r="BW684" s="166">
        <f t="shared" ca="1" si="464"/>
        <v>0</v>
      </c>
      <c r="BX684" s="166">
        <f t="shared" ca="1" si="465"/>
        <v>0</v>
      </c>
      <c r="BY684" s="180" t="str">
        <f t="shared" si="466"/>
        <v/>
      </c>
      <c r="BZ684" s="180" t="str">
        <f t="shared" si="467"/>
        <v/>
      </c>
      <c r="CA684" s="81" t="str">
        <f>IF(scriv!E646&lt;&gt;"",scriv!E646,"")</f>
        <v/>
      </c>
      <c r="CB684" s="82">
        <f t="shared" si="436"/>
        <v>0</v>
      </c>
      <c r="CC684" s="82">
        <f t="shared" si="468"/>
        <v>0</v>
      </c>
      <c r="CD684" s="82" t="str">
        <f t="shared" si="469"/>
        <v>-</v>
      </c>
      <c r="CE684" s="82" t="str">
        <f t="shared" si="470"/>
        <v>-</v>
      </c>
      <c r="CF684" s="82" t="str">
        <f t="shared" si="471"/>
        <v>-</v>
      </c>
      <c r="CG684" s="82" t="str">
        <f t="shared" si="472"/>
        <v>-</v>
      </c>
      <c r="CH684" s="82" t="str">
        <f t="shared" si="473"/>
        <v>-</v>
      </c>
      <c r="CI684" s="82" t="str">
        <f t="shared" si="474"/>
        <v>-</v>
      </c>
      <c r="CJ684" s="82" t="str">
        <f t="shared" si="475"/>
        <v>-</v>
      </c>
      <c r="CK684" s="82" t="str">
        <f t="shared" si="476"/>
        <v>-</v>
      </c>
    </row>
    <row r="685" spans="1:89" s="82" customFormat="1" ht="18" customHeight="1">
      <c r="A685" s="81" t="str">
        <f>scriv!AL647</f>
        <v/>
      </c>
      <c r="B685" s="81" t="str">
        <f>IF(scriv!D647&lt;&gt;"",scriv!D647,"")</f>
        <v/>
      </c>
      <c r="C685" s="81" t="str">
        <f>IF( scriv!AP647&lt;&gt;"", IF(D685&lt;&gt;"","connection ","")&amp;scriv!AP647,IF(D685&lt;&gt;"","connection",""))</f>
        <v/>
      </c>
      <c r="D685" s="82" t="str">
        <f>scriv!AN647</f>
        <v/>
      </c>
      <c r="E685" s="82" t="str">
        <f>scriv!AO647</f>
        <v/>
      </c>
      <c r="F685" s="156">
        <f>ROW()</f>
        <v>685</v>
      </c>
      <c r="G685" s="288">
        <f>scriv!AC647</f>
        <v>0</v>
      </c>
      <c r="H685" s="288">
        <f>scriv!AD647</f>
        <v>0</v>
      </c>
      <c r="I685" s="81" t="str">
        <f>IF(scriv!AE647&lt;&gt;"",scriv!AE647,J685)</f>
        <v/>
      </c>
      <c r="J685" s="81" t="str">
        <f>IF(scriv!AF647&lt;&gt;"",scriv!AF647,"")</f>
        <v/>
      </c>
      <c r="K685" s="82" t="str">
        <f>IF(scriv!Y647&lt;&gt;"",scriv!Y647,$K$36)</f>
        <v>none</v>
      </c>
      <c r="L685" s="82">
        <f>IF(scriv!Z647&lt;&gt;"",scriv!Z647,$L$36)</f>
        <v>0</v>
      </c>
      <c r="M685" s="82" t="str">
        <f>IF(scriv!AA647&lt;&gt;"",scriv!AA647,$M$36)</f>
        <v>OpenClose</v>
      </c>
      <c r="N685" s="82">
        <f>IF(scriv!AB647&lt;&gt;"",scriv!AB647,$N$36)</f>
        <v>0</v>
      </c>
      <c r="O685" s="119" t="str">
        <f t="shared" si="435"/>
        <v/>
      </c>
      <c r="P685" s="81" t="str">
        <f>IF(scriv!I647&lt;&gt;"",scriv!I647,"")</f>
        <v/>
      </c>
      <c r="Q685" s="81" t="str">
        <f>IF(scriv!J647&lt;&gt;"",scriv!J647,"")</f>
        <v/>
      </c>
      <c r="R685" s="81">
        <f>IF(scriv!K647&lt;&gt;"",scriv!K647,
IF(I685&lt;&gt;"",1,$R$36))</f>
        <v>1</v>
      </c>
      <c r="S685" s="81" t="str">
        <f>IF(scriv!L647&lt;&gt;"",scriv!L647,
IF(scriv!AF647&lt;&gt;"",$S$36,"none"))</f>
        <v>none</v>
      </c>
      <c r="T685" s="81" t="str">
        <f>IF(scriv!Q647&lt;&gt;"",scriv!Q647,"")</f>
        <v/>
      </c>
      <c r="U685" s="81" t="str">
        <f>IF(scriv!R647&lt;&gt;"",scriv!R647,"")</f>
        <v/>
      </c>
      <c r="V685" s="81" t="str">
        <f>IF(scriv!S647&lt;&gt;"",scriv!S647,"")</f>
        <v/>
      </c>
      <c r="W685" s="81" t="str">
        <f>IF(scriv!T647&lt;&gt;"",scriv!T647,"")</f>
        <v/>
      </c>
      <c r="X685" s="81" t="str">
        <f>IF($E685="",
( IF(scriv!AH647&lt;&gt;"", LEFT( scriv!AH647, FIND(",",scriv!AH647)-1) &amp; "=" &amp; $AH685 &amp; RIGHT( scriv!AH647, LEN(scriv!AH647) + 1 - FIND(",",scriv!AH647)),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IF(scriv!AI647&lt;&gt;"", LEFT( scriv!AI647, FIND(",",scriv!AI647)-1) &amp; "=" &amp; $AH685 &amp; RIGHT( scriv!AI647, LEN(scriv!AI647) + 1 - FIND(",",scriv!AI647)),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IF(scriv!AJ647&lt;&gt;"", LEFT( scriv!AJ647, FIND(",",scriv!AJ647)-1) &amp; "=" &amp; $AH685 &amp; RIGHT( scriv!AJ647, LEN(scriv!AJ647) + 1 - FIND(",",scriv!AJ647)),
  IF($Z$36&lt;&gt;"",LEFT( Z$36, FIND(",",Z$36)-1) &amp; "=" &amp; $AH685 &amp; RIGHT( Z$36, LEN(Z$36) + 1 - FIND(",",Z$36)),""))),
IF(scriv!O647&lt;&gt;"", LEFT( scriv!O647, FIND(",",scriv!O647)-1) &amp; "=" &amp; $AH685 &amp; RIGHT( scriv!O647, LEN(scriv!O647) + 1 - FIND(",",scriv!O647)),
LEFT( Z$37, FIND(",",Z$37)-1) &amp; "=" &amp; $AH685 &amp; RIGHT( Z$37, LEN(Z$37) + 1 - FIND(",",Z$37))))</f>
        <v>drawOpen=,1.2</v>
      </c>
      <c r="AA685" s="81" t="str">
        <f>IF($E685="",
( IF(scriv!AK647&lt;&gt;"", LEFT( scriv!AK647, FIND(",",scriv!AK647)-1) &amp; "=" &amp; $AH685 &amp; RIGHT( scriv!AK647, LEN(scriv!AK647) + 1 - FIND(",",scriv!AK647)),
  IF($AA$36&lt;&gt;"",LEFT( AA$36, FIND(",",AA$36)-1) &amp; "=" &amp; $AH685 &amp; RIGHT( AA$36, LEN(AA$36) + 1 - FIND(",",AA$36)),""))),
IF(scriv!P647&lt;&gt;"", LEFT( scriv!P647, FIND(",",scriv!P647)-1) &amp; "=" &amp; $AH685 &amp; RIGHT( scriv!P647, LEN(scriv!P647) + 1 - FIND(",",scriv!P647)),
LEFT( AA$37, FIND(",",AA$37)-1) &amp; "=" &amp; $AH685 &amp; RIGHT( AA$37, LEN(AA$37) + 1 - FIND(",",AA$37))))</f>
        <v>drawClose=,1.2</v>
      </c>
      <c r="AB685" s="167" t="str">
        <f t="shared" si="434"/>
        <v>noTitle</v>
      </c>
      <c r="AC685" s="167"/>
      <c r="AD685" s="45"/>
      <c r="AE685" s="168"/>
      <c r="AF685" s="169">
        <f>IF(D685="",scriv!B647,"")</f>
        <v>0</v>
      </c>
      <c r="AG685" s="170" t="str">
        <f t="shared" si="437"/>
        <v/>
      </c>
      <c r="AH685" s="169" t="str">
        <f t="shared" si="438"/>
        <v/>
      </c>
      <c r="AI685" s="169" t="str">
        <f t="shared" si="439"/>
        <v/>
      </c>
      <c r="AJ685" s="86">
        <f>ROUNDDOWN( (LEN(scriv!B647)+1) / 2, 0 )</f>
        <v>0</v>
      </c>
      <c r="AK685" s="82">
        <f t="shared" si="440"/>
        <v>0</v>
      </c>
      <c r="AL685" s="82" t="str">
        <f t="shared" si="441"/>
        <v>-</v>
      </c>
      <c r="AM685" s="82" t="str">
        <f t="shared" si="442"/>
        <v>-</v>
      </c>
      <c r="AN685" s="82" t="str">
        <f t="shared" si="443"/>
        <v>-</v>
      </c>
      <c r="AO685" s="82" t="str">
        <f t="shared" si="444"/>
        <v>-</v>
      </c>
      <c r="AP685" s="82" t="str">
        <f t="shared" si="445"/>
        <v>-</v>
      </c>
      <c r="AQ685" s="82" t="str">
        <f t="shared" si="446"/>
        <v>-</v>
      </c>
      <c r="AR685" s="82" t="str">
        <f t="shared" si="447"/>
        <v>-</v>
      </c>
      <c r="AT685" s="82">
        <f t="shared" si="448"/>
        <v>2</v>
      </c>
      <c r="AU685" s="82" t="str">
        <f ca="1">IF(    MAX(OFFSET(AL685,0,0,MATCH("-",AL$638:AL685,0))) = 0,"",
IFERROR(MAX(OFFSET(AL685,0,0,MATCH("-",AL$638:AL685,0))),""))</f>
        <v/>
      </c>
      <c r="AV685" s="82" t="str">
        <f ca="1">IF(    MAX(OFFSET(AM685,0,0,MATCH("-",AM$638:AM685,0))) = 0,"",
IFERROR(MAX(OFFSET(AM685,0,0,MATCH("-",AM$638:AM685,0))),""))</f>
        <v/>
      </c>
      <c r="AW685" s="82" t="str">
        <f ca="1">IF(    MAX(OFFSET(AN685,0,0,MATCH("-",AN$638:AN685,0))) = 0,"",
IFERROR(MAX(OFFSET(AN685,0,0,MATCH("-",AN$638:AN685,0))),""))</f>
        <v/>
      </c>
      <c r="AX685" s="82" t="str">
        <f ca="1">IF(    MAX(OFFSET(AO685,0,0,MATCH("-",AO$638:AO685,0))) = 0,"",
IFERROR(MAX(OFFSET(AO685,0,0,MATCH("-",AO$638:AO685,0))),""))</f>
        <v/>
      </c>
      <c r="AY685" s="82" t="str">
        <f ca="1">IF(    MAX(OFFSET(AP685,0,0,MATCH("-",AP$638:AP685,0))) = 0,"",
IFERROR(MAX(OFFSET(AP685,0,0,MATCH("-",AP$638:AP685,0))),""))</f>
        <v/>
      </c>
      <c r="AZ685" s="82" t="str">
        <f ca="1">IF(    MAX(OFFSET(AQ685,0,0,MATCH("-",AQ$638:AQ685,0))) = 0,"",
IFERROR(MAX(OFFSET(AQ685,0,0,MATCH("-",AQ$638:AQ685,0))),""))</f>
        <v/>
      </c>
      <c r="BA685" s="82" t="str">
        <f ca="1">IF(    MAX(OFFSET(AR685,0,0,MATCH("-",AR$638:AR685,0))) = 0,"",
IFERROR(MAX(OFFSET(AR685,0,0,MATCH("-",AR$638:AR685,0))),""))</f>
        <v/>
      </c>
      <c r="BB685" s="112">
        <f t="shared" ca="1" si="449"/>
        <v>-270</v>
      </c>
      <c r="BC685" s="111" t="str">
        <f t="shared" ca="1" si="450"/>
        <v>Radius</v>
      </c>
      <c r="BD685" s="112">
        <f t="shared" ca="1" si="451"/>
        <v>0</v>
      </c>
      <c r="BE685" s="111">
        <f t="shared" ca="1" si="452"/>
        <v>-150</v>
      </c>
      <c r="BF685" s="113" t="e">
        <f t="shared" ca="1" si="453"/>
        <v>#VALUE!</v>
      </c>
      <c r="BG685" s="113" t="e">
        <f t="shared" ca="1" si="454"/>
        <v>#VALUE!</v>
      </c>
      <c r="BH685" s="112">
        <f t="shared" ca="1" si="455"/>
        <v>2000</v>
      </c>
      <c r="BI685" s="112">
        <f t="shared" ca="1" si="456"/>
        <v>-150</v>
      </c>
      <c r="BJ685" s="157"/>
      <c r="BK685" s="157"/>
      <c r="BL685" s="158" t="str">
        <f>scriv!AM647</f>
        <v/>
      </c>
      <c r="BM685" s="157"/>
      <c r="BN685" s="157" t="str">
        <f t="shared" si="457"/>
        <v>node</v>
      </c>
      <c r="BO685" s="157"/>
      <c r="BP685" s="159">
        <f t="shared" ca="1" si="458"/>
        <v>0</v>
      </c>
      <c r="BQ685" s="159">
        <f t="shared" ca="1" si="459"/>
        <v>0</v>
      </c>
      <c r="BR685" s="159">
        <f t="shared" si="460"/>
        <v>1</v>
      </c>
      <c r="BS685" s="159" t="str">
        <f t="shared" si="461"/>
        <v>symbol</v>
      </c>
      <c r="BT685" s="157" t="str">
        <f ca="1">IF(scriv!V647&lt;&gt;"",scriv!V647,
IF(E685="",IFERROR(VLOOKUP(BL685,$AH$40:$BT$638,39,FALSE),$BT$36),
$BT$37))</f>
        <v>NodeSquare</v>
      </c>
      <c r="BU685" s="166">
        <f t="shared" ca="1" si="462"/>
        <v>2000</v>
      </c>
      <c r="BV685" s="166">
        <f t="shared" ca="1" si="463"/>
        <v>-150</v>
      </c>
      <c r="BW685" s="166">
        <f t="shared" ca="1" si="464"/>
        <v>0</v>
      </c>
      <c r="BX685" s="166">
        <f t="shared" ca="1" si="465"/>
        <v>0</v>
      </c>
      <c r="BY685" s="180" t="str">
        <f t="shared" si="466"/>
        <v/>
      </c>
      <c r="BZ685" s="180" t="str">
        <f t="shared" si="467"/>
        <v/>
      </c>
      <c r="CA685" s="81" t="str">
        <f>IF(scriv!E647&lt;&gt;"",scriv!E647,"")</f>
        <v/>
      </c>
      <c r="CB685" s="82">
        <f t="shared" si="436"/>
        <v>0</v>
      </c>
      <c r="CC685" s="82">
        <f t="shared" si="468"/>
        <v>0</v>
      </c>
      <c r="CD685" s="82" t="str">
        <f t="shared" si="469"/>
        <v>-</v>
      </c>
      <c r="CE685" s="82" t="str">
        <f t="shared" si="470"/>
        <v>-</v>
      </c>
      <c r="CF685" s="82" t="str">
        <f t="shared" si="471"/>
        <v>-</v>
      </c>
      <c r="CG685" s="82" t="str">
        <f t="shared" si="472"/>
        <v>-</v>
      </c>
      <c r="CH685" s="82" t="str">
        <f t="shared" si="473"/>
        <v>-</v>
      </c>
      <c r="CI685" s="82" t="str">
        <f t="shared" si="474"/>
        <v>-</v>
      </c>
      <c r="CJ685" s="82" t="str">
        <f t="shared" si="475"/>
        <v>-</v>
      </c>
      <c r="CK685" s="82" t="str">
        <f t="shared" si="476"/>
        <v>-</v>
      </c>
    </row>
    <row r="686" spans="1:89" s="82" customFormat="1" ht="18" customHeight="1">
      <c r="A686" s="81" t="str">
        <f>scriv!AL648</f>
        <v/>
      </c>
      <c r="B686" s="81" t="str">
        <f>IF(scriv!D648&lt;&gt;"",scriv!D648,"")</f>
        <v/>
      </c>
      <c r="C686" s="81" t="str">
        <f>IF( scriv!AP648&lt;&gt;"", IF(D686&lt;&gt;"","connection ","")&amp;scriv!AP648,IF(D686&lt;&gt;"","connection",""))</f>
        <v/>
      </c>
      <c r="D686" s="82" t="str">
        <f>scriv!AN648</f>
        <v/>
      </c>
      <c r="E686" s="82" t="str">
        <f>scriv!AO648</f>
        <v/>
      </c>
      <c r="F686" s="156">
        <f>ROW()</f>
        <v>686</v>
      </c>
      <c r="G686" s="288">
        <f>scriv!AC648</f>
        <v>0</v>
      </c>
      <c r="H686" s="288">
        <f>scriv!AD648</f>
        <v>0</v>
      </c>
      <c r="I686" s="81" t="str">
        <f>IF(scriv!AE648&lt;&gt;"",scriv!AE648,J686)</f>
        <v/>
      </c>
      <c r="J686" s="81" t="str">
        <f>IF(scriv!AF648&lt;&gt;"",scriv!AF648,"")</f>
        <v/>
      </c>
      <c r="K686" s="82" t="str">
        <f>IF(scriv!Y648&lt;&gt;"",scriv!Y648,$K$36)</f>
        <v>none</v>
      </c>
      <c r="L686" s="82">
        <f>IF(scriv!Z648&lt;&gt;"",scriv!Z648,$L$36)</f>
        <v>0</v>
      </c>
      <c r="M686" s="82" t="str">
        <f>IF(scriv!AA648&lt;&gt;"",scriv!AA648,$M$36)</f>
        <v>OpenClose</v>
      </c>
      <c r="N686" s="82">
        <f>IF(scriv!AB648&lt;&gt;"",scriv!AB648,$N$36)</f>
        <v>0</v>
      </c>
      <c r="O686" s="119" t="str">
        <f t="shared" si="435"/>
        <v/>
      </c>
      <c r="P686" s="81" t="str">
        <f>IF(scriv!I648&lt;&gt;"",scriv!I648,"")</f>
        <v/>
      </c>
      <c r="Q686" s="81" t="str">
        <f>IF(scriv!J648&lt;&gt;"",scriv!J648,"")</f>
        <v/>
      </c>
      <c r="R686" s="81">
        <f>IF(scriv!K648&lt;&gt;"",scriv!K648,
IF(I686&lt;&gt;"",1,$R$36))</f>
        <v>1</v>
      </c>
      <c r="S686" s="81" t="str">
        <f>IF(scriv!L648&lt;&gt;"",scriv!L648,
IF(scriv!AF648&lt;&gt;"",$S$36,"none"))</f>
        <v>none</v>
      </c>
      <c r="T686" s="81" t="str">
        <f>IF(scriv!Q648&lt;&gt;"",scriv!Q648,"")</f>
        <v/>
      </c>
      <c r="U686" s="81" t="str">
        <f>IF(scriv!R648&lt;&gt;"",scriv!R648,"")</f>
        <v/>
      </c>
      <c r="V686" s="81" t="str">
        <f>IF(scriv!S648&lt;&gt;"",scriv!S648,"")</f>
        <v/>
      </c>
      <c r="W686" s="81" t="str">
        <f>IF(scriv!T648&lt;&gt;"",scriv!T648,"")</f>
        <v/>
      </c>
      <c r="X686" s="81" t="str">
        <f>IF($E686="",
( IF(scriv!AH648&lt;&gt;"", LEFT( scriv!AH648, FIND(",",scriv!AH648)-1) &amp; "=" &amp; $AH686 &amp; RIGHT( scriv!AH648, LEN(scriv!AH648) + 1 - FIND(",",scriv!AH648)),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IF(scriv!AI648&lt;&gt;"", LEFT( scriv!AI648, FIND(",",scriv!AI648)-1) &amp; "=" &amp; $AH686 &amp; RIGHT( scriv!AI648, LEN(scriv!AI648) + 1 - FIND(",",scriv!AI648)),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IF(scriv!AJ648&lt;&gt;"", LEFT( scriv!AJ648, FIND(",",scriv!AJ648)-1) &amp; "=" &amp; $AH686 &amp; RIGHT( scriv!AJ648, LEN(scriv!AJ648) + 1 - FIND(",",scriv!AJ648)),
  IF($Z$36&lt;&gt;"",LEFT( Z$36, FIND(",",Z$36)-1) &amp; "=" &amp; $AH686 &amp; RIGHT( Z$36, LEN(Z$36) + 1 - FIND(",",Z$36)),""))),
IF(scriv!O648&lt;&gt;"", LEFT( scriv!O648, FIND(",",scriv!O648)-1) &amp; "=" &amp; $AH686 &amp; RIGHT( scriv!O648, LEN(scriv!O648) + 1 - FIND(",",scriv!O648)),
LEFT( Z$37, FIND(",",Z$37)-1) &amp; "=" &amp; $AH686 &amp; RIGHT( Z$37, LEN(Z$37) + 1 - FIND(",",Z$37))))</f>
        <v>drawOpen=,1.2</v>
      </c>
      <c r="AA686" s="81" t="str">
        <f>IF($E686="",
( IF(scriv!AK648&lt;&gt;"", LEFT( scriv!AK648, FIND(",",scriv!AK648)-1) &amp; "=" &amp; $AH686 &amp; RIGHT( scriv!AK648, LEN(scriv!AK648) + 1 - FIND(",",scriv!AK648)),
  IF($AA$36&lt;&gt;"",LEFT( AA$36, FIND(",",AA$36)-1) &amp; "=" &amp; $AH686 &amp; RIGHT( AA$36, LEN(AA$36) + 1 - FIND(",",AA$36)),""))),
IF(scriv!P648&lt;&gt;"", LEFT( scriv!P648, FIND(",",scriv!P648)-1) &amp; "=" &amp; $AH686 &amp; RIGHT( scriv!P648, LEN(scriv!P648) + 1 - FIND(",",scriv!P648)),
LEFT( AA$37, FIND(",",AA$37)-1) &amp; "=" &amp; $AH686 &amp; RIGHT( AA$37, LEN(AA$37) + 1 - FIND(",",AA$37))))</f>
        <v>drawClose=,1.2</v>
      </c>
      <c r="AB686" s="167" t="str">
        <f t="shared" si="434"/>
        <v>noTitle</v>
      </c>
      <c r="AC686" s="167"/>
      <c r="AD686" s="45"/>
      <c r="AE686" s="168"/>
      <c r="AF686" s="169">
        <f>IF(D686="",scriv!B648,"")</f>
        <v>0</v>
      </c>
      <c r="AG686" s="170" t="str">
        <f t="shared" si="437"/>
        <v/>
      </c>
      <c r="AH686" s="169" t="str">
        <f t="shared" si="438"/>
        <v/>
      </c>
      <c r="AI686" s="169" t="str">
        <f t="shared" si="439"/>
        <v/>
      </c>
      <c r="AJ686" s="86">
        <f>ROUNDDOWN( (LEN(scriv!B648)+1) / 2, 0 )</f>
        <v>0</v>
      </c>
      <c r="AK686" s="82">
        <f t="shared" si="440"/>
        <v>0</v>
      </c>
      <c r="AL686" s="82" t="str">
        <f t="shared" si="441"/>
        <v>-</v>
      </c>
      <c r="AM686" s="82" t="str">
        <f t="shared" si="442"/>
        <v>-</v>
      </c>
      <c r="AN686" s="82" t="str">
        <f t="shared" si="443"/>
        <v>-</v>
      </c>
      <c r="AO686" s="82" t="str">
        <f t="shared" si="444"/>
        <v>-</v>
      </c>
      <c r="AP686" s="82" t="str">
        <f t="shared" si="445"/>
        <v>-</v>
      </c>
      <c r="AQ686" s="82" t="str">
        <f t="shared" si="446"/>
        <v>-</v>
      </c>
      <c r="AR686" s="82" t="str">
        <f t="shared" si="447"/>
        <v>-</v>
      </c>
      <c r="AT686" s="82">
        <f t="shared" si="448"/>
        <v>2</v>
      </c>
      <c r="AU686" s="82" t="str">
        <f ca="1">IF(    MAX(OFFSET(AL686,0,0,MATCH("-",AL$638:AL686,0))) = 0,"",
IFERROR(MAX(OFFSET(AL686,0,0,MATCH("-",AL$638:AL686,0))),""))</f>
        <v/>
      </c>
      <c r="AV686" s="82" t="str">
        <f ca="1">IF(    MAX(OFFSET(AM686,0,0,MATCH("-",AM$638:AM686,0))) = 0,"",
IFERROR(MAX(OFFSET(AM686,0,0,MATCH("-",AM$638:AM686,0))),""))</f>
        <v/>
      </c>
      <c r="AW686" s="82" t="str">
        <f ca="1">IF(    MAX(OFFSET(AN686,0,0,MATCH("-",AN$638:AN686,0))) = 0,"",
IFERROR(MAX(OFFSET(AN686,0,0,MATCH("-",AN$638:AN686,0))),""))</f>
        <v/>
      </c>
      <c r="AX686" s="82" t="str">
        <f ca="1">IF(    MAX(OFFSET(AO686,0,0,MATCH("-",AO$638:AO686,0))) = 0,"",
IFERROR(MAX(OFFSET(AO686,0,0,MATCH("-",AO$638:AO686,0))),""))</f>
        <v/>
      </c>
      <c r="AY686" s="82" t="str">
        <f ca="1">IF(    MAX(OFFSET(AP686,0,0,MATCH("-",AP$638:AP686,0))) = 0,"",
IFERROR(MAX(OFFSET(AP686,0,0,MATCH("-",AP$638:AP686,0))),""))</f>
        <v/>
      </c>
      <c r="AZ686" s="82" t="str">
        <f ca="1">IF(    MAX(OFFSET(AQ686,0,0,MATCH("-",AQ$638:AQ686,0))) = 0,"",
IFERROR(MAX(OFFSET(AQ686,0,0,MATCH("-",AQ$638:AQ686,0))),""))</f>
        <v/>
      </c>
      <c r="BA686" s="82" t="str">
        <f ca="1">IF(    MAX(OFFSET(AR686,0,0,MATCH("-",AR$638:AR686,0))) = 0,"",
IFERROR(MAX(OFFSET(AR686,0,0,MATCH("-",AR$638:AR686,0))),""))</f>
        <v/>
      </c>
      <c r="BB686" s="112">
        <f t="shared" ca="1" si="449"/>
        <v>-270</v>
      </c>
      <c r="BC686" s="111" t="str">
        <f t="shared" ca="1" si="450"/>
        <v>Radius</v>
      </c>
      <c r="BD686" s="112">
        <f t="shared" ca="1" si="451"/>
        <v>0</v>
      </c>
      <c r="BE686" s="111">
        <f t="shared" ca="1" si="452"/>
        <v>-150</v>
      </c>
      <c r="BF686" s="113" t="e">
        <f t="shared" ca="1" si="453"/>
        <v>#VALUE!</v>
      </c>
      <c r="BG686" s="113" t="e">
        <f t="shared" ca="1" si="454"/>
        <v>#VALUE!</v>
      </c>
      <c r="BH686" s="112">
        <f t="shared" ca="1" si="455"/>
        <v>2000</v>
      </c>
      <c r="BI686" s="112">
        <f t="shared" ca="1" si="456"/>
        <v>-150</v>
      </c>
      <c r="BJ686" s="157"/>
      <c r="BK686" s="157"/>
      <c r="BL686" s="158" t="str">
        <f>scriv!AM648</f>
        <v/>
      </c>
      <c r="BM686" s="157"/>
      <c r="BN686" s="157" t="str">
        <f t="shared" si="457"/>
        <v>node</v>
      </c>
      <c r="BO686" s="157"/>
      <c r="BP686" s="159">
        <f t="shared" ca="1" si="458"/>
        <v>0</v>
      </c>
      <c r="BQ686" s="159">
        <f t="shared" ca="1" si="459"/>
        <v>0</v>
      </c>
      <c r="BR686" s="159">
        <f t="shared" si="460"/>
        <v>1</v>
      </c>
      <c r="BS686" s="159" t="str">
        <f t="shared" si="461"/>
        <v>symbol</v>
      </c>
      <c r="BT686" s="157" t="str">
        <f ca="1">IF(scriv!V648&lt;&gt;"",scriv!V648,
IF(E686="",IFERROR(VLOOKUP(BL686,$AH$40:$BT$638,39,FALSE),$BT$36),
$BT$37))</f>
        <v>NodeSquare</v>
      </c>
      <c r="BU686" s="166">
        <f t="shared" ca="1" si="462"/>
        <v>2000</v>
      </c>
      <c r="BV686" s="166">
        <f t="shared" ca="1" si="463"/>
        <v>-150</v>
      </c>
      <c r="BW686" s="166">
        <f t="shared" ca="1" si="464"/>
        <v>0</v>
      </c>
      <c r="BX686" s="166">
        <f t="shared" ca="1" si="465"/>
        <v>0</v>
      </c>
      <c r="BY686" s="180" t="str">
        <f t="shared" si="466"/>
        <v/>
      </c>
      <c r="BZ686" s="180" t="str">
        <f t="shared" si="467"/>
        <v/>
      </c>
      <c r="CA686" s="81" t="str">
        <f>IF(scriv!E648&lt;&gt;"",scriv!E648,"")</f>
        <v/>
      </c>
      <c r="CB686" s="82">
        <f t="shared" si="436"/>
        <v>0</v>
      </c>
      <c r="CC686" s="82">
        <f t="shared" si="468"/>
        <v>0</v>
      </c>
      <c r="CD686" s="82" t="str">
        <f t="shared" si="469"/>
        <v>-</v>
      </c>
      <c r="CE686" s="82" t="str">
        <f t="shared" si="470"/>
        <v>-</v>
      </c>
      <c r="CF686" s="82" t="str">
        <f t="shared" si="471"/>
        <v>-</v>
      </c>
      <c r="CG686" s="82" t="str">
        <f t="shared" si="472"/>
        <v>-</v>
      </c>
      <c r="CH686" s="82" t="str">
        <f t="shared" si="473"/>
        <v>-</v>
      </c>
      <c r="CI686" s="82" t="str">
        <f t="shared" si="474"/>
        <v>-</v>
      </c>
      <c r="CJ686" s="82" t="str">
        <f t="shared" si="475"/>
        <v>-</v>
      </c>
      <c r="CK686" s="82" t="str">
        <f t="shared" si="476"/>
        <v>-</v>
      </c>
    </row>
    <row r="687" spans="1:89" s="82" customFormat="1" ht="18" customHeight="1">
      <c r="A687" s="81" t="str">
        <f>scriv!AL649</f>
        <v/>
      </c>
      <c r="B687" s="81" t="str">
        <f>IF(scriv!D649&lt;&gt;"",scriv!D649,"")</f>
        <v/>
      </c>
      <c r="C687" s="81" t="str">
        <f>IF( scriv!AP649&lt;&gt;"", IF(D687&lt;&gt;"","connection ","")&amp;scriv!AP649,IF(D687&lt;&gt;"","connection",""))</f>
        <v/>
      </c>
      <c r="D687" s="82" t="str">
        <f>scriv!AN649</f>
        <v/>
      </c>
      <c r="E687" s="82" t="str">
        <f>scriv!AO649</f>
        <v/>
      </c>
      <c r="F687" s="156">
        <f>ROW()</f>
        <v>687</v>
      </c>
      <c r="G687" s="288">
        <f>scriv!AC649</f>
        <v>0</v>
      </c>
      <c r="H687" s="288">
        <f>scriv!AD649</f>
        <v>0</v>
      </c>
      <c r="I687" s="81" t="str">
        <f>IF(scriv!AE649&lt;&gt;"",scriv!AE649,J687)</f>
        <v/>
      </c>
      <c r="J687" s="81" t="str">
        <f>IF(scriv!AF649&lt;&gt;"",scriv!AF649,"")</f>
        <v/>
      </c>
      <c r="K687" s="82" t="str">
        <f>IF(scriv!Y649&lt;&gt;"",scriv!Y649,$K$36)</f>
        <v>none</v>
      </c>
      <c r="L687" s="82">
        <f>IF(scriv!Z649&lt;&gt;"",scriv!Z649,$L$36)</f>
        <v>0</v>
      </c>
      <c r="M687" s="82" t="str">
        <f>IF(scriv!AA649&lt;&gt;"",scriv!AA649,$M$36)</f>
        <v>OpenClose</v>
      </c>
      <c r="N687" s="82">
        <f>IF(scriv!AB649&lt;&gt;"",scriv!AB649,$N$36)</f>
        <v>0</v>
      </c>
      <c r="O687" s="119" t="str">
        <f t="shared" si="435"/>
        <v/>
      </c>
      <c r="P687" s="81" t="str">
        <f>IF(scriv!I649&lt;&gt;"",scriv!I649,"")</f>
        <v/>
      </c>
      <c r="Q687" s="81" t="str">
        <f>IF(scriv!J649&lt;&gt;"",scriv!J649,"")</f>
        <v/>
      </c>
      <c r="R687" s="81">
        <f>IF(scriv!K649&lt;&gt;"",scriv!K649,
IF(I687&lt;&gt;"",1,$R$36))</f>
        <v>1</v>
      </c>
      <c r="S687" s="81" t="str">
        <f>IF(scriv!L649&lt;&gt;"",scriv!L649,
IF(scriv!AF649&lt;&gt;"",$S$36,"none"))</f>
        <v>none</v>
      </c>
      <c r="T687" s="81" t="str">
        <f>IF(scriv!Q649&lt;&gt;"",scriv!Q649,"")</f>
        <v/>
      </c>
      <c r="U687" s="81" t="str">
        <f>IF(scriv!R649&lt;&gt;"",scriv!R649,"")</f>
        <v/>
      </c>
      <c r="V687" s="81" t="str">
        <f>IF(scriv!S649&lt;&gt;"",scriv!S649,"")</f>
        <v/>
      </c>
      <c r="W687" s="81" t="str">
        <f>IF(scriv!T649&lt;&gt;"",scriv!T649,"")</f>
        <v/>
      </c>
      <c r="X687" s="81" t="str">
        <f>IF($E687="",
( IF(scriv!AH649&lt;&gt;"", LEFT( scriv!AH649, FIND(",",scriv!AH649)-1) &amp; "=" &amp; $AH687 &amp; RIGHT( scriv!AH649, LEN(scriv!AH649) + 1 - FIND(",",scriv!AH649)),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IF(scriv!AI649&lt;&gt;"", LEFT( scriv!AI649, FIND(",",scriv!AI649)-1) &amp; "=" &amp; $AH687 &amp; RIGHT( scriv!AI649, LEN(scriv!AI649) + 1 - FIND(",",scriv!AI649)),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IF(scriv!AJ649&lt;&gt;"", LEFT( scriv!AJ649, FIND(",",scriv!AJ649)-1) &amp; "=" &amp; $AH687 &amp; RIGHT( scriv!AJ649, LEN(scriv!AJ649) + 1 - FIND(",",scriv!AJ649)),
  IF($Z$36&lt;&gt;"",LEFT( Z$36, FIND(",",Z$36)-1) &amp; "=" &amp; $AH687 &amp; RIGHT( Z$36, LEN(Z$36) + 1 - FIND(",",Z$36)),""))),
IF(scriv!O649&lt;&gt;"", LEFT( scriv!O649, FIND(",",scriv!O649)-1) &amp; "=" &amp; $AH687 &amp; RIGHT( scriv!O649, LEN(scriv!O649) + 1 - FIND(",",scriv!O649)),
LEFT( Z$37, FIND(",",Z$37)-1) &amp; "=" &amp; $AH687 &amp; RIGHT( Z$37, LEN(Z$37) + 1 - FIND(",",Z$37))))</f>
        <v>drawOpen=,1.2</v>
      </c>
      <c r="AA687" s="81" t="str">
        <f>IF($E687="",
( IF(scriv!AK649&lt;&gt;"", LEFT( scriv!AK649, FIND(",",scriv!AK649)-1) &amp; "=" &amp; $AH687 &amp; RIGHT( scriv!AK649, LEN(scriv!AK649) + 1 - FIND(",",scriv!AK649)),
  IF($AA$36&lt;&gt;"",LEFT( AA$36, FIND(",",AA$36)-1) &amp; "=" &amp; $AH687 &amp; RIGHT( AA$36, LEN(AA$36) + 1 - FIND(",",AA$36)),""))),
IF(scriv!P649&lt;&gt;"", LEFT( scriv!P649, FIND(",",scriv!P649)-1) &amp; "=" &amp; $AH687 &amp; RIGHT( scriv!P649, LEN(scriv!P649) + 1 - FIND(",",scriv!P649)),
LEFT( AA$37, FIND(",",AA$37)-1) &amp; "=" &amp; $AH687 &amp; RIGHT( AA$37, LEN(AA$37) + 1 - FIND(",",AA$37))))</f>
        <v>drawClose=,1.2</v>
      </c>
      <c r="AB687" s="167" t="str">
        <f t="shared" si="434"/>
        <v>noTitle</v>
      </c>
      <c r="AC687" s="167"/>
      <c r="AD687" s="45"/>
      <c r="AE687" s="168"/>
      <c r="AF687" s="169">
        <f>IF(D687="",scriv!B649,"")</f>
        <v>0</v>
      </c>
      <c r="AG687" s="170" t="str">
        <f t="shared" si="437"/>
        <v/>
      </c>
      <c r="AH687" s="169" t="str">
        <f t="shared" si="438"/>
        <v/>
      </c>
      <c r="AI687" s="169" t="str">
        <f t="shared" si="439"/>
        <v/>
      </c>
      <c r="AJ687" s="86">
        <f>ROUNDDOWN( (LEN(scriv!B649)+1) / 2, 0 )</f>
        <v>0</v>
      </c>
      <c r="AK687" s="82">
        <f t="shared" si="440"/>
        <v>0</v>
      </c>
      <c r="AL687" s="82" t="str">
        <f t="shared" si="441"/>
        <v>-</v>
      </c>
      <c r="AM687" s="82" t="str">
        <f t="shared" si="442"/>
        <v>-</v>
      </c>
      <c r="AN687" s="82" t="str">
        <f t="shared" si="443"/>
        <v>-</v>
      </c>
      <c r="AO687" s="82" t="str">
        <f t="shared" si="444"/>
        <v>-</v>
      </c>
      <c r="AP687" s="82" t="str">
        <f t="shared" si="445"/>
        <v>-</v>
      </c>
      <c r="AQ687" s="82" t="str">
        <f t="shared" si="446"/>
        <v>-</v>
      </c>
      <c r="AR687" s="82" t="str">
        <f t="shared" si="447"/>
        <v>-</v>
      </c>
      <c r="AT687" s="82">
        <f t="shared" si="448"/>
        <v>2</v>
      </c>
      <c r="AU687" s="82" t="str">
        <f ca="1">IF(    MAX(OFFSET(AL687,0,0,MATCH("-",AL$638:AL687,0))) = 0,"",
IFERROR(MAX(OFFSET(AL687,0,0,MATCH("-",AL$638:AL687,0))),""))</f>
        <v/>
      </c>
      <c r="AV687" s="82" t="str">
        <f ca="1">IF(    MAX(OFFSET(AM687,0,0,MATCH("-",AM$638:AM687,0))) = 0,"",
IFERROR(MAX(OFFSET(AM687,0,0,MATCH("-",AM$638:AM687,0))),""))</f>
        <v/>
      </c>
      <c r="AW687" s="82" t="str">
        <f ca="1">IF(    MAX(OFFSET(AN687,0,0,MATCH("-",AN$638:AN687,0))) = 0,"",
IFERROR(MAX(OFFSET(AN687,0,0,MATCH("-",AN$638:AN687,0))),""))</f>
        <v/>
      </c>
      <c r="AX687" s="82" t="str">
        <f ca="1">IF(    MAX(OFFSET(AO687,0,0,MATCH("-",AO$638:AO687,0))) = 0,"",
IFERROR(MAX(OFFSET(AO687,0,0,MATCH("-",AO$638:AO687,0))),""))</f>
        <v/>
      </c>
      <c r="AY687" s="82" t="str">
        <f ca="1">IF(    MAX(OFFSET(AP687,0,0,MATCH("-",AP$638:AP687,0))) = 0,"",
IFERROR(MAX(OFFSET(AP687,0,0,MATCH("-",AP$638:AP687,0))),""))</f>
        <v/>
      </c>
      <c r="AZ687" s="82" t="str">
        <f ca="1">IF(    MAX(OFFSET(AQ687,0,0,MATCH("-",AQ$638:AQ687,0))) = 0,"",
IFERROR(MAX(OFFSET(AQ687,0,0,MATCH("-",AQ$638:AQ687,0))),""))</f>
        <v/>
      </c>
      <c r="BA687" s="82" t="str">
        <f ca="1">IF(    MAX(OFFSET(AR687,0,0,MATCH("-",AR$638:AR687,0))) = 0,"",
IFERROR(MAX(OFFSET(AR687,0,0,MATCH("-",AR$638:AR687,0))),""))</f>
        <v/>
      </c>
      <c r="BB687" s="112">
        <f t="shared" ca="1" si="449"/>
        <v>-270</v>
      </c>
      <c r="BC687" s="111" t="str">
        <f t="shared" ca="1" si="450"/>
        <v>Radius</v>
      </c>
      <c r="BD687" s="112">
        <f t="shared" ca="1" si="451"/>
        <v>0</v>
      </c>
      <c r="BE687" s="111">
        <f t="shared" ca="1" si="452"/>
        <v>-150</v>
      </c>
      <c r="BF687" s="113" t="e">
        <f t="shared" ca="1" si="453"/>
        <v>#VALUE!</v>
      </c>
      <c r="BG687" s="113" t="e">
        <f t="shared" ca="1" si="454"/>
        <v>#VALUE!</v>
      </c>
      <c r="BH687" s="112">
        <f t="shared" ca="1" si="455"/>
        <v>2000</v>
      </c>
      <c r="BI687" s="112">
        <f t="shared" ca="1" si="456"/>
        <v>-150</v>
      </c>
      <c r="BJ687" s="157"/>
      <c r="BK687" s="157"/>
      <c r="BL687" s="158" t="str">
        <f>scriv!AM649</f>
        <v/>
      </c>
      <c r="BM687" s="157"/>
      <c r="BN687" s="157" t="str">
        <f t="shared" si="457"/>
        <v>node</v>
      </c>
      <c r="BO687" s="157"/>
      <c r="BP687" s="159">
        <f t="shared" ca="1" si="458"/>
        <v>0</v>
      </c>
      <c r="BQ687" s="159">
        <f t="shared" ca="1" si="459"/>
        <v>0</v>
      </c>
      <c r="BR687" s="159">
        <f t="shared" si="460"/>
        <v>1</v>
      </c>
      <c r="BS687" s="159" t="str">
        <f t="shared" si="461"/>
        <v>symbol</v>
      </c>
      <c r="BT687" s="157" t="str">
        <f ca="1">IF(scriv!V649&lt;&gt;"",scriv!V649,
IF(E687="",IFERROR(VLOOKUP(BL687,$AH$40:$BT$638,39,FALSE),$BT$36),
$BT$37))</f>
        <v>NodeSquare</v>
      </c>
      <c r="BU687" s="166">
        <f t="shared" ca="1" si="462"/>
        <v>2000</v>
      </c>
      <c r="BV687" s="166">
        <f t="shared" ca="1" si="463"/>
        <v>-150</v>
      </c>
      <c r="BW687" s="166">
        <f t="shared" ca="1" si="464"/>
        <v>0</v>
      </c>
      <c r="BX687" s="166">
        <f t="shared" ca="1" si="465"/>
        <v>0</v>
      </c>
      <c r="BY687" s="180" t="str">
        <f t="shared" si="466"/>
        <v/>
      </c>
      <c r="BZ687" s="180" t="str">
        <f t="shared" si="467"/>
        <v/>
      </c>
      <c r="CA687" s="81" t="str">
        <f>IF(scriv!E649&lt;&gt;"",scriv!E649,"")</f>
        <v/>
      </c>
      <c r="CB687" s="82">
        <f t="shared" si="436"/>
        <v>0</v>
      </c>
      <c r="CC687" s="82">
        <f t="shared" si="468"/>
        <v>0</v>
      </c>
      <c r="CD687" s="82" t="str">
        <f t="shared" si="469"/>
        <v>-</v>
      </c>
      <c r="CE687" s="82" t="str">
        <f t="shared" si="470"/>
        <v>-</v>
      </c>
      <c r="CF687" s="82" t="str">
        <f t="shared" si="471"/>
        <v>-</v>
      </c>
      <c r="CG687" s="82" t="str">
        <f t="shared" si="472"/>
        <v>-</v>
      </c>
      <c r="CH687" s="82" t="str">
        <f t="shared" si="473"/>
        <v>-</v>
      </c>
      <c r="CI687" s="82" t="str">
        <f t="shared" si="474"/>
        <v>-</v>
      </c>
      <c r="CJ687" s="82" t="str">
        <f t="shared" si="475"/>
        <v>-</v>
      </c>
      <c r="CK687" s="82" t="str">
        <f t="shared" si="476"/>
        <v>-</v>
      </c>
    </row>
    <row r="688" spans="1:89" s="82" customFormat="1" ht="18" customHeight="1">
      <c r="A688" s="81" t="str">
        <f>scriv!AL650</f>
        <v/>
      </c>
      <c r="B688" s="81" t="str">
        <f>IF(scriv!D650&lt;&gt;"",scriv!D650,"")</f>
        <v/>
      </c>
      <c r="C688" s="81" t="str">
        <f>IF( scriv!AP650&lt;&gt;"", IF(D688&lt;&gt;"","connection ","")&amp;scriv!AP650,IF(D688&lt;&gt;"","connection",""))</f>
        <v/>
      </c>
      <c r="D688" s="82" t="str">
        <f>scriv!AN650</f>
        <v/>
      </c>
      <c r="E688" s="82" t="str">
        <f>scriv!AO650</f>
        <v/>
      </c>
      <c r="F688" s="156">
        <f>ROW()</f>
        <v>688</v>
      </c>
      <c r="G688" s="288">
        <f>scriv!AC650</f>
        <v>0</v>
      </c>
      <c r="H688" s="288">
        <f>scriv!AD650</f>
        <v>0</v>
      </c>
      <c r="I688" s="81" t="str">
        <f>IF(scriv!AE650&lt;&gt;"",scriv!AE650,J688)</f>
        <v/>
      </c>
      <c r="J688" s="81" t="str">
        <f>IF(scriv!AF650&lt;&gt;"",scriv!AF650,"")</f>
        <v/>
      </c>
      <c r="K688" s="82" t="str">
        <f>IF(scriv!Y650&lt;&gt;"",scriv!Y650,$K$36)</f>
        <v>none</v>
      </c>
      <c r="L688" s="82">
        <f>IF(scriv!Z650&lt;&gt;"",scriv!Z650,$L$36)</f>
        <v>0</v>
      </c>
      <c r="M688" s="82" t="str">
        <f>IF(scriv!AA650&lt;&gt;"",scriv!AA650,$M$36)</f>
        <v>OpenClose</v>
      </c>
      <c r="N688" s="82">
        <f>IF(scriv!AB650&lt;&gt;"",scriv!AB650,$N$36)</f>
        <v>0</v>
      </c>
      <c r="O688" s="119" t="str">
        <f t="shared" si="435"/>
        <v/>
      </c>
      <c r="P688" s="81" t="str">
        <f>IF(scriv!I650&lt;&gt;"",scriv!I650,"")</f>
        <v/>
      </c>
      <c r="Q688" s="81" t="str">
        <f>IF(scriv!J650&lt;&gt;"",scriv!J650,"")</f>
        <v/>
      </c>
      <c r="R688" s="81">
        <f>IF(scriv!K650&lt;&gt;"",scriv!K650,
IF(I688&lt;&gt;"",1,$R$36))</f>
        <v>1</v>
      </c>
      <c r="S688" s="81" t="str">
        <f>IF(scriv!L650&lt;&gt;"",scriv!L650,
IF(scriv!AF650&lt;&gt;"",$S$36,"none"))</f>
        <v>none</v>
      </c>
      <c r="T688" s="81" t="str">
        <f>IF(scriv!Q650&lt;&gt;"",scriv!Q650,"")</f>
        <v/>
      </c>
      <c r="U688" s="81" t="str">
        <f>IF(scriv!R650&lt;&gt;"",scriv!R650,"")</f>
        <v/>
      </c>
      <c r="V688" s="81" t="str">
        <f>IF(scriv!S650&lt;&gt;"",scriv!S650,"")</f>
        <v/>
      </c>
      <c r="W688" s="81" t="str">
        <f>IF(scriv!T650&lt;&gt;"",scriv!T650,"")</f>
        <v/>
      </c>
      <c r="X688" s="81" t="str">
        <f>IF($E688="",
( IF(scriv!AH650&lt;&gt;"", LEFT( scriv!AH650, FIND(",",scriv!AH650)-1) &amp; "=" &amp; $AH688 &amp; RIGHT( scriv!AH650, LEN(scriv!AH650) + 1 - FIND(",",scriv!AH650)),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IF(scriv!AI650&lt;&gt;"", LEFT( scriv!AI650, FIND(",",scriv!AI650)-1) &amp; "=" &amp; $AH688 &amp; RIGHT( scriv!AI650, LEN(scriv!AI650) + 1 - FIND(",",scriv!AI650)),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IF(scriv!AJ650&lt;&gt;"", LEFT( scriv!AJ650, FIND(",",scriv!AJ650)-1) &amp; "=" &amp; $AH688 &amp; RIGHT( scriv!AJ650, LEN(scriv!AJ650) + 1 - FIND(",",scriv!AJ650)),
  IF($Z$36&lt;&gt;"",LEFT( Z$36, FIND(",",Z$36)-1) &amp; "=" &amp; $AH688 &amp; RIGHT( Z$36, LEN(Z$36) + 1 - FIND(",",Z$36)),""))),
IF(scriv!O650&lt;&gt;"", LEFT( scriv!O650, FIND(",",scriv!O650)-1) &amp; "=" &amp; $AH688 &amp; RIGHT( scriv!O650, LEN(scriv!O650) + 1 - FIND(",",scriv!O650)),
LEFT( Z$37, FIND(",",Z$37)-1) &amp; "=" &amp; $AH688 &amp; RIGHT( Z$37, LEN(Z$37) + 1 - FIND(",",Z$37))))</f>
        <v>drawOpen=,1.2</v>
      </c>
      <c r="AA688" s="81" t="str">
        <f>IF($E688="",
( IF(scriv!AK650&lt;&gt;"", LEFT( scriv!AK650, FIND(",",scriv!AK650)-1) &amp; "=" &amp; $AH688 &amp; RIGHT( scriv!AK650, LEN(scriv!AK650) + 1 - FIND(",",scriv!AK650)),
  IF($AA$36&lt;&gt;"",LEFT( AA$36, FIND(",",AA$36)-1) &amp; "=" &amp; $AH688 &amp; RIGHT( AA$36, LEN(AA$36) + 1 - FIND(",",AA$36)),""))),
IF(scriv!P650&lt;&gt;"", LEFT( scriv!P650, FIND(",",scriv!P650)-1) &amp; "=" &amp; $AH688 &amp; RIGHT( scriv!P650, LEN(scriv!P650) + 1 - FIND(",",scriv!P650)),
LEFT( AA$37, FIND(",",AA$37)-1) &amp; "=" &amp; $AH688 &amp; RIGHT( AA$37, LEN(AA$37) + 1 - FIND(",",AA$37))))</f>
        <v>drawClose=,1.2</v>
      </c>
      <c r="AB688" s="167" t="str">
        <f t="shared" si="434"/>
        <v>noTitle</v>
      </c>
      <c r="AC688" s="167"/>
      <c r="AD688" s="45"/>
      <c r="AE688" s="168"/>
      <c r="AF688" s="169">
        <f>IF(D688="",scriv!B650,"")</f>
        <v>0</v>
      </c>
      <c r="AG688" s="170" t="str">
        <f t="shared" si="437"/>
        <v/>
      </c>
      <c r="AH688" s="169" t="str">
        <f t="shared" si="438"/>
        <v/>
      </c>
      <c r="AI688" s="169" t="str">
        <f t="shared" si="439"/>
        <v/>
      </c>
      <c r="AJ688" s="86">
        <f>ROUNDDOWN( (LEN(scriv!B650)+1) / 2, 0 )</f>
        <v>0</v>
      </c>
      <c r="AK688" s="82">
        <f t="shared" si="440"/>
        <v>0</v>
      </c>
      <c r="AL688" s="82" t="str">
        <f t="shared" si="441"/>
        <v>-</v>
      </c>
      <c r="AM688" s="82" t="str">
        <f t="shared" si="442"/>
        <v>-</v>
      </c>
      <c r="AN688" s="82" t="str">
        <f t="shared" si="443"/>
        <v>-</v>
      </c>
      <c r="AO688" s="82" t="str">
        <f t="shared" si="444"/>
        <v>-</v>
      </c>
      <c r="AP688" s="82" t="str">
        <f t="shared" si="445"/>
        <v>-</v>
      </c>
      <c r="AQ688" s="82" t="str">
        <f t="shared" si="446"/>
        <v>-</v>
      </c>
      <c r="AR688" s="82" t="str">
        <f t="shared" si="447"/>
        <v>-</v>
      </c>
      <c r="AT688" s="82">
        <f t="shared" si="448"/>
        <v>2</v>
      </c>
      <c r="AU688" s="82" t="str">
        <f ca="1">IF(    MAX(OFFSET(AL688,0,0,MATCH("-",AL$638:AL688,0))) = 0,"",
IFERROR(MAX(OFFSET(AL688,0,0,MATCH("-",AL$638:AL688,0))),""))</f>
        <v/>
      </c>
      <c r="AV688" s="82" t="str">
        <f ca="1">IF(    MAX(OFFSET(AM688,0,0,MATCH("-",AM$638:AM688,0))) = 0,"",
IFERROR(MAX(OFFSET(AM688,0,0,MATCH("-",AM$638:AM688,0))),""))</f>
        <v/>
      </c>
      <c r="AW688" s="82" t="str">
        <f ca="1">IF(    MAX(OFFSET(AN688,0,0,MATCH("-",AN$638:AN688,0))) = 0,"",
IFERROR(MAX(OFFSET(AN688,0,0,MATCH("-",AN$638:AN688,0))),""))</f>
        <v/>
      </c>
      <c r="AX688" s="82" t="str">
        <f ca="1">IF(    MAX(OFFSET(AO688,0,0,MATCH("-",AO$638:AO688,0))) = 0,"",
IFERROR(MAX(OFFSET(AO688,0,0,MATCH("-",AO$638:AO688,0))),""))</f>
        <v/>
      </c>
      <c r="AY688" s="82" t="str">
        <f ca="1">IF(    MAX(OFFSET(AP688,0,0,MATCH("-",AP$638:AP688,0))) = 0,"",
IFERROR(MAX(OFFSET(AP688,0,0,MATCH("-",AP$638:AP688,0))),""))</f>
        <v/>
      </c>
      <c r="AZ688" s="82" t="str">
        <f ca="1">IF(    MAX(OFFSET(AQ688,0,0,MATCH("-",AQ$638:AQ688,0))) = 0,"",
IFERROR(MAX(OFFSET(AQ688,0,0,MATCH("-",AQ$638:AQ688,0))),""))</f>
        <v/>
      </c>
      <c r="BA688" s="82" t="str">
        <f ca="1">IF(    MAX(OFFSET(AR688,0,0,MATCH("-",AR$638:AR688,0))) = 0,"",
IFERROR(MAX(OFFSET(AR688,0,0,MATCH("-",AR$638:AR688,0))),""))</f>
        <v/>
      </c>
      <c r="BB688" s="112">
        <f t="shared" ca="1" si="449"/>
        <v>-270</v>
      </c>
      <c r="BC688" s="111" t="str">
        <f t="shared" ca="1" si="450"/>
        <v>Radius</v>
      </c>
      <c r="BD688" s="112">
        <f t="shared" ca="1" si="451"/>
        <v>0</v>
      </c>
      <c r="BE688" s="111">
        <f t="shared" ca="1" si="452"/>
        <v>-150</v>
      </c>
      <c r="BF688" s="113" t="e">
        <f t="shared" ca="1" si="453"/>
        <v>#VALUE!</v>
      </c>
      <c r="BG688" s="113" t="e">
        <f t="shared" ca="1" si="454"/>
        <v>#VALUE!</v>
      </c>
      <c r="BH688" s="112">
        <f t="shared" ca="1" si="455"/>
        <v>2000</v>
      </c>
      <c r="BI688" s="112">
        <f t="shared" ca="1" si="456"/>
        <v>-150</v>
      </c>
      <c r="BJ688" s="157"/>
      <c r="BK688" s="157"/>
      <c r="BL688" s="158" t="str">
        <f>scriv!AM650</f>
        <v/>
      </c>
      <c r="BM688" s="157"/>
      <c r="BN688" s="157" t="str">
        <f t="shared" si="457"/>
        <v>node</v>
      </c>
      <c r="BO688" s="157"/>
      <c r="BP688" s="159">
        <f t="shared" ca="1" si="458"/>
        <v>0</v>
      </c>
      <c r="BQ688" s="159">
        <f t="shared" ca="1" si="459"/>
        <v>0</v>
      </c>
      <c r="BR688" s="159">
        <f t="shared" si="460"/>
        <v>1</v>
      </c>
      <c r="BS688" s="159" t="str">
        <f t="shared" si="461"/>
        <v>symbol</v>
      </c>
      <c r="BT688" s="157" t="str">
        <f ca="1">IF(scriv!V650&lt;&gt;"",scriv!V650,
IF(E688="",IFERROR(VLOOKUP(BL688,$AH$40:$BT$638,39,FALSE),$BT$36),
$BT$37))</f>
        <v>NodeSquare</v>
      </c>
      <c r="BU688" s="166">
        <f t="shared" ca="1" si="462"/>
        <v>2000</v>
      </c>
      <c r="BV688" s="166">
        <f t="shared" ca="1" si="463"/>
        <v>-150</v>
      </c>
      <c r="BW688" s="166">
        <f t="shared" ca="1" si="464"/>
        <v>0</v>
      </c>
      <c r="BX688" s="166">
        <f t="shared" ca="1" si="465"/>
        <v>0</v>
      </c>
      <c r="BY688" s="180" t="str">
        <f t="shared" si="466"/>
        <v/>
      </c>
      <c r="BZ688" s="180" t="str">
        <f t="shared" si="467"/>
        <v/>
      </c>
      <c r="CA688" s="81" t="str">
        <f>IF(scriv!E650&lt;&gt;"",scriv!E650,"")</f>
        <v/>
      </c>
      <c r="CB688" s="82">
        <f t="shared" si="436"/>
        <v>0</v>
      </c>
      <c r="CC688" s="82">
        <f t="shared" si="468"/>
        <v>0</v>
      </c>
      <c r="CD688" s="82" t="str">
        <f t="shared" si="469"/>
        <v>-</v>
      </c>
      <c r="CE688" s="82" t="str">
        <f t="shared" si="470"/>
        <v>-</v>
      </c>
      <c r="CF688" s="82" t="str">
        <f t="shared" si="471"/>
        <v>-</v>
      </c>
      <c r="CG688" s="82" t="str">
        <f t="shared" si="472"/>
        <v>-</v>
      </c>
      <c r="CH688" s="82" t="str">
        <f t="shared" si="473"/>
        <v>-</v>
      </c>
      <c r="CI688" s="82" t="str">
        <f t="shared" si="474"/>
        <v>-</v>
      </c>
      <c r="CJ688" s="82" t="str">
        <f t="shared" si="475"/>
        <v>-</v>
      </c>
      <c r="CK688" s="82" t="str">
        <f t="shared" si="476"/>
        <v>-</v>
      </c>
    </row>
    <row r="689" spans="1:89" s="82" customFormat="1" ht="18" customHeight="1">
      <c r="A689" s="81" t="str">
        <f>scriv!AL651</f>
        <v/>
      </c>
      <c r="B689" s="81" t="str">
        <f>IF(scriv!D651&lt;&gt;"",scriv!D651,"")</f>
        <v/>
      </c>
      <c r="C689" s="81" t="str">
        <f>IF( scriv!AP651&lt;&gt;"", IF(D689&lt;&gt;"","connection ","")&amp;scriv!AP651,IF(D689&lt;&gt;"","connection",""))</f>
        <v/>
      </c>
      <c r="D689" s="82" t="str">
        <f>scriv!AN651</f>
        <v/>
      </c>
      <c r="E689" s="82" t="str">
        <f>scriv!AO651</f>
        <v/>
      </c>
      <c r="F689" s="156">
        <f>ROW()</f>
        <v>689</v>
      </c>
      <c r="G689" s="288">
        <f>scriv!AC651</f>
        <v>0</v>
      </c>
      <c r="H689" s="288">
        <f>scriv!AD651</f>
        <v>0</v>
      </c>
      <c r="I689" s="81" t="str">
        <f>IF(scriv!AE651&lt;&gt;"",scriv!AE651,J689)</f>
        <v/>
      </c>
      <c r="J689" s="81" t="str">
        <f>IF(scriv!AF651&lt;&gt;"",scriv!AF651,"")</f>
        <v/>
      </c>
      <c r="K689" s="82" t="str">
        <f>IF(scriv!Y651&lt;&gt;"",scriv!Y651,$K$36)</f>
        <v>none</v>
      </c>
      <c r="L689" s="82">
        <f>IF(scriv!Z651&lt;&gt;"",scriv!Z651,$L$36)</f>
        <v>0</v>
      </c>
      <c r="M689" s="82" t="str">
        <f>IF(scriv!AA651&lt;&gt;"",scriv!AA651,$M$36)</f>
        <v>OpenClose</v>
      </c>
      <c r="N689" s="82">
        <f>IF(scriv!AB651&lt;&gt;"",scriv!AB651,$N$36)</f>
        <v>0</v>
      </c>
      <c r="O689" s="119" t="str">
        <f t="shared" si="435"/>
        <v/>
      </c>
      <c r="P689" s="81" t="str">
        <f>IF(scriv!I651&lt;&gt;"",scriv!I651,"")</f>
        <v/>
      </c>
      <c r="Q689" s="81" t="str">
        <f>IF(scriv!J651&lt;&gt;"",scriv!J651,"")</f>
        <v/>
      </c>
      <c r="R689" s="81">
        <f>IF(scriv!K651&lt;&gt;"",scriv!K651,
IF(I689&lt;&gt;"",1,$R$36))</f>
        <v>1</v>
      </c>
      <c r="S689" s="81" t="str">
        <f>IF(scriv!L651&lt;&gt;"",scriv!L651,
IF(scriv!AF651&lt;&gt;"",$S$36,"none"))</f>
        <v>none</v>
      </c>
      <c r="T689" s="81" t="str">
        <f>IF(scriv!Q651&lt;&gt;"",scriv!Q651,"")</f>
        <v/>
      </c>
      <c r="U689" s="81" t="str">
        <f>IF(scriv!R651&lt;&gt;"",scriv!R651,"")</f>
        <v/>
      </c>
      <c r="V689" s="81" t="str">
        <f>IF(scriv!S651&lt;&gt;"",scriv!S651,"")</f>
        <v/>
      </c>
      <c r="W689" s="81" t="str">
        <f>IF(scriv!T651&lt;&gt;"",scriv!T651,"")</f>
        <v/>
      </c>
      <c r="X689" s="81" t="str">
        <f>IF($E689="",
( IF(scriv!AH651&lt;&gt;"", LEFT( scriv!AH651, FIND(",",scriv!AH651)-1) &amp; "=" &amp; $AH689 &amp; RIGHT( scriv!AH651, LEN(scriv!AH651) + 1 - FIND(",",scriv!AH651)),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IF(scriv!AI651&lt;&gt;"", LEFT( scriv!AI651, FIND(",",scriv!AI651)-1) &amp; "=" &amp; $AH689 &amp; RIGHT( scriv!AI651, LEN(scriv!AI651) + 1 - FIND(",",scriv!AI651)),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IF(scriv!AJ651&lt;&gt;"", LEFT( scriv!AJ651, FIND(",",scriv!AJ651)-1) &amp; "=" &amp; $AH689 &amp; RIGHT( scriv!AJ651, LEN(scriv!AJ651) + 1 - FIND(",",scriv!AJ651)),
  IF($Z$36&lt;&gt;"",LEFT( Z$36, FIND(",",Z$36)-1) &amp; "=" &amp; $AH689 &amp; RIGHT( Z$36, LEN(Z$36) + 1 - FIND(",",Z$36)),""))),
IF(scriv!O651&lt;&gt;"", LEFT( scriv!O651, FIND(",",scriv!O651)-1) &amp; "=" &amp; $AH689 &amp; RIGHT( scriv!O651, LEN(scriv!O651) + 1 - FIND(",",scriv!O651)),
LEFT( Z$37, FIND(",",Z$37)-1) &amp; "=" &amp; $AH689 &amp; RIGHT( Z$37, LEN(Z$37) + 1 - FIND(",",Z$37))))</f>
        <v>drawOpen=,1.2</v>
      </c>
      <c r="AA689" s="81" t="str">
        <f>IF($E689="",
( IF(scriv!AK651&lt;&gt;"", LEFT( scriv!AK651, FIND(",",scriv!AK651)-1) &amp; "=" &amp; $AH689 &amp; RIGHT( scriv!AK651, LEN(scriv!AK651) + 1 - FIND(",",scriv!AK651)),
  IF($AA$36&lt;&gt;"",LEFT( AA$36, FIND(",",AA$36)-1) &amp; "=" &amp; $AH689 &amp; RIGHT( AA$36, LEN(AA$36) + 1 - FIND(",",AA$36)),""))),
IF(scriv!P651&lt;&gt;"", LEFT( scriv!P651, FIND(",",scriv!P651)-1) &amp; "=" &amp; $AH689 &amp; RIGHT( scriv!P651, LEN(scriv!P651) + 1 - FIND(",",scriv!P651)),
LEFT( AA$37, FIND(",",AA$37)-1) &amp; "=" &amp; $AH689 &amp; RIGHT( AA$37, LEN(AA$37) + 1 - FIND(",",AA$37))))</f>
        <v>drawClose=,1.2</v>
      </c>
      <c r="AB689" s="167" t="str">
        <f t="shared" si="434"/>
        <v>noTitle</v>
      </c>
      <c r="AC689" s="167"/>
      <c r="AD689" s="45"/>
      <c r="AE689" s="168"/>
      <c r="AF689" s="169">
        <f>IF(D689="",scriv!B651,"")</f>
        <v>0</v>
      </c>
      <c r="AG689" s="170" t="str">
        <f t="shared" si="437"/>
        <v/>
      </c>
      <c r="AH689" s="169" t="str">
        <f t="shared" si="438"/>
        <v/>
      </c>
      <c r="AI689" s="169" t="str">
        <f t="shared" si="439"/>
        <v/>
      </c>
      <c r="AJ689" s="86">
        <f>ROUNDDOWN( (LEN(scriv!B651)+1) / 2, 0 )</f>
        <v>0</v>
      </c>
      <c r="AK689" s="82">
        <f t="shared" si="440"/>
        <v>0</v>
      </c>
      <c r="AL689" s="82" t="str">
        <f t="shared" si="441"/>
        <v>-</v>
      </c>
      <c r="AM689" s="82" t="str">
        <f t="shared" si="442"/>
        <v>-</v>
      </c>
      <c r="AN689" s="82" t="str">
        <f t="shared" si="443"/>
        <v>-</v>
      </c>
      <c r="AO689" s="82" t="str">
        <f t="shared" si="444"/>
        <v>-</v>
      </c>
      <c r="AP689" s="82" t="str">
        <f t="shared" si="445"/>
        <v>-</v>
      </c>
      <c r="AQ689" s="82" t="str">
        <f t="shared" si="446"/>
        <v>-</v>
      </c>
      <c r="AR689" s="82" t="str">
        <f t="shared" si="447"/>
        <v>-</v>
      </c>
      <c r="AT689" s="82">
        <f t="shared" si="448"/>
        <v>2</v>
      </c>
      <c r="AU689" s="82" t="str">
        <f ca="1">IF(    MAX(OFFSET(AL689,0,0,MATCH("-",AL$638:AL689,0))) = 0,"",
IFERROR(MAX(OFFSET(AL689,0,0,MATCH("-",AL$638:AL689,0))),""))</f>
        <v/>
      </c>
      <c r="AV689" s="82" t="str">
        <f ca="1">IF(    MAX(OFFSET(AM689,0,0,MATCH("-",AM$638:AM689,0))) = 0,"",
IFERROR(MAX(OFFSET(AM689,0,0,MATCH("-",AM$638:AM689,0))),""))</f>
        <v/>
      </c>
      <c r="AW689" s="82" t="str">
        <f ca="1">IF(    MAX(OFFSET(AN689,0,0,MATCH("-",AN$638:AN689,0))) = 0,"",
IFERROR(MAX(OFFSET(AN689,0,0,MATCH("-",AN$638:AN689,0))),""))</f>
        <v/>
      </c>
      <c r="AX689" s="82" t="str">
        <f ca="1">IF(    MAX(OFFSET(AO689,0,0,MATCH("-",AO$638:AO689,0))) = 0,"",
IFERROR(MAX(OFFSET(AO689,0,0,MATCH("-",AO$638:AO689,0))),""))</f>
        <v/>
      </c>
      <c r="AY689" s="82" t="str">
        <f ca="1">IF(    MAX(OFFSET(AP689,0,0,MATCH("-",AP$638:AP689,0))) = 0,"",
IFERROR(MAX(OFFSET(AP689,0,0,MATCH("-",AP$638:AP689,0))),""))</f>
        <v/>
      </c>
      <c r="AZ689" s="82" t="str">
        <f ca="1">IF(    MAX(OFFSET(AQ689,0,0,MATCH("-",AQ$638:AQ689,0))) = 0,"",
IFERROR(MAX(OFFSET(AQ689,0,0,MATCH("-",AQ$638:AQ689,0))),""))</f>
        <v/>
      </c>
      <c r="BA689" s="82" t="str">
        <f ca="1">IF(    MAX(OFFSET(AR689,0,0,MATCH("-",AR$638:AR689,0))) = 0,"",
IFERROR(MAX(OFFSET(AR689,0,0,MATCH("-",AR$638:AR689,0))),""))</f>
        <v/>
      </c>
      <c r="BB689" s="112">
        <f t="shared" ca="1" si="449"/>
        <v>-270</v>
      </c>
      <c r="BC689" s="111" t="str">
        <f t="shared" ca="1" si="450"/>
        <v>Radius</v>
      </c>
      <c r="BD689" s="112">
        <f t="shared" ca="1" si="451"/>
        <v>0</v>
      </c>
      <c r="BE689" s="111">
        <f t="shared" ca="1" si="452"/>
        <v>-150</v>
      </c>
      <c r="BF689" s="113" t="e">
        <f t="shared" ca="1" si="453"/>
        <v>#VALUE!</v>
      </c>
      <c r="BG689" s="113" t="e">
        <f t="shared" ca="1" si="454"/>
        <v>#VALUE!</v>
      </c>
      <c r="BH689" s="112">
        <f t="shared" ca="1" si="455"/>
        <v>2000</v>
      </c>
      <c r="BI689" s="112">
        <f t="shared" ca="1" si="456"/>
        <v>-150</v>
      </c>
      <c r="BJ689" s="157"/>
      <c r="BK689" s="157"/>
      <c r="BL689" s="158" t="str">
        <f>scriv!AM651</f>
        <v/>
      </c>
      <c r="BM689" s="157"/>
      <c r="BN689" s="157" t="str">
        <f t="shared" si="457"/>
        <v>node</v>
      </c>
      <c r="BO689" s="157"/>
      <c r="BP689" s="159">
        <f t="shared" ca="1" si="458"/>
        <v>0</v>
      </c>
      <c r="BQ689" s="159">
        <f t="shared" ca="1" si="459"/>
        <v>0</v>
      </c>
      <c r="BR689" s="159">
        <f t="shared" si="460"/>
        <v>1</v>
      </c>
      <c r="BS689" s="159" t="str">
        <f t="shared" si="461"/>
        <v>symbol</v>
      </c>
      <c r="BT689" s="157" t="str">
        <f ca="1">IF(scriv!V651&lt;&gt;"",scriv!V651,
IF(E689="",IFERROR(VLOOKUP(BL689,$AH$40:$BT$638,39,FALSE),$BT$36),
$BT$37))</f>
        <v>NodeSquare</v>
      </c>
      <c r="BU689" s="166">
        <f t="shared" ca="1" si="462"/>
        <v>2000</v>
      </c>
      <c r="BV689" s="166">
        <f t="shared" ca="1" si="463"/>
        <v>-150</v>
      </c>
      <c r="BW689" s="166">
        <f t="shared" ca="1" si="464"/>
        <v>0</v>
      </c>
      <c r="BX689" s="166">
        <f t="shared" ca="1" si="465"/>
        <v>0</v>
      </c>
      <c r="BY689" s="180" t="str">
        <f t="shared" si="466"/>
        <v/>
      </c>
      <c r="BZ689" s="180" t="str">
        <f t="shared" si="467"/>
        <v/>
      </c>
      <c r="CA689" s="81" t="str">
        <f>IF(scriv!E651&lt;&gt;"",scriv!E651,"")</f>
        <v/>
      </c>
      <c r="CB689" s="82">
        <f t="shared" si="436"/>
        <v>0</v>
      </c>
      <c r="CC689" s="82">
        <f t="shared" si="468"/>
        <v>0</v>
      </c>
      <c r="CD689" s="82" t="str">
        <f t="shared" si="469"/>
        <v>-</v>
      </c>
      <c r="CE689" s="82" t="str">
        <f t="shared" si="470"/>
        <v>-</v>
      </c>
      <c r="CF689" s="82" t="str">
        <f t="shared" si="471"/>
        <v>-</v>
      </c>
      <c r="CG689" s="82" t="str">
        <f t="shared" si="472"/>
        <v>-</v>
      </c>
      <c r="CH689" s="82" t="str">
        <f t="shared" si="473"/>
        <v>-</v>
      </c>
      <c r="CI689" s="82" t="str">
        <f t="shared" si="474"/>
        <v>-</v>
      </c>
      <c r="CJ689" s="82" t="str">
        <f t="shared" si="475"/>
        <v>-</v>
      </c>
      <c r="CK689" s="82" t="str">
        <f t="shared" si="476"/>
        <v>-</v>
      </c>
    </row>
    <row r="690" spans="1:89" s="82" customFormat="1" ht="18" customHeight="1">
      <c r="A690" s="81" t="str">
        <f>scriv!AL652</f>
        <v/>
      </c>
      <c r="B690" s="81" t="str">
        <f>IF(scriv!D652&lt;&gt;"",scriv!D652,"")</f>
        <v/>
      </c>
      <c r="C690" s="81" t="str">
        <f>IF( scriv!AP652&lt;&gt;"", IF(D690&lt;&gt;"","connection ","")&amp;scriv!AP652,IF(D690&lt;&gt;"","connection",""))</f>
        <v/>
      </c>
      <c r="D690" s="82" t="str">
        <f>scriv!AN652</f>
        <v/>
      </c>
      <c r="E690" s="82" t="str">
        <f>scriv!AO652</f>
        <v/>
      </c>
      <c r="F690" s="156">
        <f>ROW()</f>
        <v>690</v>
      </c>
      <c r="G690" s="288">
        <f>scriv!AC652</f>
        <v>0</v>
      </c>
      <c r="H690" s="288">
        <f>scriv!AD652</f>
        <v>0</v>
      </c>
      <c r="I690" s="81" t="str">
        <f>IF(scriv!AE652&lt;&gt;"",scriv!AE652,J690)</f>
        <v/>
      </c>
      <c r="J690" s="81" t="str">
        <f>IF(scriv!AF652&lt;&gt;"",scriv!AF652,"")</f>
        <v/>
      </c>
      <c r="K690" s="82" t="str">
        <f>IF(scriv!Y652&lt;&gt;"",scriv!Y652,$K$36)</f>
        <v>none</v>
      </c>
      <c r="L690" s="82">
        <f>IF(scriv!Z652&lt;&gt;"",scriv!Z652,$L$36)</f>
        <v>0</v>
      </c>
      <c r="M690" s="82" t="str">
        <f>IF(scriv!AA652&lt;&gt;"",scriv!AA652,$M$36)</f>
        <v>OpenClose</v>
      </c>
      <c r="N690" s="82">
        <f>IF(scriv!AB652&lt;&gt;"",scriv!AB652,$N$36)</f>
        <v>0</v>
      </c>
      <c r="O690" s="119" t="str">
        <f t="shared" si="435"/>
        <v/>
      </c>
      <c r="P690" s="81" t="str">
        <f>IF(scriv!I652&lt;&gt;"",scriv!I652,"")</f>
        <v/>
      </c>
      <c r="Q690" s="81" t="str">
        <f>IF(scriv!J652&lt;&gt;"",scriv!J652,"")</f>
        <v/>
      </c>
      <c r="R690" s="81">
        <f>IF(scriv!K652&lt;&gt;"",scriv!K652,
IF(I690&lt;&gt;"",1,$R$36))</f>
        <v>1</v>
      </c>
      <c r="S690" s="81" t="str">
        <f>IF(scriv!L652&lt;&gt;"",scriv!L652,
IF(scriv!AF652&lt;&gt;"",$S$36,"none"))</f>
        <v>none</v>
      </c>
      <c r="T690" s="81" t="str">
        <f>IF(scriv!Q652&lt;&gt;"",scriv!Q652,"")</f>
        <v/>
      </c>
      <c r="U690" s="81" t="str">
        <f>IF(scriv!R652&lt;&gt;"",scriv!R652,"")</f>
        <v/>
      </c>
      <c r="V690" s="81" t="str">
        <f>IF(scriv!S652&lt;&gt;"",scriv!S652,"")</f>
        <v/>
      </c>
      <c r="W690" s="81" t="str">
        <f>IF(scriv!T652&lt;&gt;"",scriv!T652,"")</f>
        <v/>
      </c>
      <c r="X690" s="81" t="str">
        <f>IF($E690="",
( IF(scriv!AH652&lt;&gt;"", LEFT( scriv!AH652, FIND(",",scriv!AH652)-1) &amp; "=" &amp; $AH690 &amp; RIGHT( scriv!AH652, LEN(scriv!AH652) + 1 - FIND(",",scriv!AH652)),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IF(scriv!AI652&lt;&gt;"", LEFT( scriv!AI652, FIND(",",scriv!AI652)-1) &amp; "=" &amp; $AH690 &amp; RIGHT( scriv!AI652, LEN(scriv!AI652) + 1 - FIND(",",scriv!AI652)),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IF(scriv!AJ652&lt;&gt;"", LEFT( scriv!AJ652, FIND(",",scriv!AJ652)-1) &amp; "=" &amp; $AH690 &amp; RIGHT( scriv!AJ652, LEN(scriv!AJ652) + 1 - FIND(",",scriv!AJ652)),
  IF($Z$36&lt;&gt;"",LEFT( Z$36, FIND(",",Z$36)-1) &amp; "=" &amp; $AH690 &amp; RIGHT( Z$36, LEN(Z$36) + 1 - FIND(",",Z$36)),""))),
IF(scriv!O652&lt;&gt;"", LEFT( scriv!O652, FIND(",",scriv!O652)-1) &amp; "=" &amp; $AH690 &amp; RIGHT( scriv!O652, LEN(scriv!O652) + 1 - FIND(",",scriv!O652)),
LEFT( Z$37, FIND(",",Z$37)-1) &amp; "=" &amp; $AH690 &amp; RIGHT( Z$37, LEN(Z$37) + 1 - FIND(",",Z$37))))</f>
        <v>drawOpen=,1.2</v>
      </c>
      <c r="AA690" s="81" t="str">
        <f>IF($E690="",
( IF(scriv!AK652&lt;&gt;"", LEFT( scriv!AK652, FIND(",",scriv!AK652)-1) &amp; "=" &amp; $AH690 &amp; RIGHT( scriv!AK652, LEN(scriv!AK652) + 1 - FIND(",",scriv!AK652)),
  IF($AA$36&lt;&gt;"",LEFT( AA$36, FIND(",",AA$36)-1) &amp; "=" &amp; $AH690 &amp; RIGHT( AA$36, LEN(AA$36) + 1 - FIND(",",AA$36)),""))),
IF(scriv!P652&lt;&gt;"", LEFT( scriv!P652, FIND(",",scriv!P652)-1) &amp; "=" &amp; $AH690 &amp; RIGHT( scriv!P652, LEN(scriv!P652) + 1 - FIND(",",scriv!P652)),
LEFT( AA$37, FIND(",",AA$37)-1) &amp; "=" &amp; $AH690 &amp; RIGHT( AA$37, LEN(AA$37) + 1 - FIND(",",AA$37))))</f>
        <v>drawClose=,1.2</v>
      </c>
      <c r="AB690" s="167" t="str">
        <f t="shared" si="434"/>
        <v>noTitle</v>
      </c>
      <c r="AC690" s="167"/>
      <c r="AD690" s="45"/>
      <c r="AE690" s="168"/>
      <c r="AF690" s="169">
        <f>IF(D690="",scriv!B652,"")</f>
        <v>0</v>
      </c>
      <c r="AG690" s="170" t="str">
        <f t="shared" si="437"/>
        <v/>
      </c>
      <c r="AH690" s="169" t="str">
        <f t="shared" si="438"/>
        <v/>
      </c>
      <c r="AI690" s="169" t="str">
        <f t="shared" si="439"/>
        <v/>
      </c>
      <c r="AJ690" s="86">
        <f>ROUNDDOWN( (LEN(scriv!B652)+1) / 2, 0 )</f>
        <v>0</v>
      </c>
      <c r="AK690" s="82">
        <f t="shared" si="440"/>
        <v>0</v>
      </c>
      <c r="AL690" s="82" t="str">
        <f t="shared" si="441"/>
        <v>-</v>
      </c>
      <c r="AM690" s="82" t="str">
        <f t="shared" si="442"/>
        <v>-</v>
      </c>
      <c r="AN690" s="82" t="str">
        <f t="shared" si="443"/>
        <v>-</v>
      </c>
      <c r="AO690" s="82" t="str">
        <f t="shared" si="444"/>
        <v>-</v>
      </c>
      <c r="AP690" s="82" t="str">
        <f t="shared" si="445"/>
        <v>-</v>
      </c>
      <c r="AQ690" s="82" t="str">
        <f t="shared" si="446"/>
        <v>-</v>
      </c>
      <c r="AR690" s="82" t="str">
        <f t="shared" si="447"/>
        <v>-</v>
      </c>
      <c r="AT690" s="82">
        <f t="shared" si="448"/>
        <v>2</v>
      </c>
      <c r="AU690" s="82" t="str">
        <f ca="1">IF(    MAX(OFFSET(AL690,0,0,MATCH("-",AL$638:AL690,0))) = 0,"",
IFERROR(MAX(OFFSET(AL690,0,0,MATCH("-",AL$638:AL690,0))),""))</f>
        <v/>
      </c>
      <c r="AV690" s="82" t="str">
        <f ca="1">IF(    MAX(OFFSET(AM690,0,0,MATCH("-",AM$638:AM690,0))) = 0,"",
IFERROR(MAX(OFFSET(AM690,0,0,MATCH("-",AM$638:AM690,0))),""))</f>
        <v/>
      </c>
      <c r="AW690" s="82" t="str">
        <f ca="1">IF(    MAX(OFFSET(AN690,0,0,MATCH("-",AN$638:AN690,0))) = 0,"",
IFERROR(MAX(OFFSET(AN690,0,0,MATCH("-",AN$638:AN690,0))),""))</f>
        <v/>
      </c>
      <c r="AX690" s="82" t="str">
        <f ca="1">IF(    MAX(OFFSET(AO690,0,0,MATCH("-",AO$638:AO690,0))) = 0,"",
IFERROR(MAX(OFFSET(AO690,0,0,MATCH("-",AO$638:AO690,0))),""))</f>
        <v/>
      </c>
      <c r="AY690" s="82" t="str">
        <f ca="1">IF(    MAX(OFFSET(AP690,0,0,MATCH("-",AP$638:AP690,0))) = 0,"",
IFERROR(MAX(OFFSET(AP690,0,0,MATCH("-",AP$638:AP690,0))),""))</f>
        <v/>
      </c>
      <c r="AZ690" s="82" t="str">
        <f ca="1">IF(    MAX(OFFSET(AQ690,0,0,MATCH("-",AQ$638:AQ690,0))) = 0,"",
IFERROR(MAX(OFFSET(AQ690,0,0,MATCH("-",AQ$638:AQ690,0))),""))</f>
        <v/>
      </c>
      <c r="BA690" s="82" t="str">
        <f ca="1">IF(    MAX(OFFSET(AR690,0,0,MATCH("-",AR$638:AR690,0))) = 0,"",
IFERROR(MAX(OFFSET(AR690,0,0,MATCH("-",AR$638:AR690,0))),""))</f>
        <v/>
      </c>
      <c r="BB690" s="112">
        <f t="shared" ca="1" si="449"/>
        <v>-270</v>
      </c>
      <c r="BC690" s="111" t="str">
        <f t="shared" ca="1" si="450"/>
        <v>Radius</v>
      </c>
      <c r="BD690" s="112">
        <f t="shared" ca="1" si="451"/>
        <v>0</v>
      </c>
      <c r="BE690" s="111">
        <f t="shared" ca="1" si="452"/>
        <v>-150</v>
      </c>
      <c r="BF690" s="113" t="e">
        <f t="shared" ca="1" si="453"/>
        <v>#VALUE!</v>
      </c>
      <c r="BG690" s="113" t="e">
        <f t="shared" ca="1" si="454"/>
        <v>#VALUE!</v>
      </c>
      <c r="BH690" s="112">
        <f t="shared" ca="1" si="455"/>
        <v>2000</v>
      </c>
      <c r="BI690" s="112">
        <f t="shared" ca="1" si="456"/>
        <v>-150</v>
      </c>
      <c r="BJ690" s="157"/>
      <c r="BK690" s="157"/>
      <c r="BL690" s="158" t="str">
        <f>scriv!AM652</f>
        <v/>
      </c>
      <c r="BM690" s="157"/>
      <c r="BN690" s="157" t="str">
        <f t="shared" si="457"/>
        <v>node</v>
      </c>
      <c r="BO690" s="157"/>
      <c r="BP690" s="159">
        <f t="shared" ca="1" si="458"/>
        <v>0</v>
      </c>
      <c r="BQ690" s="159">
        <f t="shared" ca="1" si="459"/>
        <v>0</v>
      </c>
      <c r="BR690" s="159">
        <f t="shared" si="460"/>
        <v>1</v>
      </c>
      <c r="BS690" s="159" t="str">
        <f t="shared" si="461"/>
        <v>symbol</v>
      </c>
      <c r="BT690" s="157" t="str">
        <f ca="1">IF(scriv!V652&lt;&gt;"",scriv!V652,
IF(E690="",IFERROR(VLOOKUP(BL690,$AH$40:$BT$638,39,FALSE),$BT$36),
$BT$37))</f>
        <v>NodeSquare</v>
      </c>
      <c r="BU690" s="166">
        <f t="shared" ca="1" si="462"/>
        <v>2000</v>
      </c>
      <c r="BV690" s="166">
        <f t="shared" ca="1" si="463"/>
        <v>-150</v>
      </c>
      <c r="BW690" s="166">
        <f t="shared" ca="1" si="464"/>
        <v>0</v>
      </c>
      <c r="BX690" s="166">
        <f t="shared" ca="1" si="465"/>
        <v>0</v>
      </c>
      <c r="BY690" s="180" t="str">
        <f t="shared" si="466"/>
        <v/>
      </c>
      <c r="BZ690" s="180" t="str">
        <f t="shared" si="467"/>
        <v/>
      </c>
      <c r="CA690" s="81" t="str">
        <f>IF(scriv!E652&lt;&gt;"",scriv!E652,"")</f>
        <v/>
      </c>
      <c r="CB690" s="82">
        <f t="shared" si="436"/>
        <v>0</v>
      </c>
      <c r="CC690" s="82">
        <f t="shared" si="468"/>
        <v>0</v>
      </c>
      <c r="CD690" s="82" t="str">
        <f t="shared" si="469"/>
        <v>-</v>
      </c>
      <c r="CE690" s="82" t="str">
        <f t="shared" si="470"/>
        <v>-</v>
      </c>
      <c r="CF690" s="82" t="str">
        <f t="shared" si="471"/>
        <v>-</v>
      </c>
      <c r="CG690" s="82" t="str">
        <f t="shared" si="472"/>
        <v>-</v>
      </c>
      <c r="CH690" s="82" t="str">
        <f t="shared" si="473"/>
        <v>-</v>
      </c>
      <c r="CI690" s="82" t="str">
        <f t="shared" si="474"/>
        <v>-</v>
      </c>
      <c r="CJ690" s="82" t="str">
        <f t="shared" si="475"/>
        <v>-</v>
      </c>
      <c r="CK690" s="82" t="str">
        <f t="shared" si="476"/>
        <v>-</v>
      </c>
    </row>
    <row r="691" spans="1:89" s="82" customFormat="1" ht="18" customHeight="1">
      <c r="A691" s="81" t="str">
        <f>scriv!AL653</f>
        <v/>
      </c>
      <c r="B691" s="81" t="str">
        <f>IF(scriv!D653&lt;&gt;"",scriv!D653,"")</f>
        <v/>
      </c>
      <c r="C691" s="81" t="str">
        <f>IF( scriv!AP653&lt;&gt;"", IF(D691&lt;&gt;"","connection ","")&amp;scriv!AP653,IF(D691&lt;&gt;"","connection",""))</f>
        <v/>
      </c>
      <c r="D691" s="82" t="str">
        <f>scriv!AN653</f>
        <v/>
      </c>
      <c r="E691" s="82" t="str">
        <f>scriv!AO653</f>
        <v/>
      </c>
      <c r="F691" s="156">
        <f>ROW()</f>
        <v>691</v>
      </c>
      <c r="G691" s="288">
        <f>scriv!AC653</f>
        <v>0</v>
      </c>
      <c r="H691" s="288">
        <f>scriv!AD653</f>
        <v>0</v>
      </c>
      <c r="I691" s="81" t="str">
        <f>IF(scriv!AE653&lt;&gt;"",scriv!AE653,J691)</f>
        <v/>
      </c>
      <c r="J691" s="81" t="str">
        <f>IF(scriv!AF653&lt;&gt;"",scriv!AF653,"")</f>
        <v/>
      </c>
      <c r="K691" s="82" t="str">
        <f>IF(scriv!Y653&lt;&gt;"",scriv!Y653,$K$36)</f>
        <v>none</v>
      </c>
      <c r="L691" s="82">
        <f>IF(scriv!Z653&lt;&gt;"",scriv!Z653,$L$36)</f>
        <v>0</v>
      </c>
      <c r="M691" s="82" t="str">
        <f>IF(scriv!AA653&lt;&gt;"",scriv!AA653,$M$36)</f>
        <v>OpenClose</v>
      </c>
      <c r="N691" s="82">
        <f>IF(scriv!AB653&lt;&gt;"",scriv!AB653,$N$36)</f>
        <v>0</v>
      </c>
      <c r="O691" s="119" t="str">
        <f t="shared" si="435"/>
        <v/>
      </c>
      <c r="P691" s="81" t="str">
        <f>IF(scriv!I653&lt;&gt;"",scriv!I653,"")</f>
        <v/>
      </c>
      <c r="Q691" s="81" t="str">
        <f>IF(scriv!J653&lt;&gt;"",scriv!J653,"")</f>
        <v/>
      </c>
      <c r="R691" s="81">
        <f>IF(scriv!K653&lt;&gt;"",scriv!K653,
IF(I691&lt;&gt;"",1,$R$36))</f>
        <v>1</v>
      </c>
      <c r="S691" s="81" t="str">
        <f>IF(scriv!L653&lt;&gt;"",scriv!L653,
IF(scriv!AF653&lt;&gt;"",$S$36,"none"))</f>
        <v>none</v>
      </c>
      <c r="T691" s="81" t="str">
        <f>IF(scriv!Q653&lt;&gt;"",scriv!Q653,"")</f>
        <v/>
      </c>
      <c r="U691" s="81" t="str">
        <f>IF(scriv!R653&lt;&gt;"",scriv!R653,"")</f>
        <v/>
      </c>
      <c r="V691" s="81" t="str">
        <f>IF(scriv!S653&lt;&gt;"",scriv!S653,"")</f>
        <v/>
      </c>
      <c r="W691" s="81" t="str">
        <f>IF(scriv!T653&lt;&gt;"",scriv!T653,"")</f>
        <v/>
      </c>
      <c r="X691" s="81" t="str">
        <f>IF($E691="",
( IF(scriv!AH653&lt;&gt;"", LEFT( scriv!AH653, FIND(",",scriv!AH653)-1) &amp; "=" &amp; $AH691 &amp; RIGHT( scriv!AH653, LEN(scriv!AH653) + 1 - FIND(",",scriv!AH653)),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IF(scriv!AI653&lt;&gt;"", LEFT( scriv!AI653, FIND(",",scriv!AI653)-1) &amp; "=" &amp; $AH691 &amp; RIGHT( scriv!AI653, LEN(scriv!AI653) + 1 - FIND(",",scriv!AI653)),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IF(scriv!AJ653&lt;&gt;"", LEFT( scriv!AJ653, FIND(",",scriv!AJ653)-1) &amp; "=" &amp; $AH691 &amp; RIGHT( scriv!AJ653, LEN(scriv!AJ653) + 1 - FIND(",",scriv!AJ653)),
  IF($Z$36&lt;&gt;"",LEFT( Z$36, FIND(",",Z$36)-1) &amp; "=" &amp; $AH691 &amp; RIGHT( Z$36, LEN(Z$36) + 1 - FIND(",",Z$36)),""))),
IF(scriv!O653&lt;&gt;"", LEFT( scriv!O653, FIND(",",scriv!O653)-1) &amp; "=" &amp; $AH691 &amp; RIGHT( scriv!O653, LEN(scriv!O653) + 1 - FIND(",",scriv!O653)),
LEFT( Z$37, FIND(",",Z$37)-1) &amp; "=" &amp; $AH691 &amp; RIGHT( Z$37, LEN(Z$37) + 1 - FIND(",",Z$37))))</f>
        <v>drawOpen=,1.2</v>
      </c>
      <c r="AA691" s="81" t="str">
        <f>IF($E691="",
( IF(scriv!AK653&lt;&gt;"", LEFT( scriv!AK653, FIND(",",scriv!AK653)-1) &amp; "=" &amp; $AH691 &amp; RIGHT( scriv!AK653, LEN(scriv!AK653) + 1 - FIND(",",scriv!AK653)),
  IF($AA$36&lt;&gt;"",LEFT( AA$36, FIND(",",AA$36)-1) &amp; "=" &amp; $AH691 &amp; RIGHT( AA$36, LEN(AA$36) + 1 - FIND(",",AA$36)),""))),
IF(scriv!P653&lt;&gt;"", LEFT( scriv!P653, FIND(",",scriv!P653)-1) &amp; "=" &amp; $AH691 &amp; RIGHT( scriv!P653, LEN(scriv!P653) + 1 - FIND(",",scriv!P653)),
LEFT( AA$37, FIND(",",AA$37)-1) &amp; "=" &amp; $AH691 &amp; RIGHT( AA$37, LEN(AA$37) + 1 - FIND(",",AA$37))))</f>
        <v>drawClose=,1.2</v>
      </c>
      <c r="AB691" s="167" t="str">
        <f t="shared" si="434"/>
        <v>noTitle</v>
      </c>
      <c r="AC691" s="167"/>
      <c r="AD691" s="45"/>
      <c r="AE691" s="168"/>
      <c r="AF691" s="169">
        <f>IF(D691="",scriv!B653,"")</f>
        <v>0</v>
      </c>
      <c r="AG691" s="170" t="str">
        <f t="shared" si="437"/>
        <v/>
      </c>
      <c r="AH691" s="169" t="str">
        <f t="shared" si="438"/>
        <v/>
      </c>
      <c r="AI691" s="169" t="str">
        <f t="shared" si="439"/>
        <v/>
      </c>
      <c r="AJ691" s="86">
        <f>ROUNDDOWN( (LEN(scriv!B653)+1) / 2, 0 )</f>
        <v>0</v>
      </c>
      <c r="AK691" s="82">
        <f t="shared" si="440"/>
        <v>0</v>
      </c>
      <c r="AL691" s="82" t="str">
        <f t="shared" si="441"/>
        <v>-</v>
      </c>
      <c r="AM691" s="82" t="str">
        <f t="shared" si="442"/>
        <v>-</v>
      </c>
      <c r="AN691" s="82" t="str">
        <f t="shared" si="443"/>
        <v>-</v>
      </c>
      <c r="AO691" s="82" t="str">
        <f t="shared" si="444"/>
        <v>-</v>
      </c>
      <c r="AP691" s="82" t="str">
        <f t="shared" si="445"/>
        <v>-</v>
      </c>
      <c r="AQ691" s="82" t="str">
        <f t="shared" si="446"/>
        <v>-</v>
      </c>
      <c r="AR691" s="82" t="str">
        <f t="shared" si="447"/>
        <v>-</v>
      </c>
      <c r="AT691" s="82">
        <f t="shared" si="448"/>
        <v>2</v>
      </c>
      <c r="AU691" s="82" t="str">
        <f ca="1">IF(    MAX(OFFSET(AL691,0,0,MATCH("-",AL$638:AL691,0))) = 0,"",
IFERROR(MAX(OFFSET(AL691,0,0,MATCH("-",AL$638:AL691,0))),""))</f>
        <v/>
      </c>
      <c r="AV691" s="82" t="str">
        <f ca="1">IF(    MAX(OFFSET(AM691,0,0,MATCH("-",AM$638:AM691,0))) = 0,"",
IFERROR(MAX(OFFSET(AM691,0,0,MATCH("-",AM$638:AM691,0))),""))</f>
        <v/>
      </c>
      <c r="AW691" s="82" t="str">
        <f ca="1">IF(    MAX(OFFSET(AN691,0,0,MATCH("-",AN$638:AN691,0))) = 0,"",
IFERROR(MAX(OFFSET(AN691,0,0,MATCH("-",AN$638:AN691,0))),""))</f>
        <v/>
      </c>
      <c r="AX691" s="82" t="str">
        <f ca="1">IF(    MAX(OFFSET(AO691,0,0,MATCH("-",AO$638:AO691,0))) = 0,"",
IFERROR(MAX(OFFSET(AO691,0,0,MATCH("-",AO$638:AO691,0))),""))</f>
        <v/>
      </c>
      <c r="AY691" s="82" t="str">
        <f ca="1">IF(    MAX(OFFSET(AP691,0,0,MATCH("-",AP$638:AP691,0))) = 0,"",
IFERROR(MAX(OFFSET(AP691,0,0,MATCH("-",AP$638:AP691,0))),""))</f>
        <v/>
      </c>
      <c r="AZ691" s="82" t="str">
        <f ca="1">IF(    MAX(OFFSET(AQ691,0,0,MATCH("-",AQ$638:AQ691,0))) = 0,"",
IFERROR(MAX(OFFSET(AQ691,0,0,MATCH("-",AQ$638:AQ691,0))),""))</f>
        <v/>
      </c>
      <c r="BA691" s="82" t="str">
        <f ca="1">IF(    MAX(OFFSET(AR691,0,0,MATCH("-",AR$638:AR691,0))) = 0,"",
IFERROR(MAX(OFFSET(AR691,0,0,MATCH("-",AR$638:AR691,0))),""))</f>
        <v/>
      </c>
      <c r="BB691" s="112">
        <f t="shared" ca="1" si="449"/>
        <v>-270</v>
      </c>
      <c r="BC691" s="111" t="str">
        <f t="shared" ca="1" si="450"/>
        <v>Radius</v>
      </c>
      <c r="BD691" s="112">
        <f t="shared" ca="1" si="451"/>
        <v>0</v>
      </c>
      <c r="BE691" s="111">
        <f t="shared" ca="1" si="452"/>
        <v>-150</v>
      </c>
      <c r="BF691" s="113" t="e">
        <f t="shared" ca="1" si="453"/>
        <v>#VALUE!</v>
      </c>
      <c r="BG691" s="113" t="e">
        <f t="shared" ca="1" si="454"/>
        <v>#VALUE!</v>
      </c>
      <c r="BH691" s="112">
        <f t="shared" ca="1" si="455"/>
        <v>2000</v>
      </c>
      <c r="BI691" s="112">
        <f t="shared" ca="1" si="456"/>
        <v>-150</v>
      </c>
      <c r="BJ691" s="157"/>
      <c r="BK691" s="157"/>
      <c r="BL691" s="158" t="str">
        <f>scriv!AM653</f>
        <v/>
      </c>
      <c r="BM691" s="157"/>
      <c r="BN691" s="157" t="str">
        <f t="shared" si="457"/>
        <v>node</v>
      </c>
      <c r="BO691" s="157"/>
      <c r="BP691" s="159">
        <f t="shared" ca="1" si="458"/>
        <v>0</v>
      </c>
      <c r="BQ691" s="159">
        <f t="shared" ca="1" si="459"/>
        <v>0</v>
      </c>
      <c r="BR691" s="159">
        <f t="shared" si="460"/>
        <v>1</v>
      </c>
      <c r="BS691" s="159" t="str">
        <f t="shared" si="461"/>
        <v>symbol</v>
      </c>
      <c r="BT691" s="157" t="str">
        <f ca="1">IF(scriv!V653&lt;&gt;"",scriv!V653,
IF(E691="",IFERROR(VLOOKUP(BL691,$AH$40:$BT$638,39,FALSE),$BT$36),
$BT$37))</f>
        <v>NodeSquare</v>
      </c>
      <c r="BU691" s="166">
        <f t="shared" ca="1" si="462"/>
        <v>2000</v>
      </c>
      <c r="BV691" s="166">
        <f t="shared" ca="1" si="463"/>
        <v>-150</v>
      </c>
      <c r="BW691" s="166">
        <f t="shared" ca="1" si="464"/>
        <v>0</v>
      </c>
      <c r="BX691" s="166">
        <f t="shared" ca="1" si="465"/>
        <v>0</v>
      </c>
      <c r="BY691" s="180" t="str">
        <f t="shared" si="466"/>
        <v/>
      </c>
      <c r="BZ691" s="180" t="str">
        <f t="shared" si="467"/>
        <v/>
      </c>
      <c r="CA691" s="81" t="str">
        <f>IF(scriv!E653&lt;&gt;"",scriv!E653,"")</f>
        <v/>
      </c>
      <c r="CB691" s="82">
        <f t="shared" si="436"/>
        <v>0</v>
      </c>
      <c r="CC691" s="82">
        <f t="shared" si="468"/>
        <v>0</v>
      </c>
      <c r="CD691" s="82" t="str">
        <f t="shared" si="469"/>
        <v>-</v>
      </c>
      <c r="CE691" s="82" t="str">
        <f t="shared" si="470"/>
        <v>-</v>
      </c>
      <c r="CF691" s="82" t="str">
        <f t="shared" si="471"/>
        <v>-</v>
      </c>
      <c r="CG691" s="82" t="str">
        <f t="shared" si="472"/>
        <v>-</v>
      </c>
      <c r="CH691" s="82" t="str">
        <f t="shared" si="473"/>
        <v>-</v>
      </c>
      <c r="CI691" s="82" t="str">
        <f t="shared" si="474"/>
        <v>-</v>
      </c>
      <c r="CJ691" s="82" t="str">
        <f t="shared" si="475"/>
        <v>-</v>
      </c>
      <c r="CK691" s="82" t="str">
        <f t="shared" si="476"/>
        <v>-</v>
      </c>
    </row>
    <row r="692" spans="1:89" s="82" customFormat="1" ht="18" customHeight="1">
      <c r="A692" s="81" t="str">
        <f>scriv!AL654</f>
        <v/>
      </c>
      <c r="B692" s="81" t="str">
        <f>IF(scriv!D654&lt;&gt;"",scriv!D654,"")</f>
        <v/>
      </c>
      <c r="C692" s="81" t="str">
        <f>IF( scriv!AP654&lt;&gt;"", IF(D692&lt;&gt;"","connection ","")&amp;scriv!AP654,IF(D692&lt;&gt;"","connection",""))</f>
        <v/>
      </c>
      <c r="D692" s="82" t="str">
        <f>scriv!AN654</f>
        <v/>
      </c>
      <c r="E692" s="82" t="str">
        <f>scriv!AO654</f>
        <v/>
      </c>
      <c r="F692" s="156">
        <f>ROW()</f>
        <v>692</v>
      </c>
      <c r="G692" s="288">
        <f>scriv!AC654</f>
        <v>0</v>
      </c>
      <c r="H692" s="288">
        <f>scriv!AD654</f>
        <v>0</v>
      </c>
      <c r="I692" s="81" t="str">
        <f>IF(scriv!AE654&lt;&gt;"",scriv!AE654,J692)</f>
        <v/>
      </c>
      <c r="J692" s="81" t="str">
        <f>IF(scriv!AF654&lt;&gt;"",scriv!AF654,"")</f>
        <v/>
      </c>
      <c r="K692" s="82" t="str">
        <f>IF(scriv!Y654&lt;&gt;"",scriv!Y654,$K$36)</f>
        <v>none</v>
      </c>
      <c r="L692" s="82">
        <f>IF(scriv!Z654&lt;&gt;"",scriv!Z654,$L$36)</f>
        <v>0</v>
      </c>
      <c r="M692" s="82" t="str">
        <f>IF(scriv!AA654&lt;&gt;"",scriv!AA654,$M$36)</f>
        <v>OpenClose</v>
      </c>
      <c r="N692" s="82">
        <f>IF(scriv!AB654&lt;&gt;"",scriv!AB654,$N$36)</f>
        <v>0</v>
      </c>
      <c r="O692" s="119" t="str">
        <f t="shared" si="435"/>
        <v/>
      </c>
      <c r="P692" s="81" t="str">
        <f>IF(scriv!I654&lt;&gt;"",scriv!I654,"")</f>
        <v/>
      </c>
      <c r="Q692" s="81" t="str">
        <f>IF(scriv!J654&lt;&gt;"",scriv!J654,"")</f>
        <v/>
      </c>
      <c r="R692" s="81">
        <f>IF(scriv!K654&lt;&gt;"",scriv!K654,
IF(I692&lt;&gt;"",1,$R$36))</f>
        <v>1</v>
      </c>
      <c r="S692" s="81" t="str">
        <f>IF(scriv!L654&lt;&gt;"",scriv!L654,
IF(scriv!AF654&lt;&gt;"",$S$36,"none"))</f>
        <v>none</v>
      </c>
      <c r="T692" s="81" t="str">
        <f>IF(scriv!Q654&lt;&gt;"",scriv!Q654,"")</f>
        <v/>
      </c>
      <c r="U692" s="81" t="str">
        <f>IF(scriv!R654&lt;&gt;"",scriv!R654,"")</f>
        <v/>
      </c>
      <c r="V692" s="81" t="str">
        <f>IF(scriv!S654&lt;&gt;"",scriv!S654,"")</f>
        <v/>
      </c>
      <c r="W692" s="81" t="str">
        <f>IF(scriv!T654&lt;&gt;"",scriv!T654,"")</f>
        <v/>
      </c>
      <c r="X692" s="81" t="str">
        <f>IF($E692="",
( IF(scriv!AH654&lt;&gt;"", LEFT( scriv!AH654, FIND(",",scriv!AH654)-1) &amp; "=" &amp; $AH692 &amp; RIGHT( scriv!AH654, LEN(scriv!AH654) + 1 - FIND(",",scriv!AH654)),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IF(scriv!AI654&lt;&gt;"", LEFT( scriv!AI654, FIND(",",scriv!AI654)-1) &amp; "=" &amp; $AH692 &amp; RIGHT( scriv!AI654, LEN(scriv!AI654) + 1 - FIND(",",scriv!AI654)),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IF(scriv!AJ654&lt;&gt;"", LEFT( scriv!AJ654, FIND(",",scriv!AJ654)-1) &amp; "=" &amp; $AH692 &amp; RIGHT( scriv!AJ654, LEN(scriv!AJ654) + 1 - FIND(",",scriv!AJ654)),
  IF($Z$36&lt;&gt;"",LEFT( Z$36, FIND(",",Z$36)-1) &amp; "=" &amp; $AH692 &amp; RIGHT( Z$36, LEN(Z$36) + 1 - FIND(",",Z$36)),""))),
IF(scriv!O654&lt;&gt;"", LEFT( scriv!O654, FIND(",",scriv!O654)-1) &amp; "=" &amp; $AH692 &amp; RIGHT( scriv!O654, LEN(scriv!O654) + 1 - FIND(",",scriv!O654)),
LEFT( Z$37, FIND(",",Z$37)-1) &amp; "=" &amp; $AH692 &amp; RIGHT( Z$37, LEN(Z$37) + 1 - FIND(",",Z$37))))</f>
        <v>drawOpen=,1.2</v>
      </c>
      <c r="AA692" s="81" t="str">
        <f>IF($E692="",
( IF(scriv!AK654&lt;&gt;"", LEFT( scriv!AK654, FIND(",",scriv!AK654)-1) &amp; "=" &amp; $AH692 &amp; RIGHT( scriv!AK654, LEN(scriv!AK654) + 1 - FIND(",",scriv!AK654)),
  IF($AA$36&lt;&gt;"",LEFT( AA$36, FIND(",",AA$36)-1) &amp; "=" &amp; $AH692 &amp; RIGHT( AA$36, LEN(AA$36) + 1 - FIND(",",AA$36)),""))),
IF(scriv!P654&lt;&gt;"", LEFT( scriv!P654, FIND(",",scriv!P654)-1) &amp; "=" &amp; $AH692 &amp; RIGHT( scriv!P654, LEN(scriv!P654) + 1 - FIND(",",scriv!P654)),
LEFT( AA$37, FIND(",",AA$37)-1) &amp; "=" &amp; $AH692 &amp; RIGHT( AA$37, LEN(AA$37) + 1 - FIND(",",AA$37))))</f>
        <v>drawClose=,1.2</v>
      </c>
      <c r="AB692" s="167" t="str">
        <f t="shared" si="434"/>
        <v>noTitle</v>
      </c>
      <c r="AC692" s="167"/>
      <c r="AD692" s="45"/>
      <c r="AE692" s="168"/>
      <c r="AF692" s="169">
        <f>IF(D692="",scriv!B654,"")</f>
        <v>0</v>
      </c>
      <c r="AG692" s="170" t="str">
        <f t="shared" si="437"/>
        <v/>
      </c>
      <c r="AH692" s="169" t="str">
        <f t="shared" si="438"/>
        <v/>
      </c>
      <c r="AI692" s="169" t="str">
        <f t="shared" si="439"/>
        <v/>
      </c>
      <c r="AJ692" s="86">
        <f>ROUNDDOWN( (LEN(scriv!B654)+1) / 2, 0 )</f>
        <v>0</v>
      </c>
      <c r="AK692" s="82">
        <f t="shared" si="440"/>
        <v>0</v>
      </c>
      <c r="AL692" s="82" t="str">
        <f t="shared" si="441"/>
        <v>-</v>
      </c>
      <c r="AM692" s="82" t="str">
        <f t="shared" si="442"/>
        <v>-</v>
      </c>
      <c r="AN692" s="82" t="str">
        <f t="shared" si="443"/>
        <v>-</v>
      </c>
      <c r="AO692" s="82" t="str">
        <f t="shared" si="444"/>
        <v>-</v>
      </c>
      <c r="AP692" s="82" t="str">
        <f t="shared" si="445"/>
        <v>-</v>
      </c>
      <c r="AQ692" s="82" t="str">
        <f t="shared" si="446"/>
        <v>-</v>
      </c>
      <c r="AR692" s="82" t="str">
        <f t="shared" si="447"/>
        <v>-</v>
      </c>
      <c r="AT692" s="82">
        <f t="shared" si="448"/>
        <v>2</v>
      </c>
      <c r="AU692" s="82" t="str">
        <f ca="1">IF(    MAX(OFFSET(AL692,0,0,MATCH("-",AL$638:AL692,0))) = 0,"",
IFERROR(MAX(OFFSET(AL692,0,0,MATCH("-",AL$638:AL692,0))),""))</f>
        <v/>
      </c>
      <c r="AV692" s="82" t="str">
        <f ca="1">IF(    MAX(OFFSET(AM692,0,0,MATCH("-",AM$638:AM692,0))) = 0,"",
IFERROR(MAX(OFFSET(AM692,0,0,MATCH("-",AM$638:AM692,0))),""))</f>
        <v/>
      </c>
      <c r="AW692" s="82" t="str">
        <f ca="1">IF(    MAX(OFFSET(AN692,0,0,MATCH("-",AN$638:AN692,0))) = 0,"",
IFERROR(MAX(OFFSET(AN692,0,0,MATCH("-",AN$638:AN692,0))),""))</f>
        <v/>
      </c>
      <c r="AX692" s="82" t="str">
        <f ca="1">IF(    MAX(OFFSET(AO692,0,0,MATCH("-",AO$638:AO692,0))) = 0,"",
IFERROR(MAX(OFFSET(AO692,0,0,MATCH("-",AO$638:AO692,0))),""))</f>
        <v/>
      </c>
      <c r="AY692" s="82" t="str">
        <f ca="1">IF(    MAX(OFFSET(AP692,0,0,MATCH("-",AP$638:AP692,0))) = 0,"",
IFERROR(MAX(OFFSET(AP692,0,0,MATCH("-",AP$638:AP692,0))),""))</f>
        <v/>
      </c>
      <c r="AZ692" s="82" t="str">
        <f ca="1">IF(    MAX(OFFSET(AQ692,0,0,MATCH("-",AQ$638:AQ692,0))) = 0,"",
IFERROR(MAX(OFFSET(AQ692,0,0,MATCH("-",AQ$638:AQ692,0))),""))</f>
        <v/>
      </c>
      <c r="BA692" s="82" t="str">
        <f ca="1">IF(    MAX(OFFSET(AR692,0,0,MATCH("-",AR$638:AR692,0))) = 0,"",
IFERROR(MAX(OFFSET(AR692,0,0,MATCH("-",AR$638:AR692,0))),""))</f>
        <v/>
      </c>
      <c r="BB692" s="112">
        <f t="shared" ca="1" si="449"/>
        <v>-270</v>
      </c>
      <c r="BC692" s="111" t="str">
        <f t="shared" ca="1" si="450"/>
        <v>Radius</v>
      </c>
      <c r="BD692" s="112">
        <f t="shared" ca="1" si="451"/>
        <v>0</v>
      </c>
      <c r="BE692" s="111">
        <f t="shared" ca="1" si="452"/>
        <v>-150</v>
      </c>
      <c r="BF692" s="113" t="e">
        <f t="shared" ca="1" si="453"/>
        <v>#VALUE!</v>
      </c>
      <c r="BG692" s="113" t="e">
        <f t="shared" ca="1" si="454"/>
        <v>#VALUE!</v>
      </c>
      <c r="BH692" s="112">
        <f t="shared" ca="1" si="455"/>
        <v>2000</v>
      </c>
      <c r="BI692" s="112">
        <f t="shared" ca="1" si="456"/>
        <v>-150</v>
      </c>
      <c r="BJ692" s="157"/>
      <c r="BK692" s="157"/>
      <c r="BL692" s="158" t="str">
        <f>scriv!AM654</f>
        <v/>
      </c>
      <c r="BM692" s="157"/>
      <c r="BN692" s="157" t="str">
        <f t="shared" si="457"/>
        <v>node</v>
      </c>
      <c r="BO692" s="157"/>
      <c r="BP692" s="159">
        <f t="shared" ca="1" si="458"/>
        <v>0</v>
      </c>
      <c r="BQ692" s="159">
        <f t="shared" ca="1" si="459"/>
        <v>0</v>
      </c>
      <c r="BR692" s="159">
        <f t="shared" si="460"/>
        <v>1</v>
      </c>
      <c r="BS692" s="159" t="str">
        <f t="shared" si="461"/>
        <v>symbol</v>
      </c>
      <c r="BT692" s="157" t="str">
        <f ca="1">IF(scriv!V654&lt;&gt;"",scriv!V654,
IF(E692="",IFERROR(VLOOKUP(BL692,$AH$40:$BT$638,39,FALSE),$BT$36),
$BT$37))</f>
        <v>NodeSquare</v>
      </c>
      <c r="BU692" s="166">
        <f t="shared" ca="1" si="462"/>
        <v>2000</v>
      </c>
      <c r="BV692" s="166">
        <f t="shared" ca="1" si="463"/>
        <v>-150</v>
      </c>
      <c r="BW692" s="166">
        <f t="shared" ca="1" si="464"/>
        <v>0</v>
      </c>
      <c r="BX692" s="166">
        <f t="shared" ca="1" si="465"/>
        <v>0</v>
      </c>
      <c r="BY692" s="180" t="str">
        <f t="shared" si="466"/>
        <v/>
      </c>
      <c r="BZ692" s="180" t="str">
        <f t="shared" si="467"/>
        <v/>
      </c>
      <c r="CA692" s="81" t="str">
        <f>IF(scriv!E654&lt;&gt;"",scriv!E654,"")</f>
        <v/>
      </c>
      <c r="CB692" s="82">
        <f t="shared" si="436"/>
        <v>0</v>
      </c>
      <c r="CC692" s="82">
        <f t="shared" si="468"/>
        <v>0</v>
      </c>
      <c r="CD692" s="82" t="str">
        <f t="shared" si="469"/>
        <v>-</v>
      </c>
      <c r="CE692" s="82" t="str">
        <f t="shared" si="470"/>
        <v>-</v>
      </c>
      <c r="CF692" s="82" t="str">
        <f t="shared" si="471"/>
        <v>-</v>
      </c>
      <c r="CG692" s="82" t="str">
        <f t="shared" si="472"/>
        <v>-</v>
      </c>
      <c r="CH692" s="82" t="str">
        <f t="shared" si="473"/>
        <v>-</v>
      </c>
      <c r="CI692" s="82" t="str">
        <f t="shared" si="474"/>
        <v>-</v>
      </c>
      <c r="CJ692" s="82" t="str">
        <f t="shared" si="475"/>
        <v>-</v>
      </c>
      <c r="CK692" s="82" t="str">
        <f t="shared" si="476"/>
        <v>-</v>
      </c>
    </row>
    <row r="693" spans="1:89" s="82" customFormat="1" ht="18" customHeight="1">
      <c r="A693" s="81" t="str">
        <f>scriv!AL655</f>
        <v/>
      </c>
      <c r="B693" s="81" t="str">
        <f>IF(scriv!D655&lt;&gt;"",scriv!D655,"")</f>
        <v/>
      </c>
      <c r="C693" s="81" t="str">
        <f>IF( scriv!AP655&lt;&gt;"", IF(D693&lt;&gt;"","connection ","")&amp;scriv!AP655,IF(D693&lt;&gt;"","connection",""))</f>
        <v/>
      </c>
      <c r="D693" s="82" t="str">
        <f>scriv!AN655</f>
        <v/>
      </c>
      <c r="E693" s="82" t="str">
        <f>scriv!AO655</f>
        <v/>
      </c>
      <c r="F693" s="156">
        <f>ROW()</f>
        <v>693</v>
      </c>
      <c r="G693" s="288">
        <f>scriv!AC655</f>
        <v>0</v>
      </c>
      <c r="H693" s="288">
        <f>scriv!AD655</f>
        <v>0</v>
      </c>
      <c r="I693" s="81" t="str">
        <f>IF(scriv!AE655&lt;&gt;"",scriv!AE655,J693)</f>
        <v/>
      </c>
      <c r="J693" s="81" t="str">
        <f>IF(scriv!AF655&lt;&gt;"",scriv!AF655,"")</f>
        <v/>
      </c>
      <c r="K693" s="82" t="str">
        <f>IF(scriv!Y655&lt;&gt;"",scriv!Y655,$K$36)</f>
        <v>none</v>
      </c>
      <c r="L693" s="82">
        <f>IF(scriv!Z655&lt;&gt;"",scriv!Z655,$L$36)</f>
        <v>0</v>
      </c>
      <c r="M693" s="82" t="str">
        <f>IF(scriv!AA655&lt;&gt;"",scriv!AA655,$M$36)</f>
        <v>OpenClose</v>
      </c>
      <c r="N693" s="82">
        <f>IF(scriv!AB655&lt;&gt;"",scriv!AB655,$N$36)</f>
        <v>0</v>
      </c>
      <c r="O693" s="119" t="str">
        <f t="shared" si="435"/>
        <v/>
      </c>
      <c r="P693" s="81" t="str">
        <f>IF(scriv!I655&lt;&gt;"",scriv!I655,"")</f>
        <v/>
      </c>
      <c r="Q693" s="81" t="str">
        <f>IF(scriv!J655&lt;&gt;"",scriv!J655,"")</f>
        <v/>
      </c>
      <c r="R693" s="81">
        <f>IF(scriv!K655&lt;&gt;"",scriv!K655,
IF(I693&lt;&gt;"",1,$R$36))</f>
        <v>1</v>
      </c>
      <c r="S693" s="81" t="str">
        <f>IF(scriv!L655&lt;&gt;"",scriv!L655,
IF(scriv!AF655&lt;&gt;"",$S$36,"none"))</f>
        <v>none</v>
      </c>
      <c r="T693" s="81" t="str">
        <f>IF(scriv!Q655&lt;&gt;"",scriv!Q655,"")</f>
        <v/>
      </c>
      <c r="U693" s="81" t="str">
        <f>IF(scriv!R655&lt;&gt;"",scriv!R655,"")</f>
        <v/>
      </c>
      <c r="V693" s="81" t="str">
        <f>IF(scriv!S655&lt;&gt;"",scriv!S655,"")</f>
        <v/>
      </c>
      <c r="W693" s="81" t="str">
        <f>IF(scriv!T655&lt;&gt;"",scriv!T655,"")</f>
        <v/>
      </c>
      <c r="X693" s="81" t="str">
        <f>IF($E693="",
( IF(scriv!AH655&lt;&gt;"", LEFT( scriv!AH655, FIND(",",scriv!AH655)-1) &amp; "=" &amp; $AH693 &amp; RIGHT( scriv!AH655, LEN(scriv!AH655) + 1 - FIND(",",scriv!AH655)),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IF(scriv!AI655&lt;&gt;"", LEFT( scriv!AI655, FIND(",",scriv!AI655)-1) &amp; "=" &amp; $AH693 &amp; RIGHT( scriv!AI655, LEN(scriv!AI655) + 1 - FIND(",",scriv!AI655)),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IF(scriv!AJ655&lt;&gt;"", LEFT( scriv!AJ655, FIND(",",scriv!AJ655)-1) &amp; "=" &amp; $AH693 &amp; RIGHT( scriv!AJ655, LEN(scriv!AJ655) + 1 - FIND(",",scriv!AJ655)),
  IF($Z$36&lt;&gt;"",LEFT( Z$36, FIND(",",Z$36)-1) &amp; "=" &amp; $AH693 &amp; RIGHT( Z$36, LEN(Z$36) + 1 - FIND(",",Z$36)),""))),
IF(scriv!O655&lt;&gt;"", LEFT( scriv!O655, FIND(",",scriv!O655)-1) &amp; "=" &amp; $AH693 &amp; RIGHT( scriv!O655, LEN(scriv!O655) + 1 - FIND(",",scriv!O655)),
LEFT( Z$37, FIND(",",Z$37)-1) &amp; "=" &amp; $AH693 &amp; RIGHT( Z$37, LEN(Z$37) + 1 - FIND(",",Z$37))))</f>
        <v>drawOpen=,1.2</v>
      </c>
      <c r="AA693" s="81" t="str">
        <f>IF($E693="",
( IF(scriv!AK655&lt;&gt;"", LEFT( scriv!AK655, FIND(",",scriv!AK655)-1) &amp; "=" &amp; $AH693 &amp; RIGHT( scriv!AK655, LEN(scriv!AK655) + 1 - FIND(",",scriv!AK655)),
  IF($AA$36&lt;&gt;"",LEFT( AA$36, FIND(",",AA$36)-1) &amp; "=" &amp; $AH693 &amp; RIGHT( AA$36, LEN(AA$36) + 1 - FIND(",",AA$36)),""))),
IF(scriv!P655&lt;&gt;"", LEFT( scriv!P655, FIND(",",scriv!P655)-1) &amp; "=" &amp; $AH693 &amp; RIGHT( scriv!P655, LEN(scriv!P655) + 1 - FIND(",",scriv!P655)),
LEFT( AA$37, FIND(",",AA$37)-1) &amp; "=" &amp; $AH693 &amp; RIGHT( AA$37, LEN(AA$37) + 1 - FIND(",",AA$37))))</f>
        <v>drawClose=,1.2</v>
      </c>
      <c r="AB693" s="167" t="str">
        <f t="shared" si="434"/>
        <v>noTitle</v>
      </c>
      <c r="AC693" s="167"/>
      <c r="AD693" s="45"/>
      <c r="AE693" s="168"/>
      <c r="AF693" s="169">
        <f>IF(D693="",scriv!B655,"")</f>
        <v>0</v>
      </c>
      <c r="AG693" s="170" t="str">
        <f t="shared" si="437"/>
        <v/>
      </c>
      <c r="AH693" s="169" t="str">
        <f t="shared" si="438"/>
        <v/>
      </c>
      <c r="AI693" s="169" t="str">
        <f t="shared" si="439"/>
        <v/>
      </c>
      <c r="AJ693" s="86">
        <f>ROUNDDOWN( (LEN(scriv!B655)+1) / 2, 0 )</f>
        <v>0</v>
      </c>
      <c r="AK693" s="82">
        <f t="shared" si="440"/>
        <v>0</v>
      </c>
      <c r="AL693" s="82" t="str">
        <f t="shared" si="441"/>
        <v>-</v>
      </c>
      <c r="AM693" s="82" t="str">
        <f t="shared" si="442"/>
        <v>-</v>
      </c>
      <c r="AN693" s="82" t="str">
        <f t="shared" si="443"/>
        <v>-</v>
      </c>
      <c r="AO693" s="82" t="str">
        <f t="shared" si="444"/>
        <v>-</v>
      </c>
      <c r="AP693" s="82" t="str">
        <f t="shared" si="445"/>
        <v>-</v>
      </c>
      <c r="AQ693" s="82" t="str">
        <f t="shared" si="446"/>
        <v>-</v>
      </c>
      <c r="AR693" s="82" t="str">
        <f t="shared" si="447"/>
        <v>-</v>
      </c>
      <c r="AT693" s="82">
        <f t="shared" si="448"/>
        <v>2</v>
      </c>
      <c r="AU693" s="82" t="str">
        <f ca="1">IF(    MAX(OFFSET(AL693,0,0,MATCH("-",AL$638:AL693,0))) = 0,"",
IFERROR(MAX(OFFSET(AL693,0,0,MATCH("-",AL$638:AL693,0))),""))</f>
        <v/>
      </c>
      <c r="AV693" s="82" t="str">
        <f ca="1">IF(    MAX(OFFSET(AM693,0,0,MATCH("-",AM$638:AM693,0))) = 0,"",
IFERROR(MAX(OFFSET(AM693,0,0,MATCH("-",AM$638:AM693,0))),""))</f>
        <v/>
      </c>
      <c r="AW693" s="82" t="str">
        <f ca="1">IF(    MAX(OFFSET(AN693,0,0,MATCH("-",AN$638:AN693,0))) = 0,"",
IFERROR(MAX(OFFSET(AN693,0,0,MATCH("-",AN$638:AN693,0))),""))</f>
        <v/>
      </c>
      <c r="AX693" s="82" t="str">
        <f ca="1">IF(    MAX(OFFSET(AO693,0,0,MATCH("-",AO$638:AO693,0))) = 0,"",
IFERROR(MAX(OFFSET(AO693,0,0,MATCH("-",AO$638:AO693,0))),""))</f>
        <v/>
      </c>
      <c r="AY693" s="82" t="str">
        <f ca="1">IF(    MAX(OFFSET(AP693,0,0,MATCH("-",AP$638:AP693,0))) = 0,"",
IFERROR(MAX(OFFSET(AP693,0,0,MATCH("-",AP$638:AP693,0))),""))</f>
        <v/>
      </c>
      <c r="AZ693" s="82" t="str">
        <f ca="1">IF(    MAX(OFFSET(AQ693,0,0,MATCH("-",AQ$638:AQ693,0))) = 0,"",
IFERROR(MAX(OFFSET(AQ693,0,0,MATCH("-",AQ$638:AQ693,0))),""))</f>
        <v/>
      </c>
      <c r="BA693" s="82" t="str">
        <f ca="1">IF(    MAX(OFFSET(AR693,0,0,MATCH("-",AR$638:AR693,0))) = 0,"",
IFERROR(MAX(OFFSET(AR693,0,0,MATCH("-",AR$638:AR693,0))),""))</f>
        <v/>
      </c>
      <c r="BB693" s="112">
        <f t="shared" ca="1" si="449"/>
        <v>-270</v>
      </c>
      <c r="BC693" s="111" t="str">
        <f t="shared" ca="1" si="450"/>
        <v>Radius</v>
      </c>
      <c r="BD693" s="112">
        <f t="shared" ca="1" si="451"/>
        <v>0</v>
      </c>
      <c r="BE693" s="111">
        <f t="shared" ca="1" si="452"/>
        <v>-150</v>
      </c>
      <c r="BF693" s="113" t="e">
        <f t="shared" ca="1" si="453"/>
        <v>#VALUE!</v>
      </c>
      <c r="BG693" s="113" t="e">
        <f t="shared" ca="1" si="454"/>
        <v>#VALUE!</v>
      </c>
      <c r="BH693" s="112">
        <f t="shared" ca="1" si="455"/>
        <v>2000</v>
      </c>
      <c r="BI693" s="112">
        <f t="shared" ca="1" si="456"/>
        <v>-150</v>
      </c>
      <c r="BJ693" s="157"/>
      <c r="BK693" s="157"/>
      <c r="BL693" s="158" t="str">
        <f>scriv!AM655</f>
        <v/>
      </c>
      <c r="BM693" s="157"/>
      <c r="BN693" s="157" t="str">
        <f t="shared" si="457"/>
        <v>node</v>
      </c>
      <c r="BO693" s="157"/>
      <c r="BP693" s="159">
        <f t="shared" ca="1" si="458"/>
        <v>0</v>
      </c>
      <c r="BQ693" s="159">
        <f t="shared" ca="1" si="459"/>
        <v>0</v>
      </c>
      <c r="BR693" s="159">
        <f t="shared" si="460"/>
        <v>1</v>
      </c>
      <c r="BS693" s="159" t="str">
        <f t="shared" si="461"/>
        <v>symbol</v>
      </c>
      <c r="BT693" s="157" t="str">
        <f ca="1">IF(scriv!V655&lt;&gt;"",scriv!V655,
IF(E693="",IFERROR(VLOOKUP(BL693,$AH$40:$BT$638,39,FALSE),$BT$36),
$BT$37))</f>
        <v>NodeSquare</v>
      </c>
      <c r="BU693" s="166">
        <f t="shared" ca="1" si="462"/>
        <v>2000</v>
      </c>
      <c r="BV693" s="166">
        <f t="shared" ca="1" si="463"/>
        <v>-150</v>
      </c>
      <c r="BW693" s="166">
        <f t="shared" ca="1" si="464"/>
        <v>0</v>
      </c>
      <c r="BX693" s="166">
        <f t="shared" ca="1" si="465"/>
        <v>0</v>
      </c>
      <c r="BY693" s="180" t="str">
        <f t="shared" si="466"/>
        <v/>
      </c>
      <c r="BZ693" s="180" t="str">
        <f t="shared" si="467"/>
        <v/>
      </c>
      <c r="CA693" s="81" t="str">
        <f>IF(scriv!E655&lt;&gt;"",scriv!E655,"")</f>
        <v/>
      </c>
      <c r="CB693" s="82">
        <f t="shared" si="436"/>
        <v>0</v>
      </c>
      <c r="CC693" s="82">
        <f t="shared" si="468"/>
        <v>0</v>
      </c>
      <c r="CD693" s="82" t="str">
        <f t="shared" si="469"/>
        <v>-</v>
      </c>
      <c r="CE693" s="82" t="str">
        <f t="shared" si="470"/>
        <v>-</v>
      </c>
      <c r="CF693" s="82" t="str">
        <f t="shared" si="471"/>
        <v>-</v>
      </c>
      <c r="CG693" s="82" t="str">
        <f t="shared" si="472"/>
        <v>-</v>
      </c>
      <c r="CH693" s="82" t="str">
        <f t="shared" si="473"/>
        <v>-</v>
      </c>
      <c r="CI693" s="82" t="str">
        <f t="shared" si="474"/>
        <v>-</v>
      </c>
      <c r="CJ693" s="82" t="str">
        <f t="shared" si="475"/>
        <v>-</v>
      </c>
      <c r="CK693" s="82" t="str">
        <f t="shared" si="476"/>
        <v>-</v>
      </c>
    </row>
    <row r="694" spans="1:89" s="82" customFormat="1" ht="18" customHeight="1">
      <c r="A694" s="81" t="str">
        <f>scriv!AL656</f>
        <v/>
      </c>
      <c r="B694" s="81" t="str">
        <f>IF(scriv!D656&lt;&gt;"",scriv!D656,"")</f>
        <v/>
      </c>
      <c r="C694" s="81" t="str">
        <f>IF( scriv!AP656&lt;&gt;"", IF(D694&lt;&gt;"","connection ","")&amp;scriv!AP656,IF(D694&lt;&gt;"","connection",""))</f>
        <v/>
      </c>
      <c r="D694" s="82" t="str">
        <f>scriv!AN656</f>
        <v/>
      </c>
      <c r="E694" s="82" t="str">
        <f>scriv!AO656</f>
        <v/>
      </c>
      <c r="F694" s="156">
        <f>ROW()</f>
        <v>694</v>
      </c>
      <c r="G694" s="288">
        <f>scriv!AC656</f>
        <v>0</v>
      </c>
      <c r="H694" s="288">
        <f>scriv!AD656</f>
        <v>0</v>
      </c>
      <c r="I694" s="81" t="str">
        <f>IF(scriv!AE656&lt;&gt;"",scriv!AE656,J694)</f>
        <v/>
      </c>
      <c r="J694" s="81" t="str">
        <f>IF(scriv!AF656&lt;&gt;"",scriv!AF656,"")</f>
        <v/>
      </c>
      <c r="K694" s="82" t="str">
        <f>IF(scriv!Y656&lt;&gt;"",scriv!Y656,$K$36)</f>
        <v>none</v>
      </c>
      <c r="L694" s="82">
        <f>IF(scriv!Z656&lt;&gt;"",scriv!Z656,$L$36)</f>
        <v>0</v>
      </c>
      <c r="M694" s="82" t="str">
        <f>IF(scriv!AA656&lt;&gt;"",scriv!AA656,$M$36)</f>
        <v>OpenClose</v>
      </c>
      <c r="N694" s="82">
        <f>IF(scriv!AB656&lt;&gt;"",scriv!AB656,$N$36)</f>
        <v>0</v>
      </c>
      <c r="O694" s="119" t="str">
        <f t="shared" si="435"/>
        <v/>
      </c>
      <c r="P694" s="81" t="str">
        <f>IF(scriv!I656&lt;&gt;"",scriv!I656,"")</f>
        <v/>
      </c>
      <c r="Q694" s="81" t="str">
        <f>IF(scriv!J656&lt;&gt;"",scriv!J656,"")</f>
        <v/>
      </c>
      <c r="R694" s="81">
        <f>IF(scriv!K656&lt;&gt;"",scriv!K656,
IF(I694&lt;&gt;"",1,$R$36))</f>
        <v>1</v>
      </c>
      <c r="S694" s="81" t="str">
        <f>IF(scriv!L656&lt;&gt;"",scriv!L656,
IF(scriv!AF656&lt;&gt;"",$S$36,"none"))</f>
        <v>none</v>
      </c>
      <c r="T694" s="81" t="str">
        <f>IF(scriv!Q656&lt;&gt;"",scriv!Q656,"")</f>
        <v/>
      </c>
      <c r="U694" s="81" t="str">
        <f>IF(scriv!R656&lt;&gt;"",scriv!R656,"")</f>
        <v/>
      </c>
      <c r="V694" s="81" t="str">
        <f>IF(scriv!S656&lt;&gt;"",scriv!S656,"")</f>
        <v/>
      </c>
      <c r="W694" s="81" t="str">
        <f>IF(scriv!T656&lt;&gt;"",scriv!T656,"")</f>
        <v/>
      </c>
      <c r="X694" s="81" t="str">
        <f>IF($E694="",
( IF(scriv!AH656&lt;&gt;"", LEFT( scriv!AH656, FIND(",",scriv!AH656)-1) &amp; "=" &amp; $AH694 &amp; RIGHT( scriv!AH656, LEN(scriv!AH656) + 1 - FIND(",",scriv!AH656)),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IF(scriv!AI656&lt;&gt;"", LEFT( scriv!AI656, FIND(",",scriv!AI656)-1) &amp; "=" &amp; $AH694 &amp; RIGHT( scriv!AI656, LEN(scriv!AI656) + 1 - FIND(",",scriv!AI656)),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IF(scriv!AJ656&lt;&gt;"", LEFT( scriv!AJ656, FIND(",",scriv!AJ656)-1) &amp; "=" &amp; $AH694 &amp; RIGHT( scriv!AJ656, LEN(scriv!AJ656) + 1 - FIND(",",scriv!AJ656)),
  IF($Z$36&lt;&gt;"",LEFT( Z$36, FIND(",",Z$36)-1) &amp; "=" &amp; $AH694 &amp; RIGHT( Z$36, LEN(Z$36) + 1 - FIND(",",Z$36)),""))),
IF(scriv!O656&lt;&gt;"", LEFT( scriv!O656, FIND(",",scriv!O656)-1) &amp; "=" &amp; $AH694 &amp; RIGHT( scriv!O656, LEN(scriv!O656) + 1 - FIND(",",scriv!O656)),
LEFT( Z$37, FIND(",",Z$37)-1) &amp; "=" &amp; $AH694 &amp; RIGHT( Z$37, LEN(Z$37) + 1 - FIND(",",Z$37))))</f>
        <v>drawOpen=,1.2</v>
      </c>
      <c r="AA694" s="81" t="str">
        <f>IF($E694="",
( IF(scriv!AK656&lt;&gt;"", LEFT( scriv!AK656, FIND(",",scriv!AK656)-1) &amp; "=" &amp; $AH694 &amp; RIGHT( scriv!AK656, LEN(scriv!AK656) + 1 - FIND(",",scriv!AK656)),
  IF($AA$36&lt;&gt;"",LEFT( AA$36, FIND(",",AA$36)-1) &amp; "=" &amp; $AH694 &amp; RIGHT( AA$36, LEN(AA$36) + 1 - FIND(",",AA$36)),""))),
IF(scriv!P656&lt;&gt;"", LEFT( scriv!P656, FIND(",",scriv!P656)-1) &amp; "=" &amp; $AH694 &amp; RIGHT( scriv!P656, LEN(scriv!P656) + 1 - FIND(",",scriv!P656)),
LEFT( AA$37, FIND(",",AA$37)-1) &amp; "=" &amp; $AH694 &amp; RIGHT( AA$37, LEN(AA$37) + 1 - FIND(",",AA$37))))</f>
        <v>drawClose=,1.2</v>
      </c>
      <c r="AB694" s="167" t="str">
        <f t="shared" si="434"/>
        <v>noTitle</v>
      </c>
      <c r="AC694" s="167"/>
      <c r="AD694" s="45"/>
      <c r="AE694" s="168"/>
      <c r="AF694" s="169">
        <f>IF(D694="",scriv!B656,"")</f>
        <v>0</v>
      </c>
      <c r="AG694" s="170" t="str">
        <f t="shared" si="437"/>
        <v/>
      </c>
      <c r="AH694" s="169" t="str">
        <f t="shared" si="438"/>
        <v/>
      </c>
      <c r="AI694" s="169" t="str">
        <f t="shared" si="439"/>
        <v/>
      </c>
      <c r="AJ694" s="86">
        <f>ROUNDDOWN( (LEN(scriv!B656)+1) / 2, 0 )</f>
        <v>0</v>
      </c>
      <c r="AK694" s="82">
        <f t="shared" si="440"/>
        <v>0</v>
      </c>
      <c r="AL694" s="82" t="str">
        <f t="shared" si="441"/>
        <v>-</v>
      </c>
      <c r="AM694" s="82" t="str">
        <f t="shared" si="442"/>
        <v>-</v>
      </c>
      <c r="AN694" s="82" t="str">
        <f t="shared" si="443"/>
        <v>-</v>
      </c>
      <c r="AO694" s="82" t="str">
        <f t="shared" si="444"/>
        <v>-</v>
      </c>
      <c r="AP694" s="82" t="str">
        <f t="shared" si="445"/>
        <v>-</v>
      </c>
      <c r="AQ694" s="82" t="str">
        <f t="shared" si="446"/>
        <v>-</v>
      </c>
      <c r="AR694" s="82" t="str">
        <f t="shared" si="447"/>
        <v>-</v>
      </c>
      <c r="AT694" s="82">
        <f t="shared" si="448"/>
        <v>2</v>
      </c>
      <c r="AU694" s="82" t="str">
        <f ca="1">IF(    MAX(OFFSET(AL694,0,0,MATCH("-",AL$638:AL694,0))) = 0,"",
IFERROR(MAX(OFFSET(AL694,0,0,MATCH("-",AL$638:AL694,0))),""))</f>
        <v/>
      </c>
      <c r="AV694" s="82" t="str">
        <f ca="1">IF(    MAX(OFFSET(AM694,0,0,MATCH("-",AM$638:AM694,0))) = 0,"",
IFERROR(MAX(OFFSET(AM694,0,0,MATCH("-",AM$638:AM694,0))),""))</f>
        <v/>
      </c>
      <c r="AW694" s="82" t="str">
        <f ca="1">IF(    MAX(OFFSET(AN694,0,0,MATCH("-",AN$638:AN694,0))) = 0,"",
IFERROR(MAX(OFFSET(AN694,0,0,MATCH("-",AN$638:AN694,0))),""))</f>
        <v/>
      </c>
      <c r="AX694" s="82" t="str">
        <f ca="1">IF(    MAX(OFFSET(AO694,0,0,MATCH("-",AO$638:AO694,0))) = 0,"",
IFERROR(MAX(OFFSET(AO694,0,0,MATCH("-",AO$638:AO694,0))),""))</f>
        <v/>
      </c>
      <c r="AY694" s="82" t="str">
        <f ca="1">IF(    MAX(OFFSET(AP694,0,0,MATCH("-",AP$638:AP694,0))) = 0,"",
IFERROR(MAX(OFFSET(AP694,0,0,MATCH("-",AP$638:AP694,0))),""))</f>
        <v/>
      </c>
      <c r="AZ694" s="82" t="str">
        <f ca="1">IF(    MAX(OFFSET(AQ694,0,0,MATCH("-",AQ$638:AQ694,0))) = 0,"",
IFERROR(MAX(OFFSET(AQ694,0,0,MATCH("-",AQ$638:AQ694,0))),""))</f>
        <v/>
      </c>
      <c r="BA694" s="82" t="str">
        <f ca="1">IF(    MAX(OFFSET(AR694,0,0,MATCH("-",AR$638:AR694,0))) = 0,"",
IFERROR(MAX(OFFSET(AR694,0,0,MATCH("-",AR$638:AR694,0))),""))</f>
        <v/>
      </c>
      <c r="BB694" s="112">
        <f t="shared" ca="1" si="449"/>
        <v>-270</v>
      </c>
      <c r="BC694" s="111" t="str">
        <f t="shared" ca="1" si="450"/>
        <v>Radius</v>
      </c>
      <c r="BD694" s="112">
        <f t="shared" ca="1" si="451"/>
        <v>0</v>
      </c>
      <c r="BE694" s="111">
        <f t="shared" ca="1" si="452"/>
        <v>-150</v>
      </c>
      <c r="BF694" s="113" t="e">
        <f t="shared" ca="1" si="453"/>
        <v>#VALUE!</v>
      </c>
      <c r="BG694" s="113" t="e">
        <f t="shared" ca="1" si="454"/>
        <v>#VALUE!</v>
      </c>
      <c r="BH694" s="112">
        <f t="shared" ca="1" si="455"/>
        <v>2000</v>
      </c>
      <c r="BI694" s="112">
        <f t="shared" ca="1" si="456"/>
        <v>-150</v>
      </c>
      <c r="BJ694" s="157"/>
      <c r="BK694" s="157"/>
      <c r="BL694" s="158" t="str">
        <f>scriv!AM656</f>
        <v/>
      </c>
      <c r="BM694" s="157"/>
      <c r="BN694" s="157" t="str">
        <f t="shared" si="457"/>
        <v>node</v>
      </c>
      <c r="BO694" s="157"/>
      <c r="BP694" s="159">
        <f t="shared" ca="1" si="458"/>
        <v>0</v>
      </c>
      <c r="BQ694" s="159">
        <f t="shared" ca="1" si="459"/>
        <v>0</v>
      </c>
      <c r="BR694" s="159">
        <f t="shared" si="460"/>
        <v>1</v>
      </c>
      <c r="BS694" s="159" t="str">
        <f t="shared" si="461"/>
        <v>symbol</v>
      </c>
      <c r="BT694" s="157" t="str">
        <f ca="1">IF(scriv!V656&lt;&gt;"",scriv!V656,
IF(E694="",IFERROR(VLOOKUP(BL694,$AH$40:$BT$638,39,FALSE),$BT$36),
$BT$37))</f>
        <v>NodeSquare</v>
      </c>
      <c r="BU694" s="166">
        <f t="shared" ca="1" si="462"/>
        <v>2000</v>
      </c>
      <c r="BV694" s="166">
        <f t="shared" ca="1" si="463"/>
        <v>-150</v>
      </c>
      <c r="BW694" s="166">
        <f t="shared" ca="1" si="464"/>
        <v>0</v>
      </c>
      <c r="BX694" s="166">
        <f t="shared" ca="1" si="465"/>
        <v>0</v>
      </c>
      <c r="BY694" s="180" t="str">
        <f t="shared" si="466"/>
        <v/>
      </c>
      <c r="BZ694" s="180" t="str">
        <f t="shared" si="467"/>
        <v/>
      </c>
      <c r="CA694" s="81" t="str">
        <f>IF(scriv!E656&lt;&gt;"",scriv!E656,"")</f>
        <v/>
      </c>
      <c r="CB694" s="82">
        <f t="shared" si="436"/>
        <v>0</v>
      </c>
      <c r="CC694" s="82">
        <f t="shared" si="468"/>
        <v>0</v>
      </c>
      <c r="CD694" s="82" t="str">
        <f t="shared" si="469"/>
        <v>-</v>
      </c>
      <c r="CE694" s="82" t="str">
        <f t="shared" si="470"/>
        <v>-</v>
      </c>
      <c r="CF694" s="82" t="str">
        <f t="shared" si="471"/>
        <v>-</v>
      </c>
      <c r="CG694" s="82" t="str">
        <f t="shared" si="472"/>
        <v>-</v>
      </c>
      <c r="CH694" s="82" t="str">
        <f t="shared" si="473"/>
        <v>-</v>
      </c>
      <c r="CI694" s="82" t="str">
        <f t="shared" si="474"/>
        <v>-</v>
      </c>
      <c r="CJ694" s="82" t="str">
        <f t="shared" si="475"/>
        <v>-</v>
      </c>
      <c r="CK694" s="82" t="str">
        <f t="shared" si="476"/>
        <v>-</v>
      </c>
    </row>
    <row r="695" spans="1:89" s="82" customFormat="1" ht="18" customHeight="1">
      <c r="A695" s="81" t="str">
        <f>scriv!AL657</f>
        <v/>
      </c>
      <c r="B695" s="81" t="str">
        <f>IF(scriv!D657&lt;&gt;"",scriv!D657,"")</f>
        <v/>
      </c>
      <c r="C695" s="81" t="str">
        <f>IF( scriv!AP657&lt;&gt;"", IF(D695&lt;&gt;"","connection ","")&amp;scriv!AP657,IF(D695&lt;&gt;"","connection",""))</f>
        <v/>
      </c>
      <c r="D695" s="82" t="str">
        <f>scriv!AN657</f>
        <v/>
      </c>
      <c r="E695" s="82" t="str">
        <f>scriv!AO657</f>
        <v/>
      </c>
      <c r="F695" s="156">
        <f>ROW()</f>
        <v>695</v>
      </c>
      <c r="G695" s="288">
        <f>scriv!AC657</f>
        <v>0</v>
      </c>
      <c r="H695" s="288">
        <f>scriv!AD657</f>
        <v>0</v>
      </c>
      <c r="I695" s="81" t="str">
        <f>IF(scriv!AE657&lt;&gt;"",scriv!AE657,J695)</f>
        <v/>
      </c>
      <c r="J695" s="81" t="str">
        <f>IF(scriv!AF657&lt;&gt;"",scriv!AF657,"")</f>
        <v/>
      </c>
      <c r="K695" s="82" t="str">
        <f>IF(scriv!Y657&lt;&gt;"",scriv!Y657,$K$36)</f>
        <v>none</v>
      </c>
      <c r="L695" s="82">
        <f>IF(scriv!Z657&lt;&gt;"",scriv!Z657,$L$36)</f>
        <v>0</v>
      </c>
      <c r="M695" s="82" t="str">
        <f>IF(scriv!AA657&lt;&gt;"",scriv!AA657,$M$36)</f>
        <v>OpenClose</v>
      </c>
      <c r="N695" s="82">
        <f>IF(scriv!AB657&lt;&gt;"",scriv!AB657,$N$36)</f>
        <v>0</v>
      </c>
      <c r="O695" s="119" t="str">
        <f t="shared" si="435"/>
        <v/>
      </c>
      <c r="P695" s="81" t="str">
        <f>IF(scriv!I657&lt;&gt;"",scriv!I657,"")</f>
        <v/>
      </c>
      <c r="Q695" s="81" t="str">
        <f>IF(scriv!J657&lt;&gt;"",scriv!J657,"")</f>
        <v/>
      </c>
      <c r="R695" s="81">
        <f>IF(scriv!K657&lt;&gt;"",scriv!K657,
IF(I695&lt;&gt;"",1,$R$36))</f>
        <v>1</v>
      </c>
      <c r="S695" s="81" t="str">
        <f>IF(scriv!L657&lt;&gt;"",scriv!L657,
IF(scriv!AF657&lt;&gt;"",$S$36,"none"))</f>
        <v>none</v>
      </c>
      <c r="T695" s="81" t="str">
        <f>IF(scriv!Q657&lt;&gt;"",scriv!Q657,"")</f>
        <v/>
      </c>
      <c r="U695" s="81" t="str">
        <f>IF(scriv!R657&lt;&gt;"",scriv!R657,"")</f>
        <v/>
      </c>
      <c r="V695" s="81" t="str">
        <f>IF(scriv!S657&lt;&gt;"",scriv!S657,"")</f>
        <v/>
      </c>
      <c r="W695" s="81" t="str">
        <f>IF(scriv!T657&lt;&gt;"",scriv!T657,"")</f>
        <v/>
      </c>
      <c r="X695" s="81" t="str">
        <f>IF($E695="",
( IF(scriv!AH657&lt;&gt;"", LEFT( scriv!AH657, FIND(",",scriv!AH657)-1) &amp; "=" &amp; $AH695 &amp; RIGHT( scriv!AH657, LEN(scriv!AH657) + 1 - FIND(",",scriv!AH657)),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IF(scriv!AI657&lt;&gt;"", LEFT( scriv!AI657, FIND(",",scriv!AI657)-1) &amp; "=" &amp; $AH695 &amp; RIGHT( scriv!AI657, LEN(scriv!AI657) + 1 - FIND(",",scriv!AI657)),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IF(scriv!AJ657&lt;&gt;"", LEFT( scriv!AJ657, FIND(",",scriv!AJ657)-1) &amp; "=" &amp; $AH695 &amp; RIGHT( scriv!AJ657, LEN(scriv!AJ657) + 1 - FIND(",",scriv!AJ657)),
  IF($Z$36&lt;&gt;"",LEFT( Z$36, FIND(",",Z$36)-1) &amp; "=" &amp; $AH695 &amp; RIGHT( Z$36, LEN(Z$36) + 1 - FIND(",",Z$36)),""))),
IF(scriv!O657&lt;&gt;"", LEFT( scriv!O657, FIND(",",scriv!O657)-1) &amp; "=" &amp; $AH695 &amp; RIGHT( scriv!O657, LEN(scriv!O657) + 1 - FIND(",",scriv!O657)),
LEFT( Z$37, FIND(",",Z$37)-1) &amp; "=" &amp; $AH695 &amp; RIGHT( Z$37, LEN(Z$37) + 1 - FIND(",",Z$37))))</f>
        <v>drawOpen=,1.2</v>
      </c>
      <c r="AA695" s="81" t="str">
        <f>IF($E695="",
( IF(scriv!AK657&lt;&gt;"", LEFT( scriv!AK657, FIND(",",scriv!AK657)-1) &amp; "=" &amp; $AH695 &amp; RIGHT( scriv!AK657, LEN(scriv!AK657) + 1 - FIND(",",scriv!AK657)),
  IF($AA$36&lt;&gt;"",LEFT( AA$36, FIND(",",AA$36)-1) &amp; "=" &amp; $AH695 &amp; RIGHT( AA$36, LEN(AA$36) + 1 - FIND(",",AA$36)),""))),
IF(scriv!P657&lt;&gt;"", LEFT( scriv!P657, FIND(",",scriv!P657)-1) &amp; "=" &amp; $AH695 &amp; RIGHT( scriv!P657, LEN(scriv!P657) + 1 - FIND(",",scriv!P657)),
LEFT( AA$37, FIND(",",AA$37)-1) &amp; "=" &amp; $AH695 &amp; RIGHT( AA$37, LEN(AA$37) + 1 - FIND(",",AA$37))))</f>
        <v>drawClose=,1.2</v>
      </c>
      <c r="AB695" s="167" t="str">
        <f t="shared" si="434"/>
        <v>noTitle</v>
      </c>
      <c r="AC695" s="167"/>
      <c r="AD695" s="45"/>
      <c r="AE695" s="168"/>
      <c r="AF695" s="169">
        <f>IF(D695="",scriv!B657,"")</f>
        <v>0</v>
      </c>
      <c r="AG695" s="170" t="str">
        <f t="shared" si="437"/>
        <v/>
      </c>
      <c r="AH695" s="169" t="str">
        <f t="shared" si="438"/>
        <v/>
      </c>
      <c r="AI695" s="169" t="str">
        <f t="shared" si="439"/>
        <v/>
      </c>
      <c r="AJ695" s="86">
        <f>ROUNDDOWN( (LEN(scriv!B657)+1) / 2, 0 )</f>
        <v>0</v>
      </c>
      <c r="AK695" s="82">
        <f t="shared" si="440"/>
        <v>0</v>
      </c>
      <c r="AL695" s="82" t="str">
        <f t="shared" si="441"/>
        <v>-</v>
      </c>
      <c r="AM695" s="82" t="str">
        <f t="shared" si="442"/>
        <v>-</v>
      </c>
      <c r="AN695" s="82" t="str">
        <f t="shared" si="443"/>
        <v>-</v>
      </c>
      <c r="AO695" s="82" t="str">
        <f t="shared" si="444"/>
        <v>-</v>
      </c>
      <c r="AP695" s="82" t="str">
        <f t="shared" si="445"/>
        <v>-</v>
      </c>
      <c r="AQ695" s="82" t="str">
        <f t="shared" si="446"/>
        <v>-</v>
      </c>
      <c r="AR695" s="82" t="str">
        <f t="shared" si="447"/>
        <v>-</v>
      </c>
      <c r="AT695" s="82">
        <f t="shared" si="448"/>
        <v>2</v>
      </c>
      <c r="AU695" s="82" t="str">
        <f ca="1">IF(    MAX(OFFSET(AL695,0,0,MATCH("-",AL$638:AL695,0))) = 0,"",
IFERROR(MAX(OFFSET(AL695,0,0,MATCH("-",AL$638:AL695,0))),""))</f>
        <v/>
      </c>
      <c r="AV695" s="82" t="str">
        <f ca="1">IF(    MAX(OFFSET(AM695,0,0,MATCH("-",AM$638:AM695,0))) = 0,"",
IFERROR(MAX(OFFSET(AM695,0,0,MATCH("-",AM$638:AM695,0))),""))</f>
        <v/>
      </c>
      <c r="AW695" s="82" t="str">
        <f ca="1">IF(    MAX(OFFSET(AN695,0,0,MATCH("-",AN$638:AN695,0))) = 0,"",
IFERROR(MAX(OFFSET(AN695,0,0,MATCH("-",AN$638:AN695,0))),""))</f>
        <v/>
      </c>
      <c r="AX695" s="82" t="str">
        <f ca="1">IF(    MAX(OFFSET(AO695,0,0,MATCH("-",AO$638:AO695,0))) = 0,"",
IFERROR(MAX(OFFSET(AO695,0,0,MATCH("-",AO$638:AO695,0))),""))</f>
        <v/>
      </c>
      <c r="AY695" s="82" t="str">
        <f ca="1">IF(    MAX(OFFSET(AP695,0,0,MATCH("-",AP$638:AP695,0))) = 0,"",
IFERROR(MAX(OFFSET(AP695,0,0,MATCH("-",AP$638:AP695,0))),""))</f>
        <v/>
      </c>
      <c r="AZ695" s="82" t="str">
        <f ca="1">IF(    MAX(OFFSET(AQ695,0,0,MATCH("-",AQ$638:AQ695,0))) = 0,"",
IFERROR(MAX(OFFSET(AQ695,0,0,MATCH("-",AQ$638:AQ695,0))),""))</f>
        <v/>
      </c>
      <c r="BA695" s="82" t="str">
        <f ca="1">IF(    MAX(OFFSET(AR695,0,0,MATCH("-",AR$638:AR695,0))) = 0,"",
IFERROR(MAX(OFFSET(AR695,0,0,MATCH("-",AR$638:AR695,0))),""))</f>
        <v/>
      </c>
      <c r="BB695" s="112">
        <f t="shared" ca="1" si="449"/>
        <v>-270</v>
      </c>
      <c r="BC695" s="111" t="str">
        <f t="shared" ca="1" si="450"/>
        <v>Radius</v>
      </c>
      <c r="BD695" s="112">
        <f t="shared" ca="1" si="451"/>
        <v>0</v>
      </c>
      <c r="BE695" s="111">
        <f t="shared" ca="1" si="452"/>
        <v>-150</v>
      </c>
      <c r="BF695" s="113" t="e">
        <f t="shared" ca="1" si="453"/>
        <v>#VALUE!</v>
      </c>
      <c r="BG695" s="113" t="e">
        <f t="shared" ca="1" si="454"/>
        <v>#VALUE!</v>
      </c>
      <c r="BH695" s="112">
        <f t="shared" ca="1" si="455"/>
        <v>2000</v>
      </c>
      <c r="BI695" s="112">
        <f t="shared" ca="1" si="456"/>
        <v>-150</v>
      </c>
      <c r="BJ695" s="157"/>
      <c r="BK695" s="157"/>
      <c r="BL695" s="158" t="str">
        <f>scriv!AM657</f>
        <v/>
      </c>
      <c r="BM695" s="157"/>
      <c r="BN695" s="157" t="str">
        <f t="shared" si="457"/>
        <v>node</v>
      </c>
      <c r="BO695" s="157"/>
      <c r="BP695" s="159">
        <f t="shared" ca="1" si="458"/>
        <v>0</v>
      </c>
      <c r="BQ695" s="159">
        <f t="shared" ca="1" si="459"/>
        <v>0</v>
      </c>
      <c r="BR695" s="159">
        <f t="shared" si="460"/>
        <v>1</v>
      </c>
      <c r="BS695" s="159" t="str">
        <f t="shared" si="461"/>
        <v>symbol</v>
      </c>
      <c r="BT695" s="157" t="str">
        <f ca="1">IF(scriv!V657&lt;&gt;"",scriv!V657,
IF(E695="",IFERROR(VLOOKUP(BL695,$AH$40:$BT$638,39,FALSE),$BT$36),
$BT$37))</f>
        <v>NodeSquare</v>
      </c>
      <c r="BU695" s="166">
        <f t="shared" ca="1" si="462"/>
        <v>2000</v>
      </c>
      <c r="BV695" s="166">
        <f t="shared" ca="1" si="463"/>
        <v>-150</v>
      </c>
      <c r="BW695" s="166">
        <f t="shared" ca="1" si="464"/>
        <v>0</v>
      </c>
      <c r="BX695" s="166">
        <f t="shared" ca="1" si="465"/>
        <v>0</v>
      </c>
      <c r="BY695" s="180" t="str">
        <f t="shared" si="466"/>
        <v/>
      </c>
      <c r="BZ695" s="180" t="str">
        <f t="shared" si="467"/>
        <v/>
      </c>
      <c r="CA695" s="81" t="str">
        <f>IF(scriv!E657&lt;&gt;"",scriv!E657,"")</f>
        <v/>
      </c>
      <c r="CB695" s="82">
        <f t="shared" si="436"/>
        <v>0</v>
      </c>
      <c r="CC695" s="82">
        <f t="shared" si="468"/>
        <v>0</v>
      </c>
      <c r="CD695" s="82" t="str">
        <f t="shared" si="469"/>
        <v>-</v>
      </c>
      <c r="CE695" s="82" t="str">
        <f t="shared" si="470"/>
        <v>-</v>
      </c>
      <c r="CF695" s="82" t="str">
        <f t="shared" si="471"/>
        <v>-</v>
      </c>
      <c r="CG695" s="82" t="str">
        <f t="shared" si="472"/>
        <v>-</v>
      </c>
      <c r="CH695" s="82" t="str">
        <f t="shared" si="473"/>
        <v>-</v>
      </c>
      <c r="CI695" s="82" t="str">
        <f t="shared" si="474"/>
        <v>-</v>
      </c>
      <c r="CJ695" s="82" t="str">
        <f t="shared" si="475"/>
        <v>-</v>
      </c>
      <c r="CK695" s="82" t="str">
        <f t="shared" si="476"/>
        <v>-</v>
      </c>
    </row>
    <row r="696" spans="1:89" s="82" customFormat="1" ht="18" customHeight="1">
      <c r="A696" s="81" t="str">
        <f>scriv!AL658</f>
        <v/>
      </c>
      <c r="B696" s="81" t="str">
        <f>IF(scriv!D658&lt;&gt;"",scriv!D658,"")</f>
        <v/>
      </c>
      <c r="C696" s="81" t="str">
        <f>IF( scriv!AP658&lt;&gt;"", IF(D696&lt;&gt;"","connection ","")&amp;scriv!AP658,IF(D696&lt;&gt;"","connection",""))</f>
        <v/>
      </c>
      <c r="D696" s="82" t="str">
        <f>scriv!AN658</f>
        <v/>
      </c>
      <c r="E696" s="82" t="str">
        <f>scriv!AO658</f>
        <v/>
      </c>
      <c r="F696" s="156">
        <f>ROW()</f>
        <v>696</v>
      </c>
      <c r="G696" s="288">
        <f>scriv!AC658</f>
        <v>0</v>
      </c>
      <c r="H696" s="288">
        <f>scriv!AD658</f>
        <v>0</v>
      </c>
      <c r="I696" s="81" t="str">
        <f>IF(scriv!AE658&lt;&gt;"",scriv!AE658,J696)</f>
        <v/>
      </c>
      <c r="J696" s="81" t="str">
        <f>IF(scriv!AF658&lt;&gt;"",scriv!AF658,"")</f>
        <v/>
      </c>
      <c r="K696" s="82" t="str">
        <f>IF(scriv!Y658&lt;&gt;"",scriv!Y658,$K$36)</f>
        <v>none</v>
      </c>
      <c r="L696" s="82">
        <f>IF(scriv!Z658&lt;&gt;"",scriv!Z658,$L$36)</f>
        <v>0</v>
      </c>
      <c r="M696" s="82" t="str">
        <f>IF(scriv!AA658&lt;&gt;"",scriv!AA658,$M$36)</f>
        <v>OpenClose</v>
      </c>
      <c r="N696" s="82">
        <f>IF(scriv!AB658&lt;&gt;"",scriv!AB658,$N$36)</f>
        <v>0</v>
      </c>
      <c r="O696" s="119" t="str">
        <f t="shared" si="435"/>
        <v/>
      </c>
      <c r="P696" s="81" t="str">
        <f>IF(scriv!I658&lt;&gt;"",scriv!I658,"")</f>
        <v/>
      </c>
      <c r="Q696" s="81" t="str">
        <f>IF(scriv!J658&lt;&gt;"",scriv!J658,"")</f>
        <v/>
      </c>
      <c r="R696" s="81">
        <f>IF(scriv!K658&lt;&gt;"",scriv!K658,
IF(I696&lt;&gt;"",1,$R$36))</f>
        <v>1</v>
      </c>
      <c r="S696" s="81" t="str">
        <f>IF(scriv!L658&lt;&gt;"",scriv!L658,
IF(scriv!AF658&lt;&gt;"",$S$36,"none"))</f>
        <v>none</v>
      </c>
      <c r="T696" s="81" t="str">
        <f>IF(scriv!Q658&lt;&gt;"",scriv!Q658,"")</f>
        <v/>
      </c>
      <c r="U696" s="81" t="str">
        <f>IF(scriv!R658&lt;&gt;"",scriv!R658,"")</f>
        <v/>
      </c>
      <c r="V696" s="81" t="str">
        <f>IF(scriv!S658&lt;&gt;"",scriv!S658,"")</f>
        <v/>
      </c>
      <c r="W696" s="81" t="str">
        <f>IF(scriv!T658&lt;&gt;"",scriv!T658,"")</f>
        <v/>
      </c>
      <c r="X696" s="81" t="str">
        <f>IF($E696="",
( IF(scriv!AH658&lt;&gt;"", LEFT( scriv!AH658, FIND(",",scriv!AH658)-1) &amp; "=" &amp; $AH696 &amp; RIGHT( scriv!AH658, LEN(scriv!AH658) + 1 - FIND(",",scriv!AH658)),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IF(scriv!AI658&lt;&gt;"", LEFT( scriv!AI658, FIND(",",scriv!AI658)-1) &amp; "=" &amp; $AH696 &amp; RIGHT( scriv!AI658, LEN(scriv!AI658) + 1 - FIND(",",scriv!AI658)),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IF(scriv!AJ658&lt;&gt;"", LEFT( scriv!AJ658, FIND(",",scriv!AJ658)-1) &amp; "=" &amp; $AH696 &amp; RIGHT( scriv!AJ658, LEN(scriv!AJ658) + 1 - FIND(",",scriv!AJ658)),
  IF($Z$36&lt;&gt;"",LEFT( Z$36, FIND(",",Z$36)-1) &amp; "=" &amp; $AH696 &amp; RIGHT( Z$36, LEN(Z$36) + 1 - FIND(",",Z$36)),""))),
IF(scriv!O658&lt;&gt;"", LEFT( scriv!O658, FIND(",",scriv!O658)-1) &amp; "=" &amp; $AH696 &amp; RIGHT( scriv!O658, LEN(scriv!O658) + 1 - FIND(",",scriv!O658)),
LEFT( Z$37, FIND(",",Z$37)-1) &amp; "=" &amp; $AH696 &amp; RIGHT( Z$37, LEN(Z$37) + 1 - FIND(",",Z$37))))</f>
        <v>drawOpen=,1.2</v>
      </c>
      <c r="AA696" s="81" t="str">
        <f>IF($E696="",
( IF(scriv!AK658&lt;&gt;"", LEFT( scriv!AK658, FIND(",",scriv!AK658)-1) &amp; "=" &amp; $AH696 &amp; RIGHT( scriv!AK658, LEN(scriv!AK658) + 1 - FIND(",",scriv!AK658)),
  IF($AA$36&lt;&gt;"",LEFT( AA$36, FIND(",",AA$36)-1) &amp; "=" &amp; $AH696 &amp; RIGHT( AA$36, LEN(AA$36) + 1 - FIND(",",AA$36)),""))),
IF(scriv!P658&lt;&gt;"", LEFT( scriv!P658, FIND(",",scriv!P658)-1) &amp; "=" &amp; $AH696 &amp; RIGHT( scriv!P658, LEN(scriv!P658) + 1 - FIND(",",scriv!P658)),
LEFT( AA$37, FIND(",",AA$37)-1) &amp; "=" &amp; $AH696 &amp; RIGHT( AA$37, LEN(AA$37) + 1 - FIND(",",AA$37))))</f>
        <v>drawClose=,1.2</v>
      </c>
      <c r="AB696" s="167" t="str">
        <f t="shared" si="434"/>
        <v>noTitle</v>
      </c>
      <c r="AC696" s="167"/>
      <c r="AD696" s="45"/>
      <c r="AE696" s="168"/>
      <c r="AF696" s="169">
        <f>IF(D696="",scriv!B658,"")</f>
        <v>0</v>
      </c>
      <c r="AG696" s="170" t="str">
        <f t="shared" si="437"/>
        <v/>
      </c>
      <c r="AH696" s="169" t="str">
        <f t="shared" si="438"/>
        <v/>
      </c>
      <c r="AI696" s="169" t="str">
        <f t="shared" si="439"/>
        <v/>
      </c>
      <c r="AJ696" s="86">
        <f>ROUNDDOWN( (LEN(scriv!B658)+1) / 2, 0 )</f>
        <v>0</v>
      </c>
      <c r="AK696" s="82">
        <f t="shared" si="440"/>
        <v>0</v>
      </c>
      <c r="AL696" s="82" t="str">
        <f t="shared" si="441"/>
        <v>-</v>
      </c>
      <c r="AM696" s="82" t="str">
        <f t="shared" si="442"/>
        <v>-</v>
      </c>
      <c r="AN696" s="82" t="str">
        <f t="shared" si="443"/>
        <v>-</v>
      </c>
      <c r="AO696" s="82" t="str">
        <f t="shared" si="444"/>
        <v>-</v>
      </c>
      <c r="AP696" s="82" t="str">
        <f t="shared" si="445"/>
        <v>-</v>
      </c>
      <c r="AQ696" s="82" t="str">
        <f t="shared" si="446"/>
        <v>-</v>
      </c>
      <c r="AR696" s="82" t="str">
        <f t="shared" si="447"/>
        <v>-</v>
      </c>
      <c r="AT696" s="82">
        <f t="shared" si="448"/>
        <v>2</v>
      </c>
      <c r="AU696" s="82" t="str">
        <f ca="1">IF(    MAX(OFFSET(AL696,0,0,MATCH("-",AL$638:AL696,0))) = 0,"",
IFERROR(MAX(OFFSET(AL696,0,0,MATCH("-",AL$638:AL696,0))),""))</f>
        <v/>
      </c>
      <c r="AV696" s="82" t="str">
        <f ca="1">IF(    MAX(OFFSET(AM696,0,0,MATCH("-",AM$638:AM696,0))) = 0,"",
IFERROR(MAX(OFFSET(AM696,0,0,MATCH("-",AM$638:AM696,0))),""))</f>
        <v/>
      </c>
      <c r="AW696" s="82" t="str">
        <f ca="1">IF(    MAX(OFFSET(AN696,0,0,MATCH("-",AN$638:AN696,0))) = 0,"",
IFERROR(MAX(OFFSET(AN696,0,0,MATCH("-",AN$638:AN696,0))),""))</f>
        <v/>
      </c>
      <c r="AX696" s="82" t="str">
        <f ca="1">IF(    MAX(OFFSET(AO696,0,0,MATCH("-",AO$638:AO696,0))) = 0,"",
IFERROR(MAX(OFFSET(AO696,0,0,MATCH("-",AO$638:AO696,0))),""))</f>
        <v/>
      </c>
      <c r="AY696" s="82" t="str">
        <f ca="1">IF(    MAX(OFFSET(AP696,0,0,MATCH("-",AP$638:AP696,0))) = 0,"",
IFERROR(MAX(OFFSET(AP696,0,0,MATCH("-",AP$638:AP696,0))),""))</f>
        <v/>
      </c>
      <c r="AZ696" s="82" t="str">
        <f ca="1">IF(    MAX(OFFSET(AQ696,0,0,MATCH("-",AQ$638:AQ696,0))) = 0,"",
IFERROR(MAX(OFFSET(AQ696,0,0,MATCH("-",AQ$638:AQ696,0))),""))</f>
        <v/>
      </c>
      <c r="BA696" s="82" t="str">
        <f ca="1">IF(    MAX(OFFSET(AR696,0,0,MATCH("-",AR$638:AR696,0))) = 0,"",
IFERROR(MAX(OFFSET(AR696,0,0,MATCH("-",AR$638:AR696,0))),""))</f>
        <v/>
      </c>
      <c r="BB696" s="112">
        <f t="shared" ca="1" si="449"/>
        <v>-270</v>
      </c>
      <c r="BC696" s="111" t="str">
        <f t="shared" ca="1" si="450"/>
        <v>Radius</v>
      </c>
      <c r="BD696" s="112">
        <f t="shared" ca="1" si="451"/>
        <v>0</v>
      </c>
      <c r="BE696" s="111">
        <f t="shared" ca="1" si="452"/>
        <v>-150</v>
      </c>
      <c r="BF696" s="113" t="e">
        <f t="shared" ca="1" si="453"/>
        <v>#VALUE!</v>
      </c>
      <c r="BG696" s="113" t="e">
        <f t="shared" ca="1" si="454"/>
        <v>#VALUE!</v>
      </c>
      <c r="BH696" s="112">
        <f t="shared" ca="1" si="455"/>
        <v>2000</v>
      </c>
      <c r="BI696" s="112">
        <f t="shared" ca="1" si="456"/>
        <v>-150</v>
      </c>
      <c r="BJ696" s="157"/>
      <c r="BK696" s="157"/>
      <c r="BL696" s="158" t="str">
        <f>scriv!AM658</f>
        <v/>
      </c>
      <c r="BM696" s="157"/>
      <c r="BN696" s="157" t="str">
        <f t="shared" si="457"/>
        <v>node</v>
      </c>
      <c r="BO696" s="157"/>
      <c r="BP696" s="159">
        <f t="shared" ca="1" si="458"/>
        <v>0</v>
      </c>
      <c r="BQ696" s="159">
        <f t="shared" ca="1" si="459"/>
        <v>0</v>
      </c>
      <c r="BR696" s="159">
        <f t="shared" si="460"/>
        <v>1</v>
      </c>
      <c r="BS696" s="159" t="str">
        <f t="shared" si="461"/>
        <v>symbol</v>
      </c>
      <c r="BT696" s="157" t="str">
        <f ca="1">IF(scriv!V658&lt;&gt;"",scriv!V658,
IF(E696="",IFERROR(VLOOKUP(BL696,$AH$40:$BT$638,39,FALSE),$BT$36),
$BT$37))</f>
        <v>NodeSquare</v>
      </c>
      <c r="BU696" s="166">
        <f t="shared" ca="1" si="462"/>
        <v>2000</v>
      </c>
      <c r="BV696" s="166">
        <f t="shared" ca="1" si="463"/>
        <v>-150</v>
      </c>
      <c r="BW696" s="166">
        <f t="shared" ca="1" si="464"/>
        <v>0</v>
      </c>
      <c r="BX696" s="166">
        <f t="shared" ca="1" si="465"/>
        <v>0</v>
      </c>
      <c r="BY696" s="180" t="str">
        <f t="shared" si="466"/>
        <v/>
      </c>
      <c r="BZ696" s="180" t="str">
        <f t="shared" si="467"/>
        <v/>
      </c>
      <c r="CA696" s="81" t="str">
        <f>IF(scriv!E658&lt;&gt;"",scriv!E658,"")</f>
        <v/>
      </c>
      <c r="CB696" s="82">
        <f t="shared" si="436"/>
        <v>0</v>
      </c>
      <c r="CC696" s="82">
        <f t="shared" si="468"/>
        <v>0</v>
      </c>
      <c r="CD696" s="82" t="str">
        <f t="shared" si="469"/>
        <v>-</v>
      </c>
      <c r="CE696" s="82" t="str">
        <f t="shared" si="470"/>
        <v>-</v>
      </c>
      <c r="CF696" s="82" t="str">
        <f t="shared" si="471"/>
        <v>-</v>
      </c>
      <c r="CG696" s="82" t="str">
        <f t="shared" si="472"/>
        <v>-</v>
      </c>
      <c r="CH696" s="82" t="str">
        <f t="shared" si="473"/>
        <v>-</v>
      </c>
      <c r="CI696" s="82" t="str">
        <f t="shared" si="474"/>
        <v>-</v>
      </c>
      <c r="CJ696" s="82" t="str">
        <f t="shared" si="475"/>
        <v>-</v>
      </c>
      <c r="CK696" s="82" t="str">
        <f t="shared" si="476"/>
        <v>-</v>
      </c>
    </row>
    <row r="697" spans="1:89" s="82" customFormat="1" ht="18" customHeight="1">
      <c r="A697" s="81" t="str">
        <f>scriv!AL659</f>
        <v/>
      </c>
      <c r="B697" s="81" t="str">
        <f>IF(scriv!D659&lt;&gt;"",scriv!D659,"")</f>
        <v/>
      </c>
      <c r="C697" s="81" t="str">
        <f>IF( scriv!AP659&lt;&gt;"", IF(D697&lt;&gt;"","connection ","")&amp;scriv!AP659,IF(D697&lt;&gt;"","connection",""))</f>
        <v/>
      </c>
      <c r="D697" s="82" t="str">
        <f>scriv!AN659</f>
        <v/>
      </c>
      <c r="E697" s="82" t="str">
        <f>scriv!AO659</f>
        <v/>
      </c>
      <c r="F697" s="156">
        <f>ROW()</f>
        <v>697</v>
      </c>
      <c r="G697" s="288">
        <f>scriv!AC659</f>
        <v>0</v>
      </c>
      <c r="H697" s="288">
        <f>scriv!AD659</f>
        <v>0</v>
      </c>
      <c r="I697" s="81" t="str">
        <f>IF(scriv!AE659&lt;&gt;"",scriv!AE659,J697)</f>
        <v/>
      </c>
      <c r="J697" s="81" t="str">
        <f>IF(scriv!AF659&lt;&gt;"",scriv!AF659,"")</f>
        <v/>
      </c>
      <c r="K697" s="82" t="str">
        <f>IF(scriv!Y659&lt;&gt;"",scriv!Y659,$K$36)</f>
        <v>none</v>
      </c>
      <c r="L697" s="82">
        <f>IF(scriv!Z659&lt;&gt;"",scriv!Z659,$L$36)</f>
        <v>0</v>
      </c>
      <c r="M697" s="82" t="str">
        <f>IF(scriv!AA659&lt;&gt;"",scriv!AA659,$M$36)</f>
        <v>OpenClose</v>
      </c>
      <c r="N697" s="82">
        <f>IF(scriv!AB659&lt;&gt;"",scriv!AB659,$N$36)</f>
        <v>0</v>
      </c>
      <c r="O697" s="119" t="str">
        <f t="shared" si="435"/>
        <v/>
      </c>
      <c r="P697" s="81" t="str">
        <f>IF(scriv!I659&lt;&gt;"",scriv!I659,"")</f>
        <v/>
      </c>
      <c r="Q697" s="81" t="str">
        <f>IF(scriv!J659&lt;&gt;"",scriv!J659,"")</f>
        <v/>
      </c>
      <c r="R697" s="81">
        <f>IF(scriv!K659&lt;&gt;"",scriv!K659,
IF(I697&lt;&gt;"",1,$R$36))</f>
        <v>1</v>
      </c>
      <c r="S697" s="81" t="str">
        <f>IF(scriv!L659&lt;&gt;"",scriv!L659,
IF(scriv!AF659&lt;&gt;"",$S$36,"none"))</f>
        <v>none</v>
      </c>
      <c r="T697" s="81" t="str">
        <f>IF(scriv!Q659&lt;&gt;"",scriv!Q659,"")</f>
        <v/>
      </c>
      <c r="U697" s="81" t="str">
        <f>IF(scriv!R659&lt;&gt;"",scriv!R659,"")</f>
        <v/>
      </c>
      <c r="V697" s="81" t="str">
        <f>IF(scriv!S659&lt;&gt;"",scriv!S659,"")</f>
        <v/>
      </c>
      <c r="W697" s="81" t="str">
        <f>IF(scriv!T659&lt;&gt;"",scriv!T659,"")</f>
        <v/>
      </c>
      <c r="X697" s="81" t="str">
        <f>IF($E697="",
( IF(scriv!AH659&lt;&gt;"", LEFT( scriv!AH659, FIND(",",scriv!AH659)-1) &amp; "=" &amp; $AH697 &amp; RIGHT( scriv!AH659, LEN(scriv!AH659) + 1 - FIND(",",scriv!AH659)),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IF(scriv!AI659&lt;&gt;"", LEFT( scriv!AI659, FIND(",",scriv!AI659)-1) &amp; "=" &amp; $AH697 &amp; RIGHT( scriv!AI659, LEN(scriv!AI659) + 1 - FIND(",",scriv!AI659)),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IF(scriv!AJ659&lt;&gt;"", LEFT( scriv!AJ659, FIND(",",scriv!AJ659)-1) &amp; "=" &amp; $AH697 &amp; RIGHT( scriv!AJ659, LEN(scriv!AJ659) + 1 - FIND(",",scriv!AJ659)),
  IF($Z$36&lt;&gt;"",LEFT( Z$36, FIND(",",Z$36)-1) &amp; "=" &amp; $AH697 &amp; RIGHT( Z$36, LEN(Z$36) + 1 - FIND(",",Z$36)),""))),
IF(scriv!O659&lt;&gt;"", LEFT( scriv!O659, FIND(",",scriv!O659)-1) &amp; "=" &amp; $AH697 &amp; RIGHT( scriv!O659, LEN(scriv!O659) + 1 - FIND(",",scriv!O659)),
LEFT( Z$37, FIND(",",Z$37)-1) &amp; "=" &amp; $AH697 &amp; RIGHT( Z$37, LEN(Z$37) + 1 - FIND(",",Z$37))))</f>
        <v>drawOpen=,1.2</v>
      </c>
      <c r="AA697" s="81" t="str">
        <f>IF($E697="",
( IF(scriv!AK659&lt;&gt;"", LEFT( scriv!AK659, FIND(",",scriv!AK659)-1) &amp; "=" &amp; $AH697 &amp; RIGHT( scriv!AK659, LEN(scriv!AK659) + 1 - FIND(",",scriv!AK659)),
  IF($AA$36&lt;&gt;"",LEFT( AA$36, FIND(",",AA$36)-1) &amp; "=" &amp; $AH697 &amp; RIGHT( AA$36, LEN(AA$36) + 1 - FIND(",",AA$36)),""))),
IF(scriv!P659&lt;&gt;"", LEFT( scriv!P659, FIND(",",scriv!P659)-1) &amp; "=" &amp; $AH697 &amp; RIGHT( scriv!P659, LEN(scriv!P659) + 1 - FIND(",",scriv!P659)),
LEFT( AA$37, FIND(",",AA$37)-1) &amp; "=" &amp; $AH697 &amp; RIGHT( AA$37, LEN(AA$37) + 1 - FIND(",",AA$37))))</f>
        <v>drawClose=,1.2</v>
      </c>
      <c r="AB697" s="167" t="str">
        <f t="shared" si="434"/>
        <v>noTitle</v>
      </c>
      <c r="AC697" s="167"/>
      <c r="AD697" s="45"/>
      <c r="AE697" s="168"/>
      <c r="AF697" s="169">
        <f>IF(D697="",scriv!B659,"")</f>
        <v>0</v>
      </c>
      <c r="AG697" s="170" t="str">
        <f t="shared" si="437"/>
        <v/>
      </c>
      <c r="AH697" s="169" t="str">
        <f t="shared" si="438"/>
        <v/>
      </c>
      <c r="AI697" s="169" t="str">
        <f t="shared" si="439"/>
        <v/>
      </c>
      <c r="AJ697" s="86">
        <f>ROUNDDOWN( (LEN(scriv!B659)+1) / 2, 0 )</f>
        <v>0</v>
      </c>
      <c r="AK697" s="82">
        <f t="shared" si="440"/>
        <v>0</v>
      </c>
      <c r="AL697" s="82" t="str">
        <f t="shared" si="441"/>
        <v>-</v>
      </c>
      <c r="AM697" s="82" t="str">
        <f t="shared" si="442"/>
        <v>-</v>
      </c>
      <c r="AN697" s="82" t="str">
        <f t="shared" si="443"/>
        <v>-</v>
      </c>
      <c r="AO697" s="82" t="str">
        <f t="shared" si="444"/>
        <v>-</v>
      </c>
      <c r="AP697" s="82" t="str">
        <f t="shared" si="445"/>
        <v>-</v>
      </c>
      <c r="AQ697" s="82" t="str">
        <f t="shared" si="446"/>
        <v>-</v>
      </c>
      <c r="AR697" s="82" t="str">
        <f t="shared" si="447"/>
        <v>-</v>
      </c>
      <c r="AT697" s="82">
        <f t="shared" si="448"/>
        <v>2</v>
      </c>
      <c r="AU697" s="82" t="str">
        <f ca="1">IF(    MAX(OFFSET(AL697,0,0,MATCH("-",AL$638:AL697,0))) = 0,"",
IFERROR(MAX(OFFSET(AL697,0,0,MATCH("-",AL$638:AL697,0))),""))</f>
        <v/>
      </c>
      <c r="AV697" s="82" t="str">
        <f ca="1">IF(    MAX(OFFSET(AM697,0,0,MATCH("-",AM$638:AM697,0))) = 0,"",
IFERROR(MAX(OFFSET(AM697,0,0,MATCH("-",AM$638:AM697,0))),""))</f>
        <v/>
      </c>
      <c r="AW697" s="82" t="str">
        <f ca="1">IF(    MAX(OFFSET(AN697,0,0,MATCH("-",AN$638:AN697,0))) = 0,"",
IFERROR(MAX(OFFSET(AN697,0,0,MATCH("-",AN$638:AN697,0))),""))</f>
        <v/>
      </c>
      <c r="AX697" s="82" t="str">
        <f ca="1">IF(    MAX(OFFSET(AO697,0,0,MATCH("-",AO$638:AO697,0))) = 0,"",
IFERROR(MAX(OFFSET(AO697,0,0,MATCH("-",AO$638:AO697,0))),""))</f>
        <v/>
      </c>
      <c r="AY697" s="82" t="str">
        <f ca="1">IF(    MAX(OFFSET(AP697,0,0,MATCH("-",AP$638:AP697,0))) = 0,"",
IFERROR(MAX(OFFSET(AP697,0,0,MATCH("-",AP$638:AP697,0))),""))</f>
        <v/>
      </c>
      <c r="AZ697" s="82" t="str">
        <f ca="1">IF(    MAX(OFFSET(AQ697,0,0,MATCH("-",AQ$638:AQ697,0))) = 0,"",
IFERROR(MAX(OFFSET(AQ697,0,0,MATCH("-",AQ$638:AQ697,0))),""))</f>
        <v/>
      </c>
      <c r="BA697" s="82" t="str">
        <f ca="1">IF(    MAX(OFFSET(AR697,0,0,MATCH("-",AR$638:AR697,0))) = 0,"",
IFERROR(MAX(OFFSET(AR697,0,0,MATCH("-",AR$638:AR697,0))),""))</f>
        <v/>
      </c>
      <c r="BB697" s="112">
        <f t="shared" ca="1" si="449"/>
        <v>-270</v>
      </c>
      <c r="BC697" s="111" t="str">
        <f t="shared" ca="1" si="450"/>
        <v>Radius</v>
      </c>
      <c r="BD697" s="112">
        <f t="shared" ca="1" si="451"/>
        <v>0</v>
      </c>
      <c r="BE697" s="111">
        <f t="shared" ca="1" si="452"/>
        <v>-150</v>
      </c>
      <c r="BF697" s="113" t="e">
        <f t="shared" ca="1" si="453"/>
        <v>#VALUE!</v>
      </c>
      <c r="BG697" s="113" t="e">
        <f t="shared" ca="1" si="454"/>
        <v>#VALUE!</v>
      </c>
      <c r="BH697" s="112">
        <f t="shared" ca="1" si="455"/>
        <v>2000</v>
      </c>
      <c r="BI697" s="112">
        <f t="shared" ca="1" si="456"/>
        <v>-150</v>
      </c>
      <c r="BJ697" s="157"/>
      <c r="BK697" s="157"/>
      <c r="BL697" s="158" t="str">
        <f>scriv!AM659</f>
        <v/>
      </c>
      <c r="BM697" s="157"/>
      <c r="BN697" s="157" t="str">
        <f t="shared" si="457"/>
        <v>node</v>
      </c>
      <c r="BO697" s="157"/>
      <c r="BP697" s="159">
        <f t="shared" ca="1" si="458"/>
        <v>0</v>
      </c>
      <c r="BQ697" s="159">
        <f t="shared" ca="1" si="459"/>
        <v>0</v>
      </c>
      <c r="BR697" s="159">
        <f t="shared" si="460"/>
        <v>1</v>
      </c>
      <c r="BS697" s="159" t="str">
        <f t="shared" si="461"/>
        <v>symbol</v>
      </c>
      <c r="BT697" s="157" t="str">
        <f ca="1">IF(scriv!V659&lt;&gt;"",scriv!V659,
IF(E697="",IFERROR(VLOOKUP(BL697,$AH$40:$BT$638,39,FALSE),$BT$36),
$BT$37))</f>
        <v>NodeSquare</v>
      </c>
      <c r="BU697" s="166">
        <f t="shared" ca="1" si="462"/>
        <v>2000</v>
      </c>
      <c r="BV697" s="166">
        <f t="shared" ca="1" si="463"/>
        <v>-150</v>
      </c>
      <c r="BW697" s="166">
        <f t="shared" ca="1" si="464"/>
        <v>0</v>
      </c>
      <c r="BX697" s="166">
        <f t="shared" ca="1" si="465"/>
        <v>0</v>
      </c>
      <c r="BY697" s="180" t="str">
        <f t="shared" si="466"/>
        <v/>
      </c>
      <c r="BZ697" s="180" t="str">
        <f t="shared" si="467"/>
        <v/>
      </c>
      <c r="CA697" s="81" t="str">
        <f>IF(scriv!E659&lt;&gt;"",scriv!E659,"")</f>
        <v/>
      </c>
      <c r="CB697" s="82">
        <f t="shared" si="436"/>
        <v>0</v>
      </c>
      <c r="CC697" s="82">
        <f t="shared" si="468"/>
        <v>0</v>
      </c>
      <c r="CD697" s="82" t="str">
        <f t="shared" si="469"/>
        <v>-</v>
      </c>
      <c r="CE697" s="82" t="str">
        <f t="shared" si="470"/>
        <v>-</v>
      </c>
      <c r="CF697" s="82" t="str">
        <f t="shared" si="471"/>
        <v>-</v>
      </c>
      <c r="CG697" s="82" t="str">
        <f t="shared" si="472"/>
        <v>-</v>
      </c>
      <c r="CH697" s="82" t="str">
        <f t="shared" si="473"/>
        <v>-</v>
      </c>
      <c r="CI697" s="82" t="str">
        <f t="shared" si="474"/>
        <v>-</v>
      </c>
      <c r="CJ697" s="82" t="str">
        <f t="shared" si="475"/>
        <v>-</v>
      </c>
      <c r="CK697" s="82" t="str">
        <f t="shared" si="476"/>
        <v>-</v>
      </c>
    </row>
    <row r="698" spans="1:89" s="82" customFormat="1" ht="18" customHeight="1">
      <c r="A698" s="81" t="str">
        <f>scriv!AL660</f>
        <v/>
      </c>
      <c r="B698" s="81" t="str">
        <f>IF(scriv!D660&lt;&gt;"",scriv!D660,"")</f>
        <v/>
      </c>
      <c r="C698" s="81" t="str">
        <f>IF( scriv!AP660&lt;&gt;"", IF(D698&lt;&gt;"","connection ","")&amp;scriv!AP660,IF(D698&lt;&gt;"","connection",""))</f>
        <v/>
      </c>
      <c r="D698" s="82" t="str">
        <f>scriv!AN660</f>
        <v/>
      </c>
      <c r="E698" s="82" t="str">
        <f>scriv!AO660</f>
        <v/>
      </c>
      <c r="F698" s="156">
        <f>ROW()</f>
        <v>698</v>
      </c>
      <c r="G698" s="288">
        <f>scriv!AC660</f>
        <v>0</v>
      </c>
      <c r="H698" s="288">
        <f>scriv!AD660</f>
        <v>0</v>
      </c>
      <c r="I698" s="81" t="str">
        <f>IF(scriv!AE660&lt;&gt;"",scriv!AE660,J698)</f>
        <v/>
      </c>
      <c r="J698" s="81" t="str">
        <f>IF(scriv!AF660&lt;&gt;"",scriv!AF660,"")</f>
        <v/>
      </c>
      <c r="K698" s="82" t="str">
        <f>IF(scriv!Y660&lt;&gt;"",scriv!Y660,$K$36)</f>
        <v>none</v>
      </c>
      <c r="L698" s="82">
        <f>IF(scriv!Z660&lt;&gt;"",scriv!Z660,$L$36)</f>
        <v>0</v>
      </c>
      <c r="M698" s="82" t="str">
        <f>IF(scriv!AA660&lt;&gt;"",scriv!AA660,$M$36)</f>
        <v>OpenClose</v>
      </c>
      <c r="N698" s="82">
        <f>IF(scriv!AB660&lt;&gt;"",scriv!AB660,$N$36)</f>
        <v>0</v>
      </c>
      <c r="O698" s="119" t="str">
        <f t="shared" si="435"/>
        <v/>
      </c>
      <c r="P698" s="81" t="str">
        <f>IF(scriv!I660&lt;&gt;"",scriv!I660,"")</f>
        <v/>
      </c>
      <c r="Q698" s="81" t="str">
        <f>IF(scriv!J660&lt;&gt;"",scriv!J660,"")</f>
        <v/>
      </c>
      <c r="R698" s="81">
        <f>IF(scriv!K660&lt;&gt;"",scriv!K660,
IF(I698&lt;&gt;"",1,$R$36))</f>
        <v>1</v>
      </c>
      <c r="S698" s="81" t="str">
        <f>IF(scriv!L660&lt;&gt;"",scriv!L660,
IF(scriv!AF660&lt;&gt;"",$S$36,"none"))</f>
        <v>none</v>
      </c>
      <c r="T698" s="81" t="str">
        <f>IF(scriv!Q660&lt;&gt;"",scriv!Q660,"")</f>
        <v/>
      </c>
      <c r="U698" s="81" t="str">
        <f>IF(scriv!R660&lt;&gt;"",scriv!R660,"")</f>
        <v/>
      </c>
      <c r="V698" s="81" t="str">
        <f>IF(scriv!S660&lt;&gt;"",scriv!S660,"")</f>
        <v/>
      </c>
      <c r="W698" s="81" t="str">
        <f>IF(scriv!T660&lt;&gt;"",scriv!T660,"")</f>
        <v/>
      </c>
      <c r="X698" s="81" t="str">
        <f>IF($E698="",
( IF(scriv!AH660&lt;&gt;"", LEFT( scriv!AH660, FIND(",",scriv!AH660)-1) &amp; "=" &amp; $AH698 &amp; RIGHT( scriv!AH660, LEN(scriv!AH660) + 1 - FIND(",",scriv!AH660)),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IF(scriv!AI660&lt;&gt;"", LEFT( scriv!AI660, FIND(",",scriv!AI660)-1) &amp; "=" &amp; $AH698 &amp; RIGHT( scriv!AI660, LEN(scriv!AI660) + 1 - FIND(",",scriv!AI660)),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IF(scriv!AJ660&lt;&gt;"", LEFT( scriv!AJ660, FIND(",",scriv!AJ660)-1) &amp; "=" &amp; $AH698 &amp; RIGHT( scriv!AJ660, LEN(scriv!AJ660) + 1 - FIND(",",scriv!AJ660)),
  IF($Z$36&lt;&gt;"",LEFT( Z$36, FIND(",",Z$36)-1) &amp; "=" &amp; $AH698 &amp; RIGHT( Z$36, LEN(Z$36) + 1 - FIND(",",Z$36)),""))),
IF(scriv!O660&lt;&gt;"", LEFT( scriv!O660, FIND(",",scriv!O660)-1) &amp; "=" &amp; $AH698 &amp; RIGHT( scriv!O660, LEN(scriv!O660) + 1 - FIND(",",scriv!O660)),
LEFT( Z$37, FIND(",",Z$37)-1) &amp; "=" &amp; $AH698 &amp; RIGHT( Z$37, LEN(Z$37) + 1 - FIND(",",Z$37))))</f>
        <v>drawOpen=,1.2</v>
      </c>
      <c r="AA698" s="81" t="str">
        <f>IF($E698="",
( IF(scriv!AK660&lt;&gt;"", LEFT( scriv!AK660, FIND(",",scriv!AK660)-1) &amp; "=" &amp; $AH698 &amp; RIGHT( scriv!AK660, LEN(scriv!AK660) + 1 - FIND(",",scriv!AK660)),
  IF($AA$36&lt;&gt;"",LEFT( AA$36, FIND(",",AA$36)-1) &amp; "=" &amp; $AH698 &amp; RIGHT( AA$36, LEN(AA$36) + 1 - FIND(",",AA$36)),""))),
IF(scriv!P660&lt;&gt;"", LEFT( scriv!P660, FIND(",",scriv!P660)-1) &amp; "=" &amp; $AH698 &amp; RIGHT( scriv!P660, LEN(scriv!P660) + 1 - FIND(",",scriv!P660)),
LEFT( AA$37, FIND(",",AA$37)-1) &amp; "=" &amp; $AH698 &amp; RIGHT( AA$37, LEN(AA$37) + 1 - FIND(",",AA$37))))</f>
        <v>drawClose=,1.2</v>
      </c>
      <c r="AB698" s="167" t="str">
        <f t="shared" si="434"/>
        <v>noTitle</v>
      </c>
      <c r="AC698" s="167"/>
      <c r="AD698" s="45"/>
      <c r="AE698" s="168"/>
      <c r="AF698" s="169">
        <f>IF(D698="",scriv!B660,"")</f>
        <v>0</v>
      </c>
      <c r="AG698" s="170" t="str">
        <f t="shared" si="437"/>
        <v/>
      </c>
      <c r="AH698" s="169" t="str">
        <f t="shared" si="438"/>
        <v/>
      </c>
      <c r="AI698" s="169" t="str">
        <f t="shared" si="439"/>
        <v/>
      </c>
      <c r="AJ698" s="86">
        <f>ROUNDDOWN( (LEN(scriv!B660)+1) / 2, 0 )</f>
        <v>0</v>
      </c>
      <c r="AK698" s="82">
        <f t="shared" si="440"/>
        <v>0</v>
      </c>
      <c r="AL698" s="82" t="str">
        <f t="shared" si="441"/>
        <v>-</v>
      </c>
      <c r="AM698" s="82" t="str">
        <f t="shared" si="442"/>
        <v>-</v>
      </c>
      <c r="AN698" s="82" t="str">
        <f t="shared" si="443"/>
        <v>-</v>
      </c>
      <c r="AO698" s="82" t="str">
        <f t="shared" si="444"/>
        <v>-</v>
      </c>
      <c r="AP698" s="82" t="str">
        <f t="shared" si="445"/>
        <v>-</v>
      </c>
      <c r="AQ698" s="82" t="str">
        <f t="shared" si="446"/>
        <v>-</v>
      </c>
      <c r="AR698" s="82" t="str">
        <f t="shared" si="447"/>
        <v>-</v>
      </c>
      <c r="AT698" s="82">
        <f t="shared" si="448"/>
        <v>2</v>
      </c>
      <c r="AU698" s="82" t="str">
        <f ca="1">IF(    MAX(OFFSET(AL698,0,0,MATCH("-",AL$638:AL698,0))) = 0,"",
IFERROR(MAX(OFFSET(AL698,0,0,MATCH("-",AL$638:AL698,0))),""))</f>
        <v/>
      </c>
      <c r="AV698" s="82" t="str">
        <f ca="1">IF(    MAX(OFFSET(AM698,0,0,MATCH("-",AM$638:AM698,0))) = 0,"",
IFERROR(MAX(OFFSET(AM698,0,0,MATCH("-",AM$638:AM698,0))),""))</f>
        <v/>
      </c>
      <c r="AW698" s="82" t="str">
        <f ca="1">IF(    MAX(OFFSET(AN698,0,0,MATCH("-",AN$638:AN698,0))) = 0,"",
IFERROR(MAX(OFFSET(AN698,0,0,MATCH("-",AN$638:AN698,0))),""))</f>
        <v/>
      </c>
      <c r="AX698" s="82" t="str">
        <f ca="1">IF(    MAX(OFFSET(AO698,0,0,MATCH("-",AO$638:AO698,0))) = 0,"",
IFERROR(MAX(OFFSET(AO698,0,0,MATCH("-",AO$638:AO698,0))),""))</f>
        <v/>
      </c>
      <c r="AY698" s="82" t="str">
        <f ca="1">IF(    MAX(OFFSET(AP698,0,0,MATCH("-",AP$638:AP698,0))) = 0,"",
IFERROR(MAX(OFFSET(AP698,0,0,MATCH("-",AP$638:AP698,0))),""))</f>
        <v/>
      </c>
      <c r="AZ698" s="82" t="str">
        <f ca="1">IF(    MAX(OFFSET(AQ698,0,0,MATCH("-",AQ$638:AQ698,0))) = 0,"",
IFERROR(MAX(OFFSET(AQ698,0,0,MATCH("-",AQ$638:AQ698,0))),""))</f>
        <v/>
      </c>
      <c r="BA698" s="82" t="str">
        <f ca="1">IF(    MAX(OFFSET(AR698,0,0,MATCH("-",AR$638:AR698,0))) = 0,"",
IFERROR(MAX(OFFSET(AR698,0,0,MATCH("-",AR$638:AR698,0))),""))</f>
        <v/>
      </c>
      <c r="BB698" s="112">
        <f t="shared" ca="1" si="449"/>
        <v>-270</v>
      </c>
      <c r="BC698" s="111" t="str">
        <f t="shared" ca="1" si="450"/>
        <v>Radius</v>
      </c>
      <c r="BD698" s="112">
        <f t="shared" ca="1" si="451"/>
        <v>0</v>
      </c>
      <c r="BE698" s="111">
        <f t="shared" ca="1" si="452"/>
        <v>-150</v>
      </c>
      <c r="BF698" s="113" t="e">
        <f t="shared" ca="1" si="453"/>
        <v>#VALUE!</v>
      </c>
      <c r="BG698" s="113" t="e">
        <f t="shared" ca="1" si="454"/>
        <v>#VALUE!</v>
      </c>
      <c r="BH698" s="112">
        <f t="shared" ca="1" si="455"/>
        <v>2000</v>
      </c>
      <c r="BI698" s="112">
        <f t="shared" ca="1" si="456"/>
        <v>-150</v>
      </c>
      <c r="BJ698" s="157"/>
      <c r="BK698" s="157"/>
      <c r="BL698" s="158" t="str">
        <f>scriv!AM660</f>
        <v/>
      </c>
      <c r="BM698" s="157"/>
      <c r="BN698" s="157" t="str">
        <f t="shared" si="457"/>
        <v>node</v>
      </c>
      <c r="BO698" s="157"/>
      <c r="BP698" s="159">
        <f t="shared" ca="1" si="458"/>
        <v>0</v>
      </c>
      <c r="BQ698" s="159">
        <f t="shared" ca="1" si="459"/>
        <v>0</v>
      </c>
      <c r="BR698" s="159">
        <f t="shared" si="460"/>
        <v>1</v>
      </c>
      <c r="BS698" s="159" t="str">
        <f t="shared" si="461"/>
        <v>symbol</v>
      </c>
      <c r="BT698" s="157" t="str">
        <f ca="1">IF(scriv!V660&lt;&gt;"",scriv!V660,
IF(E698="",IFERROR(VLOOKUP(BL698,$AH$40:$BT$638,39,FALSE),$BT$36),
$BT$37))</f>
        <v>NodeSquare</v>
      </c>
      <c r="BU698" s="166">
        <f t="shared" ca="1" si="462"/>
        <v>2000</v>
      </c>
      <c r="BV698" s="166">
        <f t="shared" ca="1" si="463"/>
        <v>-150</v>
      </c>
      <c r="BW698" s="166">
        <f t="shared" ca="1" si="464"/>
        <v>0</v>
      </c>
      <c r="BX698" s="166">
        <f t="shared" ca="1" si="465"/>
        <v>0</v>
      </c>
      <c r="BY698" s="180" t="str">
        <f t="shared" si="466"/>
        <v/>
      </c>
      <c r="BZ698" s="180" t="str">
        <f t="shared" si="467"/>
        <v/>
      </c>
      <c r="CA698" s="81" t="str">
        <f>IF(scriv!E660&lt;&gt;"",scriv!E660,"")</f>
        <v/>
      </c>
      <c r="CB698" s="82">
        <f t="shared" si="436"/>
        <v>0</v>
      </c>
      <c r="CC698" s="82">
        <f t="shared" si="468"/>
        <v>0</v>
      </c>
      <c r="CD698" s="82" t="str">
        <f t="shared" si="469"/>
        <v>-</v>
      </c>
      <c r="CE698" s="82" t="str">
        <f t="shared" si="470"/>
        <v>-</v>
      </c>
      <c r="CF698" s="82" t="str">
        <f t="shared" si="471"/>
        <v>-</v>
      </c>
      <c r="CG698" s="82" t="str">
        <f t="shared" si="472"/>
        <v>-</v>
      </c>
      <c r="CH698" s="82" t="str">
        <f t="shared" si="473"/>
        <v>-</v>
      </c>
      <c r="CI698" s="82" t="str">
        <f t="shared" si="474"/>
        <v>-</v>
      </c>
      <c r="CJ698" s="82" t="str">
        <f t="shared" si="475"/>
        <v>-</v>
      </c>
      <c r="CK698" s="82" t="str">
        <f t="shared" si="476"/>
        <v>-</v>
      </c>
    </row>
    <row r="699" spans="1:89" s="82" customFormat="1" ht="18" customHeight="1">
      <c r="A699" s="81" t="str">
        <f>scriv!AL661</f>
        <v/>
      </c>
      <c r="B699" s="81" t="str">
        <f>IF(scriv!D661&lt;&gt;"",scriv!D661,"")</f>
        <v/>
      </c>
      <c r="C699" s="81" t="str">
        <f>IF( scriv!AP661&lt;&gt;"", IF(D699&lt;&gt;"","connection ","")&amp;scriv!AP661,IF(D699&lt;&gt;"","connection",""))</f>
        <v/>
      </c>
      <c r="D699" s="82" t="str">
        <f>scriv!AN661</f>
        <v/>
      </c>
      <c r="E699" s="82" t="str">
        <f>scriv!AO661</f>
        <v/>
      </c>
      <c r="F699" s="156">
        <f>ROW()</f>
        <v>699</v>
      </c>
      <c r="G699" s="288">
        <f>scriv!AC661</f>
        <v>0</v>
      </c>
      <c r="H699" s="288">
        <f>scriv!AD661</f>
        <v>0</v>
      </c>
      <c r="I699" s="81" t="str">
        <f>IF(scriv!AE661&lt;&gt;"",scriv!AE661,J699)</f>
        <v/>
      </c>
      <c r="J699" s="81" t="str">
        <f>IF(scriv!AF661&lt;&gt;"",scriv!AF661,"")</f>
        <v/>
      </c>
      <c r="K699" s="82" t="str">
        <f>IF(scriv!Y661&lt;&gt;"",scriv!Y661,$K$36)</f>
        <v>none</v>
      </c>
      <c r="L699" s="82">
        <f>IF(scriv!Z661&lt;&gt;"",scriv!Z661,$L$36)</f>
        <v>0</v>
      </c>
      <c r="M699" s="82" t="str">
        <f>IF(scriv!AA661&lt;&gt;"",scriv!AA661,$M$36)</f>
        <v>OpenClose</v>
      </c>
      <c r="N699" s="82">
        <f>IF(scriv!AB661&lt;&gt;"",scriv!AB661,$N$36)</f>
        <v>0</v>
      </c>
      <c r="O699" s="119" t="str">
        <f t="shared" si="435"/>
        <v/>
      </c>
      <c r="P699" s="81" t="str">
        <f>IF(scriv!I661&lt;&gt;"",scriv!I661,"")</f>
        <v/>
      </c>
      <c r="Q699" s="81" t="str">
        <f>IF(scriv!J661&lt;&gt;"",scriv!J661,"")</f>
        <v/>
      </c>
      <c r="R699" s="81">
        <f>IF(scriv!K661&lt;&gt;"",scriv!K661,
IF(I699&lt;&gt;"",1,$R$36))</f>
        <v>1</v>
      </c>
      <c r="S699" s="81" t="str">
        <f>IF(scriv!L661&lt;&gt;"",scriv!L661,
IF(scriv!AF661&lt;&gt;"",$S$36,"none"))</f>
        <v>none</v>
      </c>
      <c r="T699" s="81" t="str">
        <f>IF(scriv!Q661&lt;&gt;"",scriv!Q661,"")</f>
        <v/>
      </c>
      <c r="U699" s="81" t="str">
        <f>IF(scriv!R661&lt;&gt;"",scriv!R661,"")</f>
        <v/>
      </c>
      <c r="V699" s="81" t="str">
        <f>IF(scriv!S661&lt;&gt;"",scriv!S661,"")</f>
        <v/>
      </c>
      <c r="W699" s="81" t="str">
        <f>IF(scriv!T661&lt;&gt;"",scriv!T661,"")</f>
        <v/>
      </c>
      <c r="X699" s="81" t="str">
        <f>IF($E699="",
( IF(scriv!AH661&lt;&gt;"", LEFT( scriv!AH661, FIND(",",scriv!AH661)-1) &amp; "=" &amp; $AH699 &amp; RIGHT( scriv!AH661, LEN(scriv!AH661) + 1 - FIND(",",scriv!AH661)),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IF(scriv!AI661&lt;&gt;"", LEFT( scriv!AI661, FIND(",",scriv!AI661)-1) &amp; "=" &amp; $AH699 &amp; RIGHT( scriv!AI661, LEN(scriv!AI661) + 1 - FIND(",",scriv!AI661)),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IF(scriv!AJ661&lt;&gt;"", LEFT( scriv!AJ661, FIND(",",scriv!AJ661)-1) &amp; "=" &amp; $AH699 &amp; RIGHT( scriv!AJ661, LEN(scriv!AJ661) + 1 - FIND(",",scriv!AJ661)),
  IF($Z$36&lt;&gt;"",LEFT( Z$36, FIND(",",Z$36)-1) &amp; "=" &amp; $AH699 &amp; RIGHT( Z$36, LEN(Z$36) + 1 - FIND(",",Z$36)),""))),
IF(scriv!O661&lt;&gt;"", LEFT( scriv!O661, FIND(",",scriv!O661)-1) &amp; "=" &amp; $AH699 &amp; RIGHT( scriv!O661, LEN(scriv!O661) + 1 - FIND(",",scriv!O661)),
LEFT( Z$37, FIND(",",Z$37)-1) &amp; "=" &amp; $AH699 &amp; RIGHT( Z$37, LEN(Z$37) + 1 - FIND(",",Z$37))))</f>
        <v>drawOpen=,1.2</v>
      </c>
      <c r="AA699" s="81" t="str">
        <f>IF($E699="",
( IF(scriv!AK661&lt;&gt;"", LEFT( scriv!AK661, FIND(",",scriv!AK661)-1) &amp; "=" &amp; $AH699 &amp; RIGHT( scriv!AK661, LEN(scriv!AK661) + 1 - FIND(",",scriv!AK661)),
  IF($AA$36&lt;&gt;"",LEFT( AA$36, FIND(",",AA$36)-1) &amp; "=" &amp; $AH699 &amp; RIGHT( AA$36, LEN(AA$36) + 1 - FIND(",",AA$36)),""))),
IF(scriv!P661&lt;&gt;"", LEFT( scriv!P661, FIND(",",scriv!P661)-1) &amp; "=" &amp; $AH699 &amp; RIGHT( scriv!P661, LEN(scriv!P661) + 1 - FIND(",",scriv!P661)),
LEFT( AA$37, FIND(",",AA$37)-1) &amp; "=" &amp; $AH699 &amp; RIGHT( AA$37, LEN(AA$37) + 1 - FIND(",",AA$37))))</f>
        <v>drawClose=,1.2</v>
      </c>
      <c r="AB699" s="167" t="str">
        <f t="shared" si="434"/>
        <v>noTitle</v>
      </c>
      <c r="AC699" s="167"/>
      <c r="AD699" s="45"/>
      <c r="AE699" s="168"/>
      <c r="AF699" s="169">
        <f>IF(D699="",scriv!B661,"")</f>
        <v>0</v>
      </c>
      <c r="AG699" s="170" t="str">
        <f t="shared" si="437"/>
        <v/>
      </c>
      <c r="AH699" s="169" t="str">
        <f t="shared" si="438"/>
        <v/>
      </c>
      <c r="AI699" s="169" t="str">
        <f t="shared" si="439"/>
        <v/>
      </c>
      <c r="AJ699" s="86">
        <f>ROUNDDOWN( (LEN(scriv!B661)+1) / 2, 0 )</f>
        <v>0</v>
      </c>
      <c r="AK699" s="82">
        <f t="shared" si="440"/>
        <v>0</v>
      </c>
      <c r="AL699" s="82" t="str">
        <f t="shared" si="441"/>
        <v>-</v>
      </c>
      <c r="AM699" s="82" t="str">
        <f t="shared" si="442"/>
        <v>-</v>
      </c>
      <c r="AN699" s="82" t="str">
        <f t="shared" si="443"/>
        <v>-</v>
      </c>
      <c r="AO699" s="82" t="str">
        <f t="shared" si="444"/>
        <v>-</v>
      </c>
      <c r="AP699" s="82" t="str">
        <f t="shared" si="445"/>
        <v>-</v>
      </c>
      <c r="AQ699" s="82" t="str">
        <f t="shared" si="446"/>
        <v>-</v>
      </c>
      <c r="AR699" s="82" t="str">
        <f t="shared" si="447"/>
        <v>-</v>
      </c>
      <c r="AT699" s="82">
        <f t="shared" si="448"/>
        <v>2</v>
      </c>
      <c r="AU699" s="82" t="str">
        <f ca="1">IF(    MAX(OFFSET(AL699,0,0,MATCH("-",AL$638:AL699,0))) = 0,"",
IFERROR(MAX(OFFSET(AL699,0,0,MATCH("-",AL$638:AL699,0))),""))</f>
        <v/>
      </c>
      <c r="AV699" s="82" t="str">
        <f ca="1">IF(    MAX(OFFSET(AM699,0,0,MATCH("-",AM$638:AM699,0))) = 0,"",
IFERROR(MAX(OFFSET(AM699,0,0,MATCH("-",AM$638:AM699,0))),""))</f>
        <v/>
      </c>
      <c r="AW699" s="82" t="str">
        <f ca="1">IF(    MAX(OFFSET(AN699,0,0,MATCH("-",AN$638:AN699,0))) = 0,"",
IFERROR(MAX(OFFSET(AN699,0,0,MATCH("-",AN$638:AN699,0))),""))</f>
        <v/>
      </c>
      <c r="AX699" s="82" t="str">
        <f ca="1">IF(    MAX(OFFSET(AO699,0,0,MATCH("-",AO$638:AO699,0))) = 0,"",
IFERROR(MAX(OFFSET(AO699,0,0,MATCH("-",AO$638:AO699,0))),""))</f>
        <v/>
      </c>
      <c r="AY699" s="82" t="str">
        <f ca="1">IF(    MAX(OFFSET(AP699,0,0,MATCH("-",AP$638:AP699,0))) = 0,"",
IFERROR(MAX(OFFSET(AP699,0,0,MATCH("-",AP$638:AP699,0))),""))</f>
        <v/>
      </c>
      <c r="AZ699" s="82" t="str">
        <f ca="1">IF(    MAX(OFFSET(AQ699,0,0,MATCH("-",AQ$638:AQ699,0))) = 0,"",
IFERROR(MAX(OFFSET(AQ699,0,0,MATCH("-",AQ$638:AQ699,0))),""))</f>
        <v/>
      </c>
      <c r="BA699" s="82" t="str">
        <f ca="1">IF(    MAX(OFFSET(AR699,0,0,MATCH("-",AR$638:AR699,0))) = 0,"",
IFERROR(MAX(OFFSET(AR699,0,0,MATCH("-",AR$638:AR699,0))),""))</f>
        <v/>
      </c>
      <c r="BB699" s="112">
        <f t="shared" ca="1" si="449"/>
        <v>-270</v>
      </c>
      <c r="BC699" s="111" t="str">
        <f t="shared" ca="1" si="450"/>
        <v>Radius</v>
      </c>
      <c r="BD699" s="112">
        <f t="shared" ca="1" si="451"/>
        <v>0</v>
      </c>
      <c r="BE699" s="111">
        <f t="shared" ca="1" si="452"/>
        <v>-150</v>
      </c>
      <c r="BF699" s="113" t="e">
        <f t="shared" ca="1" si="453"/>
        <v>#VALUE!</v>
      </c>
      <c r="BG699" s="113" t="e">
        <f t="shared" ca="1" si="454"/>
        <v>#VALUE!</v>
      </c>
      <c r="BH699" s="112">
        <f t="shared" ca="1" si="455"/>
        <v>2000</v>
      </c>
      <c r="BI699" s="112">
        <f t="shared" ca="1" si="456"/>
        <v>-150</v>
      </c>
      <c r="BJ699" s="157"/>
      <c r="BK699" s="157"/>
      <c r="BL699" s="158" t="str">
        <f>scriv!AM661</f>
        <v/>
      </c>
      <c r="BM699" s="157"/>
      <c r="BN699" s="157" t="str">
        <f t="shared" si="457"/>
        <v>node</v>
      </c>
      <c r="BO699" s="157"/>
      <c r="BP699" s="159">
        <f t="shared" ca="1" si="458"/>
        <v>0</v>
      </c>
      <c r="BQ699" s="159">
        <f t="shared" ca="1" si="459"/>
        <v>0</v>
      </c>
      <c r="BR699" s="159">
        <f t="shared" si="460"/>
        <v>1</v>
      </c>
      <c r="BS699" s="159" t="str">
        <f t="shared" si="461"/>
        <v>symbol</v>
      </c>
      <c r="BT699" s="157" t="str">
        <f ca="1">IF(scriv!V661&lt;&gt;"",scriv!V661,
IF(E699="",IFERROR(VLOOKUP(BL699,$AH$40:$BT$638,39,FALSE),$BT$36),
$BT$37))</f>
        <v>NodeSquare</v>
      </c>
      <c r="BU699" s="166">
        <f t="shared" ca="1" si="462"/>
        <v>2000</v>
      </c>
      <c r="BV699" s="166">
        <f t="shared" ca="1" si="463"/>
        <v>-150</v>
      </c>
      <c r="BW699" s="166">
        <f t="shared" ca="1" si="464"/>
        <v>0</v>
      </c>
      <c r="BX699" s="166">
        <f t="shared" ca="1" si="465"/>
        <v>0</v>
      </c>
      <c r="BY699" s="180" t="str">
        <f t="shared" si="466"/>
        <v/>
      </c>
      <c r="BZ699" s="180" t="str">
        <f t="shared" si="467"/>
        <v/>
      </c>
      <c r="CA699" s="81" t="str">
        <f>IF(scriv!E661&lt;&gt;"",scriv!E661,"")</f>
        <v/>
      </c>
      <c r="CB699" s="82">
        <f t="shared" si="436"/>
        <v>0</v>
      </c>
      <c r="CC699" s="82">
        <f t="shared" si="468"/>
        <v>0</v>
      </c>
      <c r="CD699" s="82" t="str">
        <f t="shared" si="469"/>
        <v>-</v>
      </c>
      <c r="CE699" s="82" t="str">
        <f t="shared" si="470"/>
        <v>-</v>
      </c>
      <c r="CF699" s="82" t="str">
        <f t="shared" si="471"/>
        <v>-</v>
      </c>
      <c r="CG699" s="82" t="str">
        <f t="shared" si="472"/>
        <v>-</v>
      </c>
      <c r="CH699" s="82" t="str">
        <f t="shared" si="473"/>
        <v>-</v>
      </c>
      <c r="CI699" s="82" t="str">
        <f t="shared" si="474"/>
        <v>-</v>
      </c>
      <c r="CJ699" s="82" t="str">
        <f t="shared" si="475"/>
        <v>-</v>
      </c>
      <c r="CK699" s="82" t="str">
        <f t="shared" si="476"/>
        <v>-</v>
      </c>
    </row>
    <row r="700" spans="1:89" s="82" customFormat="1" ht="18" customHeight="1">
      <c r="A700" s="81" t="str">
        <f>scriv!AL662</f>
        <v/>
      </c>
      <c r="B700" s="81" t="str">
        <f>IF(scriv!D662&lt;&gt;"",scriv!D662,"")</f>
        <v/>
      </c>
      <c r="C700" s="81" t="str">
        <f>IF( scriv!AP662&lt;&gt;"", IF(D700&lt;&gt;"","connection ","")&amp;scriv!AP662,IF(D700&lt;&gt;"","connection",""))</f>
        <v/>
      </c>
      <c r="D700" s="82" t="str">
        <f>scriv!AN662</f>
        <v/>
      </c>
      <c r="E700" s="82" t="str">
        <f>scriv!AO662</f>
        <v/>
      </c>
      <c r="F700" s="156">
        <f>ROW()</f>
        <v>700</v>
      </c>
      <c r="G700" s="288">
        <f>scriv!AC662</f>
        <v>0</v>
      </c>
      <c r="H700" s="288">
        <f>scriv!AD662</f>
        <v>0</v>
      </c>
      <c r="I700" s="81" t="str">
        <f>IF(scriv!AE662&lt;&gt;"",scriv!AE662,J700)</f>
        <v/>
      </c>
      <c r="J700" s="81" t="str">
        <f>IF(scriv!AF662&lt;&gt;"",scriv!AF662,"")</f>
        <v/>
      </c>
      <c r="K700" s="82" t="str">
        <f>IF(scriv!Y662&lt;&gt;"",scriv!Y662,$K$36)</f>
        <v>none</v>
      </c>
      <c r="L700" s="82">
        <f>IF(scriv!Z662&lt;&gt;"",scriv!Z662,$L$36)</f>
        <v>0</v>
      </c>
      <c r="M700" s="82" t="str">
        <f>IF(scriv!AA662&lt;&gt;"",scriv!AA662,$M$36)</f>
        <v>OpenClose</v>
      </c>
      <c r="N700" s="82">
        <f>IF(scriv!AB662&lt;&gt;"",scriv!AB662,$N$36)</f>
        <v>0</v>
      </c>
      <c r="O700" s="119" t="str">
        <f t="shared" si="435"/>
        <v/>
      </c>
      <c r="P700" s="81" t="str">
        <f>IF(scriv!I662&lt;&gt;"",scriv!I662,"")</f>
        <v/>
      </c>
      <c r="Q700" s="81" t="str">
        <f>IF(scriv!J662&lt;&gt;"",scriv!J662,"")</f>
        <v/>
      </c>
      <c r="R700" s="81">
        <f>IF(scriv!K662&lt;&gt;"",scriv!K662,
IF(I700&lt;&gt;"",1,$R$36))</f>
        <v>1</v>
      </c>
      <c r="S700" s="81" t="str">
        <f>IF(scriv!L662&lt;&gt;"",scriv!L662,
IF(scriv!AF662&lt;&gt;"",$S$36,"none"))</f>
        <v>none</v>
      </c>
      <c r="T700" s="81" t="str">
        <f>IF(scriv!Q662&lt;&gt;"",scriv!Q662,"")</f>
        <v/>
      </c>
      <c r="U700" s="81" t="str">
        <f>IF(scriv!R662&lt;&gt;"",scriv!R662,"")</f>
        <v/>
      </c>
      <c r="V700" s="81" t="str">
        <f>IF(scriv!S662&lt;&gt;"",scriv!S662,"")</f>
        <v/>
      </c>
      <c r="W700" s="81" t="str">
        <f>IF(scriv!T662&lt;&gt;"",scriv!T662,"")</f>
        <v/>
      </c>
      <c r="X700" s="81" t="str">
        <f>IF($E700="",
( IF(scriv!AH662&lt;&gt;"", LEFT( scriv!AH662, FIND(",",scriv!AH662)-1) &amp; "=" &amp; $AH700 &amp; RIGHT( scriv!AH662, LEN(scriv!AH662) + 1 - FIND(",",scriv!AH662)),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IF(scriv!AI662&lt;&gt;"", LEFT( scriv!AI662, FIND(",",scriv!AI662)-1) &amp; "=" &amp; $AH700 &amp; RIGHT( scriv!AI662, LEN(scriv!AI662) + 1 - FIND(",",scriv!AI662)),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IF(scriv!AJ662&lt;&gt;"", LEFT( scriv!AJ662, FIND(",",scriv!AJ662)-1) &amp; "=" &amp; $AH700 &amp; RIGHT( scriv!AJ662, LEN(scriv!AJ662) + 1 - FIND(",",scriv!AJ662)),
  IF($Z$36&lt;&gt;"",LEFT( Z$36, FIND(",",Z$36)-1) &amp; "=" &amp; $AH700 &amp; RIGHT( Z$36, LEN(Z$36) + 1 - FIND(",",Z$36)),""))),
IF(scriv!O662&lt;&gt;"", LEFT( scriv!O662, FIND(",",scriv!O662)-1) &amp; "=" &amp; $AH700 &amp; RIGHT( scriv!O662, LEN(scriv!O662) + 1 - FIND(",",scriv!O662)),
LEFT( Z$37, FIND(",",Z$37)-1) &amp; "=" &amp; $AH700 &amp; RIGHT( Z$37, LEN(Z$37) + 1 - FIND(",",Z$37))))</f>
        <v>drawOpen=,1.2</v>
      </c>
      <c r="AA700" s="81" t="str">
        <f>IF($E700="",
( IF(scriv!AK662&lt;&gt;"", LEFT( scriv!AK662, FIND(",",scriv!AK662)-1) &amp; "=" &amp; $AH700 &amp; RIGHT( scriv!AK662, LEN(scriv!AK662) + 1 - FIND(",",scriv!AK662)),
  IF($AA$36&lt;&gt;"",LEFT( AA$36, FIND(",",AA$36)-1) &amp; "=" &amp; $AH700 &amp; RIGHT( AA$36, LEN(AA$36) + 1 - FIND(",",AA$36)),""))),
IF(scriv!P662&lt;&gt;"", LEFT( scriv!P662, FIND(",",scriv!P662)-1) &amp; "=" &amp; $AH700 &amp; RIGHT( scriv!P662, LEN(scriv!P662) + 1 - FIND(",",scriv!P662)),
LEFT( AA$37, FIND(",",AA$37)-1) &amp; "=" &amp; $AH700 &amp; RIGHT( AA$37, LEN(AA$37) + 1 - FIND(",",AA$37))))</f>
        <v>drawClose=,1.2</v>
      </c>
      <c r="AB700" s="167" t="str">
        <f t="shared" si="434"/>
        <v>noTitle</v>
      </c>
      <c r="AC700" s="167"/>
      <c r="AD700" s="45"/>
      <c r="AE700" s="168"/>
      <c r="AF700" s="169">
        <f>IF(D700="",scriv!B662,"")</f>
        <v>0</v>
      </c>
      <c r="AG700" s="170" t="str">
        <f t="shared" si="437"/>
        <v/>
      </c>
      <c r="AH700" s="169" t="str">
        <f t="shared" si="438"/>
        <v/>
      </c>
      <c r="AI700" s="169" t="str">
        <f t="shared" si="439"/>
        <v/>
      </c>
      <c r="AJ700" s="86">
        <f>ROUNDDOWN( (LEN(scriv!B662)+1) / 2, 0 )</f>
        <v>0</v>
      </c>
      <c r="AK700" s="82">
        <f t="shared" si="440"/>
        <v>0</v>
      </c>
      <c r="AL700" s="82" t="str">
        <f t="shared" si="441"/>
        <v>-</v>
      </c>
      <c r="AM700" s="82" t="str">
        <f t="shared" si="442"/>
        <v>-</v>
      </c>
      <c r="AN700" s="82" t="str">
        <f t="shared" si="443"/>
        <v>-</v>
      </c>
      <c r="AO700" s="82" t="str">
        <f t="shared" si="444"/>
        <v>-</v>
      </c>
      <c r="AP700" s="82" t="str">
        <f t="shared" si="445"/>
        <v>-</v>
      </c>
      <c r="AQ700" s="82" t="str">
        <f t="shared" si="446"/>
        <v>-</v>
      </c>
      <c r="AR700" s="82" t="str">
        <f t="shared" si="447"/>
        <v>-</v>
      </c>
      <c r="AT700" s="82">
        <f t="shared" si="448"/>
        <v>2</v>
      </c>
      <c r="AU700" s="82" t="str">
        <f ca="1">IF(    MAX(OFFSET(AL700,0,0,MATCH("-",AL$638:AL700,0))) = 0,"",
IFERROR(MAX(OFFSET(AL700,0,0,MATCH("-",AL$638:AL700,0))),""))</f>
        <v/>
      </c>
      <c r="AV700" s="82" t="str">
        <f ca="1">IF(    MAX(OFFSET(AM700,0,0,MATCH("-",AM$638:AM700,0))) = 0,"",
IFERROR(MAX(OFFSET(AM700,0,0,MATCH("-",AM$638:AM700,0))),""))</f>
        <v/>
      </c>
      <c r="AW700" s="82" t="str">
        <f ca="1">IF(    MAX(OFFSET(AN700,0,0,MATCH("-",AN$638:AN700,0))) = 0,"",
IFERROR(MAX(OFFSET(AN700,0,0,MATCH("-",AN$638:AN700,0))),""))</f>
        <v/>
      </c>
      <c r="AX700" s="82" t="str">
        <f ca="1">IF(    MAX(OFFSET(AO700,0,0,MATCH("-",AO$638:AO700,0))) = 0,"",
IFERROR(MAX(OFFSET(AO700,0,0,MATCH("-",AO$638:AO700,0))),""))</f>
        <v/>
      </c>
      <c r="AY700" s="82" t="str">
        <f ca="1">IF(    MAX(OFFSET(AP700,0,0,MATCH("-",AP$638:AP700,0))) = 0,"",
IFERROR(MAX(OFFSET(AP700,0,0,MATCH("-",AP$638:AP700,0))),""))</f>
        <v/>
      </c>
      <c r="AZ700" s="82" t="str">
        <f ca="1">IF(    MAX(OFFSET(AQ700,0,0,MATCH("-",AQ$638:AQ700,0))) = 0,"",
IFERROR(MAX(OFFSET(AQ700,0,0,MATCH("-",AQ$638:AQ700,0))),""))</f>
        <v/>
      </c>
      <c r="BA700" s="82" t="str">
        <f ca="1">IF(    MAX(OFFSET(AR700,0,0,MATCH("-",AR$638:AR700,0))) = 0,"",
IFERROR(MAX(OFFSET(AR700,0,0,MATCH("-",AR$638:AR700,0))),""))</f>
        <v/>
      </c>
      <c r="BB700" s="112">
        <f t="shared" ca="1" si="449"/>
        <v>-270</v>
      </c>
      <c r="BC700" s="111" t="str">
        <f t="shared" ca="1" si="450"/>
        <v>Radius</v>
      </c>
      <c r="BD700" s="112">
        <f t="shared" ca="1" si="451"/>
        <v>0</v>
      </c>
      <c r="BE700" s="111">
        <f t="shared" ca="1" si="452"/>
        <v>-150</v>
      </c>
      <c r="BF700" s="113" t="e">
        <f t="shared" ca="1" si="453"/>
        <v>#VALUE!</v>
      </c>
      <c r="BG700" s="113" t="e">
        <f t="shared" ca="1" si="454"/>
        <v>#VALUE!</v>
      </c>
      <c r="BH700" s="112">
        <f t="shared" ca="1" si="455"/>
        <v>2000</v>
      </c>
      <c r="BI700" s="112">
        <f t="shared" ca="1" si="456"/>
        <v>-150</v>
      </c>
      <c r="BJ700" s="157"/>
      <c r="BK700" s="157"/>
      <c r="BL700" s="158" t="str">
        <f>scriv!AM662</f>
        <v/>
      </c>
      <c r="BM700" s="157"/>
      <c r="BN700" s="157" t="str">
        <f t="shared" si="457"/>
        <v>node</v>
      </c>
      <c r="BO700" s="157"/>
      <c r="BP700" s="159">
        <f t="shared" ca="1" si="458"/>
        <v>0</v>
      </c>
      <c r="BQ700" s="159">
        <f t="shared" ca="1" si="459"/>
        <v>0</v>
      </c>
      <c r="BR700" s="159">
        <f t="shared" si="460"/>
        <v>1</v>
      </c>
      <c r="BS700" s="159" t="str">
        <f t="shared" si="461"/>
        <v>symbol</v>
      </c>
      <c r="BT700" s="157" t="str">
        <f ca="1">IF(scriv!V662&lt;&gt;"",scriv!V662,
IF(E700="",IFERROR(VLOOKUP(BL700,$AH$40:$BT$638,39,FALSE),$BT$36),
$BT$37))</f>
        <v>NodeSquare</v>
      </c>
      <c r="BU700" s="166">
        <f t="shared" ca="1" si="462"/>
        <v>2000</v>
      </c>
      <c r="BV700" s="166">
        <f t="shared" ca="1" si="463"/>
        <v>-150</v>
      </c>
      <c r="BW700" s="166">
        <f t="shared" ca="1" si="464"/>
        <v>0</v>
      </c>
      <c r="BX700" s="166">
        <f t="shared" ca="1" si="465"/>
        <v>0</v>
      </c>
      <c r="BY700" s="180" t="str">
        <f t="shared" si="466"/>
        <v/>
      </c>
      <c r="BZ700" s="180" t="str">
        <f t="shared" si="467"/>
        <v/>
      </c>
      <c r="CA700" s="81" t="str">
        <f>IF(scriv!E662&lt;&gt;"",scriv!E662,"")</f>
        <v/>
      </c>
      <c r="CB700" s="82">
        <f t="shared" si="436"/>
        <v>0</v>
      </c>
      <c r="CC700" s="82">
        <f t="shared" si="468"/>
        <v>0</v>
      </c>
      <c r="CD700" s="82" t="str">
        <f t="shared" si="469"/>
        <v>-</v>
      </c>
      <c r="CE700" s="82" t="str">
        <f t="shared" si="470"/>
        <v>-</v>
      </c>
      <c r="CF700" s="82" t="str">
        <f t="shared" si="471"/>
        <v>-</v>
      </c>
      <c r="CG700" s="82" t="str">
        <f t="shared" si="472"/>
        <v>-</v>
      </c>
      <c r="CH700" s="82" t="str">
        <f t="shared" si="473"/>
        <v>-</v>
      </c>
      <c r="CI700" s="82" t="str">
        <f t="shared" si="474"/>
        <v>-</v>
      </c>
      <c r="CJ700" s="82" t="str">
        <f t="shared" si="475"/>
        <v>-</v>
      </c>
      <c r="CK700" s="82" t="str">
        <f t="shared" si="476"/>
        <v>-</v>
      </c>
    </row>
    <row r="701" spans="1:89" s="82" customFormat="1" ht="18" customHeight="1">
      <c r="A701" s="81" t="str">
        <f>scriv!AL663</f>
        <v/>
      </c>
      <c r="B701" s="81" t="str">
        <f>IF(scriv!D663&lt;&gt;"",scriv!D663,"")</f>
        <v/>
      </c>
      <c r="C701" s="81" t="str">
        <f>IF( scriv!AP663&lt;&gt;"", IF(D701&lt;&gt;"","connection ","")&amp;scriv!AP663,IF(D701&lt;&gt;"","connection",""))</f>
        <v/>
      </c>
      <c r="D701" s="82" t="str">
        <f>scriv!AN663</f>
        <v/>
      </c>
      <c r="E701" s="82" t="str">
        <f>scriv!AO663</f>
        <v/>
      </c>
      <c r="F701" s="156">
        <f>ROW()</f>
        <v>701</v>
      </c>
      <c r="G701" s="288">
        <f>scriv!AC663</f>
        <v>0</v>
      </c>
      <c r="H701" s="288">
        <f>scriv!AD663</f>
        <v>0</v>
      </c>
      <c r="I701" s="81" t="str">
        <f>IF(scriv!AE663&lt;&gt;"",scriv!AE663,J701)</f>
        <v/>
      </c>
      <c r="J701" s="81" t="str">
        <f>IF(scriv!AF663&lt;&gt;"",scriv!AF663,"")</f>
        <v/>
      </c>
      <c r="K701" s="82" t="str">
        <f>IF(scriv!Y663&lt;&gt;"",scriv!Y663,$K$36)</f>
        <v>none</v>
      </c>
      <c r="L701" s="82">
        <f>IF(scriv!Z663&lt;&gt;"",scriv!Z663,$L$36)</f>
        <v>0</v>
      </c>
      <c r="M701" s="82" t="str">
        <f>IF(scriv!AA663&lt;&gt;"",scriv!AA663,$M$36)</f>
        <v>OpenClose</v>
      </c>
      <c r="N701" s="82">
        <f>IF(scriv!AB663&lt;&gt;"",scriv!AB663,$N$36)</f>
        <v>0</v>
      </c>
      <c r="O701" s="119" t="str">
        <f t="shared" si="435"/>
        <v/>
      </c>
      <c r="P701" s="81" t="str">
        <f>IF(scriv!I663&lt;&gt;"",scriv!I663,"")</f>
        <v/>
      </c>
      <c r="Q701" s="81" t="str">
        <f>IF(scriv!J663&lt;&gt;"",scriv!J663,"")</f>
        <v/>
      </c>
      <c r="R701" s="81">
        <f>IF(scriv!K663&lt;&gt;"",scriv!K663,
IF(I701&lt;&gt;"",1,$R$36))</f>
        <v>1</v>
      </c>
      <c r="S701" s="81" t="str">
        <f>IF(scriv!L663&lt;&gt;"",scriv!L663,
IF(scriv!AF663&lt;&gt;"",$S$36,"none"))</f>
        <v>none</v>
      </c>
      <c r="T701" s="81" t="str">
        <f>IF(scriv!Q663&lt;&gt;"",scriv!Q663,"")</f>
        <v/>
      </c>
      <c r="U701" s="81" t="str">
        <f>IF(scriv!R663&lt;&gt;"",scriv!R663,"")</f>
        <v/>
      </c>
      <c r="V701" s="81" t="str">
        <f>IF(scriv!S663&lt;&gt;"",scriv!S663,"")</f>
        <v/>
      </c>
      <c r="W701" s="81" t="str">
        <f>IF(scriv!T663&lt;&gt;"",scriv!T663,"")</f>
        <v/>
      </c>
      <c r="X701" s="81" t="str">
        <f>IF($E701="",
( IF(scriv!AH663&lt;&gt;"", LEFT( scriv!AH663, FIND(",",scriv!AH663)-1) &amp; "=" &amp; $AH701 &amp; RIGHT( scriv!AH663, LEN(scriv!AH663) + 1 - FIND(",",scriv!AH663)),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IF(scriv!AI663&lt;&gt;"", LEFT( scriv!AI663, FIND(",",scriv!AI663)-1) &amp; "=" &amp; $AH701 &amp; RIGHT( scriv!AI663, LEN(scriv!AI663) + 1 - FIND(",",scriv!AI663)),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IF(scriv!AJ663&lt;&gt;"", LEFT( scriv!AJ663, FIND(",",scriv!AJ663)-1) &amp; "=" &amp; $AH701 &amp; RIGHT( scriv!AJ663, LEN(scriv!AJ663) + 1 - FIND(",",scriv!AJ663)),
  IF($Z$36&lt;&gt;"",LEFT( Z$36, FIND(",",Z$36)-1) &amp; "=" &amp; $AH701 &amp; RIGHT( Z$36, LEN(Z$36) + 1 - FIND(",",Z$36)),""))),
IF(scriv!O663&lt;&gt;"", LEFT( scriv!O663, FIND(",",scriv!O663)-1) &amp; "=" &amp; $AH701 &amp; RIGHT( scriv!O663, LEN(scriv!O663) + 1 - FIND(",",scriv!O663)),
LEFT( Z$37, FIND(",",Z$37)-1) &amp; "=" &amp; $AH701 &amp; RIGHT( Z$37, LEN(Z$37) + 1 - FIND(",",Z$37))))</f>
        <v>drawOpen=,1.2</v>
      </c>
      <c r="AA701" s="81" t="str">
        <f>IF($E701="",
( IF(scriv!AK663&lt;&gt;"", LEFT( scriv!AK663, FIND(",",scriv!AK663)-1) &amp; "=" &amp; $AH701 &amp; RIGHT( scriv!AK663, LEN(scriv!AK663) + 1 - FIND(",",scriv!AK663)),
  IF($AA$36&lt;&gt;"",LEFT( AA$36, FIND(",",AA$36)-1) &amp; "=" &amp; $AH701 &amp; RIGHT( AA$36, LEN(AA$36) + 1 - FIND(",",AA$36)),""))),
IF(scriv!P663&lt;&gt;"", LEFT( scriv!P663, FIND(",",scriv!P663)-1) &amp; "=" &amp; $AH701 &amp; RIGHT( scriv!P663, LEN(scriv!P663) + 1 - FIND(",",scriv!P663)),
LEFT( AA$37, FIND(",",AA$37)-1) &amp; "=" &amp; $AH701 &amp; RIGHT( AA$37, LEN(AA$37) + 1 - FIND(",",AA$37))))</f>
        <v>drawClose=,1.2</v>
      </c>
      <c r="AB701" s="167" t="str">
        <f t="shared" si="434"/>
        <v>noTitle</v>
      </c>
      <c r="AC701" s="167"/>
      <c r="AD701" s="45"/>
      <c r="AE701" s="168"/>
      <c r="AF701" s="169">
        <f>IF(D701="",scriv!B663,"")</f>
        <v>0</v>
      </c>
      <c r="AG701" s="170" t="str">
        <f t="shared" si="437"/>
        <v/>
      </c>
      <c r="AH701" s="169" t="str">
        <f t="shared" si="438"/>
        <v/>
      </c>
      <c r="AI701" s="169" t="str">
        <f t="shared" si="439"/>
        <v/>
      </c>
      <c r="AJ701" s="86">
        <f>ROUNDDOWN( (LEN(scriv!B663)+1) / 2, 0 )</f>
        <v>0</v>
      </c>
      <c r="AK701" s="82">
        <f t="shared" si="440"/>
        <v>0</v>
      </c>
      <c r="AL701" s="82" t="str">
        <f t="shared" si="441"/>
        <v>-</v>
      </c>
      <c r="AM701" s="82" t="str">
        <f t="shared" si="442"/>
        <v>-</v>
      </c>
      <c r="AN701" s="82" t="str">
        <f t="shared" si="443"/>
        <v>-</v>
      </c>
      <c r="AO701" s="82" t="str">
        <f t="shared" si="444"/>
        <v>-</v>
      </c>
      <c r="AP701" s="82" t="str">
        <f t="shared" si="445"/>
        <v>-</v>
      </c>
      <c r="AQ701" s="82" t="str">
        <f t="shared" si="446"/>
        <v>-</v>
      </c>
      <c r="AR701" s="82" t="str">
        <f t="shared" si="447"/>
        <v>-</v>
      </c>
      <c r="AT701" s="82">
        <f t="shared" si="448"/>
        <v>2</v>
      </c>
      <c r="AU701" s="82" t="str">
        <f ca="1">IF(    MAX(OFFSET(AL701,0,0,MATCH("-",AL$638:AL701,0))) = 0,"",
IFERROR(MAX(OFFSET(AL701,0,0,MATCH("-",AL$638:AL701,0))),""))</f>
        <v/>
      </c>
      <c r="AV701" s="82" t="str">
        <f ca="1">IF(    MAX(OFFSET(AM701,0,0,MATCH("-",AM$638:AM701,0))) = 0,"",
IFERROR(MAX(OFFSET(AM701,0,0,MATCH("-",AM$638:AM701,0))),""))</f>
        <v/>
      </c>
      <c r="AW701" s="82" t="str">
        <f ca="1">IF(    MAX(OFFSET(AN701,0,0,MATCH("-",AN$638:AN701,0))) = 0,"",
IFERROR(MAX(OFFSET(AN701,0,0,MATCH("-",AN$638:AN701,0))),""))</f>
        <v/>
      </c>
      <c r="AX701" s="82" t="str">
        <f ca="1">IF(    MAX(OFFSET(AO701,0,0,MATCH("-",AO$638:AO701,0))) = 0,"",
IFERROR(MAX(OFFSET(AO701,0,0,MATCH("-",AO$638:AO701,0))),""))</f>
        <v/>
      </c>
      <c r="AY701" s="82" t="str">
        <f ca="1">IF(    MAX(OFFSET(AP701,0,0,MATCH("-",AP$638:AP701,0))) = 0,"",
IFERROR(MAX(OFFSET(AP701,0,0,MATCH("-",AP$638:AP701,0))),""))</f>
        <v/>
      </c>
      <c r="AZ701" s="82" t="str">
        <f ca="1">IF(    MAX(OFFSET(AQ701,0,0,MATCH("-",AQ$638:AQ701,0))) = 0,"",
IFERROR(MAX(OFFSET(AQ701,0,0,MATCH("-",AQ$638:AQ701,0))),""))</f>
        <v/>
      </c>
      <c r="BA701" s="82" t="str">
        <f ca="1">IF(    MAX(OFFSET(AR701,0,0,MATCH("-",AR$638:AR701,0))) = 0,"",
IFERROR(MAX(OFFSET(AR701,0,0,MATCH("-",AR$638:AR701,0))),""))</f>
        <v/>
      </c>
      <c r="BB701" s="112">
        <f t="shared" ca="1" si="449"/>
        <v>-270</v>
      </c>
      <c r="BC701" s="111" t="str">
        <f t="shared" ca="1" si="450"/>
        <v>Radius</v>
      </c>
      <c r="BD701" s="112">
        <f t="shared" ca="1" si="451"/>
        <v>0</v>
      </c>
      <c r="BE701" s="111">
        <f t="shared" ca="1" si="452"/>
        <v>-150</v>
      </c>
      <c r="BF701" s="113" t="e">
        <f t="shared" ca="1" si="453"/>
        <v>#VALUE!</v>
      </c>
      <c r="BG701" s="113" t="e">
        <f t="shared" ca="1" si="454"/>
        <v>#VALUE!</v>
      </c>
      <c r="BH701" s="112">
        <f t="shared" ca="1" si="455"/>
        <v>2000</v>
      </c>
      <c r="BI701" s="112">
        <f t="shared" ca="1" si="456"/>
        <v>-150</v>
      </c>
      <c r="BJ701" s="157"/>
      <c r="BK701" s="157"/>
      <c r="BL701" s="158" t="str">
        <f>scriv!AM663</f>
        <v/>
      </c>
      <c r="BM701" s="157"/>
      <c r="BN701" s="157" t="str">
        <f t="shared" si="457"/>
        <v>node</v>
      </c>
      <c r="BO701" s="157"/>
      <c r="BP701" s="159">
        <f t="shared" ca="1" si="458"/>
        <v>0</v>
      </c>
      <c r="BQ701" s="159">
        <f t="shared" ca="1" si="459"/>
        <v>0</v>
      </c>
      <c r="BR701" s="159">
        <f t="shared" si="460"/>
        <v>1</v>
      </c>
      <c r="BS701" s="159" t="str">
        <f t="shared" si="461"/>
        <v>symbol</v>
      </c>
      <c r="BT701" s="157" t="str">
        <f ca="1">IF(scriv!V663&lt;&gt;"",scriv!V663,
IF(E701="",IFERROR(VLOOKUP(BL701,$AH$40:$BT$638,39,FALSE),$BT$36),
$BT$37))</f>
        <v>NodeSquare</v>
      </c>
      <c r="BU701" s="166">
        <f t="shared" ca="1" si="462"/>
        <v>2000</v>
      </c>
      <c r="BV701" s="166">
        <f t="shared" ca="1" si="463"/>
        <v>-150</v>
      </c>
      <c r="BW701" s="166">
        <f t="shared" ca="1" si="464"/>
        <v>0</v>
      </c>
      <c r="BX701" s="166">
        <f t="shared" ca="1" si="465"/>
        <v>0</v>
      </c>
      <c r="BY701" s="180" t="str">
        <f t="shared" si="466"/>
        <v/>
      </c>
      <c r="BZ701" s="180" t="str">
        <f t="shared" si="467"/>
        <v/>
      </c>
      <c r="CA701" s="81" t="str">
        <f>IF(scriv!E663&lt;&gt;"",scriv!E663,"")</f>
        <v/>
      </c>
      <c r="CB701" s="82">
        <f t="shared" si="436"/>
        <v>0</v>
      </c>
      <c r="CC701" s="82">
        <f t="shared" si="468"/>
        <v>0</v>
      </c>
      <c r="CD701" s="82" t="str">
        <f t="shared" si="469"/>
        <v>-</v>
      </c>
      <c r="CE701" s="82" t="str">
        <f t="shared" si="470"/>
        <v>-</v>
      </c>
      <c r="CF701" s="82" t="str">
        <f t="shared" si="471"/>
        <v>-</v>
      </c>
      <c r="CG701" s="82" t="str">
        <f t="shared" si="472"/>
        <v>-</v>
      </c>
      <c r="CH701" s="82" t="str">
        <f t="shared" si="473"/>
        <v>-</v>
      </c>
      <c r="CI701" s="82" t="str">
        <f t="shared" si="474"/>
        <v>-</v>
      </c>
      <c r="CJ701" s="82" t="str">
        <f t="shared" si="475"/>
        <v>-</v>
      </c>
      <c r="CK701" s="82" t="str">
        <f t="shared" si="476"/>
        <v>-</v>
      </c>
    </row>
    <row r="702" spans="1:89" s="82" customFormat="1" ht="18" customHeight="1">
      <c r="A702" s="81" t="str">
        <f>scriv!AL664</f>
        <v/>
      </c>
      <c r="B702" s="81" t="str">
        <f>IF(scriv!D664&lt;&gt;"",scriv!D664,"")</f>
        <v/>
      </c>
      <c r="C702" s="81" t="str">
        <f>IF( scriv!AP664&lt;&gt;"", IF(D702&lt;&gt;"","connection ","")&amp;scriv!AP664,IF(D702&lt;&gt;"","connection",""))</f>
        <v/>
      </c>
      <c r="D702" s="82" t="str">
        <f>scriv!AN664</f>
        <v/>
      </c>
      <c r="E702" s="82" t="str">
        <f>scriv!AO664</f>
        <v/>
      </c>
      <c r="F702" s="156">
        <f>ROW()</f>
        <v>702</v>
      </c>
      <c r="G702" s="288">
        <f>scriv!AC664</f>
        <v>0</v>
      </c>
      <c r="H702" s="288">
        <f>scriv!AD664</f>
        <v>0</v>
      </c>
      <c r="I702" s="81" t="str">
        <f>IF(scriv!AE664&lt;&gt;"",scriv!AE664,J702)</f>
        <v/>
      </c>
      <c r="J702" s="81" t="str">
        <f>IF(scriv!AF664&lt;&gt;"",scriv!AF664,"")</f>
        <v/>
      </c>
      <c r="K702" s="82" t="str">
        <f>IF(scriv!Y664&lt;&gt;"",scriv!Y664,$K$36)</f>
        <v>none</v>
      </c>
      <c r="L702" s="82">
        <f>IF(scriv!Z664&lt;&gt;"",scriv!Z664,$L$36)</f>
        <v>0</v>
      </c>
      <c r="M702" s="82" t="str">
        <f>IF(scriv!AA664&lt;&gt;"",scriv!AA664,$M$36)</f>
        <v>OpenClose</v>
      </c>
      <c r="N702" s="82">
        <f>IF(scriv!AB664&lt;&gt;"",scriv!AB664,$N$36)</f>
        <v>0</v>
      </c>
      <c r="O702" s="119" t="str">
        <f t="shared" si="435"/>
        <v/>
      </c>
      <c r="P702" s="81" t="str">
        <f>IF(scriv!I664&lt;&gt;"",scriv!I664,"")</f>
        <v/>
      </c>
      <c r="Q702" s="81" t="str">
        <f>IF(scriv!J664&lt;&gt;"",scriv!J664,"")</f>
        <v/>
      </c>
      <c r="R702" s="81">
        <f>IF(scriv!K664&lt;&gt;"",scriv!K664,
IF(I702&lt;&gt;"",1,$R$36))</f>
        <v>1</v>
      </c>
      <c r="S702" s="81" t="str">
        <f>IF(scriv!L664&lt;&gt;"",scriv!L664,
IF(scriv!AF664&lt;&gt;"",$S$36,"none"))</f>
        <v>none</v>
      </c>
      <c r="T702" s="81" t="str">
        <f>IF(scriv!Q664&lt;&gt;"",scriv!Q664,"")</f>
        <v/>
      </c>
      <c r="U702" s="81" t="str">
        <f>IF(scriv!R664&lt;&gt;"",scriv!R664,"")</f>
        <v/>
      </c>
      <c r="V702" s="81" t="str">
        <f>IF(scriv!S664&lt;&gt;"",scriv!S664,"")</f>
        <v/>
      </c>
      <c r="W702" s="81" t="str">
        <f>IF(scriv!T664&lt;&gt;"",scriv!T664,"")</f>
        <v/>
      </c>
      <c r="X702" s="81" t="str">
        <f>IF($E702="",
( IF(scriv!AH664&lt;&gt;"", LEFT( scriv!AH664, FIND(",",scriv!AH664)-1) &amp; "=" &amp; $AH702 &amp; RIGHT( scriv!AH664, LEN(scriv!AH664) + 1 - FIND(",",scriv!AH664)),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IF(scriv!AI664&lt;&gt;"", LEFT( scriv!AI664, FIND(",",scriv!AI664)-1) &amp; "=" &amp; $AH702 &amp; RIGHT( scriv!AI664, LEN(scriv!AI664) + 1 - FIND(",",scriv!AI664)),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IF(scriv!AJ664&lt;&gt;"", LEFT( scriv!AJ664, FIND(",",scriv!AJ664)-1) &amp; "=" &amp; $AH702 &amp; RIGHT( scriv!AJ664, LEN(scriv!AJ664) + 1 - FIND(",",scriv!AJ664)),
  IF($Z$36&lt;&gt;"",LEFT( Z$36, FIND(",",Z$36)-1) &amp; "=" &amp; $AH702 &amp; RIGHT( Z$36, LEN(Z$36) + 1 - FIND(",",Z$36)),""))),
IF(scriv!O664&lt;&gt;"", LEFT( scriv!O664, FIND(",",scriv!O664)-1) &amp; "=" &amp; $AH702 &amp; RIGHT( scriv!O664, LEN(scriv!O664) + 1 - FIND(",",scriv!O664)),
LEFT( Z$37, FIND(",",Z$37)-1) &amp; "=" &amp; $AH702 &amp; RIGHT( Z$37, LEN(Z$37) + 1 - FIND(",",Z$37))))</f>
        <v>drawOpen=,1.2</v>
      </c>
      <c r="AA702" s="81" t="str">
        <f>IF($E702="",
( IF(scriv!AK664&lt;&gt;"", LEFT( scriv!AK664, FIND(",",scriv!AK664)-1) &amp; "=" &amp; $AH702 &amp; RIGHT( scriv!AK664, LEN(scriv!AK664) + 1 - FIND(",",scriv!AK664)),
  IF($AA$36&lt;&gt;"",LEFT( AA$36, FIND(",",AA$36)-1) &amp; "=" &amp; $AH702 &amp; RIGHT( AA$36, LEN(AA$36) + 1 - FIND(",",AA$36)),""))),
IF(scriv!P664&lt;&gt;"", LEFT( scriv!P664, FIND(",",scriv!P664)-1) &amp; "=" &amp; $AH702 &amp; RIGHT( scriv!P664, LEN(scriv!P664) + 1 - FIND(",",scriv!P664)),
LEFT( AA$37, FIND(",",AA$37)-1) &amp; "=" &amp; $AH702 &amp; RIGHT( AA$37, LEN(AA$37) + 1 - FIND(",",AA$37))))</f>
        <v>drawClose=,1.2</v>
      </c>
      <c r="AB702" s="167" t="str">
        <f t="shared" si="434"/>
        <v>noTitle</v>
      </c>
      <c r="AC702" s="167"/>
      <c r="AD702" s="45"/>
      <c r="AE702" s="168"/>
      <c r="AF702" s="169">
        <f>IF(D702="",scriv!B664,"")</f>
        <v>0</v>
      </c>
      <c r="AG702" s="170" t="str">
        <f t="shared" si="437"/>
        <v/>
      </c>
      <c r="AH702" s="169" t="str">
        <f t="shared" si="438"/>
        <v/>
      </c>
      <c r="AI702" s="169" t="str">
        <f t="shared" si="439"/>
        <v/>
      </c>
      <c r="AJ702" s="86">
        <f>ROUNDDOWN( (LEN(scriv!B664)+1) / 2, 0 )</f>
        <v>0</v>
      </c>
      <c r="AK702" s="82">
        <f t="shared" si="440"/>
        <v>0</v>
      </c>
      <c r="AL702" s="82" t="str">
        <f t="shared" si="441"/>
        <v>-</v>
      </c>
      <c r="AM702" s="82" t="str">
        <f t="shared" si="442"/>
        <v>-</v>
      </c>
      <c r="AN702" s="82" t="str">
        <f t="shared" si="443"/>
        <v>-</v>
      </c>
      <c r="AO702" s="82" t="str">
        <f t="shared" si="444"/>
        <v>-</v>
      </c>
      <c r="AP702" s="82" t="str">
        <f t="shared" si="445"/>
        <v>-</v>
      </c>
      <c r="AQ702" s="82" t="str">
        <f t="shared" si="446"/>
        <v>-</v>
      </c>
      <c r="AR702" s="82" t="str">
        <f t="shared" si="447"/>
        <v>-</v>
      </c>
      <c r="AT702" s="82">
        <f t="shared" si="448"/>
        <v>2</v>
      </c>
      <c r="AU702" s="82" t="str">
        <f ca="1">IF(    MAX(OFFSET(AL702,0,0,MATCH("-",AL$638:AL702,0))) = 0,"",
IFERROR(MAX(OFFSET(AL702,0,0,MATCH("-",AL$638:AL702,0))),""))</f>
        <v/>
      </c>
      <c r="AV702" s="82" t="str">
        <f ca="1">IF(    MAX(OFFSET(AM702,0,0,MATCH("-",AM$638:AM702,0))) = 0,"",
IFERROR(MAX(OFFSET(AM702,0,0,MATCH("-",AM$638:AM702,0))),""))</f>
        <v/>
      </c>
      <c r="AW702" s="82" t="str">
        <f ca="1">IF(    MAX(OFFSET(AN702,0,0,MATCH("-",AN$638:AN702,0))) = 0,"",
IFERROR(MAX(OFFSET(AN702,0,0,MATCH("-",AN$638:AN702,0))),""))</f>
        <v/>
      </c>
      <c r="AX702" s="82" t="str">
        <f ca="1">IF(    MAX(OFFSET(AO702,0,0,MATCH("-",AO$638:AO702,0))) = 0,"",
IFERROR(MAX(OFFSET(AO702,0,0,MATCH("-",AO$638:AO702,0))),""))</f>
        <v/>
      </c>
      <c r="AY702" s="82" t="str">
        <f ca="1">IF(    MAX(OFFSET(AP702,0,0,MATCH("-",AP$638:AP702,0))) = 0,"",
IFERROR(MAX(OFFSET(AP702,0,0,MATCH("-",AP$638:AP702,0))),""))</f>
        <v/>
      </c>
      <c r="AZ702" s="82" t="str">
        <f ca="1">IF(    MAX(OFFSET(AQ702,0,0,MATCH("-",AQ$638:AQ702,0))) = 0,"",
IFERROR(MAX(OFFSET(AQ702,0,0,MATCH("-",AQ$638:AQ702,0))),""))</f>
        <v/>
      </c>
      <c r="BA702" s="82" t="str">
        <f ca="1">IF(    MAX(OFFSET(AR702,0,0,MATCH("-",AR$638:AR702,0))) = 0,"",
IFERROR(MAX(OFFSET(AR702,0,0,MATCH("-",AR$638:AR702,0))),""))</f>
        <v/>
      </c>
      <c r="BB702" s="112">
        <f t="shared" ca="1" si="449"/>
        <v>-270</v>
      </c>
      <c r="BC702" s="111" t="str">
        <f t="shared" ca="1" si="450"/>
        <v>Radius</v>
      </c>
      <c r="BD702" s="112">
        <f t="shared" ca="1" si="451"/>
        <v>0</v>
      </c>
      <c r="BE702" s="111">
        <f t="shared" ca="1" si="452"/>
        <v>-150</v>
      </c>
      <c r="BF702" s="113" t="e">
        <f t="shared" ca="1" si="453"/>
        <v>#VALUE!</v>
      </c>
      <c r="BG702" s="113" t="e">
        <f t="shared" ca="1" si="454"/>
        <v>#VALUE!</v>
      </c>
      <c r="BH702" s="112">
        <f t="shared" ca="1" si="455"/>
        <v>2000</v>
      </c>
      <c r="BI702" s="112">
        <f t="shared" ca="1" si="456"/>
        <v>-150</v>
      </c>
      <c r="BJ702" s="157"/>
      <c r="BK702" s="157"/>
      <c r="BL702" s="158" t="str">
        <f>scriv!AM664</f>
        <v/>
      </c>
      <c r="BM702" s="157"/>
      <c r="BN702" s="157" t="str">
        <f t="shared" si="457"/>
        <v>node</v>
      </c>
      <c r="BO702" s="157"/>
      <c r="BP702" s="159">
        <f t="shared" ca="1" si="458"/>
        <v>0</v>
      </c>
      <c r="BQ702" s="159">
        <f t="shared" ca="1" si="459"/>
        <v>0</v>
      </c>
      <c r="BR702" s="159">
        <f t="shared" si="460"/>
        <v>1</v>
      </c>
      <c r="BS702" s="159" t="str">
        <f t="shared" si="461"/>
        <v>symbol</v>
      </c>
      <c r="BT702" s="157" t="str">
        <f ca="1">IF(scriv!V664&lt;&gt;"",scriv!V664,
IF(E702="",IFERROR(VLOOKUP(BL702,$AH$40:$BT$638,39,FALSE),$BT$36),
$BT$37))</f>
        <v>NodeSquare</v>
      </c>
      <c r="BU702" s="166">
        <f t="shared" ca="1" si="462"/>
        <v>2000</v>
      </c>
      <c r="BV702" s="166">
        <f t="shared" ca="1" si="463"/>
        <v>-150</v>
      </c>
      <c r="BW702" s="166">
        <f t="shared" ca="1" si="464"/>
        <v>0</v>
      </c>
      <c r="BX702" s="166">
        <f t="shared" ca="1" si="465"/>
        <v>0</v>
      </c>
      <c r="BY702" s="180" t="str">
        <f t="shared" si="466"/>
        <v/>
      </c>
      <c r="BZ702" s="180" t="str">
        <f t="shared" si="467"/>
        <v/>
      </c>
      <c r="CA702" s="81" t="str">
        <f>IF(scriv!E664&lt;&gt;"",scriv!E664,"")</f>
        <v/>
      </c>
      <c r="CB702" s="82">
        <f t="shared" si="436"/>
        <v>0</v>
      </c>
      <c r="CC702" s="82">
        <f t="shared" si="468"/>
        <v>0</v>
      </c>
      <c r="CD702" s="82" t="str">
        <f t="shared" si="469"/>
        <v>-</v>
      </c>
      <c r="CE702" s="82" t="str">
        <f t="shared" si="470"/>
        <v>-</v>
      </c>
      <c r="CF702" s="82" t="str">
        <f t="shared" si="471"/>
        <v>-</v>
      </c>
      <c r="CG702" s="82" t="str">
        <f t="shared" si="472"/>
        <v>-</v>
      </c>
      <c r="CH702" s="82" t="str">
        <f t="shared" si="473"/>
        <v>-</v>
      </c>
      <c r="CI702" s="82" t="str">
        <f t="shared" si="474"/>
        <v>-</v>
      </c>
      <c r="CJ702" s="82" t="str">
        <f t="shared" si="475"/>
        <v>-</v>
      </c>
      <c r="CK702" s="82" t="str">
        <f t="shared" si="476"/>
        <v>-</v>
      </c>
    </row>
    <row r="703" spans="1:89" s="82" customFormat="1" ht="18" customHeight="1">
      <c r="A703" s="81" t="str">
        <f>scriv!AL665</f>
        <v/>
      </c>
      <c r="B703" s="81" t="str">
        <f>IF(scriv!D665&lt;&gt;"",scriv!D665,"")</f>
        <v/>
      </c>
      <c r="C703" s="81" t="str">
        <f>IF( scriv!AP665&lt;&gt;"", IF(D703&lt;&gt;"","connection ","")&amp;scriv!AP665,IF(D703&lt;&gt;"","connection",""))</f>
        <v/>
      </c>
      <c r="D703" s="82" t="str">
        <f>scriv!AN665</f>
        <v/>
      </c>
      <c r="E703" s="82" t="str">
        <f>scriv!AO665</f>
        <v/>
      </c>
      <c r="F703" s="156">
        <f>ROW()</f>
        <v>703</v>
      </c>
      <c r="G703" s="288">
        <f>scriv!AC665</f>
        <v>0</v>
      </c>
      <c r="H703" s="288">
        <f>scriv!AD665</f>
        <v>0</v>
      </c>
      <c r="I703" s="81" t="str">
        <f>IF(scriv!AE665&lt;&gt;"",scriv!AE665,J703)</f>
        <v/>
      </c>
      <c r="J703" s="81" t="str">
        <f>IF(scriv!AF665&lt;&gt;"",scriv!AF665,"")</f>
        <v/>
      </c>
      <c r="K703" s="82" t="str">
        <f>IF(scriv!Y665&lt;&gt;"",scriv!Y665,$K$36)</f>
        <v>none</v>
      </c>
      <c r="L703" s="82">
        <f>IF(scriv!Z665&lt;&gt;"",scriv!Z665,$L$36)</f>
        <v>0</v>
      </c>
      <c r="M703" s="82" t="str">
        <f>IF(scriv!AA665&lt;&gt;"",scriv!AA665,$M$36)</f>
        <v>OpenClose</v>
      </c>
      <c r="N703" s="82">
        <f>IF(scriv!AB665&lt;&gt;"",scriv!AB665,$N$36)</f>
        <v>0</v>
      </c>
      <c r="O703" s="119" t="str">
        <f t="shared" si="435"/>
        <v/>
      </c>
      <c r="P703" s="81" t="str">
        <f>IF(scriv!I665&lt;&gt;"",scriv!I665,"")</f>
        <v/>
      </c>
      <c r="Q703" s="81" t="str">
        <f>IF(scriv!J665&lt;&gt;"",scriv!J665,"")</f>
        <v/>
      </c>
      <c r="R703" s="81">
        <f>IF(scriv!K665&lt;&gt;"",scriv!K665,
IF(I703&lt;&gt;"",1,$R$36))</f>
        <v>1</v>
      </c>
      <c r="S703" s="81" t="str">
        <f>IF(scriv!L665&lt;&gt;"",scriv!L665,
IF(scriv!AF665&lt;&gt;"",$S$36,"none"))</f>
        <v>none</v>
      </c>
      <c r="T703" s="81" t="str">
        <f>IF(scriv!Q665&lt;&gt;"",scriv!Q665,"")</f>
        <v/>
      </c>
      <c r="U703" s="81" t="str">
        <f>IF(scriv!R665&lt;&gt;"",scriv!R665,"")</f>
        <v/>
      </c>
      <c r="V703" s="81" t="str">
        <f>IF(scriv!S665&lt;&gt;"",scriv!S665,"")</f>
        <v/>
      </c>
      <c r="W703" s="81" t="str">
        <f>IF(scriv!T665&lt;&gt;"",scriv!T665,"")</f>
        <v/>
      </c>
      <c r="X703" s="81" t="str">
        <f>IF($E703="",
( IF(scriv!AH665&lt;&gt;"", LEFT( scriv!AH665, FIND(",",scriv!AH665)-1) &amp; "=" &amp; $AH703 &amp; RIGHT( scriv!AH665, LEN(scriv!AH665) + 1 - FIND(",",scriv!AH665)),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IF(scriv!AI665&lt;&gt;"", LEFT( scriv!AI665, FIND(",",scriv!AI665)-1) &amp; "=" &amp; $AH703 &amp; RIGHT( scriv!AI665, LEN(scriv!AI665) + 1 - FIND(",",scriv!AI665)),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IF(scriv!AJ665&lt;&gt;"", LEFT( scriv!AJ665, FIND(",",scriv!AJ665)-1) &amp; "=" &amp; $AH703 &amp; RIGHT( scriv!AJ665, LEN(scriv!AJ665) + 1 - FIND(",",scriv!AJ665)),
  IF($Z$36&lt;&gt;"",LEFT( Z$36, FIND(",",Z$36)-1) &amp; "=" &amp; $AH703 &amp; RIGHT( Z$36, LEN(Z$36) + 1 - FIND(",",Z$36)),""))),
IF(scriv!O665&lt;&gt;"", LEFT( scriv!O665, FIND(",",scriv!O665)-1) &amp; "=" &amp; $AH703 &amp; RIGHT( scriv!O665, LEN(scriv!O665) + 1 - FIND(",",scriv!O665)),
LEFT( Z$37, FIND(",",Z$37)-1) &amp; "=" &amp; $AH703 &amp; RIGHT( Z$37, LEN(Z$37) + 1 - FIND(",",Z$37))))</f>
        <v>drawOpen=,1.2</v>
      </c>
      <c r="AA703" s="81" t="str">
        <f>IF($E703="",
( IF(scriv!AK665&lt;&gt;"", LEFT( scriv!AK665, FIND(",",scriv!AK665)-1) &amp; "=" &amp; $AH703 &amp; RIGHT( scriv!AK665, LEN(scriv!AK665) + 1 - FIND(",",scriv!AK665)),
  IF($AA$36&lt;&gt;"",LEFT( AA$36, FIND(",",AA$36)-1) &amp; "=" &amp; $AH703 &amp; RIGHT( AA$36, LEN(AA$36) + 1 - FIND(",",AA$36)),""))),
IF(scriv!P665&lt;&gt;"", LEFT( scriv!P665, FIND(",",scriv!P665)-1) &amp; "=" &amp; $AH703 &amp; RIGHT( scriv!P665, LEN(scriv!P665) + 1 - FIND(",",scriv!P665)),
LEFT( AA$37, FIND(",",AA$37)-1) &amp; "=" &amp; $AH703 &amp; RIGHT( AA$37, LEN(AA$37) + 1 - FIND(",",AA$37))))</f>
        <v>drawClose=,1.2</v>
      </c>
      <c r="AB703" s="167" t="str">
        <f t="shared" si="434"/>
        <v>noTitle</v>
      </c>
      <c r="AC703" s="167"/>
      <c r="AD703" s="45"/>
      <c r="AE703" s="168"/>
      <c r="AF703" s="169">
        <f>IF(D703="",scriv!B665,"")</f>
        <v>0</v>
      </c>
      <c r="AG703" s="170" t="str">
        <f t="shared" si="437"/>
        <v/>
      </c>
      <c r="AH703" s="169" t="str">
        <f t="shared" si="438"/>
        <v/>
      </c>
      <c r="AI703" s="169" t="str">
        <f t="shared" si="439"/>
        <v/>
      </c>
      <c r="AJ703" s="86">
        <f>ROUNDDOWN( (LEN(scriv!B665)+1) / 2, 0 )</f>
        <v>0</v>
      </c>
      <c r="AK703" s="82">
        <f t="shared" si="440"/>
        <v>0</v>
      </c>
      <c r="AL703" s="82" t="str">
        <f t="shared" si="441"/>
        <v>-</v>
      </c>
      <c r="AM703" s="82" t="str">
        <f t="shared" si="442"/>
        <v>-</v>
      </c>
      <c r="AN703" s="82" t="str">
        <f t="shared" si="443"/>
        <v>-</v>
      </c>
      <c r="AO703" s="82" t="str">
        <f t="shared" si="444"/>
        <v>-</v>
      </c>
      <c r="AP703" s="82" t="str">
        <f t="shared" si="445"/>
        <v>-</v>
      </c>
      <c r="AQ703" s="82" t="str">
        <f t="shared" si="446"/>
        <v>-</v>
      </c>
      <c r="AR703" s="82" t="str">
        <f t="shared" si="447"/>
        <v>-</v>
      </c>
      <c r="AT703" s="82">
        <f t="shared" si="448"/>
        <v>2</v>
      </c>
      <c r="AU703" s="82" t="str">
        <f ca="1">IF(    MAX(OFFSET(AL703,0,0,MATCH("-",AL$638:AL703,0))) = 0,"",
IFERROR(MAX(OFFSET(AL703,0,0,MATCH("-",AL$638:AL703,0))),""))</f>
        <v/>
      </c>
      <c r="AV703" s="82" t="str">
        <f ca="1">IF(    MAX(OFFSET(AM703,0,0,MATCH("-",AM$638:AM703,0))) = 0,"",
IFERROR(MAX(OFFSET(AM703,0,0,MATCH("-",AM$638:AM703,0))),""))</f>
        <v/>
      </c>
      <c r="AW703" s="82" t="str">
        <f ca="1">IF(    MAX(OFFSET(AN703,0,0,MATCH("-",AN$638:AN703,0))) = 0,"",
IFERROR(MAX(OFFSET(AN703,0,0,MATCH("-",AN$638:AN703,0))),""))</f>
        <v/>
      </c>
      <c r="AX703" s="82" t="str">
        <f ca="1">IF(    MAX(OFFSET(AO703,0,0,MATCH("-",AO$638:AO703,0))) = 0,"",
IFERROR(MAX(OFFSET(AO703,0,0,MATCH("-",AO$638:AO703,0))),""))</f>
        <v/>
      </c>
      <c r="AY703" s="82" t="str">
        <f ca="1">IF(    MAX(OFFSET(AP703,0,0,MATCH("-",AP$638:AP703,0))) = 0,"",
IFERROR(MAX(OFFSET(AP703,0,0,MATCH("-",AP$638:AP703,0))),""))</f>
        <v/>
      </c>
      <c r="AZ703" s="82" t="str">
        <f ca="1">IF(    MAX(OFFSET(AQ703,0,0,MATCH("-",AQ$638:AQ703,0))) = 0,"",
IFERROR(MAX(OFFSET(AQ703,0,0,MATCH("-",AQ$638:AQ703,0))),""))</f>
        <v/>
      </c>
      <c r="BA703" s="82" t="str">
        <f ca="1">IF(    MAX(OFFSET(AR703,0,0,MATCH("-",AR$638:AR703,0))) = 0,"",
IFERROR(MAX(OFFSET(AR703,0,0,MATCH("-",AR$638:AR703,0))),""))</f>
        <v/>
      </c>
      <c r="BB703" s="112">
        <f t="shared" ca="1" si="449"/>
        <v>-270</v>
      </c>
      <c r="BC703" s="111" t="str">
        <f t="shared" ca="1" si="450"/>
        <v>Radius</v>
      </c>
      <c r="BD703" s="112">
        <f t="shared" ca="1" si="451"/>
        <v>0</v>
      </c>
      <c r="BE703" s="111">
        <f t="shared" ca="1" si="452"/>
        <v>-150</v>
      </c>
      <c r="BF703" s="113" t="e">
        <f t="shared" ca="1" si="453"/>
        <v>#VALUE!</v>
      </c>
      <c r="BG703" s="113" t="e">
        <f t="shared" ca="1" si="454"/>
        <v>#VALUE!</v>
      </c>
      <c r="BH703" s="112">
        <f t="shared" ca="1" si="455"/>
        <v>2000</v>
      </c>
      <c r="BI703" s="112">
        <f t="shared" ca="1" si="456"/>
        <v>-150</v>
      </c>
      <c r="BJ703" s="157"/>
      <c r="BK703" s="157"/>
      <c r="BL703" s="158" t="str">
        <f>scriv!AM665</f>
        <v/>
      </c>
      <c r="BM703" s="157"/>
      <c r="BN703" s="157" t="str">
        <f t="shared" si="457"/>
        <v>node</v>
      </c>
      <c r="BO703" s="157"/>
      <c r="BP703" s="159">
        <f t="shared" ca="1" si="458"/>
        <v>0</v>
      </c>
      <c r="BQ703" s="159">
        <f t="shared" ca="1" si="459"/>
        <v>0</v>
      </c>
      <c r="BR703" s="159">
        <f t="shared" si="460"/>
        <v>1</v>
      </c>
      <c r="BS703" s="159" t="str">
        <f t="shared" si="461"/>
        <v>symbol</v>
      </c>
      <c r="BT703" s="157" t="str">
        <f ca="1">IF(scriv!V665&lt;&gt;"",scriv!V665,
IF(E703="",IFERROR(VLOOKUP(BL703,$AH$40:$BT$638,39,FALSE),$BT$36),
$BT$37))</f>
        <v>NodeSquare</v>
      </c>
      <c r="BU703" s="166">
        <f t="shared" ca="1" si="462"/>
        <v>2000</v>
      </c>
      <c r="BV703" s="166">
        <f t="shared" ca="1" si="463"/>
        <v>-150</v>
      </c>
      <c r="BW703" s="166">
        <f t="shared" ca="1" si="464"/>
        <v>0</v>
      </c>
      <c r="BX703" s="166">
        <f t="shared" ca="1" si="465"/>
        <v>0</v>
      </c>
      <c r="BY703" s="180" t="str">
        <f t="shared" si="466"/>
        <v/>
      </c>
      <c r="BZ703" s="180" t="str">
        <f t="shared" si="467"/>
        <v/>
      </c>
      <c r="CA703" s="81" t="str">
        <f>IF(scriv!E665&lt;&gt;"",scriv!E665,"")</f>
        <v/>
      </c>
      <c r="CB703" s="82">
        <f t="shared" si="436"/>
        <v>0</v>
      </c>
      <c r="CC703" s="82">
        <f t="shared" si="468"/>
        <v>0</v>
      </c>
      <c r="CD703" s="82" t="str">
        <f t="shared" si="469"/>
        <v>-</v>
      </c>
      <c r="CE703" s="82" t="str">
        <f t="shared" si="470"/>
        <v>-</v>
      </c>
      <c r="CF703" s="82" t="str">
        <f t="shared" si="471"/>
        <v>-</v>
      </c>
      <c r="CG703" s="82" t="str">
        <f t="shared" si="472"/>
        <v>-</v>
      </c>
      <c r="CH703" s="82" t="str">
        <f t="shared" si="473"/>
        <v>-</v>
      </c>
      <c r="CI703" s="82" t="str">
        <f t="shared" si="474"/>
        <v>-</v>
      </c>
      <c r="CJ703" s="82" t="str">
        <f t="shared" si="475"/>
        <v>-</v>
      </c>
      <c r="CK703" s="82" t="str">
        <f t="shared" si="476"/>
        <v>-</v>
      </c>
    </row>
    <row r="704" spans="1:89" s="82" customFormat="1" ht="18" customHeight="1">
      <c r="A704" s="81" t="str">
        <f>scriv!AL666</f>
        <v/>
      </c>
      <c r="B704" s="81" t="str">
        <f>IF(scriv!D666&lt;&gt;"",scriv!D666,"")</f>
        <v/>
      </c>
      <c r="C704" s="81" t="str">
        <f>IF( scriv!AP666&lt;&gt;"", IF(D704&lt;&gt;"","connection ","")&amp;scriv!AP666,IF(D704&lt;&gt;"","connection",""))</f>
        <v/>
      </c>
      <c r="D704" s="82" t="str">
        <f>scriv!AN666</f>
        <v/>
      </c>
      <c r="E704" s="82" t="str">
        <f>scriv!AO666</f>
        <v/>
      </c>
      <c r="F704" s="156">
        <f>ROW()</f>
        <v>704</v>
      </c>
      <c r="G704" s="288">
        <f>scriv!AC666</f>
        <v>0</v>
      </c>
      <c r="H704" s="288">
        <f>scriv!AD666</f>
        <v>0</v>
      </c>
      <c r="I704" s="81" t="str">
        <f>IF(scriv!AE666&lt;&gt;"",scriv!AE666,J704)</f>
        <v/>
      </c>
      <c r="J704" s="81" t="str">
        <f>IF(scriv!AF666&lt;&gt;"",scriv!AF666,"")</f>
        <v/>
      </c>
      <c r="K704" s="82" t="str">
        <f>IF(scriv!Y666&lt;&gt;"",scriv!Y666,$K$36)</f>
        <v>none</v>
      </c>
      <c r="L704" s="82">
        <f>IF(scriv!Z666&lt;&gt;"",scriv!Z666,$L$36)</f>
        <v>0</v>
      </c>
      <c r="M704" s="82" t="str">
        <f>IF(scriv!AA666&lt;&gt;"",scriv!AA666,$M$36)</f>
        <v>OpenClose</v>
      </c>
      <c r="N704" s="82">
        <f>IF(scriv!AB666&lt;&gt;"",scriv!AB666,$N$36)</f>
        <v>0</v>
      </c>
      <c r="O704" s="119" t="str">
        <f t="shared" si="435"/>
        <v/>
      </c>
      <c r="P704" s="81" t="str">
        <f>IF(scriv!I666&lt;&gt;"",scriv!I666,"")</f>
        <v/>
      </c>
      <c r="Q704" s="81" t="str">
        <f>IF(scriv!J666&lt;&gt;"",scriv!J666,"")</f>
        <v/>
      </c>
      <c r="R704" s="81">
        <f>IF(scriv!K666&lt;&gt;"",scriv!K666,
IF(I704&lt;&gt;"",1,$R$36))</f>
        <v>1</v>
      </c>
      <c r="S704" s="81" t="str">
        <f>IF(scriv!L666&lt;&gt;"",scriv!L666,
IF(scriv!AF666&lt;&gt;"",$S$36,"none"))</f>
        <v>none</v>
      </c>
      <c r="T704" s="81" t="str">
        <f>IF(scriv!Q666&lt;&gt;"",scriv!Q666,"")</f>
        <v/>
      </c>
      <c r="U704" s="81" t="str">
        <f>IF(scriv!R666&lt;&gt;"",scriv!R666,"")</f>
        <v/>
      </c>
      <c r="V704" s="81" t="str">
        <f>IF(scriv!S666&lt;&gt;"",scriv!S666,"")</f>
        <v/>
      </c>
      <c r="W704" s="81" t="str">
        <f>IF(scriv!T666&lt;&gt;"",scriv!T666,"")</f>
        <v/>
      </c>
      <c r="X704" s="81" t="str">
        <f>IF($E704="",
( IF(scriv!AH666&lt;&gt;"", LEFT( scriv!AH666, FIND(",",scriv!AH666)-1) &amp; "=" &amp; $AH704 &amp; RIGHT( scriv!AH666, LEN(scriv!AH666) + 1 - FIND(",",scriv!AH666)),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IF(scriv!AI666&lt;&gt;"", LEFT( scriv!AI666, FIND(",",scriv!AI666)-1) &amp; "=" &amp; $AH704 &amp; RIGHT( scriv!AI666, LEN(scriv!AI666) + 1 - FIND(",",scriv!AI666)),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IF(scriv!AJ666&lt;&gt;"", LEFT( scriv!AJ666, FIND(",",scriv!AJ666)-1) &amp; "=" &amp; $AH704 &amp; RIGHT( scriv!AJ666, LEN(scriv!AJ666) + 1 - FIND(",",scriv!AJ666)),
  IF($Z$36&lt;&gt;"",LEFT( Z$36, FIND(",",Z$36)-1) &amp; "=" &amp; $AH704 &amp; RIGHT( Z$36, LEN(Z$36) + 1 - FIND(",",Z$36)),""))),
IF(scriv!O666&lt;&gt;"", LEFT( scriv!O666, FIND(",",scriv!O666)-1) &amp; "=" &amp; $AH704 &amp; RIGHT( scriv!O666, LEN(scriv!O666) + 1 - FIND(",",scriv!O666)),
LEFT( Z$37, FIND(",",Z$37)-1) &amp; "=" &amp; $AH704 &amp; RIGHT( Z$37, LEN(Z$37) + 1 - FIND(",",Z$37))))</f>
        <v>drawOpen=,1.2</v>
      </c>
      <c r="AA704" s="81" t="str">
        <f>IF($E704="",
( IF(scriv!AK666&lt;&gt;"", LEFT( scriv!AK666, FIND(",",scriv!AK666)-1) &amp; "=" &amp; $AH704 &amp; RIGHT( scriv!AK666, LEN(scriv!AK666) + 1 - FIND(",",scriv!AK666)),
  IF($AA$36&lt;&gt;"",LEFT( AA$36, FIND(",",AA$36)-1) &amp; "=" &amp; $AH704 &amp; RIGHT( AA$36, LEN(AA$36) + 1 - FIND(",",AA$36)),""))),
IF(scriv!P666&lt;&gt;"", LEFT( scriv!P666, FIND(",",scriv!P666)-1) &amp; "=" &amp; $AH704 &amp; RIGHT( scriv!P666, LEN(scriv!P666) + 1 - FIND(",",scriv!P666)),
LEFT( AA$37, FIND(",",AA$37)-1) &amp; "=" &amp; $AH704 &amp; RIGHT( AA$37, LEN(AA$37) + 1 - FIND(",",AA$37))))</f>
        <v>drawClose=,1.2</v>
      </c>
      <c r="AB704" s="167" t="str">
        <f t="shared" si="434"/>
        <v>noTitle</v>
      </c>
      <c r="AC704" s="167"/>
      <c r="AD704" s="45"/>
      <c r="AE704" s="168"/>
      <c r="AF704" s="169">
        <f>IF(D704="",scriv!B666,"")</f>
        <v>0</v>
      </c>
      <c r="AG704" s="170" t="str">
        <f t="shared" si="437"/>
        <v/>
      </c>
      <c r="AH704" s="169" t="str">
        <f t="shared" si="438"/>
        <v/>
      </c>
      <c r="AI704" s="169" t="str">
        <f t="shared" si="439"/>
        <v/>
      </c>
      <c r="AJ704" s="86">
        <f>ROUNDDOWN( (LEN(scriv!B666)+1) / 2, 0 )</f>
        <v>0</v>
      </c>
      <c r="AK704" s="82">
        <f t="shared" si="440"/>
        <v>0</v>
      </c>
      <c r="AL704" s="82" t="str">
        <f t="shared" si="441"/>
        <v>-</v>
      </c>
      <c r="AM704" s="82" t="str">
        <f t="shared" si="442"/>
        <v>-</v>
      </c>
      <c r="AN704" s="82" t="str">
        <f t="shared" si="443"/>
        <v>-</v>
      </c>
      <c r="AO704" s="82" t="str">
        <f t="shared" si="444"/>
        <v>-</v>
      </c>
      <c r="AP704" s="82" t="str">
        <f t="shared" si="445"/>
        <v>-</v>
      </c>
      <c r="AQ704" s="82" t="str">
        <f t="shared" si="446"/>
        <v>-</v>
      </c>
      <c r="AR704" s="82" t="str">
        <f t="shared" si="447"/>
        <v>-</v>
      </c>
      <c r="AT704" s="82">
        <f t="shared" si="448"/>
        <v>2</v>
      </c>
      <c r="AU704" s="82" t="str">
        <f ca="1">IF(    MAX(OFFSET(AL704,0,0,MATCH("-",AL$638:AL704,0))) = 0,"",
IFERROR(MAX(OFFSET(AL704,0,0,MATCH("-",AL$638:AL704,0))),""))</f>
        <v/>
      </c>
      <c r="AV704" s="82" t="str">
        <f ca="1">IF(    MAX(OFFSET(AM704,0,0,MATCH("-",AM$638:AM704,0))) = 0,"",
IFERROR(MAX(OFFSET(AM704,0,0,MATCH("-",AM$638:AM704,0))),""))</f>
        <v/>
      </c>
      <c r="AW704" s="82" t="str">
        <f ca="1">IF(    MAX(OFFSET(AN704,0,0,MATCH("-",AN$638:AN704,0))) = 0,"",
IFERROR(MAX(OFFSET(AN704,0,0,MATCH("-",AN$638:AN704,0))),""))</f>
        <v/>
      </c>
      <c r="AX704" s="82" t="str">
        <f ca="1">IF(    MAX(OFFSET(AO704,0,0,MATCH("-",AO$638:AO704,0))) = 0,"",
IFERROR(MAX(OFFSET(AO704,0,0,MATCH("-",AO$638:AO704,0))),""))</f>
        <v/>
      </c>
      <c r="AY704" s="82" t="str">
        <f ca="1">IF(    MAX(OFFSET(AP704,0,0,MATCH("-",AP$638:AP704,0))) = 0,"",
IFERROR(MAX(OFFSET(AP704,0,0,MATCH("-",AP$638:AP704,0))),""))</f>
        <v/>
      </c>
      <c r="AZ704" s="82" t="str">
        <f ca="1">IF(    MAX(OFFSET(AQ704,0,0,MATCH("-",AQ$638:AQ704,0))) = 0,"",
IFERROR(MAX(OFFSET(AQ704,0,0,MATCH("-",AQ$638:AQ704,0))),""))</f>
        <v/>
      </c>
      <c r="BA704" s="82" t="str">
        <f ca="1">IF(    MAX(OFFSET(AR704,0,0,MATCH("-",AR$638:AR704,0))) = 0,"",
IFERROR(MAX(OFFSET(AR704,0,0,MATCH("-",AR$638:AR704,0))),""))</f>
        <v/>
      </c>
      <c r="BB704" s="112">
        <f t="shared" ca="1" si="449"/>
        <v>-270</v>
      </c>
      <c r="BC704" s="111" t="str">
        <f t="shared" ca="1" si="450"/>
        <v>Radius</v>
      </c>
      <c r="BD704" s="112">
        <f t="shared" ca="1" si="451"/>
        <v>0</v>
      </c>
      <c r="BE704" s="111">
        <f t="shared" ca="1" si="452"/>
        <v>-150</v>
      </c>
      <c r="BF704" s="113" t="e">
        <f t="shared" ca="1" si="453"/>
        <v>#VALUE!</v>
      </c>
      <c r="BG704" s="113" t="e">
        <f t="shared" ca="1" si="454"/>
        <v>#VALUE!</v>
      </c>
      <c r="BH704" s="112">
        <f t="shared" ca="1" si="455"/>
        <v>2000</v>
      </c>
      <c r="BI704" s="112">
        <f t="shared" ca="1" si="456"/>
        <v>-150</v>
      </c>
      <c r="BJ704" s="157"/>
      <c r="BK704" s="157"/>
      <c r="BL704" s="158" t="str">
        <f>scriv!AM666</f>
        <v/>
      </c>
      <c r="BM704" s="157"/>
      <c r="BN704" s="157" t="str">
        <f t="shared" si="457"/>
        <v>node</v>
      </c>
      <c r="BO704" s="157"/>
      <c r="BP704" s="159">
        <f t="shared" ca="1" si="458"/>
        <v>0</v>
      </c>
      <c r="BQ704" s="159">
        <f t="shared" ca="1" si="459"/>
        <v>0</v>
      </c>
      <c r="BR704" s="159">
        <f t="shared" si="460"/>
        <v>1</v>
      </c>
      <c r="BS704" s="159" t="str">
        <f t="shared" si="461"/>
        <v>symbol</v>
      </c>
      <c r="BT704" s="157" t="str">
        <f ca="1">IF(scriv!V666&lt;&gt;"",scriv!V666,
IF(E704="",IFERROR(VLOOKUP(BL704,$AH$40:$BT$638,39,FALSE),$BT$36),
$BT$37))</f>
        <v>NodeSquare</v>
      </c>
      <c r="BU704" s="166">
        <f t="shared" ca="1" si="462"/>
        <v>2000</v>
      </c>
      <c r="BV704" s="166">
        <f t="shared" ca="1" si="463"/>
        <v>-150</v>
      </c>
      <c r="BW704" s="166">
        <f t="shared" ca="1" si="464"/>
        <v>0</v>
      </c>
      <c r="BX704" s="166">
        <f t="shared" ca="1" si="465"/>
        <v>0</v>
      </c>
      <c r="BY704" s="180" t="str">
        <f t="shared" si="466"/>
        <v/>
      </c>
      <c r="BZ704" s="180" t="str">
        <f t="shared" si="467"/>
        <v/>
      </c>
      <c r="CA704" s="81" t="str">
        <f>IF(scriv!E666&lt;&gt;"",scriv!E666,"")</f>
        <v/>
      </c>
      <c r="CB704" s="82">
        <f t="shared" si="436"/>
        <v>0</v>
      </c>
      <c r="CC704" s="82">
        <f t="shared" si="468"/>
        <v>0</v>
      </c>
      <c r="CD704" s="82" t="str">
        <f t="shared" si="469"/>
        <v>-</v>
      </c>
      <c r="CE704" s="82" t="str">
        <f t="shared" si="470"/>
        <v>-</v>
      </c>
      <c r="CF704" s="82" t="str">
        <f t="shared" si="471"/>
        <v>-</v>
      </c>
      <c r="CG704" s="82" t="str">
        <f t="shared" si="472"/>
        <v>-</v>
      </c>
      <c r="CH704" s="82" t="str">
        <f t="shared" si="473"/>
        <v>-</v>
      </c>
      <c r="CI704" s="82" t="str">
        <f t="shared" si="474"/>
        <v>-</v>
      </c>
      <c r="CJ704" s="82" t="str">
        <f t="shared" si="475"/>
        <v>-</v>
      </c>
      <c r="CK704" s="82" t="str">
        <f t="shared" si="476"/>
        <v>-</v>
      </c>
    </row>
    <row r="705" spans="1:89" s="82" customFormat="1" ht="18" customHeight="1">
      <c r="A705" s="81" t="str">
        <f>scriv!AL667</f>
        <v/>
      </c>
      <c r="B705" s="81" t="str">
        <f>IF(scriv!D667&lt;&gt;"",scriv!D667,"")</f>
        <v/>
      </c>
      <c r="C705" s="81" t="str">
        <f>IF( scriv!AP667&lt;&gt;"", IF(D705&lt;&gt;"","connection ","")&amp;scriv!AP667,IF(D705&lt;&gt;"","connection",""))</f>
        <v/>
      </c>
      <c r="D705" s="82" t="str">
        <f>scriv!AN667</f>
        <v/>
      </c>
      <c r="E705" s="82" t="str">
        <f>scriv!AO667</f>
        <v/>
      </c>
      <c r="F705" s="156">
        <f>ROW()</f>
        <v>705</v>
      </c>
      <c r="G705" s="288">
        <f>scriv!AC667</f>
        <v>0</v>
      </c>
      <c r="H705" s="288">
        <f>scriv!AD667</f>
        <v>0</v>
      </c>
      <c r="I705" s="81" t="str">
        <f>IF(scriv!AE667&lt;&gt;"",scriv!AE667,J705)</f>
        <v/>
      </c>
      <c r="J705" s="81" t="str">
        <f>IF(scriv!AF667&lt;&gt;"",scriv!AF667,"")</f>
        <v/>
      </c>
      <c r="K705" s="82" t="str">
        <f>IF(scriv!Y667&lt;&gt;"",scriv!Y667,$K$36)</f>
        <v>none</v>
      </c>
      <c r="L705" s="82">
        <f>IF(scriv!Z667&lt;&gt;"",scriv!Z667,$L$36)</f>
        <v>0</v>
      </c>
      <c r="M705" s="82" t="str">
        <f>IF(scriv!AA667&lt;&gt;"",scriv!AA667,$M$36)</f>
        <v>OpenClose</v>
      </c>
      <c r="N705" s="82">
        <f>IF(scriv!AB667&lt;&gt;"",scriv!AB667,$N$36)</f>
        <v>0</v>
      </c>
      <c r="O705" s="119" t="str">
        <f t="shared" si="435"/>
        <v/>
      </c>
      <c r="P705" s="81" t="str">
        <f>IF(scriv!I667&lt;&gt;"",scriv!I667,"")</f>
        <v/>
      </c>
      <c r="Q705" s="81" t="str">
        <f>IF(scriv!J667&lt;&gt;"",scriv!J667,"")</f>
        <v/>
      </c>
      <c r="R705" s="81">
        <f>IF(scriv!K667&lt;&gt;"",scriv!K667,
IF(I705&lt;&gt;"",1,$R$36))</f>
        <v>1</v>
      </c>
      <c r="S705" s="81" t="str">
        <f>IF(scriv!L667&lt;&gt;"",scriv!L667,
IF(scriv!AF667&lt;&gt;"",$S$36,"none"))</f>
        <v>none</v>
      </c>
      <c r="T705" s="81" t="str">
        <f>IF(scriv!Q667&lt;&gt;"",scriv!Q667,"")</f>
        <v/>
      </c>
      <c r="U705" s="81" t="str">
        <f>IF(scriv!R667&lt;&gt;"",scriv!R667,"")</f>
        <v/>
      </c>
      <c r="V705" s="81" t="str">
        <f>IF(scriv!S667&lt;&gt;"",scriv!S667,"")</f>
        <v/>
      </c>
      <c r="W705" s="81" t="str">
        <f>IF(scriv!T667&lt;&gt;"",scriv!T667,"")</f>
        <v/>
      </c>
      <c r="X705" s="81" t="str">
        <f>IF($E705="",
( IF(scriv!AH667&lt;&gt;"", LEFT( scriv!AH667, FIND(",",scriv!AH667)-1) &amp; "=" &amp; $AH705 &amp; RIGHT( scriv!AH667, LEN(scriv!AH667) + 1 - FIND(",",scriv!AH667)),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IF(scriv!AI667&lt;&gt;"", LEFT( scriv!AI667, FIND(",",scriv!AI667)-1) &amp; "=" &amp; $AH705 &amp; RIGHT( scriv!AI667, LEN(scriv!AI667) + 1 - FIND(",",scriv!AI667)),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IF(scriv!AJ667&lt;&gt;"", LEFT( scriv!AJ667, FIND(",",scriv!AJ667)-1) &amp; "=" &amp; $AH705 &amp; RIGHT( scriv!AJ667, LEN(scriv!AJ667) + 1 - FIND(",",scriv!AJ667)),
  IF($Z$36&lt;&gt;"",LEFT( Z$36, FIND(",",Z$36)-1) &amp; "=" &amp; $AH705 &amp; RIGHT( Z$36, LEN(Z$36) + 1 - FIND(",",Z$36)),""))),
IF(scriv!O667&lt;&gt;"", LEFT( scriv!O667, FIND(",",scriv!O667)-1) &amp; "=" &amp; $AH705 &amp; RIGHT( scriv!O667, LEN(scriv!O667) + 1 - FIND(",",scriv!O667)),
LEFT( Z$37, FIND(",",Z$37)-1) &amp; "=" &amp; $AH705 &amp; RIGHT( Z$37, LEN(Z$37) + 1 - FIND(",",Z$37))))</f>
        <v>drawOpen=,1.2</v>
      </c>
      <c r="AA705" s="81" t="str">
        <f>IF($E705="",
( IF(scriv!AK667&lt;&gt;"", LEFT( scriv!AK667, FIND(",",scriv!AK667)-1) &amp; "=" &amp; $AH705 &amp; RIGHT( scriv!AK667, LEN(scriv!AK667) + 1 - FIND(",",scriv!AK667)),
  IF($AA$36&lt;&gt;"",LEFT( AA$36, FIND(",",AA$36)-1) &amp; "=" &amp; $AH705 &amp; RIGHT( AA$36, LEN(AA$36) + 1 - FIND(",",AA$36)),""))),
IF(scriv!P667&lt;&gt;"", LEFT( scriv!P667, FIND(",",scriv!P667)-1) &amp; "=" &amp; $AH705 &amp; RIGHT( scriv!P667, LEN(scriv!P667) + 1 - FIND(",",scriv!P667)),
LEFT( AA$37, FIND(",",AA$37)-1) &amp; "=" &amp; $AH705 &amp; RIGHT( AA$37, LEN(AA$37) + 1 - FIND(",",AA$37))))</f>
        <v>drawClose=,1.2</v>
      </c>
      <c r="AB705" s="167" t="str">
        <f t="shared" si="434"/>
        <v>noTitle</v>
      </c>
      <c r="AC705" s="167"/>
      <c r="AD705" s="45"/>
      <c r="AE705" s="168"/>
      <c r="AF705" s="169">
        <f>IF(D705="",scriv!B667,"")</f>
        <v>0</v>
      </c>
      <c r="AG705" s="170" t="str">
        <f t="shared" si="437"/>
        <v/>
      </c>
      <c r="AH705" s="169" t="str">
        <f t="shared" si="438"/>
        <v/>
      </c>
      <c r="AI705" s="169" t="str">
        <f t="shared" si="439"/>
        <v/>
      </c>
      <c r="AJ705" s="86">
        <f>ROUNDDOWN( (LEN(scriv!B667)+1) / 2, 0 )</f>
        <v>0</v>
      </c>
      <c r="AK705" s="82">
        <f t="shared" si="440"/>
        <v>0</v>
      </c>
      <c r="AL705" s="82" t="str">
        <f t="shared" si="441"/>
        <v>-</v>
      </c>
      <c r="AM705" s="82" t="str">
        <f t="shared" si="442"/>
        <v>-</v>
      </c>
      <c r="AN705" s="82" t="str">
        <f t="shared" si="443"/>
        <v>-</v>
      </c>
      <c r="AO705" s="82" t="str">
        <f t="shared" si="444"/>
        <v>-</v>
      </c>
      <c r="AP705" s="82" t="str">
        <f t="shared" si="445"/>
        <v>-</v>
      </c>
      <c r="AQ705" s="82" t="str">
        <f t="shared" si="446"/>
        <v>-</v>
      </c>
      <c r="AR705" s="82" t="str">
        <f t="shared" si="447"/>
        <v>-</v>
      </c>
      <c r="AT705" s="82">
        <f t="shared" si="448"/>
        <v>2</v>
      </c>
      <c r="AU705" s="82" t="str">
        <f ca="1">IF(    MAX(OFFSET(AL705,0,0,MATCH("-",AL$638:AL705,0))) = 0,"",
IFERROR(MAX(OFFSET(AL705,0,0,MATCH("-",AL$638:AL705,0))),""))</f>
        <v/>
      </c>
      <c r="AV705" s="82" t="str">
        <f ca="1">IF(    MAX(OFFSET(AM705,0,0,MATCH("-",AM$638:AM705,0))) = 0,"",
IFERROR(MAX(OFFSET(AM705,0,0,MATCH("-",AM$638:AM705,0))),""))</f>
        <v/>
      </c>
      <c r="AW705" s="82" t="str">
        <f ca="1">IF(    MAX(OFFSET(AN705,0,0,MATCH("-",AN$638:AN705,0))) = 0,"",
IFERROR(MAX(OFFSET(AN705,0,0,MATCH("-",AN$638:AN705,0))),""))</f>
        <v/>
      </c>
      <c r="AX705" s="82" t="str">
        <f ca="1">IF(    MAX(OFFSET(AO705,0,0,MATCH("-",AO$638:AO705,0))) = 0,"",
IFERROR(MAX(OFFSET(AO705,0,0,MATCH("-",AO$638:AO705,0))),""))</f>
        <v/>
      </c>
      <c r="AY705" s="82" t="str">
        <f ca="1">IF(    MAX(OFFSET(AP705,0,0,MATCH("-",AP$638:AP705,0))) = 0,"",
IFERROR(MAX(OFFSET(AP705,0,0,MATCH("-",AP$638:AP705,0))),""))</f>
        <v/>
      </c>
      <c r="AZ705" s="82" t="str">
        <f ca="1">IF(    MAX(OFFSET(AQ705,0,0,MATCH("-",AQ$638:AQ705,0))) = 0,"",
IFERROR(MAX(OFFSET(AQ705,0,0,MATCH("-",AQ$638:AQ705,0))),""))</f>
        <v/>
      </c>
      <c r="BA705" s="82" t="str">
        <f ca="1">IF(    MAX(OFFSET(AR705,0,0,MATCH("-",AR$638:AR705,0))) = 0,"",
IFERROR(MAX(OFFSET(AR705,0,0,MATCH("-",AR$638:AR705,0))),""))</f>
        <v/>
      </c>
      <c r="BB705" s="112">
        <f t="shared" ca="1" si="449"/>
        <v>-270</v>
      </c>
      <c r="BC705" s="111" t="str">
        <f t="shared" ca="1" si="450"/>
        <v>Radius</v>
      </c>
      <c r="BD705" s="112">
        <f t="shared" ca="1" si="451"/>
        <v>0</v>
      </c>
      <c r="BE705" s="111">
        <f t="shared" ca="1" si="452"/>
        <v>-150</v>
      </c>
      <c r="BF705" s="113" t="e">
        <f t="shared" ca="1" si="453"/>
        <v>#VALUE!</v>
      </c>
      <c r="BG705" s="113" t="e">
        <f t="shared" ca="1" si="454"/>
        <v>#VALUE!</v>
      </c>
      <c r="BH705" s="112">
        <f t="shared" ca="1" si="455"/>
        <v>2000</v>
      </c>
      <c r="BI705" s="112">
        <f t="shared" ca="1" si="456"/>
        <v>-150</v>
      </c>
      <c r="BJ705" s="157"/>
      <c r="BK705" s="157"/>
      <c r="BL705" s="158" t="str">
        <f>scriv!AM667</f>
        <v/>
      </c>
      <c r="BM705" s="157"/>
      <c r="BN705" s="157" t="str">
        <f t="shared" si="457"/>
        <v>node</v>
      </c>
      <c r="BO705" s="157"/>
      <c r="BP705" s="159">
        <f t="shared" ca="1" si="458"/>
        <v>0</v>
      </c>
      <c r="BQ705" s="159">
        <f t="shared" ca="1" si="459"/>
        <v>0</v>
      </c>
      <c r="BR705" s="159">
        <f t="shared" si="460"/>
        <v>1</v>
      </c>
      <c r="BS705" s="159" t="str">
        <f t="shared" si="461"/>
        <v>symbol</v>
      </c>
      <c r="BT705" s="157" t="str">
        <f ca="1">IF(scriv!V667&lt;&gt;"",scriv!V667,
IF(E705="",IFERROR(VLOOKUP(BL705,$AH$40:$BT$638,39,FALSE),$BT$36),
$BT$37))</f>
        <v>NodeSquare</v>
      </c>
      <c r="BU705" s="166">
        <f t="shared" ca="1" si="462"/>
        <v>2000</v>
      </c>
      <c r="BV705" s="166">
        <f t="shared" ca="1" si="463"/>
        <v>-150</v>
      </c>
      <c r="BW705" s="166">
        <f t="shared" ca="1" si="464"/>
        <v>0</v>
      </c>
      <c r="BX705" s="166">
        <f t="shared" ca="1" si="465"/>
        <v>0</v>
      </c>
      <c r="BY705" s="180" t="str">
        <f t="shared" si="466"/>
        <v/>
      </c>
      <c r="BZ705" s="180" t="str">
        <f t="shared" si="467"/>
        <v/>
      </c>
      <c r="CA705" s="81" t="str">
        <f>IF(scriv!E667&lt;&gt;"",scriv!E667,"")</f>
        <v/>
      </c>
      <c r="CB705" s="82">
        <f t="shared" si="436"/>
        <v>0</v>
      </c>
      <c r="CC705" s="82">
        <f t="shared" si="468"/>
        <v>0</v>
      </c>
      <c r="CD705" s="82" t="str">
        <f t="shared" si="469"/>
        <v>-</v>
      </c>
      <c r="CE705" s="82" t="str">
        <f t="shared" si="470"/>
        <v>-</v>
      </c>
      <c r="CF705" s="82" t="str">
        <f t="shared" si="471"/>
        <v>-</v>
      </c>
      <c r="CG705" s="82" t="str">
        <f t="shared" si="472"/>
        <v>-</v>
      </c>
      <c r="CH705" s="82" t="str">
        <f t="shared" si="473"/>
        <v>-</v>
      </c>
      <c r="CI705" s="82" t="str">
        <f t="shared" si="474"/>
        <v>-</v>
      </c>
      <c r="CJ705" s="82" t="str">
        <f t="shared" si="475"/>
        <v>-</v>
      </c>
      <c r="CK705" s="82" t="str">
        <f t="shared" si="476"/>
        <v>-</v>
      </c>
    </row>
    <row r="706" spans="1:89" s="82" customFormat="1" ht="18" customHeight="1">
      <c r="A706" s="81" t="str">
        <f>scriv!AL668</f>
        <v/>
      </c>
      <c r="B706" s="81" t="str">
        <f>IF(scriv!D668&lt;&gt;"",scriv!D668,"")</f>
        <v/>
      </c>
      <c r="C706" s="81" t="str">
        <f>IF( scriv!AP668&lt;&gt;"", IF(D706&lt;&gt;"","connection ","")&amp;scriv!AP668,IF(D706&lt;&gt;"","connection",""))</f>
        <v/>
      </c>
      <c r="D706" s="82" t="str">
        <f>scriv!AN668</f>
        <v/>
      </c>
      <c r="E706" s="82" t="str">
        <f>scriv!AO668</f>
        <v/>
      </c>
      <c r="F706" s="156">
        <f>ROW()</f>
        <v>706</v>
      </c>
      <c r="G706" s="288">
        <f>scriv!AC668</f>
        <v>0</v>
      </c>
      <c r="H706" s="288">
        <f>scriv!AD668</f>
        <v>0</v>
      </c>
      <c r="I706" s="81" t="str">
        <f>IF(scriv!AE668&lt;&gt;"",scriv!AE668,J706)</f>
        <v/>
      </c>
      <c r="J706" s="81" t="str">
        <f>IF(scriv!AF668&lt;&gt;"",scriv!AF668,"")</f>
        <v/>
      </c>
      <c r="K706" s="82" t="str">
        <f>IF(scriv!Y668&lt;&gt;"",scriv!Y668,$K$36)</f>
        <v>none</v>
      </c>
      <c r="L706" s="82">
        <f>IF(scriv!Z668&lt;&gt;"",scriv!Z668,$L$36)</f>
        <v>0</v>
      </c>
      <c r="M706" s="82" t="str">
        <f>IF(scriv!AA668&lt;&gt;"",scriv!AA668,$M$36)</f>
        <v>OpenClose</v>
      </c>
      <c r="N706" s="82">
        <f>IF(scriv!AB668&lt;&gt;"",scriv!AB668,$N$36)</f>
        <v>0</v>
      </c>
      <c r="O706" s="119" t="str">
        <f t="shared" si="435"/>
        <v/>
      </c>
      <c r="P706" s="81" t="str">
        <f>IF(scriv!I668&lt;&gt;"",scriv!I668,"")</f>
        <v/>
      </c>
      <c r="Q706" s="81" t="str">
        <f>IF(scriv!J668&lt;&gt;"",scriv!J668,"")</f>
        <v/>
      </c>
      <c r="R706" s="81">
        <f>IF(scriv!K668&lt;&gt;"",scriv!K668,
IF(I706&lt;&gt;"",1,$R$36))</f>
        <v>1</v>
      </c>
      <c r="S706" s="81" t="str">
        <f>IF(scriv!L668&lt;&gt;"",scriv!L668,
IF(scriv!AF668&lt;&gt;"",$S$36,"none"))</f>
        <v>none</v>
      </c>
      <c r="T706" s="81" t="str">
        <f>IF(scriv!Q668&lt;&gt;"",scriv!Q668,"")</f>
        <v/>
      </c>
      <c r="U706" s="81" t="str">
        <f>IF(scriv!R668&lt;&gt;"",scriv!R668,"")</f>
        <v/>
      </c>
      <c r="V706" s="81" t="str">
        <f>IF(scriv!S668&lt;&gt;"",scriv!S668,"")</f>
        <v/>
      </c>
      <c r="W706" s="81" t="str">
        <f>IF(scriv!T668&lt;&gt;"",scriv!T668,"")</f>
        <v/>
      </c>
      <c r="X706" s="81" t="str">
        <f>IF($E706="",
( IF(scriv!AH668&lt;&gt;"", LEFT( scriv!AH668, FIND(",",scriv!AH668)-1) &amp; "=" &amp; $AH706 &amp; RIGHT( scriv!AH668, LEN(scriv!AH668) + 1 - FIND(",",scriv!AH668)),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IF(scriv!AI668&lt;&gt;"", LEFT( scriv!AI668, FIND(",",scriv!AI668)-1) &amp; "=" &amp; $AH706 &amp; RIGHT( scriv!AI668, LEN(scriv!AI668) + 1 - FIND(",",scriv!AI668)),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IF(scriv!AJ668&lt;&gt;"", LEFT( scriv!AJ668, FIND(",",scriv!AJ668)-1) &amp; "=" &amp; $AH706 &amp; RIGHT( scriv!AJ668, LEN(scriv!AJ668) + 1 - FIND(",",scriv!AJ668)),
  IF($Z$36&lt;&gt;"",LEFT( Z$36, FIND(",",Z$36)-1) &amp; "=" &amp; $AH706 &amp; RIGHT( Z$36, LEN(Z$36) + 1 - FIND(",",Z$36)),""))),
IF(scriv!O668&lt;&gt;"", LEFT( scriv!O668, FIND(",",scriv!O668)-1) &amp; "=" &amp; $AH706 &amp; RIGHT( scriv!O668, LEN(scriv!O668) + 1 - FIND(",",scriv!O668)),
LEFT( Z$37, FIND(",",Z$37)-1) &amp; "=" &amp; $AH706 &amp; RIGHT( Z$37, LEN(Z$37) + 1 - FIND(",",Z$37))))</f>
        <v>drawOpen=,1.2</v>
      </c>
      <c r="AA706" s="81" t="str">
        <f>IF($E706="",
( IF(scriv!AK668&lt;&gt;"", LEFT( scriv!AK668, FIND(",",scriv!AK668)-1) &amp; "=" &amp; $AH706 &amp; RIGHT( scriv!AK668, LEN(scriv!AK668) + 1 - FIND(",",scriv!AK668)),
  IF($AA$36&lt;&gt;"",LEFT( AA$36, FIND(",",AA$36)-1) &amp; "=" &amp; $AH706 &amp; RIGHT( AA$36, LEN(AA$36) + 1 - FIND(",",AA$36)),""))),
IF(scriv!P668&lt;&gt;"", LEFT( scriv!P668, FIND(",",scriv!P668)-1) &amp; "=" &amp; $AH706 &amp; RIGHT( scriv!P668, LEN(scriv!P668) + 1 - FIND(",",scriv!P668)),
LEFT( AA$37, FIND(",",AA$37)-1) &amp; "=" &amp; $AH706 &amp; RIGHT( AA$37, LEN(AA$37) + 1 - FIND(",",AA$37))))</f>
        <v>drawClose=,1.2</v>
      </c>
      <c r="AB706" s="167" t="str">
        <f t="shared" si="434"/>
        <v>noTitle</v>
      </c>
      <c r="AC706" s="167"/>
      <c r="AD706" s="45"/>
      <c r="AE706" s="168"/>
      <c r="AF706" s="169">
        <f>IF(D706="",scriv!B668,"")</f>
        <v>0</v>
      </c>
      <c r="AG706" s="170" t="str">
        <f t="shared" si="437"/>
        <v/>
      </c>
      <c r="AH706" s="169" t="str">
        <f t="shared" si="438"/>
        <v/>
      </c>
      <c r="AI706" s="169" t="str">
        <f t="shared" si="439"/>
        <v/>
      </c>
      <c r="AJ706" s="86">
        <f>ROUNDDOWN( (LEN(scriv!B668)+1) / 2, 0 )</f>
        <v>0</v>
      </c>
      <c r="AK706" s="82">
        <f t="shared" si="440"/>
        <v>0</v>
      </c>
      <c r="AL706" s="82" t="str">
        <f t="shared" si="441"/>
        <v>-</v>
      </c>
      <c r="AM706" s="82" t="str">
        <f t="shared" si="442"/>
        <v>-</v>
      </c>
      <c r="AN706" s="82" t="str">
        <f t="shared" si="443"/>
        <v>-</v>
      </c>
      <c r="AO706" s="82" t="str">
        <f t="shared" si="444"/>
        <v>-</v>
      </c>
      <c r="AP706" s="82" t="str">
        <f t="shared" si="445"/>
        <v>-</v>
      </c>
      <c r="AQ706" s="82" t="str">
        <f t="shared" si="446"/>
        <v>-</v>
      </c>
      <c r="AR706" s="82" t="str">
        <f t="shared" si="447"/>
        <v>-</v>
      </c>
      <c r="AT706" s="82">
        <f t="shared" si="448"/>
        <v>2</v>
      </c>
      <c r="AU706" s="82" t="str">
        <f ca="1">IF(    MAX(OFFSET(AL706,0,0,MATCH("-",AL$638:AL706,0))) = 0,"",
IFERROR(MAX(OFFSET(AL706,0,0,MATCH("-",AL$638:AL706,0))),""))</f>
        <v/>
      </c>
      <c r="AV706" s="82" t="str">
        <f ca="1">IF(    MAX(OFFSET(AM706,0,0,MATCH("-",AM$638:AM706,0))) = 0,"",
IFERROR(MAX(OFFSET(AM706,0,0,MATCH("-",AM$638:AM706,0))),""))</f>
        <v/>
      </c>
      <c r="AW706" s="82" t="str">
        <f ca="1">IF(    MAX(OFFSET(AN706,0,0,MATCH("-",AN$638:AN706,0))) = 0,"",
IFERROR(MAX(OFFSET(AN706,0,0,MATCH("-",AN$638:AN706,0))),""))</f>
        <v/>
      </c>
      <c r="AX706" s="82" t="str">
        <f ca="1">IF(    MAX(OFFSET(AO706,0,0,MATCH("-",AO$638:AO706,0))) = 0,"",
IFERROR(MAX(OFFSET(AO706,0,0,MATCH("-",AO$638:AO706,0))),""))</f>
        <v/>
      </c>
      <c r="AY706" s="82" t="str">
        <f ca="1">IF(    MAX(OFFSET(AP706,0,0,MATCH("-",AP$638:AP706,0))) = 0,"",
IFERROR(MAX(OFFSET(AP706,0,0,MATCH("-",AP$638:AP706,0))),""))</f>
        <v/>
      </c>
      <c r="AZ706" s="82" t="str">
        <f ca="1">IF(    MAX(OFFSET(AQ706,0,0,MATCH("-",AQ$638:AQ706,0))) = 0,"",
IFERROR(MAX(OFFSET(AQ706,0,0,MATCH("-",AQ$638:AQ706,0))),""))</f>
        <v/>
      </c>
      <c r="BA706" s="82" t="str">
        <f ca="1">IF(    MAX(OFFSET(AR706,0,0,MATCH("-",AR$638:AR706,0))) = 0,"",
IFERROR(MAX(OFFSET(AR706,0,0,MATCH("-",AR$638:AR706,0))),""))</f>
        <v/>
      </c>
      <c r="BB706" s="112">
        <f t="shared" ca="1" si="449"/>
        <v>-270</v>
      </c>
      <c r="BC706" s="111" t="str">
        <f t="shared" ca="1" si="450"/>
        <v>Radius</v>
      </c>
      <c r="BD706" s="112">
        <f t="shared" ca="1" si="451"/>
        <v>0</v>
      </c>
      <c r="BE706" s="111">
        <f t="shared" ca="1" si="452"/>
        <v>-150</v>
      </c>
      <c r="BF706" s="113" t="e">
        <f t="shared" ca="1" si="453"/>
        <v>#VALUE!</v>
      </c>
      <c r="BG706" s="113" t="e">
        <f t="shared" ca="1" si="454"/>
        <v>#VALUE!</v>
      </c>
      <c r="BH706" s="112">
        <f t="shared" ca="1" si="455"/>
        <v>2000</v>
      </c>
      <c r="BI706" s="112">
        <f t="shared" ca="1" si="456"/>
        <v>-150</v>
      </c>
      <c r="BJ706" s="157"/>
      <c r="BK706" s="157"/>
      <c r="BL706" s="158" t="str">
        <f>scriv!AM668</f>
        <v/>
      </c>
      <c r="BM706" s="157"/>
      <c r="BN706" s="157" t="str">
        <f t="shared" si="457"/>
        <v>node</v>
      </c>
      <c r="BO706" s="157"/>
      <c r="BP706" s="159">
        <f t="shared" ca="1" si="458"/>
        <v>0</v>
      </c>
      <c r="BQ706" s="159">
        <f t="shared" ca="1" si="459"/>
        <v>0</v>
      </c>
      <c r="BR706" s="159">
        <f t="shared" si="460"/>
        <v>1</v>
      </c>
      <c r="BS706" s="159" t="str">
        <f t="shared" si="461"/>
        <v>symbol</v>
      </c>
      <c r="BT706" s="157" t="str">
        <f ca="1">IF(scriv!V668&lt;&gt;"",scriv!V668,
IF(E706="",IFERROR(VLOOKUP(BL706,$AH$40:$BT$638,39,FALSE),$BT$36),
$BT$37))</f>
        <v>NodeSquare</v>
      </c>
      <c r="BU706" s="166">
        <f t="shared" ca="1" si="462"/>
        <v>2000</v>
      </c>
      <c r="BV706" s="166">
        <f t="shared" ca="1" si="463"/>
        <v>-150</v>
      </c>
      <c r="BW706" s="166">
        <f t="shared" ca="1" si="464"/>
        <v>0</v>
      </c>
      <c r="BX706" s="166">
        <f t="shared" ca="1" si="465"/>
        <v>0</v>
      </c>
      <c r="BY706" s="180" t="str">
        <f t="shared" si="466"/>
        <v/>
      </c>
      <c r="BZ706" s="180" t="str">
        <f t="shared" si="467"/>
        <v/>
      </c>
      <c r="CA706" s="81" t="str">
        <f>IF(scriv!E668&lt;&gt;"",scriv!E668,"")</f>
        <v/>
      </c>
      <c r="CB706" s="82">
        <f t="shared" si="436"/>
        <v>0</v>
      </c>
      <c r="CC706" s="82">
        <f t="shared" si="468"/>
        <v>0</v>
      </c>
      <c r="CD706" s="82" t="str">
        <f t="shared" si="469"/>
        <v>-</v>
      </c>
      <c r="CE706" s="82" t="str">
        <f t="shared" si="470"/>
        <v>-</v>
      </c>
      <c r="CF706" s="82" t="str">
        <f t="shared" si="471"/>
        <v>-</v>
      </c>
      <c r="CG706" s="82" t="str">
        <f t="shared" si="472"/>
        <v>-</v>
      </c>
      <c r="CH706" s="82" t="str">
        <f t="shared" si="473"/>
        <v>-</v>
      </c>
      <c r="CI706" s="82" t="str">
        <f t="shared" si="474"/>
        <v>-</v>
      </c>
      <c r="CJ706" s="82" t="str">
        <f t="shared" si="475"/>
        <v>-</v>
      </c>
      <c r="CK706" s="82" t="str">
        <f t="shared" si="476"/>
        <v>-</v>
      </c>
    </row>
    <row r="707" spans="1:89" s="82" customFormat="1" ht="18" customHeight="1">
      <c r="A707" s="81" t="str">
        <f>scriv!AL669</f>
        <v/>
      </c>
      <c r="B707" s="81" t="str">
        <f>IF(scriv!D669&lt;&gt;"",scriv!D669,"")</f>
        <v/>
      </c>
      <c r="C707" s="81" t="str">
        <f>IF( scriv!AP669&lt;&gt;"", IF(D707&lt;&gt;"","connection ","")&amp;scriv!AP669,IF(D707&lt;&gt;"","connection",""))</f>
        <v/>
      </c>
      <c r="D707" s="82" t="str">
        <f>scriv!AN669</f>
        <v/>
      </c>
      <c r="E707" s="82" t="str">
        <f>scriv!AO669</f>
        <v/>
      </c>
      <c r="F707" s="156">
        <f>ROW()</f>
        <v>707</v>
      </c>
      <c r="G707" s="288">
        <f>scriv!AC669</f>
        <v>0</v>
      </c>
      <c r="H707" s="288">
        <f>scriv!AD669</f>
        <v>0</v>
      </c>
      <c r="I707" s="81" t="str">
        <f>IF(scriv!AE669&lt;&gt;"",scriv!AE669,J707)</f>
        <v/>
      </c>
      <c r="J707" s="81" t="str">
        <f>IF(scriv!AF669&lt;&gt;"",scriv!AF669,"")</f>
        <v/>
      </c>
      <c r="K707" s="82" t="str">
        <f>IF(scriv!Y669&lt;&gt;"",scriv!Y669,$K$36)</f>
        <v>none</v>
      </c>
      <c r="L707" s="82">
        <f>IF(scriv!Z669&lt;&gt;"",scriv!Z669,$L$36)</f>
        <v>0</v>
      </c>
      <c r="M707" s="82" t="str">
        <f>IF(scriv!AA669&lt;&gt;"",scriv!AA669,$M$36)</f>
        <v>OpenClose</v>
      </c>
      <c r="N707" s="82">
        <f>IF(scriv!AB669&lt;&gt;"",scriv!AB669,$N$36)</f>
        <v>0</v>
      </c>
      <c r="O707" s="119" t="str">
        <f t="shared" si="435"/>
        <v/>
      </c>
      <c r="P707" s="81" t="str">
        <f>IF(scriv!I669&lt;&gt;"",scriv!I669,"")</f>
        <v/>
      </c>
      <c r="Q707" s="81" t="str">
        <f>IF(scriv!J669&lt;&gt;"",scriv!J669,"")</f>
        <v/>
      </c>
      <c r="R707" s="81">
        <f>IF(scriv!K669&lt;&gt;"",scriv!K669,
IF(I707&lt;&gt;"",1,$R$36))</f>
        <v>1</v>
      </c>
      <c r="S707" s="81" t="str">
        <f>IF(scriv!L669&lt;&gt;"",scriv!L669,
IF(scriv!AF669&lt;&gt;"",$S$36,"none"))</f>
        <v>none</v>
      </c>
      <c r="T707" s="81" t="str">
        <f>IF(scriv!Q669&lt;&gt;"",scriv!Q669,"")</f>
        <v/>
      </c>
      <c r="U707" s="81" t="str">
        <f>IF(scriv!R669&lt;&gt;"",scriv!R669,"")</f>
        <v/>
      </c>
      <c r="V707" s="81" t="str">
        <f>IF(scriv!S669&lt;&gt;"",scriv!S669,"")</f>
        <v/>
      </c>
      <c r="W707" s="81" t="str">
        <f>IF(scriv!T669&lt;&gt;"",scriv!T669,"")</f>
        <v/>
      </c>
      <c r="X707" s="81" t="str">
        <f>IF($E707="",
( IF(scriv!AH669&lt;&gt;"", LEFT( scriv!AH669, FIND(",",scriv!AH669)-1) &amp; "=" &amp; $AH707 &amp; RIGHT( scriv!AH669, LEN(scriv!AH669) + 1 - FIND(",",scriv!AH669)),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IF(scriv!AI669&lt;&gt;"", LEFT( scriv!AI669, FIND(",",scriv!AI669)-1) &amp; "=" &amp; $AH707 &amp; RIGHT( scriv!AI669, LEN(scriv!AI669) + 1 - FIND(",",scriv!AI669)),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IF(scriv!AJ669&lt;&gt;"", LEFT( scriv!AJ669, FIND(",",scriv!AJ669)-1) &amp; "=" &amp; $AH707 &amp; RIGHT( scriv!AJ669, LEN(scriv!AJ669) + 1 - FIND(",",scriv!AJ669)),
  IF($Z$36&lt;&gt;"",LEFT( Z$36, FIND(",",Z$36)-1) &amp; "=" &amp; $AH707 &amp; RIGHT( Z$36, LEN(Z$36) + 1 - FIND(",",Z$36)),""))),
IF(scriv!O669&lt;&gt;"", LEFT( scriv!O669, FIND(",",scriv!O669)-1) &amp; "=" &amp; $AH707 &amp; RIGHT( scriv!O669, LEN(scriv!O669) + 1 - FIND(",",scriv!O669)),
LEFT( Z$37, FIND(",",Z$37)-1) &amp; "=" &amp; $AH707 &amp; RIGHT( Z$37, LEN(Z$37) + 1 - FIND(",",Z$37))))</f>
        <v>drawOpen=,1.2</v>
      </c>
      <c r="AA707" s="81" t="str">
        <f>IF($E707="",
( IF(scriv!AK669&lt;&gt;"", LEFT( scriv!AK669, FIND(",",scriv!AK669)-1) &amp; "=" &amp; $AH707 &amp; RIGHT( scriv!AK669, LEN(scriv!AK669) + 1 - FIND(",",scriv!AK669)),
  IF($AA$36&lt;&gt;"",LEFT( AA$36, FIND(",",AA$36)-1) &amp; "=" &amp; $AH707 &amp; RIGHT( AA$36, LEN(AA$36) + 1 - FIND(",",AA$36)),""))),
IF(scriv!P669&lt;&gt;"", LEFT( scriv!P669, FIND(",",scriv!P669)-1) &amp; "=" &amp; $AH707 &amp; RIGHT( scriv!P669, LEN(scriv!P669) + 1 - FIND(",",scriv!P669)),
LEFT( AA$37, FIND(",",AA$37)-1) &amp; "=" &amp; $AH707 &amp; RIGHT( AA$37, LEN(AA$37) + 1 - FIND(",",AA$37))))</f>
        <v>drawClose=,1.2</v>
      </c>
      <c r="AB707" s="167" t="str">
        <f t="shared" si="434"/>
        <v>noTitle</v>
      </c>
      <c r="AC707" s="167"/>
      <c r="AD707" s="45"/>
      <c r="AE707" s="168"/>
      <c r="AF707" s="169">
        <f>IF(D707="",scriv!B669,"")</f>
        <v>0</v>
      </c>
      <c r="AG707" s="170" t="str">
        <f t="shared" si="437"/>
        <v/>
      </c>
      <c r="AH707" s="169" t="str">
        <f t="shared" si="438"/>
        <v/>
      </c>
      <c r="AI707" s="169" t="str">
        <f t="shared" si="439"/>
        <v/>
      </c>
      <c r="AJ707" s="86">
        <f>ROUNDDOWN( (LEN(scriv!B669)+1) / 2, 0 )</f>
        <v>0</v>
      </c>
      <c r="AK707" s="82">
        <f t="shared" si="440"/>
        <v>0</v>
      </c>
      <c r="AL707" s="82" t="str">
        <f t="shared" si="441"/>
        <v>-</v>
      </c>
      <c r="AM707" s="82" t="str">
        <f t="shared" si="442"/>
        <v>-</v>
      </c>
      <c r="AN707" s="82" t="str">
        <f t="shared" si="443"/>
        <v>-</v>
      </c>
      <c r="AO707" s="82" t="str">
        <f t="shared" si="444"/>
        <v>-</v>
      </c>
      <c r="AP707" s="82" t="str">
        <f t="shared" si="445"/>
        <v>-</v>
      </c>
      <c r="AQ707" s="82" t="str">
        <f t="shared" si="446"/>
        <v>-</v>
      </c>
      <c r="AR707" s="82" t="str">
        <f t="shared" si="447"/>
        <v>-</v>
      </c>
      <c r="AT707" s="82">
        <f t="shared" si="448"/>
        <v>2</v>
      </c>
      <c r="AU707" s="82" t="str">
        <f ca="1">IF(    MAX(OFFSET(AL707,0,0,MATCH("-",AL$638:AL707,0))) = 0,"",
IFERROR(MAX(OFFSET(AL707,0,0,MATCH("-",AL$638:AL707,0))),""))</f>
        <v/>
      </c>
      <c r="AV707" s="82" t="str">
        <f ca="1">IF(    MAX(OFFSET(AM707,0,0,MATCH("-",AM$638:AM707,0))) = 0,"",
IFERROR(MAX(OFFSET(AM707,0,0,MATCH("-",AM$638:AM707,0))),""))</f>
        <v/>
      </c>
      <c r="AW707" s="82" t="str">
        <f ca="1">IF(    MAX(OFFSET(AN707,0,0,MATCH("-",AN$638:AN707,0))) = 0,"",
IFERROR(MAX(OFFSET(AN707,0,0,MATCH("-",AN$638:AN707,0))),""))</f>
        <v/>
      </c>
      <c r="AX707" s="82" t="str">
        <f ca="1">IF(    MAX(OFFSET(AO707,0,0,MATCH("-",AO$638:AO707,0))) = 0,"",
IFERROR(MAX(OFFSET(AO707,0,0,MATCH("-",AO$638:AO707,0))),""))</f>
        <v/>
      </c>
      <c r="AY707" s="82" t="str">
        <f ca="1">IF(    MAX(OFFSET(AP707,0,0,MATCH("-",AP$638:AP707,0))) = 0,"",
IFERROR(MAX(OFFSET(AP707,0,0,MATCH("-",AP$638:AP707,0))),""))</f>
        <v/>
      </c>
      <c r="AZ707" s="82" t="str">
        <f ca="1">IF(    MAX(OFFSET(AQ707,0,0,MATCH("-",AQ$638:AQ707,0))) = 0,"",
IFERROR(MAX(OFFSET(AQ707,0,0,MATCH("-",AQ$638:AQ707,0))),""))</f>
        <v/>
      </c>
      <c r="BA707" s="82" t="str">
        <f ca="1">IF(    MAX(OFFSET(AR707,0,0,MATCH("-",AR$638:AR707,0))) = 0,"",
IFERROR(MAX(OFFSET(AR707,0,0,MATCH("-",AR$638:AR707,0))),""))</f>
        <v/>
      </c>
      <c r="BB707" s="112">
        <f t="shared" ca="1" si="449"/>
        <v>-270</v>
      </c>
      <c r="BC707" s="111" t="str">
        <f t="shared" ca="1" si="450"/>
        <v>Radius</v>
      </c>
      <c r="BD707" s="112">
        <f t="shared" ca="1" si="451"/>
        <v>0</v>
      </c>
      <c r="BE707" s="111">
        <f t="shared" ca="1" si="452"/>
        <v>-150</v>
      </c>
      <c r="BF707" s="113" t="e">
        <f t="shared" ca="1" si="453"/>
        <v>#VALUE!</v>
      </c>
      <c r="BG707" s="113" t="e">
        <f t="shared" ca="1" si="454"/>
        <v>#VALUE!</v>
      </c>
      <c r="BH707" s="112">
        <f t="shared" ca="1" si="455"/>
        <v>2000</v>
      </c>
      <c r="BI707" s="112">
        <f t="shared" ca="1" si="456"/>
        <v>-150</v>
      </c>
      <c r="BJ707" s="157"/>
      <c r="BK707" s="157"/>
      <c r="BL707" s="158" t="str">
        <f>scriv!AM669</f>
        <v/>
      </c>
      <c r="BM707" s="157"/>
      <c r="BN707" s="157" t="str">
        <f t="shared" si="457"/>
        <v>node</v>
      </c>
      <c r="BO707" s="157"/>
      <c r="BP707" s="159">
        <f t="shared" ca="1" si="458"/>
        <v>0</v>
      </c>
      <c r="BQ707" s="159">
        <f t="shared" ca="1" si="459"/>
        <v>0</v>
      </c>
      <c r="BR707" s="159">
        <f t="shared" si="460"/>
        <v>1</v>
      </c>
      <c r="BS707" s="159" t="str">
        <f t="shared" si="461"/>
        <v>symbol</v>
      </c>
      <c r="BT707" s="157" t="str">
        <f ca="1">IF(scriv!V669&lt;&gt;"",scriv!V669,
IF(E707="",IFERROR(VLOOKUP(BL707,$AH$40:$BT$638,39,FALSE),$BT$36),
$BT$37))</f>
        <v>NodeSquare</v>
      </c>
      <c r="BU707" s="166">
        <f t="shared" ca="1" si="462"/>
        <v>2000</v>
      </c>
      <c r="BV707" s="166">
        <f t="shared" ca="1" si="463"/>
        <v>-150</v>
      </c>
      <c r="BW707" s="166">
        <f t="shared" ca="1" si="464"/>
        <v>0</v>
      </c>
      <c r="BX707" s="166">
        <f t="shared" ca="1" si="465"/>
        <v>0</v>
      </c>
      <c r="BY707" s="180" t="str">
        <f t="shared" si="466"/>
        <v/>
      </c>
      <c r="BZ707" s="180" t="str">
        <f t="shared" si="467"/>
        <v/>
      </c>
      <c r="CA707" s="81" t="str">
        <f>IF(scriv!E669&lt;&gt;"",scriv!E669,"")</f>
        <v/>
      </c>
      <c r="CB707" s="82">
        <f t="shared" si="436"/>
        <v>0</v>
      </c>
      <c r="CC707" s="82">
        <f t="shared" si="468"/>
        <v>0</v>
      </c>
      <c r="CD707" s="82" t="str">
        <f t="shared" si="469"/>
        <v>-</v>
      </c>
      <c r="CE707" s="82" t="str">
        <f t="shared" si="470"/>
        <v>-</v>
      </c>
      <c r="CF707" s="82" t="str">
        <f t="shared" si="471"/>
        <v>-</v>
      </c>
      <c r="CG707" s="82" t="str">
        <f t="shared" si="472"/>
        <v>-</v>
      </c>
      <c r="CH707" s="82" t="str">
        <f t="shared" si="473"/>
        <v>-</v>
      </c>
      <c r="CI707" s="82" t="str">
        <f t="shared" si="474"/>
        <v>-</v>
      </c>
      <c r="CJ707" s="82" t="str">
        <f t="shared" si="475"/>
        <v>-</v>
      </c>
      <c r="CK707" s="82" t="str">
        <f t="shared" si="476"/>
        <v>-</v>
      </c>
    </row>
    <row r="708" spans="1:89" s="82" customFormat="1" ht="18" customHeight="1">
      <c r="A708" s="81" t="str">
        <f>scriv!AL670</f>
        <v/>
      </c>
      <c r="B708" s="81" t="str">
        <f>IF(scriv!D670&lt;&gt;"",scriv!D670,"")</f>
        <v/>
      </c>
      <c r="C708" s="81" t="str">
        <f>IF( scriv!AP670&lt;&gt;"", IF(D708&lt;&gt;"","connection ","")&amp;scriv!AP670,IF(D708&lt;&gt;"","connection",""))</f>
        <v/>
      </c>
      <c r="D708" s="82" t="str">
        <f>scriv!AN670</f>
        <v/>
      </c>
      <c r="E708" s="82" t="str">
        <f>scriv!AO670</f>
        <v/>
      </c>
      <c r="F708" s="156">
        <f>ROW()</f>
        <v>708</v>
      </c>
      <c r="G708" s="288">
        <f>scriv!AC670</f>
        <v>0</v>
      </c>
      <c r="H708" s="288">
        <f>scriv!AD670</f>
        <v>0</v>
      </c>
      <c r="I708" s="81" t="str">
        <f>IF(scriv!AE670&lt;&gt;"",scriv!AE670,J708)</f>
        <v/>
      </c>
      <c r="J708" s="81" t="str">
        <f>IF(scriv!AF670&lt;&gt;"",scriv!AF670,"")</f>
        <v/>
      </c>
      <c r="K708" s="82" t="str">
        <f>IF(scriv!Y670&lt;&gt;"",scriv!Y670,$K$36)</f>
        <v>none</v>
      </c>
      <c r="L708" s="82">
        <f>IF(scriv!Z670&lt;&gt;"",scriv!Z670,$L$36)</f>
        <v>0</v>
      </c>
      <c r="M708" s="82" t="str">
        <f>IF(scriv!AA670&lt;&gt;"",scriv!AA670,$M$36)</f>
        <v>OpenClose</v>
      </c>
      <c r="N708" s="82">
        <f>IF(scriv!AB670&lt;&gt;"",scriv!AB670,$N$36)</f>
        <v>0</v>
      </c>
      <c r="O708" s="119" t="str">
        <f t="shared" si="435"/>
        <v/>
      </c>
      <c r="P708" s="81" t="str">
        <f>IF(scriv!I670&lt;&gt;"",scriv!I670,"")</f>
        <v/>
      </c>
      <c r="Q708" s="81" t="str">
        <f>IF(scriv!J670&lt;&gt;"",scriv!J670,"")</f>
        <v/>
      </c>
      <c r="R708" s="81">
        <f>IF(scriv!K670&lt;&gt;"",scriv!K670,
IF(I708&lt;&gt;"",1,$R$36))</f>
        <v>1</v>
      </c>
      <c r="S708" s="81" t="str">
        <f>IF(scriv!L670&lt;&gt;"",scriv!L670,
IF(scriv!AF670&lt;&gt;"",$S$36,"none"))</f>
        <v>none</v>
      </c>
      <c r="T708" s="81" t="str">
        <f>IF(scriv!Q670&lt;&gt;"",scriv!Q670,"")</f>
        <v/>
      </c>
      <c r="U708" s="81" t="str">
        <f>IF(scriv!R670&lt;&gt;"",scriv!R670,"")</f>
        <v/>
      </c>
      <c r="V708" s="81" t="str">
        <f>IF(scriv!S670&lt;&gt;"",scriv!S670,"")</f>
        <v/>
      </c>
      <c r="W708" s="81" t="str">
        <f>IF(scriv!T670&lt;&gt;"",scriv!T670,"")</f>
        <v/>
      </c>
      <c r="X708" s="81" t="str">
        <f>IF($E708="",
( IF(scriv!AH670&lt;&gt;"", LEFT( scriv!AH670, FIND(",",scriv!AH670)-1) &amp; "=" &amp; $AH708 &amp; RIGHT( scriv!AH670, LEN(scriv!AH670) + 1 - FIND(",",scriv!AH670)),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IF(scriv!AI670&lt;&gt;"", LEFT( scriv!AI670, FIND(",",scriv!AI670)-1) &amp; "=" &amp; $AH708 &amp; RIGHT( scriv!AI670, LEN(scriv!AI670) + 1 - FIND(",",scriv!AI670)),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IF(scriv!AJ670&lt;&gt;"", LEFT( scriv!AJ670, FIND(",",scriv!AJ670)-1) &amp; "=" &amp; $AH708 &amp; RIGHT( scriv!AJ670, LEN(scriv!AJ670) + 1 - FIND(",",scriv!AJ670)),
  IF($Z$36&lt;&gt;"",LEFT( Z$36, FIND(",",Z$36)-1) &amp; "=" &amp; $AH708 &amp; RIGHT( Z$36, LEN(Z$36) + 1 - FIND(",",Z$36)),""))),
IF(scriv!O670&lt;&gt;"", LEFT( scriv!O670, FIND(",",scriv!O670)-1) &amp; "=" &amp; $AH708 &amp; RIGHT( scriv!O670, LEN(scriv!O670) + 1 - FIND(",",scriv!O670)),
LEFT( Z$37, FIND(",",Z$37)-1) &amp; "=" &amp; $AH708 &amp; RIGHT( Z$37, LEN(Z$37) + 1 - FIND(",",Z$37))))</f>
        <v>drawOpen=,1.2</v>
      </c>
      <c r="AA708" s="81" t="str">
        <f>IF($E708="",
( IF(scriv!AK670&lt;&gt;"", LEFT( scriv!AK670, FIND(",",scriv!AK670)-1) &amp; "=" &amp; $AH708 &amp; RIGHT( scriv!AK670, LEN(scriv!AK670) + 1 - FIND(",",scriv!AK670)),
  IF($AA$36&lt;&gt;"",LEFT( AA$36, FIND(",",AA$36)-1) &amp; "=" &amp; $AH708 &amp; RIGHT( AA$36, LEN(AA$36) + 1 - FIND(",",AA$36)),""))),
IF(scriv!P670&lt;&gt;"", LEFT( scriv!P670, FIND(",",scriv!P670)-1) &amp; "=" &amp; $AH708 &amp; RIGHT( scriv!P670, LEN(scriv!P670) + 1 - FIND(",",scriv!P670)),
LEFT( AA$37, FIND(",",AA$37)-1) &amp; "=" &amp; $AH708 &amp; RIGHT( AA$37, LEN(AA$37) + 1 - FIND(",",AA$37))))</f>
        <v>drawClose=,1.2</v>
      </c>
      <c r="AB708" s="167" t="str">
        <f t="shared" si="434"/>
        <v>noTitle</v>
      </c>
      <c r="AC708" s="167"/>
      <c r="AD708" s="45"/>
      <c r="AE708" s="168"/>
      <c r="AF708" s="169">
        <f>IF(D708="",scriv!B670,"")</f>
        <v>0</v>
      </c>
      <c r="AG708" s="170" t="str">
        <f t="shared" si="437"/>
        <v/>
      </c>
      <c r="AH708" s="169" t="str">
        <f t="shared" si="438"/>
        <v/>
      </c>
      <c r="AI708" s="169" t="str">
        <f t="shared" si="439"/>
        <v/>
      </c>
      <c r="AJ708" s="86">
        <f>ROUNDDOWN( (LEN(scriv!B670)+1) / 2, 0 )</f>
        <v>0</v>
      </c>
      <c r="AK708" s="82">
        <f t="shared" si="440"/>
        <v>0</v>
      </c>
      <c r="AL708" s="82" t="str">
        <f t="shared" si="441"/>
        <v>-</v>
      </c>
      <c r="AM708" s="82" t="str">
        <f t="shared" si="442"/>
        <v>-</v>
      </c>
      <c r="AN708" s="82" t="str">
        <f t="shared" si="443"/>
        <v>-</v>
      </c>
      <c r="AO708" s="82" t="str">
        <f t="shared" si="444"/>
        <v>-</v>
      </c>
      <c r="AP708" s="82" t="str">
        <f t="shared" si="445"/>
        <v>-</v>
      </c>
      <c r="AQ708" s="82" t="str">
        <f t="shared" si="446"/>
        <v>-</v>
      </c>
      <c r="AR708" s="82" t="str">
        <f t="shared" si="447"/>
        <v>-</v>
      </c>
      <c r="AT708" s="82">
        <f t="shared" si="448"/>
        <v>2</v>
      </c>
      <c r="AU708" s="82" t="str">
        <f ca="1">IF(    MAX(OFFSET(AL708,0,0,MATCH("-",AL$638:AL708,0))) = 0,"",
IFERROR(MAX(OFFSET(AL708,0,0,MATCH("-",AL$638:AL708,0))),""))</f>
        <v/>
      </c>
      <c r="AV708" s="82" t="str">
        <f ca="1">IF(    MAX(OFFSET(AM708,0,0,MATCH("-",AM$638:AM708,0))) = 0,"",
IFERROR(MAX(OFFSET(AM708,0,0,MATCH("-",AM$638:AM708,0))),""))</f>
        <v/>
      </c>
      <c r="AW708" s="82" t="str">
        <f ca="1">IF(    MAX(OFFSET(AN708,0,0,MATCH("-",AN$638:AN708,0))) = 0,"",
IFERROR(MAX(OFFSET(AN708,0,0,MATCH("-",AN$638:AN708,0))),""))</f>
        <v/>
      </c>
      <c r="AX708" s="82" t="str">
        <f ca="1">IF(    MAX(OFFSET(AO708,0,0,MATCH("-",AO$638:AO708,0))) = 0,"",
IFERROR(MAX(OFFSET(AO708,0,0,MATCH("-",AO$638:AO708,0))),""))</f>
        <v/>
      </c>
      <c r="AY708" s="82" t="str">
        <f ca="1">IF(    MAX(OFFSET(AP708,0,0,MATCH("-",AP$638:AP708,0))) = 0,"",
IFERROR(MAX(OFFSET(AP708,0,0,MATCH("-",AP$638:AP708,0))),""))</f>
        <v/>
      </c>
      <c r="AZ708" s="82" t="str">
        <f ca="1">IF(    MAX(OFFSET(AQ708,0,0,MATCH("-",AQ$638:AQ708,0))) = 0,"",
IFERROR(MAX(OFFSET(AQ708,0,0,MATCH("-",AQ$638:AQ708,0))),""))</f>
        <v/>
      </c>
      <c r="BA708" s="82" t="str">
        <f ca="1">IF(    MAX(OFFSET(AR708,0,0,MATCH("-",AR$638:AR708,0))) = 0,"",
IFERROR(MAX(OFFSET(AR708,0,0,MATCH("-",AR$638:AR708,0))),""))</f>
        <v/>
      </c>
      <c r="BB708" s="112">
        <f t="shared" ca="1" si="449"/>
        <v>-270</v>
      </c>
      <c r="BC708" s="111" t="str">
        <f t="shared" ca="1" si="450"/>
        <v>Radius</v>
      </c>
      <c r="BD708" s="112">
        <f t="shared" ca="1" si="451"/>
        <v>0</v>
      </c>
      <c r="BE708" s="111">
        <f t="shared" ca="1" si="452"/>
        <v>-150</v>
      </c>
      <c r="BF708" s="113" t="e">
        <f t="shared" ca="1" si="453"/>
        <v>#VALUE!</v>
      </c>
      <c r="BG708" s="113" t="e">
        <f t="shared" ca="1" si="454"/>
        <v>#VALUE!</v>
      </c>
      <c r="BH708" s="112">
        <f t="shared" ca="1" si="455"/>
        <v>2000</v>
      </c>
      <c r="BI708" s="112">
        <f t="shared" ca="1" si="456"/>
        <v>-150</v>
      </c>
      <c r="BJ708" s="157"/>
      <c r="BK708" s="157"/>
      <c r="BL708" s="158" t="str">
        <f>scriv!AM670</f>
        <v/>
      </c>
      <c r="BM708" s="157"/>
      <c r="BN708" s="157" t="str">
        <f t="shared" si="457"/>
        <v>node</v>
      </c>
      <c r="BO708" s="157"/>
      <c r="BP708" s="159">
        <f t="shared" ca="1" si="458"/>
        <v>0</v>
      </c>
      <c r="BQ708" s="159">
        <f t="shared" ca="1" si="459"/>
        <v>0</v>
      </c>
      <c r="BR708" s="159">
        <f t="shared" si="460"/>
        <v>1</v>
      </c>
      <c r="BS708" s="159" t="str">
        <f t="shared" si="461"/>
        <v>symbol</v>
      </c>
      <c r="BT708" s="157" t="str">
        <f ca="1">IF(scriv!V670&lt;&gt;"",scriv!V670,
IF(E708="",IFERROR(VLOOKUP(BL708,$AH$40:$BT$638,39,FALSE),$BT$36),
$BT$37))</f>
        <v>NodeSquare</v>
      </c>
      <c r="BU708" s="166">
        <f t="shared" ca="1" si="462"/>
        <v>2000</v>
      </c>
      <c r="BV708" s="166">
        <f t="shared" ca="1" si="463"/>
        <v>-150</v>
      </c>
      <c r="BW708" s="166">
        <f t="shared" ca="1" si="464"/>
        <v>0</v>
      </c>
      <c r="BX708" s="166">
        <f t="shared" ca="1" si="465"/>
        <v>0</v>
      </c>
      <c r="BY708" s="180" t="str">
        <f t="shared" si="466"/>
        <v/>
      </c>
      <c r="BZ708" s="180" t="str">
        <f t="shared" si="467"/>
        <v/>
      </c>
      <c r="CA708" s="81" t="str">
        <f>IF(scriv!E670&lt;&gt;"",scriv!E670,"")</f>
        <v/>
      </c>
      <c r="CB708" s="82">
        <f t="shared" si="436"/>
        <v>0</v>
      </c>
      <c r="CC708" s="82">
        <f t="shared" si="468"/>
        <v>0</v>
      </c>
      <c r="CD708" s="82" t="str">
        <f t="shared" si="469"/>
        <v>-</v>
      </c>
      <c r="CE708" s="82" t="str">
        <f t="shared" si="470"/>
        <v>-</v>
      </c>
      <c r="CF708" s="82" t="str">
        <f t="shared" si="471"/>
        <v>-</v>
      </c>
      <c r="CG708" s="82" t="str">
        <f t="shared" si="472"/>
        <v>-</v>
      </c>
      <c r="CH708" s="82" t="str">
        <f t="shared" si="473"/>
        <v>-</v>
      </c>
      <c r="CI708" s="82" t="str">
        <f t="shared" si="474"/>
        <v>-</v>
      </c>
      <c r="CJ708" s="82" t="str">
        <f t="shared" si="475"/>
        <v>-</v>
      </c>
      <c r="CK708" s="82" t="str">
        <f t="shared" si="476"/>
        <v>-</v>
      </c>
    </row>
    <row r="709" spans="1:89" s="82" customFormat="1" ht="18" customHeight="1">
      <c r="A709" s="81" t="str">
        <f>scriv!AL671</f>
        <v/>
      </c>
      <c r="B709" s="81" t="str">
        <f>IF(scriv!D671&lt;&gt;"",scriv!D671,"")</f>
        <v/>
      </c>
      <c r="C709" s="81" t="str">
        <f>IF( scriv!AP671&lt;&gt;"", IF(D709&lt;&gt;"","connection ","")&amp;scriv!AP671,IF(D709&lt;&gt;"","connection",""))</f>
        <v/>
      </c>
      <c r="D709" s="82" t="str">
        <f>scriv!AN671</f>
        <v/>
      </c>
      <c r="E709" s="82" t="str">
        <f>scriv!AO671</f>
        <v/>
      </c>
      <c r="F709" s="156">
        <f>ROW()</f>
        <v>709</v>
      </c>
      <c r="G709" s="288">
        <f>scriv!AC671</f>
        <v>0</v>
      </c>
      <c r="H709" s="288">
        <f>scriv!AD671</f>
        <v>0</v>
      </c>
      <c r="I709" s="81" t="str">
        <f>IF(scriv!AE671&lt;&gt;"",scriv!AE671,J709)</f>
        <v/>
      </c>
      <c r="J709" s="81" t="str">
        <f>IF(scriv!AF671&lt;&gt;"",scriv!AF671,"")</f>
        <v/>
      </c>
      <c r="K709" s="82" t="str">
        <f>IF(scriv!Y671&lt;&gt;"",scriv!Y671,$K$36)</f>
        <v>none</v>
      </c>
      <c r="L709" s="82">
        <f>IF(scriv!Z671&lt;&gt;"",scriv!Z671,$L$36)</f>
        <v>0</v>
      </c>
      <c r="M709" s="82" t="str">
        <f>IF(scriv!AA671&lt;&gt;"",scriv!AA671,$M$36)</f>
        <v>OpenClose</v>
      </c>
      <c r="N709" s="82">
        <f>IF(scriv!AB671&lt;&gt;"",scriv!AB671,$N$36)</f>
        <v>0</v>
      </c>
      <c r="O709" s="119" t="str">
        <f t="shared" si="435"/>
        <v/>
      </c>
      <c r="P709" s="81" t="str">
        <f>IF(scriv!I671&lt;&gt;"",scriv!I671,"")</f>
        <v/>
      </c>
      <c r="Q709" s="81" t="str">
        <f>IF(scriv!J671&lt;&gt;"",scriv!J671,"")</f>
        <v/>
      </c>
      <c r="R709" s="81">
        <f>IF(scriv!K671&lt;&gt;"",scriv!K671,
IF(I709&lt;&gt;"",1,$R$36))</f>
        <v>1</v>
      </c>
      <c r="S709" s="81" t="str">
        <f>IF(scriv!L671&lt;&gt;"",scriv!L671,
IF(scriv!AF671&lt;&gt;"",$S$36,"none"))</f>
        <v>none</v>
      </c>
      <c r="T709" s="81" t="str">
        <f>IF(scriv!Q671&lt;&gt;"",scriv!Q671,"")</f>
        <v/>
      </c>
      <c r="U709" s="81" t="str">
        <f>IF(scriv!R671&lt;&gt;"",scriv!R671,"")</f>
        <v/>
      </c>
      <c r="V709" s="81" t="str">
        <f>IF(scriv!S671&lt;&gt;"",scriv!S671,"")</f>
        <v/>
      </c>
      <c r="W709" s="81" t="str">
        <f>IF(scriv!T671&lt;&gt;"",scriv!T671,"")</f>
        <v/>
      </c>
      <c r="X709" s="81" t="str">
        <f>IF($E709="",
( IF(scriv!AH671&lt;&gt;"", LEFT( scriv!AH671, FIND(",",scriv!AH671)-1) &amp; "=" &amp; $AH709 &amp; RIGHT( scriv!AH671, LEN(scriv!AH671) + 1 - FIND(",",scriv!AH671)),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IF(scriv!AI671&lt;&gt;"", LEFT( scriv!AI671, FIND(",",scriv!AI671)-1) &amp; "=" &amp; $AH709 &amp; RIGHT( scriv!AI671, LEN(scriv!AI671) + 1 - FIND(",",scriv!AI671)),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IF(scriv!AJ671&lt;&gt;"", LEFT( scriv!AJ671, FIND(",",scriv!AJ671)-1) &amp; "=" &amp; $AH709 &amp; RIGHT( scriv!AJ671, LEN(scriv!AJ671) + 1 - FIND(",",scriv!AJ671)),
  IF($Z$36&lt;&gt;"",LEFT( Z$36, FIND(",",Z$36)-1) &amp; "=" &amp; $AH709 &amp; RIGHT( Z$36, LEN(Z$36) + 1 - FIND(",",Z$36)),""))),
IF(scriv!O671&lt;&gt;"", LEFT( scriv!O671, FIND(",",scriv!O671)-1) &amp; "=" &amp; $AH709 &amp; RIGHT( scriv!O671, LEN(scriv!O671) + 1 - FIND(",",scriv!O671)),
LEFT( Z$37, FIND(",",Z$37)-1) &amp; "=" &amp; $AH709 &amp; RIGHT( Z$37, LEN(Z$37) + 1 - FIND(",",Z$37))))</f>
        <v>drawOpen=,1.2</v>
      </c>
      <c r="AA709" s="81" t="str">
        <f>IF($E709="",
( IF(scriv!AK671&lt;&gt;"", LEFT( scriv!AK671, FIND(",",scriv!AK671)-1) &amp; "=" &amp; $AH709 &amp; RIGHT( scriv!AK671, LEN(scriv!AK671) + 1 - FIND(",",scriv!AK671)),
  IF($AA$36&lt;&gt;"",LEFT( AA$36, FIND(",",AA$36)-1) &amp; "=" &amp; $AH709 &amp; RIGHT( AA$36, LEN(AA$36) + 1 - FIND(",",AA$36)),""))),
IF(scriv!P671&lt;&gt;"", LEFT( scriv!P671, FIND(",",scriv!P671)-1) &amp; "=" &amp; $AH709 &amp; RIGHT( scriv!P671, LEN(scriv!P671) + 1 - FIND(",",scriv!P671)),
LEFT( AA$37, FIND(",",AA$37)-1) &amp; "=" &amp; $AH709 &amp; RIGHT( AA$37, LEN(AA$37) + 1 - FIND(",",AA$37))))</f>
        <v>drawClose=,1.2</v>
      </c>
      <c r="AB709" s="167" t="str">
        <f t="shared" si="434"/>
        <v>noTitle</v>
      </c>
      <c r="AC709" s="167"/>
      <c r="AD709" s="45"/>
      <c r="AE709" s="168"/>
      <c r="AF709" s="169">
        <f>IF(D709="",scriv!B671,"")</f>
        <v>0</v>
      </c>
      <c r="AG709" s="170" t="str">
        <f t="shared" si="437"/>
        <v/>
      </c>
      <c r="AH709" s="169" t="str">
        <f t="shared" si="438"/>
        <v/>
      </c>
      <c r="AI709" s="169" t="str">
        <f t="shared" si="439"/>
        <v/>
      </c>
      <c r="AJ709" s="86">
        <f>ROUNDDOWN( (LEN(scriv!B671)+1) / 2, 0 )</f>
        <v>0</v>
      </c>
      <c r="AK709" s="82">
        <f t="shared" si="440"/>
        <v>0</v>
      </c>
      <c r="AL709" s="82" t="str">
        <f t="shared" si="441"/>
        <v>-</v>
      </c>
      <c r="AM709" s="82" t="str">
        <f t="shared" si="442"/>
        <v>-</v>
      </c>
      <c r="AN709" s="82" t="str">
        <f t="shared" si="443"/>
        <v>-</v>
      </c>
      <c r="AO709" s="82" t="str">
        <f t="shared" si="444"/>
        <v>-</v>
      </c>
      <c r="AP709" s="82" t="str">
        <f t="shared" si="445"/>
        <v>-</v>
      </c>
      <c r="AQ709" s="82" t="str">
        <f t="shared" si="446"/>
        <v>-</v>
      </c>
      <c r="AR709" s="82" t="str">
        <f t="shared" si="447"/>
        <v>-</v>
      </c>
      <c r="AT709" s="82">
        <f t="shared" si="448"/>
        <v>2</v>
      </c>
      <c r="AU709" s="82" t="str">
        <f ca="1">IF(    MAX(OFFSET(AL709,0,0,MATCH("-",AL$638:AL709,0))) = 0,"",
IFERROR(MAX(OFFSET(AL709,0,0,MATCH("-",AL$638:AL709,0))),""))</f>
        <v/>
      </c>
      <c r="AV709" s="82" t="str">
        <f ca="1">IF(    MAX(OFFSET(AM709,0,0,MATCH("-",AM$638:AM709,0))) = 0,"",
IFERROR(MAX(OFFSET(AM709,0,0,MATCH("-",AM$638:AM709,0))),""))</f>
        <v/>
      </c>
      <c r="AW709" s="82" t="str">
        <f ca="1">IF(    MAX(OFFSET(AN709,0,0,MATCH("-",AN$638:AN709,0))) = 0,"",
IFERROR(MAX(OFFSET(AN709,0,0,MATCH("-",AN$638:AN709,0))),""))</f>
        <v/>
      </c>
      <c r="AX709" s="82" t="str">
        <f ca="1">IF(    MAX(OFFSET(AO709,0,0,MATCH("-",AO$638:AO709,0))) = 0,"",
IFERROR(MAX(OFFSET(AO709,0,0,MATCH("-",AO$638:AO709,0))),""))</f>
        <v/>
      </c>
      <c r="AY709" s="82" t="str">
        <f ca="1">IF(    MAX(OFFSET(AP709,0,0,MATCH("-",AP$638:AP709,0))) = 0,"",
IFERROR(MAX(OFFSET(AP709,0,0,MATCH("-",AP$638:AP709,0))),""))</f>
        <v/>
      </c>
      <c r="AZ709" s="82" t="str">
        <f ca="1">IF(    MAX(OFFSET(AQ709,0,0,MATCH("-",AQ$638:AQ709,0))) = 0,"",
IFERROR(MAX(OFFSET(AQ709,0,0,MATCH("-",AQ$638:AQ709,0))),""))</f>
        <v/>
      </c>
      <c r="BA709" s="82" t="str">
        <f ca="1">IF(    MAX(OFFSET(AR709,0,0,MATCH("-",AR$638:AR709,0))) = 0,"",
IFERROR(MAX(OFFSET(AR709,0,0,MATCH("-",AR$638:AR709,0))),""))</f>
        <v/>
      </c>
      <c r="BB709" s="112">
        <f t="shared" ca="1" si="449"/>
        <v>-270</v>
      </c>
      <c r="BC709" s="111" t="str">
        <f t="shared" ca="1" si="450"/>
        <v>Radius</v>
      </c>
      <c r="BD709" s="112">
        <f t="shared" ca="1" si="451"/>
        <v>0</v>
      </c>
      <c r="BE709" s="111">
        <f ca="1">IF(AT709&lt;&gt;"", $BE$20 + (($BG$20/AT709) * (AK709 - 1)) - IF($BI$20=1,(($BG$20 / 2) - ($BG$20/AT709) / 2),0),0)
+IF(AU709&lt;&gt;"", $BE$21 + (($BG$21/AU709) * (AL709 - 1)) - IF($BI$21=1,(($BG$21 / 2) - ($BG$21/AU709) / 2),0),0)
+IF(AV709&lt;&gt;"", $BE$22 + (($BG$22/AV709) * (AM709 - 1)) - IF($BI$22=1,(($BG$22 / 2) - ($BG$22/AV709) / 2),0),0)
+IF(AW709&lt;&gt;"", $BE$23 + (($BG$23/AW709) * (AN709 - 1)) - IF($BI$23=1,(($BG$23 / 2) - ($BG$23/AW709) / 2),0),0)
+IF(AX709&lt;&gt;"", $BE$24 + (($BG$24/AX709) * (AO709 - 1)) - IF($BI$24=1,(($BG$24 / 2) - ($BG$24/AX709) / 2),0),0)
+IF(AY709&lt;&gt;"", $BE$25 + (($BG$25/AY709) * (AP709 - 1)) - IF($BI$25=1,(($BG$25 / 2) - ($BG$25/AY709) / 2),0),0)
+IF(AZ709&lt;&gt;"", $BE$26 + (($BG$26/AZ709) * (AQ709 - 1)) - IF($BI$26=1,(($BG$26 / 2) - ($BG$26/AZ709) / 2),0),0)
+IF(BA709&lt;&gt;"", $BE$27 + (($BG$27/BA709) * (AR709 - 1)) - IF($BI$27=1,(($BG$27 / 2) - ($BG$27/BA709) / 2),0),0)</f>
        <v>-150</v>
      </c>
      <c r="BF709" s="113" t="e">
        <f t="shared" ca="1" si="453"/>
        <v>#VALUE!</v>
      </c>
      <c r="BG709" s="113" t="e">
        <f t="shared" ca="1" si="454"/>
        <v>#VALUE!</v>
      </c>
      <c r="BH709" s="112">
        <f t="shared" ca="1" si="455"/>
        <v>2000</v>
      </c>
      <c r="BI709" s="112">
        <f t="shared" ca="1" si="456"/>
        <v>-150</v>
      </c>
      <c r="BJ709" s="157"/>
      <c r="BK709" s="157"/>
      <c r="BL709" s="158" t="str">
        <f>scriv!AM671</f>
        <v/>
      </c>
      <c r="BM709" s="157"/>
      <c r="BN709" s="157" t="str">
        <f t="shared" si="457"/>
        <v>node</v>
      </c>
      <c r="BO709" s="157"/>
      <c r="BP709" s="159">
        <f t="shared" ca="1" si="458"/>
        <v>0</v>
      </c>
      <c r="BQ709" s="159">
        <f t="shared" ca="1" si="459"/>
        <v>0</v>
      </c>
      <c r="BR709" s="159">
        <f t="shared" si="460"/>
        <v>1</v>
      </c>
      <c r="BS709" s="159" t="str">
        <f t="shared" si="461"/>
        <v>symbol</v>
      </c>
      <c r="BT709" s="157" t="str">
        <f ca="1">IF(scriv!V671&lt;&gt;"",scriv!V671,
IF(E709="",IFERROR(VLOOKUP(BL709,$AH$40:$BT$638,39,FALSE),$BT$36),
$BT$37))</f>
        <v>NodeSquare</v>
      </c>
      <c r="BU709" s="166">
        <f t="shared" ca="1" si="462"/>
        <v>2000</v>
      </c>
      <c r="BV709" s="166">
        <f t="shared" ca="1" si="463"/>
        <v>-150</v>
      </c>
      <c r="BW709" s="166">
        <f t="shared" ca="1" si="464"/>
        <v>0</v>
      </c>
      <c r="BX709" s="166">
        <f t="shared" ca="1" si="465"/>
        <v>0</v>
      </c>
      <c r="BY709" s="180" t="str">
        <f t="shared" si="466"/>
        <v/>
      </c>
      <c r="BZ709" s="180" t="str">
        <f t="shared" si="467"/>
        <v/>
      </c>
      <c r="CA709" s="81" t="str">
        <f>IF(scriv!E671&lt;&gt;"",scriv!E671,"")</f>
        <v/>
      </c>
      <c r="CB709" s="82">
        <f t="shared" si="436"/>
        <v>0</v>
      </c>
      <c r="CC709" s="82">
        <f t="shared" si="468"/>
        <v>0</v>
      </c>
      <c r="CD709" s="82" t="str">
        <f t="shared" si="469"/>
        <v>-</v>
      </c>
      <c r="CE709" s="82" t="str">
        <f t="shared" si="470"/>
        <v>-</v>
      </c>
      <c r="CF709" s="82" t="str">
        <f t="shared" si="471"/>
        <v>-</v>
      </c>
      <c r="CG709" s="82" t="str">
        <f t="shared" si="472"/>
        <v>-</v>
      </c>
      <c r="CH709" s="82" t="str">
        <f t="shared" si="473"/>
        <v>-</v>
      </c>
      <c r="CI709" s="82" t="str">
        <f t="shared" si="474"/>
        <v>-</v>
      </c>
      <c r="CJ709" s="82" t="str">
        <f t="shared" si="475"/>
        <v>-</v>
      </c>
      <c r="CK709" s="82" t="str">
        <f t="shared" si="476"/>
        <v>-</v>
      </c>
    </row>
    <row r="710" spans="1:89" s="82" customFormat="1" ht="18" customHeight="1">
      <c r="A710" s="81" t="str">
        <f>scriv!AL672</f>
        <v/>
      </c>
      <c r="B710" s="81" t="str">
        <f>IF(scriv!D672&lt;&gt;"",scriv!D672,"")</f>
        <v/>
      </c>
      <c r="C710" s="81" t="str">
        <f>IF( scriv!AP672&lt;&gt;"", IF(D710&lt;&gt;"","connection ","")&amp;scriv!AP672,IF(D710&lt;&gt;"","connection",""))</f>
        <v/>
      </c>
      <c r="D710" s="82" t="str">
        <f>scriv!AN672</f>
        <v/>
      </c>
      <c r="E710" s="82" t="str">
        <f>scriv!AO672</f>
        <v/>
      </c>
      <c r="F710" s="156">
        <f>ROW()</f>
        <v>710</v>
      </c>
      <c r="G710" s="288">
        <f>scriv!AC672</f>
        <v>0</v>
      </c>
      <c r="H710" s="288">
        <f>scriv!AD672</f>
        <v>0</v>
      </c>
      <c r="I710" s="81" t="str">
        <f>IF(scriv!AE672&lt;&gt;"",scriv!AE672,J710)</f>
        <v/>
      </c>
      <c r="J710" s="81" t="str">
        <f>IF(scriv!AF672&lt;&gt;"",scriv!AF672,"")</f>
        <v/>
      </c>
      <c r="K710" s="82" t="str">
        <f>IF(scriv!Y672&lt;&gt;"",scriv!Y672,$K$36)</f>
        <v>none</v>
      </c>
      <c r="L710" s="82">
        <f>IF(scriv!Z672&lt;&gt;"",scriv!Z672,$L$36)</f>
        <v>0</v>
      </c>
      <c r="M710" s="82" t="str">
        <f>IF(scriv!AA672&lt;&gt;"",scriv!AA672,$M$36)</f>
        <v>OpenClose</v>
      </c>
      <c r="N710" s="82">
        <f>IF(scriv!AB672&lt;&gt;"",scriv!AB672,$N$36)</f>
        <v>0</v>
      </c>
      <c r="O710" s="119" t="str">
        <f t="shared" si="435"/>
        <v/>
      </c>
      <c r="P710" s="81" t="str">
        <f>IF(scriv!I672&lt;&gt;"",scriv!I672,"")</f>
        <v/>
      </c>
      <c r="Q710" s="81" t="str">
        <f>IF(scriv!J672&lt;&gt;"",scriv!J672,"")</f>
        <v/>
      </c>
      <c r="R710" s="81">
        <f>IF(scriv!K672&lt;&gt;"",scriv!K672,
IF(I710&lt;&gt;"",1,$R$36))</f>
        <v>1</v>
      </c>
      <c r="S710" s="81" t="str">
        <f>IF(scriv!L672&lt;&gt;"",scriv!L672,
IF(scriv!AF672&lt;&gt;"",$S$36,"none"))</f>
        <v>none</v>
      </c>
      <c r="T710" s="81" t="str">
        <f>IF(scriv!Q672&lt;&gt;"",scriv!Q672,"")</f>
        <v/>
      </c>
      <c r="U710" s="81" t="str">
        <f>IF(scriv!R672&lt;&gt;"",scriv!R672,"")</f>
        <v/>
      </c>
      <c r="V710" s="81" t="str">
        <f>IF(scriv!S672&lt;&gt;"",scriv!S672,"")</f>
        <v/>
      </c>
      <c r="W710" s="81" t="str">
        <f>IF(scriv!T672&lt;&gt;"",scriv!T672,"")</f>
        <v/>
      </c>
      <c r="X710" s="81" t="str">
        <f>IF($E710="",
( IF(scriv!AH672&lt;&gt;"", LEFT( scriv!AH672, FIND(",",scriv!AH672)-1) &amp; "=" &amp; $AH710 &amp; RIGHT( scriv!AH672, LEN(scriv!AH672) + 1 - FIND(",",scriv!AH672)),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IF(scriv!AI672&lt;&gt;"", LEFT( scriv!AI672, FIND(",",scriv!AI672)-1) &amp; "=" &amp; $AH710 &amp; RIGHT( scriv!AI672, LEN(scriv!AI672) + 1 - FIND(",",scriv!AI672)),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IF(scriv!AJ672&lt;&gt;"", LEFT( scriv!AJ672, FIND(",",scriv!AJ672)-1) &amp; "=" &amp; $AH710 &amp; RIGHT( scriv!AJ672, LEN(scriv!AJ672) + 1 - FIND(",",scriv!AJ672)),
  IF($Z$36&lt;&gt;"",LEFT( Z$36, FIND(",",Z$36)-1) &amp; "=" &amp; $AH710 &amp; RIGHT( Z$36, LEN(Z$36) + 1 - FIND(",",Z$36)),""))),
IF(scriv!O672&lt;&gt;"", LEFT( scriv!O672, FIND(",",scriv!O672)-1) &amp; "=" &amp; $AH710 &amp; RIGHT( scriv!O672, LEN(scriv!O672) + 1 - FIND(",",scriv!O672)),
LEFT( Z$37, FIND(",",Z$37)-1) &amp; "=" &amp; $AH710 &amp; RIGHT( Z$37, LEN(Z$37) + 1 - FIND(",",Z$37))))</f>
        <v>drawOpen=,1.2</v>
      </c>
      <c r="AA710" s="81" t="str">
        <f>IF($E710="",
( IF(scriv!AK672&lt;&gt;"", LEFT( scriv!AK672, FIND(",",scriv!AK672)-1) &amp; "=" &amp; $AH710 &amp; RIGHT( scriv!AK672, LEN(scriv!AK672) + 1 - FIND(",",scriv!AK672)),
  IF($AA$36&lt;&gt;"",LEFT( AA$36, FIND(",",AA$36)-1) &amp; "=" &amp; $AH710 &amp; RIGHT( AA$36, LEN(AA$36) + 1 - FIND(",",AA$36)),""))),
IF(scriv!P672&lt;&gt;"", LEFT( scriv!P672, FIND(",",scriv!P672)-1) &amp; "=" &amp; $AH710 &amp; RIGHT( scriv!P672, LEN(scriv!P672) + 1 - FIND(",",scriv!P672)),
LEFT( AA$37, FIND(",",AA$37)-1) &amp; "=" &amp; $AH710 &amp; RIGHT( AA$37, LEN(AA$37) + 1 - FIND(",",AA$37))))</f>
        <v>drawClose=,1.2</v>
      </c>
      <c r="AB710" s="167" t="str">
        <f t="shared" si="434"/>
        <v>noTitle</v>
      </c>
      <c r="AC710" s="167"/>
      <c r="AD710" s="45"/>
      <c r="AE710" s="168"/>
      <c r="AF710" s="169">
        <f>IF(D710="",scriv!B672,"")</f>
        <v>0</v>
      </c>
      <c r="AG710" s="170" t="str">
        <f t="shared" si="437"/>
        <v/>
      </c>
      <c r="AH710" s="169" t="str">
        <f t="shared" si="438"/>
        <v/>
      </c>
      <c r="AI710" s="169" t="str">
        <f t="shared" si="439"/>
        <v/>
      </c>
      <c r="AJ710" s="86">
        <f>ROUNDDOWN( (LEN(scriv!B672)+1) / 2, 0 )</f>
        <v>0</v>
      </c>
      <c r="AK710" s="82">
        <f t="shared" si="440"/>
        <v>0</v>
      </c>
      <c r="AL710" s="82" t="str">
        <f t="shared" si="441"/>
        <v>-</v>
      </c>
      <c r="AM710" s="82" t="str">
        <f t="shared" si="442"/>
        <v>-</v>
      </c>
      <c r="AN710" s="82" t="str">
        <f t="shared" si="443"/>
        <v>-</v>
      </c>
      <c r="AO710" s="82" t="str">
        <f t="shared" si="444"/>
        <v>-</v>
      </c>
      <c r="AP710" s="82" t="str">
        <f t="shared" si="445"/>
        <v>-</v>
      </c>
      <c r="AQ710" s="82" t="str">
        <f t="shared" si="446"/>
        <v>-</v>
      </c>
      <c r="AR710" s="82" t="str">
        <f t="shared" si="447"/>
        <v>-</v>
      </c>
      <c r="AT710" s="82">
        <f t="shared" si="448"/>
        <v>2</v>
      </c>
      <c r="AU710" s="82" t="str">
        <f ca="1">IF(    MAX(OFFSET(AL710,0,0,MATCH("-",AL$638:AL710,0))) = 0,"",
IFERROR(MAX(OFFSET(AL710,0,0,MATCH("-",AL$638:AL710,0))),""))</f>
        <v/>
      </c>
      <c r="AV710" s="82" t="str">
        <f ca="1">IF(    MAX(OFFSET(AM710,0,0,MATCH("-",AM$638:AM710,0))) = 0,"",
IFERROR(MAX(OFFSET(AM710,0,0,MATCH("-",AM$638:AM710,0))),""))</f>
        <v/>
      </c>
      <c r="AW710" s="82" t="str">
        <f ca="1">IF(    MAX(OFFSET(AN710,0,0,MATCH("-",AN$638:AN710,0))) = 0,"",
IFERROR(MAX(OFFSET(AN710,0,0,MATCH("-",AN$638:AN710,0))),""))</f>
        <v/>
      </c>
      <c r="AX710" s="82" t="str">
        <f ca="1">IF(    MAX(OFFSET(AO710,0,0,MATCH("-",AO$638:AO710,0))) = 0,"",
IFERROR(MAX(OFFSET(AO710,0,0,MATCH("-",AO$638:AO710,0))),""))</f>
        <v/>
      </c>
      <c r="AY710" s="82" t="str">
        <f ca="1">IF(    MAX(OFFSET(AP710,0,0,MATCH("-",AP$638:AP710,0))) = 0,"",
IFERROR(MAX(OFFSET(AP710,0,0,MATCH("-",AP$638:AP710,0))),""))</f>
        <v/>
      </c>
      <c r="AZ710" s="82" t="str">
        <f ca="1">IF(    MAX(OFFSET(AQ710,0,0,MATCH("-",AQ$638:AQ710,0))) = 0,"",
IFERROR(MAX(OFFSET(AQ710,0,0,MATCH("-",AQ$638:AQ710,0))),""))</f>
        <v/>
      </c>
      <c r="BA710" s="82" t="str">
        <f ca="1">IF(    MAX(OFFSET(AR710,0,0,MATCH("-",AR$638:AR710,0))) = 0,"",
IFERROR(MAX(OFFSET(AR710,0,0,MATCH("-",AR$638:AR710,0))),""))</f>
        <v/>
      </c>
      <c r="BB710" s="112">
        <f t="shared" ca="1" si="449"/>
        <v>-270</v>
      </c>
      <c r="BC710" s="111" t="str">
        <f t="shared" ca="1" si="450"/>
        <v>Radius</v>
      </c>
      <c r="BD710" s="112">
        <f t="shared" ca="1" si="451"/>
        <v>0</v>
      </c>
      <c r="BE710" s="111">
        <f t="shared" ca="1" si="452"/>
        <v>-150</v>
      </c>
      <c r="BF710" s="113" t="e">
        <f t="shared" ca="1" si="453"/>
        <v>#VALUE!</v>
      </c>
      <c r="BG710" s="113" t="e">
        <f t="shared" ca="1" si="454"/>
        <v>#VALUE!</v>
      </c>
      <c r="BH710" s="112">
        <f t="shared" ca="1" si="455"/>
        <v>2000</v>
      </c>
      <c r="BI710" s="112">
        <f t="shared" ca="1" si="456"/>
        <v>-150</v>
      </c>
      <c r="BJ710" s="157"/>
      <c r="BK710" s="157"/>
      <c r="BL710" s="158" t="str">
        <f>scriv!AM672</f>
        <v/>
      </c>
      <c r="BM710" s="157"/>
      <c r="BN710" s="157" t="str">
        <f t="shared" si="457"/>
        <v>node</v>
      </c>
      <c r="BO710" s="157"/>
      <c r="BP710" s="159">
        <f t="shared" ca="1" si="458"/>
        <v>0</v>
      </c>
      <c r="BQ710" s="159">
        <f t="shared" ca="1" si="459"/>
        <v>0</v>
      </c>
      <c r="BR710" s="159">
        <f t="shared" si="460"/>
        <v>1</v>
      </c>
      <c r="BS710" s="159" t="str">
        <f t="shared" si="461"/>
        <v>symbol</v>
      </c>
      <c r="BT710" s="157" t="str">
        <f ca="1">IF(scriv!V672&lt;&gt;"",scriv!V672,
IF(E710="",IFERROR(VLOOKUP(BL710,$AH$40:$BT$638,39,FALSE),$BT$36),
$BT$37))</f>
        <v>NodeSquare</v>
      </c>
      <c r="BU710" s="166">
        <f t="shared" ca="1" si="462"/>
        <v>2000</v>
      </c>
      <c r="BV710" s="166">
        <f t="shared" ca="1" si="463"/>
        <v>-150</v>
      </c>
      <c r="BW710" s="166">
        <f t="shared" ca="1" si="464"/>
        <v>0</v>
      </c>
      <c r="BX710" s="166">
        <f t="shared" ca="1" si="465"/>
        <v>0</v>
      </c>
      <c r="BY710" s="180" t="str">
        <f t="shared" si="466"/>
        <v/>
      </c>
      <c r="BZ710" s="180" t="str">
        <f t="shared" si="467"/>
        <v/>
      </c>
      <c r="CA710" s="81" t="str">
        <f>IF(scriv!E672&lt;&gt;"",scriv!E672,"")</f>
        <v/>
      </c>
      <c r="CB710" s="82">
        <f t="shared" si="436"/>
        <v>0</v>
      </c>
      <c r="CC710" s="82">
        <f t="shared" si="468"/>
        <v>0</v>
      </c>
      <c r="CD710" s="82" t="str">
        <f t="shared" si="469"/>
        <v>-</v>
      </c>
      <c r="CE710" s="82" t="str">
        <f t="shared" si="470"/>
        <v>-</v>
      </c>
      <c r="CF710" s="82" t="str">
        <f t="shared" si="471"/>
        <v>-</v>
      </c>
      <c r="CG710" s="82" t="str">
        <f t="shared" si="472"/>
        <v>-</v>
      </c>
      <c r="CH710" s="82" t="str">
        <f t="shared" si="473"/>
        <v>-</v>
      </c>
      <c r="CI710" s="82" t="str">
        <f t="shared" si="474"/>
        <v>-</v>
      </c>
      <c r="CJ710" s="82" t="str">
        <f t="shared" si="475"/>
        <v>-</v>
      </c>
      <c r="CK710" s="82" t="str">
        <f t="shared" si="476"/>
        <v>-</v>
      </c>
    </row>
    <row r="711" spans="1:89" s="82" customFormat="1" ht="18" customHeight="1">
      <c r="A711" s="81" t="str">
        <f>scriv!AL673</f>
        <v/>
      </c>
      <c r="B711" s="81" t="str">
        <f>IF(scriv!D673&lt;&gt;"",scriv!D673,"")</f>
        <v/>
      </c>
      <c r="C711" s="81" t="str">
        <f>IF( scriv!AP673&lt;&gt;"", IF(D711&lt;&gt;"","connection ","")&amp;scriv!AP673,IF(D711&lt;&gt;"","connection",""))</f>
        <v/>
      </c>
      <c r="D711" s="82" t="str">
        <f>scriv!AN673</f>
        <v/>
      </c>
      <c r="E711" s="82" t="str">
        <f>scriv!AO673</f>
        <v/>
      </c>
      <c r="F711" s="156">
        <f>ROW()</f>
        <v>711</v>
      </c>
      <c r="G711" s="288">
        <f>scriv!AC673</f>
        <v>0</v>
      </c>
      <c r="H711" s="288">
        <f>scriv!AD673</f>
        <v>0</v>
      </c>
      <c r="I711" s="81" t="str">
        <f>IF(scriv!AE673&lt;&gt;"",scriv!AE673,J711)</f>
        <v/>
      </c>
      <c r="J711" s="81" t="str">
        <f>IF(scriv!AF673&lt;&gt;"",scriv!AF673,"")</f>
        <v/>
      </c>
      <c r="K711" s="82" t="str">
        <f>IF(scriv!Y673&lt;&gt;"",scriv!Y673,$K$36)</f>
        <v>none</v>
      </c>
      <c r="L711" s="82">
        <f>IF(scriv!Z673&lt;&gt;"",scriv!Z673,$L$36)</f>
        <v>0</v>
      </c>
      <c r="M711" s="82" t="str">
        <f>IF(scriv!AA673&lt;&gt;"",scriv!AA673,$M$36)</f>
        <v>OpenClose</v>
      </c>
      <c r="N711" s="82">
        <f>IF(scriv!AB673&lt;&gt;"",scriv!AB673,$N$36)</f>
        <v>0</v>
      </c>
      <c r="O711" s="119" t="str">
        <f t="shared" si="435"/>
        <v/>
      </c>
      <c r="P711" s="81" t="str">
        <f>IF(scriv!I673&lt;&gt;"",scriv!I673,"")</f>
        <v/>
      </c>
      <c r="Q711" s="81" t="str">
        <f>IF(scriv!J673&lt;&gt;"",scriv!J673,"")</f>
        <v/>
      </c>
      <c r="R711" s="81">
        <f>IF(scriv!K673&lt;&gt;"",scriv!K673,
IF(I711&lt;&gt;"",1,$R$36))</f>
        <v>1</v>
      </c>
      <c r="S711" s="81" t="str">
        <f>IF(scriv!L673&lt;&gt;"",scriv!L673,
IF(scriv!AF673&lt;&gt;"",$S$36,"none"))</f>
        <v>none</v>
      </c>
      <c r="T711" s="81" t="str">
        <f>IF(scriv!Q673&lt;&gt;"",scriv!Q673,"")</f>
        <v/>
      </c>
      <c r="U711" s="81" t="str">
        <f>IF(scriv!R673&lt;&gt;"",scriv!R673,"")</f>
        <v/>
      </c>
      <c r="V711" s="81" t="str">
        <f>IF(scriv!S673&lt;&gt;"",scriv!S673,"")</f>
        <v/>
      </c>
      <c r="W711" s="81" t="str">
        <f>IF(scriv!T673&lt;&gt;"",scriv!T673,"")</f>
        <v/>
      </c>
      <c r="X711" s="81" t="str">
        <f>IF($E711="",
( IF(scriv!AH673&lt;&gt;"", LEFT( scriv!AH673, FIND(",",scriv!AH673)-1) &amp; "=" &amp; $AH711 &amp; RIGHT( scriv!AH673, LEN(scriv!AH673) + 1 - FIND(",",scriv!AH673)),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IF(scriv!AI673&lt;&gt;"", LEFT( scriv!AI673, FIND(",",scriv!AI673)-1) &amp; "=" &amp; $AH711 &amp; RIGHT( scriv!AI673, LEN(scriv!AI673) + 1 - FIND(",",scriv!AI673)),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IF(scriv!AJ673&lt;&gt;"", LEFT( scriv!AJ673, FIND(",",scriv!AJ673)-1) &amp; "=" &amp; $AH711 &amp; RIGHT( scriv!AJ673, LEN(scriv!AJ673) + 1 - FIND(",",scriv!AJ673)),
  IF($Z$36&lt;&gt;"",LEFT( Z$36, FIND(",",Z$36)-1) &amp; "=" &amp; $AH711 &amp; RIGHT( Z$36, LEN(Z$36) + 1 - FIND(",",Z$36)),""))),
IF(scriv!O673&lt;&gt;"", LEFT( scriv!O673, FIND(",",scriv!O673)-1) &amp; "=" &amp; $AH711 &amp; RIGHT( scriv!O673, LEN(scriv!O673) + 1 - FIND(",",scriv!O673)),
LEFT( Z$37, FIND(",",Z$37)-1) &amp; "=" &amp; $AH711 &amp; RIGHT( Z$37, LEN(Z$37) + 1 - FIND(",",Z$37))))</f>
        <v>drawOpen=,1.2</v>
      </c>
      <c r="AA711" s="81" t="str">
        <f>IF($E711="",
( IF(scriv!AK673&lt;&gt;"", LEFT( scriv!AK673, FIND(",",scriv!AK673)-1) &amp; "=" &amp; $AH711 &amp; RIGHT( scriv!AK673, LEN(scriv!AK673) + 1 - FIND(",",scriv!AK673)),
  IF($AA$36&lt;&gt;"",LEFT( AA$36, FIND(",",AA$36)-1) &amp; "=" &amp; $AH711 &amp; RIGHT( AA$36, LEN(AA$36) + 1 - FIND(",",AA$36)),""))),
IF(scriv!P673&lt;&gt;"", LEFT( scriv!P673, FIND(",",scriv!P673)-1) &amp; "=" &amp; $AH711 &amp; RIGHT( scriv!P673, LEN(scriv!P673) + 1 - FIND(",",scriv!P673)),
LEFT( AA$37, FIND(",",AA$37)-1) &amp; "=" &amp; $AH711 &amp; RIGHT( AA$37, LEN(AA$37) + 1 - FIND(",",AA$37))))</f>
        <v>drawClose=,1.2</v>
      </c>
      <c r="AB711" s="167" t="str">
        <f t="shared" si="434"/>
        <v>noTitle</v>
      </c>
      <c r="AC711" s="167"/>
      <c r="AD711" s="45"/>
      <c r="AE711" s="168"/>
      <c r="AF711" s="169">
        <f>IF(D711="",scriv!B673,"")</f>
        <v>0</v>
      </c>
      <c r="AG711" s="170" t="str">
        <f t="shared" si="437"/>
        <v/>
      </c>
      <c r="AH711" s="169" t="str">
        <f t="shared" si="438"/>
        <v/>
      </c>
      <c r="AI711" s="169" t="str">
        <f t="shared" si="439"/>
        <v/>
      </c>
      <c r="AJ711" s="86">
        <f>ROUNDDOWN( (LEN(scriv!B673)+1) / 2, 0 )</f>
        <v>0</v>
      </c>
      <c r="AK711" s="82">
        <f t="shared" si="440"/>
        <v>0</v>
      </c>
      <c r="AL711" s="82" t="str">
        <f t="shared" si="441"/>
        <v>-</v>
      </c>
      <c r="AM711" s="82" t="str">
        <f t="shared" si="442"/>
        <v>-</v>
      </c>
      <c r="AN711" s="82" t="str">
        <f t="shared" si="443"/>
        <v>-</v>
      </c>
      <c r="AO711" s="82" t="str">
        <f t="shared" si="444"/>
        <v>-</v>
      </c>
      <c r="AP711" s="82" t="str">
        <f t="shared" si="445"/>
        <v>-</v>
      </c>
      <c r="AQ711" s="82" t="str">
        <f t="shared" si="446"/>
        <v>-</v>
      </c>
      <c r="AR711" s="82" t="str">
        <f t="shared" si="447"/>
        <v>-</v>
      </c>
      <c r="AT711" s="82">
        <f t="shared" si="448"/>
        <v>2</v>
      </c>
      <c r="AU711" s="82" t="str">
        <f ca="1">IF(    MAX(OFFSET(AL711,0,0,MATCH("-",AL$638:AL711,0))) = 0,"",
IFERROR(MAX(OFFSET(AL711,0,0,MATCH("-",AL$638:AL711,0))),""))</f>
        <v/>
      </c>
      <c r="AV711" s="82" t="str">
        <f ca="1">IF(    MAX(OFFSET(AM711,0,0,MATCH("-",AM$638:AM711,0))) = 0,"",
IFERROR(MAX(OFFSET(AM711,0,0,MATCH("-",AM$638:AM711,0))),""))</f>
        <v/>
      </c>
      <c r="AW711" s="82" t="str">
        <f ca="1">IF(    MAX(OFFSET(AN711,0,0,MATCH("-",AN$638:AN711,0))) = 0,"",
IFERROR(MAX(OFFSET(AN711,0,0,MATCH("-",AN$638:AN711,0))),""))</f>
        <v/>
      </c>
      <c r="AX711" s="82" t="str">
        <f ca="1">IF(    MAX(OFFSET(AO711,0,0,MATCH("-",AO$638:AO711,0))) = 0,"",
IFERROR(MAX(OFFSET(AO711,0,0,MATCH("-",AO$638:AO711,0))),""))</f>
        <v/>
      </c>
      <c r="AY711" s="82" t="str">
        <f ca="1">IF(    MAX(OFFSET(AP711,0,0,MATCH("-",AP$638:AP711,0))) = 0,"",
IFERROR(MAX(OFFSET(AP711,0,0,MATCH("-",AP$638:AP711,0))),""))</f>
        <v/>
      </c>
      <c r="AZ711" s="82" t="str">
        <f ca="1">IF(    MAX(OFFSET(AQ711,0,0,MATCH("-",AQ$638:AQ711,0))) = 0,"",
IFERROR(MAX(OFFSET(AQ711,0,0,MATCH("-",AQ$638:AQ711,0))),""))</f>
        <v/>
      </c>
      <c r="BA711" s="82" t="str">
        <f ca="1">IF(    MAX(OFFSET(AR711,0,0,MATCH("-",AR$638:AR711,0))) = 0,"",
IFERROR(MAX(OFFSET(AR711,0,0,MATCH("-",AR$638:AR711,0))),""))</f>
        <v/>
      </c>
      <c r="BB711" s="112">
        <f t="shared" ca="1" si="449"/>
        <v>-270</v>
      </c>
      <c r="BC711" s="111" t="str">
        <f t="shared" ca="1" si="450"/>
        <v>Radius</v>
      </c>
      <c r="BD711" s="112">
        <f t="shared" ca="1" si="451"/>
        <v>0</v>
      </c>
      <c r="BE711" s="111">
        <f t="shared" ca="1" si="452"/>
        <v>-150</v>
      </c>
      <c r="BF711" s="113" t="e">
        <f t="shared" ca="1" si="453"/>
        <v>#VALUE!</v>
      </c>
      <c r="BG711" s="113" t="e">
        <f t="shared" ca="1" si="454"/>
        <v>#VALUE!</v>
      </c>
      <c r="BH711" s="112">
        <f t="shared" ca="1" si="455"/>
        <v>2000</v>
      </c>
      <c r="BI711" s="112">
        <f t="shared" ca="1" si="456"/>
        <v>-150</v>
      </c>
      <c r="BJ711" s="157"/>
      <c r="BK711" s="157"/>
      <c r="BL711" s="158" t="str">
        <f>scriv!AM673</f>
        <v/>
      </c>
      <c r="BM711" s="157"/>
      <c r="BN711" s="157" t="str">
        <f t="shared" si="457"/>
        <v>node</v>
      </c>
      <c r="BO711" s="157"/>
      <c r="BP711" s="159">
        <f t="shared" ca="1" si="458"/>
        <v>0</v>
      </c>
      <c r="BQ711" s="159">
        <f t="shared" ca="1" si="459"/>
        <v>0</v>
      </c>
      <c r="BR711" s="159">
        <f t="shared" si="460"/>
        <v>1</v>
      </c>
      <c r="BS711" s="159" t="str">
        <f t="shared" si="461"/>
        <v>symbol</v>
      </c>
      <c r="BT711" s="157" t="str">
        <f ca="1">IF(scriv!V673&lt;&gt;"",scriv!V673,
IF(E711="",IFERROR(VLOOKUP(BL711,$AH$40:$BT$638,39,FALSE),$BT$36),
$BT$37))</f>
        <v>NodeSquare</v>
      </c>
      <c r="BU711" s="166">
        <f t="shared" ca="1" si="462"/>
        <v>2000</v>
      </c>
      <c r="BV711" s="166">
        <f t="shared" ca="1" si="463"/>
        <v>-150</v>
      </c>
      <c r="BW711" s="166">
        <f t="shared" ca="1" si="464"/>
        <v>0</v>
      </c>
      <c r="BX711" s="166">
        <f t="shared" ca="1" si="465"/>
        <v>0</v>
      </c>
      <c r="BY711" s="180" t="str">
        <f t="shared" si="466"/>
        <v/>
      </c>
      <c r="BZ711" s="180" t="str">
        <f t="shared" si="467"/>
        <v/>
      </c>
      <c r="CA711" s="81" t="str">
        <f>IF(scriv!E673&lt;&gt;"",scriv!E673,"")</f>
        <v/>
      </c>
      <c r="CB711" s="82">
        <f t="shared" si="436"/>
        <v>0</v>
      </c>
      <c r="CC711" s="82">
        <f t="shared" si="468"/>
        <v>0</v>
      </c>
      <c r="CD711" s="82" t="str">
        <f t="shared" si="469"/>
        <v>-</v>
      </c>
      <c r="CE711" s="82" t="str">
        <f t="shared" si="470"/>
        <v>-</v>
      </c>
      <c r="CF711" s="82" t="str">
        <f t="shared" si="471"/>
        <v>-</v>
      </c>
      <c r="CG711" s="82" t="str">
        <f t="shared" si="472"/>
        <v>-</v>
      </c>
      <c r="CH711" s="82" t="str">
        <f t="shared" si="473"/>
        <v>-</v>
      </c>
      <c r="CI711" s="82" t="str">
        <f t="shared" si="474"/>
        <v>-</v>
      </c>
      <c r="CJ711" s="82" t="str">
        <f t="shared" si="475"/>
        <v>-</v>
      </c>
      <c r="CK711" s="82" t="str">
        <f t="shared" si="476"/>
        <v>-</v>
      </c>
    </row>
    <row r="712" spans="1:89" s="82" customFormat="1" ht="18" customHeight="1">
      <c r="A712" s="81" t="str">
        <f>scriv!AL674</f>
        <v/>
      </c>
      <c r="B712" s="81" t="str">
        <f>IF(scriv!D674&lt;&gt;"",scriv!D674,"")</f>
        <v/>
      </c>
      <c r="C712" s="81" t="str">
        <f>IF( scriv!AP674&lt;&gt;"", IF(D712&lt;&gt;"","connection ","")&amp;scriv!AP674,IF(D712&lt;&gt;"","connection",""))</f>
        <v/>
      </c>
      <c r="D712" s="82" t="str">
        <f>scriv!AN674</f>
        <v/>
      </c>
      <c r="E712" s="82" t="str">
        <f>scriv!AO674</f>
        <v/>
      </c>
      <c r="F712" s="156">
        <f>ROW()</f>
        <v>712</v>
      </c>
      <c r="G712" s="288">
        <f>scriv!AC674</f>
        <v>0</v>
      </c>
      <c r="H712" s="288">
        <f>scriv!AD674</f>
        <v>0</v>
      </c>
      <c r="I712" s="81" t="str">
        <f>IF(scriv!AE674&lt;&gt;"",scriv!AE674,J712)</f>
        <v/>
      </c>
      <c r="J712" s="81" t="str">
        <f>IF(scriv!AF674&lt;&gt;"",scriv!AF674,"")</f>
        <v/>
      </c>
      <c r="K712" s="82" t="str">
        <f>IF(scriv!Y674&lt;&gt;"",scriv!Y674,$K$36)</f>
        <v>none</v>
      </c>
      <c r="L712" s="82">
        <f>IF(scriv!Z674&lt;&gt;"",scriv!Z674,$L$36)</f>
        <v>0</v>
      </c>
      <c r="M712" s="82" t="str">
        <f>IF(scriv!AA674&lt;&gt;"",scriv!AA674,$M$36)</f>
        <v>OpenClose</v>
      </c>
      <c r="N712" s="82">
        <f>IF(scriv!AB674&lt;&gt;"",scriv!AB674,$N$36)</f>
        <v>0</v>
      </c>
      <c r="O712" s="119" t="str">
        <f t="shared" si="435"/>
        <v/>
      </c>
      <c r="P712" s="81" t="str">
        <f>IF(scriv!I674&lt;&gt;"",scriv!I674,"")</f>
        <v/>
      </c>
      <c r="Q712" s="81" t="str">
        <f>IF(scriv!J674&lt;&gt;"",scriv!J674,"")</f>
        <v/>
      </c>
      <c r="R712" s="81">
        <f>IF(scriv!K674&lt;&gt;"",scriv!K674,
IF(I712&lt;&gt;"",1,$R$36))</f>
        <v>1</v>
      </c>
      <c r="S712" s="81" t="str">
        <f>IF(scriv!L674&lt;&gt;"",scriv!L674,
IF(scriv!AF674&lt;&gt;"",$S$36,"none"))</f>
        <v>none</v>
      </c>
      <c r="T712" s="81" t="str">
        <f>IF(scriv!Q674&lt;&gt;"",scriv!Q674,"")</f>
        <v/>
      </c>
      <c r="U712" s="81" t="str">
        <f>IF(scriv!R674&lt;&gt;"",scriv!R674,"")</f>
        <v/>
      </c>
      <c r="V712" s="81" t="str">
        <f>IF(scriv!S674&lt;&gt;"",scriv!S674,"")</f>
        <v/>
      </c>
      <c r="W712" s="81" t="str">
        <f>IF(scriv!T674&lt;&gt;"",scriv!T674,"")</f>
        <v/>
      </c>
      <c r="X712" s="81" t="str">
        <f>IF($E712="",
( IF(scriv!AH674&lt;&gt;"", LEFT( scriv!AH674, FIND(",",scriv!AH674)-1) &amp; "=" &amp; $AH712 &amp; RIGHT( scriv!AH674, LEN(scriv!AH674) + 1 - FIND(",",scriv!AH674)),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IF(scriv!AI674&lt;&gt;"", LEFT( scriv!AI674, FIND(",",scriv!AI674)-1) &amp; "=" &amp; $AH712 &amp; RIGHT( scriv!AI674, LEN(scriv!AI674) + 1 - FIND(",",scriv!AI674)),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IF(scriv!AJ674&lt;&gt;"", LEFT( scriv!AJ674, FIND(",",scriv!AJ674)-1) &amp; "=" &amp; $AH712 &amp; RIGHT( scriv!AJ674, LEN(scriv!AJ674) + 1 - FIND(",",scriv!AJ674)),
  IF($Z$36&lt;&gt;"",LEFT( Z$36, FIND(",",Z$36)-1) &amp; "=" &amp; $AH712 &amp; RIGHT( Z$36, LEN(Z$36) + 1 - FIND(",",Z$36)),""))),
IF(scriv!O674&lt;&gt;"", LEFT( scriv!O674, FIND(",",scriv!O674)-1) &amp; "=" &amp; $AH712 &amp; RIGHT( scriv!O674, LEN(scriv!O674) + 1 - FIND(",",scriv!O674)),
LEFT( Z$37, FIND(",",Z$37)-1) &amp; "=" &amp; $AH712 &amp; RIGHT( Z$37, LEN(Z$37) + 1 - FIND(",",Z$37))))</f>
        <v>drawOpen=,1.2</v>
      </c>
      <c r="AA712" s="81" t="str">
        <f>IF($E712="",
( IF(scriv!AK674&lt;&gt;"", LEFT( scriv!AK674, FIND(",",scriv!AK674)-1) &amp; "=" &amp; $AH712 &amp; RIGHT( scriv!AK674, LEN(scriv!AK674) + 1 - FIND(",",scriv!AK674)),
  IF($AA$36&lt;&gt;"",LEFT( AA$36, FIND(",",AA$36)-1) &amp; "=" &amp; $AH712 &amp; RIGHT( AA$36, LEN(AA$36) + 1 - FIND(",",AA$36)),""))),
IF(scriv!P674&lt;&gt;"", LEFT( scriv!P674, FIND(",",scriv!P674)-1) &amp; "=" &amp; $AH712 &amp; RIGHT( scriv!P674, LEN(scriv!P674) + 1 - FIND(",",scriv!P674)),
LEFT( AA$37, FIND(",",AA$37)-1) &amp; "=" &amp; $AH712 &amp; RIGHT( AA$37, LEN(AA$37) + 1 - FIND(",",AA$37))))</f>
        <v>drawClose=,1.2</v>
      </c>
      <c r="AB712" s="167" t="str">
        <f t="shared" si="434"/>
        <v>noTitle</v>
      </c>
      <c r="AC712" s="167"/>
      <c r="AD712" s="45"/>
      <c r="AE712" s="168"/>
      <c r="AF712" s="169">
        <f>IF(D712="",scriv!B674,"")</f>
        <v>0</v>
      </c>
      <c r="AG712" s="170" t="str">
        <f t="shared" si="437"/>
        <v/>
      </c>
      <c r="AH712" s="169" t="str">
        <f t="shared" si="438"/>
        <v/>
      </c>
      <c r="AI712" s="169" t="str">
        <f t="shared" si="439"/>
        <v/>
      </c>
      <c r="AJ712" s="86">
        <f>ROUNDDOWN( (LEN(scriv!B674)+1) / 2, 0 )</f>
        <v>0</v>
      </c>
      <c r="AK712" s="82">
        <f t="shared" si="440"/>
        <v>0</v>
      </c>
      <c r="AL712" s="82" t="str">
        <f t="shared" si="441"/>
        <v>-</v>
      </c>
      <c r="AM712" s="82" t="str">
        <f t="shared" si="442"/>
        <v>-</v>
      </c>
      <c r="AN712" s="82" t="str">
        <f t="shared" si="443"/>
        <v>-</v>
      </c>
      <c r="AO712" s="82" t="str">
        <f t="shared" si="444"/>
        <v>-</v>
      </c>
      <c r="AP712" s="82" t="str">
        <f t="shared" si="445"/>
        <v>-</v>
      </c>
      <c r="AQ712" s="82" t="str">
        <f t="shared" si="446"/>
        <v>-</v>
      </c>
      <c r="AR712" s="82" t="str">
        <f t="shared" si="447"/>
        <v>-</v>
      </c>
      <c r="AT712" s="82">
        <f t="shared" si="448"/>
        <v>2</v>
      </c>
      <c r="AU712" s="82" t="str">
        <f ca="1">IF(    MAX(OFFSET(AL712,0,0,MATCH("-",AL$638:AL712,0))) = 0,"",
IFERROR(MAX(OFFSET(AL712,0,0,MATCH("-",AL$638:AL712,0))),""))</f>
        <v/>
      </c>
      <c r="AV712" s="82" t="str">
        <f ca="1">IF(    MAX(OFFSET(AM712,0,0,MATCH("-",AM$638:AM712,0))) = 0,"",
IFERROR(MAX(OFFSET(AM712,0,0,MATCH("-",AM$638:AM712,0))),""))</f>
        <v/>
      </c>
      <c r="AW712" s="82" t="str">
        <f ca="1">IF(    MAX(OFFSET(AN712,0,0,MATCH("-",AN$638:AN712,0))) = 0,"",
IFERROR(MAX(OFFSET(AN712,0,0,MATCH("-",AN$638:AN712,0))),""))</f>
        <v/>
      </c>
      <c r="AX712" s="82" t="str">
        <f ca="1">IF(    MAX(OFFSET(AO712,0,0,MATCH("-",AO$638:AO712,0))) = 0,"",
IFERROR(MAX(OFFSET(AO712,0,0,MATCH("-",AO$638:AO712,0))),""))</f>
        <v/>
      </c>
      <c r="AY712" s="82" t="str">
        <f ca="1">IF(    MAX(OFFSET(AP712,0,0,MATCH("-",AP$638:AP712,0))) = 0,"",
IFERROR(MAX(OFFSET(AP712,0,0,MATCH("-",AP$638:AP712,0))),""))</f>
        <v/>
      </c>
      <c r="AZ712" s="82" t="str">
        <f ca="1">IF(    MAX(OFFSET(AQ712,0,0,MATCH("-",AQ$638:AQ712,0))) = 0,"",
IFERROR(MAX(OFFSET(AQ712,0,0,MATCH("-",AQ$638:AQ712,0))),""))</f>
        <v/>
      </c>
      <c r="BA712" s="82" t="str">
        <f ca="1">IF(    MAX(OFFSET(AR712,0,0,MATCH("-",AR$638:AR712,0))) = 0,"",
IFERROR(MAX(OFFSET(AR712,0,0,MATCH("-",AR$638:AR712,0))),""))</f>
        <v/>
      </c>
      <c r="BB712" s="112">
        <f t="shared" ca="1" si="449"/>
        <v>-270</v>
      </c>
      <c r="BC712" s="111" t="str">
        <f t="shared" ca="1" si="450"/>
        <v>Radius</v>
      </c>
      <c r="BD712" s="112">
        <f t="shared" ca="1" si="451"/>
        <v>0</v>
      </c>
      <c r="BE712" s="111">
        <f t="shared" ca="1" si="452"/>
        <v>-150</v>
      </c>
      <c r="BF712" s="113" t="e">
        <f t="shared" ca="1" si="453"/>
        <v>#VALUE!</v>
      </c>
      <c r="BG712" s="113" t="e">
        <f t="shared" ca="1" si="454"/>
        <v>#VALUE!</v>
      </c>
      <c r="BH712" s="112">
        <f t="shared" ca="1" si="455"/>
        <v>2000</v>
      </c>
      <c r="BI712" s="112">
        <f t="shared" ca="1" si="456"/>
        <v>-150</v>
      </c>
      <c r="BJ712" s="157"/>
      <c r="BK712" s="157"/>
      <c r="BL712" s="158" t="str">
        <f>scriv!AM674</f>
        <v/>
      </c>
      <c r="BM712" s="157"/>
      <c r="BN712" s="157" t="str">
        <f t="shared" si="457"/>
        <v>node</v>
      </c>
      <c r="BO712" s="157"/>
      <c r="BP712" s="159">
        <f t="shared" ca="1" si="458"/>
        <v>0</v>
      </c>
      <c r="BQ712" s="159">
        <f t="shared" ca="1" si="459"/>
        <v>0</v>
      </c>
      <c r="BR712" s="159">
        <f t="shared" si="460"/>
        <v>1</v>
      </c>
      <c r="BS712" s="159" t="str">
        <f t="shared" si="461"/>
        <v>symbol</v>
      </c>
      <c r="BT712" s="157" t="str">
        <f ca="1">IF(scriv!V674&lt;&gt;"",scriv!V674,
IF(E712="",IFERROR(VLOOKUP(BL712,$AH$40:$BT$638,39,FALSE),$BT$36),
$BT$37))</f>
        <v>NodeSquare</v>
      </c>
      <c r="BU712" s="166">
        <f t="shared" ca="1" si="462"/>
        <v>2000</v>
      </c>
      <c r="BV712" s="166">
        <f t="shared" ca="1" si="463"/>
        <v>-150</v>
      </c>
      <c r="BW712" s="166">
        <f t="shared" ca="1" si="464"/>
        <v>0</v>
      </c>
      <c r="BX712" s="166">
        <f t="shared" ca="1" si="465"/>
        <v>0</v>
      </c>
      <c r="BY712" s="180" t="str">
        <f t="shared" si="466"/>
        <v/>
      </c>
      <c r="BZ712" s="180" t="str">
        <f t="shared" si="467"/>
        <v/>
      </c>
      <c r="CA712" s="81" t="str">
        <f>IF(scriv!E674&lt;&gt;"",scriv!E674,"")</f>
        <v/>
      </c>
      <c r="CB712" s="82">
        <f t="shared" si="436"/>
        <v>0</v>
      </c>
      <c r="CC712" s="82">
        <f t="shared" si="468"/>
        <v>0</v>
      </c>
      <c r="CD712" s="82" t="str">
        <f t="shared" si="469"/>
        <v>-</v>
      </c>
      <c r="CE712" s="82" t="str">
        <f t="shared" si="470"/>
        <v>-</v>
      </c>
      <c r="CF712" s="82" t="str">
        <f t="shared" si="471"/>
        <v>-</v>
      </c>
      <c r="CG712" s="82" t="str">
        <f t="shared" si="472"/>
        <v>-</v>
      </c>
      <c r="CH712" s="82" t="str">
        <f t="shared" si="473"/>
        <v>-</v>
      </c>
      <c r="CI712" s="82" t="str">
        <f t="shared" si="474"/>
        <v>-</v>
      </c>
      <c r="CJ712" s="82" t="str">
        <f t="shared" si="475"/>
        <v>-</v>
      </c>
      <c r="CK712" s="82" t="str">
        <f t="shared" si="476"/>
        <v>-</v>
      </c>
    </row>
    <row r="713" spans="1:89" s="82" customFormat="1" ht="18" customHeight="1">
      <c r="A713" s="81" t="str">
        <f>scriv!AL675</f>
        <v/>
      </c>
      <c r="B713" s="81" t="str">
        <f>IF(scriv!D675&lt;&gt;"",scriv!D675,"")</f>
        <v/>
      </c>
      <c r="C713" s="81" t="str">
        <f>IF( scriv!AP675&lt;&gt;"", IF(D713&lt;&gt;"","connection ","")&amp;scriv!AP675,IF(D713&lt;&gt;"","connection",""))</f>
        <v/>
      </c>
      <c r="D713" s="82" t="str">
        <f>scriv!AN675</f>
        <v/>
      </c>
      <c r="E713" s="82" t="str">
        <f>scriv!AO675</f>
        <v/>
      </c>
      <c r="F713" s="156">
        <f>ROW()</f>
        <v>713</v>
      </c>
      <c r="G713" s="288">
        <f>scriv!AC675</f>
        <v>0</v>
      </c>
      <c r="H713" s="288">
        <f>scriv!AD675</f>
        <v>0</v>
      </c>
      <c r="I713" s="81" t="str">
        <f>IF(scriv!AE675&lt;&gt;"",scriv!AE675,J713)</f>
        <v/>
      </c>
      <c r="J713" s="81" t="str">
        <f>IF(scriv!AF675&lt;&gt;"",scriv!AF675,"")</f>
        <v/>
      </c>
      <c r="K713" s="82" t="str">
        <f>IF(scriv!Y675&lt;&gt;"",scriv!Y675,$K$36)</f>
        <v>none</v>
      </c>
      <c r="L713" s="82">
        <f>IF(scriv!Z675&lt;&gt;"",scriv!Z675,$L$36)</f>
        <v>0</v>
      </c>
      <c r="M713" s="82" t="str">
        <f>IF(scriv!AA675&lt;&gt;"",scriv!AA675,$M$36)</f>
        <v>OpenClose</v>
      </c>
      <c r="N713" s="82">
        <f>IF(scriv!AB675&lt;&gt;"",scriv!AB675,$N$36)</f>
        <v>0</v>
      </c>
      <c r="O713" s="119" t="str">
        <f t="shared" si="435"/>
        <v/>
      </c>
      <c r="P713" s="81" t="str">
        <f>IF(scriv!I675&lt;&gt;"",scriv!I675,"")</f>
        <v/>
      </c>
      <c r="Q713" s="81" t="str">
        <f>IF(scriv!J675&lt;&gt;"",scriv!J675,"")</f>
        <v/>
      </c>
      <c r="R713" s="81">
        <f>IF(scriv!K675&lt;&gt;"",scriv!K675,
IF(I713&lt;&gt;"",1,$R$36))</f>
        <v>1</v>
      </c>
      <c r="S713" s="81" t="str">
        <f>IF(scriv!L675&lt;&gt;"",scriv!L675,
IF(scriv!AF675&lt;&gt;"",$S$36,"none"))</f>
        <v>none</v>
      </c>
      <c r="T713" s="81" t="str">
        <f>IF(scriv!Q675&lt;&gt;"",scriv!Q675,"")</f>
        <v/>
      </c>
      <c r="U713" s="81" t="str">
        <f>IF(scriv!R675&lt;&gt;"",scriv!R675,"")</f>
        <v/>
      </c>
      <c r="V713" s="81" t="str">
        <f>IF(scriv!S675&lt;&gt;"",scriv!S675,"")</f>
        <v/>
      </c>
      <c r="W713" s="81" t="str">
        <f>IF(scriv!T675&lt;&gt;"",scriv!T675,"")</f>
        <v/>
      </c>
      <c r="X713" s="81" t="str">
        <f>IF($E713="",
( IF(scriv!AH675&lt;&gt;"", LEFT( scriv!AH675, FIND(",",scriv!AH675)-1) &amp; "=" &amp; $AH713 &amp; RIGHT( scriv!AH675, LEN(scriv!AH675) + 1 - FIND(",",scriv!AH675)),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IF(scriv!AI675&lt;&gt;"", LEFT( scriv!AI675, FIND(",",scriv!AI675)-1) &amp; "=" &amp; $AH713 &amp; RIGHT( scriv!AI675, LEN(scriv!AI675) + 1 - FIND(",",scriv!AI675)),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IF(scriv!AJ675&lt;&gt;"", LEFT( scriv!AJ675, FIND(",",scriv!AJ675)-1) &amp; "=" &amp; $AH713 &amp; RIGHT( scriv!AJ675, LEN(scriv!AJ675) + 1 - FIND(",",scriv!AJ675)),
  IF($Z$36&lt;&gt;"",LEFT( Z$36, FIND(",",Z$36)-1) &amp; "=" &amp; $AH713 &amp; RIGHT( Z$36, LEN(Z$36) + 1 - FIND(",",Z$36)),""))),
IF(scriv!O675&lt;&gt;"", LEFT( scriv!O675, FIND(",",scriv!O675)-1) &amp; "=" &amp; $AH713 &amp; RIGHT( scriv!O675, LEN(scriv!O675) + 1 - FIND(",",scriv!O675)),
LEFT( Z$37, FIND(",",Z$37)-1) &amp; "=" &amp; $AH713 &amp; RIGHT( Z$37, LEN(Z$37) + 1 - FIND(",",Z$37))))</f>
        <v>drawOpen=,1.2</v>
      </c>
      <c r="AA713" s="81" t="str">
        <f>IF($E713="",
( IF(scriv!AK675&lt;&gt;"", LEFT( scriv!AK675, FIND(",",scriv!AK675)-1) &amp; "=" &amp; $AH713 &amp; RIGHT( scriv!AK675, LEN(scriv!AK675) + 1 - FIND(",",scriv!AK675)),
  IF($AA$36&lt;&gt;"",LEFT( AA$36, FIND(",",AA$36)-1) &amp; "=" &amp; $AH713 &amp; RIGHT( AA$36, LEN(AA$36) + 1 - FIND(",",AA$36)),""))),
IF(scriv!P675&lt;&gt;"", LEFT( scriv!P675, FIND(",",scriv!P675)-1) &amp; "=" &amp; $AH713 &amp; RIGHT( scriv!P675, LEN(scriv!P675) + 1 - FIND(",",scriv!P675)),
LEFT( AA$37, FIND(",",AA$37)-1) &amp; "=" &amp; $AH713 &amp; RIGHT( AA$37, LEN(AA$37) + 1 - FIND(",",AA$37))))</f>
        <v>drawClose=,1.2</v>
      </c>
      <c r="AB713" s="167" t="str">
        <f t="shared" si="434"/>
        <v>noTitle</v>
      </c>
      <c r="AC713" s="167"/>
      <c r="AD713" s="45"/>
      <c r="AE713" s="168"/>
      <c r="AF713" s="169">
        <f>IF(D713="",scriv!B675,"")</f>
        <v>0</v>
      </c>
      <c r="AG713" s="170" t="str">
        <f t="shared" si="437"/>
        <v/>
      </c>
      <c r="AH713" s="169" t="str">
        <f t="shared" si="438"/>
        <v/>
      </c>
      <c r="AI713" s="169" t="str">
        <f t="shared" si="439"/>
        <v/>
      </c>
      <c r="AJ713" s="86">
        <f>ROUNDDOWN( (LEN(scriv!B675)+1) / 2, 0 )</f>
        <v>0</v>
      </c>
      <c r="AK713" s="82">
        <f t="shared" si="440"/>
        <v>0</v>
      </c>
      <c r="AL713" s="82" t="str">
        <f t="shared" si="441"/>
        <v>-</v>
      </c>
      <c r="AM713" s="82" t="str">
        <f t="shared" si="442"/>
        <v>-</v>
      </c>
      <c r="AN713" s="82" t="str">
        <f t="shared" si="443"/>
        <v>-</v>
      </c>
      <c r="AO713" s="82" t="str">
        <f t="shared" si="444"/>
        <v>-</v>
      </c>
      <c r="AP713" s="82" t="str">
        <f t="shared" si="445"/>
        <v>-</v>
      </c>
      <c r="AQ713" s="82" t="str">
        <f t="shared" si="446"/>
        <v>-</v>
      </c>
      <c r="AR713" s="82" t="str">
        <f t="shared" si="447"/>
        <v>-</v>
      </c>
      <c r="AT713" s="82">
        <f t="shared" si="448"/>
        <v>2</v>
      </c>
      <c r="AU713" s="82" t="str">
        <f ca="1">IF(    MAX(OFFSET(AL713,0,0,MATCH("-",AL$638:AL713,0))) = 0,"",
IFERROR(MAX(OFFSET(AL713,0,0,MATCH("-",AL$638:AL713,0))),""))</f>
        <v/>
      </c>
      <c r="AV713" s="82" t="str">
        <f ca="1">IF(    MAX(OFFSET(AM713,0,0,MATCH("-",AM$638:AM713,0))) = 0,"",
IFERROR(MAX(OFFSET(AM713,0,0,MATCH("-",AM$638:AM713,0))),""))</f>
        <v/>
      </c>
      <c r="AW713" s="82" t="str">
        <f ca="1">IF(    MAX(OFFSET(AN713,0,0,MATCH("-",AN$638:AN713,0))) = 0,"",
IFERROR(MAX(OFFSET(AN713,0,0,MATCH("-",AN$638:AN713,0))),""))</f>
        <v/>
      </c>
      <c r="AX713" s="82" t="str">
        <f ca="1">IF(    MAX(OFFSET(AO713,0,0,MATCH("-",AO$638:AO713,0))) = 0,"",
IFERROR(MAX(OFFSET(AO713,0,0,MATCH("-",AO$638:AO713,0))),""))</f>
        <v/>
      </c>
      <c r="AY713" s="82" t="str">
        <f ca="1">IF(    MAX(OFFSET(AP713,0,0,MATCH("-",AP$638:AP713,0))) = 0,"",
IFERROR(MAX(OFFSET(AP713,0,0,MATCH("-",AP$638:AP713,0))),""))</f>
        <v/>
      </c>
      <c r="AZ713" s="82" t="str">
        <f ca="1">IF(    MAX(OFFSET(AQ713,0,0,MATCH("-",AQ$638:AQ713,0))) = 0,"",
IFERROR(MAX(OFFSET(AQ713,0,0,MATCH("-",AQ$638:AQ713,0))),""))</f>
        <v/>
      </c>
      <c r="BA713" s="82" t="str">
        <f ca="1">IF(    MAX(OFFSET(AR713,0,0,MATCH("-",AR$638:AR713,0))) = 0,"",
IFERROR(MAX(OFFSET(AR713,0,0,MATCH("-",AR$638:AR713,0))),""))</f>
        <v/>
      </c>
      <c r="BB713" s="112">
        <f t="shared" ca="1" si="449"/>
        <v>-270</v>
      </c>
      <c r="BC713" s="111" t="str">
        <f t="shared" ca="1" si="450"/>
        <v>Radius</v>
      </c>
      <c r="BD713" s="112">
        <f t="shared" ca="1" si="451"/>
        <v>0</v>
      </c>
      <c r="BE713" s="111">
        <f t="shared" ca="1" si="452"/>
        <v>-150</v>
      </c>
      <c r="BF713" s="113" t="e">
        <f t="shared" ca="1" si="453"/>
        <v>#VALUE!</v>
      </c>
      <c r="BG713" s="113" t="e">
        <f t="shared" ca="1" si="454"/>
        <v>#VALUE!</v>
      </c>
      <c r="BH713" s="112">
        <f t="shared" ca="1" si="455"/>
        <v>2000</v>
      </c>
      <c r="BI713" s="112">
        <f t="shared" ca="1" si="456"/>
        <v>-150</v>
      </c>
      <c r="BJ713" s="157"/>
      <c r="BK713" s="157"/>
      <c r="BL713" s="158" t="str">
        <f>scriv!AM675</f>
        <v/>
      </c>
      <c r="BM713" s="157"/>
      <c r="BN713" s="157" t="str">
        <f t="shared" si="457"/>
        <v>node</v>
      </c>
      <c r="BO713" s="157"/>
      <c r="BP713" s="159">
        <f t="shared" ca="1" si="458"/>
        <v>0</v>
      </c>
      <c r="BQ713" s="159">
        <f t="shared" ca="1" si="459"/>
        <v>0</v>
      </c>
      <c r="BR713" s="159">
        <f t="shared" si="460"/>
        <v>1</v>
      </c>
      <c r="BS713" s="159" t="str">
        <f t="shared" si="461"/>
        <v>symbol</v>
      </c>
      <c r="BT713" s="157" t="str">
        <f ca="1">IF(scriv!V675&lt;&gt;"",scriv!V675,
IF(E713="",IFERROR(VLOOKUP(BL713,$AH$40:$BT$638,39,FALSE),$BT$36),
$BT$37))</f>
        <v>NodeSquare</v>
      </c>
      <c r="BU713" s="166">
        <f t="shared" ca="1" si="462"/>
        <v>2000</v>
      </c>
      <c r="BV713" s="166">
        <f t="shared" ca="1" si="463"/>
        <v>-150</v>
      </c>
      <c r="BW713" s="166">
        <f t="shared" ca="1" si="464"/>
        <v>0</v>
      </c>
      <c r="BX713" s="166">
        <f t="shared" ca="1" si="465"/>
        <v>0</v>
      </c>
      <c r="BY713" s="180" t="str">
        <f t="shared" si="466"/>
        <v/>
      </c>
      <c r="BZ713" s="180" t="str">
        <f t="shared" si="467"/>
        <v/>
      </c>
      <c r="CA713" s="81" t="str">
        <f>IF(scriv!E675&lt;&gt;"",scriv!E675,"")</f>
        <v/>
      </c>
      <c r="CB713" s="82">
        <f t="shared" si="436"/>
        <v>0</v>
      </c>
      <c r="CC713" s="82">
        <f t="shared" si="468"/>
        <v>0</v>
      </c>
      <c r="CD713" s="82" t="str">
        <f t="shared" si="469"/>
        <v>-</v>
      </c>
      <c r="CE713" s="82" t="str">
        <f t="shared" si="470"/>
        <v>-</v>
      </c>
      <c r="CF713" s="82" t="str">
        <f t="shared" si="471"/>
        <v>-</v>
      </c>
      <c r="CG713" s="82" t="str">
        <f t="shared" si="472"/>
        <v>-</v>
      </c>
      <c r="CH713" s="82" t="str">
        <f t="shared" si="473"/>
        <v>-</v>
      </c>
      <c r="CI713" s="82" t="str">
        <f t="shared" si="474"/>
        <v>-</v>
      </c>
      <c r="CJ713" s="82" t="str">
        <f t="shared" si="475"/>
        <v>-</v>
      </c>
      <c r="CK713" s="82" t="str">
        <f t="shared" si="476"/>
        <v>-</v>
      </c>
    </row>
    <row r="714" spans="1:89" s="82" customFormat="1" ht="18" customHeight="1">
      <c r="A714" s="81" t="str">
        <f>scriv!AL676</f>
        <v/>
      </c>
      <c r="B714" s="81" t="str">
        <f>IF(scriv!D676&lt;&gt;"",scriv!D676,"")</f>
        <v/>
      </c>
      <c r="C714" s="81" t="str">
        <f>IF( scriv!AP676&lt;&gt;"", IF(D714&lt;&gt;"","connection ","")&amp;scriv!AP676,IF(D714&lt;&gt;"","connection",""))</f>
        <v/>
      </c>
      <c r="D714" s="82" t="str">
        <f>scriv!AN676</f>
        <v/>
      </c>
      <c r="E714" s="82" t="str">
        <f>scriv!AO676</f>
        <v/>
      </c>
      <c r="F714" s="156">
        <f>ROW()</f>
        <v>714</v>
      </c>
      <c r="G714" s="288">
        <f>scriv!AC676</f>
        <v>0</v>
      </c>
      <c r="H714" s="288">
        <f>scriv!AD676</f>
        <v>0</v>
      </c>
      <c r="I714" s="81" t="str">
        <f>IF(scriv!AE676&lt;&gt;"",scriv!AE676,J714)</f>
        <v/>
      </c>
      <c r="J714" s="81" t="str">
        <f>IF(scriv!AF676&lt;&gt;"",scriv!AF676,"")</f>
        <v/>
      </c>
      <c r="K714" s="82" t="str">
        <f>IF(scriv!Y676&lt;&gt;"",scriv!Y676,$K$36)</f>
        <v>none</v>
      </c>
      <c r="L714" s="82">
        <f>IF(scriv!Z676&lt;&gt;"",scriv!Z676,$L$36)</f>
        <v>0</v>
      </c>
      <c r="M714" s="82" t="str">
        <f>IF(scriv!AA676&lt;&gt;"",scriv!AA676,$M$36)</f>
        <v>OpenClose</v>
      </c>
      <c r="N714" s="82">
        <f>IF(scriv!AB676&lt;&gt;"",scriv!AB676,$N$36)</f>
        <v>0</v>
      </c>
      <c r="O714" s="119" t="str">
        <f t="shared" si="435"/>
        <v/>
      </c>
      <c r="P714" s="81" t="str">
        <f>IF(scriv!I676&lt;&gt;"",scriv!I676,"")</f>
        <v/>
      </c>
      <c r="Q714" s="81" t="str">
        <f>IF(scriv!J676&lt;&gt;"",scriv!J676,"")</f>
        <v/>
      </c>
      <c r="R714" s="81">
        <f>IF(scriv!K676&lt;&gt;"",scriv!K676,
IF(I714&lt;&gt;"",1,$R$36))</f>
        <v>1</v>
      </c>
      <c r="S714" s="81" t="str">
        <f>IF(scriv!L676&lt;&gt;"",scriv!L676,
IF(scriv!AF676&lt;&gt;"",$S$36,"none"))</f>
        <v>none</v>
      </c>
      <c r="T714" s="81" t="str">
        <f>IF(scriv!Q676&lt;&gt;"",scriv!Q676,"")</f>
        <v/>
      </c>
      <c r="U714" s="81" t="str">
        <f>IF(scriv!R676&lt;&gt;"",scriv!R676,"")</f>
        <v/>
      </c>
      <c r="V714" s="81" t="str">
        <f>IF(scriv!S676&lt;&gt;"",scriv!S676,"")</f>
        <v/>
      </c>
      <c r="W714" s="81" t="str">
        <f>IF(scriv!T676&lt;&gt;"",scriv!T676,"")</f>
        <v/>
      </c>
      <c r="X714" s="81" t="str">
        <f>IF($E714="",
( IF(scriv!AH676&lt;&gt;"", LEFT( scriv!AH676, FIND(",",scriv!AH676)-1) &amp; "=" &amp; $AH714 &amp; RIGHT( scriv!AH676, LEN(scriv!AH676) + 1 - FIND(",",scriv!AH676)),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IF(scriv!AI676&lt;&gt;"", LEFT( scriv!AI676, FIND(",",scriv!AI676)-1) &amp; "=" &amp; $AH714 &amp; RIGHT( scriv!AI676, LEN(scriv!AI676) + 1 - FIND(",",scriv!AI676)),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IF(scriv!AJ676&lt;&gt;"", LEFT( scriv!AJ676, FIND(",",scriv!AJ676)-1) &amp; "=" &amp; $AH714 &amp; RIGHT( scriv!AJ676, LEN(scriv!AJ676) + 1 - FIND(",",scriv!AJ676)),
  IF($Z$36&lt;&gt;"",LEFT( Z$36, FIND(",",Z$36)-1) &amp; "=" &amp; $AH714 &amp; RIGHT( Z$36, LEN(Z$36) + 1 - FIND(",",Z$36)),""))),
IF(scriv!O676&lt;&gt;"", LEFT( scriv!O676, FIND(",",scriv!O676)-1) &amp; "=" &amp; $AH714 &amp; RIGHT( scriv!O676, LEN(scriv!O676) + 1 - FIND(",",scriv!O676)),
LEFT( Z$37, FIND(",",Z$37)-1) &amp; "=" &amp; $AH714 &amp; RIGHT( Z$37, LEN(Z$37) + 1 - FIND(",",Z$37))))</f>
        <v>drawOpen=,1.2</v>
      </c>
      <c r="AA714" s="81" t="str">
        <f>IF($E714="",
( IF(scriv!AK676&lt;&gt;"", LEFT( scriv!AK676, FIND(",",scriv!AK676)-1) &amp; "=" &amp; $AH714 &amp; RIGHT( scriv!AK676, LEN(scriv!AK676) + 1 - FIND(",",scriv!AK676)),
  IF($AA$36&lt;&gt;"",LEFT( AA$36, FIND(",",AA$36)-1) &amp; "=" &amp; $AH714 &amp; RIGHT( AA$36, LEN(AA$36) + 1 - FIND(",",AA$36)),""))),
IF(scriv!P676&lt;&gt;"", LEFT( scriv!P676, FIND(",",scriv!P676)-1) &amp; "=" &amp; $AH714 &amp; RIGHT( scriv!P676, LEN(scriv!P676) + 1 - FIND(",",scriv!P676)),
LEFT( AA$37, FIND(",",AA$37)-1) &amp; "=" &amp; $AH714 &amp; RIGHT( AA$37, LEN(AA$37) + 1 - FIND(",",AA$37))))</f>
        <v>drawClose=,1.2</v>
      </c>
      <c r="AB714" s="167" t="str">
        <f t="shared" si="434"/>
        <v>noTitle</v>
      </c>
      <c r="AC714" s="167"/>
      <c r="AD714" s="45"/>
      <c r="AE714" s="168"/>
      <c r="AF714" s="169">
        <f>IF(D714="",scriv!B676,"")</f>
        <v>0</v>
      </c>
      <c r="AG714" s="170" t="str">
        <f t="shared" si="437"/>
        <v/>
      </c>
      <c r="AH714" s="169" t="str">
        <f t="shared" si="438"/>
        <v/>
      </c>
      <c r="AI714" s="169" t="str">
        <f t="shared" si="439"/>
        <v/>
      </c>
      <c r="AJ714" s="86">
        <f>ROUNDDOWN( (LEN(scriv!B676)+1) / 2, 0 )</f>
        <v>0</v>
      </c>
      <c r="AK714" s="82">
        <f t="shared" si="440"/>
        <v>0</v>
      </c>
      <c r="AL714" s="82" t="str">
        <f t="shared" si="441"/>
        <v>-</v>
      </c>
      <c r="AM714" s="82" t="str">
        <f t="shared" si="442"/>
        <v>-</v>
      </c>
      <c r="AN714" s="82" t="str">
        <f t="shared" si="443"/>
        <v>-</v>
      </c>
      <c r="AO714" s="82" t="str">
        <f t="shared" si="444"/>
        <v>-</v>
      </c>
      <c r="AP714" s="82" t="str">
        <f t="shared" si="445"/>
        <v>-</v>
      </c>
      <c r="AQ714" s="82" t="str">
        <f t="shared" si="446"/>
        <v>-</v>
      </c>
      <c r="AR714" s="82" t="str">
        <f t="shared" si="447"/>
        <v>-</v>
      </c>
      <c r="AT714" s="82">
        <f t="shared" si="448"/>
        <v>2</v>
      </c>
      <c r="AU714" s="82" t="str">
        <f ca="1">IF(    MAX(OFFSET(AL714,0,0,MATCH("-",AL$638:AL714,0))) = 0,"",
IFERROR(MAX(OFFSET(AL714,0,0,MATCH("-",AL$638:AL714,0))),""))</f>
        <v/>
      </c>
      <c r="AV714" s="82" t="str">
        <f ca="1">IF(    MAX(OFFSET(AM714,0,0,MATCH("-",AM$638:AM714,0))) = 0,"",
IFERROR(MAX(OFFSET(AM714,0,0,MATCH("-",AM$638:AM714,0))),""))</f>
        <v/>
      </c>
      <c r="AW714" s="82" t="str">
        <f ca="1">IF(    MAX(OFFSET(AN714,0,0,MATCH("-",AN$638:AN714,0))) = 0,"",
IFERROR(MAX(OFFSET(AN714,0,0,MATCH("-",AN$638:AN714,0))),""))</f>
        <v/>
      </c>
      <c r="AX714" s="82" t="str">
        <f ca="1">IF(    MAX(OFFSET(AO714,0,0,MATCH("-",AO$638:AO714,0))) = 0,"",
IFERROR(MAX(OFFSET(AO714,0,0,MATCH("-",AO$638:AO714,0))),""))</f>
        <v/>
      </c>
      <c r="AY714" s="82" t="str">
        <f ca="1">IF(    MAX(OFFSET(AP714,0,0,MATCH("-",AP$638:AP714,0))) = 0,"",
IFERROR(MAX(OFFSET(AP714,0,0,MATCH("-",AP$638:AP714,0))),""))</f>
        <v/>
      </c>
      <c r="AZ714" s="82" t="str">
        <f ca="1">IF(    MAX(OFFSET(AQ714,0,0,MATCH("-",AQ$638:AQ714,0))) = 0,"",
IFERROR(MAX(OFFSET(AQ714,0,0,MATCH("-",AQ$638:AQ714,0))),""))</f>
        <v/>
      </c>
      <c r="BA714" s="82" t="str">
        <f ca="1">IF(    MAX(OFFSET(AR714,0,0,MATCH("-",AR$638:AR714,0))) = 0,"",
IFERROR(MAX(OFFSET(AR714,0,0,MATCH("-",AR$638:AR714,0))),""))</f>
        <v/>
      </c>
      <c r="BB714" s="112">
        <f t="shared" ca="1" si="449"/>
        <v>-270</v>
      </c>
      <c r="BC714" s="111" t="str">
        <f t="shared" ca="1" si="450"/>
        <v>Radius</v>
      </c>
      <c r="BD714" s="112">
        <f t="shared" ca="1" si="451"/>
        <v>0</v>
      </c>
      <c r="BE714" s="111">
        <f t="shared" ca="1" si="452"/>
        <v>-150</v>
      </c>
      <c r="BF714" s="113" t="e">
        <f t="shared" ca="1" si="453"/>
        <v>#VALUE!</v>
      </c>
      <c r="BG714" s="113" t="e">
        <f t="shared" ca="1" si="454"/>
        <v>#VALUE!</v>
      </c>
      <c r="BH714" s="112">
        <f t="shared" ca="1" si="455"/>
        <v>2000</v>
      </c>
      <c r="BI714" s="112">
        <f t="shared" ca="1" si="456"/>
        <v>-150</v>
      </c>
      <c r="BJ714" s="157"/>
      <c r="BK714" s="157"/>
      <c r="BL714" s="158" t="str">
        <f>scriv!AM676</f>
        <v/>
      </c>
      <c r="BM714" s="157"/>
      <c r="BN714" s="157" t="str">
        <f t="shared" si="457"/>
        <v>node</v>
      </c>
      <c r="BO714" s="157"/>
      <c r="BP714" s="159">
        <f t="shared" ca="1" si="458"/>
        <v>0</v>
      </c>
      <c r="BQ714" s="159">
        <f t="shared" ca="1" si="459"/>
        <v>0</v>
      </c>
      <c r="BR714" s="159">
        <f t="shared" si="460"/>
        <v>1</v>
      </c>
      <c r="BS714" s="159" t="str">
        <f t="shared" si="461"/>
        <v>symbol</v>
      </c>
      <c r="BT714" s="157" t="str">
        <f ca="1">IF(scriv!V676&lt;&gt;"",scriv!V676,
IF(E714="",IFERROR(VLOOKUP(BL714,$AH$40:$BT$638,39,FALSE),$BT$36),
$BT$37))</f>
        <v>NodeSquare</v>
      </c>
      <c r="BU714" s="166">
        <f t="shared" ca="1" si="462"/>
        <v>2000</v>
      </c>
      <c r="BV714" s="166">
        <f t="shared" ca="1" si="463"/>
        <v>-150</v>
      </c>
      <c r="BW714" s="166">
        <f t="shared" ca="1" si="464"/>
        <v>0</v>
      </c>
      <c r="BX714" s="166">
        <f t="shared" ca="1" si="465"/>
        <v>0</v>
      </c>
      <c r="BY714" s="180" t="str">
        <f t="shared" si="466"/>
        <v/>
      </c>
      <c r="BZ714" s="180" t="str">
        <f t="shared" si="467"/>
        <v/>
      </c>
      <c r="CA714" s="81" t="str">
        <f>IF(scriv!E676&lt;&gt;"",scriv!E676,"")</f>
        <v/>
      </c>
      <c r="CB714" s="82">
        <f t="shared" si="436"/>
        <v>0</v>
      </c>
      <c r="CC714" s="82">
        <f t="shared" si="468"/>
        <v>0</v>
      </c>
      <c r="CD714" s="82" t="str">
        <f t="shared" si="469"/>
        <v>-</v>
      </c>
      <c r="CE714" s="82" t="str">
        <f t="shared" si="470"/>
        <v>-</v>
      </c>
      <c r="CF714" s="82" t="str">
        <f t="shared" si="471"/>
        <v>-</v>
      </c>
      <c r="CG714" s="82" t="str">
        <f t="shared" si="472"/>
        <v>-</v>
      </c>
      <c r="CH714" s="82" t="str">
        <f t="shared" si="473"/>
        <v>-</v>
      </c>
      <c r="CI714" s="82" t="str">
        <f t="shared" si="474"/>
        <v>-</v>
      </c>
      <c r="CJ714" s="82" t="str">
        <f t="shared" si="475"/>
        <v>-</v>
      </c>
      <c r="CK714" s="82" t="str">
        <f t="shared" si="476"/>
        <v>-</v>
      </c>
    </row>
    <row r="715" spans="1:89" s="82" customFormat="1" ht="18" customHeight="1">
      <c r="A715" s="81" t="str">
        <f>scriv!AL677</f>
        <v/>
      </c>
      <c r="B715" s="81" t="str">
        <f>IF(scriv!D677&lt;&gt;"",scriv!D677,"")</f>
        <v/>
      </c>
      <c r="C715" s="81" t="str">
        <f>IF( scriv!AP677&lt;&gt;"", IF(D715&lt;&gt;"","connection ","")&amp;scriv!AP677,IF(D715&lt;&gt;"","connection",""))</f>
        <v/>
      </c>
      <c r="D715" s="82" t="str">
        <f>scriv!AN677</f>
        <v/>
      </c>
      <c r="E715" s="82" t="str">
        <f>scriv!AO677</f>
        <v/>
      </c>
      <c r="F715" s="156">
        <f>ROW()</f>
        <v>715</v>
      </c>
      <c r="G715" s="288">
        <f>scriv!AC677</f>
        <v>0</v>
      </c>
      <c r="H715" s="288">
        <f>scriv!AD677</f>
        <v>0</v>
      </c>
      <c r="I715" s="81" t="str">
        <f>IF(scriv!AE677&lt;&gt;"",scriv!AE677,J715)</f>
        <v/>
      </c>
      <c r="J715" s="81" t="str">
        <f>IF(scriv!AF677&lt;&gt;"",scriv!AF677,"")</f>
        <v/>
      </c>
      <c r="K715" s="82" t="str">
        <f>IF(scriv!Y677&lt;&gt;"",scriv!Y677,$K$36)</f>
        <v>none</v>
      </c>
      <c r="L715" s="82">
        <f>IF(scriv!Z677&lt;&gt;"",scriv!Z677,$L$36)</f>
        <v>0</v>
      </c>
      <c r="M715" s="82" t="str">
        <f>IF(scriv!AA677&lt;&gt;"",scriv!AA677,$M$36)</f>
        <v>OpenClose</v>
      </c>
      <c r="N715" s="82">
        <f>IF(scriv!AB677&lt;&gt;"",scriv!AB677,$N$36)</f>
        <v>0</v>
      </c>
      <c r="O715" s="119" t="str">
        <f t="shared" si="435"/>
        <v/>
      </c>
      <c r="P715" s="81" t="str">
        <f>IF(scriv!I677&lt;&gt;"",scriv!I677,"")</f>
        <v/>
      </c>
      <c r="Q715" s="81" t="str">
        <f>IF(scriv!J677&lt;&gt;"",scriv!J677,"")</f>
        <v/>
      </c>
      <c r="R715" s="81">
        <f>IF(scriv!K677&lt;&gt;"",scriv!K677,
IF(I715&lt;&gt;"",1,$R$36))</f>
        <v>1</v>
      </c>
      <c r="S715" s="81" t="str">
        <f>IF(scriv!L677&lt;&gt;"",scriv!L677,
IF(scriv!AF677&lt;&gt;"",$S$36,"none"))</f>
        <v>none</v>
      </c>
      <c r="T715" s="81" t="str">
        <f>IF(scriv!Q677&lt;&gt;"",scriv!Q677,"")</f>
        <v/>
      </c>
      <c r="U715" s="81" t="str">
        <f>IF(scriv!R677&lt;&gt;"",scriv!R677,"")</f>
        <v/>
      </c>
      <c r="V715" s="81" t="str">
        <f>IF(scriv!S677&lt;&gt;"",scriv!S677,"")</f>
        <v/>
      </c>
      <c r="W715" s="81" t="str">
        <f>IF(scriv!T677&lt;&gt;"",scriv!T677,"")</f>
        <v/>
      </c>
      <c r="X715" s="81" t="str">
        <f>IF($E715="",
( IF(scriv!AH677&lt;&gt;"", LEFT( scriv!AH677, FIND(",",scriv!AH677)-1) &amp; "=" &amp; $AH715 &amp; RIGHT( scriv!AH677, LEN(scriv!AH677) + 1 - FIND(",",scriv!AH677)),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IF(scriv!AI677&lt;&gt;"", LEFT( scriv!AI677, FIND(",",scriv!AI677)-1) &amp; "=" &amp; $AH715 &amp; RIGHT( scriv!AI677, LEN(scriv!AI677) + 1 - FIND(",",scriv!AI677)),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IF(scriv!AJ677&lt;&gt;"", LEFT( scriv!AJ677, FIND(",",scriv!AJ677)-1) &amp; "=" &amp; $AH715 &amp; RIGHT( scriv!AJ677, LEN(scriv!AJ677) + 1 - FIND(",",scriv!AJ677)),
  IF($Z$36&lt;&gt;"",LEFT( Z$36, FIND(",",Z$36)-1) &amp; "=" &amp; $AH715 &amp; RIGHT( Z$36, LEN(Z$36) + 1 - FIND(",",Z$36)),""))),
IF(scriv!O677&lt;&gt;"", LEFT( scriv!O677, FIND(",",scriv!O677)-1) &amp; "=" &amp; $AH715 &amp; RIGHT( scriv!O677, LEN(scriv!O677) + 1 - FIND(",",scriv!O677)),
LEFT( Z$37, FIND(",",Z$37)-1) &amp; "=" &amp; $AH715 &amp; RIGHT( Z$37, LEN(Z$37) + 1 - FIND(",",Z$37))))</f>
        <v>drawOpen=,1.2</v>
      </c>
      <c r="AA715" s="81" t="str">
        <f>IF($E715="",
( IF(scriv!AK677&lt;&gt;"", LEFT( scriv!AK677, FIND(",",scriv!AK677)-1) &amp; "=" &amp; $AH715 &amp; RIGHT( scriv!AK677, LEN(scriv!AK677) + 1 - FIND(",",scriv!AK677)),
  IF($AA$36&lt;&gt;"",LEFT( AA$36, FIND(",",AA$36)-1) &amp; "=" &amp; $AH715 &amp; RIGHT( AA$36, LEN(AA$36) + 1 - FIND(",",AA$36)),""))),
IF(scriv!P677&lt;&gt;"", LEFT( scriv!P677, FIND(",",scriv!P677)-1) &amp; "=" &amp; $AH715 &amp; RIGHT( scriv!P677, LEN(scriv!P677) + 1 - FIND(",",scriv!P677)),
LEFT( AA$37, FIND(",",AA$37)-1) &amp; "=" &amp; $AH715 &amp; RIGHT( AA$37, LEN(AA$37) + 1 - FIND(",",AA$37))))</f>
        <v>drawClose=,1.2</v>
      </c>
      <c r="AB715" s="167" t="str">
        <f t="shared" si="434"/>
        <v>noTitle</v>
      </c>
      <c r="AC715" s="167"/>
      <c r="AD715" s="45"/>
      <c r="AE715" s="168"/>
      <c r="AF715" s="169">
        <f>IF(D715="",scriv!B677,"")</f>
        <v>0</v>
      </c>
      <c r="AG715" s="170" t="str">
        <f t="shared" si="437"/>
        <v/>
      </c>
      <c r="AH715" s="169" t="str">
        <f t="shared" si="438"/>
        <v/>
      </c>
      <c r="AI715" s="169" t="str">
        <f t="shared" si="439"/>
        <v/>
      </c>
      <c r="AJ715" s="86">
        <f>ROUNDDOWN( (LEN(scriv!B677)+1) / 2, 0 )</f>
        <v>0</v>
      </c>
      <c r="AK715" s="82">
        <f t="shared" si="440"/>
        <v>0</v>
      </c>
      <c r="AL715" s="82" t="str">
        <f t="shared" si="441"/>
        <v>-</v>
      </c>
      <c r="AM715" s="82" t="str">
        <f t="shared" si="442"/>
        <v>-</v>
      </c>
      <c r="AN715" s="82" t="str">
        <f t="shared" si="443"/>
        <v>-</v>
      </c>
      <c r="AO715" s="82" t="str">
        <f t="shared" si="444"/>
        <v>-</v>
      </c>
      <c r="AP715" s="82" t="str">
        <f t="shared" si="445"/>
        <v>-</v>
      </c>
      <c r="AQ715" s="82" t="str">
        <f t="shared" si="446"/>
        <v>-</v>
      </c>
      <c r="AR715" s="82" t="str">
        <f t="shared" si="447"/>
        <v>-</v>
      </c>
      <c r="AT715" s="82">
        <f t="shared" si="448"/>
        <v>2</v>
      </c>
      <c r="AU715" s="82" t="str">
        <f ca="1">IF(    MAX(OFFSET(AL715,0,0,MATCH("-",AL$638:AL715,0))) = 0,"",
IFERROR(MAX(OFFSET(AL715,0,0,MATCH("-",AL$638:AL715,0))),""))</f>
        <v/>
      </c>
      <c r="AV715" s="82" t="str">
        <f ca="1">IF(    MAX(OFFSET(AM715,0,0,MATCH("-",AM$638:AM715,0))) = 0,"",
IFERROR(MAX(OFFSET(AM715,0,0,MATCH("-",AM$638:AM715,0))),""))</f>
        <v/>
      </c>
      <c r="AW715" s="82" t="str">
        <f ca="1">IF(    MAX(OFFSET(AN715,0,0,MATCH("-",AN$638:AN715,0))) = 0,"",
IFERROR(MAX(OFFSET(AN715,0,0,MATCH("-",AN$638:AN715,0))),""))</f>
        <v/>
      </c>
      <c r="AX715" s="82" t="str">
        <f ca="1">IF(    MAX(OFFSET(AO715,0,0,MATCH("-",AO$638:AO715,0))) = 0,"",
IFERROR(MAX(OFFSET(AO715,0,0,MATCH("-",AO$638:AO715,0))),""))</f>
        <v/>
      </c>
      <c r="AY715" s="82" t="str">
        <f ca="1">IF(    MAX(OFFSET(AP715,0,0,MATCH("-",AP$638:AP715,0))) = 0,"",
IFERROR(MAX(OFFSET(AP715,0,0,MATCH("-",AP$638:AP715,0))),""))</f>
        <v/>
      </c>
      <c r="AZ715" s="82" t="str">
        <f ca="1">IF(    MAX(OFFSET(AQ715,0,0,MATCH("-",AQ$638:AQ715,0))) = 0,"",
IFERROR(MAX(OFFSET(AQ715,0,0,MATCH("-",AQ$638:AQ715,0))),""))</f>
        <v/>
      </c>
      <c r="BA715" s="82" t="str">
        <f ca="1">IF(    MAX(OFFSET(AR715,0,0,MATCH("-",AR$638:AR715,0))) = 0,"",
IFERROR(MAX(OFFSET(AR715,0,0,MATCH("-",AR$638:AR715,0))),""))</f>
        <v/>
      </c>
      <c r="BB715" s="112">
        <f t="shared" ca="1" si="449"/>
        <v>-270</v>
      </c>
      <c r="BC715" s="111" t="str">
        <f t="shared" ca="1" si="450"/>
        <v>Radius</v>
      </c>
      <c r="BD715" s="112">
        <f t="shared" ca="1" si="451"/>
        <v>0</v>
      </c>
      <c r="BE715" s="111">
        <f t="shared" ca="1" si="452"/>
        <v>-150</v>
      </c>
      <c r="BF715" s="113" t="e">
        <f t="shared" ca="1" si="453"/>
        <v>#VALUE!</v>
      </c>
      <c r="BG715" s="113" t="e">
        <f t="shared" ca="1" si="454"/>
        <v>#VALUE!</v>
      </c>
      <c r="BH715" s="112">
        <f t="shared" ca="1" si="455"/>
        <v>2000</v>
      </c>
      <c r="BI715" s="112">
        <f t="shared" ca="1" si="456"/>
        <v>-150</v>
      </c>
      <c r="BJ715" s="157"/>
      <c r="BK715" s="157"/>
      <c r="BL715" s="158" t="str">
        <f>scriv!AM677</f>
        <v/>
      </c>
      <c r="BM715" s="157"/>
      <c r="BN715" s="157" t="str">
        <f t="shared" si="457"/>
        <v>node</v>
      </c>
      <c r="BO715" s="157"/>
      <c r="BP715" s="159">
        <f t="shared" ca="1" si="458"/>
        <v>0</v>
      </c>
      <c r="BQ715" s="159">
        <f t="shared" ca="1" si="459"/>
        <v>0</v>
      </c>
      <c r="BR715" s="159">
        <f t="shared" si="460"/>
        <v>1</v>
      </c>
      <c r="BS715" s="159" t="str">
        <f t="shared" si="461"/>
        <v>symbol</v>
      </c>
      <c r="BT715" s="157" t="str">
        <f ca="1">IF(scriv!V677&lt;&gt;"",scriv!V677,
IF(E715="",IFERROR(VLOOKUP(BL715,$AH$40:$BT$638,39,FALSE),$BT$36),
$BT$37))</f>
        <v>NodeSquare</v>
      </c>
      <c r="BU715" s="166">
        <f t="shared" ca="1" si="462"/>
        <v>2000</v>
      </c>
      <c r="BV715" s="166">
        <f t="shared" ca="1" si="463"/>
        <v>-150</v>
      </c>
      <c r="BW715" s="166">
        <f t="shared" ca="1" si="464"/>
        <v>0</v>
      </c>
      <c r="BX715" s="166">
        <f t="shared" ca="1" si="465"/>
        <v>0</v>
      </c>
      <c r="BY715" s="180" t="str">
        <f t="shared" si="466"/>
        <v/>
      </c>
      <c r="BZ715" s="180" t="str">
        <f t="shared" si="467"/>
        <v/>
      </c>
      <c r="CA715" s="81" t="str">
        <f>IF(scriv!E677&lt;&gt;"",scriv!E677,"")</f>
        <v/>
      </c>
      <c r="CB715" s="82">
        <f t="shared" si="436"/>
        <v>0</v>
      </c>
      <c r="CC715" s="82">
        <f t="shared" si="468"/>
        <v>0</v>
      </c>
      <c r="CD715" s="82" t="str">
        <f t="shared" si="469"/>
        <v>-</v>
      </c>
      <c r="CE715" s="82" t="str">
        <f t="shared" si="470"/>
        <v>-</v>
      </c>
      <c r="CF715" s="82" t="str">
        <f t="shared" si="471"/>
        <v>-</v>
      </c>
      <c r="CG715" s="82" t="str">
        <f t="shared" si="472"/>
        <v>-</v>
      </c>
      <c r="CH715" s="82" t="str">
        <f t="shared" si="473"/>
        <v>-</v>
      </c>
      <c r="CI715" s="82" t="str">
        <f t="shared" si="474"/>
        <v>-</v>
      </c>
      <c r="CJ715" s="82" t="str">
        <f t="shared" si="475"/>
        <v>-</v>
      </c>
      <c r="CK715" s="82" t="str">
        <f t="shared" si="476"/>
        <v>-</v>
      </c>
    </row>
    <row r="716" spans="1:89" s="82" customFormat="1" ht="18" customHeight="1">
      <c r="A716" s="81" t="str">
        <f>scriv!AL678</f>
        <v/>
      </c>
      <c r="B716" s="81" t="str">
        <f>IF(scriv!D678&lt;&gt;"",scriv!D678,"")</f>
        <v/>
      </c>
      <c r="C716" s="81" t="str">
        <f>IF( scriv!AP678&lt;&gt;"", IF(D716&lt;&gt;"","connection ","")&amp;scriv!AP678,IF(D716&lt;&gt;"","connection",""))</f>
        <v/>
      </c>
      <c r="D716" s="82" t="str">
        <f>scriv!AN678</f>
        <v/>
      </c>
      <c r="E716" s="82" t="str">
        <f>scriv!AO678</f>
        <v/>
      </c>
      <c r="F716" s="156">
        <f>ROW()</f>
        <v>716</v>
      </c>
      <c r="G716" s="288">
        <f>scriv!AC678</f>
        <v>0</v>
      </c>
      <c r="H716" s="288">
        <f>scriv!AD678</f>
        <v>0</v>
      </c>
      <c r="I716" s="81" t="str">
        <f>IF(scriv!AE678&lt;&gt;"",scriv!AE678,J716)</f>
        <v/>
      </c>
      <c r="J716" s="81" t="str">
        <f>IF(scriv!AF678&lt;&gt;"",scriv!AF678,"")</f>
        <v/>
      </c>
      <c r="K716" s="82" t="str">
        <f>IF(scriv!Y678&lt;&gt;"",scriv!Y678,$K$36)</f>
        <v>none</v>
      </c>
      <c r="L716" s="82">
        <f>IF(scriv!Z678&lt;&gt;"",scriv!Z678,$L$36)</f>
        <v>0</v>
      </c>
      <c r="M716" s="82" t="str">
        <f>IF(scriv!AA678&lt;&gt;"",scriv!AA678,$M$36)</f>
        <v>OpenClose</v>
      </c>
      <c r="N716" s="82">
        <f>IF(scriv!AB678&lt;&gt;"",scriv!AB678,$N$36)</f>
        <v>0</v>
      </c>
      <c r="O716" s="119" t="str">
        <f t="shared" si="435"/>
        <v/>
      </c>
      <c r="P716" s="81" t="str">
        <f>IF(scriv!I678&lt;&gt;"",scriv!I678,"")</f>
        <v/>
      </c>
      <c r="Q716" s="81" t="str">
        <f>IF(scriv!J678&lt;&gt;"",scriv!J678,"")</f>
        <v/>
      </c>
      <c r="R716" s="81">
        <f>IF(scriv!K678&lt;&gt;"",scriv!K678,
IF(I716&lt;&gt;"",1,$R$36))</f>
        <v>1</v>
      </c>
      <c r="S716" s="81" t="str">
        <f>IF(scriv!L678&lt;&gt;"",scriv!L678,
IF(scriv!AF678&lt;&gt;"",$S$36,"none"))</f>
        <v>none</v>
      </c>
      <c r="T716" s="81" t="str">
        <f>IF(scriv!Q678&lt;&gt;"",scriv!Q678,"")</f>
        <v/>
      </c>
      <c r="U716" s="81" t="str">
        <f>IF(scriv!R678&lt;&gt;"",scriv!R678,"")</f>
        <v/>
      </c>
      <c r="V716" s="81" t="str">
        <f>IF(scriv!S678&lt;&gt;"",scriv!S678,"")</f>
        <v/>
      </c>
      <c r="W716" s="81" t="str">
        <f>IF(scriv!T678&lt;&gt;"",scriv!T678,"")</f>
        <v/>
      </c>
      <c r="X716" s="81" t="str">
        <f>IF($E716="",
( IF(scriv!AH678&lt;&gt;"", LEFT( scriv!AH678, FIND(",",scriv!AH678)-1) &amp; "=" &amp; $AH716 &amp; RIGHT( scriv!AH678, LEN(scriv!AH678) + 1 - FIND(",",scriv!AH678)),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IF(scriv!AI678&lt;&gt;"", LEFT( scriv!AI678, FIND(",",scriv!AI678)-1) &amp; "=" &amp; $AH716 &amp; RIGHT( scriv!AI678, LEN(scriv!AI678) + 1 - FIND(",",scriv!AI678)),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IF(scriv!AJ678&lt;&gt;"", LEFT( scriv!AJ678, FIND(",",scriv!AJ678)-1) &amp; "=" &amp; $AH716 &amp; RIGHT( scriv!AJ678, LEN(scriv!AJ678) + 1 - FIND(",",scriv!AJ678)),
  IF($Z$36&lt;&gt;"",LEFT( Z$36, FIND(",",Z$36)-1) &amp; "=" &amp; $AH716 &amp; RIGHT( Z$36, LEN(Z$36) + 1 - FIND(",",Z$36)),""))),
IF(scriv!O678&lt;&gt;"", LEFT( scriv!O678, FIND(",",scriv!O678)-1) &amp; "=" &amp; $AH716 &amp; RIGHT( scriv!O678, LEN(scriv!O678) + 1 - FIND(",",scriv!O678)),
LEFT( Z$37, FIND(",",Z$37)-1) &amp; "=" &amp; $AH716 &amp; RIGHT( Z$37, LEN(Z$37) + 1 - FIND(",",Z$37))))</f>
        <v>drawOpen=,1.2</v>
      </c>
      <c r="AA716" s="81" t="str">
        <f>IF($E716="",
( IF(scriv!AK678&lt;&gt;"", LEFT( scriv!AK678, FIND(",",scriv!AK678)-1) &amp; "=" &amp; $AH716 &amp; RIGHT( scriv!AK678, LEN(scriv!AK678) + 1 - FIND(",",scriv!AK678)),
  IF($AA$36&lt;&gt;"",LEFT( AA$36, FIND(",",AA$36)-1) &amp; "=" &amp; $AH716 &amp; RIGHT( AA$36, LEN(AA$36) + 1 - FIND(",",AA$36)),""))),
IF(scriv!P678&lt;&gt;"", LEFT( scriv!P678, FIND(",",scriv!P678)-1) &amp; "=" &amp; $AH716 &amp; RIGHT( scriv!P678, LEN(scriv!P678) + 1 - FIND(",",scriv!P678)),
LEFT( AA$37, FIND(",",AA$37)-1) &amp; "=" &amp; $AH716 &amp; RIGHT( AA$37, LEN(AA$37) + 1 - FIND(",",AA$37))))</f>
        <v>drawClose=,1.2</v>
      </c>
      <c r="AB716" s="167" t="str">
        <f t="shared" si="434"/>
        <v>noTitle</v>
      </c>
      <c r="AC716" s="167"/>
      <c r="AD716" s="45"/>
      <c r="AE716" s="168"/>
      <c r="AF716" s="169">
        <f>IF(D716="",scriv!B678,"")</f>
        <v>0</v>
      </c>
      <c r="AG716" s="170" t="str">
        <f t="shared" si="437"/>
        <v/>
      </c>
      <c r="AH716" s="169" t="str">
        <f t="shared" si="438"/>
        <v/>
      </c>
      <c r="AI716" s="169" t="str">
        <f t="shared" si="439"/>
        <v/>
      </c>
      <c r="AJ716" s="86">
        <f>ROUNDDOWN( (LEN(scriv!B678)+1) / 2, 0 )</f>
        <v>0</v>
      </c>
      <c r="AK716" s="82">
        <f t="shared" si="440"/>
        <v>0</v>
      </c>
      <c r="AL716" s="82" t="str">
        <f t="shared" si="441"/>
        <v>-</v>
      </c>
      <c r="AM716" s="82" t="str">
        <f t="shared" si="442"/>
        <v>-</v>
      </c>
      <c r="AN716" s="82" t="str">
        <f t="shared" si="443"/>
        <v>-</v>
      </c>
      <c r="AO716" s="82" t="str">
        <f t="shared" si="444"/>
        <v>-</v>
      </c>
      <c r="AP716" s="82" t="str">
        <f t="shared" si="445"/>
        <v>-</v>
      </c>
      <c r="AQ716" s="82" t="str">
        <f t="shared" si="446"/>
        <v>-</v>
      </c>
      <c r="AR716" s="82" t="str">
        <f t="shared" si="447"/>
        <v>-</v>
      </c>
      <c r="AT716" s="82">
        <f t="shared" si="448"/>
        <v>2</v>
      </c>
      <c r="AU716" s="82" t="str">
        <f ca="1">IF(    MAX(OFFSET(AL716,0,0,MATCH("-",AL$638:AL716,0))) = 0,"",
IFERROR(MAX(OFFSET(AL716,0,0,MATCH("-",AL$638:AL716,0))),""))</f>
        <v/>
      </c>
      <c r="AV716" s="82" t="str">
        <f ca="1">IF(    MAX(OFFSET(AM716,0,0,MATCH("-",AM$638:AM716,0))) = 0,"",
IFERROR(MAX(OFFSET(AM716,0,0,MATCH("-",AM$638:AM716,0))),""))</f>
        <v/>
      </c>
      <c r="AW716" s="82" t="str">
        <f ca="1">IF(    MAX(OFFSET(AN716,0,0,MATCH("-",AN$638:AN716,0))) = 0,"",
IFERROR(MAX(OFFSET(AN716,0,0,MATCH("-",AN$638:AN716,0))),""))</f>
        <v/>
      </c>
      <c r="AX716" s="82" t="str">
        <f ca="1">IF(    MAX(OFFSET(AO716,0,0,MATCH("-",AO$638:AO716,0))) = 0,"",
IFERROR(MAX(OFFSET(AO716,0,0,MATCH("-",AO$638:AO716,0))),""))</f>
        <v/>
      </c>
      <c r="AY716" s="82" t="str">
        <f ca="1">IF(    MAX(OFFSET(AP716,0,0,MATCH("-",AP$638:AP716,0))) = 0,"",
IFERROR(MAX(OFFSET(AP716,0,0,MATCH("-",AP$638:AP716,0))),""))</f>
        <v/>
      </c>
      <c r="AZ716" s="82" t="str">
        <f ca="1">IF(    MAX(OFFSET(AQ716,0,0,MATCH("-",AQ$638:AQ716,0))) = 0,"",
IFERROR(MAX(OFFSET(AQ716,0,0,MATCH("-",AQ$638:AQ716,0))),""))</f>
        <v/>
      </c>
      <c r="BA716" s="82" t="str">
        <f ca="1">IF(    MAX(OFFSET(AR716,0,0,MATCH("-",AR$638:AR716,0))) = 0,"",
IFERROR(MAX(OFFSET(AR716,0,0,MATCH("-",AR$638:AR716,0))),""))</f>
        <v/>
      </c>
      <c r="BB716" s="112">
        <f t="shared" ca="1" si="449"/>
        <v>-270</v>
      </c>
      <c r="BC716" s="111" t="str">
        <f t="shared" ca="1" si="450"/>
        <v>Radius</v>
      </c>
      <c r="BD716" s="112">
        <f t="shared" ca="1" si="451"/>
        <v>0</v>
      </c>
      <c r="BE716" s="111">
        <f t="shared" ca="1" si="452"/>
        <v>-150</v>
      </c>
      <c r="BF716" s="113" t="e">
        <f t="shared" ca="1" si="453"/>
        <v>#VALUE!</v>
      </c>
      <c r="BG716" s="113" t="e">
        <f t="shared" ca="1" si="454"/>
        <v>#VALUE!</v>
      </c>
      <c r="BH716" s="112">
        <f t="shared" ca="1" si="455"/>
        <v>2000</v>
      </c>
      <c r="BI716" s="112">
        <f t="shared" ca="1" si="456"/>
        <v>-150</v>
      </c>
      <c r="BJ716" s="157"/>
      <c r="BK716" s="157"/>
      <c r="BL716" s="158" t="str">
        <f>scriv!AM678</f>
        <v/>
      </c>
      <c r="BM716" s="157"/>
      <c r="BN716" s="157" t="str">
        <f t="shared" si="457"/>
        <v>node</v>
      </c>
      <c r="BO716" s="157"/>
      <c r="BP716" s="159">
        <f t="shared" ca="1" si="458"/>
        <v>0</v>
      </c>
      <c r="BQ716" s="159">
        <f t="shared" ca="1" si="459"/>
        <v>0</v>
      </c>
      <c r="BR716" s="159">
        <f t="shared" si="460"/>
        <v>1</v>
      </c>
      <c r="BS716" s="159" t="str">
        <f t="shared" si="461"/>
        <v>symbol</v>
      </c>
      <c r="BT716" s="157" t="str">
        <f ca="1">IF(scriv!V678&lt;&gt;"",scriv!V678,
IF(E716="",IFERROR(VLOOKUP(BL716,$AH$40:$BT$638,39,FALSE),$BT$36),
$BT$37))</f>
        <v>NodeSquare</v>
      </c>
      <c r="BU716" s="166">
        <f t="shared" ca="1" si="462"/>
        <v>2000</v>
      </c>
      <c r="BV716" s="166">
        <f t="shared" ca="1" si="463"/>
        <v>-150</v>
      </c>
      <c r="BW716" s="166">
        <f t="shared" ca="1" si="464"/>
        <v>0</v>
      </c>
      <c r="BX716" s="166">
        <f t="shared" ca="1" si="465"/>
        <v>0</v>
      </c>
      <c r="BY716" s="180" t="str">
        <f t="shared" si="466"/>
        <v/>
      </c>
      <c r="BZ716" s="180" t="str">
        <f t="shared" si="467"/>
        <v/>
      </c>
      <c r="CA716" s="81" t="str">
        <f>IF(scriv!E678&lt;&gt;"",scriv!E678,"")</f>
        <v/>
      </c>
      <c r="CB716" s="82">
        <f t="shared" si="436"/>
        <v>0</v>
      </c>
      <c r="CC716" s="82">
        <f t="shared" si="468"/>
        <v>0</v>
      </c>
      <c r="CD716" s="82" t="str">
        <f t="shared" si="469"/>
        <v>-</v>
      </c>
      <c r="CE716" s="82" t="str">
        <f t="shared" si="470"/>
        <v>-</v>
      </c>
      <c r="CF716" s="82" t="str">
        <f t="shared" si="471"/>
        <v>-</v>
      </c>
      <c r="CG716" s="82" t="str">
        <f t="shared" si="472"/>
        <v>-</v>
      </c>
      <c r="CH716" s="82" t="str">
        <f t="shared" si="473"/>
        <v>-</v>
      </c>
      <c r="CI716" s="82" t="str">
        <f t="shared" si="474"/>
        <v>-</v>
      </c>
      <c r="CJ716" s="82" t="str">
        <f t="shared" si="475"/>
        <v>-</v>
      </c>
      <c r="CK716" s="82" t="str">
        <f t="shared" si="476"/>
        <v>-</v>
      </c>
    </row>
    <row r="717" spans="1:89" s="82" customFormat="1" ht="18" customHeight="1">
      <c r="A717" s="81" t="str">
        <f>scriv!AL679</f>
        <v/>
      </c>
      <c r="B717" s="81" t="str">
        <f>IF(scriv!D679&lt;&gt;"",scriv!D679,"")</f>
        <v/>
      </c>
      <c r="C717" s="81" t="str">
        <f>IF( scriv!AP679&lt;&gt;"", IF(D717&lt;&gt;"","connection ","")&amp;scriv!AP679,IF(D717&lt;&gt;"","connection",""))</f>
        <v/>
      </c>
      <c r="D717" s="82" t="str">
        <f>scriv!AN679</f>
        <v/>
      </c>
      <c r="E717" s="82" t="str">
        <f>scriv!AO679</f>
        <v/>
      </c>
      <c r="F717" s="156">
        <f>ROW()</f>
        <v>717</v>
      </c>
      <c r="G717" s="288">
        <f>scriv!AC679</f>
        <v>0</v>
      </c>
      <c r="H717" s="288">
        <f>scriv!AD679</f>
        <v>0</v>
      </c>
      <c r="I717" s="81" t="str">
        <f>IF(scriv!AE679&lt;&gt;"",scriv!AE679,J717)</f>
        <v/>
      </c>
      <c r="J717" s="81" t="str">
        <f>IF(scriv!AF679&lt;&gt;"",scriv!AF679,"")</f>
        <v/>
      </c>
      <c r="K717" s="82" t="str">
        <f>IF(scriv!Y679&lt;&gt;"",scriv!Y679,$K$36)</f>
        <v>none</v>
      </c>
      <c r="L717" s="82">
        <f>IF(scriv!Z679&lt;&gt;"",scriv!Z679,$L$36)</f>
        <v>0</v>
      </c>
      <c r="M717" s="82" t="str">
        <f>IF(scriv!AA679&lt;&gt;"",scriv!AA679,$M$36)</f>
        <v>OpenClose</v>
      </c>
      <c r="N717" s="82">
        <f>IF(scriv!AB679&lt;&gt;"",scriv!AB679,$N$36)</f>
        <v>0</v>
      </c>
      <c r="O717" s="119" t="str">
        <f t="shared" si="435"/>
        <v/>
      </c>
      <c r="P717" s="81" t="str">
        <f>IF(scriv!I679&lt;&gt;"",scriv!I679,"")</f>
        <v/>
      </c>
      <c r="Q717" s="81" t="str">
        <f>IF(scriv!J679&lt;&gt;"",scriv!J679,"")</f>
        <v/>
      </c>
      <c r="R717" s="81">
        <f>IF(scriv!K679&lt;&gt;"",scriv!K679,
IF(I717&lt;&gt;"",1,$R$36))</f>
        <v>1</v>
      </c>
      <c r="S717" s="81" t="str">
        <f>IF(scriv!L679&lt;&gt;"",scriv!L679,
IF(scriv!AF679&lt;&gt;"",$S$36,"none"))</f>
        <v>none</v>
      </c>
      <c r="T717" s="81" t="str">
        <f>IF(scriv!Q679&lt;&gt;"",scriv!Q679,"")</f>
        <v/>
      </c>
      <c r="U717" s="81" t="str">
        <f>IF(scriv!R679&lt;&gt;"",scriv!R679,"")</f>
        <v/>
      </c>
      <c r="V717" s="81" t="str">
        <f>IF(scriv!S679&lt;&gt;"",scriv!S679,"")</f>
        <v/>
      </c>
      <c r="W717" s="81" t="str">
        <f>IF(scriv!T679&lt;&gt;"",scriv!T679,"")</f>
        <v/>
      </c>
      <c r="X717" s="81" t="str">
        <f>IF($E717="",
( IF(scriv!AH679&lt;&gt;"", LEFT( scriv!AH679, FIND(",",scriv!AH679)-1) &amp; "=" &amp; $AH717 &amp; RIGHT( scriv!AH679, LEN(scriv!AH679) + 1 - FIND(",",scriv!AH679)),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IF(scriv!AI679&lt;&gt;"", LEFT( scriv!AI679, FIND(",",scriv!AI679)-1) &amp; "=" &amp; $AH717 &amp; RIGHT( scriv!AI679, LEN(scriv!AI679) + 1 - FIND(",",scriv!AI679)),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IF(scriv!AJ679&lt;&gt;"", LEFT( scriv!AJ679, FIND(",",scriv!AJ679)-1) &amp; "=" &amp; $AH717 &amp; RIGHT( scriv!AJ679, LEN(scriv!AJ679) + 1 - FIND(",",scriv!AJ679)),
  IF($Z$36&lt;&gt;"",LEFT( Z$36, FIND(",",Z$36)-1) &amp; "=" &amp; $AH717 &amp; RIGHT( Z$36, LEN(Z$36) + 1 - FIND(",",Z$36)),""))),
IF(scriv!O679&lt;&gt;"", LEFT( scriv!O679, FIND(",",scriv!O679)-1) &amp; "=" &amp; $AH717 &amp; RIGHT( scriv!O679, LEN(scriv!O679) + 1 - FIND(",",scriv!O679)),
LEFT( Z$37, FIND(",",Z$37)-1) &amp; "=" &amp; $AH717 &amp; RIGHT( Z$37, LEN(Z$37) + 1 - FIND(",",Z$37))))</f>
        <v>drawOpen=,1.2</v>
      </c>
      <c r="AA717" s="81" t="str">
        <f>IF($E717="",
( IF(scriv!AK679&lt;&gt;"", LEFT( scriv!AK679, FIND(",",scriv!AK679)-1) &amp; "=" &amp; $AH717 &amp; RIGHT( scriv!AK679, LEN(scriv!AK679) + 1 - FIND(",",scriv!AK679)),
  IF($AA$36&lt;&gt;"",LEFT( AA$36, FIND(",",AA$36)-1) &amp; "=" &amp; $AH717 &amp; RIGHT( AA$36, LEN(AA$36) + 1 - FIND(",",AA$36)),""))),
IF(scriv!P679&lt;&gt;"", LEFT( scriv!P679, FIND(",",scriv!P679)-1) &amp; "=" &amp; $AH717 &amp; RIGHT( scriv!P679, LEN(scriv!P679) + 1 - FIND(",",scriv!P679)),
LEFT( AA$37, FIND(",",AA$37)-1) &amp; "=" &amp; $AH717 &amp; RIGHT( AA$37, LEN(AA$37) + 1 - FIND(",",AA$37))))</f>
        <v>drawClose=,1.2</v>
      </c>
      <c r="AB717" s="167" t="str">
        <f t="shared" si="434"/>
        <v>noTitle</v>
      </c>
      <c r="AC717" s="167"/>
      <c r="AD717" s="45"/>
      <c r="AE717" s="168"/>
      <c r="AF717" s="169">
        <f>IF(D717="",scriv!B679,"")</f>
        <v>0</v>
      </c>
      <c r="AG717" s="170" t="str">
        <f t="shared" si="437"/>
        <v/>
      </c>
      <c r="AH717" s="169" t="str">
        <f t="shared" si="438"/>
        <v/>
      </c>
      <c r="AI717" s="169" t="str">
        <f t="shared" si="439"/>
        <v/>
      </c>
      <c r="AJ717" s="86">
        <f>ROUNDDOWN( (LEN(scriv!B679)+1) / 2, 0 )</f>
        <v>0</v>
      </c>
      <c r="AK717" s="82">
        <f t="shared" si="440"/>
        <v>0</v>
      </c>
      <c r="AL717" s="82" t="str">
        <f t="shared" si="441"/>
        <v>-</v>
      </c>
      <c r="AM717" s="82" t="str">
        <f t="shared" si="442"/>
        <v>-</v>
      </c>
      <c r="AN717" s="82" t="str">
        <f t="shared" si="443"/>
        <v>-</v>
      </c>
      <c r="AO717" s="82" t="str">
        <f t="shared" si="444"/>
        <v>-</v>
      </c>
      <c r="AP717" s="82" t="str">
        <f t="shared" si="445"/>
        <v>-</v>
      </c>
      <c r="AQ717" s="82" t="str">
        <f t="shared" si="446"/>
        <v>-</v>
      </c>
      <c r="AR717" s="82" t="str">
        <f t="shared" si="447"/>
        <v>-</v>
      </c>
      <c r="AT717" s="82">
        <f t="shared" si="448"/>
        <v>2</v>
      </c>
      <c r="AU717" s="82" t="str">
        <f ca="1">IF(    MAX(OFFSET(AL717,0,0,MATCH("-",AL$638:AL717,0))) = 0,"",
IFERROR(MAX(OFFSET(AL717,0,0,MATCH("-",AL$638:AL717,0))),""))</f>
        <v/>
      </c>
      <c r="AV717" s="82" t="str">
        <f ca="1">IF(    MAX(OFFSET(AM717,0,0,MATCH("-",AM$638:AM717,0))) = 0,"",
IFERROR(MAX(OFFSET(AM717,0,0,MATCH("-",AM$638:AM717,0))),""))</f>
        <v/>
      </c>
      <c r="AW717" s="82" t="str">
        <f ca="1">IF(    MAX(OFFSET(AN717,0,0,MATCH("-",AN$638:AN717,0))) = 0,"",
IFERROR(MAX(OFFSET(AN717,0,0,MATCH("-",AN$638:AN717,0))),""))</f>
        <v/>
      </c>
      <c r="AX717" s="82" t="str">
        <f ca="1">IF(    MAX(OFFSET(AO717,0,0,MATCH("-",AO$638:AO717,0))) = 0,"",
IFERROR(MAX(OFFSET(AO717,0,0,MATCH("-",AO$638:AO717,0))),""))</f>
        <v/>
      </c>
      <c r="AY717" s="82" t="str">
        <f ca="1">IF(    MAX(OFFSET(AP717,0,0,MATCH("-",AP$638:AP717,0))) = 0,"",
IFERROR(MAX(OFFSET(AP717,0,0,MATCH("-",AP$638:AP717,0))),""))</f>
        <v/>
      </c>
      <c r="AZ717" s="82" t="str">
        <f ca="1">IF(    MAX(OFFSET(AQ717,0,0,MATCH("-",AQ$638:AQ717,0))) = 0,"",
IFERROR(MAX(OFFSET(AQ717,0,0,MATCH("-",AQ$638:AQ717,0))),""))</f>
        <v/>
      </c>
      <c r="BA717" s="82" t="str">
        <f ca="1">IF(    MAX(OFFSET(AR717,0,0,MATCH("-",AR$638:AR717,0))) = 0,"",
IFERROR(MAX(OFFSET(AR717,0,0,MATCH("-",AR$638:AR717,0))),""))</f>
        <v/>
      </c>
      <c r="BB717" s="112">
        <f t="shared" ca="1" si="449"/>
        <v>-270</v>
      </c>
      <c r="BC717" s="111" t="str">
        <f t="shared" ca="1" si="450"/>
        <v>Radius</v>
      </c>
      <c r="BD717" s="112">
        <f t="shared" ca="1" si="451"/>
        <v>0</v>
      </c>
      <c r="BE717" s="111">
        <f t="shared" ca="1" si="452"/>
        <v>-150</v>
      </c>
      <c r="BF717" s="113" t="e">
        <f t="shared" ca="1" si="453"/>
        <v>#VALUE!</v>
      </c>
      <c r="BG717" s="113" t="e">
        <f t="shared" ca="1" si="454"/>
        <v>#VALUE!</v>
      </c>
      <c r="BH717" s="112">
        <f t="shared" ca="1" si="455"/>
        <v>2000</v>
      </c>
      <c r="BI717" s="112">
        <f t="shared" ca="1" si="456"/>
        <v>-150</v>
      </c>
      <c r="BJ717" s="157"/>
      <c r="BK717" s="157"/>
      <c r="BL717" s="158" t="str">
        <f>scriv!AM679</f>
        <v/>
      </c>
      <c r="BM717" s="157"/>
      <c r="BN717" s="157" t="str">
        <f t="shared" si="457"/>
        <v>node</v>
      </c>
      <c r="BO717" s="157"/>
      <c r="BP717" s="159">
        <f t="shared" ca="1" si="458"/>
        <v>0</v>
      </c>
      <c r="BQ717" s="159">
        <f t="shared" ca="1" si="459"/>
        <v>0</v>
      </c>
      <c r="BR717" s="159">
        <f t="shared" si="460"/>
        <v>1</v>
      </c>
      <c r="BS717" s="159" t="str">
        <f t="shared" si="461"/>
        <v>symbol</v>
      </c>
      <c r="BT717" s="157" t="str">
        <f ca="1">IF(scriv!V679&lt;&gt;"",scriv!V679,
IF(E717="",IFERROR(VLOOKUP(BL717,$AH$40:$BT$638,39,FALSE),$BT$36),
$BT$37))</f>
        <v>NodeSquare</v>
      </c>
      <c r="BU717" s="166">
        <f t="shared" ca="1" si="462"/>
        <v>2000</v>
      </c>
      <c r="BV717" s="166">
        <f t="shared" ca="1" si="463"/>
        <v>-150</v>
      </c>
      <c r="BW717" s="166">
        <f t="shared" ca="1" si="464"/>
        <v>0</v>
      </c>
      <c r="BX717" s="166">
        <f t="shared" ca="1" si="465"/>
        <v>0</v>
      </c>
      <c r="BY717" s="180" t="str">
        <f t="shared" si="466"/>
        <v/>
      </c>
      <c r="BZ717" s="180" t="str">
        <f t="shared" si="467"/>
        <v/>
      </c>
      <c r="CA717" s="81" t="str">
        <f>IF(scriv!E679&lt;&gt;"",scriv!E679,"")</f>
        <v/>
      </c>
      <c r="CB717" s="82">
        <f t="shared" si="436"/>
        <v>0</v>
      </c>
      <c r="CC717" s="82">
        <f t="shared" si="468"/>
        <v>0</v>
      </c>
      <c r="CD717" s="82" t="str">
        <f t="shared" si="469"/>
        <v>-</v>
      </c>
      <c r="CE717" s="82" t="str">
        <f t="shared" si="470"/>
        <v>-</v>
      </c>
      <c r="CF717" s="82" t="str">
        <f t="shared" si="471"/>
        <v>-</v>
      </c>
      <c r="CG717" s="82" t="str">
        <f t="shared" si="472"/>
        <v>-</v>
      </c>
      <c r="CH717" s="82" t="str">
        <f t="shared" si="473"/>
        <v>-</v>
      </c>
      <c r="CI717" s="82" t="str">
        <f t="shared" si="474"/>
        <v>-</v>
      </c>
      <c r="CJ717" s="82" t="str">
        <f t="shared" si="475"/>
        <v>-</v>
      </c>
      <c r="CK717" s="82" t="str">
        <f t="shared" si="476"/>
        <v>-</v>
      </c>
    </row>
    <row r="718" spans="1:89" s="82" customFormat="1" ht="18" customHeight="1">
      <c r="A718" s="81" t="str">
        <f>scriv!AL680</f>
        <v/>
      </c>
      <c r="B718" s="81" t="str">
        <f>IF(scriv!D680&lt;&gt;"",scriv!D680,"")</f>
        <v/>
      </c>
      <c r="C718" s="81" t="str">
        <f>IF( scriv!AP680&lt;&gt;"", IF(D718&lt;&gt;"","connection ","")&amp;scriv!AP680,IF(D718&lt;&gt;"","connection",""))</f>
        <v/>
      </c>
      <c r="D718" s="82" t="str">
        <f>scriv!AN680</f>
        <v/>
      </c>
      <c r="E718" s="82" t="str">
        <f>scriv!AO680</f>
        <v/>
      </c>
      <c r="F718" s="156">
        <f>ROW()</f>
        <v>718</v>
      </c>
      <c r="G718" s="288">
        <f>scriv!AC680</f>
        <v>0</v>
      </c>
      <c r="H718" s="288">
        <f>scriv!AD680</f>
        <v>0</v>
      </c>
      <c r="I718" s="81" t="str">
        <f>IF(scriv!AE680&lt;&gt;"",scriv!AE680,J718)</f>
        <v/>
      </c>
      <c r="J718" s="81" t="str">
        <f>IF(scriv!AF680&lt;&gt;"",scriv!AF680,"")</f>
        <v/>
      </c>
      <c r="K718" s="82" t="str">
        <f>IF(scriv!Y680&lt;&gt;"",scriv!Y680,$K$36)</f>
        <v>none</v>
      </c>
      <c r="L718" s="82">
        <f>IF(scriv!Z680&lt;&gt;"",scriv!Z680,$L$36)</f>
        <v>0</v>
      </c>
      <c r="M718" s="82" t="str">
        <f>IF(scriv!AA680&lt;&gt;"",scriv!AA680,$M$36)</f>
        <v>OpenClose</v>
      </c>
      <c r="N718" s="82">
        <f>IF(scriv!AB680&lt;&gt;"",scriv!AB680,$N$36)</f>
        <v>0</v>
      </c>
      <c r="O718" s="119" t="str">
        <f t="shared" si="435"/>
        <v/>
      </c>
      <c r="P718" s="81" t="str">
        <f>IF(scriv!I680&lt;&gt;"",scriv!I680,"")</f>
        <v/>
      </c>
      <c r="Q718" s="81" t="str">
        <f>IF(scriv!J680&lt;&gt;"",scriv!J680,"")</f>
        <v/>
      </c>
      <c r="R718" s="81">
        <f>IF(scriv!K680&lt;&gt;"",scriv!K680,
IF(I718&lt;&gt;"",1,$R$36))</f>
        <v>1</v>
      </c>
      <c r="S718" s="81" t="str">
        <f>IF(scriv!L680&lt;&gt;"",scriv!L680,
IF(scriv!AF680&lt;&gt;"",$S$36,"none"))</f>
        <v>none</v>
      </c>
      <c r="T718" s="81" t="str">
        <f>IF(scriv!Q680&lt;&gt;"",scriv!Q680,"")</f>
        <v/>
      </c>
      <c r="U718" s="81" t="str">
        <f>IF(scriv!R680&lt;&gt;"",scriv!R680,"")</f>
        <v/>
      </c>
      <c r="V718" s="81" t="str">
        <f>IF(scriv!S680&lt;&gt;"",scriv!S680,"")</f>
        <v/>
      </c>
      <c r="W718" s="81" t="str">
        <f>IF(scriv!T680&lt;&gt;"",scriv!T680,"")</f>
        <v/>
      </c>
      <c r="X718" s="81" t="str">
        <f>IF($E718="",
( IF(scriv!AH680&lt;&gt;"", LEFT( scriv!AH680, FIND(",",scriv!AH680)-1) &amp; "=" &amp; $AH718 &amp; RIGHT( scriv!AH680, LEN(scriv!AH680) + 1 - FIND(",",scriv!AH680)),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IF(scriv!AI680&lt;&gt;"", LEFT( scriv!AI680, FIND(",",scriv!AI680)-1) &amp; "=" &amp; $AH718 &amp; RIGHT( scriv!AI680, LEN(scriv!AI680) + 1 - FIND(",",scriv!AI680)),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IF(scriv!AJ680&lt;&gt;"", LEFT( scriv!AJ680, FIND(",",scriv!AJ680)-1) &amp; "=" &amp; $AH718 &amp; RIGHT( scriv!AJ680, LEN(scriv!AJ680) + 1 - FIND(",",scriv!AJ680)),
  IF($Z$36&lt;&gt;"",LEFT( Z$36, FIND(",",Z$36)-1) &amp; "=" &amp; $AH718 &amp; RIGHT( Z$36, LEN(Z$36) + 1 - FIND(",",Z$36)),""))),
IF(scriv!O680&lt;&gt;"", LEFT( scriv!O680, FIND(",",scriv!O680)-1) &amp; "=" &amp; $AH718 &amp; RIGHT( scriv!O680, LEN(scriv!O680) + 1 - FIND(",",scriv!O680)),
LEFT( Z$37, FIND(",",Z$37)-1) &amp; "=" &amp; $AH718 &amp; RIGHT( Z$37, LEN(Z$37) + 1 - FIND(",",Z$37))))</f>
        <v>drawOpen=,1.2</v>
      </c>
      <c r="AA718" s="81" t="str">
        <f>IF($E718="",
( IF(scriv!AK680&lt;&gt;"", LEFT( scriv!AK680, FIND(",",scriv!AK680)-1) &amp; "=" &amp; $AH718 &amp; RIGHT( scriv!AK680, LEN(scriv!AK680) + 1 - FIND(",",scriv!AK680)),
  IF($AA$36&lt;&gt;"",LEFT( AA$36, FIND(",",AA$36)-1) &amp; "=" &amp; $AH718 &amp; RIGHT( AA$36, LEN(AA$36) + 1 - FIND(",",AA$36)),""))),
IF(scriv!P680&lt;&gt;"", LEFT( scriv!P680, FIND(",",scriv!P680)-1) &amp; "=" &amp; $AH718 &amp; RIGHT( scriv!P680, LEN(scriv!P680) + 1 - FIND(",",scriv!P680)),
LEFT( AA$37, FIND(",",AA$37)-1) &amp; "=" &amp; $AH718 &amp; RIGHT( AA$37, LEN(AA$37) + 1 - FIND(",",AA$37))))</f>
        <v>drawClose=,1.2</v>
      </c>
      <c r="AB718" s="167" t="str">
        <f t="shared" si="434"/>
        <v>noTitle</v>
      </c>
      <c r="AC718" s="167"/>
      <c r="AD718" s="45"/>
      <c r="AE718" s="168"/>
      <c r="AF718" s="169">
        <f>IF(D718="",scriv!B680,"")</f>
        <v>0</v>
      </c>
      <c r="AG718" s="170" t="str">
        <f t="shared" si="437"/>
        <v/>
      </c>
      <c r="AH718" s="169" t="str">
        <f t="shared" si="438"/>
        <v/>
      </c>
      <c r="AI718" s="169" t="str">
        <f t="shared" si="439"/>
        <v/>
      </c>
      <c r="AJ718" s="86">
        <f>ROUNDDOWN( (LEN(scriv!B680)+1) / 2, 0 )</f>
        <v>0</v>
      </c>
      <c r="AK718" s="82">
        <f t="shared" si="440"/>
        <v>0</v>
      </c>
      <c r="AL718" s="82" t="str">
        <f t="shared" si="441"/>
        <v>-</v>
      </c>
      <c r="AM718" s="82" t="str">
        <f t="shared" si="442"/>
        <v>-</v>
      </c>
      <c r="AN718" s="82" t="str">
        <f t="shared" si="443"/>
        <v>-</v>
      </c>
      <c r="AO718" s="82" t="str">
        <f t="shared" si="444"/>
        <v>-</v>
      </c>
      <c r="AP718" s="82" t="str">
        <f t="shared" si="445"/>
        <v>-</v>
      </c>
      <c r="AQ718" s="82" t="str">
        <f t="shared" si="446"/>
        <v>-</v>
      </c>
      <c r="AR718" s="82" t="str">
        <f t="shared" si="447"/>
        <v>-</v>
      </c>
      <c r="AT718" s="82">
        <f t="shared" si="448"/>
        <v>2</v>
      </c>
      <c r="AU718" s="82" t="str">
        <f ca="1">IF(    MAX(OFFSET(AL718,0,0,MATCH("-",AL$638:AL718,0))) = 0,"",
IFERROR(MAX(OFFSET(AL718,0,0,MATCH("-",AL$638:AL718,0))),""))</f>
        <v/>
      </c>
      <c r="AV718" s="82" t="str">
        <f ca="1">IF(    MAX(OFFSET(AM718,0,0,MATCH("-",AM$638:AM718,0))) = 0,"",
IFERROR(MAX(OFFSET(AM718,0,0,MATCH("-",AM$638:AM718,0))),""))</f>
        <v/>
      </c>
      <c r="AW718" s="82" t="str">
        <f ca="1">IF(    MAX(OFFSET(AN718,0,0,MATCH("-",AN$638:AN718,0))) = 0,"",
IFERROR(MAX(OFFSET(AN718,0,0,MATCH("-",AN$638:AN718,0))),""))</f>
        <v/>
      </c>
      <c r="AX718" s="82" t="str">
        <f ca="1">IF(    MAX(OFFSET(AO718,0,0,MATCH("-",AO$638:AO718,0))) = 0,"",
IFERROR(MAX(OFFSET(AO718,0,0,MATCH("-",AO$638:AO718,0))),""))</f>
        <v/>
      </c>
      <c r="AY718" s="82" t="str">
        <f ca="1">IF(    MAX(OFFSET(AP718,0,0,MATCH("-",AP$638:AP718,0))) = 0,"",
IFERROR(MAX(OFFSET(AP718,0,0,MATCH("-",AP$638:AP718,0))),""))</f>
        <v/>
      </c>
      <c r="AZ718" s="82" t="str">
        <f ca="1">IF(    MAX(OFFSET(AQ718,0,0,MATCH("-",AQ$638:AQ718,0))) = 0,"",
IFERROR(MAX(OFFSET(AQ718,0,0,MATCH("-",AQ$638:AQ718,0))),""))</f>
        <v/>
      </c>
      <c r="BA718" s="82" t="str">
        <f ca="1">IF(    MAX(OFFSET(AR718,0,0,MATCH("-",AR$638:AR718,0))) = 0,"",
IFERROR(MAX(OFFSET(AR718,0,0,MATCH("-",AR$638:AR718,0))),""))</f>
        <v/>
      </c>
      <c r="BB718" s="112">
        <f t="shared" ca="1" si="449"/>
        <v>-270</v>
      </c>
      <c r="BC718" s="111" t="str">
        <f t="shared" ca="1" si="450"/>
        <v>Radius</v>
      </c>
      <c r="BD718" s="112">
        <f t="shared" ca="1" si="451"/>
        <v>0</v>
      </c>
      <c r="BE718" s="111">
        <f t="shared" ca="1" si="452"/>
        <v>-150</v>
      </c>
      <c r="BF718" s="113" t="e">
        <f t="shared" ca="1" si="453"/>
        <v>#VALUE!</v>
      </c>
      <c r="BG718" s="113" t="e">
        <f t="shared" ca="1" si="454"/>
        <v>#VALUE!</v>
      </c>
      <c r="BH718" s="112">
        <f t="shared" ca="1" si="455"/>
        <v>2000</v>
      </c>
      <c r="BI718" s="112">
        <f t="shared" ca="1" si="456"/>
        <v>-150</v>
      </c>
      <c r="BJ718" s="157"/>
      <c r="BK718" s="157"/>
      <c r="BL718" s="158" t="str">
        <f>scriv!AM680</f>
        <v/>
      </c>
      <c r="BM718" s="157"/>
      <c r="BN718" s="157" t="str">
        <f t="shared" si="457"/>
        <v>node</v>
      </c>
      <c r="BO718" s="157"/>
      <c r="BP718" s="159">
        <f t="shared" ca="1" si="458"/>
        <v>0</v>
      </c>
      <c r="BQ718" s="159">
        <f t="shared" ca="1" si="459"/>
        <v>0</v>
      </c>
      <c r="BR718" s="159">
        <f t="shared" si="460"/>
        <v>1</v>
      </c>
      <c r="BS718" s="159" t="str">
        <f t="shared" si="461"/>
        <v>symbol</v>
      </c>
      <c r="BT718" s="157" t="str">
        <f ca="1">IF(scriv!V680&lt;&gt;"",scriv!V680,
IF(E718="",IFERROR(VLOOKUP(BL718,$AH$40:$BT$638,39,FALSE),$BT$36),
$BT$37))</f>
        <v>NodeSquare</v>
      </c>
      <c r="BU718" s="166">
        <f t="shared" ca="1" si="462"/>
        <v>2000</v>
      </c>
      <c r="BV718" s="166">
        <f t="shared" ca="1" si="463"/>
        <v>-150</v>
      </c>
      <c r="BW718" s="166">
        <f t="shared" ca="1" si="464"/>
        <v>0</v>
      </c>
      <c r="BX718" s="166">
        <f t="shared" ca="1" si="465"/>
        <v>0</v>
      </c>
      <c r="BY718" s="180" t="str">
        <f t="shared" si="466"/>
        <v/>
      </c>
      <c r="BZ718" s="180" t="str">
        <f t="shared" si="467"/>
        <v/>
      </c>
      <c r="CA718" s="81" t="str">
        <f>IF(scriv!E680&lt;&gt;"",scriv!E680,"")</f>
        <v/>
      </c>
      <c r="CB718" s="82">
        <f t="shared" si="436"/>
        <v>0</v>
      </c>
      <c r="CC718" s="82">
        <f t="shared" si="468"/>
        <v>0</v>
      </c>
      <c r="CD718" s="82" t="str">
        <f t="shared" si="469"/>
        <v>-</v>
      </c>
      <c r="CE718" s="82" t="str">
        <f t="shared" si="470"/>
        <v>-</v>
      </c>
      <c r="CF718" s="82" t="str">
        <f t="shared" si="471"/>
        <v>-</v>
      </c>
      <c r="CG718" s="82" t="str">
        <f t="shared" si="472"/>
        <v>-</v>
      </c>
      <c r="CH718" s="82" t="str">
        <f t="shared" si="473"/>
        <v>-</v>
      </c>
      <c r="CI718" s="82" t="str">
        <f t="shared" si="474"/>
        <v>-</v>
      </c>
      <c r="CJ718" s="82" t="str">
        <f t="shared" si="475"/>
        <v>-</v>
      </c>
      <c r="CK718" s="82" t="str">
        <f t="shared" si="476"/>
        <v>-</v>
      </c>
    </row>
    <row r="719" spans="1:89" s="82" customFormat="1" ht="18" customHeight="1">
      <c r="A719" s="81" t="str">
        <f>scriv!AL681</f>
        <v/>
      </c>
      <c r="B719" s="81" t="str">
        <f>IF(scriv!D681&lt;&gt;"",scriv!D681,"")</f>
        <v/>
      </c>
      <c r="C719" s="81" t="str">
        <f>IF( scriv!AP681&lt;&gt;"", IF(D719&lt;&gt;"","connection ","")&amp;scriv!AP681,IF(D719&lt;&gt;"","connection",""))</f>
        <v/>
      </c>
      <c r="D719" s="82" t="str">
        <f>scriv!AN681</f>
        <v/>
      </c>
      <c r="E719" s="82" t="str">
        <f>scriv!AO681</f>
        <v/>
      </c>
      <c r="F719" s="156">
        <f>ROW()</f>
        <v>719</v>
      </c>
      <c r="G719" s="288">
        <f>scriv!AC681</f>
        <v>0</v>
      </c>
      <c r="H719" s="288">
        <f>scriv!AD681</f>
        <v>0</v>
      </c>
      <c r="I719" s="81" t="str">
        <f>IF(scriv!AE681&lt;&gt;"",scriv!AE681,J719)</f>
        <v/>
      </c>
      <c r="J719" s="81" t="str">
        <f>IF(scriv!AF681&lt;&gt;"",scriv!AF681,"")</f>
        <v/>
      </c>
      <c r="K719" s="82" t="str">
        <f>IF(scriv!Y681&lt;&gt;"",scriv!Y681,$K$36)</f>
        <v>none</v>
      </c>
      <c r="L719" s="82">
        <f>IF(scriv!Z681&lt;&gt;"",scriv!Z681,$L$36)</f>
        <v>0</v>
      </c>
      <c r="M719" s="82" t="str">
        <f>IF(scriv!AA681&lt;&gt;"",scriv!AA681,$M$36)</f>
        <v>OpenClose</v>
      </c>
      <c r="N719" s="82">
        <f>IF(scriv!AB681&lt;&gt;"",scriv!AB681,$N$36)</f>
        <v>0</v>
      </c>
      <c r="O719" s="119" t="str">
        <f t="shared" si="435"/>
        <v/>
      </c>
      <c r="P719" s="81" t="str">
        <f>IF(scriv!I681&lt;&gt;"",scriv!I681,"")</f>
        <v/>
      </c>
      <c r="Q719" s="81" t="str">
        <f>IF(scriv!J681&lt;&gt;"",scriv!J681,"")</f>
        <v/>
      </c>
      <c r="R719" s="81">
        <f>IF(scriv!K681&lt;&gt;"",scriv!K681,
IF(I719&lt;&gt;"",1,$R$36))</f>
        <v>1</v>
      </c>
      <c r="S719" s="81" t="str">
        <f>IF(scriv!L681&lt;&gt;"",scriv!L681,
IF(scriv!AF681&lt;&gt;"",$S$36,"none"))</f>
        <v>none</v>
      </c>
      <c r="T719" s="81" t="str">
        <f>IF(scriv!Q681&lt;&gt;"",scriv!Q681,"")</f>
        <v/>
      </c>
      <c r="U719" s="81" t="str">
        <f>IF(scriv!R681&lt;&gt;"",scriv!R681,"")</f>
        <v/>
      </c>
      <c r="V719" s="81" t="str">
        <f>IF(scriv!S681&lt;&gt;"",scriv!S681,"")</f>
        <v/>
      </c>
      <c r="W719" s="81" t="str">
        <f>IF(scriv!T681&lt;&gt;"",scriv!T681,"")</f>
        <v/>
      </c>
      <c r="X719" s="81" t="str">
        <f>IF($E719="",
( IF(scriv!AH681&lt;&gt;"", LEFT( scriv!AH681, FIND(",",scriv!AH681)-1) &amp; "=" &amp; $AH719 &amp; RIGHT( scriv!AH681, LEN(scriv!AH681) + 1 - FIND(",",scriv!AH681)),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IF(scriv!AI681&lt;&gt;"", LEFT( scriv!AI681, FIND(",",scriv!AI681)-1) &amp; "=" &amp; $AH719 &amp; RIGHT( scriv!AI681, LEN(scriv!AI681) + 1 - FIND(",",scriv!AI681)),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IF(scriv!AJ681&lt;&gt;"", LEFT( scriv!AJ681, FIND(",",scriv!AJ681)-1) &amp; "=" &amp; $AH719 &amp; RIGHT( scriv!AJ681, LEN(scriv!AJ681) + 1 - FIND(",",scriv!AJ681)),
  IF($Z$36&lt;&gt;"",LEFT( Z$36, FIND(",",Z$36)-1) &amp; "=" &amp; $AH719 &amp; RIGHT( Z$36, LEN(Z$36) + 1 - FIND(",",Z$36)),""))),
IF(scriv!O681&lt;&gt;"", LEFT( scriv!O681, FIND(",",scriv!O681)-1) &amp; "=" &amp; $AH719 &amp; RIGHT( scriv!O681, LEN(scriv!O681) + 1 - FIND(",",scriv!O681)),
LEFT( Z$37, FIND(",",Z$37)-1) &amp; "=" &amp; $AH719 &amp; RIGHT( Z$37, LEN(Z$37) + 1 - FIND(",",Z$37))))</f>
        <v>drawOpen=,1.2</v>
      </c>
      <c r="AA719" s="81" t="str">
        <f>IF($E719="",
( IF(scriv!AK681&lt;&gt;"", LEFT( scriv!AK681, FIND(",",scriv!AK681)-1) &amp; "=" &amp; $AH719 &amp; RIGHT( scriv!AK681, LEN(scriv!AK681) + 1 - FIND(",",scriv!AK681)),
  IF($AA$36&lt;&gt;"",LEFT( AA$36, FIND(",",AA$36)-1) &amp; "=" &amp; $AH719 &amp; RIGHT( AA$36, LEN(AA$36) + 1 - FIND(",",AA$36)),""))),
IF(scriv!P681&lt;&gt;"", LEFT( scriv!P681, FIND(",",scriv!P681)-1) &amp; "=" &amp; $AH719 &amp; RIGHT( scriv!P681, LEN(scriv!P681) + 1 - FIND(",",scriv!P681)),
LEFT( AA$37, FIND(",",AA$37)-1) &amp; "=" &amp; $AH719 &amp; RIGHT( AA$37, LEN(AA$37) + 1 - FIND(",",AA$37))))</f>
        <v>drawClose=,1.2</v>
      </c>
      <c r="AB719" s="167" t="str">
        <f t="shared" si="434"/>
        <v>noTitle</v>
      </c>
      <c r="AC719" s="167"/>
      <c r="AD719" s="45"/>
      <c r="AE719" s="168"/>
      <c r="AF719" s="169">
        <f>IF(D719="",scriv!B681,"")</f>
        <v>0</v>
      </c>
      <c r="AG719" s="170" t="str">
        <f t="shared" si="437"/>
        <v/>
      </c>
      <c r="AH719" s="169" t="str">
        <f t="shared" si="438"/>
        <v/>
      </c>
      <c r="AI719" s="169" t="str">
        <f t="shared" si="439"/>
        <v/>
      </c>
      <c r="AJ719" s="86">
        <f>ROUNDDOWN( (LEN(scriv!B681)+1) / 2, 0 )</f>
        <v>0</v>
      </c>
      <c r="AK719" s="82">
        <f t="shared" si="440"/>
        <v>0</v>
      </c>
      <c r="AL719" s="82" t="str">
        <f t="shared" si="441"/>
        <v>-</v>
      </c>
      <c r="AM719" s="82" t="str">
        <f t="shared" si="442"/>
        <v>-</v>
      </c>
      <c r="AN719" s="82" t="str">
        <f t="shared" si="443"/>
        <v>-</v>
      </c>
      <c r="AO719" s="82" t="str">
        <f t="shared" si="444"/>
        <v>-</v>
      </c>
      <c r="AP719" s="82" t="str">
        <f t="shared" si="445"/>
        <v>-</v>
      </c>
      <c r="AQ719" s="82" t="str">
        <f t="shared" si="446"/>
        <v>-</v>
      </c>
      <c r="AR719" s="82" t="str">
        <f t="shared" si="447"/>
        <v>-</v>
      </c>
      <c r="AT719" s="82">
        <f t="shared" si="448"/>
        <v>2</v>
      </c>
      <c r="AU719" s="82" t="str">
        <f ca="1">IF(    MAX(OFFSET(AL719,0,0,MATCH("-",AL$638:AL719,0))) = 0,"",
IFERROR(MAX(OFFSET(AL719,0,0,MATCH("-",AL$638:AL719,0))),""))</f>
        <v/>
      </c>
      <c r="AV719" s="82" t="str">
        <f ca="1">IF(    MAX(OFFSET(AM719,0,0,MATCH("-",AM$638:AM719,0))) = 0,"",
IFERROR(MAX(OFFSET(AM719,0,0,MATCH("-",AM$638:AM719,0))),""))</f>
        <v/>
      </c>
      <c r="AW719" s="82" t="str">
        <f ca="1">IF(    MAX(OFFSET(AN719,0,0,MATCH("-",AN$638:AN719,0))) = 0,"",
IFERROR(MAX(OFFSET(AN719,0,0,MATCH("-",AN$638:AN719,0))),""))</f>
        <v/>
      </c>
      <c r="AX719" s="82" t="str">
        <f ca="1">IF(    MAX(OFFSET(AO719,0,0,MATCH("-",AO$638:AO719,0))) = 0,"",
IFERROR(MAX(OFFSET(AO719,0,0,MATCH("-",AO$638:AO719,0))),""))</f>
        <v/>
      </c>
      <c r="AY719" s="82" t="str">
        <f ca="1">IF(    MAX(OFFSET(AP719,0,0,MATCH("-",AP$638:AP719,0))) = 0,"",
IFERROR(MAX(OFFSET(AP719,0,0,MATCH("-",AP$638:AP719,0))),""))</f>
        <v/>
      </c>
      <c r="AZ719" s="82" t="str">
        <f ca="1">IF(    MAX(OFFSET(AQ719,0,0,MATCH("-",AQ$638:AQ719,0))) = 0,"",
IFERROR(MAX(OFFSET(AQ719,0,0,MATCH("-",AQ$638:AQ719,0))),""))</f>
        <v/>
      </c>
      <c r="BA719" s="82" t="str">
        <f ca="1">IF(    MAX(OFFSET(AR719,0,0,MATCH("-",AR$638:AR719,0))) = 0,"",
IFERROR(MAX(OFFSET(AR719,0,0,MATCH("-",AR$638:AR719,0))),""))</f>
        <v/>
      </c>
      <c r="BB719" s="112">
        <f t="shared" ca="1" si="449"/>
        <v>-270</v>
      </c>
      <c r="BC719" s="111" t="str">
        <f t="shared" ca="1" si="450"/>
        <v>Radius</v>
      </c>
      <c r="BD719" s="112">
        <f t="shared" ca="1" si="451"/>
        <v>0</v>
      </c>
      <c r="BE719" s="111">
        <f t="shared" ca="1" si="452"/>
        <v>-150</v>
      </c>
      <c r="BF719" s="113" t="e">
        <f t="shared" ca="1" si="453"/>
        <v>#VALUE!</v>
      </c>
      <c r="BG719" s="113" t="e">
        <f t="shared" ca="1" si="454"/>
        <v>#VALUE!</v>
      </c>
      <c r="BH719" s="112">
        <f t="shared" ca="1" si="455"/>
        <v>2000</v>
      </c>
      <c r="BI719" s="112">
        <f t="shared" ca="1" si="456"/>
        <v>-150</v>
      </c>
      <c r="BJ719" s="157"/>
      <c r="BK719" s="157"/>
      <c r="BL719" s="158" t="str">
        <f>scriv!AM681</f>
        <v/>
      </c>
      <c r="BM719" s="157"/>
      <c r="BN719" s="157" t="str">
        <f t="shared" si="457"/>
        <v>node</v>
      </c>
      <c r="BO719" s="157"/>
      <c r="BP719" s="159">
        <f t="shared" ca="1" si="458"/>
        <v>0</v>
      </c>
      <c r="BQ719" s="159">
        <f t="shared" ca="1" si="459"/>
        <v>0</v>
      </c>
      <c r="BR719" s="159">
        <f t="shared" si="460"/>
        <v>1</v>
      </c>
      <c r="BS719" s="159" t="str">
        <f t="shared" si="461"/>
        <v>symbol</v>
      </c>
      <c r="BT719" s="157" t="str">
        <f ca="1">IF(scriv!V681&lt;&gt;"",scriv!V681,
IF(E719="",IFERROR(VLOOKUP(BL719,$AH$40:$BT$638,39,FALSE),$BT$36),
$BT$37))</f>
        <v>NodeSquare</v>
      </c>
      <c r="BU719" s="166">
        <f t="shared" ca="1" si="462"/>
        <v>2000</v>
      </c>
      <c r="BV719" s="166">
        <f t="shared" ca="1" si="463"/>
        <v>-150</v>
      </c>
      <c r="BW719" s="166">
        <f t="shared" ca="1" si="464"/>
        <v>0</v>
      </c>
      <c r="BX719" s="166">
        <f t="shared" ca="1" si="465"/>
        <v>0</v>
      </c>
      <c r="BY719" s="180" t="str">
        <f t="shared" si="466"/>
        <v/>
      </c>
      <c r="BZ719" s="180" t="str">
        <f t="shared" si="467"/>
        <v/>
      </c>
      <c r="CA719" s="81" t="str">
        <f>IF(scriv!E681&lt;&gt;"",scriv!E681,"")</f>
        <v/>
      </c>
      <c r="CB719" s="82">
        <f t="shared" si="436"/>
        <v>0</v>
      </c>
      <c r="CC719" s="82">
        <f t="shared" si="468"/>
        <v>0</v>
      </c>
      <c r="CD719" s="82" t="str">
        <f t="shared" si="469"/>
        <v>-</v>
      </c>
      <c r="CE719" s="82" t="str">
        <f t="shared" si="470"/>
        <v>-</v>
      </c>
      <c r="CF719" s="82" t="str">
        <f t="shared" si="471"/>
        <v>-</v>
      </c>
      <c r="CG719" s="82" t="str">
        <f t="shared" si="472"/>
        <v>-</v>
      </c>
      <c r="CH719" s="82" t="str">
        <f t="shared" si="473"/>
        <v>-</v>
      </c>
      <c r="CI719" s="82" t="str">
        <f t="shared" si="474"/>
        <v>-</v>
      </c>
      <c r="CJ719" s="82" t="str">
        <f t="shared" si="475"/>
        <v>-</v>
      </c>
      <c r="CK719" s="82" t="str">
        <f t="shared" si="476"/>
        <v>-</v>
      </c>
    </row>
    <row r="720" spans="1:89" s="82" customFormat="1" ht="18" customHeight="1">
      <c r="A720" s="81" t="str">
        <f>scriv!AL682</f>
        <v/>
      </c>
      <c r="B720" s="81" t="str">
        <f>IF(scriv!D682&lt;&gt;"",scriv!D682,"")</f>
        <v/>
      </c>
      <c r="C720" s="81" t="str">
        <f>IF( scriv!AP682&lt;&gt;"", IF(D720&lt;&gt;"","connection ","")&amp;scriv!AP682,IF(D720&lt;&gt;"","connection",""))</f>
        <v/>
      </c>
      <c r="D720" s="82" t="str">
        <f>scriv!AN682</f>
        <v/>
      </c>
      <c r="E720" s="82" t="str">
        <f>scriv!AO682</f>
        <v/>
      </c>
      <c r="F720" s="156">
        <f>ROW()</f>
        <v>720</v>
      </c>
      <c r="G720" s="288">
        <f>scriv!AC682</f>
        <v>0</v>
      </c>
      <c r="H720" s="288">
        <f>scriv!AD682</f>
        <v>0</v>
      </c>
      <c r="I720" s="81" t="str">
        <f>IF(scriv!AE682&lt;&gt;"",scriv!AE682,J720)</f>
        <v/>
      </c>
      <c r="J720" s="81" t="str">
        <f>IF(scriv!AF682&lt;&gt;"",scriv!AF682,"")</f>
        <v/>
      </c>
      <c r="K720" s="82" t="str">
        <f>IF(scriv!Y682&lt;&gt;"",scriv!Y682,$K$36)</f>
        <v>none</v>
      </c>
      <c r="L720" s="82">
        <f>IF(scriv!Z682&lt;&gt;"",scriv!Z682,$L$36)</f>
        <v>0</v>
      </c>
      <c r="M720" s="82" t="str">
        <f>IF(scriv!AA682&lt;&gt;"",scriv!AA682,$M$36)</f>
        <v>OpenClose</v>
      </c>
      <c r="N720" s="82">
        <f>IF(scriv!AB682&lt;&gt;"",scriv!AB682,$N$36)</f>
        <v>0</v>
      </c>
      <c r="O720" s="119" t="str">
        <f t="shared" si="435"/>
        <v/>
      </c>
      <c r="P720" s="81" t="str">
        <f>IF(scriv!I682&lt;&gt;"",scriv!I682,"")</f>
        <v/>
      </c>
      <c r="Q720" s="81" t="str">
        <f>IF(scriv!J682&lt;&gt;"",scriv!J682,"")</f>
        <v/>
      </c>
      <c r="R720" s="81">
        <f>IF(scriv!K682&lt;&gt;"",scriv!K682,
IF(I720&lt;&gt;"",1,$R$36))</f>
        <v>1</v>
      </c>
      <c r="S720" s="81" t="str">
        <f>IF(scriv!L682&lt;&gt;"",scriv!L682,
IF(scriv!AF682&lt;&gt;"",$S$36,"none"))</f>
        <v>none</v>
      </c>
      <c r="T720" s="81" t="str">
        <f>IF(scriv!Q682&lt;&gt;"",scriv!Q682,"")</f>
        <v/>
      </c>
      <c r="U720" s="81" t="str">
        <f>IF(scriv!R682&lt;&gt;"",scriv!R682,"")</f>
        <v/>
      </c>
      <c r="V720" s="81" t="str">
        <f>IF(scriv!S682&lt;&gt;"",scriv!S682,"")</f>
        <v/>
      </c>
      <c r="W720" s="81" t="str">
        <f>IF(scriv!T682&lt;&gt;"",scriv!T682,"")</f>
        <v/>
      </c>
      <c r="X720" s="81" t="str">
        <f>IF($E720="",
( IF(scriv!AH682&lt;&gt;"", LEFT( scriv!AH682, FIND(",",scriv!AH682)-1) &amp; "=" &amp; $AH720 &amp; RIGHT( scriv!AH682, LEN(scriv!AH682) + 1 - FIND(",",scriv!AH682)),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IF(scriv!AI682&lt;&gt;"", LEFT( scriv!AI682, FIND(",",scriv!AI682)-1) &amp; "=" &amp; $AH720 &amp; RIGHT( scriv!AI682, LEN(scriv!AI682) + 1 - FIND(",",scriv!AI682)),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IF(scriv!AJ682&lt;&gt;"", LEFT( scriv!AJ682, FIND(",",scriv!AJ682)-1) &amp; "=" &amp; $AH720 &amp; RIGHT( scriv!AJ682, LEN(scriv!AJ682) + 1 - FIND(",",scriv!AJ682)),
  IF($Z$36&lt;&gt;"",LEFT( Z$36, FIND(",",Z$36)-1) &amp; "=" &amp; $AH720 &amp; RIGHT( Z$36, LEN(Z$36) + 1 - FIND(",",Z$36)),""))),
IF(scriv!O682&lt;&gt;"", LEFT( scriv!O682, FIND(",",scriv!O682)-1) &amp; "=" &amp; $AH720 &amp; RIGHT( scriv!O682, LEN(scriv!O682) + 1 - FIND(",",scriv!O682)),
LEFT( Z$37, FIND(",",Z$37)-1) &amp; "=" &amp; $AH720 &amp; RIGHT( Z$37, LEN(Z$37) + 1 - FIND(",",Z$37))))</f>
        <v>drawOpen=,1.2</v>
      </c>
      <c r="AA720" s="81" t="str">
        <f>IF($E720="",
( IF(scriv!AK682&lt;&gt;"", LEFT( scriv!AK682, FIND(",",scriv!AK682)-1) &amp; "=" &amp; $AH720 &amp; RIGHT( scriv!AK682, LEN(scriv!AK682) + 1 - FIND(",",scriv!AK682)),
  IF($AA$36&lt;&gt;"",LEFT( AA$36, FIND(",",AA$36)-1) &amp; "=" &amp; $AH720 &amp; RIGHT( AA$36, LEN(AA$36) + 1 - FIND(",",AA$36)),""))),
IF(scriv!P682&lt;&gt;"", LEFT( scriv!P682, FIND(",",scriv!P682)-1) &amp; "=" &amp; $AH720 &amp; RIGHT( scriv!P682, LEN(scriv!P682) + 1 - FIND(",",scriv!P682)),
LEFT( AA$37, FIND(",",AA$37)-1) &amp; "=" &amp; $AH720 &amp; RIGHT( AA$37, LEN(AA$37) + 1 - FIND(",",AA$37))))</f>
        <v>drawClose=,1.2</v>
      </c>
      <c r="AB720" s="167" t="str">
        <f t="shared" si="434"/>
        <v>noTitle</v>
      </c>
      <c r="AC720" s="167"/>
      <c r="AD720" s="45"/>
      <c r="AE720" s="168"/>
      <c r="AF720" s="169">
        <f>IF(D720="",scriv!B682,"")</f>
        <v>0</v>
      </c>
      <c r="AG720" s="170" t="str">
        <f t="shared" si="437"/>
        <v/>
      </c>
      <c r="AH720" s="169" t="str">
        <f t="shared" si="438"/>
        <v/>
      </c>
      <c r="AI720" s="169" t="str">
        <f t="shared" si="439"/>
        <v/>
      </c>
      <c r="AJ720" s="86">
        <f>ROUNDDOWN( (LEN(scriv!B682)+1) / 2, 0 )</f>
        <v>0</v>
      </c>
      <c r="AK720" s="82">
        <f t="shared" si="440"/>
        <v>0</v>
      </c>
      <c r="AL720" s="82" t="str">
        <f t="shared" si="441"/>
        <v>-</v>
      </c>
      <c r="AM720" s="82" t="str">
        <f t="shared" si="442"/>
        <v>-</v>
      </c>
      <c r="AN720" s="82" t="str">
        <f t="shared" si="443"/>
        <v>-</v>
      </c>
      <c r="AO720" s="82" t="str">
        <f t="shared" si="444"/>
        <v>-</v>
      </c>
      <c r="AP720" s="82" t="str">
        <f t="shared" si="445"/>
        <v>-</v>
      </c>
      <c r="AQ720" s="82" t="str">
        <f t="shared" si="446"/>
        <v>-</v>
      </c>
      <c r="AR720" s="82" t="str">
        <f t="shared" si="447"/>
        <v>-</v>
      </c>
      <c r="AT720" s="82">
        <f t="shared" si="448"/>
        <v>2</v>
      </c>
      <c r="AU720" s="82" t="str">
        <f ca="1">IF(    MAX(OFFSET(AL720,0,0,MATCH("-",AL$638:AL720,0))) = 0,"",
IFERROR(MAX(OFFSET(AL720,0,0,MATCH("-",AL$638:AL720,0))),""))</f>
        <v/>
      </c>
      <c r="AV720" s="82" t="str">
        <f ca="1">IF(    MAX(OFFSET(AM720,0,0,MATCH("-",AM$638:AM720,0))) = 0,"",
IFERROR(MAX(OFFSET(AM720,0,0,MATCH("-",AM$638:AM720,0))),""))</f>
        <v/>
      </c>
      <c r="AW720" s="82" t="str">
        <f ca="1">IF(    MAX(OFFSET(AN720,0,0,MATCH("-",AN$638:AN720,0))) = 0,"",
IFERROR(MAX(OFFSET(AN720,0,0,MATCH("-",AN$638:AN720,0))),""))</f>
        <v/>
      </c>
      <c r="AX720" s="82" t="str">
        <f ca="1">IF(    MAX(OFFSET(AO720,0,0,MATCH("-",AO$638:AO720,0))) = 0,"",
IFERROR(MAX(OFFSET(AO720,0,0,MATCH("-",AO$638:AO720,0))),""))</f>
        <v/>
      </c>
      <c r="AY720" s="82" t="str">
        <f ca="1">IF(    MAX(OFFSET(AP720,0,0,MATCH("-",AP$638:AP720,0))) = 0,"",
IFERROR(MAX(OFFSET(AP720,0,0,MATCH("-",AP$638:AP720,0))),""))</f>
        <v/>
      </c>
      <c r="AZ720" s="82" t="str">
        <f ca="1">IF(    MAX(OFFSET(AQ720,0,0,MATCH("-",AQ$638:AQ720,0))) = 0,"",
IFERROR(MAX(OFFSET(AQ720,0,0,MATCH("-",AQ$638:AQ720,0))),""))</f>
        <v/>
      </c>
      <c r="BA720" s="82" t="str">
        <f ca="1">IF(    MAX(OFFSET(AR720,0,0,MATCH("-",AR$638:AR720,0))) = 0,"",
IFERROR(MAX(OFFSET(AR720,0,0,MATCH("-",AR$638:AR720,0))),""))</f>
        <v/>
      </c>
      <c r="BB720" s="112">
        <f t="shared" ca="1" si="449"/>
        <v>-270</v>
      </c>
      <c r="BC720" s="111" t="str">
        <f t="shared" ca="1" si="450"/>
        <v>Radius</v>
      </c>
      <c r="BD720" s="112">
        <f t="shared" ca="1" si="451"/>
        <v>0</v>
      </c>
      <c r="BE720" s="111">
        <f t="shared" ca="1" si="452"/>
        <v>-150</v>
      </c>
      <c r="BF720" s="113" t="e">
        <f t="shared" ca="1" si="453"/>
        <v>#VALUE!</v>
      </c>
      <c r="BG720" s="113" t="e">
        <f t="shared" ca="1" si="454"/>
        <v>#VALUE!</v>
      </c>
      <c r="BH720" s="112">
        <f t="shared" ca="1" si="455"/>
        <v>2000</v>
      </c>
      <c r="BI720" s="112">
        <f t="shared" ca="1" si="456"/>
        <v>-150</v>
      </c>
      <c r="BJ720" s="157"/>
      <c r="BK720" s="157"/>
      <c r="BL720" s="158" t="str">
        <f>scriv!AM682</f>
        <v/>
      </c>
      <c r="BM720" s="157"/>
      <c r="BN720" s="157" t="str">
        <f t="shared" si="457"/>
        <v>node</v>
      </c>
      <c r="BO720" s="157"/>
      <c r="BP720" s="159">
        <f t="shared" ca="1" si="458"/>
        <v>0</v>
      </c>
      <c r="BQ720" s="159">
        <f t="shared" ca="1" si="459"/>
        <v>0</v>
      </c>
      <c r="BR720" s="159">
        <f t="shared" si="460"/>
        <v>1</v>
      </c>
      <c r="BS720" s="159" t="str">
        <f t="shared" si="461"/>
        <v>symbol</v>
      </c>
      <c r="BT720" s="157" t="str">
        <f ca="1">IF(scriv!V682&lt;&gt;"",scriv!V682,
IF(E720="",IFERROR(VLOOKUP(BL720,$AH$40:$BT$638,39,FALSE),$BT$36),
$BT$37))</f>
        <v>NodeSquare</v>
      </c>
      <c r="BU720" s="166">
        <f t="shared" ca="1" si="462"/>
        <v>2000</v>
      </c>
      <c r="BV720" s="166">
        <f t="shared" ca="1" si="463"/>
        <v>-150</v>
      </c>
      <c r="BW720" s="166">
        <f t="shared" ca="1" si="464"/>
        <v>0</v>
      </c>
      <c r="BX720" s="166">
        <f t="shared" ca="1" si="465"/>
        <v>0</v>
      </c>
      <c r="BY720" s="180" t="str">
        <f t="shared" si="466"/>
        <v/>
      </c>
      <c r="BZ720" s="180" t="str">
        <f t="shared" si="467"/>
        <v/>
      </c>
      <c r="CA720" s="81" t="str">
        <f>IF(scriv!E682&lt;&gt;"",scriv!E682,"")</f>
        <v/>
      </c>
      <c r="CB720" s="82">
        <f t="shared" si="436"/>
        <v>0</v>
      </c>
      <c r="CC720" s="82">
        <f t="shared" si="468"/>
        <v>0</v>
      </c>
      <c r="CD720" s="82" t="str">
        <f t="shared" si="469"/>
        <v>-</v>
      </c>
      <c r="CE720" s="82" t="str">
        <f t="shared" si="470"/>
        <v>-</v>
      </c>
      <c r="CF720" s="82" t="str">
        <f t="shared" si="471"/>
        <v>-</v>
      </c>
      <c r="CG720" s="82" t="str">
        <f t="shared" si="472"/>
        <v>-</v>
      </c>
      <c r="CH720" s="82" t="str">
        <f t="shared" si="473"/>
        <v>-</v>
      </c>
      <c r="CI720" s="82" t="str">
        <f t="shared" si="474"/>
        <v>-</v>
      </c>
      <c r="CJ720" s="82" t="str">
        <f t="shared" si="475"/>
        <v>-</v>
      </c>
      <c r="CK720" s="82" t="str">
        <f t="shared" si="476"/>
        <v>-</v>
      </c>
    </row>
    <row r="721" spans="1:89" s="82" customFormat="1" ht="18" customHeight="1">
      <c r="A721" s="81" t="str">
        <f>scriv!AL683</f>
        <v/>
      </c>
      <c r="B721" s="81" t="str">
        <f>IF(scriv!D683&lt;&gt;"",scriv!D683,"")</f>
        <v/>
      </c>
      <c r="C721" s="81" t="str">
        <f>IF( scriv!AP683&lt;&gt;"", IF(D721&lt;&gt;"","connection ","")&amp;scriv!AP683,IF(D721&lt;&gt;"","connection",""))</f>
        <v/>
      </c>
      <c r="D721" s="82" t="str">
        <f>scriv!AN683</f>
        <v/>
      </c>
      <c r="E721" s="82" t="str">
        <f>scriv!AO683</f>
        <v/>
      </c>
      <c r="F721" s="156">
        <f>ROW()</f>
        <v>721</v>
      </c>
      <c r="G721" s="288">
        <f>scriv!AC683</f>
        <v>0</v>
      </c>
      <c r="H721" s="288">
        <f>scriv!AD683</f>
        <v>0</v>
      </c>
      <c r="I721" s="81" t="str">
        <f>IF(scriv!AE683&lt;&gt;"",scriv!AE683,J721)</f>
        <v/>
      </c>
      <c r="J721" s="81" t="str">
        <f>IF(scriv!AF683&lt;&gt;"",scriv!AF683,"")</f>
        <v/>
      </c>
      <c r="K721" s="82" t="str">
        <f>IF(scriv!Y683&lt;&gt;"",scriv!Y683,$K$36)</f>
        <v>none</v>
      </c>
      <c r="L721" s="82">
        <f>IF(scriv!Z683&lt;&gt;"",scriv!Z683,$L$36)</f>
        <v>0</v>
      </c>
      <c r="M721" s="82" t="str">
        <f>IF(scriv!AA683&lt;&gt;"",scriv!AA683,$M$36)</f>
        <v>OpenClose</v>
      </c>
      <c r="N721" s="82">
        <f>IF(scriv!AB683&lt;&gt;"",scriv!AB683,$N$36)</f>
        <v>0</v>
      </c>
      <c r="O721" s="119" t="str">
        <f t="shared" si="435"/>
        <v/>
      </c>
      <c r="P721" s="81" t="str">
        <f>IF(scriv!I683&lt;&gt;"",scriv!I683,"")</f>
        <v/>
      </c>
      <c r="Q721" s="81" t="str">
        <f>IF(scriv!J683&lt;&gt;"",scriv!J683,"")</f>
        <v/>
      </c>
      <c r="R721" s="81">
        <f>IF(scriv!K683&lt;&gt;"",scriv!K683,
IF(I721&lt;&gt;"",1,$R$36))</f>
        <v>1</v>
      </c>
      <c r="S721" s="81" t="str">
        <f>IF(scriv!L683&lt;&gt;"",scriv!L683,
IF(scriv!AF683&lt;&gt;"",$S$36,"none"))</f>
        <v>none</v>
      </c>
      <c r="T721" s="81" t="str">
        <f>IF(scriv!Q683&lt;&gt;"",scriv!Q683,"")</f>
        <v/>
      </c>
      <c r="U721" s="81" t="str">
        <f>IF(scriv!R683&lt;&gt;"",scriv!R683,"")</f>
        <v/>
      </c>
      <c r="V721" s="81" t="str">
        <f>IF(scriv!S683&lt;&gt;"",scriv!S683,"")</f>
        <v/>
      </c>
      <c r="W721" s="81" t="str">
        <f>IF(scriv!T683&lt;&gt;"",scriv!T683,"")</f>
        <v/>
      </c>
      <c r="X721" s="81" t="str">
        <f>IF($E721="",
( IF(scriv!AH683&lt;&gt;"", LEFT( scriv!AH683, FIND(",",scriv!AH683)-1) &amp; "=" &amp; $AH721 &amp; RIGHT( scriv!AH683, LEN(scriv!AH683) + 1 - FIND(",",scriv!AH683)),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IF(scriv!AI683&lt;&gt;"", LEFT( scriv!AI683, FIND(",",scriv!AI683)-1) &amp; "=" &amp; $AH721 &amp; RIGHT( scriv!AI683, LEN(scriv!AI683) + 1 - FIND(",",scriv!AI683)),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IF(scriv!AJ683&lt;&gt;"", LEFT( scriv!AJ683, FIND(",",scriv!AJ683)-1) &amp; "=" &amp; $AH721 &amp; RIGHT( scriv!AJ683, LEN(scriv!AJ683) + 1 - FIND(",",scriv!AJ683)),
  IF($Z$36&lt;&gt;"",LEFT( Z$36, FIND(",",Z$36)-1) &amp; "=" &amp; $AH721 &amp; RIGHT( Z$36, LEN(Z$36) + 1 - FIND(",",Z$36)),""))),
IF(scriv!O683&lt;&gt;"", LEFT( scriv!O683, FIND(",",scriv!O683)-1) &amp; "=" &amp; $AH721 &amp; RIGHT( scriv!O683, LEN(scriv!O683) + 1 - FIND(",",scriv!O683)),
LEFT( Z$37, FIND(",",Z$37)-1) &amp; "=" &amp; $AH721 &amp; RIGHT( Z$37, LEN(Z$37) + 1 - FIND(",",Z$37))))</f>
        <v>drawOpen=,1.2</v>
      </c>
      <c r="AA721" s="81" t="str">
        <f>IF($E721="",
( IF(scriv!AK683&lt;&gt;"", LEFT( scriv!AK683, FIND(",",scriv!AK683)-1) &amp; "=" &amp; $AH721 &amp; RIGHT( scriv!AK683, LEN(scriv!AK683) + 1 - FIND(",",scriv!AK683)),
  IF($AA$36&lt;&gt;"",LEFT( AA$36, FIND(",",AA$36)-1) &amp; "=" &amp; $AH721 &amp; RIGHT( AA$36, LEN(AA$36) + 1 - FIND(",",AA$36)),""))),
IF(scriv!P683&lt;&gt;"", LEFT( scriv!P683, FIND(",",scriv!P683)-1) &amp; "=" &amp; $AH721 &amp; RIGHT( scriv!P683, LEN(scriv!P683) + 1 - FIND(",",scriv!P683)),
LEFT( AA$37, FIND(",",AA$37)-1) &amp; "=" &amp; $AH721 &amp; RIGHT( AA$37, LEN(AA$37) + 1 - FIND(",",AA$37))))</f>
        <v>drawClose=,1.2</v>
      </c>
      <c r="AB721" s="167" t="str">
        <f t="shared" si="434"/>
        <v>noTitle</v>
      </c>
      <c r="AC721" s="167"/>
      <c r="AD721" s="45"/>
      <c r="AE721" s="168"/>
      <c r="AF721" s="169">
        <f>IF(D721="",scriv!B683,"")</f>
        <v>0</v>
      </c>
      <c r="AG721" s="170" t="str">
        <f t="shared" si="437"/>
        <v/>
      </c>
      <c r="AH721" s="169" t="str">
        <f t="shared" si="438"/>
        <v/>
      </c>
      <c r="AI721" s="169" t="str">
        <f t="shared" si="439"/>
        <v/>
      </c>
      <c r="AJ721" s="86">
        <f>ROUNDDOWN( (LEN(scriv!B683)+1) / 2, 0 )</f>
        <v>0</v>
      </c>
      <c r="AK721" s="82">
        <f t="shared" si="440"/>
        <v>0</v>
      </c>
      <c r="AL721" s="82" t="str">
        <f t="shared" si="441"/>
        <v>-</v>
      </c>
      <c r="AM721" s="82" t="str">
        <f t="shared" si="442"/>
        <v>-</v>
      </c>
      <c r="AN721" s="82" t="str">
        <f t="shared" si="443"/>
        <v>-</v>
      </c>
      <c r="AO721" s="82" t="str">
        <f t="shared" si="444"/>
        <v>-</v>
      </c>
      <c r="AP721" s="82" t="str">
        <f t="shared" si="445"/>
        <v>-</v>
      </c>
      <c r="AQ721" s="82" t="str">
        <f t="shared" si="446"/>
        <v>-</v>
      </c>
      <c r="AR721" s="82" t="str">
        <f t="shared" si="447"/>
        <v>-</v>
      </c>
      <c r="AT721" s="82">
        <f t="shared" si="448"/>
        <v>2</v>
      </c>
      <c r="AU721" s="82" t="str">
        <f ca="1">IF(    MAX(OFFSET(AL721,0,0,MATCH("-",AL$638:AL721,0))) = 0,"",
IFERROR(MAX(OFFSET(AL721,0,0,MATCH("-",AL$638:AL721,0))),""))</f>
        <v/>
      </c>
      <c r="AV721" s="82" t="str">
        <f ca="1">IF(    MAX(OFFSET(AM721,0,0,MATCH("-",AM$638:AM721,0))) = 0,"",
IFERROR(MAX(OFFSET(AM721,0,0,MATCH("-",AM$638:AM721,0))),""))</f>
        <v/>
      </c>
      <c r="AW721" s="82" t="str">
        <f ca="1">IF(    MAX(OFFSET(AN721,0,0,MATCH("-",AN$638:AN721,0))) = 0,"",
IFERROR(MAX(OFFSET(AN721,0,0,MATCH("-",AN$638:AN721,0))),""))</f>
        <v/>
      </c>
      <c r="AX721" s="82" t="str">
        <f ca="1">IF(    MAX(OFFSET(AO721,0,0,MATCH("-",AO$638:AO721,0))) = 0,"",
IFERROR(MAX(OFFSET(AO721,0,0,MATCH("-",AO$638:AO721,0))),""))</f>
        <v/>
      </c>
      <c r="AY721" s="82" t="str">
        <f ca="1">IF(    MAX(OFFSET(AP721,0,0,MATCH("-",AP$638:AP721,0))) = 0,"",
IFERROR(MAX(OFFSET(AP721,0,0,MATCH("-",AP$638:AP721,0))),""))</f>
        <v/>
      </c>
      <c r="AZ721" s="82" t="str">
        <f ca="1">IF(    MAX(OFFSET(AQ721,0,0,MATCH("-",AQ$638:AQ721,0))) = 0,"",
IFERROR(MAX(OFFSET(AQ721,0,0,MATCH("-",AQ$638:AQ721,0))),""))</f>
        <v/>
      </c>
      <c r="BA721" s="82" t="str">
        <f ca="1">IF(    MAX(OFFSET(AR721,0,0,MATCH("-",AR$638:AR721,0))) = 0,"",
IFERROR(MAX(OFFSET(AR721,0,0,MATCH("-",AR$638:AR721,0))),""))</f>
        <v/>
      </c>
      <c r="BB721" s="112">
        <f t="shared" ca="1" si="449"/>
        <v>-270</v>
      </c>
      <c r="BC721" s="111" t="str">
        <f t="shared" ca="1" si="450"/>
        <v>Radius</v>
      </c>
      <c r="BD721" s="112">
        <f t="shared" ca="1" si="451"/>
        <v>0</v>
      </c>
      <c r="BE721" s="111">
        <f t="shared" ca="1" si="452"/>
        <v>-150</v>
      </c>
      <c r="BF721" s="113" t="e">
        <f t="shared" ca="1" si="453"/>
        <v>#VALUE!</v>
      </c>
      <c r="BG721" s="113" t="e">
        <f t="shared" ca="1" si="454"/>
        <v>#VALUE!</v>
      </c>
      <c r="BH721" s="112">
        <f t="shared" ca="1" si="455"/>
        <v>2000</v>
      </c>
      <c r="BI721" s="112">
        <f t="shared" ca="1" si="456"/>
        <v>-150</v>
      </c>
      <c r="BJ721" s="157"/>
      <c r="BK721" s="157"/>
      <c r="BL721" s="158" t="str">
        <f>scriv!AM683</f>
        <v/>
      </c>
      <c r="BM721" s="157"/>
      <c r="BN721" s="157" t="str">
        <f t="shared" si="457"/>
        <v>node</v>
      </c>
      <c r="BO721" s="157"/>
      <c r="BP721" s="159">
        <f t="shared" ca="1" si="458"/>
        <v>0</v>
      </c>
      <c r="BQ721" s="159">
        <f t="shared" ca="1" si="459"/>
        <v>0</v>
      </c>
      <c r="BR721" s="159">
        <f t="shared" si="460"/>
        <v>1</v>
      </c>
      <c r="BS721" s="159" t="str">
        <f t="shared" si="461"/>
        <v>symbol</v>
      </c>
      <c r="BT721" s="157" t="str">
        <f ca="1">IF(scriv!V683&lt;&gt;"",scriv!V683,
IF(E721="",IFERROR(VLOOKUP(BL721,$AH$40:$BT$638,39,FALSE),$BT$36),
$BT$37))</f>
        <v>NodeSquare</v>
      </c>
      <c r="BU721" s="166">
        <f t="shared" ca="1" si="462"/>
        <v>2000</v>
      </c>
      <c r="BV721" s="166">
        <f t="shared" ca="1" si="463"/>
        <v>-150</v>
      </c>
      <c r="BW721" s="166">
        <f t="shared" ca="1" si="464"/>
        <v>0</v>
      </c>
      <c r="BX721" s="166">
        <f t="shared" ca="1" si="465"/>
        <v>0</v>
      </c>
      <c r="BY721" s="180" t="str">
        <f t="shared" si="466"/>
        <v/>
      </c>
      <c r="BZ721" s="180" t="str">
        <f t="shared" si="467"/>
        <v/>
      </c>
      <c r="CA721" s="81" t="str">
        <f>IF(scriv!E683&lt;&gt;"",scriv!E683,"")</f>
        <v/>
      </c>
      <c r="CB721" s="82">
        <f t="shared" si="436"/>
        <v>0</v>
      </c>
      <c r="CC721" s="82">
        <f t="shared" si="468"/>
        <v>0</v>
      </c>
      <c r="CD721" s="82" t="str">
        <f t="shared" si="469"/>
        <v>-</v>
      </c>
      <c r="CE721" s="82" t="str">
        <f t="shared" si="470"/>
        <v>-</v>
      </c>
      <c r="CF721" s="82" t="str">
        <f t="shared" si="471"/>
        <v>-</v>
      </c>
      <c r="CG721" s="82" t="str">
        <f t="shared" si="472"/>
        <v>-</v>
      </c>
      <c r="CH721" s="82" t="str">
        <f t="shared" si="473"/>
        <v>-</v>
      </c>
      <c r="CI721" s="82" t="str">
        <f t="shared" si="474"/>
        <v>-</v>
      </c>
      <c r="CJ721" s="82" t="str">
        <f t="shared" si="475"/>
        <v>-</v>
      </c>
      <c r="CK721" s="82" t="str">
        <f t="shared" si="476"/>
        <v>-</v>
      </c>
    </row>
    <row r="722" spans="1:89" s="82" customFormat="1" ht="18" customHeight="1">
      <c r="A722" s="81" t="str">
        <f>scriv!AL684</f>
        <v/>
      </c>
      <c r="B722" s="81" t="str">
        <f>IF(scriv!D684&lt;&gt;"",scriv!D684,"")</f>
        <v/>
      </c>
      <c r="C722" s="81" t="str">
        <f>IF( scriv!AP684&lt;&gt;"", IF(D722&lt;&gt;"","connection ","")&amp;scriv!AP684,IF(D722&lt;&gt;"","connection",""))</f>
        <v/>
      </c>
      <c r="D722" s="82" t="str">
        <f>scriv!AN684</f>
        <v/>
      </c>
      <c r="E722" s="82" t="str">
        <f>scriv!AO684</f>
        <v/>
      </c>
      <c r="F722" s="156">
        <f>ROW()</f>
        <v>722</v>
      </c>
      <c r="G722" s="288">
        <f>scriv!AC684</f>
        <v>0</v>
      </c>
      <c r="H722" s="288">
        <f>scriv!AD684</f>
        <v>0</v>
      </c>
      <c r="I722" s="81" t="str">
        <f>IF(scriv!AE684&lt;&gt;"",scriv!AE684,J722)</f>
        <v/>
      </c>
      <c r="J722" s="81" t="str">
        <f>IF(scriv!AF684&lt;&gt;"",scriv!AF684,"")</f>
        <v/>
      </c>
      <c r="K722" s="82" t="str">
        <f>IF(scriv!Y684&lt;&gt;"",scriv!Y684,$K$36)</f>
        <v>none</v>
      </c>
      <c r="L722" s="82">
        <f>IF(scriv!Z684&lt;&gt;"",scriv!Z684,$L$36)</f>
        <v>0</v>
      </c>
      <c r="M722" s="82" t="str">
        <f>IF(scriv!AA684&lt;&gt;"",scriv!AA684,$M$36)</f>
        <v>OpenClose</v>
      </c>
      <c r="N722" s="82">
        <f>IF(scriv!AB684&lt;&gt;"",scriv!AB684,$N$36)</f>
        <v>0</v>
      </c>
      <c r="O722" s="119" t="str">
        <f t="shared" si="435"/>
        <v/>
      </c>
      <c r="P722" s="81" t="str">
        <f>IF(scriv!I684&lt;&gt;"",scriv!I684,"")</f>
        <v/>
      </c>
      <c r="Q722" s="81" t="str">
        <f>IF(scriv!J684&lt;&gt;"",scriv!J684,"")</f>
        <v/>
      </c>
      <c r="R722" s="81">
        <f>IF(scriv!K684&lt;&gt;"",scriv!K684,
IF(I722&lt;&gt;"",1,$R$36))</f>
        <v>1</v>
      </c>
      <c r="S722" s="81" t="str">
        <f>IF(scriv!L684&lt;&gt;"",scriv!L684,
IF(scriv!AF684&lt;&gt;"",$S$36,"none"))</f>
        <v>none</v>
      </c>
      <c r="T722" s="81" t="str">
        <f>IF(scriv!Q684&lt;&gt;"",scriv!Q684,"")</f>
        <v/>
      </c>
      <c r="U722" s="81" t="str">
        <f>IF(scriv!R684&lt;&gt;"",scriv!R684,"")</f>
        <v/>
      </c>
      <c r="V722" s="81" t="str">
        <f>IF(scriv!S684&lt;&gt;"",scriv!S684,"")</f>
        <v/>
      </c>
      <c r="W722" s="81" t="str">
        <f>IF(scriv!T684&lt;&gt;"",scriv!T684,"")</f>
        <v/>
      </c>
      <c r="X722" s="81" t="str">
        <f>IF($E722="",
( IF(scriv!AH684&lt;&gt;"", LEFT( scriv!AH684, FIND(",",scriv!AH684)-1) &amp; "=" &amp; $AH722 &amp; RIGHT( scriv!AH684, LEN(scriv!AH684) + 1 - FIND(",",scriv!AH684)),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IF(scriv!AI684&lt;&gt;"", LEFT( scriv!AI684, FIND(",",scriv!AI684)-1) &amp; "=" &amp; $AH722 &amp; RIGHT( scriv!AI684, LEN(scriv!AI684) + 1 - FIND(",",scriv!AI684)),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IF(scriv!AJ684&lt;&gt;"", LEFT( scriv!AJ684, FIND(",",scriv!AJ684)-1) &amp; "=" &amp; $AH722 &amp; RIGHT( scriv!AJ684, LEN(scriv!AJ684) + 1 - FIND(",",scriv!AJ684)),
  IF($Z$36&lt;&gt;"",LEFT( Z$36, FIND(",",Z$36)-1) &amp; "=" &amp; $AH722 &amp; RIGHT( Z$36, LEN(Z$36) + 1 - FIND(",",Z$36)),""))),
IF(scriv!O684&lt;&gt;"", LEFT( scriv!O684, FIND(",",scriv!O684)-1) &amp; "=" &amp; $AH722 &amp; RIGHT( scriv!O684, LEN(scriv!O684) + 1 - FIND(",",scriv!O684)),
LEFT( Z$37, FIND(",",Z$37)-1) &amp; "=" &amp; $AH722 &amp; RIGHT( Z$37, LEN(Z$37) + 1 - FIND(",",Z$37))))</f>
        <v>drawOpen=,1.2</v>
      </c>
      <c r="AA722" s="81" t="str">
        <f>IF($E722="",
( IF(scriv!AK684&lt;&gt;"", LEFT( scriv!AK684, FIND(",",scriv!AK684)-1) &amp; "=" &amp; $AH722 &amp; RIGHT( scriv!AK684, LEN(scriv!AK684) + 1 - FIND(",",scriv!AK684)),
  IF($AA$36&lt;&gt;"",LEFT( AA$36, FIND(",",AA$36)-1) &amp; "=" &amp; $AH722 &amp; RIGHT( AA$36, LEN(AA$36) + 1 - FIND(",",AA$36)),""))),
IF(scriv!P684&lt;&gt;"", LEFT( scriv!P684, FIND(",",scriv!P684)-1) &amp; "=" &amp; $AH722 &amp; RIGHT( scriv!P684, LEN(scriv!P684) + 1 - FIND(",",scriv!P684)),
LEFT( AA$37, FIND(",",AA$37)-1) &amp; "=" &amp; $AH722 &amp; RIGHT( AA$37, LEN(AA$37) + 1 - FIND(",",AA$37))))</f>
        <v>drawClose=,1.2</v>
      </c>
      <c r="AB722" s="167" t="str">
        <f t="shared" si="434"/>
        <v>noTitle</v>
      </c>
      <c r="AC722" s="167"/>
      <c r="AD722" s="45"/>
      <c r="AE722" s="168"/>
      <c r="AF722" s="169">
        <f>IF(D722="",scriv!B684,"")</f>
        <v>0</v>
      </c>
      <c r="AG722" s="170" t="str">
        <f t="shared" si="437"/>
        <v/>
      </c>
      <c r="AH722" s="169" t="str">
        <f t="shared" si="438"/>
        <v/>
      </c>
      <c r="AI722" s="169" t="str">
        <f t="shared" si="439"/>
        <v/>
      </c>
      <c r="AJ722" s="86">
        <f>ROUNDDOWN( (LEN(scriv!B684)+1) / 2, 0 )</f>
        <v>0</v>
      </c>
      <c r="AK722" s="82">
        <f t="shared" si="440"/>
        <v>0</v>
      </c>
      <c r="AL722" s="82" t="str">
        <f t="shared" si="441"/>
        <v>-</v>
      </c>
      <c r="AM722" s="82" t="str">
        <f t="shared" si="442"/>
        <v>-</v>
      </c>
      <c r="AN722" s="82" t="str">
        <f t="shared" si="443"/>
        <v>-</v>
      </c>
      <c r="AO722" s="82" t="str">
        <f t="shared" si="444"/>
        <v>-</v>
      </c>
      <c r="AP722" s="82" t="str">
        <f t="shared" si="445"/>
        <v>-</v>
      </c>
      <c r="AQ722" s="82" t="str">
        <f t="shared" si="446"/>
        <v>-</v>
      </c>
      <c r="AR722" s="82" t="str">
        <f t="shared" si="447"/>
        <v>-</v>
      </c>
      <c r="AT722" s="82">
        <f t="shared" si="448"/>
        <v>2</v>
      </c>
      <c r="AU722" s="82" t="str">
        <f ca="1">IF(    MAX(OFFSET(AL722,0,0,MATCH("-",AL$638:AL722,0))) = 0,"",
IFERROR(MAX(OFFSET(AL722,0,0,MATCH("-",AL$638:AL722,0))),""))</f>
        <v/>
      </c>
      <c r="AV722" s="82" t="str">
        <f ca="1">IF(    MAX(OFFSET(AM722,0,0,MATCH("-",AM$638:AM722,0))) = 0,"",
IFERROR(MAX(OFFSET(AM722,0,0,MATCH("-",AM$638:AM722,0))),""))</f>
        <v/>
      </c>
      <c r="AW722" s="82" t="str">
        <f ca="1">IF(    MAX(OFFSET(AN722,0,0,MATCH("-",AN$638:AN722,0))) = 0,"",
IFERROR(MAX(OFFSET(AN722,0,0,MATCH("-",AN$638:AN722,0))),""))</f>
        <v/>
      </c>
      <c r="AX722" s="82" t="str">
        <f ca="1">IF(    MAX(OFFSET(AO722,0,0,MATCH("-",AO$638:AO722,0))) = 0,"",
IFERROR(MAX(OFFSET(AO722,0,0,MATCH("-",AO$638:AO722,0))),""))</f>
        <v/>
      </c>
      <c r="AY722" s="82" t="str">
        <f ca="1">IF(    MAX(OFFSET(AP722,0,0,MATCH("-",AP$638:AP722,0))) = 0,"",
IFERROR(MAX(OFFSET(AP722,0,0,MATCH("-",AP$638:AP722,0))),""))</f>
        <v/>
      </c>
      <c r="AZ722" s="82" t="str">
        <f ca="1">IF(    MAX(OFFSET(AQ722,0,0,MATCH("-",AQ$638:AQ722,0))) = 0,"",
IFERROR(MAX(OFFSET(AQ722,0,0,MATCH("-",AQ$638:AQ722,0))),""))</f>
        <v/>
      </c>
      <c r="BA722" s="82" t="str">
        <f ca="1">IF(    MAX(OFFSET(AR722,0,0,MATCH("-",AR$638:AR722,0))) = 0,"",
IFERROR(MAX(OFFSET(AR722,0,0,MATCH("-",AR$638:AR722,0))),""))</f>
        <v/>
      </c>
      <c r="BB722" s="112">
        <f t="shared" ca="1" si="449"/>
        <v>-270</v>
      </c>
      <c r="BC722" s="111" t="str">
        <f t="shared" ca="1" si="450"/>
        <v>Radius</v>
      </c>
      <c r="BD722" s="112">
        <f t="shared" ca="1" si="451"/>
        <v>0</v>
      </c>
      <c r="BE722" s="111">
        <f t="shared" ca="1" si="452"/>
        <v>-150</v>
      </c>
      <c r="BF722" s="113" t="e">
        <f t="shared" ca="1" si="453"/>
        <v>#VALUE!</v>
      </c>
      <c r="BG722" s="113" t="e">
        <f t="shared" ca="1" si="454"/>
        <v>#VALUE!</v>
      </c>
      <c r="BH722" s="112">
        <f t="shared" ca="1" si="455"/>
        <v>2000</v>
      </c>
      <c r="BI722" s="112">
        <f t="shared" ca="1" si="456"/>
        <v>-150</v>
      </c>
      <c r="BJ722" s="157"/>
      <c r="BK722" s="157"/>
      <c r="BL722" s="158" t="str">
        <f>scriv!AM684</f>
        <v/>
      </c>
      <c r="BM722" s="157"/>
      <c r="BN722" s="157" t="str">
        <f t="shared" si="457"/>
        <v>node</v>
      </c>
      <c r="BO722" s="157"/>
      <c r="BP722" s="159">
        <f t="shared" ca="1" si="458"/>
        <v>0</v>
      </c>
      <c r="BQ722" s="159">
        <f t="shared" ca="1" si="459"/>
        <v>0</v>
      </c>
      <c r="BR722" s="159">
        <f t="shared" si="460"/>
        <v>1</v>
      </c>
      <c r="BS722" s="159" t="str">
        <f t="shared" si="461"/>
        <v>symbol</v>
      </c>
      <c r="BT722" s="157" t="str">
        <f ca="1">IF(scriv!V684&lt;&gt;"",scriv!V684,
IF(E722="",IFERROR(VLOOKUP(BL722,$AH$40:$BT$638,39,FALSE),$BT$36),
$BT$37))</f>
        <v>NodeSquare</v>
      </c>
      <c r="BU722" s="166">
        <f t="shared" ca="1" si="462"/>
        <v>2000</v>
      </c>
      <c r="BV722" s="166">
        <f t="shared" ca="1" si="463"/>
        <v>-150</v>
      </c>
      <c r="BW722" s="166">
        <f t="shared" ca="1" si="464"/>
        <v>0</v>
      </c>
      <c r="BX722" s="166">
        <f t="shared" ca="1" si="465"/>
        <v>0</v>
      </c>
      <c r="BY722" s="180" t="str">
        <f t="shared" si="466"/>
        <v/>
      </c>
      <c r="BZ722" s="180" t="str">
        <f t="shared" si="467"/>
        <v/>
      </c>
      <c r="CA722" s="81" t="str">
        <f>IF(scriv!E684&lt;&gt;"",scriv!E684,"")</f>
        <v/>
      </c>
      <c r="CB722" s="82">
        <f t="shared" si="436"/>
        <v>0</v>
      </c>
      <c r="CC722" s="82">
        <f t="shared" si="468"/>
        <v>0</v>
      </c>
      <c r="CD722" s="82" t="str">
        <f t="shared" si="469"/>
        <v>-</v>
      </c>
      <c r="CE722" s="82" t="str">
        <f t="shared" si="470"/>
        <v>-</v>
      </c>
      <c r="CF722" s="82" t="str">
        <f t="shared" si="471"/>
        <v>-</v>
      </c>
      <c r="CG722" s="82" t="str">
        <f t="shared" si="472"/>
        <v>-</v>
      </c>
      <c r="CH722" s="82" t="str">
        <f t="shared" si="473"/>
        <v>-</v>
      </c>
      <c r="CI722" s="82" t="str">
        <f t="shared" si="474"/>
        <v>-</v>
      </c>
      <c r="CJ722" s="82" t="str">
        <f t="shared" si="475"/>
        <v>-</v>
      </c>
      <c r="CK722" s="82" t="str">
        <f t="shared" si="476"/>
        <v>-</v>
      </c>
    </row>
    <row r="723" spans="1:89" s="82" customFormat="1" ht="18" customHeight="1">
      <c r="A723" s="81" t="str">
        <f>scriv!AL685</f>
        <v/>
      </c>
      <c r="B723" s="81" t="str">
        <f>IF(scriv!D685&lt;&gt;"",scriv!D685,"")</f>
        <v/>
      </c>
      <c r="C723" s="81" t="str">
        <f>IF( scriv!AP685&lt;&gt;"", IF(D723&lt;&gt;"","connection ","")&amp;scriv!AP685,IF(D723&lt;&gt;"","connection",""))</f>
        <v/>
      </c>
      <c r="D723" s="82" t="str">
        <f>scriv!AN685</f>
        <v/>
      </c>
      <c r="E723" s="82" t="str">
        <f>scriv!AO685</f>
        <v/>
      </c>
      <c r="F723" s="156">
        <f>ROW()</f>
        <v>723</v>
      </c>
      <c r="G723" s="288">
        <f>scriv!AC685</f>
        <v>0</v>
      </c>
      <c r="H723" s="288">
        <f>scriv!AD685</f>
        <v>0</v>
      </c>
      <c r="I723" s="81" t="str">
        <f>IF(scriv!AE685&lt;&gt;"",scriv!AE685,J723)</f>
        <v/>
      </c>
      <c r="J723" s="81" t="str">
        <f>IF(scriv!AF685&lt;&gt;"",scriv!AF685,"")</f>
        <v/>
      </c>
      <c r="K723" s="82" t="str">
        <f>IF(scriv!Y685&lt;&gt;"",scriv!Y685,$K$36)</f>
        <v>none</v>
      </c>
      <c r="L723" s="82">
        <f>IF(scriv!Z685&lt;&gt;"",scriv!Z685,$L$36)</f>
        <v>0</v>
      </c>
      <c r="M723" s="82" t="str">
        <f>IF(scriv!AA685&lt;&gt;"",scriv!AA685,$M$36)</f>
        <v>OpenClose</v>
      </c>
      <c r="N723" s="82">
        <f>IF(scriv!AB685&lt;&gt;"",scriv!AB685,$N$36)</f>
        <v>0</v>
      </c>
      <c r="O723" s="119" t="str">
        <f t="shared" si="435"/>
        <v/>
      </c>
      <c r="P723" s="81" t="str">
        <f>IF(scriv!I685&lt;&gt;"",scriv!I685,"")</f>
        <v/>
      </c>
      <c r="Q723" s="81" t="str">
        <f>IF(scriv!J685&lt;&gt;"",scriv!J685,"")</f>
        <v/>
      </c>
      <c r="R723" s="81">
        <f>IF(scriv!K685&lt;&gt;"",scriv!K685,
IF(I723&lt;&gt;"",1,$R$36))</f>
        <v>1</v>
      </c>
      <c r="S723" s="81" t="str">
        <f>IF(scriv!L685&lt;&gt;"",scriv!L685,
IF(scriv!AF685&lt;&gt;"",$S$36,"none"))</f>
        <v>none</v>
      </c>
      <c r="T723" s="81" t="str">
        <f>IF(scriv!Q685&lt;&gt;"",scriv!Q685,"")</f>
        <v/>
      </c>
      <c r="U723" s="81" t="str">
        <f>IF(scriv!R685&lt;&gt;"",scriv!R685,"")</f>
        <v/>
      </c>
      <c r="V723" s="81" t="str">
        <f>IF(scriv!S685&lt;&gt;"",scriv!S685,"")</f>
        <v/>
      </c>
      <c r="W723" s="81" t="str">
        <f>IF(scriv!T685&lt;&gt;"",scriv!T685,"")</f>
        <v/>
      </c>
      <c r="X723" s="81" t="str">
        <f>IF($E723="",
( IF(scriv!AH685&lt;&gt;"", LEFT( scriv!AH685, FIND(",",scriv!AH685)-1) &amp; "=" &amp; $AH723 &amp; RIGHT( scriv!AH685, LEN(scriv!AH685) + 1 - FIND(",",scriv!AH685)),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IF(scriv!AI685&lt;&gt;"", LEFT( scriv!AI685, FIND(",",scriv!AI685)-1) &amp; "=" &amp; $AH723 &amp; RIGHT( scriv!AI685, LEN(scriv!AI685) + 1 - FIND(",",scriv!AI685)),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IF(scriv!AJ685&lt;&gt;"", LEFT( scriv!AJ685, FIND(",",scriv!AJ685)-1) &amp; "=" &amp; $AH723 &amp; RIGHT( scriv!AJ685, LEN(scriv!AJ685) + 1 - FIND(",",scriv!AJ685)),
  IF($Z$36&lt;&gt;"",LEFT( Z$36, FIND(",",Z$36)-1) &amp; "=" &amp; $AH723 &amp; RIGHT( Z$36, LEN(Z$36) + 1 - FIND(",",Z$36)),""))),
IF(scriv!O685&lt;&gt;"", LEFT( scriv!O685, FIND(",",scriv!O685)-1) &amp; "=" &amp; $AH723 &amp; RIGHT( scriv!O685, LEN(scriv!O685) + 1 - FIND(",",scriv!O685)),
LEFT( Z$37, FIND(",",Z$37)-1) &amp; "=" &amp; $AH723 &amp; RIGHT( Z$37, LEN(Z$37) + 1 - FIND(",",Z$37))))</f>
        <v>drawOpen=,1.2</v>
      </c>
      <c r="AA723" s="81" t="str">
        <f>IF($E723="",
( IF(scriv!AK685&lt;&gt;"", LEFT( scriv!AK685, FIND(",",scriv!AK685)-1) &amp; "=" &amp; $AH723 &amp; RIGHT( scriv!AK685, LEN(scriv!AK685) + 1 - FIND(",",scriv!AK685)),
  IF($AA$36&lt;&gt;"",LEFT( AA$36, FIND(",",AA$36)-1) &amp; "=" &amp; $AH723 &amp; RIGHT( AA$36, LEN(AA$36) + 1 - FIND(",",AA$36)),""))),
IF(scriv!P685&lt;&gt;"", LEFT( scriv!P685, FIND(",",scriv!P685)-1) &amp; "=" &amp; $AH723 &amp; RIGHT( scriv!P685, LEN(scriv!P685) + 1 - FIND(",",scriv!P685)),
LEFT( AA$37, FIND(",",AA$37)-1) &amp; "=" &amp; $AH723 &amp; RIGHT( AA$37, LEN(AA$37) + 1 - FIND(",",AA$37))))</f>
        <v>drawClose=,1.2</v>
      </c>
      <c r="AB723" s="167" t="str">
        <f t="shared" si="434"/>
        <v>noTitle</v>
      </c>
      <c r="AC723" s="167"/>
      <c r="AD723" s="45"/>
      <c r="AE723" s="168"/>
      <c r="AF723" s="169">
        <f>IF(D723="",scriv!B685,"")</f>
        <v>0</v>
      </c>
      <c r="AG723" s="170" t="str">
        <f t="shared" si="437"/>
        <v/>
      </c>
      <c r="AH723" s="169" t="str">
        <f t="shared" si="438"/>
        <v/>
      </c>
      <c r="AI723" s="169" t="str">
        <f t="shared" si="439"/>
        <v/>
      </c>
      <c r="AJ723" s="86">
        <f>ROUNDDOWN( (LEN(scriv!B685)+1) / 2, 0 )</f>
        <v>0</v>
      </c>
      <c r="AK723" s="82">
        <f t="shared" si="440"/>
        <v>0</v>
      </c>
      <c r="AL723" s="82" t="str">
        <f t="shared" si="441"/>
        <v>-</v>
      </c>
      <c r="AM723" s="82" t="str">
        <f t="shared" si="442"/>
        <v>-</v>
      </c>
      <c r="AN723" s="82" t="str">
        <f t="shared" si="443"/>
        <v>-</v>
      </c>
      <c r="AO723" s="82" t="str">
        <f t="shared" si="444"/>
        <v>-</v>
      </c>
      <c r="AP723" s="82" t="str">
        <f t="shared" si="445"/>
        <v>-</v>
      </c>
      <c r="AQ723" s="82" t="str">
        <f t="shared" si="446"/>
        <v>-</v>
      </c>
      <c r="AR723" s="82" t="str">
        <f t="shared" si="447"/>
        <v>-</v>
      </c>
      <c r="AT723" s="82">
        <f t="shared" si="448"/>
        <v>2</v>
      </c>
      <c r="AU723" s="82" t="str">
        <f ca="1">IF(    MAX(OFFSET(AL723,0,0,MATCH("-",AL$638:AL723,0))) = 0,"",
IFERROR(MAX(OFFSET(AL723,0,0,MATCH("-",AL$638:AL723,0))),""))</f>
        <v/>
      </c>
      <c r="AV723" s="82" t="str">
        <f ca="1">IF(    MAX(OFFSET(AM723,0,0,MATCH("-",AM$638:AM723,0))) = 0,"",
IFERROR(MAX(OFFSET(AM723,0,0,MATCH("-",AM$638:AM723,0))),""))</f>
        <v/>
      </c>
      <c r="AW723" s="82" t="str">
        <f ca="1">IF(    MAX(OFFSET(AN723,0,0,MATCH("-",AN$638:AN723,0))) = 0,"",
IFERROR(MAX(OFFSET(AN723,0,0,MATCH("-",AN$638:AN723,0))),""))</f>
        <v/>
      </c>
      <c r="AX723" s="82" t="str">
        <f ca="1">IF(    MAX(OFFSET(AO723,0,0,MATCH("-",AO$638:AO723,0))) = 0,"",
IFERROR(MAX(OFFSET(AO723,0,0,MATCH("-",AO$638:AO723,0))),""))</f>
        <v/>
      </c>
      <c r="AY723" s="82" t="str">
        <f ca="1">IF(    MAX(OFFSET(AP723,0,0,MATCH("-",AP$638:AP723,0))) = 0,"",
IFERROR(MAX(OFFSET(AP723,0,0,MATCH("-",AP$638:AP723,0))),""))</f>
        <v/>
      </c>
      <c r="AZ723" s="82" t="str">
        <f ca="1">IF(    MAX(OFFSET(AQ723,0,0,MATCH("-",AQ$638:AQ723,0))) = 0,"",
IFERROR(MAX(OFFSET(AQ723,0,0,MATCH("-",AQ$638:AQ723,0))),""))</f>
        <v/>
      </c>
      <c r="BA723" s="82" t="str">
        <f ca="1">IF(    MAX(OFFSET(AR723,0,0,MATCH("-",AR$638:AR723,0))) = 0,"",
IFERROR(MAX(OFFSET(AR723,0,0,MATCH("-",AR$638:AR723,0))),""))</f>
        <v/>
      </c>
      <c r="BB723" s="112">
        <f t="shared" ca="1" si="449"/>
        <v>-270</v>
      </c>
      <c r="BC723" s="111" t="str">
        <f t="shared" ca="1" si="450"/>
        <v>Radius</v>
      </c>
      <c r="BD723" s="112">
        <f t="shared" ca="1" si="451"/>
        <v>0</v>
      </c>
      <c r="BE723" s="111">
        <f t="shared" ca="1" si="452"/>
        <v>-150</v>
      </c>
      <c r="BF723" s="113" t="e">
        <f t="shared" ca="1" si="453"/>
        <v>#VALUE!</v>
      </c>
      <c r="BG723" s="113" t="e">
        <f t="shared" ca="1" si="454"/>
        <v>#VALUE!</v>
      </c>
      <c r="BH723" s="112">
        <f t="shared" ca="1" si="455"/>
        <v>2000</v>
      </c>
      <c r="BI723" s="112">
        <f t="shared" ca="1" si="456"/>
        <v>-150</v>
      </c>
      <c r="BJ723" s="157"/>
      <c r="BK723" s="157"/>
      <c r="BL723" s="158" t="str">
        <f>scriv!AM685</f>
        <v/>
      </c>
      <c r="BM723" s="157"/>
      <c r="BN723" s="157" t="str">
        <f t="shared" si="457"/>
        <v>node</v>
      </c>
      <c r="BO723" s="157"/>
      <c r="BP723" s="159">
        <f t="shared" ca="1" si="458"/>
        <v>0</v>
      </c>
      <c r="BQ723" s="159">
        <f t="shared" ca="1" si="459"/>
        <v>0</v>
      </c>
      <c r="BR723" s="159">
        <f t="shared" si="460"/>
        <v>1</v>
      </c>
      <c r="BS723" s="159" t="str">
        <f t="shared" si="461"/>
        <v>symbol</v>
      </c>
      <c r="BT723" s="157" t="str">
        <f ca="1">IF(scriv!V685&lt;&gt;"",scriv!V685,
IF(E723="",IFERROR(VLOOKUP(BL723,$AH$40:$BT$638,39,FALSE),$BT$36),
$BT$37))</f>
        <v>NodeSquare</v>
      </c>
      <c r="BU723" s="166">
        <f t="shared" ca="1" si="462"/>
        <v>2000</v>
      </c>
      <c r="BV723" s="166">
        <f t="shared" ca="1" si="463"/>
        <v>-150</v>
      </c>
      <c r="BW723" s="166">
        <f t="shared" ca="1" si="464"/>
        <v>0</v>
      </c>
      <c r="BX723" s="166">
        <f t="shared" ca="1" si="465"/>
        <v>0</v>
      </c>
      <c r="BY723" s="180" t="str">
        <f t="shared" si="466"/>
        <v/>
      </c>
      <c r="BZ723" s="180" t="str">
        <f t="shared" si="467"/>
        <v/>
      </c>
      <c r="CA723" s="81" t="str">
        <f>IF(scriv!E685&lt;&gt;"",scriv!E685,"")</f>
        <v/>
      </c>
      <c r="CB723" s="82">
        <f t="shared" si="436"/>
        <v>0</v>
      </c>
      <c r="CC723" s="82">
        <f t="shared" si="468"/>
        <v>0</v>
      </c>
      <c r="CD723" s="82" t="str">
        <f t="shared" si="469"/>
        <v>-</v>
      </c>
      <c r="CE723" s="82" t="str">
        <f t="shared" si="470"/>
        <v>-</v>
      </c>
      <c r="CF723" s="82" t="str">
        <f t="shared" si="471"/>
        <v>-</v>
      </c>
      <c r="CG723" s="82" t="str">
        <f t="shared" si="472"/>
        <v>-</v>
      </c>
      <c r="CH723" s="82" t="str">
        <f t="shared" si="473"/>
        <v>-</v>
      </c>
      <c r="CI723" s="82" t="str">
        <f t="shared" si="474"/>
        <v>-</v>
      </c>
      <c r="CJ723" s="82" t="str">
        <f t="shared" si="475"/>
        <v>-</v>
      </c>
      <c r="CK723" s="82" t="str">
        <f t="shared" si="476"/>
        <v>-</v>
      </c>
    </row>
    <row r="724" spans="1:89" s="82" customFormat="1" ht="18" customHeight="1">
      <c r="A724" s="81" t="str">
        <f>scriv!AL686</f>
        <v/>
      </c>
      <c r="B724" s="81" t="str">
        <f>IF(scriv!D686&lt;&gt;"",scriv!D686,"")</f>
        <v/>
      </c>
      <c r="C724" s="81" t="str">
        <f>IF( scriv!AP686&lt;&gt;"", IF(D724&lt;&gt;"","connection ","")&amp;scriv!AP686,IF(D724&lt;&gt;"","connection",""))</f>
        <v/>
      </c>
      <c r="D724" s="82" t="str">
        <f>scriv!AN686</f>
        <v/>
      </c>
      <c r="E724" s="82" t="str">
        <f>scriv!AO686</f>
        <v/>
      </c>
      <c r="F724" s="156">
        <f>ROW()</f>
        <v>724</v>
      </c>
      <c r="G724" s="288">
        <f>scriv!AC686</f>
        <v>0</v>
      </c>
      <c r="H724" s="288">
        <f>scriv!AD686</f>
        <v>0</v>
      </c>
      <c r="I724" s="81" t="str">
        <f>IF(scriv!AE686&lt;&gt;"",scriv!AE686,J724)</f>
        <v/>
      </c>
      <c r="J724" s="81" t="str">
        <f>IF(scriv!AF686&lt;&gt;"",scriv!AF686,"")</f>
        <v/>
      </c>
      <c r="K724" s="82" t="str">
        <f>IF(scriv!Y686&lt;&gt;"",scriv!Y686,$K$36)</f>
        <v>none</v>
      </c>
      <c r="L724" s="82">
        <f>IF(scriv!Z686&lt;&gt;"",scriv!Z686,$L$36)</f>
        <v>0</v>
      </c>
      <c r="M724" s="82" t="str">
        <f>IF(scriv!AA686&lt;&gt;"",scriv!AA686,$M$36)</f>
        <v>OpenClose</v>
      </c>
      <c r="N724" s="82">
        <f>IF(scriv!AB686&lt;&gt;"",scriv!AB686,$N$36)</f>
        <v>0</v>
      </c>
      <c r="O724" s="119" t="str">
        <f t="shared" si="435"/>
        <v/>
      </c>
      <c r="P724" s="81" t="str">
        <f>IF(scriv!I686&lt;&gt;"",scriv!I686,"")</f>
        <v/>
      </c>
      <c r="Q724" s="81" t="str">
        <f>IF(scriv!J686&lt;&gt;"",scriv!J686,"")</f>
        <v/>
      </c>
      <c r="R724" s="81">
        <f>IF(scriv!K686&lt;&gt;"",scriv!K686,
IF(I724&lt;&gt;"",1,$R$36))</f>
        <v>1</v>
      </c>
      <c r="S724" s="81" t="str">
        <f>IF(scriv!L686&lt;&gt;"",scriv!L686,
IF(scriv!AF686&lt;&gt;"",$S$36,"none"))</f>
        <v>none</v>
      </c>
      <c r="T724" s="81" t="str">
        <f>IF(scriv!Q686&lt;&gt;"",scriv!Q686,"")</f>
        <v/>
      </c>
      <c r="U724" s="81" t="str">
        <f>IF(scriv!R686&lt;&gt;"",scriv!R686,"")</f>
        <v/>
      </c>
      <c r="V724" s="81" t="str">
        <f>IF(scriv!S686&lt;&gt;"",scriv!S686,"")</f>
        <v/>
      </c>
      <c r="W724" s="81" t="str">
        <f>IF(scriv!T686&lt;&gt;"",scriv!T686,"")</f>
        <v/>
      </c>
      <c r="X724" s="81" t="str">
        <f>IF($E724="",
( IF(scriv!AH686&lt;&gt;"", LEFT( scriv!AH686, FIND(",",scriv!AH686)-1) &amp; "=" &amp; $AH724 &amp; RIGHT( scriv!AH686, LEN(scriv!AH686) + 1 - FIND(",",scriv!AH686)),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IF(scriv!AI686&lt;&gt;"", LEFT( scriv!AI686, FIND(",",scriv!AI686)-1) &amp; "=" &amp; $AH724 &amp; RIGHT( scriv!AI686, LEN(scriv!AI686) + 1 - FIND(",",scriv!AI686)),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IF(scriv!AJ686&lt;&gt;"", LEFT( scriv!AJ686, FIND(",",scriv!AJ686)-1) &amp; "=" &amp; $AH724 &amp; RIGHT( scriv!AJ686, LEN(scriv!AJ686) + 1 - FIND(",",scriv!AJ686)),
  IF($Z$36&lt;&gt;"",LEFT( Z$36, FIND(",",Z$36)-1) &amp; "=" &amp; $AH724 &amp; RIGHT( Z$36, LEN(Z$36) + 1 - FIND(",",Z$36)),""))),
IF(scriv!O686&lt;&gt;"", LEFT( scriv!O686, FIND(",",scriv!O686)-1) &amp; "=" &amp; $AH724 &amp; RIGHT( scriv!O686, LEN(scriv!O686) + 1 - FIND(",",scriv!O686)),
LEFT( Z$37, FIND(",",Z$37)-1) &amp; "=" &amp; $AH724 &amp; RIGHT( Z$37, LEN(Z$37) + 1 - FIND(",",Z$37))))</f>
        <v>drawOpen=,1.2</v>
      </c>
      <c r="AA724" s="81" t="str">
        <f>IF($E724="",
( IF(scriv!AK686&lt;&gt;"", LEFT( scriv!AK686, FIND(",",scriv!AK686)-1) &amp; "=" &amp; $AH724 &amp; RIGHT( scriv!AK686, LEN(scriv!AK686) + 1 - FIND(",",scriv!AK686)),
  IF($AA$36&lt;&gt;"",LEFT( AA$36, FIND(",",AA$36)-1) &amp; "=" &amp; $AH724 &amp; RIGHT( AA$36, LEN(AA$36) + 1 - FIND(",",AA$36)),""))),
IF(scriv!P686&lt;&gt;"", LEFT( scriv!P686, FIND(",",scriv!P686)-1) &amp; "=" &amp; $AH724 &amp; RIGHT( scriv!P686, LEN(scriv!P686) + 1 - FIND(",",scriv!P686)),
LEFT( AA$37, FIND(",",AA$37)-1) &amp; "=" &amp; $AH724 &amp; RIGHT( AA$37, LEN(AA$37) + 1 - FIND(",",AA$37))))</f>
        <v>drawClose=,1.2</v>
      </c>
      <c r="AB724" s="167" t="str">
        <f t="shared" si="434"/>
        <v>noTitle</v>
      </c>
      <c r="AC724" s="167"/>
      <c r="AD724" s="45"/>
      <c r="AE724" s="168"/>
      <c r="AF724" s="169">
        <f>IF(D724="",scriv!B686,"")</f>
        <v>0</v>
      </c>
      <c r="AG724" s="170" t="str">
        <f t="shared" si="437"/>
        <v/>
      </c>
      <c r="AH724" s="169" t="str">
        <f t="shared" si="438"/>
        <v/>
      </c>
      <c r="AI724" s="169" t="str">
        <f t="shared" si="439"/>
        <v/>
      </c>
      <c r="AJ724" s="86">
        <f>ROUNDDOWN( (LEN(scriv!B686)+1) / 2, 0 )</f>
        <v>0</v>
      </c>
      <c r="AK724" s="82">
        <f t="shared" si="440"/>
        <v>0</v>
      </c>
      <c r="AL724" s="82" t="str">
        <f t="shared" si="441"/>
        <v>-</v>
      </c>
      <c r="AM724" s="82" t="str">
        <f t="shared" si="442"/>
        <v>-</v>
      </c>
      <c r="AN724" s="82" t="str">
        <f t="shared" si="443"/>
        <v>-</v>
      </c>
      <c r="AO724" s="82" t="str">
        <f t="shared" si="444"/>
        <v>-</v>
      </c>
      <c r="AP724" s="82" t="str">
        <f t="shared" si="445"/>
        <v>-</v>
      </c>
      <c r="AQ724" s="82" t="str">
        <f t="shared" si="446"/>
        <v>-</v>
      </c>
      <c r="AR724" s="82" t="str">
        <f t="shared" si="447"/>
        <v>-</v>
      </c>
      <c r="AT724" s="82">
        <f t="shared" si="448"/>
        <v>2</v>
      </c>
      <c r="AU724" s="82" t="str">
        <f ca="1">IF(    MAX(OFFSET(AL724,0,0,MATCH("-",AL$638:AL724,0))) = 0,"",
IFERROR(MAX(OFFSET(AL724,0,0,MATCH("-",AL$638:AL724,0))),""))</f>
        <v/>
      </c>
      <c r="AV724" s="82" t="str">
        <f ca="1">IF(    MAX(OFFSET(AM724,0,0,MATCH("-",AM$638:AM724,0))) = 0,"",
IFERROR(MAX(OFFSET(AM724,0,0,MATCH("-",AM$638:AM724,0))),""))</f>
        <v/>
      </c>
      <c r="AW724" s="82" t="str">
        <f ca="1">IF(    MAX(OFFSET(AN724,0,0,MATCH("-",AN$638:AN724,0))) = 0,"",
IFERROR(MAX(OFFSET(AN724,0,0,MATCH("-",AN$638:AN724,0))),""))</f>
        <v/>
      </c>
      <c r="AX724" s="82" t="str">
        <f ca="1">IF(    MAX(OFFSET(AO724,0,0,MATCH("-",AO$638:AO724,0))) = 0,"",
IFERROR(MAX(OFFSET(AO724,0,0,MATCH("-",AO$638:AO724,0))),""))</f>
        <v/>
      </c>
      <c r="AY724" s="82" t="str">
        <f ca="1">IF(    MAX(OFFSET(AP724,0,0,MATCH("-",AP$638:AP724,0))) = 0,"",
IFERROR(MAX(OFFSET(AP724,0,0,MATCH("-",AP$638:AP724,0))),""))</f>
        <v/>
      </c>
      <c r="AZ724" s="82" t="str">
        <f ca="1">IF(    MAX(OFFSET(AQ724,0,0,MATCH("-",AQ$638:AQ724,0))) = 0,"",
IFERROR(MAX(OFFSET(AQ724,0,0,MATCH("-",AQ$638:AQ724,0))),""))</f>
        <v/>
      </c>
      <c r="BA724" s="82" t="str">
        <f ca="1">IF(    MAX(OFFSET(AR724,0,0,MATCH("-",AR$638:AR724,0))) = 0,"",
IFERROR(MAX(OFFSET(AR724,0,0,MATCH("-",AR$638:AR724,0))),""))</f>
        <v/>
      </c>
      <c r="BB724" s="112">
        <f t="shared" ca="1" si="449"/>
        <v>-270</v>
      </c>
      <c r="BC724" s="111" t="str">
        <f t="shared" ca="1" si="450"/>
        <v>Radius</v>
      </c>
      <c r="BD724" s="112">
        <f t="shared" ca="1" si="451"/>
        <v>0</v>
      </c>
      <c r="BE724" s="111">
        <f t="shared" ca="1" si="452"/>
        <v>-150</v>
      </c>
      <c r="BF724" s="113" t="e">
        <f t="shared" ca="1" si="453"/>
        <v>#VALUE!</v>
      </c>
      <c r="BG724" s="113" t="e">
        <f t="shared" ca="1" si="454"/>
        <v>#VALUE!</v>
      </c>
      <c r="BH724" s="112">
        <f t="shared" ca="1" si="455"/>
        <v>2000</v>
      </c>
      <c r="BI724" s="112">
        <f t="shared" ca="1" si="456"/>
        <v>-150</v>
      </c>
      <c r="BJ724" s="157"/>
      <c r="BK724" s="157"/>
      <c r="BL724" s="158" t="str">
        <f>scriv!AM686</f>
        <v/>
      </c>
      <c r="BM724" s="157"/>
      <c r="BN724" s="157" t="str">
        <f t="shared" si="457"/>
        <v>node</v>
      </c>
      <c r="BO724" s="157"/>
      <c r="BP724" s="159">
        <f t="shared" ca="1" si="458"/>
        <v>0</v>
      </c>
      <c r="BQ724" s="159">
        <f t="shared" ca="1" si="459"/>
        <v>0</v>
      </c>
      <c r="BR724" s="159">
        <f t="shared" si="460"/>
        <v>1</v>
      </c>
      <c r="BS724" s="159" t="str">
        <f t="shared" si="461"/>
        <v>symbol</v>
      </c>
      <c r="BT724" s="157" t="str">
        <f ca="1">IF(scriv!V686&lt;&gt;"",scriv!V686,
IF(E724="",IFERROR(VLOOKUP(BL724,$AH$40:$BT$638,39,FALSE),$BT$36),
$BT$37))</f>
        <v>NodeSquare</v>
      </c>
      <c r="BU724" s="166">
        <f t="shared" ca="1" si="462"/>
        <v>2000</v>
      </c>
      <c r="BV724" s="166">
        <f t="shared" ca="1" si="463"/>
        <v>-150</v>
      </c>
      <c r="BW724" s="166">
        <f t="shared" ca="1" si="464"/>
        <v>0</v>
      </c>
      <c r="BX724" s="166">
        <f t="shared" ca="1" si="465"/>
        <v>0</v>
      </c>
      <c r="BY724" s="180" t="str">
        <f t="shared" si="466"/>
        <v/>
      </c>
      <c r="BZ724" s="180" t="str">
        <f t="shared" si="467"/>
        <v/>
      </c>
      <c r="CA724" s="81" t="str">
        <f>IF(scriv!E686&lt;&gt;"",scriv!E686,"")</f>
        <v/>
      </c>
      <c r="CB724" s="82">
        <f t="shared" si="436"/>
        <v>0</v>
      </c>
      <c r="CC724" s="82">
        <f t="shared" si="468"/>
        <v>0</v>
      </c>
      <c r="CD724" s="82" t="str">
        <f t="shared" si="469"/>
        <v>-</v>
      </c>
      <c r="CE724" s="82" t="str">
        <f t="shared" si="470"/>
        <v>-</v>
      </c>
      <c r="CF724" s="82" t="str">
        <f t="shared" si="471"/>
        <v>-</v>
      </c>
      <c r="CG724" s="82" t="str">
        <f t="shared" si="472"/>
        <v>-</v>
      </c>
      <c r="CH724" s="82" t="str">
        <f t="shared" si="473"/>
        <v>-</v>
      </c>
      <c r="CI724" s="82" t="str">
        <f t="shared" si="474"/>
        <v>-</v>
      </c>
      <c r="CJ724" s="82" t="str">
        <f t="shared" si="475"/>
        <v>-</v>
      </c>
      <c r="CK724" s="82" t="str">
        <f t="shared" si="476"/>
        <v>-</v>
      </c>
    </row>
    <row r="725" spans="1:89" s="82" customFormat="1" ht="18" customHeight="1">
      <c r="A725" s="81" t="str">
        <f>scriv!AL687</f>
        <v/>
      </c>
      <c r="B725" s="81" t="str">
        <f>IF(scriv!D687&lt;&gt;"",scriv!D687,"")</f>
        <v/>
      </c>
      <c r="C725" s="81" t="str">
        <f>IF( scriv!AP687&lt;&gt;"", IF(D725&lt;&gt;"","connection ","")&amp;scriv!AP687,IF(D725&lt;&gt;"","connection",""))</f>
        <v/>
      </c>
      <c r="D725" s="82" t="str">
        <f>scriv!AN687</f>
        <v/>
      </c>
      <c r="E725" s="82" t="str">
        <f>scriv!AO687</f>
        <v/>
      </c>
      <c r="F725" s="156">
        <f>ROW()</f>
        <v>725</v>
      </c>
      <c r="G725" s="288">
        <f>scriv!AC687</f>
        <v>0</v>
      </c>
      <c r="H725" s="288">
        <f>scriv!AD687</f>
        <v>0</v>
      </c>
      <c r="I725" s="81" t="str">
        <f>IF(scriv!AE687&lt;&gt;"",scriv!AE687,J725)</f>
        <v/>
      </c>
      <c r="J725" s="81" t="str">
        <f>IF(scriv!AF687&lt;&gt;"",scriv!AF687,"")</f>
        <v/>
      </c>
      <c r="K725" s="82" t="str">
        <f>IF(scriv!Y687&lt;&gt;"",scriv!Y687,$K$36)</f>
        <v>none</v>
      </c>
      <c r="L725" s="82">
        <f>IF(scriv!Z687&lt;&gt;"",scriv!Z687,$L$36)</f>
        <v>0</v>
      </c>
      <c r="M725" s="82" t="str">
        <f>IF(scriv!AA687&lt;&gt;"",scriv!AA687,$M$36)</f>
        <v>OpenClose</v>
      </c>
      <c r="N725" s="82">
        <f>IF(scriv!AB687&lt;&gt;"",scriv!AB687,$N$36)</f>
        <v>0</v>
      </c>
      <c r="O725" s="119" t="str">
        <f t="shared" si="435"/>
        <v/>
      </c>
      <c r="P725" s="81" t="str">
        <f>IF(scriv!I687&lt;&gt;"",scriv!I687,"")</f>
        <v/>
      </c>
      <c r="Q725" s="81" t="str">
        <f>IF(scriv!J687&lt;&gt;"",scriv!J687,"")</f>
        <v/>
      </c>
      <c r="R725" s="81">
        <f>IF(scriv!K687&lt;&gt;"",scriv!K687,
IF(I725&lt;&gt;"",1,$R$36))</f>
        <v>1</v>
      </c>
      <c r="S725" s="81" t="str">
        <f>IF(scriv!L687&lt;&gt;"",scriv!L687,
IF(scriv!AF687&lt;&gt;"",$S$36,"none"))</f>
        <v>none</v>
      </c>
      <c r="T725" s="81" t="str">
        <f>IF(scriv!Q687&lt;&gt;"",scriv!Q687,"")</f>
        <v/>
      </c>
      <c r="U725" s="81" t="str">
        <f>IF(scriv!R687&lt;&gt;"",scriv!R687,"")</f>
        <v/>
      </c>
      <c r="V725" s="81" t="str">
        <f>IF(scriv!S687&lt;&gt;"",scriv!S687,"")</f>
        <v/>
      </c>
      <c r="W725" s="81" t="str">
        <f>IF(scriv!T687&lt;&gt;"",scriv!T687,"")</f>
        <v/>
      </c>
      <c r="X725" s="81" t="str">
        <f>IF($E725="",
( IF(scriv!AH687&lt;&gt;"", LEFT( scriv!AH687, FIND(",",scriv!AH687)-1) &amp; "=" &amp; $AH725 &amp; RIGHT( scriv!AH687, LEN(scriv!AH687) + 1 - FIND(",",scriv!AH687)),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IF(scriv!AI687&lt;&gt;"", LEFT( scriv!AI687, FIND(",",scriv!AI687)-1) &amp; "=" &amp; $AH725 &amp; RIGHT( scriv!AI687, LEN(scriv!AI687) + 1 - FIND(",",scriv!AI687)),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IF(scriv!AJ687&lt;&gt;"", LEFT( scriv!AJ687, FIND(",",scriv!AJ687)-1) &amp; "=" &amp; $AH725 &amp; RIGHT( scriv!AJ687, LEN(scriv!AJ687) + 1 - FIND(",",scriv!AJ687)),
  IF($Z$36&lt;&gt;"",LEFT( Z$36, FIND(",",Z$36)-1) &amp; "=" &amp; $AH725 &amp; RIGHT( Z$36, LEN(Z$36) + 1 - FIND(",",Z$36)),""))),
IF(scriv!O687&lt;&gt;"", LEFT( scriv!O687, FIND(",",scriv!O687)-1) &amp; "=" &amp; $AH725 &amp; RIGHT( scriv!O687, LEN(scriv!O687) + 1 - FIND(",",scriv!O687)),
LEFT( Z$37, FIND(",",Z$37)-1) &amp; "=" &amp; $AH725 &amp; RIGHT( Z$37, LEN(Z$37) + 1 - FIND(",",Z$37))))</f>
        <v>drawOpen=,1.2</v>
      </c>
      <c r="AA725" s="81" t="str">
        <f>IF($E725="",
( IF(scriv!AK687&lt;&gt;"", LEFT( scriv!AK687, FIND(",",scriv!AK687)-1) &amp; "=" &amp; $AH725 &amp; RIGHT( scriv!AK687, LEN(scriv!AK687) + 1 - FIND(",",scriv!AK687)),
  IF($AA$36&lt;&gt;"",LEFT( AA$36, FIND(",",AA$36)-1) &amp; "=" &amp; $AH725 &amp; RIGHT( AA$36, LEN(AA$36) + 1 - FIND(",",AA$36)),""))),
IF(scriv!P687&lt;&gt;"", LEFT( scriv!P687, FIND(",",scriv!P687)-1) &amp; "=" &amp; $AH725 &amp; RIGHT( scriv!P687, LEN(scriv!P687) + 1 - FIND(",",scriv!P687)),
LEFT( AA$37, FIND(",",AA$37)-1) &amp; "=" &amp; $AH725 &amp; RIGHT( AA$37, LEN(AA$37) + 1 - FIND(",",AA$37))))</f>
        <v>drawClose=,1.2</v>
      </c>
      <c r="AB725" s="167" t="str">
        <f t="shared" si="434"/>
        <v>noTitle</v>
      </c>
      <c r="AC725" s="167"/>
      <c r="AD725" s="45"/>
      <c r="AE725" s="168"/>
      <c r="AF725" s="169">
        <f>IF(D725="",scriv!B687,"")</f>
        <v>0</v>
      </c>
      <c r="AG725" s="170" t="str">
        <f t="shared" si="437"/>
        <v/>
      </c>
      <c r="AH725" s="169" t="str">
        <f t="shared" si="438"/>
        <v/>
      </c>
      <c r="AI725" s="169" t="str">
        <f t="shared" si="439"/>
        <v/>
      </c>
      <c r="AJ725" s="86">
        <f>ROUNDDOWN( (LEN(scriv!B687)+1) / 2, 0 )</f>
        <v>0</v>
      </c>
      <c r="AK725" s="82">
        <f t="shared" si="440"/>
        <v>0</v>
      </c>
      <c r="AL725" s="82" t="str">
        <f t="shared" si="441"/>
        <v>-</v>
      </c>
      <c r="AM725" s="82" t="str">
        <f t="shared" si="442"/>
        <v>-</v>
      </c>
      <c r="AN725" s="82" t="str">
        <f t="shared" si="443"/>
        <v>-</v>
      </c>
      <c r="AO725" s="82" t="str">
        <f t="shared" si="444"/>
        <v>-</v>
      </c>
      <c r="AP725" s="82" t="str">
        <f t="shared" si="445"/>
        <v>-</v>
      </c>
      <c r="AQ725" s="82" t="str">
        <f t="shared" si="446"/>
        <v>-</v>
      </c>
      <c r="AR725" s="82" t="str">
        <f t="shared" si="447"/>
        <v>-</v>
      </c>
      <c r="AT725" s="82">
        <f t="shared" si="448"/>
        <v>2</v>
      </c>
      <c r="AU725" s="82" t="str">
        <f ca="1">IF(    MAX(OFFSET(AL725,0,0,MATCH("-",AL$638:AL725,0))) = 0,"",
IFERROR(MAX(OFFSET(AL725,0,0,MATCH("-",AL$638:AL725,0))),""))</f>
        <v/>
      </c>
      <c r="AV725" s="82" t="str">
        <f ca="1">IF(    MAX(OFFSET(AM725,0,0,MATCH("-",AM$638:AM725,0))) = 0,"",
IFERROR(MAX(OFFSET(AM725,0,0,MATCH("-",AM$638:AM725,0))),""))</f>
        <v/>
      </c>
      <c r="AW725" s="82" t="str">
        <f ca="1">IF(    MAX(OFFSET(AN725,0,0,MATCH("-",AN$638:AN725,0))) = 0,"",
IFERROR(MAX(OFFSET(AN725,0,0,MATCH("-",AN$638:AN725,0))),""))</f>
        <v/>
      </c>
      <c r="AX725" s="82" t="str">
        <f ca="1">IF(    MAX(OFFSET(AO725,0,0,MATCH("-",AO$638:AO725,0))) = 0,"",
IFERROR(MAX(OFFSET(AO725,0,0,MATCH("-",AO$638:AO725,0))),""))</f>
        <v/>
      </c>
      <c r="AY725" s="82" t="str">
        <f ca="1">IF(    MAX(OFFSET(AP725,0,0,MATCH("-",AP$638:AP725,0))) = 0,"",
IFERROR(MAX(OFFSET(AP725,0,0,MATCH("-",AP$638:AP725,0))),""))</f>
        <v/>
      </c>
      <c r="AZ725" s="82" t="str">
        <f ca="1">IF(    MAX(OFFSET(AQ725,0,0,MATCH("-",AQ$638:AQ725,0))) = 0,"",
IFERROR(MAX(OFFSET(AQ725,0,0,MATCH("-",AQ$638:AQ725,0))),""))</f>
        <v/>
      </c>
      <c r="BA725" s="82" t="str">
        <f ca="1">IF(    MAX(OFFSET(AR725,0,0,MATCH("-",AR$638:AR725,0))) = 0,"",
IFERROR(MAX(OFFSET(AR725,0,0,MATCH("-",AR$638:AR725,0))),""))</f>
        <v/>
      </c>
      <c r="BB725" s="112">
        <f t="shared" ca="1" si="449"/>
        <v>-270</v>
      </c>
      <c r="BC725" s="111" t="str">
        <f t="shared" ca="1" si="450"/>
        <v>Radius</v>
      </c>
      <c r="BD725" s="112">
        <f t="shared" ca="1" si="451"/>
        <v>0</v>
      </c>
      <c r="BE725" s="111">
        <f t="shared" ca="1" si="452"/>
        <v>-150</v>
      </c>
      <c r="BF725" s="113" t="e">
        <f t="shared" ca="1" si="453"/>
        <v>#VALUE!</v>
      </c>
      <c r="BG725" s="113" t="e">
        <f t="shared" ca="1" si="454"/>
        <v>#VALUE!</v>
      </c>
      <c r="BH725" s="112">
        <f t="shared" ca="1" si="455"/>
        <v>2000</v>
      </c>
      <c r="BI725" s="112">
        <f t="shared" ca="1" si="456"/>
        <v>-150</v>
      </c>
      <c r="BJ725" s="157"/>
      <c r="BK725" s="157"/>
      <c r="BL725" s="158" t="str">
        <f>scriv!AM687</f>
        <v/>
      </c>
      <c r="BM725" s="157"/>
      <c r="BN725" s="157" t="str">
        <f t="shared" si="457"/>
        <v>node</v>
      </c>
      <c r="BO725" s="157"/>
      <c r="BP725" s="159">
        <f t="shared" ca="1" si="458"/>
        <v>0</v>
      </c>
      <c r="BQ725" s="159">
        <f t="shared" ca="1" si="459"/>
        <v>0</v>
      </c>
      <c r="BR725" s="159">
        <f t="shared" si="460"/>
        <v>1</v>
      </c>
      <c r="BS725" s="159" t="str">
        <f t="shared" si="461"/>
        <v>symbol</v>
      </c>
      <c r="BT725" s="157" t="str">
        <f ca="1">IF(scriv!V687&lt;&gt;"",scriv!V687,
IF(E725="",IFERROR(VLOOKUP(BL725,$AH$40:$BT$638,39,FALSE),$BT$36),
$BT$37))</f>
        <v>NodeSquare</v>
      </c>
      <c r="BU725" s="166">
        <f t="shared" ca="1" si="462"/>
        <v>2000</v>
      </c>
      <c r="BV725" s="166">
        <f t="shared" ca="1" si="463"/>
        <v>-150</v>
      </c>
      <c r="BW725" s="166">
        <f t="shared" ca="1" si="464"/>
        <v>0</v>
      </c>
      <c r="BX725" s="166">
        <f t="shared" ca="1" si="465"/>
        <v>0</v>
      </c>
      <c r="BY725" s="180" t="str">
        <f t="shared" si="466"/>
        <v/>
      </c>
      <c r="BZ725" s="180" t="str">
        <f t="shared" si="467"/>
        <v/>
      </c>
      <c r="CA725" s="81" t="str">
        <f>IF(scriv!E687&lt;&gt;"",scriv!E687,"")</f>
        <v/>
      </c>
      <c r="CB725" s="82">
        <f t="shared" si="436"/>
        <v>0</v>
      </c>
      <c r="CC725" s="82">
        <f t="shared" si="468"/>
        <v>0</v>
      </c>
      <c r="CD725" s="82" t="str">
        <f t="shared" si="469"/>
        <v>-</v>
      </c>
      <c r="CE725" s="82" t="str">
        <f t="shared" si="470"/>
        <v>-</v>
      </c>
      <c r="CF725" s="82" t="str">
        <f t="shared" si="471"/>
        <v>-</v>
      </c>
      <c r="CG725" s="82" t="str">
        <f t="shared" si="472"/>
        <v>-</v>
      </c>
      <c r="CH725" s="82" t="str">
        <f t="shared" si="473"/>
        <v>-</v>
      </c>
      <c r="CI725" s="82" t="str">
        <f t="shared" si="474"/>
        <v>-</v>
      </c>
      <c r="CJ725" s="82" t="str">
        <f t="shared" si="475"/>
        <v>-</v>
      </c>
      <c r="CK725" s="82" t="str">
        <f t="shared" si="476"/>
        <v>-</v>
      </c>
    </row>
    <row r="726" spans="1:89" s="82" customFormat="1" ht="18" customHeight="1">
      <c r="A726" s="81" t="str">
        <f>scriv!AL688</f>
        <v/>
      </c>
      <c r="B726" s="81" t="str">
        <f>IF(scriv!D688&lt;&gt;"",scriv!D688,"")</f>
        <v/>
      </c>
      <c r="C726" s="81" t="str">
        <f>IF( scriv!AP688&lt;&gt;"", IF(D726&lt;&gt;"","connection ","")&amp;scriv!AP688,IF(D726&lt;&gt;"","connection",""))</f>
        <v/>
      </c>
      <c r="D726" s="82" t="str">
        <f>scriv!AN688</f>
        <v/>
      </c>
      <c r="E726" s="82" t="str">
        <f>scriv!AO688</f>
        <v/>
      </c>
      <c r="F726" s="156">
        <f>ROW()</f>
        <v>726</v>
      </c>
      <c r="G726" s="288">
        <f>scriv!AC688</f>
        <v>0</v>
      </c>
      <c r="H726" s="288">
        <f>scriv!AD688</f>
        <v>0</v>
      </c>
      <c r="I726" s="81" t="str">
        <f>IF(scriv!AE688&lt;&gt;"",scriv!AE688,J726)</f>
        <v/>
      </c>
      <c r="J726" s="81" t="str">
        <f>IF(scriv!AF688&lt;&gt;"",scriv!AF688,"")</f>
        <v/>
      </c>
      <c r="K726" s="82" t="str">
        <f>IF(scriv!Y688&lt;&gt;"",scriv!Y688,$K$36)</f>
        <v>none</v>
      </c>
      <c r="L726" s="82">
        <f>IF(scriv!Z688&lt;&gt;"",scriv!Z688,$L$36)</f>
        <v>0</v>
      </c>
      <c r="M726" s="82" t="str">
        <f>IF(scriv!AA688&lt;&gt;"",scriv!AA688,$M$36)</f>
        <v>OpenClose</v>
      </c>
      <c r="N726" s="82">
        <f>IF(scriv!AB688&lt;&gt;"",scriv!AB688,$N$36)</f>
        <v>0</v>
      </c>
      <c r="O726" s="119" t="str">
        <f t="shared" si="435"/>
        <v/>
      </c>
      <c r="P726" s="81" t="str">
        <f>IF(scriv!I688&lt;&gt;"",scriv!I688,"")</f>
        <v/>
      </c>
      <c r="Q726" s="81" t="str">
        <f>IF(scriv!J688&lt;&gt;"",scriv!J688,"")</f>
        <v/>
      </c>
      <c r="R726" s="81">
        <f>IF(scriv!K688&lt;&gt;"",scriv!K688,
IF(I726&lt;&gt;"",1,$R$36))</f>
        <v>1</v>
      </c>
      <c r="S726" s="81" t="str">
        <f>IF(scriv!L688&lt;&gt;"",scriv!L688,
IF(scriv!AF688&lt;&gt;"",$S$36,"none"))</f>
        <v>none</v>
      </c>
      <c r="T726" s="81" t="str">
        <f>IF(scriv!Q688&lt;&gt;"",scriv!Q688,"")</f>
        <v/>
      </c>
      <c r="U726" s="81" t="str">
        <f>IF(scriv!R688&lt;&gt;"",scriv!R688,"")</f>
        <v/>
      </c>
      <c r="V726" s="81" t="str">
        <f>IF(scriv!S688&lt;&gt;"",scriv!S688,"")</f>
        <v/>
      </c>
      <c r="W726" s="81" t="str">
        <f>IF(scriv!T688&lt;&gt;"",scriv!T688,"")</f>
        <v/>
      </c>
      <c r="X726" s="81" t="str">
        <f>IF($E726="",
( IF(scriv!AH688&lt;&gt;"", LEFT( scriv!AH688, FIND(",",scriv!AH688)-1) &amp; "=" &amp; $AH726 &amp; RIGHT( scriv!AH688, LEN(scriv!AH688) + 1 - FIND(",",scriv!AH688)),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IF(scriv!AI688&lt;&gt;"", LEFT( scriv!AI688, FIND(",",scriv!AI688)-1) &amp; "=" &amp; $AH726 &amp; RIGHT( scriv!AI688, LEN(scriv!AI688) + 1 - FIND(",",scriv!AI688)),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IF(scriv!AJ688&lt;&gt;"", LEFT( scriv!AJ688, FIND(",",scriv!AJ688)-1) &amp; "=" &amp; $AH726 &amp; RIGHT( scriv!AJ688, LEN(scriv!AJ688) + 1 - FIND(",",scriv!AJ688)),
  IF($Z$36&lt;&gt;"",LEFT( Z$36, FIND(",",Z$36)-1) &amp; "=" &amp; $AH726 &amp; RIGHT( Z$36, LEN(Z$36) + 1 - FIND(",",Z$36)),""))),
IF(scriv!O688&lt;&gt;"", LEFT( scriv!O688, FIND(",",scriv!O688)-1) &amp; "=" &amp; $AH726 &amp; RIGHT( scriv!O688, LEN(scriv!O688) + 1 - FIND(",",scriv!O688)),
LEFT( Z$37, FIND(",",Z$37)-1) &amp; "=" &amp; $AH726 &amp; RIGHT( Z$37, LEN(Z$37) + 1 - FIND(",",Z$37))))</f>
        <v>drawOpen=,1.2</v>
      </c>
      <c r="AA726" s="81" t="str">
        <f>IF($E726="",
( IF(scriv!AK688&lt;&gt;"", LEFT( scriv!AK688, FIND(",",scriv!AK688)-1) &amp; "=" &amp; $AH726 &amp; RIGHT( scriv!AK688, LEN(scriv!AK688) + 1 - FIND(",",scriv!AK688)),
  IF($AA$36&lt;&gt;"",LEFT( AA$36, FIND(",",AA$36)-1) &amp; "=" &amp; $AH726 &amp; RIGHT( AA$36, LEN(AA$36) + 1 - FIND(",",AA$36)),""))),
IF(scriv!P688&lt;&gt;"", LEFT( scriv!P688, FIND(",",scriv!P688)-1) &amp; "=" &amp; $AH726 &amp; RIGHT( scriv!P688, LEN(scriv!P688) + 1 - FIND(",",scriv!P688)),
LEFT( AA$37, FIND(",",AA$37)-1) &amp; "=" &amp; $AH726 &amp; RIGHT( AA$37, LEN(AA$37) + 1 - FIND(",",AA$37))))</f>
        <v>drawClose=,1.2</v>
      </c>
      <c r="AB726" s="167" t="str">
        <f t="shared" si="434"/>
        <v>noTitle</v>
      </c>
      <c r="AC726" s="167"/>
      <c r="AD726" s="45"/>
      <c r="AE726" s="168"/>
      <c r="AF726" s="169">
        <f>IF(D726="",scriv!B688,"")</f>
        <v>0</v>
      </c>
      <c r="AG726" s="170" t="str">
        <f t="shared" si="437"/>
        <v/>
      </c>
      <c r="AH726" s="169" t="str">
        <f t="shared" si="438"/>
        <v/>
      </c>
      <c r="AI726" s="169" t="str">
        <f t="shared" si="439"/>
        <v/>
      </c>
      <c r="AJ726" s="86">
        <f>ROUNDDOWN( (LEN(scriv!B688)+1) / 2, 0 )</f>
        <v>0</v>
      </c>
      <c r="AK726" s="82">
        <f t="shared" si="440"/>
        <v>0</v>
      </c>
      <c r="AL726" s="82" t="str">
        <f t="shared" si="441"/>
        <v>-</v>
      </c>
      <c r="AM726" s="82" t="str">
        <f t="shared" si="442"/>
        <v>-</v>
      </c>
      <c r="AN726" s="82" t="str">
        <f t="shared" si="443"/>
        <v>-</v>
      </c>
      <c r="AO726" s="82" t="str">
        <f t="shared" si="444"/>
        <v>-</v>
      </c>
      <c r="AP726" s="82" t="str">
        <f t="shared" si="445"/>
        <v>-</v>
      </c>
      <c r="AQ726" s="82" t="str">
        <f t="shared" si="446"/>
        <v>-</v>
      </c>
      <c r="AR726" s="82" t="str">
        <f t="shared" si="447"/>
        <v>-</v>
      </c>
      <c r="AT726" s="82">
        <f t="shared" si="448"/>
        <v>2</v>
      </c>
      <c r="AU726" s="82" t="str">
        <f ca="1">IF(    MAX(OFFSET(AL726,0,0,MATCH("-",AL$638:AL726,0))) = 0,"",
IFERROR(MAX(OFFSET(AL726,0,0,MATCH("-",AL$638:AL726,0))),""))</f>
        <v/>
      </c>
      <c r="AV726" s="82" t="str">
        <f ca="1">IF(    MAX(OFFSET(AM726,0,0,MATCH("-",AM$638:AM726,0))) = 0,"",
IFERROR(MAX(OFFSET(AM726,0,0,MATCH("-",AM$638:AM726,0))),""))</f>
        <v/>
      </c>
      <c r="AW726" s="82" t="str">
        <f ca="1">IF(    MAX(OFFSET(AN726,0,0,MATCH("-",AN$638:AN726,0))) = 0,"",
IFERROR(MAX(OFFSET(AN726,0,0,MATCH("-",AN$638:AN726,0))),""))</f>
        <v/>
      </c>
      <c r="AX726" s="82" t="str">
        <f ca="1">IF(    MAX(OFFSET(AO726,0,0,MATCH("-",AO$638:AO726,0))) = 0,"",
IFERROR(MAX(OFFSET(AO726,0,0,MATCH("-",AO$638:AO726,0))),""))</f>
        <v/>
      </c>
      <c r="AY726" s="82" t="str">
        <f ca="1">IF(    MAX(OFFSET(AP726,0,0,MATCH("-",AP$638:AP726,0))) = 0,"",
IFERROR(MAX(OFFSET(AP726,0,0,MATCH("-",AP$638:AP726,0))),""))</f>
        <v/>
      </c>
      <c r="AZ726" s="82" t="str">
        <f ca="1">IF(    MAX(OFFSET(AQ726,0,0,MATCH("-",AQ$638:AQ726,0))) = 0,"",
IFERROR(MAX(OFFSET(AQ726,0,0,MATCH("-",AQ$638:AQ726,0))),""))</f>
        <v/>
      </c>
      <c r="BA726" s="82" t="str">
        <f ca="1">IF(    MAX(OFFSET(AR726,0,0,MATCH("-",AR$638:AR726,0))) = 0,"",
IFERROR(MAX(OFFSET(AR726,0,0,MATCH("-",AR$638:AR726,0))),""))</f>
        <v/>
      </c>
      <c r="BB726" s="112">
        <f t="shared" ca="1" si="449"/>
        <v>-270</v>
      </c>
      <c r="BC726" s="111" t="str">
        <f t="shared" ca="1" si="450"/>
        <v>Radius</v>
      </c>
      <c r="BD726" s="112">
        <f t="shared" ca="1" si="451"/>
        <v>0</v>
      </c>
      <c r="BE726" s="111">
        <f t="shared" ca="1" si="452"/>
        <v>-150</v>
      </c>
      <c r="BF726" s="113" t="e">
        <f t="shared" ca="1" si="453"/>
        <v>#VALUE!</v>
      </c>
      <c r="BG726" s="113" t="e">
        <f t="shared" ca="1" si="454"/>
        <v>#VALUE!</v>
      </c>
      <c r="BH726" s="112">
        <f t="shared" ca="1" si="455"/>
        <v>2000</v>
      </c>
      <c r="BI726" s="112">
        <f t="shared" ca="1" si="456"/>
        <v>-150</v>
      </c>
      <c r="BJ726" s="157"/>
      <c r="BK726" s="157"/>
      <c r="BL726" s="158" t="str">
        <f>scriv!AM688</f>
        <v/>
      </c>
      <c r="BM726" s="157"/>
      <c r="BN726" s="157" t="str">
        <f t="shared" si="457"/>
        <v>node</v>
      </c>
      <c r="BO726" s="157"/>
      <c r="BP726" s="159">
        <f t="shared" ca="1" si="458"/>
        <v>0</v>
      </c>
      <c r="BQ726" s="159">
        <f t="shared" ca="1" si="459"/>
        <v>0</v>
      </c>
      <c r="BR726" s="159">
        <f t="shared" si="460"/>
        <v>1</v>
      </c>
      <c r="BS726" s="159" t="str">
        <f t="shared" si="461"/>
        <v>symbol</v>
      </c>
      <c r="BT726" s="157" t="str">
        <f ca="1">IF(scriv!V688&lt;&gt;"",scriv!V688,
IF(E726="",IFERROR(VLOOKUP(BL726,$AH$40:$BT$638,39,FALSE),$BT$36),
$BT$37))</f>
        <v>NodeSquare</v>
      </c>
      <c r="BU726" s="166">
        <f t="shared" ca="1" si="462"/>
        <v>2000</v>
      </c>
      <c r="BV726" s="166">
        <f t="shared" ca="1" si="463"/>
        <v>-150</v>
      </c>
      <c r="BW726" s="166">
        <f t="shared" ca="1" si="464"/>
        <v>0</v>
      </c>
      <c r="BX726" s="166">
        <f t="shared" ca="1" si="465"/>
        <v>0</v>
      </c>
      <c r="BY726" s="180" t="str">
        <f t="shared" si="466"/>
        <v/>
      </c>
      <c r="BZ726" s="180" t="str">
        <f t="shared" si="467"/>
        <v/>
      </c>
      <c r="CA726" s="81" t="str">
        <f>IF(scriv!E688&lt;&gt;"",scriv!E688,"")</f>
        <v/>
      </c>
      <c r="CB726" s="82">
        <f t="shared" si="436"/>
        <v>0</v>
      </c>
      <c r="CC726" s="82">
        <f t="shared" si="468"/>
        <v>0</v>
      </c>
      <c r="CD726" s="82" t="str">
        <f t="shared" si="469"/>
        <v>-</v>
      </c>
      <c r="CE726" s="82" t="str">
        <f t="shared" si="470"/>
        <v>-</v>
      </c>
      <c r="CF726" s="82" t="str">
        <f t="shared" si="471"/>
        <v>-</v>
      </c>
      <c r="CG726" s="82" t="str">
        <f t="shared" si="472"/>
        <v>-</v>
      </c>
      <c r="CH726" s="82" t="str">
        <f t="shared" si="473"/>
        <v>-</v>
      </c>
      <c r="CI726" s="82" t="str">
        <f t="shared" si="474"/>
        <v>-</v>
      </c>
      <c r="CJ726" s="82" t="str">
        <f t="shared" si="475"/>
        <v>-</v>
      </c>
      <c r="CK726" s="82" t="str">
        <f t="shared" si="476"/>
        <v>-</v>
      </c>
    </row>
    <row r="727" spans="1:89" s="82" customFormat="1" ht="18" customHeight="1">
      <c r="A727" s="81" t="str">
        <f>scriv!AL689</f>
        <v/>
      </c>
      <c r="B727" s="81" t="str">
        <f>IF(scriv!D689&lt;&gt;"",scriv!D689,"")</f>
        <v/>
      </c>
      <c r="C727" s="81" t="str">
        <f>IF( scriv!AP689&lt;&gt;"", IF(D727&lt;&gt;"","connection ","")&amp;scriv!AP689,IF(D727&lt;&gt;"","connection",""))</f>
        <v/>
      </c>
      <c r="D727" s="82" t="str">
        <f>scriv!AN689</f>
        <v/>
      </c>
      <c r="E727" s="82" t="str">
        <f>scriv!AO689</f>
        <v/>
      </c>
      <c r="F727" s="156">
        <f>ROW()</f>
        <v>727</v>
      </c>
      <c r="G727" s="288">
        <f>scriv!AC689</f>
        <v>0</v>
      </c>
      <c r="H727" s="288">
        <f>scriv!AD689</f>
        <v>0</v>
      </c>
      <c r="I727" s="81" t="str">
        <f>IF(scriv!AE689&lt;&gt;"",scriv!AE689,J727)</f>
        <v/>
      </c>
      <c r="J727" s="81" t="str">
        <f>IF(scriv!AF689&lt;&gt;"",scriv!AF689,"")</f>
        <v/>
      </c>
      <c r="K727" s="82" t="str">
        <f>IF(scriv!Y689&lt;&gt;"",scriv!Y689,$K$36)</f>
        <v>none</v>
      </c>
      <c r="L727" s="82">
        <f>IF(scriv!Z689&lt;&gt;"",scriv!Z689,$L$36)</f>
        <v>0</v>
      </c>
      <c r="M727" s="82" t="str">
        <f>IF(scriv!AA689&lt;&gt;"",scriv!AA689,$M$36)</f>
        <v>OpenClose</v>
      </c>
      <c r="N727" s="82">
        <f>IF(scriv!AB689&lt;&gt;"",scriv!AB689,$N$36)</f>
        <v>0</v>
      </c>
      <c r="O727" s="119" t="str">
        <f t="shared" si="435"/>
        <v/>
      </c>
      <c r="P727" s="81" t="str">
        <f>IF(scriv!I689&lt;&gt;"",scriv!I689,"")</f>
        <v/>
      </c>
      <c r="Q727" s="81" t="str">
        <f>IF(scriv!J689&lt;&gt;"",scriv!J689,"")</f>
        <v/>
      </c>
      <c r="R727" s="81">
        <f>IF(scriv!K689&lt;&gt;"",scriv!K689,
IF(I727&lt;&gt;"",1,$R$36))</f>
        <v>1</v>
      </c>
      <c r="S727" s="81" t="str">
        <f>IF(scriv!L689&lt;&gt;"",scriv!L689,
IF(scriv!AF689&lt;&gt;"",$S$36,"none"))</f>
        <v>none</v>
      </c>
      <c r="T727" s="81" t="str">
        <f>IF(scriv!Q689&lt;&gt;"",scriv!Q689,"")</f>
        <v/>
      </c>
      <c r="U727" s="81" t="str">
        <f>IF(scriv!R689&lt;&gt;"",scriv!R689,"")</f>
        <v/>
      </c>
      <c r="V727" s="81" t="str">
        <f>IF(scriv!S689&lt;&gt;"",scriv!S689,"")</f>
        <v/>
      </c>
      <c r="W727" s="81" t="str">
        <f>IF(scriv!T689&lt;&gt;"",scriv!T689,"")</f>
        <v/>
      </c>
      <c r="X727" s="81" t="str">
        <f>IF($E727="",
( IF(scriv!AH689&lt;&gt;"", LEFT( scriv!AH689, FIND(",",scriv!AH689)-1) &amp; "=" &amp; $AH727 &amp; RIGHT( scriv!AH689, LEN(scriv!AH689) + 1 - FIND(",",scriv!AH689)),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IF(scriv!AI689&lt;&gt;"", LEFT( scriv!AI689, FIND(",",scriv!AI689)-1) &amp; "=" &amp; $AH727 &amp; RIGHT( scriv!AI689, LEN(scriv!AI689) + 1 - FIND(",",scriv!AI689)),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IF(scriv!AJ689&lt;&gt;"", LEFT( scriv!AJ689, FIND(",",scriv!AJ689)-1) &amp; "=" &amp; $AH727 &amp; RIGHT( scriv!AJ689, LEN(scriv!AJ689) + 1 - FIND(",",scriv!AJ689)),
  IF($Z$36&lt;&gt;"",LEFT( Z$36, FIND(",",Z$36)-1) &amp; "=" &amp; $AH727 &amp; RIGHT( Z$36, LEN(Z$36) + 1 - FIND(",",Z$36)),""))),
IF(scriv!O689&lt;&gt;"", LEFT( scriv!O689, FIND(",",scriv!O689)-1) &amp; "=" &amp; $AH727 &amp; RIGHT( scriv!O689, LEN(scriv!O689) + 1 - FIND(",",scriv!O689)),
LEFT( Z$37, FIND(",",Z$37)-1) &amp; "=" &amp; $AH727 &amp; RIGHT( Z$37, LEN(Z$37) + 1 - FIND(",",Z$37))))</f>
        <v>drawOpen=,1.2</v>
      </c>
      <c r="AA727" s="81" t="str">
        <f>IF($E727="",
( IF(scriv!AK689&lt;&gt;"", LEFT( scriv!AK689, FIND(",",scriv!AK689)-1) &amp; "=" &amp; $AH727 &amp; RIGHT( scriv!AK689, LEN(scriv!AK689) + 1 - FIND(",",scriv!AK689)),
  IF($AA$36&lt;&gt;"",LEFT( AA$36, FIND(",",AA$36)-1) &amp; "=" &amp; $AH727 &amp; RIGHT( AA$36, LEN(AA$36) + 1 - FIND(",",AA$36)),""))),
IF(scriv!P689&lt;&gt;"", LEFT( scriv!P689, FIND(",",scriv!P689)-1) &amp; "=" &amp; $AH727 &amp; RIGHT( scriv!P689, LEN(scriv!P689) + 1 - FIND(",",scriv!P689)),
LEFT( AA$37, FIND(",",AA$37)-1) &amp; "=" &amp; $AH727 &amp; RIGHT( AA$37, LEN(AA$37) + 1 - FIND(",",AA$37))))</f>
        <v>drawClose=,1.2</v>
      </c>
      <c r="AB727" s="167" t="str">
        <f t="shared" si="434"/>
        <v>noTitle</v>
      </c>
      <c r="AC727" s="167"/>
      <c r="AD727" s="45"/>
      <c r="AE727" s="168"/>
      <c r="AF727" s="169">
        <f>IF(D727="",scriv!B689,"")</f>
        <v>0</v>
      </c>
      <c r="AG727" s="170" t="str">
        <f t="shared" si="437"/>
        <v/>
      </c>
      <c r="AH727" s="169" t="str">
        <f t="shared" si="438"/>
        <v/>
      </c>
      <c r="AI727" s="169" t="str">
        <f t="shared" si="439"/>
        <v/>
      </c>
      <c r="AJ727" s="86">
        <f>ROUNDDOWN( (LEN(scriv!B689)+1) / 2, 0 )</f>
        <v>0</v>
      </c>
      <c r="AK727" s="82">
        <f t="shared" si="440"/>
        <v>0</v>
      </c>
      <c r="AL727" s="82" t="str">
        <f t="shared" si="441"/>
        <v>-</v>
      </c>
      <c r="AM727" s="82" t="str">
        <f t="shared" si="442"/>
        <v>-</v>
      </c>
      <c r="AN727" s="82" t="str">
        <f t="shared" si="443"/>
        <v>-</v>
      </c>
      <c r="AO727" s="82" t="str">
        <f t="shared" si="444"/>
        <v>-</v>
      </c>
      <c r="AP727" s="82" t="str">
        <f t="shared" si="445"/>
        <v>-</v>
      </c>
      <c r="AQ727" s="82" t="str">
        <f t="shared" si="446"/>
        <v>-</v>
      </c>
      <c r="AR727" s="82" t="str">
        <f t="shared" si="447"/>
        <v>-</v>
      </c>
      <c r="AT727" s="82">
        <f t="shared" si="448"/>
        <v>2</v>
      </c>
      <c r="AU727" s="82" t="str">
        <f ca="1">IF(    MAX(OFFSET(AL727,0,0,MATCH("-",AL$638:AL727,0))) = 0,"",
IFERROR(MAX(OFFSET(AL727,0,0,MATCH("-",AL$638:AL727,0))),""))</f>
        <v/>
      </c>
      <c r="AV727" s="82" t="str">
        <f ca="1">IF(    MAX(OFFSET(AM727,0,0,MATCH("-",AM$638:AM727,0))) = 0,"",
IFERROR(MAX(OFFSET(AM727,0,0,MATCH("-",AM$638:AM727,0))),""))</f>
        <v/>
      </c>
      <c r="AW727" s="82" t="str">
        <f ca="1">IF(    MAX(OFFSET(AN727,0,0,MATCH("-",AN$638:AN727,0))) = 0,"",
IFERROR(MAX(OFFSET(AN727,0,0,MATCH("-",AN$638:AN727,0))),""))</f>
        <v/>
      </c>
      <c r="AX727" s="82" t="str">
        <f ca="1">IF(    MAX(OFFSET(AO727,0,0,MATCH("-",AO$638:AO727,0))) = 0,"",
IFERROR(MAX(OFFSET(AO727,0,0,MATCH("-",AO$638:AO727,0))),""))</f>
        <v/>
      </c>
      <c r="AY727" s="82" t="str">
        <f ca="1">IF(    MAX(OFFSET(AP727,0,0,MATCH("-",AP$638:AP727,0))) = 0,"",
IFERROR(MAX(OFFSET(AP727,0,0,MATCH("-",AP$638:AP727,0))),""))</f>
        <v/>
      </c>
      <c r="AZ727" s="82" t="str">
        <f ca="1">IF(    MAX(OFFSET(AQ727,0,0,MATCH("-",AQ$638:AQ727,0))) = 0,"",
IFERROR(MAX(OFFSET(AQ727,0,0,MATCH("-",AQ$638:AQ727,0))),""))</f>
        <v/>
      </c>
      <c r="BA727" s="82" t="str">
        <f ca="1">IF(    MAX(OFFSET(AR727,0,0,MATCH("-",AR$638:AR727,0))) = 0,"",
IFERROR(MAX(OFFSET(AR727,0,0,MATCH("-",AR$638:AR727,0))),""))</f>
        <v/>
      </c>
      <c r="BB727" s="112">
        <f t="shared" ca="1" si="449"/>
        <v>-270</v>
      </c>
      <c r="BC727" s="111" t="str">
        <f t="shared" ca="1" si="450"/>
        <v>Radius</v>
      </c>
      <c r="BD727" s="112">
        <f t="shared" ca="1" si="451"/>
        <v>0</v>
      </c>
      <c r="BE727" s="111">
        <f t="shared" ca="1" si="452"/>
        <v>-150</v>
      </c>
      <c r="BF727" s="113" t="e">
        <f t="shared" ca="1" si="453"/>
        <v>#VALUE!</v>
      </c>
      <c r="BG727" s="113" t="e">
        <f t="shared" ca="1" si="454"/>
        <v>#VALUE!</v>
      </c>
      <c r="BH727" s="112">
        <f t="shared" ca="1" si="455"/>
        <v>2000</v>
      </c>
      <c r="BI727" s="112">
        <f t="shared" ca="1" si="456"/>
        <v>-150</v>
      </c>
      <c r="BJ727" s="157"/>
      <c r="BK727" s="157"/>
      <c r="BL727" s="158" t="str">
        <f>scriv!AM689</f>
        <v/>
      </c>
      <c r="BM727" s="157"/>
      <c r="BN727" s="157" t="str">
        <f t="shared" si="457"/>
        <v>node</v>
      </c>
      <c r="BO727" s="157"/>
      <c r="BP727" s="159">
        <f t="shared" ca="1" si="458"/>
        <v>0</v>
      </c>
      <c r="BQ727" s="159">
        <f t="shared" ca="1" si="459"/>
        <v>0</v>
      </c>
      <c r="BR727" s="159">
        <f t="shared" si="460"/>
        <v>1</v>
      </c>
      <c r="BS727" s="159" t="str">
        <f t="shared" si="461"/>
        <v>symbol</v>
      </c>
      <c r="BT727" s="157" t="str">
        <f ca="1">IF(scriv!V689&lt;&gt;"",scriv!V689,
IF(E727="",IFERROR(VLOOKUP(BL727,$AH$40:$BT$638,39,FALSE),$BT$36),
$BT$37))</f>
        <v>NodeSquare</v>
      </c>
      <c r="BU727" s="166">
        <f t="shared" ca="1" si="462"/>
        <v>2000</v>
      </c>
      <c r="BV727" s="166">
        <f t="shared" ca="1" si="463"/>
        <v>-150</v>
      </c>
      <c r="BW727" s="166">
        <f t="shared" ca="1" si="464"/>
        <v>0</v>
      </c>
      <c r="BX727" s="166">
        <f t="shared" ca="1" si="465"/>
        <v>0</v>
      </c>
      <c r="BY727" s="180" t="str">
        <f t="shared" si="466"/>
        <v/>
      </c>
      <c r="BZ727" s="180" t="str">
        <f t="shared" si="467"/>
        <v/>
      </c>
      <c r="CA727" s="81" t="str">
        <f>IF(scriv!E689&lt;&gt;"",scriv!E689,"")</f>
        <v/>
      </c>
      <c r="CB727" s="82">
        <f t="shared" si="436"/>
        <v>0</v>
      </c>
      <c r="CC727" s="82">
        <f t="shared" si="468"/>
        <v>0</v>
      </c>
      <c r="CD727" s="82" t="str">
        <f t="shared" si="469"/>
        <v>-</v>
      </c>
      <c r="CE727" s="82" t="str">
        <f t="shared" si="470"/>
        <v>-</v>
      </c>
      <c r="CF727" s="82" t="str">
        <f t="shared" si="471"/>
        <v>-</v>
      </c>
      <c r="CG727" s="82" t="str">
        <f t="shared" si="472"/>
        <v>-</v>
      </c>
      <c r="CH727" s="82" t="str">
        <f t="shared" si="473"/>
        <v>-</v>
      </c>
      <c r="CI727" s="82" t="str">
        <f t="shared" si="474"/>
        <v>-</v>
      </c>
      <c r="CJ727" s="82" t="str">
        <f t="shared" si="475"/>
        <v>-</v>
      </c>
      <c r="CK727" s="82" t="str">
        <f t="shared" si="476"/>
        <v>-</v>
      </c>
    </row>
    <row r="728" spans="1:89" s="82" customFormat="1" ht="18" customHeight="1">
      <c r="A728" s="81" t="str">
        <f>scriv!AL690</f>
        <v/>
      </c>
      <c r="B728" s="81" t="str">
        <f>IF(scriv!D690&lt;&gt;"",scriv!D690,"")</f>
        <v/>
      </c>
      <c r="C728" s="81" t="str">
        <f>IF( scriv!AP690&lt;&gt;"", IF(D728&lt;&gt;"","connection ","")&amp;scriv!AP690,IF(D728&lt;&gt;"","connection",""))</f>
        <v/>
      </c>
      <c r="D728" s="82" t="str">
        <f>scriv!AN690</f>
        <v/>
      </c>
      <c r="E728" s="82" t="str">
        <f>scriv!AO690</f>
        <v/>
      </c>
      <c r="F728" s="156">
        <f>ROW()</f>
        <v>728</v>
      </c>
      <c r="G728" s="288">
        <f>scriv!AC690</f>
        <v>0</v>
      </c>
      <c r="H728" s="288">
        <f>scriv!AD690</f>
        <v>0</v>
      </c>
      <c r="I728" s="81" t="str">
        <f>IF(scriv!AE690&lt;&gt;"",scriv!AE690,J728)</f>
        <v/>
      </c>
      <c r="J728" s="81" t="str">
        <f>IF(scriv!AF690&lt;&gt;"",scriv!AF690,"")</f>
        <v/>
      </c>
      <c r="K728" s="82" t="str">
        <f>IF(scriv!Y690&lt;&gt;"",scriv!Y690,$K$36)</f>
        <v>none</v>
      </c>
      <c r="L728" s="82">
        <f>IF(scriv!Z690&lt;&gt;"",scriv!Z690,$L$36)</f>
        <v>0</v>
      </c>
      <c r="M728" s="82" t="str">
        <f>IF(scriv!AA690&lt;&gt;"",scriv!AA690,$M$36)</f>
        <v>OpenClose</v>
      </c>
      <c r="N728" s="82">
        <f>IF(scriv!AB690&lt;&gt;"",scriv!AB690,$N$36)</f>
        <v>0</v>
      </c>
      <c r="O728" s="119" t="str">
        <f t="shared" si="435"/>
        <v/>
      </c>
      <c r="P728" s="81" t="str">
        <f>IF(scriv!I690&lt;&gt;"",scriv!I690,"")</f>
        <v/>
      </c>
      <c r="Q728" s="81" t="str">
        <f>IF(scriv!J690&lt;&gt;"",scriv!J690,"")</f>
        <v/>
      </c>
      <c r="R728" s="81">
        <f>IF(scriv!K690&lt;&gt;"",scriv!K690,
IF(I728&lt;&gt;"",1,$R$36))</f>
        <v>1</v>
      </c>
      <c r="S728" s="81" t="str">
        <f>IF(scriv!L690&lt;&gt;"",scriv!L690,
IF(scriv!AF690&lt;&gt;"",$S$36,"none"))</f>
        <v>none</v>
      </c>
      <c r="T728" s="81" t="str">
        <f>IF(scriv!Q690&lt;&gt;"",scriv!Q690,"")</f>
        <v/>
      </c>
      <c r="U728" s="81" t="str">
        <f>IF(scriv!R690&lt;&gt;"",scriv!R690,"")</f>
        <v/>
      </c>
      <c r="V728" s="81" t="str">
        <f>IF(scriv!S690&lt;&gt;"",scriv!S690,"")</f>
        <v/>
      </c>
      <c r="W728" s="81" t="str">
        <f>IF(scriv!T690&lt;&gt;"",scriv!T690,"")</f>
        <v/>
      </c>
      <c r="X728" s="81" t="str">
        <f>IF($E728="",
( IF(scriv!AH690&lt;&gt;"", LEFT( scriv!AH690, FIND(",",scriv!AH690)-1) &amp; "=" &amp; $AH728 &amp; RIGHT( scriv!AH690, LEN(scriv!AH690) + 1 - FIND(",",scriv!AH690)),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IF(scriv!AI690&lt;&gt;"", LEFT( scriv!AI690, FIND(",",scriv!AI690)-1) &amp; "=" &amp; $AH728 &amp; RIGHT( scriv!AI690, LEN(scriv!AI690) + 1 - FIND(",",scriv!AI690)),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IF(scriv!AJ690&lt;&gt;"", LEFT( scriv!AJ690, FIND(",",scriv!AJ690)-1) &amp; "=" &amp; $AH728 &amp; RIGHT( scriv!AJ690, LEN(scriv!AJ690) + 1 - FIND(",",scriv!AJ690)),
  IF($Z$36&lt;&gt;"",LEFT( Z$36, FIND(",",Z$36)-1) &amp; "=" &amp; $AH728 &amp; RIGHT( Z$36, LEN(Z$36) + 1 - FIND(",",Z$36)),""))),
IF(scriv!O690&lt;&gt;"", LEFT( scriv!O690, FIND(",",scriv!O690)-1) &amp; "=" &amp; $AH728 &amp; RIGHT( scriv!O690, LEN(scriv!O690) + 1 - FIND(",",scriv!O690)),
LEFT( Z$37, FIND(",",Z$37)-1) &amp; "=" &amp; $AH728 &amp; RIGHT( Z$37, LEN(Z$37) + 1 - FIND(",",Z$37))))</f>
        <v>drawOpen=,1.2</v>
      </c>
      <c r="AA728" s="81" t="str">
        <f>IF($E728="",
( IF(scriv!AK690&lt;&gt;"", LEFT( scriv!AK690, FIND(",",scriv!AK690)-1) &amp; "=" &amp; $AH728 &amp; RIGHT( scriv!AK690, LEN(scriv!AK690) + 1 - FIND(",",scriv!AK690)),
  IF($AA$36&lt;&gt;"",LEFT( AA$36, FIND(",",AA$36)-1) &amp; "=" &amp; $AH728 &amp; RIGHT( AA$36, LEN(AA$36) + 1 - FIND(",",AA$36)),""))),
IF(scriv!P690&lt;&gt;"", LEFT( scriv!P690, FIND(",",scriv!P690)-1) &amp; "=" &amp; $AH728 &amp; RIGHT( scriv!P690, LEN(scriv!P690) + 1 - FIND(",",scriv!P690)),
LEFT( AA$37, FIND(",",AA$37)-1) &amp; "=" &amp; $AH728 &amp; RIGHT( AA$37, LEN(AA$37) + 1 - FIND(",",AA$37))))</f>
        <v>drawClose=,1.2</v>
      </c>
      <c r="AB728" s="167" t="str">
        <f t="shared" si="434"/>
        <v>noTitle</v>
      </c>
      <c r="AC728" s="167"/>
      <c r="AD728" s="45"/>
      <c r="AE728" s="168"/>
      <c r="AF728" s="169">
        <f>IF(D728="",scriv!B690,"")</f>
        <v>0</v>
      </c>
      <c r="AG728" s="170" t="str">
        <f t="shared" si="437"/>
        <v/>
      </c>
      <c r="AH728" s="169" t="str">
        <f t="shared" si="438"/>
        <v/>
      </c>
      <c r="AI728" s="169" t="str">
        <f t="shared" si="439"/>
        <v/>
      </c>
      <c r="AJ728" s="86">
        <f>ROUNDDOWN( (LEN(scriv!B690)+1) / 2, 0 )</f>
        <v>0</v>
      </c>
      <c r="AK728" s="82">
        <f t="shared" si="440"/>
        <v>0</v>
      </c>
      <c r="AL728" s="82" t="str">
        <f t="shared" si="441"/>
        <v>-</v>
      </c>
      <c r="AM728" s="82" t="str">
        <f t="shared" si="442"/>
        <v>-</v>
      </c>
      <c r="AN728" s="82" t="str">
        <f t="shared" si="443"/>
        <v>-</v>
      </c>
      <c r="AO728" s="82" t="str">
        <f t="shared" si="444"/>
        <v>-</v>
      </c>
      <c r="AP728" s="82" t="str">
        <f t="shared" si="445"/>
        <v>-</v>
      </c>
      <c r="AQ728" s="82" t="str">
        <f t="shared" si="446"/>
        <v>-</v>
      </c>
      <c r="AR728" s="82" t="str">
        <f t="shared" si="447"/>
        <v>-</v>
      </c>
      <c r="AT728" s="82">
        <f t="shared" si="448"/>
        <v>2</v>
      </c>
      <c r="AU728" s="82" t="str">
        <f ca="1">IF(    MAX(OFFSET(AL728,0,0,MATCH("-",AL$638:AL728,0))) = 0,"",
IFERROR(MAX(OFFSET(AL728,0,0,MATCH("-",AL$638:AL728,0))),""))</f>
        <v/>
      </c>
      <c r="AV728" s="82" t="str">
        <f ca="1">IF(    MAX(OFFSET(AM728,0,0,MATCH("-",AM$638:AM728,0))) = 0,"",
IFERROR(MAX(OFFSET(AM728,0,0,MATCH("-",AM$638:AM728,0))),""))</f>
        <v/>
      </c>
      <c r="AW728" s="82" t="str">
        <f ca="1">IF(    MAX(OFFSET(AN728,0,0,MATCH("-",AN$638:AN728,0))) = 0,"",
IFERROR(MAX(OFFSET(AN728,0,0,MATCH("-",AN$638:AN728,0))),""))</f>
        <v/>
      </c>
      <c r="AX728" s="82" t="str">
        <f ca="1">IF(    MAX(OFFSET(AO728,0,0,MATCH("-",AO$638:AO728,0))) = 0,"",
IFERROR(MAX(OFFSET(AO728,0,0,MATCH("-",AO$638:AO728,0))),""))</f>
        <v/>
      </c>
      <c r="AY728" s="82" t="str">
        <f ca="1">IF(    MAX(OFFSET(AP728,0,0,MATCH("-",AP$638:AP728,0))) = 0,"",
IFERROR(MAX(OFFSET(AP728,0,0,MATCH("-",AP$638:AP728,0))),""))</f>
        <v/>
      </c>
      <c r="AZ728" s="82" t="str">
        <f ca="1">IF(    MAX(OFFSET(AQ728,0,0,MATCH("-",AQ$638:AQ728,0))) = 0,"",
IFERROR(MAX(OFFSET(AQ728,0,0,MATCH("-",AQ$638:AQ728,0))),""))</f>
        <v/>
      </c>
      <c r="BA728" s="82" t="str">
        <f ca="1">IF(    MAX(OFFSET(AR728,0,0,MATCH("-",AR$638:AR728,0))) = 0,"",
IFERROR(MAX(OFFSET(AR728,0,0,MATCH("-",AR$638:AR728,0))),""))</f>
        <v/>
      </c>
      <c r="BB728" s="112">
        <f t="shared" ca="1" si="449"/>
        <v>-270</v>
      </c>
      <c r="BC728" s="111" t="str">
        <f t="shared" ca="1" si="450"/>
        <v>Radius</v>
      </c>
      <c r="BD728" s="112">
        <f t="shared" ca="1" si="451"/>
        <v>0</v>
      </c>
      <c r="BE728" s="111">
        <f t="shared" ca="1" si="452"/>
        <v>-150</v>
      </c>
      <c r="BF728" s="113" t="e">
        <f t="shared" ca="1" si="453"/>
        <v>#VALUE!</v>
      </c>
      <c r="BG728" s="113" t="e">
        <f t="shared" ca="1" si="454"/>
        <v>#VALUE!</v>
      </c>
      <c r="BH728" s="112">
        <f t="shared" ca="1" si="455"/>
        <v>2000</v>
      </c>
      <c r="BI728" s="112">
        <f t="shared" ca="1" si="456"/>
        <v>-150</v>
      </c>
      <c r="BJ728" s="157"/>
      <c r="BK728" s="157"/>
      <c r="BL728" s="158" t="str">
        <f>scriv!AM690</f>
        <v/>
      </c>
      <c r="BM728" s="157"/>
      <c r="BN728" s="157" t="str">
        <f t="shared" si="457"/>
        <v>node</v>
      </c>
      <c r="BO728" s="157"/>
      <c r="BP728" s="159">
        <f t="shared" ca="1" si="458"/>
        <v>0</v>
      </c>
      <c r="BQ728" s="159">
        <f t="shared" ca="1" si="459"/>
        <v>0</v>
      </c>
      <c r="BR728" s="159">
        <f t="shared" si="460"/>
        <v>1</v>
      </c>
      <c r="BS728" s="159" t="str">
        <f t="shared" si="461"/>
        <v>symbol</v>
      </c>
      <c r="BT728" s="157" t="str">
        <f ca="1">IF(scriv!V690&lt;&gt;"",scriv!V690,
IF(E728="",IFERROR(VLOOKUP(BL728,$AH$40:$BT$638,39,FALSE),$BT$36),
$BT$37))</f>
        <v>NodeSquare</v>
      </c>
      <c r="BU728" s="166">
        <f t="shared" ca="1" si="462"/>
        <v>2000</v>
      </c>
      <c r="BV728" s="166">
        <f t="shared" ca="1" si="463"/>
        <v>-150</v>
      </c>
      <c r="BW728" s="166">
        <f t="shared" ca="1" si="464"/>
        <v>0</v>
      </c>
      <c r="BX728" s="166">
        <f t="shared" ca="1" si="465"/>
        <v>0</v>
      </c>
      <c r="BY728" s="180" t="str">
        <f t="shared" si="466"/>
        <v/>
      </c>
      <c r="BZ728" s="180" t="str">
        <f t="shared" si="467"/>
        <v/>
      </c>
      <c r="CA728" s="81" t="str">
        <f>IF(scriv!E690&lt;&gt;"",scriv!E690,"")</f>
        <v/>
      </c>
      <c r="CB728" s="82">
        <f t="shared" si="436"/>
        <v>0</v>
      </c>
      <c r="CC728" s="82">
        <f t="shared" si="468"/>
        <v>0</v>
      </c>
      <c r="CD728" s="82" t="str">
        <f t="shared" si="469"/>
        <v>-</v>
      </c>
      <c r="CE728" s="82" t="str">
        <f t="shared" si="470"/>
        <v>-</v>
      </c>
      <c r="CF728" s="82" t="str">
        <f t="shared" si="471"/>
        <v>-</v>
      </c>
      <c r="CG728" s="82" t="str">
        <f t="shared" si="472"/>
        <v>-</v>
      </c>
      <c r="CH728" s="82" t="str">
        <f t="shared" si="473"/>
        <v>-</v>
      </c>
      <c r="CI728" s="82" t="str">
        <f t="shared" si="474"/>
        <v>-</v>
      </c>
      <c r="CJ728" s="82" t="str">
        <f t="shared" si="475"/>
        <v>-</v>
      </c>
      <c r="CK728" s="82" t="str">
        <f t="shared" si="476"/>
        <v>-</v>
      </c>
    </row>
    <row r="729" spans="1:89" s="82" customFormat="1" ht="18" customHeight="1">
      <c r="A729" s="81" t="str">
        <f>scriv!AL691</f>
        <v/>
      </c>
      <c r="B729" s="81" t="str">
        <f>IF(scriv!D691&lt;&gt;"",scriv!D691,"")</f>
        <v/>
      </c>
      <c r="C729" s="81" t="str">
        <f>IF( scriv!AP691&lt;&gt;"", IF(D729&lt;&gt;"","connection ","")&amp;scriv!AP691,IF(D729&lt;&gt;"","connection",""))</f>
        <v/>
      </c>
      <c r="D729" s="82" t="str">
        <f>scriv!AN691</f>
        <v/>
      </c>
      <c r="E729" s="82" t="str">
        <f>scriv!AO691</f>
        <v/>
      </c>
      <c r="F729" s="156">
        <f>ROW()</f>
        <v>729</v>
      </c>
      <c r="G729" s="288">
        <f>scriv!AC691</f>
        <v>0</v>
      </c>
      <c r="H729" s="288">
        <f>scriv!AD691</f>
        <v>0</v>
      </c>
      <c r="I729" s="81" t="str">
        <f>IF(scriv!AE691&lt;&gt;"",scriv!AE691,J729)</f>
        <v/>
      </c>
      <c r="J729" s="81" t="str">
        <f>IF(scriv!AF691&lt;&gt;"",scriv!AF691,"")</f>
        <v/>
      </c>
      <c r="K729" s="82" t="str">
        <f>IF(scriv!Y691&lt;&gt;"",scriv!Y691,$K$36)</f>
        <v>none</v>
      </c>
      <c r="L729" s="82">
        <f>IF(scriv!Z691&lt;&gt;"",scriv!Z691,$L$36)</f>
        <v>0</v>
      </c>
      <c r="M729" s="82" t="str">
        <f>IF(scriv!AA691&lt;&gt;"",scriv!AA691,$M$36)</f>
        <v>OpenClose</v>
      </c>
      <c r="N729" s="82">
        <f>IF(scriv!AB691&lt;&gt;"",scriv!AB691,$N$36)</f>
        <v>0</v>
      </c>
      <c r="O729" s="119" t="str">
        <f t="shared" si="435"/>
        <v/>
      </c>
      <c r="P729" s="81" t="str">
        <f>IF(scriv!I691&lt;&gt;"",scriv!I691,"")</f>
        <v/>
      </c>
      <c r="Q729" s="81" t="str">
        <f>IF(scriv!J691&lt;&gt;"",scriv!J691,"")</f>
        <v/>
      </c>
      <c r="R729" s="81">
        <f>IF(scriv!K691&lt;&gt;"",scriv!K691,
IF(I729&lt;&gt;"",1,$R$36))</f>
        <v>1</v>
      </c>
      <c r="S729" s="81" t="str">
        <f>IF(scriv!L691&lt;&gt;"",scriv!L691,
IF(scriv!AF691&lt;&gt;"",$S$36,"none"))</f>
        <v>none</v>
      </c>
      <c r="T729" s="81" t="str">
        <f>IF(scriv!Q691&lt;&gt;"",scriv!Q691,"")</f>
        <v/>
      </c>
      <c r="U729" s="81" t="str">
        <f>IF(scriv!R691&lt;&gt;"",scriv!R691,"")</f>
        <v/>
      </c>
      <c r="V729" s="81" t="str">
        <f>IF(scriv!S691&lt;&gt;"",scriv!S691,"")</f>
        <v/>
      </c>
      <c r="W729" s="81" t="str">
        <f>IF(scriv!T691&lt;&gt;"",scriv!T691,"")</f>
        <v/>
      </c>
      <c r="X729" s="81" t="str">
        <f>IF($E729="",
( IF(scriv!AH691&lt;&gt;"", LEFT( scriv!AH691, FIND(",",scriv!AH691)-1) &amp; "=" &amp; $AH729 &amp; RIGHT( scriv!AH691, LEN(scriv!AH691) + 1 - FIND(",",scriv!AH691)),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IF(scriv!AI691&lt;&gt;"", LEFT( scriv!AI691, FIND(",",scriv!AI691)-1) &amp; "=" &amp; $AH729 &amp; RIGHT( scriv!AI691, LEN(scriv!AI691) + 1 - FIND(",",scriv!AI691)),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IF(scriv!AJ691&lt;&gt;"", LEFT( scriv!AJ691, FIND(",",scriv!AJ691)-1) &amp; "=" &amp; $AH729 &amp; RIGHT( scriv!AJ691, LEN(scriv!AJ691) + 1 - FIND(",",scriv!AJ691)),
  IF($Z$36&lt;&gt;"",LEFT( Z$36, FIND(",",Z$36)-1) &amp; "=" &amp; $AH729 &amp; RIGHT( Z$36, LEN(Z$36) + 1 - FIND(",",Z$36)),""))),
IF(scriv!O691&lt;&gt;"", LEFT( scriv!O691, FIND(",",scriv!O691)-1) &amp; "=" &amp; $AH729 &amp; RIGHT( scriv!O691, LEN(scriv!O691) + 1 - FIND(",",scriv!O691)),
LEFT( Z$37, FIND(",",Z$37)-1) &amp; "=" &amp; $AH729 &amp; RIGHT( Z$37, LEN(Z$37) + 1 - FIND(",",Z$37))))</f>
        <v>drawOpen=,1.2</v>
      </c>
      <c r="AA729" s="81" t="str">
        <f>IF($E729="",
( IF(scriv!AK691&lt;&gt;"", LEFT( scriv!AK691, FIND(",",scriv!AK691)-1) &amp; "=" &amp; $AH729 &amp; RIGHT( scriv!AK691, LEN(scriv!AK691) + 1 - FIND(",",scriv!AK691)),
  IF($AA$36&lt;&gt;"",LEFT( AA$36, FIND(",",AA$36)-1) &amp; "=" &amp; $AH729 &amp; RIGHT( AA$36, LEN(AA$36) + 1 - FIND(",",AA$36)),""))),
IF(scriv!P691&lt;&gt;"", LEFT( scriv!P691, FIND(",",scriv!P691)-1) &amp; "=" &amp; $AH729 &amp; RIGHT( scriv!P691, LEN(scriv!P691) + 1 - FIND(",",scriv!P691)),
LEFT( AA$37, FIND(",",AA$37)-1) &amp; "=" &amp; $AH729 &amp; RIGHT( AA$37, LEN(AA$37) + 1 - FIND(",",AA$37))))</f>
        <v>drawClose=,1.2</v>
      </c>
      <c r="AB729" s="167" t="str">
        <f t="shared" si="434"/>
        <v>noTitle</v>
      </c>
      <c r="AC729" s="167"/>
      <c r="AD729" s="45"/>
      <c r="AE729" s="168"/>
      <c r="AF729" s="169">
        <f>IF(D729="",scriv!B691,"")</f>
        <v>0</v>
      </c>
      <c r="AG729" s="170" t="str">
        <f t="shared" si="437"/>
        <v/>
      </c>
      <c r="AH729" s="169" t="str">
        <f t="shared" si="438"/>
        <v/>
      </c>
      <c r="AI729" s="169" t="str">
        <f t="shared" si="439"/>
        <v/>
      </c>
      <c r="AJ729" s="86">
        <f>ROUNDDOWN( (LEN(scriv!B691)+1) / 2, 0 )</f>
        <v>0</v>
      </c>
      <c r="AK729" s="82">
        <f t="shared" si="440"/>
        <v>0</v>
      </c>
      <c r="AL729" s="82" t="str">
        <f t="shared" si="441"/>
        <v>-</v>
      </c>
      <c r="AM729" s="82" t="str">
        <f t="shared" si="442"/>
        <v>-</v>
      </c>
      <c r="AN729" s="82" t="str">
        <f t="shared" si="443"/>
        <v>-</v>
      </c>
      <c r="AO729" s="82" t="str">
        <f t="shared" si="444"/>
        <v>-</v>
      </c>
      <c r="AP729" s="82" t="str">
        <f t="shared" si="445"/>
        <v>-</v>
      </c>
      <c r="AQ729" s="82" t="str">
        <f t="shared" si="446"/>
        <v>-</v>
      </c>
      <c r="AR729" s="82" t="str">
        <f t="shared" si="447"/>
        <v>-</v>
      </c>
      <c r="AT729" s="82">
        <f t="shared" si="448"/>
        <v>2</v>
      </c>
      <c r="AU729" s="82" t="str">
        <f ca="1">IF(    MAX(OFFSET(AL729,0,0,MATCH("-",AL$638:AL729,0))) = 0,"",
IFERROR(MAX(OFFSET(AL729,0,0,MATCH("-",AL$638:AL729,0))),""))</f>
        <v/>
      </c>
      <c r="AV729" s="82" t="str">
        <f ca="1">IF(    MAX(OFFSET(AM729,0,0,MATCH("-",AM$638:AM729,0))) = 0,"",
IFERROR(MAX(OFFSET(AM729,0,0,MATCH("-",AM$638:AM729,0))),""))</f>
        <v/>
      </c>
      <c r="AW729" s="82" t="str">
        <f ca="1">IF(    MAX(OFFSET(AN729,0,0,MATCH("-",AN$638:AN729,0))) = 0,"",
IFERROR(MAX(OFFSET(AN729,0,0,MATCH("-",AN$638:AN729,0))),""))</f>
        <v/>
      </c>
      <c r="AX729" s="82" t="str">
        <f ca="1">IF(    MAX(OFFSET(AO729,0,0,MATCH("-",AO$638:AO729,0))) = 0,"",
IFERROR(MAX(OFFSET(AO729,0,0,MATCH("-",AO$638:AO729,0))),""))</f>
        <v/>
      </c>
      <c r="AY729" s="82" t="str">
        <f ca="1">IF(    MAX(OFFSET(AP729,0,0,MATCH("-",AP$638:AP729,0))) = 0,"",
IFERROR(MAX(OFFSET(AP729,0,0,MATCH("-",AP$638:AP729,0))),""))</f>
        <v/>
      </c>
      <c r="AZ729" s="82" t="str">
        <f ca="1">IF(    MAX(OFFSET(AQ729,0,0,MATCH("-",AQ$638:AQ729,0))) = 0,"",
IFERROR(MAX(OFFSET(AQ729,0,0,MATCH("-",AQ$638:AQ729,0))),""))</f>
        <v/>
      </c>
      <c r="BA729" s="82" t="str">
        <f ca="1">IF(    MAX(OFFSET(AR729,0,0,MATCH("-",AR$638:AR729,0))) = 0,"",
IFERROR(MAX(OFFSET(AR729,0,0,MATCH("-",AR$638:AR729,0))),""))</f>
        <v/>
      </c>
      <c r="BB729" s="112">
        <f t="shared" ca="1" si="449"/>
        <v>-270</v>
      </c>
      <c r="BC729" s="111" t="str">
        <f t="shared" ca="1" si="450"/>
        <v>Radius</v>
      </c>
      <c r="BD729" s="112">
        <f t="shared" ca="1" si="451"/>
        <v>0</v>
      </c>
      <c r="BE729" s="111">
        <f t="shared" ca="1" si="452"/>
        <v>-150</v>
      </c>
      <c r="BF729" s="113" t="e">
        <f t="shared" ca="1" si="453"/>
        <v>#VALUE!</v>
      </c>
      <c r="BG729" s="113" t="e">
        <f t="shared" ca="1" si="454"/>
        <v>#VALUE!</v>
      </c>
      <c r="BH729" s="112">
        <f t="shared" ca="1" si="455"/>
        <v>2000</v>
      </c>
      <c r="BI729" s="112">
        <f t="shared" ca="1" si="456"/>
        <v>-150</v>
      </c>
      <c r="BJ729" s="157"/>
      <c r="BK729" s="157"/>
      <c r="BL729" s="158" t="str">
        <f>scriv!AM691</f>
        <v/>
      </c>
      <c r="BM729" s="157"/>
      <c r="BN729" s="157" t="str">
        <f t="shared" si="457"/>
        <v>node</v>
      </c>
      <c r="BO729" s="157"/>
      <c r="BP729" s="159">
        <f t="shared" ca="1" si="458"/>
        <v>0</v>
      </c>
      <c r="BQ729" s="159">
        <f t="shared" ca="1" si="459"/>
        <v>0</v>
      </c>
      <c r="BR729" s="159">
        <f t="shared" si="460"/>
        <v>1</v>
      </c>
      <c r="BS729" s="159" t="str">
        <f t="shared" si="461"/>
        <v>symbol</v>
      </c>
      <c r="BT729" s="157" t="str">
        <f ca="1">IF(scriv!V691&lt;&gt;"",scriv!V691,
IF(E729="",IFERROR(VLOOKUP(BL729,$AH$40:$BT$638,39,FALSE),$BT$36),
$BT$37))</f>
        <v>NodeSquare</v>
      </c>
      <c r="BU729" s="166">
        <f t="shared" ca="1" si="462"/>
        <v>2000</v>
      </c>
      <c r="BV729" s="166">
        <f t="shared" ca="1" si="463"/>
        <v>-150</v>
      </c>
      <c r="BW729" s="166">
        <f t="shared" ca="1" si="464"/>
        <v>0</v>
      </c>
      <c r="BX729" s="166">
        <f t="shared" ca="1" si="465"/>
        <v>0</v>
      </c>
      <c r="BY729" s="180" t="str">
        <f t="shared" si="466"/>
        <v/>
      </c>
      <c r="BZ729" s="180" t="str">
        <f t="shared" si="467"/>
        <v/>
      </c>
      <c r="CA729" s="81" t="str">
        <f>IF(scriv!E691&lt;&gt;"",scriv!E691,"")</f>
        <v/>
      </c>
      <c r="CB729" s="82">
        <f t="shared" si="436"/>
        <v>0</v>
      </c>
      <c r="CC729" s="82">
        <f t="shared" si="468"/>
        <v>0</v>
      </c>
      <c r="CD729" s="82" t="str">
        <f t="shared" si="469"/>
        <v>-</v>
      </c>
      <c r="CE729" s="82" t="str">
        <f t="shared" si="470"/>
        <v>-</v>
      </c>
      <c r="CF729" s="82" t="str">
        <f t="shared" si="471"/>
        <v>-</v>
      </c>
      <c r="CG729" s="82" t="str">
        <f t="shared" si="472"/>
        <v>-</v>
      </c>
      <c r="CH729" s="82" t="str">
        <f t="shared" si="473"/>
        <v>-</v>
      </c>
      <c r="CI729" s="82" t="str">
        <f t="shared" si="474"/>
        <v>-</v>
      </c>
      <c r="CJ729" s="82" t="str">
        <f t="shared" si="475"/>
        <v>-</v>
      </c>
      <c r="CK729" s="82" t="str">
        <f t="shared" si="476"/>
        <v>-</v>
      </c>
    </row>
    <row r="730" spans="1:89" s="82" customFormat="1" ht="18" customHeight="1">
      <c r="A730" s="81" t="str">
        <f>scriv!AL692</f>
        <v/>
      </c>
      <c r="B730" s="81" t="str">
        <f>IF(scriv!D692&lt;&gt;"",scriv!D692,"")</f>
        <v/>
      </c>
      <c r="C730" s="81" t="str">
        <f>IF( scriv!AP692&lt;&gt;"", IF(D730&lt;&gt;"","connection ","")&amp;scriv!AP692,IF(D730&lt;&gt;"","connection",""))</f>
        <v/>
      </c>
      <c r="D730" s="82" t="str">
        <f>scriv!AN692</f>
        <v/>
      </c>
      <c r="E730" s="82" t="str">
        <f>scriv!AO692</f>
        <v/>
      </c>
      <c r="F730" s="156">
        <f>ROW()</f>
        <v>730</v>
      </c>
      <c r="G730" s="288">
        <f>scriv!AC692</f>
        <v>0</v>
      </c>
      <c r="H730" s="288">
        <f>scriv!AD692</f>
        <v>0</v>
      </c>
      <c r="I730" s="81" t="str">
        <f>IF(scriv!AE692&lt;&gt;"",scriv!AE692,J730)</f>
        <v/>
      </c>
      <c r="J730" s="81" t="str">
        <f>IF(scriv!AF692&lt;&gt;"",scriv!AF692,"")</f>
        <v/>
      </c>
      <c r="K730" s="82" t="str">
        <f>IF(scriv!Y692&lt;&gt;"",scriv!Y692,$K$36)</f>
        <v>none</v>
      </c>
      <c r="L730" s="82">
        <f>IF(scriv!Z692&lt;&gt;"",scriv!Z692,$L$36)</f>
        <v>0</v>
      </c>
      <c r="M730" s="82" t="str">
        <f>IF(scriv!AA692&lt;&gt;"",scriv!AA692,$M$36)</f>
        <v>OpenClose</v>
      </c>
      <c r="N730" s="82">
        <f>IF(scriv!AB692&lt;&gt;"",scriv!AB692,$N$36)</f>
        <v>0</v>
      </c>
      <c r="O730" s="119" t="str">
        <f t="shared" si="435"/>
        <v/>
      </c>
      <c r="P730" s="81" t="str">
        <f>IF(scriv!I692&lt;&gt;"",scriv!I692,"")</f>
        <v/>
      </c>
      <c r="Q730" s="81" t="str">
        <f>IF(scriv!J692&lt;&gt;"",scriv!J692,"")</f>
        <v/>
      </c>
      <c r="R730" s="81">
        <f>IF(scriv!K692&lt;&gt;"",scriv!K692,
IF(I730&lt;&gt;"",1,$R$36))</f>
        <v>1</v>
      </c>
      <c r="S730" s="81" t="str">
        <f>IF(scriv!L692&lt;&gt;"",scriv!L692,
IF(scriv!AF692&lt;&gt;"",$S$36,"none"))</f>
        <v>none</v>
      </c>
      <c r="T730" s="81" t="str">
        <f>IF(scriv!Q692&lt;&gt;"",scriv!Q692,"")</f>
        <v/>
      </c>
      <c r="U730" s="81" t="str">
        <f>IF(scriv!R692&lt;&gt;"",scriv!R692,"")</f>
        <v/>
      </c>
      <c r="V730" s="81" t="str">
        <f>IF(scriv!S692&lt;&gt;"",scriv!S692,"")</f>
        <v/>
      </c>
      <c r="W730" s="81" t="str">
        <f>IF(scriv!T692&lt;&gt;"",scriv!T692,"")</f>
        <v/>
      </c>
      <c r="X730" s="81" t="str">
        <f>IF($E730="",
( IF(scriv!AH692&lt;&gt;"", LEFT( scriv!AH692, FIND(",",scriv!AH692)-1) &amp; "=" &amp; $AH730 &amp; RIGHT( scriv!AH692, LEN(scriv!AH692) + 1 - FIND(",",scriv!AH692)),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IF(scriv!AI692&lt;&gt;"", LEFT( scriv!AI692, FIND(",",scriv!AI692)-1) &amp; "=" &amp; $AH730 &amp; RIGHT( scriv!AI692, LEN(scriv!AI692) + 1 - FIND(",",scriv!AI692)),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IF(scriv!AJ692&lt;&gt;"", LEFT( scriv!AJ692, FIND(",",scriv!AJ692)-1) &amp; "=" &amp; $AH730 &amp; RIGHT( scriv!AJ692, LEN(scriv!AJ692) + 1 - FIND(",",scriv!AJ692)),
  IF($Z$36&lt;&gt;"",LEFT( Z$36, FIND(",",Z$36)-1) &amp; "=" &amp; $AH730 &amp; RIGHT( Z$36, LEN(Z$36) + 1 - FIND(",",Z$36)),""))),
IF(scriv!O692&lt;&gt;"", LEFT( scriv!O692, FIND(",",scriv!O692)-1) &amp; "=" &amp; $AH730 &amp; RIGHT( scriv!O692, LEN(scriv!O692) + 1 - FIND(",",scriv!O692)),
LEFT( Z$37, FIND(",",Z$37)-1) &amp; "=" &amp; $AH730 &amp; RIGHT( Z$37, LEN(Z$37) + 1 - FIND(",",Z$37))))</f>
        <v>drawOpen=,1.2</v>
      </c>
      <c r="AA730" s="81" t="str">
        <f>IF($E730="",
( IF(scriv!AK692&lt;&gt;"", LEFT( scriv!AK692, FIND(",",scriv!AK692)-1) &amp; "=" &amp; $AH730 &amp; RIGHT( scriv!AK692, LEN(scriv!AK692) + 1 - FIND(",",scriv!AK692)),
  IF($AA$36&lt;&gt;"",LEFT( AA$36, FIND(",",AA$36)-1) &amp; "=" &amp; $AH730 &amp; RIGHT( AA$36, LEN(AA$36) + 1 - FIND(",",AA$36)),""))),
IF(scriv!P692&lt;&gt;"", LEFT( scriv!P692, FIND(",",scriv!P692)-1) &amp; "=" &amp; $AH730 &amp; RIGHT( scriv!P692, LEN(scriv!P692) + 1 - FIND(",",scriv!P692)),
LEFT( AA$37, FIND(",",AA$37)-1) &amp; "=" &amp; $AH730 &amp; RIGHT( AA$37, LEN(AA$37) + 1 - FIND(",",AA$37))))</f>
        <v>drawClose=,1.2</v>
      </c>
      <c r="AB730" s="167" t="str">
        <f t="shared" si="434"/>
        <v>noTitle</v>
      </c>
      <c r="AC730" s="167"/>
      <c r="AD730" s="45"/>
      <c r="AE730" s="168"/>
      <c r="AF730" s="169">
        <f>IF(D730="",scriv!B692,"")</f>
        <v>0</v>
      </c>
      <c r="AG730" s="170" t="str">
        <f t="shared" si="437"/>
        <v/>
      </c>
      <c r="AH730" s="169" t="str">
        <f t="shared" si="438"/>
        <v/>
      </c>
      <c r="AI730" s="169" t="str">
        <f t="shared" si="439"/>
        <v/>
      </c>
      <c r="AJ730" s="86">
        <f>ROUNDDOWN( (LEN(scriv!B692)+1) / 2, 0 )</f>
        <v>0</v>
      </c>
      <c r="AK730" s="82">
        <f t="shared" si="440"/>
        <v>0</v>
      </c>
      <c r="AL730" s="82" t="str">
        <f t="shared" si="441"/>
        <v>-</v>
      </c>
      <c r="AM730" s="82" t="str">
        <f t="shared" si="442"/>
        <v>-</v>
      </c>
      <c r="AN730" s="82" t="str">
        <f t="shared" si="443"/>
        <v>-</v>
      </c>
      <c r="AO730" s="82" t="str">
        <f t="shared" si="444"/>
        <v>-</v>
      </c>
      <c r="AP730" s="82" t="str">
        <f t="shared" si="445"/>
        <v>-</v>
      </c>
      <c r="AQ730" s="82" t="str">
        <f t="shared" si="446"/>
        <v>-</v>
      </c>
      <c r="AR730" s="82" t="str">
        <f t="shared" si="447"/>
        <v>-</v>
      </c>
      <c r="AT730" s="82">
        <f t="shared" si="448"/>
        <v>2</v>
      </c>
      <c r="AU730" s="82" t="str">
        <f ca="1">IF(    MAX(OFFSET(AL730,0,0,MATCH("-",AL$638:AL730,0))) = 0,"",
IFERROR(MAX(OFFSET(AL730,0,0,MATCH("-",AL$638:AL730,0))),""))</f>
        <v/>
      </c>
      <c r="AV730" s="82" t="str">
        <f ca="1">IF(    MAX(OFFSET(AM730,0,0,MATCH("-",AM$638:AM730,0))) = 0,"",
IFERROR(MAX(OFFSET(AM730,0,0,MATCH("-",AM$638:AM730,0))),""))</f>
        <v/>
      </c>
      <c r="AW730" s="82" t="str">
        <f ca="1">IF(    MAX(OFFSET(AN730,0,0,MATCH("-",AN$638:AN730,0))) = 0,"",
IFERROR(MAX(OFFSET(AN730,0,0,MATCH("-",AN$638:AN730,0))),""))</f>
        <v/>
      </c>
      <c r="AX730" s="82" t="str">
        <f ca="1">IF(    MAX(OFFSET(AO730,0,0,MATCH("-",AO$638:AO730,0))) = 0,"",
IFERROR(MAX(OFFSET(AO730,0,0,MATCH("-",AO$638:AO730,0))),""))</f>
        <v/>
      </c>
      <c r="AY730" s="82" t="str">
        <f ca="1">IF(    MAX(OFFSET(AP730,0,0,MATCH("-",AP$638:AP730,0))) = 0,"",
IFERROR(MAX(OFFSET(AP730,0,0,MATCH("-",AP$638:AP730,0))),""))</f>
        <v/>
      </c>
      <c r="AZ730" s="82" t="str">
        <f ca="1">IF(    MAX(OFFSET(AQ730,0,0,MATCH("-",AQ$638:AQ730,0))) = 0,"",
IFERROR(MAX(OFFSET(AQ730,0,0,MATCH("-",AQ$638:AQ730,0))),""))</f>
        <v/>
      </c>
      <c r="BA730" s="82" t="str">
        <f ca="1">IF(    MAX(OFFSET(AR730,0,0,MATCH("-",AR$638:AR730,0))) = 0,"",
IFERROR(MAX(OFFSET(AR730,0,0,MATCH("-",AR$638:AR730,0))),""))</f>
        <v/>
      </c>
      <c r="BB730" s="112">
        <f t="shared" ca="1" si="449"/>
        <v>-270</v>
      </c>
      <c r="BC730" s="111" t="str">
        <f t="shared" ca="1" si="450"/>
        <v>Radius</v>
      </c>
      <c r="BD730" s="112">
        <f t="shared" ca="1" si="451"/>
        <v>0</v>
      </c>
      <c r="BE730" s="111">
        <f t="shared" ca="1" si="452"/>
        <v>-150</v>
      </c>
      <c r="BF730" s="113" t="e">
        <f t="shared" ca="1" si="453"/>
        <v>#VALUE!</v>
      </c>
      <c r="BG730" s="113" t="e">
        <f t="shared" ca="1" si="454"/>
        <v>#VALUE!</v>
      </c>
      <c r="BH730" s="112">
        <f t="shared" ca="1" si="455"/>
        <v>2000</v>
      </c>
      <c r="BI730" s="112">
        <f t="shared" ca="1" si="456"/>
        <v>-150</v>
      </c>
      <c r="BJ730" s="157"/>
      <c r="BK730" s="157"/>
      <c r="BL730" s="158" t="str">
        <f>scriv!AM692</f>
        <v/>
      </c>
      <c r="BM730" s="157"/>
      <c r="BN730" s="157" t="str">
        <f t="shared" si="457"/>
        <v>node</v>
      </c>
      <c r="BO730" s="157"/>
      <c r="BP730" s="159">
        <f t="shared" ca="1" si="458"/>
        <v>0</v>
      </c>
      <c r="BQ730" s="159">
        <f t="shared" ca="1" si="459"/>
        <v>0</v>
      </c>
      <c r="BR730" s="159">
        <f t="shared" si="460"/>
        <v>1</v>
      </c>
      <c r="BS730" s="159" t="str">
        <f t="shared" si="461"/>
        <v>symbol</v>
      </c>
      <c r="BT730" s="157" t="str">
        <f ca="1">IF(scriv!V692&lt;&gt;"",scriv!V692,
IF(E730="",IFERROR(VLOOKUP(BL730,$AH$40:$BT$638,39,FALSE),$BT$36),
$BT$37))</f>
        <v>NodeSquare</v>
      </c>
      <c r="BU730" s="166">
        <f t="shared" ca="1" si="462"/>
        <v>2000</v>
      </c>
      <c r="BV730" s="166">
        <f t="shared" ca="1" si="463"/>
        <v>-150</v>
      </c>
      <c r="BW730" s="166">
        <f t="shared" ca="1" si="464"/>
        <v>0</v>
      </c>
      <c r="BX730" s="166">
        <f t="shared" ca="1" si="465"/>
        <v>0</v>
      </c>
      <c r="BY730" s="180" t="str">
        <f t="shared" si="466"/>
        <v/>
      </c>
      <c r="BZ730" s="180" t="str">
        <f t="shared" si="467"/>
        <v/>
      </c>
      <c r="CA730" s="81" t="str">
        <f>IF(scriv!E692&lt;&gt;"",scriv!E692,"")</f>
        <v/>
      </c>
      <c r="CB730" s="82">
        <f t="shared" si="436"/>
        <v>0</v>
      </c>
      <c r="CC730" s="82">
        <f t="shared" si="468"/>
        <v>0</v>
      </c>
      <c r="CD730" s="82" t="str">
        <f t="shared" si="469"/>
        <v>-</v>
      </c>
      <c r="CE730" s="82" t="str">
        <f t="shared" si="470"/>
        <v>-</v>
      </c>
      <c r="CF730" s="82" t="str">
        <f t="shared" si="471"/>
        <v>-</v>
      </c>
      <c r="CG730" s="82" t="str">
        <f t="shared" si="472"/>
        <v>-</v>
      </c>
      <c r="CH730" s="82" t="str">
        <f t="shared" si="473"/>
        <v>-</v>
      </c>
      <c r="CI730" s="82" t="str">
        <f t="shared" si="474"/>
        <v>-</v>
      </c>
      <c r="CJ730" s="82" t="str">
        <f t="shared" si="475"/>
        <v>-</v>
      </c>
      <c r="CK730" s="82" t="str">
        <f t="shared" si="476"/>
        <v>-</v>
      </c>
    </row>
    <row r="731" spans="1:89" s="82" customFormat="1" ht="18" customHeight="1">
      <c r="A731" s="81" t="str">
        <f>scriv!AL693</f>
        <v/>
      </c>
      <c r="B731" s="81" t="str">
        <f>IF(scriv!D693&lt;&gt;"",scriv!D693,"")</f>
        <v/>
      </c>
      <c r="C731" s="81" t="str">
        <f>IF( scriv!AP693&lt;&gt;"", IF(D731&lt;&gt;"","connection ","")&amp;scriv!AP693,IF(D731&lt;&gt;"","connection",""))</f>
        <v/>
      </c>
      <c r="D731" s="82" t="str">
        <f>scriv!AN693</f>
        <v/>
      </c>
      <c r="E731" s="82" t="str">
        <f>scriv!AO693</f>
        <v/>
      </c>
      <c r="F731" s="156">
        <f>ROW()</f>
        <v>731</v>
      </c>
      <c r="G731" s="288">
        <f>scriv!AC693</f>
        <v>0</v>
      </c>
      <c r="H731" s="288">
        <f>scriv!AD693</f>
        <v>0</v>
      </c>
      <c r="I731" s="81" t="str">
        <f>IF(scriv!AE693&lt;&gt;"",scriv!AE693,J731)</f>
        <v/>
      </c>
      <c r="J731" s="81" t="str">
        <f>IF(scriv!AF693&lt;&gt;"",scriv!AF693,"")</f>
        <v/>
      </c>
      <c r="K731" s="82" t="str">
        <f>IF(scriv!Y693&lt;&gt;"",scriv!Y693,$K$36)</f>
        <v>none</v>
      </c>
      <c r="L731" s="82">
        <f>IF(scriv!Z693&lt;&gt;"",scriv!Z693,$L$36)</f>
        <v>0</v>
      </c>
      <c r="M731" s="82" t="str">
        <f>IF(scriv!AA693&lt;&gt;"",scriv!AA693,$M$36)</f>
        <v>OpenClose</v>
      </c>
      <c r="N731" s="82">
        <f>IF(scriv!AB693&lt;&gt;"",scriv!AB693,$N$36)</f>
        <v>0</v>
      </c>
      <c r="O731" s="119" t="str">
        <f t="shared" si="435"/>
        <v/>
      </c>
      <c r="P731" s="81" t="str">
        <f>IF(scriv!I693&lt;&gt;"",scriv!I693,"")</f>
        <v/>
      </c>
      <c r="Q731" s="81" t="str">
        <f>IF(scriv!J693&lt;&gt;"",scriv!J693,"")</f>
        <v/>
      </c>
      <c r="R731" s="81">
        <f>IF(scriv!K693&lt;&gt;"",scriv!K693,
IF(I731&lt;&gt;"",1,$R$36))</f>
        <v>1</v>
      </c>
      <c r="S731" s="81" t="str">
        <f>IF(scriv!L693&lt;&gt;"",scriv!L693,
IF(scriv!AF693&lt;&gt;"",$S$36,"none"))</f>
        <v>none</v>
      </c>
      <c r="T731" s="81" t="str">
        <f>IF(scriv!Q693&lt;&gt;"",scriv!Q693,"")</f>
        <v/>
      </c>
      <c r="U731" s="81" t="str">
        <f>IF(scriv!R693&lt;&gt;"",scriv!R693,"")</f>
        <v/>
      </c>
      <c r="V731" s="81" t="str">
        <f>IF(scriv!S693&lt;&gt;"",scriv!S693,"")</f>
        <v/>
      </c>
      <c r="W731" s="81" t="str">
        <f>IF(scriv!T693&lt;&gt;"",scriv!T693,"")</f>
        <v/>
      </c>
      <c r="X731" s="81" t="str">
        <f>IF($E731="",
( IF(scriv!AH693&lt;&gt;"", LEFT( scriv!AH693, FIND(",",scriv!AH693)-1) &amp; "=" &amp; $AH731 &amp; RIGHT( scriv!AH693, LEN(scriv!AH693) + 1 - FIND(",",scriv!AH693)),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IF(scriv!AI693&lt;&gt;"", LEFT( scriv!AI693, FIND(",",scriv!AI693)-1) &amp; "=" &amp; $AH731 &amp; RIGHT( scriv!AI693, LEN(scriv!AI693) + 1 - FIND(",",scriv!AI693)),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IF(scriv!AJ693&lt;&gt;"", LEFT( scriv!AJ693, FIND(",",scriv!AJ693)-1) &amp; "=" &amp; $AH731 &amp; RIGHT( scriv!AJ693, LEN(scriv!AJ693) + 1 - FIND(",",scriv!AJ693)),
  IF($Z$36&lt;&gt;"",LEFT( Z$36, FIND(",",Z$36)-1) &amp; "=" &amp; $AH731 &amp; RIGHT( Z$36, LEN(Z$36) + 1 - FIND(",",Z$36)),""))),
IF(scriv!O693&lt;&gt;"", LEFT( scriv!O693, FIND(",",scriv!O693)-1) &amp; "=" &amp; $AH731 &amp; RIGHT( scriv!O693, LEN(scriv!O693) + 1 - FIND(",",scriv!O693)),
LEFT( Z$37, FIND(",",Z$37)-1) &amp; "=" &amp; $AH731 &amp; RIGHT( Z$37, LEN(Z$37) + 1 - FIND(",",Z$37))))</f>
        <v>drawOpen=,1.2</v>
      </c>
      <c r="AA731" s="81" t="str">
        <f>IF($E731="",
( IF(scriv!AK693&lt;&gt;"", LEFT( scriv!AK693, FIND(",",scriv!AK693)-1) &amp; "=" &amp; $AH731 &amp; RIGHT( scriv!AK693, LEN(scriv!AK693) + 1 - FIND(",",scriv!AK693)),
  IF($AA$36&lt;&gt;"",LEFT( AA$36, FIND(",",AA$36)-1) &amp; "=" &amp; $AH731 &amp; RIGHT( AA$36, LEN(AA$36) + 1 - FIND(",",AA$36)),""))),
IF(scriv!P693&lt;&gt;"", LEFT( scriv!P693, FIND(",",scriv!P693)-1) &amp; "=" &amp; $AH731 &amp; RIGHT( scriv!P693, LEN(scriv!P693) + 1 - FIND(",",scriv!P693)),
LEFT( AA$37, FIND(",",AA$37)-1) &amp; "=" &amp; $AH731 &amp; RIGHT( AA$37, LEN(AA$37) + 1 - FIND(",",AA$37))))</f>
        <v>drawClose=,1.2</v>
      </c>
      <c r="AB731" s="167" t="str">
        <f t="shared" si="434"/>
        <v>noTitle</v>
      </c>
      <c r="AC731" s="167"/>
      <c r="AD731" s="45"/>
      <c r="AE731" s="168"/>
      <c r="AF731" s="169">
        <f>IF(D731="",scriv!B693,"")</f>
        <v>0</v>
      </c>
      <c r="AG731" s="170" t="str">
        <f t="shared" si="437"/>
        <v/>
      </c>
      <c r="AH731" s="169" t="str">
        <f t="shared" si="438"/>
        <v/>
      </c>
      <c r="AI731" s="169" t="str">
        <f t="shared" si="439"/>
        <v/>
      </c>
      <c r="AJ731" s="86">
        <f>ROUNDDOWN( (LEN(scriv!B693)+1) / 2, 0 )</f>
        <v>0</v>
      </c>
      <c r="AK731" s="82">
        <f t="shared" si="440"/>
        <v>0</v>
      </c>
      <c r="AL731" s="82" t="str">
        <f t="shared" si="441"/>
        <v>-</v>
      </c>
      <c r="AM731" s="82" t="str">
        <f t="shared" si="442"/>
        <v>-</v>
      </c>
      <c r="AN731" s="82" t="str">
        <f t="shared" si="443"/>
        <v>-</v>
      </c>
      <c r="AO731" s="82" t="str">
        <f t="shared" si="444"/>
        <v>-</v>
      </c>
      <c r="AP731" s="82" t="str">
        <f t="shared" si="445"/>
        <v>-</v>
      </c>
      <c r="AQ731" s="82" t="str">
        <f t="shared" si="446"/>
        <v>-</v>
      </c>
      <c r="AR731" s="82" t="str">
        <f t="shared" si="447"/>
        <v>-</v>
      </c>
      <c r="AT731" s="82">
        <f t="shared" si="448"/>
        <v>2</v>
      </c>
      <c r="AU731" s="82" t="str">
        <f ca="1">IF(    MAX(OFFSET(AL731,0,0,MATCH("-",AL$638:AL731,0))) = 0,"",
IFERROR(MAX(OFFSET(AL731,0,0,MATCH("-",AL$638:AL731,0))),""))</f>
        <v/>
      </c>
      <c r="AV731" s="82" t="str">
        <f ca="1">IF(    MAX(OFFSET(AM731,0,0,MATCH("-",AM$638:AM731,0))) = 0,"",
IFERROR(MAX(OFFSET(AM731,0,0,MATCH("-",AM$638:AM731,0))),""))</f>
        <v/>
      </c>
      <c r="AW731" s="82" t="str">
        <f ca="1">IF(    MAX(OFFSET(AN731,0,0,MATCH("-",AN$638:AN731,0))) = 0,"",
IFERROR(MAX(OFFSET(AN731,0,0,MATCH("-",AN$638:AN731,0))),""))</f>
        <v/>
      </c>
      <c r="AX731" s="82" t="str">
        <f ca="1">IF(    MAX(OFFSET(AO731,0,0,MATCH("-",AO$638:AO731,0))) = 0,"",
IFERROR(MAX(OFFSET(AO731,0,0,MATCH("-",AO$638:AO731,0))),""))</f>
        <v/>
      </c>
      <c r="AY731" s="82" t="str">
        <f ca="1">IF(    MAX(OFFSET(AP731,0,0,MATCH("-",AP$638:AP731,0))) = 0,"",
IFERROR(MAX(OFFSET(AP731,0,0,MATCH("-",AP$638:AP731,0))),""))</f>
        <v/>
      </c>
      <c r="AZ731" s="82" t="str">
        <f ca="1">IF(    MAX(OFFSET(AQ731,0,0,MATCH("-",AQ$638:AQ731,0))) = 0,"",
IFERROR(MAX(OFFSET(AQ731,0,0,MATCH("-",AQ$638:AQ731,0))),""))</f>
        <v/>
      </c>
      <c r="BA731" s="82" t="str">
        <f ca="1">IF(    MAX(OFFSET(AR731,0,0,MATCH("-",AR$638:AR731,0))) = 0,"",
IFERROR(MAX(OFFSET(AR731,0,0,MATCH("-",AR$638:AR731,0))),""))</f>
        <v/>
      </c>
      <c r="BB731" s="112">
        <f t="shared" ca="1" si="449"/>
        <v>-270</v>
      </c>
      <c r="BC731" s="111" t="str">
        <f t="shared" ca="1" si="450"/>
        <v>Radius</v>
      </c>
      <c r="BD731" s="112">
        <f t="shared" ca="1" si="451"/>
        <v>0</v>
      </c>
      <c r="BE731" s="111">
        <f t="shared" ca="1" si="452"/>
        <v>-150</v>
      </c>
      <c r="BF731" s="113" t="e">
        <f t="shared" ca="1" si="453"/>
        <v>#VALUE!</v>
      </c>
      <c r="BG731" s="113" t="e">
        <f t="shared" ca="1" si="454"/>
        <v>#VALUE!</v>
      </c>
      <c r="BH731" s="112">
        <f t="shared" ca="1" si="455"/>
        <v>2000</v>
      </c>
      <c r="BI731" s="112">
        <f t="shared" ca="1" si="456"/>
        <v>-150</v>
      </c>
      <c r="BJ731" s="157"/>
      <c r="BK731" s="157"/>
      <c r="BL731" s="158" t="str">
        <f>scriv!AM693</f>
        <v/>
      </c>
      <c r="BM731" s="157"/>
      <c r="BN731" s="157" t="str">
        <f t="shared" si="457"/>
        <v>node</v>
      </c>
      <c r="BO731" s="157"/>
      <c r="BP731" s="159">
        <f t="shared" ca="1" si="458"/>
        <v>0</v>
      </c>
      <c r="BQ731" s="159">
        <f t="shared" ca="1" si="459"/>
        <v>0</v>
      </c>
      <c r="BR731" s="159">
        <f t="shared" si="460"/>
        <v>1</v>
      </c>
      <c r="BS731" s="159" t="str">
        <f t="shared" si="461"/>
        <v>symbol</v>
      </c>
      <c r="BT731" s="157" t="str">
        <f ca="1">IF(scriv!V693&lt;&gt;"",scriv!V693,
IF(E731="",IFERROR(VLOOKUP(BL731,$AH$40:$BT$638,39,FALSE),$BT$36),
$BT$37))</f>
        <v>NodeSquare</v>
      </c>
      <c r="BU731" s="166">
        <f t="shared" ca="1" si="462"/>
        <v>2000</v>
      </c>
      <c r="BV731" s="166">
        <f t="shared" ca="1" si="463"/>
        <v>-150</v>
      </c>
      <c r="BW731" s="166">
        <f t="shared" ca="1" si="464"/>
        <v>0</v>
      </c>
      <c r="BX731" s="166">
        <f t="shared" ca="1" si="465"/>
        <v>0</v>
      </c>
      <c r="BY731" s="180" t="str">
        <f t="shared" si="466"/>
        <v/>
      </c>
      <c r="BZ731" s="180" t="str">
        <f t="shared" si="467"/>
        <v/>
      </c>
      <c r="CA731" s="81" t="str">
        <f>IF(scriv!E693&lt;&gt;"",scriv!E693,"")</f>
        <v/>
      </c>
      <c r="CB731" s="82">
        <f t="shared" si="436"/>
        <v>0</v>
      </c>
      <c r="CC731" s="82">
        <f t="shared" si="468"/>
        <v>0</v>
      </c>
      <c r="CD731" s="82" t="str">
        <f t="shared" si="469"/>
        <v>-</v>
      </c>
      <c r="CE731" s="82" t="str">
        <f t="shared" si="470"/>
        <v>-</v>
      </c>
      <c r="CF731" s="82" t="str">
        <f t="shared" si="471"/>
        <v>-</v>
      </c>
      <c r="CG731" s="82" t="str">
        <f t="shared" si="472"/>
        <v>-</v>
      </c>
      <c r="CH731" s="82" t="str">
        <f t="shared" si="473"/>
        <v>-</v>
      </c>
      <c r="CI731" s="82" t="str">
        <f t="shared" si="474"/>
        <v>-</v>
      </c>
      <c r="CJ731" s="82" t="str">
        <f t="shared" si="475"/>
        <v>-</v>
      </c>
      <c r="CK731" s="82" t="str">
        <f t="shared" si="476"/>
        <v>-</v>
      </c>
    </row>
    <row r="732" spans="1:89" s="82" customFormat="1" ht="18" customHeight="1">
      <c r="A732" s="81" t="str">
        <f>scriv!AL694</f>
        <v/>
      </c>
      <c r="B732" s="81" t="str">
        <f>IF(scriv!D694&lt;&gt;"",scriv!D694,"")</f>
        <v/>
      </c>
      <c r="C732" s="81" t="str">
        <f>IF( scriv!AP694&lt;&gt;"", IF(D732&lt;&gt;"","connection ","")&amp;scriv!AP694,IF(D732&lt;&gt;"","connection",""))</f>
        <v/>
      </c>
      <c r="D732" s="82" t="str">
        <f>scriv!AN694</f>
        <v/>
      </c>
      <c r="E732" s="82" t="str">
        <f>scriv!AO694</f>
        <v/>
      </c>
      <c r="F732" s="156">
        <f>ROW()</f>
        <v>732</v>
      </c>
      <c r="G732" s="288">
        <f>scriv!AC694</f>
        <v>0</v>
      </c>
      <c r="H732" s="288">
        <f>scriv!AD694</f>
        <v>0</v>
      </c>
      <c r="I732" s="81" t="str">
        <f>IF(scriv!AE694&lt;&gt;"",scriv!AE694,J732)</f>
        <v/>
      </c>
      <c r="J732" s="81" t="str">
        <f>IF(scriv!AF694&lt;&gt;"",scriv!AF694,"")</f>
        <v/>
      </c>
      <c r="K732" s="82" t="str">
        <f>IF(scriv!Y694&lt;&gt;"",scriv!Y694,$K$36)</f>
        <v>none</v>
      </c>
      <c r="L732" s="82">
        <f>IF(scriv!Z694&lt;&gt;"",scriv!Z694,$L$36)</f>
        <v>0</v>
      </c>
      <c r="M732" s="82" t="str">
        <f>IF(scriv!AA694&lt;&gt;"",scriv!AA694,$M$36)</f>
        <v>OpenClose</v>
      </c>
      <c r="N732" s="82">
        <f>IF(scriv!AB694&lt;&gt;"",scriv!AB694,$N$36)</f>
        <v>0</v>
      </c>
      <c r="O732" s="119" t="str">
        <f t="shared" si="435"/>
        <v/>
      </c>
      <c r="P732" s="81" t="str">
        <f>IF(scriv!I694&lt;&gt;"",scriv!I694,"")</f>
        <v/>
      </c>
      <c r="Q732" s="81" t="str">
        <f>IF(scriv!J694&lt;&gt;"",scriv!J694,"")</f>
        <v/>
      </c>
      <c r="R732" s="81">
        <f>IF(scriv!K694&lt;&gt;"",scriv!K694,
IF(I732&lt;&gt;"",1,$R$36))</f>
        <v>1</v>
      </c>
      <c r="S732" s="81" t="str">
        <f>IF(scriv!L694&lt;&gt;"",scriv!L694,
IF(scriv!AF694&lt;&gt;"",$S$36,"none"))</f>
        <v>none</v>
      </c>
      <c r="T732" s="81" t="str">
        <f>IF(scriv!Q694&lt;&gt;"",scriv!Q694,"")</f>
        <v/>
      </c>
      <c r="U732" s="81" t="str">
        <f>IF(scriv!R694&lt;&gt;"",scriv!R694,"")</f>
        <v/>
      </c>
      <c r="V732" s="81" t="str">
        <f>IF(scriv!S694&lt;&gt;"",scriv!S694,"")</f>
        <v/>
      </c>
      <c r="W732" s="81" t="str">
        <f>IF(scriv!T694&lt;&gt;"",scriv!T694,"")</f>
        <v/>
      </c>
      <c r="X732" s="81" t="str">
        <f>IF($E732="",
( IF(scriv!AH694&lt;&gt;"", LEFT( scriv!AH694, FIND(",",scriv!AH694)-1) &amp; "=" &amp; $AH732 &amp; RIGHT( scriv!AH694, LEN(scriv!AH694) + 1 - FIND(",",scriv!AH694)),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IF(scriv!AI694&lt;&gt;"", LEFT( scriv!AI694, FIND(",",scriv!AI694)-1) &amp; "=" &amp; $AH732 &amp; RIGHT( scriv!AI694, LEN(scriv!AI694) + 1 - FIND(",",scriv!AI694)),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IF(scriv!AJ694&lt;&gt;"", LEFT( scriv!AJ694, FIND(",",scriv!AJ694)-1) &amp; "=" &amp; $AH732 &amp; RIGHT( scriv!AJ694, LEN(scriv!AJ694) + 1 - FIND(",",scriv!AJ694)),
  IF($Z$36&lt;&gt;"",LEFT( Z$36, FIND(",",Z$36)-1) &amp; "=" &amp; $AH732 &amp; RIGHT( Z$36, LEN(Z$36) + 1 - FIND(",",Z$36)),""))),
IF(scriv!O694&lt;&gt;"", LEFT( scriv!O694, FIND(",",scriv!O694)-1) &amp; "=" &amp; $AH732 &amp; RIGHT( scriv!O694, LEN(scriv!O694) + 1 - FIND(",",scriv!O694)),
LEFT( Z$37, FIND(",",Z$37)-1) &amp; "=" &amp; $AH732 &amp; RIGHT( Z$37, LEN(Z$37) + 1 - FIND(",",Z$37))))</f>
        <v>drawOpen=,1.2</v>
      </c>
      <c r="AA732" s="81" t="str">
        <f>IF($E732="",
( IF(scriv!AK694&lt;&gt;"", LEFT( scriv!AK694, FIND(",",scriv!AK694)-1) &amp; "=" &amp; $AH732 &amp; RIGHT( scriv!AK694, LEN(scriv!AK694) + 1 - FIND(",",scriv!AK694)),
  IF($AA$36&lt;&gt;"",LEFT( AA$36, FIND(",",AA$36)-1) &amp; "=" &amp; $AH732 &amp; RIGHT( AA$36, LEN(AA$36) + 1 - FIND(",",AA$36)),""))),
IF(scriv!P694&lt;&gt;"", LEFT( scriv!P694, FIND(",",scriv!P694)-1) &amp; "=" &amp; $AH732 &amp; RIGHT( scriv!P694, LEN(scriv!P694) + 1 - FIND(",",scriv!P694)),
LEFT( AA$37, FIND(",",AA$37)-1) &amp; "=" &amp; $AH732 &amp; RIGHT( AA$37, LEN(AA$37) + 1 - FIND(",",AA$37))))</f>
        <v>drawClose=,1.2</v>
      </c>
      <c r="AB732" s="167" t="str">
        <f t="shared" si="434"/>
        <v>noTitle</v>
      </c>
      <c r="AC732" s="167"/>
      <c r="AD732" s="45"/>
      <c r="AE732" s="168"/>
      <c r="AF732" s="169">
        <f>IF(D732="",scriv!B694,"")</f>
        <v>0</v>
      </c>
      <c r="AG732" s="170" t="str">
        <f t="shared" si="437"/>
        <v/>
      </c>
      <c r="AH732" s="169" t="str">
        <f t="shared" si="438"/>
        <v/>
      </c>
      <c r="AI732" s="169" t="str">
        <f t="shared" si="439"/>
        <v/>
      </c>
      <c r="AJ732" s="86">
        <f>ROUNDDOWN( (LEN(scriv!B694)+1) / 2, 0 )</f>
        <v>0</v>
      </c>
      <c r="AK732" s="82">
        <f t="shared" si="440"/>
        <v>0</v>
      </c>
      <c r="AL732" s="82" t="str">
        <f t="shared" si="441"/>
        <v>-</v>
      </c>
      <c r="AM732" s="82" t="str">
        <f t="shared" si="442"/>
        <v>-</v>
      </c>
      <c r="AN732" s="82" t="str">
        <f t="shared" si="443"/>
        <v>-</v>
      </c>
      <c r="AO732" s="82" t="str">
        <f t="shared" si="444"/>
        <v>-</v>
      </c>
      <c r="AP732" s="82" t="str">
        <f t="shared" si="445"/>
        <v>-</v>
      </c>
      <c r="AQ732" s="82" t="str">
        <f t="shared" si="446"/>
        <v>-</v>
      </c>
      <c r="AR732" s="82" t="str">
        <f t="shared" si="447"/>
        <v>-</v>
      </c>
      <c r="AT732" s="82">
        <f t="shared" si="448"/>
        <v>2</v>
      </c>
      <c r="AU732" s="82" t="str">
        <f ca="1">IF(    MAX(OFFSET(AL732,0,0,MATCH("-",AL$638:AL732,0))) = 0,"",
IFERROR(MAX(OFFSET(AL732,0,0,MATCH("-",AL$638:AL732,0))),""))</f>
        <v/>
      </c>
      <c r="AV732" s="82" t="str">
        <f ca="1">IF(    MAX(OFFSET(AM732,0,0,MATCH("-",AM$638:AM732,0))) = 0,"",
IFERROR(MAX(OFFSET(AM732,0,0,MATCH("-",AM$638:AM732,0))),""))</f>
        <v/>
      </c>
      <c r="AW732" s="82" t="str">
        <f ca="1">IF(    MAX(OFFSET(AN732,0,0,MATCH("-",AN$638:AN732,0))) = 0,"",
IFERROR(MAX(OFFSET(AN732,0,0,MATCH("-",AN$638:AN732,0))),""))</f>
        <v/>
      </c>
      <c r="AX732" s="82" t="str">
        <f ca="1">IF(    MAX(OFFSET(AO732,0,0,MATCH("-",AO$638:AO732,0))) = 0,"",
IFERROR(MAX(OFFSET(AO732,0,0,MATCH("-",AO$638:AO732,0))),""))</f>
        <v/>
      </c>
      <c r="AY732" s="82" t="str">
        <f ca="1">IF(    MAX(OFFSET(AP732,0,0,MATCH("-",AP$638:AP732,0))) = 0,"",
IFERROR(MAX(OFFSET(AP732,0,0,MATCH("-",AP$638:AP732,0))),""))</f>
        <v/>
      </c>
      <c r="AZ732" s="82" t="str">
        <f ca="1">IF(    MAX(OFFSET(AQ732,0,0,MATCH("-",AQ$638:AQ732,0))) = 0,"",
IFERROR(MAX(OFFSET(AQ732,0,0,MATCH("-",AQ$638:AQ732,0))),""))</f>
        <v/>
      </c>
      <c r="BA732" s="82" t="str">
        <f ca="1">IF(    MAX(OFFSET(AR732,0,0,MATCH("-",AR$638:AR732,0))) = 0,"",
IFERROR(MAX(OFFSET(AR732,0,0,MATCH("-",AR$638:AR732,0))),""))</f>
        <v/>
      </c>
      <c r="BB732" s="112">
        <f t="shared" ca="1" si="449"/>
        <v>-270</v>
      </c>
      <c r="BC732" s="111" t="str">
        <f t="shared" ca="1" si="450"/>
        <v>Radius</v>
      </c>
      <c r="BD732" s="112">
        <f t="shared" ca="1" si="451"/>
        <v>0</v>
      </c>
      <c r="BE732" s="111">
        <f t="shared" ca="1" si="452"/>
        <v>-150</v>
      </c>
      <c r="BF732" s="113" t="e">
        <f t="shared" ca="1" si="453"/>
        <v>#VALUE!</v>
      </c>
      <c r="BG732" s="113" t="e">
        <f t="shared" ca="1" si="454"/>
        <v>#VALUE!</v>
      </c>
      <c r="BH732" s="112">
        <f t="shared" ca="1" si="455"/>
        <v>2000</v>
      </c>
      <c r="BI732" s="112">
        <f t="shared" ca="1" si="456"/>
        <v>-150</v>
      </c>
      <c r="BJ732" s="157"/>
      <c r="BK732" s="157"/>
      <c r="BL732" s="158" t="str">
        <f>scriv!AM694</f>
        <v/>
      </c>
      <c r="BM732" s="157"/>
      <c r="BN732" s="157" t="str">
        <f t="shared" si="457"/>
        <v>node</v>
      </c>
      <c r="BO732" s="157"/>
      <c r="BP732" s="159">
        <f t="shared" ca="1" si="458"/>
        <v>0</v>
      </c>
      <c r="BQ732" s="159">
        <f t="shared" ca="1" si="459"/>
        <v>0</v>
      </c>
      <c r="BR732" s="159">
        <f t="shared" si="460"/>
        <v>1</v>
      </c>
      <c r="BS732" s="159" t="str">
        <f t="shared" si="461"/>
        <v>symbol</v>
      </c>
      <c r="BT732" s="157" t="str">
        <f ca="1">IF(scriv!V694&lt;&gt;"",scriv!V694,
IF(E732="",IFERROR(VLOOKUP(BL732,$AH$40:$BT$638,39,FALSE),$BT$36),
$BT$37))</f>
        <v>NodeSquare</v>
      </c>
      <c r="BU732" s="166">
        <f t="shared" ca="1" si="462"/>
        <v>2000</v>
      </c>
      <c r="BV732" s="166">
        <f t="shared" ca="1" si="463"/>
        <v>-150</v>
      </c>
      <c r="BW732" s="166">
        <f t="shared" ca="1" si="464"/>
        <v>0</v>
      </c>
      <c r="BX732" s="166">
        <f t="shared" ca="1" si="465"/>
        <v>0</v>
      </c>
      <c r="BY732" s="180" t="str">
        <f t="shared" si="466"/>
        <v/>
      </c>
      <c r="BZ732" s="180" t="str">
        <f t="shared" si="467"/>
        <v/>
      </c>
      <c r="CA732" s="81" t="str">
        <f>IF(scriv!E694&lt;&gt;"",scriv!E694,"")</f>
        <v/>
      </c>
      <c r="CB732" s="82">
        <f t="shared" si="436"/>
        <v>0</v>
      </c>
      <c r="CC732" s="82">
        <f t="shared" si="468"/>
        <v>0</v>
      </c>
      <c r="CD732" s="82" t="str">
        <f t="shared" si="469"/>
        <v>-</v>
      </c>
      <c r="CE732" s="82" t="str">
        <f t="shared" si="470"/>
        <v>-</v>
      </c>
      <c r="CF732" s="82" t="str">
        <f t="shared" si="471"/>
        <v>-</v>
      </c>
      <c r="CG732" s="82" t="str">
        <f t="shared" si="472"/>
        <v>-</v>
      </c>
      <c r="CH732" s="82" t="str">
        <f t="shared" si="473"/>
        <v>-</v>
      </c>
      <c r="CI732" s="82" t="str">
        <f t="shared" si="474"/>
        <v>-</v>
      </c>
      <c r="CJ732" s="82" t="str">
        <f t="shared" si="475"/>
        <v>-</v>
      </c>
      <c r="CK732" s="82" t="str">
        <f t="shared" si="476"/>
        <v>-</v>
      </c>
    </row>
    <row r="733" spans="1:89" s="82" customFormat="1" ht="18" customHeight="1">
      <c r="A733" s="81" t="str">
        <f>scriv!AL695</f>
        <v/>
      </c>
      <c r="B733" s="81" t="str">
        <f>IF(scriv!D695&lt;&gt;"",scriv!D695,"")</f>
        <v/>
      </c>
      <c r="C733" s="81" t="str">
        <f>IF( scriv!AP695&lt;&gt;"", IF(D733&lt;&gt;"","connection ","")&amp;scriv!AP695,IF(D733&lt;&gt;"","connection",""))</f>
        <v/>
      </c>
      <c r="D733" s="82" t="str">
        <f>scriv!AN695</f>
        <v/>
      </c>
      <c r="E733" s="82" t="str">
        <f>scriv!AO695</f>
        <v/>
      </c>
      <c r="F733" s="156">
        <f>ROW()</f>
        <v>733</v>
      </c>
      <c r="G733" s="288">
        <f>scriv!AC695</f>
        <v>0</v>
      </c>
      <c r="H733" s="288">
        <f>scriv!AD695</f>
        <v>0</v>
      </c>
      <c r="I733" s="81" t="str">
        <f>IF(scriv!AE695&lt;&gt;"",scriv!AE695,J733)</f>
        <v/>
      </c>
      <c r="J733" s="81" t="str">
        <f>IF(scriv!AF695&lt;&gt;"",scriv!AF695,"")</f>
        <v/>
      </c>
      <c r="K733" s="82" t="str">
        <f>IF(scriv!Y695&lt;&gt;"",scriv!Y695,$K$36)</f>
        <v>none</v>
      </c>
      <c r="L733" s="82">
        <f>IF(scriv!Z695&lt;&gt;"",scriv!Z695,$L$36)</f>
        <v>0</v>
      </c>
      <c r="M733" s="82" t="str">
        <f>IF(scriv!AA695&lt;&gt;"",scriv!AA695,$M$36)</f>
        <v>OpenClose</v>
      </c>
      <c r="N733" s="82">
        <f>IF(scriv!AB695&lt;&gt;"",scriv!AB695,$N$36)</f>
        <v>0</v>
      </c>
      <c r="O733" s="119" t="str">
        <f t="shared" si="435"/>
        <v/>
      </c>
      <c r="P733" s="81" t="str">
        <f>IF(scriv!I695&lt;&gt;"",scriv!I695,"")</f>
        <v/>
      </c>
      <c r="Q733" s="81" t="str">
        <f>IF(scriv!J695&lt;&gt;"",scriv!J695,"")</f>
        <v/>
      </c>
      <c r="R733" s="81">
        <f>IF(scriv!K695&lt;&gt;"",scriv!K695,
IF(I733&lt;&gt;"",1,$R$36))</f>
        <v>1</v>
      </c>
      <c r="S733" s="81" t="str">
        <f>IF(scriv!L695&lt;&gt;"",scriv!L695,
IF(scriv!AF695&lt;&gt;"",$S$36,"none"))</f>
        <v>none</v>
      </c>
      <c r="T733" s="81" t="str">
        <f>IF(scriv!Q695&lt;&gt;"",scriv!Q695,"")</f>
        <v/>
      </c>
      <c r="U733" s="81" t="str">
        <f>IF(scriv!R695&lt;&gt;"",scriv!R695,"")</f>
        <v/>
      </c>
      <c r="V733" s="81" t="str">
        <f>IF(scriv!S695&lt;&gt;"",scriv!S695,"")</f>
        <v/>
      </c>
      <c r="W733" s="81" t="str">
        <f>IF(scriv!T695&lt;&gt;"",scriv!T695,"")</f>
        <v/>
      </c>
      <c r="X733" s="81" t="str">
        <f>IF($E733="",
( IF(scriv!AH695&lt;&gt;"", LEFT( scriv!AH695, FIND(",",scriv!AH695)-1) &amp; "=" &amp; $AH733 &amp; RIGHT( scriv!AH695, LEN(scriv!AH695) + 1 - FIND(",",scriv!AH695)),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IF(scriv!AI695&lt;&gt;"", LEFT( scriv!AI695, FIND(",",scriv!AI695)-1) &amp; "=" &amp; $AH733 &amp; RIGHT( scriv!AI695, LEN(scriv!AI695) + 1 - FIND(",",scriv!AI695)),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IF(scriv!AJ695&lt;&gt;"", LEFT( scriv!AJ695, FIND(",",scriv!AJ695)-1) &amp; "=" &amp; $AH733 &amp; RIGHT( scriv!AJ695, LEN(scriv!AJ695) + 1 - FIND(",",scriv!AJ695)),
  IF($Z$36&lt;&gt;"",LEFT( Z$36, FIND(",",Z$36)-1) &amp; "=" &amp; $AH733 &amp; RIGHT( Z$36, LEN(Z$36) + 1 - FIND(",",Z$36)),""))),
IF(scriv!O695&lt;&gt;"", LEFT( scriv!O695, FIND(",",scriv!O695)-1) &amp; "=" &amp; $AH733 &amp; RIGHT( scriv!O695, LEN(scriv!O695) + 1 - FIND(",",scriv!O695)),
LEFT( Z$37, FIND(",",Z$37)-1) &amp; "=" &amp; $AH733 &amp; RIGHT( Z$37, LEN(Z$37) + 1 - FIND(",",Z$37))))</f>
        <v>drawOpen=,1.2</v>
      </c>
      <c r="AA733" s="81" t="str">
        <f>IF($E733="",
( IF(scriv!AK695&lt;&gt;"", LEFT( scriv!AK695, FIND(",",scriv!AK695)-1) &amp; "=" &amp; $AH733 &amp; RIGHT( scriv!AK695, LEN(scriv!AK695) + 1 - FIND(",",scriv!AK695)),
  IF($AA$36&lt;&gt;"",LEFT( AA$36, FIND(",",AA$36)-1) &amp; "=" &amp; $AH733 &amp; RIGHT( AA$36, LEN(AA$36) + 1 - FIND(",",AA$36)),""))),
IF(scriv!P695&lt;&gt;"", LEFT( scriv!P695, FIND(",",scriv!P695)-1) &amp; "=" &amp; $AH733 &amp; RIGHT( scriv!P695, LEN(scriv!P695) + 1 - FIND(",",scriv!P695)),
LEFT( AA$37, FIND(",",AA$37)-1) &amp; "=" &amp; $AH733 &amp; RIGHT( AA$37, LEN(AA$37) + 1 - FIND(",",AA$37))))</f>
        <v>drawClose=,1.2</v>
      </c>
      <c r="AB733" s="167" t="str">
        <f t="shared" si="434"/>
        <v>noTitle</v>
      </c>
      <c r="AC733" s="167"/>
      <c r="AD733" s="45"/>
      <c r="AE733" s="168"/>
      <c r="AF733" s="169">
        <f>IF(D733="",scriv!B695,"")</f>
        <v>0</v>
      </c>
      <c r="AG733" s="170" t="str">
        <f t="shared" si="437"/>
        <v/>
      </c>
      <c r="AH733" s="169" t="str">
        <f t="shared" si="438"/>
        <v/>
      </c>
      <c r="AI733" s="169" t="str">
        <f t="shared" si="439"/>
        <v/>
      </c>
      <c r="AJ733" s="86">
        <f>ROUNDDOWN( (LEN(scriv!B695)+1) / 2, 0 )</f>
        <v>0</v>
      </c>
      <c r="AK733" s="82">
        <f t="shared" si="440"/>
        <v>0</v>
      </c>
      <c r="AL733" s="82" t="str">
        <f t="shared" si="441"/>
        <v>-</v>
      </c>
      <c r="AM733" s="82" t="str">
        <f t="shared" si="442"/>
        <v>-</v>
      </c>
      <c r="AN733" s="82" t="str">
        <f t="shared" si="443"/>
        <v>-</v>
      </c>
      <c r="AO733" s="82" t="str">
        <f t="shared" si="444"/>
        <v>-</v>
      </c>
      <c r="AP733" s="82" t="str">
        <f t="shared" si="445"/>
        <v>-</v>
      </c>
      <c r="AQ733" s="82" t="str">
        <f t="shared" si="446"/>
        <v>-</v>
      </c>
      <c r="AR733" s="82" t="str">
        <f t="shared" si="447"/>
        <v>-</v>
      </c>
      <c r="AT733" s="82">
        <f t="shared" si="448"/>
        <v>2</v>
      </c>
      <c r="AU733" s="82" t="str">
        <f ca="1">IF(    MAX(OFFSET(AL733,0,0,MATCH("-",AL$638:AL733,0))) = 0,"",
IFERROR(MAX(OFFSET(AL733,0,0,MATCH("-",AL$638:AL733,0))),""))</f>
        <v/>
      </c>
      <c r="AV733" s="82" t="str">
        <f ca="1">IF(    MAX(OFFSET(AM733,0,0,MATCH("-",AM$638:AM733,0))) = 0,"",
IFERROR(MAX(OFFSET(AM733,0,0,MATCH("-",AM$638:AM733,0))),""))</f>
        <v/>
      </c>
      <c r="AW733" s="82" t="str">
        <f ca="1">IF(    MAX(OFFSET(AN733,0,0,MATCH("-",AN$638:AN733,0))) = 0,"",
IFERROR(MAX(OFFSET(AN733,0,0,MATCH("-",AN$638:AN733,0))),""))</f>
        <v/>
      </c>
      <c r="AX733" s="82" t="str">
        <f ca="1">IF(    MAX(OFFSET(AO733,0,0,MATCH("-",AO$638:AO733,0))) = 0,"",
IFERROR(MAX(OFFSET(AO733,0,0,MATCH("-",AO$638:AO733,0))),""))</f>
        <v/>
      </c>
      <c r="AY733" s="82" t="str">
        <f ca="1">IF(    MAX(OFFSET(AP733,0,0,MATCH("-",AP$638:AP733,0))) = 0,"",
IFERROR(MAX(OFFSET(AP733,0,0,MATCH("-",AP$638:AP733,0))),""))</f>
        <v/>
      </c>
      <c r="AZ733" s="82" t="str">
        <f ca="1">IF(    MAX(OFFSET(AQ733,0,0,MATCH("-",AQ$638:AQ733,0))) = 0,"",
IFERROR(MAX(OFFSET(AQ733,0,0,MATCH("-",AQ$638:AQ733,0))),""))</f>
        <v/>
      </c>
      <c r="BA733" s="82" t="str">
        <f ca="1">IF(    MAX(OFFSET(AR733,0,0,MATCH("-",AR$638:AR733,0))) = 0,"",
IFERROR(MAX(OFFSET(AR733,0,0,MATCH("-",AR$638:AR733,0))),""))</f>
        <v/>
      </c>
      <c r="BB733" s="112">
        <f t="shared" ca="1" si="449"/>
        <v>-270</v>
      </c>
      <c r="BC733" s="111" t="str">
        <f t="shared" ca="1" si="450"/>
        <v>Radius</v>
      </c>
      <c r="BD733" s="112">
        <f t="shared" ca="1" si="451"/>
        <v>0</v>
      </c>
      <c r="BE733" s="111">
        <f t="shared" ca="1" si="452"/>
        <v>-150</v>
      </c>
      <c r="BF733" s="113" t="e">
        <f t="shared" ca="1" si="453"/>
        <v>#VALUE!</v>
      </c>
      <c r="BG733" s="113" t="e">
        <f t="shared" ca="1" si="454"/>
        <v>#VALUE!</v>
      </c>
      <c r="BH733" s="112">
        <f t="shared" ca="1" si="455"/>
        <v>2000</v>
      </c>
      <c r="BI733" s="112">
        <f t="shared" ca="1" si="456"/>
        <v>-150</v>
      </c>
      <c r="BJ733" s="157"/>
      <c r="BK733" s="157"/>
      <c r="BL733" s="158" t="str">
        <f>scriv!AM695</f>
        <v/>
      </c>
      <c r="BM733" s="157"/>
      <c r="BN733" s="157" t="str">
        <f t="shared" si="457"/>
        <v>node</v>
      </c>
      <c r="BO733" s="157"/>
      <c r="BP733" s="159">
        <f t="shared" ca="1" si="458"/>
        <v>0</v>
      </c>
      <c r="BQ733" s="159">
        <f t="shared" ca="1" si="459"/>
        <v>0</v>
      </c>
      <c r="BR733" s="159">
        <f t="shared" si="460"/>
        <v>1</v>
      </c>
      <c r="BS733" s="159" t="str">
        <f t="shared" si="461"/>
        <v>symbol</v>
      </c>
      <c r="BT733" s="157" t="str">
        <f ca="1">IF(scriv!V695&lt;&gt;"",scriv!V695,
IF(E733="",IFERROR(VLOOKUP(BL733,$AH$40:$BT$638,39,FALSE),$BT$36),
$BT$37))</f>
        <v>NodeSquare</v>
      </c>
      <c r="BU733" s="166">
        <f t="shared" ca="1" si="462"/>
        <v>2000</v>
      </c>
      <c r="BV733" s="166">
        <f t="shared" ca="1" si="463"/>
        <v>-150</v>
      </c>
      <c r="BW733" s="166">
        <f t="shared" ca="1" si="464"/>
        <v>0</v>
      </c>
      <c r="BX733" s="166">
        <f t="shared" ca="1" si="465"/>
        <v>0</v>
      </c>
      <c r="BY733" s="180" t="str">
        <f t="shared" si="466"/>
        <v/>
      </c>
      <c r="BZ733" s="180" t="str">
        <f t="shared" si="467"/>
        <v/>
      </c>
      <c r="CA733" s="81" t="str">
        <f>IF(scriv!E695&lt;&gt;"",scriv!E695,"")</f>
        <v/>
      </c>
      <c r="CB733" s="82">
        <f t="shared" si="436"/>
        <v>0</v>
      </c>
      <c r="CC733" s="82">
        <f t="shared" si="468"/>
        <v>0</v>
      </c>
      <c r="CD733" s="82" t="str">
        <f t="shared" si="469"/>
        <v>-</v>
      </c>
      <c r="CE733" s="82" t="str">
        <f t="shared" si="470"/>
        <v>-</v>
      </c>
      <c r="CF733" s="82" t="str">
        <f t="shared" si="471"/>
        <v>-</v>
      </c>
      <c r="CG733" s="82" t="str">
        <f t="shared" si="472"/>
        <v>-</v>
      </c>
      <c r="CH733" s="82" t="str">
        <f t="shared" si="473"/>
        <v>-</v>
      </c>
      <c r="CI733" s="82" t="str">
        <f t="shared" si="474"/>
        <v>-</v>
      </c>
      <c r="CJ733" s="82" t="str">
        <f t="shared" si="475"/>
        <v>-</v>
      </c>
      <c r="CK733" s="82" t="str">
        <f t="shared" si="476"/>
        <v>-</v>
      </c>
    </row>
    <row r="734" spans="1:89" s="82" customFormat="1" ht="18" customHeight="1">
      <c r="A734" s="81" t="str">
        <f>scriv!AL696</f>
        <v/>
      </c>
      <c r="B734" s="81" t="str">
        <f>IF(scriv!D696&lt;&gt;"",scriv!D696,"")</f>
        <v/>
      </c>
      <c r="C734" s="81" t="str">
        <f>IF( scriv!AP696&lt;&gt;"", IF(D734&lt;&gt;"","connection ","")&amp;scriv!AP696,IF(D734&lt;&gt;"","connection",""))</f>
        <v/>
      </c>
      <c r="D734" s="82" t="str">
        <f>scriv!AN696</f>
        <v/>
      </c>
      <c r="E734" s="82" t="str">
        <f>scriv!AO696</f>
        <v/>
      </c>
      <c r="F734" s="156">
        <f>ROW()</f>
        <v>734</v>
      </c>
      <c r="G734" s="288">
        <f>scriv!AC696</f>
        <v>0</v>
      </c>
      <c r="H734" s="288">
        <f>scriv!AD696</f>
        <v>0</v>
      </c>
      <c r="I734" s="81" t="str">
        <f>IF(scriv!AE696&lt;&gt;"",scriv!AE696,J734)</f>
        <v/>
      </c>
      <c r="J734" s="81" t="str">
        <f>IF(scriv!AF696&lt;&gt;"",scriv!AF696,"")</f>
        <v/>
      </c>
      <c r="K734" s="82" t="str">
        <f>IF(scriv!Y696&lt;&gt;"",scriv!Y696,$K$36)</f>
        <v>none</v>
      </c>
      <c r="L734" s="82">
        <f>IF(scriv!Z696&lt;&gt;"",scriv!Z696,$L$36)</f>
        <v>0</v>
      </c>
      <c r="M734" s="82" t="str">
        <f>IF(scriv!AA696&lt;&gt;"",scriv!AA696,$M$36)</f>
        <v>OpenClose</v>
      </c>
      <c r="N734" s="82">
        <f>IF(scriv!AB696&lt;&gt;"",scriv!AB696,$N$36)</f>
        <v>0</v>
      </c>
      <c r="O734" s="119" t="str">
        <f t="shared" si="435"/>
        <v/>
      </c>
      <c r="P734" s="81" t="str">
        <f>IF(scriv!I696&lt;&gt;"",scriv!I696,"")</f>
        <v/>
      </c>
      <c r="Q734" s="81" t="str">
        <f>IF(scriv!J696&lt;&gt;"",scriv!J696,"")</f>
        <v/>
      </c>
      <c r="R734" s="81">
        <f>IF(scriv!K696&lt;&gt;"",scriv!K696,
IF(I734&lt;&gt;"",1,$R$36))</f>
        <v>1</v>
      </c>
      <c r="S734" s="81" t="str">
        <f>IF(scriv!L696&lt;&gt;"",scriv!L696,
IF(scriv!AF696&lt;&gt;"",$S$36,"none"))</f>
        <v>none</v>
      </c>
      <c r="T734" s="81" t="str">
        <f>IF(scriv!Q696&lt;&gt;"",scriv!Q696,"")</f>
        <v/>
      </c>
      <c r="U734" s="81" t="str">
        <f>IF(scriv!R696&lt;&gt;"",scriv!R696,"")</f>
        <v/>
      </c>
      <c r="V734" s="81" t="str">
        <f>IF(scriv!S696&lt;&gt;"",scriv!S696,"")</f>
        <v/>
      </c>
      <c r="W734" s="81" t="str">
        <f>IF(scriv!T696&lt;&gt;"",scriv!T696,"")</f>
        <v/>
      </c>
      <c r="X734" s="81" t="str">
        <f>IF($E734="",
( IF(scriv!AH696&lt;&gt;"", LEFT( scriv!AH696, FIND(",",scriv!AH696)-1) &amp; "=" &amp; $AH734 &amp; RIGHT( scriv!AH696, LEN(scriv!AH696) + 1 - FIND(",",scriv!AH696)),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IF(scriv!AI696&lt;&gt;"", LEFT( scriv!AI696, FIND(",",scriv!AI696)-1) &amp; "=" &amp; $AH734 &amp; RIGHT( scriv!AI696, LEN(scriv!AI696) + 1 - FIND(",",scriv!AI696)),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IF(scriv!AJ696&lt;&gt;"", LEFT( scriv!AJ696, FIND(",",scriv!AJ696)-1) &amp; "=" &amp; $AH734 &amp; RIGHT( scriv!AJ696, LEN(scriv!AJ696) + 1 - FIND(",",scriv!AJ696)),
  IF($Z$36&lt;&gt;"",LEFT( Z$36, FIND(",",Z$36)-1) &amp; "=" &amp; $AH734 &amp; RIGHT( Z$36, LEN(Z$36) + 1 - FIND(",",Z$36)),""))),
IF(scriv!O696&lt;&gt;"", LEFT( scriv!O696, FIND(",",scriv!O696)-1) &amp; "=" &amp; $AH734 &amp; RIGHT( scriv!O696, LEN(scriv!O696) + 1 - FIND(",",scriv!O696)),
LEFT( Z$37, FIND(",",Z$37)-1) &amp; "=" &amp; $AH734 &amp; RIGHT( Z$37, LEN(Z$37) + 1 - FIND(",",Z$37))))</f>
        <v>drawOpen=,1.2</v>
      </c>
      <c r="AA734" s="81" t="str">
        <f>IF($E734="",
( IF(scriv!AK696&lt;&gt;"", LEFT( scriv!AK696, FIND(",",scriv!AK696)-1) &amp; "=" &amp; $AH734 &amp; RIGHT( scriv!AK696, LEN(scriv!AK696) + 1 - FIND(",",scriv!AK696)),
  IF($AA$36&lt;&gt;"",LEFT( AA$36, FIND(",",AA$36)-1) &amp; "=" &amp; $AH734 &amp; RIGHT( AA$36, LEN(AA$36) + 1 - FIND(",",AA$36)),""))),
IF(scriv!P696&lt;&gt;"", LEFT( scriv!P696, FIND(",",scriv!P696)-1) &amp; "=" &amp; $AH734 &amp; RIGHT( scriv!P696, LEN(scriv!P696) + 1 - FIND(",",scriv!P696)),
LEFT( AA$37, FIND(",",AA$37)-1) &amp; "=" &amp; $AH734 &amp; RIGHT( AA$37, LEN(AA$37) + 1 - FIND(",",AA$37))))</f>
        <v>drawClose=,1.2</v>
      </c>
      <c r="AB734" s="167" t="str">
        <f t="shared" si="434"/>
        <v>noTitle</v>
      </c>
      <c r="AC734" s="167"/>
      <c r="AD734" s="45"/>
      <c r="AE734" s="168"/>
      <c r="AF734" s="169">
        <f>IF(D734="",scriv!B696,"")</f>
        <v>0</v>
      </c>
      <c r="AG734" s="170" t="str">
        <f t="shared" si="437"/>
        <v/>
      </c>
      <c r="AH734" s="169" t="str">
        <f t="shared" si="438"/>
        <v/>
      </c>
      <c r="AI734" s="169" t="str">
        <f t="shared" si="439"/>
        <v/>
      </c>
      <c r="AJ734" s="86">
        <f>ROUNDDOWN( (LEN(scriv!B696)+1) / 2, 0 )</f>
        <v>0</v>
      </c>
      <c r="AK734" s="82">
        <f t="shared" si="440"/>
        <v>0</v>
      </c>
      <c r="AL734" s="82" t="str">
        <f t="shared" si="441"/>
        <v>-</v>
      </c>
      <c r="AM734" s="82" t="str">
        <f t="shared" si="442"/>
        <v>-</v>
      </c>
      <c r="AN734" s="82" t="str">
        <f t="shared" si="443"/>
        <v>-</v>
      </c>
      <c r="AO734" s="82" t="str">
        <f t="shared" si="444"/>
        <v>-</v>
      </c>
      <c r="AP734" s="82" t="str">
        <f t="shared" si="445"/>
        <v>-</v>
      </c>
      <c r="AQ734" s="82" t="str">
        <f t="shared" si="446"/>
        <v>-</v>
      </c>
      <c r="AR734" s="82" t="str">
        <f t="shared" si="447"/>
        <v>-</v>
      </c>
      <c r="AT734" s="82">
        <f t="shared" si="448"/>
        <v>2</v>
      </c>
      <c r="AU734" s="82" t="str">
        <f ca="1">IF(    MAX(OFFSET(AL734,0,0,MATCH("-",AL$638:AL734,0))) = 0,"",
IFERROR(MAX(OFFSET(AL734,0,0,MATCH("-",AL$638:AL734,0))),""))</f>
        <v/>
      </c>
      <c r="AV734" s="82" t="str">
        <f ca="1">IF(    MAX(OFFSET(AM734,0,0,MATCH("-",AM$638:AM734,0))) = 0,"",
IFERROR(MAX(OFFSET(AM734,0,0,MATCH("-",AM$638:AM734,0))),""))</f>
        <v/>
      </c>
      <c r="AW734" s="82" t="str">
        <f ca="1">IF(    MAX(OFFSET(AN734,0,0,MATCH("-",AN$638:AN734,0))) = 0,"",
IFERROR(MAX(OFFSET(AN734,0,0,MATCH("-",AN$638:AN734,0))),""))</f>
        <v/>
      </c>
      <c r="AX734" s="82" t="str">
        <f ca="1">IF(    MAX(OFFSET(AO734,0,0,MATCH("-",AO$638:AO734,0))) = 0,"",
IFERROR(MAX(OFFSET(AO734,0,0,MATCH("-",AO$638:AO734,0))),""))</f>
        <v/>
      </c>
      <c r="AY734" s="82" t="str">
        <f ca="1">IF(    MAX(OFFSET(AP734,0,0,MATCH("-",AP$638:AP734,0))) = 0,"",
IFERROR(MAX(OFFSET(AP734,0,0,MATCH("-",AP$638:AP734,0))),""))</f>
        <v/>
      </c>
      <c r="AZ734" s="82" t="str">
        <f ca="1">IF(    MAX(OFFSET(AQ734,0,0,MATCH("-",AQ$638:AQ734,0))) = 0,"",
IFERROR(MAX(OFFSET(AQ734,0,0,MATCH("-",AQ$638:AQ734,0))),""))</f>
        <v/>
      </c>
      <c r="BA734" s="82" t="str">
        <f ca="1">IF(    MAX(OFFSET(AR734,0,0,MATCH("-",AR$638:AR734,0))) = 0,"",
IFERROR(MAX(OFFSET(AR734,0,0,MATCH("-",AR$638:AR734,0))),""))</f>
        <v/>
      </c>
      <c r="BB734" s="112">
        <f t="shared" ca="1" si="449"/>
        <v>-270</v>
      </c>
      <c r="BC734" s="111" t="str">
        <f t="shared" ca="1" si="450"/>
        <v>Radius</v>
      </c>
      <c r="BD734" s="112">
        <f t="shared" ca="1" si="451"/>
        <v>0</v>
      </c>
      <c r="BE734" s="111">
        <f t="shared" ca="1" si="452"/>
        <v>-150</v>
      </c>
      <c r="BF734" s="113" t="e">
        <f t="shared" ca="1" si="453"/>
        <v>#VALUE!</v>
      </c>
      <c r="BG734" s="113" t="e">
        <f t="shared" ca="1" si="454"/>
        <v>#VALUE!</v>
      </c>
      <c r="BH734" s="112">
        <f t="shared" ca="1" si="455"/>
        <v>2000</v>
      </c>
      <c r="BI734" s="112">
        <f t="shared" ca="1" si="456"/>
        <v>-150</v>
      </c>
      <c r="BJ734" s="157"/>
      <c r="BK734" s="157"/>
      <c r="BL734" s="158" t="str">
        <f>scriv!AM696</f>
        <v/>
      </c>
      <c r="BM734" s="157"/>
      <c r="BN734" s="157" t="str">
        <f t="shared" si="457"/>
        <v>node</v>
      </c>
      <c r="BO734" s="157"/>
      <c r="BP734" s="159">
        <f t="shared" ca="1" si="458"/>
        <v>0</v>
      </c>
      <c r="BQ734" s="159">
        <f t="shared" ca="1" si="459"/>
        <v>0</v>
      </c>
      <c r="BR734" s="159">
        <f t="shared" si="460"/>
        <v>1</v>
      </c>
      <c r="BS734" s="159" t="str">
        <f t="shared" si="461"/>
        <v>symbol</v>
      </c>
      <c r="BT734" s="157" t="str">
        <f ca="1">IF(scriv!V696&lt;&gt;"",scriv!V696,
IF(E734="",IFERROR(VLOOKUP(BL734,$AH$40:$BT$638,39,FALSE),$BT$36),
$BT$37))</f>
        <v>NodeSquare</v>
      </c>
      <c r="BU734" s="166">
        <f t="shared" ca="1" si="462"/>
        <v>2000</v>
      </c>
      <c r="BV734" s="166">
        <f t="shared" ca="1" si="463"/>
        <v>-150</v>
      </c>
      <c r="BW734" s="166">
        <f t="shared" ca="1" si="464"/>
        <v>0</v>
      </c>
      <c r="BX734" s="166">
        <f t="shared" ca="1" si="465"/>
        <v>0</v>
      </c>
      <c r="BY734" s="180" t="str">
        <f t="shared" si="466"/>
        <v/>
      </c>
      <c r="BZ734" s="180" t="str">
        <f t="shared" si="467"/>
        <v/>
      </c>
      <c r="CA734" s="81" t="str">
        <f>IF(scriv!E696&lt;&gt;"",scriv!E696,"")</f>
        <v/>
      </c>
      <c r="CB734" s="82">
        <f t="shared" si="436"/>
        <v>0</v>
      </c>
      <c r="CC734" s="82">
        <f t="shared" si="468"/>
        <v>0</v>
      </c>
      <c r="CD734" s="82" t="str">
        <f t="shared" si="469"/>
        <v>-</v>
      </c>
      <c r="CE734" s="82" t="str">
        <f t="shared" si="470"/>
        <v>-</v>
      </c>
      <c r="CF734" s="82" t="str">
        <f t="shared" si="471"/>
        <v>-</v>
      </c>
      <c r="CG734" s="82" t="str">
        <f t="shared" si="472"/>
        <v>-</v>
      </c>
      <c r="CH734" s="82" t="str">
        <f t="shared" si="473"/>
        <v>-</v>
      </c>
      <c r="CI734" s="82" t="str">
        <f t="shared" si="474"/>
        <v>-</v>
      </c>
      <c r="CJ734" s="82" t="str">
        <f t="shared" si="475"/>
        <v>-</v>
      </c>
      <c r="CK734" s="82" t="str">
        <f t="shared" si="476"/>
        <v>-</v>
      </c>
    </row>
    <row r="735" spans="1:89" s="82" customFormat="1" ht="18" customHeight="1">
      <c r="A735" s="81" t="str">
        <f>scriv!AL697</f>
        <v/>
      </c>
      <c r="B735" s="81" t="str">
        <f>IF(scriv!D697&lt;&gt;"",scriv!D697,"")</f>
        <v/>
      </c>
      <c r="C735" s="81" t="str">
        <f>IF( scriv!AP697&lt;&gt;"", IF(D735&lt;&gt;"","connection ","")&amp;scriv!AP697,IF(D735&lt;&gt;"","connection",""))</f>
        <v/>
      </c>
      <c r="D735" s="82" t="str">
        <f>scriv!AN697</f>
        <v/>
      </c>
      <c r="E735" s="82" t="str">
        <f>scriv!AO697</f>
        <v/>
      </c>
      <c r="F735" s="156">
        <f>ROW()</f>
        <v>735</v>
      </c>
      <c r="G735" s="288">
        <f>scriv!AC697</f>
        <v>0</v>
      </c>
      <c r="H735" s="288">
        <f>scriv!AD697</f>
        <v>0</v>
      </c>
      <c r="I735" s="81" t="str">
        <f>IF(scriv!AE697&lt;&gt;"",scriv!AE697,J735)</f>
        <v/>
      </c>
      <c r="J735" s="81" t="str">
        <f>IF(scriv!AF697&lt;&gt;"",scriv!AF697,"")</f>
        <v/>
      </c>
      <c r="K735" s="82" t="str">
        <f>IF(scriv!Y697&lt;&gt;"",scriv!Y697,$K$36)</f>
        <v>none</v>
      </c>
      <c r="L735" s="82">
        <f>IF(scriv!Z697&lt;&gt;"",scriv!Z697,$L$36)</f>
        <v>0</v>
      </c>
      <c r="M735" s="82" t="str">
        <f>IF(scriv!AA697&lt;&gt;"",scriv!AA697,$M$36)</f>
        <v>OpenClose</v>
      </c>
      <c r="N735" s="82">
        <f>IF(scriv!AB697&lt;&gt;"",scriv!AB697,$N$36)</f>
        <v>0</v>
      </c>
      <c r="O735" s="119" t="str">
        <f t="shared" si="435"/>
        <v/>
      </c>
      <c r="P735" s="81" t="str">
        <f>IF(scriv!I697&lt;&gt;"",scriv!I697,"")</f>
        <v/>
      </c>
      <c r="Q735" s="81" t="str">
        <f>IF(scriv!J697&lt;&gt;"",scriv!J697,"")</f>
        <v/>
      </c>
      <c r="R735" s="81">
        <f>IF(scriv!K697&lt;&gt;"",scriv!K697,
IF(I735&lt;&gt;"",1,$R$36))</f>
        <v>1</v>
      </c>
      <c r="S735" s="81" t="str">
        <f>IF(scriv!L697&lt;&gt;"",scriv!L697,
IF(scriv!AF697&lt;&gt;"",$S$36,"none"))</f>
        <v>none</v>
      </c>
      <c r="T735" s="81" t="str">
        <f>IF(scriv!Q697&lt;&gt;"",scriv!Q697,"")</f>
        <v/>
      </c>
      <c r="U735" s="81" t="str">
        <f>IF(scriv!R697&lt;&gt;"",scriv!R697,"")</f>
        <v/>
      </c>
      <c r="V735" s="81" t="str">
        <f>IF(scriv!S697&lt;&gt;"",scriv!S697,"")</f>
        <v/>
      </c>
      <c r="W735" s="81" t="str">
        <f>IF(scriv!T697&lt;&gt;"",scriv!T697,"")</f>
        <v/>
      </c>
      <c r="X735" s="81" t="str">
        <f>IF($E735="",
( IF(scriv!AH697&lt;&gt;"", LEFT( scriv!AH697, FIND(",",scriv!AH697)-1) &amp; "=" &amp; $AH735 &amp; RIGHT( scriv!AH697, LEN(scriv!AH697) + 1 - FIND(",",scriv!AH697)),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IF(scriv!AI697&lt;&gt;"", LEFT( scriv!AI697, FIND(",",scriv!AI697)-1) &amp; "=" &amp; $AH735 &amp; RIGHT( scriv!AI697, LEN(scriv!AI697) + 1 - FIND(",",scriv!AI697)),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IF(scriv!AJ697&lt;&gt;"", LEFT( scriv!AJ697, FIND(",",scriv!AJ697)-1) &amp; "=" &amp; $AH735 &amp; RIGHT( scriv!AJ697, LEN(scriv!AJ697) + 1 - FIND(",",scriv!AJ697)),
  IF($Z$36&lt;&gt;"",LEFT( Z$36, FIND(",",Z$36)-1) &amp; "=" &amp; $AH735 &amp; RIGHT( Z$36, LEN(Z$36) + 1 - FIND(",",Z$36)),""))),
IF(scriv!O697&lt;&gt;"", LEFT( scriv!O697, FIND(",",scriv!O697)-1) &amp; "=" &amp; $AH735 &amp; RIGHT( scriv!O697, LEN(scriv!O697) + 1 - FIND(",",scriv!O697)),
LEFT( Z$37, FIND(",",Z$37)-1) &amp; "=" &amp; $AH735 &amp; RIGHT( Z$37, LEN(Z$37) + 1 - FIND(",",Z$37))))</f>
        <v>drawOpen=,1.2</v>
      </c>
      <c r="AA735" s="81" t="str">
        <f>IF($E735="",
( IF(scriv!AK697&lt;&gt;"", LEFT( scriv!AK697, FIND(",",scriv!AK697)-1) &amp; "=" &amp; $AH735 &amp; RIGHT( scriv!AK697, LEN(scriv!AK697) + 1 - FIND(",",scriv!AK697)),
  IF($AA$36&lt;&gt;"",LEFT( AA$36, FIND(",",AA$36)-1) &amp; "=" &amp; $AH735 &amp; RIGHT( AA$36, LEN(AA$36) + 1 - FIND(",",AA$36)),""))),
IF(scriv!P697&lt;&gt;"", LEFT( scriv!P697, FIND(",",scriv!P697)-1) &amp; "=" &amp; $AH735 &amp; RIGHT( scriv!P697, LEN(scriv!P697) + 1 - FIND(",",scriv!P697)),
LEFT( AA$37, FIND(",",AA$37)-1) &amp; "=" &amp; $AH735 &amp; RIGHT( AA$37, LEN(AA$37) + 1 - FIND(",",AA$37))))</f>
        <v>drawClose=,1.2</v>
      </c>
      <c r="AB735" s="167" t="str">
        <f t="shared" si="434"/>
        <v>noTitle</v>
      </c>
      <c r="AC735" s="167"/>
      <c r="AD735" s="45"/>
      <c r="AE735" s="168"/>
      <c r="AF735" s="169">
        <f>IF(D735="",scriv!B697,"")</f>
        <v>0</v>
      </c>
      <c r="AG735" s="170" t="str">
        <f t="shared" si="437"/>
        <v/>
      </c>
      <c r="AH735" s="169" t="str">
        <f t="shared" si="438"/>
        <v/>
      </c>
      <c r="AI735" s="169" t="str">
        <f t="shared" si="439"/>
        <v/>
      </c>
      <c r="AJ735" s="86">
        <f>ROUNDDOWN( (LEN(scriv!B697)+1) / 2, 0 )</f>
        <v>0</v>
      </c>
      <c r="AK735" s="82">
        <f t="shared" si="440"/>
        <v>0</v>
      </c>
      <c r="AL735" s="82" t="str">
        <f t="shared" si="441"/>
        <v>-</v>
      </c>
      <c r="AM735" s="82" t="str">
        <f t="shared" si="442"/>
        <v>-</v>
      </c>
      <c r="AN735" s="82" t="str">
        <f t="shared" si="443"/>
        <v>-</v>
      </c>
      <c r="AO735" s="82" t="str">
        <f t="shared" si="444"/>
        <v>-</v>
      </c>
      <c r="AP735" s="82" t="str">
        <f t="shared" si="445"/>
        <v>-</v>
      </c>
      <c r="AQ735" s="82" t="str">
        <f t="shared" si="446"/>
        <v>-</v>
      </c>
      <c r="AR735" s="82" t="str">
        <f t="shared" si="447"/>
        <v>-</v>
      </c>
      <c r="AT735" s="82">
        <f t="shared" si="448"/>
        <v>2</v>
      </c>
      <c r="AU735" s="82" t="str">
        <f ca="1">IF(    MAX(OFFSET(AL735,0,0,MATCH("-",AL$638:AL735,0))) = 0,"",
IFERROR(MAX(OFFSET(AL735,0,0,MATCH("-",AL$638:AL735,0))),""))</f>
        <v/>
      </c>
      <c r="AV735" s="82" t="str">
        <f ca="1">IF(    MAX(OFFSET(AM735,0,0,MATCH("-",AM$638:AM735,0))) = 0,"",
IFERROR(MAX(OFFSET(AM735,0,0,MATCH("-",AM$638:AM735,0))),""))</f>
        <v/>
      </c>
      <c r="AW735" s="82" t="str">
        <f ca="1">IF(    MAX(OFFSET(AN735,0,0,MATCH("-",AN$638:AN735,0))) = 0,"",
IFERROR(MAX(OFFSET(AN735,0,0,MATCH("-",AN$638:AN735,0))),""))</f>
        <v/>
      </c>
      <c r="AX735" s="82" t="str">
        <f ca="1">IF(    MAX(OFFSET(AO735,0,0,MATCH("-",AO$638:AO735,0))) = 0,"",
IFERROR(MAX(OFFSET(AO735,0,0,MATCH("-",AO$638:AO735,0))),""))</f>
        <v/>
      </c>
      <c r="AY735" s="82" t="str">
        <f ca="1">IF(    MAX(OFFSET(AP735,0,0,MATCH("-",AP$638:AP735,0))) = 0,"",
IFERROR(MAX(OFFSET(AP735,0,0,MATCH("-",AP$638:AP735,0))),""))</f>
        <v/>
      </c>
      <c r="AZ735" s="82" t="str">
        <f ca="1">IF(    MAX(OFFSET(AQ735,0,0,MATCH("-",AQ$638:AQ735,0))) = 0,"",
IFERROR(MAX(OFFSET(AQ735,0,0,MATCH("-",AQ$638:AQ735,0))),""))</f>
        <v/>
      </c>
      <c r="BA735" s="82" t="str">
        <f ca="1">IF(    MAX(OFFSET(AR735,0,0,MATCH("-",AR$638:AR735,0))) = 0,"",
IFERROR(MAX(OFFSET(AR735,0,0,MATCH("-",AR$638:AR735,0))),""))</f>
        <v/>
      </c>
      <c r="BB735" s="112">
        <f t="shared" ca="1" si="449"/>
        <v>-270</v>
      </c>
      <c r="BC735" s="111" t="str">
        <f t="shared" ca="1" si="450"/>
        <v>Radius</v>
      </c>
      <c r="BD735" s="112">
        <f t="shared" ca="1" si="451"/>
        <v>0</v>
      </c>
      <c r="BE735" s="111">
        <f t="shared" ca="1" si="452"/>
        <v>-150</v>
      </c>
      <c r="BF735" s="113" t="e">
        <f t="shared" ca="1" si="453"/>
        <v>#VALUE!</v>
      </c>
      <c r="BG735" s="113" t="e">
        <f t="shared" ca="1" si="454"/>
        <v>#VALUE!</v>
      </c>
      <c r="BH735" s="112">
        <f t="shared" ca="1" si="455"/>
        <v>2000</v>
      </c>
      <c r="BI735" s="112">
        <f t="shared" ca="1" si="456"/>
        <v>-150</v>
      </c>
      <c r="BJ735" s="157"/>
      <c r="BK735" s="157"/>
      <c r="BL735" s="158" t="str">
        <f>scriv!AM697</f>
        <v/>
      </c>
      <c r="BM735" s="157"/>
      <c r="BN735" s="157" t="str">
        <f t="shared" si="457"/>
        <v>node</v>
      </c>
      <c r="BO735" s="157"/>
      <c r="BP735" s="159">
        <f t="shared" ca="1" si="458"/>
        <v>0</v>
      </c>
      <c r="BQ735" s="159">
        <f t="shared" ca="1" si="459"/>
        <v>0</v>
      </c>
      <c r="BR735" s="159">
        <f t="shared" si="460"/>
        <v>1</v>
      </c>
      <c r="BS735" s="159" t="str">
        <f t="shared" si="461"/>
        <v>symbol</v>
      </c>
      <c r="BT735" s="157" t="str">
        <f ca="1">IF(scriv!V697&lt;&gt;"",scriv!V697,
IF(E735="",IFERROR(VLOOKUP(BL735,$AH$40:$BT$638,39,FALSE),$BT$36),
$BT$37))</f>
        <v>NodeSquare</v>
      </c>
      <c r="BU735" s="166">
        <f t="shared" ca="1" si="462"/>
        <v>2000</v>
      </c>
      <c r="BV735" s="166">
        <f t="shared" ca="1" si="463"/>
        <v>-150</v>
      </c>
      <c r="BW735" s="166">
        <f t="shared" ca="1" si="464"/>
        <v>0</v>
      </c>
      <c r="BX735" s="166">
        <f t="shared" ca="1" si="465"/>
        <v>0</v>
      </c>
      <c r="BY735" s="180" t="str">
        <f t="shared" si="466"/>
        <v/>
      </c>
      <c r="BZ735" s="180" t="str">
        <f t="shared" si="467"/>
        <v/>
      </c>
      <c r="CA735" s="81" t="str">
        <f>IF(scriv!E697&lt;&gt;"",scriv!E697,"")</f>
        <v/>
      </c>
      <c r="CB735" s="82">
        <f t="shared" si="436"/>
        <v>0</v>
      </c>
      <c r="CC735" s="82">
        <f t="shared" si="468"/>
        <v>0</v>
      </c>
      <c r="CD735" s="82" t="str">
        <f t="shared" si="469"/>
        <v>-</v>
      </c>
      <c r="CE735" s="82" t="str">
        <f t="shared" si="470"/>
        <v>-</v>
      </c>
      <c r="CF735" s="82" t="str">
        <f t="shared" si="471"/>
        <v>-</v>
      </c>
      <c r="CG735" s="82" t="str">
        <f t="shared" si="472"/>
        <v>-</v>
      </c>
      <c r="CH735" s="82" t="str">
        <f t="shared" si="473"/>
        <v>-</v>
      </c>
      <c r="CI735" s="82" t="str">
        <f t="shared" si="474"/>
        <v>-</v>
      </c>
      <c r="CJ735" s="82" t="str">
        <f t="shared" si="475"/>
        <v>-</v>
      </c>
      <c r="CK735" s="82" t="str">
        <f t="shared" si="476"/>
        <v>-</v>
      </c>
    </row>
    <row r="736" spans="1:89" s="82" customFormat="1" ht="18" customHeight="1">
      <c r="A736" s="81" t="str">
        <f>scriv!AL698</f>
        <v/>
      </c>
      <c r="B736" s="81" t="str">
        <f>IF(scriv!D698&lt;&gt;"",scriv!D698,"")</f>
        <v/>
      </c>
      <c r="C736" s="81" t="str">
        <f>IF( scriv!AP698&lt;&gt;"", IF(D736&lt;&gt;"","connection ","")&amp;scriv!AP698,IF(D736&lt;&gt;"","connection",""))</f>
        <v/>
      </c>
      <c r="D736" s="82" t="str">
        <f>scriv!AN698</f>
        <v/>
      </c>
      <c r="E736" s="82" t="str">
        <f>scriv!AO698</f>
        <v/>
      </c>
      <c r="F736" s="156">
        <f>ROW()</f>
        <v>736</v>
      </c>
      <c r="G736" s="288">
        <f>scriv!AC698</f>
        <v>0</v>
      </c>
      <c r="H736" s="288">
        <f>scriv!AD698</f>
        <v>0</v>
      </c>
      <c r="I736" s="81" t="str">
        <f>IF(scriv!AE698&lt;&gt;"",scriv!AE698,J736)</f>
        <v/>
      </c>
      <c r="J736" s="81" t="str">
        <f>IF(scriv!AF698&lt;&gt;"",scriv!AF698,"")</f>
        <v/>
      </c>
      <c r="K736" s="82" t="str">
        <f>IF(scriv!Y698&lt;&gt;"",scriv!Y698,$K$36)</f>
        <v>none</v>
      </c>
      <c r="L736" s="82">
        <f>IF(scriv!Z698&lt;&gt;"",scriv!Z698,$L$36)</f>
        <v>0</v>
      </c>
      <c r="M736" s="82" t="str">
        <f>IF(scriv!AA698&lt;&gt;"",scriv!AA698,$M$36)</f>
        <v>OpenClose</v>
      </c>
      <c r="N736" s="82">
        <f>IF(scriv!AB698&lt;&gt;"",scriv!AB698,$N$36)</f>
        <v>0</v>
      </c>
      <c r="O736" s="119" t="str">
        <f t="shared" si="435"/>
        <v/>
      </c>
      <c r="P736" s="81" t="str">
        <f>IF(scriv!I698&lt;&gt;"",scriv!I698,"")</f>
        <v/>
      </c>
      <c r="Q736" s="81" t="str">
        <f>IF(scriv!J698&lt;&gt;"",scriv!J698,"")</f>
        <v/>
      </c>
      <c r="R736" s="81">
        <f>IF(scriv!K698&lt;&gt;"",scriv!K698,
IF(I736&lt;&gt;"",1,$R$36))</f>
        <v>1</v>
      </c>
      <c r="S736" s="81" t="str">
        <f>IF(scriv!L698&lt;&gt;"",scriv!L698,
IF(scriv!AF698&lt;&gt;"",$S$36,"none"))</f>
        <v>none</v>
      </c>
      <c r="T736" s="81" t="str">
        <f>IF(scriv!Q698&lt;&gt;"",scriv!Q698,"")</f>
        <v/>
      </c>
      <c r="U736" s="81" t="str">
        <f>IF(scriv!R698&lt;&gt;"",scriv!R698,"")</f>
        <v/>
      </c>
      <c r="V736" s="81" t="str">
        <f>IF(scriv!S698&lt;&gt;"",scriv!S698,"")</f>
        <v/>
      </c>
      <c r="W736" s="81" t="str">
        <f>IF(scriv!T698&lt;&gt;"",scriv!T698,"")</f>
        <v/>
      </c>
      <c r="X736" s="81" t="str">
        <f>IF($E736="",
( IF(scriv!AH698&lt;&gt;"", LEFT( scriv!AH698, FIND(",",scriv!AH698)-1) &amp; "=" &amp; $AH736 &amp; RIGHT( scriv!AH698, LEN(scriv!AH698) + 1 - FIND(",",scriv!AH698)),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IF(scriv!AI698&lt;&gt;"", LEFT( scriv!AI698, FIND(",",scriv!AI698)-1) &amp; "=" &amp; $AH736 &amp; RIGHT( scriv!AI698, LEN(scriv!AI698) + 1 - FIND(",",scriv!AI698)),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IF(scriv!AJ698&lt;&gt;"", LEFT( scriv!AJ698, FIND(",",scriv!AJ698)-1) &amp; "=" &amp; $AH736 &amp; RIGHT( scriv!AJ698, LEN(scriv!AJ698) + 1 - FIND(",",scriv!AJ698)),
  IF($Z$36&lt;&gt;"",LEFT( Z$36, FIND(",",Z$36)-1) &amp; "=" &amp; $AH736 &amp; RIGHT( Z$36, LEN(Z$36) + 1 - FIND(",",Z$36)),""))),
IF(scriv!O698&lt;&gt;"", LEFT( scriv!O698, FIND(",",scriv!O698)-1) &amp; "=" &amp; $AH736 &amp; RIGHT( scriv!O698, LEN(scriv!O698) + 1 - FIND(",",scriv!O698)),
LEFT( Z$37, FIND(",",Z$37)-1) &amp; "=" &amp; $AH736 &amp; RIGHT( Z$37, LEN(Z$37) + 1 - FIND(",",Z$37))))</f>
        <v>drawOpen=,1.2</v>
      </c>
      <c r="AA736" s="81" t="str">
        <f>IF($E736="",
( IF(scriv!AK698&lt;&gt;"", LEFT( scriv!AK698, FIND(",",scriv!AK698)-1) &amp; "=" &amp; $AH736 &amp; RIGHT( scriv!AK698, LEN(scriv!AK698) + 1 - FIND(",",scriv!AK698)),
  IF($AA$36&lt;&gt;"",LEFT( AA$36, FIND(",",AA$36)-1) &amp; "=" &amp; $AH736 &amp; RIGHT( AA$36, LEN(AA$36) + 1 - FIND(",",AA$36)),""))),
IF(scriv!P698&lt;&gt;"", LEFT( scriv!P698, FIND(",",scriv!P698)-1) &amp; "=" &amp; $AH736 &amp; RIGHT( scriv!P698, LEN(scriv!P698) + 1 - FIND(",",scriv!P698)),
LEFT( AA$37, FIND(",",AA$37)-1) &amp; "=" &amp; $AH736 &amp; RIGHT( AA$37, LEN(AA$37) + 1 - FIND(",",AA$37))))</f>
        <v>drawClose=,1.2</v>
      </c>
      <c r="AB736" s="167" t="str">
        <f t="shared" si="434"/>
        <v>noTitle</v>
      </c>
      <c r="AC736" s="167"/>
      <c r="AD736" s="45"/>
      <c r="AE736" s="168"/>
      <c r="AF736" s="169">
        <f>IF(D736="",scriv!B698,"")</f>
        <v>0</v>
      </c>
      <c r="AG736" s="170" t="str">
        <f t="shared" si="437"/>
        <v/>
      </c>
      <c r="AH736" s="169" t="str">
        <f t="shared" si="438"/>
        <v/>
      </c>
      <c r="AI736" s="169" t="str">
        <f t="shared" si="439"/>
        <v/>
      </c>
      <c r="AJ736" s="86">
        <f>ROUNDDOWN( (LEN(scriv!B698)+1) / 2, 0 )</f>
        <v>0</v>
      </c>
      <c r="AK736" s="82">
        <f t="shared" si="440"/>
        <v>0</v>
      </c>
      <c r="AL736" s="82" t="str">
        <f t="shared" si="441"/>
        <v>-</v>
      </c>
      <c r="AM736" s="82" t="str">
        <f t="shared" si="442"/>
        <v>-</v>
      </c>
      <c r="AN736" s="82" t="str">
        <f t="shared" si="443"/>
        <v>-</v>
      </c>
      <c r="AO736" s="82" t="str">
        <f t="shared" si="444"/>
        <v>-</v>
      </c>
      <c r="AP736" s="82" t="str">
        <f t="shared" si="445"/>
        <v>-</v>
      </c>
      <c r="AQ736" s="82" t="str">
        <f t="shared" si="446"/>
        <v>-</v>
      </c>
      <c r="AR736" s="82" t="str">
        <f t="shared" si="447"/>
        <v>-</v>
      </c>
      <c r="AT736" s="82">
        <f t="shared" si="448"/>
        <v>2</v>
      </c>
      <c r="AU736" s="82" t="str">
        <f ca="1">IF(    MAX(OFFSET(AL736,0,0,MATCH("-",AL$638:AL736,0))) = 0,"",
IFERROR(MAX(OFFSET(AL736,0,0,MATCH("-",AL$638:AL736,0))),""))</f>
        <v/>
      </c>
      <c r="AV736" s="82" t="str">
        <f ca="1">IF(    MAX(OFFSET(AM736,0,0,MATCH("-",AM$638:AM736,0))) = 0,"",
IFERROR(MAX(OFFSET(AM736,0,0,MATCH("-",AM$638:AM736,0))),""))</f>
        <v/>
      </c>
      <c r="AW736" s="82" t="str">
        <f ca="1">IF(    MAX(OFFSET(AN736,0,0,MATCH("-",AN$638:AN736,0))) = 0,"",
IFERROR(MAX(OFFSET(AN736,0,0,MATCH("-",AN$638:AN736,0))),""))</f>
        <v/>
      </c>
      <c r="AX736" s="82" t="str">
        <f ca="1">IF(    MAX(OFFSET(AO736,0,0,MATCH("-",AO$638:AO736,0))) = 0,"",
IFERROR(MAX(OFFSET(AO736,0,0,MATCH("-",AO$638:AO736,0))),""))</f>
        <v/>
      </c>
      <c r="AY736" s="82" t="str">
        <f ca="1">IF(    MAX(OFFSET(AP736,0,0,MATCH("-",AP$638:AP736,0))) = 0,"",
IFERROR(MAX(OFFSET(AP736,0,0,MATCH("-",AP$638:AP736,0))),""))</f>
        <v/>
      </c>
      <c r="AZ736" s="82" t="str">
        <f ca="1">IF(    MAX(OFFSET(AQ736,0,0,MATCH("-",AQ$638:AQ736,0))) = 0,"",
IFERROR(MAX(OFFSET(AQ736,0,0,MATCH("-",AQ$638:AQ736,0))),""))</f>
        <v/>
      </c>
      <c r="BA736" s="82" t="str">
        <f ca="1">IF(    MAX(OFFSET(AR736,0,0,MATCH("-",AR$638:AR736,0))) = 0,"",
IFERROR(MAX(OFFSET(AR736,0,0,MATCH("-",AR$638:AR736,0))),""))</f>
        <v/>
      </c>
      <c r="BB736" s="112">
        <f t="shared" ca="1" si="449"/>
        <v>-270</v>
      </c>
      <c r="BC736" s="111" t="str">
        <f t="shared" ca="1" si="450"/>
        <v>Radius</v>
      </c>
      <c r="BD736" s="112">
        <f t="shared" ca="1" si="451"/>
        <v>0</v>
      </c>
      <c r="BE736" s="111">
        <f t="shared" ca="1" si="452"/>
        <v>-150</v>
      </c>
      <c r="BF736" s="113" t="e">
        <f t="shared" ca="1" si="453"/>
        <v>#VALUE!</v>
      </c>
      <c r="BG736" s="113" t="e">
        <f t="shared" ca="1" si="454"/>
        <v>#VALUE!</v>
      </c>
      <c r="BH736" s="112">
        <f t="shared" ca="1" si="455"/>
        <v>2000</v>
      </c>
      <c r="BI736" s="112">
        <f t="shared" ca="1" si="456"/>
        <v>-150</v>
      </c>
      <c r="BJ736" s="157"/>
      <c r="BK736" s="157"/>
      <c r="BL736" s="158" t="str">
        <f>scriv!AM698</f>
        <v/>
      </c>
      <c r="BM736" s="157"/>
      <c r="BN736" s="157" t="str">
        <f t="shared" si="457"/>
        <v>node</v>
      </c>
      <c r="BO736" s="157"/>
      <c r="BP736" s="159">
        <f t="shared" ca="1" si="458"/>
        <v>0</v>
      </c>
      <c r="BQ736" s="159">
        <f t="shared" ca="1" si="459"/>
        <v>0</v>
      </c>
      <c r="BR736" s="159">
        <f t="shared" si="460"/>
        <v>1</v>
      </c>
      <c r="BS736" s="159" t="str">
        <f t="shared" si="461"/>
        <v>symbol</v>
      </c>
      <c r="BT736" s="157" t="str">
        <f ca="1">IF(scriv!V698&lt;&gt;"",scriv!V698,
IF(E736="",IFERROR(VLOOKUP(BL736,$AH$40:$BT$638,39,FALSE),$BT$36),
$BT$37))</f>
        <v>NodeSquare</v>
      </c>
      <c r="BU736" s="166">
        <f t="shared" ca="1" si="462"/>
        <v>2000</v>
      </c>
      <c r="BV736" s="166">
        <f t="shared" ca="1" si="463"/>
        <v>-150</v>
      </c>
      <c r="BW736" s="166">
        <f t="shared" ca="1" si="464"/>
        <v>0</v>
      </c>
      <c r="BX736" s="166">
        <f t="shared" ca="1" si="465"/>
        <v>0</v>
      </c>
      <c r="BY736" s="180" t="str">
        <f t="shared" si="466"/>
        <v/>
      </c>
      <c r="BZ736" s="180" t="str">
        <f t="shared" si="467"/>
        <v/>
      </c>
      <c r="CA736" s="81" t="str">
        <f>IF(scriv!E698&lt;&gt;"",scriv!E698,"")</f>
        <v/>
      </c>
      <c r="CB736" s="82">
        <f t="shared" si="436"/>
        <v>0</v>
      </c>
      <c r="CC736" s="82">
        <f t="shared" si="468"/>
        <v>0</v>
      </c>
      <c r="CD736" s="82" t="str">
        <f t="shared" si="469"/>
        <v>-</v>
      </c>
      <c r="CE736" s="82" t="str">
        <f t="shared" si="470"/>
        <v>-</v>
      </c>
      <c r="CF736" s="82" t="str">
        <f t="shared" si="471"/>
        <v>-</v>
      </c>
      <c r="CG736" s="82" t="str">
        <f t="shared" si="472"/>
        <v>-</v>
      </c>
      <c r="CH736" s="82" t="str">
        <f t="shared" si="473"/>
        <v>-</v>
      </c>
      <c r="CI736" s="82" t="str">
        <f t="shared" si="474"/>
        <v>-</v>
      </c>
      <c r="CJ736" s="82" t="str">
        <f t="shared" si="475"/>
        <v>-</v>
      </c>
      <c r="CK736" s="82" t="str">
        <f t="shared" si="476"/>
        <v>-</v>
      </c>
    </row>
    <row r="737" spans="1:89" s="82" customFormat="1" ht="18" customHeight="1">
      <c r="A737" s="81" t="str">
        <f>scriv!AL699</f>
        <v/>
      </c>
      <c r="B737" s="81" t="str">
        <f>IF(scriv!D699&lt;&gt;"",scriv!D699,"")</f>
        <v/>
      </c>
      <c r="C737" s="81" t="str">
        <f>IF( scriv!AP699&lt;&gt;"", IF(D737&lt;&gt;"","connection ","")&amp;scriv!AP699,IF(D737&lt;&gt;"","connection",""))</f>
        <v/>
      </c>
      <c r="D737" s="82" t="str">
        <f>scriv!AN699</f>
        <v/>
      </c>
      <c r="E737" s="82" t="str">
        <f>scriv!AO699</f>
        <v/>
      </c>
      <c r="F737" s="156">
        <f>ROW()</f>
        <v>737</v>
      </c>
      <c r="G737" s="288">
        <f>scriv!AC699</f>
        <v>0</v>
      </c>
      <c r="H737" s="288">
        <f>scriv!AD699</f>
        <v>0</v>
      </c>
      <c r="I737" s="81" t="str">
        <f>IF(scriv!AE699&lt;&gt;"",scriv!AE699,J737)</f>
        <v/>
      </c>
      <c r="J737" s="81" t="str">
        <f>IF(scriv!AF699&lt;&gt;"",scriv!AF699,"")</f>
        <v/>
      </c>
      <c r="K737" s="82" t="str">
        <f>IF(scriv!Y699&lt;&gt;"",scriv!Y699,$K$36)</f>
        <v>none</v>
      </c>
      <c r="L737" s="82">
        <f>IF(scriv!Z699&lt;&gt;"",scriv!Z699,$L$36)</f>
        <v>0</v>
      </c>
      <c r="M737" s="82" t="str">
        <f>IF(scriv!AA699&lt;&gt;"",scriv!AA699,$M$36)</f>
        <v>OpenClose</v>
      </c>
      <c r="N737" s="82">
        <f>IF(scriv!AB699&lt;&gt;"",scriv!AB699,$N$36)</f>
        <v>0</v>
      </c>
      <c r="O737" s="119" t="str">
        <f t="shared" si="435"/>
        <v/>
      </c>
      <c r="P737" s="81" t="str">
        <f>IF(scriv!I699&lt;&gt;"",scriv!I699,"")</f>
        <v/>
      </c>
      <c r="Q737" s="81" t="str">
        <f>IF(scriv!J699&lt;&gt;"",scriv!J699,"")</f>
        <v/>
      </c>
      <c r="R737" s="81">
        <f>IF(scriv!K699&lt;&gt;"",scriv!K699,
IF(I737&lt;&gt;"",1,$R$36))</f>
        <v>1</v>
      </c>
      <c r="S737" s="81" t="str">
        <f>IF(scriv!L699&lt;&gt;"",scriv!L699,
IF(scriv!AF699&lt;&gt;"",$S$36,"none"))</f>
        <v>none</v>
      </c>
      <c r="T737" s="81" t="str">
        <f>IF(scriv!Q699&lt;&gt;"",scriv!Q699,"")</f>
        <v/>
      </c>
      <c r="U737" s="81" t="str">
        <f>IF(scriv!R699&lt;&gt;"",scriv!R699,"")</f>
        <v/>
      </c>
      <c r="V737" s="81" t="str">
        <f>IF(scriv!S699&lt;&gt;"",scriv!S699,"")</f>
        <v/>
      </c>
      <c r="W737" s="81" t="str">
        <f>IF(scriv!T699&lt;&gt;"",scriv!T699,"")</f>
        <v/>
      </c>
      <c r="X737" s="81" t="str">
        <f>IF($E737="",
( IF(scriv!AH699&lt;&gt;"", LEFT( scriv!AH699, FIND(",",scriv!AH699)-1) &amp; "=" &amp; $AH737 &amp; RIGHT( scriv!AH699, LEN(scriv!AH699) + 1 - FIND(",",scriv!AH699)),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IF(scriv!AI699&lt;&gt;"", LEFT( scriv!AI699, FIND(",",scriv!AI699)-1) &amp; "=" &amp; $AH737 &amp; RIGHT( scriv!AI699, LEN(scriv!AI699) + 1 - FIND(",",scriv!AI699)),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IF(scriv!AJ699&lt;&gt;"", LEFT( scriv!AJ699, FIND(",",scriv!AJ699)-1) &amp; "=" &amp; $AH737 &amp; RIGHT( scriv!AJ699, LEN(scriv!AJ699) + 1 - FIND(",",scriv!AJ699)),
  IF($Z$36&lt;&gt;"",LEFT( Z$36, FIND(",",Z$36)-1) &amp; "=" &amp; $AH737 &amp; RIGHT( Z$36, LEN(Z$36) + 1 - FIND(",",Z$36)),""))),
IF(scriv!O699&lt;&gt;"", LEFT( scriv!O699, FIND(",",scriv!O699)-1) &amp; "=" &amp; $AH737 &amp; RIGHT( scriv!O699, LEN(scriv!O699) + 1 - FIND(",",scriv!O699)),
LEFT( Z$37, FIND(",",Z$37)-1) &amp; "=" &amp; $AH737 &amp; RIGHT( Z$37, LEN(Z$37) + 1 - FIND(",",Z$37))))</f>
        <v>drawOpen=,1.2</v>
      </c>
      <c r="AA737" s="81" t="str">
        <f>IF($E737="",
( IF(scriv!AK699&lt;&gt;"", LEFT( scriv!AK699, FIND(",",scriv!AK699)-1) &amp; "=" &amp; $AH737 &amp; RIGHT( scriv!AK699, LEN(scriv!AK699) + 1 - FIND(",",scriv!AK699)),
  IF($AA$36&lt;&gt;"",LEFT( AA$36, FIND(",",AA$36)-1) &amp; "=" &amp; $AH737 &amp; RIGHT( AA$36, LEN(AA$36) + 1 - FIND(",",AA$36)),""))),
IF(scriv!P699&lt;&gt;"", LEFT( scriv!P699, FIND(",",scriv!P699)-1) &amp; "=" &amp; $AH737 &amp; RIGHT( scriv!P699, LEN(scriv!P699) + 1 - FIND(",",scriv!P699)),
LEFT( AA$37, FIND(",",AA$37)-1) &amp; "=" &amp; $AH737 &amp; RIGHT( AA$37, LEN(AA$37) + 1 - FIND(",",AA$37))))</f>
        <v>drawClose=,1.2</v>
      </c>
      <c r="AB737" s="167" t="str">
        <f t="shared" si="434"/>
        <v>noTitle</v>
      </c>
      <c r="AC737" s="167"/>
      <c r="AD737" s="45"/>
      <c r="AE737" s="168"/>
      <c r="AF737" s="169">
        <f>IF(D737="",scriv!B699,"")</f>
        <v>0</v>
      </c>
      <c r="AG737" s="170" t="str">
        <f t="shared" si="437"/>
        <v/>
      </c>
      <c r="AH737" s="169" t="str">
        <f t="shared" si="438"/>
        <v/>
      </c>
      <c r="AI737" s="169" t="str">
        <f t="shared" si="439"/>
        <v/>
      </c>
      <c r="AJ737" s="86">
        <f>ROUNDDOWN( (LEN(scriv!B699)+1) / 2, 0 )</f>
        <v>0</v>
      </c>
      <c r="AK737" s="82">
        <f t="shared" si="440"/>
        <v>0</v>
      </c>
      <c r="AL737" s="82" t="str">
        <f t="shared" si="441"/>
        <v>-</v>
      </c>
      <c r="AM737" s="82" t="str">
        <f t="shared" si="442"/>
        <v>-</v>
      </c>
      <c r="AN737" s="82" t="str">
        <f t="shared" si="443"/>
        <v>-</v>
      </c>
      <c r="AO737" s="82" t="str">
        <f t="shared" si="444"/>
        <v>-</v>
      </c>
      <c r="AP737" s="82" t="str">
        <f t="shared" si="445"/>
        <v>-</v>
      </c>
      <c r="AQ737" s="82" t="str">
        <f t="shared" si="446"/>
        <v>-</v>
      </c>
      <c r="AR737" s="82" t="str">
        <f t="shared" si="447"/>
        <v>-</v>
      </c>
      <c r="AT737" s="82">
        <f t="shared" si="448"/>
        <v>2</v>
      </c>
      <c r="AU737" s="82" t="str">
        <f ca="1">IF(    MAX(OFFSET(AL737,0,0,MATCH("-",AL$638:AL737,0))) = 0,"",
IFERROR(MAX(OFFSET(AL737,0,0,MATCH("-",AL$638:AL737,0))),""))</f>
        <v/>
      </c>
      <c r="AV737" s="82" t="str">
        <f ca="1">IF(    MAX(OFFSET(AM737,0,0,MATCH("-",AM$638:AM737,0))) = 0,"",
IFERROR(MAX(OFFSET(AM737,0,0,MATCH("-",AM$638:AM737,0))),""))</f>
        <v/>
      </c>
      <c r="AW737" s="82" t="str">
        <f ca="1">IF(    MAX(OFFSET(AN737,0,0,MATCH("-",AN$638:AN737,0))) = 0,"",
IFERROR(MAX(OFFSET(AN737,0,0,MATCH("-",AN$638:AN737,0))),""))</f>
        <v/>
      </c>
      <c r="AX737" s="82" t="str">
        <f ca="1">IF(    MAX(OFFSET(AO737,0,0,MATCH("-",AO$638:AO737,0))) = 0,"",
IFERROR(MAX(OFFSET(AO737,0,0,MATCH("-",AO$638:AO737,0))),""))</f>
        <v/>
      </c>
      <c r="AY737" s="82" t="str">
        <f ca="1">IF(    MAX(OFFSET(AP737,0,0,MATCH("-",AP$638:AP737,0))) = 0,"",
IFERROR(MAX(OFFSET(AP737,0,0,MATCH("-",AP$638:AP737,0))),""))</f>
        <v/>
      </c>
      <c r="AZ737" s="82" t="str">
        <f ca="1">IF(    MAX(OFFSET(AQ737,0,0,MATCH("-",AQ$638:AQ737,0))) = 0,"",
IFERROR(MAX(OFFSET(AQ737,0,0,MATCH("-",AQ$638:AQ737,0))),""))</f>
        <v/>
      </c>
      <c r="BA737" s="82" t="str">
        <f ca="1">IF(    MAX(OFFSET(AR737,0,0,MATCH("-",AR$638:AR737,0))) = 0,"",
IFERROR(MAX(OFFSET(AR737,0,0,MATCH("-",AR$638:AR737,0))),""))</f>
        <v/>
      </c>
      <c r="BB737" s="112">
        <f t="shared" ca="1" si="449"/>
        <v>-270</v>
      </c>
      <c r="BC737" s="111" t="str">
        <f t="shared" ca="1" si="450"/>
        <v>Radius</v>
      </c>
      <c r="BD737" s="112">
        <f t="shared" ca="1" si="451"/>
        <v>0</v>
      </c>
      <c r="BE737" s="111">
        <f t="shared" ca="1" si="452"/>
        <v>-150</v>
      </c>
      <c r="BF737" s="113" t="e">
        <f t="shared" ca="1" si="453"/>
        <v>#VALUE!</v>
      </c>
      <c r="BG737" s="113" t="e">
        <f t="shared" ca="1" si="454"/>
        <v>#VALUE!</v>
      </c>
      <c r="BH737" s="112">
        <f t="shared" ca="1" si="455"/>
        <v>2000</v>
      </c>
      <c r="BI737" s="112">
        <f t="shared" ca="1" si="456"/>
        <v>-150</v>
      </c>
      <c r="BJ737" s="157"/>
      <c r="BK737" s="157"/>
      <c r="BL737" s="158" t="str">
        <f>scriv!AM699</f>
        <v/>
      </c>
      <c r="BM737" s="157"/>
      <c r="BN737" s="157" t="str">
        <f t="shared" si="457"/>
        <v>node</v>
      </c>
      <c r="BO737" s="157"/>
      <c r="BP737" s="159">
        <f t="shared" ca="1" si="458"/>
        <v>0</v>
      </c>
      <c r="BQ737" s="159">
        <f t="shared" ca="1" si="459"/>
        <v>0</v>
      </c>
      <c r="BR737" s="159">
        <f t="shared" si="460"/>
        <v>1</v>
      </c>
      <c r="BS737" s="159" t="str">
        <f t="shared" si="461"/>
        <v>symbol</v>
      </c>
      <c r="BT737" s="157" t="str">
        <f ca="1">IF(scriv!V699&lt;&gt;"",scriv!V699,
IF(E737="",IFERROR(VLOOKUP(BL737,$AH$40:$BT$638,39,FALSE),$BT$36),
$BT$37))</f>
        <v>NodeSquare</v>
      </c>
      <c r="BU737" s="166">
        <f t="shared" ca="1" si="462"/>
        <v>2000</v>
      </c>
      <c r="BV737" s="166">
        <f t="shared" ca="1" si="463"/>
        <v>-150</v>
      </c>
      <c r="BW737" s="166">
        <f t="shared" ca="1" si="464"/>
        <v>0</v>
      </c>
      <c r="BX737" s="166">
        <f t="shared" ca="1" si="465"/>
        <v>0</v>
      </c>
      <c r="BY737" s="180" t="str">
        <f t="shared" si="466"/>
        <v/>
      </c>
      <c r="BZ737" s="180" t="str">
        <f t="shared" si="467"/>
        <v/>
      </c>
      <c r="CA737" s="81" t="str">
        <f>IF(scriv!E699&lt;&gt;"",scriv!E699,"")</f>
        <v/>
      </c>
      <c r="CB737" s="82">
        <f t="shared" si="436"/>
        <v>0</v>
      </c>
      <c r="CC737" s="82">
        <f t="shared" si="468"/>
        <v>0</v>
      </c>
      <c r="CD737" s="82" t="str">
        <f t="shared" si="469"/>
        <v>-</v>
      </c>
      <c r="CE737" s="82" t="str">
        <f t="shared" si="470"/>
        <v>-</v>
      </c>
      <c r="CF737" s="82" t="str">
        <f t="shared" si="471"/>
        <v>-</v>
      </c>
      <c r="CG737" s="82" t="str">
        <f t="shared" si="472"/>
        <v>-</v>
      </c>
      <c r="CH737" s="82" t="str">
        <f t="shared" si="473"/>
        <v>-</v>
      </c>
      <c r="CI737" s="82" t="str">
        <f t="shared" si="474"/>
        <v>-</v>
      </c>
      <c r="CJ737" s="82" t="str">
        <f t="shared" si="475"/>
        <v>-</v>
      </c>
      <c r="CK737" s="82" t="str">
        <f t="shared" si="476"/>
        <v>-</v>
      </c>
    </row>
    <row r="738" spans="1:89" s="82" customFormat="1" ht="18" customHeight="1">
      <c r="A738" s="81" t="str">
        <f>scriv!AL700</f>
        <v/>
      </c>
      <c r="B738" s="81" t="str">
        <f>IF(scriv!D700&lt;&gt;"",scriv!D700,"")</f>
        <v/>
      </c>
      <c r="C738" s="81" t="str">
        <f>IF( scriv!AP700&lt;&gt;"", IF(D738&lt;&gt;"","connection ","")&amp;scriv!AP700,IF(D738&lt;&gt;"","connection",""))</f>
        <v/>
      </c>
      <c r="D738" s="82" t="str">
        <f>scriv!AN700</f>
        <v/>
      </c>
      <c r="E738" s="82" t="str">
        <f>scriv!AO700</f>
        <v/>
      </c>
      <c r="F738" s="156">
        <f>ROW()</f>
        <v>738</v>
      </c>
      <c r="G738" s="288">
        <f>scriv!AC700</f>
        <v>0</v>
      </c>
      <c r="H738" s="288">
        <f>scriv!AD700</f>
        <v>0</v>
      </c>
      <c r="I738" s="81" t="str">
        <f>IF(scriv!AE700&lt;&gt;"",scriv!AE700,J738)</f>
        <v/>
      </c>
      <c r="J738" s="81" t="str">
        <f>IF(scriv!AF700&lt;&gt;"",scriv!AF700,"")</f>
        <v/>
      </c>
      <c r="K738" s="82" t="str">
        <f>IF(scriv!Y700&lt;&gt;"",scriv!Y700,$K$36)</f>
        <v>none</v>
      </c>
      <c r="L738" s="82">
        <f>IF(scriv!Z700&lt;&gt;"",scriv!Z700,$L$36)</f>
        <v>0</v>
      </c>
      <c r="M738" s="82" t="str">
        <f>IF(scriv!AA700&lt;&gt;"",scriv!AA700,$M$36)</f>
        <v>OpenClose</v>
      </c>
      <c r="N738" s="82">
        <f>IF(scriv!AB700&lt;&gt;"",scriv!AB700,$N$36)</f>
        <v>0</v>
      </c>
      <c r="O738" s="119" t="str">
        <f t="shared" si="435"/>
        <v/>
      </c>
      <c r="P738" s="81" t="str">
        <f>IF(scriv!I700&lt;&gt;"",scriv!I700,"")</f>
        <v/>
      </c>
      <c r="Q738" s="81" t="str">
        <f>IF(scriv!J700&lt;&gt;"",scriv!J700,"")</f>
        <v/>
      </c>
      <c r="R738" s="81">
        <f>IF(scriv!K700&lt;&gt;"",scriv!K700,
IF(I738&lt;&gt;"",1,$R$36))</f>
        <v>1</v>
      </c>
      <c r="S738" s="81" t="str">
        <f>IF(scriv!L700&lt;&gt;"",scriv!L700,
IF(scriv!AF700&lt;&gt;"",$S$36,"none"))</f>
        <v>none</v>
      </c>
      <c r="T738" s="81" t="str">
        <f>IF(scriv!Q700&lt;&gt;"",scriv!Q700,"")</f>
        <v/>
      </c>
      <c r="U738" s="81" t="str">
        <f>IF(scriv!R700&lt;&gt;"",scriv!R700,"")</f>
        <v/>
      </c>
      <c r="V738" s="81" t="str">
        <f>IF(scriv!S700&lt;&gt;"",scriv!S700,"")</f>
        <v/>
      </c>
      <c r="W738" s="81" t="str">
        <f>IF(scriv!T700&lt;&gt;"",scriv!T700,"")</f>
        <v/>
      </c>
      <c r="X738" s="81" t="str">
        <f>IF($E738="",
( IF(scriv!AH700&lt;&gt;"", LEFT( scriv!AH700, FIND(",",scriv!AH700)-1) &amp; "=" &amp; $AH738 &amp; RIGHT( scriv!AH700, LEN(scriv!AH700) + 1 - FIND(",",scriv!AH700)),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IF(scriv!AI700&lt;&gt;"", LEFT( scriv!AI700, FIND(",",scriv!AI700)-1) &amp; "=" &amp; $AH738 &amp; RIGHT( scriv!AI700, LEN(scriv!AI700) + 1 - FIND(",",scriv!AI700)),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IF(scriv!AJ700&lt;&gt;"", LEFT( scriv!AJ700, FIND(",",scriv!AJ700)-1) &amp; "=" &amp; $AH738 &amp; RIGHT( scriv!AJ700, LEN(scriv!AJ700) + 1 - FIND(",",scriv!AJ700)),
  IF($Z$36&lt;&gt;"",LEFT( Z$36, FIND(",",Z$36)-1) &amp; "=" &amp; $AH738 &amp; RIGHT( Z$36, LEN(Z$36) + 1 - FIND(",",Z$36)),""))),
IF(scriv!O700&lt;&gt;"", LEFT( scriv!O700, FIND(",",scriv!O700)-1) &amp; "=" &amp; $AH738 &amp; RIGHT( scriv!O700, LEN(scriv!O700) + 1 - FIND(",",scriv!O700)),
LEFT( Z$37, FIND(",",Z$37)-1) &amp; "=" &amp; $AH738 &amp; RIGHT( Z$37, LEN(Z$37) + 1 - FIND(",",Z$37))))</f>
        <v>drawOpen=,1.2</v>
      </c>
      <c r="AA738" s="81" t="str">
        <f>IF($E738="",
( IF(scriv!AK700&lt;&gt;"", LEFT( scriv!AK700, FIND(",",scriv!AK700)-1) &amp; "=" &amp; $AH738 &amp; RIGHT( scriv!AK700, LEN(scriv!AK700) + 1 - FIND(",",scriv!AK700)),
  IF($AA$36&lt;&gt;"",LEFT( AA$36, FIND(",",AA$36)-1) &amp; "=" &amp; $AH738 &amp; RIGHT( AA$36, LEN(AA$36) + 1 - FIND(",",AA$36)),""))),
IF(scriv!P700&lt;&gt;"", LEFT( scriv!P700, FIND(",",scriv!P700)-1) &amp; "=" &amp; $AH738 &amp; RIGHT( scriv!P700, LEN(scriv!P700) + 1 - FIND(",",scriv!P700)),
LEFT( AA$37, FIND(",",AA$37)-1) &amp; "=" &amp; $AH738 &amp; RIGHT( AA$37, LEN(AA$37) + 1 - FIND(",",AA$37))))</f>
        <v>drawClose=,1.2</v>
      </c>
      <c r="AB738" s="167" t="str">
        <f t="shared" si="434"/>
        <v>noTitle</v>
      </c>
      <c r="AC738" s="167"/>
      <c r="AD738" s="45"/>
      <c r="AE738" s="168"/>
      <c r="AF738" s="169">
        <f>IF(D738="",scriv!B700,"")</f>
        <v>0</v>
      </c>
      <c r="AG738" s="170" t="str">
        <f t="shared" si="437"/>
        <v/>
      </c>
      <c r="AH738" s="169" t="str">
        <f t="shared" si="438"/>
        <v/>
      </c>
      <c r="AI738" s="169" t="str">
        <f t="shared" si="439"/>
        <v/>
      </c>
      <c r="AJ738" s="86">
        <f>ROUNDDOWN( (LEN(scriv!B700)+1) / 2, 0 )</f>
        <v>0</v>
      </c>
      <c r="AK738" s="82">
        <f t="shared" si="440"/>
        <v>0</v>
      </c>
      <c r="AL738" s="82" t="str">
        <f t="shared" si="441"/>
        <v>-</v>
      </c>
      <c r="AM738" s="82" t="str">
        <f t="shared" si="442"/>
        <v>-</v>
      </c>
      <c r="AN738" s="82" t="str">
        <f t="shared" si="443"/>
        <v>-</v>
      </c>
      <c r="AO738" s="82" t="str">
        <f t="shared" si="444"/>
        <v>-</v>
      </c>
      <c r="AP738" s="82" t="str">
        <f t="shared" si="445"/>
        <v>-</v>
      </c>
      <c r="AQ738" s="82" t="str">
        <f t="shared" si="446"/>
        <v>-</v>
      </c>
      <c r="AR738" s="82" t="str">
        <f t="shared" si="447"/>
        <v>-</v>
      </c>
      <c r="AT738" s="82">
        <f t="shared" si="448"/>
        <v>2</v>
      </c>
      <c r="AU738" s="82" t="str">
        <f ca="1">IF(    MAX(OFFSET(AL738,0,0,MATCH("-",AL$638:AL738,0))) = 0,"",
IFERROR(MAX(OFFSET(AL738,0,0,MATCH("-",AL$638:AL738,0))),""))</f>
        <v/>
      </c>
      <c r="AV738" s="82" t="str">
        <f ca="1">IF(    MAX(OFFSET(AM738,0,0,MATCH("-",AM$638:AM738,0))) = 0,"",
IFERROR(MAX(OFFSET(AM738,0,0,MATCH("-",AM$638:AM738,0))),""))</f>
        <v/>
      </c>
      <c r="AW738" s="82" t="str">
        <f ca="1">IF(    MAX(OFFSET(AN738,0,0,MATCH("-",AN$638:AN738,0))) = 0,"",
IFERROR(MAX(OFFSET(AN738,0,0,MATCH("-",AN$638:AN738,0))),""))</f>
        <v/>
      </c>
      <c r="AX738" s="82" t="str">
        <f ca="1">IF(    MAX(OFFSET(AO738,0,0,MATCH("-",AO$638:AO738,0))) = 0,"",
IFERROR(MAX(OFFSET(AO738,0,0,MATCH("-",AO$638:AO738,0))),""))</f>
        <v/>
      </c>
      <c r="AY738" s="82" t="str">
        <f ca="1">IF(    MAX(OFFSET(AP738,0,0,MATCH("-",AP$638:AP738,0))) = 0,"",
IFERROR(MAX(OFFSET(AP738,0,0,MATCH("-",AP$638:AP738,0))),""))</f>
        <v/>
      </c>
      <c r="AZ738" s="82" t="str">
        <f ca="1">IF(    MAX(OFFSET(AQ738,0,0,MATCH("-",AQ$638:AQ738,0))) = 0,"",
IFERROR(MAX(OFFSET(AQ738,0,0,MATCH("-",AQ$638:AQ738,0))),""))</f>
        <v/>
      </c>
      <c r="BA738" s="82" t="str">
        <f ca="1">IF(    MAX(OFFSET(AR738,0,0,MATCH("-",AR$638:AR738,0))) = 0,"",
IFERROR(MAX(OFFSET(AR738,0,0,MATCH("-",AR$638:AR738,0))),""))</f>
        <v/>
      </c>
      <c r="BB738" s="112">
        <f t="shared" ca="1" si="449"/>
        <v>-270</v>
      </c>
      <c r="BC738" s="111" t="str">
        <f t="shared" ca="1" si="450"/>
        <v>Radius</v>
      </c>
      <c r="BD738" s="112">
        <f t="shared" ca="1" si="451"/>
        <v>0</v>
      </c>
      <c r="BE738" s="111">
        <f t="shared" ca="1" si="452"/>
        <v>-150</v>
      </c>
      <c r="BF738" s="113" t="e">
        <f t="shared" ca="1" si="453"/>
        <v>#VALUE!</v>
      </c>
      <c r="BG738" s="113" t="e">
        <f t="shared" ca="1" si="454"/>
        <v>#VALUE!</v>
      </c>
      <c r="BH738" s="112">
        <f t="shared" ca="1" si="455"/>
        <v>2000</v>
      </c>
      <c r="BI738" s="112">
        <f t="shared" ca="1" si="456"/>
        <v>-150</v>
      </c>
      <c r="BJ738" s="157"/>
      <c r="BK738" s="157"/>
      <c r="BL738" s="158" t="str">
        <f>scriv!AM700</f>
        <v/>
      </c>
      <c r="BM738" s="157"/>
      <c r="BN738" s="157" t="str">
        <f t="shared" si="457"/>
        <v>node</v>
      </c>
      <c r="BO738" s="157"/>
      <c r="BP738" s="159">
        <f t="shared" ca="1" si="458"/>
        <v>0</v>
      </c>
      <c r="BQ738" s="159">
        <f t="shared" ca="1" si="459"/>
        <v>0</v>
      </c>
      <c r="BR738" s="159">
        <f t="shared" si="460"/>
        <v>1</v>
      </c>
      <c r="BS738" s="159" t="str">
        <f t="shared" si="461"/>
        <v>symbol</v>
      </c>
      <c r="BT738" s="157" t="str">
        <f ca="1">IF(scriv!V700&lt;&gt;"",scriv!V700,
IF(E738="",IFERROR(VLOOKUP(BL738,$AH$40:$BT$638,39,FALSE),$BT$36),
$BT$37))</f>
        <v>NodeSquare</v>
      </c>
      <c r="BU738" s="166">
        <f t="shared" ca="1" si="462"/>
        <v>2000</v>
      </c>
      <c r="BV738" s="166">
        <f t="shared" ca="1" si="463"/>
        <v>-150</v>
      </c>
      <c r="BW738" s="166">
        <f t="shared" ca="1" si="464"/>
        <v>0</v>
      </c>
      <c r="BX738" s="166">
        <f t="shared" ca="1" si="465"/>
        <v>0</v>
      </c>
      <c r="BY738" s="180" t="str">
        <f t="shared" si="466"/>
        <v/>
      </c>
      <c r="BZ738" s="180" t="str">
        <f t="shared" si="467"/>
        <v/>
      </c>
      <c r="CA738" s="81" t="str">
        <f>IF(scriv!E700&lt;&gt;"",scriv!E700,"")</f>
        <v/>
      </c>
      <c r="CB738" s="82">
        <f t="shared" si="436"/>
        <v>0</v>
      </c>
      <c r="CC738" s="82">
        <f t="shared" si="468"/>
        <v>0</v>
      </c>
      <c r="CD738" s="82" t="str">
        <f t="shared" si="469"/>
        <v>-</v>
      </c>
      <c r="CE738" s="82" t="str">
        <f t="shared" si="470"/>
        <v>-</v>
      </c>
      <c r="CF738" s="82" t="str">
        <f t="shared" si="471"/>
        <v>-</v>
      </c>
      <c r="CG738" s="82" t="str">
        <f t="shared" si="472"/>
        <v>-</v>
      </c>
      <c r="CH738" s="82" t="str">
        <f t="shared" si="473"/>
        <v>-</v>
      </c>
      <c r="CI738" s="82" t="str">
        <f t="shared" si="474"/>
        <v>-</v>
      </c>
      <c r="CJ738" s="82" t="str">
        <f t="shared" si="475"/>
        <v>-</v>
      </c>
      <c r="CK738" s="82" t="str">
        <f t="shared" si="476"/>
        <v>-</v>
      </c>
    </row>
    <row r="739" spans="1:89" s="82" customFormat="1" ht="18" customHeight="1">
      <c r="A739" s="81" t="str">
        <f>scriv!AL701</f>
        <v/>
      </c>
      <c r="B739" s="81" t="str">
        <f>IF(scriv!D701&lt;&gt;"",scriv!D701,"")</f>
        <v/>
      </c>
      <c r="C739" s="81" t="str">
        <f>IF( scriv!AP701&lt;&gt;"", IF(D739&lt;&gt;"","connection ","")&amp;scriv!AP701,IF(D739&lt;&gt;"","connection",""))</f>
        <v/>
      </c>
      <c r="D739" s="82" t="str">
        <f>scriv!AN701</f>
        <v/>
      </c>
      <c r="E739" s="82" t="str">
        <f>scriv!AO701</f>
        <v/>
      </c>
      <c r="F739" s="156">
        <f>ROW()</f>
        <v>739</v>
      </c>
      <c r="G739" s="288">
        <f>scriv!AC701</f>
        <v>0</v>
      </c>
      <c r="H739" s="288">
        <f>scriv!AD701</f>
        <v>0</v>
      </c>
      <c r="I739" s="81" t="str">
        <f>IF(scriv!AE701&lt;&gt;"",scriv!AE701,J739)</f>
        <v/>
      </c>
      <c r="J739" s="81" t="str">
        <f>IF(scriv!AF701&lt;&gt;"",scriv!AF701,"")</f>
        <v/>
      </c>
      <c r="K739" s="82" t="str">
        <f>IF(scriv!Y701&lt;&gt;"",scriv!Y701,$K$36)</f>
        <v>none</v>
      </c>
      <c r="L739" s="82">
        <f>IF(scriv!Z701&lt;&gt;"",scriv!Z701,$L$36)</f>
        <v>0</v>
      </c>
      <c r="M739" s="82" t="str">
        <f>IF(scriv!AA701&lt;&gt;"",scriv!AA701,$M$36)</f>
        <v>OpenClose</v>
      </c>
      <c r="N739" s="82">
        <f>IF(scriv!AB701&lt;&gt;"",scriv!AB701,$N$36)</f>
        <v>0</v>
      </c>
      <c r="O739" s="119" t="str">
        <f t="shared" si="435"/>
        <v/>
      </c>
      <c r="P739" s="81" t="str">
        <f>IF(scriv!I701&lt;&gt;"",scriv!I701,"")</f>
        <v/>
      </c>
      <c r="Q739" s="81" t="str">
        <f>IF(scriv!J701&lt;&gt;"",scriv!J701,"")</f>
        <v/>
      </c>
      <c r="R739" s="81">
        <f>IF(scriv!K701&lt;&gt;"",scriv!K701,
IF(I739&lt;&gt;"",1,$R$36))</f>
        <v>1</v>
      </c>
      <c r="S739" s="81" t="str">
        <f>IF(scriv!L701&lt;&gt;"",scriv!L701,
IF(scriv!AF701&lt;&gt;"",$S$36,"none"))</f>
        <v>none</v>
      </c>
      <c r="T739" s="81" t="str">
        <f>IF(scriv!Q701&lt;&gt;"",scriv!Q701,"")</f>
        <v/>
      </c>
      <c r="U739" s="81" t="str">
        <f>IF(scriv!R701&lt;&gt;"",scriv!R701,"")</f>
        <v/>
      </c>
      <c r="V739" s="81" t="str">
        <f>IF(scriv!S701&lt;&gt;"",scriv!S701,"")</f>
        <v/>
      </c>
      <c r="W739" s="81" t="str">
        <f>IF(scriv!T701&lt;&gt;"",scriv!T701,"")</f>
        <v/>
      </c>
      <c r="X739" s="81" t="str">
        <f>IF($E739="",
( IF(scriv!AH701&lt;&gt;"", LEFT( scriv!AH701, FIND(",",scriv!AH701)-1) &amp; "=" &amp; $AH739 &amp; RIGHT( scriv!AH701, LEN(scriv!AH701) + 1 - FIND(",",scriv!AH701)),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IF(scriv!AI701&lt;&gt;"", LEFT( scriv!AI701, FIND(",",scriv!AI701)-1) &amp; "=" &amp; $AH739 &amp; RIGHT( scriv!AI701, LEN(scriv!AI701) + 1 - FIND(",",scriv!AI701)),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IF(scriv!AJ701&lt;&gt;"", LEFT( scriv!AJ701, FIND(",",scriv!AJ701)-1) &amp; "=" &amp; $AH739 &amp; RIGHT( scriv!AJ701, LEN(scriv!AJ701) + 1 - FIND(",",scriv!AJ701)),
  IF($Z$36&lt;&gt;"",LEFT( Z$36, FIND(",",Z$36)-1) &amp; "=" &amp; $AH739 &amp; RIGHT( Z$36, LEN(Z$36) + 1 - FIND(",",Z$36)),""))),
IF(scriv!O701&lt;&gt;"", LEFT( scriv!O701, FIND(",",scriv!O701)-1) &amp; "=" &amp; $AH739 &amp; RIGHT( scriv!O701, LEN(scriv!O701) + 1 - FIND(",",scriv!O701)),
LEFT( Z$37, FIND(",",Z$37)-1) &amp; "=" &amp; $AH739 &amp; RIGHT( Z$37, LEN(Z$37) + 1 - FIND(",",Z$37))))</f>
        <v>drawOpen=,1.2</v>
      </c>
      <c r="AA739" s="81" t="str">
        <f>IF($E739="",
( IF(scriv!AK701&lt;&gt;"", LEFT( scriv!AK701, FIND(",",scriv!AK701)-1) &amp; "=" &amp; $AH739 &amp; RIGHT( scriv!AK701, LEN(scriv!AK701) + 1 - FIND(",",scriv!AK701)),
  IF($AA$36&lt;&gt;"",LEFT( AA$36, FIND(",",AA$36)-1) &amp; "=" &amp; $AH739 &amp; RIGHT( AA$36, LEN(AA$36) + 1 - FIND(",",AA$36)),""))),
IF(scriv!P701&lt;&gt;"", LEFT( scriv!P701, FIND(",",scriv!P701)-1) &amp; "=" &amp; $AH739 &amp; RIGHT( scriv!P701, LEN(scriv!P701) + 1 - FIND(",",scriv!P701)),
LEFT( AA$37, FIND(",",AA$37)-1) &amp; "=" &amp; $AH739 &amp; RIGHT( AA$37, LEN(AA$37) + 1 - FIND(",",AA$37))))</f>
        <v>drawClose=,1.2</v>
      </c>
      <c r="AB739" s="167" t="str">
        <f t="shared" si="434"/>
        <v>noTitle</v>
      </c>
      <c r="AC739" s="167"/>
      <c r="AD739" s="45"/>
      <c r="AE739" s="168"/>
      <c r="AF739" s="169">
        <f>IF(D739="",scriv!B701,"")</f>
        <v>0</v>
      </c>
      <c r="AG739" s="170" t="str">
        <f t="shared" si="437"/>
        <v/>
      </c>
      <c r="AH739" s="169" t="str">
        <f t="shared" si="438"/>
        <v/>
      </c>
      <c r="AI739" s="169" t="str">
        <f t="shared" si="439"/>
        <v/>
      </c>
      <c r="AJ739" s="86">
        <f>ROUNDDOWN( (LEN(scriv!B701)+1) / 2, 0 )</f>
        <v>0</v>
      </c>
      <c r="AK739" s="82">
        <f t="shared" si="440"/>
        <v>0</v>
      </c>
      <c r="AL739" s="82" t="str">
        <f t="shared" si="441"/>
        <v>-</v>
      </c>
      <c r="AM739" s="82" t="str">
        <f t="shared" si="442"/>
        <v>-</v>
      </c>
      <c r="AN739" s="82" t="str">
        <f t="shared" si="443"/>
        <v>-</v>
      </c>
      <c r="AO739" s="82" t="str">
        <f t="shared" si="444"/>
        <v>-</v>
      </c>
      <c r="AP739" s="82" t="str">
        <f t="shared" si="445"/>
        <v>-</v>
      </c>
      <c r="AQ739" s="82" t="str">
        <f t="shared" si="446"/>
        <v>-</v>
      </c>
      <c r="AR739" s="82" t="str">
        <f t="shared" si="447"/>
        <v>-</v>
      </c>
      <c r="AT739" s="82">
        <f t="shared" si="448"/>
        <v>2</v>
      </c>
      <c r="AU739" s="82" t="str">
        <f ca="1">IF(    MAX(OFFSET(AL739,0,0,MATCH("-",AL$638:AL739,0))) = 0,"",
IFERROR(MAX(OFFSET(AL739,0,0,MATCH("-",AL$638:AL739,0))),""))</f>
        <v/>
      </c>
      <c r="AV739" s="82" t="str">
        <f ca="1">IF(    MAX(OFFSET(AM739,0,0,MATCH("-",AM$638:AM739,0))) = 0,"",
IFERROR(MAX(OFFSET(AM739,0,0,MATCH("-",AM$638:AM739,0))),""))</f>
        <v/>
      </c>
      <c r="AW739" s="82" t="str">
        <f ca="1">IF(    MAX(OFFSET(AN739,0,0,MATCH("-",AN$638:AN739,0))) = 0,"",
IFERROR(MAX(OFFSET(AN739,0,0,MATCH("-",AN$638:AN739,0))),""))</f>
        <v/>
      </c>
      <c r="AX739" s="82" t="str">
        <f ca="1">IF(    MAX(OFFSET(AO739,0,0,MATCH("-",AO$638:AO739,0))) = 0,"",
IFERROR(MAX(OFFSET(AO739,0,0,MATCH("-",AO$638:AO739,0))),""))</f>
        <v/>
      </c>
      <c r="AY739" s="82" t="str">
        <f ca="1">IF(    MAX(OFFSET(AP739,0,0,MATCH("-",AP$638:AP739,0))) = 0,"",
IFERROR(MAX(OFFSET(AP739,0,0,MATCH("-",AP$638:AP739,0))),""))</f>
        <v/>
      </c>
      <c r="AZ739" s="82" t="str">
        <f ca="1">IF(    MAX(OFFSET(AQ739,0,0,MATCH("-",AQ$638:AQ739,0))) = 0,"",
IFERROR(MAX(OFFSET(AQ739,0,0,MATCH("-",AQ$638:AQ739,0))),""))</f>
        <v/>
      </c>
      <c r="BA739" s="82" t="str">
        <f ca="1">IF(    MAX(OFFSET(AR739,0,0,MATCH("-",AR$638:AR739,0))) = 0,"",
IFERROR(MAX(OFFSET(AR739,0,0,MATCH("-",AR$638:AR739,0))),""))</f>
        <v/>
      </c>
      <c r="BB739" s="112">
        <f t="shared" ca="1" si="449"/>
        <v>-270</v>
      </c>
      <c r="BC739" s="111" t="str">
        <f t="shared" ca="1" si="450"/>
        <v>Radius</v>
      </c>
      <c r="BD739" s="112">
        <f t="shared" ca="1" si="451"/>
        <v>0</v>
      </c>
      <c r="BE739" s="111">
        <f t="shared" ca="1" si="452"/>
        <v>-150</v>
      </c>
      <c r="BF739" s="113" t="e">
        <f t="shared" ca="1" si="453"/>
        <v>#VALUE!</v>
      </c>
      <c r="BG739" s="113" t="e">
        <f t="shared" ca="1" si="454"/>
        <v>#VALUE!</v>
      </c>
      <c r="BH739" s="112">
        <f t="shared" ca="1" si="455"/>
        <v>2000</v>
      </c>
      <c r="BI739" s="112">
        <f t="shared" ca="1" si="456"/>
        <v>-150</v>
      </c>
      <c r="BJ739" s="157"/>
      <c r="BK739" s="157"/>
      <c r="BL739" s="158" t="str">
        <f>scriv!AM701</f>
        <v/>
      </c>
      <c r="BM739" s="157"/>
      <c r="BN739" s="157" t="str">
        <f t="shared" si="457"/>
        <v>node</v>
      </c>
      <c r="BO739" s="157"/>
      <c r="BP739" s="159">
        <f t="shared" ca="1" si="458"/>
        <v>0</v>
      </c>
      <c r="BQ739" s="159">
        <f t="shared" ca="1" si="459"/>
        <v>0</v>
      </c>
      <c r="BR739" s="159">
        <f t="shared" si="460"/>
        <v>1</v>
      </c>
      <c r="BS739" s="159" t="str">
        <f t="shared" si="461"/>
        <v>symbol</v>
      </c>
      <c r="BT739" s="157" t="str">
        <f ca="1">IF(scriv!V701&lt;&gt;"",scriv!V701,
IF(E739="",IFERROR(VLOOKUP(BL739,$AH$40:$BT$638,39,FALSE),$BT$36),
$BT$37))</f>
        <v>NodeSquare</v>
      </c>
      <c r="BU739" s="166">
        <f t="shared" ca="1" si="462"/>
        <v>2000</v>
      </c>
      <c r="BV739" s="166">
        <f t="shared" ca="1" si="463"/>
        <v>-150</v>
      </c>
      <c r="BW739" s="166">
        <f t="shared" ca="1" si="464"/>
        <v>0</v>
      </c>
      <c r="BX739" s="166">
        <f t="shared" ca="1" si="465"/>
        <v>0</v>
      </c>
      <c r="BY739" s="180" t="str">
        <f t="shared" si="466"/>
        <v/>
      </c>
      <c r="BZ739" s="180" t="str">
        <f t="shared" si="467"/>
        <v/>
      </c>
      <c r="CA739" s="81" t="str">
        <f>IF(scriv!E701&lt;&gt;"",scriv!E701,"")</f>
        <v/>
      </c>
      <c r="CB739" s="82">
        <f t="shared" si="436"/>
        <v>0</v>
      </c>
      <c r="CC739" s="82">
        <f t="shared" si="468"/>
        <v>0</v>
      </c>
      <c r="CD739" s="82" t="str">
        <f t="shared" si="469"/>
        <v>-</v>
      </c>
      <c r="CE739" s="82" t="str">
        <f t="shared" si="470"/>
        <v>-</v>
      </c>
      <c r="CF739" s="82" t="str">
        <f t="shared" si="471"/>
        <v>-</v>
      </c>
      <c r="CG739" s="82" t="str">
        <f t="shared" si="472"/>
        <v>-</v>
      </c>
      <c r="CH739" s="82" t="str">
        <f t="shared" si="473"/>
        <v>-</v>
      </c>
      <c r="CI739" s="82" t="str">
        <f t="shared" si="474"/>
        <v>-</v>
      </c>
      <c r="CJ739" s="82" t="str">
        <f t="shared" si="475"/>
        <v>-</v>
      </c>
      <c r="CK739" s="82" t="str">
        <f t="shared" si="476"/>
        <v>-</v>
      </c>
    </row>
    <row r="740" spans="1:89" s="82" customFormat="1" ht="18" customHeight="1">
      <c r="A740" s="81" t="str">
        <f>scriv!AL702</f>
        <v/>
      </c>
      <c r="B740" s="81" t="str">
        <f>IF(scriv!D702&lt;&gt;"",scriv!D702,"")</f>
        <v/>
      </c>
      <c r="C740" s="81" t="str">
        <f>IF( scriv!AP702&lt;&gt;"", IF(D740&lt;&gt;"","connection ","")&amp;scriv!AP702,IF(D740&lt;&gt;"","connection",""))</f>
        <v/>
      </c>
      <c r="D740" s="82" t="str">
        <f>scriv!AN702</f>
        <v/>
      </c>
      <c r="E740" s="82" t="str">
        <f>scriv!AO702</f>
        <v/>
      </c>
      <c r="F740" s="156">
        <f>ROW()</f>
        <v>740</v>
      </c>
      <c r="G740" s="288">
        <f>scriv!AC702</f>
        <v>0</v>
      </c>
      <c r="H740" s="288">
        <f>scriv!AD702</f>
        <v>0</v>
      </c>
      <c r="I740" s="81" t="str">
        <f>IF(scriv!AE702&lt;&gt;"",scriv!AE702,J740)</f>
        <v/>
      </c>
      <c r="J740" s="81" t="str">
        <f>IF(scriv!AF702&lt;&gt;"",scriv!AF702,"")</f>
        <v/>
      </c>
      <c r="K740" s="82" t="str">
        <f>IF(scriv!Y702&lt;&gt;"",scriv!Y702,$K$36)</f>
        <v>none</v>
      </c>
      <c r="L740" s="82">
        <f>IF(scriv!Z702&lt;&gt;"",scriv!Z702,$L$36)</f>
        <v>0</v>
      </c>
      <c r="M740" s="82" t="str">
        <f>IF(scriv!AA702&lt;&gt;"",scriv!AA702,$M$36)</f>
        <v>OpenClose</v>
      </c>
      <c r="N740" s="82">
        <f>IF(scriv!AB702&lt;&gt;"",scriv!AB702,$N$36)</f>
        <v>0</v>
      </c>
      <c r="O740" s="119" t="str">
        <f t="shared" si="435"/>
        <v/>
      </c>
      <c r="P740" s="81" t="str">
        <f>IF(scriv!I702&lt;&gt;"",scriv!I702,"")</f>
        <v/>
      </c>
      <c r="Q740" s="81" t="str">
        <f>IF(scriv!J702&lt;&gt;"",scriv!J702,"")</f>
        <v/>
      </c>
      <c r="R740" s="81">
        <f>IF(scriv!K702&lt;&gt;"",scriv!K702,
IF(I740&lt;&gt;"",1,$R$36))</f>
        <v>1</v>
      </c>
      <c r="S740" s="81" t="str">
        <f>IF(scriv!L702&lt;&gt;"",scriv!L702,
IF(scriv!AF702&lt;&gt;"",$S$36,"none"))</f>
        <v>none</v>
      </c>
      <c r="T740" s="81" t="str">
        <f>IF(scriv!Q702&lt;&gt;"",scriv!Q702,"")</f>
        <v/>
      </c>
      <c r="U740" s="81" t="str">
        <f>IF(scriv!R702&lt;&gt;"",scriv!R702,"")</f>
        <v/>
      </c>
      <c r="V740" s="81" t="str">
        <f>IF(scriv!S702&lt;&gt;"",scriv!S702,"")</f>
        <v/>
      </c>
      <c r="W740" s="81" t="str">
        <f>IF(scriv!T702&lt;&gt;"",scriv!T702,"")</f>
        <v/>
      </c>
      <c r="X740" s="81" t="str">
        <f>IF($E740="",
( IF(scriv!AH702&lt;&gt;"", LEFT( scriv!AH702, FIND(",",scriv!AH702)-1) &amp; "=" &amp; $AH740 &amp; RIGHT( scriv!AH702, LEN(scriv!AH702) + 1 - FIND(",",scriv!AH702)),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IF(scriv!AI702&lt;&gt;"", LEFT( scriv!AI702, FIND(",",scriv!AI702)-1) &amp; "=" &amp; $AH740 &amp; RIGHT( scriv!AI702, LEN(scriv!AI702) + 1 - FIND(",",scriv!AI702)),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IF(scriv!AJ702&lt;&gt;"", LEFT( scriv!AJ702, FIND(",",scriv!AJ702)-1) &amp; "=" &amp; $AH740 &amp; RIGHT( scriv!AJ702, LEN(scriv!AJ702) + 1 - FIND(",",scriv!AJ702)),
  IF($Z$36&lt;&gt;"",LEFT( Z$36, FIND(",",Z$36)-1) &amp; "=" &amp; $AH740 &amp; RIGHT( Z$36, LEN(Z$36) + 1 - FIND(",",Z$36)),""))),
IF(scriv!O702&lt;&gt;"", LEFT( scriv!O702, FIND(",",scriv!O702)-1) &amp; "=" &amp; $AH740 &amp; RIGHT( scriv!O702, LEN(scriv!O702) + 1 - FIND(",",scriv!O702)),
LEFT( Z$37, FIND(",",Z$37)-1) &amp; "=" &amp; $AH740 &amp; RIGHT( Z$37, LEN(Z$37) + 1 - FIND(",",Z$37))))</f>
        <v>drawOpen=,1.2</v>
      </c>
      <c r="AA740" s="81" t="str">
        <f>IF($E740="",
( IF(scriv!AK702&lt;&gt;"", LEFT( scriv!AK702, FIND(",",scriv!AK702)-1) &amp; "=" &amp; $AH740 &amp; RIGHT( scriv!AK702, LEN(scriv!AK702) + 1 - FIND(",",scriv!AK702)),
  IF($AA$36&lt;&gt;"",LEFT( AA$36, FIND(",",AA$36)-1) &amp; "=" &amp; $AH740 &amp; RIGHT( AA$36, LEN(AA$36) + 1 - FIND(",",AA$36)),""))),
IF(scriv!P702&lt;&gt;"", LEFT( scriv!P702, FIND(",",scriv!P702)-1) &amp; "=" &amp; $AH740 &amp; RIGHT( scriv!P702, LEN(scriv!P702) + 1 - FIND(",",scriv!P702)),
LEFT( AA$37, FIND(",",AA$37)-1) &amp; "=" &amp; $AH740 &amp; RIGHT( AA$37, LEN(AA$37) + 1 - FIND(",",AA$37))))</f>
        <v>drawClose=,1.2</v>
      </c>
      <c r="AB740" s="167" t="str">
        <f t="shared" si="434"/>
        <v>noTitle</v>
      </c>
      <c r="AC740" s="167"/>
      <c r="AD740" s="45"/>
      <c r="AE740" s="168"/>
      <c r="AF740" s="169">
        <f>IF(D740="",scriv!B702,"")</f>
        <v>0</v>
      </c>
      <c r="AG740" s="170" t="str">
        <f t="shared" si="437"/>
        <v/>
      </c>
      <c r="AH740" s="169" t="str">
        <f t="shared" si="438"/>
        <v/>
      </c>
      <c r="AI740" s="169" t="str">
        <f t="shared" si="439"/>
        <v/>
      </c>
      <c r="AJ740" s="86">
        <f>ROUNDDOWN( (LEN(scriv!B702)+1) / 2, 0 )</f>
        <v>0</v>
      </c>
      <c r="AK740" s="82">
        <f t="shared" si="440"/>
        <v>0</v>
      </c>
      <c r="AL740" s="82" t="str">
        <f t="shared" si="441"/>
        <v>-</v>
      </c>
      <c r="AM740" s="82" t="str">
        <f t="shared" si="442"/>
        <v>-</v>
      </c>
      <c r="AN740" s="82" t="str">
        <f t="shared" si="443"/>
        <v>-</v>
      </c>
      <c r="AO740" s="82" t="str">
        <f t="shared" si="444"/>
        <v>-</v>
      </c>
      <c r="AP740" s="82" t="str">
        <f t="shared" si="445"/>
        <v>-</v>
      </c>
      <c r="AQ740" s="82" t="str">
        <f t="shared" si="446"/>
        <v>-</v>
      </c>
      <c r="AR740" s="82" t="str">
        <f t="shared" si="447"/>
        <v>-</v>
      </c>
      <c r="AT740" s="82">
        <f t="shared" si="448"/>
        <v>2</v>
      </c>
      <c r="AU740" s="82" t="str">
        <f ca="1">IF(    MAX(OFFSET(AL740,0,0,MATCH("-",AL$638:AL740,0))) = 0,"",
IFERROR(MAX(OFFSET(AL740,0,0,MATCH("-",AL$638:AL740,0))),""))</f>
        <v/>
      </c>
      <c r="AV740" s="82" t="str">
        <f ca="1">IF(    MAX(OFFSET(AM740,0,0,MATCH("-",AM$638:AM740,0))) = 0,"",
IFERROR(MAX(OFFSET(AM740,0,0,MATCH("-",AM$638:AM740,0))),""))</f>
        <v/>
      </c>
      <c r="AW740" s="82" t="str">
        <f ca="1">IF(    MAX(OFFSET(AN740,0,0,MATCH("-",AN$638:AN740,0))) = 0,"",
IFERROR(MAX(OFFSET(AN740,0,0,MATCH("-",AN$638:AN740,0))),""))</f>
        <v/>
      </c>
      <c r="AX740" s="82" t="str">
        <f ca="1">IF(    MAX(OFFSET(AO740,0,0,MATCH("-",AO$638:AO740,0))) = 0,"",
IFERROR(MAX(OFFSET(AO740,0,0,MATCH("-",AO$638:AO740,0))),""))</f>
        <v/>
      </c>
      <c r="AY740" s="82" t="str">
        <f ca="1">IF(    MAX(OFFSET(AP740,0,0,MATCH("-",AP$638:AP740,0))) = 0,"",
IFERROR(MAX(OFFSET(AP740,0,0,MATCH("-",AP$638:AP740,0))),""))</f>
        <v/>
      </c>
      <c r="AZ740" s="82" t="str">
        <f ca="1">IF(    MAX(OFFSET(AQ740,0,0,MATCH("-",AQ$638:AQ740,0))) = 0,"",
IFERROR(MAX(OFFSET(AQ740,0,0,MATCH("-",AQ$638:AQ740,0))),""))</f>
        <v/>
      </c>
      <c r="BA740" s="82" t="str">
        <f ca="1">IF(    MAX(OFFSET(AR740,0,0,MATCH("-",AR$638:AR740,0))) = 0,"",
IFERROR(MAX(OFFSET(AR740,0,0,MATCH("-",AR$638:AR740,0))),""))</f>
        <v/>
      </c>
      <c r="BB740" s="112">
        <f t="shared" ca="1" si="449"/>
        <v>-270</v>
      </c>
      <c r="BC740" s="111" t="str">
        <f t="shared" ca="1" si="450"/>
        <v>Radius</v>
      </c>
      <c r="BD740" s="112">
        <f t="shared" ca="1" si="451"/>
        <v>0</v>
      </c>
      <c r="BE740" s="111">
        <f t="shared" ca="1" si="452"/>
        <v>-150</v>
      </c>
      <c r="BF740" s="113" t="e">
        <f t="shared" ca="1" si="453"/>
        <v>#VALUE!</v>
      </c>
      <c r="BG740" s="113" t="e">
        <f t="shared" ca="1" si="454"/>
        <v>#VALUE!</v>
      </c>
      <c r="BH740" s="112">
        <f t="shared" ca="1" si="455"/>
        <v>2000</v>
      </c>
      <c r="BI740" s="112">
        <f t="shared" ca="1" si="456"/>
        <v>-150</v>
      </c>
      <c r="BJ740" s="157"/>
      <c r="BK740" s="157"/>
      <c r="BL740" s="158" t="str">
        <f>scriv!AM702</f>
        <v/>
      </c>
      <c r="BM740" s="157"/>
      <c r="BN740" s="157" t="str">
        <f t="shared" si="457"/>
        <v>node</v>
      </c>
      <c r="BO740" s="157"/>
      <c r="BP740" s="159">
        <f t="shared" ca="1" si="458"/>
        <v>0</v>
      </c>
      <c r="BQ740" s="159">
        <f t="shared" ca="1" si="459"/>
        <v>0</v>
      </c>
      <c r="BR740" s="159">
        <f t="shared" si="460"/>
        <v>1</v>
      </c>
      <c r="BS740" s="159" t="str">
        <f t="shared" si="461"/>
        <v>symbol</v>
      </c>
      <c r="BT740" s="157" t="str">
        <f ca="1">IF(scriv!V702&lt;&gt;"",scriv!V702,
IF(E740="",IFERROR(VLOOKUP(BL740,$AH$40:$BT$638,39,FALSE),$BT$36),
$BT$37))</f>
        <v>NodeSquare</v>
      </c>
      <c r="BU740" s="166">
        <f t="shared" ca="1" si="462"/>
        <v>2000</v>
      </c>
      <c r="BV740" s="166">
        <f t="shared" ca="1" si="463"/>
        <v>-150</v>
      </c>
      <c r="BW740" s="166">
        <f t="shared" ca="1" si="464"/>
        <v>0</v>
      </c>
      <c r="BX740" s="166">
        <f t="shared" ca="1" si="465"/>
        <v>0</v>
      </c>
      <c r="BY740" s="180" t="str">
        <f t="shared" si="466"/>
        <v/>
      </c>
      <c r="BZ740" s="180" t="str">
        <f t="shared" si="467"/>
        <v/>
      </c>
      <c r="CA740" s="81" t="str">
        <f>IF(scriv!E702&lt;&gt;"",scriv!E702,"")</f>
        <v/>
      </c>
      <c r="CB740" s="82">
        <f t="shared" si="436"/>
        <v>0</v>
      </c>
      <c r="CC740" s="82">
        <f t="shared" si="468"/>
        <v>0</v>
      </c>
      <c r="CD740" s="82" t="str">
        <f t="shared" si="469"/>
        <v>-</v>
      </c>
      <c r="CE740" s="82" t="str">
        <f t="shared" si="470"/>
        <v>-</v>
      </c>
      <c r="CF740" s="82" t="str">
        <f t="shared" si="471"/>
        <v>-</v>
      </c>
      <c r="CG740" s="82" t="str">
        <f t="shared" si="472"/>
        <v>-</v>
      </c>
      <c r="CH740" s="82" t="str">
        <f t="shared" si="473"/>
        <v>-</v>
      </c>
      <c r="CI740" s="82" t="str">
        <f t="shared" si="474"/>
        <v>-</v>
      </c>
      <c r="CJ740" s="82" t="str">
        <f t="shared" si="475"/>
        <v>-</v>
      </c>
      <c r="CK740" s="82" t="str">
        <f t="shared" si="476"/>
        <v>-</v>
      </c>
    </row>
    <row r="741" spans="1:89" s="82" customFormat="1" ht="18" customHeight="1">
      <c r="A741" s="81" t="str">
        <f>scriv!AL703</f>
        <v/>
      </c>
      <c r="B741" s="81" t="str">
        <f>IF(scriv!D703&lt;&gt;"",scriv!D703,"")</f>
        <v/>
      </c>
      <c r="C741" s="81" t="str">
        <f>IF( scriv!AP703&lt;&gt;"", IF(D741&lt;&gt;"","connection ","")&amp;scriv!AP703,IF(D741&lt;&gt;"","connection",""))</f>
        <v/>
      </c>
      <c r="D741" s="82" t="str">
        <f>scriv!AN703</f>
        <v/>
      </c>
      <c r="E741" s="82" t="str">
        <f>scriv!AO703</f>
        <v/>
      </c>
      <c r="F741" s="156">
        <f>ROW()</f>
        <v>741</v>
      </c>
      <c r="G741" s="288">
        <f>scriv!AC703</f>
        <v>0</v>
      </c>
      <c r="H741" s="288">
        <f>scriv!AD703</f>
        <v>0</v>
      </c>
      <c r="I741" s="81" t="str">
        <f>IF(scriv!AE703&lt;&gt;"",scriv!AE703,J741)</f>
        <v/>
      </c>
      <c r="J741" s="81" t="str">
        <f>IF(scriv!AF703&lt;&gt;"",scriv!AF703,"")</f>
        <v/>
      </c>
      <c r="K741" s="82" t="str">
        <f>IF(scriv!Y703&lt;&gt;"",scriv!Y703,$K$36)</f>
        <v>none</v>
      </c>
      <c r="L741" s="82">
        <f>IF(scriv!Z703&lt;&gt;"",scriv!Z703,$L$36)</f>
        <v>0</v>
      </c>
      <c r="M741" s="82" t="str">
        <f>IF(scriv!AA703&lt;&gt;"",scriv!AA703,$M$36)</f>
        <v>OpenClose</v>
      </c>
      <c r="N741" s="82">
        <f>IF(scriv!AB703&lt;&gt;"",scriv!AB703,$N$36)</f>
        <v>0</v>
      </c>
      <c r="O741" s="119" t="str">
        <f t="shared" si="435"/>
        <v/>
      </c>
      <c r="P741" s="81" t="str">
        <f>IF(scriv!I703&lt;&gt;"",scriv!I703,"")</f>
        <v/>
      </c>
      <c r="Q741" s="81" t="str">
        <f>IF(scriv!J703&lt;&gt;"",scriv!J703,"")</f>
        <v/>
      </c>
      <c r="R741" s="81">
        <f>IF(scriv!K703&lt;&gt;"",scriv!K703,
IF(I741&lt;&gt;"",1,$R$36))</f>
        <v>1</v>
      </c>
      <c r="S741" s="81" t="str">
        <f>IF(scriv!L703&lt;&gt;"",scriv!L703,
IF(scriv!AF703&lt;&gt;"",$S$36,"none"))</f>
        <v>none</v>
      </c>
      <c r="T741" s="81" t="str">
        <f>IF(scriv!Q703&lt;&gt;"",scriv!Q703,"")</f>
        <v/>
      </c>
      <c r="U741" s="81" t="str">
        <f>IF(scriv!R703&lt;&gt;"",scriv!R703,"")</f>
        <v/>
      </c>
      <c r="V741" s="81" t="str">
        <f>IF(scriv!S703&lt;&gt;"",scriv!S703,"")</f>
        <v/>
      </c>
      <c r="W741" s="81" t="str">
        <f>IF(scriv!T703&lt;&gt;"",scriv!T703,"")</f>
        <v/>
      </c>
      <c r="X741" s="81" t="str">
        <f>IF($E741="",
( IF(scriv!AH703&lt;&gt;"", LEFT( scriv!AH703, FIND(",",scriv!AH703)-1) &amp; "=" &amp; $AH741 &amp; RIGHT( scriv!AH703, LEN(scriv!AH703) + 1 - FIND(",",scriv!AH703)),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IF(scriv!AI703&lt;&gt;"", LEFT( scriv!AI703, FIND(",",scriv!AI703)-1) &amp; "=" &amp; $AH741 &amp; RIGHT( scriv!AI703, LEN(scriv!AI703) + 1 - FIND(",",scriv!AI703)),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IF(scriv!AJ703&lt;&gt;"", LEFT( scriv!AJ703, FIND(",",scriv!AJ703)-1) &amp; "=" &amp; $AH741 &amp; RIGHT( scriv!AJ703, LEN(scriv!AJ703) + 1 - FIND(",",scriv!AJ703)),
  IF($Z$36&lt;&gt;"",LEFT( Z$36, FIND(",",Z$36)-1) &amp; "=" &amp; $AH741 &amp; RIGHT( Z$36, LEN(Z$36) + 1 - FIND(",",Z$36)),""))),
IF(scriv!O703&lt;&gt;"", LEFT( scriv!O703, FIND(",",scriv!O703)-1) &amp; "=" &amp; $AH741 &amp; RIGHT( scriv!O703, LEN(scriv!O703) + 1 - FIND(",",scriv!O703)),
LEFT( Z$37, FIND(",",Z$37)-1) &amp; "=" &amp; $AH741 &amp; RIGHT( Z$37, LEN(Z$37) + 1 - FIND(",",Z$37))))</f>
        <v>drawOpen=,1.2</v>
      </c>
      <c r="AA741" s="81" t="str">
        <f>IF($E741="",
( IF(scriv!AK703&lt;&gt;"", LEFT( scriv!AK703, FIND(",",scriv!AK703)-1) &amp; "=" &amp; $AH741 &amp; RIGHT( scriv!AK703, LEN(scriv!AK703) + 1 - FIND(",",scriv!AK703)),
  IF($AA$36&lt;&gt;"",LEFT( AA$36, FIND(",",AA$36)-1) &amp; "=" &amp; $AH741 &amp; RIGHT( AA$36, LEN(AA$36) + 1 - FIND(",",AA$36)),""))),
IF(scriv!P703&lt;&gt;"", LEFT( scriv!P703, FIND(",",scriv!P703)-1) &amp; "=" &amp; $AH741 &amp; RIGHT( scriv!P703, LEN(scriv!P703) + 1 - FIND(",",scriv!P703)),
LEFT( AA$37, FIND(",",AA$37)-1) &amp; "=" &amp; $AH741 &amp; RIGHT( AA$37, LEN(AA$37) + 1 - FIND(",",AA$37))))</f>
        <v>drawClose=,1.2</v>
      </c>
      <c r="AB741" s="167" t="str">
        <f t="shared" si="434"/>
        <v>noTitle</v>
      </c>
      <c r="AC741" s="167"/>
      <c r="AD741" s="45"/>
      <c r="AE741" s="168"/>
      <c r="AF741" s="169">
        <f>IF(D741="",scriv!B703,"")</f>
        <v>0</v>
      </c>
      <c r="AG741" s="170" t="str">
        <f t="shared" si="437"/>
        <v/>
      </c>
      <c r="AH741" s="169" t="str">
        <f t="shared" si="438"/>
        <v/>
      </c>
      <c r="AI741" s="169" t="str">
        <f t="shared" si="439"/>
        <v/>
      </c>
      <c r="AJ741" s="86">
        <f>ROUNDDOWN( (LEN(scriv!B703)+1) / 2, 0 )</f>
        <v>0</v>
      </c>
      <c r="AK741" s="82">
        <f t="shared" si="440"/>
        <v>0</v>
      </c>
      <c r="AL741" s="82" t="str">
        <f t="shared" si="441"/>
        <v>-</v>
      </c>
      <c r="AM741" s="82" t="str">
        <f t="shared" si="442"/>
        <v>-</v>
      </c>
      <c r="AN741" s="82" t="str">
        <f t="shared" si="443"/>
        <v>-</v>
      </c>
      <c r="AO741" s="82" t="str">
        <f t="shared" si="444"/>
        <v>-</v>
      </c>
      <c r="AP741" s="82" t="str">
        <f t="shared" si="445"/>
        <v>-</v>
      </c>
      <c r="AQ741" s="82" t="str">
        <f t="shared" si="446"/>
        <v>-</v>
      </c>
      <c r="AR741" s="82" t="str">
        <f t="shared" si="447"/>
        <v>-</v>
      </c>
      <c r="AT741" s="82">
        <f t="shared" si="448"/>
        <v>2</v>
      </c>
      <c r="AU741" s="82" t="str">
        <f ca="1">IF(    MAX(OFFSET(AL741,0,0,MATCH("-",AL$638:AL741,0))) = 0,"",
IFERROR(MAX(OFFSET(AL741,0,0,MATCH("-",AL$638:AL741,0))),""))</f>
        <v/>
      </c>
      <c r="AV741" s="82" t="str">
        <f ca="1">IF(    MAX(OFFSET(AM741,0,0,MATCH("-",AM$638:AM741,0))) = 0,"",
IFERROR(MAX(OFFSET(AM741,0,0,MATCH("-",AM$638:AM741,0))),""))</f>
        <v/>
      </c>
      <c r="AW741" s="82" t="str">
        <f ca="1">IF(    MAX(OFFSET(AN741,0,0,MATCH("-",AN$638:AN741,0))) = 0,"",
IFERROR(MAX(OFFSET(AN741,0,0,MATCH("-",AN$638:AN741,0))),""))</f>
        <v/>
      </c>
      <c r="AX741" s="82" t="str">
        <f ca="1">IF(    MAX(OFFSET(AO741,0,0,MATCH("-",AO$638:AO741,0))) = 0,"",
IFERROR(MAX(OFFSET(AO741,0,0,MATCH("-",AO$638:AO741,0))),""))</f>
        <v/>
      </c>
      <c r="AY741" s="82" t="str">
        <f ca="1">IF(    MAX(OFFSET(AP741,0,0,MATCH("-",AP$638:AP741,0))) = 0,"",
IFERROR(MAX(OFFSET(AP741,0,0,MATCH("-",AP$638:AP741,0))),""))</f>
        <v/>
      </c>
      <c r="AZ741" s="82" t="str">
        <f ca="1">IF(    MAX(OFFSET(AQ741,0,0,MATCH("-",AQ$638:AQ741,0))) = 0,"",
IFERROR(MAX(OFFSET(AQ741,0,0,MATCH("-",AQ$638:AQ741,0))),""))</f>
        <v/>
      </c>
      <c r="BA741" s="82" t="str">
        <f ca="1">IF(    MAX(OFFSET(AR741,0,0,MATCH("-",AR$638:AR741,0))) = 0,"",
IFERROR(MAX(OFFSET(AR741,0,0,MATCH("-",AR$638:AR741,0))),""))</f>
        <v/>
      </c>
      <c r="BB741" s="112">
        <f t="shared" ca="1" si="449"/>
        <v>-270</v>
      </c>
      <c r="BC741" s="111" t="str">
        <f t="shared" ca="1" si="450"/>
        <v>Radius</v>
      </c>
      <c r="BD741" s="112">
        <f t="shared" ca="1" si="451"/>
        <v>0</v>
      </c>
      <c r="BE741" s="111">
        <f t="shared" ca="1" si="452"/>
        <v>-150</v>
      </c>
      <c r="BF741" s="113" t="e">
        <f t="shared" ca="1" si="453"/>
        <v>#VALUE!</v>
      </c>
      <c r="BG741" s="113" t="e">
        <f t="shared" ca="1" si="454"/>
        <v>#VALUE!</v>
      </c>
      <c r="BH741" s="112">
        <f t="shared" ca="1" si="455"/>
        <v>2000</v>
      </c>
      <c r="BI741" s="112">
        <f t="shared" ca="1" si="456"/>
        <v>-150</v>
      </c>
      <c r="BJ741" s="157"/>
      <c r="BK741" s="157"/>
      <c r="BL741" s="158" t="str">
        <f>scriv!AM703</f>
        <v/>
      </c>
      <c r="BM741" s="157"/>
      <c r="BN741" s="157" t="str">
        <f t="shared" si="457"/>
        <v>node</v>
      </c>
      <c r="BO741" s="157"/>
      <c r="BP741" s="159">
        <f t="shared" ca="1" si="458"/>
        <v>0</v>
      </c>
      <c r="BQ741" s="159">
        <f t="shared" ca="1" si="459"/>
        <v>0</v>
      </c>
      <c r="BR741" s="159">
        <f t="shared" si="460"/>
        <v>1</v>
      </c>
      <c r="BS741" s="159" t="str">
        <f t="shared" si="461"/>
        <v>symbol</v>
      </c>
      <c r="BT741" s="157" t="str">
        <f ca="1">IF(scriv!V703&lt;&gt;"",scriv!V703,
IF(E741="",IFERROR(VLOOKUP(BL741,$AH$40:$BT$638,39,FALSE),$BT$36),
$BT$37))</f>
        <v>NodeSquare</v>
      </c>
      <c r="BU741" s="166">
        <f t="shared" ca="1" si="462"/>
        <v>2000</v>
      </c>
      <c r="BV741" s="166">
        <f t="shared" ca="1" si="463"/>
        <v>-150</v>
      </c>
      <c r="BW741" s="166">
        <f t="shared" ca="1" si="464"/>
        <v>0</v>
      </c>
      <c r="BX741" s="166">
        <f t="shared" ca="1" si="465"/>
        <v>0</v>
      </c>
      <c r="BY741" s="180" t="str">
        <f t="shared" si="466"/>
        <v/>
      </c>
      <c r="BZ741" s="180" t="str">
        <f t="shared" si="467"/>
        <v/>
      </c>
      <c r="CA741" s="81" t="str">
        <f>IF(scriv!E703&lt;&gt;"",scriv!E703,"")</f>
        <v/>
      </c>
      <c r="CB741" s="82">
        <f t="shared" si="436"/>
        <v>0</v>
      </c>
      <c r="CC741" s="82">
        <f t="shared" si="468"/>
        <v>0</v>
      </c>
      <c r="CD741" s="82" t="str">
        <f t="shared" si="469"/>
        <v>-</v>
      </c>
      <c r="CE741" s="82" t="str">
        <f t="shared" si="470"/>
        <v>-</v>
      </c>
      <c r="CF741" s="82" t="str">
        <f t="shared" si="471"/>
        <v>-</v>
      </c>
      <c r="CG741" s="82" t="str">
        <f t="shared" si="472"/>
        <v>-</v>
      </c>
      <c r="CH741" s="82" t="str">
        <f t="shared" si="473"/>
        <v>-</v>
      </c>
      <c r="CI741" s="82" t="str">
        <f t="shared" si="474"/>
        <v>-</v>
      </c>
      <c r="CJ741" s="82" t="str">
        <f t="shared" si="475"/>
        <v>-</v>
      </c>
      <c r="CK741" s="82" t="str">
        <f t="shared" si="476"/>
        <v>-</v>
      </c>
    </row>
    <row r="742" spans="1:89" s="82" customFormat="1" ht="18" customHeight="1">
      <c r="A742" s="81" t="str">
        <f>scriv!AL704</f>
        <v/>
      </c>
      <c r="B742" s="81" t="str">
        <f>IF(scriv!D704&lt;&gt;"",scriv!D704,"")</f>
        <v/>
      </c>
      <c r="C742" s="81" t="str">
        <f>IF( scriv!AP704&lt;&gt;"", IF(D742&lt;&gt;"","connection ","")&amp;scriv!AP704,IF(D742&lt;&gt;"","connection",""))</f>
        <v/>
      </c>
      <c r="D742" s="82" t="str">
        <f>scriv!AN704</f>
        <v/>
      </c>
      <c r="E742" s="82" t="str">
        <f>scriv!AO704</f>
        <v/>
      </c>
      <c r="F742" s="156">
        <f>ROW()</f>
        <v>742</v>
      </c>
      <c r="G742" s="288">
        <f>scriv!AC704</f>
        <v>0</v>
      </c>
      <c r="H742" s="288">
        <f>scriv!AD704</f>
        <v>0</v>
      </c>
      <c r="I742" s="81" t="str">
        <f>IF(scriv!AE704&lt;&gt;"",scriv!AE704,J742)</f>
        <v/>
      </c>
      <c r="J742" s="81" t="str">
        <f>IF(scriv!AF704&lt;&gt;"",scriv!AF704,"")</f>
        <v/>
      </c>
      <c r="K742" s="82" t="str">
        <f>IF(scriv!Y704&lt;&gt;"",scriv!Y704,$K$36)</f>
        <v>none</v>
      </c>
      <c r="L742" s="82">
        <f>IF(scriv!Z704&lt;&gt;"",scriv!Z704,$L$36)</f>
        <v>0</v>
      </c>
      <c r="M742" s="82" t="str">
        <f>IF(scriv!AA704&lt;&gt;"",scriv!AA704,$M$36)</f>
        <v>OpenClose</v>
      </c>
      <c r="N742" s="82">
        <f>IF(scriv!AB704&lt;&gt;"",scriv!AB704,$N$36)</f>
        <v>0</v>
      </c>
      <c r="O742" s="119" t="str">
        <f t="shared" si="435"/>
        <v/>
      </c>
      <c r="P742" s="81" t="str">
        <f>IF(scriv!I704&lt;&gt;"",scriv!I704,"")</f>
        <v/>
      </c>
      <c r="Q742" s="81" t="str">
        <f>IF(scriv!J704&lt;&gt;"",scriv!J704,"")</f>
        <v/>
      </c>
      <c r="R742" s="81">
        <f>IF(scriv!K704&lt;&gt;"",scriv!K704,
IF(I742&lt;&gt;"",1,$R$36))</f>
        <v>1</v>
      </c>
      <c r="S742" s="81" t="str">
        <f>IF(scriv!L704&lt;&gt;"",scriv!L704,
IF(scriv!AF704&lt;&gt;"",$S$36,"none"))</f>
        <v>none</v>
      </c>
      <c r="T742" s="81" t="str">
        <f>IF(scriv!Q704&lt;&gt;"",scriv!Q704,"")</f>
        <v/>
      </c>
      <c r="U742" s="81" t="str">
        <f>IF(scriv!R704&lt;&gt;"",scriv!R704,"")</f>
        <v/>
      </c>
      <c r="V742" s="81" t="str">
        <f>IF(scriv!S704&lt;&gt;"",scriv!S704,"")</f>
        <v/>
      </c>
      <c r="W742" s="81" t="str">
        <f>IF(scriv!T704&lt;&gt;"",scriv!T704,"")</f>
        <v/>
      </c>
      <c r="X742" s="81" t="str">
        <f>IF($E742="",
( IF(scriv!AH704&lt;&gt;"", LEFT( scriv!AH704, FIND(",",scriv!AH704)-1) &amp; "=" &amp; $AH742 &amp; RIGHT( scriv!AH704, LEN(scriv!AH704) + 1 - FIND(",",scriv!AH704)),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IF(scriv!AI704&lt;&gt;"", LEFT( scriv!AI704, FIND(",",scriv!AI704)-1) &amp; "=" &amp; $AH742 &amp; RIGHT( scriv!AI704, LEN(scriv!AI704) + 1 - FIND(",",scriv!AI704)),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IF(scriv!AJ704&lt;&gt;"", LEFT( scriv!AJ704, FIND(",",scriv!AJ704)-1) &amp; "=" &amp; $AH742 &amp; RIGHT( scriv!AJ704, LEN(scriv!AJ704) + 1 - FIND(",",scriv!AJ704)),
  IF($Z$36&lt;&gt;"",LEFT( Z$36, FIND(",",Z$36)-1) &amp; "=" &amp; $AH742 &amp; RIGHT( Z$36, LEN(Z$36) + 1 - FIND(",",Z$36)),""))),
IF(scriv!O704&lt;&gt;"", LEFT( scriv!O704, FIND(",",scriv!O704)-1) &amp; "=" &amp; $AH742 &amp; RIGHT( scriv!O704, LEN(scriv!O704) + 1 - FIND(",",scriv!O704)),
LEFT( Z$37, FIND(",",Z$37)-1) &amp; "=" &amp; $AH742 &amp; RIGHT( Z$37, LEN(Z$37) + 1 - FIND(",",Z$37))))</f>
        <v>drawOpen=,1.2</v>
      </c>
      <c r="AA742" s="81" t="str">
        <f>IF($E742="",
( IF(scriv!AK704&lt;&gt;"", LEFT( scriv!AK704, FIND(",",scriv!AK704)-1) &amp; "=" &amp; $AH742 &amp; RIGHT( scriv!AK704, LEN(scriv!AK704) + 1 - FIND(",",scriv!AK704)),
  IF($AA$36&lt;&gt;"",LEFT( AA$36, FIND(",",AA$36)-1) &amp; "=" &amp; $AH742 &amp; RIGHT( AA$36, LEN(AA$36) + 1 - FIND(",",AA$36)),""))),
IF(scriv!P704&lt;&gt;"", LEFT( scriv!P704, FIND(",",scriv!P704)-1) &amp; "=" &amp; $AH742 &amp; RIGHT( scriv!P704, LEN(scriv!P704) + 1 - FIND(",",scriv!P704)),
LEFT( AA$37, FIND(",",AA$37)-1) &amp; "=" &amp; $AH742 &amp; RIGHT( AA$37, LEN(AA$37) + 1 - FIND(",",AA$37))))</f>
        <v>drawClose=,1.2</v>
      </c>
      <c r="AB742" s="167" t="str">
        <f t="shared" si="434"/>
        <v>noTitle</v>
      </c>
      <c r="AC742" s="167"/>
      <c r="AD742" s="45"/>
      <c r="AE742" s="168"/>
      <c r="AF742" s="169">
        <f>IF(D742="",scriv!B704,"")</f>
        <v>0</v>
      </c>
      <c r="AG742" s="170" t="str">
        <f t="shared" si="437"/>
        <v/>
      </c>
      <c r="AH742" s="169" t="str">
        <f t="shared" si="438"/>
        <v/>
      </c>
      <c r="AI742" s="169" t="str">
        <f t="shared" si="439"/>
        <v/>
      </c>
      <c r="AJ742" s="86">
        <f>ROUNDDOWN( (LEN(scriv!B704)+1) / 2, 0 )</f>
        <v>0</v>
      </c>
      <c r="AK742" s="82">
        <f t="shared" si="440"/>
        <v>0</v>
      </c>
      <c r="AL742" s="82" t="str">
        <f t="shared" si="441"/>
        <v>-</v>
      </c>
      <c r="AM742" s="82" t="str">
        <f t="shared" si="442"/>
        <v>-</v>
      </c>
      <c r="AN742" s="82" t="str">
        <f t="shared" si="443"/>
        <v>-</v>
      </c>
      <c r="AO742" s="82" t="str">
        <f t="shared" si="444"/>
        <v>-</v>
      </c>
      <c r="AP742" s="82" t="str">
        <f t="shared" si="445"/>
        <v>-</v>
      </c>
      <c r="AQ742" s="82" t="str">
        <f t="shared" si="446"/>
        <v>-</v>
      </c>
      <c r="AR742" s="82" t="str">
        <f t="shared" si="447"/>
        <v>-</v>
      </c>
      <c r="AT742" s="82">
        <f t="shared" si="448"/>
        <v>2</v>
      </c>
      <c r="AU742" s="82" t="str">
        <f ca="1">IF(    MAX(OFFSET(AL742,0,0,MATCH("-",AL$638:AL742,0))) = 0,"",
IFERROR(MAX(OFFSET(AL742,0,0,MATCH("-",AL$638:AL742,0))),""))</f>
        <v/>
      </c>
      <c r="AV742" s="82" t="str">
        <f ca="1">IF(    MAX(OFFSET(AM742,0,0,MATCH("-",AM$638:AM742,0))) = 0,"",
IFERROR(MAX(OFFSET(AM742,0,0,MATCH("-",AM$638:AM742,0))),""))</f>
        <v/>
      </c>
      <c r="AW742" s="82" t="str">
        <f ca="1">IF(    MAX(OFFSET(AN742,0,0,MATCH("-",AN$638:AN742,0))) = 0,"",
IFERROR(MAX(OFFSET(AN742,0,0,MATCH("-",AN$638:AN742,0))),""))</f>
        <v/>
      </c>
      <c r="AX742" s="82" t="str">
        <f ca="1">IF(    MAX(OFFSET(AO742,0,0,MATCH("-",AO$638:AO742,0))) = 0,"",
IFERROR(MAX(OFFSET(AO742,0,0,MATCH("-",AO$638:AO742,0))),""))</f>
        <v/>
      </c>
      <c r="AY742" s="82" t="str">
        <f ca="1">IF(    MAX(OFFSET(AP742,0,0,MATCH("-",AP$638:AP742,0))) = 0,"",
IFERROR(MAX(OFFSET(AP742,0,0,MATCH("-",AP$638:AP742,0))),""))</f>
        <v/>
      </c>
      <c r="AZ742" s="82" t="str">
        <f ca="1">IF(    MAX(OFFSET(AQ742,0,0,MATCH("-",AQ$638:AQ742,0))) = 0,"",
IFERROR(MAX(OFFSET(AQ742,0,0,MATCH("-",AQ$638:AQ742,0))),""))</f>
        <v/>
      </c>
      <c r="BA742" s="82" t="str">
        <f ca="1">IF(    MAX(OFFSET(AR742,0,0,MATCH("-",AR$638:AR742,0))) = 0,"",
IFERROR(MAX(OFFSET(AR742,0,0,MATCH("-",AR$638:AR742,0))),""))</f>
        <v/>
      </c>
      <c r="BB742" s="112">
        <f t="shared" ca="1" si="449"/>
        <v>-270</v>
      </c>
      <c r="BC742" s="111" t="str">
        <f t="shared" ca="1" si="450"/>
        <v>Radius</v>
      </c>
      <c r="BD742" s="112">
        <f t="shared" ca="1" si="451"/>
        <v>0</v>
      </c>
      <c r="BE742" s="111">
        <f t="shared" ca="1" si="452"/>
        <v>-150</v>
      </c>
      <c r="BF742" s="113" t="e">
        <f t="shared" ca="1" si="453"/>
        <v>#VALUE!</v>
      </c>
      <c r="BG742" s="113" t="e">
        <f t="shared" ca="1" si="454"/>
        <v>#VALUE!</v>
      </c>
      <c r="BH742" s="112">
        <f t="shared" ca="1" si="455"/>
        <v>2000</v>
      </c>
      <c r="BI742" s="112">
        <f t="shared" ca="1" si="456"/>
        <v>-150</v>
      </c>
      <c r="BJ742" s="157"/>
      <c r="BK742" s="157"/>
      <c r="BL742" s="158" t="str">
        <f>scriv!AM704</f>
        <v/>
      </c>
      <c r="BM742" s="157"/>
      <c r="BN742" s="157" t="str">
        <f t="shared" si="457"/>
        <v>node</v>
      </c>
      <c r="BO742" s="157"/>
      <c r="BP742" s="159">
        <f t="shared" ca="1" si="458"/>
        <v>0</v>
      </c>
      <c r="BQ742" s="159">
        <f t="shared" ca="1" si="459"/>
        <v>0</v>
      </c>
      <c r="BR742" s="159">
        <f t="shared" si="460"/>
        <v>1</v>
      </c>
      <c r="BS742" s="159" t="str">
        <f t="shared" si="461"/>
        <v>symbol</v>
      </c>
      <c r="BT742" s="157" t="str">
        <f ca="1">IF(scriv!V704&lt;&gt;"",scriv!V704,
IF(E742="",IFERROR(VLOOKUP(BL742,$AH$40:$BT$638,39,FALSE),$BT$36),
$BT$37))</f>
        <v>NodeSquare</v>
      </c>
      <c r="BU742" s="166">
        <f t="shared" ca="1" si="462"/>
        <v>2000</v>
      </c>
      <c r="BV742" s="166">
        <f t="shared" ca="1" si="463"/>
        <v>-150</v>
      </c>
      <c r="BW742" s="166">
        <f t="shared" ca="1" si="464"/>
        <v>0</v>
      </c>
      <c r="BX742" s="166">
        <f t="shared" ca="1" si="465"/>
        <v>0</v>
      </c>
      <c r="BY742" s="180" t="str">
        <f t="shared" si="466"/>
        <v/>
      </c>
      <c r="BZ742" s="180" t="str">
        <f t="shared" si="467"/>
        <v/>
      </c>
      <c r="CA742" s="81" t="str">
        <f>IF(scriv!E704&lt;&gt;"",scriv!E704,"")</f>
        <v/>
      </c>
      <c r="CB742" s="82">
        <f t="shared" si="436"/>
        <v>0</v>
      </c>
      <c r="CC742" s="82">
        <f t="shared" si="468"/>
        <v>0</v>
      </c>
      <c r="CD742" s="82" t="str">
        <f t="shared" si="469"/>
        <v>-</v>
      </c>
      <c r="CE742" s="82" t="str">
        <f t="shared" si="470"/>
        <v>-</v>
      </c>
      <c r="CF742" s="82" t="str">
        <f t="shared" si="471"/>
        <v>-</v>
      </c>
      <c r="CG742" s="82" t="str">
        <f t="shared" si="472"/>
        <v>-</v>
      </c>
      <c r="CH742" s="82" t="str">
        <f t="shared" si="473"/>
        <v>-</v>
      </c>
      <c r="CI742" s="82" t="str">
        <f t="shared" si="474"/>
        <v>-</v>
      </c>
      <c r="CJ742" s="82" t="str">
        <f t="shared" si="475"/>
        <v>-</v>
      </c>
      <c r="CK742" s="82" t="str">
        <f t="shared" si="476"/>
        <v>-</v>
      </c>
    </row>
    <row r="743" spans="1:89" s="82" customFormat="1" ht="18" customHeight="1">
      <c r="A743" s="81" t="str">
        <f>scriv!AL705</f>
        <v/>
      </c>
      <c r="B743" s="81" t="str">
        <f>IF(scriv!D705&lt;&gt;"",scriv!D705,"")</f>
        <v/>
      </c>
      <c r="C743" s="81" t="str">
        <f>IF( scriv!AP705&lt;&gt;"", IF(D743&lt;&gt;"","connection ","")&amp;scriv!AP705,IF(D743&lt;&gt;"","connection",""))</f>
        <v/>
      </c>
      <c r="D743" s="82" t="str">
        <f>scriv!AN705</f>
        <v/>
      </c>
      <c r="E743" s="82" t="str">
        <f>scriv!AO705</f>
        <v/>
      </c>
      <c r="F743" s="156">
        <f>ROW()</f>
        <v>743</v>
      </c>
      <c r="G743" s="288">
        <f>scriv!AC705</f>
        <v>0</v>
      </c>
      <c r="H743" s="288">
        <f>scriv!AD705</f>
        <v>0</v>
      </c>
      <c r="I743" s="81" t="str">
        <f>IF(scriv!AE705&lt;&gt;"",scriv!AE705,J743)</f>
        <v/>
      </c>
      <c r="J743" s="81" t="str">
        <f>IF(scriv!AF705&lt;&gt;"",scriv!AF705,"")</f>
        <v/>
      </c>
      <c r="K743" s="82" t="str">
        <f>IF(scriv!Y705&lt;&gt;"",scriv!Y705,$K$36)</f>
        <v>none</v>
      </c>
      <c r="L743" s="82">
        <f>IF(scriv!Z705&lt;&gt;"",scriv!Z705,$L$36)</f>
        <v>0</v>
      </c>
      <c r="M743" s="82" t="str">
        <f>IF(scriv!AA705&lt;&gt;"",scriv!AA705,$M$36)</f>
        <v>OpenClose</v>
      </c>
      <c r="N743" s="82">
        <f>IF(scriv!AB705&lt;&gt;"",scriv!AB705,$N$36)</f>
        <v>0</v>
      </c>
      <c r="O743" s="119" t="str">
        <f t="shared" si="435"/>
        <v/>
      </c>
      <c r="P743" s="81" t="str">
        <f>IF(scriv!I705&lt;&gt;"",scriv!I705,"")</f>
        <v/>
      </c>
      <c r="Q743" s="81" t="str">
        <f>IF(scriv!J705&lt;&gt;"",scriv!J705,"")</f>
        <v/>
      </c>
      <c r="R743" s="81">
        <f>IF(scriv!K705&lt;&gt;"",scriv!K705,
IF(I743&lt;&gt;"",1,$R$36))</f>
        <v>1</v>
      </c>
      <c r="S743" s="81" t="str">
        <f>IF(scriv!L705&lt;&gt;"",scriv!L705,
IF(scriv!AF705&lt;&gt;"",$S$36,"none"))</f>
        <v>none</v>
      </c>
      <c r="T743" s="81" t="str">
        <f>IF(scriv!Q705&lt;&gt;"",scriv!Q705,"")</f>
        <v/>
      </c>
      <c r="U743" s="81" t="str">
        <f>IF(scriv!R705&lt;&gt;"",scriv!R705,"")</f>
        <v/>
      </c>
      <c r="V743" s="81" t="str">
        <f>IF(scriv!S705&lt;&gt;"",scriv!S705,"")</f>
        <v/>
      </c>
      <c r="W743" s="81" t="str">
        <f>IF(scriv!T705&lt;&gt;"",scriv!T705,"")</f>
        <v/>
      </c>
      <c r="X743" s="81" t="str">
        <f>IF($E743="",
( IF(scriv!AH705&lt;&gt;"", LEFT( scriv!AH705, FIND(",",scriv!AH705)-1) &amp; "=" &amp; $AH743 &amp; RIGHT( scriv!AH705, LEN(scriv!AH705) + 1 - FIND(",",scriv!AH705)),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IF(scriv!AI705&lt;&gt;"", LEFT( scriv!AI705, FIND(",",scriv!AI705)-1) &amp; "=" &amp; $AH743 &amp; RIGHT( scriv!AI705, LEN(scriv!AI705) + 1 - FIND(",",scriv!AI705)),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IF(scriv!AJ705&lt;&gt;"", LEFT( scriv!AJ705, FIND(",",scriv!AJ705)-1) &amp; "=" &amp; $AH743 &amp; RIGHT( scriv!AJ705, LEN(scriv!AJ705) + 1 - FIND(",",scriv!AJ705)),
  IF($Z$36&lt;&gt;"",LEFT( Z$36, FIND(",",Z$36)-1) &amp; "=" &amp; $AH743 &amp; RIGHT( Z$36, LEN(Z$36) + 1 - FIND(",",Z$36)),""))),
IF(scriv!O705&lt;&gt;"", LEFT( scriv!O705, FIND(",",scriv!O705)-1) &amp; "=" &amp; $AH743 &amp; RIGHT( scriv!O705, LEN(scriv!O705) + 1 - FIND(",",scriv!O705)),
LEFT( Z$37, FIND(",",Z$37)-1) &amp; "=" &amp; $AH743 &amp; RIGHT( Z$37, LEN(Z$37) + 1 - FIND(",",Z$37))))</f>
        <v>drawOpen=,1.2</v>
      </c>
      <c r="AA743" s="81" t="str">
        <f>IF($E743="",
( IF(scriv!AK705&lt;&gt;"", LEFT( scriv!AK705, FIND(",",scriv!AK705)-1) &amp; "=" &amp; $AH743 &amp; RIGHT( scriv!AK705, LEN(scriv!AK705) + 1 - FIND(",",scriv!AK705)),
  IF($AA$36&lt;&gt;"",LEFT( AA$36, FIND(",",AA$36)-1) &amp; "=" &amp; $AH743 &amp; RIGHT( AA$36, LEN(AA$36) + 1 - FIND(",",AA$36)),""))),
IF(scriv!P705&lt;&gt;"", LEFT( scriv!P705, FIND(",",scriv!P705)-1) &amp; "=" &amp; $AH743 &amp; RIGHT( scriv!P705, LEN(scriv!P705) + 1 - FIND(",",scriv!P705)),
LEFT( AA$37, FIND(",",AA$37)-1) &amp; "=" &amp; $AH743 &amp; RIGHT( AA$37, LEN(AA$37) + 1 - FIND(",",AA$37))))</f>
        <v>drawClose=,1.2</v>
      </c>
      <c r="AB743" s="167" t="str">
        <f t="shared" ref="AB743:AB806" si="477">$AB$36</f>
        <v>noTitle</v>
      </c>
      <c r="AC743" s="167"/>
      <c r="AD743" s="45"/>
      <c r="AE743" s="168"/>
      <c r="AF743" s="169">
        <f>IF(D743="",scriv!B705,"")</f>
        <v>0</v>
      </c>
      <c r="AG743" s="170" t="str">
        <f t="shared" si="437"/>
        <v/>
      </c>
      <c r="AH743" s="169" t="str">
        <f t="shared" si="438"/>
        <v/>
      </c>
      <c r="AI743" s="169" t="str">
        <f t="shared" si="439"/>
        <v/>
      </c>
      <c r="AJ743" s="86">
        <f>ROUNDDOWN( (LEN(scriv!B705)+1) / 2, 0 )</f>
        <v>0</v>
      </c>
      <c r="AK743" s="82">
        <f t="shared" si="440"/>
        <v>0</v>
      </c>
      <c r="AL743" s="82" t="str">
        <f t="shared" si="441"/>
        <v>-</v>
      </c>
      <c r="AM743" s="82" t="str">
        <f t="shared" si="442"/>
        <v>-</v>
      </c>
      <c r="AN743" s="82" t="str">
        <f t="shared" si="443"/>
        <v>-</v>
      </c>
      <c r="AO743" s="82" t="str">
        <f t="shared" si="444"/>
        <v>-</v>
      </c>
      <c r="AP743" s="82" t="str">
        <f t="shared" si="445"/>
        <v>-</v>
      </c>
      <c r="AQ743" s="82" t="str">
        <f t="shared" si="446"/>
        <v>-</v>
      </c>
      <c r="AR743" s="82" t="str">
        <f t="shared" si="447"/>
        <v>-</v>
      </c>
      <c r="AT743" s="82">
        <f t="shared" si="448"/>
        <v>2</v>
      </c>
      <c r="AU743" s="82" t="str">
        <f ca="1">IF(    MAX(OFFSET(AL743,0,0,MATCH("-",AL$638:AL743,0))) = 0,"",
IFERROR(MAX(OFFSET(AL743,0,0,MATCH("-",AL$638:AL743,0))),""))</f>
        <v/>
      </c>
      <c r="AV743" s="82" t="str">
        <f ca="1">IF(    MAX(OFFSET(AM743,0,0,MATCH("-",AM$638:AM743,0))) = 0,"",
IFERROR(MAX(OFFSET(AM743,0,0,MATCH("-",AM$638:AM743,0))),""))</f>
        <v/>
      </c>
      <c r="AW743" s="82" t="str">
        <f ca="1">IF(    MAX(OFFSET(AN743,0,0,MATCH("-",AN$638:AN743,0))) = 0,"",
IFERROR(MAX(OFFSET(AN743,0,0,MATCH("-",AN$638:AN743,0))),""))</f>
        <v/>
      </c>
      <c r="AX743" s="82" t="str">
        <f ca="1">IF(    MAX(OFFSET(AO743,0,0,MATCH("-",AO$638:AO743,0))) = 0,"",
IFERROR(MAX(OFFSET(AO743,0,0,MATCH("-",AO$638:AO743,0))),""))</f>
        <v/>
      </c>
      <c r="AY743" s="82" t="str">
        <f ca="1">IF(    MAX(OFFSET(AP743,0,0,MATCH("-",AP$638:AP743,0))) = 0,"",
IFERROR(MAX(OFFSET(AP743,0,0,MATCH("-",AP$638:AP743,0))),""))</f>
        <v/>
      </c>
      <c r="AZ743" s="82" t="str">
        <f ca="1">IF(    MAX(OFFSET(AQ743,0,0,MATCH("-",AQ$638:AQ743,0))) = 0,"",
IFERROR(MAX(OFFSET(AQ743,0,0,MATCH("-",AQ$638:AQ743,0))),""))</f>
        <v/>
      </c>
      <c r="BA743" s="82" t="str">
        <f ca="1">IF(    MAX(OFFSET(AR743,0,0,MATCH("-",AR$638:AR743,0))) = 0,"",
IFERROR(MAX(OFFSET(AR743,0,0,MATCH("-",AR$638:AR743,0))),""))</f>
        <v/>
      </c>
      <c r="BB743" s="112">
        <f t="shared" ca="1" si="449"/>
        <v>-270</v>
      </c>
      <c r="BC743" s="111" t="str">
        <f t="shared" ca="1" si="450"/>
        <v>Radius</v>
      </c>
      <c r="BD743" s="112">
        <f t="shared" ca="1" si="451"/>
        <v>0</v>
      </c>
      <c r="BE743" s="111">
        <f t="shared" ca="1" si="452"/>
        <v>-150</v>
      </c>
      <c r="BF743" s="113" t="e">
        <f t="shared" ca="1" si="453"/>
        <v>#VALUE!</v>
      </c>
      <c r="BG743" s="113" t="e">
        <f t="shared" ca="1" si="454"/>
        <v>#VALUE!</v>
      </c>
      <c r="BH743" s="112">
        <f t="shared" ca="1" si="455"/>
        <v>2000</v>
      </c>
      <c r="BI743" s="112">
        <f t="shared" ca="1" si="456"/>
        <v>-150</v>
      </c>
      <c r="BJ743" s="157"/>
      <c r="BK743" s="157"/>
      <c r="BL743" s="158" t="str">
        <f>scriv!AM705</f>
        <v/>
      </c>
      <c r="BM743" s="157"/>
      <c r="BN743" s="157" t="str">
        <f t="shared" si="457"/>
        <v>node</v>
      </c>
      <c r="BO743" s="157"/>
      <c r="BP743" s="159">
        <f t="shared" ca="1" si="458"/>
        <v>0</v>
      </c>
      <c r="BQ743" s="159">
        <f t="shared" ca="1" si="459"/>
        <v>0</v>
      </c>
      <c r="BR743" s="159">
        <f t="shared" si="460"/>
        <v>1</v>
      </c>
      <c r="BS743" s="159" t="str">
        <f t="shared" si="461"/>
        <v>symbol</v>
      </c>
      <c r="BT743" s="157" t="str">
        <f ca="1">IF(scriv!V705&lt;&gt;"",scriv!V705,
IF(E743="",IFERROR(VLOOKUP(BL743,$AH$40:$BT$638,39,FALSE),$BT$36),
$BT$37))</f>
        <v>NodeSquare</v>
      </c>
      <c r="BU743" s="166">
        <f t="shared" ca="1" si="462"/>
        <v>2000</v>
      </c>
      <c r="BV743" s="166">
        <f t="shared" ca="1" si="463"/>
        <v>-150</v>
      </c>
      <c r="BW743" s="166">
        <f t="shared" ca="1" si="464"/>
        <v>0</v>
      </c>
      <c r="BX743" s="166">
        <f t="shared" ca="1" si="465"/>
        <v>0</v>
      </c>
      <c r="BY743" s="180" t="str">
        <f t="shared" si="466"/>
        <v/>
      </c>
      <c r="BZ743" s="180" t="str">
        <f t="shared" si="467"/>
        <v/>
      </c>
      <c r="CA743" s="81" t="str">
        <f>IF(scriv!E705&lt;&gt;"",scriv!E705,"")</f>
        <v/>
      </c>
      <c r="CB743" s="82">
        <f t="shared" si="436"/>
        <v>0</v>
      </c>
      <c r="CC743" s="82">
        <f t="shared" si="468"/>
        <v>0</v>
      </c>
      <c r="CD743" s="82" t="str">
        <f t="shared" si="469"/>
        <v>-</v>
      </c>
      <c r="CE743" s="82" t="str">
        <f t="shared" si="470"/>
        <v>-</v>
      </c>
      <c r="CF743" s="82" t="str">
        <f t="shared" si="471"/>
        <v>-</v>
      </c>
      <c r="CG743" s="82" t="str">
        <f t="shared" si="472"/>
        <v>-</v>
      </c>
      <c r="CH743" s="82" t="str">
        <f t="shared" si="473"/>
        <v>-</v>
      </c>
      <c r="CI743" s="82" t="str">
        <f t="shared" si="474"/>
        <v>-</v>
      </c>
      <c r="CJ743" s="82" t="str">
        <f t="shared" si="475"/>
        <v>-</v>
      </c>
      <c r="CK743" s="82" t="str">
        <f t="shared" si="476"/>
        <v>-</v>
      </c>
    </row>
    <row r="744" spans="1:89" s="82" customFormat="1" ht="18" customHeight="1">
      <c r="A744" s="81" t="str">
        <f>scriv!AL706</f>
        <v/>
      </c>
      <c r="B744" s="81" t="str">
        <f>IF(scriv!D706&lt;&gt;"",scriv!D706,"")</f>
        <v/>
      </c>
      <c r="C744" s="81" t="str">
        <f>IF( scriv!AP706&lt;&gt;"", IF(D744&lt;&gt;"","connection ","")&amp;scriv!AP706,IF(D744&lt;&gt;"","connection",""))</f>
        <v/>
      </c>
      <c r="D744" s="82" t="str">
        <f>scriv!AN706</f>
        <v/>
      </c>
      <c r="E744" s="82" t="str">
        <f>scriv!AO706</f>
        <v/>
      </c>
      <c r="F744" s="156">
        <f>ROW()</f>
        <v>744</v>
      </c>
      <c r="G744" s="288">
        <f>scriv!AC706</f>
        <v>0</v>
      </c>
      <c r="H744" s="288">
        <f>scriv!AD706</f>
        <v>0</v>
      </c>
      <c r="I744" s="81" t="str">
        <f>IF(scriv!AE706&lt;&gt;"",scriv!AE706,J744)</f>
        <v/>
      </c>
      <c r="J744" s="81" t="str">
        <f>IF(scriv!AF706&lt;&gt;"",scriv!AF706,"")</f>
        <v/>
      </c>
      <c r="K744" s="82" t="str">
        <f>IF(scriv!Y706&lt;&gt;"",scriv!Y706,$K$36)</f>
        <v>none</v>
      </c>
      <c r="L744" s="82">
        <f>IF(scriv!Z706&lt;&gt;"",scriv!Z706,$L$36)</f>
        <v>0</v>
      </c>
      <c r="M744" s="82" t="str">
        <f>IF(scriv!AA706&lt;&gt;"",scriv!AA706,$M$36)</f>
        <v>OpenClose</v>
      </c>
      <c r="N744" s="82">
        <f>IF(scriv!AB706&lt;&gt;"",scriv!AB706,$N$36)</f>
        <v>0</v>
      </c>
      <c r="O744" s="119" t="str">
        <f t="shared" si="435"/>
        <v/>
      </c>
      <c r="P744" s="81" t="str">
        <f>IF(scriv!I706&lt;&gt;"",scriv!I706,"")</f>
        <v/>
      </c>
      <c r="Q744" s="81" t="str">
        <f>IF(scriv!J706&lt;&gt;"",scriv!J706,"")</f>
        <v/>
      </c>
      <c r="R744" s="81">
        <f>IF(scriv!K706&lt;&gt;"",scriv!K706,
IF(I744&lt;&gt;"",1,$R$36))</f>
        <v>1</v>
      </c>
      <c r="S744" s="81" t="str">
        <f>IF(scriv!L706&lt;&gt;"",scriv!L706,
IF(scriv!AF706&lt;&gt;"",$S$36,"none"))</f>
        <v>none</v>
      </c>
      <c r="T744" s="81" t="str">
        <f>IF(scriv!Q706&lt;&gt;"",scriv!Q706,"")</f>
        <v/>
      </c>
      <c r="U744" s="81" t="str">
        <f>IF(scriv!R706&lt;&gt;"",scriv!R706,"")</f>
        <v/>
      </c>
      <c r="V744" s="81" t="str">
        <f>IF(scriv!S706&lt;&gt;"",scriv!S706,"")</f>
        <v/>
      </c>
      <c r="W744" s="81" t="str">
        <f>IF(scriv!T706&lt;&gt;"",scriv!T706,"")</f>
        <v/>
      </c>
      <c r="X744" s="81" t="str">
        <f>IF($E744="",
( IF(scriv!AH706&lt;&gt;"", LEFT( scriv!AH706, FIND(",",scriv!AH706)-1) &amp; "=" &amp; $AH744 &amp; RIGHT( scriv!AH706, LEN(scriv!AH706) + 1 - FIND(",",scriv!AH706)),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IF(scriv!AI706&lt;&gt;"", LEFT( scriv!AI706, FIND(",",scriv!AI706)-1) &amp; "=" &amp; $AH744 &amp; RIGHT( scriv!AI706, LEN(scriv!AI706) + 1 - FIND(",",scriv!AI706)),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IF(scriv!AJ706&lt;&gt;"", LEFT( scriv!AJ706, FIND(",",scriv!AJ706)-1) &amp; "=" &amp; $AH744 &amp; RIGHT( scriv!AJ706, LEN(scriv!AJ706) + 1 - FIND(",",scriv!AJ706)),
  IF($Z$36&lt;&gt;"",LEFT( Z$36, FIND(",",Z$36)-1) &amp; "=" &amp; $AH744 &amp; RIGHT( Z$36, LEN(Z$36) + 1 - FIND(",",Z$36)),""))),
IF(scriv!O706&lt;&gt;"", LEFT( scriv!O706, FIND(",",scriv!O706)-1) &amp; "=" &amp; $AH744 &amp; RIGHT( scriv!O706, LEN(scriv!O706) + 1 - FIND(",",scriv!O706)),
LEFT( Z$37, FIND(",",Z$37)-1) &amp; "=" &amp; $AH744 &amp; RIGHT( Z$37, LEN(Z$37) + 1 - FIND(",",Z$37))))</f>
        <v>drawOpen=,1.2</v>
      </c>
      <c r="AA744" s="81" t="str">
        <f>IF($E744="",
( IF(scriv!AK706&lt;&gt;"", LEFT( scriv!AK706, FIND(",",scriv!AK706)-1) &amp; "=" &amp; $AH744 &amp; RIGHT( scriv!AK706, LEN(scriv!AK706) + 1 - FIND(",",scriv!AK706)),
  IF($AA$36&lt;&gt;"",LEFT( AA$36, FIND(",",AA$36)-1) &amp; "=" &amp; $AH744 &amp; RIGHT( AA$36, LEN(AA$36) + 1 - FIND(",",AA$36)),""))),
IF(scriv!P706&lt;&gt;"", LEFT( scriv!P706, FIND(",",scriv!P706)-1) &amp; "=" &amp; $AH744 &amp; RIGHT( scriv!P706, LEN(scriv!P706) + 1 - FIND(",",scriv!P706)),
LEFT( AA$37, FIND(",",AA$37)-1) &amp; "=" &amp; $AH744 &amp; RIGHT( AA$37, LEN(AA$37) + 1 - FIND(",",AA$37))))</f>
        <v>drawClose=,1.2</v>
      </c>
      <c r="AB744" s="167" t="str">
        <f t="shared" si="477"/>
        <v>noTitle</v>
      </c>
      <c r="AC744" s="167"/>
      <c r="AD744" s="45"/>
      <c r="AE744" s="168"/>
      <c r="AF744" s="169">
        <f>IF(D744="",scriv!B706,"")</f>
        <v>0</v>
      </c>
      <c r="AG744" s="170" t="str">
        <f t="shared" si="437"/>
        <v/>
      </c>
      <c r="AH744" s="169" t="str">
        <f t="shared" si="438"/>
        <v/>
      </c>
      <c r="AI744" s="169" t="str">
        <f t="shared" si="439"/>
        <v/>
      </c>
      <c r="AJ744" s="86">
        <f>ROUNDDOWN( (LEN(scriv!B706)+1) / 2, 0 )</f>
        <v>0</v>
      </c>
      <c r="AK744" s="82">
        <f t="shared" si="440"/>
        <v>0</v>
      </c>
      <c r="AL744" s="82" t="str">
        <f t="shared" si="441"/>
        <v>-</v>
      </c>
      <c r="AM744" s="82" t="str">
        <f t="shared" si="442"/>
        <v>-</v>
      </c>
      <c r="AN744" s="82" t="str">
        <f t="shared" si="443"/>
        <v>-</v>
      </c>
      <c r="AO744" s="82" t="str">
        <f t="shared" si="444"/>
        <v>-</v>
      </c>
      <c r="AP744" s="82" t="str">
        <f t="shared" si="445"/>
        <v>-</v>
      </c>
      <c r="AQ744" s="82" t="str">
        <f t="shared" si="446"/>
        <v>-</v>
      </c>
      <c r="AR744" s="82" t="str">
        <f t="shared" si="447"/>
        <v>-</v>
      </c>
      <c r="AT744" s="82">
        <f t="shared" si="448"/>
        <v>2</v>
      </c>
      <c r="AU744" s="82" t="str">
        <f ca="1">IF(    MAX(OFFSET(AL744,0,0,MATCH("-",AL$638:AL744,0))) = 0,"",
IFERROR(MAX(OFFSET(AL744,0,0,MATCH("-",AL$638:AL744,0))),""))</f>
        <v/>
      </c>
      <c r="AV744" s="82" t="str">
        <f ca="1">IF(    MAX(OFFSET(AM744,0,0,MATCH("-",AM$638:AM744,0))) = 0,"",
IFERROR(MAX(OFFSET(AM744,0,0,MATCH("-",AM$638:AM744,0))),""))</f>
        <v/>
      </c>
      <c r="AW744" s="82" t="str">
        <f ca="1">IF(    MAX(OFFSET(AN744,0,0,MATCH("-",AN$638:AN744,0))) = 0,"",
IFERROR(MAX(OFFSET(AN744,0,0,MATCH("-",AN$638:AN744,0))),""))</f>
        <v/>
      </c>
      <c r="AX744" s="82" t="str">
        <f ca="1">IF(    MAX(OFFSET(AO744,0,0,MATCH("-",AO$638:AO744,0))) = 0,"",
IFERROR(MAX(OFFSET(AO744,0,0,MATCH("-",AO$638:AO744,0))),""))</f>
        <v/>
      </c>
      <c r="AY744" s="82" t="str">
        <f ca="1">IF(    MAX(OFFSET(AP744,0,0,MATCH("-",AP$638:AP744,0))) = 0,"",
IFERROR(MAX(OFFSET(AP744,0,0,MATCH("-",AP$638:AP744,0))),""))</f>
        <v/>
      </c>
      <c r="AZ744" s="82" t="str">
        <f ca="1">IF(    MAX(OFFSET(AQ744,0,0,MATCH("-",AQ$638:AQ744,0))) = 0,"",
IFERROR(MAX(OFFSET(AQ744,0,0,MATCH("-",AQ$638:AQ744,0))),""))</f>
        <v/>
      </c>
      <c r="BA744" s="82" t="str">
        <f ca="1">IF(    MAX(OFFSET(AR744,0,0,MATCH("-",AR$638:AR744,0))) = 0,"",
IFERROR(MAX(OFFSET(AR744,0,0,MATCH("-",AR$638:AR744,0))),""))</f>
        <v/>
      </c>
      <c r="BB744" s="112">
        <f t="shared" ca="1" si="449"/>
        <v>-270</v>
      </c>
      <c r="BC744" s="111" t="str">
        <f t="shared" ca="1" si="450"/>
        <v>Radius</v>
      </c>
      <c r="BD744" s="112">
        <f t="shared" ca="1" si="451"/>
        <v>0</v>
      </c>
      <c r="BE744" s="111">
        <f t="shared" ca="1" si="452"/>
        <v>-150</v>
      </c>
      <c r="BF744" s="113" t="e">
        <f t="shared" ca="1" si="453"/>
        <v>#VALUE!</v>
      </c>
      <c r="BG744" s="113" t="e">
        <f t="shared" ca="1" si="454"/>
        <v>#VALUE!</v>
      </c>
      <c r="BH744" s="112">
        <f t="shared" ca="1" si="455"/>
        <v>2000</v>
      </c>
      <c r="BI744" s="112">
        <f t="shared" ca="1" si="456"/>
        <v>-150</v>
      </c>
      <c r="BJ744" s="157"/>
      <c r="BK744" s="157"/>
      <c r="BL744" s="158" t="str">
        <f>scriv!AM706</f>
        <v/>
      </c>
      <c r="BM744" s="157"/>
      <c r="BN744" s="157" t="str">
        <f t="shared" si="457"/>
        <v>node</v>
      </c>
      <c r="BO744" s="157"/>
      <c r="BP744" s="159">
        <f t="shared" ca="1" si="458"/>
        <v>0</v>
      </c>
      <c r="BQ744" s="159">
        <f t="shared" ca="1" si="459"/>
        <v>0</v>
      </c>
      <c r="BR744" s="159">
        <f t="shared" si="460"/>
        <v>1</v>
      </c>
      <c r="BS744" s="159" t="str">
        <f t="shared" si="461"/>
        <v>symbol</v>
      </c>
      <c r="BT744" s="157" t="str">
        <f ca="1">IF(scriv!V706&lt;&gt;"",scriv!V706,
IF(E744="",IFERROR(VLOOKUP(BL744,$AH$40:$BT$638,39,FALSE),$BT$36),
$BT$37))</f>
        <v>NodeSquare</v>
      </c>
      <c r="BU744" s="166">
        <f t="shared" ca="1" si="462"/>
        <v>2000</v>
      </c>
      <c r="BV744" s="166">
        <f t="shared" ca="1" si="463"/>
        <v>-150</v>
      </c>
      <c r="BW744" s="166">
        <f t="shared" ca="1" si="464"/>
        <v>0</v>
      </c>
      <c r="BX744" s="166">
        <f t="shared" ca="1" si="465"/>
        <v>0</v>
      </c>
      <c r="BY744" s="180" t="str">
        <f t="shared" si="466"/>
        <v/>
      </c>
      <c r="BZ744" s="180" t="str">
        <f t="shared" si="467"/>
        <v/>
      </c>
      <c r="CA744" s="81" t="str">
        <f>IF(scriv!E706&lt;&gt;"",scriv!E706,"")</f>
        <v/>
      </c>
      <c r="CB744" s="82">
        <f t="shared" si="436"/>
        <v>0</v>
      </c>
      <c r="CC744" s="82">
        <f t="shared" si="468"/>
        <v>0</v>
      </c>
      <c r="CD744" s="82" t="str">
        <f t="shared" si="469"/>
        <v>-</v>
      </c>
      <c r="CE744" s="82" t="str">
        <f t="shared" si="470"/>
        <v>-</v>
      </c>
      <c r="CF744" s="82" t="str">
        <f t="shared" si="471"/>
        <v>-</v>
      </c>
      <c r="CG744" s="82" t="str">
        <f t="shared" si="472"/>
        <v>-</v>
      </c>
      <c r="CH744" s="82" t="str">
        <f t="shared" si="473"/>
        <v>-</v>
      </c>
      <c r="CI744" s="82" t="str">
        <f t="shared" si="474"/>
        <v>-</v>
      </c>
      <c r="CJ744" s="82" t="str">
        <f t="shared" si="475"/>
        <v>-</v>
      </c>
      <c r="CK744" s="82" t="str">
        <f t="shared" si="476"/>
        <v>-</v>
      </c>
    </row>
    <row r="745" spans="1:89" s="82" customFormat="1" ht="18" customHeight="1">
      <c r="A745" s="81" t="str">
        <f>scriv!AL707</f>
        <v/>
      </c>
      <c r="B745" s="81" t="str">
        <f>IF(scriv!D707&lt;&gt;"",scriv!D707,"")</f>
        <v/>
      </c>
      <c r="C745" s="81" t="str">
        <f>IF( scriv!AP707&lt;&gt;"", IF(D745&lt;&gt;"","connection ","")&amp;scriv!AP707,IF(D745&lt;&gt;"","connection",""))</f>
        <v/>
      </c>
      <c r="D745" s="82" t="str">
        <f>scriv!AN707</f>
        <v/>
      </c>
      <c r="E745" s="82" t="str">
        <f>scriv!AO707</f>
        <v/>
      </c>
      <c r="F745" s="156">
        <f>ROW()</f>
        <v>745</v>
      </c>
      <c r="G745" s="288">
        <f>scriv!AC707</f>
        <v>0</v>
      </c>
      <c r="H745" s="288">
        <f>scriv!AD707</f>
        <v>0</v>
      </c>
      <c r="I745" s="81" t="str">
        <f>IF(scriv!AE707&lt;&gt;"",scriv!AE707,J745)</f>
        <v/>
      </c>
      <c r="J745" s="81" t="str">
        <f>IF(scriv!AF707&lt;&gt;"",scriv!AF707,"")</f>
        <v/>
      </c>
      <c r="K745" s="82" t="str">
        <f>IF(scriv!Y707&lt;&gt;"",scriv!Y707,$K$36)</f>
        <v>none</v>
      </c>
      <c r="L745" s="82">
        <f>IF(scriv!Z707&lt;&gt;"",scriv!Z707,$L$36)</f>
        <v>0</v>
      </c>
      <c r="M745" s="82" t="str">
        <f>IF(scriv!AA707&lt;&gt;"",scriv!AA707,$M$36)</f>
        <v>OpenClose</v>
      </c>
      <c r="N745" s="82">
        <f>IF(scriv!AB707&lt;&gt;"",scriv!AB707,$N$36)</f>
        <v>0</v>
      </c>
      <c r="O745" s="119" t="str">
        <f t="shared" ref="O745:O808" si="478">IF(P745&lt;&gt;"","+++&amp;openLink="&amp;P745,"")</f>
        <v/>
      </c>
      <c r="P745" s="81" t="str">
        <f>IF(scriv!I707&lt;&gt;"",scriv!I707,"")</f>
        <v/>
      </c>
      <c r="Q745" s="81" t="str">
        <f>IF(scriv!J707&lt;&gt;"",scriv!J707,"")</f>
        <v/>
      </c>
      <c r="R745" s="81">
        <f>IF(scriv!K707&lt;&gt;"",scriv!K707,
IF(I745&lt;&gt;"",1,$R$36))</f>
        <v>1</v>
      </c>
      <c r="S745" s="81" t="str">
        <f>IF(scriv!L707&lt;&gt;"",scriv!L707,
IF(scriv!AF707&lt;&gt;"",$S$36,"none"))</f>
        <v>none</v>
      </c>
      <c r="T745" s="81" t="str">
        <f>IF(scriv!Q707&lt;&gt;"",scriv!Q707,"")</f>
        <v/>
      </c>
      <c r="U745" s="81" t="str">
        <f>IF(scriv!R707&lt;&gt;"",scriv!R707,"")</f>
        <v/>
      </c>
      <c r="V745" s="81" t="str">
        <f>IF(scriv!S707&lt;&gt;"",scriv!S707,"")</f>
        <v/>
      </c>
      <c r="W745" s="81" t="str">
        <f>IF(scriv!T707&lt;&gt;"",scriv!T707,"")</f>
        <v/>
      </c>
      <c r="X745" s="81" t="str">
        <f>IF($E745="",
( IF(scriv!AH707&lt;&gt;"", LEFT( scriv!AH707, FIND(",",scriv!AH707)-1) &amp; "=" &amp; $AH745 &amp; RIGHT( scriv!AH707, LEN(scriv!AH707) + 1 - FIND(",",scriv!AH707)),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IF(scriv!AI707&lt;&gt;"", LEFT( scriv!AI707, FIND(",",scriv!AI707)-1) &amp; "=" &amp; $AH745 &amp; RIGHT( scriv!AI707, LEN(scriv!AI707) + 1 - FIND(",",scriv!AI707)),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IF(scriv!AJ707&lt;&gt;"", LEFT( scriv!AJ707, FIND(",",scriv!AJ707)-1) &amp; "=" &amp; $AH745 &amp; RIGHT( scriv!AJ707, LEN(scriv!AJ707) + 1 - FIND(",",scriv!AJ707)),
  IF($Z$36&lt;&gt;"",LEFT( Z$36, FIND(",",Z$36)-1) &amp; "=" &amp; $AH745 &amp; RIGHT( Z$36, LEN(Z$36) + 1 - FIND(",",Z$36)),""))),
IF(scriv!O707&lt;&gt;"", LEFT( scriv!O707, FIND(",",scriv!O707)-1) &amp; "=" &amp; $AH745 &amp; RIGHT( scriv!O707, LEN(scriv!O707) + 1 - FIND(",",scriv!O707)),
LEFT( Z$37, FIND(",",Z$37)-1) &amp; "=" &amp; $AH745 &amp; RIGHT( Z$37, LEN(Z$37) + 1 - FIND(",",Z$37))))</f>
        <v>drawOpen=,1.2</v>
      </c>
      <c r="AA745" s="81" t="str">
        <f>IF($E745="",
( IF(scriv!AK707&lt;&gt;"", LEFT( scriv!AK707, FIND(",",scriv!AK707)-1) &amp; "=" &amp; $AH745 &amp; RIGHT( scriv!AK707, LEN(scriv!AK707) + 1 - FIND(",",scriv!AK707)),
  IF($AA$36&lt;&gt;"",LEFT( AA$36, FIND(",",AA$36)-1) &amp; "=" &amp; $AH745 &amp; RIGHT( AA$36, LEN(AA$36) + 1 - FIND(",",AA$36)),""))),
IF(scriv!P707&lt;&gt;"", LEFT( scriv!P707, FIND(",",scriv!P707)-1) &amp; "=" &amp; $AH745 &amp; RIGHT( scriv!P707, LEN(scriv!P707) + 1 - FIND(",",scriv!P707)),
LEFT( AA$37, FIND(",",AA$37)-1) &amp; "=" &amp; $AH745 &amp; RIGHT( AA$37, LEN(AA$37) + 1 - FIND(",",AA$37))))</f>
        <v>drawClose=,1.2</v>
      </c>
      <c r="AB745" s="167" t="str">
        <f t="shared" si="477"/>
        <v>noTitle</v>
      </c>
      <c r="AC745" s="167"/>
      <c r="AD745" s="45"/>
      <c r="AE745" s="168"/>
      <c r="AF745" s="169">
        <f>IF(D745="",scriv!B707,"")</f>
        <v>0</v>
      </c>
      <c r="AG745" s="170" t="str">
        <f t="shared" si="437"/>
        <v/>
      </c>
      <c r="AH745" s="169" t="str">
        <f t="shared" si="438"/>
        <v/>
      </c>
      <c r="AI745" s="169" t="str">
        <f t="shared" si="439"/>
        <v/>
      </c>
      <c r="AJ745" s="86">
        <f>ROUNDDOWN( (LEN(scriv!B707)+1) / 2, 0 )</f>
        <v>0</v>
      </c>
      <c r="AK745" s="82">
        <f t="shared" si="440"/>
        <v>0</v>
      </c>
      <c r="AL745" s="82" t="str">
        <f t="shared" si="441"/>
        <v>-</v>
      </c>
      <c r="AM745" s="82" t="str">
        <f t="shared" si="442"/>
        <v>-</v>
      </c>
      <c r="AN745" s="82" t="str">
        <f t="shared" si="443"/>
        <v>-</v>
      </c>
      <c r="AO745" s="82" t="str">
        <f t="shared" si="444"/>
        <v>-</v>
      </c>
      <c r="AP745" s="82" t="str">
        <f t="shared" si="445"/>
        <v>-</v>
      </c>
      <c r="AQ745" s="82" t="str">
        <f t="shared" si="446"/>
        <v>-</v>
      </c>
      <c r="AR745" s="82" t="str">
        <f t="shared" si="447"/>
        <v>-</v>
      </c>
      <c r="AT745" s="82">
        <f t="shared" si="448"/>
        <v>2</v>
      </c>
      <c r="AU745" s="82" t="str">
        <f ca="1">IF(    MAX(OFFSET(AL745,0,0,MATCH("-",AL$638:AL745,0))) = 0,"",
IFERROR(MAX(OFFSET(AL745,0,0,MATCH("-",AL$638:AL745,0))),""))</f>
        <v/>
      </c>
      <c r="AV745" s="82" t="str">
        <f ca="1">IF(    MAX(OFFSET(AM745,0,0,MATCH("-",AM$638:AM745,0))) = 0,"",
IFERROR(MAX(OFFSET(AM745,0,0,MATCH("-",AM$638:AM745,0))),""))</f>
        <v/>
      </c>
      <c r="AW745" s="82" t="str">
        <f ca="1">IF(    MAX(OFFSET(AN745,0,0,MATCH("-",AN$638:AN745,0))) = 0,"",
IFERROR(MAX(OFFSET(AN745,0,0,MATCH("-",AN$638:AN745,0))),""))</f>
        <v/>
      </c>
      <c r="AX745" s="82" t="str">
        <f ca="1">IF(    MAX(OFFSET(AO745,0,0,MATCH("-",AO$638:AO745,0))) = 0,"",
IFERROR(MAX(OFFSET(AO745,0,0,MATCH("-",AO$638:AO745,0))),""))</f>
        <v/>
      </c>
      <c r="AY745" s="82" t="str">
        <f ca="1">IF(    MAX(OFFSET(AP745,0,0,MATCH("-",AP$638:AP745,0))) = 0,"",
IFERROR(MAX(OFFSET(AP745,0,0,MATCH("-",AP$638:AP745,0))),""))</f>
        <v/>
      </c>
      <c r="AZ745" s="82" t="str">
        <f ca="1">IF(    MAX(OFFSET(AQ745,0,0,MATCH("-",AQ$638:AQ745,0))) = 0,"",
IFERROR(MAX(OFFSET(AQ745,0,0,MATCH("-",AQ$638:AQ745,0))),""))</f>
        <v/>
      </c>
      <c r="BA745" s="82" t="str">
        <f ca="1">IF(    MAX(OFFSET(AR745,0,0,MATCH("-",AR$638:AR745,0))) = 0,"",
IFERROR(MAX(OFFSET(AR745,0,0,MATCH("-",AR$638:AR745,0))),""))</f>
        <v/>
      </c>
      <c r="BB745" s="112">
        <f t="shared" ca="1" si="449"/>
        <v>-270</v>
      </c>
      <c r="BC745" s="111" t="str">
        <f t="shared" ca="1" si="450"/>
        <v>Radius</v>
      </c>
      <c r="BD745" s="112">
        <f t="shared" ca="1" si="451"/>
        <v>0</v>
      </c>
      <c r="BE745" s="111">
        <f t="shared" ca="1" si="452"/>
        <v>-150</v>
      </c>
      <c r="BF745" s="113" t="e">
        <f t="shared" ca="1" si="453"/>
        <v>#VALUE!</v>
      </c>
      <c r="BG745" s="113" t="e">
        <f t="shared" ca="1" si="454"/>
        <v>#VALUE!</v>
      </c>
      <c r="BH745" s="112">
        <f t="shared" ca="1" si="455"/>
        <v>2000</v>
      </c>
      <c r="BI745" s="112">
        <f t="shared" ca="1" si="456"/>
        <v>-150</v>
      </c>
      <c r="BJ745" s="157"/>
      <c r="BK745" s="157"/>
      <c r="BL745" s="158" t="str">
        <f>scriv!AM707</f>
        <v/>
      </c>
      <c r="BM745" s="157"/>
      <c r="BN745" s="157" t="str">
        <f t="shared" si="457"/>
        <v>node</v>
      </c>
      <c r="BO745" s="157"/>
      <c r="BP745" s="159">
        <f t="shared" ca="1" si="458"/>
        <v>0</v>
      </c>
      <c r="BQ745" s="159">
        <f t="shared" ca="1" si="459"/>
        <v>0</v>
      </c>
      <c r="BR745" s="159">
        <f t="shared" si="460"/>
        <v>1</v>
      </c>
      <c r="BS745" s="159" t="str">
        <f t="shared" si="461"/>
        <v>symbol</v>
      </c>
      <c r="BT745" s="157" t="str">
        <f ca="1">IF(scriv!V707&lt;&gt;"",scriv!V707,
IF(E745="",IFERROR(VLOOKUP(BL745,$AH$40:$BT$638,39,FALSE),$BT$36),
$BT$37))</f>
        <v>NodeSquare</v>
      </c>
      <c r="BU745" s="166">
        <f t="shared" ca="1" si="462"/>
        <v>2000</v>
      </c>
      <c r="BV745" s="166">
        <f t="shared" ca="1" si="463"/>
        <v>-150</v>
      </c>
      <c r="BW745" s="166">
        <f t="shared" ca="1" si="464"/>
        <v>0</v>
      </c>
      <c r="BX745" s="166">
        <f t="shared" ca="1" si="465"/>
        <v>0</v>
      </c>
      <c r="BY745" s="180" t="str">
        <f t="shared" si="466"/>
        <v/>
      </c>
      <c r="BZ745" s="180" t="str">
        <f t="shared" si="467"/>
        <v/>
      </c>
      <c r="CA745" s="81" t="str">
        <f>IF(scriv!E707&lt;&gt;"",scriv!E707,"")</f>
        <v/>
      </c>
      <c r="CB745" s="82">
        <f t="shared" ref="CB745:CB808" si="479">$CB$36</f>
        <v>0</v>
      </c>
      <c r="CC745" s="82">
        <f t="shared" si="468"/>
        <v>0</v>
      </c>
      <c r="CD745" s="82" t="str">
        <f t="shared" si="469"/>
        <v>-</v>
      </c>
      <c r="CE745" s="82" t="str">
        <f t="shared" si="470"/>
        <v>-</v>
      </c>
      <c r="CF745" s="82" t="str">
        <f t="shared" si="471"/>
        <v>-</v>
      </c>
      <c r="CG745" s="82" t="str">
        <f t="shared" si="472"/>
        <v>-</v>
      </c>
      <c r="CH745" s="82" t="str">
        <f t="shared" si="473"/>
        <v>-</v>
      </c>
      <c r="CI745" s="82" t="str">
        <f t="shared" si="474"/>
        <v>-</v>
      </c>
      <c r="CJ745" s="82" t="str">
        <f t="shared" si="475"/>
        <v>-</v>
      </c>
      <c r="CK745" s="82" t="str">
        <f t="shared" si="476"/>
        <v>-</v>
      </c>
    </row>
    <row r="746" spans="1:89" s="82" customFormat="1" ht="18" customHeight="1">
      <c r="A746" s="81" t="str">
        <f>scriv!AL708</f>
        <v/>
      </c>
      <c r="B746" s="81" t="str">
        <f>IF(scriv!D708&lt;&gt;"",scriv!D708,"")</f>
        <v/>
      </c>
      <c r="C746" s="81" t="str">
        <f>IF( scriv!AP708&lt;&gt;"", IF(D746&lt;&gt;"","connection ","")&amp;scriv!AP708,IF(D746&lt;&gt;"","connection",""))</f>
        <v/>
      </c>
      <c r="D746" s="82" t="str">
        <f>scriv!AN708</f>
        <v/>
      </c>
      <c r="E746" s="82" t="str">
        <f>scriv!AO708</f>
        <v/>
      </c>
      <c r="F746" s="156">
        <f>ROW()</f>
        <v>746</v>
      </c>
      <c r="G746" s="288">
        <f>scriv!AC708</f>
        <v>0</v>
      </c>
      <c r="H746" s="288">
        <f>scriv!AD708</f>
        <v>0</v>
      </c>
      <c r="I746" s="81" t="str">
        <f>IF(scriv!AE708&lt;&gt;"",scriv!AE708,J746)</f>
        <v/>
      </c>
      <c r="J746" s="81" t="str">
        <f>IF(scriv!AF708&lt;&gt;"",scriv!AF708,"")</f>
        <v/>
      </c>
      <c r="K746" s="82" t="str">
        <f>IF(scriv!Y708&lt;&gt;"",scriv!Y708,$K$36)</f>
        <v>none</v>
      </c>
      <c r="L746" s="82">
        <f>IF(scriv!Z708&lt;&gt;"",scriv!Z708,$L$36)</f>
        <v>0</v>
      </c>
      <c r="M746" s="82" t="str">
        <f>IF(scriv!AA708&lt;&gt;"",scriv!AA708,$M$36)</f>
        <v>OpenClose</v>
      </c>
      <c r="N746" s="82">
        <f>IF(scriv!AB708&lt;&gt;"",scriv!AB708,$N$36)</f>
        <v>0</v>
      </c>
      <c r="O746" s="119" t="str">
        <f t="shared" si="478"/>
        <v/>
      </c>
      <c r="P746" s="81" t="str">
        <f>IF(scriv!I708&lt;&gt;"",scriv!I708,"")</f>
        <v/>
      </c>
      <c r="Q746" s="81" t="str">
        <f>IF(scriv!J708&lt;&gt;"",scriv!J708,"")</f>
        <v/>
      </c>
      <c r="R746" s="81">
        <f>IF(scriv!K708&lt;&gt;"",scriv!K708,
IF(I746&lt;&gt;"",1,$R$36))</f>
        <v>1</v>
      </c>
      <c r="S746" s="81" t="str">
        <f>IF(scriv!L708&lt;&gt;"",scriv!L708,
IF(scriv!AF708&lt;&gt;"",$S$36,"none"))</f>
        <v>none</v>
      </c>
      <c r="T746" s="81" t="str">
        <f>IF(scriv!Q708&lt;&gt;"",scriv!Q708,"")</f>
        <v/>
      </c>
      <c r="U746" s="81" t="str">
        <f>IF(scriv!R708&lt;&gt;"",scriv!R708,"")</f>
        <v/>
      </c>
      <c r="V746" s="81" t="str">
        <f>IF(scriv!S708&lt;&gt;"",scriv!S708,"")</f>
        <v/>
      </c>
      <c r="W746" s="81" t="str">
        <f>IF(scriv!T708&lt;&gt;"",scriv!T708,"")</f>
        <v/>
      </c>
      <c r="X746" s="81" t="str">
        <f>IF($E746="",
( IF(scriv!AH708&lt;&gt;"", LEFT( scriv!AH708, FIND(",",scriv!AH708)-1) &amp; "=" &amp; $AH746 &amp; RIGHT( scriv!AH708, LEN(scriv!AH708) + 1 - FIND(",",scriv!AH708)),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IF(scriv!AI708&lt;&gt;"", LEFT( scriv!AI708, FIND(",",scriv!AI708)-1) &amp; "=" &amp; $AH746 &amp; RIGHT( scriv!AI708, LEN(scriv!AI708) + 1 - FIND(",",scriv!AI708)),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IF(scriv!AJ708&lt;&gt;"", LEFT( scriv!AJ708, FIND(",",scriv!AJ708)-1) &amp; "=" &amp; $AH746 &amp; RIGHT( scriv!AJ708, LEN(scriv!AJ708) + 1 - FIND(",",scriv!AJ708)),
  IF($Z$36&lt;&gt;"",LEFT( Z$36, FIND(",",Z$36)-1) &amp; "=" &amp; $AH746 &amp; RIGHT( Z$36, LEN(Z$36) + 1 - FIND(",",Z$36)),""))),
IF(scriv!O708&lt;&gt;"", LEFT( scriv!O708, FIND(",",scriv!O708)-1) &amp; "=" &amp; $AH746 &amp; RIGHT( scriv!O708, LEN(scriv!O708) + 1 - FIND(",",scriv!O708)),
LEFT( Z$37, FIND(",",Z$37)-1) &amp; "=" &amp; $AH746 &amp; RIGHT( Z$37, LEN(Z$37) + 1 - FIND(",",Z$37))))</f>
        <v>drawOpen=,1.2</v>
      </c>
      <c r="AA746" s="81" t="str">
        <f>IF($E746="",
( IF(scriv!AK708&lt;&gt;"", LEFT( scriv!AK708, FIND(",",scriv!AK708)-1) &amp; "=" &amp; $AH746 &amp; RIGHT( scriv!AK708, LEN(scriv!AK708) + 1 - FIND(",",scriv!AK708)),
  IF($AA$36&lt;&gt;"",LEFT( AA$36, FIND(",",AA$36)-1) &amp; "=" &amp; $AH746 &amp; RIGHT( AA$36, LEN(AA$36) + 1 - FIND(",",AA$36)),""))),
IF(scriv!P708&lt;&gt;"", LEFT( scriv!P708, FIND(",",scriv!P708)-1) &amp; "=" &amp; $AH746 &amp; RIGHT( scriv!P708, LEN(scriv!P708) + 1 - FIND(",",scriv!P708)),
LEFT( AA$37, FIND(",",AA$37)-1) &amp; "=" &amp; $AH746 &amp; RIGHT( AA$37, LEN(AA$37) + 1 - FIND(",",AA$37))))</f>
        <v>drawClose=,1.2</v>
      </c>
      <c r="AB746" s="167" t="str">
        <f t="shared" si="477"/>
        <v>noTitle</v>
      </c>
      <c r="AC746" s="167"/>
      <c r="AD746" s="45"/>
      <c r="AE746" s="168"/>
      <c r="AF746" s="169">
        <f>IF(D746="",scriv!B708,"")</f>
        <v>0</v>
      </c>
      <c r="AG746" s="170" t="str">
        <f t="shared" ref="AG746:AG809" si="480">IF(AH746&lt;&gt;"",$AG$36,"")</f>
        <v/>
      </c>
      <c r="AH746" s="169" t="str">
        <f t="shared" ref="AH746:AH809" si="481">A746</f>
        <v/>
      </c>
      <c r="AI746" s="169" t="str">
        <f t="shared" ref="AI746:AI809" si="482">B746</f>
        <v/>
      </c>
      <c r="AJ746" s="86">
        <f>ROUNDDOWN( (LEN(scriv!B708)+1) / 2, 0 )</f>
        <v>0</v>
      </c>
      <c r="AK746" s="82">
        <f t="shared" ref="AK746:AK809" si="483">IF(CC746="","",
IF(CC746="-","-",
IF(ISERROR(LEFT(CC746,FIND(".",CC746)-1)),VALUE(CC746),
(VALUE(LEFT(CC746,FIND(".",CC746)-1))))))</f>
        <v>0</v>
      </c>
      <c r="AL746" s="82" t="str">
        <f t="shared" ref="AL746:AL809" si="484">IF(CD746="","",
IF(CD746="-","-",
IF(ISERROR(LEFT(CD746,FIND(".",CD746)-1)),VALUE(CD746),
(VALUE(LEFT(CD746,FIND(".",CD746)-1))))))</f>
        <v>-</v>
      </c>
      <c r="AM746" s="82" t="str">
        <f t="shared" ref="AM746:AM809" si="485">IF(CE746="","",
IF(CE746="-","-",
IF(ISERROR(LEFT(CE746,FIND(".",CE746)-1)),VALUE(CE746),
(VALUE(LEFT(CE746,FIND(".",CE746)-1))))))</f>
        <v>-</v>
      </c>
      <c r="AN746" s="82" t="str">
        <f t="shared" ref="AN746:AN809" si="486">IF(CF746="","",
IF(CF746="-","-",
IF(ISERROR(LEFT(CF746,FIND(".",CF746)-1)),VALUE(CF746),
(VALUE(LEFT(CF746,FIND(".",CF746)-1))))))</f>
        <v>-</v>
      </c>
      <c r="AO746" s="82" t="str">
        <f t="shared" ref="AO746:AO809" si="487">IF(CG746="","",
IF(CG746="-","-",
IF(ISERROR(LEFT(CG746,FIND(".",CG746)-1)),VALUE(CG746),
(VALUE(LEFT(CG746,FIND(".",CG746)-1))))))</f>
        <v>-</v>
      </c>
      <c r="AP746" s="82" t="str">
        <f t="shared" ref="AP746:AP809" si="488">IF(CH746="","",
IF(CH746="-","-",
IF(ISERROR(LEFT(CH746,FIND(".",CH746)-1)),VALUE(CH746),
(VALUE(LEFT(CH746,FIND(".",CH746)-1))))))</f>
        <v>-</v>
      </c>
      <c r="AQ746" s="82" t="str">
        <f t="shared" ref="AQ746:AQ809" si="489">IF(CI746="","",
IF(CI746="-","-",
IF(ISERROR(LEFT(CI746,FIND(".",CI746)-1)),VALUE(CI746),
(VALUE(LEFT(CI746,FIND(".",CI746)-1))))))</f>
        <v>-</v>
      </c>
      <c r="AR746" s="82" t="str">
        <f t="shared" ref="AR746:AR809" si="490">IF(CJ746="","",
IF(CJ746="-","-",
IF(ISERROR(LEFT(CJ746,FIND(".",CJ746)-1)),VALUE(CJ746),
(VALUE(LEFT(CJ746,FIND(".",CJ746)-1))))))</f>
        <v>-</v>
      </c>
      <c r="AT746" s="82">
        <f t="shared" ref="AT746:AT809" si="491">MAX($AK$40:$AK$140)</f>
        <v>2</v>
      </c>
      <c r="AU746" s="82" t="str">
        <f ca="1">IF(    MAX(OFFSET(AL746,0,0,MATCH("-",AL$638:AL746,0))) = 0,"",
IFERROR(MAX(OFFSET(AL746,0,0,MATCH("-",AL$638:AL746,0))),""))</f>
        <v/>
      </c>
      <c r="AV746" s="82" t="str">
        <f ca="1">IF(    MAX(OFFSET(AM746,0,0,MATCH("-",AM$638:AM746,0))) = 0,"",
IFERROR(MAX(OFFSET(AM746,0,0,MATCH("-",AM$638:AM746,0))),""))</f>
        <v/>
      </c>
      <c r="AW746" s="82" t="str">
        <f ca="1">IF(    MAX(OFFSET(AN746,0,0,MATCH("-",AN$638:AN746,0))) = 0,"",
IFERROR(MAX(OFFSET(AN746,0,0,MATCH("-",AN$638:AN746,0))),""))</f>
        <v/>
      </c>
      <c r="AX746" s="82" t="str">
        <f ca="1">IF(    MAX(OFFSET(AO746,0,0,MATCH("-",AO$638:AO746,0))) = 0,"",
IFERROR(MAX(OFFSET(AO746,0,0,MATCH("-",AO$638:AO746,0))),""))</f>
        <v/>
      </c>
      <c r="AY746" s="82" t="str">
        <f ca="1">IF(    MAX(OFFSET(AP746,0,0,MATCH("-",AP$638:AP746,0))) = 0,"",
IFERROR(MAX(OFFSET(AP746,0,0,MATCH("-",AP$638:AP746,0))),""))</f>
        <v/>
      </c>
      <c r="AZ746" s="82" t="str">
        <f ca="1">IF(    MAX(OFFSET(AQ746,0,0,MATCH("-",AQ$638:AQ746,0))) = 0,"",
IFERROR(MAX(OFFSET(AQ746,0,0,MATCH("-",AQ$638:AQ746,0))),""))</f>
        <v/>
      </c>
      <c r="BA746" s="82" t="str">
        <f ca="1">IF(    MAX(OFFSET(AR746,0,0,MATCH("-",AR$638:AR746,0))) = 0,"",
IFERROR(MAX(OFFSET(AR746,0,0,MATCH("-",AR$638:AR746,0))),""))</f>
        <v/>
      </c>
      <c r="BB746" s="112">
        <f t="shared" ref="BB746:BB809" ca="1" si="492">IF(AT746&lt;&gt;"",$BC$14/AT746*(AK746-1)-($BC$14)/2 + ($BC$14/AT746/2),0) +
IF(AU746&lt;&gt;"",$BC$14/AT746/AU746*(AL746-1)-($BC$14/AT746)/2 + ($BC$14/AT746/AU746/2),0) +
IF(AV746&lt;&gt;"",$BC$14/AT746/AU746/AV746*(AM746-1)-($BC$14/AT746/AU746)/2 + ($BC$14/AT746/AU746/AV746/2),0) +
IF(AW746&lt;&gt;"",$BC$14/AT746/AU746/AV746/AW746*(AN746-1)-($BC$14/AT746/AU746/AV746)/2 + ($BC$14/AT746/AU746/AV746/AW746/2),0) +
IF(AX746&lt;&gt;"",$BC$14/AT746/AU746/AV746/AW746/AX746*(AO746-1)-($BC$14/AT746/AU746/AV746/AW746)/2 + ($BC$14/AT746/AU746/AV746/AW746/AX746/2),0) +
IF(AY746&lt;&gt;"",$BC$14/AT746/AU746/AV746/AW746/AX746/AY746*(AP746-1)-($BC$14/AT746/AU746/AV746/AW746/AX746)/2 + ($BC$14/AT746/AU746/AV746/AW746/AX746/AY746/2),0)</f>
        <v>-270</v>
      </c>
      <c r="BC746" s="111" t="str">
        <f t="shared" ref="BC746:BC809" ca="1" si="493">INDIRECT("BC"&amp;19+AJ746)</f>
        <v>Radius</v>
      </c>
      <c r="BD746" s="112">
        <f t="shared" ref="BD746:BD809" ca="1" si="494">IF(AT746&lt;&gt;"", $BD$20 + (($BF$20/AT746) * (AK746 - 1)) - IF($BH$20=1,(($BF$20 / 2) - ($BF$20/AT746) / 2),0),0)
+IF(AU746&lt;&gt;"", $BD$21 + (($BF$21/AU746) * (AL746 - 1)) - IF($BH$21=1,(($BF$21 / 2) - ($BF$21/AU746) / 2),0),0)
+IF(AV746&lt;&gt;"", $BD$22 + (($BF$22/AV746) * (AM746 - 1)) - IF($BH$22=1,(($BF$22 / 2) - ($BF$22/AV746) / 2),0),0)
+IF(AW746&lt;&gt;"", $BD$23 + (($BF$23/AW746) * (AN746 - 1)) - IF($BH$23=1,(($BF$23 / 2) - ($BF$23/AW746) / 2),0),0)
+IF(AX746&lt;&gt;"", $BD$24 + (($BF$24/AX746) * (AO746 - 1)) - IF($BH$24=1,(($BF$24 / 2) - ($BF$24/AX746) / 2),0),0)
+IF(AY746&lt;&gt;"", $BD$25 + (($BF$25/AY746) * (AP746 - 1)) - IF($BH$25=1,(($BF$25 / 2) - ($BF$25/AY746) / 2),0),0)
+IF(AZ746&lt;&gt;"", $BD$26 + (($BF$26/AZ746) * (AQ746 - 1)) - IF($BH$26=1,(($BF$26 / 2) - ($BF$26/AZ746) / 2),0),0)
+IF(BA746&lt;&gt;"", $BD$27 + (($BF$27/BA746) * (AR746 - 1)) - IF($BH$27=1,(($BF$27 / 2) - ($BF$27/BA746) / 2),0),0)</f>
        <v>0</v>
      </c>
      <c r="BE746" s="111">
        <f t="shared" ref="BE746:BE809" ca="1" si="495">IF(AT746&lt;&gt;"", $BE$20 + (($BG$20/AT746) * (AK746 - 1)) - IF($BI$20=1,(($BG$20 / 2) - ($BG$20/AT746) / 2),0),0)
+IF(AU746&lt;&gt;"", $BE$21 + (($BG$21/AU746) * (AL746 - 1)) - IF($BI$21=1,(($BG$21 / 2) - ($BG$21/AU746) / 2),0),0)
+IF(AV746&lt;&gt;"", $BE$22 + (($BG$22/AV746) * (AM746 - 1)) - IF($BI$22=1,(($BG$22 / 2) - ($BG$22/AV746) / 2),0),0)
+IF(AW746&lt;&gt;"", $BE$23 + (($BG$23/AW746) * (AN746 - 1)) - IF($BI$23=1,(($BG$23 / 2) - ($BG$23/AW746) / 2),0),0)
+IF(AX746&lt;&gt;"", $BE$24 + (($BG$24/AX746) * (AO746 - 1)) - IF($BI$24=1,(($BG$24 / 2) - ($BG$24/AX746) / 2),0),0)
+IF(AY746&lt;&gt;"", $BE$25 + (($BG$25/AY746) * (AP746 - 1)) - IF($BI$25=1,(($BG$25 / 2) - ($BG$25/AY746) / 2),0),0)
+IF(AZ746&lt;&gt;"", $BE$26 + (($BG$26/AZ746) * (AQ746 - 1)) - IF($BI$26=1,(($BG$26 / 2) - ($BG$26/AZ746) / 2),0),0)
+IF(BA746&lt;&gt;"", $BE$27 + (($BG$27/BA746) * (AR746 - 1)) - IF($BI$27=1,(($BG$27 / 2) - ($BG$27/BA746) / 2),0),0)</f>
        <v>-150</v>
      </c>
      <c r="BF746" s="113" t="e">
        <f t="shared" ref="BF746:BF809" ca="1" si="496">ROUND(BC746*COS(RADIANS(BB746+$BC$13)),2)+$BD$12</f>
        <v>#VALUE!</v>
      </c>
      <c r="BG746" s="113" t="e">
        <f t="shared" ref="BG746:BG809" ca="1" si="497">ROUND(BC746*SIN(RADIANS(BB746+$BC$13)),2)+$BE$12</f>
        <v>#VALUE!</v>
      </c>
      <c r="BH746" s="112">
        <f t="shared" ref="BH746:BH809" ca="1" si="498">BD746+$BD$12</f>
        <v>2000</v>
      </c>
      <c r="BI746" s="112">
        <f t="shared" ref="BI746:BI809" ca="1" si="499">BE746+$BE$12</f>
        <v>-150</v>
      </c>
      <c r="BJ746" s="157"/>
      <c r="BK746" s="157"/>
      <c r="BL746" s="158" t="str">
        <f>scriv!AM708</f>
        <v/>
      </c>
      <c r="BM746" s="157"/>
      <c r="BN746" s="157" t="str">
        <f t="shared" ref="BN746:BN809" si="500">IF(D746="",$BN$36,"link")</f>
        <v>node</v>
      </c>
      <c r="BO746" s="157"/>
      <c r="BP746" s="159">
        <f t="shared" ref="BP746:BP809" ca="1" si="501">IF(AJ746&gt;0,INDIRECT("BP"&amp;19+AJ746),0)</f>
        <v>0</v>
      </c>
      <c r="BQ746" s="159">
        <f t="shared" ref="BQ746:BQ809" ca="1" si="502">IF(AJ746&gt;0,INDIRECT("BQ"&amp;19+AJ746),0)</f>
        <v>0</v>
      </c>
      <c r="BR746" s="159">
        <f t="shared" ref="BR746:BR809" si="503">$BR$36</f>
        <v>1</v>
      </c>
      <c r="BS746" s="159" t="str">
        <f t="shared" ref="BS746:BS809" si="504">$BS$36</f>
        <v>symbol</v>
      </c>
      <c r="BT746" s="157" t="str">
        <f ca="1">IF(scriv!V708&lt;&gt;"",scriv!V708,
IF(E746="",IFERROR(VLOOKUP(BL746,$AH$40:$BT$638,39,FALSE),$BT$36),
$BT$37))</f>
        <v>NodeSquare</v>
      </c>
      <c r="BU746" s="166">
        <f t="shared" ref="BU746:BU809" ca="1" si="505">IF(BN746&lt;&gt;"link",
IF($BE$10=0, ROUND(BF746,2),ROUND(BH746,2)),
IFERROR(VLOOKUP(BY746,$AH$40:$BQ$638,35,FALSE),1) )</f>
        <v>2000</v>
      </c>
      <c r="BV746" s="166">
        <f t="shared" ref="BV746:BV809" ca="1" si="506">IF(BN746&lt;&gt;"link",
IF($BE$10=0, ROUND(BG746,2),ROUND(BI746,2)),
IFERROR(VLOOKUP(BY746,$AH$40:$BQ$638,36,FALSE),1) )</f>
        <v>-150</v>
      </c>
      <c r="BW746" s="166">
        <f t="shared" ref="BW746:BW809" ca="1" si="507">IFERROR(VLOOKUP(BZ746,$AH$40:$BQ$638,35,FALSE),0)</f>
        <v>0</v>
      </c>
      <c r="BX746" s="166">
        <f t="shared" ref="BX746:BX809" ca="1" si="508">IFERROR(VLOOKUP(BZ746,$AH$40:$BQ$638,36,FALSE),0)</f>
        <v>0</v>
      </c>
      <c r="BY746" s="180" t="str">
        <f t="shared" ref="BY746:BY809" si="509">D746</f>
        <v/>
      </c>
      <c r="BZ746" s="180" t="str">
        <f t="shared" ref="BZ746:BZ809" si="510">E746</f>
        <v/>
      </c>
      <c r="CA746" s="81" t="str">
        <f>IF(scriv!E708&lt;&gt;"",scriv!E708,"")</f>
        <v/>
      </c>
      <c r="CB746" s="82">
        <f t="shared" si="479"/>
        <v>0</v>
      </c>
      <c r="CC746" s="82">
        <f t="shared" ref="CC746:CC809" si="511">AF746</f>
        <v>0</v>
      </c>
      <c r="CD746" s="82" t="str">
        <f t="shared" ref="CD746:CD809" si="512">IF(CC746="","",
IF(ISERROR(RIGHT(CC746,LEN(CC746)-FIND(".",CC746))),"-",
RIGHT(CC746,LEN(CC746)-FIND(".",CC746))))</f>
        <v>-</v>
      </c>
      <c r="CE746" s="82" t="str">
        <f t="shared" ref="CE746:CE809" si="513">IF(CD746="","",
IF(ISERROR(RIGHT(CD746,LEN(CD746)-FIND(".",CD746))),"-",
RIGHT(CD746,LEN(CD746)-FIND(".",CD746))))</f>
        <v>-</v>
      </c>
      <c r="CF746" s="82" t="str">
        <f t="shared" ref="CF746:CF809" si="514">IF(CE746="","",
IF(ISERROR(RIGHT(CE746,LEN(CE746)-FIND(".",CE746))),"-",
RIGHT(CE746,LEN(CE746)-FIND(".",CE746))))</f>
        <v>-</v>
      </c>
      <c r="CG746" s="82" t="str">
        <f t="shared" ref="CG746:CG809" si="515">IF(CF746="","",
IF(ISERROR(RIGHT(CF746,LEN(CF746)-FIND(".",CF746))),"-",
RIGHT(CF746,LEN(CF746)-FIND(".",CF746))))</f>
        <v>-</v>
      </c>
      <c r="CH746" s="82" t="str">
        <f t="shared" ref="CH746:CH809" si="516">IF(CG746="","",
IF(ISERROR(RIGHT(CG746,LEN(CG746)-FIND(".",CG746))),"-",
RIGHT(CG746,LEN(CG746)-FIND(".",CG746))))</f>
        <v>-</v>
      </c>
      <c r="CI746" s="82" t="str">
        <f t="shared" ref="CI746:CI809" si="517">IF(CH746="","",
IF(ISERROR(RIGHT(CH746,LEN(CH746)-FIND(".",CH746))),"-",
RIGHT(CH746,LEN(CH746)-FIND(".",CH746))))</f>
        <v>-</v>
      </c>
      <c r="CJ746" s="82" t="str">
        <f t="shared" ref="CJ746:CJ809" si="518">IF(CI746="","",
IF(ISERROR(RIGHT(CI746,LEN(CI746)-FIND(".",CI746))),"-",
RIGHT(CI746,LEN(CI746)-FIND(".",CI746))))</f>
        <v>-</v>
      </c>
      <c r="CK746" s="82" t="str">
        <f t="shared" ref="CK746:CK809" si="519">IF(CJ746="","",
IF(ISERROR(RIGHT(CJ746,LEN(CJ746)-FIND(".",CJ746))),"-",
RIGHT(CJ746,LEN(CJ746)-FIND(".",CJ746))))</f>
        <v>-</v>
      </c>
    </row>
    <row r="747" spans="1:89" s="82" customFormat="1" ht="18" customHeight="1">
      <c r="A747" s="81" t="str">
        <f>scriv!AL709</f>
        <v/>
      </c>
      <c r="B747" s="81" t="str">
        <f>IF(scriv!D709&lt;&gt;"",scriv!D709,"")</f>
        <v/>
      </c>
      <c r="C747" s="81" t="str">
        <f>IF( scriv!AP709&lt;&gt;"", IF(D747&lt;&gt;"","connection ","")&amp;scriv!AP709,IF(D747&lt;&gt;"","connection",""))</f>
        <v/>
      </c>
      <c r="D747" s="82" t="str">
        <f>scriv!AN709</f>
        <v/>
      </c>
      <c r="E747" s="82" t="str">
        <f>scriv!AO709</f>
        <v/>
      </c>
      <c r="F747" s="156">
        <f>ROW()</f>
        <v>747</v>
      </c>
      <c r="G747" s="288">
        <f>scriv!AC709</f>
        <v>0</v>
      </c>
      <c r="H747" s="288">
        <f>scriv!AD709</f>
        <v>0</v>
      </c>
      <c r="I747" s="81" t="str">
        <f>IF(scriv!AE709&lt;&gt;"",scriv!AE709,J747)</f>
        <v/>
      </c>
      <c r="J747" s="81" t="str">
        <f>IF(scriv!AF709&lt;&gt;"",scriv!AF709,"")</f>
        <v/>
      </c>
      <c r="K747" s="82" t="str">
        <f>IF(scriv!Y709&lt;&gt;"",scriv!Y709,$K$36)</f>
        <v>none</v>
      </c>
      <c r="L747" s="82">
        <f>IF(scriv!Z709&lt;&gt;"",scriv!Z709,$L$36)</f>
        <v>0</v>
      </c>
      <c r="M747" s="82" t="str">
        <f>IF(scriv!AA709&lt;&gt;"",scriv!AA709,$M$36)</f>
        <v>OpenClose</v>
      </c>
      <c r="N747" s="82">
        <f>IF(scriv!AB709&lt;&gt;"",scriv!AB709,$N$36)</f>
        <v>0</v>
      </c>
      <c r="O747" s="119" t="str">
        <f t="shared" si="478"/>
        <v/>
      </c>
      <c r="P747" s="81" t="str">
        <f>IF(scriv!I709&lt;&gt;"",scriv!I709,"")</f>
        <v/>
      </c>
      <c r="Q747" s="81" t="str">
        <f>IF(scriv!J709&lt;&gt;"",scriv!J709,"")</f>
        <v/>
      </c>
      <c r="R747" s="81">
        <f>IF(scriv!K709&lt;&gt;"",scriv!K709,
IF(I747&lt;&gt;"",1,$R$36))</f>
        <v>1</v>
      </c>
      <c r="S747" s="81" t="str">
        <f>IF(scriv!L709&lt;&gt;"",scriv!L709,
IF(scriv!AF709&lt;&gt;"",$S$36,"none"))</f>
        <v>none</v>
      </c>
      <c r="T747" s="81" t="str">
        <f>IF(scriv!Q709&lt;&gt;"",scriv!Q709,"")</f>
        <v/>
      </c>
      <c r="U747" s="81" t="str">
        <f>IF(scriv!R709&lt;&gt;"",scriv!R709,"")</f>
        <v/>
      </c>
      <c r="V747" s="81" t="str">
        <f>IF(scriv!S709&lt;&gt;"",scriv!S709,"")</f>
        <v/>
      </c>
      <c r="W747" s="81" t="str">
        <f>IF(scriv!T709&lt;&gt;"",scriv!T709,"")</f>
        <v/>
      </c>
      <c r="X747" s="81" t="str">
        <f>IF($E747="",
( IF(scriv!AH709&lt;&gt;"", LEFT( scriv!AH709, FIND(",",scriv!AH709)-1) &amp; "=" &amp; $AH747 &amp; RIGHT( scriv!AH709, LEN(scriv!AH709) + 1 - FIND(",",scriv!AH709)),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IF(scriv!AI709&lt;&gt;"", LEFT( scriv!AI709, FIND(",",scriv!AI709)-1) &amp; "=" &amp; $AH747 &amp; RIGHT( scriv!AI709, LEN(scriv!AI709) + 1 - FIND(",",scriv!AI709)),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IF(scriv!AJ709&lt;&gt;"", LEFT( scriv!AJ709, FIND(",",scriv!AJ709)-1) &amp; "=" &amp; $AH747 &amp; RIGHT( scriv!AJ709, LEN(scriv!AJ709) + 1 - FIND(",",scriv!AJ709)),
  IF($Z$36&lt;&gt;"",LEFT( Z$36, FIND(",",Z$36)-1) &amp; "=" &amp; $AH747 &amp; RIGHT( Z$36, LEN(Z$36) + 1 - FIND(",",Z$36)),""))),
IF(scriv!O709&lt;&gt;"", LEFT( scriv!O709, FIND(",",scriv!O709)-1) &amp; "=" &amp; $AH747 &amp; RIGHT( scriv!O709, LEN(scriv!O709) + 1 - FIND(",",scriv!O709)),
LEFT( Z$37, FIND(",",Z$37)-1) &amp; "=" &amp; $AH747 &amp; RIGHT( Z$37, LEN(Z$37) + 1 - FIND(",",Z$37))))</f>
        <v>drawOpen=,1.2</v>
      </c>
      <c r="AA747" s="81" t="str">
        <f>IF($E747="",
( IF(scriv!AK709&lt;&gt;"", LEFT( scriv!AK709, FIND(",",scriv!AK709)-1) &amp; "=" &amp; $AH747 &amp; RIGHT( scriv!AK709, LEN(scriv!AK709) + 1 - FIND(",",scriv!AK709)),
  IF($AA$36&lt;&gt;"",LEFT( AA$36, FIND(",",AA$36)-1) &amp; "=" &amp; $AH747 &amp; RIGHT( AA$36, LEN(AA$36) + 1 - FIND(",",AA$36)),""))),
IF(scriv!P709&lt;&gt;"", LEFT( scriv!P709, FIND(",",scriv!P709)-1) &amp; "=" &amp; $AH747 &amp; RIGHT( scriv!P709, LEN(scriv!P709) + 1 - FIND(",",scriv!P709)),
LEFT( AA$37, FIND(",",AA$37)-1) &amp; "=" &amp; $AH747 &amp; RIGHT( AA$37, LEN(AA$37) + 1 - FIND(",",AA$37))))</f>
        <v>drawClose=,1.2</v>
      </c>
      <c r="AB747" s="167" t="str">
        <f t="shared" si="477"/>
        <v>noTitle</v>
      </c>
      <c r="AC747" s="167"/>
      <c r="AD747" s="45"/>
      <c r="AE747" s="168"/>
      <c r="AF747" s="169">
        <f>IF(D747="",scriv!B709,"")</f>
        <v>0</v>
      </c>
      <c r="AG747" s="170" t="str">
        <f t="shared" si="480"/>
        <v/>
      </c>
      <c r="AH747" s="169" t="str">
        <f t="shared" si="481"/>
        <v/>
      </c>
      <c r="AI747" s="169" t="str">
        <f t="shared" si="482"/>
        <v/>
      </c>
      <c r="AJ747" s="86">
        <f>ROUNDDOWN( (LEN(scriv!B709)+1) / 2, 0 )</f>
        <v>0</v>
      </c>
      <c r="AK747" s="82">
        <f t="shared" si="483"/>
        <v>0</v>
      </c>
      <c r="AL747" s="82" t="str">
        <f t="shared" si="484"/>
        <v>-</v>
      </c>
      <c r="AM747" s="82" t="str">
        <f t="shared" si="485"/>
        <v>-</v>
      </c>
      <c r="AN747" s="82" t="str">
        <f t="shared" si="486"/>
        <v>-</v>
      </c>
      <c r="AO747" s="82" t="str">
        <f t="shared" si="487"/>
        <v>-</v>
      </c>
      <c r="AP747" s="82" t="str">
        <f t="shared" si="488"/>
        <v>-</v>
      </c>
      <c r="AQ747" s="82" t="str">
        <f t="shared" si="489"/>
        <v>-</v>
      </c>
      <c r="AR747" s="82" t="str">
        <f t="shared" si="490"/>
        <v>-</v>
      </c>
      <c r="AT747" s="82">
        <f t="shared" si="491"/>
        <v>2</v>
      </c>
      <c r="AU747" s="82" t="str">
        <f ca="1">IF(    MAX(OFFSET(AL747,0,0,MATCH("-",AL$638:AL747,0))) = 0,"",
IFERROR(MAX(OFFSET(AL747,0,0,MATCH("-",AL$638:AL747,0))),""))</f>
        <v/>
      </c>
      <c r="AV747" s="82" t="str">
        <f ca="1">IF(    MAX(OFFSET(AM747,0,0,MATCH("-",AM$638:AM747,0))) = 0,"",
IFERROR(MAX(OFFSET(AM747,0,0,MATCH("-",AM$638:AM747,0))),""))</f>
        <v/>
      </c>
      <c r="AW747" s="82" t="str">
        <f ca="1">IF(    MAX(OFFSET(AN747,0,0,MATCH("-",AN$638:AN747,0))) = 0,"",
IFERROR(MAX(OFFSET(AN747,0,0,MATCH("-",AN$638:AN747,0))),""))</f>
        <v/>
      </c>
      <c r="AX747" s="82" t="str">
        <f ca="1">IF(    MAX(OFFSET(AO747,0,0,MATCH("-",AO$638:AO747,0))) = 0,"",
IFERROR(MAX(OFFSET(AO747,0,0,MATCH("-",AO$638:AO747,0))),""))</f>
        <v/>
      </c>
      <c r="AY747" s="82" t="str">
        <f ca="1">IF(    MAX(OFFSET(AP747,0,0,MATCH("-",AP$638:AP747,0))) = 0,"",
IFERROR(MAX(OFFSET(AP747,0,0,MATCH("-",AP$638:AP747,0))),""))</f>
        <v/>
      </c>
      <c r="AZ747" s="82" t="str">
        <f ca="1">IF(    MAX(OFFSET(AQ747,0,0,MATCH("-",AQ$638:AQ747,0))) = 0,"",
IFERROR(MAX(OFFSET(AQ747,0,0,MATCH("-",AQ$638:AQ747,0))),""))</f>
        <v/>
      </c>
      <c r="BA747" s="82" t="str">
        <f ca="1">IF(    MAX(OFFSET(AR747,0,0,MATCH("-",AR$638:AR747,0))) = 0,"",
IFERROR(MAX(OFFSET(AR747,0,0,MATCH("-",AR$638:AR747,0))),""))</f>
        <v/>
      </c>
      <c r="BB747" s="112">
        <f t="shared" ca="1" si="492"/>
        <v>-270</v>
      </c>
      <c r="BC747" s="111" t="str">
        <f t="shared" ca="1" si="493"/>
        <v>Radius</v>
      </c>
      <c r="BD747" s="112">
        <f t="shared" ca="1" si="494"/>
        <v>0</v>
      </c>
      <c r="BE747" s="111">
        <f t="shared" ca="1" si="495"/>
        <v>-150</v>
      </c>
      <c r="BF747" s="113" t="e">
        <f t="shared" ca="1" si="496"/>
        <v>#VALUE!</v>
      </c>
      <c r="BG747" s="113" t="e">
        <f t="shared" ca="1" si="497"/>
        <v>#VALUE!</v>
      </c>
      <c r="BH747" s="112">
        <f t="shared" ca="1" si="498"/>
        <v>2000</v>
      </c>
      <c r="BI747" s="112">
        <f t="shared" ca="1" si="499"/>
        <v>-150</v>
      </c>
      <c r="BJ747" s="157"/>
      <c r="BK747" s="157"/>
      <c r="BL747" s="158" t="str">
        <f>scriv!AM709</f>
        <v/>
      </c>
      <c r="BM747" s="157"/>
      <c r="BN747" s="157" t="str">
        <f t="shared" si="500"/>
        <v>node</v>
      </c>
      <c r="BO747" s="157"/>
      <c r="BP747" s="159">
        <f t="shared" ca="1" si="501"/>
        <v>0</v>
      </c>
      <c r="BQ747" s="159">
        <f t="shared" ca="1" si="502"/>
        <v>0</v>
      </c>
      <c r="BR747" s="159">
        <f t="shared" si="503"/>
        <v>1</v>
      </c>
      <c r="BS747" s="159" t="str">
        <f t="shared" si="504"/>
        <v>symbol</v>
      </c>
      <c r="BT747" s="157" t="str">
        <f ca="1">IF(scriv!V709&lt;&gt;"",scriv!V709,
IF(E747="",IFERROR(VLOOKUP(BL747,$AH$40:$BT$638,39,FALSE),$BT$36),
$BT$37))</f>
        <v>NodeSquare</v>
      </c>
      <c r="BU747" s="166">
        <f t="shared" ca="1" si="505"/>
        <v>2000</v>
      </c>
      <c r="BV747" s="166">
        <f t="shared" ca="1" si="506"/>
        <v>-150</v>
      </c>
      <c r="BW747" s="166">
        <f t="shared" ca="1" si="507"/>
        <v>0</v>
      </c>
      <c r="BX747" s="166">
        <f t="shared" ca="1" si="508"/>
        <v>0</v>
      </c>
      <c r="BY747" s="180" t="str">
        <f t="shared" si="509"/>
        <v/>
      </c>
      <c r="BZ747" s="180" t="str">
        <f t="shared" si="510"/>
        <v/>
      </c>
      <c r="CA747" s="81" t="str">
        <f>IF(scriv!E709&lt;&gt;"",scriv!E709,"")</f>
        <v/>
      </c>
      <c r="CB747" s="82">
        <f t="shared" si="479"/>
        <v>0</v>
      </c>
      <c r="CC747" s="82">
        <f t="shared" si="511"/>
        <v>0</v>
      </c>
      <c r="CD747" s="82" t="str">
        <f t="shared" si="512"/>
        <v>-</v>
      </c>
      <c r="CE747" s="82" t="str">
        <f t="shared" si="513"/>
        <v>-</v>
      </c>
      <c r="CF747" s="82" t="str">
        <f t="shared" si="514"/>
        <v>-</v>
      </c>
      <c r="CG747" s="82" t="str">
        <f t="shared" si="515"/>
        <v>-</v>
      </c>
      <c r="CH747" s="82" t="str">
        <f t="shared" si="516"/>
        <v>-</v>
      </c>
      <c r="CI747" s="82" t="str">
        <f t="shared" si="517"/>
        <v>-</v>
      </c>
      <c r="CJ747" s="82" t="str">
        <f t="shared" si="518"/>
        <v>-</v>
      </c>
      <c r="CK747" s="82" t="str">
        <f t="shared" si="519"/>
        <v>-</v>
      </c>
    </row>
    <row r="748" spans="1:89" s="82" customFormat="1" ht="18" customHeight="1">
      <c r="A748" s="81" t="str">
        <f>scriv!AL710</f>
        <v/>
      </c>
      <c r="B748" s="81" t="str">
        <f>IF(scriv!D710&lt;&gt;"",scriv!D710,"")</f>
        <v/>
      </c>
      <c r="C748" s="81" t="str">
        <f>IF( scriv!AP710&lt;&gt;"", IF(D748&lt;&gt;"","connection ","")&amp;scriv!AP710,IF(D748&lt;&gt;"","connection",""))</f>
        <v/>
      </c>
      <c r="D748" s="82" t="str">
        <f>scriv!AN710</f>
        <v/>
      </c>
      <c r="E748" s="82" t="str">
        <f>scriv!AO710</f>
        <v/>
      </c>
      <c r="F748" s="156">
        <f>ROW()</f>
        <v>748</v>
      </c>
      <c r="G748" s="288">
        <f>scriv!AC710</f>
        <v>0</v>
      </c>
      <c r="H748" s="288">
        <f>scriv!AD710</f>
        <v>0</v>
      </c>
      <c r="I748" s="81" t="str">
        <f>IF(scriv!AE710&lt;&gt;"",scriv!AE710,J748)</f>
        <v/>
      </c>
      <c r="J748" s="81" t="str">
        <f>IF(scriv!AF710&lt;&gt;"",scriv!AF710,"")</f>
        <v/>
      </c>
      <c r="K748" s="82" t="str">
        <f>IF(scriv!Y710&lt;&gt;"",scriv!Y710,$K$36)</f>
        <v>none</v>
      </c>
      <c r="L748" s="82">
        <f>IF(scriv!Z710&lt;&gt;"",scriv!Z710,$L$36)</f>
        <v>0</v>
      </c>
      <c r="M748" s="82" t="str">
        <f>IF(scriv!AA710&lt;&gt;"",scriv!AA710,$M$36)</f>
        <v>OpenClose</v>
      </c>
      <c r="N748" s="82">
        <f>IF(scriv!AB710&lt;&gt;"",scriv!AB710,$N$36)</f>
        <v>0</v>
      </c>
      <c r="O748" s="119" t="str">
        <f t="shared" si="478"/>
        <v/>
      </c>
      <c r="P748" s="81" t="str">
        <f>IF(scriv!I710&lt;&gt;"",scriv!I710,"")</f>
        <v/>
      </c>
      <c r="Q748" s="81" t="str">
        <f>IF(scriv!J710&lt;&gt;"",scriv!J710,"")</f>
        <v/>
      </c>
      <c r="R748" s="81">
        <f>IF(scriv!K710&lt;&gt;"",scriv!K710,
IF(I748&lt;&gt;"",1,$R$36))</f>
        <v>1</v>
      </c>
      <c r="S748" s="81" t="str">
        <f>IF(scriv!L710&lt;&gt;"",scriv!L710,
IF(scriv!AF710&lt;&gt;"",$S$36,"none"))</f>
        <v>none</v>
      </c>
      <c r="T748" s="81" t="str">
        <f>IF(scriv!Q710&lt;&gt;"",scriv!Q710,"")</f>
        <v/>
      </c>
      <c r="U748" s="81" t="str">
        <f>IF(scriv!R710&lt;&gt;"",scriv!R710,"")</f>
        <v/>
      </c>
      <c r="V748" s="81" t="str">
        <f>IF(scriv!S710&lt;&gt;"",scriv!S710,"")</f>
        <v/>
      </c>
      <c r="W748" s="81" t="str">
        <f>IF(scriv!T710&lt;&gt;"",scriv!T710,"")</f>
        <v/>
      </c>
      <c r="X748" s="81" t="str">
        <f>IF($E748="",
( IF(scriv!AH710&lt;&gt;"", LEFT( scriv!AH710, FIND(",",scriv!AH710)-1) &amp; "=" &amp; $AH748 &amp; RIGHT( scriv!AH710, LEN(scriv!AH710) + 1 - FIND(",",scriv!AH710)),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IF(scriv!AI710&lt;&gt;"", LEFT( scriv!AI710, FIND(",",scriv!AI710)-1) &amp; "=" &amp; $AH748 &amp; RIGHT( scriv!AI710, LEN(scriv!AI710) + 1 - FIND(",",scriv!AI710)),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IF(scriv!AJ710&lt;&gt;"", LEFT( scriv!AJ710, FIND(",",scriv!AJ710)-1) &amp; "=" &amp; $AH748 &amp; RIGHT( scriv!AJ710, LEN(scriv!AJ710) + 1 - FIND(",",scriv!AJ710)),
  IF($Z$36&lt;&gt;"",LEFT( Z$36, FIND(",",Z$36)-1) &amp; "=" &amp; $AH748 &amp; RIGHT( Z$36, LEN(Z$36) + 1 - FIND(",",Z$36)),""))),
IF(scriv!O710&lt;&gt;"", LEFT( scriv!O710, FIND(",",scriv!O710)-1) &amp; "=" &amp; $AH748 &amp; RIGHT( scriv!O710, LEN(scriv!O710) + 1 - FIND(",",scriv!O710)),
LEFT( Z$37, FIND(",",Z$37)-1) &amp; "=" &amp; $AH748 &amp; RIGHT( Z$37, LEN(Z$37) + 1 - FIND(",",Z$37))))</f>
        <v>drawOpen=,1.2</v>
      </c>
      <c r="AA748" s="81" t="str">
        <f>IF($E748="",
( IF(scriv!AK710&lt;&gt;"", LEFT( scriv!AK710, FIND(",",scriv!AK710)-1) &amp; "=" &amp; $AH748 &amp; RIGHT( scriv!AK710, LEN(scriv!AK710) + 1 - FIND(",",scriv!AK710)),
  IF($AA$36&lt;&gt;"",LEFT( AA$36, FIND(",",AA$36)-1) &amp; "=" &amp; $AH748 &amp; RIGHT( AA$36, LEN(AA$36) + 1 - FIND(",",AA$36)),""))),
IF(scriv!P710&lt;&gt;"", LEFT( scriv!P710, FIND(",",scriv!P710)-1) &amp; "=" &amp; $AH748 &amp; RIGHT( scriv!P710, LEN(scriv!P710) + 1 - FIND(",",scriv!P710)),
LEFT( AA$37, FIND(",",AA$37)-1) &amp; "=" &amp; $AH748 &amp; RIGHT( AA$37, LEN(AA$37) + 1 - FIND(",",AA$37))))</f>
        <v>drawClose=,1.2</v>
      </c>
      <c r="AB748" s="167" t="str">
        <f t="shared" si="477"/>
        <v>noTitle</v>
      </c>
      <c r="AC748" s="167"/>
      <c r="AD748" s="45"/>
      <c r="AE748" s="168"/>
      <c r="AF748" s="169">
        <f>IF(D748="",scriv!B710,"")</f>
        <v>0</v>
      </c>
      <c r="AG748" s="170" t="str">
        <f t="shared" si="480"/>
        <v/>
      </c>
      <c r="AH748" s="169" t="str">
        <f t="shared" si="481"/>
        <v/>
      </c>
      <c r="AI748" s="169" t="str">
        <f t="shared" si="482"/>
        <v/>
      </c>
      <c r="AJ748" s="86">
        <f>ROUNDDOWN( (LEN(scriv!B710)+1) / 2, 0 )</f>
        <v>0</v>
      </c>
      <c r="AK748" s="82">
        <f t="shared" si="483"/>
        <v>0</v>
      </c>
      <c r="AL748" s="82" t="str">
        <f t="shared" si="484"/>
        <v>-</v>
      </c>
      <c r="AM748" s="82" t="str">
        <f t="shared" si="485"/>
        <v>-</v>
      </c>
      <c r="AN748" s="82" t="str">
        <f t="shared" si="486"/>
        <v>-</v>
      </c>
      <c r="AO748" s="82" t="str">
        <f t="shared" si="487"/>
        <v>-</v>
      </c>
      <c r="AP748" s="82" t="str">
        <f t="shared" si="488"/>
        <v>-</v>
      </c>
      <c r="AQ748" s="82" t="str">
        <f t="shared" si="489"/>
        <v>-</v>
      </c>
      <c r="AR748" s="82" t="str">
        <f t="shared" si="490"/>
        <v>-</v>
      </c>
      <c r="AT748" s="82">
        <f t="shared" si="491"/>
        <v>2</v>
      </c>
      <c r="AU748" s="82" t="str">
        <f ca="1">IF(    MAX(OFFSET(AL748,0,0,MATCH("-",AL$638:AL748,0))) = 0,"",
IFERROR(MAX(OFFSET(AL748,0,0,MATCH("-",AL$638:AL748,0))),""))</f>
        <v/>
      </c>
      <c r="AV748" s="82" t="str">
        <f ca="1">IF(    MAX(OFFSET(AM748,0,0,MATCH("-",AM$638:AM748,0))) = 0,"",
IFERROR(MAX(OFFSET(AM748,0,0,MATCH("-",AM$638:AM748,0))),""))</f>
        <v/>
      </c>
      <c r="AW748" s="82" t="str">
        <f ca="1">IF(    MAX(OFFSET(AN748,0,0,MATCH("-",AN$638:AN748,0))) = 0,"",
IFERROR(MAX(OFFSET(AN748,0,0,MATCH("-",AN$638:AN748,0))),""))</f>
        <v/>
      </c>
      <c r="AX748" s="82" t="str">
        <f ca="1">IF(    MAX(OFFSET(AO748,0,0,MATCH("-",AO$638:AO748,0))) = 0,"",
IFERROR(MAX(OFFSET(AO748,0,0,MATCH("-",AO$638:AO748,0))),""))</f>
        <v/>
      </c>
      <c r="AY748" s="82" t="str">
        <f ca="1">IF(    MAX(OFFSET(AP748,0,0,MATCH("-",AP$638:AP748,0))) = 0,"",
IFERROR(MAX(OFFSET(AP748,0,0,MATCH("-",AP$638:AP748,0))),""))</f>
        <v/>
      </c>
      <c r="AZ748" s="82" t="str">
        <f ca="1">IF(    MAX(OFFSET(AQ748,0,0,MATCH("-",AQ$638:AQ748,0))) = 0,"",
IFERROR(MAX(OFFSET(AQ748,0,0,MATCH("-",AQ$638:AQ748,0))),""))</f>
        <v/>
      </c>
      <c r="BA748" s="82" t="str">
        <f ca="1">IF(    MAX(OFFSET(AR748,0,0,MATCH("-",AR$638:AR748,0))) = 0,"",
IFERROR(MAX(OFFSET(AR748,0,0,MATCH("-",AR$638:AR748,0))),""))</f>
        <v/>
      </c>
      <c r="BB748" s="112">
        <f t="shared" ca="1" si="492"/>
        <v>-270</v>
      </c>
      <c r="BC748" s="111" t="str">
        <f t="shared" ca="1" si="493"/>
        <v>Radius</v>
      </c>
      <c r="BD748" s="112">
        <f t="shared" ca="1" si="494"/>
        <v>0</v>
      </c>
      <c r="BE748" s="111">
        <f t="shared" ca="1" si="495"/>
        <v>-150</v>
      </c>
      <c r="BF748" s="113" t="e">
        <f t="shared" ca="1" si="496"/>
        <v>#VALUE!</v>
      </c>
      <c r="BG748" s="113" t="e">
        <f t="shared" ca="1" si="497"/>
        <v>#VALUE!</v>
      </c>
      <c r="BH748" s="112">
        <f t="shared" ca="1" si="498"/>
        <v>2000</v>
      </c>
      <c r="BI748" s="112">
        <f t="shared" ca="1" si="499"/>
        <v>-150</v>
      </c>
      <c r="BJ748" s="157"/>
      <c r="BK748" s="157"/>
      <c r="BL748" s="158" t="str">
        <f>scriv!AM710</f>
        <v/>
      </c>
      <c r="BM748" s="157"/>
      <c r="BN748" s="157" t="str">
        <f t="shared" si="500"/>
        <v>node</v>
      </c>
      <c r="BO748" s="157"/>
      <c r="BP748" s="159">
        <f t="shared" ca="1" si="501"/>
        <v>0</v>
      </c>
      <c r="BQ748" s="159">
        <f t="shared" ca="1" si="502"/>
        <v>0</v>
      </c>
      <c r="BR748" s="159">
        <f t="shared" si="503"/>
        <v>1</v>
      </c>
      <c r="BS748" s="159" t="str">
        <f t="shared" si="504"/>
        <v>symbol</v>
      </c>
      <c r="BT748" s="157" t="str">
        <f ca="1">IF(scriv!V710&lt;&gt;"",scriv!V710,
IF(E748="",IFERROR(VLOOKUP(BL748,$AH$40:$BT$638,39,FALSE),$BT$36),
$BT$37))</f>
        <v>NodeSquare</v>
      </c>
      <c r="BU748" s="166">
        <f t="shared" ca="1" si="505"/>
        <v>2000</v>
      </c>
      <c r="BV748" s="166">
        <f t="shared" ca="1" si="506"/>
        <v>-150</v>
      </c>
      <c r="BW748" s="166">
        <f t="shared" ca="1" si="507"/>
        <v>0</v>
      </c>
      <c r="BX748" s="166">
        <f t="shared" ca="1" si="508"/>
        <v>0</v>
      </c>
      <c r="BY748" s="180" t="str">
        <f t="shared" si="509"/>
        <v/>
      </c>
      <c r="BZ748" s="180" t="str">
        <f t="shared" si="510"/>
        <v/>
      </c>
      <c r="CA748" s="81" t="str">
        <f>IF(scriv!E710&lt;&gt;"",scriv!E710,"")</f>
        <v/>
      </c>
      <c r="CB748" s="82">
        <f t="shared" si="479"/>
        <v>0</v>
      </c>
      <c r="CC748" s="82">
        <f t="shared" si="511"/>
        <v>0</v>
      </c>
      <c r="CD748" s="82" t="str">
        <f t="shared" si="512"/>
        <v>-</v>
      </c>
      <c r="CE748" s="82" t="str">
        <f t="shared" si="513"/>
        <v>-</v>
      </c>
      <c r="CF748" s="82" t="str">
        <f t="shared" si="514"/>
        <v>-</v>
      </c>
      <c r="CG748" s="82" t="str">
        <f t="shared" si="515"/>
        <v>-</v>
      </c>
      <c r="CH748" s="82" t="str">
        <f t="shared" si="516"/>
        <v>-</v>
      </c>
      <c r="CI748" s="82" t="str">
        <f t="shared" si="517"/>
        <v>-</v>
      </c>
      <c r="CJ748" s="82" t="str">
        <f t="shared" si="518"/>
        <v>-</v>
      </c>
      <c r="CK748" s="82" t="str">
        <f t="shared" si="519"/>
        <v>-</v>
      </c>
    </row>
    <row r="749" spans="1:89" s="82" customFormat="1" ht="18" customHeight="1">
      <c r="A749" s="81" t="str">
        <f>scriv!AL711</f>
        <v/>
      </c>
      <c r="B749" s="81" t="str">
        <f>IF(scriv!D711&lt;&gt;"",scriv!D711,"")</f>
        <v/>
      </c>
      <c r="C749" s="81" t="str">
        <f>IF( scriv!AP711&lt;&gt;"", IF(D749&lt;&gt;"","connection ","")&amp;scriv!AP711,IF(D749&lt;&gt;"","connection",""))</f>
        <v/>
      </c>
      <c r="D749" s="82" t="str">
        <f>scriv!AN711</f>
        <v/>
      </c>
      <c r="E749" s="82" t="str">
        <f>scriv!AO711</f>
        <v/>
      </c>
      <c r="F749" s="156">
        <f>ROW()</f>
        <v>749</v>
      </c>
      <c r="G749" s="288">
        <f>scriv!AC711</f>
        <v>0</v>
      </c>
      <c r="H749" s="288">
        <f>scriv!AD711</f>
        <v>0</v>
      </c>
      <c r="I749" s="81" t="str">
        <f>IF(scriv!AE711&lt;&gt;"",scriv!AE711,J749)</f>
        <v/>
      </c>
      <c r="J749" s="81" t="str">
        <f>IF(scriv!AF711&lt;&gt;"",scriv!AF711,"")</f>
        <v/>
      </c>
      <c r="K749" s="82" t="str">
        <f>IF(scriv!Y711&lt;&gt;"",scriv!Y711,$K$36)</f>
        <v>none</v>
      </c>
      <c r="L749" s="82">
        <f>IF(scriv!Z711&lt;&gt;"",scriv!Z711,$L$36)</f>
        <v>0</v>
      </c>
      <c r="M749" s="82" t="str">
        <f>IF(scriv!AA711&lt;&gt;"",scriv!AA711,$M$36)</f>
        <v>OpenClose</v>
      </c>
      <c r="N749" s="82">
        <f>IF(scriv!AB711&lt;&gt;"",scriv!AB711,$N$36)</f>
        <v>0</v>
      </c>
      <c r="O749" s="119" t="str">
        <f t="shared" si="478"/>
        <v/>
      </c>
      <c r="P749" s="81" t="str">
        <f>IF(scriv!I711&lt;&gt;"",scriv!I711,"")</f>
        <v/>
      </c>
      <c r="Q749" s="81" t="str">
        <f>IF(scriv!J711&lt;&gt;"",scriv!J711,"")</f>
        <v/>
      </c>
      <c r="R749" s="81">
        <f>IF(scriv!K711&lt;&gt;"",scriv!K711,
IF(I749&lt;&gt;"",1,$R$36))</f>
        <v>1</v>
      </c>
      <c r="S749" s="81" t="str">
        <f>IF(scriv!L711&lt;&gt;"",scriv!L711,
IF(scriv!AF711&lt;&gt;"",$S$36,"none"))</f>
        <v>none</v>
      </c>
      <c r="T749" s="81" t="str">
        <f>IF(scriv!Q711&lt;&gt;"",scriv!Q711,"")</f>
        <v/>
      </c>
      <c r="U749" s="81" t="str">
        <f>IF(scriv!R711&lt;&gt;"",scriv!R711,"")</f>
        <v/>
      </c>
      <c r="V749" s="81" t="str">
        <f>IF(scriv!S711&lt;&gt;"",scriv!S711,"")</f>
        <v/>
      </c>
      <c r="W749" s="81" t="str">
        <f>IF(scriv!T711&lt;&gt;"",scriv!T711,"")</f>
        <v/>
      </c>
      <c r="X749" s="81" t="str">
        <f>IF($E749="",
( IF(scriv!AH711&lt;&gt;"", LEFT( scriv!AH711, FIND(",",scriv!AH711)-1) &amp; "=" &amp; $AH749 &amp; RIGHT( scriv!AH711, LEN(scriv!AH711) + 1 - FIND(",",scriv!AH711)),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IF(scriv!AI711&lt;&gt;"", LEFT( scriv!AI711, FIND(",",scriv!AI711)-1) &amp; "=" &amp; $AH749 &amp; RIGHT( scriv!AI711, LEN(scriv!AI711) + 1 - FIND(",",scriv!AI711)),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IF(scriv!AJ711&lt;&gt;"", LEFT( scriv!AJ711, FIND(",",scriv!AJ711)-1) &amp; "=" &amp; $AH749 &amp; RIGHT( scriv!AJ711, LEN(scriv!AJ711) + 1 - FIND(",",scriv!AJ711)),
  IF($Z$36&lt;&gt;"",LEFT( Z$36, FIND(",",Z$36)-1) &amp; "=" &amp; $AH749 &amp; RIGHT( Z$36, LEN(Z$36) + 1 - FIND(",",Z$36)),""))),
IF(scriv!O711&lt;&gt;"", LEFT( scriv!O711, FIND(",",scriv!O711)-1) &amp; "=" &amp; $AH749 &amp; RIGHT( scriv!O711, LEN(scriv!O711) + 1 - FIND(",",scriv!O711)),
LEFT( Z$37, FIND(",",Z$37)-1) &amp; "=" &amp; $AH749 &amp; RIGHT( Z$37, LEN(Z$37) + 1 - FIND(",",Z$37))))</f>
        <v>drawOpen=,1.2</v>
      </c>
      <c r="AA749" s="81" t="str">
        <f>IF($E749="",
( IF(scriv!AK711&lt;&gt;"", LEFT( scriv!AK711, FIND(",",scriv!AK711)-1) &amp; "=" &amp; $AH749 &amp; RIGHT( scriv!AK711, LEN(scriv!AK711) + 1 - FIND(",",scriv!AK711)),
  IF($AA$36&lt;&gt;"",LEFT( AA$36, FIND(",",AA$36)-1) &amp; "=" &amp; $AH749 &amp; RIGHT( AA$36, LEN(AA$36) + 1 - FIND(",",AA$36)),""))),
IF(scriv!P711&lt;&gt;"", LEFT( scriv!P711, FIND(",",scriv!P711)-1) &amp; "=" &amp; $AH749 &amp; RIGHT( scriv!P711, LEN(scriv!P711) + 1 - FIND(",",scriv!P711)),
LEFT( AA$37, FIND(",",AA$37)-1) &amp; "=" &amp; $AH749 &amp; RIGHT( AA$37, LEN(AA$37) + 1 - FIND(",",AA$37))))</f>
        <v>drawClose=,1.2</v>
      </c>
      <c r="AB749" s="167" t="str">
        <f t="shared" si="477"/>
        <v>noTitle</v>
      </c>
      <c r="AC749" s="167"/>
      <c r="AD749" s="45"/>
      <c r="AE749" s="168"/>
      <c r="AF749" s="169">
        <f>IF(D749="",scriv!B711,"")</f>
        <v>0</v>
      </c>
      <c r="AG749" s="170" t="str">
        <f t="shared" si="480"/>
        <v/>
      </c>
      <c r="AH749" s="169" t="str">
        <f t="shared" si="481"/>
        <v/>
      </c>
      <c r="AI749" s="169" t="str">
        <f t="shared" si="482"/>
        <v/>
      </c>
      <c r="AJ749" s="86">
        <f>ROUNDDOWN( (LEN(scriv!B711)+1) / 2, 0 )</f>
        <v>0</v>
      </c>
      <c r="AK749" s="82">
        <f t="shared" si="483"/>
        <v>0</v>
      </c>
      <c r="AL749" s="82" t="str">
        <f t="shared" si="484"/>
        <v>-</v>
      </c>
      <c r="AM749" s="82" t="str">
        <f t="shared" si="485"/>
        <v>-</v>
      </c>
      <c r="AN749" s="82" t="str">
        <f t="shared" si="486"/>
        <v>-</v>
      </c>
      <c r="AO749" s="82" t="str">
        <f t="shared" si="487"/>
        <v>-</v>
      </c>
      <c r="AP749" s="82" t="str">
        <f t="shared" si="488"/>
        <v>-</v>
      </c>
      <c r="AQ749" s="82" t="str">
        <f t="shared" si="489"/>
        <v>-</v>
      </c>
      <c r="AR749" s="82" t="str">
        <f t="shared" si="490"/>
        <v>-</v>
      </c>
      <c r="AT749" s="82">
        <f t="shared" si="491"/>
        <v>2</v>
      </c>
      <c r="AU749" s="82" t="str">
        <f ca="1">IF(    MAX(OFFSET(AL749,0,0,MATCH("-",AL$638:AL749,0))) = 0,"",
IFERROR(MAX(OFFSET(AL749,0,0,MATCH("-",AL$638:AL749,0))),""))</f>
        <v/>
      </c>
      <c r="AV749" s="82" t="str">
        <f ca="1">IF(    MAX(OFFSET(AM749,0,0,MATCH("-",AM$638:AM749,0))) = 0,"",
IFERROR(MAX(OFFSET(AM749,0,0,MATCH("-",AM$638:AM749,0))),""))</f>
        <v/>
      </c>
      <c r="AW749" s="82" t="str">
        <f ca="1">IF(    MAX(OFFSET(AN749,0,0,MATCH("-",AN$638:AN749,0))) = 0,"",
IFERROR(MAX(OFFSET(AN749,0,0,MATCH("-",AN$638:AN749,0))),""))</f>
        <v/>
      </c>
      <c r="AX749" s="82" t="str">
        <f ca="1">IF(    MAX(OFFSET(AO749,0,0,MATCH("-",AO$638:AO749,0))) = 0,"",
IFERROR(MAX(OFFSET(AO749,0,0,MATCH("-",AO$638:AO749,0))),""))</f>
        <v/>
      </c>
      <c r="AY749" s="82" t="str">
        <f ca="1">IF(    MAX(OFFSET(AP749,0,0,MATCH("-",AP$638:AP749,0))) = 0,"",
IFERROR(MAX(OFFSET(AP749,0,0,MATCH("-",AP$638:AP749,0))),""))</f>
        <v/>
      </c>
      <c r="AZ749" s="82" t="str">
        <f ca="1">IF(    MAX(OFFSET(AQ749,0,0,MATCH("-",AQ$638:AQ749,0))) = 0,"",
IFERROR(MAX(OFFSET(AQ749,0,0,MATCH("-",AQ$638:AQ749,0))),""))</f>
        <v/>
      </c>
      <c r="BA749" s="82" t="str">
        <f ca="1">IF(    MAX(OFFSET(AR749,0,0,MATCH("-",AR$638:AR749,0))) = 0,"",
IFERROR(MAX(OFFSET(AR749,0,0,MATCH("-",AR$638:AR749,0))),""))</f>
        <v/>
      </c>
      <c r="BB749" s="112">
        <f t="shared" ca="1" si="492"/>
        <v>-270</v>
      </c>
      <c r="BC749" s="111" t="str">
        <f t="shared" ca="1" si="493"/>
        <v>Radius</v>
      </c>
      <c r="BD749" s="112">
        <f t="shared" ca="1" si="494"/>
        <v>0</v>
      </c>
      <c r="BE749" s="111">
        <f t="shared" ca="1" si="495"/>
        <v>-150</v>
      </c>
      <c r="BF749" s="113" t="e">
        <f t="shared" ca="1" si="496"/>
        <v>#VALUE!</v>
      </c>
      <c r="BG749" s="113" t="e">
        <f t="shared" ca="1" si="497"/>
        <v>#VALUE!</v>
      </c>
      <c r="BH749" s="112">
        <f t="shared" ca="1" si="498"/>
        <v>2000</v>
      </c>
      <c r="BI749" s="112">
        <f t="shared" ca="1" si="499"/>
        <v>-150</v>
      </c>
      <c r="BJ749" s="157"/>
      <c r="BK749" s="157"/>
      <c r="BL749" s="158" t="str">
        <f>scriv!AM711</f>
        <v/>
      </c>
      <c r="BM749" s="157"/>
      <c r="BN749" s="157" t="str">
        <f t="shared" si="500"/>
        <v>node</v>
      </c>
      <c r="BO749" s="157"/>
      <c r="BP749" s="159">
        <f t="shared" ca="1" si="501"/>
        <v>0</v>
      </c>
      <c r="BQ749" s="159">
        <f t="shared" ca="1" si="502"/>
        <v>0</v>
      </c>
      <c r="BR749" s="159">
        <f t="shared" si="503"/>
        <v>1</v>
      </c>
      <c r="BS749" s="159" t="str">
        <f t="shared" si="504"/>
        <v>symbol</v>
      </c>
      <c r="BT749" s="157" t="str">
        <f ca="1">IF(scriv!V711&lt;&gt;"",scriv!V711,
IF(E749="",IFERROR(VLOOKUP(BL749,$AH$40:$BT$638,39,FALSE),$BT$36),
$BT$37))</f>
        <v>NodeSquare</v>
      </c>
      <c r="BU749" s="166">
        <f t="shared" ca="1" si="505"/>
        <v>2000</v>
      </c>
      <c r="BV749" s="166">
        <f t="shared" ca="1" si="506"/>
        <v>-150</v>
      </c>
      <c r="BW749" s="166">
        <f t="shared" ca="1" si="507"/>
        <v>0</v>
      </c>
      <c r="BX749" s="166">
        <f t="shared" ca="1" si="508"/>
        <v>0</v>
      </c>
      <c r="BY749" s="180" t="str">
        <f t="shared" si="509"/>
        <v/>
      </c>
      <c r="BZ749" s="180" t="str">
        <f t="shared" si="510"/>
        <v/>
      </c>
      <c r="CA749" s="81" t="str">
        <f>IF(scriv!E711&lt;&gt;"",scriv!E711,"")</f>
        <v/>
      </c>
      <c r="CB749" s="82">
        <f t="shared" si="479"/>
        <v>0</v>
      </c>
      <c r="CC749" s="82">
        <f t="shared" si="511"/>
        <v>0</v>
      </c>
      <c r="CD749" s="82" t="str">
        <f t="shared" si="512"/>
        <v>-</v>
      </c>
      <c r="CE749" s="82" t="str">
        <f t="shared" si="513"/>
        <v>-</v>
      </c>
      <c r="CF749" s="82" t="str">
        <f t="shared" si="514"/>
        <v>-</v>
      </c>
      <c r="CG749" s="82" t="str">
        <f t="shared" si="515"/>
        <v>-</v>
      </c>
      <c r="CH749" s="82" t="str">
        <f t="shared" si="516"/>
        <v>-</v>
      </c>
      <c r="CI749" s="82" t="str">
        <f t="shared" si="517"/>
        <v>-</v>
      </c>
      <c r="CJ749" s="82" t="str">
        <f t="shared" si="518"/>
        <v>-</v>
      </c>
      <c r="CK749" s="82" t="str">
        <f t="shared" si="519"/>
        <v>-</v>
      </c>
    </row>
    <row r="750" spans="1:89" s="82" customFormat="1" ht="18" customHeight="1">
      <c r="A750" s="81" t="str">
        <f>scriv!AL712</f>
        <v/>
      </c>
      <c r="B750" s="81" t="str">
        <f>IF(scriv!D712&lt;&gt;"",scriv!D712,"")</f>
        <v/>
      </c>
      <c r="C750" s="81" t="str">
        <f>IF( scriv!AP712&lt;&gt;"", IF(D750&lt;&gt;"","connection ","")&amp;scriv!AP712,IF(D750&lt;&gt;"","connection",""))</f>
        <v/>
      </c>
      <c r="D750" s="82" t="str">
        <f>scriv!AN712</f>
        <v/>
      </c>
      <c r="E750" s="82" t="str">
        <f>scriv!AO712</f>
        <v/>
      </c>
      <c r="F750" s="156">
        <f>ROW()</f>
        <v>750</v>
      </c>
      <c r="G750" s="288">
        <f>scriv!AC712</f>
        <v>0</v>
      </c>
      <c r="H750" s="288">
        <f>scriv!AD712</f>
        <v>0</v>
      </c>
      <c r="I750" s="81" t="str">
        <f>IF(scriv!AE712&lt;&gt;"",scriv!AE712,J750)</f>
        <v/>
      </c>
      <c r="J750" s="81" t="str">
        <f>IF(scriv!AF712&lt;&gt;"",scriv!AF712,"")</f>
        <v/>
      </c>
      <c r="K750" s="82" t="str">
        <f>IF(scriv!Y712&lt;&gt;"",scriv!Y712,$K$36)</f>
        <v>none</v>
      </c>
      <c r="L750" s="82">
        <f>IF(scriv!Z712&lt;&gt;"",scriv!Z712,$L$36)</f>
        <v>0</v>
      </c>
      <c r="M750" s="82" t="str">
        <f>IF(scriv!AA712&lt;&gt;"",scriv!AA712,$M$36)</f>
        <v>OpenClose</v>
      </c>
      <c r="N750" s="82">
        <f>IF(scriv!AB712&lt;&gt;"",scriv!AB712,$N$36)</f>
        <v>0</v>
      </c>
      <c r="O750" s="119" t="str">
        <f t="shared" si="478"/>
        <v/>
      </c>
      <c r="P750" s="81" t="str">
        <f>IF(scriv!I712&lt;&gt;"",scriv!I712,"")</f>
        <v/>
      </c>
      <c r="Q750" s="81" t="str">
        <f>IF(scriv!J712&lt;&gt;"",scriv!J712,"")</f>
        <v/>
      </c>
      <c r="R750" s="81">
        <f>IF(scriv!K712&lt;&gt;"",scriv!K712,
IF(I750&lt;&gt;"",1,$R$36))</f>
        <v>1</v>
      </c>
      <c r="S750" s="81" t="str">
        <f>IF(scriv!L712&lt;&gt;"",scriv!L712,
IF(scriv!AF712&lt;&gt;"",$S$36,"none"))</f>
        <v>none</v>
      </c>
      <c r="T750" s="81" t="str">
        <f>IF(scriv!Q712&lt;&gt;"",scriv!Q712,"")</f>
        <v/>
      </c>
      <c r="U750" s="81" t="str">
        <f>IF(scriv!R712&lt;&gt;"",scriv!R712,"")</f>
        <v/>
      </c>
      <c r="V750" s="81" t="str">
        <f>IF(scriv!S712&lt;&gt;"",scriv!S712,"")</f>
        <v/>
      </c>
      <c r="W750" s="81" t="str">
        <f>IF(scriv!T712&lt;&gt;"",scriv!T712,"")</f>
        <v/>
      </c>
      <c r="X750" s="81" t="str">
        <f>IF($E750="",
( IF(scriv!AH712&lt;&gt;"", LEFT( scriv!AH712, FIND(",",scriv!AH712)-1) &amp; "=" &amp; $AH750 &amp; RIGHT( scriv!AH712, LEN(scriv!AH712) + 1 - FIND(",",scriv!AH712)),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IF(scriv!AI712&lt;&gt;"", LEFT( scriv!AI712, FIND(",",scriv!AI712)-1) &amp; "=" &amp; $AH750 &amp; RIGHT( scriv!AI712, LEN(scriv!AI712) + 1 - FIND(",",scriv!AI712)),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IF(scriv!AJ712&lt;&gt;"", LEFT( scriv!AJ712, FIND(",",scriv!AJ712)-1) &amp; "=" &amp; $AH750 &amp; RIGHT( scriv!AJ712, LEN(scriv!AJ712) + 1 - FIND(",",scriv!AJ712)),
  IF($Z$36&lt;&gt;"",LEFT( Z$36, FIND(",",Z$36)-1) &amp; "=" &amp; $AH750 &amp; RIGHT( Z$36, LEN(Z$36) + 1 - FIND(",",Z$36)),""))),
IF(scriv!O712&lt;&gt;"", LEFT( scriv!O712, FIND(",",scriv!O712)-1) &amp; "=" &amp; $AH750 &amp; RIGHT( scriv!O712, LEN(scriv!O712) + 1 - FIND(",",scriv!O712)),
LEFT( Z$37, FIND(",",Z$37)-1) &amp; "=" &amp; $AH750 &amp; RIGHT( Z$37, LEN(Z$37) + 1 - FIND(",",Z$37))))</f>
        <v>drawOpen=,1.2</v>
      </c>
      <c r="AA750" s="81" t="str">
        <f>IF($E750="",
( IF(scriv!AK712&lt;&gt;"", LEFT( scriv!AK712, FIND(",",scriv!AK712)-1) &amp; "=" &amp; $AH750 &amp; RIGHT( scriv!AK712, LEN(scriv!AK712) + 1 - FIND(",",scriv!AK712)),
  IF($AA$36&lt;&gt;"",LEFT( AA$36, FIND(",",AA$36)-1) &amp; "=" &amp; $AH750 &amp; RIGHT( AA$36, LEN(AA$36) + 1 - FIND(",",AA$36)),""))),
IF(scriv!P712&lt;&gt;"", LEFT( scriv!P712, FIND(",",scriv!P712)-1) &amp; "=" &amp; $AH750 &amp; RIGHT( scriv!P712, LEN(scriv!P712) + 1 - FIND(",",scriv!P712)),
LEFT( AA$37, FIND(",",AA$37)-1) &amp; "=" &amp; $AH750 &amp; RIGHT( AA$37, LEN(AA$37) + 1 - FIND(",",AA$37))))</f>
        <v>drawClose=,1.2</v>
      </c>
      <c r="AB750" s="167" t="str">
        <f t="shared" si="477"/>
        <v>noTitle</v>
      </c>
      <c r="AC750" s="167"/>
      <c r="AD750" s="45"/>
      <c r="AE750" s="168"/>
      <c r="AF750" s="169">
        <f>IF(D750="",scriv!B712,"")</f>
        <v>0</v>
      </c>
      <c r="AG750" s="170" t="str">
        <f t="shared" si="480"/>
        <v/>
      </c>
      <c r="AH750" s="169" t="str">
        <f t="shared" si="481"/>
        <v/>
      </c>
      <c r="AI750" s="169" t="str">
        <f t="shared" si="482"/>
        <v/>
      </c>
      <c r="AJ750" s="86">
        <f>ROUNDDOWN( (LEN(scriv!B712)+1) / 2, 0 )</f>
        <v>0</v>
      </c>
      <c r="AK750" s="82">
        <f t="shared" si="483"/>
        <v>0</v>
      </c>
      <c r="AL750" s="82" t="str">
        <f t="shared" si="484"/>
        <v>-</v>
      </c>
      <c r="AM750" s="82" t="str">
        <f t="shared" si="485"/>
        <v>-</v>
      </c>
      <c r="AN750" s="82" t="str">
        <f t="shared" si="486"/>
        <v>-</v>
      </c>
      <c r="AO750" s="82" t="str">
        <f t="shared" si="487"/>
        <v>-</v>
      </c>
      <c r="AP750" s="82" t="str">
        <f t="shared" si="488"/>
        <v>-</v>
      </c>
      <c r="AQ750" s="82" t="str">
        <f t="shared" si="489"/>
        <v>-</v>
      </c>
      <c r="AR750" s="82" t="str">
        <f t="shared" si="490"/>
        <v>-</v>
      </c>
      <c r="AT750" s="82">
        <f t="shared" si="491"/>
        <v>2</v>
      </c>
      <c r="AU750" s="82" t="str">
        <f ca="1">IF(    MAX(OFFSET(AL750,0,0,MATCH("-",AL$638:AL750,0))) = 0,"",
IFERROR(MAX(OFFSET(AL750,0,0,MATCH("-",AL$638:AL750,0))),""))</f>
        <v/>
      </c>
      <c r="AV750" s="82" t="str">
        <f ca="1">IF(    MAX(OFFSET(AM750,0,0,MATCH("-",AM$638:AM750,0))) = 0,"",
IFERROR(MAX(OFFSET(AM750,0,0,MATCH("-",AM$638:AM750,0))),""))</f>
        <v/>
      </c>
      <c r="AW750" s="82" t="str">
        <f ca="1">IF(    MAX(OFFSET(AN750,0,0,MATCH("-",AN$638:AN750,0))) = 0,"",
IFERROR(MAX(OFFSET(AN750,0,0,MATCH("-",AN$638:AN750,0))),""))</f>
        <v/>
      </c>
      <c r="AX750" s="82" t="str">
        <f ca="1">IF(    MAX(OFFSET(AO750,0,0,MATCH("-",AO$638:AO750,0))) = 0,"",
IFERROR(MAX(OFFSET(AO750,0,0,MATCH("-",AO$638:AO750,0))),""))</f>
        <v/>
      </c>
      <c r="AY750" s="82" t="str">
        <f ca="1">IF(    MAX(OFFSET(AP750,0,0,MATCH("-",AP$638:AP750,0))) = 0,"",
IFERROR(MAX(OFFSET(AP750,0,0,MATCH("-",AP$638:AP750,0))),""))</f>
        <v/>
      </c>
      <c r="AZ750" s="82" t="str">
        <f ca="1">IF(    MAX(OFFSET(AQ750,0,0,MATCH("-",AQ$638:AQ750,0))) = 0,"",
IFERROR(MAX(OFFSET(AQ750,0,0,MATCH("-",AQ$638:AQ750,0))),""))</f>
        <v/>
      </c>
      <c r="BA750" s="82" t="str">
        <f ca="1">IF(    MAX(OFFSET(AR750,0,0,MATCH("-",AR$638:AR750,0))) = 0,"",
IFERROR(MAX(OFFSET(AR750,0,0,MATCH("-",AR$638:AR750,0))),""))</f>
        <v/>
      </c>
      <c r="BB750" s="112">
        <f t="shared" ca="1" si="492"/>
        <v>-270</v>
      </c>
      <c r="BC750" s="111" t="str">
        <f t="shared" ca="1" si="493"/>
        <v>Radius</v>
      </c>
      <c r="BD750" s="112">
        <f t="shared" ca="1" si="494"/>
        <v>0</v>
      </c>
      <c r="BE750" s="111">
        <f t="shared" ca="1" si="495"/>
        <v>-150</v>
      </c>
      <c r="BF750" s="113" t="e">
        <f t="shared" ca="1" si="496"/>
        <v>#VALUE!</v>
      </c>
      <c r="BG750" s="113" t="e">
        <f t="shared" ca="1" si="497"/>
        <v>#VALUE!</v>
      </c>
      <c r="BH750" s="112">
        <f t="shared" ca="1" si="498"/>
        <v>2000</v>
      </c>
      <c r="BI750" s="112">
        <f t="shared" ca="1" si="499"/>
        <v>-150</v>
      </c>
      <c r="BJ750" s="157"/>
      <c r="BK750" s="157"/>
      <c r="BL750" s="158" t="str">
        <f>scriv!AM712</f>
        <v/>
      </c>
      <c r="BM750" s="157"/>
      <c r="BN750" s="157" t="str">
        <f t="shared" si="500"/>
        <v>node</v>
      </c>
      <c r="BO750" s="157"/>
      <c r="BP750" s="159">
        <f t="shared" ca="1" si="501"/>
        <v>0</v>
      </c>
      <c r="BQ750" s="159">
        <f t="shared" ca="1" si="502"/>
        <v>0</v>
      </c>
      <c r="BR750" s="159">
        <f t="shared" si="503"/>
        <v>1</v>
      </c>
      <c r="BS750" s="159" t="str">
        <f t="shared" si="504"/>
        <v>symbol</v>
      </c>
      <c r="BT750" s="157" t="str">
        <f ca="1">IF(scriv!V712&lt;&gt;"",scriv!V712,
IF(E750="",IFERROR(VLOOKUP(BL750,$AH$40:$BT$638,39,FALSE),$BT$36),
$BT$37))</f>
        <v>NodeSquare</v>
      </c>
      <c r="BU750" s="166">
        <f t="shared" ca="1" si="505"/>
        <v>2000</v>
      </c>
      <c r="BV750" s="166">
        <f t="shared" ca="1" si="506"/>
        <v>-150</v>
      </c>
      <c r="BW750" s="166">
        <f t="shared" ca="1" si="507"/>
        <v>0</v>
      </c>
      <c r="BX750" s="166">
        <f t="shared" ca="1" si="508"/>
        <v>0</v>
      </c>
      <c r="BY750" s="180" t="str">
        <f t="shared" si="509"/>
        <v/>
      </c>
      <c r="BZ750" s="180" t="str">
        <f t="shared" si="510"/>
        <v/>
      </c>
      <c r="CA750" s="81" t="str">
        <f>IF(scriv!E712&lt;&gt;"",scriv!E712,"")</f>
        <v/>
      </c>
      <c r="CB750" s="82">
        <f t="shared" si="479"/>
        <v>0</v>
      </c>
      <c r="CC750" s="82">
        <f t="shared" si="511"/>
        <v>0</v>
      </c>
      <c r="CD750" s="82" t="str">
        <f t="shared" si="512"/>
        <v>-</v>
      </c>
      <c r="CE750" s="82" t="str">
        <f t="shared" si="513"/>
        <v>-</v>
      </c>
      <c r="CF750" s="82" t="str">
        <f t="shared" si="514"/>
        <v>-</v>
      </c>
      <c r="CG750" s="82" t="str">
        <f t="shared" si="515"/>
        <v>-</v>
      </c>
      <c r="CH750" s="82" t="str">
        <f t="shared" si="516"/>
        <v>-</v>
      </c>
      <c r="CI750" s="82" t="str">
        <f t="shared" si="517"/>
        <v>-</v>
      </c>
      <c r="CJ750" s="82" t="str">
        <f t="shared" si="518"/>
        <v>-</v>
      </c>
      <c r="CK750" s="82" t="str">
        <f t="shared" si="519"/>
        <v>-</v>
      </c>
    </row>
    <row r="751" spans="1:89" s="82" customFormat="1" ht="18" customHeight="1">
      <c r="A751" s="81" t="str">
        <f>scriv!AL713</f>
        <v/>
      </c>
      <c r="B751" s="81" t="str">
        <f>IF(scriv!D713&lt;&gt;"",scriv!D713,"")</f>
        <v/>
      </c>
      <c r="C751" s="81" t="str">
        <f>IF( scriv!AP713&lt;&gt;"", IF(D751&lt;&gt;"","connection ","")&amp;scriv!AP713,IF(D751&lt;&gt;"","connection",""))</f>
        <v/>
      </c>
      <c r="D751" s="82" t="str">
        <f>scriv!AN713</f>
        <v/>
      </c>
      <c r="E751" s="82" t="str">
        <f>scriv!AO713</f>
        <v/>
      </c>
      <c r="F751" s="156">
        <f>ROW()</f>
        <v>751</v>
      </c>
      <c r="G751" s="288">
        <f>scriv!AC713</f>
        <v>0</v>
      </c>
      <c r="H751" s="288">
        <f>scriv!AD713</f>
        <v>0</v>
      </c>
      <c r="I751" s="81" t="str">
        <f>IF(scriv!AE713&lt;&gt;"",scriv!AE713,J751)</f>
        <v/>
      </c>
      <c r="J751" s="81" t="str">
        <f>IF(scriv!AF713&lt;&gt;"",scriv!AF713,"")</f>
        <v/>
      </c>
      <c r="K751" s="82" t="str">
        <f>IF(scriv!Y713&lt;&gt;"",scriv!Y713,$K$36)</f>
        <v>none</v>
      </c>
      <c r="L751" s="82">
        <f>IF(scriv!Z713&lt;&gt;"",scriv!Z713,$L$36)</f>
        <v>0</v>
      </c>
      <c r="M751" s="82" t="str">
        <f>IF(scriv!AA713&lt;&gt;"",scriv!AA713,$M$36)</f>
        <v>OpenClose</v>
      </c>
      <c r="N751" s="82">
        <f>IF(scriv!AB713&lt;&gt;"",scriv!AB713,$N$36)</f>
        <v>0</v>
      </c>
      <c r="O751" s="119" t="str">
        <f t="shared" si="478"/>
        <v/>
      </c>
      <c r="P751" s="81" t="str">
        <f>IF(scriv!I713&lt;&gt;"",scriv!I713,"")</f>
        <v/>
      </c>
      <c r="Q751" s="81" t="str">
        <f>IF(scriv!J713&lt;&gt;"",scriv!J713,"")</f>
        <v/>
      </c>
      <c r="R751" s="81">
        <f>IF(scriv!K713&lt;&gt;"",scriv!K713,
IF(I751&lt;&gt;"",1,$R$36))</f>
        <v>1</v>
      </c>
      <c r="S751" s="81" t="str">
        <f>IF(scriv!L713&lt;&gt;"",scriv!L713,
IF(scriv!AF713&lt;&gt;"",$S$36,"none"))</f>
        <v>none</v>
      </c>
      <c r="T751" s="81" t="str">
        <f>IF(scriv!Q713&lt;&gt;"",scriv!Q713,"")</f>
        <v/>
      </c>
      <c r="U751" s="81" t="str">
        <f>IF(scriv!R713&lt;&gt;"",scriv!R713,"")</f>
        <v/>
      </c>
      <c r="V751" s="81" t="str">
        <f>IF(scriv!S713&lt;&gt;"",scriv!S713,"")</f>
        <v/>
      </c>
      <c r="W751" s="81" t="str">
        <f>IF(scriv!T713&lt;&gt;"",scriv!T713,"")</f>
        <v/>
      </c>
      <c r="X751" s="81" t="str">
        <f>IF($E751="",
( IF(scriv!AH713&lt;&gt;"", LEFT( scriv!AH713, FIND(",",scriv!AH713)-1) &amp; "=" &amp; $AH751 &amp; RIGHT( scriv!AH713, LEN(scriv!AH713) + 1 - FIND(",",scriv!AH713)),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IF(scriv!AI713&lt;&gt;"", LEFT( scriv!AI713, FIND(",",scriv!AI713)-1) &amp; "=" &amp; $AH751 &amp; RIGHT( scriv!AI713, LEN(scriv!AI713) + 1 - FIND(",",scriv!AI713)),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IF(scriv!AJ713&lt;&gt;"", LEFT( scriv!AJ713, FIND(",",scriv!AJ713)-1) &amp; "=" &amp; $AH751 &amp; RIGHT( scriv!AJ713, LEN(scriv!AJ713) + 1 - FIND(",",scriv!AJ713)),
  IF($Z$36&lt;&gt;"",LEFT( Z$36, FIND(",",Z$36)-1) &amp; "=" &amp; $AH751 &amp; RIGHT( Z$36, LEN(Z$36) + 1 - FIND(",",Z$36)),""))),
IF(scriv!O713&lt;&gt;"", LEFT( scriv!O713, FIND(",",scriv!O713)-1) &amp; "=" &amp; $AH751 &amp; RIGHT( scriv!O713, LEN(scriv!O713) + 1 - FIND(",",scriv!O713)),
LEFT( Z$37, FIND(",",Z$37)-1) &amp; "=" &amp; $AH751 &amp; RIGHT( Z$37, LEN(Z$37) + 1 - FIND(",",Z$37))))</f>
        <v>drawOpen=,1.2</v>
      </c>
      <c r="AA751" s="81" t="str">
        <f>IF($E751="",
( IF(scriv!AK713&lt;&gt;"", LEFT( scriv!AK713, FIND(",",scriv!AK713)-1) &amp; "=" &amp; $AH751 &amp; RIGHT( scriv!AK713, LEN(scriv!AK713) + 1 - FIND(",",scriv!AK713)),
  IF($AA$36&lt;&gt;"",LEFT( AA$36, FIND(",",AA$36)-1) &amp; "=" &amp; $AH751 &amp; RIGHT( AA$36, LEN(AA$36) + 1 - FIND(",",AA$36)),""))),
IF(scriv!P713&lt;&gt;"", LEFT( scriv!P713, FIND(",",scriv!P713)-1) &amp; "=" &amp; $AH751 &amp; RIGHT( scriv!P713, LEN(scriv!P713) + 1 - FIND(",",scriv!P713)),
LEFT( AA$37, FIND(",",AA$37)-1) &amp; "=" &amp; $AH751 &amp; RIGHT( AA$37, LEN(AA$37) + 1 - FIND(",",AA$37))))</f>
        <v>drawClose=,1.2</v>
      </c>
      <c r="AB751" s="167" t="str">
        <f t="shared" si="477"/>
        <v>noTitle</v>
      </c>
      <c r="AC751" s="167"/>
      <c r="AD751" s="45"/>
      <c r="AE751" s="168"/>
      <c r="AF751" s="169">
        <f>IF(D751="",scriv!B713,"")</f>
        <v>0</v>
      </c>
      <c r="AG751" s="170" t="str">
        <f t="shared" si="480"/>
        <v/>
      </c>
      <c r="AH751" s="169" t="str">
        <f t="shared" si="481"/>
        <v/>
      </c>
      <c r="AI751" s="169" t="str">
        <f t="shared" si="482"/>
        <v/>
      </c>
      <c r="AJ751" s="86">
        <f>ROUNDDOWN( (LEN(scriv!B713)+1) / 2, 0 )</f>
        <v>0</v>
      </c>
      <c r="AK751" s="82">
        <f t="shared" si="483"/>
        <v>0</v>
      </c>
      <c r="AL751" s="82" t="str">
        <f t="shared" si="484"/>
        <v>-</v>
      </c>
      <c r="AM751" s="82" t="str">
        <f t="shared" si="485"/>
        <v>-</v>
      </c>
      <c r="AN751" s="82" t="str">
        <f t="shared" si="486"/>
        <v>-</v>
      </c>
      <c r="AO751" s="82" t="str">
        <f t="shared" si="487"/>
        <v>-</v>
      </c>
      <c r="AP751" s="82" t="str">
        <f t="shared" si="488"/>
        <v>-</v>
      </c>
      <c r="AQ751" s="82" t="str">
        <f t="shared" si="489"/>
        <v>-</v>
      </c>
      <c r="AR751" s="82" t="str">
        <f t="shared" si="490"/>
        <v>-</v>
      </c>
      <c r="AT751" s="82">
        <f t="shared" si="491"/>
        <v>2</v>
      </c>
      <c r="AU751" s="82" t="str">
        <f ca="1">IF(    MAX(OFFSET(AL751,0,0,MATCH("-",AL$638:AL751,0))) = 0,"",
IFERROR(MAX(OFFSET(AL751,0,0,MATCH("-",AL$638:AL751,0))),""))</f>
        <v/>
      </c>
      <c r="AV751" s="82" t="str">
        <f ca="1">IF(    MAX(OFFSET(AM751,0,0,MATCH("-",AM$638:AM751,0))) = 0,"",
IFERROR(MAX(OFFSET(AM751,0,0,MATCH("-",AM$638:AM751,0))),""))</f>
        <v/>
      </c>
      <c r="AW751" s="82" t="str">
        <f ca="1">IF(    MAX(OFFSET(AN751,0,0,MATCH("-",AN$638:AN751,0))) = 0,"",
IFERROR(MAX(OFFSET(AN751,0,0,MATCH("-",AN$638:AN751,0))),""))</f>
        <v/>
      </c>
      <c r="AX751" s="82" t="str">
        <f ca="1">IF(    MAX(OFFSET(AO751,0,0,MATCH("-",AO$638:AO751,0))) = 0,"",
IFERROR(MAX(OFFSET(AO751,0,0,MATCH("-",AO$638:AO751,0))),""))</f>
        <v/>
      </c>
      <c r="AY751" s="82" t="str">
        <f ca="1">IF(    MAX(OFFSET(AP751,0,0,MATCH("-",AP$638:AP751,0))) = 0,"",
IFERROR(MAX(OFFSET(AP751,0,0,MATCH("-",AP$638:AP751,0))),""))</f>
        <v/>
      </c>
      <c r="AZ751" s="82" t="str">
        <f ca="1">IF(    MAX(OFFSET(AQ751,0,0,MATCH("-",AQ$638:AQ751,0))) = 0,"",
IFERROR(MAX(OFFSET(AQ751,0,0,MATCH("-",AQ$638:AQ751,0))),""))</f>
        <v/>
      </c>
      <c r="BA751" s="82" t="str">
        <f ca="1">IF(    MAX(OFFSET(AR751,0,0,MATCH("-",AR$638:AR751,0))) = 0,"",
IFERROR(MAX(OFFSET(AR751,0,0,MATCH("-",AR$638:AR751,0))),""))</f>
        <v/>
      </c>
      <c r="BB751" s="112">
        <f t="shared" ca="1" si="492"/>
        <v>-270</v>
      </c>
      <c r="BC751" s="111" t="str">
        <f t="shared" ca="1" si="493"/>
        <v>Radius</v>
      </c>
      <c r="BD751" s="112">
        <f t="shared" ca="1" si="494"/>
        <v>0</v>
      </c>
      <c r="BE751" s="111">
        <f t="shared" ca="1" si="495"/>
        <v>-150</v>
      </c>
      <c r="BF751" s="113" t="e">
        <f t="shared" ca="1" si="496"/>
        <v>#VALUE!</v>
      </c>
      <c r="BG751" s="113" t="e">
        <f t="shared" ca="1" si="497"/>
        <v>#VALUE!</v>
      </c>
      <c r="BH751" s="112">
        <f t="shared" ca="1" si="498"/>
        <v>2000</v>
      </c>
      <c r="BI751" s="112">
        <f t="shared" ca="1" si="499"/>
        <v>-150</v>
      </c>
      <c r="BJ751" s="157"/>
      <c r="BK751" s="157"/>
      <c r="BL751" s="158" t="str">
        <f>scriv!AM713</f>
        <v/>
      </c>
      <c r="BM751" s="157"/>
      <c r="BN751" s="157" t="str">
        <f t="shared" si="500"/>
        <v>node</v>
      </c>
      <c r="BO751" s="157"/>
      <c r="BP751" s="159">
        <f t="shared" ca="1" si="501"/>
        <v>0</v>
      </c>
      <c r="BQ751" s="159">
        <f t="shared" ca="1" si="502"/>
        <v>0</v>
      </c>
      <c r="BR751" s="159">
        <f t="shared" si="503"/>
        <v>1</v>
      </c>
      <c r="BS751" s="159" t="str">
        <f t="shared" si="504"/>
        <v>symbol</v>
      </c>
      <c r="BT751" s="157" t="str">
        <f ca="1">IF(scriv!V713&lt;&gt;"",scriv!V713,
IF(E751="",IFERROR(VLOOKUP(BL751,$AH$40:$BT$638,39,FALSE),$BT$36),
$BT$37))</f>
        <v>NodeSquare</v>
      </c>
      <c r="BU751" s="166">
        <f t="shared" ca="1" si="505"/>
        <v>2000</v>
      </c>
      <c r="BV751" s="166">
        <f t="shared" ca="1" si="506"/>
        <v>-150</v>
      </c>
      <c r="BW751" s="166">
        <f t="shared" ca="1" si="507"/>
        <v>0</v>
      </c>
      <c r="BX751" s="166">
        <f t="shared" ca="1" si="508"/>
        <v>0</v>
      </c>
      <c r="BY751" s="180" t="str">
        <f t="shared" si="509"/>
        <v/>
      </c>
      <c r="BZ751" s="180" t="str">
        <f t="shared" si="510"/>
        <v/>
      </c>
      <c r="CA751" s="81" t="str">
        <f>IF(scriv!E713&lt;&gt;"",scriv!E713,"")</f>
        <v/>
      </c>
      <c r="CB751" s="82">
        <f t="shared" si="479"/>
        <v>0</v>
      </c>
      <c r="CC751" s="82">
        <f t="shared" si="511"/>
        <v>0</v>
      </c>
      <c r="CD751" s="82" t="str">
        <f t="shared" si="512"/>
        <v>-</v>
      </c>
      <c r="CE751" s="82" t="str">
        <f t="shared" si="513"/>
        <v>-</v>
      </c>
      <c r="CF751" s="82" t="str">
        <f t="shared" si="514"/>
        <v>-</v>
      </c>
      <c r="CG751" s="82" t="str">
        <f t="shared" si="515"/>
        <v>-</v>
      </c>
      <c r="CH751" s="82" t="str">
        <f t="shared" si="516"/>
        <v>-</v>
      </c>
      <c r="CI751" s="82" t="str">
        <f t="shared" si="517"/>
        <v>-</v>
      </c>
      <c r="CJ751" s="82" t="str">
        <f t="shared" si="518"/>
        <v>-</v>
      </c>
      <c r="CK751" s="82" t="str">
        <f t="shared" si="519"/>
        <v>-</v>
      </c>
    </row>
    <row r="752" spans="1:89" s="82" customFormat="1" ht="18" customHeight="1">
      <c r="A752" s="81" t="str">
        <f>scriv!AL714</f>
        <v/>
      </c>
      <c r="B752" s="81" t="str">
        <f>IF(scriv!D714&lt;&gt;"",scriv!D714,"")</f>
        <v/>
      </c>
      <c r="C752" s="81" t="str">
        <f>IF( scriv!AP714&lt;&gt;"", IF(D752&lt;&gt;"","connection ","")&amp;scriv!AP714,IF(D752&lt;&gt;"","connection",""))</f>
        <v/>
      </c>
      <c r="D752" s="82" t="str">
        <f>scriv!AN714</f>
        <v/>
      </c>
      <c r="E752" s="82" t="str">
        <f>scriv!AO714</f>
        <v/>
      </c>
      <c r="F752" s="156">
        <f>ROW()</f>
        <v>752</v>
      </c>
      <c r="G752" s="288">
        <f>scriv!AC714</f>
        <v>0</v>
      </c>
      <c r="H752" s="288">
        <f>scriv!AD714</f>
        <v>0</v>
      </c>
      <c r="I752" s="81" t="str">
        <f>IF(scriv!AE714&lt;&gt;"",scriv!AE714,J752)</f>
        <v/>
      </c>
      <c r="J752" s="81" t="str">
        <f>IF(scriv!AF714&lt;&gt;"",scriv!AF714,"")</f>
        <v/>
      </c>
      <c r="K752" s="82" t="str">
        <f>IF(scriv!Y714&lt;&gt;"",scriv!Y714,$K$36)</f>
        <v>none</v>
      </c>
      <c r="L752" s="82">
        <f>IF(scriv!Z714&lt;&gt;"",scriv!Z714,$L$36)</f>
        <v>0</v>
      </c>
      <c r="M752" s="82" t="str">
        <f>IF(scriv!AA714&lt;&gt;"",scriv!AA714,$M$36)</f>
        <v>OpenClose</v>
      </c>
      <c r="N752" s="82">
        <f>IF(scriv!AB714&lt;&gt;"",scriv!AB714,$N$36)</f>
        <v>0</v>
      </c>
      <c r="O752" s="119" t="str">
        <f t="shared" si="478"/>
        <v/>
      </c>
      <c r="P752" s="81" t="str">
        <f>IF(scriv!I714&lt;&gt;"",scriv!I714,"")</f>
        <v/>
      </c>
      <c r="Q752" s="81" t="str">
        <f>IF(scriv!J714&lt;&gt;"",scriv!J714,"")</f>
        <v/>
      </c>
      <c r="R752" s="81">
        <f>IF(scriv!K714&lt;&gt;"",scriv!K714,
IF(I752&lt;&gt;"",1,$R$36))</f>
        <v>1</v>
      </c>
      <c r="S752" s="81" t="str">
        <f>IF(scriv!L714&lt;&gt;"",scriv!L714,
IF(scriv!AF714&lt;&gt;"",$S$36,"none"))</f>
        <v>none</v>
      </c>
      <c r="T752" s="81" t="str">
        <f>IF(scriv!Q714&lt;&gt;"",scriv!Q714,"")</f>
        <v/>
      </c>
      <c r="U752" s="81" t="str">
        <f>IF(scriv!R714&lt;&gt;"",scriv!R714,"")</f>
        <v/>
      </c>
      <c r="V752" s="81" t="str">
        <f>IF(scriv!S714&lt;&gt;"",scriv!S714,"")</f>
        <v/>
      </c>
      <c r="W752" s="81" t="str">
        <f>IF(scriv!T714&lt;&gt;"",scriv!T714,"")</f>
        <v/>
      </c>
      <c r="X752" s="81" t="str">
        <f>IF($E752="",
( IF(scriv!AH714&lt;&gt;"", LEFT( scriv!AH714, FIND(",",scriv!AH714)-1) &amp; "=" &amp; $AH752 &amp; RIGHT( scriv!AH714, LEN(scriv!AH714) + 1 - FIND(",",scriv!AH714)),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IF(scriv!AI714&lt;&gt;"", LEFT( scriv!AI714, FIND(",",scriv!AI714)-1) &amp; "=" &amp; $AH752 &amp; RIGHT( scriv!AI714, LEN(scriv!AI714) + 1 - FIND(",",scriv!AI714)),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IF(scriv!AJ714&lt;&gt;"", LEFT( scriv!AJ714, FIND(",",scriv!AJ714)-1) &amp; "=" &amp; $AH752 &amp; RIGHT( scriv!AJ714, LEN(scriv!AJ714) + 1 - FIND(",",scriv!AJ714)),
  IF($Z$36&lt;&gt;"",LEFT( Z$36, FIND(",",Z$36)-1) &amp; "=" &amp; $AH752 &amp; RIGHT( Z$36, LEN(Z$36) + 1 - FIND(",",Z$36)),""))),
IF(scriv!O714&lt;&gt;"", LEFT( scriv!O714, FIND(",",scriv!O714)-1) &amp; "=" &amp; $AH752 &amp; RIGHT( scriv!O714, LEN(scriv!O714) + 1 - FIND(",",scriv!O714)),
LEFT( Z$37, FIND(",",Z$37)-1) &amp; "=" &amp; $AH752 &amp; RIGHT( Z$37, LEN(Z$37) + 1 - FIND(",",Z$37))))</f>
        <v>drawOpen=,1.2</v>
      </c>
      <c r="AA752" s="81" t="str">
        <f>IF($E752="",
( IF(scriv!AK714&lt;&gt;"", LEFT( scriv!AK714, FIND(",",scriv!AK714)-1) &amp; "=" &amp; $AH752 &amp; RIGHT( scriv!AK714, LEN(scriv!AK714) + 1 - FIND(",",scriv!AK714)),
  IF($AA$36&lt;&gt;"",LEFT( AA$36, FIND(",",AA$36)-1) &amp; "=" &amp; $AH752 &amp; RIGHT( AA$36, LEN(AA$36) + 1 - FIND(",",AA$36)),""))),
IF(scriv!P714&lt;&gt;"", LEFT( scriv!P714, FIND(",",scriv!P714)-1) &amp; "=" &amp; $AH752 &amp; RIGHT( scriv!P714, LEN(scriv!P714) + 1 - FIND(",",scriv!P714)),
LEFT( AA$37, FIND(",",AA$37)-1) &amp; "=" &amp; $AH752 &amp; RIGHT( AA$37, LEN(AA$37) + 1 - FIND(",",AA$37))))</f>
        <v>drawClose=,1.2</v>
      </c>
      <c r="AB752" s="167" t="str">
        <f t="shared" si="477"/>
        <v>noTitle</v>
      </c>
      <c r="AC752" s="167"/>
      <c r="AD752" s="45"/>
      <c r="AE752" s="168"/>
      <c r="AF752" s="169">
        <f>IF(D752="",scriv!B714,"")</f>
        <v>0</v>
      </c>
      <c r="AG752" s="170" t="str">
        <f t="shared" si="480"/>
        <v/>
      </c>
      <c r="AH752" s="169" t="str">
        <f t="shared" si="481"/>
        <v/>
      </c>
      <c r="AI752" s="169" t="str">
        <f t="shared" si="482"/>
        <v/>
      </c>
      <c r="AJ752" s="86">
        <f>ROUNDDOWN( (LEN(scriv!B714)+1) / 2, 0 )</f>
        <v>0</v>
      </c>
      <c r="AK752" s="82">
        <f t="shared" si="483"/>
        <v>0</v>
      </c>
      <c r="AL752" s="82" t="str">
        <f t="shared" si="484"/>
        <v>-</v>
      </c>
      <c r="AM752" s="82" t="str">
        <f t="shared" si="485"/>
        <v>-</v>
      </c>
      <c r="AN752" s="82" t="str">
        <f t="shared" si="486"/>
        <v>-</v>
      </c>
      <c r="AO752" s="82" t="str">
        <f t="shared" si="487"/>
        <v>-</v>
      </c>
      <c r="AP752" s="82" t="str">
        <f t="shared" si="488"/>
        <v>-</v>
      </c>
      <c r="AQ752" s="82" t="str">
        <f t="shared" si="489"/>
        <v>-</v>
      </c>
      <c r="AR752" s="82" t="str">
        <f t="shared" si="490"/>
        <v>-</v>
      </c>
      <c r="AT752" s="82">
        <f t="shared" si="491"/>
        <v>2</v>
      </c>
      <c r="AU752" s="82" t="str">
        <f ca="1">IF(    MAX(OFFSET(AL752,0,0,MATCH("-",AL$638:AL752,0))) = 0,"",
IFERROR(MAX(OFFSET(AL752,0,0,MATCH("-",AL$638:AL752,0))),""))</f>
        <v/>
      </c>
      <c r="AV752" s="82" t="str">
        <f ca="1">IF(    MAX(OFFSET(AM752,0,0,MATCH("-",AM$638:AM752,0))) = 0,"",
IFERROR(MAX(OFFSET(AM752,0,0,MATCH("-",AM$638:AM752,0))),""))</f>
        <v/>
      </c>
      <c r="AW752" s="82" t="str">
        <f ca="1">IF(    MAX(OFFSET(AN752,0,0,MATCH("-",AN$638:AN752,0))) = 0,"",
IFERROR(MAX(OFFSET(AN752,0,0,MATCH("-",AN$638:AN752,0))),""))</f>
        <v/>
      </c>
      <c r="AX752" s="82" t="str">
        <f ca="1">IF(    MAX(OFFSET(AO752,0,0,MATCH("-",AO$638:AO752,0))) = 0,"",
IFERROR(MAX(OFFSET(AO752,0,0,MATCH("-",AO$638:AO752,0))),""))</f>
        <v/>
      </c>
      <c r="AY752" s="82" t="str">
        <f ca="1">IF(    MAX(OFFSET(AP752,0,0,MATCH("-",AP$638:AP752,0))) = 0,"",
IFERROR(MAX(OFFSET(AP752,0,0,MATCH("-",AP$638:AP752,0))),""))</f>
        <v/>
      </c>
      <c r="AZ752" s="82" t="str">
        <f ca="1">IF(    MAX(OFFSET(AQ752,0,0,MATCH("-",AQ$638:AQ752,0))) = 0,"",
IFERROR(MAX(OFFSET(AQ752,0,0,MATCH("-",AQ$638:AQ752,0))),""))</f>
        <v/>
      </c>
      <c r="BA752" s="82" t="str">
        <f ca="1">IF(    MAX(OFFSET(AR752,0,0,MATCH("-",AR$638:AR752,0))) = 0,"",
IFERROR(MAX(OFFSET(AR752,0,0,MATCH("-",AR$638:AR752,0))),""))</f>
        <v/>
      </c>
      <c r="BB752" s="112">
        <f t="shared" ca="1" si="492"/>
        <v>-270</v>
      </c>
      <c r="BC752" s="111" t="str">
        <f t="shared" ca="1" si="493"/>
        <v>Radius</v>
      </c>
      <c r="BD752" s="112">
        <f t="shared" ca="1" si="494"/>
        <v>0</v>
      </c>
      <c r="BE752" s="111">
        <f t="shared" ca="1" si="495"/>
        <v>-150</v>
      </c>
      <c r="BF752" s="113" t="e">
        <f t="shared" ca="1" si="496"/>
        <v>#VALUE!</v>
      </c>
      <c r="BG752" s="113" t="e">
        <f t="shared" ca="1" si="497"/>
        <v>#VALUE!</v>
      </c>
      <c r="BH752" s="112">
        <f t="shared" ca="1" si="498"/>
        <v>2000</v>
      </c>
      <c r="BI752" s="112">
        <f t="shared" ca="1" si="499"/>
        <v>-150</v>
      </c>
      <c r="BJ752" s="157"/>
      <c r="BK752" s="157"/>
      <c r="BL752" s="158" t="str">
        <f>scriv!AM714</f>
        <v/>
      </c>
      <c r="BM752" s="157"/>
      <c r="BN752" s="157" t="str">
        <f t="shared" si="500"/>
        <v>node</v>
      </c>
      <c r="BO752" s="157"/>
      <c r="BP752" s="159">
        <f t="shared" ca="1" si="501"/>
        <v>0</v>
      </c>
      <c r="BQ752" s="159">
        <f t="shared" ca="1" si="502"/>
        <v>0</v>
      </c>
      <c r="BR752" s="159">
        <f t="shared" si="503"/>
        <v>1</v>
      </c>
      <c r="BS752" s="159" t="str">
        <f t="shared" si="504"/>
        <v>symbol</v>
      </c>
      <c r="BT752" s="157" t="str">
        <f ca="1">IF(scriv!V714&lt;&gt;"",scriv!V714,
IF(E752="",IFERROR(VLOOKUP(BL752,$AH$40:$BT$638,39,FALSE),$BT$36),
$BT$37))</f>
        <v>NodeSquare</v>
      </c>
      <c r="BU752" s="166">
        <f t="shared" ca="1" si="505"/>
        <v>2000</v>
      </c>
      <c r="BV752" s="166">
        <f t="shared" ca="1" si="506"/>
        <v>-150</v>
      </c>
      <c r="BW752" s="166">
        <f t="shared" ca="1" si="507"/>
        <v>0</v>
      </c>
      <c r="BX752" s="166">
        <f t="shared" ca="1" si="508"/>
        <v>0</v>
      </c>
      <c r="BY752" s="180" t="str">
        <f t="shared" si="509"/>
        <v/>
      </c>
      <c r="BZ752" s="180" t="str">
        <f t="shared" si="510"/>
        <v/>
      </c>
      <c r="CA752" s="81" t="str">
        <f>IF(scriv!E714&lt;&gt;"",scriv!E714,"")</f>
        <v/>
      </c>
      <c r="CB752" s="82">
        <f t="shared" si="479"/>
        <v>0</v>
      </c>
      <c r="CC752" s="82">
        <f t="shared" si="511"/>
        <v>0</v>
      </c>
      <c r="CD752" s="82" t="str">
        <f t="shared" si="512"/>
        <v>-</v>
      </c>
      <c r="CE752" s="82" t="str">
        <f t="shared" si="513"/>
        <v>-</v>
      </c>
      <c r="CF752" s="82" t="str">
        <f t="shared" si="514"/>
        <v>-</v>
      </c>
      <c r="CG752" s="82" t="str">
        <f t="shared" si="515"/>
        <v>-</v>
      </c>
      <c r="CH752" s="82" t="str">
        <f t="shared" si="516"/>
        <v>-</v>
      </c>
      <c r="CI752" s="82" t="str">
        <f t="shared" si="517"/>
        <v>-</v>
      </c>
      <c r="CJ752" s="82" t="str">
        <f t="shared" si="518"/>
        <v>-</v>
      </c>
      <c r="CK752" s="82" t="str">
        <f t="shared" si="519"/>
        <v>-</v>
      </c>
    </row>
    <row r="753" spans="1:89" s="82" customFormat="1" ht="18" customHeight="1">
      <c r="A753" s="81" t="str">
        <f>scriv!AL715</f>
        <v/>
      </c>
      <c r="B753" s="81" t="str">
        <f>IF(scriv!D715&lt;&gt;"",scriv!D715,"")</f>
        <v/>
      </c>
      <c r="C753" s="81" t="str">
        <f>IF( scriv!AP715&lt;&gt;"", IF(D753&lt;&gt;"","connection ","")&amp;scriv!AP715,IF(D753&lt;&gt;"","connection",""))</f>
        <v/>
      </c>
      <c r="D753" s="82" t="str">
        <f>scriv!AN715</f>
        <v/>
      </c>
      <c r="E753" s="82" t="str">
        <f>scriv!AO715</f>
        <v/>
      </c>
      <c r="F753" s="156">
        <f>ROW()</f>
        <v>753</v>
      </c>
      <c r="G753" s="288">
        <f>scriv!AC715</f>
        <v>0</v>
      </c>
      <c r="H753" s="288">
        <f>scriv!AD715</f>
        <v>0</v>
      </c>
      <c r="I753" s="81" t="str">
        <f>IF(scriv!AE715&lt;&gt;"",scriv!AE715,J753)</f>
        <v/>
      </c>
      <c r="J753" s="81" t="str">
        <f>IF(scriv!AF715&lt;&gt;"",scriv!AF715,"")</f>
        <v/>
      </c>
      <c r="K753" s="82" t="str">
        <f>IF(scriv!Y715&lt;&gt;"",scriv!Y715,$K$36)</f>
        <v>none</v>
      </c>
      <c r="L753" s="82">
        <f>IF(scriv!Z715&lt;&gt;"",scriv!Z715,$L$36)</f>
        <v>0</v>
      </c>
      <c r="M753" s="82" t="str">
        <f>IF(scriv!AA715&lt;&gt;"",scriv!AA715,$M$36)</f>
        <v>OpenClose</v>
      </c>
      <c r="N753" s="82">
        <f>IF(scriv!AB715&lt;&gt;"",scriv!AB715,$N$36)</f>
        <v>0</v>
      </c>
      <c r="O753" s="119" t="str">
        <f t="shared" si="478"/>
        <v/>
      </c>
      <c r="P753" s="81" t="str">
        <f>IF(scriv!I715&lt;&gt;"",scriv!I715,"")</f>
        <v/>
      </c>
      <c r="Q753" s="81" t="str">
        <f>IF(scriv!J715&lt;&gt;"",scriv!J715,"")</f>
        <v/>
      </c>
      <c r="R753" s="81">
        <f>IF(scriv!K715&lt;&gt;"",scriv!K715,
IF(I753&lt;&gt;"",1,$R$36))</f>
        <v>1</v>
      </c>
      <c r="S753" s="81" t="str">
        <f>IF(scriv!L715&lt;&gt;"",scriv!L715,
IF(scriv!AF715&lt;&gt;"",$S$36,"none"))</f>
        <v>none</v>
      </c>
      <c r="T753" s="81" t="str">
        <f>IF(scriv!Q715&lt;&gt;"",scriv!Q715,"")</f>
        <v/>
      </c>
      <c r="U753" s="81" t="str">
        <f>IF(scriv!R715&lt;&gt;"",scriv!R715,"")</f>
        <v/>
      </c>
      <c r="V753" s="81" t="str">
        <f>IF(scriv!S715&lt;&gt;"",scriv!S715,"")</f>
        <v/>
      </c>
      <c r="W753" s="81" t="str">
        <f>IF(scriv!T715&lt;&gt;"",scriv!T715,"")</f>
        <v/>
      </c>
      <c r="X753" s="81" t="str">
        <f>IF($E753="",
( IF(scriv!AH715&lt;&gt;"", LEFT( scriv!AH715, FIND(",",scriv!AH715)-1) &amp; "=" &amp; $AH753 &amp; RIGHT( scriv!AH715, LEN(scriv!AH715) + 1 - FIND(",",scriv!AH715)),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IF(scriv!AI715&lt;&gt;"", LEFT( scriv!AI715, FIND(",",scriv!AI715)-1) &amp; "=" &amp; $AH753 &amp; RIGHT( scriv!AI715, LEN(scriv!AI715) + 1 - FIND(",",scriv!AI715)),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IF(scriv!AJ715&lt;&gt;"", LEFT( scriv!AJ715, FIND(",",scriv!AJ715)-1) &amp; "=" &amp; $AH753 &amp; RIGHT( scriv!AJ715, LEN(scriv!AJ715) + 1 - FIND(",",scriv!AJ715)),
  IF($Z$36&lt;&gt;"",LEFT( Z$36, FIND(",",Z$36)-1) &amp; "=" &amp; $AH753 &amp; RIGHT( Z$36, LEN(Z$36) + 1 - FIND(",",Z$36)),""))),
IF(scriv!O715&lt;&gt;"", LEFT( scriv!O715, FIND(",",scriv!O715)-1) &amp; "=" &amp; $AH753 &amp; RIGHT( scriv!O715, LEN(scriv!O715) + 1 - FIND(",",scriv!O715)),
LEFT( Z$37, FIND(",",Z$37)-1) &amp; "=" &amp; $AH753 &amp; RIGHT( Z$37, LEN(Z$37) + 1 - FIND(",",Z$37))))</f>
        <v>drawOpen=,1.2</v>
      </c>
      <c r="AA753" s="81" t="str">
        <f>IF($E753="",
( IF(scriv!AK715&lt;&gt;"", LEFT( scriv!AK715, FIND(",",scriv!AK715)-1) &amp; "=" &amp; $AH753 &amp; RIGHT( scriv!AK715, LEN(scriv!AK715) + 1 - FIND(",",scriv!AK715)),
  IF($AA$36&lt;&gt;"",LEFT( AA$36, FIND(",",AA$36)-1) &amp; "=" &amp; $AH753 &amp; RIGHT( AA$36, LEN(AA$36) + 1 - FIND(",",AA$36)),""))),
IF(scriv!P715&lt;&gt;"", LEFT( scriv!P715, FIND(",",scriv!P715)-1) &amp; "=" &amp; $AH753 &amp; RIGHT( scriv!P715, LEN(scriv!P715) + 1 - FIND(",",scriv!P715)),
LEFT( AA$37, FIND(",",AA$37)-1) &amp; "=" &amp; $AH753 &amp; RIGHT( AA$37, LEN(AA$37) + 1 - FIND(",",AA$37))))</f>
        <v>drawClose=,1.2</v>
      </c>
      <c r="AB753" s="167" t="str">
        <f t="shared" si="477"/>
        <v>noTitle</v>
      </c>
      <c r="AC753" s="167"/>
      <c r="AD753" s="45"/>
      <c r="AE753" s="168"/>
      <c r="AF753" s="169">
        <f>IF(D753="",scriv!B715,"")</f>
        <v>0</v>
      </c>
      <c r="AG753" s="170" t="str">
        <f t="shared" si="480"/>
        <v/>
      </c>
      <c r="AH753" s="169" t="str">
        <f t="shared" si="481"/>
        <v/>
      </c>
      <c r="AI753" s="169" t="str">
        <f t="shared" si="482"/>
        <v/>
      </c>
      <c r="AJ753" s="86">
        <f>ROUNDDOWN( (LEN(scriv!B715)+1) / 2, 0 )</f>
        <v>0</v>
      </c>
      <c r="AK753" s="82">
        <f t="shared" si="483"/>
        <v>0</v>
      </c>
      <c r="AL753" s="82" t="str">
        <f t="shared" si="484"/>
        <v>-</v>
      </c>
      <c r="AM753" s="82" t="str">
        <f t="shared" si="485"/>
        <v>-</v>
      </c>
      <c r="AN753" s="82" t="str">
        <f t="shared" si="486"/>
        <v>-</v>
      </c>
      <c r="AO753" s="82" t="str">
        <f t="shared" si="487"/>
        <v>-</v>
      </c>
      <c r="AP753" s="82" t="str">
        <f t="shared" si="488"/>
        <v>-</v>
      </c>
      <c r="AQ753" s="82" t="str">
        <f t="shared" si="489"/>
        <v>-</v>
      </c>
      <c r="AR753" s="82" t="str">
        <f t="shared" si="490"/>
        <v>-</v>
      </c>
      <c r="AT753" s="82">
        <f t="shared" si="491"/>
        <v>2</v>
      </c>
      <c r="AU753" s="82" t="str">
        <f ca="1">IF(    MAX(OFFSET(AL753,0,0,MATCH("-",AL$638:AL753,0))) = 0,"",
IFERROR(MAX(OFFSET(AL753,0,0,MATCH("-",AL$638:AL753,0))),""))</f>
        <v/>
      </c>
      <c r="AV753" s="82" t="str">
        <f ca="1">IF(    MAX(OFFSET(AM753,0,0,MATCH("-",AM$638:AM753,0))) = 0,"",
IFERROR(MAX(OFFSET(AM753,0,0,MATCH("-",AM$638:AM753,0))),""))</f>
        <v/>
      </c>
      <c r="AW753" s="82" t="str">
        <f ca="1">IF(    MAX(OFFSET(AN753,0,0,MATCH("-",AN$638:AN753,0))) = 0,"",
IFERROR(MAX(OFFSET(AN753,0,0,MATCH("-",AN$638:AN753,0))),""))</f>
        <v/>
      </c>
      <c r="AX753" s="82" t="str">
        <f ca="1">IF(    MAX(OFFSET(AO753,0,0,MATCH("-",AO$638:AO753,0))) = 0,"",
IFERROR(MAX(OFFSET(AO753,0,0,MATCH("-",AO$638:AO753,0))),""))</f>
        <v/>
      </c>
      <c r="AY753" s="82" t="str">
        <f ca="1">IF(    MAX(OFFSET(AP753,0,0,MATCH("-",AP$638:AP753,0))) = 0,"",
IFERROR(MAX(OFFSET(AP753,0,0,MATCH("-",AP$638:AP753,0))),""))</f>
        <v/>
      </c>
      <c r="AZ753" s="82" t="str">
        <f ca="1">IF(    MAX(OFFSET(AQ753,0,0,MATCH("-",AQ$638:AQ753,0))) = 0,"",
IFERROR(MAX(OFFSET(AQ753,0,0,MATCH("-",AQ$638:AQ753,0))),""))</f>
        <v/>
      </c>
      <c r="BA753" s="82" t="str">
        <f ca="1">IF(    MAX(OFFSET(AR753,0,0,MATCH("-",AR$638:AR753,0))) = 0,"",
IFERROR(MAX(OFFSET(AR753,0,0,MATCH("-",AR$638:AR753,0))),""))</f>
        <v/>
      </c>
      <c r="BB753" s="112">
        <f t="shared" ca="1" si="492"/>
        <v>-270</v>
      </c>
      <c r="BC753" s="111" t="str">
        <f t="shared" ca="1" si="493"/>
        <v>Radius</v>
      </c>
      <c r="BD753" s="112">
        <f t="shared" ca="1" si="494"/>
        <v>0</v>
      </c>
      <c r="BE753" s="111">
        <f t="shared" ca="1" si="495"/>
        <v>-150</v>
      </c>
      <c r="BF753" s="113" t="e">
        <f t="shared" ca="1" si="496"/>
        <v>#VALUE!</v>
      </c>
      <c r="BG753" s="113" t="e">
        <f t="shared" ca="1" si="497"/>
        <v>#VALUE!</v>
      </c>
      <c r="BH753" s="112">
        <f t="shared" ca="1" si="498"/>
        <v>2000</v>
      </c>
      <c r="BI753" s="112">
        <f t="shared" ca="1" si="499"/>
        <v>-150</v>
      </c>
      <c r="BJ753" s="157"/>
      <c r="BK753" s="157"/>
      <c r="BL753" s="158" t="str">
        <f>scriv!AM715</f>
        <v/>
      </c>
      <c r="BM753" s="157"/>
      <c r="BN753" s="157" t="str">
        <f t="shared" si="500"/>
        <v>node</v>
      </c>
      <c r="BO753" s="157"/>
      <c r="BP753" s="159">
        <f t="shared" ca="1" si="501"/>
        <v>0</v>
      </c>
      <c r="BQ753" s="159">
        <f t="shared" ca="1" si="502"/>
        <v>0</v>
      </c>
      <c r="BR753" s="159">
        <f t="shared" si="503"/>
        <v>1</v>
      </c>
      <c r="BS753" s="159" t="str">
        <f t="shared" si="504"/>
        <v>symbol</v>
      </c>
      <c r="BT753" s="157" t="str">
        <f ca="1">IF(scriv!V715&lt;&gt;"",scriv!V715,
IF(E753="",IFERROR(VLOOKUP(BL753,$AH$40:$BT$638,39,FALSE),$BT$36),
$BT$37))</f>
        <v>NodeSquare</v>
      </c>
      <c r="BU753" s="166">
        <f t="shared" ca="1" si="505"/>
        <v>2000</v>
      </c>
      <c r="BV753" s="166">
        <f t="shared" ca="1" si="506"/>
        <v>-150</v>
      </c>
      <c r="BW753" s="166">
        <f t="shared" ca="1" si="507"/>
        <v>0</v>
      </c>
      <c r="BX753" s="166">
        <f t="shared" ca="1" si="508"/>
        <v>0</v>
      </c>
      <c r="BY753" s="180" t="str">
        <f t="shared" si="509"/>
        <v/>
      </c>
      <c r="BZ753" s="180" t="str">
        <f t="shared" si="510"/>
        <v/>
      </c>
      <c r="CA753" s="81" t="str">
        <f>IF(scriv!E715&lt;&gt;"",scriv!E715,"")</f>
        <v/>
      </c>
      <c r="CB753" s="82">
        <f t="shared" si="479"/>
        <v>0</v>
      </c>
      <c r="CC753" s="82">
        <f t="shared" si="511"/>
        <v>0</v>
      </c>
      <c r="CD753" s="82" t="str">
        <f t="shared" si="512"/>
        <v>-</v>
      </c>
      <c r="CE753" s="82" t="str">
        <f t="shared" si="513"/>
        <v>-</v>
      </c>
      <c r="CF753" s="82" t="str">
        <f t="shared" si="514"/>
        <v>-</v>
      </c>
      <c r="CG753" s="82" t="str">
        <f t="shared" si="515"/>
        <v>-</v>
      </c>
      <c r="CH753" s="82" t="str">
        <f t="shared" si="516"/>
        <v>-</v>
      </c>
      <c r="CI753" s="82" t="str">
        <f t="shared" si="517"/>
        <v>-</v>
      </c>
      <c r="CJ753" s="82" t="str">
        <f t="shared" si="518"/>
        <v>-</v>
      </c>
      <c r="CK753" s="82" t="str">
        <f t="shared" si="519"/>
        <v>-</v>
      </c>
    </row>
    <row r="754" spans="1:89" s="82" customFormat="1" ht="18" customHeight="1">
      <c r="A754" s="81" t="str">
        <f>scriv!AL716</f>
        <v/>
      </c>
      <c r="B754" s="81" t="str">
        <f>IF(scriv!D716&lt;&gt;"",scriv!D716,"")</f>
        <v/>
      </c>
      <c r="C754" s="81" t="str">
        <f>IF( scriv!AP716&lt;&gt;"", IF(D754&lt;&gt;"","connection ","")&amp;scriv!AP716,IF(D754&lt;&gt;"","connection",""))</f>
        <v/>
      </c>
      <c r="D754" s="82" t="str">
        <f>scriv!AN716</f>
        <v/>
      </c>
      <c r="E754" s="82" t="str">
        <f>scriv!AO716</f>
        <v/>
      </c>
      <c r="F754" s="156">
        <f>ROW()</f>
        <v>754</v>
      </c>
      <c r="G754" s="288">
        <f>scriv!AC716</f>
        <v>0</v>
      </c>
      <c r="H754" s="288">
        <f>scriv!AD716</f>
        <v>0</v>
      </c>
      <c r="I754" s="81" t="str">
        <f>IF(scriv!AE716&lt;&gt;"",scriv!AE716,J754)</f>
        <v/>
      </c>
      <c r="J754" s="81" t="str">
        <f>IF(scriv!AF716&lt;&gt;"",scriv!AF716,"")</f>
        <v/>
      </c>
      <c r="K754" s="82" t="str">
        <f>IF(scriv!Y716&lt;&gt;"",scriv!Y716,$K$36)</f>
        <v>none</v>
      </c>
      <c r="L754" s="82">
        <f>IF(scriv!Z716&lt;&gt;"",scriv!Z716,$L$36)</f>
        <v>0</v>
      </c>
      <c r="M754" s="82" t="str">
        <f>IF(scriv!AA716&lt;&gt;"",scriv!AA716,$M$36)</f>
        <v>OpenClose</v>
      </c>
      <c r="N754" s="82">
        <f>IF(scriv!AB716&lt;&gt;"",scriv!AB716,$N$36)</f>
        <v>0</v>
      </c>
      <c r="O754" s="119" t="str">
        <f t="shared" si="478"/>
        <v/>
      </c>
      <c r="P754" s="81" t="str">
        <f>IF(scriv!I716&lt;&gt;"",scriv!I716,"")</f>
        <v/>
      </c>
      <c r="Q754" s="81" t="str">
        <f>IF(scriv!J716&lt;&gt;"",scriv!J716,"")</f>
        <v/>
      </c>
      <c r="R754" s="81">
        <f>IF(scriv!K716&lt;&gt;"",scriv!K716,
IF(I754&lt;&gt;"",1,$R$36))</f>
        <v>1</v>
      </c>
      <c r="S754" s="81" t="str">
        <f>IF(scriv!L716&lt;&gt;"",scriv!L716,
IF(scriv!AF716&lt;&gt;"",$S$36,"none"))</f>
        <v>none</v>
      </c>
      <c r="T754" s="81" t="str">
        <f>IF(scriv!Q716&lt;&gt;"",scriv!Q716,"")</f>
        <v/>
      </c>
      <c r="U754" s="81" t="str">
        <f>IF(scriv!R716&lt;&gt;"",scriv!R716,"")</f>
        <v/>
      </c>
      <c r="V754" s="81" t="str">
        <f>IF(scriv!S716&lt;&gt;"",scriv!S716,"")</f>
        <v/>
      </c>
      <c r="W754" s="81" t="str">
        <f>IF(scriv!T716&lt;&gt;"",scriv!T716,"")</f>
        <v/>
      </c>
      <c r="X754" s="81" t="str">
        <f>IF($E754="",
( IF(scriv!AH716&lt;&gt;"", LEFT( scriv!AH716, FIND(",",scriv!AH716)-1) &amp; "=" &amp; $AH754 &amp; RIGHT( scriv!AH716, LEN(scriv!AH716) + 1 - FIND(",",scriv!AH716)),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IF(scriv!AI716&lt;&gt;"", LEFT( scriv!AI716, FIND(",",scriv!AI716)-1) &amp; "=" &amp; $AH754 &amp; RIGHT( scriv!AI716, LEN(scriv!AI716) + 1 - FIND(",",scriv!AI716)),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IF(scriv!AJ716&lt;&gt;"", LEFT( scriv!AJ716, FIND(",",scriv!AJ716)-1) &amp; "=" &amp; $AH754 &amp; RIGHT( scriv!AJ716, LEN(scriv!AJ716) + 1 - FIND(",",scriv!AJ716)),
  IF($Z$36&lt;&gt;"",LEFT( Z$36, FIND(",",Z$36)-1) &amp; "=" &amp; $AH754 &amp; RIGHT( Z$36, LEN(Z$36) + 1 - FIND(",",Z$36)),""))),
IF(scriv!O716&lt;&gt;"", LEFT( scriv!O716, FIND(",",scriv!O716)-1) &amp; "=" &amp; $AH754 &amp; RIGHT( scriv!O716, LEN(scriv!O716) + 1 - FIND(",",scriv!O716)),
LEFT( Z$37, FIND(",",Z$37)-1) &amp; "=" &amp; $AH754 &amp; RIGHT( Z$37, LEN(Z$37) + 1 - FIND(",",Z$37))))</f>
        <v>drawOpen=,1.2</v>
      </c>
      <c r="AA754" s="81" t="str">
        <f>IF($E754="",
( IF(scriv!AK716&lt;&gt;"", LEFT( scriv!AK716, FIND(",",scriv!AK716)-1) &amp; "=" &amp; $AH754 &amp; RIGHT( scriv!AK716, LEN(scriv!AK716) + 1 - FIND(",",scriv!AK716)),
  IF($AA$36&lt;&gt;"",LEFT( AA$36, FIND(",",AA$36)-1) &amp; "=" &amp; $AH754 &amp; RIGHT( AA$36, LEN(AA$36) + 1 - FIND(",",AA$36)),""))),
IF(scriv!P716&lt;&gt;"", LEFT( scriv!P716, FIND(",",scriv!P716)-1) &amp; "=" &amp; $AH754 &amp; RIGHT( scriv!P716, LEN(scriv!P716) + 1 - FIND(",",scriv!P716)),
LEFT( AA$37, FIND(",",AA$37)-1) &amp; "=" &amp; $AH754 &amp; RIGHT( AA$37, LEN(AA$37) + 1 - FIND(",",AA$37))))</f>
        <v>drawClose=,1.2</v>
      </c>
      <c r="AB754" s="167" t="str">
        <f t="shared" si="477"/>
        <v>noTitle</v>
      </c>
      <c r="AC754" s="167"/>
      <c r="AD754" s="45"/>
      <c r="AE754" s="168"/>
      <c r="AF754" s="169">
        <f>IF(D754="",scriv!B716,"")</f>
        <v>0</v>
      </c>
      <c r="AG754" s="170" t="str">
        <f t="shared" si="480"/>
        <v/>
      </c>
      <c r="AH754" s="169" t="str">
        <f t="shared" si="481"/>
        <v/>
      </c>
      <c r="AI754" s="169" t="str">
        <f t="shared" si="482"/>
        <v/>
      </c>
      <c r="AJ754" s="86">
        <f>ROUNDDOWN( (LEN(scriv!B716)+1) / 2, 0 )</f>
        <v>0</v>
      </c>
      <c r="AK754" s="82">
        <f t="shared" si="483"/>
        <v>0</v>
      </c>
      <c r="AL754" s="82" t="str">
        <f t="shared" si="484"/>
        <v>-</v>
      </c>
      <c r="AM754" s="82" t="str">
        <f t="shared" si="485"/>
        <v>-</v>
      </c>
      <c r="AN754" s="82" t="str">
        <f t="shared" si="486"/>
        <v>-</v>
      </c>
      <c r="AO754" s="82" t="str">
        <f t="shared" si="487"/>
        <v>-</v>
      </c>
      <c r="AP754" s="82" t="str">
        <f t="shared" si="488"/>
        <v>-</v>
      </c>
      <c r="AQ754" s="82" t="str">
        <f t="shared" si="489"/>
        <v>-</v>
      </c>
      <c r="AR754" s="82" t="str">
        <f t="shared" si="490"/>
        <v>-</v>
      </c>
      <c r="AT754" s="82">
        <f t="shared" si="491"/>
        <v>2</v>
      </c>
      <c r="AU754" s="82" t="str">
        <f ca="1">IF(    MAX(OFFSET(AL754,0,0,MATCH("-",AL$638:AL754,0))) = 0,"",
IFERROR(MAX(OFFSET(AL754,0,0,MATCH("-",AL$638:AL754,0))),""))</f>
        <v/>
      </c>
      <c r="AV754" s="82" t="str">
        <f ca="1">IF(    MAX(OFFSET(AM754,0,0,MATCH("-",AM$638:AM754,0))) = 0,"",
IFERROR(MAX(OFFSET(AM754,0,0,MATCH("-",AM$638:AM754,0))),""))</f>
        <v/>
      </c>
      <c r="AW754" s="82" t="str">
        <f ca="1">IF(    MAX(OFFSET(AN754,0,0,MATCH("-",AN$638:AN754,0))) = 0,"",
IFERROR(MAX(OFFSET(AN754,0,0,MATCH("-",AN$638:AN754,0))),""))</f>
        <v/>
      </c>
      <c r="AX754" s="82" t="str">
        <f ca="1">IF(    MAX(OFFSET(AO754,0,0,MATCH("-",AO$638:AO754,0))) = 0,"",
IFERROR(MAX(OFFSET(AO754,0,0,MATCH("-",AO$638:AO754,0))),""))</f>
        <v/>
      </c>
      <c r="AY754" s="82" t="str">
        <f ca="1">IF(    MAX(OFFSET(AP754,0,0,MATCH("-",AP$638:AP754,0))) = 0,"",
IFERROR(MAX(OFFSET(AP754,0,0,MATCH("-",AP$638:AP754,0))),""))</f>
        <v/>
      </c>
      <c r="AZ754" s="82" t="str">
        <f ca="1">IF(    MAX(OFFSET(AQ754,0,0,MATCH("-",AQ$638:AQ754,0))) = 0,"",
IFERROR(MAX(OFFSET(AQ754,0,0,MATCH("-",AQ$638:AQ754,0))),""))</f>
        <v/>
      </c>
      <c r="BA754" s="82" t="str">
        <f ca="1">IF(    MAX(OFFSET(AR754,0,0,MATCH("-",AR$638:AR754,0))) = 0,"",
IFERROR(MAX(OFFSET(AR754,0,0,MATCH("-",AR$638:AR754,0))),""))</f>
        <v/>
      </c>
      <c r="BB754" s="112">
        <f t="shared" ca="1" si="492"/>
        <v>-270</v>
      </c>
      <c r="BC754" s="111" t="str">
        <f t="shared" ca="1" si="493"/>
        <v>Radius</v>
      </c>
      <c r="BD754" s="112">
        <f t="shared" ca="1" si="494"/>
        <v>0</v>
      </c>
      <c r="BE754" s="111">
        <f t="shared" ca="1" si="495"/>
        <v>-150</v>
      </c>
      <c r="BF754" s="113" t="e">
        <f t="shared" ca="1" si="496"/>
        <v>#VALUE!</v>
      </c>
      <c r="BG754" s="113" t="e">
        <f t="shared" ca="1" si="497"/>
        <v>#VALUE!</v>
      </c>
      <c r="BH754" s="112">
        <f t="shared" ca="1" si="498"/>
        <v>2000</v>
      </c>
      <c r="BI754" s="112">
        <f t="shared" ca="1" si="499"/>
        <v>-150</v>
      </c>
      <c r="BJ754" s="157"/>
      <c r="BK754" s="157"/>
      <c r="BL754" s="158" t="str">
        <f>scriv!AM716</f>
        <v/>
      </c>
      <c r="BM754" s="157"/>
      <c r="BN754" s="157" t="str">
        <f t="shared" si="500"/>
        <v>node</v>
      </c>
      <c r="BO754" s="157"/>
      <c r="BP754" s="159">
        <f t="shared" ca="1" si="501"/>
        <v>0</v>
      </c>
      <c r="BQ754" s="159">
        <f t="shared" ca="1" si="502"/>
        <v>0</v>
      </c>
      <c r="BR754" s="159">
        <f t="shared" si="503"/>
        <v>1</v>
      </c>
      <c r="BS754" s="159" t="str">
        <f t="shared" si="504"/>
        <v>symbol</v>
      </c>
      <c r="BT754" s="157" t="str">
        <f ca="1">IF(scriv!V716&lt;&gt;"",scriv!V716,
IF(E754="",IFERROR(VLOOKUP(BL754,$AH$40:$BT$638,39,FALSE),$BT$36),
$BT$37))</f>
        <v>NodeSquare</v>
      </c>
      <c r="BU754" s="166">
        <f t="shared" ca="1" si="505"/>
        <v>2000</v>
      </c>
      <c r="BV754" s="166">
        <f t="shared" ca="1" si="506"/>
        <v>-150</v>
      </c>
      <c r="BW754" s="166">
        <f t="shared" ca="1" si="507"/>
        <v>0</v>
      </c>
      <c r="BX754" s="166">
        <f t="shared" ca="1" si="508"/>
        <v>0</v>
      </c>
      <c r="BY754" s="180" t="str">
        <f t="shared" si="509"/>
        <v/>
      </c>
      <c r="BZ754" s="180" t="str">
        <f t="shared" si="510"/>
        <v/>
      </c>
      <c r="CA754" s="81" t="str">
        <f>IF(scriv!E716&lt;&gt;"",scriv!E716,"")</f>
        <v/>
      </c>
      <c r="CB754" s="82">
        <f t="shared" si="479"/>
        <v>0</v>
      </c>
      <c r="CC754" s="82">
        <f t="shared" si="511"/>
        <v>0</v>
      </c>
      <c r="CD754" s="82" t="str">
        <f t="shared" si="512"/>
        <v>-</v>
      </c>
      <c r="CE754" s="82" t="str">
        <f t="shared" si="513"/>
        <v>-</v>
      </c>
      <c r="CF754" s="82" t="str">
        <f t="shared" si="514"/>
        <v>-</v>
      </c>
      <c r="CG754" s="82" t="str">
        <f t="shared" si="515"/>
        <v>-</v>
      </c>
      <c r="CH754" s="82" t="str">
        <f t="shared" si="516"/>
        <v>-</v>
      </c>
      <c r="CI754" s="82" t="str">
        <f t="shared" si="517"/>
        <v>-</v>
      </c>
      <c r="CJ754" s="82" t="str">
        <f t="shared" si="518"/>
        <v>-</v>
      </c>
      <c r="CK754" s="82" t="str">
        <f t="shared" si="519"/>
        <v>-</v>
      </c>
    </row>
    <row r="755" spans="1:89" s="82" customFormat="1" ht="18" customHeight="1">
      <c r="A755" s="81" t="str">
        <f>scriv!AL717</f>
        <v/>
      </c>
      <c r="B755" s="81" t="str">
        <f>IF(scriv!D717&lt;&gt;"",scriv!D717,"")</f>
        <v/>
      </c>
      <c r="C755" s="81" t="str">
        <f>IF( scriv!AP717&lt;&gt;"", IF(D755&lt;&gt;"","connection ","")&amp;scriv!AP717,IF(D755&lt;&gt;"","connection",""))</f>
        <v/>
      </c>
      <c r="D755" s="82" t="str">
        <f>scriv!AN717</f>
        <v/>
      </c>
      <c r="E755" s="82" t="str">
        <f>scriv!AO717</f>
        <v/>
      </c>
      <c r="F755" s="156">
        <f>ROW()</f>
        <v>755</v>
      </c>
      <c r="G755" s="288">
        <f>scriv!AC717</f>
        <v>0</v>
      </c>
      <c r="H755" s="288">
        <f>scriv!AD717</f>
        <v>0</v>
      </c>
      <c r="I755" s="81" t="str">
        <f>IF(scriv!AE717&lt;&gt;"",scriv!AE717,J755)</f>
        <v/>
      </c>
      <c r="J755" s="81" t="str">
        <f>IF(scriv!AF717&lt;&gt;"",scriv!AF717,"")</f>
        <v/>
      </c>
      <c r="K755" s="82" t="str">
        <f>IF(scriv!Y717&lt;&gt;"",scriv!Y717,$K$36)</f>
        <v>none</v>
      </c>
      <c r="L755" s="82">
        <f>IF(scriv!Z717&lt;&gt;"",scriv!Z717,$L$36)</f>
        <v>0</v>
      </c>
      <c r="M755" s="82" t="str">
        <f>IF(scriv!AA717&lt;&gt;"",scriv!AA717,$M$36)</f>
        <v>OpenClose</v>
      </c>
      <c r="N755" s="82">
        <f>IF(scriv!AB717&lt;&gt;"",scriv!AB717,$N$36)</f>
        <v>0</v>
      </c>
      <c r="O755" s="119" t="str">
        <f t="shared" si="478"/>
        <v/>
      </c>
      <c r="P755" s="81" t="str">
        <f>IF(scriv!I717&lt;&gt;"",scriv!I717,"")</f>
        <v/>
      </c>
      <c r="Q755" s="81" t="str">
        <f>IF(scriv!J717&lt;&gt;"",scriv!J717,"")</f>
        <v/>
      </c>
      <c r="R755" s="81">
        <f>IF(scriv!K717&lt;&gt;"",scriv!K717,
IF(I755&lt;&gt;"",1,$R$36))</f>
        <v>1</v>
      </c>
      <c r="S755" s="81" t="str">
        <f>IF(scriv!L717&lt;&gt;"",scriv!L717,
IF(scriv!AF717&lt;&gt;"",$S$36,"none"))</f>
        <v>none</v>
      </c>
      <c r="T755" s="81" t="str">
        <f>IF(scriv!Q717&lt;&gt;"",scriv!Q717,"")</f>
        <v/>
      </c>
      <c r="U755" s="81" t="str">
        <f>IF(scriv!R717&lt;&gt;"",scriv!R717,"")</f>
        <v/>
      </c>
      <c r="V755" s="81" t="str">
        <f>IF(scriv!S717&lt;&gt;"",scriv!S717,"")</f>
        <v/>
      </c>
      <c r="W755" s="81" t="str">
        <f>IF(scriv!T717&lt;&gt;"",scriv!T717,"")</f>
        <v/>
      </c>
      <c r="X755" s="81" t="str">
        <f>IF($E755="",
( IF(scriv!AH717&lt;&gt;"", LEFT( scriv!AH717, FIND(",",scriv!AH717)-1) &amp; "=" &amp; $AH755 &amp; RIGHT( scriv!AH717, LEN(scriv!AH717) + 1 - FIND(",",scriv!AH717)),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IF(scriv!AI717&lt;&gt;"", LEFT( scriv!AI717, FIND(",",scriv!AI717)-1) &amp; "=" &amp; $AH755 &amp; RIGHT( scriv!AI717, LEN(scriv!AI717) + 1 - FIND(",",scriv!AI717)),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IF(scriv!AJ717&lt;&gt;"", LEFT( scriv!AJ717, FIND(",",scriv!AJ717)-1) &amp; "=" &amp; $AH755 &amp; RIGHT( scriv!AJ717, LEN(scriv!AJ717) + 1 - FIND(",",scriv!AJ717)),
  IF($Z$36&lt;&gt;"",LEFT( Z$36, FIND(",",Z$36)-1) &amp; "=" &amp; $AH755 &amp; RIGHT( Z$36, LEN(Z$36) + 1 - FIND(",",Z$36)),""))),
IF(scriv!O717&lt;&gt;"", LEFT( scriv!O717, FIND(",",scriv!O717)-1) &amp; "=" &amp; $AH755 &amp; RIGHT( scriv!O717, LEN(scriv!O717) + 1 - FIND(",",scriv!O717)),
LEFT( Z$37, FIND(",",Z$37)-1) &amp; "=" &amp; $AH755 &amp; RIGHT( Z$37, LEN(Z$37) + 1 - FIND(",",Z$37))))</f>
        <v>drawOpen=,1.2</v>
      </c>
      <c r="AA755" s="81" t="str">
        <f>IF($E755="",
( IF(scriv!AK717&lt;&gt;"", LEFT( scriv!AK717, FIND(",",scriv!AK717)-1) &amp; "=" &amp; $AH755 &amp; RIGHT( scriv!AK717, LEN(scriv!AK717) + 1 - FIND(",",scriv!AK717)),
  IF($AA$36&lt;&gt;"",LEFT( AA$36, FIND(",",AA$36)-1) &amp; "=" &amp; $AH755 &amp; RIGHT( AA$36, LEN(AA$36) + 1 - FIND(",",AA$36)),""))),
IF(scriv!P717&lt;&gt;"", LEFT( scriv!P717, FIND(",",scriv!P717)-1) &amp; "=" &amp; $AH755 &amp; RIGHT( scriv!P717, LEN(scriv!P717) + 1 - FIND(",",scriv!P717)),
LEFT( AA$37, FIND(",",AA$37)-1) &amp; "=" &amp; $AH755 &amp; RIGHT( AA$37, LEN(AA$37) + 1 - FIND(",",AA$37))))</f>
        <v>drawClose=,1.2</v>
      </c>
      <c r="AB755" s="167" t="str">
        <f t="shared" si="477"/>
        <v>noTitle</v>
      </c>
      <c r="AC755" s="167"/>
      <c r="AD755" s="45"/>
      <c r="AE755" s="168"/>
      <c r="AF755" s="169">
        <f>IF(D755="",scriv!B717,"")</f>
        <v>0</v>
      </c>
      <c r="AG755" s="170" t="str">
        <f t="shared" si="480"/>
        <v/>
      </c>
      <c r="AH755" s="169" t="str">
        <f t="shared" si="481"/>
        <v/>
      </c>
      <c r="AI755" s="169" t="str">
        <f t="shared" si="482"/>
        <v/>
      </c>
      <c r="AJ755" s="86">
        <f>ROUNDDOWN( (LEN(scriv!B717)+1) / 2, 0 )</f>
        <v>0</v>
      </c>
      <c r="AK755" s="82">
        <f t="shared" si="483"/>
        <v>0</v>
      </c>
      <c r="AL755" s="82" t="str">
        <f t="shared" si="484"/>
        <v>-</v>
      </c>
      <c r="AM755" s="82" t="str">
        <f t="shared" si="485"/>
        <v>-</v>
      </c>
      <c r="AN755" s="82" t="str">
        <f t="shared" si="486"/>
        <v>-</v>
      </c>
      <c r="AO755" s="82" t="str">
        <f t="shared" si="487"/>
        <v>-</v>
      </c>
      <c r="AP755" s="82" t="str">
        <f t="shared" si="488"/>
        <v>-</v>
      </c>
      <c r="AQ755" s="82" t="str">
        <f t="shared" si="489"/>
        <v>-</v>
      </c>
      <c r="AR755" s="82" t="str">
        <f t="shared" si="490"/>
        <v>-</v>
      </c>
      <c r="AT755" s="82">
        <f t="shared" si="491"/>
        <v>2</v>
      </c>
      <c r="AU755" s="82" t="str">
        <f ca="1">IF(    MAX(OFFSET(AL755,0,0,MATCH("-",AL$638:AL755,0))) = 0,"",
IFERROR(MAX(OFFSET(AL755,0,0,MATCH("-",AL$638:AL755,0))),""))</f>
        <v/>
      </c>
      <c r="AV755" s="82" t="str">
        <f ca="1">IF(    MAX(OFFSET(AM755,0,0,MATCH("-",AM$638:AM755,0))) = 0,"",
IFERROR(MAX(OFFSET(AM755,0,0,MATCH("-",AM$638:AM755,0))),""))</f>
        <v/>
      </c>
      <c r="AW755" s="82" t="str">
        <f ca="1">IF(    MAX(OFFSET(AN755,0,0,MATCH("-",AN$638:AN755,0))) = 0,"",
IFERROR(MAX(OFFSET(AN755,0,0,MATCH("-",AN$638:AN755,0))),""))</f>
        <v/>
      </c>
      <c r="AX755" s="82" t="str">
        <f ca="1">IF(    MAX(OFFSET(AO755,0,0,MATCH("-",AO$638:AO755,0))) = 0,"",
IFERROR(MAX(OFFSET(AO755,0,0,MATCH("-",AO$638:AO755,0))),""))</f>
        <v/>
      </c>
      <c r="AY755" s="82" t="str">
        <f ca="1">IF(    MAX(OFFSET(AP755,0,0,MATCH("-",AP$638:AP755,0))) = 0,"",
IFERROR(MAX(OFFSET(AP755,0,0,MATCH("-",AP$638:AP755,0))),""))</f>
        <v/>
      </c>
      <c r="AZ755" s="82" t="str">
        <f ca="1">IF(    MAX(OFFSET(AQ755,0,0,MATCH("-",AQ$638:AQ755,0))) = 0,"",
IFERROR(MAX(OFFSET(AQ755,0,0,MATCH("-",AQ$638:AQ755,0))),""))</f>
        <v/>
      </c>
      <c r="BA755" s="82" t="str">
        <f ca="1">IF(    MAX(OFFSET(AR755,0,0,MATCH("-",AR$638:AR755,0))) = 0,"",
IFERROR(MAX(OFFSET(AR755,0,0,MATCH("-",AR$638:AR755,0))),""))</f>
        <v/>
      </c>
      <c r="BB755" s="112">
        <f t="shared" ca="1" si="492"/>
        <v>-270</v>
      </c>
      <c r="BC755" s="111" t="str">
        <f t="shared" ca="1" si="493"/>
        <v>Radius</v>
      </c>
      <c r="BD755" s="112">
        <f t="shared" ca="1" si="494"/>
        <v>0</v>
      </c>
      <c r="BE755" s="111">
        <f t="shared" ca="1" si="495"/>
        <v>-150</v>
      </c>
      <c r="BF755" s="113" t="e">
        <f t="shared" ca="1" si="496"/>
        <v>#VALUE!</v>
      </c>
      <c r="BG755" s="113" t="e">
        <f t="shared" ca="1" si="497"/>
        <v>#VALUE!</v>
      </c>
      <c r="BH755" s="112">
        <f t="shared" ca="1" si="498"/>
        <v>2000</v>
      </c>
      <c r="BI755" s="112">
        <f t="shared" ca="1" si="499"/>
        <v>-150</v>
      </c>
      <c r="BJ755" s="157"/>
      <c r="BK755" s="157"/>
      <c r="BL755" s="158" t="str">
        <f>scriv!AM717</f>
        <v/>
      </c>
      <c r="BM755" s="157"/>
      <c r="BN755" s="157" t="str">
        <f t="shared" si="500"/>
        <v>node</v>
      </c>
      <c r="BO755" s="157"/>
      <c r="BP755" s="159">
        <f t="shared" ca="1" si="501"/>
        <v>0</v>
      </c>
      <c r="BQ755" s="159">
        <f t="shared" ca="1" si="502"/>
        <v>0</v>
      </c>
      <c r="BR755" s="159">
        <f t="shared" si="503"/>
        <v>1</v>
      </c>
      <c r="BS755" s="159" t="str">
        <f t="shared" si="504"/>
        <v>symbol</v>
      </c>
      <c r="BT755" s="157" t="str">
        <f ca="1">IF(scriv!V717&lt;&gt;"",scriv!V717,
IF(E755="",IFERROR(VLOOKUP(BL755,$AH$40:$BT$638,39,FALSE),$BT$36),
$BT$37))</f>
        <v>NodeSquare</v>
      </c>
      <c r="BU755" s="166">
        <f t="shared" ca="1" si="505"/>
        <v>2000</v>
      </c>
      <c r="BV755" s="166">
        <f t="shared" ca="1" si="506"/>
        <v>-150</v>
      </c>
      <c r="BW755" s="166">
        <f t="shared" ca="1" si="507"/>
        <v>0</v>
      </c>
      <c r="BX755" s="166">
        <f t="shared" ca="1" si="508"/>
        <v>0</v>
      </c>
      <c r="BY755" s="180" t="str">
        <f t="shared" si="509"/>
        <v/>
      </c>
      <c r="BZ755" s="180" t="str">
        <f t="shared" si="510"/>
        <v/>
      </c>
      <c r="CA755" s="81" t="str">
        <f>IF(scriv!E717&lt;&gt;"",scriv!E717,"")</f>
        <v/>
      </c>
      <c r="CB755" s="82">
        <f t="shared" si="479"/>
        <v>0</v>
      </c>
      <c r="CC755" s="82">
        <f t="shared" si="511"/>
        <v>0</v>
      </c>
      <c r="CD755" s="82" t="str">
        <f t="shared" si="512"/>
        <v>-</v>
      </c>
      <c r="CE755" s="82" t="str">
        <f t="shared" si="513"/>
        <v>-</v>
      </c>
      <c r="CF755" s="82" t="str">
        <f t="shared" si="514"/>
        <v>-</v>
      </c>
      <c r="CG755" s="82" t="str">
        <f t="shared" si="515"/>
        <v>-</v>
      </c>
      <c r="CH755" s="82" t="str">
        <f t="shared" si="516"/>
        <v>-</v>
      </c>
      <c r="CI755" s="82" t="str">
        <f t="shared" si="517"/>
        <v>-</v>
      </c>
      <c r="CJ755" s="82" t="str">
        <f t="shared" si="518"/>
        <v>-</v>
      </c>
      <c r="CK755" s="82" t="str">
        <f t="shared" si="519"/>
        <v>-</v>
      </c>
    </row>
    <row r="756" spans="1:89" s="82" customFormat="1" ht="18" customHeight="1">
      <c r="A756" s="81" t="str">
        <f>scriv!AL718</f>
        <v/>
      </c>
      <c r="B756" s="81" t="str">
        <f>IF(scriv!D718&lt;&gt;"",scriv!D718,"")</f>
        <v/>
      </c>
      <c r="C756" s="81" t="str">
        <f>IF( scriv!AP718&lt;&gt;"", IF(D756&lt;&gt;"","connection ","")&amp;scriv!AP718,IF(D756&lt;&gt;"","connection",""))</f>
        <v/>
      </c>
      <c r="D756" s="82" t="str">
        <f>scriv!AN718</f>
        <v/>
      </c>
      <c r="E756" s="82" t="str">
        <f>scriv!AO718</f>
        <v/>
      </c>
      <c r="F756" s="156">
        <f>ROW()</f>
        <v>756</v>
      </c>
      <c r="G756" s="288">
        <f>scriv!AC718</f>
        <v>0</v>
      </c>
      <c r="H756" s="288">
        <f>scriv!AD718</f>
        <v>0</v>
      </c>
      <c r="I756" s="81" t="str">
        <f>IF(scriv!AE718&lt;&gt;"",scriv!AE718,J756)</f>
        <v/>
      </c>
      <c r="J756" s="81" t="str">
        <f>IF(scriv!AF718&lt;&gt;"",scriv!AF718,"")</f>
        <v/>
      </c>
      <c r="K756" s="82" t="str">
        <f>IF(scriv!Y718&lt;&gt;"",scriv!Y718,$K$36)</f>
        <v>none</v>
      </c>
      <c r="L756" s="82">
        <f>IF(scriv!Z718&lt;&gt;"",scriv!Z718,$L$36)</f>
        <v>0</v>
      </c>
      <c r="M756" s="82" t="str">
        <f>IF(scriv!AA718&lt;&gt;"",scriv!AA718,$M$36)</f>
        <v>OpenClose</v>
      </c>
      <c r="N756" s="82">
        <f>IF(scriv!AB718&lt;&gt;"",scriv!AB718,$N$36)</f>
        <v>0</v>
      </c>
      <c r="O756" s="119" t="str">
        <f t="shared" si="478"/>
        <v/>
      </c>
      <c r="P756" s="81" t="str">
        <f>IF(scriv!I718&lt;&gt;"",scriv!I718,"")</f>
        <v/>
      </c>
      <c r="Q756" s="81" t="str">
        <f>IF(scriv!J718&lt;&gt;"",scriv!J718,"")</f>
        <v/>
      </c>
      <c r="R756" s="81">
        <f>IF(scriv!K718&lt;&gt;"",scriv!K718,
IF(I756&lt;&gt;"",1,$R$36))</f>
        <v>1</v>
      </c>
      <c r="S756" s="81" t="str">
        <f>IF(scriv!L718&lt;&gt;"",scriv!L718,
IF(scriv!AF718&lt;&gt;"",$S$36,"none"))</f>
        <v>none</v>
      </c>
      <c r="T756" s="81" t="str">
        <f>IF(scriv!Q718&lt;&gt;"",scriv!Q718,"")</f>
        <v/>
      </c>
      <c r="U756" s="81" t="str">
        <f>IF(scriv!R718&lt;&gt;"",scriv!R718,"")</f>
        <v/>
      </c>
      <c r="V756" s="81" t="str">
        <f>IF(scriv!S718&lt;&gt;"",scriv!S718,"")</f>
        <v/>
      </c>
      <c r="W756" s="81" t="str">
        <f>IF(scriv!T718&lt;&gt;"",scriv!T718,"")</f>
        <v/>
      </c>
      <c r="X756" s="81" t="str">
        <f>IF($E756="",
( IF(scriv!AH718&lt;&gt;"", LEFT( scriv!AH718, FIND(",",scriv!AH718)-1) &amp; "=" &amp; $AH756 &amp; RIGHT( scriv!AH718, LEN(scriv!AH718) + 1 - FIND(",",scriv!AH718)),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IF(scriv!AI718&lt;&gt;"", LEFT( scriv!AI718, FIND(",",scriv!AI718)-1) &amp; "=" &amp; $AH756 &amp; RIGHT( scriv!AI718, LEN(scriv!AI718) + 1 - FIND(",",scriv!AI718)),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IF(scriv!AJ718&lt;&gt;"", LEFT( scriv!AJ718, FIND(",",scriv!AJ718)-1) &amp; "=" &amp; $AH756 &amp; RIGHT( scriv!AJ718, LEN(scriv!AJ718) + 1 - FIND(",",scriv!AJ718)),
  IF($Z$36&lt;&gt;"",LEFT( Z$36, FIND(",",Z$36)-1) &amp; "=" &amp; $AH756 &amp; RIGHT( Z$36, LEN(Z$36) + 1 - FIND(",",Z$36)),""))),
IF(scriv!O718&lt;&gt;"", LEFT( scriv!O718, FIND(",",scriv!O718)-1) &amp; "=" &amp; $AH756 &amp; RIGHT( scriv!O718, LEN(scriv!O718) + 1 - FIND(",",scriv!O718)),
LEFT( Z$37, FIND(",",Z$37)-1) &amp; "=" &amp; $AH756 &amp; RIGHT( Z$37, LEN(Z$37) + 1 - FIND(",",Z$37))))</f>
        <v>drawOpen=,1.2</v>
      </c>
      <c r="AA756" s="81" t="str">
        <f>IF($E756="",
( IF(scriv!AK718&lt;&gt;"", LEFT( scriv!AK718, FIND(",",scriv!AK718)-1) &amp; "=" &amp; $AH756 &amp; RIGHT( scriv!AK718, LEN(scriv!AK718) + 1 - FIND(",",scriv!AK718)),
  IF($AA$36&lt;&gt;"",LEFT( AA$36, FIND(",",AA$36)-1) &amp; "=" &amp; $AH756 &amp; RIGHT( AA$36, LEN(AA$36) + 1 - FIND(",",AA$36)),""))),
IF(scriv!P718&lt;&gt;"", LEFT( scriv!P718, FIND(",",scriv!P718)-1) &amp; "=" &amp; $AH756 &amp; RIGHT( scriv!P718, LEN(scriv!P718) + 1 - FIND(",",scriv!P718)),
LEFT( AA$37, FIND(",",AA$37)-1) &amp; "=" &amp; $AH756 &amp; RIGHT( AA$37, LEN(AA$37) + 1 - FIND(",",AA$37))))</f>
        <v>drawClose=,1.2</v>
      </c>
      <c r="AB756" s="167" t="str">
        <f t="shared" si="477"/>
        <v>noTitle</v>
      </c>
      <c r="AC756" s="167"/>
      <c r="AD756" s="45"/>
      <c r="AE756" s="168"/>
      <c r="AF756" s="169">
        <f>IF(D756="",scriv!B718,"")</f>
        <v>0</v>
      </c>
      <c r="AG756" s="170" t="str">
        <f t="shared" si="480"/>
        <v/>
      </c>
      <c r="AH756" s="169" t="str">
        <f t="shared" si="481"/>
        <v/>
      </c>
      <c r="AI756" s="169" t="str">
        <f t="shared" si="482"/>
        <v/>
      </c>
      <c r="AJ756" s="86">
        <f>ROUNDDOWN( (LEN(scriv!B718)+1) / 2, 0 )</f>
        <v>0</v>
      </c>
      <c r="AK756" s="82">
        <f t="shared" si="483"/>
        <v>0</v>
      </c>
      <c r="AL756" s="82" t="str">
        <f t="shared" si="484"/>
        <v>-</v>
      </c>
      <c r="AM756" s="82" t="str">
        <f t="shared" si="485"/>
        <v>-</v>
      </c>
      <c r="AN756" s="82" t="str">
        <f t="shared" si="486"/>
        <v>-</v>
      </c>
      <c r="AO756" s="82" t="str">
        <f t="shared" si="487"/>
        <v>-</v>
      </c>
      <c r="AP756" s="82" t="str">
        <f t="shared" si="488"/>
        <v>-</v>
      </c>
      <c r="AQ756" s="82" t="str">
        <f t="shared" si="489"/>
        <v>-</v>
      </c>
      <c r="AR756" s="82" t="str">
        <f t="shared" si="490"/>
        <v>-</v>
      </c>
      <c r="AT756" s="82">
        <f t="shared" si="491"/>
        <v>2</v>
      </c>
      <c r="AU756" s="82" t="str">
        <f ca="1">IF(    MAX(OFFSET(AL756,0,0,MATCH("-",AL$638:AL756,0))) = 0,"",
IFERROR(MAX(OFFSET(AL756,0,0,MATCH("-",AL$638:AL756,0))),""))</f>
        <v/>
      </c>
      <c r="AV756" s="82" t="str">
        <f ca="1">IF(    MAX(OFFSET(AM756,0,0,MATCH("-",AM$638:AM756,0))) = 0,"",
IFERROR(MAX(OFFSET(AM756,0,0,MATCH("-",AM$638:AM756,0))),""))</f>
        <v/>
      </c>
      <c r="AW756" s="82" t="str">
        <f ca="1">IF(    MAX(OFFSET(AN756,0,0,MATCH("-",AN$638:AN756,0))) = 0,"",
IFERROR(MAX(OFFSET(AN756,0,0,MATCH("-",AN$638:AN756,0))),""))</f>
        <v/>
      </c>
      <c r="AX756" s="82" t="str">
        <f ca="1">IF(    MAX(OFFSET(AO756,0,0,MATCH("-",AO$638:AO756,0))) = 0,"",
IFERROR(MAX(OFFSET(AO756,0,0,MATCH("-",AO$638:AO756,0))),""))</f>
        <v/>
      </c>
      <c r="AY756" s="82" t="str">
        <f ca="1">IF(    MAX(OFFSET(AP756,0,0,MATCH("-",AP$638:AP756,0))) = 0,"",
IFERROR(MAX(OFFSET(AP756,0,0,MATCH("-",AP$638:AP756,0))),""))</f>
        <v/>
      </c>
      <c r="AZ756" s="82" t="str">
        <f ca="1">IF(    MAX(OFFSET(AQ756,0,0,MATCH("-",AQ$638:AQ756,0))) = 0,"",
IFERROR(MAX(OFFSET(AQ756,0,0,MATCH("-",AQ$638:AQ756,0))),""))</f>
        <v/>
      </c>
      <c r="BA756" s="82" t="str">
        <f ca="1">IF(    MAX(OFFSET(AR756,0,0,MATCH("-",AR$638:AR756,0))) = 0,"",
IFERROR(MAX(OFFSET(AR756,0,0,MATCH("-",AR$638:AR756,0))),""))</f>
        <v/>
      </c>
      <c r="BB756" s="112">
        <f t="shared" ca="1" si="492"/>
        <v>-270</v>
      </c>
      <c r="BC756" s="111" t="str">
        <f t="shared" ca="1" si="493"/>
        <v>Radius</v>
      </c>
      <c r="BD756" s="112">
        <f t="shared" ca="1" si="494"/>
        <v>0</v>
      </c>
      <c r="BE756" s="111">
        <f t="shared" ca="1" si="495"/>
        <v>-150</v>
      </c>
      <c r="BF756" s="113" t="e">
        <f t="shared" ca="1" si="496"/>
        <v>#VALUE!</v>
      </c>
      <c r="BG756" s="113" t="e">
        <f t="shared" ca="1" si="497"/>
        <v>#VALUE!</v>
      </c>
      <c r="BH756" s="112">
        <f t="shared" ca="1" si="498"/>
        <v>2000</v>
      </c>
      <c r="BI756" s="112">
        <f t="shared" ca="1" si="499"/>
        <v>-150</v>
      </c>
      <c r="BJ756" s="157"/>
      <c r="BK756" s="157"/>
      <c r="BL756" s="158" t="str">
        <f>scriv!AM718</f>
        <v/>
      </c>
      <c r="BM756" s="157"/>
      <c r="BN756" s="157" t="str">
        <f t="shared" si="500"/>
        <v>node</v>
      </c>
      <c r="BO756" s="157"/>
      <c r="BP756" s="159">
        <f t="shared" ca="1" si="501"/>
        <v>0</v>
      </c>
      <c r="BQ756" s="159">
        <f t="shared" ca="1" si="502"/>
        <v>0</v>
      </c>
      <c r="BR756" s="159">
        <f t="shared" si="503"/>
        <v>1</v>
      </c>
      <c r="BS756" s="159" t="str">
        <f t="shared" si="504"/>
        <v>symbol</v>
      </c>
      <c r="BT756" s="157" t="str">
        <f ca="1">IF(scriv!V718&lt;&gt;"",scriv!V718,
IF(E756="",IFERROR(VLOOKUP(BL756,$AH$40:$BT$638,39,FALSE),$BT$36),
$BT$37))</f>
        <v>NodeSquare</v>
      </c>
      <c r="BU756" s="166">
        <f t="shared" ca="1" si="505"/>
        <v>2000</v>
      </c>
      <c r="BV756" s="166">
        <f t="shared" ca="1" si="506"/>
        <v>-150</v>
      </c>
      <c r="BW756" s="166">
        <f t="shared" ca="1" si="507"/>
        <v>0</v>
      </c>
      <c r="BX756" s="166">
        <f t="shared" ca="1" si="508"/>
        <v>0</v>
      </c>
      <c r="BY756" s="180" t="str">
        <f t="shared" si="509"/>
        <v/>
      </c>
      <c r="BZ756" s="180" t="str">
        <f t="shared" si="510"/>
        <v/>
      </c>
      <c r="CA756" s="81" t="str">
        <f>IF(scriv!E718&lt;&gt;"",scriv!E718,"")</f>
        <v/>
      </c>
      <c r="CB756" s="82">
        <f t="shared" si="479"/>
        <v>0</v>
      </c>
      <c r="CC756" s="82">
        <f t="shared" si="511"/>
        <v>0</v>
      </c>
      <c r="CD756" s="82" t="str">
        <f t="shared" si="512"/>
        <v>-</v>
      </c>
      <c r="CE756" s="82" t="str">
        <f t="shared" si="513"/>
        <v>-</v>
      </c>
      <c r="CF756" s="82" t="str">
        <f t="shared" si="514"/>
        <v>-</v>
      </c>
      <c r="CG756" s="82" t="str">
        <f t="shared" si="515"/>
        <v>-</v>
      </c>
      <c r="CH756" s="82" t="str">
        <f t="shared" si="516"/>
        <v>-</v>
      </c>
      <c r="CI756" s="82" t="str">
        <f t="shared" si="517"/>
        <v>-</v>
      </c>
      <c r="CJ756" s="82" t="str">
        <f t="shared" si="518"/>
        <v>-</v>
      </c>
      <c r="CK756" s="82" t="str">
        <f t="shared" si="519"/>
        <v>-</v>
      </c>
    </row>
    <row r="757" spans="1:89" s="82" customFormat="1" ht="18" customHeight="1">
      <c r="A757" s="81" t="str">
        <f>scriv!AL719</f>
        <v/>
      </c>
      <c r="B757" s="81" t="str">
        <f>IF(scriv!D719&lt;&gt;"",scriv!D719,"")</f>
        <v/>
      </c>
      <c r="C757" s="81" t="str">
        <f>IF( scriv!AP719&lt;&gt;"", IF(D757&lt;&gt;"","connection ","")&amp;scriv!AP719,IF(D757&lt;&gt;"","connection",""))</f>
        <v/>
      </c>
      <c r="D757" s="82" t="str">
        <f>scriv!AN719</f>
        <v/>
      </c>
      <c r="E757" s="82" t="str">
        <f>scriv!AO719</f>
        <v/>
      </c>
      <c r="F757" s="156">
        <f>ROW()</f>
        <v>757</v>
      </c>
      <c r="G757" s="288">
        <f>scriv!AC719</f>
        <v>0</v>
      </c>
      <c r="H757" s="288">
        <f>scriv!AD719</f>
        <v>0</v>
      </c>
      <c r="I757" s="81" t="str">
        <f>IF(scriv!AE719&lt;&gt;"",scriv!AE719,J757)</f>
        <v/>
      </c>
      <c r="J757" s="81" t="str">
        <f>IF(scriv!AF719&lt;&gt;"",scriv!AF719,"")</f>
        <v/>
      </c>
      <c r="K757" s="82" t="str">
        <f>IF(scriv!Y719&lt;&gt;"",scriv!Y719,$K$36)</f>
        <v>none</v>
      </c>
      <c r="L757" s="82">
        <f>IF(scriv!Z719&lt;&gt;"",scriv!Z719,$L$36)</f>
        <v>0</v>
      </c>
      <c r="M757" s="82" t="str">
        <f>IF(scriv!AA719&lt;&gt;"",scriv!AA719,$M$36)</f>
        <v>OpenClose</v>
      </c>
      <c r="N757" s="82">
        <f>IF(scriv!AB719&lt;&gt;"",scriv!AB719,$N$36)</f>
        <v>0</v>
      </c>
      <c r="O757" s="119" t="str">
        <f t="shared" si="478"/>
        <v/>
      </c>
      <c r="P757" s="81" t="str">
        <f>IF(scriv!I719&lt;&gt;"",scriv!I719,"")</f>
        <v/>
      </c>
      <c r="Q757" s="81" t="str">
        <f>IF(scriv!J719&lt;&gt;"",scriv!J719,"")</f>
        <v/>
      </c>
      <c r="R757" s="81">
        <f>IF(scriv!K719&lt;&gt;"",scriv!K719,
IF(I757&lt;&gt;"",1,$R$36))</f>
        <v>1</v>
      </c>
      <c r="S757" s="81" t="str">
        <f>IF(scriv!L719&lt;&gt;"",scriv!L719,
IF(scriv!AF719&lt;&gt;"",$S$36,"none"))</f>
        <v>none</v>
      </c>
      <c r="T757" s="81" t="str">
        <f>IF(scriv!Q719&lt;&gt;"",scriv!Q719,"")</f>
        <v/>
      </c>
      <c r="U757" s="81" t="str">
        <f>IF(scriv!R719&lt;&gt;"",scriv!R719,"")</f>
        <v/>
      </c>
      <c r="V757" s="81" t="str">
        <f>IF(scriv!S719&lt;&gt;"",scriv!S719,"")</f>
        <v/>
      </c>
      <c r="W757" s="81" t="str">
        <f>IF(scriv!T719&lt;&gt;"",scriv!T719,"")</f>
        <v/>
      </c>
      <c r="X757" s="81" t="str">
        <f>IF($E757="",
( IF(scriv!AH719&lt;&gt;"", LEFT( scriv!AH719, FIND(",",scriv!AH719)-1) &amp; "=" &amp; $AH757 &amp; RIGHT( scriv!AH719, LEN(scriv!AH719) + 1 - FIND(",",scriv!AH719)),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IF(scriv!AI719&lt;&gt;"", LEFT( scriv!AI719, FIND(",",scriv!AI719)-1) &amp; "=" &amp; $AH757 &amp; RIGHT( scriv!AI719, LEN(scriv!AI719) + 1 - FIND(",",scriv!AI719)),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IF(scriv!AJ719&lt;&gt;"", LEFT( scriv!AJ719, FIND(",",scriv!AJ719)-1) &amp; "=" &amp; $AH757 &amp; RIGHT( scriv!AJ719, LEN(scriv!AJ719) + 1 - FIND(",",scriv!AJ719)),
  IF($Z$36&lt;&gt;"",LEFT( Z$36, FIND(",",Z$36)-1) &amp; "=" &amp; $AH757 &amp; RIGHT( Z$36, LEN(Z$36) + 1 - FIND(",",Z$36)),""))),
IF(scriv!O719&lt;&gt;"", LEFT( scriv!O719, FIND(",",scriv!O719)-1) &amp; "=" &amp; $AH757 &amp; RIGHT( scriv!O719, LEN(scriv!O719) + 1 - FIND(",",scriv!O719)),
LEFT( Z$37, FIND(",",Z$37)-1) &amp; "=" &amp; $AH757 &amp; RIGHT( Z$37, LEN(Z$37) + 1 - FIND(",",Z$37))))</f>
        <v>drawOpen=,1.2</v>
      </c>
      <c r="AA757" s="81" t="str">
        <f>IF($E757="",
( IF(scriv!AK719&lt;&gt;"", LEFT( scriv!AK719, FIND(",",scriv!AK719)-1) &amp; "=" &amp; $AH757 &amp; RIGHT( scriv!AK719, LEN(scriv!AK719) + 1 - FIND(",",scriv!AK719)),
  IF($AA$36&lt;&gt;"",LEFT( AA$36, FIND(",",AA$36)-1) &amp; "=" &amp; $AH757 &amp; RIGHT( AA$36, LEN(AA$36) + 1 - FIND(",",AA$36)),""))),
IF(scriv!P719&lt;&gt;"", LEFT( scriv!P719, FIND(",",scriv!P719)-1) &amp; "=" &amp; $AH757 &amp; RIGHT( scriv!P719, LEN(scriv!P719) + 1 - FIND(",",scriv!P719)),
LEFT( AA$37, FIND(",",AA$37)-1) &amp; "=" &amp; $AH757 &amp; RIGHT( AA$37, LEN(AA$37) + 1 - FIND(",",AA$37))))</f>
        <v>drawClose=,1.2</v>
      </c>
      <c r="AB757" s="167" t="str">
        <f t="shared" si="477"/>
        <v>noTitle</v>
      </c>
      <c r="AC757" s="167"/>
      <c r="AD757" s="45"/>
      <c r="AE757" s="168"/>
      <c r="AF757" s="169">
        <f>IF(D757="",scriv!B719,"")</f>
        <v>0</v>
      </c>
      <c r="AG757" s="170" t="str">
        <f t="shared" si="480"/>
        <v/>
      </c>
      <c r="AH757" s="169" t="str">
        <f t="shared" si="481"/>
        <v/>
      </c>
      <c r="AI757" s="169" t="str">
        <f t="shared" si="482"/>
        <v/>
      </c>
      <c r="AJ757" s="86">
        <f>ROUNDDOWN( (LEN(scriv!B719)+1) / 2, 0 )</f>
        <v>0</v>
      </c>
      <c r="AK757" s="82">
        <f t="shared" si="483"/>
        <v>0</v>
      </c>
      <c r="AL757" s="82" t="str">
        <f t="shared" si="484"/>
        <v>-</v>
      </c>
      <c r="AM757" s="82" t="str">
        <f t="shared" si="485"/>
        <v>-</v>
      </c>
      <c r="AN757" s="82" t="str">
        <f t="shared" si="486"/>
        <v>-</v>
      </c>
      <c r="AO757" s="82" t="str">
        <f t="shared" si="487"/>
        <v>-</v>
      </c>
      <c r="AP757" s="82" t="str">
        <f t="shared" si="488"/>
        <v>-</v>
      </c>
      <c r="AQ757" s="82" t="str">
        <f t="shared" si="489"/>
        <v>-</v>
      </c>
      <c r="AR757" s="82" t="str">
        <f t="shared" si="490"/>
        <v>-</v>
      </c>
      <c r="AT757" s="82">
        <f t="shared" si="491"/>
        <v>2</v>
      </c>
      <c r="AU757" s="82" t="str">
        <f ca="1">IF(    MAX(OFFSET(AL757,0,0,MATCH("-",AL$638:AL757,0))) = 0,"",
IFERROR(MAX(OFFSET(AL757,0,0,MATCH("-",AL$638:AL757,0))),""))</f>
        <v/>
      </c>
      <c r="AV757" s="82" t="str">
        <f ca="1">IF(    MAX(OFFSET(AM757,0,0,MATCH("-",AM$638:AM757,0))) = 0,"",
IFERROR(MAX(OFFSET(AM757,0,0,MATCH("-",AM$638:AM757,0))),""))</f>
        <v/>
      </c>
      <c r="AW757" s="82" t="str">
        <f ca="1">IF(    MAX(OFFSET(AN757,0,0,MATCH("-",AN$638:AN757,0))) = 0,"",
IFERROR(MAX(OFFSET(AN757,0,0,MATCH("-",AN$638:AN757,0))),""))</f>
        <v/>
      </c>
      <c r="AX757" s="82" t="str">
        <f ca="1">IF(    MAX(OFFSET(AO757,0,0,MATCH("-",AO$638:AO757,0))) = 0,"",
IFERROR(MAX(OFFSET(AO757,0,0,MATCH("-",AO$638:AO757,0))),""))</f>
        <v/>
      </c>
      <c r="AY757" s="82" t="str">
        <f ca="1">IF(    MAX(OFFSET(AP757,0,0,MATCH("-",AP$638:AP757,0))) = 0,"",
IFERROR(MAX(OFFSET(AP757,0,0,MATCH("-",AP$638:AP757,0))),""))</f>
        <v/>
      </c>
      <c r="AZ757" s="82" t="str">
        <f ca="1">IF(    MAX(OFFSET(AQ757,0,0,MATCH("-",AQ$638:AQ757,0))) = 0,"",
IFERROR(MAX(OFFSET(AQ757,0,0,MATCH("-",AQ$638:AQ757,0))),""))</f>
        <v/>
      </c>
      <c r="BA757" s="82" t="str">
        <f ca="1">IF(    MAX(OFFSET(AR757,0,0,MATCH("-",AR$638:AR757,0))) = 0,"",
IFERROR(MAX(OFFSET(AR757,0,0,MATCH("-",AR$638:AR757,0))),""))</f>
        <v/>
      </c>
      <c r="BB757" s="112">
        <f t="shared" ca="1" si="492"/>
        <v>-270</v>
      </c>
      <c r="BC757" s="111" t="str">
        <f t="shared" ca="1" si="493"/>
        <v>Radius</v>
      </c>
      <c r="BD757" s="112">
        <f t="shared" ca="1" si="494"/>
        <v>0</v>
      </c>
      <c r="BE757" s="111">
        <f t="shared" ca="1" si="495"/>
        <v>-150</v>
      </c>
      <c r="BF757" s="113" t="e">
        <f t="shared" ca="1" si="496"/>
        <v>#VALUE!</v>
      </c>
      <c r="BG757" s="113" t="e">
        <f t="shared" ca="1" si="497"/>
        <v>#VALUE!</v>
      </c>
      <c r="BH757" s="112">
        <f t="shared" ca="1" si="498"/>
        <v>2000</v>
      </c>
      <c r="BI757" s="112">
        <f t="shared" ca="1" si="499"/>
        <v>-150</v>
      </c>
      <c r="BJ757" s="157"/>
      <c r="BK757" s="157"/>
      <c r="BL757" s="158" t="str">
        <f>scriv!AM719</f>
        <v/>
      </c>
      <c r="BM757" s="157"/>
      <c r="BN757" s="157" t="str">
        <f t="shared" si="500"/>
        <v>node</v>
      </c>
      <c r="BO757" s="157"/>
      <c r="BP757" s="159">
        <f t="shared" ca="1" si="501"/>
        <v>0</v>
      </c>
      <c r="BQ757" s="159">
        <f t="shared" ca="1" si="502"/>
        <v>0</v>
      </c>
      <c r="BR757" s="159">
        <f t="shared" si="503"/>
        <v>1</v>
      </c>
      <c r="BS757" s="159" t="str">
        <f t="shared" si="504"/>
        <v>symbol</v>
      </c>
      <c r="BT757" s="157" t="str">
        <f ca="1">IF(scriv!V719&lt;&gt;"",scriv!V719,
IF(E757="",IFERROR(VLOOKUP(BL757,$AH$40:$BT$638,39,FALSE),$BT$36),
$BT$37))</f>
        <v>NodeSquare</v>
      </c>
      <c r="BU757" s="166">
        <f t="shared" ca="1" si="505"/>
        <v>2000</v>
      </c>
      <c r="BV757" s="166">
        <f t="shared" ca="1" si="506"/>
        <v>-150</v>
      </c>
      <c r="BW757" s="166">
        <f t="shared" ca="1" si="507"/>
        <v>0</v>
      </c>
      <c r="BX757" s="166">
        <f t="shared" ca="1" si="508"/>
        <v>0</v>
      </c>
      <c r="BY757" s="180" t="str">
        <f t="shared" si="509"/>
        <v/>
      </c>
      <c r="BZ757" s="180" t="str">
        <f t="shared" si="510"/>
        <v/>
      </c>
      <c r="CA757" s="81" t="str">
        <f>IF(scriv!E719&lt;&gt;"",scriv!E719,"")</f>
        <v/>
      </c>
      <c r="CB757" s="82">
        <f t="shared" si="479"/>
        <v>0</v>
      </c>
      <c r="CC757" s="82">
        <f t="shared" si="511"/>
        <v>0</v>
      </c>
      <c r="CD757" s="82" t="str">
        <f t="shared" si="512"/>
        <v>-</v>
      </c>
      <c r="CE757" s="82" t="str">
        <f t="shared" si="513"/>
        <v>-</v>
      </c>
      <c r="CF757" s="82" t="str">
        <f t="shared" si="514"/>
        <v>-</v>
      </c>
      <c r="CG757" s="82" t="str">
        <f t="shared" si="515"/>
        <v>-</v>
      </c>
      <c r="CH757" s="82" t="str">
        <f t="shared" si="516"/>
        <v>-</v>
      </c>
      <c r="CI757" s="82" t="str">
        <f t="shared" si="517"/>
        <v>-</v>
      </c>
      <c r="CJ757" s="82" t="str">
        <f t="shared" si="518"/>
        <v>-</v>
      </c>
      <c r="CK757" s="82" t="str">
        <f t="shared" si="519"/>
        <v>-</v>
      </c>
    </row>
    <row r="758" spans="1:89" s="82" customFormat="1" ht="18" customHeight="1">
      <c r="A758" s="81" t="str">
        <f>scriv!AL720</f>
        <v/>
      </c>
      <c r="B758" s="81" t="str">
        <f>IF(scriv!D720&lt;&gt;"",scriv!D720,"")</f>
        <v/>
      </c>
      <c r="C758" s="81" t="str">
        <f>IF( scriv!AP720&lt;&gt;"", IF(D758&lt;&gt;"","connection ","")&amp;scriv!AP720,IF(D758&lt;&gt;"","connection",""))</f>
        <v/>
      </c>
      <c r="D758" s="82" t="str">
        <f>scriv!AN720</f>
        <v/>
      </c>
      <c r="E758" s="82" t="str">
        <f>scriv!AO720</f>
        <v/>
      </c>
      <c r="F758" s="156">
        <f>ROW()</f>
        <v>758</v>
      </c>
      <c r="G758" s="288">
        <f>scriv!AC720</f>
        <v>0</v>
      </c>
      <c r="H758" s="288">
        <f>scriv!AD720</f>
        <v>0</v>
      </c>
      <c r="I758" s="81" t="str">
        <f>IF(scriv!AE720&lt;&gt;"",scriv!AE720,J758)</f>
        <v/>
      </c>
      <c r="J758" s="81" t="str">
        <f>IF(scriv!AF720&lt;&gt;"",scriv!AF720,"")</f>
        <v/>
      </c>
      <c r="K758" s="82" t="str">
        <f>IF(scriv!Y720&lt;&gt;"",scriv!Y720,$K$36)</f>
        <v>none</v>
      </c>
      <c r="L758" s="82">
        <f>IF(scriv!Z720&lt;&gt;"",scriv!Z720,$L$36)</f>
        <v>0</v>
      </c>
      <c r="M758" s="82" t="str">
        <f>IF(scriv!AA720&lt;&gt;"",scriv!AA720,$M$36)</f>
        <v>OpenClose</v>
      </c>
      <c r="N758" s="82">
        <f>IF(scriv!AB720&lt;&gt;"",scriv!AB720,$N$36)</f>
        <v>0</v>
      </c>
      <c r="O758" s="119" t="str">
        <f t="shared" si="478"/>
        <v/>
      </c>
      <c r="P758" s="81" t="str">
        <f>IF(scriv!I720&lt;&gt;"",scriv!I720,"")</f>
        <v/>
      </c>
      <c r="Q758" s="81" t="str">
        <f>IF(scriv!J720&lt;&gt;"",scriv!J720,"")</f>
        <v/>
      </c>
      <c r="R758" s="81">
        <f>IF(scriv!K720&lt;&gt;"",scriv!K720,
IF(I758&lt;&gt;"",1,$R$36))</f>
        <v>1</v>
      </c>
      <c r="S758" s="81" t="str">
        <f>IF(scriv!L720&lt;&gt;"",scriv!L720,
IF(scriv!AF720&lt;&gt;"",$S$36,"none"))</f>
        <v>none</v>
      </c>
      <c r="T758" s="81" t="str">
        <f>IF(scriv!Q720&lt;&gt;"",scriv!Q720,"")</f>
        <v/>
      </c>
      <c r="U758" s="81" t="str">
        <f>IF(scriv!R720&lt;&gt;"",scriv!R720,"")</f>
        <v/>
      </c>
      <c r="V758" s="81" t="str">
        <f>IF(scriv!S720&lt;&gt;"",scriv!S720,"")</f>
        <v/>
      </c>
      <c r="W758" s="81" t="str">
        <f>IF(scriv!T720&lt;&gt;"",scriv!T720,"")</f>
        <v/>
      </c>
      <c r="X758" s="81" t="str">
        <f>IF($E758="",
( IF(scriv!AH720&lt;&gt;"", LEFT( scriv!AH720, FIND(",",scriv!AH720)-1) &amp; "=" &amp; $AH758 &amp; RIGHT( scriv!AH720, LEN(scriv!AH720) + 1 - FIND(",",scriv!AH720)),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IF(scriv!AI720&lt;&gt;"", LEFT( scriv!AI720, FIND(",",scriv!AI720)-1) &amp; "=" &amp; $AH758 &amp; RIGHT( scriv!AI720, LEN(scriv!AI720) + 1 - FIND(",",scriv!AI720)),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IF(scriv!AJ720&lt;&gt;"", LEFT( scriv!AJ720, FIND(",",scriv!AJ720)-1) &amp; "=" &amp; $AH758 &amp; RIGHT( scriv!AJ720, LEN(scriv!AJ720) + 1 - FIND(",",scriv!AJ720)),
  IF($Z$36&lt;&gt;"",LEFT( Z$36, FIND(",",Z$36)-1) &amp; "=" &amp; $AH758 &amp; RIGHT( Z$36, LEN(Z$36) + 1 - FIND(",",Z$36)),""))),
IF(scriv!O720&lt;&gt;"", LEFT( scriv!O720, FIND(",",scriv!O720)-1) &amp; "=" &amp; $AH758 &amp; RIGHT( scriv!O720, LEN(scriv!O720) + 1 - FIND(",",scriv!O720)),
LEFT( Z$37, FIND(",",Z$37)-1) &amp; "=" &amp; $AH758 &amp; RIGHT( Z$37, LEN(Z$37) + 1 - FIND(",",Z$37))))</f>
        <v>drawOpen=,1.2</v>
      </c>
      <c r="AA758" s="81" t="str">
        <f>IF($E758="",
( IF(scriv!AK720&lt;&gt;"", LEFT( scriv!AK720, FIND(",",scriv!AK720)-1) &amp; "=" &amp; $AH758 &amp; RIGHT( scriv!AK720, LEN(scriv!AK720) + 1 - FIND(",",scriv!AK720)),
  IF($AA$36&lt;&gt;"",LEFT( AA$36, FIND(",",AA$36)-1) &amp; "=" &amp; $AH758 &amp; RIGHT( AA$36, LEN(AA$36) + 1 - FIND(",",AA$36)),""))),
IF(scriv!P720&lt;&gt;"", LEFT( scriv!P720, FIND(",",scriv!P720)-1) &amp; "=" &amp; $AH758 &amp; RIGHT( scriv!P720, LEN(scriv!P720) + 1 - FIND(",",scriv!P720)),
LEFT( AA$37, FIND(",",AA$37)-1) &amp; "=" &amp; $AH758 &amp; RIGHT( AA$37, LEN(AA$37) + 1 - FIND(",",AA$37))))</f>
        <v>drawClose=,1.2</v>
      </c>
      <c r="AB758" s="167" t="str">
        <f t="shared" si="477"/>
        <v>noTitle</v>
      </c>
      <c r="AC758" s="167"/>
      <c r="AD758" s="45"/>
      <c r="AE758" s="168"/>
      <c r="AF758" s="169">
        <f>IF(D758="",scriv!B720,"")</f>
        <v>0</v>
      </c>
      <c r="AG758" s="170" t="str">
        <f t="shared" si="480"/>
        <v/>
      </c>
      <c r="AH758" s="169" t="str">
        <f t="shared" si="481"/>
        <v/>
      </c>
      <c r="AI758" s="169" t="str">
        <f t="shared" si="482"/>
        <v/>
      </c>
      <c r="AJ758" s="86">
        <f>ROUNDDOWN( (LEN(scriv!B720)+1) / 2, 0 )</f>
        <v>0</v>
      </c>
      <c r="AK758" s="82">
        <f t="shared" si="483"/>
        <v>0</v>
      </c>
      <c r="AL758" s="82" t="str">
        <f t="shared" si="484"/>
        <v>-</v>
      </c>
      <c r="AM758" s="82" t="str">
        <f t="shared" si="485"/>
        <v>-</v>
      </c>
      <c r="AN758" s="82" t="str">
        <f t="shared" si="486"/>
        <v>-</v>
      </c>
      <c r="AO758" s="82" t="str">
        <f t="shared" si="487"/>
        <v>-</v>
      </c>
      <c r="AP758" s="82" t="str">
        <f t="shared" si="488"/>
        <v>-</v>
      </c>
      <c r="AQ758" s="82" t="str">
        <f t="shared" si="489"/>
        <v>-</v>
      </c>
      <c r="AR758" s="82" t="str">
        <f t="shared" si="490"/>
        <v>-</v>
      </c>
      <c r="AT758" s="82">
        <f t="shared" si="491"/>
        <v>2</v>
      </c>
      <c r="AU758" s="82" t="str">
        <f ca="1">IF(    MAX(OFFSET(AL758,0,0,MATCH("-",AL$638:AL758,0))) = 0,"",
IFERROR(MAX(OFFSET(AL758,0,0,MATCH("-",AL$638:AL758,0))),""))</f>
        <v/>
      </c>
      <c r="AV758" s="82" t="str">
        <f ca="1">IF(    MAX(OFFSET(AM758,0,0,MATCH("-",AM$638:AM758,0))) = 0,"",
IFERROR(MAX(OFFSET(AM758,0,0,MATCH("-",AM$638:AM758,0))),""))</f>
        <v/>
      </c>
      <c r="AW758" s="82" t="str">
        <f ca="1">IF(    MAX(OFFSET(AN758,0,0,MATCH("-",AN$638:AN758,0))) = 0,"",
IFERROR(MAX(OFFSET(AN758,0,0,MATCH("-",AN$638:AN758,0))),""))</f>
        <v/>
      </c>
      <c r="AX758" s="82" t="str">
        <f ca="1">IF(    MAX(OFFSET(AO758,0,0,MATCH("-",AO$638:AO758,0))) = 0,"",
IFERROR(MAX(OFFSET(AO758,0,0,MATCH("-",AO$638:AO758,0))),""))</f>
        <v/>
      </c>
      <c r="AY758" s="82" t="str">
        <f ca="1">IF(    MAX(OFFSET(AP758,0,0,MATCH("-",AP$638:AP758,0))) = 0,"",
IFERROR(MAX(OFFSET(AP758,0,0,MATCH("-",AP$638:AP758,0))),""))</f>
        <v/>
      </c>
      <c r="AZ758" s="82" t="str">
        <f ca="1">IF(    MAX(OFFSET(AQ758,0,0,MATCH("-",AQ$638:AQ758,0))) = 0,"",
IFERROR(MAX(OFFSET(AQ758,0,0,MATCH("-",AQ$638:AQ758,0))),""))</f>
        <v/>
      </c>
      <c r="BA758" s="82" t="str">
        <f ca="1">IF(    MAX(OFFSET(AR758,0,0,MATCH("-",AR$638:AR758,0))) = 0,"",
IFERROR(MAX(OFFSET(AR758,0,0,MATCH("-",AR$638:AR758,0))),""))</f>
        <v/>
      </c>
      <c r="BB758" s="112">
        <f t="shared" ca="1" si="492"/>
        <v>-270</v>
      </c>
      <c r="BC758" s="111" t="str">
        <f t="shared" ca="1" si="493"/>
        <v>Radius</v>
      </c>
      <c r="BD758" s="112">
        <f t="shared" ca="1" si="494"/>
        <v>0</v>
      </c>
      <c r="BE758" s="111">
        <f t="shared" ca="1" si="495"/>
        <v>-150</v>
      </c>
      <c r="BF758" s="113" t="e">
        <f t="shared" ca="1" si="496"/>
        <v>#VALUE!</v>
      </c>
      <c r="BG758" s="113" t="e">
        <f t="shared" ca="1" si="497"/>
        <v>#VALUE!</v>
      </c>
      <c r="BH758" s="112">
        <f t="shared" ca="1" si="498"/>
        <v>2000</v>
      </c>
      <c r="BI758" s="112">
        <f t="shared" ca="1" si="499"/>
        <v>-150</v>
      </c>
      <c r="BJ758" s="157"/>
      <c r="BK758" s="157"/>
      <c r="BL758" s="158" t="str">
        <f>scriv!AM720</f>
        <v/>
      </c>
      <c r="BM758" s="157"/>
      <c r="BN758" s="157" t="str">
        <f t="shared" si="500"/>
        <v>node</v>
      </c>
      <c r="BO758" s="157"/>
      <c r="BP758" s="159">
        <f t="shared" ca="1" si="501"/>
        <v>0</v>
      </c>
      <c r="BQ758" s="159">
        <f t="shared" ca="1" si="502"/>
        <v>0</v>
      </c>
      <c r="BR758" s="159">
        <f t="shared" si="503"/>
        <v>1</v>
      </c>
      <c r="BS758" s="159" t="str">
        <f t="shared" si="504"/>
        <v>symbol</v>
      </c>
      <c r="BT758" s="157" t="str">
        <f ca="1">IF(scriv!V720&lt;&gt;"",scriv!V720,
IF(E758="",IFERROR(VLOOKUP(BL758,$AH$40:$BT$638,39,FALSE),$BT$36),
$BT$37))</f>
        <v>NodeSquare</v>
      </c>
      <c r="BU758" s="166">
        <f t="shared" ca="1" si="505"/>
        <v>2000</v>
      </c>
      <c r="BV758" s="166">
        <f t="shared" ca="1" si="506"/>
        <v>-150</v>
      </c>
      <c r="BW758" s="166">
        <f t="shared" ca="1" si="507"/>
        <v>0</v>
      </c>
      <c r="BX758" s="166">
        <f t="shared" ca="1" si="508"/>
        <v>0</v>
      </c>
      <c r="BY758" s="180" t="str">
        <f t="shared" si="509"/>
        <v/>
      </c>
      <c r="BZ758" s="180" t="str">
        <f t="shared" si="510"/>
        <v/>
      </c>
      <c r="CA758" s="81" t="str">
        <f>IF(scriv!E720&lt;&gt;"",scriv!E720,"")</f>
        <v/>
      </c>
      <c r="CB758" s="82">
        <f t="shared" si="479"/>
        <v>0</v>
      </c>
      <c r="CC758" s="82">
        <f t="shared" si="511"/>
        <v>0</v>
      </c>
      <c r="CD758" s="82" t="str">
        <f t="shared" si="512"/>
        <v>-</v>
      </c>
      <c r="CE758" s="82" t="str">
        <f t="shared" si="513"/>
        <v>-</v>
      </c>
      <c r="CF758" s="82" t="str">
        <f t="shared" si="514"/>
        <v>-</v>
      </c>
      <c r="CG758" s="82" t="str">
        <f t="shared" si="515"/>
        <v>-</v>
      </c>
      <c r="CH758" s="82" t="str">
        <f t="shared" si="516"/>
        <v>-</v>
      </c>
      <c r="CI758" s="82" t="str">
        <f t="shared" si="517"/>
        <v>-</v>
      </c>
      <c r="CJ758" s="82" t="str">
        <f t="shared" si="518"/>
        <v>-</v>
      </c>
      <c r="CK758" s="82" t="str">
        <f t="shared" si="519"/>
        <v>-</v>
      </c>
    </row>
    <row r="759" spans="1:89" s="82" customFormat="1" ht="18" customHeight="1">
      <c r="A759" s="81" t="str">
        <f>scriv!AL721</f>
        <v/>
      </c>
      <c r="B759" s="81" t="str">
        <f>IF(scriv!D721&lt;&gt;"",scriv!D721,"")</f>
        <v/>
      </c>
      <c r="C759" s="81" t="str">
        <f>IF( scriv!AP721&lt;&gt;"", IF(D759&lt;&gt;"","connection ","")&amp;scriv!AP721,IF(D759&lt;&gt;"","connection",""))</f>
        <v/>
      </c>
      <c r="D759" s="82" t="str">
        <f>scriv!AN721</f>
        <v/>
      </c>
      <c r="E759" s="82" t="str">
        <f>scriv!AO721</f>
        <v/>
      </c>
      <c r="F759" s="156">
        <f>ROW()</f>
        <v>759</v>
      </c>
      <c r="G759" s="288">
        <f>scriv!AC721</f>
        <v>0</v>
      </c>
      <c r="H759" s="288">
        <f>scriv!AD721</f>
        <v>0</v>
      </c>
      <c r="I759" s="81" t="str">
        <f>IF(scriv!AE721&lt;&gt;"",scriv!AE721,J759)</f>
        <v/>
      </c>
      <c r="J759" s="81" t="str">
        <f>IF(scriv!AF721&lt;&gt;"",scriv!AF721,"")</f>
        <v/>
      </c>
      <c r="K759" s="82" t="str">
        <f>IF(scriv!Y721&lt;&gt;"",scriv!Y721,$K$36)</f>
        <v>none</v>
      </c>
      <c r="L759" s="82">
        <f>IF(scriv!Z721&lt;&gt;"",scriv!Z721,$L$36)</f>
        <v>0</v>
      </c>
      <c r="M759" s="82" t="str">
        <f>IF(scriv!AA721&lt;&gt;"",scriv!AA721,$M$36)</f>
        <v>OpenClose</v>
      </c>
      <c r="N759" s="82">
        <f>IF(scriv!AB721&lt;&gt;"",scriv!AB721,$N$36)</f>
        <v>0</v>
      </c>
      <c r="O759" s="119" t="str">
        <f t="shared" si="478"/>
        <v/>
      </c>
      <c r="P759" s="81" t="str">
        <f>IF(scriv!I721&lt;&gt;"",scriv!I721,"")</f>
        <v/>
      </c>
      <c r="Q759" s="81" t="str">
        <f>IF(scriv!J721&lt;&gt;"",scriv!J721,"")</f>
        <v/>
      </c>
      <c r="R759" s="81">
        <f>IF(scriv!K721&lt;&gt;"",scriv!K721,
IF(I759&lt;&gt;"",1,$R$36))</f>
        <v>1</v>
      </c>
      <c r="S759" s="81" t="str">
        <f>IF(scriv!L721&lt;&gt;"",scriv!L721,
IF(scriv!AF721&lt;&gt;"",$S$36,"none"))</f>
        <v>none</v>
      </c>
      <c r="T759" s="81" t="str">
        <f>IF(scriv!Q721&lt;&gt;"",scriv!Q721,"")</f>
        <v/>
      </c>
      <c r="U759" s="81" t="str">
        <f>IF(scriv!R721&lt;&gt;"",scriv!R721,"")</f>
        <v/>
      </c>
      <c r="V759" s="81" t="str">
        <f>IF(scriv!S721&lt;&gt;"",scriv!S721,"")</f>
        <v/>
      </c>
      <c r="W759" s="81" t="str">
        <f>IF(scriv!T721&lt;&gt;"",scriv!T721,"")</f>
        <v/>
      </c>
      <c r="X759" s="81" t="str">
        <f>IF($E759="",
( IF(scriv!AH721&lt;&gt;"", LEFT( scriv!AH721, FIND(",",scriv!AH721)-1) &amp; "=" &amp; $AH759 &amp; RIGHT( scriv!AH721, LEN(scriv!AH721) + 1 - FIND(",",scriv!AH721)),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IF(scriv!AI721&lt;&gt;"", LEFT( scriv!AI721, FIND(",",scriv!AI721)-1) &amp; "=" &amp; $AH759 &amp; RIGHT( scriv!AI721, LEN(scriv!AI721) + 1 - FIND(",",scriv!AI721)),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IF(scriv!AJ721&lt;&gt;"", LEFT( scriv!AJ721, FIND(",",scriv!AJ721)-1) &amp; "=" &amp; $AH759 &amp; RIGHT( scriv!AJ721, LEN(scriv!AJ721) + 1 - FIND(",",scriv!AJ721)),
  IF($Z$36&lt;&gt;"",LEFT( Z$36, FIND(",",Z$36)-1) &amp; "=" &amp; $AH759 &amp; RIGHT( Z$36, LEN(Z$36) + 1 - FIND(",",Z$36)),""))),
IF(scriv!O721&lt;&gt;"", LEFT( scriv!O721, FIND(",",scriv!O721)-1) &amp; "=" &amp; $AH759 &amp; RIGHT( scriv!O721, LEN(scriv!O721) + 1 - FIND(",",scriv!O721)),
LEFT( Z$37, FIND(",",Z$37)-1) &amp; "=" &amp; $AH759 &amp; RIGHT( Z$37, LEN(Z$37) + 1 - FIND(",",Z$37))))</f>
        <v>drawOpen=,1.2</v>
      </c>
      <c r="AA759" s="81" t="str">
        <f>IF($E759="",
( IF(scriv!AK721&lt;&gt;"", LEFT( scriv!AK721, FIND(",",scriv!AK721)-1) &amp; "=" &amp; $AH759 &amp; RIGHT( scriv!AK721, LEN(scriv!AK721) + 1 - FIND(",",scriv!AK721)),
  IF($AA$36&lt;&gt;"",LEFT( AA$36, FIND(",",AA$36)-1) &amp; "=" &amp; $AH759 &amp; RIGHT( AA$36, LEN(AA$36) + 1 - FIND(",",AA$36)),""))),
IF(scriv!P721&lt;&gt;"", LEFT( scriv!P721, FIND(",",scriv!P721)-1) &amp; "=" &amp; $AH759 &amp; RIGHT( scriv!P721, LEN(scriv!P721) + 1 - FIND(",",scriv!P721)),
LEFT( AA$37, FIND(",",AA$37)-1) &amp; "=" &amp; $AH759 &amp; RIGHT( AA$37, LEN(AA$37) + 1 - FIND(",",AA$37))))</f>
        <v>drawClose=,1.2</v>
      </c>
      <c r="AB759" s="167" t="str">
        <f t="shared" si="477"/>
        <v>noTitle</v>
      </c>
      <c r="AC759" s="167"/>
      <c r="AD759" s="45"/>
      <c r="AE759" s="168"/>
      <c r="AF759" s="169">
        <f>IF(D759="",scriv!B721,"")</f>
        <v>0</v>
      </c>
      <c r="AG759" s="170" t="str">
        <f t="shared" si="480"/>
        <v/>
      </c>
      <c r="AH759" s="169" t="str">
        <f t="shared" si="481"/>
        <v/>
      </c>
      <c r="AI759" s="169" t="str">
        <f t="shared" si="482"/>
        <v/>
      </c>
      <c r="AJ759" s="86">
        <f>ROUNDDOWN( (LEN(scriv!B721)+1) / 2, 0 )</f>
        <v>0</v>
      </c>
      <c r="AK759" s="82">
        <f t="shared" si="483"/>
        <v>0</v>
      </c>
      <c r="AL759" s="82" t="str">
        <f t="shared" si="484"/>
        <v>-</v>
      </c>
      <c r="AM759" s="82" t="str">
        <f t="shared" si="485"/>
        <v>-</v>
      </c>
      <c r="AN759" s="82" t="str">
        <f t="shared" si="486"/>
        <v>-</v>
      </c>
      <c r="AO759" s="82" t="str">
        <f t="shared" si="487"/>
        <v>-</v>
      </c>
      <c r="AP759" s="82" t="str">
        <f t="shared" si="488"/>
        <v>-</v>
      </c>
      <c r="AQ759" s="82" t="str">
        <f t="shared" si="489"/>
        <v>-</v>
      </c>
      <c r="AR759" s="82" t="str">
        <f t="shared" si="490"/>
        <v>-</v>
      </c>
      <c r="AT759" s="82">
        <f t="shared" si="491"/>
        <v>2</v>
      </c>
      <c r="AU759" s="82" t="str">
        <f ca="1">IF(    MAX(OFFSET(AL759,0,0,MATCH("-",AL$638:AL759,0))) = 0,"",
IFERROR(MAX(OFFSET(AL759,0,0,MATCH("-",AL$638:AL759,0))),""))</f>
        <v/>
      </c>
      <c r="AV759" s="82" t="str">
        <f ca="1">IF(    MAX(OFFSET(AM759,0,0,MATCH("-",AM$638:AM759,0))) = 0,"",
IFERROR(MAX(OFFSET(AM759,0,0,MATCH("-",AM$638:AM759,0))),""))</f>
        <v/>
      </c>
      <c r="AW759" s="82" t="str">
        <f ca="1">IF(    MAX(OFFSET(AN759,0,0,MATCH("-",AN$638:AN759,0))) = 0,"",
IFERROR(MAX(OFFSET(AN759,0,0,MATCH("-",AN$638:AN759,0))),""))</f>
        <v/>
      </c>
      <c r="AX759" s="82" t="str">
        <f ca="1">IF(    MAX(OFFSET(AO759,0,0,MATCH("-",AO$638:AO759,0))) = 0,"",
IFERROR(MAX(OFFSET(AO759,0,0,MATCH("-",AO$638:AO759,0))),""))</f>
        <v/>
      </c>
      <c r="AY759" s="82" t="str">
        <f ca="1">IF(    MAX(OFFSET(AP759,0,0,MATCH("-",AP$638:AP759,0))) = 0,"",
IFERROR(MAX(OFFSET(AP759,0,0,MATCH("-",AP$638:AP759,0))),""))</f>
        <v/>
      </c>
      <c r="AZ759" s="82" t="str">
        <f ca="1">IF(    MAX(OFFSET(AQ759,0,0,MATCH("-",AQ$638:AQ759,0))) = 0,"",
IFERROR(MAX(OFFSET(AQ759,0,0,MATCH("-",AQ$638:AQ759,0))),""))</f>
        <v/>
      </c>
      <c r="BA759" s="82" t="str">
        <f ca="1">IF(    MAX(OFFSET(AR759,0,0,MATCH("-",AR$638:AR759,0))) = 0,"",
IFERROR(MAX(OFFSET(AR759,0,0,MATCH("-",AR$638:AR759,0))),""))</f>
        <v/>
      </c>
      <c r="BB759" s="112">
        <f t="shared" ca="1" si="492"/>
        <v>-270</v>
      </c>
      <c r="BC759" s="111" t="str">
        <f t="shared" ca="1" si="493"/>
        <v>Radius</v>
      </c>
      <c r="BD759" s="112">
        <f t="shared" ca="1" si="494"/>
        <v>0</v>
      </c>
      <c r="BE759" s="111">
        <f t="shared" ca="1" si="495"/>
        <v>-150</v>
      </c>
      <c r="BF759" s="113" t="e">
        <f t="shared" ca="1" si="496"/>
        <v>#VALUE!</v>
      </c>
      <c r="BG759" s="113" t="e">
        <f t="shared" ca="1" si="497"/>
        <v>#VALUE!</v>
      </c>
      <c r="BH759" s="112">
        <f t="shared" ca="1" si="498"/>
        <v>2000</v>
      </c>
      <c r="BI759" s="112">
        <f t="shared" ca="1" si="499"/>
        <v>-150</v>
      </c>
      <c r="BJ759" s="157"/>
      <c r="BK759" s="157"/>
      <c r="BL759" s="158" t="str">
        <f>scriv!AM721</f>
        <v/>
      </c>
      <c r="BM759" s="157"/>
      <c r="BN759" s="157" t="str">
        <f t="shared" si="500"/>
        <v>node</v>
      </c>
      <c r="BO759" s="157"/>
      <c r="BP759" s="159">
        <f t="shared" ca="1" si="501"/>
        <v>0</v>
      </c>
      <c r="BQ759" s="159">
        <f t="shared" ca="1" si="502"/>
        <v>0</v>
      </c>
      <c r="BR759" s="159">
        <f t="shared" si="503"/>
        <v>1</v>
      </c>
      <c r="BS759" s="159" t="str">
        <f t="shared" si="504"/>
        <v>symbol</v>
      </c>
      <c r="BT759" s="157" t="str">
        <f ca="1">IF(scriv!V721&lt;&gt;"",scriv!V721,
IF(E759="",IFERROR(VLOOKUP(BL759,$AH$40:$BT$638,39,FALSE),$BT$36),
$BT$37))</f>
        <v>NodeSquare</v>
      </c>
      <c r="BU759" s="166">
        <f t="shared" ca="1" si="505"/>
        <v>2000</v>
      </c>
      <c r="BV759" s="166">
        <f t="shared" ca="1" si="506"/>
        <v>-150</v>
      </c>
      <c r="BW759" s="166">
        <f t="shared" ca="1" si="507"/>
        <v>0</v>
      </c>
      <c r="BX759" s="166">
        <f t="shared" ca="1" si="508"/>
        <v>0</v>
      </c>
      <c r="BY759" s="180" t="str">
        <f t="shared" si="509"/>
        <v/>
      </c>
      <c r="BZ759" s="180" t="str">
        <f t="shared" si="510"/>
        <v/>
      </c>
      <c r="CA759" s="81" t="str">
        <f>IF(scriv!E721&lt;&gt;"",scriv!E721,"")</f>
        <v/>
      </c>
      <c r="CB759" s="82">
        <f t="shared" si="479"/>
        <v>0</v>
      </c>
      <c r="CC759" s="82">
        <f t="shared" si="511"/>
        <v>0</v>
      </c>
      <c r="CD759" s="82" t="str">
        <f t="shared" si="512"/>
        <v>-</v>
      </c>
      <c r="CE759" s="82" t="str">
        <f t="shared" si="513"/>
        <v>-</v>
      </c>
      <c r="CF759" s="82" t="str">
        <f t="shared" si="514"/>
        <v>-</v>
      </c>
      <c r="CG759" s="82" t="str">
        <f t="shared" si="515"/>
        <v>-</v>
      </c>
      <c r="CH759" s="82" t="str">
        <f t="shared" si="516"/>
        <v>-</v>
      </c>
      <c r="CI759" s="82" t="str">
        <f t="shared" si="517"/>
        <v>-</v>
      </c>
      <c r="CJ759" s="82" t="str">
        <f t="shared" si="518"/>
        <v>-</v>
      </c>
      <c r="CK759" s="82" t="str">
        <f t="shared" si="519"/>
        <v>-</v>
      </c>
    </row>
    <row r="760" spans="1:89" s="82" customFormat="1" ht="18" customHeight="1">
      <c r="A760" s="81" t="str">
        <f>scriv!AL722</f>
        <v/>
      </c>
      <c r="B760" s="81" t="str">
        <f>IF(scriv!D722&lt;&gt;"",scriv!D722,"")</f>
        <v/>
      </c>
      <c r="C760" s="81" t="str">
        <f>IF( scriv!AP722&lt;&gt;"", IF(D760&lt;&gt;"","connection ","")&amp;scriv!AP722,IF(D760&lt;&gt;"","connection",""))</f>
        <v/>
      </c>
      <c r="D760" s="82" t="str">
        <f>scriv!AN722</f>
        <v/>
      </c>
      <c r="E760" s="82" t="str">
        <f>scriv!AO722</f>
        <v/>
      </c>
      <c r="F760" s="156">
        <f>ROW()</f>
        <v>760</v>
      </c>
      <c r="G760" s="288">
        <f>scriv!AC722</f>
        <v>0</v>
      </c>
      <c r="H760" s="288">
        <f>scriv!AD722</f>
        <v>0</v>
      </c>
      <c r="I760" s="81" t="str">
        <f>IF(scriv!AE722&lt;&gt;"",scriv!AE722,J760)</f>
        <v/>
      </c>
      <c r="J760" s="81" t="str">
        <f>IF(scriv!AF722&lt;&gt;"",scriv!AF722,"")</f>
        <v/>
      </c>
      <c r="K760" s="82" t="str">
        <f>IF(scriv!Y722&lt;&gt;"",scriv!Y722,$K$36)</f>
        <v>none</v>
      </c>
      <c r="L760" s="82">
        <f>IF(scriv!Z722&lt;&gt;"",scriv!Z722,$L$36)</f>
        <v>0</v>
      </c>
      <c r="M760" s="82" t="str">
        <f>IF(scriv!AA722&lt;&gt;"",scriv!AA722,$M$36)</f>
        <v>OpenClose</v>
      </c>
      <c r="N760" s="82">
        <f>IF(scriv!AB722&lt;&gt;"",scriv!AB722,$N$36)</f>
        <v>0</v>
      </c>
      <c r="O760" s="119" t="str">
        <f t="shared" si="478"/>
        <v/>
      </c>
      <c r="P760" s="81" t="str">
        <f>IF(scriv!I722&lt;&gt;"",scriv!I722,"")</f>
        <v/>
      </c>
      <c r="Q760" s="81" t="str">
        <f>IF(scriv!J722&lt;&gt;"",scriv!J722,"")</f>
        <v/>
      </c>
      <c r="R760" s="81">
        <f>IF(scriv!K722&lt;&gt;"",scriv!K722,
IF(I760&lt;&gt;"",1,$R$36))</f>
        <v>1</v>
      </c>
      <c r="S760" s="81" t="str">
        <f>IF(scriv!L722&lt;&gt;"",scriv!L722,
IF(scriv!AF722&lt;&gt;"",$S$36,"none"))</f>
        <v>none</v>
      </c>
      <c r="T760" s="81" t="str">
        <f>IF(scriv!Q722&lt;&gt;"",scriv!Q722,"")</f>
        <v/>
      </c>
      <c r="U760" s="81" t="str">
        <f>IF(scriv!R722&lt;&gt;"",scriv!R722,"")</f>
        <v/>
      </c>
      <c r="V760" s="81" t="str">
        <f>IF(scriv!S722&lt;&gt;"",scriv!S722,"")</f>
        <v/>
      </c>
      <c r="W760" s="81" t="str">
        <f>IF(scriv!T722&lt;&gt;"",scriv!T722,"")</f>
        <v/>
      </c>
      <c r="X760" s="81" t="str">
        <f>IF($E760="",
( IF(scriv!AH722&lt;&gt;"", LEFT( scriv!AH722, FIND(",",scriv!AH722)-1) &amp; "=" &amp; $AH760 &amp; RIGHT( scriv!AH722, LEN(scriv!AH722) + 1 - FIND(",",scriv!AH722)),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IF(scriv!AI722&lt;&gt;"", LEFT( scriv!AI722, FIND(",",scriv!AI722)-1) &amp; "=" &amp; $AH760 &amp; RIGHT( scriv!AI722, LEN(scriv!AI722) + 1 - FIND(",",scriv!AI722)),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IF(scriv!AJ722&lt;&gt;"", LEFT( scriv!AJ722, FIND(",",scriv!AJ722)-1) &amp; "=" &amp; $AH760 &amp; RIGHT( scriv!AJ722, LEN(scriv!AJ722) + 1 - FIND(",",scriv!AJ722)),
  IF($Z$36&lt;&gt;"",LEFT( Z$36, FIND(",",Z$36)-1) &amp; "=" &amp; $AH760 &amp; RIGHT( Z$36, LEN(Z$36) + 1 - FIND(",",Z$36)),""))),
IF(scriv!O722&lt;&gt;"", LEFT( scriv!O722, FIND(",",scriv!O722)-1) &amp; "=" &amp; $AH760 &amp; RIGHT( scriv!O722, LEN(scriv!O722) + 1 - FIND(",",scriv!O722)),
LEFT( Z$37, FIND(",",Z$37)-1) &amp; "=" &amp; $AH760 &amp; RIGHT( Z$37, LEN(Z$37) + 1 - FIND(",",Z$37))))</f>
        <v>drawOpen=,1.2</v>
      </c>
      <c r="AA760" s="81" t="str">
        <f>IF($E760="",
( IF(scriv!AK722&lt;&gt;"", LEFT( scriv!AK722, FIND(",",scriv!AK722)-1) &amp; "=" &amp; $AH760 &amp; RIGHT( scriv!AK722, LEN(scriv!AK722) + 1 - FIND(",",scriv!AK722)),
  IF($AA$36&lt;&gt;"",LEFT( AA$36, FIND(",",AA$36)-1) &amp; "=" &amp; $AH760 &amp; RIGHT( AA$36, LEN(AA$36) + 1 - FIND(",",AA$36)),""))),
IF(scriv!P722&lt;&gt;"", LEFT( scriv!P722, FIND(",",scriv!P722)-1) &amp; "=" &amp; $AH760 &amp; RIGHT( scriv!P722, LEN(scriv!P722) + 1 - FIND(",",scriv!P722)),
LEFT( AA$37, FIND(",",AA$37)-1) &amp; "=" &amp; $AH760 &amp; RIGHT( AA$37, LEN(AA$37) + 1 - FIND(",",AA$37))))</f>
        <v>drawClose=,1.2</v>
      </c>
      <c r="AB760" s="167" t="str">
        <f t="shared" si="477"/>
        <v>noTitle</v>
      </c>
      <c r="AC760" s="167"/>
      <c r="AD760" s="45"/>
      <c r="AE760" s="168"/>
      <c r="AF760" s="169">
        <f>IF(D760="",scriv!B722,"")</f>
        <v>0</v>
      </c>
      <c r="AG760" s="170" t="str">
        <f t="shared" si="480"/>
        <v/>
      </c>
      <c r="AH760" s="169" t="str">
        <f t="shared" si="481"/>
        <v/>
      </c>
      <c r="AI760" s="169" t="str">
        <f t="shared" si="482"/>
        <v/>
      </c>
      <c r="AJ760" s="86">
        <f>ROUNDDOWN( (LEN(scriv!B722)+1) / 2, 0 )</f>
        <v>0</v>
      </c>
      <c r="AK760" s="82">
        <f t="shared" si="483"/>
        <v>0</v>
      </c>
      <c r="AL760" s="82" t="str">
        <f t="shared" si="484"/>
        <v>-</v>
      </c>
      <c r="AM760" s="82" t="str">
        <f t="shared" si="485"/>
        <v>-</v>
      </c>
      <c r="AN760" s="82" t="str">
        <f t="shared" si="486"/>
        <v>-</v>
      </c>
      <c r="AO760" s="82" t="str">
        <f t="shared" si="487"/>
        <v>-</v>
      </c>
      <c r="AP760" s="82" t="str">
        <f t="shared" si="488"/>
        <v>-</v>
      </c>
      <c r="AQ760" s="82" t="str">
        <f t="shared" si="489"/>
        <v>-</v>
      </c>
      <c r="AR760" s="82" t="str">
        <f t="shared" si="490"/>
        <v>-</v>
      </c>
      <c r="AT760" s="82">
        <f t="shared" si="491"/>
        <v>2</v>
      </c>
      <c r="AU760" s="82" t="str">
        <f ca="1">IF(    MAX(OFFSET(AL760,0,0,MATCH("-",AL$638:AL760,0))) = 0,"",
IFERROR(MAX(OFFSET(AL760,0,0,MATCH("-",AL$638:AL760,0))),""))</f>
        <v/>
      </c>
      <c r="AV760" s="82" t="str">
        <f ca="1">IF(    MAX(OFFSET(AM760,0,0,MATCH("-",AM$638:AM760,0))) = 0,"",
IFERROR(MAX(OFFSET(AM760,0,0,MATCH("-",AM$638:AM760,0))),""))</f>
        <v/>
      </c>
      <c r="AW760" s="82" t="str">
        <f ca="1">IF(    MAX(OFFSET(AN760,0,0,MATCH("-",AN$638:AN760,0))) = 0,"",
IFERROR(MAX(OFFSET(AN760,0,0,MATCH("-",AN$638:AN760,0))),""))</f>
        <v/>
      </c>
      <c r="AX760" s="82" t="str">
        <f ca="1">IF(    MAX(OFFSET(AO760,0,0,MATCH("-",AO$638:AO760,0))) = 0,"",
IFERROR(MAX(OFFSET(AO760,0,0,MATCH("-",AO$638:AO760,0))),""))</f>
        <v/>
      </c>
      <c r="AY760" s="82" t="str">
        <f ca="1">IF(    MAX(OFFSET(AP760,0,0,MATCH("-",AP$638:AP760,0))) = 0,"",
IFERROR(MAX(OFFSET(AP760,0,0,MATCH("-",AP$638:AP760,0))),""))</f>
        <v/>
      </c>
      <c r="AZ760" s="82" t="str">
        <f ca="1">IF(    MAX(OFFSET(AQ760,0,0,MATCH("-",AQ$638:AQ760,0))) = 0,"",
IFERROR(MAX(OFFSET(AQ760,0,0,MATCH("-",AQ$638:AQ760,0))),""))</f>
        <v/>
      </c>
      <c r="BA760" s="82" t="str">
        <f ca="1">IF(    MAX(OFFSET(AR760,0,0,MATCH("-",AR$638:AR760,0))) = 0,"",
IFERROR(MAX(OFFSET(AR760,0,0,MATCH("-",AR$638:AR760,0))),""))</f>
        <v/>
      </c>
      <c r="BB760" s="112">
        <f t="shared" ca="1" si="492"/>
        <v>-270</v>
      </c>
      <c r="BC760" s="111" t="str">
        <f t="shared" ca="1" si="493"/>
        <v>Radius</v>
      </c>
      <c r="BD760" s="112">
        <f t="shared" ca="1" si="494"/>
        <v>0</v>
      </c>
      <c r="BE760" s="111">
        <f t="shared" ca="1" si="495"/>
        <v>-150</v>
      </c>
      <c r="BF760" s="113" t="e">
        <f t="shared" ca="1" si="496"/>
        <v>#VALUE!</v>
      </c>
      <c r="BG760" s="113" t="e">
        <f t="shared" ca="1" si="497"/>
        <v>#VALUE!</v>
      </c>
      <c r="BH760" s="112">
        <f t="shared" ca="1" si="498"/>
        <v>2000</v>
      </c>
      <c r="BI760" s="112">
        <f t="shared" ca="1" si="499"/>
        <v>-150</v>
      </c>
      <c r="BJ760" s="157"/>
      <c r="BK760" s="157"/>
      <c r="BL760" s="158" t="str">
        <f>scriv!AM722</f>
        <v/>
      </c>
      <c r="BM760" s="157"/>
      <c r="BN760" s="157" t="str">
        <f t="shared" si="500"/>
        <v>node</v>
      </c>
      <c r="BO760" s="157"/>
      <c r="BP760" s="159">
        <f t="shared" ca="1" si="501"/>
        <v>0</v>
      </c>
      <c r="BQ760" s="159">
        <f t="shared" ca="1" si="502"/>
        <v>0</v>
      </c>
      <c r="BR760" s="159">
        <f t="shared" si="503"/>
        <v>1</v>
      </c>
      <c r="BS760" s="159" t="str">
        <f t="shared" si="504"/>
        <v>symbol</v>
      </c>
      <c r="BT760" s="157" t="str">
        <f ca="1">IF(scriv!V722&lt;&gt;"",scriv!V722,
IF(E760="",IFERROR(VLOOKUP(BL760,$AH$40:$BT$638,39,FALSE),$BT$36),
$BT$37))</f>
        <v>NodeSquare</v>
      </c>
      <c r="BU760" s="166">
        <f t="shared" ca="1" si="505"/>
        <v>2000</v>
      </c>
      <c r="BV760" s="166">
        <f t="shared" ca="1" si="506"/>
        <v>-150</v>
      </c>
      <c r="BW760" s="166">
        <f t="shared" ca="1" si="507"/>
        <v>0</v>
      </c>
      <c r="BX760" s="166">
        <f t="shared" ca="1" si="508"/>
        <v>0</v>
      </c>
      <c r="BY760" s="180" t="str">
        <f t="shared" si="509"/>
        <v/>
      </c>
      <c r="BZ760" s="180" t="str">
        <f t="shared" si="510"/>
        <v/>
      </c>
      <c r="CA760" s="81" t="str">
        <f>IF(scriv!E722&lt;&gt;"",scriv!E722,"")</f>
        <v/>
      </c>
      <c r="CB760" s="82">
        <f t="shared" si="479"/>
        <v>0</v>
      </c>
      <c r="CC760" s="82">
        <f t="shared" si="511"/>
        <v>0</v>
      </c>
      <c r="CD760" s="82" t="str">
        <f t="shared" si="512"/>
        <v>-</v>
      </c>
      <c r="CE760" s="82" t="str">
        <f t="shared" si="513"/>
        <v>-</v>
      </c>
      <c r="CF760" s="82" t="str">
        <f t="shared" si="514"/>
        <v>-</v>
      </c>
      <c r="CG760" s="82" t="str">
        <f t="shared" si="515"/>
        <v>-</v>
      </c>
      <c r="CH760" s="82" t="str">
        <f t="shared" si="516"/>
        <v>-</v>
      </c>
      <c r="CI760" s="82" t="str">
        <f t="shared" si="517"/>
        <v>-</v>
      </c>
      <c r="CJ760" s="82" t="str">
        <f t="shared" si="518"/>
        <v>-</v>
      </c>
      <c r="CK760" s="82" t="str">
        <f t="shared" si="519"/>
        <v>-</v>
      </c>
    </row>
    <row r="761" spans="1:89" s="82" customFormat="1" ht="18" customHeight="1">
      <c r="A761" s="81" t="str">
        <f>scriv!AL723</f>
        <v/>
      </c>
      <c r="B761" s="81" t="str">
        <f>IF(scriv!D723&lt;&gt;"",scriv!D723,"")</f>
        <v/>
      </c>
      <c r="C761" s="81" t="str">
        <f>IF( scriv!AP723&lt;&gt;"", IF(D761&lt;&gt;"","connection ","")&amp;scriv!AP723,IF(D761&lt;&gt;"","connection",""))</f>
        <v/>
      </c>
      <c r="D761" s="82" t="str">
        <f>scriv!AN723</f>
        <v/>
      </c>
      <c r="E761" s="82" t="str">
        <f>scriv!AO723</f>
        <v/>
      </c>
      <c r="F761" s="156">
        <f>ROW()</f>
        <v>761</v>
      </c>
      <c r="G761" s="288">
        <f>scriv!AC723</f>
        <v>0</v>
      </c>
      <c r="H761" s="288">
        <f>scriv!AD723</f>
        <v>0</v>
      </c>
      <c r="I761" s="81" t="str">
        <f>IF(scriv!AE723&lt;&gt;"",scriv!AE723,J761)</f>
        <v/>
      </c>
      <c r="J761" s="81" t="str">
        <f>IF(scriv!AF723&lt;&gt;"",scriv!AF723,"")</f>
        <v/>
      </c>
      <c r="K761" s="82" t="str">
        <f>IF(scriv!Y723&lt;&gt;"",scriv!Y723,$K$36)</f>
        <v>none</v>
      </c>
      <c r="L761" s="82">
        <f>IF(scriv!Z723&lt;&gt;"",scriv!Z723,$L$36)</f>
        <v>0</v>
      </c>
      <c r="M761" s="82" t="str">
        <f>IF(scriv!AA723&lt;&gt;"",scriv!AA723,$M$36)</f>
        <v>OpenClose</v>
      </c>
      <c r="N761" s="82">
        <f>IF(scriv!AB723&lt;&gt;"",scriv!AB723,$N$36)</f>
        <v>0</v>
      </c>
      <c r="O761" s="119" t="str">
        <f t="shared" si="478"/>
        <v/>
      </c>
      <c r="P761" s="81" t="str">
        <f>IF(scriv!I723&lt;&gt;"",scriv!I723,"")</f>
        <v/>
      </c>
      <c r="Q761" s="81" t="str">
        <f>IF(scriv!J723&lt;&gt;"",scriv!J723,"")</f>
        <v/>
      </c>
      <c r="R761" s="81">
        <f>IF(scriv!K723&lt;&gt;"",scriv!K723,
IF(I761&lt;&gt;"",1,$R$36))</f>
        <v>1</v>
      </c>
      <c r="S761" s="81" t="str">
        <f>IF(scriv!L723&lt;&gt;"",scriv!L723,
IF(scriv!AF723&lt;&gt;"",$S$36,"none"))</f>
        <v>none</v>
      </c>
      <c r="T761" s="81" t="str">
        <f>IF(scriv!Q723&lt;&gt;"",scriv!Q723,"")</f>
        <v/>
      </c>
      <c r="U761" s="81" t="str">
        <f>IF(scriv!R723&lt;&gt;"",scriv!R723,"")</f>
        <v/>
      </c>
      <c r="V761" s="81" t="str">
        <f>IF(scriv!S723&lt;&gt;"",scriv!S723,"")</f>
        <v/>
      </c>
      <c r="W761" s="81" t="str">
        <f>IF(scriv!T723&lt;&gt;"",scriv!T723,"")</f>
        <v/>
      </c>
      <c r="X761" s="81" t="str">
        <f>IF($E761="",
( IF(scriv!AH723&lt;&gt;"", LEFT( scriv!AH723, FIND(",",scriv!AH723)-1) &amp; "=" &amp; $AH761 &amp; RIGHT( scriv!AH723, LEN(scriv!AH723) + 1 - FIND(",",scriv!AH723)),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IF(scriv!AI723&lt;&gt;"", LEFT( scriv!AI723, FIND(",",scriv!AI723)-1) &amp; "=" &amp; $AH761 &amp; RIGHT( scriv!AI723, LEN(scriv!AI723) + 1 - FIND(",",scriv!AI723)),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IF(scriv!AJ723&lt;&gt;"", LEFT( scriv!AJ723, FIND(",",scriv!AJ723)-1) &amp; "=" &amp; $AH761 &amp; RIGHT( scriv!AJ723, LEN(scriv!AJ723) + 1 - FIND(",",scriv!AJ723)),
  IF($Z$36&lt;&gt;"",LEFT( Z$36, FIND(",",Z$36)-1) &amp; "=" &amp; $AH761 &amp; RIGHT( Z$36, LEN(Z$36) + 1 - FIND(",",Z$36)),""))),
IF(scriv!O723&lt;&gt;"", LEFT( scriv!O723, FIND(",",scriv!O723)-1) &amp; "=" &amp; $AH761 &amp; RIGHT( scriv!O723, LEN(scriv!O723) + 1 - FIND(",",scriv!O723)),
LEFT( Z$37, FIND(",",Z$37)-1) &amp; "=" &amp; $AH761 &amp; RIGHT( Z$37, LEN(Z$37) + 1 - FIND(",",Z$37))))</f>
        <v>drawOpen=,1.2</v>
      </c>
      <c r="AA761" s="81" t="str">
        <f>IF($E761="",
( IF(scriv!AK723&lt;&gt;"", LEFT( scriv!AK723, FIND(",",scriv!AK723)-1) &amp; "=" &amp; $AH761 &amp; RIGHT( scriv!AK723, LEN(scriv!AK723) + 1 - FIND(",",scriv!AK723)),
  IF($AA$36&lt;&gt;"",LEFT( AA$36, FIND(",",AA$36)-1) &amp; "=" &amp; $AH761 &amp; RIGHT( AA$36, LEN(AA$36) + 1 - FIND(",",AA$36)),""))),
IF(scriv!P723&lt;&gt;"", LEFT( scriv!P723, FIND(",",scriv!P723)-1) &amp; "=" &amp; $AH761 &amp; RIGHT( scriv!P723, LEN(scriv!P723) + 1 - FIND(",",scriv!P723)),
LEFT( AA$37, FIND(",",AA$37)-1) &amp; "=" &amp; $AH761 &amp; RIGHT( AA$37, LEN(AA$37) + 1 - FIND(",",AA$37))))</f>
        <v>drawClose=,1.2</v>
      </c>
      <c r="AB761" s="167" t="str">
        <f t="shared" si="477"/>
        <v>noTitle</v>
      </c>
      <c r="AC761" s="167"/>
      <c r="AD761" s="45"/>
      <c r="AE761" s="168"/>
      <c r="AF761" s="169">
        <f>IF(D761="",scriv!B723,"")</f>
        <v>0</v>
      </c>
      <c r="AG761" s="170" t="str">
        <f t="shared" si="480"/>
        <v/>
      </c>
      <c r="AH761" s="169" t="str">
        <f t="shared" si="481"/>
        <v/>
      </c>
      <c r="AI761" s="169" t="str">
        <f t="shared" si="482"/>
        <v/>
      </c>
      <c r="AJ761" s="86">
        <f>ROUNDDOWN( (LEN(scriv!B723)+1) / 2, 0 )</f>
        <v>0</v>
      </c>
      <c r="AK761" s="82">
        <f t="shared" si="483"/>
        <v>0</v>
      </c>
      <c r="AL761" s="82" t="str">
        <f t="shared" si="484"/>
        <v>-</v>
      </c>
      <c r="AM761" s="82" t="str">
        <f t="shared" si="485"/>
        <v>-</v>
      </c>
      <c r="AN761" s="82" t="str">
        <f t="shared" si="486"/>
        <v>-</v>
      </c>
      <c r="AO761" s="82" t="str">
        <f t="shared" si="487"/>
        <v>-</v>
      </c>
      <c r="AP761" s="82" t="str">
        <f t="shared" si="488"/>
        <v>-</v>
      </c>
      <c r="AQ761" s="82" t="str">
        <f t="shared" si="489"/>
        <v>-</v>
      </c>
      <c r="AR761" s="82" t="str">
        <f t="shared" si="490"/>
        <v>-</v>
      </c>
      <c r="AT761" s="82">
        <f t="shared" si="491"/>
        <v>2</v>
      </c>
      <c r="AU761" s="82" t="str">
        <f ca="1">IF(    MAX(OFFSET(AL761,0,0,MATCH("-",AL$638:AL761,0))) = 0,"",
IFERROR(MAX(OFFSET(AL761,0,0,MATCH("-",AL$638:AL761,0))),""))</f>
        <v/>
      </c>
      <c r="AV761" s="82" t="str">
        <f ca="1">IF(    MAX(OFFSET(AM761,0,0,MATCH("-",AM$638:AM761,0))) = 0,"",
IFERROR(MAX(OFFSET(AM761,0,0,MATCH("-",AM$638:AM761,0))),""))</f>
        <v/>
      </c>
      <c r="AW761" s="82" t="str">
        <f ca="1">IF(    MAX(OFFSET(AN761,0,0,MATCH("-",AN$638:AN761,0))) = 0,"",
IFERROR(MAX(OFFSET(AN761,0,0,MATCH("-",AN$638:AN761,0))),""))</f>
        <v/>
      </c>
      <c r="AX761" s="82" t="str">
        <f ca="1">IF(    MAX(OFFSET(AO761,0,0,MATCH("-",AO$638:AO761,0))) = 0,"",
IFERROR(MAX(OFFSET(AO761,0,0,MATCH("-",AO$638:AO761,0))),""))</f>
        <v/>
      </c>
      <c r="AY761" s="82" t="str">
        <f ca="1">IF(    MAX(OFFSET(AP761,0,0,MATCH("-",AP$638:AP761,0))) = 0,"",
IFERROR(MAX(OFFSET(AP761,0,0,MATCH("-",AP$638:AP761,0))),""))</f>
        <v/>
      </c>
      <c r="AZ761" s="82" t="str">
        <f ca="1">IF(    MAX(OFFSET(AQ761,0,0,MATCH("-",AQ$638:AQ761,0))) = 0,"",
IFERROR(MAX(OFFSET(AQ761,0,0,MATCH("-",AQ$638:AQ761,0))),""))</f>
        <v/>
      </c>
      <c r="BA761" s="82" t="str">
        <f ca="1">IF(    MAX(OFFSET(AR761,0,0,MATCH("-",AR$638:AR761,0))) = 0,"",
IFERROR(MAX(OFFSET(AR761,0,0,MATCH("-",AR$638:AR761,0))),""))</f>
        <v/>
      </c>
      <c r="BB761" s="112">
        <f t="shared" ca="1" si="492"/>
        <v>-270</v>
      </c>
      <c r="BC761" s="111" t="str">
        <f t="shared" ca="1" si="493"/>
        <v>Radius</v>
      </c>
      <c r="BD761" s="112">
        <f t="shared" ca="1" si="494"/>
        <v>0</v>
      </c>
      <c r="BE761" s="111">
        <f t="shared" ca="1" si="495"/>
        <v>-150</v>
      </c>
      <c r="BF761" s="113" t="e">
        <f t="shared" ca="1" si="496"/>
        <v>#VALUE!</v>
      </c>
      <c r="BG761" s="113" t="e">
        <f t="shared" ca="1" si="497"/>
        <v>#VALUE!</v>
      </c>
      <c r="BH761" s="112">
        <f t="shared" ca="1" si="498"/>
        <v>2000</v>
      </c>
      <c r="BI761" s="112">
        <f t="shared" ca="1" si="499"/>
        <v>-150</v>
      </c>
      <c r="BJ761" s="157"/>
      <c r="BK761" s="157"/>
      <c r="BL761" s="158" t="str">
        <f>scriv!AM723</f>
        <v/>
      </c>
      <c r="BM761" s="157"/>
      <c r="BN761" s="157" t="str">
        <f t="shared" si="500"/>
        <v>node</v>
      </c>
      <c r="BO761" s="157"/>
      <c r="BP761" s="159">
        <f t="shared" ca="1" si="501"/>
        <v>0</v>
      </c>
      <c r="BQ761" s="159">
        <f t="shared" ca="1" si="502"/>
        <v>0</v>
      </c>
      <c r="BR761" s="159">
        <f t="shared" si="503"/>
        <v>1</v>
      </c>
      <c r="BS761" s="159" t="str">
        <f t="shared" si="504"/>
        <v>symbol</v>
      </c>
      <c r="BT761" s="157" t="str">
        <f ca="1">IF(scriv!V723&lt;&gt;"",scriv!V723,
IF(E761="",IFERROR(VLOOKUP(BL761,$AH$40:$BT$638,39,FALSE),$BT$36),
$BT$37))</f>
        <v>NodeSquare</v>
      </c>
      <c r="BU761" s="166">
        <f t="shared" ca="1" si="505"/>
        <v>2000</v>
      </c>
      <c r="BV761" s="166">
        <f t="shared" ca="1" si="506"/>
        <v>-150</v>
      </c>
      <c r="BW761" s="166">
        <f t="shared" ca="1" si="507"/>
        <v>0</v>
      </c>
      <c r="BX761" s="166">
        <f t="shared" ca="1" si="508"/>
        <v>0</v>
      </c>
      <c r="BY761" s="180" t="str">
        <f t="shared" si="509"/>
        <v/>
      </c>
      <c r="BZ761" s="180" t="str">
        <f t="shared" si="510"/>
        <v/>
      </c>
      <c r="CA761" s="81" t="str">
        <f>IF(scriv!E723&lt;&gt;"",scriv!E723,"")</f>
        <v/>
      </c>
      <c r="CB761" s="82">
        <f t="shared" si="479"/>
        <v>0</v>
      </c>
      <c r="CC761" s="82">
        <f t="shared" si="511"/>
        <v>0</v>
      </c>
      <c r="CD761" s="82" t="str">
        <f t="shared" si="512"/>
        <v>-</v>
      </c>
      <c r="CE761" s="82" t="str">
        <f t="shared" si="513"/>
        <v>-</v>
      </c>
      <c r="CF761" s="82" t="str">
        <f t="shared" si="514"/>
        <v>-</v>
      </c>
      <c r="CG761" s="82" t="str">
        <f t="shared" si="515"/>
        <v>-</v>
      </c>
      <c r="CH761" s="82" t="str">
        <f t="shared" si="516"/>
        <v>-</v>
      </c>
      <c r="CI761" s="82" t="str">
        <f t="shared" si="517"/>
        <v>-</v>
      </c>
      <c r="CJ761" s="82" t="str">
        <f t="shared" si="518"/>
        <v>-</v>
      </c>
      <c r="CK761" s="82" t="str">
        <f t="shared" si="519"/>
        <v>-</v>
      </c>
    </row>
    <row r="762" spans="1:89" s="82" customFormat="1" ht="18" customHeight="1">
      <c r="A762" s="81" t="str">
        <f>scriv!AL724</f>
        <v/>
      </c>
      <c r="B762" s="81" t="str">
        <f>IF(scriv!D724&lt;&gt;"",scriv!D724,"")</f>
        <v/>
      </c>
      <c r="C762" s="81" t="str">
        <f>IF( scriv!AP724&lt;&gt;"", IF(D762&lt;&gt;"","connection ","")&amp;scriv!AP724,IF(D762&lt;&gt;"","connection",""))</f>
        <v/>
      </c>
      <c r="D762" s="82" t="str">
        <f>scriv!AN724</f>
        <v/>
      </c>
      <c r="E762" s="82" t="str">
        <f>scriv!AO724</f>
        <v/>
      </c>
      <c r="F762" s="156">
        <f>ROW()</f>
        <v>762</v>
      </c>
      <c r="G762" s="288">
        <f>scriv!AC724</f>
        <v>0</v>
      </c>
      <c r="H762" s="288">
        <f>scriv!AD724</f>
        <v>0</v>
      </c>
      <c r="I762" s="81" t="str">
        <f>IF(scriv!AE724&lt;&gt;"",scriv!AE724,J762)</f>
        <v/>
      </c>
      <c r="J762" s="81" t="str">
        <f>IF(scriv!AF724&lt;&gt;"",scriv!AF724,"")</f>
        <v/>
      </c>
      <c r="K762" s="82" t="str">
        <f>IF(scriv!Y724&lt;&gt;"",scriv!Y724,$K$36)</f>
        <v>none</v>
      </c>
      <c r="L762" s="82">
        <f>IF(scriv!Z724&lt;&gt;"",scriv!Z724,$L$36)</f>
        <v>0</v>
      </c>
      <c r="M762" s="82" t="str">
        <f>IF(scriv!AA724&lt;&gt;"",scriv!AA724,$M$36)</f>
        <v>OpenClose</v>
      </c>
      <c r="N762" s="82">
        <f>IF(scriv!AB724&lt;&gt;"",scriv!AB724,$N$36)</f>
        <v>0</v>
      </c>
      <c r="O762" s="119" t="str">
        <f t="shared" si="478"/>
        <v/>
      </c>
      <c r="P762" s="81" t="str">
        <f>IF(scriv!I724&lt;&gt;"",scriv!I724,"")</f>
        <v/>
      </c>
      <c r="Q762" s="81" t="str">
        <f>IF(scriv!J724&lt;&gt;"",scriv!J724,"")</f>
        <v/>
      </c>
      <c r="R762" s="81">
        <f>IF(scriv!K724&lt;&gt;"",scriv!K724,
IF(I762&lt;&gt;"",1,$R$36))</f>
        <v>1</v>
      </c>
      <c r="S762" s="81" t="str">
        <f>IF(scriv!L724&lt;&gt;"",scriv!L724,
IF(scriv!AF724&lt;&gt;"",$S$36,"none"))</f>
        <v>none</v>
      </c>
      <c r="T762" s="81" t="str">
        <f>IF(scriv!Q724&lt;&gt;"",scriv!Q724,"")</f>
        <v/>
      </c>
      <c r="U762" s="81" t="str">
        <f>IF(scriv!R724&lt;&gt;"",scriv!R724,"")</f>
        <v/>
      </c>
      <c r="V762" s="81" t="str">
        <f>IF(scriv!S724&lt;&gt;"",scriv!S724,"")</f>
        <v/>
      </c>
      <c r="W762" s="81" t="str">
        <f>IF(scriv!T724&lt;&gt;"",scriv!T724,"")</f>
        <v/>
      </c>
      <c r="X762" s="81" t="str">
        <f>IF($E762="",
( IF(scriv!AH724&lt;&gt;"", LEFT( scriv!AH724, FIND(",",scriv!AH724)-1) &amp; "=" &amp; $AH762 &amp; RIGHT( scriv!AH724, LEN(scriv!AH724) + 1 - FIND(",",scriv!AH724)),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IF(scriv!AI724&lt;&gt;"", LEFT( scriv!AI724, FIND(",",scriv!AI724)-1) &amp; "=" &amp; $AH762 &amp; RIGHT( scriv!AI724, LEN(scriv!AI724) + 1 - FIND(",",scriv!AI724)),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IF(scriv!AJ724&lt;&gt;"", LEFT( scriv!AJ724, FIND(",",scriv!AJ724)-1) &amp; "=" &amp; $AH762 &amp; RIGHT( scriv!AJ724, LEN(scriv!AJ724) + 1 - FIND(",",scriv!AJ724)),
  IF($Z$36&lt;&gt;"",LEFT( Z$36, FIND(",",Z$36)-1) &amp; "=" &amp; $AH762 &amp; RIGHT( Z$36, LEN(Z$36) + 1 - FIND(",",Z$36)),""))),
IF(scriv!O724&lt;&gt;"", LEFT( scriv!O724, FIND(",",scriv!O724)-1) &amp; "=" &amp; $AH762 &amp; RIGHT( scriv!O724, LEN(scriv!O724) + 1 - FIND(",",scriv!O724)),
LEFT( Z$37, FIND(",",Z$37)-1) &amp; "=" &amp; $AH762 &amp; RIGHT( Z$37, LEN(Z$37) + 1 - FIND(",",Z$37))))</f>
        <v>drawOpen=,1.2</v>
      </c>
      <c r="AA762" s="81" t="str">
        <f>IF($E762="",
( IF(scriv!AK724&lt;&gt;"", LEFT( scriv!AK724, FIND(",",scriv!AK724)-1) &amp; "=" &amp; $AH762 &amp; RIGHT( scriv!AK724, LEN(scriv!AK724) + 1 - FIND(",",scriv!AK724)),
  IF($AA$36&lt;&gt;"",LEFT( AA$36, FIND(",",AA$36)-1) &amp; "=" &amp; $AH762 &amp; RIGHT( AA$36, LEN(AA$36) + 1 - FIND(",",AA$36)),""))),
IF(scriv!P724&lt;&gt;"", LEFT( scriv!P724, FIND(",",scriv!P724)-1) &amp; "=" &amp; $AH762 &amp; RIGHT( scriv!P724, LEN(scriv!P724) + 1 - FIND(",",scriv!P724)),
LEFT( AA$37, FIND(",",AA$37)-1) &amp; "=" &amp; $AH762 &amp; RIGHT( AA$37, LEN(AA$37) + 1 - FIND(",",AA$37))))</f>
        <v>drawClose=,1.2</v>
      </c>
      <c r="AB762" s="167" t="str">
        <f t="shared" si="477"/>
        <v>noTitle</v>
      </c>
      <c r="AC762" s="167"/>
      <c r="AD762" s="45"/>
      <c r="AE762" s="168"/>
      <c r="AF762" s="169">
        <f>IF(D762="",scriv!B724,"")</f>
        <v>0</v>
      </c>
      <c r="AG762" s="170" t="str">
        <f t="shared" si="480"/>
        <v/>
      </c>
      <c r="AH762" s="169" t="str">
        <f t="shared" si="481"/>
        <v/>
      </c>
      <c r="AI762" s="169" t="str">
        <f t="shared" si="482"/>
        <v/>
      </c>
      <c r="AJ762" s="86">
        <f>ROUNDDOWN( (LEN(scriv!B724)+1) / 2, 0 )</f>
        <v>0</v>
      </c>
      <c r="AK762" s="82">
        <f t="shared" si="483"/>
        <v>0</v>
      </c>
      <c r="AL762" s="82" t="str">
        <f t="shared" si="484"/>
        <v>-</v>
      </c>
      <c r="AM762" s="82" t="str">
        <f t="shared" si="485"/>
        <v>-</v>
      </c>
      <c r="AN762" s="82" t="str">
        <f t="shared" si="486"/>
        <v>-</v>
      </c>
      <c r="AO762" s="82" t="str">
        <f t="shared" si="487"/>
        <v>-</v>
      </c>
      <c r="AP762" s="82" t="str">
        <f t="shared" si="488"/>
        <v>-</v>
      </c>
      <c r="AQ762" s="82" t="str">
        <f t="shared" si="489"/>
        <v>-</v>
      </c>
      <c r="AR762" s="82" t="str">
        <f t="shared" si="490"/>
        <v>-</v>
      </c>
      <c r="AT762" s="82">
        <f t="shared" si="491"/>
        <v>2</v>
      </c>
      <c r="AU762" s="82" t="str">
        <f ca="1">IF(    MAX(OFFSET(AL762,0,0,MATCH("-",AL$638:AL762,0))) = 0,"",
IFERROR(MAX(OFFSET(AL762,0,0,MATCH("-",AL$638:AL762,0))),""))</f>
        <v/>
      </c>
      <c r="AV762" s="82" t="str">
        <f ca="1">IF(    MAX(OFFSET(AM762,0,0,MATCH("-",AM$638:AM762,0))) = 0,"",
IFERROR(MAX(OFFSET(AM762,0,0,MATCH("-",AM$638:AM762,0))),""))</f>
        <v/>
      </c>
      <c r="AW762" s="82" t="str">
        <f ca="1">IF(    MAX(OFFSET(AN762,0,0,MATCH("-",AN$638:AN762,0))) = 0,"",
IFERROR(MAX(OFFSET(AN762,0,0,MATCH("-",AN$638:AN762,0))),""))</f>
        <v/>
      </c>
      <c r="AX762" s="82" t="str">
        <f ca="1">IF(    MAX(OFFSET(AO762,0,0,MATCH("-",AO$638:AO762,0))) = 0,"",
IFERROR(MAX(OFFSET(AO762,0,0,MATCH("-",AO$638:AO762,0))),""))</f>
        <v/>
      </c>
      <c r="AY762" s="82" t="str">
        <f ca="1">IF(    MAX(OFFSET(AP762,0,0,MATCH("-",AP$638:AP762,0))) = 0,"",
IFERROR(MAX(OFFSET(AP762,0,0,MATCH("-",AP$638:AP762,0))),""))</f>
        <v/>
      </c>
      <c r="AZ762" s="82" t="str">
        <f ca="1">IF(    MAX(OFFSET(AQ762,0,0,MATCH("-",AQ$638:AQ762,0))) = 0,"",
IFERROR(MAX(OFFSET(AQ762,0,0,MATCH("-",AQ$638:AQ762,0))),""))</f>
        <v/>
      </c>
      <c r="BA762" s="82" t="str">
        <f ca="1">IF(    MAX(OFFSET(AR762,0,0,MATCH("-",AR$638:AR762,0))) = 0,"",
IFERROR(MAX(OFFSET(AR762,0,0,MATCH("-",AR$638:AR762,0))),""))</f>
        <v/>
      </c>
      <c r="BB762" s="112">
        <f t="shared" ca="1" si="492"/>
        <v>-270</v>
      </c>
      <c r="BC762" s="111" t="str">
        <f t="shared" ca="1" si="493"/>
        <v>Radius</v>
      </c>
      <c r="BD762" s="112">
        <f t="shared" ca="1" si="494"/>
        <v>0</v>
      </c>
      <c r="BE762" s="111">
        <f t="shared" ca="1" si="495"/>
        <v>-150</v>
      </c>
      <c r="BF762" s="113" t="e">
        <f t="shared" ca="1" si="496"/>
        <v>#VALUE!</v>
      </c>
      <c r="BG762" s="113" t="e">
        <f t="shared" ca="1" si="497"/>
        <v>#VALUE!</v>
      </c>
      <c r="BH762" s="112">
        <f t="shared" ca="1" si="498"/>
        <v>2000</v>
      </c>
      <c r="BI762" s="112">
        <f t="shared" ca="1" si="499"/>
        <v>-150</v>
      </c>
      <c r="BJ762" s="157"/>
      <c r="BK762" s="157"/>
      <c r="BL762" s="158" t="str">
        <f>scriv!AM724</f>
        <v/>
      </c>
      <c r="BM762" s="157"/>
      <c r="BN762" s="157" t="str">
        <f t="shared" si="500"/>
        <v>node</v>
      </c>
      <c r="BO762" s="157"/>
      <c r="BP762" s="159">
        <f t="shared" ca="1" si="501"/>
        <v>0</v>
      </c>
      <c r="BQ762" s="159">
        <f t="shared" ca="1" si="502"/>
        <v>0</v>
      </c>
      <c r="BR762" s="159">
        <f t="shared" si="503"/>
        <v>1</v>
      </c>
      <c r="BS762" s="159" t="str">
        <f t="shared" si="504"/>
        <v>symbol</v>
      </c>
      <c r="BT762" s="157" t="str">
        <f ca="1">IF(scriv!V724&lt;&gt;"",scriv!V724,
IF(E762="",IFERROR(VLOOKUP(BL762,$AH$40:$BT$638,39,FALSE),$BT$36),
$BT$37))</f>
        <v>NodeSquare</v>
      </c>
      <c r="BU762" s="166">
        <f t="shared" ca="1" si="505"/>
        <v>2000</v>
      </c>
      <c r="BV762" s="166">
        <f t="shared" ca="1" si="506"/>
        <v>-150</v>
      </c>
      <c r="BW762" s="166">
        <f t="shared" ca="1" si="507"/>
        <v>0</v>
      </c>
      <c r="BX762" s="166">
        <f t="shared" ca="1" si="508"/>
        <v>0</v>
      </c>
      <c r="BY762" s="180" t="str">
        <f t="shared" si="509"/>
        <v/>
      </c>
      <c r="BZ762" s="180" t="str">
        <f t="shared" si="510"/>
        <v/>
      </c>
      <c r="CA762" s="81" t="str">
        <f>IF(scriv!E724&lt;&gt;"",scriv!E724,"")</f>
        <v/>
      </c>
      <c r="CB762" s="82">
        <f t="shared" si="479"/>
        <v>0</v>
      </c>
      <c r="CC762" s="82">
        <f t="shared" si="511"/>
        <v>0</v>
      </c>
      <c r="CD762" s="82" t="str">
        <f t="shared" si="512"/>
        <v>-</v>
      </c>
      <c r="CE762" s="82" t="str">
        <f t="shared" si="513"/>
        <v>-</v>
      </c>
      <c r="CF762" s="82" t="str">
        <f t="shared" si="514"/>
        <v>-</v>
      </c>
      <c r="CG762" s="82" t="str">
        <f t="shared" si="515"/>
        <v>-</v>
      </c>
      <c r="CH762" s="82" t="str">
        <f t="shared" si="516"/>
        <v>-</v>
      </c>
      <c r="CI762" s="82" t="str">
        <f t="shared" si="517"/>
        <v>-</v>
      </c>
      <c r="CJ762" s="82" t="str">
        <f t="shared" si="518"/>
        <v>-</v>
      </c>
      <c r="CK762" s="82" t="str">
        <f t="shared" si="519"/>
        <v>-</v>
      </c>
    </row>
    <row r="763" spans="1:89" s="82" customFormat="1" ht="18" customHeight="1">
      <c r="A763" s="81" t="str">
        <f>scriv!AL725</f>
        <v/>
      </c>
      <c r="B763" s="81" t="str">
        <f>IF(scriv!D725&lt;&gt;"",scriv!D725,"")</f>
        <v/>
      </c>
      <c r="C763" s="81" t="str">
        <f>IF( scriv!AP725&lt;&gt;"", IF(D763&lt;&gt;"","connection ","")&amp;scriv!AP725,IF(D763&lt;&gt;"","connection",""))</f>
        <v/>
      </c>
      <c r="D763" s="82" t="str">
        <f>scriv!AN725</f>
        <v/>
      </c>
      <c r="E763" s="82" t="str">
        <f>scriv!AO725</f>
        <v/>
      </c>
      <c r="F763" s="156">
        <f>ROW()</f>
        <v>763</v>
      </c>
      <c r="G763" s="288">
        <f>scriv!AC725</f>
        <v>0</v>
      </c>
      <c r="H763" s="288">
        <f>scriv!AD725</f>
        <v>0</v>
      </c>
      <c r="I763" s="81" t="str">
        <f>IF(scriv!AE725&lt;&gt;"",scriv!AE725,J763)</f>
        <v/>
      </c>
      <c r="J763" s="81" t="str">
        <f>IF(scriv!AF725&lt;&gt;"",scriv!AF725,"")</f>
        <v/>
      </c>
      <c r="K763" s="82" t="str">
        <f>IF(scriv!Y725&lt;&gt;"",scriv!Y725,$K$36)</f>
        <v>none</v>
      </c>
      <c r="L763" s="82">
        <f>IF(scriv!Z725&lt;&gt;"",scriv!Z725,$L$36)</f>
        <v>0</v>
      </c>
      <c r="M763" s="82" t="str">
        <f>IF(scriv!AA725&lt;&gt;"",scriv!AA725,$M$36)</f>
        <v>OpenClose</v>
      </c>
      <c r="N763" s="82">
        <f>IF(scriv!AB725&lt;&gt;"",scriv!AB725,$N$36)</f>
        <v>0</v>
      </c>
      <c r="O763" s="119" t="str">
        <f t="shared" si="478"/>
        <v/>
      </c>
      <c r="P763" s="81" t="str">
        <f>IF(scriv!I725&lt;&gt;"",scriv!I725,"")</f>
        <v/>
      </c>
      <c r="Q763" s="81" t="str">
        <f>IF(scriv!J725&lt;&gt;"",scriv!J725,"")</f>
        <v/>
      </c>
      <c r="R763" s="81">
        <f>IF(scriv!K725&lt;&gt;"",scriv!K725,
IF(I763&lt;&gt;"",1,$R$36))</f>
        <v>1</v>
      </c>
      <c r="S763" s="81" t="str">
        <f>IF(scriv!L725&lt;&gt;"",scriv!L725,
IF(scriv!AF725&lt;&gt;"",$S$36,"none"))</f>
        <v>none</v>
      </c>
      <c r="T763" s="81" t="str">
        <f>IF(scriv!Q725&lt;&gt;"",scriv!Q725,"")</f>
        <v/>
      </c>
      <c r="U763" s="81" t="str">
        <f>IF(scriv!R725&lt;&gt;"",scriv!R725,"")</f>
        <v/>
      </c>
      <c r="V763" s="81" t="str">
        <f>IF(scriv!S725&lt;&gt;"",scriv!S725,"")</f>
        <v/>
      </c>
      <c r="W763" s="81" t="str">
        <f>IF(scriv!T725&lt;&gt;"",scriv!T725,"")</f>
        <v/>
      </c>
      <c r="X763" s="81" t="str">
        <f>IF($E763="",
( IF(scriv!AH725&lt;&gt;"", LEFT( scriv!AH725, FIND(",",scriv!AH725)-1) &amp; "=" &amp; $AH763 &amp; RIGHT( scriv!AH725, LEN(scriv!AH725) + 1 - FIND(",",scriv!AH725)),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IF(scriv!AI725&lt;&gt;"", LEFT( scriv!AI725, FIND(",",scriv!AI725)-1) &amp; "=" &amp; $AH763 &amp; RIGHT( scriv!AI725, LEN(scriv!AI725) + 1 - FIND(",",scriv!AI725)),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IF(scriv!AJ725&lt;&gt;"", LEFT( scriv!AJ725, FIND(",",scriv!AJ725)-1) &amp; "=" &amp; $AH763 &amp; RIGHT( scriv!AJ725, LEN(scriv!AJ725) + 1 - FIND(",",scriv!AJ725)),
  IF($Z$36&lt;&gt;"",LEFT( Z$36, FIND(",",Z$36)-1) &amp; "=" &amp; $AH763 &amp; RIGHT( Z$36, LEN(Z$36) + 1 - FIND(",",Z$36)),""))),
IF(scriv!O725&lt;&gt;"", LEFT( scriv!O725, FIND(",",scriv!O725)-1) &amp; "=" &amp; $AH763 &amp; RIGHT( scriv!O725, LEN(scriv!O725) + 1 - FIND(",",scriv!O725)),
LEFT( Z$37, FIND(",",Z$37)-1) &amp; "=" &amp; $AH763 &amp; RIGHT( Z$37, LEN(Z$37) + 1 - FIND(",",Z$37))))</f>
        <v>drawOpen=,1.2</v>
      </c>
      <c r="AA763" s="81" t="str">
        <f>IF($E763="",
( IF(scriv!AK725&lt;&gt;"", LEFT( scriv!AK725, FIND(",",scriv!AK725)-1) &amp; "=" &amp; $AH763 &amp; RIGHT( scriv!AK725, LEN(scriv!AK725) + 1 - FIND(",",scriv!AK725)),
  IF($AA$36&lt;&gt;"",LEFT( AA$36, FIND(",",AA$36)-1) &amp; "=" &amp; $AH763 &amp; RIGHT( AA$36, LEN(AA$36) + 1 - FIND(",",AA$36)),""))),
IF(scriv!P725&lt;&gt;"", LEFT( scriv!P725, FIND(",",scriv!P725)-1) &amp; "=" &amp; $AH763 &amp; RIGHT( scriv!P725, LEN(scriv!P725) + 1 - FIND(",",scriv!P725)),
LEFT( AA$37, FIND(",",AA$37)-1) &amp; "=" &amp; $AH763 &amp; RIGHT( AA$37, LEN(AA$37) + 1 - FIND(",",AA$37))))</f>
        <v>drawClose=,1.2</v>
      </c>
      <c r="AB763" s="167" t="str">
        <f t="shared" si="477"/>
        <v>noTitle</v>
      </c>
      <c r="AC763" s="167"/>
      <c r="AD763" s="45"/>
      <c r="AE763" s="168"/>
      <c r="AF763" s="169">
        <f>IF(D763="",scriv!B725,"")</f>
        <v>0</v>
      </c>
      <c r="AG763" s="170" t="str">
        <f t="shared" si="480"/>
        <v/>
      </c>
      <c r="AH763" s="169" t="str">
        <f t="shared" si="481"/>
        <v/>
      </c>
      <c r="AI763" s="169" t="str">
        <f t="shared" si="482"/>
        <v/>
      </c>
      <c r="AJ763" s="86">
        <f>ROUNDDOWN( (LEN(scriv!B725)+1) / 2, 0 )</f>
        <v>0</v>
      </c>
      <c r="AK763" s="82">
        <f t="shared" si="483"/>
        <v>0</v>
      </c>
      <c r="AL763" s="82" t="str">
        <f t="shared" si="484"/>
        <v>-</v>
      </c>
      <c r="AM763" s="82" t="str">
        <f t="shared" si="485"/>
        <v>-</v>
      </c>
      <c r="AN763" s="82" t="str">
        <f t="shared" si="486"/>
        <v>-</v>
      </c>
      <c r="AO763" s="82" t="str">
        <f t="shared" si="487"/>
        <v>-</v>
      </c>
      <c r="AP763" s="82" t="str">
        <f t="shared" si="488"/>
        <v>-</v>
      </c>
      <c r="AQ763" s="82" t="str">
        <f t="shared" si="489"/>
        <v>-</v>
      </c>
      <c r="AR763" s="82" t="str">
        <f t="shared" si="490"/>
        <v>-</v>
      </c>
      <c r="AT763" s="82">
        <f t="shared" si="491"/>
        <v>2</v>
      </c>
      <c r="AU763" s="82" t="str">
        <f ca="1">IF(    MAX(OFFSET(AL763,0,0,MATCH("-",AL$638:AL763,0))) = 0,"",
IFERROR(MAX(OFFSET(AL763,0,0,MATCH("-",AL$638:AL763,0))),""))</f>
        <v/>
      </c>
      <c r="AV763" s="82" t="str">
        <f ca="1">IF(    MAX(OFFSET(AM763,0,0,MATCH("-",AM$638:AM763,0))) = 0,"",
IFERROR(MAX(OFFSET(AM763,0,0,MATCH("-",AM$638:AM763,0))),""))</f>
        <v/>
      </c>
      <c r="AW763" s="82" t="str">
        <f ca="1">IF(    MAX(OFFSET(AN763,0,0,MATCH("-",AN$638:AN763,0))) = 0,"",
IFERROR(MAX(OFFSET(AN763,0,0,MATCH("-",AN$638:AN763,0))),""))</f>
        <v/>
      </c>
      <c r="AX763" s="82" t="str">
        <f ca="1">IF(    MAX(OFFSET(AO763,0,0,MATCH("-",AO$638:AO763,0))) = 0,"",
IFERROR(MAX(OFFSET(AO763,0,0,MATCH("-",AO$638:AO763,0))),""))</f>
        <v/>
      </c>
      <c r="AY763" s="82" t="str">
        <f ca="1">IF(    MAX(OFFSET(AP763,0,0,MATCH("-",AP$638:AP763,0))) = 0,"",
IFERROR(MAX(OFFSET(AP763,0,0,MATCH("-",AP$638:AP763,0))),""))</f>
        <v/>
      </c>
      <c r="AZ763" s="82" t="str">
        <f ca="1">IF(    MAX(OFFSET(AQ763,0,0,MATCH("-",AQ$638:AQ763,0))) = 0,"",
IFERROR(MAX(OFFSET(AQ763,0,0,MATCH("-",AQ$638:AQ763,0))),""))</f>
        <v/>
      </c>
      <c r="BA763" s="82" t="str">
        <f ca="1">IF(    MAX(OFFSET(AR763,0,0,MATCH("-",AR$638:AR763,0))) = 0,"",
IFERROR(MAX(OFFSET(AR763,0,0,MATCH("-",AR$638:AR763,0))),""))</f>
        <v/>
      </c>
      <c r="BB763" s="112">
        <f t="shared" ca="1" si="492"/>
        <v>-270</v>
      </c>
      <c r="BC763" s="111" t="str">
        <f t="shared" ca="1" si="493"/>
        <v>Radius</v>
      </c>
      <c r="BD763" s="112">
        <f t="shared" ca="1" si="494"/>
        <v>0</v>
      </c>
      <c r="BE763" s="111">
        <f t="shared" ca="1" si="495"/>
        <v>-150</v>
      </c>
      <c r="BF763" s="113" t="e">
        <f t="shared" ca="1" si="496"/>
        <v>#VALUE!</v>
      </c>
      <c r="BG763" s="113" t="e">
        <f t="shared" ca="1" si="497"/>
        <v>#VALUE!</v>
      </c>
      <c r="BH763" s="112">
        <f t="shared" ca="1" si="498"/>
        <v>2000</v>
      </c>
      <c r="BI763" s="112">
        <f t="shared" ca="1" si="499"/>
        <v>-150</v>
      </c>
      <c r="BJ763" s="157"/>
      <c r="BK763" s="157"/>
      <c r="BL763" s="158" t="str">
        <f>scriv!AM725</f>
        <v/>
      </c>
      <c r="BM763" s="157"/>
      <c r="BN763" s="157" t="str">
        <f t="shared" si="500"/>
        <v>node</v>
      </c>
      <c r="BO763" s="157"/>
      <c r="BP763" s="159">
        <f t="shared" ca="1" si="501"/>
        <v>0</v>
      </c>
      <c r="BQ763" s="159">
        <f t="shared" ca="1" si="502"/>
        <v>0</v>
      </c>
      <c r="BR763" s="159">
        <f t="shared" si="503"/>
        <v>1</v>
      </c>
      <c r="BS763" s="159" t="str">
        <f t="shared" si="504"/>
        <v>symbol</v>
      </c>
      <c r="BT763" s="157" t="str">
        <f ca="1">IF(scriv!V725&lt;&gt;"",scriv!V725,
IF(E763="",IFERROR(VLOOKUP(BL763,$AH$40:$BT$638,39,FALSE),$BT$36),
$BT$37))</f>
        <v>NodeSquare</v>
      </c>
      <c r="BU763" s="166">
        <f t="shared" ca="1" si="505"/>
        <v>2000</v>
      </c>
      <c r="BV763" s="166">
        <f t="shared" ca="1" si="506"/>
        <v>-150</v>
      </c>
      <c r="BW763" s="166">
        <f t="shared" ca="1" si="507"/>
        <v>0</v>
      </c>
      <c r="BX763" s="166">
        <f t="shared" ca="1" si="508"/>
        <v>0</v>
      </c>
      <c r="BY763" s="180" t="str">
        <f t="shared" si="509"/>
        <v/>
      </c>
      <c r="BZ763" s="180" t="str">
        <f t="shared" si="510"/>
        <v/>
      </c>
      <c r="CA763" s="81" t="str">
        <f>IF(scriv!E725&lt;&gt;"",scriv!E725,"")</f>
        <v/>
      </c>
      <c r="CB763" s="82">
        <f t="shared" si="479"/>
        <v>0</v>
      </c>
      <c r="CC763" s="82">
        <f t="shared" si="511"/>
        <v>0</v>
      </c>
      <c r="CD763" s="82" t="str">
        <f t="shared" si="512"/>
        <v>-</v>
      </c>
      <c r="CE763" s="82" t="str">
        <f t="shared" si="513"/>
        <v>-</v>
      </c>
      <c r="CF763" s="82" t="str">
        <f t="shared" si="514"/>
        <v>-</v>
      </c>
      <c r="CG763" s="82" t="str">
        <f t="shared" si="515"/>
        <v>-</v>
      </c>
      <c r="CH763" s="82" t="str">
        <f t="shared" si="516"/>
        <v>-</v>
      </c>
      <c r="CI763" s="82" t="str">
        <f t="shared" si="517"/>
        <v>-</v>
      </c>
      <c r="CJ763" s="82" t="str">
        <f t="shared" si="518"/>
        <v>-</v>
      </c>
      <c r="CK763" s="82" t="str">
        <f t="shared" si="519"/>
        <v>-</v>
      </c>
    </row>
    <row r="764" spans="1:89" s="82" customFormat="1" ht="18" customHeight="1">
      <c r="A764" s="81" t="str">
        <f>scriv!AL726</f>
        <v/>
      </c>
      <c r="B764" s="81" t="str">
        <f>IF(scriv!D726&lt;&gt;"",scriv!D726,"")</f>
        <v/>
      </c>
      <c r="C764" s="81" t="str">
        <f>IF( scriv!AP726&lt;&gt;"", IF(D764&lt;&gt;"","connection ","")&amp;scriv!AP726,IF(D764&lt;&gt;"","connection",""))</f>
        <v/>
      </c>
      <c r="D764" s="82" t="str">
        <f>scriv!AN726</f>
        <v/>
      </c>
      <c r="E764" s="82" t="str">
        <f>scriv!AO726</f>
        <v/>
      </c>
      <c r="F764" s="156">
        <f>ROW()</f>
        <v>764</v>
      </c>
      <c r="G764" s="288">
        <f>scriv!AC726</f>
        <v>0</v>
      </c>
      <c r="H764" s="288">
        <f>scriv!AD726</f>
        <v>0</v>
      </c>
      <c r="I764" s="81" t="str">
        <f>IF(scriv!AE726&lt;&gt;"",scriv!AE726,J764)</f>
        <v/>
      </c>
      <c r="J764" s="81" t="str">
        <f>IF(scriv!AF726&lt;&gt;"",scriv!AF726,"")</f>
        <v/>
      </c>
      <c r="K764" s="82" t="str">
        <f>IF(scriv!Y726&lt;&gt;"",scriv!Y726,$K$36)</f>
        <v>none</v>
      </c>
      <c r="L764" s="82">
        <f>IF(scriv!Z726&lt;&gt;"",scriv!Z726,$L$36)</f>
        <v>0</v>
      </c>
      <c r="M764" s="82" t="str">
        <f>IF(scriv!AA726&lt;&gt;"",scriv!AA726,$M$36)</f>
        <v>OpenClose</v>
      </c>
      <c r="N764" s="82">
        <f>IF(scriv!AB726&lt;&gt;"",scriv!AB726,$N$36)</f>
        <v>0</v>
      </c>
      <c r="O764" s="119" t="str">
        <f t="shared" si="478"/>
        <v/>
      </c>
      <c r="P764" s="81" t="str">
        <f>IF(scriv!I726&lt;&gt;"",scriv!I726,"")</f>
        <v/>
      </c>
      <c r="Q764" s="81" t="str">
        <f>IF(scriv!J726&lt;&gt;"",scriv!J726,"")</f>
        <v/>
      </c>
      <c r="R764" s="81">
        <f>IF(scriv!K726&lt;&gt;"",scriv!K726,
IF(I764&lt;&gt;"",1,$R$36))</f>
        <v>1</v>
      </c>
      <c r="S764" s="81" t="str">
        <f>IF(scriv!L726&lt;&gt;"",scriv!L726,
IF(scriv!AF726&lt;&gt;"",$S$36,"none"))</f>
        <v>none</v>
      </c>
      <c r="T764" s="81" t="str">
        <f>IF(scriv!Q726&lt;&gt;"",scriv!Q726,"")</f>
        <v/>
      </c>
      <c r="U764" s="81" t="str">
        <f>IF(scriv!R726&lt;&gt;"",scriv!R726,"")</f>
        <v/>
      </c>
      <c r="V764" s="81" t="str">
        <f>IF(scriv!S726&lt;&gt;"",scriv!S726,"")</f>
        <v/>
      </c>
      <c r="W764" s="81" t="str">
        <f>IF(scriv!T726&lt;&gt;"",scriv!T726,"")</f>
        <v/>
      </c>
      <c r="X764" s="81" t="str">
        <f>IF($E764="",
( IF(scriv!AH726&lt;&gt;"", LEFT( scriv!AH726, FIND(",",scriv!AH726)-1) &amp; "=" &amp; $AH764 &amp; RIGHT( scriv!AH726, LEN(scriv!AH726) + 1 - FIND(",",scriv!AH726)),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IF(scriv!AI726&lt;&gt;"", LEFT( scriv!AI726, FIND(",",scriv!AI726)-1) &amp; "=" &amp; $AH764 &amp; RIGHT( scriv!AI726, LEN(scriv!AI726) + 1 - FIND(",",scriv!AI726)),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IF(scriv!AJ726&lt;&gt;"", LEFT( scriv!AJ726, FIND(",",scriv!AJ726)-1) &amp; "=" &amp; $AH764 &amp; RIGHT( scriv!AJ726, LEN(scriv!AJ726) + 1 - FIND(",",scriv!AJ726)),
  IF($Z$36&lt;&gt;"",LEFT( Z$36, FIND(",",Z$36)-1) &amp; "=" &amp; $AH764 &amp; RIGHT( Z$36, LEN(Z$36) + 1 - FIND(",",Z$36)),""))),
IF(scriv!O726&lt;&gt;"", LEFT( scriv!O726, FIND(",",scriv!O726)-1) &amp; "=" &amp; $AH764 &amp; RIGHT( scriv!O726, LEN(scriv!O726) + 1 - FIND(",",scriv!O726)),
LEFT( Z$37, FIND(",",Z$37)-1) &amp; "=" &amp; $AH764 &amp; RIGHT( Z$37, LEN(Z$37) + 1 - FIND(",",Z$37))))</f>
        <v>drawOpen=,1.2</v>
      </c>
      <c r="AA764" s="81" t="str">
        <f>IF($E764="",
( IF(scriv!AK726&lt;&gt;"", LEFT( scriv!AK726, FIND(",",scriv!AK726)-1) &amp; "=" &amp; $AH764 &amp; RIGHT( scriv!AK726, LEN(scriv!AK726) + 1 - FIND(",",scriv!AK726)),
  IF($AA$36&lt;&gt;"",LEFT( AA$36, FIND(",",AA$36)-1) &amp; "=" &amp; $AH764 &amp; RIGHT( AA$36, LEN(AA$36) + 1 - FIND(",",AA$36)),""))),
IF(scriv!P726&lt;&gt;"", LEFT( scriv!P726, FIND(",",scriv!P726)-1) &amp; "=" &amp; $AH764 &amp; RIGHT( scriv!P726, LEN(scriv!P726) + 1 - FIND(",",scriv!P726)),
LEFT( AA$37, FIND(",",AA$37)-1) &amp; "=" &amp; $AH764 &amp; RIGHT( AA$37, LEN(AA$37) + 1 - FIND(",",AA$37))))</f>
        <v>drawClose=,1.2</v>
      </c>
      <c r="AB764" s="167" t="str">
        <f t="shared" si="477"/>
        <v>noTitle</v>
      </c>
      <c r="AC764" s="167"/>
      <c r="AD764" s="45"/>
      <c r="AE764" s="168"/>
      <c r="AF764" s="169">
        <f>IF(D764="",scriv!B726,"")</f>
        <v>0</v>
      </c>
      <c r="AG764" s="170" t="str">
        <f t="shared" si="480"/>
        <v/>
      </c>
      <c r="AH764" s="169" t="str">
        <f t="shared" si="481"/>
        <v/>
      </c>
      <c r="AI764" s="169" t="str">
        <f t="shared" si="482"/>
        <v/>
      </c>
      <c r="AJ764" s="86">
        <f>ROUNDDOWN( (LEN(scriv!B726)+1) / 2, 0 )</f>
        <v>0</v>
      </c>
      <c r="AK764" s="82">
        <f t="shared" si="483"/>
        <v>0</v>
      </c>
      <c r="AL764" s="82" t="str">
        <f t="shared" si="484"/>
        <v>-</v>
      </c>
      <c r="AM764" s="82" t="str">
        <f t="shared" si="485"/>
        <v>-</v>
      </c>
      <c r="AN764" s="82" t="str">
        <f t="shared" si="486"/>
        <v>-</v>
      </c>
      <c r="AO764" s="82" t="str">
        <f t="shared" si="487"/>
        <v>-</v>
      </c>
      <c r="AP764" s="82" t="str">
        <f t="shared" si="488"/>
        <v>-</v>
      </c>
      <c r="AQ764" s="82" t="str">
        <f t="shared" si="489"/>
        <v>-</v>
      </c>
      <c r="AR764" s="82" t="str">
        <f t="shared" si="490"/>
        <v>-</v>
      </c>
      <c r="AT764" s="82">
        <f t="shared" si="491"/>
        <v>2</v>
      </c>
      <c r="AU764" s="82" t="str">
        <f ca="1">IF(    MAX(OFFSET(AL764,0,0,MATCH("-",AL$638:AL764,0))) = 0,"",
IFERROR(MAX(OFFSET(AL764,0,0,MATCH("-",AL$638:AL764,0))),""))</f>
        <v/>
      </c>
      <c r="AV764" s="82" t="str">
        <f ca="1">IF(    MAX(OFFSET(AM764,0,0,MATCH("-",AM$638:AM764,0))) = 0,"",
IFERROR(MAX(OFFSET(AM764,0,0,MATCH("-",AM$638:AM764,0))),""))</f>
        <v/>
      </c>
      <c r="AW764" s="82" t="str">
        <f ca="1">IF(    MAX(OFFSET(AN764,0,0,MATCH("-",AN$638:AN764,0))) = 0,"",
IFERROR(MAX(OFFSET(AN764,0,0,MATCH("-",AN$638:AN764,0))),""))</f>
        <v/>
      </c>
      <c r="AX764" s="82" t="str">
        <f ca="1">IF(    MAX(OFFSET(AO764,0,0,MATCH("-",AO$638:AO764,0))) = 0,"",
IFERROR(MAX(OFFSET(AO764,0,0,MATCH("-",AO$638:AO764,0))),""))</f>
        <v/>
      </c>
      <c r="AY764" s="82" t="str">
        <f ca="1">IF(    MAX(OFFSET(AP764,0,0,MATCH("-",AP$638:AP764,0))) = 0,"",
IFERROR(MAX(OFFSET(AP764,0,0,MATCH("-",AP$638:AP764,0))),""))</f>
        <v/>
      </c>
      <c r="AZ764" s="82" t="str">
        <f ca="1">IF(    MAX(OFFSET(AQ764,0,0,MATCH("-",AQ$638:AQ764,0))) = 0,"",
IFERROR(MAX(OFFSET(AQ764,0,0,MATCH("-",AQ$638:AQ764,0))),""))</f>
        <v/>
      </c>
      <c r="BA764" s="82" t="str">
        <f ca="1">IF(    MAX(OFFSET(AR764,0,0,MATCH("-",AR$638:AR764,0))) = 0,"",
IFERROR(MAX(OFFSET(AR764,0,0,MATCH("-",AR$638:AR764,0))),""))</f>
        <v/>
      </c>
      <c r="BB764" s="112">
        <f t="shared" ca="1" si="492"/>
        <v>-270</v>
      </c>
      <c r="BC764" s="111" t="str">
        <f t="shared" ca="1" si="493"/>
        <v>Radius</v>
      </c>
      <c r="BD764" s="112">
        <f t="shared" ca="1" si="494"/>
        <v>0</v>
      </c>
      <c r="BE764" s="111">
        <f t="shared" ca="1" si="495"/>
        <v>-150</v>
      </c>
      <c r="BF764" s="113" t="e">
        <f t="shared" ca="1" si="496"/>
        <v>#VALUE!</v>
      </c>
      <c r="BG764" s="113" t="e">
        <f t="shared" ca="1" si="497"/>
        <v>#VALUE!</v>
      </c>
      <c r="BH764" s="112">
        <f t="shared" ca="1" si="498"/>
        <v>2000</v>
      </c>
      <c r="BI764" s="112">
        <f t="shared" ca="1" si="499"/>
        <v>-150</v>
      </c>
      <c r="BJ764" s="157"/>
      <c r="BK764" s="157"/>
      <c r="BL764" s="158" t="str">
        <f>scriv!AM726</f>
        <v/>
      </c>
      <c r="BM764" s="157"/>
      <c r="BN764" s="157" t="str">
        <f t="shared" si="500"/>
        <v>node</v>
      </c>
      <c r="BO764" s="157"/>
      <c r="BP764" s="159">
        <f t="shared" ca="1" si="501"/>
        <v>0</v>
      </c>
      <c r="BQ764" s="159">
        <f t="shared" ca="1" si="502"/>
        <v>0</v>
      </c>
      <c r="BR764" s="159">
        <f t="shared" si="503"/>
        <v>1</v>
      </c>
      <c r="BS764" s="159" t="str">
        <f t="shared" si="504"/>
        <v>symbol</v>
      </c>
      <c r="BT764" s="157" t="str">
        <f ca="1">IF(scriv!V726&lt;&gt;"",scriv!V726,
IF(E764="",IFERROR(VLOOKUP(BL764,$AH$40:$BT$638,39,FALSE),$BT$36),
$BT$37))</f>
        <v>NodeSquare</v>
      </c>
      <c r="BU764" s="166">
        <f t="shared" ca="1" si="505"/>
        <v>2000</v>
      </c>
      <c r="BV764" s="166">
        <f t="shared" ca="1" si="506"/>
        <v>-150</v>
      </c>
      <c r="BW764" s="166">
        <f t="shared" ca="1" si="507"/>
        <v>0</v>
      </c>
      <c r="BX764" s="166">
        <f t="shared" ca="1" si="508"/>
        <v>0</v>
      </c>
      <c r="BY764" s="180" t="str">
        <f t="shared" si="509"/>
        <v/>
      </c>
      <c r="BZ764" s="180" t="str">
        <f t="shared" si="510"/>
        <v/>
      </c>
      <c r="CA764" s="81" t="str">
        <f>IF(scriv!E726&lt;&gt;"",scriv!E726,"")</f>
        <v/>
      </c>
      <c r="CB764" s="82">
        <f t="shared" si="479"/>
        <v>0</v>
      </c>
      <c r="CC764" s="82">
        <f t="shared" si="511"/>
        <v>0</v>
      </c>
      <c r="CD764" s="82" t="str">
        <f t="shared" si="512"/>
        <v>-</v>
      </c>
      <c r="CE764" s="82" t="str">
        <f t="shared" si="513"/>
        <v>-</v>
      </c>
      <c r="CF764" s="82" t="str">
        <f t="shared" si="514"/>
        <v>-</v>
      </c>
      <c r="CG764" s="82" t="str">
        <f t="shared" si="515"/>
        <v>-</v>
      </c>
      <c r="CH764" s="82" t="str">
        <f t="shared" si="516"/>
        <v>-</v>
      </c>
      <c r="CI764" s="82" t="str">
        <f t="shared" si="517"/>
        <v>-</v>
      </c>
      <c r="CJ764" s="82" t="str">
        <f t="shared" si="518"/>
        <v>-</v>
      </c>
      <c r="CK764" s="82" t="str">
        <f t="shared" si="519"/>
        <v>-</v>
      </c>
    </row>
    <row r="765" spans="1:89" s="82" customFormat="1" ht="18" customHeight="1">
      <c r="A765" s="81" t="str">
        <f>scriv!AL727</f>
        <v/>
      </c>
      <c r="B765" s="81" t="str">
        <f>IF(scriv!D727&lt;&gt;"",scriv!D727,"")</f>
        <v/>
      </c>
      <c r="C765" s="81" t="str">
        <f>IF( scriv!AP727&lt;&gt;"", IF(D765&lt;&gt;"","connection ","")&amp;scriv!AP727,IF(D765&lt;&gt;"","connection",""))</f>
        <v/>
      </c>
      <c r="D765" s="82" t="str">
        <f>scriv!AN727</f>
        <v/>
      </c>
      <c r="E765" s="82" t="str">
        <f>scriv!AO727</f>
        <v/>
      </c>
      <c r="F765" s="156">
        <f>ROW()</f>
        <v>765</v>
      </c>
      <c r="G765" s="288">
        <f>scriv!AC727</f>
        <v>0</v>
      </c>
      <c r="H765" s="288">
        <f>scriv!AD727</f>
        <v>0</v>
      </c>
      <c r="I765" s="81" t="str">
        <f>IF(scriv!AE727&lt;&gt;"",scriv!AE727,J765)</f>
        <v/>
      </c>
      <c r="J765" s="81" t="str">
        <f>IF(scriv!AF727&lt;&gt;"",scriv!AF727,"")</f>
        <v/>
      </c>
      <c r="K765" s="82" t="str">
        <f>IF(scriv!Y727&lt;&gt;"",scriv!Y727,$K$36)</f>
        <v>none</v>
      </c>
      <c r="L765" s="82">
        <f>IF(scriv!Z727&lt;&gt;"",scriv!Z727,$L$36)</f>
        <v>0</v>
      </c>
      <c r="M765" s="82" t="str">
        <f>IF(scriv!AA727&lt;&gt;"",scriv!AA727,$M$36)</f>
        <v>OpenClose</v>
      </c>
      <c r="N765" s="82">
        <f>IF(scriv!AB727&lt;&gt;"",scriv!AB727,$N$36)</f>
        <v>0</v>
      </c>
      <c r="O765" s="119" t="str">
        <f t="shared" si="478"/>
        <v/>
      </c>
      <c r="P765" s="81" t="str">
        <f>IF(scriv!I727&lt;&gt;"",scriv!I727,"")</f>
        <v/>
      </c>
      <c r="Q765" s="81" t="str">
        <f>IF(scriv!J727&lt;&gt;"",scriv!J727,"")</f>
        <v/>
      </c>
      <c r="R765" s="81">
        <f>IF(scriv!K727&lt;&gt;"",scriv!K727,
IF(I765&lt;&gt;"",1,$R$36))</f>
        <v>1</v>
      </c>
      <c r="S765" s="81" t="str">
        <f>IF(scriv!L727&lt;&gt;"",scriv!L727,
IF(scriv!AF727&lt;&gt;"",$S$36,"none"))</f>
        <v>none</v>
      </c>
      <c r="T765" s="81" t="str">
        <f>IF(scriv!Q727&lt;&gt;"",scriv!Q727,"")</f>
        <v/>
      </c>
      <c r="U765" s="81" t="str">
        <f>IF(scriv!R727&lt;&gt;"",scriv!R727,"")</f>
        <v/>
      </c>
      <c r="V765" s="81" t="str">
        <f>IF(scriv!S727&lt;&gt;"",scriv!S727,"")</f>
        <v/>
      </c>
      <c r="W765" s="81" t="str">
        <f>IF(scriv!T727&lt;&gt;"",scriv!T727,"")</f>
        <v/>
      </c>
      <c r="X765" s="81" t="str">
        <f>IF($E765="",
( IF(scriv!AH727&lt;&gt;"", LEFT( scriv!AH727, FIND(",",scriv!AH727)-1) &amp; "=" &amp; $AH765 &amp; RIGHT( scriv!AH727, LEN(scriv!AH727) + 1 - FIND(",",scriv!AH727)),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IF(scriv!AI727&lt;&gt;"", LEFT( scriv!AI727, FIND(",",scriv!AI727)-1) &amp; "=" &amp; $AH765 &amp; RIGHT( scriv!AI727, LEN(scriv!AI727) + 1 - FIND(",",scriv!AI727)),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IF(scriv!AJ727&lt;&gt;"", LEFT( scriv!AJ727, FIND(",",scriv!AJ727)-1) &amp; "=" &amp; $AH765 &amp; RIGHT( scriv!AJ727, LEN(scriv!AJ727) + 1 - FIND(",",scriv!AJ727)),
  IF($Z$36&lt;&gt;"",LEFT( Z$36, FIND(",",Z$36)-1) &amp; "=" &amp; $AH765 &amp; RIGHT( Z$36, LEN(Z$36) + 1 - FIND(",",Z$36)),""))),
IF(scriv!O727&lt;&gt;"", LEFT( scriv!O727, FIND(",",scriv!O727)-1) &amp; "=" &amp; $AH765 &amp; RIGHT( scriv!O727, LEN(scriv!O727) + 1 - FIND(",",scriv!O727)),
LEFT( Z$37, FIND(",",Z$37)-1) &amp; "=" &amp; $AH765 &amp; RIGHT( Z$37, LEN(Z$37) + 1 - FIND(",",Z$37))))</f>
        <v>drawOpen=,1.2</v>
      </c>
      <c r="AA765" s="81" t="str">
        <f>IF($E765="",
( IF(scriv!AK727&lt;&gt;"", LEFT( scriv!AK727, FIND(",",scriv!AK727)-1) &amp; "=" &amp; $AH765 &amp; RIGHT( scriv!AK727, LEN(scriv!AK727) + 1 - FIND(",",scriv!AK727)),
  IF($AA$36&lt;&gt;"",LEFT( AA$36, FIND(",",AA$36)-1) &amp; "=" &amp; $AH765 &amp; RIGHT( AA$36, LEN(AA$36) + 1 - FIND(",",AA$36)),""))),
IF(scriv!P727&lt;&gt;"", LEFT( scriv!P727, FIND(",",scriv!P727)-1) &amp; "=" &amp; $AH765 &amp; RIGHT( scriv!P727, LEN(scriv!P727) + 1 - FIND(",",scriv!P727)),
LEFT( AA$37, FIND(",",AA$37)-1) &amp; "=" &amp; $AH765 &amp; RIGHT( AA$37, LEN(AA$37) + 1 - FIND(",",AA$37))))</f>
        <v>drawClose=,1.2</v>
      </c>
      <c r="AB765" s="167" t="str">
        <f t="shared" si="477"/>
        <v>noTitle</v>
      </c>
      <c r="AC765" s="167"/>
      <c r="AD765" s="45"/>
      <c r="AE765" s="168"/>
      <c r="AF765" s="169">
        <f>IF(D765="",scriv!B727,"")</f>
        <v>0</v>
      </c>
      <c r="AG765" s="170" t="str">
        <f t="shared" si="480"/>
        <v/>
      </c>
      <c r="AH765" s="169" t="str">
        <f t="shared" si="481"/>
        <v/>
      </c>
      <c r="AI765" s="169" t="str">
        <f t="shared" si="482"/>
        <v/>
      </c>
      <c r="AJ765" s="86">
        <f>ROUNDDOWN( (LEN(scriv!B727)+1) / 2, 0 )</f>
        <v>0</v>
      </c>
      <c r="AK765" s="82">
        <f t="shared" si="483"/>
        <v>0</v>
      </c>
      <c r="AL765" s="82" t="str">
        <f t="shared" si="484"/>
        <v>-</v>
      </c>
      <c r="AM765" s="82" t="str">
        <f t="shared" si="485"/>
        <v>-</v>
      </c>
      <c r="AN765" s="82" t="str">
        <f t="shared" si="486"/>
        <v>-</v>
      </c>
      <c r="AO765" s="82" t="str">
        <f t="shared" si="487"/>
        <v>-</v>
      </c>
      <c r="AP765" s="82" t="str">
        <f t="shared" si="488"/>
        <v>-</v>
      </c>
      <c r="AQ765" s="82" t="str">
        <f t="shared" si="489"/>
        <v>-</v>
      </c>
      <c r="AR765" s="82" t="str">
        <f t="shared" si="490"/>
        <v>-</v>
      </c>
      <c r="AT765" s="82">
        <f t="shared" si="491"/>
        <v>2</v>
      </c>
      <c r="AU765" s="82" t="str">
        <f ca="1">IF(    MAX(OFFSET(AL765,0,0,MATCH("-",AL$638:AL765,0))) = 0,"",
IFERROR(MAX(OFFSET(AL765,0,0,MATCH("-",AL$638:AL765,0))),""))</f>
        <v/>
      </c>
      <c r="AV765" s="82" t="str">
        <f ca="1">IF(    MAX(OFFSET(AM765,0,0,MATCH("-",AM$638:AM765,0))) = 0,"",
IFERROR(MAX(OFFSET(AM765,0,0,MATCH("-",AM$638:AM765,0))),""))</f>
        <v/>
      </c>
      <c r="AW765" s="82" t="str">
        <f ca="1">IF(    MAX(OFFSET(AN765,0,0,MATCH("-",AN$638:AN765,0))) = 0,"",
IFERROR(MAX(OFFSET(AN765,0,0,MATCH("-",AN$638:AN765,0))),""))</f>
        <v/>
      </c>
      <c r="AX765" s="82" t="str">
        <f ca="1">IF(    MAX(OFFSET(AO765,0,0,MATCH("-",AO$638:AO765,0))) = 0,"",
IFERROR(MAX(OFFSET(AO765,0,0,MATCH("-",AO$638:AO765,0))),""))</f>
        <v/>
      </c>
      <c r="AY765" s="82" t="str">
        <f ca="1">IF(    MAX(OFFSET(AP765,0,0,MATCH("-",AP$638:AP765,0))) = 0,"",
IFERROR(MAX(OFFSET(AP765,0,0,MATCH("-",AP$638:AP765,0))),""))</f>
        <v/>
      </c>
      <c r="AZ765" s="82" t="str">
        <f ca="1">IF(    MAX(OFFSET(AQ765,0,0,MATCH("-",AQ$638:AQ765,0))) = 0,"",
IFERROR(MAX(OFFSET(AQ765,0,0,MATCH("-",AQ$638:AQ765,0))),""))</f>
        <v/>
      </c>
      <c r="BA765" s="82" t="str">
        <f ca="1">IF(    MAX(OFFSET(AR765,0,0,MATCH("-",AR$638:AR765,0))) = 0,"",
IFERROR(MAX(OFFSET(AR765,0,0,MATCH("-",AR$638:AR765,0))),""))</f>
        <v/>
      </c>
      <c r="BB765" s="112">
        <f t="shared" ca="1" si="492"/>
        <v>-270</v>
      </c>
      <c r="BC765" s="111" t="str">
        <f t="shared" ca="1" si="493"/>
        <v>Radius</v>
      </c>
      <c r="BD765" s="112">
        <f t="shared" ca="1" si="494"/>
        <v>0</v>
      </c>
      <c r="BE765" s="111">
        <f t="shared" ca="1" si="495"/>
        <v>-150</v>
      </c>
      <c r="BF765" s="113" t="e">
        <f t="shared" ca="1" si="496"/>
        <v>#VALUE!</v>
      </c>
      <c r="BG765" s="113" t="e">
        <f t="shared" ca="1" si="497"/>
        <v>#VALUE!</v>
      </c>
      <c r="BH765" s="112">
        <f t="shared" ca="1" si="498"/>
        <v>2000</v>
      </c>
      <c r="BI765" s="112">
        <f t="shared" ca="1" si="499"/>
        <v>-150</v>
      </c>
      <c r="BJ765" s="157"/>
      <c r="BK765" s="157"/>
      <c r="BL765" s="158" t="str">
        <f>scriv!AM727</f>
        <v/>
      </c>
      <c r="BM765" s="157"/>
      <c r="BN765" s="157" t="str">
        <f t="shared" si="500"/>
        <v>node</v>
      </c>
      <c r="BO765" s="157"/>
      <c r="BP765" s="159">
        <f t="shared" ca="1" si="501"/>
        <v>0</v>
      </c>
      <c r="BQ765" s="159">
        <f t="shared" ca="1" si="502"/>
        <v>0</v>
      </c>
      <c r="BR765" s="159">
        <f t="shared" si="503"/>
        <v>1</v>
      </c>
      <c r="BS765" s="159" t="str">
        <f t="shared" si="504"/>
        <v>symbol</v>
      </c>
      <c r="BT765" s="157" t="str">
        <f ca="1">IF(scriv!V727&lt;&gt;"",scriv!V727,
IF(E765="",IFERROR(VLOOKUP(BL765,$AH$40:$BT$638,39,FALSE),$BT$36),
$BT$37))</f>
        <v>NodeSquare</v>
      </c>
      <c r="BU765" s="166">
        <f t="shared" ca="1" si="505"/>
        <v>2000</v>
      </c>
      <c r="BV765" s="166">
        <f t="shared" ca="1" si="506"/>
        <v>-150</v>
      </c>
      <c r="BW765" s="166">
        <f t="shared" ca="1" si="507"/>
        <v>0</v>
      </c>
      <c r="BX765" s="166">
        <f t="shared" ca="1" si="508"/>
        <v>0</v>
      </c>
      <c r="BY765" s="180" t="str">
        <f t="shared" si="509"/>
        <v/>
      </c>
      <c r="BZ765" s="180" t="str">
        <f t="shared" si="510"/>
        <v/>
      </c>
      <c r="CA765" s="81" t="str">
        <f>IF(scriv!E727&lt;&gt;"",scriv!E727,"")</f>
        <v/>
      </c>
      <c r="CB765" s="82">
        <f t="shared" si="479"/>
        <v>0</v>
      </c>
      <c r="CC765" s="82">
        <f t="shared" si="511"/>
        <v>0</v>
      </c>
      <c r="CD765" s="82" t="str">
        <f t="shared" si="512"/>
        <v>-</v>
      </c>
      <c r="CE765" s="82" t="str">
        <f t="shared" si="513"/>
        <v>-</v>
      </c>
      <c r="CF765" s="82" t="str">
        <f t="shared" si="514"/>
        <v>-</v>
      </c>
      <c r="CG765" s="82" t="str">
        <f t="shared" si="515"/>
        <v>-</v>
      </c>
      <c r="CH765" s="82" t="str">
        <f t="shared" si="516"/>
        <v>-</v>
      </c>
      <c r="CI765" s="82" t="str">
        <f t="shared" si="517"/>
        <v>-</v>
      </c>
      <c r="CJ765" s="82" t="str">
        <f t="shared" si="518"/>
        <v>-</v>
      </c>
      <c r="CK765" s="82" t="str">
        <f t="shared" si="519"/>
        <v>-</v>
      </c>
    </row>
    <row r="766" spans="1:89" s="82" customFormat="1" ht="18" customHeight="1">
      <c r="A766" s="81" t="str">
        <f>scriv!AL728</f>
        <v/>
      </c>
      <c r="B766" s="81" t="str">
        <f>IF(scriv!D728&lt;&gt;"",scriv!D728,"")</f>
        <v/>
      </c>
      <c r="C766" s="81" t="str">
        <f>IF( scriv!AP728&lt;&gt;"", IF(D766&lt;&gt;"","connection ","")&amp;scriv!AP728,IF(D766&lt;&gt;"","connection",""))</f>
        <v/>
      </c>
      <c r="D766" s="82" t="str">
        <f>scriv!AN728</f>
        <v/>
      </c>
      <c r="E766" s="82" t="str">
        <f>scriv!AO728</f>
        <v/>
      </c>
      <c r="F766" s="156">
        <f>ROW()</f>
        <v>766</v>
      </c>
      <c r="G766" s="288">
        <f>scriv!AC728</f>
        <v>0</v>
      </c>
      <c r="H766" s="288">
        <f>scriv!AD728</f>
        <v>0</v>
      </c>
      <c r="I766" s="81" t="str">
        <f>IF(scriv!AE728&lt;&gt;"",scriv!AE728,J766)</f>
        <v/>
      </c>
      <c r="J766" s="81" t="str">
        <f>IF(scriv!AF728&lt;&gt;"",scriv!AF728,"")</f>
        <v/>
      </c>
      <c r="K766" s="82" t="str">
        <f>IF(scriv!Y728&lt;&gt;"",scriv!Y728,$K$36)</f>
        <v>none</v>
      </c>
      <c r="L766" s="82">
        <f>IF(scriv!Z728&lt;&gt;"",scriv!Z728,$L$36)</f>
        <v>0</v>
      </c>
      <c r="M766" s="82" t="str">
        <f>IF(scriv!AA728&lt;&gt;"",scriv!AA728,$M$36)</f>
        <v>OpenClose</v>
      </c>
      <c r="N766" s="82">
        <f>IF(scriv!AB728&lt;&gt;"",scriv!AB728,$N$36)</f>
        <v>0</v>
      </c>
      <c r="O766" s="119" t="str">
        <f t="shared" si="478"/>
        <v/>
      </c>
      <c r="P766" s="81" t="str">
        <f>IF(scriv!I728&lt;&gt;"",scriv!I728,"")</f>
        <v/>
      </c>
      <c r="Q766" s="81" t="str">
        <f>IF(scriv!J728&lt;&gt;"",scriv!J728,"")</f>
        <v/>
      </c>
      <c r="R766" s="81">
        <f>IF(scriv!K728&lt;&gt;"",scriv!K728,
IF(I766&lt;&gt;"",1,$R$36))</f>
        <v>1</v>
      </c>
      <c r="S766" s="81" t="str">
        <f>IF(scriv!L728&lt;&gt;"",scriv!L728,
IF(scriv!AF728&lt;&gt;"",$S$36,"none"))</f>
        <v>none</v>
      </c>
      <c r="T766" s="81" t="str">
        <f>IF(scriv!Q728&lt;&gt;"",scriv!Q728,"")</f>
        <v/>
      </c>
      <c r="U766" s="81" t="str">
        <f>IF(scriv!R728&lt;&gt;"",scriv!R728,"")</f>
        <v/>
      </c>
      <c r="V766" s="81" t="str">
        <f>IF(scriv!S728&lt;&gt;"",scriv!S728,"")</f>
        <v/>
      </c>
      <c r="W766" s="81" t="str">
        <f>IF(scriv!T728&lt;&gt;"",scriv!T728,"")</f>
        <v/>
      </c>
      <c r="X766" s="81" t="str">
        <f>IF($E766="",
( IF(scriv!AH728&lt;&gt;"", LEFT( scriv!AH728, FIND(",",scriv!AH728)-1) &amp; "=" &amp; $AH766 &amp; RIGHT( scriv!AH728, LEN(scriv!AH728) + 1 - FIND(",",scriv!AH728)),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IF(scriv!AI728&lt;&gt;"", LEFT( scriv!AI728, FIND(",",scriv!AI728)-1) &amp; "=" &amp; $AH766 &amp; RIGHT( scriv!AI728, LEN(scriv!AI728) + 1 - FIND(",",scriv!AI728)),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IF(scriv!AJ728&lt;&gt;"", LEFT( scriv!AJ728, FIND(",",scriv!AJ728)-1) &amp; "=" &amp; $AH766 &amp; RIGHT( scriv!AJ728, LEN(scriv!AJ728) + 1 - FIND(",",scriv!AJ728)),
  IF($Z$36&lt;&gt;"",LEFT( Z$36, FIND(",",Z$36)-1) &amp; "=" &amp; $AH766 &amp; RIGHT( Z$36, LEN(Z$36) + 1 - FIND(",",Z$36)),""))),
IF(scriv!O728&lt;&gt;"", LEFT( scriv!O728, FIND(",",scriv!O728)-1) &amp; "=" &amp; $AH766 &amp; RIGHT( scriv!O728, LEN(scriv!O728) + 1 - FIND(",",scriv!O728)),
LEFT( Z$37, FIND(",",Z$37)-1) &amp; "=" &amp; $AH766 &amp; RIGHT( Z$37, LEN(Z$37) + 1 - FIND(",",Z$37))))</f>
        <v>drawOpen=,1.2</v>
      </c>
      <c r="AA766" s="81" t="str">
        <f>IF($E766="",
( IF(scriv!AK728&lt;&gt;"", LEFT( scriv!AK728, FIND(",",scriv!AK728)-1) &amp; "=" &amp; $AH766 &amp; RIGHT( scriv!AK728, LEN(scriv!AK728) + 1 - FIND(",",scriv!AK728)),
  IF($AA$36&lt;&gt;"",LEFT( AA$36, FIND(",",AA$36)-1) &amp; "=" &amp; $AH766 &amp; RIGHT( AA$36, LEN(AA$36) + 1 - FIND(",",AA$36)),""))),
IF(scriv!P728&lt;&gt;"", LEFT( scriv!P728, FIND(",",scriv!P728)-1) &amp; "=" &amp; $AH766 &amp; RIGHT( scriv!P728, LEN(scriv!P728) + 1 - FIND(",",scriv!P728)),
LEFT( AA$37, FIND(",",AA$37)-1) &amp; "=" &amp; $AH766 &amp; RIGHT( AA$37, LEN(AA$37) + 1 - FIND(",",AA$37))))</f>
        <v>drawClose=,1.2</v>
      </c>
      <c r="AB766" s="167" t="str">
        <f t="shared" si="477"/>
        <v>noTitle</v>
      </c>
      <c r="AC766" s="167"/>
      <c r="AD766" s="45"/>
      <c r="AE766" s="168"/>
      <c r="AF766" s="169">
        <f>IF(D766="",scriv!B728,"")</f>
        <v>0</v>
      </c>
      <c r="AG766" s="170" t="str">
        <f t="shared" si="480"/>
        <v/>
      </c>
      <c r="AH766" s="169" t="str">
        <f t="shared" si="481"/>
        <v/>
      </c>
      <c r="AI766" s="169" t="str">
        <f t="shared" si="482"/>
        <v/>
      </c>
      <c r="AJ766" s="86">
        <f>ROUNDDOWN( (LEN(scriv!B728)+1) / 2, 0 )</f>
        <v>0</v>
      </c>
      <c r="AK766" s="82">
        <f t="shared" si="483"/>
        <v>0</v>
      </c>
      <c r="AL766" s="82" t="str">
        <f t="shared" si="484"/>
        <v>-</v>
      </c>
      <c r="AM766" s="82" t="str">
        <f t="shared" si="485"/>
        <v>-</v>
      </c>
      <c r="AN766" s="82" t="str">
        <f t="shared" si="486"/>
        <v>-</v>
      </c>
      <c r="AO766" s="82" t="str">
        <f t="shared" si="487"/>
        <v>-</v>
      </c>
      <c r="AP766" s="82" t="str">
        <f t="shared" si="488"/>
        <v>-</v>
      </c>
      <c r="AQ766" s="82" t="str">
        <f t="shared" si="489"/>
        <v>-</v>
      </c>
      <c r="AR766" s="82" t="str">
        <f t="shared" si="490"/>
        <v>-</v>
      </c>
      <c r="AT766" s="82">
        <f t="shared" si="491"/>
        <v>2</v>
      </c>
      <c r="AU766" s="82" t="str">
        <f ca="1">IF(    MAX(OFFSET(AL766,0,0,MATCH("-",AL$638:AL766,0))) = 0,"",
IFERROR(MAX(OFFSET(AL766,0,0,MATCH("-",AL$638:AL766,0))),""))</f>
        <v/>
      </c>
      <c r="AV766" s="82" t="str">
        <f ca="1">IF(    MAX(OFFSET(AM766,0,0,MATCH("-",AM$638:AM766,0))) = 0,"",
IFERROR(MAX(OFFSET(AM766,0,0,MATCH("-",AM$638:AM766,0))),""))</f>
        <v/>
      </c>
      <c r="AW766" s="82" t="str">
        <f ca="1">IF(    MAX(OFFSET(AN766,0,0,MATCH("-",AN$638:AN766,0))) = 0,"",
IFERROR(MAX(OFFSET(AN766,0,0,MATCH("-",AN$638:AN766,0))),""))</f>
        <v/>
      </c>
      <c r="AX766" s="82" t="str">
        <f ca="1">IF(    MAX(OFFSET(AO766,0,0,MATCH("-",AO$638:AO766,0))) = 0,"",
IFERROR(MAX(OFFSET(AO766,0,0,MATCH("-",AO$638:AO766,0))),""))</f>
        <v/>
      </c>
      <c r="AY766" s="82" t="str">
        <f ca="1">IF(    MAX(OFFSET(AP766,0,0,MATCH("-",AP$638:AP766,0))) = 0,"",
IFERROR(MAX(OFFSET(AP766,0,0,MATCH("-",AP$638:AP766,0))),""))</f>
        <v/>
      </c>
      <c r="AZ766" s="82" t="str">
        <f ca="1">IF(    MAX(OFFSET(AQ766,0,0,MATCH("-",AQ$638:AQ766,0))) = 0,"",
IFERROR(MAX(OFFSET(AQ766,0,0,MATCH("-",AQ$638:AQ766,0))),""))</f>
        <v/>
      </c>
      <c r="BA766" s="82" t="str">
        <f ca="1">IF(    MAX(OFFSET(AR766,0,0,MATCH("-",AR$638:AR766,0))) = 0,"",
IFERROR(MAX(OFFSET(AR766,0,0,MATCH("-",AR$638:AR766,0))),""))</f>
        <v/>
      </c>
      <c r="BB766" s="112">
        <f t="shared" ca="1" si="492"/>
        <v>-270</v>
      </c>
      <c r="BC766" s="111" t="str">
        <f t="shared" ca="1" si="493"/>
        <v>Radius</v>
      </c>
      <c r="BD766" s="112">
        <f t="shared" ca="1" si="494"/>
        <v>0</v>
      </c>
      <c r="BE766" s="111">
        <f t="shared" ca="1" si="495"/>
        <v>-150</v>
      </c>
      <c r="BF766" s="113" t="e">
        <f t="shared" ca="1" si="496"/>
        <v>#VALUE!</v>
      </c>
      <c r="BG766" s="113" t="e">
        <f t="shared" ca="1" si="497"/>
        <v>#VALUE!</v>
      </c>
      <c r="BH766" s="112">
        <f t="shared" ca="1" si="498"/>
        <v>2000</v>
      </c>
      <c r="BI766" s="112">
        <f t="shared" ca="1" si="499"/>
        <v>-150</v>
      </c>
      <c r="BJ766" s="157"/>
      <c r="BK766" s="157"/>
      <c r="BL766" s="158" t="str">
        <f>scriv!AM728</f>
        <v/>
      </c>
      <c r="BM766" s="157"/>
      <c r="BN766" s="157" t="str">
        <f t="shared" si="500"/>
        <v>node</v>
      </c>
      <c r="BO766" s="157"/>
      <c r="BP766" s="159">
        <f t="shared" ca="1" si="501"/>
        <v>0</v>
      </c>
      <c r="BQ766" s="159">
        <f t="shared" ca="1" si="502"/>
        <v>0</v>
      </c>
      <c r="BR766" s="159">
        <f t="shared" si="503"/>
        <v>1</v>
      </c>
      <c r="BS766" s="159" t="str">
        <f t="shared" si="504"/>
        <v>symbol</v>
      </c>
      <c r="BT766" s="157" t="str">
        <f ca="1">IF(scriv!V728&lt;&gt;"",scriv!V728,
IF(E766="",IFERROR(VLOOKUP(BL766,$AH$40:$BT$638,39,FALSE),$BT$36),
$BT$37))</f>
        <v>NodeSquare</v>
      </c>
      <c r="BU766" s="166">
        <f t="shared" ca="1" si="505"/>
        <v>2000</v>
      </c>
      <c r="BV766" s="166">
        <f t="shared" ca="1" si="506"/>
        <v>-150</v>
      </c>
      <c r="BW766" s="166">
        <f t="shared" ca="1" si="507"/>
        <v>0</v>
      </c>
      <c r="BX766" s="166">
        <f t="shared" ca="1" si="508"/>
        <v>0</v>
      </c>
      <c r="BY766" s="180" t="str">
        <f t="shared" si="509"/>
        <v/>
      </c>
      <c r="BZ766" s="180" t="str">
        <f t="shared" si="510"/>
        <v/>
      </c>
      <c r="CA766" s="81" t="str">
        <f>IF(scriv!E728&lt;&gt;"",scriv!E728,"")</f>
        <v/>
      </c>
      <c r="CB766" s="82">
        <f t="shared" si="479"/>
        <v>0</v>
      </c>
      <c r="CC766" s="82">
        <f t="shared" si="511"/>
        <v>0</v>
      </c>
      <c r="CD766" s="82" t="str">
        <f t="shared" si="512"/>
        <v>-</v>
      </c>
      <c r="CE766" s="82" t="str">
        <f t="shared" si="513"/>
        <v>-</v>
      </c>
      <c r="CF766" s="82" t="str">
        <f t="shared" si="514"/>
        <v>-</v>
      </c>
      <c r="CG766" s="82" t="str">
        <f t="shared" si="515"/>
        <v>-</v>
      </c>
      <c r="CH766" s="82" t="str">
        <f t="shared" si="516"/>
        <v>-</v>
      </c>
      <c r="CI766" s="82" t="str">
        <f t="shared" si="517"/>
        <v>-</v>
      </c>
      <c r="CJ766" s="82" t="str">
        <f t="shared" si="518"/>
        <v>-</v>
      </c>
      <c r="CK766" s="82" t="str">
        <f t="shared" si="519"/>
        <v>-</v>
      </c>
    </row>
    <row r="767" spans="1:89" s="82" customFormat="1" ht="18" customHeight="1">
      <c r="A767" s="81" t="str">
        <f>scriv!AL729</f>
        <v/>
      </c>
      <c r="B767" s="81" t="str">
        <f>IF(scriv!D729&lt;&gt;"",scriv!D729,"")</f>
        <v/>
      </c>
      <c r="C767" s="81" t="str">
        <f>IF( scriv!AP729&lt;&gt;"", IF(D767&lt;&gt;"","connection ","")&amp;scriv!AP729,IF(D767&lt;&gt;"","connection",""))</f>
        <v/>
      </c>
      <c r="D767" s="82" t="str">
        <f>scriv!AN729</f>
        <v/>
      </c>
      <c r="E767" s="82" t="str">
        <f>scriv!AO729</f>
        <v/>
      </c>
      <c r="F767" s="156">
        <f>ROW()</f>
        <v>767</v>
      </c>
      <c r="G767" s="288">
        <f>scriv!AC729</f>
        <v>0</v>
      </c>
      <c r="H767" s="288">
        <f>scriv!AD729</f>
        <v>0</v>
      </c>
      <c r="I767" s="81" t="str">
        <f>IF(scriv!AE729&lt;&gt;"",scriv!AE729,J767)</f>
        <v/>
      </c>
      <c r="J767" s="81" t="str">
        <f>IF(scriv!AF729&lt;&gt;"",scriv!AF729,"")</f>
        <v/>
      </c>
      <c r="K767" s="82" t="str">
        <f>IF(scriv!Y729&lt;&gt;"",scriv!Y729,$K$36)</f>
        <v>none</v>
      </c>
      <c r="L767" s="82">
        <f>IF(scriv!Z729&lt;&gt;"",scriv!Z729,$L$36)</f>
        <v>0</v>
      </c>
      <c r="M767" s="82" t="str">
        <f>IF(scriv!AA729&lt;&gt;"",scriv!AA729,$M$36)</f>
        <v>OpenClose</v>
      </c>
      <c r="N767" s="82">
        <f>IF(scriv!AB729&lt;&gt;"",scriv!AB729,$N$36)</f>
        <v>0</v>
      </c>
      <c r="O767" s="119" t="str">
        <f t="shared" si="478"/>
        <v/>
      </c>
      <c r="P767" s="81" t="str">
        <f>IF(scriv!I729&lt;&gt;"",scriv!I729,"")</f>
        <v/>
      </c>
      <c r="Q767" s="81" t="str">
        <f>IF(scriv!J729&lt;&gt;"",scriv!J729,"")</f>
        <v/>
      </c>
      <c r="R767" s="81">
        <f>IF(scriv!K729&lt;&gt;"",scriv!K729,
IF(I767&lt;&gt;"",1,$R$36))</f>
        <v>1</v>
      </c>
      <c r="S767" s="81" t="str">
        <f>IF(scriv!L729&lt;&gt;"",scriv!L729,
IF(scriv!AF729&lt;&gt;"",$S$36,"none"))</f>
        <v>none</v>
      </c>
      <c r="T767" s="81" t="str">
        <f>IF(scriv!Q729&lt;&gt;"",scriv!Q729,"")</f>
        <v/>
      </c>
      <c r="U767" s="81" t="str">
        <f>IF(scriv!R729&lt;&gt;"",scriv!R729,"")</f>
        <v/>
      </c>
      <c r="V767" s="81" t="str">
        <f>IF(scriv!S729&lt;&gt;"",scriv!S729,"")</f>
        <v/>
      </c>
      <c r="W767" s="81" t="str">
        <f>IF(scriv!T729&lt;&gt;"",scriv!T729,"")</f>
        <v/>
      </c>
      <c r="X767" s="81" t="str">
        <f>IF($E767="",
( IF(scriv!AH729&lt;&gt;"", LEFT( scriv!AH729, FIND(",",scriv!AH729)-1) &amp; "=" &amp; $AH767 &amp; RIGHT( scriv!AH729, LEN(scriv!AH729) + 1 - FIND(",",scriv!AH729)),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IF(scriv!AI729&lt;&gt;"", LEFT( scriv!AI729, FIND(",",scriv!AI729)-1) &amp; "=" &amp; $AH767 &amp; RIGHT( scriv!AI729, LEN(scriv!AI729) + 1 - FIND(",",scriv!AI729)),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IF(scriv!AJ729&lt;&gt;"", LEFT( scriv!AJ729, FIND(",",scriv!AJ729)-1) &amp; "=" &amp; $AH767 &amp; RIGHT( scriv!AJ729, LEN(scriv!AJ729) + 1 - FIND(",",scriv!AJ729)),
  IF($Z$36&lt;&gt;"",LEFT( Z$36, FIND(",",Z$36)-1) &amp; "=" &amp; $AH767 &amp; RIGHT( Z$36, LEN(Z$36) + 1 - FIND(",",Z$36)),""))),
IF(scriv!O729&lt;&gt;"", LEFT( scriv!O729, FIND(",",scriv!O729)-1) &amp; "=" &amp; $AH767 &amp; RIGHT( scriv!O729, LEN(scriv!O729) + 1 - FIND(",",scriv!O729)),
LEFT( Z$37, FIND(",",Z$37)-1) &amp; "=" &amp; $AH767 &amp; RIGHT( Z$37, LEN(Z$37) + 1 - FIND(",",Z$37))))</f>
        <v>drawOpen=,1.2</v>
      </c>
      <c r="AA767" s="81" t="str">
        <f>IF($E767="",
( IF(scriv!AK729&lt;&gt;"", LEFT( scriv!AK729, FIND(",",scriv!AK729)-1) &amp; "=" &amp; $AH767 &amp; RIGHT( scriv!AK729, LEN(scriv!AK729) + 1 - FIND(",",scriv!AK729)),
  IF($AA$36&lt;&gt;"",LEFT( AA$36, FIND(",",AA$36)-1) &amp; "=" &amp; $AH767 &amp; RIGHT( AA$36, LEN(AA$36) + 1 - FIND(",",AA$36)),""))),
IF(scriv!P729&lt;&gt;"", LEFT( scriv!P729, FIND(",",scriv!P729)-1) &amp; "=" &amp; $AH767 &amp; RIGHT( scriv!P729, LEN(scriv!P729) + 1 - FIND(",",scriv!P729)),
LEFT( AA$37, FIND(",",AA$37)-1) &amp; "=" &amp; $AH767 &amp; RIGHT( AA$37, LEN(AA$37) + 1 - FIND(",",AA$37))))</f>
        <v>drawClose=,1.2</v>
      </c>
      <c r="AB767" s="167" t="str">
        <f t="shared" si="477"/>
        <v>noTitle</v>
      </c>
      <c r="AC767" s="167"/>
      <c r="AD767" s="45"/>
      <c r="AE767" s="168"/>
      <c r="AF767" s="169">
        <f>IF(D767="",scriv!B729,"")</f>
        <v>0</v>
      </c>
      <c r="AG767" s="170" t="str">
        <f t="shared" si="480"/>
        <v/>
      </c>
      <c r="AH767" s="169" t="str">
        <f t="shared" si="481"/>
        <v/>
      </c>
      <c r="AI767" s="169" t="str">
        <f t="shared" si="482"/>
        <v/>
      </c>
      <c r="AJ767" s="86">
        <f>ROUNDDOWN( (LEN(scriv!B729)+1) / 2, 0 )</f>
        <v>0</v>
      </c>
      <c r="AK767" s="82">
        <f t="shared" si="483"/>
        <v>0</v>
      </c>
      <c r="AL767" s="82" t="str">
        <f t="shared" si="484"/>
        <v>-</v>
      </c>
      <c r="AM767" s="82" t="str">
        <f t="shared" si="485"/>
        <v>-</v>
      </c>
      <c r="AN767" s="82" t="str">
        <f t="shared" si="486"/>
        <v>-</v>
      </c>
      <c r="AO767" s="82" t="str">
        <f t="shared" si="487"/>
        <v>-</v>
      </c>
      <c r="AP767" s="82" t="str">
        <f t="shared" si="488"/>
        <v>-</v>
      </c>
      <c r="AQ767" s="82" t="str">
        <f t="shared" si="489"/>
        <v>-</v>
      </c>
      <c r="AR767" s="82" t="str">
        <f t="shared" si="490"/>
        <v>-</v>
      </c>
      <c r="AT767" s="82">
        <f t="shared" si="491"/>
        <v>2</v>
      </c>
      <c r="AU767" s="82" t="str">
        <f ca="1">IF(    MAX(OFFSET(AL767,0,0,MATCH("-",AL$638:AL767,0))) = 0,"",
IFERROR(MAX(OFFSET(AL767,0,0,MATCH("-",AL$638:AL767,0))),""))</f>
        <v/>
      </c>
      <c r="AV767" s="82" t="str">
        <f ca="1">IF(    MAX(OFFSET(AM767,0,0,MATCH("-",AM$638:AM767,0))) = 0,"",
IFERROR(MAX(OFFSET(AM767,0,0,MATCH("-",AM$638:AM767,0))),""))</f>
        <v/>
      </c>
      <c r="AW767" s="82" t="str">
        <f ca="1">IF(    MAX(OFFSET(AN767,0,0,MATCH("-",AN$638:AN767,0))) = 0,"",
IFERROR(MAX(OFFSET(AN767,0,0,MATCH("-",AN$638:AN767,0))),""))</f>
        <v/>
      </c>
      <c r="AX767" s="82" t="str">
        <f ca="1">IF(    MAX(OFFSET(AO767,0,0,MATCH("-",AO$638:AO767,0))) = 0,"",
IFERROR(MAX(OFFSET(AO767,0,0,MATCH("-",AO$638:AO767,0))),""))</f>
        <v/>
      </c>
      <c r="AY767" s="82" t="str">
        <f ca="1">IF(    MAX(OFFSET(AP767,0,0,MATCH("-",AP$638:AP767,0))) = 0,"",
IFERROR(MAX(OFFSET(AP767,0,0,MATCH("-",AP$638:AP767,0))),""))</f>
        <v/>
      </c>
      <c r="AZ767" s="82" t="str">
        <f ca="1">IF(    MAX(OFFSET(AQ767,0,0,MATCH("-",AQ$638:AQ767,0))) = 0,"",
IFERROR(MAX(OFFSET(AQ767,0,0,MATCH("-",AQ$638:AQ767,0))),""))</f>
        <v/>
      </c>
      <c r="BA767" s="82" t="str">
        <f ca="1">IF(    MAX(OFFSET(AR767,0,0,MATCH("-",AR$638:AR767,0))) = 0,"",
IFERROR(MAX(OFFSET(AR767,0,0,MATCH("-",AR$638:AR767,0))),""))</f>
        <v/>
      </c>
      <c r="BB767" s="112">
        <f t="shared" ca="1" si="492"/>
        <v>-270</v>
      </c>
      <c r="BC767" s="111" t="str">
        <f t="shared" ca="1" si="493"/>
        <v>Radius</v>
      </c>
      <c r="BD767" s="112">
        <f t="shared" ca="1" si="494"/>
        <v>0</v>
      </c>
      <c r="BE767" s="111">
        <f t="shared" ca="1" si="495"/>
        <v>-150</v>
      </c>
      <c r="BF767" s="113" t="e">
        <f t="shared" ca="1" si="496"/>
        <v>#VALUE!</v>
      </c>
      <c r="BG767" s="113" t="e">
        <f t="shared" ca="1" si="497"/>
        <v>#VALUE!</v>
      </c>
      <c r="BH767" s="112">
        <f t="shared" ca="1" si="498"/>
        <v>2000</v>
      </c>
      <c r="BI767" s="112">
        <f t="shared" ca="1" si="499"/>
        <v>-150</v>
      </c>
      <c r="BJ767" s="157"/>
      <c r="BK767" s="157"/>
      <c r="BL767" s="158" t="str">
        <f>scriv!AM729</f>
        <v/>
      </c>
      <c r="BM767" s="157"/>
      <c r="BN767" s="157" t="str">
        <f t="shared" si="500"/>
        <v>node</v>
      </c>
      <c r="BO767" s="157"/>
      <c r="BP767" s="159">
        <f t="shared" ca="1" si="501"/>
        <v>0</v>
      </c>
      <c r="BQ767" s="159">
        <f t="shared" ca="1" si="502"/>
        <v>0</v>
      </c>
      <c r="BR767" s="159">
        <f t="shared" si="503"/>
        <v>1</v>
      </c>
      <c r="BS767" s="159" t="str">
        <f t="shared" si="504"/>
        <v>symbol</v>
      </c>
      <c r="BT767" s="157" t="str">
        <f ca="1">IF(scriv!V729&lt;&gt;"",scriv!V729,
IF(E767="",IFERROR(VLOOKUP(BL767,$AH$40:$BT$638,39,FALSE),$BT$36),
$BT$37))</f>
        <v>NodeSquare</v>
      </c>
      <c r="BU767" s="166">
        <f t="shared" ca="1" si="505"/>
        <v>2000</v>
      </c>
      <c r="BV767" s="166">
        <f t="shared" ca="1" si="506"/>
        <v>-150</v>
      </c>
      <c r="BW767" s="166">
        <f t="shared" ca="1" si="507"/>
        <v>0</v>
      </c>
      <c r="BX767" s="166">
        <f t="shared" ca="1" si="508"/>
        <v>0</v>
      </c>
      <c r="BY767" s="180" t="str">
        <f t="shared" si="509"/>
        <v/>
      </c>
      <c r="BZ767" s="180" t="str">
        <f t="shared" si="510"/>
        <v/>
      </c>
      <c r="CA767" s="81" t="str">
        <f>IF(scriv!E729&lt;&gt;"",scriv!E729,"")</f>
        <v/>
      </c>
      <c r="CB767" s="82">
        <f t="shared" si="479"/>
        <v>0</v>
      </c>
      <c r="CC767" s="82">
        <f t="shared" si="511"/>
        <v>0</v>
      </c>
      <c r="CD767" s="82" t="str">
        <f t="shared" si="512"/>
        <v>-</v>
      </c>
      <c r="CE767" s="82" t="str">
        <f t="shared" si="513"/>
        <v>-</v>
      </c>
      <c r="CF767" s="82" t="str">
        <f t="shared" si="514"/>
        <v>-</v>
      </c>
      <c r="CG767" s="82" t="str">
        <f t="shared" si="515"/>
        <v>-</v>
      </c>
      <c r="CH767" s="82" t="str">
        <f t="shared" si="516"/>
        <v>-</v>
      </c>
      <c r="CI767" s="82" t="str">
        <f t="shared" si="517"/>
        <v>-</v>
      </c>
      <c r="CJ767" s="82" t="str">
        <f t="shared" si="518"/>
        <v>-</v>
      </c>
      <c r="CK767" s="82" t="str">
        <f t="shared" si="519"/>
        <v>-</v>
      </c>
    </row>
    <row r="768" spans="1:89" s="82" customFormat="1" ht="18" customHeight="1">
      <c r="A768" s="81" t="str">
        <f>scriv!AL730</f>
        <v/>
      </c>
      <c r="B768" s="81" t="str">
        <f>IF(scriv!D730&lt;&gt;"",scriv!D730,"")</f>
        <v/>
      </c>
      <c r="C768" s="81" t="str">
        <f>IF( scriv!AP730&lt;&gt;"", IF(D768&lt;&gt;"","connection ","")&amp;scriv!AP730,IF(D768&lt;&gt;"","connection",""))</f>
        <v/>
      </c>
      <c r="D768" s="82" t="str">
        <f>scriv!AN730</f>
        <v/>
      </c>
      <c r="E768" s="82" t="str">
        <f>scriv!AO730</f>
        <v/>
      </c>
      <c r="F768" s="156">
        <f>ROW()</f>
        <v>768</v>
      </c>
      <c r="G768" s="288">
        <f>scriv!AC730</f>
        <v>0</v>
      </c>
      <c r="H768" s="288">
        <f>scriv!AD730</f>
        <v>0</v>
      </c>
      <c r="I768" s="81" t="str">
        <f>IF(scriv!AE730&lt;&gt;"",scriv!AE730,J768)</f>
        <v/>
      </c>
      <c r="J768" s="81" t="str">
        <f>IF(scriv!AF730&lt;&gt;"",scriv!AF730,"")</f>
        <v/>
      </c>
      <c r="K768" s="82" t="str">
        <f>IF(scriv!Y730&lt;&gt;"",scriv!Y730,$K$36)</f>
        <v>none</v>
      </c>
      <c r="L768" s="82">
        <f>IF(scriv!Z730&lt;&gt;"",scriv!Z730,$L$36)</f>
        <v>0</v>
      </c>
      <c r="M768" s="82" t="str">
        <f>IF(scriv!AA730&lt;&gt;"",scriv!AA730,$M$36)</f>
        <v>OpenClose</v>
      </c>
      <c r="N768" s="82">
        <f>IF(scriv!AB730&lt;&gt;"",scriv!AB730,$N$36)</f>
        <v>0</v>
      </c>
      <c r="O768" s="119" t="str">
        <f t="shared" si="478"/>
        <v/>
      </c>
      <c r="P768" s="81" t="str">
        <f>IF(scriv!I730&lt;&gt;"",scriv!I730,"")</f>
        <v/>
      </c>
      <c r="Q768" s="81" t="str">
        <f>IF(scriv!J730&lt;&gt;"",scriv!J730,"")</f>
        <v/>
      </c>
      <c r="R768" s="81">
        <f>IF(scriv!K730&lt;&gt;"",scriv!K730,
IF(I768&lt;&gt;"",1,$R$36))</f>
        <v>1</v>
      </c>
      <c r="S768" s="81" t="str">
        <f>IF(scriv!L730&lt;&gt;"",scriv!L730,
IF(scriv!AF730&lt;&gt;"",$S$36,"none"))</f>
        <v>none</v>
      </c>
      <c r="T768" s="81" t="str">
        <f>IF(scriv!Q730&lt;&gt;"",scriv!Q730,"")</f>
        <v/>
      </c>
      <c r="U768" s="81" t="str">
        <f>IF(scriv!R730&lt;&gt;"",scriv!R730,"")</f>
        <v/>
      </c>
      <c r="V768" s="81" t="str">
        <f>IF(scriv!S730&lt;&gt;"",scriv!S730,"")</f>
        <v/>
      </c>
      <c r="W768" s="81" t="str">
        <f>IF(scriv!T730&lt;&gt;"",scriv!T730,"")</f>
        <v/>
      </c>
      <c r="X768" s="81" t="str">
        <f>IF($E768="",
( IF(scriv!AH730&lt;&gt;"", LEFT( scriv!AH730, FIND(",",scriv!AH730)-1) &amp; "=" &amp; $AH768 &amp; RIGHT( scriv!AH730, LEN(scriv!AH730) + 1 - FIND(",",scriv!AH730)),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IF(scriv!AI730&lt;&gt;"", LEFT( scriv!AI730, FIND(",",scriv!AI730)-1) &amp; "=" &amp; $AH768 &amp; RIGHT( scriv!AI730, LEN(scriv!AI730) + 1 - FIND(",",scriv!AI730)),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IF(scriv!AJ730&lt;&gt;"", LEFT( scriv!AJ730, FIND(",",scriv!AJ730)-1) &amp; "=" &amp; $AH768 &amp; RIGHT( scriv!AJ730, LEN(scriv!AJ730) + 1 - FIND(",",scriv!AJ730)),
  IF($Z$36&lt;&gt;"",LEFT( Z$36, FIND(",",Z$36)-1) &amp; "=" &amp; $AH768 &amp; RIGHT( Z$36, LEN(Z$36) + 1 - FIND(",",Z$36)),""))),
IF(scriv!O730&lt;&gt;"", LEFT( scriv!O730, FIND(",",scriv!O730)-1) &amp; "=" &amp; $AH768 &amp; RIGHT( scriv!O730, LEN(scriv!O730) + 1 - FIND(",",scriv!O730)),
LEFT( Z$37, FIND(",",Z$37)-1) &amp; "=" &amp; $AH768 &amp; RIGHT( Z$37, LEN(Z$37) + 1 - FIND(",",Z$37))))</f>
        <v>drawOpen=,1.2</v>
      </c>
      <c r="AA768" s="81" t="str">
        <f>IF($E768="",
( IF(scriv!AK730&lt;&gt;"", LEFT( scriv!AK730, FIND(",",scriv!AK730)-1) &amp; "=" &amp; $AH768 &amp; RIGHT( scriv!AK730, LEN(scriv!AK730) + 1 - FIND(",",scriv!AK730)),
  IF($AA$36&lt;&gt;"",LEFT( AA$36, FIND(",",AA$36)-1) &amp; "=" &amp; $AH768 &amp; RIGHT( AA$36, LEN(AA$36) + 1 - FIND(",",AA$36)),""))),
IF(scriv!P730&lt;&gt;"", LEFT( scriv!P730, FIND(",",scriv!P730)-1) &amp; "=" &amp; $AH768 &amp; RIGHT( scriv!P730, LEN(scriv!P730) + 1 - FIND(",",scriv!P730)),
LEFT( AA$37, FIND(",",AA$37)-1) &amp; "=" &amp; $AH768 &amp; RIGHT( AA$37, LEN(AA$37) + 1 - FIND(",",AA$37))))</f>
        <v>drawClose=,1.2</v>
      </c>
      <c r="AB768" s="167" t="str">
        <f t="shared" si="477"/>
        <v>noTitle</v>
      </c>
      <c r="AC768" s="167"/>
      <c r="AD768" s="45"/>
      <c r="AE768" s="168"/>
      <c r="AF768" s="169">
        <f>IF(D768="",scriv!B730,"")</f>
        <v>0</v>
      </c>
      <c r="AG768" s="170" t="str">
        <f t="shared" si="480"/>
        <v/>
      </c>
      <c r="AH768" s="169" t="str">
        <f t="shared" si="481"/>
        <v/>
      </c>
      <c r="AI768" s="169" t="str">
        <f t="shared" si="482"/>
        <v/>
      </c>
      <c r="AJ768" s="86">
        <f>ROUNDDOWN( (LEN(scriv!B730)+1) / 2, 0 )</f>
        <v>0</v>
      </c>
      <c r="AK768" s="82">
        <f t="shared" si="483"/>
        <v>0</v>
      </c>
      <c r="AL768" s="82" t="str">
        <f t="shared" si="484"/>
        <v>-</v>
      </c>
      <c r="AM768" s="82" t="str">
        <f t="shared" si="485"/>
        <v>-</v>
      </c>
      <c r="AN768" s="82" t="str">
        <f t="shared" si="486"/>
        <v>-</v>
      </c>
      <c r="AO768" s="82" t="str">
        <f t="shared" si="487"/>
        <v>-</v>
      </c>
      <c r="AP768" s="82" t="str">
        <f t="shared" si="488"/>
        <v>-</v>
      </c>
      <c r="AQ768" s="82" t="str">
        <f t="shared" si="489"/>
        <v>-</v>
      </c>
      <c r="AR768" s="82" t="str">
        <f t="shared" si="490"/>
        <v>-</v>
      </c>
      <c r="AT768" s="82">
        <f t="shared" si="491"/>
        <v>2</v>
      </c>
      <c r="AU768" s="82" t="str">
        <f ca="1">IF(    MAX(OFFSET(AL768,0,0,MATCH("-",AL$638:AL768,0))) = 0,"",
IFERROR(MAX(OFFSET(AL768,0,0,MATCH("-",AL$638:AL768,0))),""))</f>
        <v/>
      </c>
      <c r="AV768" s="82" t="str">
        <f ca="1">IF(    MAX(OFFSET(AM768,0,0,MATCH("-",AM$638:AM768,0))) = 0,"",
IFERROR(MAX(OFFSET(AM768,0,0,MATCH("-",AM$638:AM768,0))),""))</f>
        <v/>
      </c>
      <c r="AW768" s="82" t="str">
        <f ca="1">IF(    MAX(OFFSET(AN768,0,0,MATCH("-",AN$638:AN768,0))) = 0,"",
IFERROR(MAX(OFFSET(AN768,0,0,MATCH("-",AN$638:AN768,0))),""))</f>
        <v/>
      </c>
      <c r="AX768" s="82" t="str">
        <f ca="1">IF(    MAX(OFFSET(AO768,0,0,MATCH("-",AO$638:AO768,0))) = 0,"",
IFERROR(MAX(OFFSET(AO768,0,0,MATCH("-",AO$638:AO768,0))),""))</f>
        <v/>
      </c>
      <c r="AY768" s="82" t="str">
        <f ca="1">IF(    MAX(OFFSET(AP768,0,0,MATCH("-",AP$638:AP768,0))) = 0,"",
IFERROR(MAX(OFFSET(AP768,0,0,MATCH("-",AP$638:AP768,0))),""))</f>
        <v/>
      </c>
      <c r="AZ768" s="82" t="str">
        <f ca="1">IF(    MAX(OFFSET(AQ768,0,0,MATCH("-",AQ$638:AQ768,0))) = 0,"",
IFERROR(MAX(OFFSET(AQ768,0,0,MATCH("-",AQ$638:AQ768,0))),""))</f>
        <v/>
      </c>
      <c r="BA768" s="82" t="str">
        <f ca="1">IF(    MAX(OFFSET(AR768,0,0,MATCH("-",AR$638:AR768,0))) = 0,"",
IFERROR(MAX(OFFSET(AR768,0,0,MATCH("-",AR$638:AR768,0))),""))</f>
        <v/>
      </c>
      <c r="BB768" s="112">
        <f t="shared" ca="1" si="492"/>
        <v>-270</v>
      </c>
      <c r="BC768" s="111" t="str">
        <f t="shared" ca="1" si="493"/>
        <v>Radius</v>
      </c>
      <c r="BD768" s="112">
        <f t="shared" ca="1" si="494"/>
        <v>0</v>
      </c>
      <c r="BE768" s="111">
        <f t="shared" ca="1" si="495"/>
        <v>-150</v>
      </c>
      <c r="BF768" s="113" t="e">
        <f t="shared" ca="1" si="496"/>
        <v>#VALUE!</v>
      </c>
      <c r="BG768" s="113" t="e">
        <f t="shared" ca="1" si="497"/>
        <v>#VALUE!</v>
      </c>
      <c r="BH768" s="112">
        <f t="shared" ca="1" si="498"/>
        <v>2000</v>
      </c>
      <c r="BI768" s="112">
        <f t="shared" ca="1" si="499"/>
        <v>-150</v>
      </c>
      <c r="BJ768" s="157"/>
      <c r="BK768" s="157"/>
      <c r="BL768" s="158" t="str">
        <f>scriv!AM730</f>
        <v/>
      </c>
      <c r="BM768" s="157"/>
      <c r="BN768" s="157" t="str">
        <f t="shared" si="500"/>
        <v>node</v>
      </c>
      <c r="BO768" s="157"/>
      <c r="BP768" s="159">
        <f t="shared" ca="1" si="501"/>
        <v>0</v>
      </c>
      <c r="BQ768" s="159">
        <f t="shared" ca="1" si="502"/>
        <v>0</v>
      </c>
      <c r="BR768" s="159">
        <f t="shared" si="503"/>
        <v>1</v>
      </c>
      <c r="BS768" s="159" t="str">
        <f t="shared" si="504"/>
        <v>symbol</v>
      </c>
      <c r="BT768" s="157" t="str">
        <f ca="1">IF(scriv!V730&lt;&gt;"",scriv!V730,
IF(E768="",IFERROR(VLOOKUP(BL768,$AH$40:$BT$638,39,FALSE),$BT$36),
$BT$37))</f>
        <v>NodeSquare</v>
      </c>
      <c r="BU768" s="166">
        <f t="shared" ca="1" si="505"/>
        <v>2000</v>
      </c>
      <c r="BV768" s="166">
        <f t="shared" ca="1" si="506"/>
        <v>-150</v>
      </c>
      <c r="BW768" s="166">
        <f t="shared" ca="1" si="507"/>
        <v>0</v>
      </c>
      <c r="BX768" s="166">
        <f t="shared" ca="1" si="508"/>
        <v>0</v>
      </c>
      <c r="BY768" s="180" t="str">
        <f t="shared" si="509"/>
        <v/>
      </c>
      <c r="BZ768" s="180" t="str">
        <f t="shared" si="510"/>
        <v/>
      </c>
      <c r="CA768" s="81" t="str">
        <f>IF(scriv!E730&lt;&gt;"",scriv!E730,"")</f>
        <v/>
      </c>
      <c r="CB768" s="82">
        <f t="shared" si="479"/>
        <v>0</v>
      </c>
      <c r="CC768" s="82">
        <f t="shared" si="511"/>
        <v>0</v>
      </c>
      <c r="CD768" s="82" t="str">
        <f t="shared" si="512"/>
        <v>-</v>
      </c>
      <c r="CE768" s="82" t="str">
        <f t="shared" si="513"/>
        <v>-</v>
      </c>
      <c r="CF768" s="82" t="str">
        <f t="shared" si="514"/>
        <v>-</v>
      </c>
      <c r="CG768" s="82" t="str">
        <f t="shared" si="515"/>
        <v>-</v>
      </c>
      <c r="CH768" s="82" t="str">
        <f t="shared" si="516"/>
        <v>-</v>
      </c>
      <c r="CI768" s="82" t="str">
        <f t="shared" si="517"/>
        <v>-</v>
      </c>
      <c r="CJ768" s="82" t="str">
        <f t="shared" si="518"/>
        <v>-</v>
      </c>
      <c r="CK768" s="82" t="str">
        <f t="shared" si="519"/>
        <v>-</v>
      </c>
    </row>
    <row r="769" spans="1:89" s="82" customFormat="1" ht="18" customHeight="1">
      <c r="A769" s="81" t="str">
        <f>scriv!AL731</f>
        <v/>
      </c>
      <c r="B769" s="81" t="str">
        <f>IF(scriv!D731&lt;&gt;"",scriv!D731,"")</f>
        <v/>
      </c>
      <c r="C769" s="81" t="str">
        <f>IF( scriv!AP731&lt;&gt;"", IF(D769&lt;&gt;"","connection ","")&amp;scriv!AP731,IF(D769&lt;&gt;"","connection",""))</f>
        <v/>
      </c>
      <c r="D769" s="82" t="str">
        <f>scriv!AN731</f>
        <v/>
      </c>
      <c r="E769" s="82" t="str">
        <f>scriv!AO731</f>
        <v/>
      </c>
      <c r="F769" s="156">
        <f>ROW()</f>
        <v>769</v>
      </c>
      <c r="G769" s="288">
        <f>scriv!AC731</f>
        <v>0</v>
      </c>
      <c r="H769" s="288">
        <f>scriv!AD731</f>
        <v>0</v>
      </c>
      <c r="I769" s="81" t="str">
        <f>IF(scriv!AE731&lt;&gt;"",scriv!AE731,J769)</f>
        <v/>
      </c>
      <c r="J769" s="81" t="str">
        <f>IF(scriv!AF731&lt;&gt;"",scriv!AF731,"")</f>
        <v/>
      </c>
      <c r="K769" s="82" t="str">
        <f>IF(scriv!Y731&lt;&gt;"",scriv!Y731,$K$36)</f>
        <v>none</v>
      </c>
      <c r="L769" s="82">
        <f>IF(scriv!Z731&lt;&gt;"",scriv!Z731,$L$36)</f>
        <v>0</v>
      </c>
      <c r="M769" s="82" t="str">
        <f>IF(scriv!AA731&lt;&gt;"",scriv!AA731,$M$36)</f>
        <v>OpenClose</v>
      </c>
      <c r="N769" s="82">
        <f>IF(scriv!AB731&lt;&gt;"",scriv!AB731,$N$36)</f>
        <v>0</v>
      </c>
      <c r="O769" s="119" t="str">
        <f t="shared" si="478"/>
        <v/>
      </c>
      <c r="P769" s="81" t="str">
        <f>IF(scriv!I731&lt;&gt;"",scriv!I731,"")</f>
        <v/>
      </c>
      <c r="Q769" s="81" t="str">
        <f>IF(scriv!J731&lt;&gt;"",scriv!J731,"")</f>
        <v/>
      </c>
      <c r="R769" s="81">
        <f>IF(scriv!K731&lt;&gt;"",scriv!K731,
IF(I769&lt;&gt;"",1,$R$36))</f>
        <v>1</v>
      </c>
      <c r="S769" s="81" t="str">
        <f>IF(scriv!L731&lt;&gt;"",scriv!L731,
IF(scriv!AF731&lt;&gt;"",$S$36,"none"))</f>
        <v>none</v>
      </c>
      <c r="T769" s="81" t="str">
        <f>IF(scriv!Q731&lt;&gt;"",scriv!Q731,"")</f>
        <v/>
      </c>
      <c r="U769" s="81" t="str">
        <f>IF(scriv!R731&lt;&gt;"",scriv!R731,"")</f>
        <v/>
      </c>
      <c r="V769" s="81" t="str">
        <f>IF(scriv!S731&lt;&gt;"",scriv!S731,"")</f>
        <v/>
      </c>
      <c r="W769" s="81" t="str">
        <f>IF(scriv!T731&lt;&gt;"",scriv!T731,"")</f>
        <v/>
      </c>
      <c r="X769" s="81" t="str">
        <f>IF($E769="",
( IF(scriv!AH731&lt;&gt;"", LEFT( scriv!AH731, FIND(",",scriv!AH731)-1) &amp; "=" &amp; $AH769 &amp; RIGHT( scriv!AH731, LEN(scriv!AH731) + 1 - FIND(",",scriv!AH731)),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IF(scriv!AI731&lt;&gt;"", LEFT( scriv!AI731, FIND(",",scriv!AI731)-1) &amp; "=" &amp; $AH769 &amp; RIGHT( scriv!AI731, LEN(scriv!AI731) + 1 - FIND(",",scriv!AI731)),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IF(scriv!AJ731&lt;&gt;"", LEFT( scriv!AJ731, FIND(",",scriv!AJ731)-1) &amp; "=" &amp; $AH769 &amp; RIGHT( scriv!AJ731, LEN(scriv!AJ731) + 1 - FIND(",",scriv!AJ731)),
  IF($Z$36&lt;&gt;"",LEFT( Z$36, FIND(",",Z$36)-1) &amp; "=" &amp; $AH769 &amp; RIGHT( Z$36, LEN(Z$36) + 1 - FIND(",",Z$36)),""))),
IF(scriv!O731&lt;&gt;"", LEFT( scriv!O731, FIND(",",scriv!O731)-1) &amp; "=" &amp; $AH769 &amp; RIGHT( scriv!O731, LEN(scriv!O731) + 1 - FIND(",",scriv!O731)),
LEFT( Z$37, FIND(",",Z$37)-1) &amp; "=" &amp; $AH769 &amp; RIGHT( Z$37, LEN(Z$37) + 1 - FIND(",",Z$37))))</f>
        <v>drawOpen=,1.2</v>
      </c>
      <c r="AA769" s="81" t="str">
        <f>IF($E769="",
( IF(scriv!AK731&lt;&gt;"", LEFT( scriv!AK731, FIND(",",scriv!AK731)-1) &amp; "=" &amp; $AH769 &amp; RIGHT( scriv!AK731, LEN(scriv!AK731) + 1 - FIND(",",scriv!AK731)),
  IF($AA$36&lt;&gt;"",LEFT( AA$36, FIND(",",AA$36)-1) &amp; "=" &amp; $AH769 &amp; RIGHT( AA$36, LEN(AA$36) + 1 - FIND(",",AA$36)),""))),
IF(scriv!P731&lt;&gt;"", LEFT( scriv!P731, FIND(",",scriv!P731)-1) &amp; "=" &amp; $AH769 &amp; RIGHT( scriv!P731, LEN(scriv!P731) + 1 - FIND(",",scriv!P731)),
LEFT( AA$37, FIND(",",AA$37)-1) &amp; "=" &amp; $AH769 &amp; RIGHT( AA$37, LEN(AA$37) + 1 - FIND(",",AA$37))))</f>
        <v>drawClose=,1.2</v>
      </c>
      <c r="AB769" s="167" t="str">
        <f t="shared" si="477"/>
        <v>noTitle</v>
      </c>
      <c r="AC769" s="167"/>
      <c r="AD769" s="45"/>
      <c r="AE769" s="168"/>
      <c r="AF769" s="169">
        <f>IF(D769="",scriv!B731,"")</f>
        <v>0</v>
      </c>
      <c r="AG769" s="170" t="str">
        <f t="shared" si="480"/>
        <v/>
      </c>
      <c r="AH769" s="169" t="str">
        <f t="shared" si="481"/>
        <v/>
      </c>
      <c r="AI769" s="169" t="str">
        <f t="shared" si="482"/>
        <v/>
      </c>
      <c r="AJ769" s="86">
        <f>ROUNDDOWN( (LEN(scriv!B731)+1) / 2, 0 )</f>
        <v>0</v>
      </c>
      <c r="AK769" s="82">
        <f t="shared" si="483"/>
        <v>0</v>
      </c>
      <c r="AL769" s="82" t="str">
        <f t="shared" si="484"/>
        <v>-</v>
      </c>
      <c r="AM769" s="82" t="str">
        <f t="shared" si="485"/>
        <v>-</v>
      </c>
      <c r="AN769" s="82" t="str">
        <f t="shared" si="486"/>
        <v>-</v>
      </c>
      <c r="AO769" s="82" t="str">
        <f t="shared" si="487"/>
        <v>-</v>
      </c>
      <c r="AP769" s="82" t="str">
        <f t="shared" si="488"/>
        <v>-</v>
      </c>
      <c r="AQ769" s="82" t="str">
        <f t="shared" si="489"/>
        <v>-</v>
      </c>
      <c r="AR769" s="82" t="str">
        <f t="shared" si="490"/>
        <v>-</v>
      </c>
      <c r="AT769" s="82">
        <f t="shared" si="491"/>
        <v>2</v>
      </c>
      <c r="AU769" s="82" t="str">
        <f ca="1">IF(    MAX(OFFSET(AL769,0,0,MATCH("-",AL$638:AL769,0))) = 0,"",
IFERROR(MAX(OFFSET(AL769,0,0,MATCH("-",AL$638:AL769,0))),""))</f>
        <v/>
      </c>
      <c r="AV769" s="82" t="str">
        <f ca="1">IF(    MAX(OFFSET(AM769,0,0,MATCH("-",AM$638:AM769,0))) = 0,"",
IFERROR(MAX(OFFSET(AM769,0,0,MATCH("-",AM$638:AM769,0))),""))</f>
        <v/>
      </c>
      <c r="AW769" s="82" t="str">
        <f ca="1">IF(    MAX(OFFSET(AN769,0,0,MATCH("-",AN$638:AN769,0))) = 0,"",
IFERROR(MAX(OFFSET(AN769,0,0,MATCH("-",AN$638:AN769,0))),""))</f>
        <v/>
      </c>
      <c r="AX769" s="82" t="str">
        <f ca="1">IF(    MAX(OFFSET(AO769,0,0,MATCH("-",AO$638:AO769,0))) = 0,"",
IFERROR(MAX(OFFSET(AO769,0,0,MATCH("-",AO$638:AO769,0))),""))</f>
        <v/>
      </c>
      <c r="AY769" s="82" t="str">
        <f ca="1">IF(    MAX(OFFSET(AP769,0,0,MATCH("-",AP$638:AP769,0))) = 0,"",
IFERROR(MAX(OFFSET(AP769,0,0,MATCH("-",AP$638:AP769,0))),""))</f>
        <v/>
      </c>
      <c r="AZ769" s="82" t="str">
        <f ca="1">IF(    MAX(OFFSET(AQ769,0,0,MATCH("-",AQ$638:AQ769,0))) = 0,"",
IFERROR(MAX(OFFSET(AQ769,0,0,MATCH("-",AQ$638:AQ769,0))),""))</f>
        <v/>
      </c>
      <c r="BA769" s="82" t="str">
        <f ca="1">IF(    MAX(OFFSET(AR769,0,0,MATCH("-",AR$638:AR769,0))) = 0,"",
IFERROR(MAX(OFFSET(AR769,0,0,MATCH("-",AR$638:AR769,0))),""))</f>
        <v/>
      </c>
      <c r="BB769" s="112">
        <f t="shared" ca="1" si="492"/>
        <v>-270</v>
      </c>
      <c r="BC769" s="111" t="str">
        <f t="shared" ca="1" si="493"/>
        <v>Radius</v>
      </c>
      <c r="BD769" s="112">
        <f t="shared" ca="1" si="494"/>
        <v>0</v>
      </c>
      <c r="BE769" s="111">
        <f t="shared" ca="1" si="495"/>
        <v>-150</v>
      </c>
      <c r="BF769" s="113" t="e">
        <f t="shared" ca="1" si="496"/>
        <v>#VALUE!</v>
      </c>
      <c r="BG769" s="113" t="e">
        <f t="shared" ca="1" si="497"/>
        <v>#VALUE!</v>
      </c>
      <c r="BH769" s="112">
        <f t="shared" ca="1" si="498"/>
        <v>2000</v>
      </c>
      <c r="BI769" s="112">
        <f t="shared" ca="1" si="499"/>
        <v>-150</v>
      </c>
      <c r="BJ769" s="157"/>
      <c r="BK769" s="157"/>
      <c r="BL769" s="158" t="str">
        <f>scriv!AM731</f>
        <v/>
      </c>
      <c r="BM769" s="157"/>
      <c r="BN769" s="157" t="str">
        <f t="shared" si="500"/>
        <v>node</v>
      </c>
      <c r="BO769" s="157"/>
      <c r="BP769" s="159">
        <f t="shared" ca="1" si="501"/>
        <v>0</v>
      </c>
      <c r="BQ769" s="159">
        <f t="shared" ca="1" si="502"/>
        <v>0</v>
      </c>
      <c r="BR769" s="159">
        <f t="shared" si="503"/>
        <v>1</v>
      </c>
      <c r="BS769" s="159" t="str">
        <f t="shared" si="504"/>
        <v>symbol</v>
      </c>
      <c r="BT769" s="157" t="str">
        <f ca="1">IF(scriv!V731&lt;&gt;"",scriv!V731,
IF(E769="",IFERROR(VLOOKUP(BL769,$AH$40:$BT$638,39,FALSE),$BT$36),
$BT$37))</f>
        <v>NodeSquare</v>
      </c>
      <c r="BU769" s="166">
        <f t="shared" ca="1" si="505"/>
        <v>2000</v>
      </c>
      <c r="BV769" s="166">
        <f t="shared" ca="1" si="506"/>
        <v>-150</v>
      </c>
      <c r="BW769" s="166">
        <f t="shared" ca="1" si="507"/>
        <v>0</v>
      </c>
      <c r="BX769" s="166">
        <f t="shared" ca="1" si="508"/>
        <v>0</v>
      </c>
      <c r="BY769" s="180" t="str">
        <f t="shared" si="509"/>
        <v/>
      </c>
      <c r="BZ769" s="180" t="str">
        <f t="shared" si="510"/>
        <v/>
      </c>
      <c r="CA769" s="81" t="str">
        <f>IF(scriv!E731&lt;&gt;"",scriv!E731,"")</f>
        <v/>
      </c>
      <c r="CB769" s="82">
        <f t="shared" si="479"/>
        <v>0</v>
      </c>
      <c r="CC769" s="82">
        <f t="shared" si="511"/>
        <v>0</v>
      </c>
      <c r="CD769" s="82" t="str">
        <f t="shared" si="512"/>
        <v>-</v>
      </c>
      <c r="CE769" s="82" t="str">
        <f t="shared" si="513"/>
        <v>-</v>
      </c>
      <c r="CF769" s="82" t="str">
        <f t="shared" si="514"/>
        <v>-</v>
      </c>
      <c r="CG769" s="82" t="str">
        <f t="shared" si="515"/>
        <v>-</v>
      </c>
      <c r="CH769" s="82" t="str">
        <f t="shared" si="516"/>
        <v>-</v>
      </c>
      <c r="CI769" s="82" t="str">
        <f t="shared" si="517"/>
        <v>-</v>
      </c>
      <c r="CJ769" s="82" t="str">
        <f t="shared" si="518"/>
        <v>-</v>
      </c>
      <c r="CK769" s="82" t="str">
        <f t="shared" si="519"/>
        <v>-</v>
      </c>
    </row>
    <row r="770" spans="1:89" s="82" customFormat="1" ht="18" customHeight="1">
      <c r="A770" s="81" t="str">
        <f>scriv!AL732</f>
        <v/>
      </c>
      <c r="B770" s="81" t="str">
        <f>IF(scriv!D732&lt;&gt;"",scriv!D732,"")</f>
        <v/>
      </c>
      <c r="C770" s="81" t="str">
        <f>IF( scriv!AP732&lt;&gt;"", IF(D770&lt;&gt;"","connection ","")&amp;scriv!AP732,IF(D770&lt;&gt;"","connection",""))</f>
        <v/>
      </c>
      <c r="D770" s="82" t="str">
        <f>scriv!AN732</f>
        <v/>
      </c>
      <c r="E770" s="82" t="str">
        <f>scriv!AO732</f>
        <v/>
      </c>
      <c r="F770" s="156">
        <f>ROW()</f>
        <v>770</v>
      </c>
      <c r="G770" s="288">
        <f>scriv!AC732</f>
        <v>0</v>
      </c>
      <c r="H770" s="288">
        <f>scriv!AD732</f>
        <v>0</v>
      </c>
      <c r="I770" s="81" t="str">
        <f>IF(scriv!AE732&lt;&gt;"",scriv!AE732,J770)</f>
        <v/>
      </c>
      <c r="J770" s="81" t="str">
        <f>IF(scriv!AF732&lt;&gt;"",scriv!AF732,"")</f>
        <v/>
      </c>
      <c r="K770" s="82" t="str">
        <f>IF(scriv!Y732&lt;&gt;"",scriv!Y732,$K$36)</f>
        <v>none</v>
      </c>
      <c r="L770" s="82">
        <f>IF(scriv!Z732&lt;&gt;"",scriv!Z732,$L$36)</f>
        <v>0</v>
      </c>
      <c r="M770" s="82" t="str">
        <f>IF(scriv!AA732&lt;&gt;"",scriv!AA732,$M$36)</f>
        <v>OpenClose</v>
      </c>
      <c r="N770" s="82">
        <f>IF(scriv!AB732&lt;&gt;"",scriv!AB732,$N$36)</f>
        <v>0</v>
      </c>
      <c r="O770" s="119" t="str">
        <f t="shared" si="478"/>
        <v/>
      </c>
      <c r="P770" s="81" t="str">
        <f>IF(scriv!I732&lt;&gt;"",scriv!I732,"")</f>
        <v/>
      </c>
      <c r="Q770" s="81" t="str">
        <f>IF(scriv!J732&lt;&gt;"",scriv!J732,"")</f>
        <v/>
      </c>
      <c r="R770" s="81">
        <f>IF(scriv!K732&lt;&gt;"",scriv!K732,
IF(I770&lt;&gt;"",1,$R$36))</f>
        <v>1</v>
      </c>
      <c r="S770" s="81" t="str">
        <f>IF(scriv!L732&lt;&gt;"",scriv!L732,
IF(scriv!AF732&lt;&gt;"",$S$36,"none"))</f>
        <v>none</v>
      </c>
      <c r="T770" s="81" t="str">
        <f>IF(scriv!Q732&lt;&gt;"",scriv!Q732,"")</f>
        <v/>
      </c>
      <c r="U770" s="81" t="str">
        <f>IF(scriv!R732&lt;&gt;"",scriv!R732,"")</f>
        <v/>
      </c>
      <c r="V770" s="81" t="str">
        <f>IF(scriv!S732&lt;&gt;"",scriv!S732,"")</f>
        <v/>
      </c>
      <c r="W770" s="81" t="str">
        <f>IF(scriv!T732&lt;&gt;"",scriv!T732,"")</f>
        <v/>
      </c>
      <c r="X770" s="81" t="str">
        <f>IF($E770="",
( IF(scriv!AH732&lt;&gt;"", LEFT( scriv!AH732, FIND(",",scriv!AH732)-1) &amp; "=" &amp; $AH770 &amp; RIGHT( scriv!AH732, LEN(scriv!AH732) + 1 - FIND(",",scriv!AH732)),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IF(scriv!AI732&lt;&gt;"", LEFT( scriv!AI732, FIND(",",scriv!AI732)-1) &amp; "=" &amp; $AH770 &amp; RIGHT( scriv!AI732, LEN(scriv!AI732) + 1 - FIND(",",scriv!AI732)),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IF(scriv!AJ732&lt;&gt;"", LEFT( scriv!AJ732, FIND(",",scriv!AJ732)-1) &amp; "=" &amp; $AH770 &amp; RIGHT( scriv!AJ732, LEN(scriv!AJ732) + 1 - FIND(",",scriv!AJ732)),
  IF($Z$36&lt;&gt;"",LEFT( Z$36, FIND(",",Z$36)-1) &amp; "=" &amp; $AH770 &amp; RIGHT( Z$36, LEN(Z$36) + 1 - FIND(",",Z$36)),""))),
IF(scriv!O732&lt;&gt;"", LEFT( scriv!O732, FIND(",",scriv!O732)-1) &amp; "=" &amp; $AH770 &amp; RIGHT( scriv!O732, LEN(scriv!O732) + 1 - FIND(",",scriv!O732)),
LEFT( Z$37, FIND(",",Z$37)-1) &amp; "=" &amp; $AH770 &amp; RIGHT( Z$37, LEN(Z$37) + 1 - FIND(",",Z$37))))</f>
        <v>drawOpen=,1.2</v>
      </c>
      <c r="AA770" s="81" t="str">
        <f>IF($E770="",
( IF(scriv!AK732&lt;&gt;"", LEFT( scriv!AK732, FIND(",",scriv!AK732)-1) &amp; "=" &amp; $AH770 &amp; RIGHT( scriv!AK732, LEN(scriv!AK732) + 1 - FIND(",",scriv!AK732)),
  IF($AA$36&lt;&gt;"",LEFT( AA$36, FIND(",",AA$36)-1) &amp; "=" &amp; $AH770 &amp; RIGHT( AA$36, LEN(AA$36) + 1 - FIND(",",AA$36)),""))),
IF(scriv!P732&lt;&gt;"", LEFT( scriv!P732, FIND(",",scriv!P732)-1) &amp; "=" &amp; $AH770 &amp; RIGHT( scriv!P732, LEN(scriv!P732) + 1 - FIND(",",scriv!P732)),
LEFT( AA$37, FIND(",",AA$37)-1) &amp; "=" &amp; $AH770 &amp; RIGHT( AA$37, LEN(AA$37) + 1 - FIND(",",AA$37))))</f>
        <v>drawClose=,1.2</v>
      </c>
      <c r="AB770" s="167" t="str">
        <f t="shared" si="477"/>
        <v>noTitle</v>
      </c>
      <c r="AC770" s="167"/>
      <c r="AD770" s="45"/>
      <c r="AE770" s="168"/>
      <c r="AF770" s="169">
        <f>IF(D770="",scriv!B732,"")</f>
        <v>0</v>
      </c>
      <c r="AG770" s="170" t="str">
        <f t="shared" si="480"/>
        <v/>
      </c>
      <c r="AH770" s="169" t="str">
        <f t="shared" si="481"/>
        <v/>
      </c>
      <c r="AI770" s="169" t="str">
        <f t="shared" si="482"/>
        <v/>
      </c>
      <c r="AJ770" s="86">
        <f>ROUNDDOWN( (LEN(scriv!B732)+1) / 2, 0 )</f>
        <v>0</v>
      </c>
      <c r="AK770" s="82">
        <f t="shared" si="483"/>
        <v>0</v>
      </c>
      <c r="AL770" s="82" t="str">
        <f t="shared" si="484"/>
        <v>-</v>
      </c>
      <c r="AM770" s="82" t="str">
        <f t="shared" si="485"/>
        <v>-</v>
      </c>
      <c r="AN770" s="82" t="str">
        <f t="shared" si="486"/>
        <v>-</v>
      </c>
      <c r="AO770" s="82" t="str">
        <f t="shared" si="487"/>
        <v>-</v>
      </c>
      <c r="AP770" s="82" t="str">
        <f t="shared" si="488"/>
        <v>-</v>
      </c>
      <c r="AQ770" s="82" t="str">
        <f t="shared" si="489"/>
        <v>-</v>
      </c>
      <c r="AR770" s="82" t="str">
        <f t="shared" si="490"/>
        <v>-</v>
      </c>
      <c r="AT770" s="82">
        <f t="shared" si="491"/>
        <v>2</v>
      </c>
      <c r="AU770" s="82" t="str">
        <f ca="1">IF(    MAX(OFFSET(AL770,0,0,MATCH("-",AL$638:AL770,0))) = 0,"",
IFERROR(MAX(OFFSET(AL770,0,0,MATCH("-",AL$638:AL770,0))),""))</f>
        <v/>
      </c>
      <c r="AV770" s="82" t="str">
        <f ca="1">IF(    MAX(OFFSET(AM770,0,0,MATCH("-",AM$638:AM770,0))) = 0,"",
IFERROR(MAX(OFFSET(AM770,0,0,MATCH("-",AM$638:AM770,0))),""))</f>
        <v/>
      </c>
      <c r="AW770" s="82" t="str">
        <f ca="1">IF(    MAX(OFFSET(AN770,0,0,MATCH("-",AN$638:AN770,0))) = 0,"",
IFERROR(MAX(OFFSET(AN770,0,0,MATCH("-",AN$638:AN770,0))),""))</f>
        <v/>
      </c>
      <c r="AX770" s="82" t="str">
        <f ca="1">IF(    MAX(OFFSET(AO770,0,0,MATCH("-",AO$638:AO770,0))) = 0,"",
IFERROR(MAX(OFFSET(AO770,0,0,MATCH("-",AO$638:AO770,0))),""))</f>
        <v/>
      </c>
      <c r="AY770" s="82" t="str">
        <f ca="1">IF(    MAX(OFFSET(AP770,0,0,MATCH("-",AP$638:AP770,0))) = 0,"",
IFERROR(MAX(OFFSET(AP770,0,0,MATCH("-",AP$638:AP770,0))),""))</f>
        <v/>
      </c>
      <c r="AZ770" s="82" t="str">
        <f ca="1">IF(    MAX(OFFSET(AQ770,0,0,MATCH("-",AQ$638:AQ770,0))) = 0,"",
IFERROR(MAX(OFFSET(AQ770,0,0,MATCH("-",AQ$638:AQ770,0))),""))</f>
        <v/>
      </c>
      <c r="BA770" s="82" t="str">
        <f ca="1">IF(    MAX(OFFSET(AR770,0,0,MATCH("-",AR$638:AR770,0))) = 0,"",
IFERROR(MAX(OFFSET(AR770,0,0,MATCH("-",AR$638:AR770,0))),""))</f>
        <v/>
      </c>
      <c r="BB770" s="112">
        <f t="shared" ca="1" si="492"/>
        <v>-270</v>
      </c>
      <c r="BC770" s="111" t="str">
        <f t="shared" ca="1" si="493"/>
        <v>Radius</v>
      </c>
      <c r="BD770" s="112">
        <f t="shared" ca="1" si="494"/>
        <v>0</v>
      </c>
      <c r="BE770" s="111">
        <f t="shared" ca="1" si="495"/>
        <v>-150</v>
      </c>
      <c r="BF770" s="113" t="e">
        <f t="shared" ca="1" si="496"/>
        <v>#VALUE!</v>
      </c>
      <c r="BG770" s="113" t="e">
        <f t="shared" ca="1" si="497"/>
        <v>#VALUE!</v>
      </c>
      <c r="BH770" s="112">
        <f t="shared" ca="1" si="498"/>
        <v>2000</v>
      </c>
      <c r="BI770" s="112">
        <f t="shared" ca="1" si="499"/>
        <v>-150</v>
      </c>
      <c r="BJ770" s="157"/>
      <c r="BK770" s="157"/>
      <c r="BL770" s="158" t="str">
        <f>scriv!AM732</f>
        <v/>
      </c>
      <c r="BM770" s="157"/>
      <c r="BN770" s="157" t="str">
        <f t="shared" si="500"/>
        <v>node</v>
      </c>
      <c r="BO770" s="157"/>
      <c r="BP770" s="159">
        <f t="shared" ca="1" si="501"/>
        <v>0</v>
      </c>
      <c r="BQ770" s="159">
        <f t="shared" ca="1" si="502"/>
        <v>0</v>
      </c>
      <c r="BR770" s="159">
        <f t="shared" si="503"/>
        <v>1</v>
      </c>
      <c r="BS770" s="159" t="str">
        <f t="shared" si="504"/>
        <v>symbol</v>
      </c>
      <c r="BT770" s="157" t="str">
        <f ca="1">IF(scriv!V732&lt;&gt;"",scriv!V732,
IF(E770="",IFERROR(VLOOKUP(BL770,$AH$40:$BT$638,39,FALSE),$BT$36),
$BT$37))</f>
        <v>NodeSquare</v>
      </c>
      <c r="BU770" s="166">
        <f t="shared" ca="1" si="505"/>
        <v>2000</v>
      </c>
      <c r="BV770" s="166">
        <f t="shared" ca="1" si="506"/>
        <v>-150</v>
      </c>
      <c r="BW770" s="166">
        <f t="shared" ca="1" si="507"/>
        <v>0</v>
      </c>
      <c r="BX770" s="166">
        <f t="shared" ca="1" si="508"/>
        <v>0</v>
      </c>
      <c r="BY770" s="180" t="str">
        <f t="shared" si="509"/>
        <v/>
      </c>
      <c r="BZ770" s="180" t="str">
        <f t="shared" si="510"/>
        <v/>
      </c>
      <c r="CA770" s="81" t="str">
        <f>IF(scriv!E732&lt;&gt;"",scriv!E732,"")</f>
        <v/>
      </c>
      <c r="CB770" s="82">
        <f t="shared" si="479"/>
        <v>0</v>
      </c>
      <c r="CC770" s="82">
        <f t="shared" si="511"/>
        <v>0</v>
      </c>
      <c r="CD770" s="82" t="str">
        <f t="shared" si="512"/>
        <v>-</v>
      </c>
      <c r="CE770" s="82" t="str">
        <f t="shared" si="513"/>
        <v>-</v>
      </c>
      <c r="CF770" s="82" t="str">
        <f t="shared" si="514"/>
        <v>-</v>
      </c>
      <c r="CG770" s="82" t="str">
        <f t="shared" si="515"/>
        <v>-</v>
      </c>
      <c r="CH770" s="82" t="str">
        <f t="shared" si="516"/>
        <v>-</v>
      </c>
      <c r="CI770" s="82" t="str">
        <f t="shared" si="517"/>
        <v>-</v>
      </c>
      <c r="CJ770" s="82" t="str">
        <f t="shared" si="518"/>
        <v>-</v>
      </c>
      <c r="CK770" s="82" t="str">
        <f t="shared" si="519"/>
        <v>-</v>
      </c>
    </row>
    <row r="771" spans="1:89" s="82" customFormat="1" ht="18" customHeight="1">
      <c r="A771" s="81" t="str">
        <f>scriv!AL733</f>
        <v/>
      </c>
      <c r="B771" s="81" t="str">
        <f>IF(scriv!D733&lt;&gt;"",scriv!D733,"")</f>
        <v/>
      </c>
      <c r="C771" s="81" t="str">
        <f>IF( scriv!AP733&lt;&gt;"", IF(D771&lt;&gt;"","connection ","")&amp;scriv!AP733,IF(D771&lt;&gt;"","connection",""))</f>
        <v/>
      </c>
      <c r="D771" s="82" t="str">
        <f>scriv!AN733</f>
        <v/>
      </c>
      <c r="E771" s="82" t="str">
        <f>scriv!AO733</f>
        <v/>
      </c>
      <c r="F771" s="156">
        <f>ROW()</f>
        <v>771</v>
      </c>
      <c r="G771" s="288">
        <f>scriv!AC733</f>
        <v>0</v>
      </c>
      <c r="H771" s="288">
        <f>scriv!AD733</f>
        <v>0</v>
      </c>
      <c r="I771" s="81" t="str">
        <f>IF(scriv!AE733&lt;&gt;"",scriv!AE733,J771)</f>
        <v/>
      </c>
      <c r="J771" s="81" t="str">
        <f>IF(scriv!AF733&lt;&gt;"",scriv!AF733,"")</f>
        <v/>
      </c>
      <c r="K771" s="82" t="str">
        <f>IF(scriv!Y733&lt;&gt;"",scriv!Y733,$K$36)</f>
        <v>none</v>
      </c>
      <c r="L771" s="82">
        <f>IF(scriv!Z733&lt;&gt;"",scriv!Z733,$L$36)</f>
        <v>0</v>
      </c>
      <c r="M771" s="82" t="str">
        <f>IF(scriv!AA733&lt;&gt;"",scriv!AA733,$M$36)</f>
        <v>OpenClose</v>
      </c>
      <c r="N771" s="82">
        <f>IF(scriv!AB733&lt;&gt;"",scriv!AB733,$N$36)</f>
        <v>0</v>
      </c>
      <c r="O771" s="119" t="str">
        <f t="shared" si="478"/>
        <v/>
      </c>
      <c r="P771" s="81" t="str">
        <f>IF(scriv!I733&lt;&gt;"",scriv!I733,"")</f>
        <v/>
      </c>
      <c r="Q771" s="81" t="str">
        <f>IF(scriv!J733&lt;&gt;"",scriv!J733,"")</f>
        <v/>
      </c>
      <c r="R771" s="81">
        <f>IF(scriv!K733&lt;&gt;"",scriv!K733,
IF(I771&lt;&gt;"",1,$R$36))</f>
        <v>1</v>
      </c>
      <c r="S771" s="81" t="str">
        <f>IF(scriv!L733&lt;&gt;"",scriv!L733,
IF(scriv!AF733&lt;&gt;"",$S$36,"none"))</f>
        <v>none</v>
      </c>
      <c r="T771" s="81" t="str">
        <f>IF(scriv!Q733&lt;&gt;"",scriv!Q733,"")</f>
        <v/>
      </c>
      <c r="U771" s="81" t="str">
        <f>IF(scriv!R733&lt;&gt;"",scriv!R733,"")</f>
        <v/>
      </c>
      <c r="V771" s="81" t="str">
        <f>IF(scriv!S733&lt;&gt;"",scriv!S733,"")</f>
        <v/>
      </c>
      <c r="W771" s="81" t="str">
        <f>IF(scriv!T733&lt;&gt;"",scriv!T733,"")</f>
        <v/>
      </c>
      <c r="X771" s="81" t="str">
        <f>IF($E771="",
( IF(scriv!AH733&lt;&gt;"", LEFT( scriv!AH733, FIND(",",scriv!AH733)-1) &amp; "=" &amp; $AH771 &amp; RIGHT( scriv!AH733, LEN(scriv!AH733) + 1 - FIND(",",scriv!AH733)),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IF(scriv!AI733&lt;&gt;"", LEFT( scriv!AI733, FIND(",",scriv!AI733)-1) &amp; "=" &amp; $AH771 &amp; RIGHT( scriv!AI733, LEN(scriv!AI733) + 1 - FIND(",",scriv!AI733)),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IF(scriv!AJ733&lt;&gt;"", LEFT( scriv!AJ733, FIND(",",scriv!AJ733)-1) &amp; "=" &amp; $AH771 &amp; RIGHT( scriv!AJ733, LEN(scriv!AJ733) + 1 - FIND(",",scriv!AJ733)),
  IF($Z$36&lt;&gt;"",LEFT( Z$36, FIND(",",Z$36)-1) &amp; "=" &amp; $AH771 &amp; RIGHT( Z$36, LEN(Z$36) + 1 - FIND(",",Z$36)),""))),
IF(scriv!O733&lt;&gt;"", LEFT( scriv!O733, FIND(",",scriv!O733)-1) &amp; "=" &amp; $AH771 &amp; RIGHT( scriv!O733, LEN(scriv!O733) + 1 - FIND(",",scriv!O733)),
LEFT( Z$37, FIND(",",Z$37)-1) &amp; "=" &amp; $AH771 &amp; RIGHT( Z$37, LEN(Z$37) + 1 - FIND(",",Z$37))))</f>
        <v>drawOpen=,1.2</v>
      </c>
      <c r="AA771" s="81" t="str">
        <f>IF($E771="",
( IF(scriv!AK733&lt;&gt;"", LEFT( scriv!AK733, FIND(",",scriv!AK733)-1) &amp; "=" &amp; $AH771 &amp; RIGHT( scriv!AK733, LEN(scriv!AK733) + 1 - FIND(",",scriv!AK733)),
  IF($AA$36&lt;&gt;"",LEFT( AA$36, FIND(",",AA$36)-1) &amp; "=" &amp; $AH771 &amp; RIGHT( AA$36, LEN(AA$36) + 1 - FIND(",",AA$36)),""))),
IF(scriv!P733&lt;&gt;"", LEFT( scriv!P733, FIND(",",scriv!P733)-1) &amp; "=" &amp; $AH771 &amp; RIGHT( scriv!P733, LEN(scriv!P733) + 1 - FIND(",",scriv!P733)),
LEFT( AA$37, FIND(",",AA$37)-1) &amp; "=" &amp; $AH771 &amp; RIGHT( AA$37, LEN(AA$37) + 1 - FIND(",",AA$37))))</f>
        <v>drawClose=,1.2</v>
      </c>
      <c r="AB771" s="167" t="str">
        <f t="shared" si="477"/>
        <v>noTitle</v>
      </c>
      <c r="AC771" s="167"/>
      <c r="AD771" s="45"/>
      <c r="AE771" s="168"/>
      <c r="AF771" s="169">
        <f>IF(D771="",scriv!B733,"")</f>
        <v>0</v>
      </c>
      <c r="AG771" s="170" t="str">
        <f t="shared" si="480"/>
        <v/>
      </c>
      <c r="AH771" s="169" t="str">
        <f t="shared" si="481"/>
        <v/>
      </c>
      <c r="AI771" s="169" t="str">
        <f t="shared" si="482"/>
        <v/>
      </c>
      <c r="AJ771" s="86">
        <f>ROUNDDOWN( (LEN(scriv!B733)+1) / 2, 0 )</f>
        <v>0</v>
      </c>
      <c r="AK771" s="82">
        <f t="shared" si="483"/>
        <v>0</v>
      </c>
      <c r="AL771" s="82" t="str">
        <f t="shared" si="484"/>
        <v>-</v>
      </c>
      <c r="AM771" s="82" t="str">
        <f t="shared" si="485"/>
        <v>-</v>
      </c>
      <c r="AN771" s="82" t="str">
        <f t="shared" si="486"/>
        <v>-</v>
      </c>
      <c r="AO771" s="82" t="str">
        <f t="shared" si="487"/>
        <v>-</v>
      </c>
      <c r="AP771" s="82" t="str">
        <f t="shared" si="488"/>
        <v>-</v>
      </c>
      <c r="AQ771" s="82" t="str">
        <f t="shared" si="489"/>
        <v>-</v>
      </c>
      <c r="AR771" s="82" t="str">
        <f t="shared" si="490"/>
        <v>-</v>
      </c>
      <c r="AT771" s="82">
        <f t="shared" si="491"/>
        <v>2</v>
      </c>
      <c r="AU771" s="82" t="str">
        <f ca="1">IF(    MAX(OFFSET(AL771,0,0,MATCH("-",AL$638:AL771,0))) = 0,"",
IFERROR(MAX(OFFSET(AL771,0,0,MATCH("-",AL$638:AL771,0))),""))</f>
        <v/>
      </c>
      <c r="AV771" s="82" t="str">
        <f ca="1">IF(    MAX(OFFSET(AM771,0,0,MATCH("-",AM$638:AM771,0))) = 0,"",
IFERROR(MAX(OFFSET(AM771,0,0,MATCH("-",AM$638:AM771,0))),""))</f>
        <v/>
      </c>
      <c r="AW771" s="82" t="str">
        <f ca="1">IF(    MAX(OFFSET(AN771,0,0,MATCH("-",AN$638:AN771,0))) = 0,"",
IFERROR(MAX(OFFSET(AN771,0,0,MATCH("-",AN$638:AN771,0))),""))</f>
        <v/>
      </c>
      <c r="AX771" s="82" t="str">
        <f ca="1">IF(    MAX(OFFSET(AO771,0,0,MATCH("-",AO$638:AO771,0))) = 0,"",
IFERROR(MAX(OFFSET(AO771,0,0,MATCH("-",AO$638:AO771,0))),""))</f>
        <v/>
      </c>
      <c r="AY771" s="82" t="str">
        <f ca="1">IF(    MAX(OFFSET(AP771,0,0,MATCH("-",AP$638:AP771,0))) = 0,"",
IFERROR(MAX(OFFSET(AP771,0,0,MATCH("-",AP$638:AP771,0))),""))</f>
        <v/>
      </c>
      <c r="AZ771" s="82" t="str">
        <f ca="1">IF(    MAX(OFFSET(AQ771,0,0,MATCH("-",AQ$638:AQ771,0))) = 0,"",
IFERROR(MAX(OFFSET(AQ771,0,0,MATCH("-",AQ$638:AQ771,0))),""))</f>
        <v/>
      </c>
      <c r="BA771" s="82" t="str">
        <f ca="1">IF(    MAX(OFFSET(AR771,0,0,MATCH("-",AR$638:AR771,0))) = 0,"",
IFERROR(MAX(OFFSET(AR771,0,0,MATCH("-",AR$638:AR771,0))),""))</f>
        <v/>
      </c>
      <c r="BB771" s="112">
        <f t="shared" ca="1" si="492"/>
        <v>-270</v>
      </c>
      <c r="BC771" s="111" t="str">
        <f t="shared" ca="1" si="493"/>
        <v>Radius</v>
      </c>
      <c r="BD771" s="112">
        <f t="shared" ca="1" si="494"/>
        <v>0</v>
      </c>
      <c r="BE771" s="111">
        <f t="shared" ca="1" si="495"/>
        <v>-150</v>
      </c>
      <c r="BF771" s="113" t="e">
        <f t="shared" ca="1" si="496"/>
        <v>#VALUE!</v>
      </c>
      <c r="BG771" s="113" t="e">
        <f t="shared" ca="1" si="497"/>
        <v>#VALUE!</v>
      </c>
      <c r="BH771" s="112">
        <f t="shared" ca="1" si="498"/>
        <v>2000</v>
      </c>
      <c r="BI771" s="112">
        <f t="shared" ca="1" si="499"/>
        <v>-150</v>
      </c>
      <c r="BJ771" s="157"/>
      <c r="BK771" s="157"/>
      <c r="BL771" s="158" t="str">
        <f>scriv!AM733</f>
        <v/>
      </c>
      <c r="BM771" s="157"/>
      <c r="BN771" s="157" t="str">
        <f t="shared" si="500"/>
        <v>node</v>
      </c>
      <c r="BO771" s="157"/>
      <c r="BP771" s="159">
        <f t="shared" ca="1" si="501"/>
        <v>0</v>
      </c>
      <c r="BQ771" s="159">
        <f t="shared" ca="1" si="502"/>
        <v>0</v>
      </c>
      <c r="BR771" s="159">
        <f t="shared" si="503"/>
        <v>1</v>
      </c>
      <c r="BS771" s="159" t="str">
        <f t="shared" si="504"/>
        <v>symbol</v>
      </c>
      <c r="BT771" s="157" t="str">
        <f ca="1">IF(scriv!V733&lt;&gt;"",scriv!V733,
IF(E771="",IFERROR(VLOOKUP(BL771,$AH$40:$BT$638,39,FALSE),$BT$36),
$BT$37))</f>
        <v>NodeSquare</v>
      </c>
      <c r="BU771" s="166">
        <f t="shared" ca="1" si="505"/>
        <v>2000</v>
      </c>
      <c r="BV771" s="166">
        <f t="shared" ca="1" si="506"/>
        <v>-150</v>
      </c>
      <c r="BW771" s="166">
        <f t="shared" ca="1" si="507"/>
        <v>0</v>
      </c>
      <c r="BX771" s="166">
        <f t="shared" ca="1" si="508"/>
        <v>0</v>
      </c>
      <c r="BY771" s="180" t="str">
        <f t="shared" si="509"/>
        <v/>
      </c>
      <c r="BZ771" s="180" t="str">
        <f t="shared" si="510"/>
        <v/>
      </c>
      <c r="CA771" s="81" t="str">
        <f>IF(scriv!E733&lt;&gt;"",scriv!E733,"")</f>
        <v/>
      </c>
      <c r="CB771" s="82">
        <f t="shared" si="479"/>
        <v>0</v>
      </c>
      <c r="CC771" s="82">
        <f t="shared" si="511"/>
        <v>0</v>
      </c>
      <c r="CD771" s="82" t="str">
        <f t="shared" si="512"/>
        <v>-</v>
      </c>
      <c r="CE771" s="82" t="str">
        <f t="shared" si="513"/>
        <v>-</v>
      </c>
      <c r="CF771" s="82" t="str">
        <f t="shared" si="514"/>
        <v>-</v>
      </c>
      <c r="CG771" s="82" t="str">
        <f t="shared" si="515"/>
        <v>-</v>
      </c>
      <c r="CH771" s="82" t="str">
        <f t="shared" si="516"/>
        <v>-</v>
      </c>
      <c r="CI771" s="82" t="str">
        <f t="shared" si="517"/>
        <v>-</v>
      </c>
      <c r="CJ771" s="82" t="str">
        <f t="shared" si="518"/>
        <v>-</v>
      </c>
      <c r="CK771" s="82" t="str">
        <f t="shared" si="519"/>
        <v>-</v>
      </c>
    </row>
    <row r="772" spans="1:89" s="82" customFormat="1" ht="18" customHeight="1">
      <c r="A772" s="81" t="str">
        <f>scriv!AL734</f>
        <v/>
      </c>
      <c r="B772" s="81" t="str">
        <f>IF(scriv!D734&lt;&gt;"",scriv!D734,"")</f>
        <v/>
      </c>
      <c r="C772" s="81" t="str">
        <f>IF( scriv!AP734&lt;&gt;"", IF(D772&lt;&gt;"","connection ","")&amp;scriv!AP734,IF(D772&lt;&gt;"","connection",""))</f>
        <v/>
      </c>
      <c r="D772" s="82" t="str">
        <f>scriv!AN734</f>
        <v/>
      </c>
      <c r="E772" s="82" t="str">
        <f>scriv!AO734</f>
        <v/>
      </c>
      <c r="F772" s="156">
        <f>ROW()</f>
        <v>772</v>
      </c>
      <c r="G772" s="288">
        <f>scriv!AC734</f>
        <v>0</v>
      </c>
      <c r="H772" s="288">
        <f>scriv!AD734</f>
        <v>0</v>
      </c>
      <c r="I772" s="81" t="str">
        <f>IF(scriv!AE734&lt;&gt;"",scriv!AE734,J772)</f>
        <v/>
      </c>
      <c r="J772" s="81" t="str">
        <f>IF(scriv!AF734&lt;&gt;"",scriv!AF734,"")</f>
        <v/>
      </c>
      <c r="K772" s="82" t="str">
        <f>IF(scriv!Y734&lt;&gt;"",scriv!Y734,$K$36)</f>
        <v>none</v>
      </c>
      <c r="L772" s="82">
        <f>IF(scriv!Z734&lt;&gt;"",scriv!Z734,$L$36)</f>
        <v>0</v>
      </c>
      <c r="M772" s="82" t="str">
        <f>IF(scriv!AA734&lt;&gt;"",scriv!AA734,$M$36)</f>
        <v>OpenClose</v>
      </c>
      <c r="N772" s="82">
        <f>IF(scriv!AB734&lt;&gt;"",scriv!AB734,$N$36)</f>
        <v>0</v>
      </c>
      <c r="O772" s="119" t="str">
        <f t="shared" si="478"/>
        <v/>
      </c>
      <c r="P772" s="81" t="str">
        <f>IF(scriv!I734&lt;&gt;"",scriv!I734,"")</f>
        <v/>
      </c>
      <c r="Q772" s="81" t="str">
        <f>IF(scriv!J734&lt;&gt;"",scriv!J734,"")</f>
        <v/>
      </c>
      <c r="R772" s="81">
        <f>IF(scriv!K734&lt;&gt;"",scriv!K734,
IF(I772&lt;&gt;"",1,$R$36))</f>
        <v>1</v>
      </c>
      <c r="S772" s="81" t="str">
        <f>IF(scriv!L734&lt;&gt;"",scriv!L734,
IF(scriv!AF734&lt;&gt;"",$S$36,"none"))</f>
        <v>none</v>
      </c>
      <c r="T772" s="81" t="str">
        <f>IF(scriv!Q734&lt;&gt;"",scriv!Q734,"")</f>
        <v/>
      </c>
      <c r="U772" s="81" t="str">
        <f>IF(scriv!R734&lt;&gt;"",scriv!R734,"")</f>
        <v/>
      </c>
      <c r="V772" s="81" t="str">
        <f>IF(scriv!S734&lt;&gt;"",scriv!S734,"")</f>
        <v/>
      </c>
      <c r="W772" s="81" t="str">
        <f>IF(scriv!T734&lt;&gt;"",scriv!T734,"")</f>
        <v/>
      </c>
      <c r="X772" s="81" t="str">
        <f>IF($E772="",
( IF(scriv!AH734&lt;&gt;"", LEFT( scriv!AH734, FIND(",",scriv!AH734)-1) &amp; "=" &amp; $AH772 &amp; RIGHT( scriv!AH734, LEN(scriv!AH734) + 1 - FIND(",",scriv!AH734)),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IF(scriv!AI734&lt;&gt;"", LEFT( scriv!AI734, FIND(",",scriv!AI734)-1) &amp; "=" &amp; $AH772 &amp; RIGHT( scriv!AI734, LEN(scriv!AI734) + 1 - FIND(",",scriv!AI734)),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IF(scriv!AJ734&lt;&gt;"", LEFT( scriv!AJ734, FIND(",",scriv!AJ734)-1) &amp; "=" &amp; $AH772 &amp; RIGHT( scriv!AJ734, LEN(scriv!AJ734) + 1 - FIND(",",scriv!AJ734)),
  IF($Z$36&lt;&gt;"",LEFT( Z$36, FIND(",",Z$36)-1) &amp; "=" &amp; $AH772 &amp; RIGHT( Z$36, LEN(Z$36) + 1 - FIND(",",Z$36)),""))),
IF(scriv!O734&lt;&gt;"", LEFT( scriv!O734, FIND(",",scriv!O734)-1) &amp; "=" &amp; $AH772 &amp; RIGHT( scriv!O734, LEN(scriv!O734) + 1 - FIND(",",scriv!O734)),
LEFT( Z$37, FIND(",",Z$37)-1) &amp; "=" &amp; $AH772 &amp; RIGHT( Z$37, LEN(Z$37) + 1 - FIND(",",Z$37))))</f>
        <v>drawOpen=,1.2</v>
      </c>
      <c r="AA772" s="81" t="str">
        <f>IF($E772="",
( IF(scriv!AK734&lt;&gt;"", LEFT( scriv!AK734, FIND(",",scriv!AK734)-1) &amp; "=" &amp; $AH772 &amp; RIGHT( scriv!AK734, LEN(scriv!AK734) + 1 - FIND(",",scriv!AK734)),
  IF($AA$36&lt;&gt;"",LEFT( AA$36, FIND(",",AA$36)-1) &amp; "=" &amp; $AH772 &amp; RIGHT( AA$36, LEN(AA$36) + 1 - FIND(",",AA$36)),""))),
IF(scriv!P734&lt;&gt;"", LEFT( scriv!P734, FIND(",",scriv!P734)-1) &amp; "=" &amp; $AH772 &amp; RIGHT( scriv!P734, LEN(scriv!P734) + 1 - FIND(",",scriv!P734)),
LEFT( AA$37, FIND(",",AA$37)-1) &amp; "=" &amp; $AH772 &amp; RIGHT( AA$37, LEN(AA$37) + 1 - FIND(",",AA$37))))</f>
        <v>drawClose=,1.2</v>
      </c>
      <c r="AB772" s="167" t="str">
        <f t="shared" si="477"/>
        <v>noTitle</v>
      </c>
      <c r="AC772" s="167"/>
      <c r="AD772" s="45"/>
      <c r="AE772" s="168"/>
      <c r="AF772" s="169">
        <f>IF(D772="",scriv!B734,"")</f>
        <v>0</v>
      </c>
      <c r="AG772" s="170" t="str">
        <f t="shared" si="480"/>
        <v/>
      </c>
      <c r="AH772" s="169" t="str">
        <f t="shared" si="481"/>
        <v/>
      </c>
      <c r="AI772" s="169" t="str">
        <f t="shared" si="482"/>
        <v/>
      </c>
      <c r="AJ772" s="86">
        <f>ROUNDDOWN( (LEN(scriv!B734)+1) / 2, 0 )</f>
        <v>0</v>
      </c>
      <c r="AK772" s="82">
        <f t="shared" si="483"/>
        <v>0</v>
      </c>
      <c r="AL772" s="82" t="str">
        <f t="shared" si="484"/>
        <v>-</v>
      </c>
      <c r="AM772" s="82" t="str">
        <f t="shared" si="485"/>
        <v>-</v>
      </c>
      <c r="AN772" s="82" t="str">
        <f t="shared" si="486"/>
        <v>-</v>
      </c>
      <c r="AO772" s="82" t="str">
        <f t="shared" si="487"/>
        <v>-</v>
      </c>
      <c r="AP772" s="82" t="str">
        <f t="shared" si="488"/>
        <v>-</v>
      </c>
      <c r="AQ772" s="82" t="str">
        <f t="shared" si="489"/>
        <v>-</v>
      </c>
      <c r="AR772" s="82" t="str">
        <f t="shared" si="490"/>
        <v>-</v>
      </c>
      <c r="AT772" s="82">
        <f t="shared" si="491"/>
        <v>2</v>
      </c>
      <c r="AU772" s="82" t="str">
        <f ca="1">IF(    MAX(OFFSET(AL772,0,0,MATCH("-",AL$638:AL772,0))) = 0,"",
IFERROR(MAX(OFFSET(AL772,0,0,MATCH("-",AL$638:AL772,0))),""))</f>
        <v/>
      </c>
      <c r="AV772" s="82" t="str">
        <f ca="1">IF(    MAX(OFFSET(AM772,0,0,MATCH("-",AM$638:AM772,0))) = 0,"",
IFERROR(MAX(OFFSET(AM772,0,0,MATCH("-",AM$638:AM772,0))),""))</f>
        <v/>
      </c>
      <c r="AW772" s="82" t="str">
        <f ca="1">IF(    MAX(OFFSET(AN772,0,0,MATCH("-",AN$638:AN772,0))) = 0,"",
IFERROR(MAX(OFFSET(AN772,0,0,MATCH("-",AN$638:AN772,0))),""))</f>
        <v/>
      </c>
      <c r="AX772" s="82" t="str">
        <f ca="1">IF(    MAX(OFFSET(AO772,0,0,MATCH("-",AO$638:AO772,0))) = 0,"",
IFERROR(MAX(OFFSET(AO772,0,0,MATCH("-",AO$638:AO772,0))),""))</f>
        <v/>
      </c>
      <c r="AY772" s="82" t="str">
        <f ca="1">IF(    MAX(OFFSET(AP772,0,0,MATCH("-",AP$638:AP772,0))) = 0,"",
IFERROR(MAX(OFFSET(AP772,0,0,MATCH("-",AP$638:AP772,0))),""))</f>
        <v/>
      </c>
      <c r="AZ772" s="82" t="str">
        <f ca="1">IF(    MAX(OFFSET(AQ772,0,0,MATCH("-",AQ$638:AQ772,0))) = 0,"",
IFERROR(MAX(OFFSET(AQ772,0,0,MATCH("-",AQ$638:AQ772,0))),""))</f>
        <v/>
      </c>
      <c r="BA772" s="82" t="str">
        <f ca="1">IF(    MAX(OFFSET(AR772,0,0,MATCH("-",AR$638:AR772,0))) = 0,"",
IFERROR(MAX(OFFSET(AR772,0,0,MATCH("-",AR$638:AR772,0))),""))</f>
        <v/>
      </c>
      <c r="BB772" s="112">
        <f t="shared" ca="1" si="492"/>
        <v>-270</v>
      </c>
      <c r="BC772" s="111" t="str">
        <f t="shared" ca="1" si="493"/>
        <v>Radius</v>
      </c>
      <c r="BD772" s="112">
        <f t="shared" ca="1" si="494"/>
        <v>0</v>
      </c>
      <c r="BE772" s="111">
        <f t="shared" ca="1" si="495"/>
        <v>-150</v>
      </c>
      <c r="BF772" s="113" t="e">
        <f t="shared" ca="1" si="496"/>
        <v>#VALUE!</v>
      </c>
      <c r="BG772" s="113" t="e">
        <f t="shared" ca="1" si="497"/>
        <v>#VALUE!</v>
      </c>
      <c r="BH772" s="112">
        <f t="shared" ca="1" si="498"/>
        <v>2000</v>
      </c>
      <c r="BI772" s="112">
        <f t="shared" ca="1" si="499"/>
        <v>-150</v>
      </c>
      <c r="BJ772" s="157"/>
      <c r="BK772" s="157"/>
      <c r="BL772" s="158" t="str">
        <f>scriv!AM734</f>
        <v/>
      </c>
      <c r="BM772" s="157"/>
      <c r="BN772" s="157" t="str">
        <f t="shared" si="500"/>
        <v>node</v>
      </c>
      <c r="BO772" s="157"/>
      <c r="BP772" s="159">
        <f t="shared" ca="1" si="501"/>
        <v>0</v>
      </c>
      <c r="BQ772" s="159">
        <f t="shared" ca="1" si="502"/>
        <v>0</v>
      </c>
      <c r="BR772" s="159">
        <f t="shared" si="503"/>
        <v>1</v>
      </c>
      <c r="BS772" s="159" t="str">
        <f t="shared" si="504"/>
        <v>symbol</v>
      </c>
      <c r="BT772" s="157" t="str">
        <f ca="1">IF(scriv!V734&lt;&gt;"",scriv!V734,
IF(E772="",IFERROR(VLOOKUP(BL772,$AH$40:$BT$638,39,FALSE),$BT$36),
$BT$37))</f>
        <v>NodeSquare</v>
      </c>
      <c r="BU772" s="166">
        <f t="shared" ca="1" si="505"/>
        <v>2000</v>
      </c>
      <c r="BV772" s="166">
        <f t="shared" ca="1" si="506"/>
        <v>-150</v>
      </c>
      <c r="BW772" s="166">
        <f t="shared" ca="1" si="507"/>
        <v>0</v>
      </c>
      <c r="BX772" s="166">
        <f t="shared" ca="1" si="508"/>
        <v>0</v>
      </c>
      <c r="BY772" s="180" t="str">
        <f t="shared" si="509"/>
        <v/>
      </c>
      <c r="BZ772" s="180" t="str">
        <f t="shared" si="510"/>
        <v/>
      </c>
      <c r="CA772" s="81" t="str">
        <f>IF(scriv!E734&lt;&gt;"",scriv!E734,"")</f>
        <v/>
      </c>
      <c r="CB772" s="82">
        <f t="shared" si="479"/>
        <v>0</v>
      </c>
      <c r="CC772" s="82">
        <f t="shared" si="511"/>
        <v>0</v>
      </c>
      <c r="CD772" s="82" t="str">
        <f t="shared" si="512"/>
        <v>-</v>
      </c>
      <c r="CE772" s="82" t="str">
        <f t="shared" si="513"/>
        <v>-</v>
      </c>
      <c r="CF772" s="82" t="str">
        <f t="shared" si="514"/>
        <v>-</v>
      </c>
      <c r="CG772" s="82" t="str">
        <f t="shared" si="515"/>
        <v>-</v>
      </c>
      <c r="CH772" s="82" t="str">
        <f t="shared" si="516"/>
        <v>-</v>
      </c>
      <c r="CI772" s="82" t="str">
        <f t="shared" si="517"/>
        <v>-</v>
      </c>
      <c r="CJ772" s="82" t="str">
        <f t="shared" si="518"/>
        <v>-</v>
      </c>
      <c r="CK772" s="82" t="str">
        <f t="shared" si="519"/>
        <v>-</v>
      </c>
    </row>
    <row r="773" spans="1:89" s="82" customFormat="1" ht="18" customHeight="1">
      <c r="A773" s="81" t="str">
        <f>scriv!AL735</f>
        <v/>
      </c>
      <c r="B773" s="81" t="str">
        <f>IF(scriv!D735&lt;&gt;"",scriv!D735,"")</f>
        <v/>
      </c>
      <c r="C773" s="81" t="str">
        <f>IF( scriv!AP735&lt;&gt;"", IF(D773&lt;&gt;"","connection ","")&amp;scriv!AP735,IF(D773&lt;&gt;"","connection",""))</f>
        <v/>
      </c>
      <c r="D773" s="82" t="str">
        <f>scriv!AN735</f>
        <v/>
      </c>
      <c r="E773" s="82" t="str">
        <f>scriv!AO735</f>
        <v/>
      </c>
      <c r="F773" s="156">
        <f>ROW()</f>
        <v>773</v>
      </c>
      <c r="G773" s="288">
        <f>scriv!AC735</f>
        <v>0</v>
      </c>
      <c r="H773" s="288">
        <f>scriv!AD735</f>
        <v>0</v>
      </c>
      <c r="I773" s="81" t="str">
        <f>IF(scriv!AE735&lt;&gt;"",scriv!AE735,J773)</f>
        <v/>
      </c>
      <c r="J773" s="81" t="str">
        <f>IF(scriv!AF735&lt;&gt;"",scriv!AF735,"")</f>
        <v/>
      </c>
      <c r="K773" s="82" t="str">
        <f>IF(scriv!Y735&lt;&gt;"",scriv!Y735,$K$36)</f>
        <v>none</v>
      </c>
      <c r="L773" s="82">
        <f>IF(scriv!Z735&lt;&gt;"",scriv!Z735,$L$36)</f>
        <v>0</v>
      </c>
      <c r="M773" s="82" t="str">
        <f>IF(scriv!AA735&lt;&gt;"",scriv!AA735,$M$36)</f>
        <v>OpenClose</v>
      </c>
      <c r="N773" s="82">
        <f>IF(scriv!AB735&lt;&gt;"",scriv!AB735,$N$36)</f>
        <v>0</v>
      </c>
      <c r="O773" s="119" t="str">
        <f t="shared" si="478"/>
        <v/>
      </c>
      <c r="P773" s="81" t="str">
        <f>IF(scriv!I735&lt;&gt;"",scriv!I735,"")</f>
        <v/>
      </c>
      <c r="Q773" s="81" t="str">
        <f>IF(scriv!J735&lt;&gt;"",scriv!J735,"")</f>
        <v/>
      </c>
      <c r="R773" s="81">
        <f>IF(scriv!K735&lt;&gt;"",scriv!K735,
IF(I773&lt;&gt;"",1,$R$36))</f>
        <v>1</v>
      </c>
      <c r="S773" s="81" t="str">
        <f>IF(scriv!L735&lt;&gt;"",scriv!L735,
IF(scriv!AF735&lt;&gt;"",$S$36,"none"))</f>
        <v>none</v>
      </c>
      <c r="T773" s="81" t="str">
        <f>IF(scriv!Q735&lt;&gt;"",scriv!Q735,"")</f>
        <v/>
      </c>
      <c r="U773" s="81" t="str">
        <f>IF(scriv!R735&lt;&gt;"",scriv!R735,"")</f>
        <v/>
      </c>
      <c r="V773" s="81" t="str">
        <f>IF(scriv!S735&lt;&gt;"",scriv!S735,"")</f>
        <v/>
      </c>
      <c r="W773" s="81" t="str">
        <f>IF(scriv!T735&lt;&gt;"",scriv!T735,"")</f>
        <v/>
      </c>
      <c r="X773" s="81" t="str">
        <f>IF($E773="",
( IF(scriv!AH735&lt;&gt;"", LEFT( scriv!AH735, FIND(",",scriv!AH735)-1) &amp; "=" &amp; $AH773 &amp; RIGHT( scriv!AH735, LEN(scriv!AH735) + 1 - FIND(",",scriv!AH735)),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IF(scriv!AI735&lt;&gt;"", LEFT( scriv!AI735, FIND(",",scriv!AI735)-1) &amp; "=" &amp; $AH773 &amp; RIGHT( scriv!AI735, LEN(scriv!AI735) + 1 - FIND(",",scriv!AI735)),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IF(scriv!AJ735&lt;&gt;"", LEFT( scriv!AJ735, FIND(",",scriv!AJ735)-1) &amp; "=" &amp; $AH773 &amp; RIGHT( scriv!AJ735, LEN(scriv!AJ735) + 1 - FIND(",",scriv!AJ735)),
  IF($Z$36&lt;&gt;"",LEFT( Z$36, FIND(",",Z$36)-1) &amp; "=" &amp; $AH773 &amp; RIGHT( Z$36, LEN(Z$36) + 1 - FIND(",",Z$36)),""))),
IF(scriv!O735&lt;&gt;"", LEFT( scriv!O735, FIND(",",scriv!O735)-1) &amp; "=" &amp; $AH773 &amp; RIGHT( scriv!O735, LEN(scriv!O735) + 1 - FIND(",",scriv!O735)),
LEFT( Z$37, FIND(",",Z$37)-1) &amp; "=" &amp; $AH773 &amp; RIGHT( Z$37, LEN(Z$37) + 1 - FIND(",",Z$37))))</f>
        <v>drawOpen=,1.2</v>
      </c>
      <c r="AA773" s="81" t="str">
        <f>IF($E773="",
( IF(scriv!AK735&lt;&gt;"", LEFT( scriv!AK735, FIND(",",scriv!AK735)-1) &amp; "=" &amp; $AH773 &amp; RIGHT( scriv!AK735, LEN(scriv!AK735) + 1 - FIND(",",scriv!AK735)),
  IF($AA$36&lt;&gt;"",LEFT( AA$36, FIND(",",AA$36)-1) &amp; "=" &amp; $AH773 &amp; RIGHT( AA$36, LEN(AA$36) + 1 - FIND(",",AA$36)),""))),
IF(scriv!P735&lt;&gt;"", LEFT( scriv!P735, FIND(",",scriv!P735)-1) &amp; "=" &amp; $AH773 &amp; RIGHT( scriv!P735, LEN(scriv!P735) + 1 - FIND(",",scriv!P735)),
LEFT( AA$37, FIND(",",AA$37)-1) &amp; "=" &amp; $AH773 &amp; RIGHT( AA$37, LEN(AA$37) + 1 - FIND(",",AA$37))))</f>
        <v>drawClose=,1.2</v>
      </c>
      <c r="AB773" s="167" t="str">
        <f t="shared" si="477"/>
        <v>noTitle</v>
      </c>
      <c r="AC773" s="167"/>
      <c r="AD773" s="45"/>
      <c r="AE773" s="168"/>
      <c r="AF773" s="169">
        <f>IF(D773="",scriv!B735,"")</f>
        <v>0</v>
      </c>
      <c r="AG773" s="170" t="str">
        <f t="shared" si="480"/>
        <v/>
      </c>
      <c r="AH773" s="169" t="str">
        <f t="shared" si="481"/>
        <v/>
      </c>
      <c r="AI773" s="169" t="str">
        <f t="shared" si="482"/>
        <v/>
      </c>
      <c r="AJ773" s="86">
        <f>ROUNDDOWN( (LEN(scriv!B735)+1) / 2, 0 )</f>
        <v>0</v>
      </c>
      <c r="AK773" s="82">
        <f t="shared" si="483"/>
        <v>0</v>
      </c>
      <c r="AL773" s="82" t="str">
        <f t="shared" si="484"/>
        <v>-</v>
      </c>
      <c r="AM773" s="82" t="str">
        <f t="shared" si="485"/>
        <v>-</v>
      </c>
      <c r="AN773" s="82" t="str">
        <f t="shared" si="486"/>
        <v>-</v>
      </c>
      <c r="AO773" s="82" t="str">
        <f t="shared" si="487"/>
        <v>-</v>
      </c>
      <c r="AP773" s="82" t="str">
        <f t="shared" si="488"/>
        <v>-</v>
      </c>
      <c r="AQ773" s="82" t="str">
        <f t="shared" si="489"/>
        <v>-</v>
      </c>
      <c r="AR773" s="82" t="str">
        <f t="shared" si="490"/>
        <v>-</v>
      </c>
      <c r="AT773" s="82">
        <f t="shared" si="491"/>
        <v>2</v>
      </c>
      <c r="AU773" s="82" t="str">
        <f ca="1">IF(    MAX(OFFSET(AL773,0,0,MATCH("-",AL$638:AL773,0))) = 0,"",
IFERROR(MAX(OFFSET(AL773,0,0,MATCH("-",AL$638:AL773,0))),""))</f>
        <v/>
      </c>
      <c r="AV773" s="82" t="str">
        <f ca="1">IF(    MAX(OFFSET(AM773,0,0,MATCH("-",AM$638:AM773,0))) = 0,"",
IFERROR(MAX(OFFSET(AM773,0,0,MATCH("-",AM$638:AM773,0))),""))</f>
        <v/>
      </c>
      <c r="AW773" s="82" t="str">
        <f ca="1">IF(    MAX(OFFSET(AN773,0,0,MATCH("-",AN$638:AN773,0))) = 0,"",
IFERROR(MAX(OFFSET(AN773,0,0,MATCH("-",AN$638:AN773,0))),""))</f>
        <v/>
      </c>
      <c r="AX773" s="82" t="str">
        <f ca="1">IF(    MAX(OFFSET(AO773,0,0,MATCH("-",AO$638:AO773,0))) = 0,"",
IFERROR(MAX(OFFSET(AO773,0,0,MATCH("-",AO$638:AO773,0))),""))</f>
        <v/>
      </c>
      <c r="AY773" s="82" t="str">
        <f ca="1">IF(    MAX(OFFSET(AP773,0,0,MATCH("-",AP$638:AP773,0))) = 0,"",
IFERROR(MAX(OFFSET(AP773,0,0,MATCH("-",AP$638:AP773,0))),""))</f>
        <v/>
      </c>
      <c r="AZ773" s="82" t="str">
        <f ca="1">IF(    MAX(OFFSET(AQ773,0,0,MATCH("-",AQ$638:AQ773,0))) = 0,"",
IFERROR(MAX(OFFSET(AQ773,0,0,MATCH("-",AQ$638:AQ773,0))),""))</f>
        <v/>
      </c>
      <c r="BA773" s="82" t="str">
        <f ca="1">IF(    MAX(OFFSET(AR773,0,0,MATCH("-",AR$638:AR773,0))) = 0,"",
IFERROR(MAX(OFFSET(AR773,0,0,MATCH("-",AR$638:AR773,0))),""))</f>
        <v/>
      </c>
      <c r="BB773" s="112">
        <f t="shared" ca="1" si="492"/>
        <v>-270</v>
      </c>
      <c r="BC773" s="111" t="str">
        <f t="shared" ca="1" si="493"/>
        <v>Radius</v>
      </c>
      <c r="BD773" s="112">
        <f t="shared" ca="1" si="494"/>
        <v>0</v>
      </c>
      <c r="BE773" s="111">
        <f t="shared" ca="1" si="495"/>
        <v>-150</v>
      </c>
      <c r="BF773" s="113" t="e">
        <f t="shared" ca="1" si="496"/>
        <v>#VALUE!</v>
      </c>
      <c r="BG773" s="113" t="e">
        <f t="shared" ca="1" si="497"/>
        <v>#VALUE!</v>
      </c>
      <c r="BH773" s="112">
        <f t="shared" ca="1" si="498"/>
        <v>2000</v>
      </c>
      <c r="BI773" s="112">
        <f t="shared" ca="1" si="499"/>
        <v>-150</v>
      </c>
      <c r="BJ773" s="157"/>
      <c r="BK773" s="157"/>
      <c r="BL773" s="158" t="str">
        <f>scriv!AM735</f>
        <v/>
      </c>
      <c r="BM773" s="157"/>
      <c r="BN773" s="157" t="str">
        <f t="shared" si="500"/>
        <v>node</v>
      </c>
      <c r="BO773" s="157"/>
      <c r="BP773" s="159">
        <f t="shared" ca="1" si="501"/>
        <v>0</v>
      </c>
      <c r="BQ773" s="159">
        <f t="shared" ca="1" si="502"/>
        <v>0</v>
      </c>
      <c r="BR773" s="159">
        <f t="shared" si="503"/>
        <v>1</v>
      </c>
      <c r="BS773" s="159" t="str">
        <f t="shared" si="504"/>
        <v>symbol</v>
      </c>
      <c r="BT773" s="157" t="str">
        <f ca="1">IF(scriv!V735&lt;&gt;"",scriv!V735,
IF(E773="",IFERROR(VLOOKUP(BL773,$AH$40:$BT$638,39,FALSE),$BT$36),
$BT$37))</f>
        <v>NodeSquare</v>
      </c>
      <c r="BU773" s="166">
        <f t="shared" ca="1" si="505"/>
        <v>2000</v>
      </c>
      <c r="BV773" s="166">
        <f t="shared" ca="1" si="506"/>
        <v>-150</v>
      </c>
      <c r="BW773" s="166">
        <f t="shared" ca="1" si="507"/>
        <v>0</v>
      </c>
      <c r="BX773" s="166">
        <f t="shared" ca="1" si="508"/>
        <v>0</v>
      </c>
      <c r="BY773" s="180" t="str">
        <f t="shared" si="509"/>
        <v/>
      </c>
      <c r="BZ773" s="180" t="str">
        <f t="shared" si="510"/>
        <v/>
      </c>
      <c r="CA773" s="81" t="str">
        <f>IF(scriv!E735&lt;&gt;"",scriv!E735,"")</f>
        <v/>
      </c>
      <c r="CB773" s="82">
        <f t="shared" si="479"/>
        <v>0</v>
      </c>
      <c r="CC773" s="82">
        <f t="shared" si="511"/>
        <v>0</v>
      </c>
      <c r="CD773" s="82" t="str">
        <f t="shared" si="512"/>
        <v>-</v>
      </c>
      <c r="CE773" s="82" t="str">
        <f t="shared" si="513"/>
        <v>-</v>
      </c>
      <c r="CF773" s="82" t="str">
        <f t="shared" si="514"/>
        <v>-</v>
      </c>
      <c r="CG773" s="82" t="str">
        <f t="shared" si="515"/>
        <v>-</v>
      </c>
      <c r="CH773" s="82" t="str">
        <f t="shared" si="516"/>
        <v>-</v>
      </c>
      <c r="CI773" s="82" t="str">
        <f t="shared" si="517"/>
        <v>-</v>
      </c>
      <c r="CJ773" s="82" t="str">
        <f t="shared" si="518"/>
        <v>-</v>
      </c>
      <c r="CK773" s="82" t="str">
        <f t="shared" si="519"/>
        <v>-</v>
      </c>
    </row>
    <row r="774" spans="1:89" s="82" customFormat="1" ht="18" customHeight="1">
      <c r="A774" s="81" t="str">
        <f>scriv!AL736</f>
        <v/>
      </c>
      <c r="B774" s="81" t="str">
        <f>IF(scriv!D736&lt;&gt;"",scriv!D736,"")</f>
        <v/>
      </c>
      <c r="C774" s="81" t="str">
        <f>IF( scriv!AP736&lt;&gt;"", IF(D774&lt;&gt;"","connection ","")&amp;scriv!AP736,IF(D774&lt;&gt;"","connection",""))</f>
        <v/>
      </c>
      <c r="D774" s="82" t="str">
        <f>scriv!AN736</f>
        <v/>
      </c>
      <c r="E774" s="82" t="str">
        <f>scriv!AO736</f>
        <v/>
      </c>
      <c r="F774" s="156">
        <f>ROW()</f>
        <v>774</v>
      </c>
      <c r="G774" s="288">
        <f>scriv!AC736</f>
        <v>0</v>
      </c>
      <c r="H774" s="288">
        <f>scriv!AD736</f>
        <v>0</v>
      </c>
      <c r="I774" s="81" t="str">
        <f>IF(scriv!AE736&lt;&gt;"",scriv!AE736,J774)</f>
        <v/>
      </c>
      <c r="J774" s="81" t="str">
        <f>IF(scriv!AF736&lt;&gt;"",scriv!AF736,"")</f>
        <v/>
      </c>
      <c r="K774" s="82" t="str">
        <f>IF(scriv!Y736&lt;&gt;"",scriv!Y736,$K$36)</f>
        <v>none</v>
      </c>
      <c r="L774" s="82">
        <f>IF(scriv!Z736&lt;&gt;"",scriv!Z736,$L$36)</f>
        <v>0</v>
      </c>
      <c r="M774" s="82" t="str">
        <f>IF(scriv!AA736&lt;&gt;"",scriv!AA736,$M$36)</f>
        <v>OpenClose</v>
      </c>
      <c r="N774" s="82">
        <f>IF(scriv!AB736&lt;&gt;"",scriv!AB736,$N$36)</f>
        <v>0</v>
      </c>
      <c r="O774" s="119" t="str">
        <f t="shared" si="478"/>
        <v/>
      </c>
      <c r="P774" s="81" t="str">
        <f>IF(scriv!I736&lt;&gt;"",scriv!I736,"")</f>
        <v/>
      </c>
      <c r="Q774" s="81" t="str">
        <f>IF(scriv!J736&lt;&gt;"",scriv!J736,"")</f>
        <v/>
      </c>
      <c r="R774" s="81">
        <f>IF(scriv!K736&lt;&gt;"",scriv!K736,
IF(I774&lt;&gt;"",1,$R$36))</f>
        <v>1</v>
      </c>
      <c r="S774" s="81" t="str">
        <f>IF(scriv!L736&lt;&gt;"",scriv!L736,
IF(scriv!AF736&lt;&gt;"",$S$36,"none"))</f>
        <v>none</v>
      </c>
      <c r="T774" s="81" t="str">
        <f>IF(scriv!Q736&lt;&gt;"",scriv!Q736,"")</f>
        <v/>
      </c>
      <c r="U774" s="81" t="str">
        <f>IF(scriv!R736&lt;&gt;"",scriv!R736,"")</f>
        <v/>
      </c>
      <c r="V774" s="81" t="str">
        <f>IF(scriv!S736&lt;&gt;"",scriv!S736,"")</f>
        <v/>
      </c>
      <c r="W774" s="81" t="str">
        <f>IF(scriv!T736&lt;&gt;"",scriv!T736,"")</f>
        <v/>
      </c>
      <c r="X774" s="81" t="str">
        <f>IF($E774="",
( IF(scriv!AH736&lt;&gt;"", LEFT( scriv!AH736, FIND(",",scriv!AH736)-1) &amp; "=" &amp; $AH774 &amp; RIGHT( scriv!AH736, LEN(scriv!AH736) + 1 - FIND(",",scriv!AH736)),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IF(scriv!AI736&lt;&gt;"", LEFT( scriv!AI736, FIND(",",scriv!AI736)-1) &amp; "=" &amp; $AH774 &amp; RIGHT( scriv!AI736, LEN(scriv!AI736) + 1 - FIND(",",scriv!AI736)),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IF(scriv!AJ736&lt;&gt;"", LEFT( scriv!AJ736, FIND(",",scriv!AJ736)-1) &amp; "=" &amp; $AH774 &amp; RIGHT( scriv!AJ736, LEN(scriv!AJ736) + 1 - FIND(",",scriv!AJ736)),
  IF($Z$36&lt;&gt;"",LEFT( Z$36, FIND(",",Z$36)-1) &amp; "=" &amp; $AH774 &amp; RIGHT( Z$36, LEN(Z$36) + 1 - FIND(",",Z$36)),""))),
IF(scriv!O736&lt;&gt;"", LEFT( scriv!O736, FIND(",",scriv!O736)-1) &amp; "=" &amp; $AH774 &amp; RIGHT( scriv!O736, LEN(scriv!O736) + 1 - FIND(",",scriv!O736)),
LEFT( Z$37, FIND(",",Z$37)-1) &amp; "=" &amp; $AH774 &amp; RIGHT( Z$37, LEN(Z$37) + 1 - FIND(",",Z$37))))</f>
        <v>drawOpen=,1.2</v>
      </c>
      <c r="AA774" s="81" t="str">
        <f>IF($E774="",
( IF(scriv!AK736&lt;&gt;"", LEFT( scriv!AK736, FIND(",",scriv!AK736)-1) &amp; "=" &amp; $AH774 &amp; RIGHT( scriv!AK736, LEN(scriv!AK736) + 1 - FIND(",",scriv!AK736)),
  IF($AA$36&lt;&gt;"",LEFT( AA$36, FIND(",",AA$36)-1) &amp; "=" &amp; $AH774 &amp; RIGHT( AA$36, LEN(AA$36) + 1 - FIND(",",AA$36)),""))),
IF(scriv!P736&lt;&gt;"", LEFT( scriv!P736, FIND(",",scriv!P736)-1) &amp; "=" &amp; $AH774 &amp; RIGHT( scriv!P736, LEN(scriv!P736) + 1 - FIND(",",scriv!P736)),
LEFT( AA$37, FIND(",",AA$37)-1) &amp; "=" &amp; $AH774 &amp; RIGHT( AA$37, LEN(AA$37) + 1 - FIND(",",AA$37))))</f>
        <v>drawClose=,1.2</v>
      </c>
      <c r="AB774" s="167" t="str">
        <f t="shared" si="477"/>
        <v>noTitle</v>
      </c>
      <c r="AC774" s="167"/>
      <c r="AD774" s="45"/>
      <c r="AE774" s="168"/>
      <c r="AF774" s="169">
        <f>IF(D774="",scriv!B736,"")</f>
        <v>0</v>
      </c>
      <c r="AG774" s="170" t="str">
        <f t="shared" si="480"/>
        <v/>
      </c>
      <c r="AH774" s="169" t="str">
        <f t="shared" si="481"/>
        <v/>
      </c>
      <c r="AI774" s="169" t="str">
        <f t="shared" si="482"/>
        <v/>
      </c>
      <c r="AJ774" s="86">
        <f>ROUNDDOWN( (LEN(scriv!B736)+1) / 2, 0 )</f>
        <v>0</v>
      </c>
      <c r="AK774" s="82">
        <f t="shared" si="483"/>
        <v>0</v>
      </c>
      <c r="AL774" s="82" t="str">
        <f t="shared" si="484"/>
        <v>-</v>
      </c>
      <c r="AM774" s="82" t="str">
        <f t="shared" si="485"/>
        <v>-</v>
      </c>
      <c r="AN774" s="82" t="str">
        <f t="shared" si="486"/>
        <v>-</v>
      </c>
      <c r="AO774" s="82" t="str">
        <f t="shared" si="487"/>
        <v>-</v>
      </c>
      <c r="AP774" s="82" t="str">
        <f t="shared" si="488"/>
        <v>-</v>
      </c>
      <c r="AQ774" s="82" t="str">
        <f t="shared" si="489"/>
        <v>-</v>
      </c>
      <c r="AR774" s="82" t="str">
        <f t="shared" si="490"/>
        <v>-</v>
      </c>
      <c r="AT774" s="82">
        <f t="shared" si="491"/>
        <v>2</v>
      </c>
      <c r="AU774" s="82" t="str">
        <f ca="1">IF(    MAX(OFFSET(AL774,0,0,MATCH("-",AL$638:AL774,0))) = 0,"",
IFERROR(MAX(OFFSET(AL774,0,0,MATCH("-",AL$638:AL774,0))),""))</f>
        <v/>
      </c>
      <c r="AV774" s="82" t="str">
        <f ca="1">IF(    MAX(OFFSET(AM774,0,0,MATCH("-",AM$638:AM774,0))) = 0,"",
IFERROR(MAX(OFFSET(AM774,0,0,MATCH("-",AM$638:AM774,0))),""))</f>
        <v/>
      </c>
      <c r="AW774" s="82" t="str">
        <f ca="1">IF(    MAX(OFFSET(AN774,0,0,MATCH("-",AN$638:AN774,0))) = 0,"",
IFERROR(MAX(OFFSET(AN774,0,0,MATCH("-",AN$638:AN774,0))),""))</f>
        <v/>
      </c>
      <c r="AX774" s="82" t="str">
        <f ca="1">IF(    MAX(OFFSET(AO774,0,0,MATCH("-",AO$638:AO774,0))) = 0,"",
IFERROR(MAX(OFFSET(AO774,0,0,MATCH("-",AO$638:AO774,0))),""))</f>
        <v/>
      </c>
      <c r="AY774" s="82" t="str">
        <f ca="1">IF(    MAX(OFFSET(AP774,0,0,MATCH("-",AP$638:AP774,0))) = 0,"",
IFERROR(MAX(OFFSET(AP774,0,0,MATCH("-",AP$638:AP774,0))),""))</f>
        <v/>
      </c>
      <c r="AZ774" s="82" t="str">
        <f ca="1">IF(    MAX(OFFSET(AQ774,0,0,MATCH("-",AQ$638:AQ774,0))) = 0,"",
IFERROR(MAX(OFFSET(AQ774,0,0,MATCH("-",AQ$638:AQ774,0))),""))</f>
        <v/>
      </c>
      <c r="BA774" s="82" t="str">
        <f ca="1">IF(    MAX(OFFSET(AR774,0,0,MATCH("-",AR$638:AR774,0))) = 0,"",
IFERROR(MAX(OFFSET(AR774,0,0,MATCH("-",AR$638:AR774,0))),""))</f>
        <v/>
      </c>
      <c r="BB774" s="112">
        <f t="shared" ca="1" si="492"/>
        <v>-270</v>
      </c>
      <c r="BC774" s="111" t="str">
        <f t="shared" ca="1" si="493"/>
        <v>Radius</v>
      </c>
      <c r="BD774" s="112">
        <f t="shared" ca="1" si="494"/>
        <v>0</v>
      </c>
      <c r="BE774" s="111">
        <f t="shared" ca="1" si="495"/>
        <v>-150</v>
      </c>
      <c r="BF774" s="113" t="e">
        <f t="shared" ca="1" si="496"/>
        <v>#VALUE!</v>
      </c>
      <c r="BG774" s="113" t="e">
        <f t="shared" ca="1" si="497"/>
        <v>#VALUE!</v>
      </c>
      <c r="BH774" s="112">
        <f t="shared" ca="1" si="498"/>
        <v>2000</v>
      </c>
      <c r="BI774" s="112">
        <f t="shared" ca="1" si="499"/>
        <v>-150</v>
      </c>
      <c r="BJ774" s="157"/>
      <c r="BK774" s="157"/>
      <c r="BL774" s="158" t="str">
        <f>scriv!AM736</f>
        <v/>
      </c>
      <c r="BM774" s="157"/>
      <c r="BN774" s="157" t="str">
        <f t="shared" si="500"/>
        <v>node</v>
      </c>
      <c r="BO774" s="157"/>
      <c r="BP774" s="159">
        <f t="shared" ca="1" si="501"/>
        <v>0</v>
      </c>
      <c r="BQ774" s="159">
        <f t="shared" ca="1" si="502"/>
        <v>0</v>
      </c>
      <c r="BR774" s="159">
        <f t="shared" si="503"/>
        <v>1</v>
      </c>
      <c r="BS774" s="159" t="str">
        <f t="shared" si="504"/>
        <v>symbol</v>
      </c>
      <c r="BT774" s="157" t="str">
        <f ca="1">IF(scriv!V736&lt;&gt;"",scriv!V736,
IF(E774="",IFERROR(VLOOKUP(BL774,$AH$40:$BT$638,39,FALSE),$BT$36),
$BT$37))</f>
        <v>NodeSquare</v>
      </c>
      <c r="BU774" s="166">
        <f t="shared" ca="1" si="505"/>
        <v>2000</v>
      </c>
      <c r="BV774" s="166">
        <f t="shared" ca="1" si="506"/>
        <v>-150</v>
      </c>
      <c r="BW774" s="166">
        <f t="shared" ca="1" si="507"/>
        <v>0</v>
      </c>
      <c r="BX774" s="166">
        <f t="shared" ca="1" si="508"/>
        <v>0</v>
      </c>
      <c r="BY774" s="180" t="str">
        <f t="shared" si="509"/>
        <v/>
      </c>
      <c r="BZ774" s="180" t="str">
        <f t="shared" si="510"/>
        <v/>
      </c>
      <c r="CA774" s="81" t="str">
        <f>IF(scriv!E736&lt;&gt;"",scriv!E736,"")</f>
        <v/>
      </c>
      <c r="CB774" s="82">
        <f t="shared" si="479"/>
        <v>0</v>
      </c>
      <c r="CC774" s="82">
        <f t="shared" si="511"/>
        <v>0</v>
      </c>
      <c r="CD774" s="82" t="str">
        <f t="shared" si="512"/>
        <v>-</v>
      </c>
      <c r="CE774" s="82" t="str">
        <f t="shared" si="513"/>
        <v>-</v>
      </c>
      <c r="CF774" s="82" t="str">
        <f t="shared" si="514"/>
        <v>-</v>
      </c>
      <c r="CG774" s="82" t="str">
        <f t="shared" si="515"/>
        <v>-</v>
      </c>
      <c r="CH774" s="82" t="str">
        <f t="shared" si="516"/>
        <v>-</v>
      </c>
      <c r="CI774" s="82" t="str">
        <f t="shared" si="517"/>
        <v>-</v>
      </c>
      <c r="CJ774" s="82" t="str">
        <f t="shared" si="518"/>
        <v>-</v>
      </c>
      <c r="CK774" s="82" t="str">
        <f t="shared" si="519"/>
        <v>-</v>
      </c>
    </row>
    <row r="775" spans="1:89" s="82" customFormat="1" ht="18" customHeight="1">
      <c r="A775" s="81" t="str">
        <f>scriv!AL737</f>
        <v/>
      </c>
      <c r="B775" s="81" t="str">
        <f>IF(scriv!D737&lt;&gt;"",scriv!D737,"")</f>
        <v/>
      </c>
      <c r="C775" s="81" t="str">
        <f>IF( scriv!AP737&lt;&gt;"", IF(D775&lt;&gt;"","connection ","")&amp;scriv!AP737,IF(D775&lt;&gt;"","connection",""))</f>
        <v/>
      </c>
      <c r="D775" s="82" t="str">
        <f>scriv!AN737</f>
        <v/>
      </c>
      <c r="E775" s="82" t="str">
        <f>scriv!AO737</f>
        <v/>
      </c>
      <c r="F775" s="156">
        <f>ROW()</f>
        <v>775</v>
      </c>
      <c r="G775" s="288">
        <f>scriv!AC737</f>
        <v>0</v>
      </c>
      <c r="H775" s="288">
        <f>scriv!AD737</f>
        <v>0</v>
      </c>
      <c r="I775" s="81" t="str">
        <f>IF(scriv!AE737&lt;&gt;"",scriv!AE737,J775)</f>
        <v/>
      </c>
      <c r="J775" s="81" t="str">
        <f>IF(scriv!AF737&lt;&gt;"",scriv!AF737,"")</f>
        <v/>
      </c>
      <c r="K775" s="82" t="str">
        <f>IF(scriv!Y737&lt;&gt;"",scriv!Y737,$K$36)</f>
        <v>none</v>
      </c>
      <c r="L775" s="82">
        <f>IF(scriv!Z737&lt;&gt;"",scriv!Z737,$L$36)</f>
        <v>0</v>
      </c>
      <c r="M775" s="82" t="str">
        <f>IF(scriv!AA737&lt;&gt;"",scriv!AA737,$M$36)</f>
        <v>OpenClose</v>
      </c>
      <c r="N775" s="82">
        <f>IF(scriv!AB737&lt;&gt;"",scriv!AB737,$N$36)</f>
        <v>0</v>
      </c>
      <c r="O775" s="119" t="str">
        <f t="shared" si="478"/>
        <v/>
      </c>
      <c r="P775" s="81" t="str">
        <f>IF(scriv!I737&lt;&gt;"",scriv!I737,"")</f>
        <v/>
      </c>
      <c r="Q775" s="81" t="str">
        <f>IF(scriv!J737&lt;&gt;"",scriv!J737,"")</f>
        <v/>
      </c>
      <c r="R775" s="81">
        <f>IF(scriv!K737&lt;&gt;"",scriv!K737,
IF(I775&lt;&gt;"",1,$R$36))</f>
        <v>1</v>
      </c>
      <c r="S775" s="81" t="str">
        <f>IF(scriv!L737&lt;&gt;"",scriv!L737,
IF(scriv!AF737&lt;&gt;"",$S$36,"none"))</f>
        <v>none</v>
      </c>
      <c r="T775" s="81" t="str">
        <f>IF(scriv!Q737&lt;&gt;"",scriv!Q737,"")</f>
        <v/>
      </c>
      <c r="U775" s="81" t="str">
        <f>IF(scriv!R737&lt;&gt;"",scriv!R737,"")</f>
        <v/>
      </c>
      <c r="V775" s="81" t="str">
        <f>IF(scriv!S737&lt;&gt;"",scriv!S737,"")</f>
        <v/>
      </c>
      <c r="W775" s="81" t="str">
        <f>IF(scriv!T737&lt;&gt;"",scriv!T737,"")</f>
        <v/>
      </c>
      <c r="X775" s="81" t="str">
        <f>IF($E775="",
( IF(scriv!AH737&lt;&gt;"", LEFT( scriv!AH737, FIND(",",scriv!AH737)-1) &amp; "=" &amp; $AH775 &amp; RIGHT( scriv!AH737, LEN(scriv!AH737) + 1 - FIND(",",scriv!AH737)),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IF(scriv!AI737&lt;&gt;"", LEFT( scriv!AI737, FIND(",",scriv!AI737)-1) &amp; "=" &amp; $AH775 &amp; RIGHT( scriv!AI737, LEN(scriv!AI737) + 1 - FIND(",",scriv!AI737)),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IF(scriv!AJ737&lt;&gt;"", LEFT( scriv!AJ737, FIND(",",scriv!AJ737)-1) &amp; "=" &amp; $AH775 &amp; RIGHT( scriv!AJ737, LEN(scriv!AJ737) + 1 - FIND(",",scriv!AJ737)),
  IF($Z$36&lt;&gt;"",LEFT( Z$36, FIND(",",Z$36)-1) &amp; "=" &amp; $AH775 &amp; RIGHT( Z$36, LEN(Z$36) + 1 - FIND(",",Z$36)),""))),
IF(scriv!O737&lt;&gt;"", LEFT( scriv!O737, FIND(",",scriv!O737)-1) &amp; "=" &amp; $AH775 &amp; RIGHT( scriv!O737, LEN(scriv!O737) + 1 - FIND(",",scriv!O737)),
LEFT( Z$37, FIND(",",Z$37)-1) &amp; "=" &amp; $AH775 &amp; RIGHT( Z$37, LEN(Z$37) + 1 - FIND(",",Z$37))))</f>
        <v>drawOpen=,1.2</v>
      </c>
      <c r="AA775" s="81" t="str">
        <f>IF($E775="",
( IF(scriv!AK737&lt;&gt;"", LEFT( scriv!AK737, FIND(",",scriv!AK737)-1) &amp; "=" &amp; $AH775 &amp; RIGHT( scriv!AK737, LEN(scriv!AK737) + 1 - FIND(",",scriv!AK737)),
  IF($AA$36&lt;&gt;"",LEFT( AA$36, FIND(",",AA$36)-1) &amp; "=" &amp; $AH775 &amp; RIGHT( AA$36, LEN(AA$36) + 1 - FIND(",",AA$36)),""))),
IF(scriv!P737&lt;&gt;"", LEFT( scriv!P737, FIND(",",scriv!P737)-1) &amp; "=" &amp; $AH775 &amp; RIGHT( scriv!P737, LEN(scriv!P737) + 1 - FIND(",",scriv!P737)),
LEFT( AA$37, FIND(",",AA$37)-1) &amp; "=" &amp; $AH775 &amp; RIGHT( AA$37, LEN(AA$37) + 1 - FIND(",",AA$37))))</f>
        <v>drawClose=,1.2</v>
      </c>
      <c r="AB775" s="167" t="str">
        <f t="shared" si="477"/>
        <v>noTitle</v>
      </c>
      <c r="AC775" s="167"/>
      <c r="AD775" s="45"/>
      <c r="AE775" s="168"/>
      <c r="AF775" s="169">
        <f>IF(D775="",scriv!B737,"")</f>
        <v>0</v>
      </c>
      <c r="AG775" s="170" t="str">
        <f t="shared" si="480"/>
        <v/>
      </c>
      <c r="AH775" s="169" t="str">
        <f t="shared" si="481"/>
        <v/>
      </c>
      <c r="AI775" s="169" t="str">
        <f t="shared" si="482"/>
        <v/>
      </c>
      <c r="AJ775" s="86">
        <f>ROUNDDOWN( (LEN(scriv!B737)+1) / 2, 0 )</f>
        <v>0</v>
      </c>
      <c r="AK775" s="82">
        <f t="shared" si="483"/>
        <v>0</v>
      </c>
      <c r="AL775" s="82" t="str">
        <f t="shared" si="484"/>
        <v>-</v>
      </c>
      <c r="AM775" s="82" t="str">
        <f t="shared" si="485"/>
        <v>-</v>
      </c>
      <c r="AN775" s="82" t="str">
        <f t="shared" si="486"/>
        <v>-</v>
      </c>
      <c r="AO775" s="82" t="str">
        <f t="shared" si="487"/>
        <v>-</v>
      </c>
      <c r="AP775" s="82" t="str">
        <f t="shared" si="488"/>
        <v>-</v>
      </c>
      <c r="AQ775" s="82" t="str">
        <f t="shared" si="489"/>
        <v>-</v>
      </c>
      <c r="AR775" s="82" t="str">
        <f t="shared" si="490"/>
        <v>-</v>
      </c>
      <c r="AT775" s="82">
        <f t="shared" si="491"/>
        <v>2</v>
      </c>
      <c r="AU775" s="82" t="str">
        <f ca="1">IF(    MAX(OFFSET(AL775,0,0,MATCH("-",AL$638:AL775,0))) = 0,"",
IFERROR(MAX(OFFSET(AL775,0,0,MATCH("-",AL$638:AL775,0))),""))</f>
        <v/>
      </c>
      <c r="AV775" s="82" t="str">
        <f ca="1">IF(    MAX(OFFSET(AM775,0,0,MATCH("-",AM$638:AM775,0))) = 0,"",
IFERROR(MAX(OFFSET(AM775,0,0,MATCH("-",AM$638:AM775,0))),""))</f>
        <v/>
      </c>
      <c r="AW775" s="82" t="str">
        <f ca="1">IF(    MAX(OFFSET(AN775,0,0,MATCH("-",AN$638:AN775,0))) = 0,"",
IFERROR(MAX(OFFSET(AN775,0,0,MATCH("-",AN$638:AN775,0))),""))</f>
        <v/>
      </c>
      <c r="AX775" s="82" t="str">
        <f ca="1">IF(    MAX(OFFSET(AO775,0,0,MATCH("-",AO$638:AO775,0))) = 0,"",
IFERROR(MAX(OFFSET(AO775,0,0,MATCH("-",AO$638:AO775,0))),""))</f>
        <v/>
      </c>
      <c r="AY775" s="82" t="str">
        <f ca="1">IF(    MAX(OFFSET(AP775,0,0,MATCH("-",AP$638:AP775,0))) = 0,"",
IFERROR(MAX(OFFSET(AP775,0,0,MATCH("-",AP$638:AP775,0))),""))</f>
        <v/>
      </c>
      <c r="AZ775" s="82" t="str">
        <f ca="1">IF(    MAX(OFFSET(AQ775,0,0,MATCH("-",AQ$638:AQ775,0))) = 0,"",
IFERROR(MAX(OFFSET(AQ775,0,0,MATCH("-",AQ$638:AQ775,0))),""))</f>
        <v/>
      </c>
      <c r="BA775" s="82" t="str">
        <f ca="1">IF(    MAX(OFFSET(AR775,0,0,MATCH("-",AR$638:AR775,0))) = 0,"",
IFERROR(MAX(OFFSET(AR775,0,0,MATCH("-",AR$638:AR775,0))),""))</f>
        <v/>
      </c>
      <c r="BB775" s="112">
        <f t="shared" ca="1" si="492"/>
        <v>-270</v>
      </c>
      <c r="BC775" s="111" t="str">
        <f t="shared" ca="1" si="493"/>
        <v>Radius</v>
      </c>
      <c r="BD775" s="112">
        <f t="shared" ca="1" si="494"/>
        <v>0</v>
      </c>
      <c r="BE775" s="111">
        <f t="shared" ca="1" si="495"/>
        <v>-150</v>
      </c>
      <c r="BF775" s="113" t="e">
        <f t="shared" ca="1" si="496"/>
        <v>#VALUE!</v>
      </c>
      <c r="BG775" s="113" t="e">
        <f t="shared" ca="1" si="497"/>
        <v>#VALUE!</v>
      </c>
      <c r="BH775" s="112">
        <f t="shared" ca="1" si="498"/>
        <v>2000</v>
      </c>
      <c r="BI775" s="112">
        <f t="shared" ca="1" si="499"/>
        <v>-150</v>
      </c>
      <c r="BJ775" s="157"/>
      <c r="BK775" s="157"/>
      <c r="BL775" s="158" t="str">
        <f>scriv!AM737</f>
        <v/>
      </c>
      <c r="BM775" s="157"/>
      <c r="BN775" s="157" t="str">
        <f t="shared" si="500"/>
        <v>node</v>
      </c>
      <c r="BO775" s="157"/>
      <c r="BP775" s="159">
        <f t="shared" ca="1" si="501"/>
        <v>0</v>
      </c>
      <c r="BQ775" s="159">
        <f t="shared" ca="1" si="502"/>
        <v>0</v>
      </c>
      <c r="BR775" s="159">
        <f t="shared" si="503"/>
        <v>1</v>
      </c>
      <c r="BS775" s="159" t="str">
        <f t="shared" si="504"/>
        <v>symbol</v>
      </c>
      <c r="BT775" s="157" t="str">
        <f ca="1">IF(scriv!V737&lt;&gt;"",scriv!V737,
IF(E775="",IFERROR(VLOOKUP(BL775,$AH$40:$BT$638,39,FALSE),$BT$36),
$BT$37))</f>
        <v>NodeSquare</v>
      </c>
      <c r="BU775" s="166">
        <f t="shared" ca="1" si="505"/>
        <v>2000</v>
      </c>
      <c r="BV775" s="166">
        <f t="shared" ca="1" si="506"/>
        <v>-150</v>
      </c>
      <c r="BW775" s="166">
        <f t="shared" ca="1" si="507"/>
        <v>0</v>
      </c>
      <c r="BX775" s="166">
        <f t="shared" ca="1" si="508"/>
        <v>0</v>
      </c>
      <c r="BY775" s="180" t="str">
        <f t="shared" si="509"/>
        <v/>
      </c>
      <c r="BZ775" s="180" t="str">
        <f t="shared" si="510"/>
        <v/>
      </c>
      <c r="CA775" s="81" t="str">
        <f>IF(scriv!E737&lt;&gt;"",scriv!E737,"")</f>
        <v/>
      </c>
      <c r="CB775" s="82">
        <f t="shared" si="479"/>
        <v>0</v>
      </c>
      <c r="CC775" s="82">
        <f t="shared" si="511"/>
        <v>0</v>
      </c>
      <c r="CD775" s="82" t="str">
        <f t="shared" si="512"/>
        <v>-</v>
      </c>
      <c r="CE775" s="82" t="str">
        <f t="shared" si="513"/>
        <v>-</v>
      </c>
      <c r="CF775" s="82" t="str">
        <f t="shared" si="514"/>
        <v>-</v>
      </c>
      <c r="CG775" s="82" t="str">
        <f t="shared" si="515"/>
        <v>-</v>
      </c>
      <c r="CH775" s="82" t="str">
        <f t="shared" si="516"/>
        <v>-</v>
      </c>
      <c r="CI775" s="82" t="str">
        <f t="shared" si="517"/>
        <v>-</v>
      </c>
      <c r="CJ775" s="82" t="str">
        <f t="shared" si="518"/>
        <v>-</v>
      </c>
      <c r="CK775" s="82" t="str">
        <f t="shared" si="519"/>
        <v>-</v>
      </c>
    </row>
    <row r="776" spans="1:89" s="82" customFormat="1" ht="18" customHeight="1">
      <c r="A776" s="81" t="str">
        <f>scriv!AL738</f>
        <v/>
      </c>
      <c r="B776" s="81" t="str">
        <f>IF(scriv!D738&lt;&gt;"",scriv!D738,"")</f>
        <v/>
      </c>
      <c r="C776" s="81" t="str">
        <f>IF( scriv!AP738&lt;&gt;"", IF(D776&lt;&gt;"","connection ","")&amp;scriv!AP738,IF(D776&lt;&gt;"","connection",""))</f>
        <v/>
      </c>
      <c r="D776" s="82" t="str">
        <f>scriv!AN738</f>
        <v/>
      </c>
      <c r="E776" s="82" t="str">
        <f>scriv!AO738</f>
        <v/>
      </c>
      <c r="F776" s="156">
        <f>ROW()</f>
        <v>776</v>
      </c>
      <c r="G776" s="288">
        <f>scriv!AC738</f>
        <v>0</v>
      </c>
      <c r="H776" s="288">
        <f>scriv!AD738</f>
        <v>0</v>
      </c>
      <c r="I776" s="81" t="str">
        <f>IF(scriv!AE738&lt;&gt;"",scriv!AE738,J776)</f>
        <v/>
      </c>
      <c r="J776" s="81" t="str">
        <f>IF(scriv!AF738&lt;&gt;"",scriv!AF738,"")</f>
        <v/>
      </c>
      <c r="K776" s="82" t="str">
        <f>IF(scriv!Y738&lt;&gt;"",scriv!Y738,$K$36)</f>
        <v>none</v>
      </c>
      <c r="L776" s="82">
        <f>IF(scriv!Z738&lt;&gt;"",scriv!Z738,$L$36)</f>
        <v>0</v>
      </c>
      <c r="M776" s="82" t="str">
        <f>IF(scriv!AA738&lt;&gt;"",scriv!AA738,$M$36)</f>
        <v>OpenClose</v>
      </c>
      <c r="N776" s="82">
        <f>IF(scriv!AB738&lt;&gt;"",scriv!AB738,$N$36)</f>
        <v>0</v>
      </c>
      <c r="O776" s="119" t="str">
        <f t="shared" si="478"/>
        <v/>
      </c>
      <c r="P776" s="81" t="str">
        <f>IF(scriv!I738&lt;&gt;"",scriv!I738,"")</f>
        <v/>
      </c>
      <c r="Q776" s="81" t="str">
        <f>IF(scriv!J738&lt;&gt;"",scriv!J738,"")</f>
        <v/>
      </c>
      <c r="R776" s="81">
        <f>IF(scriv!K738&lt;&gt;"",scriv!K738,
IF(I776&lt;&gt;"",1,$R$36))</f>
        <v>1</v>
      </c>
      <c r="S776" s="81" t="str">
        <f>IF(scriv!L738&lt;&gt;"",scriv!L738,
IF(scriv!AF738&lt;&gt;"",$S$36,"none"))</f>
        <v>none</v>
      </c>
      <c r="T776" s="81" t="str">
        <f>IF(scriv!Q738&lt;&gt;"",scriv!Q738,"")</f>
        <v/>
      </c>
      <c r="U776" s="81" t="str">
        <f>IF(scriv!R738&lt;&gt;"",scriv!R738,"")</f>
        <v/>
      </c>
      <c r="V776" s="81" t="str">
        <f>IF(scriv!S738&lt;&gt;"",scriv!S738,"")</f>
        <v/>
      </c>
      <c r="W776" s="81" t="str">
        <f>IF(scriv!T738&lt;&gt;"",scriv!T738,"")</f>
        <v/>
      </c>
      <c r="X776" s="81" t="str">
        <f>IF($E776="",
( IF(scriv!AH738&lt;&gt;"", LEFT( scriv!AH738, FIND(",",scriv!AH738)-1) &amp; "=" &amp; $AH776 &amp; RIGHT( scriv!AH738, LEN(scriv!AH738) + 1 - FIND(",",scriv!AH738)),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IF(scriv!AI738&lt;&gt;"", LEFT( scriv!AI738, FIND(",",scriv!AI738)-1) &amp; "=" &amp; $AH776 &amp; RIGHT( scriv!AI738, LEN(scriv!AI738) + 1 - FIND(",",scriv!AI738)),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IF(scriv!AJ738&lt;&gt;"", LEFT( scriv!AJ738, FIND(",",scriv!AJ738)-1) &amp; "=" &amp; $AH776 &amp; RIGHT( scriv!AJ738, LEN(scriv!AJ738) + 1 - FIND(",",scriv!AJ738)),
  IF($Z$36&lt;&gt;"",LEFT( Z$36, FIND(",",Z$36)-1) &amp; "=" &amp; $AH776 &amp; RIGHT( Z$36, LEN(Z$36) + 1 - FIND(",",Z$36)),""))),
IF(scriv!O738&lt;&gt;"", LEFT( scriv!O738, FIND(",",scriv!O738)-1) &amp; "=" &amp; $AH776 &amp; RIGHT( scriv!O738, LEN(scriv!O738) + 1 - FIND(",",scriv!O738)),
LEFT( Z$37, FIND(",",Z$37)-1) &amp; "=" &amp; $AH776 &amp; RIGHT( Z$37, LEN(Z$37) + 1 - FIND(",",Z$37))))</f>
        <v>drawOpen=,1.2</v>
      </c>
      <c r="AA776" s="81" t="str">
        <f>IF($E776="",
( IF(scriv!AK738&lt;&gt;"", LEFT( scriv!AK738, FIND(",",scriv!AK738)-1) &amp; "=" &amp; $AH776 &amp; RIGHT( scriv!AK738, LEN(scriv!AK738) + 1 - FIND(",",scriv!AK738)),
  IF($AA$36&lt;&gt;"",LEFT( AA$36, FIND(",",AA$36)-1) &amp; "=" &amp; $AH776 &amp; RIGHT( AA$36, LEN(AA$36) + 1 - FIND(",",AA$36)),""))),
IF(scriv!P738&lt;&gt;"", LEFT( scriv!P738, FIND(",",scriv!P738)-1) &amp; "=" &amp; $AH776 &amp; RIGHT( scriv!P738, LEN(scriv!P738) + 1 - FIND(",",scriv!P738)),
LEFT( AA$37, FIND(",",AA$37)-1) &amp; "=" &amp; $AH776 &amp; RIGHT( AA$37, LEN(AA$37) + 1 - FIND(",",AA$37))))</f>
        <v>drawClose=,1.2</v>
      </c>
      <c r="AB776" s="167" t="str">
        <f t="shared" si="477"/>
        <v>noTitle</v>
      </c>
      <c r="AC776" s="167"/>
      <c r="AD776" s="45"/>
      <c r="AE776" s="168"/>
      <c r="AF776" s="169">
        <f>IF(D776="",scriv!B738,"")</f>
        <v>0</v>
      </c>
      <c r="AG776" s="170" t="str">
        <f t="shared" si="480"/>
        <v/>
      </c>
      <c r="AH776" s="169" t="str">
        <f t="shared" si="481"/>
        <v/>
      </c>
      <c r="AI776" s="169" t="str">
        <f t="shared" si="482"/>
        <v/>
      </c>
      <c r="AJ776" s="86">
        <f>ROUNDDOWN( (LEN(scriv!B738)+1) / 2, 0 )</f>
        <v>0</v>
      </c>
      <c r="AK776" s="82">
        <f t="shared" si="483"/>
        <v>0</v>
      </c>
      <c r="AL776" s="82" t="str">
        <f t="shared" si="484"/>
        <v>-</v>
      </c>
      <c r="AM776" s="82" t="str">
        <f t="shared" si="485"/>
        <v>-</v>
      </c>
      <c r="AN776" s="82" t="str">
        <f t="shared" si="486"/>
        <v>-</v>
      </c>
      <c r="AO776" s="82" t="str">
        <f t="shared" si="487"/>
        <v>-</v>
      </c>
      <c r="AP776" s="82" t="str">
        <f t="shared" si="488"/>
        <v>-</v>
      </c>
      <c r="AQ776" s="82" t="str">
        <f t="shared" si="489"/>
        <v>-</v>
      </c>
      <c r="AR776" s="82" t="str">
        <f t="shared" si="490"/>
        <v>-</v>
      </c>
      <c r="AT776" s="82">
        <f t="shared" si="491"/>
        <v>2</v>
      </c>
      <c r="AU776" s="82" t="str">
        <f ca="1">IF(    MAX(OFFSET(AL776,0,0,MATCH("-",AL$638:AL776,0))) = 0,"",
IFERROR(MAX(OFFSET(AL776,0,0,MATCH("-",AL$638:AL776,0))),""))</f>
        <v/>
      </c>
      <c r="AV776" s="82" t="str">
        <f ca="1">IF(    MAX(OFFSET(AM776,0,0,MATCH("-",AM$638:AM776,0))) = 0,"",
IFERROR(MAX(OFFSET(AM776,0,0,MATCH("-",AM$638:AM776,0))),""))</f>
        <v/>
      </c>
      <c r="AW776" s="82" t="str">
        <f ca="1">IF(    MAX(OFFSET(AN776,0,0,MATCH("-",AN$638:AN776,0))) = 0,"",
IFERROR(MAX(OFFSET(AN776,0,0,MATCH("-",AN$638:AN776,0))),""))</f>
        <v/>
      </c>
      <c r="AX776" s="82" t="str">
        <f ca="1">IF(    MAX(OFFSET(AO776,0,0,MATCH("-",AO$638:AO776,0))) = 0,"",
IFERROR(MAX(OFFSET(AO776,0,0,MATCH("-",AO$638:AO776,0))),""))</f>
        <v/>
      </c>
      <c r="AY776" s="82" t="str">
        <f ca="1">IF(    MAX(OFFSET(AP776,0,0,MATCH("-",AP$638:AP776,0))) = 0,"",
IFERROR(MAX(OFFSET(AP776,0,0,MATCH("-",AP$638:AP776,0))),""))</f>
        <v/>
      </c>
      <c r="AZ776" s="82" t="str">
        <f ca="1">IF(    MAX(OFFSET(AQ776,0,0,MATCH("-",AQ$638:AQ776,0))) = 0,"",
IFERROR(MAX(OFFSET(AQ776,0,0,MATCH("-",AQ$638:AQ776,0))),""))</f>
        <v/>
      </c>
      <c r="BA776" s="82" t="str">
        <f ca="1">IF(    MAX(OFFSET(AR776,0,0,MATCH("-",AR$638:AR776,0))) = 0,"",
IFERROR(MAX(OFFSET(AR776,0,0,MATCH("-",AR$638:AR776,0))),""))</f>
        <v/>
      </c>
      <c r="BB776" s="112">
        <f t="shared" ca="1" si="492"/>
        <v>-270</v>
      </c>
      <c r="BC776" s="111" t="str">
        <f t="shared" ca="1" si="493"/>
        <v>Radius</v>
      </c>
      <c r="BD776" s="112">
        <f t="shared" ca="1" si="494"/>
        <v>0</v>
      </c>
      <c r="BE776" s="111">
        <f t="shared" ca="1" si="495"/>
        <v>-150</v>
      </c>
      <c r="BF776" s="113" t="e">
        <f t="shared" ca="1" si="496"/>
        <v>#VALUE!</v>
      </c>
      <c r="BG776" s="113" t="e">
        <f t="shared" ca="1" si="497"/>
        <v>#VALUE!</v>
      </c>
      <c r="BH776" s="112">
        <f t="shared" ca="1" si="498"/>
        <v>2000</v>
      </c>
      <c r="BI776" s="112">
        <f t="shared" ca="1" si="499"/>
        <v>-150</v>
      </c>
      <c r="BJ776" s="157"/>
      <c r="BK776" s="157"/>
      <c r="BL776" s="158" t="str">
        <f>scriv!AM738</f>
        <v/>
      </c>
      <c r="BM776" s="157"/>
      <c r="BN776" s="157" t="str">
        <f t="shared" si="500"/>
        <v>node</v>
      </c>
      <c r="BO776" s="157"/>
      <c r="BP776" s="159">
        <f t="shared" ca="1" si="501"/>
        <v>0</v>
      </c>
      <c r="BQ776" s="159">
        <f t="shared" ca="1" si="502"/>
        <v>0</v>
      </c>
      <c r="BR776" s="159">
        <f t="shared" si="503"/>
        <v>1</v>
      </c>
      <c r="BS776" s="159" t="str">
        <f t="shared" si="504"/>
        <v>symbol</v>
      </c>
      <c r="BT776" s="157" t="str">
        <f ca="1">IF(scriv!V738&lt;&gt;"",scriv!V738,
IF(E776="",IFERROR(VLOOKUP(BL776,$AH$40:$BT$638,39,FALSE),$BT$36),
$BT$37))</f>
        <v>NodeSquare</v>
      </c>
      <c r="BU776" s="166">
        <f t="shared" ca="1" si="505"/>
        <v>2000</v>
      </c>
      <c r="BV776" s="166">
        <f t="shared" ca="1" si="506"/>
        <v>-150</v>
      </c>
      <c r="BW776" s="166">
        <f t="shared" ca="1" si="507"/>
        <v>0</v>
      </c>
      <c r="BX776" s="166">
        <f t="shared" ca="1" si="508"/>
        <v>0</v>
      </c>
      <c r="BY776" s="180" t="str">
        <f t="shared" si="509"/>
        <v/>
      </c>
      <c r="BZ776" s="180" t="str">
        <f t="shared" si="510"/>
        <v/>
      </c>
      <c r="CA776" s="81" t="str">
        <f>IF(scriv!E738&lt;&gt;"",scriv!E738,"")</f>
        <v/>
      </c>
      <c r="CB776" s="82">
        <f t="shared" si="479"/>
        <v>0</v>
      </c>
      <c r="CC776" s="82">
        <f t="shared" si="511"/>
        <v>0</v>
      </c>
      <c r="CD776" s="82" t="str">
        <f t="shared" si="512"/>
        <v>-</v>
      </c>
      <c r="CE776" s="82" t="str">
        <f t="shared" si="513"/>
        <v>-</v>
      </c>
      <c r="CF776" s="82" t="str">
        <f t="shared" si="514"/>
        <v>-</v>
      </c>
      <c r="CG776" s="82" t="str">
        <f t="shared" si="515"/>
        <v>-</v>
      </c>
      <c r="CH776" s="82" t="str">
        <f t="shared" si="516"/>
        <v>-</v>
      </c>
      <c r="CI776" s="82" t="str">
        <f t="shared" si="517"/>
        <v>-</v>
      </c>
      <c r="CJ776" s="82" t="str">
        <f t="shared" si="518"/>
        <v>-</v>
      </c>
      <c r="CK776" s="82" t="str">
        <f t="shared" si="519"/>
        <v>-</v>
      </c>
    </row>
    <row r="777" spans="1:89" s="82" customFormat="1" ht="18" customHeight="1">
      <c r="A777" s="81" t="str">
        <f>scriv!AL739</f>
        <v/>
      </c>
      <c r="B777" s="81" t="str">
        <f>IF(scriv!D739&lt;&gt;"",scriv!D739,"")</f>
        <v/>
      </c>
      <c r="C777" s="81" t="str">
        <f>IF( scriv!AP739&lt;&gt;"", IF(D777&lt;&gt;"","connection ","")&amp;scriv!AP739,IF(D777&lt;&gt;"","connection",""))</f>
        <v/>
      </c>
      <c r="D777" s="82" t="str">
        <f>scriv!AN739</f>
        <v/>
      </c>
      <c r="E777" s="82" t="str">
        <f>scriv!AO739</f>
        <v/>
      </c>
      <c r="F777" s="156">
        <f>ROW()</f>
        <v>777</v>
      </c>
      <c r="G777" s="288">
        <f>scriv!AC739</f>
        <v>0</v>
      </c>
      <c r="H777" s="288">
        <f>scriv!AD739</f>
        <v>0</v>
      </c>
      <c r="I777" s="81" t="str">
        <f>IF(scriv!AE739&lt;&gt;"",scriv!AE739,J777)</f>
        <v/>
      </c>
      <c r="J777" s="81" t="str">
        <f>IF(scriv!AF739&lt;&gt;"",scriv!AF739,"")</f>
        <v/>
      </c>
      <c r="K777" s="82" t="str">
        <f>IF(scriv!Y739&lt;&gt;"",scriv!Y739,$K$36)</f>
        <v>none</v>
      </c>
      <c r="L777" s="82">
        <f>IF(scriv!Z739&lt;&gt;"",scriv!Z739,$L$36)</f>
        <v>0</v>
      </c>
      <c r="M777" s="82" t="str">
        <f>IF(scriv!AA739&lt;&gt;"",scriv!AA739,$M$36)</f>
        <v>OpenClose</v>
      </c>
      <c r="N777" s="82">
        <f>IF(scriv!AB739&lt;&gt;"",scriv!AB739,$N$36)</f>
        <v>0</v>
      </c>
      <c r="O777" s="119" t="str">
        <f t="shared" si="478"/>
        <v/>
      </c>
      <c r="P777" s="81" t="str">
        <f>IF(scriv!I739&lt;&gt;"",scriv!I739,"")</f>
        <v/>
      </c>
      <c r="Q777" s="81" t="str">
        <f>IF(scriv!J739&lt;&gt;"",scriv!J739,"")</f>
        <v/>
      </c>
      <c r="R777" s="81">
        <f>IF(scriv!K739&lt;&gt;"",scriv!K739,
IF(I777&lt;&gt;"",1,$R$36))</f>
        <v>1</v>
      </c>
      <c r="S777" s="81" t="str">
        <f>IF(scriv!L739&lt;&gt;"",scriv!L739,
IF(scriv!AF739&lt;&gt;"",$S$36,"none"))</f>
        <v>none</v>
      </c>
      <c r="T777" s="81" t="str">
        <f>IF(scriv!Q739&lt;&gt;"",scriv!Q739,"")</f>
        <v/>
      </c>
      <c r="U777" s="81" t="str">
        <f>IF(scriv!R739&lt;&gt;"",scriv!R739,"")</f>
        <v/>
      </c>
      <c r="V777" s="81" t="str">
        <f>IF(scriv!S739&lt;&gt;"",scriv!S739,"")</f>
        <v/>
      </c>
      <c r="W777" s="81" t="str">
        <f>IF(scriv!T739&lt;&gt;"",scriv!T739,"")</f>
        <v/>
      </c>
      <c r="X777" s="81" t="str">
        <f>IF($E777="",
( IF(scriv!AH739&lt;&gt;"", LEFT( scriv!AH739, FIND(",",scriv!AH739)-1) &amp; "=" &amp; $AH777 &amp; RIGHT( scriv!AH739, LEN(scriv!AH739) + 1 - FIND(",",scriv!AH739)),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IF(scriv!AI739&lt;&gt;"", LEFT( scriv!AI739, FIND(",",scriv!AI739)-1) &amp; "=" &amp; $AH777 &amp; RIGHT( scriv!AI739, LEN(scriv!AI739) + 1 - FIND(",",scriv!AI739)),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IF(scriv!AJ739&lt;&gt;"", LEFT( scriv!AJ739, FIND(",",scriv!AJ739)-1) &amp; "=" &amp; $AH777 &amp; RIGHT( scriv!AJ739, LEN(scriv!AJ739) + 1 - FIND(",",scriv!AJ739)),
  IF($Z$36&lt;&gt;"",LEFT( Z$36, FIND(",",Z$36)-1) &amp; "=" &amp; $AH777 &amp; RIGHT( Z$36, LEN(Z$36) + 1 - FIND(",",Z$36)),""))),
IF(scriv!O739&lt;&gt;"", LEFT( scriv!O739, FIND(",",scriv!O739)-1) &amp; "=" &amp; $AH777 &amp; RIGHT( scriv!O739, LEN(scriv!O739) + 1 - FIND(",",scriv!O739)),
LEFT( Z$37, FIND(",",Z$37)-1) &amp; "=" &amp; $AH777 &amp; RIGHT( Z$37, LEN(Z$37) + 1 - FIND(",",Z$37))))</f>
        <v>drawOpen=,1.2</v>
      </c>
      <c r="AA777" s="81" t="str">
        <f>IF($E777="",
( IF(scriv!AK739&lt;&gt;"", LEFT( scriv!AK739, FIND(",",scriv!AK739)-1) &amp; "=" &amp; $AH777 &amp; RIGHT( scriv!AK739, LEN(scriv!AK739) + 1 - FIND(",",scriv!AK739)),
  IF($AA$36&lt;&gt;"",LEFT( AA$36, FIND(",",AA$36)-1) &amp; "=" &amp; $AH777 &amp; RIGHT( AA$36, LEN(AA$36) + 1 - FIND(",",AA$36)),""))),
IF(scriv!P739&lt;&gt;"", LEFT( scriv!P739, FIND(",",scriv!P739)-1) &amp; "=" &amp; $AH777 &amp; RIGHT( scriv!P739, LEN(scriv!P739) + 1 - FIND(",",scriv!P739)),
LEFT( AA$37, FIND(",",AA$37)-1) &amp; "=" &amp; $AH777 &amp; RIGHT( AA$37, LEN(AA$37) + 1 - FIND(",",AA$37))))</f>
        <v>drawClose=,1.2</v>
      </c>
      <c r="AB777" s="167" t="str">
        <f t="shared" si="477"/>
        <v>noTitle</v>
      </c>
      <c r="AC777" s="167"/>
      <c r="AD777" s="45"/>
      <c r="AE777" s="168"/>
      <c r="AF777" s="169">
        <f>IF(D777="",scriv!B739,"")</f>
        <v>0</v>
      </c>
      <c r="AG777" s="170" t="str">
        <f t="shared" si="480"/>
        <v/>
      </c>
      <c r="AH777" s="169" t="str">
        <f t="shared" si="481"/>
        <v/>
      </c>
      <c r="AI777" s="169" t="str">
        <f t="shared" si="482"/>
        <v/>
      </c>
      <c r="AJ777" s="86">
        <f>ROUNDDOWN( (LEN(scriv!B739)+1) / 2, 0 )</f>
        <v>0</v>
      </c>
      <c r="AK777" s="82">
        <f t="shared" si="483"/>
        <v>0</v>
      </c>
      <c r="AL777" s="82" t="str">
        <f t="shared" si="484"/>
        <v>-</v>
      </c>
      <c r="AM777" s="82" t="str">
        <f t="shared" si="485"/>
        <v>-</v>
      </c>
      <c r="AN777" s="82" t="str">
        <f t="shared" si="486"/>
        <v>-</v>
      </c>
      <c r="AO777" s="82" t="str">
        <f t="shared" si="487"/>
        <v>-</v>
      </c>
      <c r="AP777" s="82" t="str">
        <f t="shared" si="488"/>
        <v>-</v>
      </c>
      <c r="AQ777" s="82" t="str">
        <f t="shared" si="489"/>
        <v>-</v>
      </c>
      <c r="AR777" s="82" t="str">
        <f t="shared" si="490"/>
        <v>-</v>
      </c>
      <c r="AT777" s="82">
        <f t="shared" si="491"/>
        <v>2</v>
      </c>
      <c r="AU777" s="82" t="str">
        <f ca="1">IF(    MAX(OFFSET(AL777,0,0,MATCH("-",AL$638:AL777,0))) = 0,"",
IFERROR(MAX(OFFSET(AL777,0,0,MATCH("-",AL$638:AL777,0))),""))</f>
        <v/>
      </c>
      <c r="AV777" s="82" t="str">
        <f ca="1">IF(    MAX(OFFSET(AM777,0,0,MATCH("-",AM$638:AM777,0))) = 0,"",
IFERROR(MAX(OFFSET(AM777,0,0,MATCH("-",AM$638:AM777,0))),""))</f>
        <v/>
      </c>
      <c r="AW777" s="82" t="str">
        <f ca="1">IF(    MAX(OFFSET(AN777,0,0,MATCH("-",AN$638:AN777,0))) = 0,"",
IFERROR(MAX(OFFSET(AN777,0,0,MATCH("-",AN$638:AN777,0))),""))</f>
        <v/>
      </c>
      <c r="AX777" s="82" t="str">
        <f ca="1">IF(    MAX(OFFSET(AO777,0,0,MATCH("-",AO$638:AO777,0))) = 0,"",
IFERROR(MAX(OFFSET(AO777,0,0,MATCH("-",AO$638:AO777,0))),""))</f>
        <v/>
      </c>
      <c r="AY777" s="82" t="str">
        <f ca="1">IF(    MAX(OFFSET(AP777,0,0,MATCH("-",AP$638:AP777,0))) = 0,"",
IFERROR(MAX(OFFSET(AP777,0,0,MATCH("-",AP$638:AP777,0))),""))</f>
        <v/>
      </c>
      <c r="AZ777" s="82" t="str">
        <f ca="1">IF(    MAX(OFFSET(AQ777,0,0,MATCH("-",AQ$638:AQ777,0))) = 0,"",
IFERROR(MAX(OFFSET(AQ777,0,0,MATCH("-",AQ$638:AQ777,0))),""))</f>
        <v/>
      </c>
      <c r="BA777" s="82" t="str">
        <f ca="1">IF(    MAX(OFFSET(AR777,0,0,MATCH("-",AR$638:AR777,0))) = 0,"",
IFERROR(MAX(OFFSET(AR777,0,0,MATCH("-",AR$638:AR777,0))),""))</f>
        <v/>
      </c>
      <c r="BB777" s="112">
        <f t="shared" ca="1" si="492"/>
        <v>-270</v>
      </c>
      <c r="BC777" s="111" t="str">
        <f t="shared" ca="1" si="493"/>
        <v>Radius</v>
      </c>
      <c r="BD777" s="112">
        <f t="shared" ca="1" si="494"/>
        <v>0</v>
      </c>
      <c r="BE777" s="111">
        <f t="shared" ca="1" si="495"/>
        <v>-150</v>
      </c>
      <c r="BF777" s="113" t="e">
        <f t="shared" ca="1" si="496"/>
        <v>#VALUE!</v>
      </c>
      <c r="BG777" s="113" t="e">
        <f t="shared" ca="1" si="497"/>
        <v>#VALUE!</v>
      </c>
      <c r="BH777" s="112">
        <f t="shared" ca="1" si="498"/>
        <v>2000</v>
      </c>
      <c r="BI777" s="112">
        <f t="shared" ca="1" si="499"/>
        <v>-150</v>
      </c>
      <c r="BJ777" s="157"/>
      <c r="BK777" s="157"/>
      <c r="BL777" s="158" t="str">
        <f>scriv!AM739</f>
        <v/>
      </c>
      <c r="BM777" s="157"/>
      <c r="BN777" s="157" t="str">
        <f t="shared" si="500"/>
        <v>node</v>
      </c>
      <c r="BO777" s="157"/>
      <c r="BP777" s="159">
        <f t="shared" ca="1" si="501"/>
        <v>0</v>
      </c>
      <c r="BQ777" s="159">
        <f t="shared" ca="1" si="502"/>
        <v>0</v>
      </c>
      <c r="BR777" s="159">
        <f t="shared" si="503"/>
        <v>1</v>
      </c>
      <c r="BS777" s="159" t="str">
        <f t="shared" si="504"/>
        <v>symbol</v>
      </c>
      <c r="BT777" s="157" t="str">
        <f ca="1">IF(scriv!V739&lt;&gt;"",scriv!V739,
IF(E777="",IFERROR(VLOOKUP(BL777,$AH$40:$BT$638,39,FALSE),$BT$36),
$BT$37))</f>
        <v>NodeSquare</v>
      </c>
      <c r="BU777" s="166">
        <f t="shared" ca="1" si="505"/>
        <v>2000</v>
      </c>
      <c r="BV777" s="166">
        <f t="shared" ca="1" si="506"/>
        <v>-150</v>
      </c>
      <c r="BW777" s="166">
        <f t="shared" ca="1" si="507"/>
        <v>0</v>
      </c>
      <c r="BX777" s="166">
        <f t="shared" ca="1" si="508"/>
        <v>0</v>
      </c>
      <c r="BY777" s="180" t="str">
        <f t="shared" si="509"/>
        <v/>
      </c>
      <c r="BZ777" s="180" t="str">
        <f t="shared" si="510"/>
        <v/>
      </c>
      <c r="CA777" s="81" t="str">
        <f>IF(scriv!E739&lt;&gt;"",scriv!E739,"")</f>
        <v/>
      </c>
      <c r="CB777" s="82">
        <f t="shared" si="479"/>
        <v>0</v>
      </c>
      <c r="CC777" s="82">
        <f t="shared" si="511"/>
        <v>0</v>
      </c>
      <c r="CD777" s="82" t="str">
        <f t="shared" si="512"/>
        <v>-</v>
      </c>
      <c r="CE777" s="82" t="str">
        <f t="shared" si="513"/>
        <v>-</v>
      </c>
      <c r="CF777" s="82" t="str">
        <f t="shared" si="514"/>
        <v>-</v>
      </c>
      <c r="CG777" s="82" t="str">
        <f t="shared" si="515"/>
        <v>-</v>
      </c>
      <c r="CH777" s="82" t="str">
        <f t="shared" si="516"/>
        <v>-</v>
      </c>
      <c r="CI777" s="82" t="str">
        <f t="shared" si="517"/>
        <v>-</v>
      </c>
      <c r="CJ777" s="82" t="str">
        <f t="shared" si="518"/>
        <v>-</v>
      </c>
      <c r="CK777" s="82" t="str">
        <f t="shared" si="519"/>
        <v>-</v>
      </c>
    </row>
    <row r="778" spans="1:89" s="82" customFormat="1" ht="18" customHeight="1">
      <c r="A778" s="81" t="str">
        <f>scriv!AL740</f>
        <v/>
      </c>
      <c r="B778" s="81" t="str">
        <f>IF(scriv!D740&lt;&gt;"",scriv!D740,"")</f>
        <v/>
      </c>
      <c r="C778" s="81" t="str">
        <f>IF( scriv!AP740&lt;&gt;"", IF(D778&lt;&gt;"","connection ","")&amp;scriv!AP740,IF(D778&lt;&gt;"","connection",""))</f>
        <v/>
      </c>
      <c r="D778" s="82" t="str">
        <f>scriv!AN740</f>
        <v/>
      </c>
      <c r="E778" s="82" t="str">
        <f>scriv!AO740</f>
        <v/>
      </c>
      <c r="F778" s="156">
        <f>ROW()</f>
        <v>778</v>
      </c>
      <c r="G778" s="288">
        <f>scriv!AC740</f>
        <v>0</v>
      </c>
      <c r="H778" s="288">
        <f>scriv!AD740</f>
        <v>0</v>
      </c>
      <c r="I778" s="81" t="str">
        <f>IF(scriv!AE740&lt;&gt;"",scriv!AE740,J778)</f>
        <v/>
      </c>
      <c r="J778" s="81" t="str">
        <f>IF(scriv!AF740&lt;&gt;"",scriv!AF740,"")</f>
        <v/>
      </c>
      <c r="K778" s="82" t="str">
        <f>IF(scriv!Y740&lt;&gt;"",scriv!Y740,$K$36)</f>
        <v>none</v>
      </c>
      <c r="L778" s="82">
        <f>IF(scriv!Z740&lt;&gt;"",scriv!Z740,$L$36)</f>
        <v>0</v>
      </c>
      <c r="M778" s="82" t="str">
        <f>IF(scriv!AA740&lt;&gt;"",scriv!AA740,$M$36)</f>
        <v>OpenClose</v>
      </c>
      <c r="N778" s="82">
        <f>IF(scriv!AB740&lt;&gt;"",scriv!AB740,$N$36)</f>
        <v>0</v>
      </c>
      <c r="O778" s="119" t="str">
        <f t="shared" si="478"/>
        <v/>
      </c>
      <c r="P778" s="81" t="str">
        <f>IF(scriv!I740&lt;&gt;"",scriv!I740,"")</f>
        <v/>
      </c>
      <c r="Q778" s="81" t="str">
        <f>IF(scriv!J740&lt;&gt;"",scriv!J740,"")</f>
        <v/>
      </c>
      <c r="R778" s="81">
        <f>IF(scriv!K740&lt;&gt;"",scriv!K740,
IF(I778&lt;&gt;"",1,$R$36))</f>
        <v>1</v>
      </c>
      <c r="S778" s="81" t="str">
        <f>IF(scriv!L740&lt;&gt;"",scriv!L740,
IF(scriv!AF740&lt;&gt;"",$S$36,"none"))</f>
        <v>none</v>
      </c>
      <c r="T778" s="81" t="str">
        <f>IF(scriv!Q740&lt;&gt;"",scriv!Q740,"")</f>
        <v/>
      </c>
      <c r="U778" s="81" t="str">
        <f>IF(scriv!R740&lt;&gt;"",scriv!R740,"")</f>
        <v/>
      </c>
      <c r="V778" s="81" t="str">
        <f>IF(scriv!S740&lt;&gt;"",scriv!S740,"")</f>
        <v/>
      </c>
      <c r="W778" s="81" t="str">
        <f>IF(scriv!T740&lt;&gt;"",scriv!T740,"")</f>
        <v/>
      </c>
      <c r="X778" s="81" t="str">
        <f>IF($E778="",
( IF(scriv!AH740&lt;&gt;"", LEFT( scriv!AH740, FIND(",",scriv!AH740)-1) &amp; "=" &amp; $AH778 &amp; RIGHT( scriv!AH740, LEN(scriv!AH740) + 1 - FIND(",",scriv!AH740)),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IF(scriv!AI740&lt;&gt;"", LEFT( scriv!AI740, FIND(",",scriv!AI740)-1) &amp; "=" &amp; $AH778 &amp; RIGHT( scriv!AI740, LEN(scriv!AI740) + 1 - FIND(",",scriv!AI740)),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IF(scriv!AJ740&lt;&gt;"", LEFT( scriv!AJ740, FIND(",",scriv!AJ740)-1) &amp; "=" &amp; $AH778 &amp; RIGHT( scriv!AJ740, LEN(scriv!AJ740) + 1 - FIND(",",scriv!AJ740)),
  IF($Z$36&lt;&gt;"",LEFT( Z$36, FIND(",",Z$36)-1) &amp; "=" &amp; $AH778 &amp; RIGHT( Z$36, LEN(Z$36) + 1 - FIND(",",Z$36)),""))),
IF(scriv!O740&lt;&gt;"", LEFT( scriv!O740, FIND(",",scriv!O740)-1) &amp; "=" &amp; $AH778 &amp; RIGHT( scriv!O740, LEN(scriv!O740) + 1 - FIND(",",scriv!O740)),
LEFT( Z$37, FIND(",",Z$37)-1) &amp; "=" &amp; $AH778 &amp; RIGHT( Z$37, LEN(Z$37) + 1 - FIND(",",Z$37))))</f>
        <v>drawOpen=,1.2</v>
      </c>
      <c r="AA778" s="81" t="str">
        <f>IF($E778="",
( IF(scriv!AK740&lt;&gt;"", LEFT( scriv!AK740, FIND(",",scriv!AK740)-1) &amp; "=" &amp; $AH778 &amp; RIGHT( scriv!AK740, LEN(scriv!AK740) + 1 - FIND(",",scriv!AK740)),
  IF($AA$36&lt;&gt;"",LEFT( AA$36, FIND(",",AA$36)-1) &amp; "=" &amp; $AH778 &amp; RIGHT( AA$36, LEN(AA$36) + 1 - FIND(",",AA$36)),""))),
IF(scriv!P740&lt;&gt;"", LEFT( scriv!P740, FIND(",",scriv!P740)-1) &amp; "=" &amp; $AH778 &amp; RIGHT( scriv!P740, LEN(scriv!P740) + 1 - FIND(",",scriv!P740)),
LEFT( AA$37, FIND(",",AA$37)-1) &amp; "=" &amp; $AH778 &amp; RIGHT( AA$37, LEN(AA$37) + 1 - FIND(",",AA$37))))</f>
        <v>drawClose=,1.2</v>
      </c>
      <c r="AB778" s="167" t="str">
        <f t="shared" si="477"/>
        <v>noTitle</v>
      </c>
      <c r="AC778" s="167"/>
      <c r="AD778" s="45"/>
      <c r="AE778" s="168"/>
      <c r="AF778" s="169">
        <f>IF(D778="",scriv!B740,"")</f>
        <v>0</v>
      </c>
      <c r="AG778" s="170" t="str">
        <f t="shared" si="480"/>
        <v/>
      </c>
      <c r="AH778" s="169" t="str">
        <f t="shared" si="481"/>
        <v/>
      </c>
      <c r="AI778" s="169" t="str">
        <f t="shared" si="482"/>
        <v/>
      </c>
      <c r="AJ778" s="86">
        <f>ROUNDDOWN( (LEN(scriv!B740)+1) / 2, 0 )</f>
        <v>0</v>
      </c>
      <c r="AK778" s="82">
        <f t="shared" si="483"/>
        <v>0</v>
      </c>
      <c r="AL778" s="82" t="str">
        <f t="shared" si="484"/>
        <v>-</v>
      </c>
      <c r="AM778" s="82" t="str">
        <f t="shared" si="485"/>
        <v>-</v>
      </c>
      <c r="AN778" s="82" t="str">
        <f t="shared" si="486"/>
        <v>-</v>
      </c>
      <c r="AO778" s="82" t="str">
        <f t="shared" si="487"/>
        <v>-</v>
      </c>
      <c r="AP778" s="82" t="str">
        <f t="shared" si="488"/>
        <v>-</v>
      </c>
      <c r="AQ778" s="82" t="str">
        <f t="shared" si="489"/>
        <v>-</v>
      </c>
      <c r="AR778" s="82" t="str">
        <f t="shared" si="490"/>
        <v>-</v>
      </c>
      <c r="AT778" s="82">
        <f t="shared" si="491"/>
        <v>2</v>
      </c>
      <c r="AU778" s="82" t="str">
        <f ca="1">IF(    MAX(OFFSET(AL778,0,0,MATCH("-",AL$638:AL778,0))) = 0,"",
IFERROR(MAX(OFFSET(AL778,0,0,MATCH("-",AL$638:AL778,0))),""))</f>
        <v/>
      </c>
      <c r="AV778" s="82" t="str">
        <f ca="1">IF(    MAX(OFFSET(AM778,0,0,MATCH("-",AM$638:AM778,0))) = 0,"",
IFERROR(MAX(OFFSET(AM778,0,0,MATCH("-",AM$638:AM778,0))),""))</f>
        <v/>
      </c>
      <c r="AW778" s="82" t="str">
        <f ca="1">IF(    MAX(OFFSET(AN778,0,0,MATCH("-",AN$638:AN778,0))) = 0,"",
IFERROR(MAX(OFFSET(AN778,0,0,MATCH("-",AN$638:AN778,0))),""))</f>
        <v/>
      </c>
      <c r="AX778" s="82" t="str">
        <f ca="1">IF(    MAX(OFFSET(AO778,0,0,MATCH("-",AO$638:AO778,0))) = 0,"",
IFERROR(MAX(OFFSET(AO778,0,0,MATCH("-",AO$638:AO778,0))),""))</f>
        <v/>
      </c>
      <c r="AY778" s="82" t="str">
        <f ca="1">IF(    MAX(OFFSET(AP778,0,0,MATCH("-",AP$638:AP778,0))) = 0,"",
IFERROR(MAX(OFFSET(AP778,0,0,MATCH("-",AP$638:AP778,0))),""))</f>
        <v/>
      </c>
      <c r="AZ778" s="82" t="str">
        <f ca="1">IF(    MAX(OFFSET(AQ778,0,0,MATCH("-",AQ$638:AQ778,0))) = 0,"",
IFERROR(MAX(OFFSET(AQ778,0,0,MATCH("-",AQ$638:AQ778,0))),""))</f>
        <v/>
      </c>
      <c r="BA778" s="82" t="str">
        <f ca="1">IF(    MAX(OFFSET(AR778,0,0,MATCH("-",AR$638:AR778,0))) = 0,"",
IFERROR(MAX(OFFSET(AR778,0,0,MATCH("-",AR$638:AR778,0))),""))</f>
        <v/>
      </c>
      <c r="BB778" s="112">
        <f t="shared" ca="1" si="492"/>
        <v>-270</v>
      </c>
      <c r="BC778" s="111" t="str">
        <f t="shared" ca="1" si="493"/>
        <v>Radius</v>
      </c>
      <c r="BD778" s="112">
        <f t="shared" ca="1" si="494"/>
        <v>0</v>
      </c>
      <c r="BE778" s="111">
        <f t="shared" ca="1" si="495"/>
        <v>-150</v>
      </c>
      <c r="BF778" s="113" t="e">
        <f t="shared" ca="1" si="496"/>
        <v>#VALUE!</v>
      </c>
      <c r="BG778" s="113" t="e">
        <f t="shared" ca="1" si="497"/>
        <v>#VALUE!</v>
      </c>
      <c r="BH778" s="112">
        <f t="shared" ca="1" si="498"/>
        <v>2000</v>
      </c>
      <c r="BI778" s="112">
        <f t="shared" ca="1" si="499"/>
        <v>-150</v>
      </c>
      <c r="BJ778" s="157"/>
      <c r="BK778" s="157"/>
      <c r="BL778" s="158" t="str">
        <f>scriv!AM740</f>
        <v/>
      </c>
      <c r="BM778" s="157"/>
      <c r="BN778" s="157" t="str">
        <f t="shared" si="500"/>
        <v>node</v>
      </c>
      <c r="BO778" s="157"/>
      <c r="BP778" s="159">
        <f t="shared" ca="1" si="501"/>
        <v>0</v>
      </c>
      <c r="BQ778" s="159">
        <f t="shared" ca="1" si="502"/>
        <v>0</v>
      </c>
      <c r="BR778" s="159">
        <f t="shared" si="503"/>
        <v>1</v>
      </c>
      <c r="BS778" s="159" t="str">
        <f t="shared" si="504"/>
        <v>symbol</v>
      </c>
      <c r="BT778" s="157" t="str">
        <f ca="1">IF(scriv!V740&lt;&gt;"",scriv!V740,
IF(E778="",IFERROR(VLOOKUP(BL778,$AH$40:$BT$638,39,FALSE),$BT$36),
$BT$37))</f>
        <v>NodeSquare</v>
      </c>
      <c r="BU778" s="166">
        <f t="shared" ca="1" si="505"/>
        <v>2000</v>
      </c>
      <c r="BV778" s="166">
        <f t="shared" ca="1" si="506"/>
        <v>-150</v>
      </c>
      <c r="BW778" s="166">
        <f t="shared" ca="1" si="507"/>
        <v>0</v>
      </c>
      <c r="BX778" s="166">
        <f t="shared" ca="1" si="508"/>
        <v>0</v>
      </c>
      <c r="BY778" s="180" t="str">
        <f t="shared" si="509"/>
        <v/>
      </c>
      <c r="BZ778" s="180" t="str">
        <f t="shared" si="510"/>
        <v/>
      </c>
      <c r="CA778" s="81" t="str">
        <f>IF(scriv!E740&lt;&gt;"",scriv!E740,"")</f>
        <v/>
      </c>
      <c r="CB778" s="82">
        <f t="shared" si="479"/>
        <v>0</v>
      </c>
      <c r="CC778" s="82">
        <f t="shared" si="511"/>
        <v>0</v>
      </c>
      <c r="CD778" s="82" t="str">
        <f t="shared" si="512"/>
        <v>-</v>
      </c>
      <c r="CE778" s="82" t="str">
        <f t="shared" si="513"/>
        <v>-</v>
      </c>
      <c r="CF778" s="82" t="str">
        <f t="shared" si="514"/>
        <v>-</v>
      </c>
      <c r="CG778" s="82" t="str">
        <f t="shared" si="515"/>
        <v>-</v>
      </c>
      <c r="CH778" s="82" t="str">
        <f t="shared" si="516"/>
        <v>-</v>
      </c>
      <c r="CI778" s="82" t="str">
        <f t="shared" si="517"/>
        <v>-</v>
      </c>
      <c r="CJ778" s="82" t="str">
        <f t="shared" si="518"/>
        <v>-</v>
      </c>
      <c r="CK778" s="82" t="str">
        <f t="shared" si="519"/>
        <v>-</v>
      </c>
    </row>
    <row r="779" spans="1:89" s="82" customFormat="1" ht="18" customHeight="1">
      <c r="A779" s="81" t="str">
        <f>scriv!AL741</f>
        <v/>
      </c>
      <c r="B779" s="81" t="str">
        <f>IF(scriv!D741&lt;&gt;"",scriv!D741,"")</f>
        <v/>
      </c>
      <c r="C779" s="81" t="str">
        <f>IF( scriv!AP741&lt;&gt;"", IF(D779&lt;&gt;"","connection ","")&amp;scriv!AP741,IF(D779&lt;&gt;"","connection",""))</f>
        <v/>
      </c>
      <c r="D779" s="82" t="str">
        <f>scriv!AN741</f>
        <v/>
      </c>
      <c r="E779" s="82" t="str">
        <f>scriv!AO741</f>
        <v/>
      </c>
      <c r="F779" s="156">
        <f>ROW()</f>
        <v>779</v>
      </c>
      <c r="G779" s="288">
        <f>scriv!AC741</f>
        <v>0</v>
      </c>
      <c r="H779" s="288">
        <f>scriv!AD741</f>
        <v>0</v>
      </c>
      <c r="I779" s="81" t="str">
        <f>IF(scriv!AE741&lt;&gt;"",scriv!AE741,J779)</f>
        <v/>
      </c>
      <c r="J779" s="81" t="str">
        <f>IF(scriv!AF741&lt;&gt;"",scriv!AF741,"")</f>
        <v/>
      </c>
      <c r="K779" s="82" t="str">
        <f>IF(scriv!Y741&lt;&gt;"",scriv!Y741,$K$36)</f>
        <v>none</v>
      </c>
      <c r="L779" s="82">
        <f>IF(scriv!Z741&lt;&gt;"",scriv!Z741,$L$36)</f>
        <v>0</v>
      </c>
      <c r="M779" s="82" t="str">
        <f>IF(scriv!AA741&lt;&gt;"",scriv!AA741,$M$36)</f>
        <v>OpenClose</v>
      </c>
      <c r="N779" s="82">
        <f>IF(scriv!AB741&lt;&gt;"",scriv!AB741,$N$36)</f>
        <v>0</v>
      </c>
      <c r="O779" s="119" t="str">
        <f t="shared" si="478"/>
        <v/>
      </c>
      <c r="P779" s="81" t="str">
        <f>IF(scriv!I741&lt;&gt;"",scriv!I741,"")</f>
        <v/>
      </c>
      <c r="Q779" s="81" t="str">
        <f>IF(scriv!J741&lt;&gt;"",scriv!J741,"")</f>
        <v/>
      </c>
      <c r="R779" s="81">
        <f>IF(scriv!K741&lt;&gt;"",scriv!K741,
IF(I779&lt;&gt;"",1,$R$36))</f>
        <v>1</v>
      </c>
      <c r="S779" s="81" t="str">
        <f>IF(scriv!L741&lt;&gt;"",scriv!L741,
IF(scriv!AF741&lt;&gt;"",$S$36,"none"))</f>
        <v>none</v>
      </c>
      <c r="T779" s="81" t="str">
        <f>IF(scriv!Q741&lt;&gt;"",scriv!Q741,"")</f>
        <v/>
      </c>
      <c r="U779" s="81" t="str">
        <f>IF(scriv!R741&lt;&gt;"",scriv!R741,"")</f>
        <v/>
      </c>
      <c r="V779" s="81" t="str">
        <f>IF(scriv!S741&lt;&gt;"",scriv!S741,"")</f>
        <v/>
      </c>
      <c r="W779" s="81" t="str">
        <f>IF(scriv!T741&lt;&gt;"",scriv!T741,"")</f>
        <v/>
      </c>
      <c r="X779" s="81" t="str">
        <f>IF($E779="",
( IF(scriv!AH741&lt;&gt;"", LEFT( scriv!AH741, FIND(",",scriv!AH741)-1) &amp; "=" &amp; $AH779 &amp; RIGHT( scriv!AH741, LEN(scriv!AH741) + 1 - FIND(",",scriv!AH741)),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IF(scriv!AI741&lt;&gt;"", LEFT( scriv!AI741, FIND(",",scriv!AI741)-1) &amp; "=" &amp; $AH779 &amp; RIGHT( scriv!AI741, LEN(scriv!AI741) + 1 - FIND(",",scriv!AI741)),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IF(scriv!AJ741&lt;&gt;"", LEFT( scriv!AJ741, FIND(",",scriv!AJ741)-1) &amp; "=" &amp; $AH779 &amp; RIGHT( scriv!AJ741, LEN(scriv!AJ741) + 1 - FIND(",",scriv!AJ741)),
  IF($Z$36&lt;&gt;"",LEFT( Z$36, FIND(",",Z$36)-1) &amp; "=" &amp; $AH779 &amp; RIGHT( Z$36, LEN(Z$36) + 1 - FIND(",",Z$36)),""))),
IF(scriv!O741&lt;&gt;"", LEFT( scriv!O741, FIND(",",scriv!O741)-1) &amp; "=" &amp; $AH779 &amp; RIGHT( scriv!O741, LEN(scriv!O741) + 1 - FIND(",",scriv!O741)),
LEFT( Z$37, FIND(",",Z$37)-1) &amp; "=" &amp; $AH779 &amp; RIGHT( Z$37, LEN(Z$37) + 1 - FIND(",",Z$37))))</f>
        <v>drawOpen=,1.2</v>
      </c>
      <c r="AA779" s="81" t="str">
        <f>IF($E779="",
( IF(scriv!AK741&lt;&gt;"", LEFT( scriv!AK741, FIND(",",scriv!AK741)-1) &amp; "=" &amp; $AH779 &amp; RIGHT( scriv!AK741, LEN(scriv!AK741) + 1 - FIND(",",scriv!AK741)),
  IF($AA$36&lt;&gt;"",LEFT( AA$36, FIND(",",AA$36)-1) &amp; "=" &amp; $AH779 &amp; RIGHT( AA$36, LEN(AA$36) + 1 - FIND(",",AA$36)),""))),
IF(scriv!P741&lt;&gt;"", LEFT( scriv!P741, FIND(",",scriv!P741)-1) &amp; "=" &amp; $AH779 &amp; RIGHT( scriv!P741, LEN(scriv!P741) + 1 - FIND(",",scriv!P741)),
LEFT( AA$37, FIND(",",AA$37)-1) &amp; "=" &amp; $AH779 &amp; RIGHT( AA$37, LEN(AA$37) + 1 - FIND(",",AA$37))))</f>
        <v>drawClose=,1.2</v>
      </c>
      <c r="AB779" s="167" t="str">
        <f t="shared" si="477"/>
        <v>noTitle</v>
      </c>
      <c r="AC779" s="167"/>
      <c r="AD779" s="45"/>
      <c r="AE779" s="168"/>
      <c r="AF779" s="169">
        <f>IF(D779="",scriv!B741,"")</f>
        <v>0</v>
      </c>
      <c r="AG779" s="170" t="str">
        <f t="shared" si="480"/>
        <v/>
      </c>
      <c r="AH779" s="169" t="str">
        <f t="shared" si="481"/>
        <v/>
      </c>
      <c r="AI779" s="169" t="str">
        <f t="shared" si="482"/>
        <v/>
      </c>
      <c r="AJ779" s="86">
        <f>ROUNDDOWN( (LEN(scriv!B741)+1) / 2, 0 )</f>
        <v>0</v>
      </c>
      <c r="AK779" s="82">
        <f t="shared" si="483"/>
        <v>0</v>
      </c>
      <c r="AL779" s="82" t="str">
        <f t="shared" si="484"/>
        <v>-</v>
      </c>
      <c r="AM779" s="82" t="str">
        <f t="shared" si="485"/>
        <v>-</v>
      </c>
      <c r="AN779" s="82" t="str">
        <f t="shared" si="486"/>
        <v>-</v>
      </c>
      <c r="AO779" s="82" t="str">
        <f t="shared" si="487"/>
        <v>-</v>
      </c>
      <c r="AP779" s="82" t="str">
        <f t="shared" si="488"/>
        <v>-</v>
      </c>
      <c r="AQ779" s="82" t="str">
        <f t="shared" si="489"/>
        <v>-</v>
      </c>
      <c r="AR779" s="82" t="str">
        <f t="shared" si="490"/>
        <v>-</v>
      </c>
      <c r="AT779" s="82">
        <f t="shared" si="491"/>
        <v>2</v>
      </c>
      <c r="AU779" s="82" t="str">
        <f ca="1">IF(    MAX(OFFSET(AL779,0,0,MATCH("-",AL$638:AL779,0))) = 0,"",
IFERROR(MAX(OFFSET(AL779,0,0,MATCH("-",AL$638:AL779,0))),""))</f>
        <v/>
      </c>
      <c r="AV779" s="82" t="str">
        <f ca="1">IF(    MAX(OFFSET(AM779,0,0,MATCH("-",AM$638:AM779,0))) = 0,"",
IFERROR(MAX(OFFSET(AM779,0,0,MATCH("-",AM$638:AM779,0))),""))</f>
        <v/>
      </c>
      <c r="AW779" s="82" t="str">
        <f ca="1">IF(    MAX(OFFSET(AN779,0,0,MATCH("-",AN$638:AN779,0))) = 0,"",
IFERROR(MAX(OFFSET(AN779,0,0,MATCH("-",AN$638:AN779,0))),""))</f>
        <v/>
      </c>
      <c r="AX779" s="82" t="str">
        <f ca="1">IF(    MAX(OFFSET(AO779,0,0,MATCH("-",AO$638:AO779,0))) = 0,"",
IFERROR(MAX(OFFSET(AO779,0,0,MATCH("-",AO$638:AO779,0))),""))</f>
        <v/>
      </c>
      <c r="AY779" s="82" t="str">
        <f ca="1">IF(    MAX(OFFSET(AP779,0,0,MATCH("-",AP$638:AP779,0))) = 0,"",
IFERROR(MAX(OFFSET(AP779,0,0,MATCH("-",AP$638:AP779,0))),""))</f>
        <v/>
      </c>
      <c r="AZ779" s="82" t="str">
        <f ca="1">IF(    MAX(OFFSET(AQ779,0,0,MATCH("-",AQ$638:AQ779,0))) = 0,"",
IFERROR(MAX(OFFSET(AQ779,0,0,MATCH("-",AQ$638:AQ779,0))),""))</f>
        <v/>
      </c>
      <c r="BA779" s="82" t="str">
        <f ca="1">IF(    MAX(OFFSET(AR779,0,0,MATCH("-",AR$638:AR779,0))) = 0,"",
IFERROR(MAX(OFFSET(AR779,0,0,MATCH("-",AR$638:AR779,0))),""))</f>
        <v/>
      </c>
      <c r="BB779" s="112">
        <f t="shared" ca="1" si="492"/>
        <v>-270</v>
      </c>
      <c r="BC779" s="111" t="str">
        <f t="shared" ca="1" si="493"/>
        <v>Radius</v>
      </c>
      <c r="BD779" s="112">
        <f t="shared" ca="1" si="494"/>
        <v>0</v>
      </c>
      <c r="BE779" s="111">
        <f t="shared" ca="1" si="495"/>
        <v>-150</v>
      </c>
      <c r="BF779" s="113" t="e">
        <f t="shared" ca="1" si="496"/>
        <v>#VALUE!</v>
      </c>
      <c r="BG779" s="113" t="e">
        <f t="shared" ca="1" si="497"/>
        <v>#VALUE!</v>
      </c>
      <c r="BH779" s="112">
        <f t="shared" ca="1" si="498"/>
        <v>2000</v>
      </c>
      <c r="BI779" s="112">
        <f t="shared" ca="1" si="499"/>
        <v>-150</v>
      </c>
      <c r="BJ779" s="157"/>
      <c r="BK779" s="157"/>
      <c r="BL779" s="158" t="str">
        <f>scriv!AM741</f>
        <v/>
      </c>
      <c r="BM779" s="157"/>
      <c r="BN779" s="157" t="str">
        <f t="shared" si="500"/>
        <v>node</v>
      </c>
      <c r="BO779" s="157"/>
      <c r="BP779" s="159">
        <f t="shared" ca="1" si="501"/>
        <v>0</v>
      </c>
      <c r="BQ779" s="159">
        <f t="shared" ca="1" si="502"/>
        <v>0</v>
      </c>
      <c r="BR779" s="159">
        <f t="shared" si="503"/>
        <v>1</v>
      </c>
      <c r="BS779" s="159" t="str">
        <f t="shared" si="504"/>
        <v>symbol</v>
      </c>
      <c r="BT779" s="157" t="str">
        <f ca="1">IF(scriv!V741&lt;&gt;"",scriv!V741,
IF(E779="",IFERROR(VLOOKUP(BL779,$AH$40:$BT$638,39,FALSE),$BT$36),
$BT$37))</f>
        <v>NodeSquare</v>
      </c>
      <c r="BU779" s="166">
        <f t="shared" ca="1" si="505"/>
        <v>2000</v>
      </c>
      <c r="BV779" s="166">
        <f t="shared" ca="1" si="506"/>
        <v>-150</v>
      </c>
      <c r="BW779" s="166">
        <f t="shared" ca="1" si="507"/>
        <v>0</v>
      </c>
      <c r="BX779" s="166">
        <f t="shared" ca="1" si="508"/>
        <v>0</v>
      </c>
      <c r="BY779" s="180" t="str">
        <f t="shared" si="509"/>
        <v/>
      </c>
      <c r="BZ779" s="180" t="str">
        <f t="shared" si="510"/>
        <v/>
      </c>
      <c r="CA779" s="81" t="str">
        <f>IF(scriv!E741&lt;&gt;"",scriv!E741,"")</f>
        <v/>
      </c>
      <c r="CB779" s="82">
        <f t="shared" si="479"/>
        <v>0</v>
      </c>
      <c r="CC779" s="82">
        <f t="shared" si="511"/>
        <v>0</v>
      </c>
      <c r="CD779" s="82" t="str">
        <f t="shared" si="512"/>
        <v>-</v>
      </c>
      <c r="CE779" s="82" t="str">
        <f t="shared" si="513"/>
        <v>-</v>
      </c>
      <c r="CF779" s="82" t="str">
        <f t="shared" si="514"/>
        <v>-</v>
      </c>
      <c r="CG779" s="82" t="str">
        <f t="shared" si="515"/>
        <v>-</v>
      </c>
      <c r="CH779" s="82" t="str">
        <f t="shared" si="516"/>
        <v>-</v>
      </c>
      <c r="CI779" s="82" t="str">
        <f t="shared" si="517"/>
        <v>-</v>
      </c>
      <c r="CJ779" s="82" t="str">
        <f t="shared" si="518"/>
        <v>-</v>
      </c>
      <c r="CK779" s="82" t="str">
        <f t="shared" si="519"/>
        <v>-</v>
      </c>
    </row>
    <row r="780" spans="1:89" s="82" customFormat="1" ht="18" customHeight="1">
      <c r="A780" s="81" t="str">
        <f>scriv!AL742</f>
        <v/>
      </c>
      <c r="B780" s="81" t="str">
        <f>IF(scriv!D742&lt;&gt;"",scriv!D742,"")</f>
        <v/>
      </c>
      <c r="C780" s="81" t="str">
        <f>IF( scriv!AP742&lt;&gt;"", IF(D780&lt;&gt;"","connection ","")&amp;scriv!AP742,IF(D780&lt;&gt;"","connection",""))</f>
        <v/>
      </c>
      <c r="D780" s="82" t="str">
        <f>scriv!AN742</f>
        <v/>
      </c>
      <c r="E780" s="82" t="str">
        <f>scriv!AO742</f>
        <v/>
      </c>
      <c r="F780" s="156">
        <f>ROW()</f>
        <v>780</v>
      </c>
      <c r="G780" s="288">
        <f>scriv!AC742</f>
        <v>0</v>
      </c>
      <c r="H780" s="288">
        <f>scriv!AD742</f>
        <v>0</v>
      </c>
      <c r="I780" s="81" t="str">
        <f>IF(scriv!AE742&lt;&gt;"",scriv!AE742,J780)</f>
        <v/>
      </c>
      <c r="J780" s="81" t="str">
        <f>IF(scriv!AF742&lt;&gt;"",scriv!AF742,"")</f>
        <v/>
      </c>
      <c r="K780" s="82" t="str">
        <f>IF(scriv!Y742&lt;&gt;"",scriv!Y742,$K$36)</f>
        <v>none</v>
      </c>
      <c r="L780" s="82">
        <f>IF(scriv!Z742&lt;&gt;"",scriv!Z742,$L$36)</f>
        <v>0</v>
      </c>
      <c r="M780" s="82" t="str">
        <f>IF(scriv!AA742&lt;&gt;"",scriv!AA742,$M$36)</f>
        <v>OpenClose</v>
      </c>
      <c r="N780" s="82">
        <f>IF(scriv!AB742&lt;&gt;"",scriv!AB742,$N$36)</f>
        <v>0</v>
      </c>
      <c r="O780" s="119" t="str">
        <f t="shared" si="478"/>
        <v/>
      </c>
      <c r="P780" s="81" t="str">
        <f>IF(scriv!I742&lt;&gt;"",scriv!I742,"")</f>
        <v/>
      </c>
      <c r="Q780" s="81" t="str">
        <f>IF(scriv!J742&lt;&gt;"",scriv!J742,"")</f>
        <v/>
      </c>
      <c r="R780" s="81">
        <f>IF(scriv!K742&lt;&gt;"",scriv!K742,
IF(I780&lt;&gt;"",1,$R$36))</f>
        <v>1</v>
      </c>
      <c r="S780" s="81" t="str">
        <f>IF(scriv!L742&lt;&gt;"",scriv!L742,
IF(scriv!AF742&lt;&gt;"",$S$36,"none"))</f>
        <v>none</v>
      </c>
      <c r="T780" s="81" t="str">
        <f>IF(scriv!Q742&lt;&gt;"",scriv!Q742,"")</f>
        <v/>
      </c>
      <c r="U780" s="81" t="str">
        <f>IF(scriv!R742&lt;&gt;"",scriv!R742,"")</f>
        <v/>
      </c>
      <c r="V780" s="81" t="str">
        <f>IF(scriv!S742&lt;&gt;"",scriv!S742,"")</f>
        <v/>
      </c>
      <c r="W780" s="81" t="str">
        <f>IF(scriv!T742&lt;&gt;"",scriv!T742,"")</f>
        <v/>
      </c>
      <c r="X780" s="81" t="str">
        <f>IF($E780="",
( IF(scriv!AH742&lt;&gt;"", LEFT( scriv!AH742, FIND(",",scriv!AH742)-1) &amp; "=" &amp; $AH780 &amp; RIGHT( scriv!AH742, LEN(scriv!AH742) + 1 - FIND(",",scriv!AH742)),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IF(scriv!AI742&lt;&gt;"", LEFT( scriv!AI742, FIND(",",scriv!AI742)-1) &amp; "=" &amp; $AH780 &amp; RIGHT( scriv!AI742, LEN(scriv!AI742) + 1 - FIND(",",scriv!AI742)),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IF(scriv!AJ742&lt;&gt;"", LEFT( scriv!AJ742, FIND(",",scriv!AJ742)-1) &amp; "=" &amp; $AH780 &amp; RIGHT( scriv!AJ742, LEN(scriv!AJ742) + 1 - FIND(",",scriv!AJ742)),
  IF($Z$36&lt;&gt;"",LEFT( Z$36, FIND(",",Z$36)-1) &amp; "=" &amp; $AH780 &amp; RIGHT( Z$36, LEN(Z$36) + 1 - FIND(",",Z$36)),""))),
IF(scriv!O742&lt;&gt;"", LEFT( scriv!O742, FIND(",",scriv!O742)-1) &amp; "=" &amp; $AH780 &amp; RIGHT( scriv!O742, LEN(scriv!O742) + 1 - FIND(",",scriv!O742)),
LEFT( Z$37, FIND(",",Z$37)-1) &amp; "=" &amp; $AH780 &amp; RIGHT( Z$37, LEN(Z$37) + 1 - FIND(",",Z$37))))</f>
        <v>drawOpen=,1.2</v>
      </c>
      <c r="AA780" s="81" t="str">
        <f>IF($E780="",
( IF(scriv!AK742&lt;&gt;"", LEFT( scriv!AK742, FIND(",",scriv!AK742)-1) &amp; "=" &amp; $AH780 &amp; RIGHT( scriv!AK742, LEN(scriv!AK742) + 1 - FIND(",",scriv!AK742)),
  IF($AA$36&lt;&gt;"",LEFT( AA$36, FIND(",",AA$36)-1) &amp; "=" &amp; $AH780 &amp; RIGHT( AA$36, LEN(AA$36) + 1 - FIND(",",AA$36)),""))),
IF(scriv!P742&lt;&gt;"", LEFT( scriv!P742, FIND(",",scriv!P742)-1) &amp; "=" &amp; $AH780 &amp; RIGHT( scriv!P742, LEN(scriv!P742) + 1 - FIND(",",scriv!P742)),
LEFT( AA$37, FIND(",",AA$37)-1) &amp; "=" &amp; $AH780 &amp; RIGHT( AA$37, LEN(AA$37) + 1 - FIND(",",AA$37))))</f>
        <v>drawClose=,1.2</v>
      </c>
      <c r="AB780" s="167" t="str">
        <f t="shared" si="477"/>
        <v>noTitle</v>
      </c>
      <c r="AC780" s="167"/>
      <c r="AD780" s="45"/>
      <c r="AE780" s="168"/>
      <c r="AF780" s="169">
        <f>IF(D780="",scriv!B742,"")</f>
        <v>0</v>
      </c>
      <c r="AG780" s="170" t="str">
        <f t="shared" si="480"/>
        <v/>
      </c>
      <c r="AH780" s="169" t="str">
        <f t="shared" si="481"/>
        <v/>
      </c>
      <c r="AI780" s="169" t="str">
        <f t="shared" si="482"/>
        <v/>
      </c>
      <c r="AJ780" s="86">
        <f>ROUNDDOWN( (LEN(scriv!B742)+1) / 2, 0 )</f>
        <v>0</v>
      </c>
      <c r="AK780" s="82">
        <f t="shared" si="483"/>
        <v>0</v>
      </c>
      <c r="AL780" s="82" t="str">
        <f t="shared" si="484"/>
        <v>-</v>
      </c>
      <c r="AM780" s="82" t="str">
        <f t="shared" si="485"/>
        <v>-</v>
      </c>
      <c r="AN780" s="82" t="str">
        <f t="shared" si="486"/>
        <v>-</v>
      </c>
      <c r="AO780" s="82" t="str">
        <f t="shared" si="487"/>
        <v>-</v>
      </c>
      <c r="AP780" s="82" t="str">
        <f t="shared" si="488"/>
        <v>-</v>
      </c>
      <c r="AQ780" s="82" t="str">
        <f t="shared" si="489"/>
        <v>-</v>
      </c>
      <c r="AR780" s="82" t="str">
        <f t="shared" si="490"/>
        <v>-</v>
      </c>
      <c r="AT780" s="82">
        <f t="shared" si="491"/>
        <v>2</v>
      </c>
      <c r="AU780" s="82" t="str">
        <f ca="1">IF(    MAX(OFFSET(AL780,0,0,MATCH("-",AL$638:AL780,0))) = 0,"",
IFERROR(MAX(OFFSET(AL780,0,0,MATCH("-",AL$638:AL780,0))),""))</f>
        <v/>
      </c>
      <c r="AV780" s="82" t="str">
        <f ca="1">IF(    MAX(OFFSET(AM780,0,0,MATCH("-",AM$638:AM780,0))) = 0,"",
IFERROR(MAX(OFFSET(AM780,0,0,MATCH("-",AM$638:AM780,0))),""))</f>
        <v/>
      </c>
      <c r="AW780" s="82" t="str">
        <f ca="1">IF(    MAX(OFFSET(AN780,0,0,MATCH("-",AN$638:AN780,0))) = 0,"",
IFERROR(MAX(OFFSET(AN780,0,0,MATCH("-",AN$638:AN780,0))),""))</f>
        <v/>
      </c>
      <c r="AX780" s="82" t="str">
        <f ca="1">IF(    MAX(OFFSET(AO780,0,0,MATCH("-",AO$638:AO780,0))) = 0,"",
IFERROR(MAX(OFFSET(AO780,0,0,MATCH("-",AO$638:AO780,0))),""))</f>
        <v/>
      </c>
      <c r="AY780" s="82" t="str">
        <f ca="1">IF(    MAX(OFFSET(AP780,0,0,MATCH("-",AP$638:AP780,0))) = 0,"",
IFERROR(MAX(OFFSET(AP780,0,0,MATCH("-",AP$638:AP780,0))),""))</f>
        <v/>
      </c>
      <c r="AZ780" s="82" t="str">
        <f ca="1">IF(    MAX(OFFSET(AQ780,0,0,MATCH("-",AQ$638:AQ780,0))) = 0,"",
IFERROR(MAX(OFFSET(AQ780,0,0,MATCH("-",AQ$638:AQ780,0))),""))</f>
        <v/>
      </c>
      <c r="BA780" s="82" t="str">
        <f ca="1">IF(    MAX(OFFSET(AR780,0,0,MATCH("-",AR$638:AR780,0))) = 0,"",
IFERROR(MAX(OFFSET(AR780,0,0,MATCH("-",AR$638:AR780,0))),""))</f>
        <v/>
      </c>
      <c r="BB780" s="112">
        <f t="shared" ca="1" si="492"/>
        <v>-270</v>
      </c>
      <c r="BC780" s="111" t="str">
        <f t="shared" ca="1" si="493"/>
        <v>Radius</v>
      </c>
      <c r="BD780" s="112">
        <f t="shared" ca="1" si="494"/>
        <v>0</v>
      </c>
      <c r="BE780" s="111">
        <f t="shared" ca="1" si="495"/>
        <v>-150</v>
      </c>
      <c r="BF780" s="113" t="e">
        <f t="shared" ca="1" si="496"/>
        <v>#VALUE!</v>
      </c>
      <c r="BG780" s="113" t="e">
        <f t="shared" ca="1" si="497"/>
        <v>#VALUE!</v>
      </c>
      <c r="BH780" s="112">
        <f t="shared" ca="1" si="498"/>
        <v>2000</v>
      </c>
      <c r="BI780" s="112">
        <f t="shared" ca="1" si="499"/>
        <v>-150</v>
      </c>
      <c r="BJ780" s="157"/>
      <c r="BK780" s="157"/>
      <c r="BL780" s="158" t="str">
        <f>scriv!AM742</f>
        <v/>
      </c>
      <c r="BM780" s="157"/>
      <c r="BN780" s="157" t="str">
        <f t="shared" si="500"/>
        <v>node</v>
      </c>
      <c r="BO780" s="157"/>
      <c r="BP780" s="159">
        <f t="shared" ca="1" si="501"/>
        <v>0</v>
      </c>
      <c r="BQ780" s="159">
        <f t="shared" ca="1" si="502"/>
        <v>0</v>
      </c>
      <c r="BR780" s="159">
        <f t="shared" si="503"/>
        <v>1</v>
      </c>
      <c r="BS780" s="159" t="str">
        <f t="shared" si="504"/>
        <v>symbol</v>
      </c>
      <c r="BT780" s="157" t="str">
        <f ca="1">IF(scriv!V742&lt;&gt;"",scriv!V742,
IF(E780="",IFERROR(VLOOKUP(BL780,$AH$40:$BT$638,39,FALSE),$BT$36),
$BT$37))</f>
        <v>NodeSquare</v>
      </c>
      <c r="BU780" s="166">
        <f t="shared" ca="1" si="505"/>
        <v>2000</v>
      </c>
      <c r="BV780" s="166">
        <f t="shared" ca="1" si="506"/>
        <v>-150</v>
      </c>
      <c r="BW780" s="166">
        <f t="shared" ca="1" si="507"/>
        <v>0</v>
      </c>
      <c r="BX780" s="166">
        <f t="shared" ca="1" si="508"/>
        <v>0</v>
      </c>
      <c r="BY780" s="180" t="str">
        <f t="shared" si="509"/>
        <v/>
      </c>
      <c r="BZ780" s="180" t="str">
        <f t="shared" si="510"/>
        <v/>
      </c>
      <c r="CA780" s="81" t="str">
        <f>IF(scriv!E742&lt;&gt;"",scriv!E742,"")</f>
        <v/>
      </c>
      <c r="CB780" s="82">
        <f t="shared" si="479"/>
        <v>0</v>
      </c>
      <c r="CC780" s="82">
        <f t="shared" si="511"/>
        <v>0</v>
      </c>
      <c r="CD780" s="82" t="str">
        <f t="shared" si="512"/>
        <v>-</v>
      </c>
      <c r="CE780" s="82" t="str">
        <f t="shared" si="513"/>
        <v>-</v>
      </c>
      <c r="CF780" s="82" t="str">
        <f t="shared" si="514"/>
        <v>-</v>
      </c>
      <c r="CG780" s="82" t="str">
        <f t="shared" si="515"/>
        <v>-</v>
      </c>
      <c r="CH780" s="82" t="str">
        <f t="shared" si="516"/>
        <v>-</v>
      </c>
      <c r="CI780" s="82" t="str">
        <f t="shared" si="517"/>
        <v>-</v>
      </c>
      <c r="CJ780" s="82" t="str">
        <f t="shared" si="518"/>
        <v>-</v>
      </c>
      <c r="CK780" s="82" t="str">
        <f t="shared" si="519"/>
        <v>-</v>
      </c>
    </row>
    <row r="781" spans="1:89" s="82" customFormat="1" ht="18" customHeight="1">
      <c r="A781" s="81" t="str">
        <f>scriv!AL743</f>
        <v/>
      </c>
      <c r="B781" s="81" t="str">
        <f>IF(scriv!D743&lt;&gt;"",scriv!D743,"")</f>
        <v/>
      </c>
      <c r="C781" s="81" t="str">
        <f>IF( scriv!AP743&lt;&gt;"", IF(D781&lt;&gt;"","connection ","")&amp;scriv!AP743,IF(D781&lt;&gt;"","connection",""))</f>
        <v/>
      </c>
      <c r="D781" s="82" t="str">
        <f>scriv!AN743</f>
        <v/>
      </c>
      <c r="E781" s="82" t="str">
        <f>scriv!AO743</f>
        <v/>
      </c>
      <c r="F781" s="156">
        <f>ROW()</f>
        <v>781</v>
      </c>
      <c r="G781" s="288">
        <f>scriv!AC743</f>
        <v>0</v>
      </c>
      <c r="H781" s="288">
        <f>scriv!AD743</f>
        <v>0</v>
      </c>
      <c r="I781" s="81" t="str">
        <f>IF(scriv!AE743&lt;&gt;"",scriv!AE743,J781)</f>
        <v/>
      </c>
      <c r="J781" s="81" t="str">
        <f>IF(scriv!AF743&lt;&gt;"",scriv!AF743,"")</f>
        <v/>
      </c>
      <c r="K781" s="82" t="str">
        <f>IF(scriv!Y743&lt;&gt;"",scriv!Y743,$K$36)</f>
        <v>none</v>
      </c>
      <c r="L781" s="82">
        <f>IF(scriv!Z743&lt;&gt;"",scriv!Z743,$L$36)</f>
        <v>0</v>
      </c>
      <c r="M781" s="82" t="str">
        <f>IF(scriv!AA743&lt;&gt;"",scriv!AA743,$M$36)</f>
        <v>OpenClose</v>
      </c>
      <c r="N781" s="82">
        <f>IF(scriv!AB743&lt;&gt;"",scriv!AB743,$N$36)</f>
        <v>0</v>
      </c>
      <c r="O781" s="119" t="str">
        <f t="shared" si="478"/>
        <v/>
      </c>
      <c r="P781" s="81" t="str">
        <f>IF(scriv!I743&lt;&gt;"",scriv!I743,"")</f>
        <v/>
      </c>
      <c r="Q781" s="81" t="str">
        <f>IF(scriv!J743&lt;&gt;"",scriv!J743,"")</f>
        <v/>
      </c>
      <c r="R781" s="81">
        <f>IF(scriv!K743&lt;&gt;"",scriv!K743,
IF(I781&lt;&gt;"",1,$R$36))</f>
        <v>1</v>
      </c>
      <c r="S781" s="81" t="str">
        <f>IF(scriv!L743&lt;&gt;"",scriv!L743,
IF(scriv!AF743&lt;&gt;"",$S$36,"none"))</f>
        <v>none</v>
      </c>
      <c r="T781" s="81" t="str">
        <f>IF(scriv!Q743&lt;&gt;"",scriv!Q743,"")</f>
        <v/>
      </c>
      <c r="U781" s="81" t="str">
        <f>IF(scriv!R743&lt;&gt;"",scriv!R743,"")</f>
        <v/>
      </c>
      <c r="V781" s="81" t="str">
        <f>IF(scriv!S743&lt;&gt;"",scriv!S743,"")</f>
        <v/>
      </c>
      <c r="W781" s="81" t="str">
        <f>IF(scriv!T743&lt;&gt;"",scriv!T743,"")</f>
        <v/>
      </c>
      <c r="X781" s="81" t="str">
        <f>IF($E781="",
( IF(scriv!AH743&lt;&gt;"", LEFT( scriv!AH743, FIND(",",scriv!AH743)-1) &amp; "=" &amp; $AH781 &amp; RIGHT( scriv!AH743, LEN(scriv!AH743) + 1 - FIND(",",scriv!AH743)),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IF(scriv!AI743&lt;&gt;"", LEFT( scriv!AI743, FIND(",",scriv!AI743)-1) &amp; "=" &amp; $AH781 &amp; RIGHT( scriv!AI743, LEN(scriv!AI743) + 1 - FIND(",",scriv!AI743)),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IF(scriv!AJ743&lt;&gt;"", LEFT( scriv!AJ743, FIND(",",scriv!AJ743)-1) &amp; "=" &amp; $AH781 &amp; RIGHT( scriv!AJ743, LEN(scriv!AJ743) + 1 - FIND(",",scriv!AJ743)),
  IF($Z$36&lt;&gt;"",LEFT( Z$36, FIND(",",Z$36)-1) &amp; "=" &amp; $AH781 &amp; RIGHT( Z$36, LEN(Z$36) + 1 - FIND(",",Z$36)),""))),
IF(scriv!O743&lt;&gt;"", LEFT( scriv!O743, FIND(",",scriv!O743)-1) &amp; "=" &amp; $AH781 &amp; RIGHT( scriv!O743, LEN(scriv!O743) + 1 - FIND(",",scriv!O743)),
LEFT( Z$37, FIND(",",Z$37)-1) &amp; "=" &amp; $AH781 &amp; RIGHT( Z$37, LEN(Z$37) + 1 - FIND(",",Z$37))))</f>
        <v>drawOpen=,1.2</v>
      </c>
      <c r="AA781" s="81" t="str">
        <f>IF($E781="",
( IF(scriv!AK743&lt;&gt;"", LEFT( scriv!AK743, FIND(",",scriv!AK743)-1) &amp; "=" &amp; $AH781 &amp; RIGHT( scriv!AK743, LEN(scriv!AK743) + 1 - FIND(",",scriv!AK743)),
  IF($AA$36&lt;&gt;"",LEFT( AA$36, FIND(",",AA$36)-1) &amp; "=" &amp; $AH781 &amp; RIGHT( AA$36, LEN(AA$36) + 1 - FIND(",",AA$36)),""))),
IF(scriv!P743&lt;&gt;"", LEFT( scriv!P743, FIND(",",scriv!P743)-1) &amp; "=" &amp; $AH781 &amp; RIGHT( scriv!P743, LEN(scriv!P743) + 1 - FIND(",",scriv!P743)),
LEFT( AA$37, FIND(",",AA$37)-1) &amp; "=" &amp; $AH781 &amp; RIGHT( AA$37, LEN(AA$37) + 1 - FIND(",",AA$37))))</f>
        <v>drawClose=,1.2</v>
      </c>
      <c r="AB781" s="167" t="str">
        <f t="shared" si="477"/>
        <v>noTitle</v>
      </c>
      <c r="AC781" s="167"/>
      <c r="AD781" s="45"/>
      <c r="AE781" s="168"/>
      <c r="AF781" s="169">
        <f>IF(D781="",scriv!B743,"")</f>
        <v>0</v>
      </c>
      <c r="AG781" s="170" t="str">
        <f t="shared" si="480"/>
        <v/>
      </c>
      <c r="AH781" s="169" t="str">
        <f t="shared" si="481"/>
        <v/>
      </c>
      <c r="AI781" s="169" t="str">
        <f t="shared" si="482"/>
        <v/>
      </c>
      <c r="AJ781" s="86">
        <f>ROUNDDOWN( (LEN(scriv!B743)+1) / 2, 0 )</f>
        <v>0</v>
      </c>
      <c r="AK781" s="82">
        <f t="shared" si="483"/>
        <v>0</v>
      </c>
      <c r="AL781" s="82" t="str">
        <f t="shared" si="484"/>
        <v>-</v>
      </c>
      <c r="AM781" s="82" t="str">
        <f t="shared" si="485"/>
        <v>-</v>
      </c>
      <c r="AN781" s="82" t="str">
        <f t="shared" si="486"/>
        <v>-</v>
      </c>
      <c r="AO781" s="82" t="str">
        <f t="shared" si="487"/>
        <v>-</v>
      </c>
      <c r="AP781" s="82" t="str">
        <f t="shared" si="488"/>
        <v>-</v>
      </c>
      <c r="AQ781" s="82" t="str">
        <f t="shared" si="489"/>
        <v>-</v>
      </c>
      <c r="AR781" s="82" t="str">
        <f t="shared" si="490"/>
        <v>-</v>
      </c>
      <c r="AT781" s="82">
        <f t="shared" si="491"/>
        <v>2</v>
      </c>
      <c r="AU781" s="82" t="str">
        <f ca="1">IF(    MAX(OFFSET(AL781,0,0,MATCH("-",AL$638:AL781,0))) = 0,"",
IFERROR(MAX(OFFSET(AL781,0,0,MATCH("-",AL$638:AL781,0))),""))</f>
        <v/>
      </c>
      <c r="AV781" s="82" t="str">
        <f ca="1">IF(    MAX(OFFSET(AM781,0,0,MATCH("-",AM$638:AM781,0))) = 0,"",
IFERROR(MAX(OFFSET(AM781,0,0,MATCH("-",AM$638:AM781,0))),""))</f>
        <v/>
      </c>
      <c r="AW781" s="82" t="str">
        <f ca="1">IF(    MAX(OFFSET(AN781,0,0,MATCH("-",AN$638:AN781,0))) = 0,"",
IFERROR(MAX(OFFSET(AN781,0,0,MATCH("-",AN$638:AN781,0))),""))</f>
        <v/>
      </c>
      <c r="AX781" s="82" t="str">
        <f ca="1">IF(    MAX(OFFSET(AO781,0,0,MATCH("-",AO$638:AO781,0))) = 0,"",
IFERROR(MAX(OFFSET(AO781,0,0,MATCH("-",AO$638:AO781,0))),""))</f>
        <v/>
      </c>
      <c r="AY781" s="82" t="str">
        <f ca="1">IF(    MAX(OFFSET(AP781,0,0,MATCH("-",AP$638:AP781,0))) = 0,"",
IFERROR(MAX(OFFSET(AP781,0,0,MATCH("-",AP$638:AP781,0))),""))</f>
        <v/>
      </c>
      <c r="AZ781" s="82" t="str">
        <f ca="1">IF(    MAX(OFFSET(AQ781,0,0,MATCH("-",AQ$638:AQ781,0))) = 0,"",
IFERROR(MAX(OFFSET(AQ781,0,0,MATCH("-",AQ$638:AQ781,0))),""))</f>
        <v/>
      </c>
      <c r="BA781" s="82" t="str">
        <f ca="1">IF(    MAX(OFFSET(AR781,0,0,MATCH("-",AR$638:AR781,0))) = 0,"",
IFERROR(MAX(OFFSET(AR781,0,0,MATCH("-",AR$638:AR781,0))),""))</f>
        <v/>
      </c>
      <c r="BB781" s="112">
        <f t="shared" ca="1" si="492"/>
        <v>-270</v>
      </c>
      <c r="BC781" s="111" t="str">
        <f t="shared" ca="1" si="493"/>
        <v>Radius</v>
      </c>
      <c r="BD781" s="112">
        <f t="shared" ca="1" si="494"/>
        <v>0</v>
      </c>
      <c r="BE781" s="111">
        <f t="shared" ca="1" si="495"/>
        <v>-150</v>
      </c>
      <c r="BF781" s="113" t="e">
        <f t="shared" ca="1" si="496"/>
        <v>#VALUE!</v>
      </c>
      <c r="BG781" s="113" t="e">
        <f t="shared" ca="1" si="497"/>
        <v>#VALUE!</v>
      </c>
      <c r="BH781" s="112">
        <f t="shared" ca="1" si="498"/>
        <v>2000</v>
      </c>
      <c r="BI781" s="112">
        <f t="shared" ca="1" si="499"/>
        <v>-150</v>
      </c>
      <c r="BJ781" s="157"/>
      <c r="BK781" s="157"/>
      <c r="BL781" s="158" t="str">
        <f>scriv!AM743</f>
        <v/>
      </c>
      <c r="BM781" s="157"/>
      <c r="BN781" s="157" t="str">
        <f t="shared" si="500"/>
        <v>node</v>
      </c>
      <c r="BO781" s="157"/>
      <c r="BP781" s="159">
        <f t="shared" ca="1" si="501"/>
        <v>0</v>
      </c>
      <c r="BQ781" s="159">
        <f t="shared" ca="1" si="502"/>
        <v>0</v>
      </c>
      <c r="BR781" s="159">
        <f t="shared" si="503"/>
        <v>1</v>
      </c>
      <c r="BS781" s="159" t="str">
        <f t="shared" si="504"/>
        <v>symbol</v>
      </c>
      <c r="BT781" s="157" t="str">
        <f ca="1">IF(scriv!V743&lt;&gt;"",scriv!V743,
IF(E781="",IFERROR(VLOOKUP(BL781,$AH$40:$BT$638,39,FALSE),$BT$36),
$BT$37))</f>
        <v>NodeSquare</v>
      </c>
      <c r="BU781" s="166">
        <f t="shared" ca="1" si="505"/>
        <v>2000</v>
      </c>
      <c r="BV781" s="166">
        <f t="shared" ca="1" si="506"/>
        <v>-150</v>
      </c>
      <c r="BW781" s="166">
        <f t="shared" ca="1" si="507"/>
        <v>0</v>
      </c>
      <c r="BX781" s="166">
        <f t="shared" ca="1" si="508"/>
        <v>0</v>
      </c>
      <c r="BY781" s="180" t="str">
        <f t="shared" si="509"/>
        <v/>
      </c>
      <c r="BZ781" s="180" t="str">
        <f t="shared" si="510"/>
        <v/>
      </c>
      <c r="CA781" s="81" t="str">
        <f>IF(scriv!E743&lt;&gt;"",scriv!E743,"")</f>
        <v/>
      </c>
      <c r="CB781" s="82">
        <f t="shared" si="479"/>
        <v>0</v>
      </c>
      <c r="CC781" s="82">
        <f t="shared" si="511"/>
        <v>0</v>
      </c>
      <c r="CD781" s="82" t="str">
        <f t="shared" si="512"/>
        <v>-</v>
      </c>
      <c r="CE781" s="82" t="str">
        <f t="shared" si="513"/>
        <v>-</v>
      </c>
      <c r="CF781" s="82" t="str">
        <f t="shared" si="514"/>
        <v>-</v>
      </c>
      <c r="CG781" s="82" t="str">
        <f t="shared" si="515"/>
        <v>-</v>
      </c>
      <c r="CH781" s="82" t="str">
        <f t="shared" si="516"/>
        <v>-</v>
      </c>
      <c r="CI781" s="82" t="str">
        <f t="shared" si="517"/>
        <v>-</v>
      </c>
      <c r="CJ781" s="82" t="str">
        <f t="shared" si="518"/>
        <v>-</v>
      </c>
      <c r="CK781" s="82" t="str">
        <f t="shared" si="519"/>
        <v>-</v>
      </c>
    </row>
    <row r="782" spans="1:89" s="82" customFormat="1" ht="18" customHeight="1">
      <c r="A782" s="81" t="str">
        <f>scriv!AL744</f>
        <v/>
      </c>
      <c r="B782" s="81" t="str">
        <f>IF(scriv!D744&lt;&gt;"",scriv!D744,"")</f>
        <v/>
      </c>
      <c r="C782" s="81" t="str">
        <f>IF( scriv!AP744&lt;&gt;"", IF(D782&lt;&gt;"","connection ","")&amp;scriv!AP744,IF(D782&lt;&gt;"","connection",""))</f>
        <v/>
      </c>
      <c r="D782" s="82" t="str">
        <f>scriv!AN744</f>
        <v/>
      </c>
      <c r="E782" s="82" t="str">
        <f>scriv!AO744</f>
        <v/>
      </c>
      <c r="F782" s="156">
        <f>ROW()</f>
        <v>782</v>
      </c>
      <c r="G782" s="288">
        <f>scriv!AC744</f>
        <v>0</v>
      </c>
      <c r="H782" s="288">
        <f>scriv!AD744</f>
        <v>0</v>
      </c>
      <c r="I782" s="81" t="str">
        <f>IF(scriv!AE744&lt;&gt;"",scriv!AE744,J782)</f>
        <v/>
      </c>
      <c r="J782" s="81" t="str">
        <f>IF(scriv!AF744&lt;&gt;"",scriv!AF744,"")</f>
        <v/>
      </c>
      <c r="K782" s="82" t="str">
        <f>IF(scriv!Y744&lt;&gt;"",scriv!Y744,$K$36)</f>
        <v>none</v>
      </c>
      <c r="L782" s="82">
        <f>IF(scriv!Z744&lt;&gt;"",scriv!Z744,$L$36)</f>
        <v>0</v>
      </c>
      <c r="M782" s="82" t="str">
        <f>IF(scriv!AA744&lt;&gt;"",scriv!AA744,$M$36)</f>
        <v>OpenClose</v>
      </c>
      <c r="N782" s="82">
        <f>IF(scriv!AB744&lt;&gt;"",scriv!AB744,$N$36)</f>
        <v>0</v>
      </c>
      <c r="O782" s="119" t="str">
        <f t="shared" si="478"/>
        <v/>
      </c>
      <c r="P782" s="81" t="str">
        <f>IF(scriv!I744&lt;&gt;"",scriv!I744,"")</f>
        <v/>
      </c>
      <c r="Q782" s="81" t="str">
        <f>IF(scriv!J744&lt;&gt;"",scriv!J744,"")</f>
        <v/>
      </c>
      <c r="R782" s="81">
        <f>IF(scriv!K744&lt;&gt;"",scriv!K744,
IF(I782&lt;&gt;"",1,$R$36))</f>
        <v>1</v>
      </c>
      <c r="S782" s="81" t="str">
        <f>IF(scriv!L744&lt;&gt;"",scriv!L744,
IF(scriv!AF744&lt;&gt;"",$S$36,"none"))</f>
        <v>none</v>
      </c>
      <c r="T782" s="81" t="str">
        <f>IF(scriv!Q744&lt;&gt;"",scriv!Q744,"")</f>
        <v/>
      </c>
      <c r="U782" s="81" t="str">
        <f>IF(scriv!R744&lt;&gt;"",scriv!R744,"")</f>
        <v/>
      </c>
      <c r="V782" s="81" t="str">
        <f>IF(scriv!S744&lt;&gt;"",scriv!S744,"")</f>
        <v/>
      </c>
      <c r="W782" s="81" t="str">
        <f>IF(scriv!T744&lt;&gt;"",scriv!T744,"")</f>
        <v/>
      </c>
      <c r="X782" s="81" t="str">
        <f>IF($E782="",
( IF(scriv!AH744&lt;&gt;"", LEFT( scriv!AH744, FIND(",",scriv!AH744)-1) &amp; "=" &amp; $AH782 &amp; RIGHT( scriv!AH744, LEN(scriv!AH744) + 1 - FIND(",",scriv!AH744)),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IF(scriv!AI744&lt;&gt;"", LEFT( scriv!AI744, FIND(",",scriv!AI744)-1) &amp; "=" &amp; $AH782 &amp; RIGHT( scriv!AI744, LEN(scriv!AI744) + 1 - FIND(",",scriv!AI744)),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IF(scriv!AJ744&lt;&gt;"", LEFT( scriv!AJ744, FIND(",",scriv!AJ744)-1) &amp; "=" &amp; $AH782 &amp; RIGHT( scriv!AJ744, LEN(scriv!AJ744) + 1 - FIND(",",scriv!AJ744)),
  IF($Z$36&lt;&gt;"",LEFT( Z$36, FIND(",",Z$36)-1) &amp; "=" &amp; $AH782 &amp; RIGHT( Z$36, LEN(Z$36) + 1 - FIND(",",Z$36)),""))),
IF(scriv!O744&lt;&gt;"", LEFT( scriv!O744, FIND(",",scriv!O744)-1) &amp; "=" &amp; $AH782 &amp; RIGHT( scriv!O744, LEN(scriv!O744) + 1 - FIND(",",scriv!O744)),
LEFT( Z$37, FIND(",",Z$37)-1) &amp; "=" &amp; $AH782 &amp; RIGHT( Z$37, LEN(Z$37) + 1 - FIND(",",Z$37))))</f>
        <v>drawOpen=,1.2</v>
      </c>
      <c r="AA782" s="81" t="str">
        <f>IF($E782="",
( IF(scriv!AK744&lt;&gt;"", LEFT( scriv!AK744, FIND(",",scriv!AK744)-1) &amp; "=" &amp; $AH782 &amp; RIGHT( scriv!AK744, LEN(scriv!AK744) + 1 - FIND(",",scriv!AK744)),
  IF($AA$36&lt;&gt;"",LEFT( AA$36, FIND(",",AA$36)-1) &amp; "=" &amp; $AH782 &amp; RIGHT( AA$36, LEN(AA$36) + 1 - FIND(",",AA$36)),""))),
IF(scriv!P744&lt;&gt;"", LEFT( scriv!P744, FIND(",",scriv!P744)-1) &amp; "=" &amp; $AH782 &amp; RIGHT( scriv!P744, LEN(scriv!P744) + 1 - FIND(",",scriv!P744)),
LEFT( AA$37, FIND(",",AA$37)-1) &amp; "=" &amp; $AH782 &amp; RIGHT( AA$37, LEN(AA$37) + 1 - FIND(",",AA$37))))</f>
        <v>drawClose=,1.2</v>
      </c>
      <c r="AB782" s="167" t="str">
        <f t="shared" si="477"/>
        <v>noTitle</v>
      </c>
      <c r="AC782" s="167"/>
      <c r="AD782" s="45"/>
      <c r="AE782" s="168"/>
      <c r="AF782" s="169">
        <f>IF(D782="",scriv!B744,"")</f>
        <v>0</v>
      </c>
      <c r="AG782" s="170" t="str">
        <f t="shared" si="480"/>
        <v/>
      </c>
      <c r="AH782" s="169" t="str">
        <f t="shared" si="481"/>
        <v/>
      </c>
      <c r="AI782" s="169" t="str">
        <f t="shared" si="482"/>
        <v/>
      </c>
      <c r="AJ782" s="86">
        <f>ROUNDDOWN( (LEN(scriv!B744)+1) / 2, 0 )</f>
        <v>0</v>
      </c>
      <c r="AK782" s="82">
        <f t="shared" si="483"/>
        <v>0</v>
      </c>
      <c r="AL782" s="82" t="str">
        <f t="shared" si="484"/>
        <v>-</v>
      </c>
      <c r="AM782" s="82" t="str">
        <f t="shared" si="485"/>
        <v>-</v>
      </c>
      <c r="AN782" s="82" t="str">
        <f t="shared" si="486"/>
        <v>-</v>
      </c>
      <c r="AO782" s="82" t="str">
        <f t="shared" si="487"/>
        <v>-</v>
      </c>
      <c r="AP782" s="82" t="str">
        <f t="shared" si="488"/>
        <v>-</v>
      </c>
      <c r="AQ782" s="82" t="str">
        <f t="shared" si="489"/>
        <v>-</v>
      </c>
      <c r="AR782" s="82" t="str">
        <f t="shared" si="490"/>
        <v>-</v>
      </c>
      <c r="AT782" s="82">
        <f t="shared" si="491"/>
        <v>2</v>
      </c>
      <c r="AU782" s="82" t="str">
        <f ca="1">IF(    MAX(OFFSET(AL782,0,0,MATCH("-",AL$638:AL782,0))) = 0,"",
IFERROR(MAX(OFFSET(AL782,0,0,MATCH("-",AL$638:AL782,0))),""))</f>
        <v/>
      </c>
      <c r="AV782" s="82" t="str">
        <f ca="1">IF(    MAX(OFFSET(AM782,0,0,MATCH("-",AM$638:AM782,0))) = 0,"",
IFERROR(MAX(OFFSET(AM782,0,0,MATCH("-",AM$638:AM782,0))),""))</f>
        <v/>
      </c>
      <c r="AW782" s="82" t="str">
        <f ca="1">IF(    MAX(OFFSET(AN782,0,0,MATCH("-",AN$638:AN782,0))) = 0,"",
IFERROR(MAX(OFFSET(AN782,0,0,MATCH("-",AN$638:AN782,0))),""))</f>
        <v/>
      </c>
      <c r="AX782" s="82" t="str">
        <f ca="1">IF(    MAX(OFFSET(AO782,0,0,MATCH("-",AO$638:AO782,0))) = 0,"",
IFERROR(MAX(OFFSET(AO782,0,0,MATCH("-",AO$638:AO782,0))),""))</f>
        <v/>
      </c>
      <c r="AY782" s="82" t="str">
        <f ca="1">IF(    MAX(OFFSET(AP782,0,0,MATCH("-",AP$638:AP782,0))) = 0,"",
IFERROR(MAX(OFFSET(AP782,0,0,MATCH("-",AP$638:AP782,0))),""))</f>
        <v/>
      </c>
      <c r="AZ782" s="82" t="str">
        <f ca="1">IF(    MAX(OFFSET(AQ782,0,0,MATCH("-",AQ$638:AQ782,0))) = 0,"",
IFERROR(MAX(OFFSET(AQ782,0,0,MATCH("-",AQ$638:AQ782,0))),""))</f>
        <v/>
      </c>
      <c r="BA782" s="82" t="str">
        <f ca="1">IF(    MAX(OFFSET(AR782,0,0,MATCH("-",AR$638:AR782,0))) = 0,"",
IFERROR(MAX(OFFSET(AR782,0,0,MATCH("-",AR$638:AR782,0))),""))</f>
        <v/>
      </c>
      <c r="BB782" s="112">
        <f t="shared" ca="1" si="492"/>
        <v>-270</v>
      </c>
      <c r="BC782" s="111" t="str">
        <f t="shared" ca="1" si="493"/>
        <v>Radius</v>
      </c>
      <c r="BD782" s="112">
        <f t="shared" ca="1" si="494"/>
        <v>0</v>
      </c>
      <c r="BE782" s="111">
        <f t="shared" ca="1" si="495"/>
        <v>-150</v>
      </c>
      <c r="BF782" s="113" t="e">
        <f t="shared" ca="1" si="496"/>
        <v>#VALUE!</v>
      </c>
      <c r="BG782" s="113" t="e">
        <f t="shared" ca="1" si="497"/>
        <v>#VALUE!</v>
      </c>
      <c r="BH782" s="112">
        <f t="shared" ca="1" si="498"/>
        <v>2000</v>
      </c>
      <c r="BI782" s="112">
        <f t="shared" ca="1" si="499"/>
        <v>-150</v>
      </c>
      <c r="BJ782" s="157"/>
      <c r="BK782" s="157"/>
      <c r="BL782" s="158" t="str">
        <f>scriv!AM744</f>
        <v/>
      </c>
      <c r="BM782" s="157"/>
      <c r="BN782" s="157" t="str">
        <f t="shared" si="500"/>
        <v>node</v>
      </c>
      <c r="BO782" s="157"/>
      <c r="BP782" s="159">
        <f t="shared" ca="1" si="501"/>
        <v>0</v>
      </c>
      <c r="BQ782" s="159">
        <f t="shared" ca="1" si="502"/>
        <v>0</v>
      </c>
      <c r="BR782" s="159">
        <f t="shared" si="503"/>
        <v>1</v>
      </c>
      <c r="BS782" s="159" t="str">
        <f t="shared" si="504"/>
        <v>symbol</v>
      </c>
      <c r="BT782" s="157" t="str">
        <f ca="1">IF(scriv!V744&lt;&gt;"",scriv!V744,
IF(E782="",IFERROR(VLOOKUP(BL782,$AH$40:$BT$638,39,FALSE),$BT$36),
$BT$37))</f>
        <v>NodeSquare</v>
      </c>
      <c r="BU782" s="166">
        <f t="shared" ca="1" si="505"/>
        <v>2000</v>
      </c>
      <c r="BV782" s="166">
        <f t="shared" ca="1" si="506"/>
        <v>-150</v>
      </c>
      <c r="BW782" s="166">
        <f t="shared" ca="1" si="507"/>
        <v>0</v>
      </c>
      <c r="BX782" s="166">
        <f t="shared" ca="1" si="508"/>
        <v>0</v>
      </c>
      <c r="BY782" s="180" t="str">
        <f t="shared" si="509"/>
        <v/>
      </c>
      <c r="BZ782" s="180" t="str">
        <f t="shared" si="510"/>
        <v/>
      </c>
      <c r="CA782" s="81" t="str">
        <f>IF(scriv!E744&lt;&gt;"",scriv!E744,"")</f>
        <v/>
      </c>
      <c r="CB782" s="82">
        <f t="shared" si="479"/>
        <v>0</v>
      </c>
      <c r="CC782" s="82">
        <f t="shared" si="511"/>
        <v>0</v>
      </c>
      <c r="CD782" s="82" t="str">
        <f t="shared" si="512"/>
        <v>-</v>
      </c>
      <c r="CE782" s="82" t="str">
        <f t="shared" si="513"/>
        <v>-</v>
      </c>
      <c r="CF782" s="82" t="str">
        <f t="shared" si="514"/>
        <v>-</v>
      </c>
      <c r="CG782" s="82" t="str">
        <f t="shared" si="515"/>
        <v>-</v>
      </c>
      <c r="CH782" s="82" t="str">
        <f t="shared" si="516"/>
        <v>-</v>
      </c>
      <c r="CI782" s="82" t="str">
        <f t="shared" si="517"/>
        <v>-</v>
      </c>
      <c r="CJ782" s="82" t="str">
        <f t="shared" si="518"/>
        <v>-</v>
      </c>
      <c r="CK782" s="82" t="str">
        <f t="shared" si="519"/>
        <v>-</v>
      </c>
    </row>
    <row r="783" spans="1:89" s="82" customFormat="1" ht="18" customHeight="1">
      <c r="A783" s="81" t="str">
        <f>scriv!AL745</f>
        <v/>
      </c>
      <c r="B783" s="81" t="str">
        <f>IF(scriv!D745&lt;&gt;"",scriv!D745,"")</f>
        <v/>
      </c>
      <c r="C783" s="81" t="str">
        <f>IF( scriv!AP745&lt;&gt;"", IF(D783&lt;&gt;"","connection ","")&amp;scriv!AP745,IF(D783&lt;&gt;"","connection",""))</f>
        <v/>
      </c>
      <c r="D783" s="82" t="str">
        <f>scriv!AN745</f>
        <v/>
      </c>
      <c r="E783" s="82" t="str">
        <f>scriv!AO745</f>
        <v/>
      </c>
      <c r="F783" s="156">
        <f>ROW()</f>
        <v>783</v>
      </c>
      <c r="G783" s="288">
        <f>scriv!AC745</f>
        <v>0</v>
      </c>
      <c r="H783" s="288">
        <f>scriv!AD745</f>
        <v>0</v>
      </c>
      <c r="I783" s="81" t="str">
        <f>IF(scriv!AE745&lt;&gt;"",scriv!AE745,J783)</f>
        <v/>
      </c>
      <c r="J783" s="81" t="str">
        <f>IF(scriv!AF745&lt;&gt;"",scriv!AF745,"")</f>
        <v/>
      </c>
      <c r="K783" s="82" t="str">
        <f>IF(scriv!Y745&lt;&gt;"",scriv!Y745,$K$36)</f>
        <v>none</v>
      </c>
      <c r="L783" s="82">
        <f>IF(scriv!Z745&lt;&gt;"",scriv!Z745,$L$36)</f>
        <v>0</v>
      </c>
      <c r="M783" s="82" t="str">
        <f>IF(scriv!AA745&lt;&gt;"",scriv!AA745,$M$36)</f>
        <v>OpenClose</v>
      </c>
      <c r="N783" s="82">
        <f>IF(scriv!AB745&lt;&gt;"",scriv!AB745,$N$36)</f>
        <v>0</v>
      </c>
      <c r="O783" s="119" t="str">
        <f t="shared" si="478"/>
        <v/>
      </c>
      <c r="P783" s="81" t="str">
        <f>IF(scriv!I745&lt;&gt;"",scriv!I745,"")</f>
        <v/>
      </c>
      <c r="Q783" s="81" t="str">
        <f>IF(scriv!J745&lt;&gt;"",scriv!J745,"")</f>
        <v/>
      </c>
      <c r="R783" s="81">
        <f>IF(scriv!K745&lt;&gt;"",scriv!K745,
IF(I783&lt;&gt;"",1,$R$36))</f>
        <v>1</v>
      </c>
      <c r="S783" s="81" t="str">
        <f>IF(scriv!L745&lt;&gt;"",scriv!L745,
IF(scriv!AF745&lt;&gt;"",$S$36,"none"))</f>
        <v>none</v>
      </c>
      <c r="T783" s="81" t="str">
        <f>IF(scriv!Q745&lt;&gt;"",scriv!Q745,"")</f>
        <v/>
      </c>
      <c r="U783" s="81" t="str">
        <f>IF(scriv!R745&lt;&gt;"",scriv!R745,"")</f>
        <v/>
      </c>
      <c r="V783" s="81" t="str">
        <f>IF(scriv!S745&lt;&gt;"",scriv!S745,"")</f>
        <v/>
      </c>
      <c r="W783" s="81" t="str">
        <f>IF(scriv!T745&lt;&gt;"",scriv!T745,"")</f>
        <v/>
      </c>
      <c r="X783" s="81" t="str">
        <f>IF($E783="",
( IF(scriv!AH745&lt;&gt;"", LEFT( scriv!AH745, FIND(",",scriv!AH745)-1) &amp; "=" &amp; $AH783 &amp; RIGHT( scriv!AH745, LEN(scriv!AH745) + 1 - FIND(",",scriv!AH745)),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IF(scriv!AI745&lt;&gt;"", LEFT( scriv!AI745, FIND(",",scriv!AI745)-1) &amp; "=" &amp; $AH783 &amp; RIGHT( scriv!AI745, LEN(scriv!AI745) + 1 - FIND(",",scriv!AI745)),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IF(scriv!AJ745&lt;&gt;"", LEFT( scriv!AJ745, FIND(",",scriv!AJ745)-1) &amp; "=" &amp; $AH783 &amp; RIGHT( scriv!AJ745, LEN(scriv!AJ745) + 1 - FIND(",",scriv!AJ745)),
  IF($Z$36&lt;&gt;"",LEFT( Z$36, FIND(",",Z$36)-1) &amp; "=" &amp; $AH783 &amp; RIGHT( Z$36, LEN(Z$36) + 1 - FIND(",",Z$36)),""))),
IF(scriv!O745&lt;&gt;"", LEFT( scriv!O745, FIND(",",scriv!O745)-1) &amp; "=" &amp; $AH783 &amp; RIGHT( scriv!O745, LEN(scriv!O745) + 1 - FIND(",",scriv!O745)),
LEFT( Z$37, FIND(",",Z$37)-1) &amp; "=" &amp; $AH783 &amp; RIGHT( Z$37, LEN(Z$37) + 1 - FIND(",",Z$37))))</f>
        <v>drawOpen=,1.2</v>
      </c>
      <c r="AA783" s="81" t="str">
        <f>IF($E783="",
( IF(scriv!AK745&lt;&gt;"", LEFT( scriv!AK745, FIND(",",scriv!AK745)-1) &amp; "=" &amp; $AH783 &amp; RIGHT( scriv!AK745, LEN(scriv!AK745) + 1 - FIND(",",scriv!AK745)),
  IF($AA$36&lt;&gt;"",LEFT( AA$36, FIND(",",AA$36)-1) &amp; "=" &amp; $AH783 &amp; RIGHT( AA$36, LEN(AA$36) + 1 - FIND(",",AA$36)),""))),
IF(scriv!P745&lt;&gt;"", LEFT( scriv!P745, FIND(",",scriv!P745)-1) &amp; "=" &amp; $AH783 &amp; RIGHT( scriv!P745, LEN(scriv!P745) + 1 - FIND(",",scriv!P745)),
LEFT( AA$37, FIND(",",AA$37)-1) &amp; "=" &amp; $AH783 &amp; RIGHT( AA$37, LEN(AA$37) + 1 - FIND(",",AA$37))))</f>
        <v>drawClose=,1.2</v>
      </c>
      <c r="AB783" s="167" t="str">
        <f t="shared" si="477"/>
        <v>noTitle</v>
      </c>
      <c r="AC783" s="167"/>
      <c r="AD783" s="45"/>
      <c r="AE783" s="168"/>
      <c r="AF783" s="169">
        <f>IF(D783="",scriv!B745,"")</f>
        <v>0</v>
      </c>
      <c r="AG783" s="170" t="str">
        <f t="shared" si="480"/>
        <v/>
      </c>
      <c r="AH783" s="169" t="str">
        <f t="shared" si="481"/>
        <v/>
      </c>
      <c r="AI783" s="169" t="str">
        <f t="shared" si="482"/>
        <v/>
      </c>
      <c r="AJ783" s="86">
        <f>ROUNDDOWN( (LEN(scriv!B745)+1) / 2, 0 )</f>
        <v>0</v>
      </c>
      <c r="AK783" s="82">
        <f t="shared" si="483"/>
        <v>0</v>
      </c>
      <c r="AL783" s="82" t="str">
        <f t="shared" si="484"/>
        <v>-</v>
      </c>
      <c r="AM783" s="82" t="str">
        <f t="shared" si="485"/>
        <v>-</v>
      </c>
      <c r="AN783" s="82" t="str">
        <f t="shared" si="486"/>
        <v>-</v>
      </c>
      <c r="AO783" s="82" t="str">
        <f t="shared" si="487"/>
        <v>-</v>
      </c>
      <c r="AP783" s="82" t="str">
        <f t="shared" si="488"/>
        <v>-</v>
      </c>
      <c r="AQ783" s="82" t="str">
        <f t="shared" si="489"/>
        <v>-</v>
      </c>
      <c r="AR783" s="82" t="str">
        <f t="shared" si="490"/>
        <v>-</v>
      </c>
      <c r="AT783" s="82">
        <f t="shared" si="491"/>
        <v>2</v>
      </c>
      <c r="AU783" s="82" t="str">
        <f ca="1">IF(    MAX(OFFSET(AL783,0,0,MATCH("-",AL$638:AL783,0))) = 0,"",
IFERROR(MAX(OFFSET(AL783,0,0,MATCH("-",AL$638:AL783,0))),""))</f>
        <v/>
      </c>
      <c r="AV783" s="82" t="str">
        <f ca="1">IF(    MAX(OFFSET(AM783,0,0,MATCH("-",AM$638:AM783,0))) = 0,"",
IFERROR(MAX(OFFSET(AM783,0,0,MATCH("-",AM$638:AM783,0))),""))</f>
        <v/>
      </c>
      <c r="AW783" s="82" t="str">
        <f ca="1">IF(    MAX(OFFSET(AN783,0,0,MATCH("-",AN$638:AN783,0))) = 0,"",
IFERROR(MAX(OFFSET(AN783,0,0,MATCH("-",AN$638:AN783,0))),""))</f>
        <v/>
      </c>
      <c r="AX783" s="82" t="str">
        <f ca="1">IF(    MAX(OFFSET(AO783,0,0,MATCH("-",AO$638:AO783,0))) = 0,"",
IFERROR(MAX(OFFSET(AO783,0,0,MATCH("-",AO$638:AO783,0))),""))</f>
        <v/>
      </c>
      <c r="AY783" s="82" t="str">
        <f ca="1">IF(    MAX(OFFSET(AP783,0,0,MATCH("-",AP$638:AP783,0))) = 0,"",
IFERROR(MAX(OFFSET(AP783,0,0,MATCH("-",AP$638:AP783,0))),""))</f>
        <v/>
      </c>
      <c r="AZ783" s="82" t="str">
        <f ca="1">IF(    MAX(OFFSET(AQ783,0,0,MATCH("-",AQ$638:AQ783,0))) = 0,"",
IFERROR(MAX(OFFSET(AQ783,0,0,MATCH("-",AQ$638:AQ783,0))),""))</f>
        <v/>
      </c>
      <c r="BA783" s="82" t="str">
        <f ca="1">IF(    MAX(OFFSET(AR783,0,0,MATCH("-",AR$638:AR783,0))) = 0,"",
IFERROR(MAX(OFFSET(AR783,0,0,MATCH("-",AR$638:AR783,0))),""))</f>
        <v/>
      </c>
      <c r="BB783" s="112">
        <f t="shared" ca="1" si="492"/>
        <v>-270</v>
      </c>
      <c r="BC783" s="111" t="str">
        <f t="shared" ca="1" si="493"/>
        <v>Radius</v>
      </c>
      <c r="BD783" s="112">
        <f t="shared" ca="1" si="494"/>
        <v>0</v>
      </c>
      <c r="BE783" s="111">
        <f t="shared" ca="1" si="495"/>
        <v>-150</v>
      </c>
      <c r="BF783" s="113" t="e">
        <f t="shared" ca="1" si="496"/>
        <v>#VALUE!</v>
      </c>
      <c r="BG783" s="113" t="e">
        <f t="shared" ca="1" si="497"/>
        <v>#VALUE!</v>
      </c>
      <c r="BH783" s="112">
        <f t="shared" ca="1" si="498"/>
        <v>2000</v>
      </c>
      <c r="BI783" s="112">
        <f t="shared" ca="1" si="499"/>
        <v>-150</v>
      </c>
      <c r="BJ783" s="157"/>
      <c r="BK783" s="157"/>
      <c r="BL783" s="158" t="str">
        <f>scriv!AM745</f>
        <v/>
      </c>
      <c r="BM783" s="157"/>
      <c r="BN783" s="157" t="str">
        <f t="shared" si="500"/>
        <v>node</v>
      </c>
      <c r="BO783" s="157"/>
      <c r="BP783" s="159">
        <f t="shared" ca="1" si="501"/>
        <v>0</v>
      </c>
      <c r="BQ783" s="159">
        <f t="shared" ca="1" si="502"/>
        <v>0</v>
      </c>
      <c r="BR783" s="159">
        <f t="shared" si="503"/>
        <v>1</v>
      </c>
      <c r="BS783" s="159" t="str">
        <f t="shared" si="504"/>
        <v>symbol</v>
      </c>
      <c r="BT783" s="157" t="str">
        <f ca="1">IF(scriv!V745&lt;&gt;"",scriv!V745,
IF(E783="",IFERROR(VLOOKUP(BL783,$AH$40:$BT$638,39,FALSE),$BT$36),
$BT$37))</f>
        <v>NodeSquare</v>
      </c>
      <c r="BU783" s="166">
        <f t="shared" ca="1" si="505"/>
        <v>2000</v>
      </c>
      <c r="BV783" s="166">
        <f t="shared" ca="1" si="506"/>
        <v>-150</v>
      </c>
      <c r="BW783" s="166">
        <f t="shared" ca="1" si="507"/>
        <v>0</v>
      </c>
      <c r="BX783" s="166">
        <f t="shared" ca="1" si="508"/>
        <v>0</v>
      </c>
      <c r="BY783" s="180" t="str">
        <f t="shared" si="509"/>
        <v/>
      </c>
      <c r="BZ783" s="180" t="str">
        <f t="shared" si="510"/>
        <v/>
      </c>
      <c r="CA783" s="81" t="str">
        <f>IF(scriv!E745&lt;&gt;"",scriv!E745,"")</f>
        <v/>
      </c>
      <c r="CB783" s="82">
        <f t="shared" si="479"/>
        <v>0</v>
      </c>
      <c r="CC783" s="82">
        <f t="shared" si="511"/>
        <v>0</v>
      </c>
      <c r="CD783" s="82" t="str">
        <f t="shared" si="512"/>
        <v>-</v>
      </c>
      <c r="CE783" s="82" t="str">
        <f t="shared" si="513"/>
        <v>-</v>
      </c>
      <c r="CF783" s="82" t="str">
        <f t="shared" si="514"/>
        <v>-</v>
      </c>
      <c r="CG783" s="82" t="str">
        <f t="shared" si="515"/>
        <v>-</v>
      </c>
      <c r="CH783" s="82" t="str">
        <f t="shared" si="516"/>
        <v>-</v>
      </c>
      <c r="CI783" s="82" t="str">
        <f t="shared" si="517"/>
        <v>-</v>
      </c>
      <c r="CJ783" s="82" t="str">
        <f t="shared" si="518"/>
        <v>-</v>
      </c>
      <c r="CK783" s="82" t="str">
        <f t="shared" si="519"/>
        <v>-</v>
      </c>
    </row>
    <row r="784" spans="1:89" s="82" customFormat="1" ht="18" customHeight="1">
      <c r="A784" s="81" t="str">
        <f>scriv!AL746</f>
        <v/>
      </c>
      <c r="B784" s="81" t="str">
        <f>IF(scriv!D746&lt;&gt;"",scriv!D746,"")</f>
        <v/>
      </c>
      <c r="C784" s="81" t="str">
        <f>IF( scriv!AP746&lt;&gt;"", IF(D784&lt;&gt;"","connection ","")&amp;scriv!AP746,IF(D784&lt;&gt;"","connection",""))</f>
        <v/>
      </c>
      <c r="D784" s="82" t="str">
        <f>scriv!AN746</f>
        <v/>
      </c>
      <c r="E784" s="82" t="str">
        <f>scriv!AO746</f>
        <v/>
      </c>
      <c r="F784" s="156">
        <f>ROW()</f>
        <v>784</v>
      </c>
      <c r="G784" s="288">
        <f>scriv!AC746</f>
        <v>0</v>
      </c>
      <c r="H784" s="288">
        <f>scriv!AD746</f>
        <v>0</v>
      </c>
      <c r="I784" s="81" t="str">
        <f>IF(scriv!AE746&lt;&gt;"",scriv!AE746,J784)</f>
        <v/>
      </c>
      <c r="J784" s="81" t="str">
        <f>IF(scriv!AF746&lt;&gt;"",scriv!AF746,"")</f>
        <v/>
      </c>
      <c r="K784" s="82" t="str">
        <f>IF(scriv!Y746&lt;&gt;"",scriv!Y746,$K$36)</f>
        <v>none</v>
      </c>
      <c r="L784" s="82">
        <f>IF(scriv!Z746&lt;&gt;"",scriv!Z746,$L$36)</f>
        <v>0</v>
      </c>
      <c r="M784" s="82" t="str">
        <f>IF(scriv!AA746&lt;&gt;"",scriv!AA746,$M$36)</f>
        <v>OpenClose</v>
      </c>
      <c r="N784" s="82">
        <f>IF(scriv!AB746&lt;&gt;"",scriv!AB746,$N$36)</f>
        <v>0</v>
      </c>
      <c r="O784" s="119" t="str">
        <f t="shared" si="478"/>
        <v/>
      </c>
      <c r="P784" s="81" t="str">
        <f>IF(scriv!I746&lt;&gt;"",scriv!I746,"")</f>
        <v/>
      </c>
      <c r="Q784" s="81" t="str">
        <f>IF(scriv!J746&lt;&gt;"",scriv!J746,"")</f>
        <v/>
      </c>
      <c r="R784" s="81">
        <f>IF(scriv!K746&lt;&gt;"",scriv!K746,
IF(I784&lt;&gt;"",1,$R$36))</f>
        <v>1</v>
      </c>
      <c r="S784" s="81" t="str">
        <f>IF(scriv!L746&lt;&gt;"",scriv!L746,
IF(scriv!AF746&lt;&gt;"",$S$36,"none"))</f>
        <v>none</v>
      </c>
      <c r="T784" s="81" t="str">
        <f>IF(scriv!Q746&lt;&gt;"",scriv!Q746,"")</f>
        <v/>
      </c>
      <c r="U784" s="81" t="str">
        <f>IF(scriv!R746&lt;&gt;"",scriv!R746,"")</f>
        <v/>
      </c>
      <c r="V784" s="81" t="str">
        <f>IF(scriv!S746&lt;&gt;"",scriv!S746,"")</f>
        <v/>
      </c>
      <c r="W784" s="81" t="str">
        <f>IF(scriv!T746&lt;&gt;"",scriv!T746,"")</f>
        <v/>
      </c>
      <c r="X784" s="81" t="str">
        <f>IF($E784="",
( IF(scriv!AH746&lt;&gt;"", LEFT( scriv!AH746, FIND(",",scriv!AH746)-1) &amp; "=" &amp; $AH784 &amp; RIGHT( scriv!AH746, LEN(scriv!AH746) + 1 - FIND(",",scriv!AH746)),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IF(scriv!AI746&lt;&gt;"", LEFT( scriv!AI746, FIND(",",scriv!AI746)-1) &amp; "=" &amp; $AH784 &amp; RIGHT( scriv!AI746, LEN(scriv!AI746) + 1 - FIND(",",scriv!AI746)),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IF(scriv!AJ746&lt;&gt;"", LEFT( scriv!AJ746, FIND(",",scriv!AJ746)-1) &amp; "=" &amp; $AH784 &amp; RIGHT( scriv!AJ746, LEN(scriv!AJ746) + 1 - FIND(",",scriv!AJ746)),
  IF($Z$36&lt;&gt;"",LEFT( Z$36, FIND(",",Z$36)-1) &amp; "=" &amp; $AH784 &amp; RIGHT( Z$36, LEN(Z$36) + 1 - FIND(",",Z$36)),""))),
IF(scriv!O746&lt;&gt;"", LEFT( scriv!O746, FIND(",",scriv!O746)-1) &amp; "=" &amp; $AH784 &amp; RIGHT( scriv!O746, LEN(scriv!O746) + 1 - FIND(",",scriv!O746)),
LEFT( Z$37, FIND(",",Z$37)-1) &amp; "=" &amp; $AH784 &amp; RIGHT( Z$37, LEN(Z$37) + 1 - FIND(",",Z$37))))</f>
        <v>drawOpen=,1.2</v>
      </c>
      <c r="AA784" s="81" t="str">
        <f>IF($E784="",
( IF(scriv!AK746&lt;&gt;"", LEFT( scriv!AK746, FIND(",",scriv!AK746)-1) &amp; "=" &amp; $AH784 &amp; RIGHT( scriv!AK746, LEN(scriv!AK746) + 1 - FIND(",",scriv!AK746)),
  IF($AA$36&lt;&gt;"",LEFT( AA$36, FIND(",",AA$36)-1) &amp; "=" &amp; $AH784 &amp; RIGHT( AA$36, LEN(AA$36) + 1 - FIND(",",AA$36)),""))),
IF(scriv!P746&lt;&gt;"", LEFT( scriv!P746, FIND(",",scriv!P746)-1) &amp; "=" &amp; $AH784 &amp; RIGHT( scriv!P746, LEN(scriv!P746) + 1 - FIND(",",scriv!P746)),
LEFT( AA$37, FIND(",",AA$37)-1) &amp; "=" &amp; $AH784 &amp; RIGHT( AA$37, LEN(AA$37) + 1 - FIND(",",AA$37))))</f>
        <v>drawClose=,1.2</v>
      </c>
      <c r="AB784" s="167" t="str">
        <f t="shared" si="477"/>
        <v>noTitle</v>
      </c>
      <c r="AC784" s="167"/>
      <c r="AD784" s="45"/>
      <c r="AE784" s="168"/>
      <c r="AF784" s="169">
        <f>IF(D784="",scriv!B746,"")</f>
        <v>0</v>
      </c>
      <c r="AG784" s="170" t="str">
        <f t="shared" si="480"/>
        <v/>
      </c>
      <c r="AH784" s="169" t="str">
        <f t="shared" si="481"/>
        <v/>
      </c>
      <c r="AI784" s="169" t="str">
        <f t="shared" si="482"/>
        <v/>
      </c>
      <c r="AJ784" s="86">
        <f>ROUNDDOWN( (LEN(scriv!B746)+1) / 2, 0 )</f>
        <v>0</v>
      </c>
      <c r="AK784" s="82">
        <f t="shared" si="483"/>
        <v>0</v>
      </c>
      <c r="AL784" s="82" t="str">
        <f t="shared" si="484"/>
        <v>-</v>
      </c>
      <c r="AM784" s="82" t="str">
        <f t="shared" si="485"/>
        <v>-</v>
      </c>
      <c r="AN784" s="82" t="str">
        <f t="shared" si="486"/>
        <v>-</v>
      </c>
      <c r="AO784" s="82" t="str">
        <f t="shared" si="487"/>
        <v>-</v>
      </c>
      <c r="AP784" s="82" t="str">
        <f t="shared" si="488"/>
        <v>-</v>
      </c>
      <c r="AQ784" s="82" t="str">
        <f t="shared" si="489"/>
        <v>-</v>
      </c>
      <c r="AR784" s="82" t="str">
        <f t="shared" si="490"/>
        <v>-</v>
      </c>
      <c r="AT784" s="82">
        <f t="shared" si="491"/>
        <v>2</v>
      </c>
      <c r="AU784" s="82" t="str">
        <f ca="1">IF(    MAX(OFFSET(AL784,0,0,MATCH("-",AL$638:AL784,0))) = 0,"",
IFERROR(MAX(OFFSET(AL784,0,0,MATCH("-",AL$638:AL784,0))),""))</f>
        <v/>
      </c>
      <c r="AV784" s="82" t="str">
        <f ca="1">IF(    MAX(OFFSET(AM784,0,0,MATCH("-",AM$638:AM784,0))) = 0,"",
IFERROR(MAX(OFFSET(AM784,0,0,MATCH("-",AM$638:AM784,0))),""))</f>
        <v/>
      </c>
      <c r="AW784" s="82" t="str">
        <f ca="1">IF(    MAX(OFFSET(AN784,0,0,MATCH("-",AN$638:AN784,0))) = 0,"",
IFERROR(MAX(OFFSET(AN784,0,0,MATCH("-",AN$638:AN784,0))),""))</f>
        <v/>
      </c>
      <c r="AX784" s="82" t="str">
        <f ca="1">IF(    MAX(OFFSET(AO784,0,0,MATCH("-",AO$638:AO784,0))) = 0,"",
IFERROR(MAX(OFFSET(AO784,0,0,MATCH("-",AO$638:AO784,0))),""))</f>
        <v/>
      </c>
      <c r="AY784" s="82" t="str">
        <f ca="1">IF(    MAX(OFFSET(AP784,0,0,MATCH("-",AP$638:AP784,0))) = 0,"",
IFERROR(MAX(OFFSET(AP784,0,0,MATCH("-",AP$638:AP784,0))),""))</f>
        <v/>
      </c>
      <c r="AZ784" s="82" t="str">
        <f ca="1">IF(    MAX(OFFSET(AQ784,0,0,MATCH("-",AQ$638:AQ784,0))) = 0,"",
IFERROR(MAX(OFFSET(AQ784,0,0,MATCH("-",AQ$638:AQ784,0))),""))</f>
        <v/>
      </c>
      <c r="BA784" s="82" t="str">
        <f ca="1">IF(    MAX(OFFSET(AR784,0,0,MATCH("-",AR$638:AR784,0))) = 0,"",
IFERROR(MAX(OFFSET(AR784,0,0,MATCH("-",AR$638:AR784,0))),""))</f>
        <v/>
      </c>
      <c r="BB784" s="112">
        <f t="shared" ca="1" si="492"/>
        <v>-270</v>
      </c>
      <c r="BC784" s="111" t="str">
        <f t="shared" ca="1" si="493"/>
        <v>Radius</v>
      </c>
      <c r="BD784" s="112">
        <f t="shared" ca="1" si="494"/>
        <v>0</v>
      </c>
      <c r="BE784" s="111">
        <f t="shared" ca="1" si="495"/>
        <v>-150</v>
      </c>
      <c r="BF784" s="113" t="e">
        <f t="shared" ca="1" si="496"/>
        <v>#VALUE!</v>
      </c>
      <c r="BG784" s="113" t="e">
        <f t="shared" ca="1" si="497"/>
        <v>#VALUE!</v>
      </c>
      <c r="BH784" s="112">
        <f t="shared" ca="1" si="498"/>
        <v>2000</v>
      </c>
      <c r="BI784" s="112">
        <f t="shared" ca="1" si="499"/>
        <v>-150</v>
      </c>
      <c r="BJ784" s="157"/>
      <c r="BK784" s="157"/>
      <c r="BL784" s="158" t="str">
        <f>scriv!AM746</f>
        <v/>
      </c>
      <c r="BM784" s="157"/>
      <c r="BN784" s="157" t="str">
        <f t="shared" si="500"/>
        <v>node</v>
      </c>
      <c r="BO784" s="157"/>
      <c r="BP784" s="159">
        <f t="shared" ca="1" si="501"/>
        <v>0</v>
      </c>
      <c r="BQ784" s="159">
        <f t="shared" ca="1" si="502"/>
        <v>0</v>
      </c>
      <c r="BR784" s="159">
        <f t="shared" si="503"/>
        <v>1</v>
      </c>
      <c r="BS784" s="159" t="str">
        <f t="shared" si="504"/>
        <v>symbol</v>
      </c>
      <c r="BT784" s="157" t="str">
        <f ca="1">IF(scriv!V746&lt;&gt;"",scriv!V746,
IF(E784="",IFERROR(VLOOKUP(BL784,$AH$40:$BT$638,39,FALSE),$BT$36),
$BT$37))</f>
        <v>NodeSquare</v>
      </c>
      <c r="BU784" s="166">
        <f t="shared" ca="1" si="505"/>
        <v>2000</v>
      </c>
      <c r="BV784" s="166">
        <f t="shared" ca="1" si="506"/>
        <v>-150</v>
      </c>
      <c r="BW784" s="166">
        <f t="shared" ca="1" si="507"/>
        <v>0</v>
      </c>
      <c r="BX784" s="166">
        <f t="shared" ca="1" si="508"/>
        <v>0</v>
      </c>
      <c r="BY784" s="180" t="str">
        <f t="shared" si="509"/>
        <v/>
      </c>
      <c r="BZ784" s="180" t="str">
        <f t="shared" si="510"/>
        <v/>
      </c>
      <c r="CA784" s="81" t="str">
        <f>IF(scriv!E746&lt;&gt;"",scriv!E746,"")</f>
        <v/>
      </c>
      <c r="CB784" s="82">
        <f t="shared" si="479"/>
        <v>0</v>
      </c>
      <c r="CC784" s="82">
        <f t="shared" si="511"/>
        <v>0</v>
      </c>
      <c r="CD784" s="82" t="str">
        <f t="shared" si="512"/>
        <v>-</v>
      </c>
      <c r="CE784" s="82" t="str">
        <f t="shared" si="513"/>
        <v>-</v>
      </c>
      <c r="CF784" s="82" t="str">
        <f t="shared" si="514"/>
        <v>-</v>
      </c>
      <c r="CG784" s="82" t="str">
        <f t="shared" si="515"/>
        <v>-</v>
      </c>
      <c r="CH784" s="82" t="str">
        <f t="shared" si="516"/>
        <v>-</v>
      </c>
      <c r="CI784" s="82" t="str">
        <f t="shared" si="517"/>
        <v>-</v>
      </c>
      <c r="CJ784" s="82" t="str">
        <f t="shared" si="518"/>
        <v>-</v>
      </c>
      <c r="CK784" s="82" t="str">
        <f t="shared" si="519"/>
        <v>-</v>
      </c>
    </row>
    <row r="785" spans="1:89" s="82" customFormat="1" ht="18" customHeight="1">
      <c r="A785" s="81" t="str">
        <f>scriv!AL747</f>
        <v/>
      </c>
      <c r="B785" s="81" t="str">
        <f>IF(scriv!D747&lt;&gt;"",scriv!D747,"")</f>
        <v/>
      </c>
      <c r="C785" s="81" t="str">
        <f>IF( scriv!AP747&lt;&gt;"", IF(D785&lt;&gt;"","connection ","")&amp;scriv!AP747,IF(D785&lt;&gt;"","connection",""))</f>
        <v/>
      </c>
      <c r="D785" s="82" t="str">
        <f>scriv!AN747</f>
        <v/>
      </c>
      <c r="E785" s="82" t="str">
        <f>scriv!AO747</f>
        <v/>
      </c>
      <c r="F785" s="156">
        <f>ROW()</f>
        <v>785</v>
      </c>
      <c r="G785" s="288">
        <f>scriv!AC747</f>
        <v>0</v>
      </c>
      <c r="H785" s="288">
        <f>scriv!AD747</f>
        <v>0</v>
      </c>
      <c r="I785" s="81" t="str">
        <f>IF(scriv!AE747&lt;&gt;"",scriv!AE747,J785)</f>
        <v/>
      </c>
      <c r="J785" s="81" t="str">
        <f>IF(scriv!AF747&lt;&gt;"",scriv!AF747,"")</f>
        <v/>
      </c>
      <c r="K785" s="82" t="str">
        <f>IF(scriv!Y747&lt;&gt;"",scriv!Y747,$K$36)</f>
        <v>none</v>
      </c>
      <c r="L785" s="82">
        <f>IF(scriv!Z747&lt;&gt;"",scriv!Z747,$L$36)</f>
        <v>0</v>
      </c>
      <c r="M785" s="82" t="str">
        <f>IF(scriv!AA747&lt;&gt;"",scriv!AA747,$M$36)</f>
        <v>OpenClose</v>
      </c>
      <c r="N785" s="82">
        <f>IF(scriv!AB747&lt;&gt;"",scriv!AB747,$N$36)</f>
        <v>0</v>
      </c>
      <c r="O785" s="119" t="str">
        <f t="shared" si="478"/>
        <v/>
      </c>
      <c r="P785" s="81" t="str">
        <f>IF(scriv!I747&lt;&gt;"",scriv!I747,"")</f>
        <v/>
      </c>
      <c r="Q785" s="81" t="str">
        <f>IF(scriv!J747&lt;&gt;"",scriv!J747,"")</f>
        <v/>
      </c>
      <c r="R785" s="81">
        <f>IF(scriv!K747&lt;&gt;"",scriv!K747,
IF(I785&lt;&gt;"",1,$R$36))</f>
        <v>1</v>
      </c>
      <c r="S785" s="81" t="str">
        <f>IF(scriv!L747&lt;&gt;"",scriv!L747,
IF(scriv!AF747&lt;&gt;"",$S$36,"none"))</f>
        <v>none</v>
      </c>
      <c r="T785" s="81" t="str">
        <f>IF(scriv!Q747&lt;&gt;"",scriv!Q747,"")</f>
        <v/>
      </c>
      <c r="U785" s="81" t="str">
        <f>IF(scriv!R747&lt;&gt;"",scriv!R747,"")</f>
        <v/>
      </c>
      <c r="V785" s="81" t="str">
        <f>IF(scriv!S747&lt;&gt;"",scriv!S747,"")</f>
        <v/>
      </c>
      <c r="W785" s="81" t="str">
        <f>IF(scriv!T747&lt;&gt;"",scriv!T747,"")</f>
        <v/>
      </c>
      <c r="X785" s="81" t="str">
        <f>IF($E785="",
( IF(scriv!AH747&lt;&gt;"", LEFT( scriv!AH747, FIND(",",scriv!AH747)-1) &amp; "=" &amp; $AH785 &amp; RIGHT( scriv!AH747, LEN(scriv!AH747) + 1 - FIND(",",scriv!AH747)),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IF(scriv!AI747&lt;&gt;"", LEFT( scriv!AI747, FIND(",",scriv!AI747)-1) &amp; "=" &amp; $AH785 &amp; RIGHT( scriv!AI747, LEN(scriv!AI747) + 1 - FIND(",",scriv!AI747)),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IF(scriv!AJ747&lt;&gt;"", LEFT( scriv!AJ747, FIND(",",scriv!AJ747)-1) &amp; "=" &amp; $AH785 &amp; RIGHT( scriv!AJ747, LEN(scriv!AJ747) + 1 - FIND(",",scriv!AJ747)),
  IF($Z$36&lt;&gt;"",LEFT( Z$36, FIND(",",Z$36)-1) &amp; "=" &amp; $AH785 &amp; RIGHT( Z$36, LEN(Z$36) + 1 - FIND(",",Z$36)),""))),
IF(scriv!O747&lt;&gt;"", LEFT( scriv!O747, FIND(",",scriv!O747)-1) &amp; "=" &amp; $AH785 &amp; RIGHT( scriv!O747, LEN(scriv!O747) + 1 - FIND(",",scriv!O747)),
LEFT( Z$37, FIND(",",Z$37)-1) &amp; "=" &amp; $AH785 &amp; RIGHT( Z$37, LEN(Z$37) + 1 - FIND(",",Z$37))))</f>
        <v>drawOpen=,1.2</v>
      </c>
      <c r="AA785" s="81" t="str">
        <f>IF($E785="",
( IF(scriv!AK747&lt;&gt;"", LEFT( scriv!AK747, FIND(",",scriv!AK747)-1) &amp; "=" &amp; $AH785 &amp; RIGHT( scriv!AK747, LEN(scriv!AK747) + 1 - FIND(",",scriv!AK747)),
  IF($AA$36&lt;&gt;"",LEFT( AA$36, FIND(",",AA$36)-1) &amp; "=" &amp; $AH785 &amp; RIGHT( AA$36, LEN(AA$36) + 1 - FIND(",",AA$36)),""))),
IF(scriv!P747&lt;&gt;"", LEFT( scriv!P747, FIND(",",scriv!P747)-1) &amp; "=" &amp; $AH785 &amp; RIGHT( scriv!P747, LEN(scriv!P747) + 1 - FIND(",",scriv!P747)),
LEFT( AA$37, FIND(",",AA$37)-1) &amp; "=" &amp; $AH785 &amp; RIGHT( AA$37, LEN(AA$37) + 1 - FIND(",",AA$37))))</f>
        <v>drawClose=,1.2</v>
      </c>
      <c r="AB785" s="167" t="str">
        <f t="shared" si="477"/>
        <v>noTitle</v>
      </c>
      <c r="AC785" s="167"/>
      <c r="AD785" s="45"/>
      <c r="AE785" s="168"/>
      <c r="AF785" s="169">
        <f>IF(D785="",scriv!B747,"")</f>
        <v>0</v>
      </c>
      <c r="AG785" s="170" t="str">
        <f t="shared" si="480"/>
        <v/>
      </c>
      <c r="AH785" s="169" t="str">
        <f t="shared" si="481"/>
        <v/>
      </c>
      <c r="AI785" s="169" t="str">
        <f t="shared" si="482"/>
        <v/>
      </c>
      <c r="AJ785" s="86">
        <f>ROUNDDOWN( (LEN(scriv!B747)+1) / 2, 0 )</f>
        <v>0</v>
      </c>
      <c r="AK785" s="82">
        <f t="shared" si="483"/>
        <v>0</v>
      </c>
      <c r="AL785" s="82" t="str">
        <f t="shared" si="484"/>
        <v>-</v>
      </c>
      <c r="AM785" s="82" t="str">
        <f t="shared" si="485"/>
        <v>-</v>
      </c>
      <c r="AN785" s="82" t="str">
        <f t="shared" si="486"/>
        <v>-</v>
      </c>
      <c r="AO785" s="82" t="str">
        <f t="shared" si="487"/>
        <v>-</v>
      </c>
      <c r="AP785" s="82" t="str">
        <f t="shared" si="488"/>
        <v>-</v>
      </c>
      <c r="AQ785" s="82" t="str">
        <f t="shared" si="489"/>
        <v>-</v>
      </c>
      <c r="AR785" s="82" t="str">
        <f t="shared" si="490"/>
        <v>-</v>
      </c>
      <c r="AT785" s="82">
        <f t="shared" si="491"/>
        <v>2</v>
      </c>
      <c r="AU785" s="82" t="str">
        <f ca="1">IF(    MAX(OFFSET(AL785,0,0,MATCH("-",AL$638:AL785,0))) = 0,"",
IFERROR(MAX(OFFSET(AL785,0,0,MATCH("-",AL$638:AL785,0))),""))</f>
        <v/>
      </c>
      <c r="AV785" s="82" t="str">
        <f ca="1">IF(    MAX(OFFSET(AM785,0,0,MATCH("-",AM$638:AM785,0))) = 0,"",
IFERROR(MAX(OFFSET(AM785,0,0,MATCH("-",AM$638:AM785,0))),""))</f>
        <v/>
      </c>
      <c r="AW785" s="82" t="str">
        <f ca="1">IF(    MAX(OFFSET(AN785,0,0,MATCH("-",AN$638:AN785,0))) = 0,"",
IFERROR(MAX(OFFSET(AN785,0,0,MATCH("-",AN$638:AN785,0))),""))</f>
        <v/>
      </c>
      <c r="AX785" s="82" t="str">
        <f ca="1">IF(    MAX(OFFSET(AO785,0,0,MATCH("-",AO$638:AO785,0))) = 0,"",
IFERROR(MAX(OFFSET(AO785,0,0,MATCH("-",AO$638:AO785,0))),""))</f>
        <v/>
      </c>
      <c r="AY785" s="82" t="str">
        <f ca="1">IF(    MAX(OFFSET(AP785,0,0,MATCH("-",AP$638:AP785,0))) = 0,"",
IFERROR(MAX(OFFSET(AP785,0,0,MATCH("-",AP$638:AP785,0))),""))</f>
        <v/>
      </c>
      <c r="AZ785" s="82" t="str">
        <f ca="1">IF(    MAX(OFFSET(AQ785,0,0,MATCH("-",AQ$638:AQ785,0))) = 0,"",
IFERROR(MAX(OFFSET(AQ785,0,0,MATCH("-",AQ$638:AQ785,0))),""))</f>
        <v/>
      </c>
      <c r="BA785" s="82" t="str">
        <f ca="1">IF(    MAX(OFFSET(AR785,0,0,MATCH("-",AR$638:AR785,0))) = 0,"",
IFERROR(MAX(OFFSET(AR785,0,0,MATCH("-",AR$638:AR785,0))),""))</f>
        <v/>
      </c>
      <c r="BB785" s="112">
        <f t="shared" ca="1" si="492"/>
        <v>-270</v>
      </c>
      <c r="BC785" s="111" t="str">
        <f t="shared" ca="1" si="493"/>
        <v>Radius</v>
      </c>
      <c r="BD785" s="112">
        <f t="shared" ca="1" si="494"/>
        <v>0</v>
      </c>
      <c r="BE785" s="111">
        <f t="shared" ca="1" si="495"/>
        <v>-150</v>
      </c>
      <c r="BF785" s="113" t="e">
        <f t="shared" ca="1" si="496"/>
        <v>#VALUE!</v>
      </c>
      <c r="BG785" s="113" t="e">
        <f t="shared" ca="1" si="497"/>
        <v>#VALUE!</v>
      </c>
      <c r="BH785" s="112">
        <f t="shared" ca="1" si="498"/>
        <v>2000</v>
      </c>
      <c r="BI785" s="112">
        <f t="shared" ca="1" si="499"/>
        <v>-150</v>
      </c>
      <c r="BJ785" s="157"/>
      <c r="BK785" s="157"/>
      <c r="BL785" s="158" t="str">
        <f>scriv!AM747</f>
        <v/>
      </c>
      <c r="BM785" s="157"/>
      <c r="BN785" s="157" t="str">
        <f t="shared" si="500"/>
        <v>node</v>
      </c>
      <c r="BO785" s="157"/>
      <c r="BP785" s="159">
        <f t="shared" ca="1" si="501"/>
        <v>0</v>
      </c>
      <c r="BQ785" s="159">
        <f t="shared" ca="1" si="502"/>
        <v>0</v>
      </c>
      <c r="BR785" s="159">
        <f t="shared" si="503"/>
        <v>1</v>
      </c>
      <c r="BS785" s="159" t="str">
        <f t="shared" si="504"/>
        <v>symbol</v>
      </c>
      <c r="BT785" s="157" t="str">
        <f ca="1">IF(scriv!V747&lt;&gt;"",scriv!V747,
IF(E785="",IFERROR(VLOOKUP(BL785,$AH$40:$BT$638,39,FALSE),$BT$36),
$BT$37))</f>
        <v>NodeSquare</v>
      </c>
      <c r="BU785" s="166">
        <f t="shared" ca="1" si="505"/>
        <v>2000</v>
      </c>
      <c r="BV785" s="166">
        <f t="shared" ca="1" si="506"/>
        <v>-150</v>
      </c>
      <c r="BW785" s="166">
        <f t="shared" ca="1" si="507"/>
        <v>0</v>
      </c>
      <c r="BX785" s="166">
        <f t="shared" ca="1" si="508"/>
        <v>0</v>
      </c>
      <c r="BY785" s="180" t="str">
        <f t="shared" si="509"/>
        <v/>
      </c>
      <c r="BZ785" s="180" t="str">
        <f t="shared" si="510"/>
        <v/>
      </c>
      <c r="CA785" s="81" t="str">
        <f>IF(scriv!E747&lt;&gt;"",scriv!E747,"")</f>
        <v/>
      </c>
      <c r="CB785" s="82">
        <f t="shared" si="479"/>
        <v>0</v>
      </c>
      <c r="CC785" s="82">
        <f t="shared" si="511"/>
        <v>0</v>
      </c>
      <c r="CD785" s="82" t="str">
        <f t="shared" si="512"/>
        <v>-</v>
      </c>
      <c r="CE785" s="82" t="str">
        <f t="shared" si="513"/>
        <v>-</v>
      </c>
      <c r="CF785" s="82" t="str">
        <f t="shared" si="514"/>
        <v>-</v>
      </c>
      <c r="CG785" s="82" t="str">
        <f t="shared" si="515"/>
        <v>-</v>
      </c>
      <c r="CH785" s="82" t="str">
        <f t="shared" si="516"/>
        <v>-</v>
      </c>
      <c r="CI785" s="82" t="str">
        <f t="shared" si="517"/>
        <v>-</v>
      </c>
      <c r="CJ785" s="82" t="str">
        <f t="shared" si="518"/>
        <v>-</v>
      </c>
      <c r="CK785" s="82" t="str">
        <f t="shared" si="519"/>
        <v>-</v>
      </c>
    </row>
    <row r="786" spans="1:89" s="82" customFormat="1" ht="18" customHeight="1">
      <c r="A786" s="81" t="str">
        <f>scriv!AL748</f>
        <v/>
      </c>
      <c r="B786" s="81" t="str">
        <f>IF(scriv!D748&lt;&gt;"",scriv!D748,"")</f>
        <v/>
      </c>
      <c r="C786" s="81" t="str">
        <f>IF( scriv!AP748&lt;&gt;"", IF(D786&lt;&gt;"","connection ","")&amp;scriv!AP748,IF(D786&lt;&gt;"","connection",""))</f>
        <v/>
      </c>
      <c r="D786" s="82" t="str">
        <f>scriv!AN748</f>
        <v/>
      </c>
      <c r="E786" s="82" t="str">
        <f>scriv!AO748</f>
        <v/>
      </c>
      <c r="F786" s="156">
        <f>ROW()</f>
        <v>786</v>
      </c>
      <c r="G786" s="288">
        <f>scriv!AC748</f>
        <v>0</v>
      </c>
      <c r="H786" s="288">
        <f>scriv!AD748</f>
        <v>0</v>
      </c>
      <c r="I786" s="81" t="str">
        <f>IF(scriv!AE748&lt;&gt;"",scriv!AE748,J786)</f>
        <v/>
      </c>
      <c r="J786" s="81" t="str">
        <f>IF(scriv!AF748&lt;&gt;"",scriv!AF748,"")</f>
        <v/>
      </c>
      <c r="K786" s="82" t="str">
        <f>IF(scriv!Y748&lt;&gt;"",scriv!Y748,$K$36)</f>
        <v>none</v>
      </c>
      <c r="L786" s="82">
        <f>IF(scriv!Z748&lt;&gt;"",scriv!Z748,$L$36)</f>
        <v>0</v>
      </c>
      <c r="M786" s="82" t="str">
        <f>IF(scriv!AA748&lt;&gt;"",scriv!AA748,$M$36)</f>
        <v>OpenClose</v>
      </c>
      <c r="N786" s="82">
        <f>IF(scriv!AB748&lt;&gt;"",scriv!AB748,$N$36)</f>
        <v>0</v>
      </c>
      <c r="O786" s="119" t="str">
        <f t="shared" si="478"/>
        <v/>
      </c>
      <c r="P786" s="81" t="str">
        <f>IF(scriv!I748&lt;&gt;"",scriv!I748,"")</f>
        <v/>
      </c>
      <c r="Q786" s="81" t="str">
        <f>IF(scriv!J748&lt;&gt;"",scriv!J748,"")</f>
        <v/>
      </c>
      <c r="R786" s="81">
        <f>IF(scriv!K748&lt;&gt;"",scriv!K748,
IF(I786&lt;&gt;"",1,$R$36))</f>
        <v>1</v>
      </c>
      <c r="S786" s="81" t="str">
        <f>IF(scriv!L748&lt;&gt;"",scriv!L748,
IF(scriv!AF748&lt;&gt;"",$S$36,"none"))</f>
        <v>none</v>
      </c>
      <c r="T786" s="81" t="str">
        <f>IF(scriv!Q748&lt;&gt;"",scriv!Q748,"")</f>
        <v/>
      </c>
      <c r="U786" s="81" t="str">
        <f>IF(scriv!R748&lt;&gt;"",scriv!R748,"")</f>
        <v/>
      </c>
      <c r="V786" s="81" t="str">
        <f>IF(scriv!S748&lt;&gt;"",scriv!S748,"")</f>
        <v/>
      </c>
      <c r="W786" s="81" t="str">
        <f>IF(scriv!T748&lt;&gt;"",scriv!T748,"")</f>
        <v/>
      </c>
      <c r="X786" s="81" t="str">
        <f>IF($E786="",
( IF(scriv!AH748&lt;&gt;"", LEFT( scriv!AH748, FIND(",",scriv!AH748)-1) &amp; "=" &amp; $AH786 &amp; RIGHT( scriv!AH748, LEN(scriv!AH748) + 1 - FIND(",",scriv!AH748)),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IF(scriv!AI748&lt;&gt;"", LEFT( scriv!AI748, FIND(",",scriv!AI748)-1) &amp; "=" &amp; $AH786 &amp; RIGHT( scriv!AI748, LEN(scriv!AI748) + 1 - FIND(",",scriv!AI748)),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IF(scriv!AJ748&lt;&gt;"", LEFT( scriv!AJ748, FIND(",",scriv!AJ748)-1) &amp; "=" &amp; $AH786 &amp; RIGHT( scriv!AJ748, LEN(scriv!AJ748) + 1 - FIND(",",scriv!AJ748)),
  IF($Z$36&lt;&gt;"",LEFT( Z$36, FIND(",",Z$36)-1) &amp; "=" &amp; $AH786 &amp; RIGHT( Z$36, LEN(Z$36) + 1 - FIND(",",Z$36)),""))),
IF(scriv!O748&lt;&gt;"", LEFT( scriv!O748, FIND(",",scriv!O748)-1) &amp; "=" &amp; $AH786 &amp; RIGHT( scriv!O748, LEN(scriv!O748) + 1 - FIND(",",scriv!O748)),
LEFT( Z$37, FIND(",",Z$37)-1) &amp; "=" &amp; $AH786 &amp; RIGHT( Z$37, LEN(Z$37) + 1 - FIND(",",Z$37))))</f>
        <v>drawOpen=,1.2</v>
      </c>
      <c r="AA786" s="81" t="str">
        <f>IF($E786="",
( IF(scriv!AK748&lt;&gt;"", LEFT( scriv!AK748, FIND(",",scriv!AK748)-1) &amp; "=" &amp; $AH786 &amp; RIGHT( scriv!AK748, LEN(scriv!AK748) + 1 - FIND(",",scriv!AK748)),
  IF($AA$36&lt;&gt;"",LEFT( AA$36, FIND(",",AA$36)-1) &amp; "=" &amp; $AH786 &amp; RIGHT( AA$36, LEN(AA$36) + 1 - FIND(",",AA$36)),""))),
IF(scriv!P748&lt;&gt;"", LEFT( scriv!P748, FIND(",",scriv!P748)-1) &amp; "=" &amp; $AH786 &amp; RIGHT( scriv!P748, LEN(scriv!P748) + 1 - FIND(",",scriv!P748)),
LEFT( AA$37, FIND(",",AA$37)-1) &amp; "=" &amp; $AH786 &amp; RIGHT( AA$37, LEN(AA$37) + 1 - FIND(",",AA$37))))</f>
        <v>drawClose=,1.2</v>
      </c>
      <c r="AB786" s="167" t="str">
        <f t="shared" si="477"/>
        <v>noTitle</v>
      </c>
      <c r="AC786" s="167"/>
      <c r="AD786" s="45"/>
      <c r="AE786" s="168"/>
      <c r="AF786" s="169">
        <f>IF(D786="",scriv!B748,"")</f>
        <v>0</v>
      </c>
      <c r="AG786" s="170" t="str">
        <f t="shared" si="480"/>
        <v/>
      </c>
      <c r="AH786" s="169" t="str">
        <f t="shared" si="481"/>
        <v/>
      </c>
      <c r="AI786" s="169" t="str">
        <f t="shared" si="482"/>
        <v/>
      </c>
      <c r="AJ786" s="86">
        <f>ROUNDDOWN( (LEN(scriv!B748)+1) / 2, 0 )</f>
        <v>0</v>
      </c>
      <c r="AK786" s="82">
        <f t="shared" si="483"/>
        <v>0</v>
      </c>
      <c r="AL786" s="82" t="str">
        <f t="shared" si="484"/>
        <v>-</v>
      </c>
      <c r="AM786" s="82" t="str">
        <f t="shared" si="485"/>
        <v>-</v>
      </c>
      <c r="AN786" s="82" t="str">
        <f t="shared" si="486"/>
        <v>-</v>
      </c>
      <c r="AO786" s="82" t="str">
        <f t="shared" si="487"/>
        <v>-</v>
      </c>
      <c r="AP786" s="82" t="str">
        <f t="shared" si="488"/>
        <v>-</v>
      </c>
      <c r="AQ786" s="82" t="str">
        <f t="shared" si="489"/>
        <v>-</v>
      </c>
      <c r="AR786" s="82" t="str">
        <f t="shared" si="490"/>
        <v>-</v>
      </c>
      <c r="AT786" s="82">
        <f t="shared" si="491"/>
        <v>2</v>
      </c>
      <c r="AU786" s="82" t="str">
        <f ca="1">IF(    MAX(OFFSET(AL786,0,0,MATCH("-",AL$638:AL786,0))) = 0,"",
IFERROR(MAX(OFFSET(AL786,0,0,MATCH("-",AL$638:AL786,0))),""))</f>
        <v/>
      </c>
      <c r="AV786" s="82" t="str">
        <f ca="1">IF(    MAX(OFFSET(AM786,0,0,MATCH("-",AM$638:AM786,0))) = 0,"",
IFERROR(MAX(OFFSET(AM786,0,0,MATCH("-",AM$638:AM786,0))),""))</f>
        <v/>
      </c>
      <c r="AW786" s="82" t="str">
        <f ca="1">IF(    MAX(OFFSET(AN786,0,0,MATCH("-",AN$638:AN786,0))) = 0,"",
IFERROR(MAX(OFFSET(AN786,0,0,MATCH("-",AN$638:AN786,0))),""))</f>
        <v/>
      </c>
      <c r="AX786" s="82" t="str">
        <f ca="1">IF(    MAX(OFFSET(AO786,0,0,MATCH("-",AO$638:AO786,0))) = 0,"",
IFERROR(MAX(OFFSET(AO786,0,0,MATCH("-",AO$638:AO786,0))),""))</f>
        <v/>
      </c>
      <c r="AY786" s="82" t="str">
        <f ca="1">IF(    MAX(OFFSET(AP786,0,0,MATCH("-",AP$638:AP786,0))) = 0,"",
IFERROR(MAX(OFFSET(AP786,0,0,MATCH("-",AP$638:AP786,0))),""))</f>
        <v/>
      </c>
      <c r="AZ786" s="82" t="str">
        <f ca="1">IF(    MAX(OFFSET(AQ786,0,0,MATCH("-",AQ$638:AQ786,0))) = 0,"",
IFERROR(MAX(OFFSET(AQ786,0,0,MATCH("-",AQ$638:AQ786,0))),""))</f>
        <v/>
      </c>
      <c r="BA786" s="82" t="str">
        <f ca="1">IF(    MAX(OFFSET(AR786,0,0,MATCH("-",AR$638:AR786,0))) = 0,"",
IFERROR(MAX(OFFSET(AR786,0,0,MATCH("-",AR$638:AR786,0))),""))</f>
        <v/>
      </c>
      <c r="BB786" s="112">
        <f t="shared" ca="1" si="492"/>
        <v>-270</v>
      </c>
      <c r="BC786" s="111" t="str">
        <f t="shared" ca="1" si="493"/>
        <v>Radius</v>
      </c>
      <c r="BD786" s="112">
        <f t="shared" ca="1" si="494"/>
        <v>0</v>
      </c>
      <c r="BE786" s="111">
        <f t="shared" ca="1" si="495"/>
        <v>-150</v>
      </c>
      <c r="BF786" s="113" t="e">
        <f t="shared" ca="1" si="496"/>
        <v>#VALUE!</v>
      </c>
      <c r="BG786" s="113" t="e">
        <f t="shared" ca="1" si="497"/>
        <v>#VALUE!</v>
      </c>
      <c r="BH786" s="112">
        <f t="shared" ca="1" si="498"/>
        <v>2000</v>
      </c>
      <c r="BI786" s="112">
        <f t="shared" ca="1" si="499"/>
        <v>-150</v>
      </c>
      <c r="BJ786" s="157"/>
      <c r="BK786" s="157"/>
      <c r="BL786" s="158" t="str">
        <f>scriv!AM748</f>
        <v/>
      </c>
      <c r="BM786" s="157"/>
      <c r="BN786" s="157" t="str">
        <f t="shared" si="500"/>
        <v>node</v>
      </c>
      <c r="BO786" s="157"/>
      <c r="BP786" s="159">
        <f t="shared" ca="1" si="501"/>
        <v>0</v>
      </c>
      <c r="BQ786" s="159">
        <f t="shared" ca="1" si="502"/>
        <v>0</v>
      </c>
      <c r="BR786" s="159">
        <f t="shared" si="503"/>
        <v>1</v>
      </c>
      <c r="BS786" s="159" t="str">
        <f t="shared" si="504"/>
        <v>symbol</v>
      </c>
      <c r="BT786" s="157" t="str">
        <f ca="1">IF(scriv!V748&lt;&gt;"",scriv!V748,
IF(E786="",IFERROR(VLOOKUP(BL786,$AH$40:$BT$638,39,FALSE),$BT$36),
$BT$37))</f>
        <v>NodeSquare</v>
      </c>
      <c r="BU786" s="166">
        <f t="shared" ca="1" si="505"/>
        <v>2000</v>
      </c>
      <c r="BV786" s="166">
        <f t="shared" ca="1" si="506"/>
        <v>-150</v>
      </c>
      <c r="BW786" s="166">
        <f t="shared" ca="1" si="507"/>
        <v>0</v>
      </c>
      <c r="BX786" s="166">
        <f t="shared" ca="1" si="508"/>
        <v>0</v>
      </c>
      <c r="BY786" s="180" t="str">
        <f t="shared" si="509"/>
        <v/>
      </c>
      <c r="BZ786" s="180" t="str">
        <f t="shared" si="510"/>
        <v/>
      </c>
      <c r="CA786" s="81" t="str">
        <f>IF(scriv!E748&lt;&gt;"",scriv!E748,"")</f>
        <v/>
      </c>
      <c r="CB786" s="82">
        <f t="shared" si="479"/>
        <v>0</v>
      </c>
      <c r="CC786" s="82">
        <f t="shared" si="511"/>
        <v>0</v>
      </c>
      <c r="CD786" s="82" t="str">
        <f t="shared" si="512"/>
        <v>-</v>
      </c>
      <c r="CE786" s="82" t="str">
        <f t="shared" si="513"/>
        <v>-</v>
      </c>
      <c r="CF786" s="82" t="str">
        <f t="shared" si="514"/>
        <v>-</v>
      </c>
      <c r="CG786" s="82" t="str">
        <f t="shared" si="515"/>
        <v>-</v>
      </c>
      <c r="CH786" s="82" t="str">
        <f t="shared" si="516"/>
        <v>-</v>
      </c>
      <c r="CI786" s="82" t="str">
        <f t="shared" si="517"/>
        <v>-</v>
      </c>
      <c r="CJ786" s="82" t="str">
        <f t="shared" si="518"/>
        <v>-</v>
      </c>
      <c r="CK786" s="82" t="str">
        <f t="shared" si="519"/>
        <v>-</v>
      </c>
    </row>
    <row r="787" spans="1:89" s="82" customFormat="1" ht="18" customHeight="1">
      <c r="A787" s="81" t="str">
        <f>scriv!AL749</f>
        <v/>
      </c>
      <c r="B787" s="81" t="str">
        <f>IF(scriv!D749&lt;&gt;"",scriv!D749,"")</f>
        <v/>
      </c>
      <c r="C787" s="81" t="str">
        <f>IF( scriv!AP749&lt;&gt;"", IF(D787&lt;&gt;"","connection ","")&amp;scriv!AP749,IF(D787&lt;&gt;"","connection",""))</f>
        <v/>
      </c>
      <c r="D787" s="82" t="str">
        <f>scriv!AN749</f>
        <v/>
      </c>
      <c r="E787" s="82" t="str">
        <f>scriv!AO749</f>
        <v/>
      </c>
      <c r="F787" s="156">
        <f>ROW()</f>
        <v>787</v>
      </c>
      <c r="G787" s="288">
        <f>scriv!AC749</f>
        <v>0</v>
      </c>
      <c r="H787" s="288">
        <f>scriv!AD749</f>
        <v>0</v>
      </c>
      <c r="I787" s="81" t="str">
        <f>IF(scriv!AE749&lt;&gt;"",scriv!AE749,J787)</f>
        <v/>
      </c>
      <c r="J787" s="81" t="str">
        <f>IF(scriv!AF749&lt;&gt;"",scriv!AF749,"")</f>
        <v/>
      </c>
      <c r="K787" s="82" t="str">
        <f>IF(scriv!Y749&lt;&gt;"",scriv!Y749,$K$36)</f>
        <v>none</v>
      </c>
      <c r="L787" s="82">
        <f>IF(scriv!Z749&lt;&gt;"",scriv!Z749,$L$36)</f>
        <v>0</v>
      </c>
      <c r="M787" s="82" t="str">
        <f>IF(scriv!AA749&lt;&gt;"",scriv!AA749,$M$36)</f>
        <v>OpenClose</v>
      </c>
      <c r="N787" s="82">
        <f>IF(scriv!AB749&lt;&gt;"",scriv!AB749,$N$36)</f>
        <v>0</v>
      </c>
      <c r="O787" s="119" t="str">
        <f t="shared" si="478"/>
        <v/>
      </c>
      <c r="P787" s="81" t="str">
        <f>IF(scriv!I749&lt;&gt;"",scriv!I749,"")</f>
        <v/>
      </c>
      <c r="Q787" s="81" t="str">
        <f>IF(scriv!J749&lt;&gt;"",scriv!J749,"")</f>
        <v/>
      </c>
      <c r="R787" s="81">
        <f>IF(scriv!K749&lt;&gt;"",scriv!K749,
IF(I787&lt;&gt;"",1,$R$36))</f>
        <v>1</v>
      </c>
      <c r="S787" s="81" t="str">
        <f>IF(scriv!L749&lt;&gt;"",scriv!L749,
IF(scriv!AF749&lt;&gt;"",$S$36,"none"))</f>
        <v>none</v>
      </c>
      <c r="T787" s="81" t="str">
        <f>IF(scriv!Q749&lt;&gt;"",scriv!Q749,"")</f>
        <v/>
      </c>
      <c r="U787" s="81" t="str">
        <f>IF(scriv!R749&lt;&gt;"",scriv!R749,"")</f>
        <v/>
      </c>
      <c r="V787" s="81" t="str">
        <f>IF(scriv!S749&lt;&gt;"",scriv!S749,"")</f>
        <v/>
      </c>
      <c r="W787" s="81" t="str">
        <f>IF(scriv!T749&lt;&gt;"",scriv!T749,"")</f>
        <v/>
      </c>
      <c r="X787" s="81" t="str">
        <f>IF($E787="",
( IF(scriv!AH749&lt;&gt;"", LEFT( scriv!AH749, FIND(",",scriv!AH749)-1) &amp; "=" &amp; $AH787 &amp; RIGHT( scriv!AH749, LEN(scriv!AH749) + 1 - FIND(",",scriv!AH749)),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IF(scriv!AI749&lt;&gt;"", LEFT( scriv!AI749, FIND(",",scriv!AI749)-1) &amp; "=" &amp; $AH787 &amp; RIGHT( scriv!AI749, LEN(scriv!AI749) + 1 - FIND(",",scriv!AI749)),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IF(scriv!AJ749&lt;&gt;"", LEFT( scriv!AJ749, FIND(",",scriv!AJ749)-1) &amp; "=" &amp; $AH787 &amp; RIGHT( scriv!AJ749, LEN(scriv!AJ749) + 1 - FIND(",",scriv!AJ749)),
  IF($Z$36&lt;&gt;"",LEFT( Z$36, FIND(",",Z$36)-1) &amp; "=" &amp; $AH787 &amp; RIGHT( Z$36, LEN(Z$36) + 1 - FIND(",",Z$36)),""))),
IF(scriv!O749&lt;&gt;"", LEFT( scriv!O749, FIND(",",scriv!O749)-1) &amp; "=" &amp; $AH787 &amp; RIGHT( scriv!O749, LEN(scriv!O749) + 1 - FIND(",",scriv!O749)),
LEFT( Z$37, FIND(",",Z$37)-1) &amp; "=" &amp; $AH787 &amp; RIGHT( Z$37, LEN(Z$37) + 1 - FIND(",",Z$37))))</f>
        <v>drawOpen=,1.2</v>
      </c>
      <c r="AA787" s="81" t="str">
        <f>IF($E787="",
( IF(scriv!AK749&lt;&gt;"", LEFT( scriv!AK749, FIND(",",scriv!AK749)-1) &amp; "=" &amp; $AH787 &amp; RIGHT( scriv!AK749, LEN(scriv!AK749) + 1 - FIND(",",scriv!AK749)),
  IF($AA$36&lt;&gt;"",LEFT( AA$36, FIND(",",AA$36)-1) &amp; "=" &amp; $AH787 &amp; RIGHT( AA$36, LEN(AA$36) + 1 - FIND(",",AA$36)),""))),
IF(scriv!P749&lt;&gt;"", LEFT( scriv!P749, FIND(",",scriv!P749)-1) &amp; "=" &amp; $AH787 &amp; RIGHT( scriv!P749, LEN(scriv!P749) + 1 - FIND(",",scriv!P749)),
LEFT( AA$37, FIND(",",AA$37)-1) &amp; "=" &amp; $AH787 &amp; RIGHT( AA$37, LEN(AA$37) + 1 - FIND(",",AA$37))))</f>
        <v>drawClose=,1.2</v>
      </c>
      <c r="AB787" s="167" t="str">
        <f t="shared" si="477"/>
        <v>noTitle</v>
      </c>
      <c r="AC787" s="167"/>
      <c r="AD787" s="45"/>
      <c r="AE787" s="168"/>
      <c r="AF787" s="169">
        <f>IF(D787="",scriv!B749,"")</f>
        <v>0</v>
      </c>
      <c r="AG787" s="170" t="str">
        <f t="shared" si="480"/>
        <v/>
      </c>
      <c r="AH787" s="169" t="str">
        <f t="shared" si="481"/>
        <v/>
      </c>
      <c r="AI787" s="169" t="str">
        <f t="shared" si="482"/>
        <v/>
      </c>
      <c r="AJ787" s="86">
        <f>ROUNDDOWN( (LEN(scriv!B749)+1) / 2, 0 )</f>
        <v>0</v>
      </c>
      <c r="AK787" s="82">
        <f t="shared" si="483"/>
        <v>0</v>
      </c>
      <c r="AL787" s="82" t="str">
        <f t="shared" si="484"/>
        <v>-</v>
      </c>
      <c r="AM787" s="82" t="str">
        <f t="shared" si="485"/>
        <v>-</v>
      </c>
      <c r="AN787" s="82" t="str">
        <f t="shared" si="486"/>
        <v>-</v>
      </c>
      <c r="AO787" s="82" t="str">
        <f t="shared" si="487"/>
        <v>-</v>
      </c>
      <c r="AP787" s="82" t="str">
        <f t="shared" si="488"/>
        <v>-</v>
      </c>
      <c r="AQ787" s="82" t="str">
        <f t="shared" si="489"/>
        <v>-</v>
      </c>
      <c r="AR787" s="82" t="str">
        <f t="shared" si="490"/>
        <v>-</v>
      </c>
      <c r="AT787" s="82">
        <f t="shared" si="491"/>
        <v>2</v>
      </c>
      <c r="AU787" s="82" t="str">
        <f ca="1">IF(    MAX(OFFSET(AL787,0,0,MATCH("-",AL$638:AL787,0))) = 0,"",
IFERROR(MAX(OFFSET(AL787,0,0,MATCH("-",AL$638:AL787,0))),""))</f>
        <v/>
      </c>
      <c r="AV787" s="82" t="str">
        <f ca="1">IF(    MAX(OFFSET(AM787,0,0,MATCH("-",AM$638:AM787,0))) = 0,"",
IFERROR(MAX(OFFSET(AM787,0,0,MATCH("-",AM$638:AM787,0))),""))</f>
        <v/>
      </c>
      <c r="AW787" s="82" t="str">
        <f ca="1">IF(    MAX(OFFSET(AN787,0,0,MATCH("-",AN$638:AN787,0))) = 0,"",
IFERROR(MAX(OFFSET(AN787,0,0,MATCH("-",AN$638:AN787,0))),""))</f>
        <v/>
      </c>
      <c r="AX787" s="82" t="str">
        <f ca="1">IF(    MAX(OFFSET(AO787,0,0,MATCH("-",AO$638:AO787,0))) = 0,"",
IFERROR(MAX(OFFSET(AO787,0,0,MATCH("-",AO$638:AO787,0))),""))</f>
        <v/>
      </c>
      <c r="AY787" s="82" t="str">
        <f ca="1">IF(    MAX(OFFSET(AP787,0,0,MATCH("-",AP$638:AP787,0))) = 0,"",
IFERROR(MAX(OFFSET(AP787,0,0,MATCH("-",AP$638:AP787,0))),""))</f>
        <v/>
      </c>
      <c r="AZ787" s="82" t="str">
        <f ca="1">IF(    MAX(OFFSET(AQ787,0,0,MATCH("-",AQ$638:AQ787,0))) = 0,"",
IFERROR(MAX(OFFSET(AQ787,0,0,MATCH("-",AQ$638:AQ787,0))),""))</f>
        <v/>
      </c>
      <c r="BA787" s="82" t="str">
        <f ca="1">IF(    MAX(OFFSET(AR787,0,0,MATCH("-",AR$638:AR787,0))) = 0,"",
IFERROR(MAX(OFFSET(AR787,0,0,MATCH("-",AR$638:AR787,0))),""))</f>
        <v/>
      </c>
      <c r="BB787" s="112">
        <f t="shared" ca="1" si="492"/>
        <v>-270</v>
      </c>
      <c r="BC787" s="111" t="str">
        <f t="shared" ca="1" si="493"/>
        <v>Radius</v>
      </c>
      <c r="BD787" s="112">
        <f t="shared" ca="1" si="494"/>
        <v>0</v>
      </c>
      <c r="BE787" s="111">
        <f t="shared" ca="1" si="495"/>
        <v>-150</v>
      </c>
      <c r="BF787" s="113" t="e">
        <f t="shared" ca="1" si="496"/>
        <v>#VALUE!</v>
      </c>
      <c r="BG787" s="113" t="e">
        <f t="shared" ca="1" si="497"/>
        <v>#VALUE!</v>
      </c>
      <c r="BH787" s="112">
        <f t="shared" ca="1" si="498"/>
        <v>2000</v>
      </c>
      <c r="BI787" s="112">
        <f t="shared" ca="1" si="499"/>
        <v>-150</v>
      </c>
      <c r="BJ787" s="157"/>
      <c r="BK787" s="157"/>
      <c r="BL787" s="158" t="str">
        <f>scriv!AM749</f>
        <v/>
      </c>
      <c r="BM787" s="157"/>
      <c r="BN787" s="157" t="str">
        <f t="shared" si="500"/>
        <v>node</v>
      </c>
      <c r="BO787" s="157"/>
      <c r="BP787" s="159">
        <f t="shared" ca="1" si="501"/>
        <v>0</v>
      </c>
      <c r="BQ787" s="159">
        <f t="shared" ca="1" si="502"/>
        <v>0</v>
      </c>
      <c r="BR787" s="159">
        <f t="shared" si="503"/>
        <v>1</v>
      </c>
      <c r="BS787" s="159" t="str">
        <f t="shared" si="504"/>
        <v>symbol</v>
      </c>
      <c r="BT787" s="157" t="str">
        <f ca="1">IF(scriv!V749&lt;&gt;"",scriv!V749,
IF(E787="",IFERROR(VLOOKUP(BL787,$AH$40:$BT$638,39,FALSE),$BT$36),
$BT$37))</f>
        <v>NodeSquare</v>
      </c>
      <c r="BU787" s="166">
        <f t="shared" ca="1" si="505"/>
        <v>2000</v>
      </c>
      <c r="BV787" s="166">
        <f t="shared" ca="1" si="506"/>
        <v>-150</v>
      </c>
      <c r="BW787" s="166">
        <f t="shared" ca="1" si="507"/>
        <v>0</v>
      </c>
      <c r="BX787" s="166">
        <f t="shared" ca="1" si="508"/>
        <v>0</v>
      </c>
      <c r="BY787" s="180" t="str">
        <f t="shared" si="509"/>
        <v/>
      </c>
      <c r="BZ787" s="180" t="str">
        <f t="shared" si="510"/>
        <v/>
      </c>
      <c r="CA787" s="81" t="str">
        <f>IF(scriv!E749&lt;&gt;"",scriv!E749,"")</f>
        <v/>
      </c>
      <c r="CB787" s="82">
        <f t="shared" si="479"/>
        <v>0</v>
      </c>
      <c r="CC787" s="82">
        <f t="shared" si="511"/>
        <v>0</v>
      </c>
      <c r="CD787" s="82" t="str">
        <f t="shared" si="512"/>
        <v>-</v>
      </c>
      <c r="CE787" s="82" t="str">
        <f t="shared" si="513"/>
        <v>-</v>
      </c>
      <c r="CF787" s="82" t="str">
        <f t="shared" si="514"/>
        <v>-</v>
      </c>
      <c r="CG787" s="82" t="str">
        <f t="shared" si="515"/>
        <v>-</v>
      </c>
      <c r="CH787" s="82" t="str">
        <f t="shared" si="516"/>
        <v>-</v>
      </c>
      <c r="CI787" s="82" t="str">
        <f t="shared" si="517"/>
        <v>-</v>
      </c>
      <c r="CJ787" s="82" t="str">
        <f t="shared" si="518"/>
        <v>-</v>
      </c>
      <c r="CK787" s="82" t="str">
        <f t="shared" si="519"/>
        <v>-</v>
      </c>
    </row>
    <row r="788" spans="1:89" s="82" customFormat="1" ht="18" customHeight="1">
      <c r="A788" s="81" t="str">
        <f>scriv!AL750</f>
        <v/>
      </c>
      <c r="B788" s="81" t="str">
        <f>IF(scriv!D750&lt;&gt;"",scriv!D750,"")</f>
        <v/>
      </c>
      <c r="C788" s="81" t="str">
        <f>IF( scriv!AP750&lt;&gt;"", IF(D788&lt;&gt;"","connection ","")&amp;scriv!AP750,IF(D788&lt;&gt;"","connection",""))</f>
        <v/>
      </c>
      <c r="D788" s="82" t="str">
        <f>scriv!AN750</f>
        <v/>
      </c>
      <c r="E788" s="82" t="str">
        <f>scriv!AO750</f>
        <v/>
      </c>
      <c r="F788" s="156">
        <f>ROW()</f>
        <v>788</v>
      </c>
      <c r="G788" s="288">
        <f>scriv!AC750</f>
        <v>0</v>
      </c>
      <c r="H788" s="288">
        <f>scriv!AD750</f>
        <v>0</v>
      </c>
      <c r="I788" s="81" t="str">
        <f>IF(scriv!AE750&lt;&gt;"",scriv!AE750,J788)</f>
        <v/>
      </c>
      <c r="J788" s="81" t="str">
        <f>IF(scriv!AF750&lt;&gt;"",scriv!AF750,"")</f>
        <v/>
      </c>
      <c r="K788" s="82" t="str">
        <f>IF(scriv!Y750&lt;&gt;"",scriv!Y750,$K$36)</f>
        <v>none</v>
      </c>
      <c r="L788" s="82">
        <f>IF(scriv!Z750&lt;&gt;"",scriv!Z750,$L$36)</f>
        <v>0</v>
      </c>
      <c r="M788" s="82" t="str">
        <f>IF(scriv!AA750&lt;&gt;"",scriv!AA750,$M$36)</f>
        <v>OpenClose</v>
      </c>
      <c r="N788" s="82">
        <f>IF(scriv!AB750&lt;&gt;"",scriv!AB750,$N$36)</f>
        <v>0</v>
      </c>
      <c r="O788" s="119" t="str">
        <f t="shared" si="478"/>
        <v/>
      </c>
      <c r="P788" s="81" t="str">
        <f>IF(scriv!I750&lt;&gt;"",scriv!I750,"")</f>
        <v/>
      </c>
      <c r="Q788" s="81" t="str">
        <f>IF(scriv!J750&lt;&gt;"",scriv!J750,"")</f>
        <v/>
      </c>
      <c r="R788" s="81">
        <f>IF(scriv!K750&lt;&gt;"",scriv!K750,
IF(I788&lt;&gt;"",1,$R$36))</f>
        <v>1</v>
      </c>
      <c r="S788" s="81" t="str">
        <f>IF(scriv!L750&lt;&gt;"",scriv!L750,
IF(scriv!AF750&lt;&gt;"",$S$36,"none"))</f>
        <v>none</v>
      </c>
      <c r="T788" s="81" t="str">
        <f>IF(scriv!Q750&lt;&gt;"",scriv!Q750,"")</f>
        <v/>
      </c>
      <c r="U788" s="81" t="str">
        <f>IF(scriv!R750&lt;&gt;"",scriv!R750,"")</f>
        <v/>
      </c>
      <c r="V788" s="81" t="str">
        <f>IF(scriv!S750&lt;&gt;"",scriv!S750,"")</f>
        <v/>
      </c>
      <c r="W788" s="81" t="str">
        <f>IF(scriv!T750&lt;&gt;"",scriv!T750,"")</f>
        <v/>
      </c>
      <c r="X788" s="81" t="str">
        <f>IF($E788="",
( IF(scriv!AH750&lt;&gt;"", LEFT( scriv!AH750, FIND(",",scriv!AH750)-1) &amp; "=" &amp; $AH788 &amp; RIGHT( scriv!AH750, LEN(scriv!AH750) + 1 - FIND(",",scriv!AH750)),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IF(scriv!AI750&lt;&gt;"", LEFT( scriv!AI750, FIND(",",scriv!AI750)-1) &amp; "=" &amp; $AH788 &amp; RIGHT( scriv!AI750, LEN(scriv!AI750) + 1 - FIND(",",scriv!AI750)),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IF(scriv!AJ750&lt;&gt;"", LEFT( scriv!AJ750, FIND(",",scriv!AJ750)-1) &amp; "=" &amp; $AH788 &amp; RIGHT( scriv!AJ750, LEN(scriv!AJ750) + 1 - FIND(",",scriv!AJ750)),
  IF($Z$36&lt;&gt;"",LEFT( Z$36, FIND(",",Z$36)-1) &amp; "=" &amp; $AH788 &amp; RIGHT( Z$36, LEN(Z$36) + 1 - FIND(",",Z$36)),""))),
IF(scriv!O750&lt;&gt;"", LEFT( scriv!O750, FIND(",",scriv!O750)-1) &amp; "=" &amp; $AH788 &amp; RIGHT( scriv!O750, LEN(scriv!O750) + 1 - FIND(",",scriv!O750)),
LEFT( Z$37, FIND(",",Z$37)-1) &amp; "=" &amp; $AH788 &amp; RIGHT( Z$37, LEN(Z$37) + 1 - FIND(",",Z$37))))</f>
        <v>drawOpen=,1.2</v>
      </c>
      <c r="AA788" s="81" t="str">
        <f>IF($E788="",
( IF(scriv!AK750&lt;&gt;"", LEFT( scriv!AK750, FIND(",",scriv!AK750)-1) &amp; "=" &amp; $AH788 &amp; RIGHT( scriv!AK750, LEN(scriv!AK750) + 1 - FIND(",",scriv!AK750)),
  IF($AA$36&lt;&gt;"",LEFT( AA$36, FIND(",",AA$36)-1) &amp; "=" &amp; $AH788 &amp; RIGHT( AA$36, LEN(AA$36) + 1 - FIND(",",AA$36)),""))),
IF(scriv!P750&lt;&gt;"", LEFT( scriv!P750, FIND(",",scriv!P750)-1) &amp; "=" &amp; $AH788 &amp; RIGHT( scriv!P750, LEN(scriv!P750) + 1 - FIND(",",scriv!P750)),
LEFT( AA$37, FIND(",",AA$37)-1) &amp; "=" &amp; $AH788 &amp; RIGHT( AA$37, LEN(AA$37) + 1 - FIND(",",AA$37))))</f>
        <v>drawClose=,1.2</v>
      </c>
      <c r="AB788" s="167" t="str">
        <f t="shared" si="477"/>
        <v>noTitle</v>
      </c>
      <c r="AC788" s="167"/>
      <c r="AD788" s="45"/>
      <c r="AE788" s="168"/>
      <c r="AF788" s="169">
        <f>IF(D788="",scriv!B750,"")</f>
        <v>0</v>
      </c>
      <c r="AG788" s="170" t="str">
        <f t="shared" si="480"/>
        <v/>
      </c>
      <c r="AH788" s="169" t="str">
        <f t="shared" si="481"/>
        <v/>
      </c>
      <c r="AI788" s="169" t="str">
        <f t="shared" si="482"/>
        <v/>
      </c>
      <c r="AJ788" s="86">
        <f>ROUNDDOWN( (LEN(scriv!B750)+1) / 2, 0 )</f>
        <v>0</v>
      </c>
      <c r="AK788" s="82">
        <f t="shared" si="483"/>
        <v>0</v>
      </c>
      <c r="AL788" s="82" t="str">
        <f t="shared" si="484"/>
        <v>-</v>
      </c>
      <c r="AM788" s="82" t="str">
        <f t="shared" si="485"/>
        <v>-</v>
      </c>
      <c r="AN788" s="82" t="str">
        <f t="shared" si="486"/>
        <v>-</v>
      </c>
      <c r="AO788" s="82" t="str">
        <f t="shared" si="487"/>
        <v>-</v>
      </c>
      <c r="AP788" s="82" t="str">
        <f t="shared" si="488"/>
        <v>-</v>
      </c>
      <c r="AQ788" s="82" t="str">
        <f t="shared" si="489"/>
        <v>-</v>
      </c>
      <c r="AR788" s="82" t="str">
        <f t="shared" si="490"/>
        <v>-</v>
      </c>
      <c r="AT788" s="82">
        <f t="shared" si="491"/>
        <v>2</v>
      </c>
      <c r="AU788" s="82" t="str">
        <f ca="1">IF(    MAX(OFFSET(AL788,0,0,MATCH("-",AL$638:AL788,0))) = 0,"",
IFERROR(MAX(OFFSET(AL788,0,0,MATCH("-",AL$638:AL788,0))),""))</f>
        <v/>
      </c>
      <c r="AV788" s="82" t="str">
        <f ca="1">IF(    MAX(OFFSET(AM788,0,0,MATCH("-",AM$638:AM788,0))) = 0,"",
IFERROR(MAX(OFFSET(AM788,0,0,MATCH("-",AM$638:AM788,0))),""))</f>
        <v/>
      </c>
      <c r="AW788" s="82" t="str">
        <f ca="1">IF(    MAX(OFFSET(AN788,0,0,MATCH("-",AN$638:AN788,0))) = 0,"",
IFERROR(MAX(OFFSET(AN788,0,0,MATCH("-",AN$638:AN788,0))),""))</f>
        <v/>
      </c>
      <c r="AX788" s="82" t="str">
        <f ca="1">IF(    MAX(OFFSET(AO788,0,0,MATCH("-",AO$638:AO788,0))) = 0,"",
IFERROR(MAX(OFFSET(AO788,0,0,MATCH("-",AO$638:AO788,0))),""))</f>
        <v/>
      </c>
      <c r="AY788" s="82" t="str">
        <f ca="1">IF(    MAX(OFFSET(AP788,0,0,MATCH("-",AP$638:AP788,0))) = 0,"",
IFERROR(MAX(OFFSET(AP788,0,0,MATCH("-",AP$638:AP788,0))),""))</f>
        <v/>
      </c>
      <c r="AZ788" s="82" t="str">
        <f ca="1">IF(    MAX(OFFSET(AQ788,0,0,MATCH("-",AQ$638:AQ788,0))) = 0,"",
IFERROR(MAX(OFFSET(AQ788,0,0,MATCH("-",AQ$638:AQ788,0))),""))</f>
        <v/>
      </c>
      <c r="BA788" s="82" t="str">
        <f ca="1">IF(    MAX(OFFSET(AR788,0,0,MATCH("-",AR$638:AR788,0))) = 0,"",
IFERROR(MAX(OFFSET(AR788,0,0,MATCH("-",AR$638:AR788,0))),""))</f>
        <v/>
      </c>
      <c r="BB788" s="112">
        <f t="shared" ca="1" si="492"/>
        <v>-270</v>
      </c>
      <c r="BC788" s="111" t="str">
        <f t="shared" ca="1" si="493"/>
        <v>Radius</v>
      </c>
      <c r="BD788" s="112">
        <f t="shared" ca="1" si="494"/>
        <v>0</v>
      </c>
      <c r="BE788" s="111">
        <f t="shared" ca="1" si="495"/>
        <v>-150</v>
      </c>
      <c r="BF788" s="113" t="e">
        <f t="shared" ca="1" si="496"/>
        <v>#VALUE!</v>
      </c>
      <c r="BG788" s="113" t="e">
        <f t="shared" ca="1" si="497"/>
        <v>#VALUE!</v>
      </c>
      <c r="BH788" s="112">
        <f t="shared" ca="1" si="498"/>
        <v>2000</v>
      </c>
      <c r="BI788" s="112">
        <f t="shared" ca="1" si="499"/>
        <v>-150</v>
      </c>
      <c r="BJ788" s="157"/>
      <c r="BK788" s="157"/>
      <c r="BL788" s="158" t="str">
        <f>scriv!AM750</f>
        <v/>
      </c>
      <c r="BM788" s="157"/>
      <c r="BN788" s="157" t="str">
        <f t="shared" si="500"/>
        <v>node</v>
      </c>
      <c r="BO788" s="157"/>
      <c r="BP788" s="159">
        <f t="shared" ca="1" si="501"/>
        <v>0</v>
      </c>
      <c r="BQ788" s="159">
        <f t="shared" ca="1" si="502"/>
        <v>0</v>
      </c>
      <c r="BR788" s="159">
        <f t="shared" si="503"/>
        <v>1</v>
      </c>
      <c r="BS788" s="159" t="str">
        <f t="shared" si="504"/>
        <v>symbol</v>
      </c>
      <c r="BT788" s="157" t="str">
        <f ca="1">IF(scriv!V750&lt;&gt;"",scriv!V750,
IF(E788="",IFERROR(VLOOKUP(BL788,$AH$40:$BT$638,39,FALSE),$BT$36),
$BT$37))</f>
        <v>NodeSquare</v>
      </c>
      <c r="BU788" s="166">
        <f t="shared" ca="1" si="505"/>
        <v>2000</v>
      </c>
      <c r="BV788" s="166">
        <f t="shared" ca="1" si="506"/>
        <v>-150</v>
      </c>
      <c r="BW788" s="166">
        <f t="shared" ca="1" si="507"/>
        <v>0</v>
      </c>
      <c r="BX788" s="166">
        <f t="shared" ca="1" si="508"/>
        <v>0</v>
      </c>
      <c r="BY788" s="180" t="str">
        <f t="shared" si="509"/>
        <v/>
      </c>
      <c r="BZ788" s="180" t="str">
        <f t="shared" si="510"/>
        <v/>
      </c>
      <c r="CA788" s="81" t="str">
        <f>IF(scriv!E750&lt;&gt;"",scriv!E750,"")</f>
        <v/>
      </c>
      <c r="CB788" s="82">
        <f t="shared" si="479"/>
        <v>0</v>
      </c>
      <c r="CC788" s="82">
        <f t="shared" si="511"/>
        <v>0</v>
      </c>
      <c r="CD788" s="82" t="str">
        <f t="shared" si="512"/>
        <v>-</v>
      </c>
      <c r="CE788" s="82" t="str">
        <f t="shared" si="513"/>
        <v>-</v>
      </c>
      <c r="CF788" s="82" t="str">
        <f t="shared" si="514"/>
        <v>-</v>
      </c>
      <c r="CG788" s="82" t="str">
        <f t="shared" si="515"/>
        <v>-</v>
      </c>
      <c r="CH788" s="82" t="str">
        <f t="shared" si="516"/>
        <v>-</v>
      </c>
      <c r="CI788" s="82" t="str">
        <f t="shared" si="517"/>
        <v>-</v>
      </c>
      <c r="CJ788" s="82" t="str">
        <f t="shared" si="518"/>
        <v>-</v>
      </c>
      <c r="CK788" s="82" t="str">
        <f t="shared" si="519"/>
        <v>-</v>
      </c>
    </row>
    <row r="789" spans="1:89" s="82" customFormat="1" ht="18" customHeight="1">
      <c r="A789" s="81" t="str">
        <f>scriv!AL751</f>
        <v/>
      </c>
      <c r="B789" s="81" t="str">
        <f>IF(scriv!D751&lt;&gt;"",scriv!D751,"")</f>
        <v/>
      </c>
      <c r="C789" s="81" t="str">
        <f>IF( scriv!AP751&lt;&gt;"", IF(D789&lt;&gt;"","connection ","")&amp;scriv!AP751,IF(D789&lt;&gt;"","connection",""))</f>
        <v/>
      </c>
      <c r="D789" s="82" t="str">
        <f>scriv!AN751</f>
        <v/>
      </c>
      <c r="E789" s="82" t="str">
        <f>scriv!AO751</f>
        <v/>
      </c>
      <c r="F789" s="156">
        <f>ROW()</f>
        <v>789</v>
      </c>
      <c r="G789" s="288">
        <f>scriv!AC751</f>
        <v>0</v>
      </c>
      <c r="H789" s="288">
        <f>scriv!AD751</f>
        <v>0</v>
      </c>
      <c r="I789" s="81" t="str">
        <f>IF(scriv!AE751&lt;&gt;"",scriv!AE751,J789)</f>
        <v/>
      </c>
      <c r="J789" s="81" t="str">
        <f>IF(scriv!AF751&lt;&gt;"",scriv!AF751,"")</f>
        <v/>
      </c>
      <c r="K789" s="82" t="str">
        <f>IF(scriv!Y751&lt;&gt;"",scriv!Y751,$K$36)</f>
        <v>none</v>
      </c>
      <c r="L789" s="82">
        <f>IF(scriv!Z751&lt;&gt;"",scriv!Z751,$L$36)</f>
        <v>0</v>
      </c>
      <c r="M789" s="82" t="str">
        <f>IF(scriv!AA751&lt;&gt;"",scriv!AA751,$M$36)</f>
        <v>OpenClose</v>
      </c>
      <c r="N789" s="82">
        <f>IF(scriv!AB751&lt;&gt;"",scriv!AB751,$N$36)</f>
        <v>0</v>
      </c>
      <c r="O789" s="119" t="str">
        <f t="shared" si="478"/>
        <v/>
      </c>
      <c r="P789" s="81" t="str">
        <f>IF(scriv!I751&lt;&gt;"",scriv!I751,"")</f>
        <v/>
      </c>
      <c r="Q789" s="81" t="str">
        <f>IF(scriv!J751&lt;&gt;"",scriv!J751,"")</f>
        <v/>
      </c>
      <c r="R789" s="81">
        <f>IF(scriv!K751&lt;&gt;"",scriv!K751,
IF(I789&lt;&gt;"",1,$R$36))</f>
        <v>1</v>
      </c>
      <c r="S789" s="81" t="str">
        <f>IF(scriv!L751&lt;&gt;"",scriv!L751,
IF(scriv!AF751&lt;&gt;"",$S$36,"none"))</f>
        <v>none</v>
      </c>
      <c r="T789" s="81" t="str">
        <f>IF(scriv!Q751&lt;&gt;"",scriv!Q751,"")</f>
        <v/>
      </c>
      <c r="U789" s="81" t="str">
        <f>IF(scriv!R751&lt;&gt;"",scriv!R751,"")</f>
        <v/>
      </c>
      <c r="V789" s="81" t="str">
        <f>IF(scriv!S751&lt;&gt;"",scriv!S751,"")</f>
        <v/>
      </c>
      <c r="W789" s="81" t="str">
        <f>IF(scriv!T751&lt;&gt;"",scriv!T751,"")</f>
        <v/>
      </c>
      <c r="X789" s="81" t="str">
        <f>IF($E789="",
( IF(scriv!AH751&lt;&gt;"", LEFT( scriv!AH751, FIND(",",scriv!AH751)-1) &amp; "=" &amp; $AH789 &amp; RIGHT( scriv!AH751, LEN(scriv!AH751) + 1 - FIND(",",scriv!AH751)),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IF(scriv!AI751&lt;&gt;"", LEFT( scriv!AI751, FIND(",",scriv!AI751)-1) &amp; "=" &amp; $AH789 &amp; RIGHT( scriv!AI751, LEN(scriv!AI751) + 1 - FIND(",",scriv!AI751)),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IF(scriv!AJ751&lt;&gt;"", LEFT( scriv!AJ751, FIND(",",scriv!AJ751)-1) &amp; "=" &amp; $AH789 &amp; RIGHT( scriv!AJ751, LEN(scriv!AJ751) + 1 - FIND(",",scriv!AJ751)),
  IF($Z$36&lt;&gt;"",LEFT( Z$36, FIND(",",Z$36)-1) &amp; "=" &amp; $AH789 &amp; RIGHT( Z$36, LEN(Z$36) + 1 - FIND(",",Z$36)),""))),
IF(scriv!O751&lt;&gt;"", LEFT( scriv!O751, FIND(",",scriv!O751)-1) &amp; "=" &amp; $AH789 &amp; RIGHT( scriv!O751, LEN(scriv!O751) + 1 - FIND(",",scriv!O751)),
LEFT( Z$37, FIND(",",Z$37)-1) &amp; "=" &amp; $AH789 &amp; RIGHT( Z$37, LEN(Z$37) + 1 - FIND(",",Z$37))))</f>
        <v>drawOpen=,1.2</v>
      </c>
      <c r="AA789" s="81" t="str">
        <f>IF($E789="",
( IF(scriv!AK751&lt;&gt;"", LEFT( scriv!AK751, FIND(",",scriv!AK751)-1) &amp; "=" &amp; $AH789 &amp; RIGHT( scriv!AK751, LEN(scriv!AK751) + 1 - FIND(",",scriv!AK751)),
  IF($AA$36&lt;&gt;"",LEFT( AA$36, FIND(",",AA$36)-1) &amp; "=" &amp; $AH789 &amp; RIGHT( AA$36, LEN(AA$36) + 1 - FIND(",",AA$36)),""))),
IF(scriv!P751&lt;&gt;"", LEFT( scriv!P751, FIND(",",scriv!P751)-1) &amp; "=" &amp; $AH789 &amp; RIGHT( scriv!P751, LEN(scriv!P751) + 1 - FIND(",",scriv!P751)),
LEFT( AA$37, FIND(",",AA$37)-1) &amp; "=" &amp; $AH789 &amp; RIGHT( AA$37, LEN(AA$37) + 1 - FIND(",",AA$37))))</f>
        <v>drawClose=,1.2</v>
      </c>
      <c r="AB789" s="167" t="str">
        <f t="shared" si="477"/>
        <v>noTitle</v>
      </c>
      <c r="AC789" s="167"/>
      <c r="AD789" s="45"/>
      <c r="AE789" s="168"/>
      <c r="AF789" s="169">
        <f>IF(D789="",scriv!B751,"")</f>
        <v>0</v>
      </c>
      <c r="AG789" s="170" t="str">
        <f t="shared" si="480"/>
        <v/>
      </c>
      <c r="AH789" s="169" t="str">
        <f t="shared" si="481"/>
        <v/>
      </c>
      <c r="AI789" s="169" t="str">
        <f t="shared" si="482"/>
        <v/>
      </c>
      <c r="AJ789" s="86">
        <f>ROUNDDOWN( (LEN(scriv!B751)+1) / 2, 0 )</f>
        <v>0</v>
      </c>
      <c r="AK789" s="82">
        <f t="shared" si="483"/>
        <v>0</v>
      </c>
      <c r="AL789" s="82" t="str">
        <f t="shared" si="484"/>
        <v>-</v>
      </c>
      <c r="AM789" s="82" t="str">
        <f t="shared" si="485"/>
        <v>-</v>
      </c>
      <c r="AN789" s="82" t="str">
        <f t="shared" si="486"/>
        <v>-</v>
      </c>
      <c r="AO789" s="82" t="str">
        <f t="shared" si="487"/>
        <v>-</v>
      </c>
      <c r="AP789" s="82" t="str">
        <f t="shared" si="488"/>
        <v>-</v>
      </c>
      <c r="AQ789" s="82" t="str">
        <f t="shared" si="489"/>
        <v>-</v>
      </c>
      <c r="AR789" s="82" t="str">
        <f t="shared" si="490"/>
        <v>-</v>
      </c>
      <c r="AT789" s="82">
        <f t="shared" si="491"/>
        <v>2</v>
      </c>
      <c r="AU789" s="82" t="str">
        <f ca="1">IF(    MAX(OFFSET(AL789,0,0,MATCH("-",AL$638:AL789,0))) = 0,"",
IFERROR(MAX(OFFSET(AL789,0,0,MATCH("-",AL$638:AL789,0))),""))</f>
        <v/>
      </c>
      <c r="AV789" s="82" t="str">
        <f ca="1">IF(    MAX(OFFSET(AM789,0,0,MATCH("-",AM$638:AM789,0))) = 0,"",
IFERROR(MAX(OFFSET(AM789,0,0,MATCH("-",AM$638:AM789,0))),""))</f>
        <v/>
      </c>
      <c r="AW789" s="82" t="str">
        <f ca="1">IF(    MAX(OFFSET(AN789,0,0,MATCH("-",AN$638:AN789,0))) = 0,"",
IFERROR(MAX(OFFSET(AN789,0,0,MATCH("-",AN$638:AN789,0))),""))</f>
        <v/>
      </c>
      <c r="AX789" s="82" t="str">
        <f ca="1">IF(    MAX(OFFSET(AO789,0,0,MATCH("-",AO$638:AO789,0))) = 0,"",
IFERROR(MAX(OFFSET(AO789,0,0,MATCH("-",AO$638:AO789,0))),""))</f>
        <v/>
      </c>
      <c r="AY789" s="82" t="str">
        <f ca="1">IF(    MAX(OFFSET(AP789,0,0,MATCH("-",AP$638:AP789,0))) = 0,"",
IFERROR(MAX(OFFSET(AP789,0,0,MATCH("-",AP$638:AP789,0))),""))</f>
        <v/>
      </c>
      <c r="AZ789" s="82" t="str">
        <f ca="1">IF(    MAX(OFFSET(AQ789,0,0,MATCH("-",AQ$638:AQ789,0))) = 0,"",
IFERROR(MAX(OFFSET(AQ789,0,0,MATCH("-",AQ$638:AQ789,0))),""))</f>
        <v/>
      </c>
      <c r="BA789" s="82" t="str">
        <f ca="1">IF(    MAX(OFFSET(AR789,0,0,MATCH("-",AR$638:AR789,0))) = 0,"",
IFERROR(MAX(OFFSET(AR789,0,0,MATCH("-",AR$638:AR789,0))),""))</f>
        <v/>
      </c>
      <c r="BB789" s="112">
        <f t="shared" ca="1" si="492"/>
        <v>-270</v>
      </c>
      <c r="BC789" s="111" t="str">
        <f t="shared" ca="1" si="493"/>
        <v>Radius</v>
      </c>
      <c r="BD789" s="112">
        <f t="shared" ca="1" si="494"/>
        <v>0</v>
      </c>
      <c r="BE789" s="111">
        <f t="shared" ca="1" si="495"/>
        <v>-150</v>
      </c>
      <c r="BF789" s="113" t="e">
        <f t="shared" ca="1" si="496"/>
        <v>#VALUE!</v>
      </c>
      <c r="BG789" s="113" t="e">
        <f t="shared" ca="1" si="497"/>
        <v>#VALUE!</v>
      </c>
      <c r="BH789" s="112">
        <f t="shared" ca="1" si="498"/>
        <v>2000</v>
      </c>
      <c r="BI789" s="112">
        <f t="shared" ca="1" si="499"/>
        <v>-150</v>
      </c>
      <c r="BJ789" s="157"/>
      <c r="BK789" s="157"/>
      <c r="BL789" s="158" t="str">
        <f>scriv!AM751</f>
        <v/>
      </c>
      <c r="BM789" s="157"/>
      <c r="BN789" s="157" t="str">
        <f t="shared" si="500"/>
        <v>node</v>
      </c>
      <c r="BO789" s="157"/>
      <c r="BP789" s="159">
        <f t="shared" ca="1" si="501"/>
        <v>0</v>
      </c>
      <c r="BQ789" s="159">
        <f t="shared" ca="1" si="502"/>
        <v>0</v>
      </c>
      <c r="BR789" s="159">
        <f t="shared" si="503"/>
        <v>1</v>
      </c>
      <c r="BS789" s="159" t="str">
        <f t="shared" si="504"/>
        <v>symbol</v>
      </c>
      <c r="BT789" s="157" t="str">
        <f ca="1">IF(scriv!V751&lt;&gt;"",scriv!V751,
IF(E789="",IFERROR(VLOOKUP(BL789,$AH$40:$BT$638,39,FALSE),$BT$36),
$BT$37))</f>
        <v>NodeSquare</v>
      </c>
      <c r="BU789" s="166">
        <f t="shared" ca="1" si="505"/>
        <v>2000</v>
      </c>
      <c r="BV789" s="166">
        <f t="shared" ca="1" si="506"/>
        <v>-150</v>
      </c>
      <c r="BW789" s="166">
        <f t="shared" ca="1" si="507"/>
        <v>0</v>
      </c>
      <c r="BX789" s="166">
        <f t="shared" ca="1" si="508"/>
        <v>0</v>
      </c>
      <c r="BY789" s="180" t="str">
        <f t="shared" si="509"/>
        <v/>
      </c>
      <c r="BZ789" s="180" t="str">
        <f t="shared" si="510"/>
        <v/>
      </c>
      <c r="CA789" s="81" t="str">
        <f>IF(scriv!E751&lt;&gt;"",scriv!E751,"")</f>
        <v/>
      </c>
      <c r="CB789" s="82">
        <f t="shared" si="479"/>
        <v>0</v>
      </c>
      <c r="CC789" s="82">
        <f t="shared" si="511"/>
        <v>0</v>
      </c>
      <c r="CD789" s="82" t="str">
        <f t="shared" si="512"/>
        <v>-</v>
      </c>
      <c r="CE789" s="82" t="str">
        <f t="shared" si="513"/>
        <v>-</v>
      </c>
      <c r="CF789" s="82" t="str">
        <f t="shared" si="514"/>
        <v>-</v>
      </c>
      <c r="CG789" s="82" t="str">
        <f t="shared" si="515"/>
        <v>-</v>
      </c>
      <c r="CH789" s="82" t="str">
        <f t="shared" si="516"/>
        <v>-</v>
      </c>
      <c r="CI789" s="82" t="str">
        <f t="shared" si="517"/>
        <v>-</v>
      </c>
      <c r="CJ789" s="82" t="str">
        <f t="shared" si="518"/>
        <v>-</v>
      </c>
      <c r="CK789" s="82" t="str">
        <f t="shared" si="519"/>
        <v>-</v>
      </c>
    </row>
    <row r="790" spans="1:89" s="82" customFormat="1" ht="18" customHeight="1">
      <c r="A790" s="81" t="str">
        <f>scriv!AL752</f>
        <v/>
      </c>
      <c r="B790" s="81" t="str">
        <f>IF(scriv!D752&lt;&gt;"",scriv!D752,"")</f>
        <v/>
      </c>
      <c r="C790" s="81" t="str">
        <f>IF( scriv!AP752&lt;&gt;"", IF(D790&lt;&gt;"","connection ","")&amp;scriv!AP752,IF(D790&lt;&gt;"","connection",""))</f>
        <v/>
      </c>
      <c r="D790" s="82" t="str">
        <f>scriv!AN752</f>
        <v/>
      </c>
      <c r="E790" s="82" t="str">
        <f>scriv!AO752</f>
        <v/>
      </c>
      <c r="F790" s="156">
        <f>ROW()</f>
        <v>790</v>
      </c>
      <c r="G790" s="288">
        <f>scriv!AC752</f>
        <v>0</v>
      </c>
      <c r="H790" s="288">
        <f>scriv!AD752</f>
        <v>0</v>
      </c>
      <c r="I790" s="81" t="str">
        <f>IF(scriv!AE752&lt;&gt;"",scriv!AE752,J790)</f>
        <v/>
      </c>
      <c r="J790" s="81" t="str">
        <f>IF(scriv!AF752&lt;&gt;"",scriv!AF752,"")</f>
        <v/>
      </c>
      <c r="K790" s="82" t="str">
        <f>IF(scriv!Y752&lt;&gt;"",scriv!Y752,$K$36)</f>
        <v>none</v>
      </c>
      <c r="L790" s="82">
        <f>IF(scriv!Z752&lt;&gt;"",scriv!Z752,$L$36)</f>
        <v>0</v>
      </c>
      <c r="M790" s="82" t="str">
        <f>IF(scriv!AA752&lt;&gt;"",scriv!AA752,$M$36)</f>
        <v>OpenClose</v>
      </c>
      <c r="N790" s="82">
        <f>IF(scriv!AB752&lt;&gt;"",scriv!AB752,$N$36)</f>
        <v>0</v>
      </c>
      <c r="O790" s="119" t="str">
        <f t="shared" si="478"/>
        <v/>
      </c>
      <c r="P790" s="81" t="str">
        <f>IF(scriv!I752&lt;&gt;"",scriv!I752,"")</f>
        <v/>
      </c>
      <c r="Q790" s="81" t="str">
        <f>IF(scriv!J752&lt;&gt;"",scriv!J752,"")</f>
        <v/>
      </c>
      <c r="R790" s="81">
        <f>IF(scriv!K752&lt;&gt;"",scriv!K752,
IF(I790&lt;&gt;"",1,$R$36))</f>
        <v>1</v>
      </c>
      <c r="S790" s="81" t="str">
        <f>IF(scriv!L752&lt;&gt;"",scriv!L752,
IF(scriv!AF752&lt;&gt;"",$S$36,"none"))</f>
        <v>none</v>
      </c>
      <c r="T790" s="81" t="str">
        <f>IF(scriv!Q752&lt;&gt;"",scriv!Q752,"")</f>
        <v/>
      </c>
      <c r="U790" s="81" t="str">
        <f>IF(scriv!R752&lt;&gt;"",scriv!R752,"")</f>
        <v/>
      </c>
      <c r="V790" s="81" t="str">
        <f>IF(scriv!S752&lt;&gt;"",scriv!S752,"")</f>
        <v/>
      </c>
      <c r="W790" s="81" t="str">
        <f>IF(scriv!T752&lt;&gt;"",scriv!T752,"")</f>
        <v/>
      </c>
      <c r="X790" s="81" t="str">
        <f>IF($E790="",
( IF(scriv!AH752&lt;&gt;"", LEFT( scriv!AH752, FIND(",",scriv!AH752)-1) &amp; "=" &amp; $AH790 &amp; RIGHT( scriv!AH752, LEN(scriv!AH752) + 1 - FIND(",",scriv!AH752)),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IF(scriv!AI752&lt;&gt;"", LEFT( scriv!AI752, FIND(",",scriv!AI752)-1) &amp; "=" &amp; $AH790 &amp; RIGHT( scriv!AI752, LEN(scriv!AI752) + 1 - FIND(",",scriv!AI752)),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IF(scriv!AJ752&lt;&gt;"", LEFT( scriv!AJ752, FIND(",",scriv!AJ752)-1) &amp; "=" &amp; $AH790 &amp; RIGHT( scriv!AJ752, LEN(scriv!AJ752) + 1 - FIND(",",scriv!AJ752)),
  IF($Z$36&lt;&gt;"",LEFT( Z$36, FIND(",",Z$36)-1) &amp; "=" &amp; $AH790 &amp; RIGHT( Z$36, LEN(Z$36) + 1 - FIND(",",Z$36)),""))),
IF(scriv!O752&lt;&gt;"", LEFT( scriv!O752, FIND(",",scriv!O752)-1) &amp; "=" &amp; $AH790 &amp; RIGHT( scriv!O752, LEN(scriv!O752) + 1 - FIND(",",scriv!O752)),
LEFT( Z$37, FIND(",",Z$37)-1) &amp; "=" &amp; $AH790 &amp; RIGHT( Z$37, LEN(Z$37) + 1 - FIND(",",Z$37))))</f>
        <v>drawOpen=,1.2</v>
      </c>
      <c r="AA790" s="81" t="str">
        <f>IF($E790="",
( IF(scriv!AK752&lt;&gt;"", LEFT( scriv!AK752, FIND(",",scriv!AK752)-1) &amp; "=" &amp; $AH790 &amp; RIGHT( scriv!AK752, LEN(scriv!AK752) + 1 - FIND(",",scriv!AK752)),
  IF($AA$36&lt;&gt;"",LEFT( AA$36, FIND(",",AA$36)-1) &amp; "=" &amp; $AH790 &amp; RIGHT( AA$36, LEN(AA$36) + 1 - FIND(",",AA$36)),""))),
IF(scriv!P752&lt;&gt;"", LEFT( scriv!P752, FIND(",",scriv!P752)-1) &amp; "=" &amp; $AH790 &amp; RIGHT( scriv!P752, LEN(scriv!P752) + 1 - FIND(",",scriv!P752)),
LEFT( AA$37, FIND(",",AA$37)-1) &amp; "=" &amp; $AH790 &amp; RIGHT( AA$37, LEN(AA$37) + 1 - FIND(",",AA$37))))</f>
        <v>drawClose=,1.2</v>
      </c>
      <c r="AB790" s="167" t="str">
        <f t="shared" si="477"/>
        <v>noTitle</v>
      </c>
      <c r="AC790" s="167"/>
      <c r="AD790" s="45"/>
      <c r="AE790" s="168"/>
      <c r="AF790" s="169">
        <f>IF(D790="",scriv!B752,"")</f>
        <v>0</v>
      </c>
      <c r="AG790" s="170" t="str">
        <f t="shared" si="480"/>
        <v/>
      </c>
      <c r="AH790" s="169" t="str">
        <f t="shared" si="481"/>
        <v/>
      </c>
      <c r="AI790" s="169" t="str">
        <f t="shared" si="482"/>
        <v/>
      </c>
      <c r="AJ790" s="86">
        <f>ROUNDDOWN( (LEN(scriv!B752)+1) / 2, 0 )</f>
        <v>0</v>
      </c>
      <c r="AK790" s="82">
        <f t="shared" si="483"/>
        <v>0</v>
      </c>
      <c r="AL790" s="82" t="str">
        <f t="shared" si="484"/>
        <v>-</v>
      </c>
      <c r="AM790" s="82" t="str">
        <f t="shared" si="485"/>
        <v>-</v>
      </c>
      <c r="AN790" s="82" t="str">
        <f t="shared" si="486"/>
        <v>-</v>
      </c>
      <c r="AO790" s="82" t="str">
        <f t="shared" si="487"/>
        <v>-</v>
      </c>
      <c r="AP790" s="82" t="str">
        <f t="shared" si="488"/>
        <v>-</v>
      </c>
      <c r="AQ790" s="82" t="str">
        <f t="shared" si="489"/>
        <v>-</v>
      </c>
      <c r="AR790" s="82" t="str">
        <f t="shared" si="490"/>
        <v>-</v>
      </c>
      <c r="AT790" s="82">
        <f t="shared" si="491"/>
        <v>2</v>
      </c>
      <c r="AU790" s="82" t="str">
        <f ca="1">IF(    MAX(OFFSET(AL790,0,0,MATCH("-",AL$638:AL790,0))) = 0,"",
IFERROR(MAX(OFFSET(AL790,0,0,MATCH("-",AL$638:AL790,0))),""))</f>
        <v/>
      </c>
      <c r="AV790" s="82" t="str">
        <f ca="1">IF(    MAX(OFFSET(AM790,0,0,MATCH("-",AM$638:AM790,0))) = 0,"",
IFERROR(MAX(OFFSET(AM790,0,0,MATCH("-",AM$638:AM790,0))),""))</f>
        <v/>
      </c>
      <c r="AW790" s="82" t="str">
        <f ca="1">IF(    MAX(OFFSET(AN790,0,0,MATCH("-",AN$638:AN790,0))) = 0,"",
IFERROR(MAX(OFFSET(AN790,0,0,MATCH("-",AN$638:AN790,0))),""))</f>
        <v/>
      </c>
      <c r="AX790" s="82" t="str">
        <f ca="1">IF(    MAX(OFFSET(AO790,0,0,MATCH("-",AO$638:AO790,0))) = 0,"",
IFERROR(MAX(OFFSET(AO790,0,0,MATCH("-",AO$638:AO790,0))),""))</f>
        <v/>
      </c>
      <c r="AY790" s="82" t="str">
        <f ca="1">IF(    MAX(OFFSET(AP790,0,0,MATCH("-",AP$638:AP790,0))) = 0,"",
IFERROR(MAX(OFFSET(AP790,0,0,MATCH("-",AP$638:AP790,0))),""))</f>
        <v/>
      </c>
      <c r="AZ790" s="82" t="str">
        <f ca="1">IF(    MAX(OFFSET(AQ790,0,0,MATCH("-",AQ$638:AQ790,0))) = 0,"",
IFERROR(MAX(OFFSET(AQ790,0,0,MATCH("-",AQ$638:AQ790,0))),""))</f>
        <v/>
      </c>
      <c r="BA790" s="82" t="str">
        <f ca="1">IF(    MAX(OFFSET(AR790,0,0,MATCH("-",AR$638:AR790,0))) = 0,"",
IFERROR(MAX(OFFSET(AR790,0,0,MATCH("-",AR$638:AR790,0))),""))</f>
        <v/>
      </c>
      <c r="BB790" s="112">
        <f t="shared" ca="1" si="492"/>
        <v>-270</v>
      </c>
      <c r="BC790" s="111" t="str">
        <f t="shared" ca="1" si="493"/>
        <v>Radius</v>
      </c>
      <c r="BD790" s="112">
        <f t="shared" ca="1" si="494"/>
        <v>0</v>
      </c>
      <c r="BE790" s="111">
        <f t="shared" ca="1" si="495"/>
        <v>-150</v>
      </c>
      <c r="BF790" s="113" t="e">
        <f t="shared" ca="1" si="496"/>
        <v>#VALUE!</v>
      </c>
      <c r="BG790" s="113" t="e">
        <f t="shared" ca="1" si="497"/>
        <v>#VALUE!</v>
      </c>
      <c r="BH790" s="112">
        <f t="shared" ca="1" si="498"/>
        <v>2000</v>
      </c>
      <c r="BI790" s="112">
        <f t="shared" ca="1" si="499"/>
        <v>-150</v>
      </c>
      <c r="BJ790" s="157"/>
      <c r="BK790" s="157"/>
      <c r="BL790" s="158" t="str">
        <f>scriv!AM752</f>
        <v/>
      </c>
      <c r="BM790" s="157"/>
      <c r="BN790" s="157" t="str">
        <f t="shared" si="500"/>
        <v>node</v>
      </c>
      <c r="BO790" s="157"/>
      <c r="BP790" s="159">
        <f t="shared" ca="1" si="501"/>
        <v>0</v>
      </c>
      <c r="BQ790" s="159">
        <f t="shared" ca="1" si="502"/>
        <v>0</v>
      </c>
      <c r="BR790" s="159">
        <f t="shared" si="503"/>
        <v>1</v>
      </c>
      <c r="BS790" s="159" t="str">
        <f t="shared" si="504"/>
        <v>symbol</v>
      </c>
      <c r="BT790" s="157" t="str">
        <f ca="1">IF(scriv!V752&lt;&gt;"",scriv!V752,
IF(E790="",IFERROR(VLOOKUP(BL790,$AH$40:$BT$638,39,FALSE),$BT$36),
$BT$37))</f>
        <v>NodeSquare</v>
      </c>
      <c r="BU790" s="166">
        <f t="shared" ca="1" si="505"/>
        <v>2000</v>
      </c>
      <c r="BV790" s="166">
        <f t="shared" ca="1" si="506"/>
        <v>-150</v>
      </c>
      <c r="BW790" s="166">
        <f t="shared" ca="1" si="507"/>
        <v>0</v>
      </c>
      <c r="BX790" s="166">
        <f t="shared" ca="1" si="508"/>
        <v>0</v>
      </c>
      <c r="BY790" s="180" t="str">
        <f t="shared" si="509"/>
        <v/>
      </c>
      <c r="BZ790" s="180" t="str">
        <f t="shared" si="510"/>
        <v/>
      </c>
      <c r="CA790" s="81" t="str">
        <f>IF(scriv!E752&lt;&gt;"",scriv!E752,"")</f>
        <v/>
      </c>
      <c r="CB790" s="82">
        <f t="shared" si="479"/>
        <v>0</v>
      </c>
      <c r="CC790" s="82">
        <f t="shared" si="511"/>
        <v>0</v>
      </c>
      <c r="CD790" s="82" t="str">
        <f t="shared" si="512"/>
        <v>-</v>
      </c>
      <c r="CE790" s="82" t="str">
        <f t="shared" si="513"/>
        <v>-</v>
      </c>
      <c r="CF790" s="82" t="str">
        <f t="shared" si="514"/>
        <v>-</v>
      </c>
      <c r="CG790" s="82" t="str">
        <f t="shared" si="515"/>
        <v>-</v>
      </c>
      <c r="CH790" s="82" t="str">
        <f t="shared" si="516"/>
        <v>-</v>
      </c>
      <c r="CI790" s="82" t="str">
        <f t="shared" si="517"/>
        <v>-</v>
      </c>
      <c r="CJ790" s="82" t="str">
        <f t="shared" si="518"/>
        <v>-</v>
      </c>
      <c r="CK790" s="82" t="str">
        <f t="shared" si="519"/>
        <v>-</v>
      </c>
    </row>
    <row r="791" spans="1:89" s="82" customFormat="1" ht="18" customHeight="1">
      <c r="A791" s="81" t="str">
        <f>scriv!AL753</f>
        <v/>
      </c>
      <c r="B791" s="81" t="str">
        <f>IF(scriv!D753&lt;&gt;"",scriv!D753,"")</f>
        <v/>
      </c>
      <c r="C791" s="81" t="str">
        <f>IF( scriv!AP753&lt;&gt;"", IF(D791&lt;&gt;"","connection ","")&amp;scriv!AP753,IF(D791&lt;&gt;"","connection",""))</f>
        <v/>
      </c>
      <c r="D791" s="82" t="str">
        <f>scriv!AN753</f>
        <v/>
      </c>
      <c r="E791" s="82" t="str">
        <f>scriv!AO753</f>
        <v/>
      </c>
      <c r="F791" s="156">
        <f>ROW()</f>
        <v>791</v>
      </c>
      <c r="G791" s="288">
        <f>scriv!AC753</f>
        <v>0</v>
      </c>
      <c r="H791" s="288">
        <f>scriv!AD753</f>
        <v>0</v>
      </c>
      <c r="I791" s="81" t="str">
        <f>IF(scriv!AE753&lt;&gt;"",scriv!AE753,J791)</f>
        <v/>
      </c>
      <c r="J791" s="81" t="str">
        <f>IF(scriv!AF753&lt;&gt;"",scriv!AF753,"")</f>
        <v/>
      </c>
      <c r="K791" s="82" t="str">
        <f>IF(scriv!Y753&lt;&gt;"",scriv!Y753,$K$36)</f>
        <v>none</v>
      </c>
      <c r="L791" s="82">
        <f>IF(scriv!Z753&lt;&gt;"",scriv!Z753,$L$36)</f>
        <v>0</v>
      </c>
      <c r="M791" s="82" t="str">
        <f>IF(scriv!AA753&lt;&gt;"",scriv!AA753,$M$36)</f>
        <v>OpenClose</v>
      </c>
      <c r="N791" s="82">
        <f>IF(scriv!AB753&lt;&gt;"",scriv!AB753,$N$36)</f>
        <v>0</v>
      </c>
      <c r="O791" s="119" t="str">
        <f t="shared" si="478"/>
        <v/>
      </c>
      <c r="P791" s="81" t="str">
        <f>IF(scriv!I753&lt;&gt;"",scriv!I753,"")</f>
        <v/>
      </c>
      <c r="Q791" s="81" t="str">
        <f>IF(scriv!J753&lt;&gt;"",scriv!J753,"")</f>
        <v/>
      </c>
      <c r="R791" s="81">
        <f>IF(scriv!K753&lt;&gt;"",scriv!K753,
IF(I791&lt;&gt;"",1,$R$36))</f>
        <v>1</v>
      </c>
      <c r="S791" s="81" t="str">
        <f>IF(scriv!L753&lt;&gt;"",scriv!L753,
IF(scriv!AF753&lt;&gt;"",$S$36,"none"))</f>
        <v>none</v>
      </c>
      <c r="T791" s="81" t="str">
        <f>IF(scriv!Q753&lt;&gt;"",scriv!Q753,"")</f>
        <v/>
      </c>
      <c r="U791" s="81" t="str">
        <f>IF(scriv!R753&lt;&gt;"",scriv!R753,"")</f>
        <v/>
      </c>
      <c r="V791" s="81" t="str">
        <f>IF(scriv!S753&lt;&gt;"",scriv!S753,"")</f>
        <v/>
      </c>
      <c r="W791" s="81" t="str">
        <f>IF(scriv!T753&lt;&gt;"",scriv!T753,"")</f>
        <v/>
      </c>
      <c r="X791" s="81" t="str">
        <f>IF($E791="",
( IF(scriv!AH753&lt;&gt;"", LEFT( scriv!AH753, FIND(",",scriv!AH753)-1) &amp; "=" &amp; $AH791 &amp; RIGHT( scriv!AH753, LEN(scriv!AH753) + 1 - FIND(",",scriv!AH753)),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IF(scriv!AI753&lt;&gt;"", LEFT( scriv!AI753, FIND(",",scriv!AI753)-1) &amp; "=" &amp; $AH791 &amp; RIGHT( scriv!AI753, LEN(scriv!AI753) + 1 - FIND(",",scriv!AI753)),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IF(scriv!AJ753&lt;&gt;"", LEFT( scriv!AJ753, FIND(",",scriv!AJ753)-1) &amp; "=" &amp; $AH791 &amp; RIGHT( scriv!AJ753, LEN(scriv!AJ753) + 1 - FIND(",",scriv!AJ753)),
  IF($Z$36&lt;&gt;"",LEFT( Z$36, FIND(",",Z$36)-1) &amp; "=" &amp; $AH791 &amp; RIGHT( Z$36, LEN(Z$36) + 1 - FIND(",",Z$36)),""))),
IF(scriv!O753&lt;&gt;"", LEFT( scriv!O753, FIND(",",scriv!O753)-1) &amp; "=" &amp; $AH791 &amp; RIGHT( scriv!O753, LEN(scriv!O753) + 1 - FIND(",",scriv!O753)),
LEFT( Z$37, FIND(",",Z$37)-1) &amp; "=" &amp; $AH791 &amp; RIGHT( Z$37, LEN(Z$37) + 1 - FIND(",",Z$37))))</f>
        <v>drawOpen=,1.2</v>
      </c>
      <c r="AA791" s="81" t="str">
        <f>IF($E791="",
( IF(scriv!AK753&lt;&gt;"", LEFT( scriv!AK753, FIND(",",scriv!AK753)-1) &amp; "=" &amp; $AH791 &amp; RIGHT( scriv!AK753, LEN(scriv!AK753) + 1 - FIND(",",scriv!AK753)),
  IF($AA$36&lt;&gt;"",LEFT( AA$36, FIND(",",AA$36)-1) &amp; "=" &amp; $AH791 &amp; RIGHT( AA$36, LEN(AA$36) + 1 - FIND(",",AA$36)),""))),
IF(scriv!P753&lt;&gt;"", LEFT( scriv!P753, FIND(",",scriv!P753)-1) &amp; "=" &amp; $AH791 &amp; RIGHT( scriv!P753, LEN(scriv!P753) + 1 - FIND(",",scriv!P753)),
LEFT( AA$37, FIND(",",AA$37)-1) &amp; "=" &amp; $AH791 &amp; RIGHT( AA$37, LEN(AA$37) + 1 - FIND(",",AA$37))))</f>
        <v>drawClose=,1.2</v>
      </c>
      <c r="AB791" s="167" t="str">
        <f t="shared" si="477"/>
        <v>noTitle</v>
      </c>
      <c r="AC791" s="167"/>
      <c r="AD791" s="45"/>
      <c r="AE791" s="168"/>
      <c r="AF791" s="169">
        <f>IF(D791="",scriv!B753,"")</f>
        <v>0</v>
      </c>
      <c r="AG791" s="170" t="str">
        <f t="shared" si="480"/>
        <v/>
      </c>
      <c r="AH791" s="169" t="str">
        <f t="shared" si="481"/>
        <v/>
      </c>
      <c r="AI791" s="169" t="str">
        <f t="shared" si="482"/>
        <v/>
      </c>
      <c r="AJ791" s="86">
        <f>ROUNDDOWN( (LEN(scriv!B753)+1) / 2, 0 )</f>
        <v>0</v>
      </c>
      <c r="AK791" s="82">
        <f t="shared" si="483"/>
        <v>0</v>
      </c>
      <c r="AL791" s="82" t="str">
        <f t="shared" si="484"/>
        <v>-</v>
      </c>
      <c r="AM791" s="82" t="str">
        <f t="shared" si="485"/>
        <v>-</v>
      </c>
      <c r="AN791" s="82" t="str">
        <f t="shared" si="486"/>
        <v>-</v>
      </c>
      <c r="AO791" s="82" t="str">
        <f t="shared" si="487"/>
        <v>-</v>
      </c>
      <c r="AP791" s="82" t="str">
        <f t="shared" si="488"/>
        <v>-</v>
      </c>
      <c r="AQ791" s="82" t="str">
        <f t="shared" si="489"/>
        <v>-</v>
      </c>
      <c r="AR791" s="82" t="str">
        <f t="shared" si="490"/>
        <v>-</v>
      </c>
      <c r="AT791" s="82">
        <f t="shared" si="491"/>
        <v>2</v>
      </c>
      <c r="AU791" s="82" t="str">
        <f ca="1">IF(    MAX(OFFSET(AL791,0,0,MATCH("-",AL$638:AL791,0))) = 0,"",
IFERROR(MAX(OFFSET(AL791,0,0,MATCH("-",AL$638:AL791,0))),""))</f>
        <v/>
      </c>
      <c r="AV791" s="82" t="str">
        <f ca="1">IF(    MAX(OFFSET(AM791,0,0,MATCH("-",AM$638:AM791,0))) = 0,"",
IFERROR(MAX(OFFSET(AM791,0,0,MATCH("-",AM$638:AM791,0))),""))</f>
        <v/>
      </c>
      <c r="AW791" s="82" t="str">
        <f ca="1">IF(    MAX(OFFSET(AN791,0,0,MATCH("-",AN$638:AN791,0))) = 0,"",
IFERROR(MAX(OFFSET(AN791,0,0,MATCH("-",AN$638:AN791,0))),""))</f>
        <v/>
      </c>
      <c r="AX791" s="82" t="str">
        <f ca="1">IF(    MAX(OFFSET(AO791,0,0,MATCH("-",AO$638:AO791,0))) = 0,"",
IFERROR(MAX(OFFSET(AO791,0,0,MATCH("-",AO$638:AO791,0))),""))</f>
        <v/>
      </c>
      <c r="AY791" s="82" t="str">
        <f ca="1">IF(    MAX(OFFSET(AP791,0,0,MATCH("-",AP$638:AP791,0))) = 0,"",
IFERROR(MAX(OFFSET(AP791,0,0,MATCH("-",AP$638:AP791,0))),""))</f>
        <v/>
      </c>
      <c r="AZ791" s="82" t="str">
        <f ca="1">IF(    MAX(OFFSET(AQ791,0,0,MATCH("-",AQ$638:AQ791,0))) = 0,"",
IFERROR(MAX(OFFSET(AQ791,0,0,MATCH("-",AQ$638:AQ791,0))),""))</f>
        <v/>
      </c>
      <c r="BA791" s="82" t="str">
        <f ca="1">IF(    MAX(OFFSET(AR791,0,0,MATCH("-",AR$638:AR791,0))) = 0,"",
IFERROR(MAX(OFFSET(AR791,0,0,MATCH("-",AR$638:AR791,0))),""))</f>
        <v/>
      </c>
      <c r="BB791" s="112">
        <f t="shared" ca="1" si="492"/>
        <v>-270</v>
      </c>
      <c r="BC791" s="111" t="str">
        <f t="shared" ca="1" si="493"/>
        <v>Radius</v>
      </c>
      <c r="BD791" s="112">
        <f t="shared" ca="1" si="494"/>
        <v>0</v>
      </c>
      <c r="BE791" s="111">
        <f t="shared" ca="1" si="495"/>
        <v>-150</v>
      </c>
      <c r="BF791" s="113" t="e">
        <f t="shared" ca="1" si="496"/>
        <v>#VALUE!</v>
      </c>
      <c r="BG791" s="113" t="e">
        <f t="shared" ca="1" si="497"/>
        <v>#VALUE!</v>
      </c>
      <c r="BH791" s="112">
        <f t="shared" ca="1" si="498"/>
        <v>2000</v>
      </c>
      <c r="BI791" s="112">
        <f t="shared" ca="1" si="499"/>
        <v>-150</v>
      </c>
      <c r="BJ791" s="157"/>
      <c r="BK791" s="157"/>
      <c r="BL791" s="158" t="str">
        <f>scriv!AM753</f>
        <v/>
      </c>
      <c r="BM791" s="157"/>
      <c r="BN791" s="157" t="str">
        <f t="shared" si="500"/>
        <v>node</v>
      </c>
      <c r="BO791" s="157"/>
      <c r="BP791" s="159">
        <f t="shared" ca="1" si="501"/>
        <v>0</v>
      </c>
      <c r="BQ791" s="159">
        <f t="shared" ca="1" si="502"/>
        <v>0</v>
      </c>
      <c r="BR791" s="159">
        <f t="shared" si="503"/>
        <v>1</v>
      </c>
      <c r="BS791" s="159" t="str">
        <f t="shared" si="504"/>
        <v>symbol</v>
      </c>
      <c r="BT791" s="157" t="str">
        <f ca="1">IF(scriv!V753&lt;&gt;"",scriv!V753,
IF(E791="",IFERROR(VLOOKUP(BL791,$AH$40:$BT$638,39,FALSE),$BT$36),
$BT$37))</f>
        <v>NodeSquare</v>
      </c>
      <c r="BU791" s="166">
        <f t="shared" ca="1" si="505"/>
        <v>2000</v>
      </c>
      <c r="BV791" s="166">
        <f t="shared" ca="1" si="506"/>
        <v>-150</v>
      </c>
      <c r="BW791" s="166">
        <f t="shared" ca="1" si="507"/>
        <v>0</v>
      </c>
      <c r="BX791" s="166">
        <f t="shared" ca="1" si="508"/>
        <v>0</v>
      </c>
      <c r="BY791" s="180" t="str">
        <f t="shared" si="509"/>
        <v/>
      </c>
      <c r="BZ791" s="180" t="str">
        <f t="shared" si="510"/>
        <v/>
      </c>
      <c r="CA791" s="81" t="str">
        <f>IF(scriv!E753&lt;&gt;"",scriv!E753,"")</f>
        <v/>
      </c>
      <c r="CB791" s="82">
        <f t="shared" si="479"/>
        <v>0</v>
      </c>
      <c r="CC791" s="82">
        <f t="shared" si="511"/>
        <v>0</v>
      </c>
      <c r="CD791" s="82" t="str">
        <f t="shared" si="512"/>
        <v>-</v>
      </c>
      <c r="CE791" s="82" t="str">
        <f t="shared" si="513"/>
        <v>-</v>
      </c>
      <c r="CF791" s="82" t="str">
        <f t="shared" si="514"/>
        <v>-</v>
      </c>
      <c r="CG791" s="82" t="str">
        <f t="shared" si="515"/>
        <v>-</v>
      </c>
      <c r="CH791" s="82" t="str">
        <f t="shared" si="516"/>
        <v>-</v>
      </c>
      <c r="CI791" s="82" t="str">
        <f t="shared" si="517"/>
        <v>-</v>
      </c>
      <c r="CJ791" s="82" t="str">
        <f t="shared" si="518"/>
        <v>-</v>
      </c>
      <c r="CK791" s="82" t="str">
        <f t="shared" si="519"/>
        <v>-</v>
      </c>
    </row>
    <row r="792" spans="1:89" s="82" customFormat="1" ht="18" customHeight="1">
      <c r="A792" s="81" t="str">
        <f>scriv!AL754</f>
        <v/>
      </c>
      <c r="B792" s="81" t="str">
        <f>IF(scriv!D754&lt;&gt;"",scriv!D754,"")</f>
        <v/>
      </c>
      <c r="C792" s="81" t="str">
        <f>IF( scriv!AP754&lt;&gt;"", IF(D792&lt;&gt;"","connection ","")&amp;scriv!AP754,IF(D792&lt;&gt;"","connection",""))</f>
        <v/>
      </c>
      <c r="D792" s="82" t="str">
        <f>scriv!AN754</f>
        <v/>
      </c>
      <c r="E792" s="82" t="str">
        <f>scriv!AO754</f>
        <v/>
      </c>
      <c r="F792" s="156">
        <f>ROW()</f>
        <v>792</v>
      </c>
      <c r="G792" s="288">
        <f>scriv!AC754</f>
        <v>0</v>
      </c>
      <c r="H792" s="288">
        <f>scriv!AD754</f>
        <v>0</v>
      </c>
      <c r="I792" s="81" t="str">
        <f>IF(scriv!AE754&lt;&gt;"",scriv!AE754,J792)</f>
        <v/>
      </c>
      <c r="J792" s="81" t="str">
        <f>IF(scriv!AF754&lt;&gt;"",scriv!AF754,"")</f>
        <v/>
      </c>
      <c r="K792" s="82" t="str">
        <f>IF(scriv!Y754&lt;&gt;"",scriv!Y754,$K$36)</f>
        <v>none</v>
      </c>
      <c r="L792" s="82">
        <f>IF(scriv!Z754&lt;&gt;"",scriv!Z754,$L$36)</f>
        <v>0</v>
      </c>
      <c r="M792" s="82" t="str">
        <f>IF(scriv!AA754&lt;&gt;"",scriv!AA754,$M$36)</f>
        <v>OpenClose</v>
      </c>
      <c r="N792" s="82">
        <f>IF(scriv!AB754&lt;&gt;"",scriv!AB754,$N$36)</f>
        <v>0</v>
      </c>
      <c r="O792" s="119" t="str">
        <f t="shared" si="478"/>
        <v/>
      </c>
      <c r="P792" s="81" t="str">
        <f>IF(scriv!I754&lt;&gt;"",scriv!I754,"")</f>
        <v/>
      </c>
      <c r="Q792" s="81" t="str">
        <f>IF(scriv!J754&lt;&gt;"",scriv!J754,"")</f>
        <v/>
      </c>
      <c r="R792" s="81">
        <f>IF(scriv!K754&lt;&gt;"",scriv!K754,
IF(I792&lt;&gt;"",1,$R$36))</f>
        <v>1</v>
      </c>
      <c r="S792" s="81" t="str">
        <f>IF(scriv!L754&lt;&gt;"",scriv!L754,
IF(scriv!AF754&lt;&gt;"",$S$36,"none"))</f>
        <v>none</v>
      </c>
      <c r="T792" s="81" t="str">
        <f>IF(scriv!Q754&lt;&gt;"",scriv!Q754,"")</f>
        <v/>
      </c>
      <c r="U792" s="81" t="str">
        <f>IF(scriv!R754&lt;&gt;"",scriv!R754,"")</f>
        <v/>
      </c>
      <c r="V792" s="81" t="str">
        <f>IF(scriv!S754&lt;&gt;"",scriv!S754,"")</f>
        <v/>
      </c>
      <c r="W792" s="81" t="str">
        <f>IF(scriv!T754&lt;&gt;"",scriv!T754,"")</f>
        <v/>
      </c>
      <c r="X792" s="81" t="str">
        <f>IF($E792="",
( IF(scriv!AH754&lt;&gt;"", LEFT( scriv!AH754, FIND(",",scriv!AH754)-1) &amp; "=" &amp; $AH792 &amp; RIGHT( scriv!AH754, LEN(scriv!AH754) + 1 - FIND(",",scriv!AH754)),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IF(scriv!AI754&lt;&gt;"", LEFT( scriv!AI754, FIND(",",scriv!AI754)-1) &amp; "=" &amp; $AH792 &amp; RIGHT( scriv!AI754, LEN(scriv!AI754) + 1 - FIND(",",scriv!AI754)),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IF(scriv!AJ754&lt;&gt;"", LEFT( scriv!AJ754, FIND(",",scriv!AJ754)-1) &amp; "=" &amp; $AH792 &amp; RIGHT( scriv!AJ754, LEN(scriv!AJ754) + 1 - FIND(",",scriv!AJ754)),
  IF($Z$36&lt;&gt;"",LEFT( Z$36, FIND(",",Z$36)-1) &amp; "=" &amp; $AH792 &amp; RIGHT( Z$36, LEN(Z$36) + 1 - FIND(",",Z$36)),""))),
IF(scriv!O754&lt;&gt;"", LEFT( scriv!O754, FIND(",",scriv!O754)-1) &amp; "=" &amp; $AH792 &amp; RIGHT( scriv!O754, LEN(scriv!O754) + 1 - FIND(",",scriv!O754)),
LEFT( Z$37, FIND(",",Z$37)-1) &amp; "=" &amp; $AH792 &amp; RIGHT( Z$37, LEN(Z$37) + 1 - FIND(",",Z$37))))</f>
        <v>drawOpen=,1.2</v>
      </c>
      <c r="AA792" s="81" t="str">
        <f>IF($E792="",
( IF(scriv!AK754&lt;&gt;"", LEFT( scriv!AK754, FIND(",",scriv!AK754)-1) &amp; "=" &amp; $AH792 &amp; RIGHT( scriv!AK754, LEN(scriv!AK754) + 1 - FIND(",",scriv!AK754)),
  IF($AA$36&lt;&gt;"",LEFT( AA$36, FIND(",",AA$36)-1) &amp; "=" &amp; $AH792 &amp; RIGHT( AA$36, LEN(AA$36) + 1 - FIND(",",AA$36)),""))),
IF(scriv!P754&lt;&gt;"", LEFT( scriv!P754, FIND(",",scriv!P754)-1) &amp; "=" &amp; $AH792 &amp; RIGHT( scriv!P754, LEN(scriv!P754) + 1 - FIND(",",scriv!P754)),
LEFT( AA$37, FIND(",",AA$37)-1) &amp; "=" &amp; $AH792 &amp; RIGHT( AA$37, LEN(AA$37) + 1 - FIND(",",AA$37))))</f>
        <v>drawClose=,1.2</v>
      </c>
      <c r="AB792" s="167" t="str">
        <f t="shared" si="477"/>
        <v>noTitle</v>
      </c>
      <c r="AC792" s="167"/>
      <c r="AD792" s="45"/>
      <c r="AE792" s="168"/>
      <c r="AF792" s="169">
        <f>IF(D792="",scriv!B754,"")</f>
        <v>0</v>
      </c>
      <c r="AG792" s="170" t="str">
        <f t="shared" si="480"/>
        <v/>
      </c>
      <c r="AH792" s="169" t="str">
        <f t="shared" si="481"/>
        <v/>
      </c>
      <c r="AI792" s="169" t="str">
        <f t="shared" si="482"/>
        <v/>
      </c>
      <c r="AJ792" s="86">
        <f>ROUNDDOWN( (LEN(scriv!B754)+1) / 2, 0 )</f>
        <v>0</v>
      </c>
      <c r="AK792" s="82">
        <f t="shared" si="483"/>
        <v>0</v>
      </c>
      <c r="AL792" s="82" t="str">
        <f t="shared" si="484"/>
        <v>-</v>
      </c>
      <c r="AM792" s="82" t="str">
        <f t="shared" si="485"/>
        <v>-</v>
      </c>
      <c r="AN792" s="82" t="str">
        <f t="shared" si="486"/>
        <v>-</v>
      </c>
      <c r="AO792" s="82" t="str">
        <f t="shared" si="487"/>
        <v>-</v>
      </c>
      <c r="AP792" s="82" t="str">
        <f t="shared" si="488"/>
        <v>-</v>
      </c>
      <c r="AQ792" s="82" t="str">
        <f t="shared" si="489"/>
        <v>-</v>
      </c>
      <c r="AR792" s="82" t="str">
        <f t="shared" si="490"/>
        <v>-</v>
      </c>
      <c r="AT792" s="82">
        <f t="shared" si="491"/>
        <v>2</v>
      </c>
      <c r="AU792" s="82" t="str">
        <f ca="1">IF(    MAX(OFFSET(AL792,0,0,MATCH("-",AL$638:AL792,0))) = 0,"",
IFERROR(MAX(OFFSET(AL792,0,0,MATCH("-",AL$638:AL792,0))),""))</f>
        <v/>
      </c>
      <c r="AV792" s="82" t="str">
        <f ca="1">IF(    MAX(OFFSET(AM792,0,0,MATCH("-",AM$638:AM792,0))) = 0,"",
IFERROR(MAX(OFFSET(AM792,0,0,MATCH("-",AM$638:AM792,0))),""))</f>
        <v/>
      </c>
      <c r="AW792" s="82" t="str">
        <f ca="1">IF(    MAX(OFFSET(AN792,0,0,MATCH("-",AN$638:AN792,0))) = 0,"",
IFERROR(MAX(OFFSET(AN792,0,0,MATCH("-",AN$638:AN792,0))),""))</f>
        <v/>
      </c>
      <c r="AX792" s="82" t="str">
        <f ca="1">IF(    MAX(OFFSET(AO792,0,0,MATCH("-",AO$638:AO792,0))) = 0,"",
IFERROR(MAX(OFFSET(AO792,0,0,MATCH("-",AO$638:AO792,0))),""))</f>
        <v/>
      </c>
      <c r="AY792" s="82" t="str">
        <f ca="1">IF(    MAX(OFFSET(AP792,0,0,MATCH("-",AP$638:AP792,0))) = 0,"",
IFERROR(MAX(OFFSET(AP792,0,0,MATCH("-",AP$638:AP792,0))),""))</f>
        <v/>
      </c>
      <c r="AZ792" s="82" t="str">
        <f ca="1">IF(    MAX(OFFSET(AQ792,0,0,MATCH("-",AQ$638:AQ792,0))) = 0,"",
IFERROR(MAX(OFFSET(AQ792,0,0,MATCH("-",AQ$638:AQ792,0))),""))</f>
        <v/>
      </c>
      <c r="BA792" s="82" t="str">
        <f ca="1">IF(    MAX(OFFSET(AR792,0,0,MATCH("-",AR$638:AR792,0))) = 0,"",
IFERROR(MAX(OFFSET(AR792,0,0,MATCH("-",AR$638:AR792,0))),""))</f>
        <v/>
      </c>
      <c r="BB792" s="112">
        <f t="shared" ca="1" si="492"/>
        <v>-270</v>
      </c>
      <c r="BC792" s="111" t="str">
        <f t="shared" ca="1" si="493"/>
        <v>Radius</v>
      </c>
      <c r="BD792" s="112">
        <f t="shared" ca="1" si="494"/>
        <v>0</v>
      </c>
      <c r="BE792" s="111">
        <f t="shared" ca="1" si="495"/>
        <v>-150</v>
      </c>
      <c r="BF792" s="113" t="e">
        <f t="shared" ca="1" si="496"/>
        <v>#VALUE!</v>
      </c>
      <c r="BG792" s="113" t="e">
        <f t="shared" ca="1" si="497"/>
        <v>#VALUE!</v>
      </c>
      <c r="BH792" s="112">
        <f t="shared" ca="1" si="498"/>
        <v>2000</v>
      </c>
      <c r="BI792" s="112">
        <f t="shared" ca="1" si="499"/>
        <v>-150</v>
      </c>
      <c r="BJ792" s="157"/>
      <c r="BK792" s="157"/>
      <c r="BL792" s="158" t="str">
        <f>scriv!AM754</f>
        <v/>
      </c>
      <c r="BM792" s="157"/>
      <c r="BN792" s="157" t="str">
        <f t="shared" si="500"/>
        <v>node</v>
      </c>
      <c r="BO792" s="157"/>
      <c r="BP792" s="159">
        <f t="shared" ca="1" si="501"/>
        <v>0</v>
      </c>
      <c r="BQ792" s="159">
        <f t="shared" ca="1" si="502"/>
        <v>0</v>
      </c>
      <c r="BR792" s="159">
        <f t="shared" si="503"/>
        <v>1</v>
      </c>
      <c r="BS792" s="159" t="str">
        <f t="shared" si="504"/>
        <v>symbol</v>
      </c>
      <c r="BT792" s="157" t="str">
        <f ca="1">IF(scriv!V754&lt;&gt;"",scriv!V754,
IF(E792="",IFERROR(VLOOKUP(BL792,$AH$40:$BT$638,39,FALSE),$BT$36),
$BT$37))</f>
        <v>NodeSquare</v>
      </c>
      <c r="BU792" s="166">
        <f t="shared" ca="1" si="505"/>
        <v>2000</v>
      </c>
      <c r="BV792" s="166">
        <f t="shared" ca="1" si="506"/>
        <v>-150</v>
      </c>
      <c r="BW792" s="166">
        <f t="shared" ca="1" si="507"/>
        <v>0</v>
      </c>
      <c r="BX792" s="166">
        <f t="shared" ca="1" si="508"/>
        <v>0</v>
      </c>
      <c r="BY792" s="180" t="str">
        <f t="shared" si="509"/>
        <v/>
      </c>
      <c r="BZ792" s="180" t="str">
        <f t="shared" si="510"/>
        <v/>
      </c>
      <c r="CA792" s="81" t="str">
        <f>IF(scriv!E754&lt;&gt;"",scriv!E754,"")</f>
        <v/>
      </c>
      <c r="CB792" s="82">
        <f t="shared" si="479"/>
        <v>0</v>
      </c>
      <c r="CC792" s="82">
        <f t="shared" si="511"/>
        <v>0</v>
      </c>
      <c r="CD792" s="82" t="str">
        <f t="shared" si="512"/>
        <v>-</v>
      </c>
      <c r="CE792" s="82" t="str">
        <f t="shared" si="513"/>
        <v>-</v>
      </c>
      <c r="CF792" s="82" t="str">
        <f t="shared" si="514"/>
        <v>-</v>
      </c>
      <c r="CG792" s="82" t="str">
        <f t="shared" si="515"/>
        <v>-</v>
      </c>
      <c r="CH792" s="82" t="str">
        <f t="shared" si="516"/>
        <v>-</v>
      </c>
      <c r="CI792" s="82" t="str">
        <f t="shared" si="517"/>
        <v>-</v>
      </c>
      <c r="CJ792" s="82" t="str">
        <f t="shared" si="518"/>
        <v>-</v>
      </c>
      <c r="CK792" s="82" t="str">
        <f t="shared" si="519"/>
        <v>-</v>
      </c>
    </row>
    <row r="793" spans="1:89" s="82" customFormat="1" ht="18" customHeight="1">
      <c r="A793" s="81" t="str">
        <f>scriv!AL755</f>
        <v/>
      </c>
      <c r="B793" s="81" t="str">
        <f>IF(scriv!D755&lt;&gt;"",scriv!D755,"")</f>
        <v/>
      </c>
      <c r="C793" s="81" t="str">
        <f>IF( scriv!AP755&lt;&gt;"", IF(D793&lt;&gt;"","connection ","")&amp;scriv!AP755,IF(D793&lt;&gt;"","connection",""))</f>
        <v/>
      </c>
      <c r="D793" s="82" t="str">
        <f>scriv!AN755</f>
        <v/>
      </c>
      <c r="E793" s="82" t="str">
        <f>scriv!AO755</f>
        <v/>
      </c>
      <c r="F793" s="156">
        <f>ROW()</f>
        <v>793</v>
      </c>
      <c r="G793" s="288">
        <f>scriv!AC755</f>
        <v>0</v>
      </c>
      <c r="H793" s="288">
        <f>scriv!AD755</f>
        <v>0</v>
      </c>
      <c r="I793" s="81" t="str">
        <f>IF(scriv!AE755&lt;&gt;"",scriv!AE755,J793)</f>
        <v/>
      </c>
      <c r="J793" s="81" t="str">
        <f>IF(scriv!AF755&lt;&gt;"",scriv!AF755,"")</f>
        <v/>
      </c>
      <c r="K793" s="82" t="str">
        <f>IF(scriv!Y755&lt;&gt;"",scriv!Y755,$K$36)</f>
        <v>none</v>
      </c>
      <c r="L793" s="82">
        <f>IF(scriv!Z755&lt;&gt;"",scriv!Z755,$L$36)</f>
        <v>0</v>
      </c>
      <c r="M793" s="82" t="str">
        <f>IF(scriv!AA755&lt;&gt;"",scriv!AA755,$M$36)</f>
        <v>OpenClose</v>
      </c>
      <c r="N793" s="82">
        <f>IF(scriv!AB755&lt;&gt;"",scriv!AB755,$N$36)</f>
        <v>0</v>
      </c>
      <c r="O793" s="119" t="str">
        <f t="shared" si="478"/>
        <v/>
      </c>
      <c r="P793" s="81" t="str">
        <f>IF(scriv!I755&lt;&gt;"",scriv!I755,"")</f>
        <v/>
      </c>
      <c r="Q793" s="81" t="str">
        <f>IF(scriv!J755&lt;&gt;"",scriv!J755,"")</f>
        <v/>
      </c>
      <c r="R793" s="81">
        <f>IF(scriv!K755&lt;&gt;"",scriv!K755,
IF(I793&lt;&gt;"",1,$R$36))</f>
        <v>1</v>
      </c>
      <c r="S793" s="81" t="str">
        <f>IF(scriv!L755&lt;&gt;"",scriv!L755,
IF(scriv!AF755&lt;&gt;"",$S$36,"none"))</f>
        <v>none</v>
      </c>
      <c r="T793" s="81" t="str">
        <f>IF(scriv!Q755&lt;&gt;"",scriv!Q755,"")</f>
        <v/>
      </c>
      <c r="U793" s="81" t="str">
        <f>IF(scriv!R755&lt;&gt;"",scriv!R755,"")</f>
        <v/>
      </c>
      <c r="V793" s="81" t="str">
        <f>IF(scriv!S755&lt;&gt;"",scriv!S755,"")</f>
        <v/>
      </c>
      <c r="W793" s="81" t="str">
        <f>IF(scriv!T755&lt;&gt;"",scriv!T755,"")</f>
        <v/>
      </c>
      <c r="X793" s="81" t="str">
        <f>IF($E793="",
( IF(scriv!AH755&lt;&gt;"", LEFT( scriv!AH755, FIND(",",scriv!AH755)-1) &amp; "=" &amp; $AH793 &amp; RIGHT( scriv!AH755, LEN(scriv!AH755) + 1 - FIND(",",scriv!AH755)),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IF(scriv!AI755&lt;&gt;"", LEFT( scriv!AI755, FIND(",",scriv!AI755)-1) &amp; "=" &amp; $AH793 &amp; RIGHT( scriv!AI755, LEN(scriv!AI755) + 1 - FIND(",",scriv!AI755)),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IF(scriv!AJ755&lt;&gt;"", LEFT( scriv!AJ755, FIND(",",scriv!AJ755)-1) &amp; "=" &amp; $AH793 &amp; RIGHT( scriv!AJ755, LEN(scriv!AJ755) + 1 - FIND(",",scriv!AJ755)),
  IF($Z$36&lt;&gt;"",LEFT( Z$36, FIND(",",Z$36)-1) &amp; "=" &amp; $AH793 &amp; RIGHT( Z$36, LEN(Z$36) + 1 - FIND(",",Z$36)),""))),
IF(scriv!O755&lt;&gt;"", LEFT( scriv!O755, FIND(",",scriv!O755)-1) &amp; "=" &amp; $AH793 &amp; RIGHT( scriv!O755, LEN(scriv!O755) + 1 - FIND(",",scriv!O755)),
LEFT( Z$37, FIND(",",Z$37)-1) &amp; "=" &amp; $AH793 &amp; RIGHT( Z$37, LEN(Z$37) + 1 - FIND(",",Z$37))))</f>
        <v>drawOpen=,1.2</v>
      </c>
      <c r="AA793" s="81" t="str">
        <f>IF($E793="",
( IF(scriv!AK755&lt;&gt;"", LEFT( scriv!AK755, FIND(",",scriv!AK755)-1) &amp; "=" &amp; $AH793 &amp; RIGHT( scriv!AK755, LEN(scriv!AK755) + 1 - FIND(",",scriv!AK755)),
  IF($AA$36&lt;&gt;"",LEFT( AA$36, FIND(",",AA$36)-1) &amp; "=" &amp; $AH793 &amp; RIGHT( AA$36, LEN(AA$36) + 1 - FIND(",",AA$36)),""))),
IF(scriv!P755&lt;&gt;"", LEFT( scriv!P755, FIND(",",scriv!P755)-1) &amp; "=" &amp; $AH793 &amp; RIGHT( scriv!P755, LEN(scriv!P755) + 1 - FIND(",",scriv!P755)),
LEFT( AA$37, FIND(",",AA$37)-1) &amp; "=" &amp; $AH793 &amp; RIGHT( AA$37, LEN(AA$37) + 1 - FIND(",",AA$37))))</f>
        <v>drawClose=,1.2</v>
      </c>
      <c r="AB793" s="167" t="str">
        <f t="shared" si="477"/>
        <v>noTitle</v>
      </c>
      <c r="AC793" s="167"/>
      <c r="AD793" s="45"/>
      <c r="AE793" s="168"/>
      <c r="AF793" s="169">
        <f>IF(D793="",scriv!B755,"")</f>
        <v>0</v>
      </c>
      <c r="AG793" s="170" t="str">
        <f t="shared" si="480"/>
        <v/>
      </c>
      <c r="AH793" s="169" t="str">
        <f t="shared" si="481"/>
        <v/>
      </c>
      <c r="AI793" s="169" t="str">
        <f t="shared" si="482"/>
        <v/>
      </c>
      <c r="AJ793" s="86">
        <f>ROUNDDOWN( (LEN(scriv!B755)+1) / 2, 0 )</f>
        <v>0</v>
      </c>
      <c r="AK793" s="82">
        <f t="shared" si="483"/>
        <v>0</v>
      </c>
      <c r="AL793" s="82" t="str">
        <f t="shared" si="484"/>
        <v>-</v>
      </c>
      <c r="AM793" s="82" t="str">
        <f t="shared" si="485"/>
        <v>-</v>
      </c>
      <c r="AN793" s="82" t="str">
        <f t="shared" si="486"/>
        <v>-</v>
      </c>
      <c r="AO793" s="82" t="str">
        <f t="shared" si="487"/>
        <v>-</v>
      </c>
      <c r="AP793" s="82" t="str">
        <f t="shared" si="488"/>
        <v>-</v>
      </c>
      <c r="AQ793" s="82" t="str">
        <f t="shared" si="489"/>
        <v>-</v>
      </c>
      <c r="AR793" s="82" t="str">
        <f t="shared" si="490"/>
        <v>-</v>
      </c>
      <c r="AT793" s="82">
        <f t="shared" si="491"/>
        <v>2</v>
      </c>
      <c r="AU793" s="82" t="str">
        <f ca="1">IF(    MAX(OFFSET(AL793,0,0,MATCH("-",AL$638:AL793,0))) = 0,"",
IFERROR(MAX(OFFSET(AL793,0,0,MATCH("-",AL$638:AL793,0))),""))</f>
        <v/>
      </c>
      <c r="AV793" s="82" t="str">
        <f ca="1">IF(    MAX(OFFSET(AM793,0,0,MATCH("-",AM$638:AM793,0))) = 0,"",
IFERROR(MAX(OFFSET(AM793,0,0,MATCH("-",AM$638:AM793,0))),""))</f>
        <v/>
      </c>
      <c r="AW793" s="82" t="str">
        <f ca="1">IF(    MAX(OFFSET(AN793,0,0,MATCH("-",AN$638:AN793,0))) = 0,"",
IFERROR(MAX(OFFSET(AN793,0,0,MATCH("-",AN$638:AN793,0))),""))</f>
        <v/>
      </c>
      <c r="AX793" s="82" t="str">
        <f ca="1">IF(    MAX(OFFSET(AO793,0,0,MATCH("-",AO$638:AO793,0))) = 0,"",
IFERROR(MAX(OFFSET(AO793,0,0,MATCH("-",AO$638:AO793,0))),""))</f>
        <v/>
      </c>
      <c r="AY793" s="82" t="str">
        <f ca="1">IF(    MAX(OFFSET(AP793,0,0,MATCH("-",AP$638:AP793,0))) = 0,"",
IFERROR(MAX(OFFSET(AP793,0,0,MATCH("-",AP$638:AP793,0))),""))</f>
        <v/>
      </c>
      <c r="AZ793" s="82" t="str">
        <f ca="1">IF(    MAX(OFFSET(AQ793,0,0,MATCH("-",AQ$638:AQ793,0))) = 0,"",
IFERROR(MAX(OFFSET(AQ793,0,0,MATCH("-",AQ$638:AQ793,0))),""))</f>
        <v/>
      </c>
      <c r="BA793" s="82" t="str">
        <f ca="1">IF(    MAX(OFFSET(AR793,0,0,MATCH("-",AR$638:AR793,0))) = 0,"",
IFERROR(MAX(OFFSET(AR793,0,0,MATCH("-",AR$638:AR793,0))),""))</f>
        <v/>
      </c>
      <c r="BB793" s="112">
        <f t="shared" ca="1" si="492"/>
        <v>-270</v>
      </c>
      <c r="BC793" s="111" t="str">
        <f t="shared" ca="1" si="493"/>
        <v>Radius</v>
      </c>
      <c r="BD793" s="112">
        <f t="shared" ca="1" si="494"/>
        <v>0</v>
      </c>
      <c r="BE793" s="111">
        <f t="shared" ca="1" si="495"/>
        <v>-150</v>
      </c>
      <c r="BF793" s="113" t="e">
        <f t="shared" ca="1" si="496"/>
        <v>#VALUE!</v>
      </c>
      <c r="BG793" s="113" t="e">
        <f t="shared" ca="1" si="497"/>
        <v>#VALUE!</v>
      </c>
      <c r="BH793" s="112">
        <f t="shared" ca="1" si="498"/>
        <v>2000</v>
      </c>
      <c r="BI793" s="112">
        <f t="shared" ca="1" si="499"/>
        <v>-150</v>
      </c>
      <c r="BJ793" s="157"/>
      <c r="BK793" s="157"/>
      <c r="BL793" s="158" t="str">
        <f>scriv!AM755</f>
        <v/>
      </c>
      <c r="BM793" s="157"/>
      <c r="BN793" s="157" t="str">
        <f t="shared" si="500"/>
        <v>node</v>
      </c>
      <c r="BO793" s="157"/>
      <c r="BP793" s="159">
        <f t="shared" ca="1" si="501"/>
        <v>0</v>
      </c>
      <c r="BQ793" s="159">
        <f t="shared" ca="1" si="502"/>
        <v>0</v>
      </c>
      <c r="BR793" s="159">
        <f t="shared" si="503"/>
        <v>1</v>
      </c>
      <c r="BS793" s="159" t="str">
        <f t="shared" si="504"/>
        <v>symbol</v>
      </c>
      <c r="BT793" s="157" t="str">
        <f ca="1">IF(scriv!V755&lt;&gt;"",scriv!V755,
IF(E793="",IFERROR(VLOOKUP(BL793,$AH$40:$BT$638,39,FALSE),$BT$36),
$BT$37))</f>
        <v>NodeSquare</v>
      </c>
      <c r="BU793" s="166">
        <f t="shared" ca="1" si="505"/>
        <v>2000</v>
      </c>
      <c r="BV793" s="166">
        <f t="shared" ca="1" si="506"/>
        <v>-150</v>
      </c>
      <c r="BW793" s="166">
        <f t="shared" ca="1" si="507"/>
        <v>0</v>
      </c>
      <c r="BX793" s="166">
        <f t="shared" ca="1" si="508"/>
        <v>0</v>
      </c>
      <c r="BY793" s="180" t="str">
        <f t="shared" si="509"/>
        <v/>
      </c>
      <c r="BZ793" s="180" t="str">
        <f t="shared" si="510"/>
        <v/>
      </c>
      <c r="CA793" s="81" t="str">
        <f>IF(scriv!E755&lt;&gt;"",scriv!E755,"")</f>
        <v/>
      </c>
      <c r="CB793" s="82">
        <f t="shared" si="479"/>
        <v>0</v>
      </c>
      <c r="CC793" s="82">
        <f t="shared" si="511"/>
        <v>0</v>
      </c>
      <c r="CD793" s="82" t="str">
        <f t="shared" si="512"/>
        <v>-</v>
      </c>
      <c r="CE793" s="82" t="str">
        <f t="shared" si="513"/>
        <v>-</v>
      </c>
      <c r="CF793" s="82" t="str">
        <f t="shared" si="514"/>
        <v>-</v>
      </c>
      <c r="CG793" s="82" t="str">
        <f t="shared" si="515"/>
        <v>-</v>
      </c>
      <c r="CH793" s="82" t="str">
        <f t="shared" si="516"/>
        <v>-</v>
      </c>
      <c r="CI793" s="82" t="str">
        <f t="shared" si="517"/>
        <v>-</v>
      </c>
      <c r="CJ793" s="82" t="str">
        <f t="shared" si="518"/>
        <v>-</v>
      </c>
      <c r="CK793" s="82" t="str">
        <f t="shared" si="519"/>
        <v>-</v>
      </c>
    </row>
    <row r="794" spans="1:89" s="82" customFormat="1" ht="18" customHeight="1">
      <c r="A794" s="81" t="str">
        <f>scriv!AL756</f>
        <v/>
      </c>
      <c r="B794" s="81" t="str">
        <f>IF(scriv!D756&lt;&gt;"",scriv!D756,"")</f>
        <v/>
      </c>
      <c r="C794" s="81" t="str">
        <f>IF( scriv!AP756&lt;&gt;"", IF(D794&lt;&gt;"","connection ","")&amp;scriv!AP756,IF(D794&lt;&gt;"","connection",""))</f>
        <v/>
      </c>
      <c r="D794" s="82" t="str">
        <f>scriv!AN756</f>
        <v/>
      </c>
      <c r="E794" s="82" t="str">
        <f>scriv!AO756</f>
        <v/>
      </c>
      <c r="F794" s="156">
        <f>ROW()</f>
        <v>794</v>
      </c>
      <c r="G794" s="288">
        <f>scriv!AC756</f>
        <v>0</v>
      </c>
      <c r="H794" s="288">
        <f>scriv!AD756</f>
        <v>0</v>
      </c>
      <c r="I794" s="81" t="str">
        <f>IF(scriv!AE756&lt;&gt;"",scriv!AE756,J794)</f>
        <v/>
      </c>
      <c r="J794" s="81" t="str">
        <f>IF(scriv!AF756&lt;&gt;"",scriv!AF756,"")</f>
        <v/>
      </c>
      <c r="K794" s="82" t="str">
        <f>IF(scriv!Y756&lt;&gt;"",scriv!Y756,$K$36)</f>
        <v>none</v>
      </c>
      <c r="L794" s="82">
        <f>IF(scriv!Z756&lt;&gt;"",scriv!Z756,$L$36)</f>
        <v>0</v>
      </c>
      <c r="M794" s="82" t="str">
        <f>IF(scriv!AA756&lt;&gt;"",scriv!AA756,$M$36)</f>
        <v>OpenClose</v>
      </c>
      <c r="N794" s="82">
        <f>IF(scriv!AB756&lt;&gt;"",scriv!AB756,$N$36)</f>
        <v>0</v>
      </c>
      <c r="O794" s="119" t="str">
        <f t="shared" si="478"/>
        <v/>
      </c>
      <c r="P794" s="81" t="str">
        <f>IF(scriv!I756&lt;&gt;"",scriv!I756,"")</f>
        <v/>
      </c>
      <c r="Q794" s="81" t="str">
        <f>IF(scriv!J756&lt;&gt;"",scriv!J756,"")</f>
        <v/>
      </c>
      <c r="R794" s="81">
        <f>IF(scriv!K756&lt;&gt;"",scriv!K756,
IF(I794&lt;&gt;"",1,$R$36))</f>
        <v>1</v>
      </c>
      <c r="S794" s="81" t="str">
        <f>IF(scriv!L756&lt;&gt;"",scriv!L756,
IF(scriv!AF756&lt;&gt;"",$S$36,"none"))</f>
        <v>none</v>
      </c>
      <c r="T794" s="81" t="str">
        <f>IF(scriv!Q756&lt;&gt;"",scriv!Q756,"")</f>
        <v/>
      </c>
      <c r="U794" s="81" t="str">
        <f>IF(scriv!R756&lt;&gt;"",scriv!R756,"")</f>
        <v/>
      </c>
      <c r="V794" s="81" t="str">
        <f>IF(scriv!S756&lt;&gt;"",scriv!S756,"")</f>
        <v/>
      </c>
      <c r="W794" s="81" t="str">
        <f>IF(scriv!T756&lt;&gt;"",scriv!T756,"")</f>
        <v/>
      </c>
      <c r="X794" s="81" t="str">
        <f>IF($E794="",
( IF(scriv!AH756&lt;&gt;"", LEFT( scriv!AH756, FIND(",",scriv!AH756)-1) &amp; "=" &amp; $AH794 &amp; RIGHT( scriv!AH756, LEN(scriv!AH756) + 1 - FIND(",",scriv!AH756)),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IF(scriv!AI756&lt;&gt;"", LEFT( scriv!AI756, FIND(",",scriv!AI756)-1) &amp; "=" &amp; $AH794 &amp; RIGHT( scriv!AI756, LEN(scriv!AI756) + 1 - FIND(",",scriv!AI756)),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IF(scriv!AJ756&lt;&gt;"", LEFT( scriv!AJ756, FIND(",",scriv!AJ756)-1) &amp; "=" &amp; $AH794 &amp; RIGHT( scriv!AJ756, LEN(scriv!AJ756) + 1 - FIND(",",scriv!AJ756)),
  IF($Z$36&lt;&gt;"",LEFT( Z$36, FIND(",",Z$36)-1) &amp; "=" &amp; $AH794 &amp; RIGHT( Z$36, LEN(Z$36) + 1 - FIND(",",Z$36)),""))),
IF(scriv!O756&lt;&gt;"", LEFT( scriv!O756, FIND(",",scriv!O756)-1) &amp; "=" &amp; $AH794 &amp; RIGHT( scriv!O756, LEN(scriv!O756) + 1 - FIND(",",scriv!O756)),
LEFT( Z$37, FIND(",",Z$37)-1) &amp; "=" &amp; $AH794 &amp; RIGHT( Z$37, LEN(Z$37) + 1 - FIND(",",Z$37))))</f>
        <v>drawOpen=,1.2</v>
      </c>
      <c r="AA794" s="81" t="str">
        <f>IF($E794="",
( IF(scriv!AK756&lt;&gt;"", LEFT( scriv!AK756, FIND(",",scriv!AK756)-1) &amp; "=" &amp; $AH794 &amp; RIGHT( scriv!AK756, LEN(scriv!AK756) + 1 - FIND(",",scriv!AK756)),
  IF($AA$36&lt;&gt;"",LEFT( AA$36, FIND(",",AA$36)-1) &amp; "=" &amp; $AH794 &amp; RIGHT( AA$36, LEN(AA$36) + 1 - FIND(",",AA$36)),""))),
IF(scriv!P756&lt;&gt;"", LEFT( scriv!P756, FIND(",",scriv!P756)-1) &amp; "=" &amp; $AH794 &amp; RIGHT( scriv!P756, LEN(scriv!P756) + 1 - FIND(",",scriv!P756)),
LEFT( AA$37, FIND(",",AA$37)-1) &amp; "=" &amp; $AH794 &amp; RIGHT( AA$37, LEN(AA$37) + 1 - FIND(",",AA$37))))</f>
        <v>drawClose=,1.2</v>
      </c>
      <c r="AB794" s="167" t="str">
        <f t="shared" si="477"/>
        <v>noTitle</v>
      </c>
      <c r="AC794" s="167"/>
      <c r="AD794" s="45"/>
      <c r="AE794" s="168"/>
      <c r="AF794" s="169">
        <f>IF(D794="",scriv!B756,"")</f>
        <v>0</v>
      </c>
      <c r="AG794" s="170" t="str">
        <f t="shared" si="480"/>
        <v/>
      </c>
      <c r="AH794" s="169" t="str">
        <f t="shared" si="481"/>
        <v/>
      </c>
      <c r="AI794" s="169" t="str">
        <f t="shared" si="482"/>
        <v/>
      </c>
      <c r="AJ794" s="86">
        <f>ROUNDDOWN( (LEN(scriv!B756)+1) / 2, 0 )</f>
        <v>0</v>
      </c>
      <c r="AK794" s="82">
        <f t="shared" si="483"/>
        <v>0</v>
      </c>
      <c r="AL794" s="82" t="str">
        <f t="shared" si="484"/>
        <v>-</v>
      </c>
      <c r="AM794" s="82" t="str">
        <f t="shared" si="485"/>
        <v>-</v>
      </c>
      <c r="AN794" s="82" t="str">
        <f t="shared" si="486"/>
        <v>-</v>
      </c>
      <c r="AO794" s="82" t="str">
        <f t="shared" si="487"/>
        <v>-</v>
      </c>
      <c r="AP794" s="82" t="str">
        <f t="shared" si="488"/>
        <v>-</v>
      </c>
      <c r="AQ794" s="82" t="str">
        <f t="shared" si="489"/>
        <v>-</v>
      </c>
      <c r="AR794" s="82" t="str">
        <f t="shared" si="490"/>
        <v>-</v>
      </c>
      <c r="AT794" s="82">
        <f t="shared" si="491"/>
        <v>2</v>
      </c>
      <c r="AU794" s="82" t="str">
        <f ca="1">IF(    MAX(OFFSET(AL794,0,0,MATCH("-",AL$638:AL794,0))) = 0,"",
IFERROR(MAX(OFFSET(AL794,0,0,MATCH("-",AL$638:AL794,0))),""))</f>
        <v/>
      </c>
      <c r="AV794" s="82" t="str">
        <f ca="1">IF(    MAX(OFFSET(AM794,0,0,MATCH("-",AM$638:AM794,0))) = 0,"",
IFERROR(MAX(OFFSET(AM794,0,0,MATCH("-",AM$638:AM794,0))),""))</f>
        <v/>
      </c>
      <c r="AW794" s="82" t="str">
        <f ca="1">IF(    MAX(OFFSET(AN794,0,0,MATCH("-",AN$638:AN794,0))) = 0,"",
IFERROR(MAX(OFFSET(AN794,0,0,MATCH("-",AN$638:AN794,0))),""))</f>
        <v/>
      </c>
      <c r="AX794" s="82" t="str">
        <f ca="1">IF(    MAX(OFFSET(AO794,0,0,MATCH("-",AO$638:AO794,0))) = 0,"",
IFERROR(MAX(OFFSET(AO794,0,0,MATCH("-",AO$638:AO794,0))),""))</f>
        <v/>
      </c>
      <c r="AY794" s="82" t="str">
        <f ca="1">IF(    MAX(OFFSET(AP794,0,0,MATCH("-",AP$638:AP794,0))) = 0,"",
IFERROR(MAX(OFFSET(AP794,0,0,MATCH("-",AP$638:AP794,0))),""))</f>
        <v/>
      </c>
      <c r="AZ794" s="82" t="str">
        <f ca="1">IF(    MAX(OFFSET(AQ794,0,0,MATCH("-",AQ$638:AQ794,0))) = 0,"",
IFERROR(MAX(OFFSET(AQ794,0,0,MATCH("-",AQ$638:AQ794,0))),""))</f>
        <v/>
      </c>
      <c r="BA794" s="82" t="str">
        <f ca="1">IF(    MAX(OFFSET(AR794,0,0,MATCH("-",AR$638:AR794,0))) = 0,"",
IFERROR(MAX(OFFSET(AR794,0,0,MATCH("-",AR$638:AR794,0))),""))</f>
        <v/>
      </c>
      <c r="BB794" s="112">
        <f t="shared" ca="1" si="492"/>
        <v>-270</v>
      </c>
      <c r="BC794" s="111" t="str">
        <f t="shared" ca="1" si="493"/>
        <v>Radius</v>
      </c>
      <c r="BD794" s="112">
        <f t="shared" ca="1" si="494"/>
        <v>0</v>
      </c>
      <c r="BE794" s="111">
        <f t="shared" ca="1" si="495"/>
        <v>-150</v>
      </c>
      <c r="BF794" s="113" t="e">
        <f t="shared" ca="1" si="496"/>
        <v>#VALUE!</v>
      </c>
      <c r="BG794" s="113" t="e">
        <f t="shared" ca="1" si="497"/>
        <v>#VALUE!</v>
      </c>
      <c r="BH794" s="112">
        <f t="shared" ca="1" si="498"/>
        <v>2000</v>
      </c>
      <c r="BI794" s="112">
        <f t="shared" ca="1" si="499"/>
        <v>-150</v>
      </c>
      <c r="BJ794" s="157"/>
      <c r="BK794" s="157"/>
      <c r="BL794" s="158" t="str">
        <f>scriv!AM756</f>
        <v/>
      </c>
      <c r="BM794" s="157"/>
      <c r="BN794" s="157" t="str">
        <f t="shared" si="500"/>
        <v>node</v>
      </c>
      <c r="BO794" s="157"/>
      <c r="BP794" s="159">
        <f t="shared" ca="1" si="501"/>
        <v>0</v>
      </c>
      <c r="BQ794" s="159">
        <f t="shared" ca="1" si="502"/>
        <v>0</v>
      </c>
      <c r="BR794" s="159">
        <f t="shared" si="503"/>
        <v>1</v>
      </c>
      <c r="BS794" s="159" t="str">
        <f t="shared" si="504"/>
        <v>symbol</v>
      </c>
      <c r="BT794" s="157" t="str">
        <f ca="1">IF(scriv!V756&lt;&gt;"",scriv!V756,
IF(E794="",IFERROR(VLOOKUP(BL794,$AH$40:$BT$638,39,FALSE),$BT$36),
$BT$37))</f>
        <v>NodeSquare</v>
      </c>
      <c r="BU794" s="166">
        <f t="shared" ca="1" si="505"/>
        <v>2000</v>
      </c>
      <c r="BV794" s="166">
        <f t="shared" ca="1" si="506"/>
        <v>-150</v>
      </c>
      <c r="BW794" s="166">
        <f t="shared" ca="1" si="507"/>
        <v>0</v>
      </c>
      <c r="BX794" s="166">
        <f t="shared" ca="1" si="508"/>
        <v>0</v>
      </c>
      <c r="BY794" s="180" t="str">
        <f t="shared" si="509"/>
        <v/>
      </c>
      <c r="BZ794" s="180" t="str">
        <f t="shared" si="510"/>
        <v/>
      </c>
      <c r="CA794" s="81" t="str">
        <f>IF(scriv!E756&lt;&gt;"",scriv!E756,"")</f>
        <v/>
      </c>
      <c r="CB794" s="82">
        <f t="shared" si="479"/>
        <v>0</v>
      </c>
      <c r="CC794" s="82">
        <f t="shared" si="511"/>
        <v>0</v>
      </c>
      <c r="CD794" s="82" t="str">
        <f t="shared" si="512"/>
        <v>-</v>
      </c>
      <c r="CE794" s="82" t="str">
        <f t="shared" si="513"/>
        <v>-</v>
      </c>
      <c r="CF794" s="82" t="str">
        <f t="shared" si="514"/>
        <v>-</v>
      </c>
      <c r="CG794" s="82" t="str">
        <f t="shared" si="515"/>
        <v>-</v>
      </c>
      <c r="CH794" s="82" t="str">
        <f t="shared" si="516"/>
        <v>-</v>
      </c>
      <c r="CI794" s="82" t="str">
        <f t="shared" si="517"/>
        <v>-</v>
      </c>
      <c r="CJ794" s="82" t="str">
        <f t="shared" si="518"/>
        <v>-</v>
      </c>
      <c r="CK794" s="82" t="str">
        <f t="shared" si="519"/>
        <v>-</v>
      </c>
    </row>
    <row r="795" spans="1:89" s="82" customFormat="1" ht="18" customHeight="1">
      <c r="A795" s="81" t="str">
        <f>scriv!AL757</f>
        <v/>
      </c>
      <c r="B795" s="81" t="str">
        <f>IF(scriv!D757&lt;&gt;"",scriv!D757,"")</f>
        <v/>
      </c>
      <c r="C795" s="81" t="str">
        <f>IF( scriv!AP757&lt;&gt;"", IF(D795&lt;&gt;"","connection ","")&amp;scriv!AP757,IF(D795&lt;&gt;"","connection",""))</f>
        <v/>
      </c>
      <c r="D795" s="82" t="str">
        <f>scriv!AN757</f>
        <v/>
      </c>
      <c r="E795" s="82" t="str">
        <f>scriv!AO757</f>
        <v/>
      </c>
      <c r="F795" s="156">
        <f>ROW()</f>
        <v>795</v>
      </c>
      <c r="G795" s="288">
        <f>scriv!AC757</f>
        <v>0</v>
      </c>
      <c r="H795" s="288">
        <f>scriv!AD757</f>
        <v>0</v>
      </c>
      <c r="I795" s="81" t="str">
        <f>IF(scriv!AE757&lt;&gt;"",scriv!AE757,J795)</f>
        <v/>
      </c>
      <c r="J795" s="81" t="str">
        <f>IF(scriv!AF757&lt;&gt;"",scriv!AF757,"")</f>
        <v/>
      </c>
      <c r="K795" s="82" t="str">
        <f>IF(scriv!Y757&lt;&gt;"",scriv!Y757,$K$36)</f>
        <v>none</v>
      </c>
      <c r="L795" s="82">
        <f>IF(scriv!Z757&lt;&gt;"",scriv!Z757,$L$36)</f>
        <v>0</v>
      </c>
      <c r="M795" s="82" t="str">
        <f>IF(scriv!AA757&lt;&gt;"",scriv!AA757,$M$36)</f>
        <v>OpenClose</v>
      </c>
      <c r="N795" s="82">
        <f>IF(scriv!AB757&lt;&gt;"",scriv!AB757,$N$36)</f>
        <v>0</v>
      </c>
      <c r="O795" s="119" t="str">
        <f t="shared" si="478"/>
        <v/>
      </c>
      <c r="P795" s="81" t="str">
        <f>IF(scriv!I757&lt;&gt;"",scriv!I757,"")</f>
        <v/>
      </c>
      <c r="Q795" s="81" t="str">
        <f>IF(scriv!J757&lt;&gt;"",scriv!J757,"")</f>
        <v/>
      </c>
      <c r="R795" s="81">
        <f>IF(scriv!K757&lt;&gt;"",scriv!K757,
IF(I795&lt;&gt;"",1,$R$36))</f>
        <v>1</v>
      </c>
      <c r="S795" s="81" t="str">
        <f>IF(scriv!L757&lt;&gt;"",scriv!L757,
IF(scriv!AF757&lt;&gt;"",$S$36,"none"))</f>
        <v>none</v>
      </c>
      <c r="T795" s="81" t="str">
        <f>IF(scriv!Q757&lt;&gt;"",scriv!Q757,"")</f>
        <v/>
      </c>
      <c r="U795" s="81" t="str">
        <f>IF(scriv!R757&lt;&gt;"",scriv!R757,"")</f>
        <v/>
      </c>
      <c r="V795" s="81" t="str">
        <f>IF(scriv!S757&lt;&gt;"",scriv!S757,"")</f>
        <v/>
      </c>
      <c r="W795" s="81" t="str">
        <f>IF(scriv!T757&lt;&gt;"",scriv!T757,"")</f>
        <v/>
      </c>
      <c r="X795" s="81" t="str">
        <f>IF($E795="",
( IF(scriv!AH757&lt;&gt;"", LEFT( scriv!AH757, FIND(",",scriv!AH757)-1) &amp; "=" &amp; $AH795 &amp; RIGHT( scriv!AH757, LEN(scriv!AH757) + 1 - FIND(",",scriv!AH757)),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IF(scriv!AI757&lt;&gt;"", LEFT( scriv!AI757, FIND(",",scriv!AI757)-1) &amp; "=" &amp; $AH795 &amp; RIGHT( scriv!AI757, LEN(scriv!AI757) + 1 - FIND(",",scriv!AI757)),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IF(scriv!AJ757&lt;&gt;"", LEFT( scriv!AJ757, FIND(",",scriv!AJ757)-1) &amp; "=" &amp; $AH795 &amp; RIGHT( scriv!AJ757, LEN(scriv!AJ757) + 1 - FIND(",",scriv!AJ757)),
  IF($Z$36&lt;&gt;"",LEFT( Z$36, FIND(",",Z$36)-1) &amp; "=" &amp; $AH795 &amp; RIGHT( Z$36, LEN(Z$36) + 1 - FIND(",",Z$36)),""))),
IF(scriv!O757&lt;&gt;"", LEFT( scriv!O757, FIND(",",scriv!O757)-1) &amp; "=" &amp; $AH795 &amp; RIGHT( scriv!O757, LEN(scriv!O757) + 1 - FIND(",",scriv!O757)),
LEFT( Z$37, FIND(",",Z$37)-1) &amp; "=" &amp; $AH795 &amp; RIGHT( Z$37, LEN(Z$37) + 1 - FIND(",",Z$37))))</f>
        <v>drawOpen=,1.2</v>
      </c>
      <c r="AA795" s="81" t="str">
        <f>IF($E795="",
( IF(scriv!AK757&lt;&gt;"", LEFT( scriv!AK757, FIND(",",scriv!AK757)-1) &amp; "=" &amp; $AH795 &amp; RIGHT( scriv!AK757, LEN(scriv!AK757) + 1 - FIND(",",scriv!AK757)),
  IF($AA$36&lt;&gt;"",LEFT( AA$36, FIND(",",AA$36)-1) &amp; "=" &amp; $AH795 &amp; RIGHT( AA$36, LEN(AA$36) + 1 - FIND(",",AA$36)),""))),
IF(scriv!P757&lt;&gt;"", LEFT( scriv!P757, FIND(",",scriv!P757)-1) &amp; "=" &amp; $AH795 &amp; RIGHT( scriv!P757, LEN(scriv!P757) + 1 - FIND(",",scriv!P757)),
LEFT( AA$37, FIND(",",AA$37)-1) &amp; "=" &amp; $AH795 &amp; RIGHT( AA$37, LEN(AA$37) + 1 - FIND(",",AA$37))))</f>
        <v>drawClose=,1.2</v>
      </c>
      <c r="AB795" s="167" t="str">
        <f t="shared" si="477"/>
        <v>noTitle</v>
      </c>
      <c r="AC795" s="167"/>
      <c r="AD795" s="45"/>
      <c r="AE795" s="168"/>
      <c r="AF795" s="169">
        <f>IF(D795="",scriv!B757,"")</f>
        <v>0</v>
      </c>
      <c r="AG795" s="170" t="str">
        <f t="shared" si="480"/>
        <v/>
      </c>
      <c r="AH795" s="169" t="str">
        <f t="shared" si="481"/>
        <v/>
      </c>
      <c r="AI795" s="169" t="str">
        <f t="shared" si="482"/>
        <v/>
      </c>
      <c r="AJ795" s="86">
        <f>ROUNDDOWN( (LEN(scriv!B757)+1) / 2, 0 )</f>
        <v>0</v>
      </c>
      <c r="AK795" s="82">
        <f t="shared" si="483"/>
        <v>0</v>
      </c>
      <c r="AL795" s="82" t="str">
        <f t="shared" si="484"/>
        <v>-</v>
      </c>
      <c r="AM795" s="82" t="str">
        <f t="shared" si="485"/>
        <v>-</v>
      </c>
      <c r="AN795" s="82" t="str">
        <f t="shared" si="486"/>
        <v>-</v>
      </c>
      <c r="AO795" s="82" t="str">
        <f t="shared" si="487"/>
        <v>-</v>
      </c>
      <c r="AP795" s="82" t="str">
        <f t="shared" si="488"/>
        <v>-</v>
      </c>
      <c r="AQ795" s="82" t="str">
        <f t="shared" si="489"/>
        <v>-</v>
      </c>
      <c r="AR795" s="82" t="str">
        <f t="shared" si="490"/>
        <v>-</v>
      </c>
      <c r="AT795" s="82">
        <f t="shared" si="491"/>
        <v>2</v>
      </c>
      <c r="AU795" s="82" t="str">
        <f ca="1">IF(    MAX(OFFSET(AL795,0,0,MATCH("-",AL$638:AL795,0))) = 0,"",
IFERROR(MAX(OFFSET(AL795,0,0,MATCH("-",AL$638:AL795,0))),""))</f>
        <v/>
      </c>
      <c r="AV795" s="82" t="str">
        <f ca="1">IF(    MAX(OFFSET(AM795,0,0,MATCH("-",AM$638:AM795,0))) = 0,"",
IFERROR(MAX(OFFSET(AM795,0,0,MATCH("-",AM$638:AM795,0))),""))</f>
        <v/>
      </c>
      <c r="AW795" s="82" t="str">
        <f ca="1">IF(    MAX(OFFSET(AN795,0,0,MATCH("-",AN$638:AN795,0))) = 0,"",
IFERROR(MAX(OFFSET(AN795,0,0,MATCH("-",AN$638:AN795,0))),""))</f>
        <v/>
      </c>
      <c r="AX795" s="82" t="str">
        <f ca="1">IF(    MAX(OFFSET(AO795,0,0,MATCH("-",AO$638:AO795,0))) = 0,"",
IFERROR(MAX(OFFSET(AO795,0,0,MATCH("-",AO$638:AO795,0))),""))</f>
        <v/>
      </c>
      <c r="AY795" s="82" t="str">
        <f ca="1">IF(    MAX(OFFSET(AP795,0,0,MATCH("-",AP$638:AP795,0))) = 0,"",
IFERROR(MAX(OFFSET(AP795,0,0,MATCH("-",AP$638:AP795,0))),""))</f>
        <v/>
      </c>
      <c r="AZ795" s="82" t="str">
        <f ca="1">IF(    MAX(OFFSET(AQ795,0,0,MATCH("-",AQ$638:AQ795,0))) = 0,"",
IFERROR(MAX(OFFSET(AQ795,0,0,MATCH("-",AQ$638:AQ795,0))),""))</f>
        <v/>
      </c>
      <c r="BA795" s="82" t="str">
        <f ca="1">IF(    MAX(OFFSET(AR795,0,0,MATCH("-",AR$638:AR795,0))) = 0,"",
IFERROR(MAX(OFFSET(AR795,0,0,MATCH("-",AR$638:AR795,0))),""))</f>
        <v/>
      </c>
      <c r="BB795" s="112">
        <f t="shared" ca="1" si="492"/>
        <v>-270</v>
      </c>
      <c r="BC795" s="111" t="str">
        <f t="shared" ca="1" si="493"/>
        <v>Radius</v>
      </c>
      <c r="BD795" s="112">
        <f t="shared" ca="1" si="494"/>
        <v>0</v>
      </c>
      <c r="BE795" s="111">
        <f t="shared" ca="1" si="495"/>
        <v>-150</v>
      </c>
      <c r="BF795" s="113" t="e">
        <f t="shared" ca="1" si="496"/>
        <v>#VALUE!</v>
      </c>
      <c r="BG795" s="113" t="e">
        <f t="shared" ca="1" si="497"/>
        <v>#VALUE!</v>
      </c>
      <c r="BH795" s="112">
        <f t="shared" ca="1" si="498"/>
        <v>2000</v>
      </c>
      <c r="BI795" s="112">
        <f t="shared" ca="1" si="499"/>
        <v>-150</v>
      </c>
      <c r="BJ795" s="157"/>
      <c r="BK795" s="157"/>
      <c r="BL795" s="158" t="str">
        <f>scriv!AM757</f>
        <v/>
      </c>
      <c r="BM795" s="157"/>
      <c r="BN795" s="157" t="str">
        <f t="shared" si="500"/>
        <v>node</v>
      </c>
      <c r="BO795" s="157"/>
      <c r="BP795" s="159">
        <f t="shared" ca="1" si="501"/>
        <v>0</v>
      </c>
      <c r="BQ795" s="159">
        <f t="shared" ca="1" si="502"/>
        <v>0</v>
      </c>
      <c r="BR795" s="159">
        <f t="shared" si="503"/>
        <v>1</v>
      </c>
      <c r="BS795" s="159" t="str">
        <f t="shared" si="504"/>
        <v>symbol</v>
      </c>
      <c r="BT795" s="157" t="str">
        <f ca="1">IF(scriv!V757&lt;&gt;"",scriv!V757,
IF(E795="",IFERROR(VLOOKUP(BL795,$AH$40:$BT$638,39,FALSE),$BT$36),
$BT$37))</f>
        <v>NodeSquare</v>
      </c>
      <c r="BU795" s="166">
        <f t="shared" ca="1" si="505"/>
        <v>2000</v>
      </c>
      <c r="BV795" s="166">
        <f t="shared" ca="1" si="506"/>
        <v>-150</v>
      </c>
      <c r="BW795" s="166">
        <f t="shared" ca="1" si="507"/>
        <v>0</v>
      </c>
      <c r="BX795" s="166">
        <f t="shared" ca="1" si="508"/>
        <v>0</v>
      </c>
      <c r="BY795" s="180" t="str">
        <f t="shared" si="509"/>
        <v/>
      </c>
      <c r="BZ795" s="180" t="str">
        <f t="shared" si="510"/>
        <v/>
      </c>
      <c r="CA795" s="81" t="str">
        <f>IF(scriv!E757&lt;&gt;"",scriv!E757,"")</f>
        <v/>
      </c>
      <c r="CB795" s="82">
        <f t="shared" si="479"/>
        <v>0</v>
      </c>
      <c r="CC795" s="82">
        <f t="shared" si="511"/>
        <v>0</v>
      </c>
      <c r="CD795" s="82" t="str">
        <f t="shared" si="512"/>
        <v>-</v>
      </c>
      <c r="CE795" s="82" t="str">
        <f t="shared" si="513"/>
        <v>-</v>
      </c>
      <c r="CF795" s="82" t="str">
        <f t="shared" si="514"/>
        <v>-</v>
      </c>
      <c r="CG795" s="82" t="str">
        <f t="shared" si="515"/>
        <v>-</v>
      </c>
      <c r="CH795" s="82" t="str">
        <f t="shared" si="516"/>
        <v>-</v>
      </c>
      <c r="CI795" s="82" t="str">
        <f t="shared" si="517"/>
        <v>-</v>
      </c>
      <c r="CJ795" s="82" t="str">
        <f t="shared" si="518"/>
        <v>-</v>
      </c>
      <c r="CK795" s="82" t="str">
        <f t="shared" si="519"/>
        <v>-</v>
      </c>
    </row>
    <row r="796" spans="1:89" s="82" customFormat="1" ht="18" customHeight="1">
      <c r="A796" s="81" t="str">
        <f>scriv!AL758</f>
        <v/>
      </c>
      <c r="B796" s="81" t="str">
        <f>IF(scriv!D758&lt;&gt;"",scriv!D758,"")</f>
        <v/>
      </c>
      <c r="C796" s="81" t="str">
        <f>IF( scriv!AP758&lt;&gt;"", IF(D796&lt;&gt;"","connection ","")&amp;scriv!AP758,IF(D796&lt;&gt;"","connection",""))</f>
        <v/>
      </c>
      <c r="D796" s="82" t="str">
        <f>scriv!AN758</f>
        <v/>
      </c>
      <c r="E796" s="82" t="str">
        <f>scriv!AO758</f>
        <v/>
      </c>
      <c r="F796" s="156">
        <f>ROW()</f>
        <v>796</v>
      </c>
      <c r="G796" s="288">
        <f>scriv!AC758</f>
        <v>0</v>
      </c>
      <c r="H796" s="288">
        <f>scriv!AD758</f>
        <v>0</v>
      </c>
      <c r="I796" s="81" t="str">
        <f>IF(scriv!AE758&lt;&gt;"",scriv!AE758,J796)</f>
        <v/>
      </c>
      <c r="J796" s="81" t="str">
        <f>IF(scriv!AF758&lt;&gt;"",scriv!AF758,"")</f>
        <v/>
      </c>
      <c r="K796" s="82" t="str">
        <f>IF(scriv!Y758&lt;&gt;"",scriv!Y758,$K$36)</f>
        <v>none</v>
      </c>
      <c r="L796" s="82">
        <f>IF(scriv!Z758&lt;&gt;"",scriv!Z758,$L$36)</f>
        <v>0</v>
      </c>
      <c r="M796" s="82" t="str">
        <f>IF(scriv!AA758&lt;&gt;"",scriv!AA758,$M$36)</f>
        <v>OpenClose</v>
      </c>
      <c r="N796" s="82">
        <f>IF(scriv!AB758&lt;&gt;"",scriv!AB758,$N$36)</f>
        <v>0</v>
      </c>
      <c r="O796" s="119" t="str">
        <f t="shared" si="478"/>
        <v/>
      </c>
      <c r="P796" s="81" t="str">
        <f>IF(scriv!I758&lt;&gt;"",scriv!I758,"")</f>
        <v/>
      </c>
      <c r="Q796" s="81" t="str">
        <f>IF(scriv!J758&lt;&gt;"",scriv!J758,"")</f>
        <v/>
      </c>
      <c r="R796" s="81">
        <f>IF(scriv!K758&lt;&gt;"",scriv!K758,
IF(I796&lt;&gt;"",1,$R$36))</f>
        <v>1</v>
      </c>
      <c r="S796" s="81" t="str">
        <f>IF(scriv!L758&lt;&gt;"",scriv!L758,
IF(scriv!AF758&lt;&gt;"",$S$36,"none"))</f>
        <v>none</v>
      </c>
      <c r="T796" s="81" t="str">
        <f>IF(scriv!Q758&lt;&gt;"",scriv!Q758,"")</f>
        <v/>
      </c>
      <c r="U796" s="81" t="str">
        <f>IF(scriv!R758&lt;&gt;"",scriv!R758,"")</f>
        <v/>
      </c>
      <c r="V796" s="81" t="str">
        <f>IF(scriv!S758&lt;&gt;"",scriv!S758,"")</f>
        <v/>
      </c>
      <c r="W796" s="81" t="str">
        <f>IF(scriv!T758&lt;&gt;"",scriv!T758,"")</f>
        <v/>
      </c>
      <c r="X796" s="81" t="str">
        <f>IF($E796="",
( IF(scriv!AH758&lt;&gt;"", LEFT( scriv!AH758, FIND(",",scriv!AH758)-1) &amp; "=" &amp; $AH796 &amp; RIGHT( scriv!AH758, LEN(scriv!AH758) + 1 - FIND(",",scriv!AH758)),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IF(scriv!AI758&lt;&gt;"", LEFT( scriv!AI758, FIND(",",scriv!AI758)-1) &amp; "=" &amp; $AH796 &amp; RIGHT( scriv!AI758, LEN(scriv!AI758) + 1 - FIND(",",scriv!AI758)),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IF(scriv!AJ758&lt;&gt;"", LEFT( scriv!AJ758, FIND(",",scriv!AJ758)-1) &amp; "=" &amp; $AH796 &amp; RIGHT( scriv!AJ758, LEN(scriv!AJ758) + 1 - FIND(",",scriv!AJ758)),
  IF($Z$36&lt;&gt;"",LEFT( Z$36, FIND(",",Z$36)-1) &amp; "=" &amp; $AH796 &amp; RIGHT( Z$36, LEN(Z$36) + 1 - FIND(",",Z$36)),""))),
IF(scriv!O758&lt;&gt;"", LEFT( scriv!O758, FIND(",",scriv!O758)-1) &amp; "=" &amp; $AH796 &amp; RIGHT( scriv!O758, LEN(scriv!O758) + 1 - FIND(",",scriv!O758)),
LEFT( Z$37, FIND(",",Z$37)-1) &amp; "=" &amp; $AH796 &amp; RIGHT( Z$37, LEN(Z$37) + 1 - FIND(",",Z$37))))</f>
        <v>drawOpen=,1.2</v>
      </c>
      <c r="AA796" s="81" t="str">
        <f>IF($E796="",
( IF(scriv!AK758&lt;&gt;"", LEFT( scriv!AK758, FIND(",",scriv!AK758)-1) &amp; "=" &amp; $AH796 &amp; RIGHT( scriv!AK758, LEN(scriv!AK758) + 1 - FIND(",",scriv!AK758)),
  IF($AA$36&lt;&gt;"",LEFT( AA$36, FIND(",",AA$36)-1) &amp; "=" &amp; $AH796 &amp; RIGHT( AA$36, LEN(AA$36) + 1 - FIND(",",AA$36)),""))),
IF(scriv!P758&lt;&gt;"", LEFT( scriv!P758, FIND(",",scriv!P758)-1) &amp; "=" &amp; $AH796 &amp; RIGHT( scriv!P758, LEN(scriv!P758) + 1 - FIND(",",scriv!P758)),
LEFT( AA$37, FIND(",",AA$37)-1) &amp; "=" &amp; $AH796 &amp; RIGHT( AA$37, LEN(AA$37) + 1 - FIND(",",AA$37))))</f>
        <v>drawClose=,1.2</v>
      </c>
      <c r="AB796" s="167" t="str">
        <f t="shared" si="477"/>
        <v>noTitle</v>
      </c>
      <c r="AC796" s="167"/>
      <c r="AD796" s="45"/>
      <c r="AE796" s="168"/>
      <c r="AF796" s="169">
        <f>IF(D796="",scriv!B758,"")</f>
        <v>0</v>
      </c>
      <c r="AG796" s="170" t="str">
        <f t="shared" si="480"/>
        <v/>
      </c>
      <c r="AH796" s="169" t="str">
        <f t="shared" si="481"/>
        <v/>
      </c>
      <c r="AI796" s="169" t="str">
        <f t="shared" si="482"/>
        <v/>
      </c>
      <c r="AJ796" s="86">
        <f>ROUNDDOWN( (LEN(scriv!B758)+1) / 2, 0 )</f>
        <v>0</v>
      </c>
      <c r="AK796" s="82">
        <f t="shared" si="483"/>
        <v>0</v>
      </c>
      <c r="AL796" s="82" t="str">
        <f t="shared" si="484"/>
        <v>-</v>
      </c>
      <c r="AM796" s="82" t="str">
        <f t="shared" si="485"/>
        <v>-</v>
      </c>
      <c r="AN796" s="82" t="str">
        <f t="shared" si="486"/>
        <v>-</v>
      </c>
      <c r="AO796" s="82" t="str">
        <f t="shared" si="487"/>
        <v>-</v>
      </c>
      <c r="AP796" s="82" t="str">
        <f t="shared" si="488"/>
        <v>-</v>
      </c>
      <c r="AQ796" s="82" t="str">
        <f t="shared" si="489"/>
        <v>-</v>
      </c>
      <c r="AR796" s="82" t="str">
        <f t="shared" si="490"/>
        <v>-</v>
      </c>
      <c r="AT796" s="82">
        <f t="shared" si="491"/>
        <v>2</v>
      </c>
      <c r="AU796" s="82" t="str">
        <f ca="1">IF(    MAX(OFFSET(AL796,0,0,MATCH("-",AL$638:AL796,0))) = 0,"",
IFERROR(MAX(OFFSET(AL796,0,0,MATCH("-",AL$638:AL796,0))),""))</f>
        <v/>
      </c>
      <c r="AV796" s="82" t="str">
        <f ca="1">IF(    MAX(OFFSET(AM796,0,0,MATCH("-",AM$638:AM796,0))) = 0,"",
IFERROR(MAX(OFFSET(AM796,0,0,MATCH("-",AM$638:AM796,0))),""))</f>
        <v/>
      </c>
      <c r="AW796" s="82" t="str">
        <f ca="1">IF(    MAX(OFFSET(AN796,0,0,MATCH("-",AN$638:AN796,0))) = 0,"",
IFERROR(MAX(OFFSET(AN796,0,0,MATCH("-",AN$638:AN796,0))),""))</f>
        <v/>
      </c>
      <c r="AX796" s="82" t="str">
        <f ca="1">IF(    MAX(OFFSET(AO796,0,0,MATCH("-",AO$638:AO796,0))) = 0,"",
IFERROR(MAX(OFFSET(AO796,0,0,MATCH("-",AO$638:AO796,0))),""))</f>
        <v/>
      </c>
      <c r="AY796" s="82" t="str">
        <f ca="1">IF(    MAX(OFFSET(AP796,0,0,MATCH("-",AP$638:AP796,0))) = 0,"",
IFERROR(MAX(OFFSET(AP796,0,0,MATCH("-",AP$638:AP796,0))),""))</f>
        <v/>
      </c>
      <c r="AZ796" s="82" t="str">
        <f ca="1">IF(    MAX(OFFSET(AQ796,0,0,MATCH("-",AQ$638:AQ796,0))) = 0,"",
IFERROR(MAX(OFFSET(AQ796,0,0,MATCH("-",AQ$638:AQ796,0))),""))</f>
        <v/>
      </c>
      <c r="BA796" s="82" t="str">
        <f ca="1">IF(    MAX(OFFSET(AR796,0,0,MATCH("-",AR$638:AR796,0))) = 0,"",
IFERROR(MAX(OFFSET(AR796,0,0,MATCH("-",AR$638:AR796,0))),""))</f>
        <v/>
      </c>
      <c r="BB796" s="112">
        <f t="shared" ca="1" si="492"/>
        <v>-270</v>
      </c>
      <c r="BC796" s="111" t="str">
        <f t="shared" ca="1" si="493"/>
        <v>Radius</v>
      </c>
      <c r="BD796" s="112">
        <f t="shared" ca="1" si="494"/>
        <v>0</v>
      </c>
      <c r="BE796" s="111">
        <f t="shared" ca="1" si="495"/>
        <v>-150</v>
      </c>
      <c r="BF796" s="113" t="e">
        <f t="shared" ca="1" si="496"/>
        <v>#VALUE!</v>
      </c>
      <c r="BG796" s="113" t="e">
        <f t="shared" ca="1" si="497"/>
        <v>#VALUE!</v>
      </c>
      <c r="BH796" s="112">
        <f t="shared" ca="1" si="498"/>
        <v>2000</v>
      </c>
      <c r="BI796" s="112">
        <f t="shared" ca="1" si="499"/>
        <v>-150</v>
      </c>
      <c r="BJ796" s="157"/>
      <c r="BK796" s="157"/>
      <c r="BL796" s="158" t="str">
        <f>scriv!AM758</f>
        <v/>
      </c>
      <c r="BM796" s="157"/>
      <c r="BN796" s="157" t="str">
        <f t="shared" si="500"/>
        <v>node</v>
      </c>
      <c r="BO796" s="157"/>
      <c r="BP796" s="159">
        <f t="shared" ca="1" si="501"/>
        <v>0</v>
      </c>
      <c r="BQ796" s="159">
        <f t="shared" ca="1" si="502"/>
        <v>0</v>
      </c>
      <c r="BR796" s="159">
        <f t="shared" si="503"/>
        <v>1</v>
      </c>
      <c r="BS796" s="159" t="str">
        <f t="shared" si="504"/>
        <v>symbol</v>
      </c>
      <c r="BT796" s="157" t="str">
        <f ca="1">IF(scriv!V758&lt;&gt;"",scriv!V758,
IF(E796="",IFERROR(VLOOKUP(BL796,$AH$40:$BT$638,39,FALSE),$BT$36),
$BT$37))</f>
        <v>NodeSquare</v>
      </c>
      <c r="BU796" s="166">
        <f t="shared" ca="1" si="505"/>
        <v>2000</v>
      </c>
      <c r="BV796" s="166">
        <f t="shared" ca="1" si="506"/>
        <v>-150</v>
      </c>
      <c r="BW796" s="166">
        <f t="shared" ca="1" si="507"/>
        <v>0</v>
      </c>
      <c r="BX796" s="166">
        <f t="shared" ca="1" si="508"/>
        <v>0</v>
      </c>
      <c r="BY796" s="180" t="str">
        <f t="shared" si="509"/>
        <v/>
      </c>
      <c r="BZ796" s="180" t="str">
        <f t="shared" si="510"/>
        <v/>
      </c>
      <c r="CA796" s="81" t="str">
        <f>IF(scriv!E758&lt;&gt;"",scriv!E758,"")</f>
        <v/>
      </c>
      <c r="CB796" s="82">
        <f t="shared" si="479"/>
        <v>0</v>
      </c>
      <c r="CC796" s="82">
        <f t="shared" si="511"/>
        <v>0</v>
      </c>
      <c r="CD796" s="82" t="str">
        <f t="shared" si="512"/>
        <v>-</v>
      </c>
      <c r="CE796" s="82" t="str">
        <f t="shared" si="513"/>
        <v>-</v>
      </c>
      <c r="CF796" s="82" t="str">
        <f t="shared" si="514"/>
        <v>-</v>
      </c>
      <c r="CG796" s="82" t="str">
        <f t="shared" si="515"/>
        <v>-</v>
      </c>
      <c r="CH796" s="82" t="str">
        <f t="shared" si="516"/>
        <v>-</v>
      </c>
      <c r="CI796" s="82" t="str">
        <f t="shared" si="517"/>
        <v>-</v>
      </c>
      <c r="CJ796" s="82" t="str">
        <f t="shared" si="518"/>
        <v>-</v>
      </c>
      <c r="CK796" s="82" t="str">
        <f t="shared" si="519"/>
        <v>-</v>
      </c>
    </row>
    <row r="797" spans="1:89" s="82" customFormat="1" ht="18" customHeight="1">
      <c r="A797" s="81" t="str">
        <f>scriv!AL759</f>
        <v/>
      </c>
      <c r="B797" s="81" t="str">
        <f>IF(scriv!D759&lt;&gt;"",scriv!D759,"")</f>
        <v/>
      </c>
      <c r="C797" s="81" t="str">
        <f>IF( scriv!AP759&lt;&gt;"", IF(D797&lt;&gt;"","connection ","")&amp;scriv!AP759,IF(D797&lt;&gt;"","connection",""))</f>
        <v/>
      </c>
      <c r="D797" s="82" t="str">
        <f>scriv!AN759</f>
        <v/>
      </c>
      <c r="E797" s="82" t="str">
        <f>scriv!AO759</f>
        <v/>
      </c>
      <c r="F797" s="156">
        <f>ROW()</f>
        <v>797</v>
      </c>
      <c r="G797" s="288">
        <f>scriv!AC759</f>
        <v>0</v>
      </c>
      <c r="H797" s="288">
        <f>scriv!AD759</f>
        <v>0</v>
      </c>
      <c r="I797" s="81" t="str">
        <f>IF(scriv!AE759&lt;&gt;"",scriv!AE759,J797)</f>
        <v/>
      </c>
      <c r="J797" s="81" t="str">
        <f>IF(scriv!AF759&lt;&gt;"",scriv!AF759,"")</f>
        <v/>
      </c>
      <c r="K797" s="82" t="str">
        <f>IF(scriv!Y759&lt;&gt;"",scriv!Y759,$K$36)</f>
        <v>none</v>
      </c>
      <c r="L797" s="82">
        <f>IF(scriv!Z759&lt;&gt;"",scriv!Z759,$L$36)</f>
        <v>0</v>
      </c>
      <c r="M797" s="82" t="str">
        <f>IF(scriv!AA759&lt;&gt;"",scriv!AA759,$M$36)</f>
        <v>OpenClose</v>
      </c>
      <c r="N797" s="82">
        <f>IF(scriv!AB759&lt;&gt;"",scriv!AB759,$N$36)</f>
        <v>0</v>
      </c>
      <c r="O797" s="119" t="str">
        <f t="shared" si="478"/>
        <v/>
      </c>
      <c r="P797" s="81" t="str">
        <f>IF(scriv!I759&lt;&gt;"",scriv!I759,"")</f>
        <v/>
      </c>
      <c r="Q797" s="81" t="str">
        <f>IF(scriv!J759&lt;&gt;"",scriv!J759,"")</f>
        <v/>
      </c>
      <c r="R797" s="81">
        <f>IF(scriv!K759&lt;&gt;"",scriv!K759,
IF(I797&lt;&gt;"",1,$R$36))</f>
        <v>1</v>
      </c>
      <c r="S797" s="81" t="str">
        <f>IF(scriv!L759&lt;&gt;"",scriv!L759,
IF(scriv!AF759&lt;&gt;"",$S$36,"none"))</f>
        <v>none</v>
      </c>
      <c r="T797" s="81" t="str">
        <f>IF(scriv!Q759&lt;&gt;"",scriv!Q759,"")</f>
        <v/>
      </c>
      <c r="U797" s="81" t="str">
        <f>IF(scriv!R759&lt;&gt;"",scriv!R759,"")</f>
        <v/>
      </c>
      <c r="V797" s="81" t="str">
        <f>IF(scriv!S759&lt;&gt;"",scriv!S759,"")</f>
        <v/>
      </c>
      <c r="W797" s="81" t="str">
        <f>IF(scriv!T759&lt;&gt;"",scriv!T759,"")</f>
        <v/>
      </c>
      <c r="X797" s="81" t="str">
        <f>IF($E797="",
( IF(scriv!AH759&lt;&gt;"", LEFT( scriv!AH759, FIND(",",scriv!AH759)-1) &amp; "=" &amp; $AH797 &amp; RIGHT( scriv!AH759, LEN(scriv!AH759) + 1 - FIND(",",scriv!AH759)),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IF(scriv!AI759&lt;&gt;"", LEFT( scriv!AI759, FIND(",",scriv!AI759)-1) &amp; "=" &amp; $AH797 &amp; RIGHT( scriv!AI759, LEN(scriv!AI759) + 1 - FIND(",",scriv!AI759)),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IF(scriv!AJ759&lt;&gt;"", LEFT( scriv!AJ759, FIND(",",scriv!AJ759)-1) &amp; "=" &amp; $AH797 &amp; RIGHT( scriv!AJ759, LEN(scriv!AJ759) + 1 - FIND(",",scriv!AJ759)),
  IF($Z$36&lt;&gt;"",LEFT( Z$36, FIND(",",Z$36)-1) &amp; "=" &amp; $AH797 &amp; RIGHT( Z$36, LEN(Z$36) + 1 - FIND(",",Z$36)),""))),
IF(scriv!O759&lt;&gt;"", LEFT( scriv!O759, FIND(",",scriv!O759)-1) &amp; "=" &amp; $AH797 &amp; RIGHT( scriv!O759, LEN(scriv!O759) + 1 - FIND(",",scriv!O759)),
LEFT( Z$37, FIND(",",Z$37)-1) &amp; "=" &amp; $AH797 &amp; RIGHT( Z$37, LEN(Z$37) + 1 - FIND(",",Z$37))))</f>
        <v>drawOpen=,1.2</v>
      </c>
      <c r="AA797" s="81" t="str">
        <f>IF($E797="",
( IF(scriv!AK759&lt;&gt;"", LEFT( scriv!AK759, FIND(",",scriv!AK759)-1) &amp; "=" &amp; $AH797 &amp; RIGHT( scriv!AK759, LEN(scriv!AK759) + 1 - FIND(",",scriv!AK759)),
  IF($AA$36&lt;&gt;"",LEFT( AA$36, FIND(",",AA$36)-1) &amp; "=" &amp; $AH797 &amp; RIGHT( AA$36, LEN(AA$36) + 1 - FIND(",",AA$36)),""))),
IF(scriv!P759&lt;&gt;"", LEFT( scriv!P759, FIND(",",scriv!P759)-1) &amp; "=" &amp; $AH797 &amp; RIGHT( scriv!P759, LEN(scriv!P759) + 1 - FIND(",",scriv!P759)),
LEFT( AA$37, FIND(",",AA$37)-1) &amp; "=" &amp; $AH797 &amp; RIGHT( AA$37, LEN(AA$37) + 1 - FIND(",",AA$37))))</f>
        <v>drawClose=,1.2</v>
      </c>
      <c r="AB797" s="167" t="str">
        <f t="shared" si="477"/>
        <v>noTitle</v>
      </c>
      <c r="AC797" s="167"/>
      <c r="AD797" s="45"/>
      <c r="AE797" s="168"/>
      <c r="AF797" s="169">
        <f>IF(D797="",scriv!B759,"")</f>
        <v>0</v>
      </c>
      <c r="AG797" s="170" t="str">
        <f t="shared" si="480"/>
        <v/>
      </c>
      <c r="AH797" s="169" t="str">
        <f t="shared" si="481"/>
        <v/>
      </c>
      <c r="AI797" s="169" t="str">
        <f t="shared" si="482"/>
        <v/>
      </c>
      <c r="AJ797" s="86">
        <f>ROUNDDOWN( (LEN(scriv!B759)+1) / 2, 0 )</f>
        <v>0</v>
      </c>
      <c r="AK797" s="82">
        <f t="shared" si="483"/>
        <v>0</v>
      </c>
      <c r="AL797" s="82" t="str">
        <f t="shared" si="484"/>
        <v>-</v>
      </c>
      <c r="AM797" s="82" t="str">
        <f t="shared" si="485"/>
        <v>-</v>
      </c>
      <c r="AN797" s="82" t="str">
        <f t="shared" si="486"/>
        <v>-</v>
      </c>
      <c r="AO797" s="82" t="str">
        <f t="shared" si="487"/>
        <v>-</v>
      </c>
      <c r="AP797" s="82" t="str">
        <f t="shared" si="488"/>
        <v>-</v>
      </c>
      <c r="AQ797" s="82" t="str">
        <f t="shared" si="489"/>
        <v>-</v>
      </c>
      <c r="AR797" s="82" t="str">
        <f t="shared" si="490"/>
        <v>-</v>
      </c>
      <c r="AT797" s="82">
        <f t="shared" si="491"/>
        <v>2</v>
      </c>
      <c r="AU797" s="82" t="str">
        <f ca="1">IF(    MAX(OFFSET(AL797,0,0,MATCH("-",AL$638:AL797,0))) = 0,"",
IFERROR(MAX(OFFSET(AL797,0,0,MATCH("-",AL$638:AL797,0))),""))</f>
        <v/>
      </c>
      <c r="AV797" s="82" t="str">
        <f ca="1">IF(    MAX(OFFSET(AM797,0,0,MATCH("-",AM$638:AM797,0))) = 0,"",
IFERROR(MAX(OFFSET(AM797,0,0,MATCH("-",AM$638:AM797,0))),""))</f>
        <v/>
      </c>
      <c r="AW797" s="82" t="str">
        <f ca="1">IF(    MAX(OFFSET(AN797,0,0,MATCH("-",AN$638:AN797,0))) = 0,"",
IFERROR(MAX(OFFSET(AN797,0,0,MATCH("-",AN$638:AN797,0))),""))</f>
        <v/>
      </c>
      <c r="AX797" s="82" t="str">
        <f ca="1">IF(    MAX(OFFSET(AO797,0,0,MATCH("-",AO$638:AO797,0))) = 0,"",
IFERROR(MAX(OFFSET(AO797,0,0,MATCH("-",AO$638:AO797,0))),""))</f>
        <v/>
      </c>
      <c r="AY797" s="82" t="str">
        <f ca="1">IF(    MAX(OFFSET(AP797,0,0,MATCH("-",AP$638:AP797,0))) = 0,"",
IFERROR(MAX(OFFSET(AP797,0,0,MATCH("-",AP$638:AP797,0))),""))</f>
        <v/>
      </c>
      <c r="AZ797" s="82" t="str">
        <f ca="1">IF(    MAX(OFFSET(AQ797,0,0,MATCH("-",AQ$638:AQ797,0))) = 0,"",
IFERROR(MAX(OFFSET(AQ797,0,0,MATCH("-",AQ$638:AQ797,0))),""))</f>
        <v/>
      </c>
      <c r="BA797" s="82" t="str">
        <f ca="1">IF(    MAX(OFFSET(AR797,0,0,MATCH("-",AR$638:AR797,0))) = 0,"",
IFERROR(MAX(OFFSET(AR797,0,0,MATCH("-",AR$638:AR797,0))),""))</f>
        <v/>
      </c>
      <c r="BB797" s="112">
        <f t="shared" ca="1" si="492"/>
        <v>-270</v>
      </c>
      <c r="BC797" s="111" t="str">
        <f t="shared" ca="1" si="493"/>
        <v>Radius</v>
      </c>
      <c r="BD797" s="112">
        <f t="shared" ca="1" si="494"/>
        <v>0</v>
      </c>
      <c r="BE797" s="111">
        <f t="shared" ca="1" si="495"/>
        <v>-150</v>
      </c>
      <c r="BF797" s="113" t="e">
        <f t="shared" ca="1" si="496"/>
        <v>#VALUE!</v>
      </c>
      <c r="BG797" s="113" t="e">
        <f t="shared" ca="1" si="497"/>
        <v>#VALUE!</v>
      </c>
      <c r="BH797" s="112">
        <f t="shared" ca="1" si="498"/>
        <v>2000</v>
      </c>
      <c r="BI797" s="112">
        <f t="shared" ca="1" si="499"/>
        <v>-150</v>
      </c>
      <c r="BJ797" s="157"/>
      <c r="BK797" s="157"/>
      <c r="BL797" s="158" t="str">
        <f>scriv!AM759</f>
        <v/>
      </c>
      <c r="BM797" s="157"/>
      <c r="BN797" s="157" t="str">
        <f t="shared" si="500"/>
        <v>node</v>
      </c>
      <c r="BO797" s="157"/>
      <c r="BP797" s="159">
        <f t="shared" ca="1" si="501"/>
        <v>0</v>
      </c>
      <c r="BQ797" s="159">
        <f t="shared" ca="1" si="502"/>
        <v>0</v>
      </c>
      <c r="BR797" s="159">
        <f t="shared" si="503"/>
        <v>1</v>
      </c>
      <c r="BS797" s="159" t="str">
        <f t="shared" si="504"/>
        <v>symbol</v>
      </c>
      <c r="BT797" s="157" t="str">
        <f ca="1">IF(scriv!V759&lt;&gt;"",scriv!V759,
IF(E797="",IFERROR(VLOOKUP(BL797,$AH$40:$BT$638,39,FALSE),$BT$36),
$BT$37))</f>
        <v>NodeSquare</v>
      </c>
      <c r="BU797" s="166">
        <f t="shared" ca="1" si="505"/>
        <v>2000</v>
      </c>
      <c r="BV797" s="166">
        <f t="shared" ca="1" si="506"/>
        <v>-150</v>
      </c>
      <c r="BW797" s="166">
        <f t="shared" ca="1" si="507"/>
        <v>0</v>
      </c>
      <c r="BX797" s="166">
        <f t="shared" ca="1" si="508"/>
        <v>0</v>
      </c>
      <c r="BY797" s="180" t="str">
        <f t="shared" si="509"/>
        <v/>
      </c>
      <c r="BZ797" s="180" t="str">
        <f t="shared" si="510"/>
        <v/>
      </c>
      <c r="CA797" s="81" t="str">
        <f>IF(scriv!E759&lt;&gt;"",scriv!E759,"")</f>
        <v/>
      </c>
      <c r="CB797" s="82">
        <f t="shared" si="479"/>
        <v>0</v>
      </c>
      <c r="CC797" s="82">
        <f t="shared" si="511"/>
        <v>0</v>
      </c>
      <c r="CD797" s="82" t="str">
        <f t="shared" si="512"/>
        <v>-</v>
      </c>
      <c r="CE797" s="82" t="str">
        <f t="shared" si="513"/>
        <v>-</v>
      </c>
      <c r="CF797" s="82" t="str">
        <f t="shared" si="514"/>
        <v>-</v>
      </c>
      <c r="CG797" s="82" t="str">
        <f t="shared" si="515"/>
        <v>-</v>
      </c>
      <c r="CH797" s="82" t="str">
        <f t="shared" si="516"/>
        <v>-</v>
      </c>
      <c r="CI797" s="82" t="str">
        <f t="shared" si="517"/>
        <v>-</v>
      </c>
      <c r="CJ797" s="82" t="str">
        <f t="shared" si="518"/>
        <v>-</v>
      </c>
      <c r="CK797" s="82" t="str">
        <f t="shared" si="519"/>
        <v>-</v>
      </c>
    </row>
    <row r="798" spans="1:89" s="82" customFormat="1" ht="18" customHeight="1">
      <c r="A798" s="81" t="str">
        <f>scriv!AL760</f>
        <v/>
      </c>
      <c r="B798" s="81" t="str">
        <f>IF(scriv!D760&lt;&gt;"",scriv!D760,"")</f>
        <v/>
      </c>
      <c r="C798" s="81" t="str">
        <f>IF( scriv!AP760&lt;&gt;"", IF(D798&lt;&gt;"","connection ","")&amp;scriv!AP760,IF(D798&lt;&gt;"","connection",""))</f>
        <v/>
      </c>
      <c r="D798" s="82" t="str">
        <f>scriv!AN760</f>
        <v/>
      </c>
      <c r="E798" s="82" t="str">
        <f>scriv!AO760</f>
        <v/>
      </c>
      <c r="F798" s="156">
        <f>ROW()</f>
        <v>798</v>
      </c>
      <c r="G798" s="288">
        <f>scriv!AC760</f>
        <v>0</v>
      </c>
      <c r="H798" s="288">
        <f>scriv!AD760</f>
        <v>0</v>
      </c>
      <c r="I798" s="81" t="str">
        <f>IF(scriv!AE760&lt;&gt;"",scriv!AE760,J798)</f>
        <v/>
      </c>
      <c r="J798" s="81" t="str">
        <f>IF(scriv!AF760&lt;&gt;"",scriv!AF760,"")</f>
        <v/>
      </c>
      <c r="K798" s="82" t="str">
        <f>IF(scriv!Y760&lt;&gt;"",scriv!Y760,$K$36)</f>
        <v>none</v>
      </c>
      <c r="L798" s="82">
        <f>IF(scriv!Z760&lt;&gt;"",scriv!Z760,$L$36)</f>
        <v>0</v>
      </c>
      <c r="M798" s="82" t="str">
        <f>IF(scriv!AA760&lt;&gt;"",scriv!AA760,$M$36)</f>
        <v>OpenClose</v>
      </c>
      <c r="N798" s="82">
        <f>IF(scriv!AB760&lt;&gt;"",scriv!AB760,$N$36)</f>
        <v>0</v>
      </c>
      <c r="O798" s="119" t="str">
        <f t="shared" si="478"/>
        <v/>
      </c>
      <c r="P798" s="81" t="str">
        <f>IF(scriv!I760&lt;&gt;"",scriv!I760,"")</f>
        <v/>
      </c>
      <c r="Q798" s="81" t="str">
        <f>IF(scriv!J760&lt;&gt;"",scriv!J760,"")</f>
        <v/>
      </c>
      <c r="R798" s="81">
        <f>IF(scriv!K760&lt;&gt;"",scriv!K760,
IF(I798&lt;&gt;"",1,$R$36))</f>
        <v>1</v>
      </c>
      <c r="S798" s="81" t="str">
        <f>IF(scriv!L760&lt;&gt;"",scriv!L760,
IF(scriv!AF760&lt;&gt;"",$S$36,"none"))</f>
        <v>none</v>
      </c>
      <c r="T798" s="81" t="str">
        <f>IF(scriv!Q760&lt;&gt;"",scriv!Q760,"")</f>
        <v/>
      </c>
      <c r="U798" s="81" t="str">
        <f>IF(scriv!R760&lt;&gt;"",scriv!R760,"")</f>
        <v/>
      </c>
      <c r="V798" s="81" t="str">
        <f>IF(scriv!S760&lt;&gt;"",scriv!S760,"")</f>
        <v/>
      </c>
      <c r="W798" s="81" t="str">
        <f>IF(scriv!T760&lt;&gt;"",scriv!T760,"")</f>
        <v/>
      </c>
      <c r="X798" s="81" t="str">
        <f>IF($E798="",
( IF(scriv!AH760&lt;&gt;"", LEFT( scriv!AH760, FIND(",",scriv!AH760)-1) &amp; "=" &amp; $AH798 &amp; RIGHT( scriv!AH760, LEN(scriv!AH760) + 1 - FIND(",",scriv!AH760)),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IF(scriv!AI760&lt;&gt;"", LEFT( scriv!AI760, FIND(",",scriv!AI760)-1) &amp; "=" &amp; $AH798 &amp; RIGHT( scriv!AI760, LEN(scriv!AI760) + 1 - FIND(",",scriv!AI760)),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IF(scriv!AJ760&lt;&gt;"", LEFT( scriv!AJ760, FIND(",",scriv!AJ760)-1) &amp; "=" &amp; $AH798 &amp; RIGHT( scriv!AJ760, LEN(scriv!AJ760) + 1 - FIND(",",scriv!AJ760)),
  IF($Z$36&lt;&gt;"",LEFT( Z$36, FIND(",",Z$36)-1) &amp; "=" &amp; $AH798 &amp; RIGHT( Z$36, LEN(Z$36) + 1 - FIND(",",Z$36)),""))),
IF(scriv!O760&lt;&gt;"", LEFT( scriv!O760, FIND(",",scriv!O760)-1) &amp; "=" &amp; $AH798 &amp; RIGHT( scriv!O760, LEN(scriv!O760) + 1 - FIND(",",scriv!O760)),
LEFT( Z$37, FIND(",",Z$37)-1) &amp; "=" &amp; $AH798 &amp; RIGHT( Z$37, LEN(Z$37) + 1 - FIND(",",Z$37))))</f>
        <v>drawOpen=,1.2</v>
      </c>
      <c r="AA798" s="81" t="str">
        <f>IF($E798="",
( IF(scriv!AK760&lt;&gt;"", LEFT( scriv!AK760, FIND(",",scriv!AK760)-1) &amp; "=" &amp; $AH798 &amp; RIGHT( scriv!AK760, LEN(scriv!AK760) + 1 - FIND(",",scriv!AK760)),
  IF($AA$36&lt;&gt;"",LEFT( AA$36, FIND(",",AA$36)-1) &amp; "=" &amp; $AH798 &amp; RIGHT( AA$36, LEN(AA$36) + 1 - FIND(",",AA$36)),""))),
IF(scriv!P760&lt;&gt;"", LEFT( scriv!P760, FIND(",",scriv!P760)-1) &amp; "=" &amp; $AH798 &amp; RIGHT( scriv!P760, LEN(scriv!P760) + 1 - FIND(",",scriv!P760)),
LEFT( AA$37, FIND(",",AA$37)-1) &amp; "=" &amp; $AH798 &amp; RIGHT( AA$37, LEN(AA$37) + 1 - FIND(",",AA$37))))</f>
        <v>drawClose=,1.2</v>
      </c>
      <c r="AB798" s="167" t="str">
        <f t="shared" si="477"/>
        <v>noTitle</v>
      </c>
      <c r="AC798" s="167"/>
      <c r="AD798" s="45"/>
      <c r="AE798" s="168"/>
      <c r="AF798" s="169">
        <f>IF(D798="",scriv!B760,"")</f>
        <v>0</v>
      </c>
      <c r="AG798" s="170" t="str">
        <f t="shared" si="480"/>
        <v/>
      </c>
      <c r="AH798" s="169" t="str">
        <f t="shared" si="481"/>
        <v/>
      </c>
      <c r="AI798" s="169" t="str">
        <f t="shared" si="482"/>
        <v/>
      </c>
      <c r="AJ798" s="86">
        <f>ROUNDDOWN( (LEN(scriv!B760)+1) / 2, 0 )</f>
        <v>0</v>
      </c>
      <c r="AK798" s="82">
        <f t="shared" si="483"/>
        <v>0</v>
      </c>
      <c r="AL798" s="82" t="str">
        <f t="shared" si="484"/>
        <v>-</v>
      </c>
      <c r="AM798" s="82" t="str">
        <f t="shared" si="485"/>
        <v>-</v>
      </c>
      <c r="AN798" s="82" t="str">
        <f t="shared" si="486"/>
        <v>-</v>
      </c>
      <c r="AO798" s="82" t="str">
        <f t="shared" si="487"/>
        <v>-</v>
      </c>
      <c r="AP798" s="82" t="str">
        <f t="shared" si="488"/>
        <v>-</v>
      </c>
      <c r="AQ798" s="82" t="str">
        <f t="shared" si="489"/>
        <v>-</v>
      </c>
      <c r="AR798" s="82" t="str">
        <f t="shared" si="490"/>
        <v>-</v>
      </c>
      <c r="AT798" s="82">
        <f t="shared" si="491"/>
        <v>2</v>
      </c>
      <c r="AU798" s="82" t="str">
        <f ca="1">IF(    MAX(OFFSET(AL798,0,0,MATCH("-",AL$638:AL798,0))) = 0,"",
IFERROR(MAX(OFFSET(AL798,0,0,MATCH("-",AL$638:AL798,0))),""))</f>
        <v/>
      </c>
      <c r="AV798" s="82" t="str">
        <f ca="1">IF(    MAX(OFFSET(AM798,0,0,MATCH("-",AM$638:AM798,0))) = 0,"",
IFERROR(MAX(OFFSET(AM798,0,0,MATCH("-",AM$638:AM798,0))),""))</f>
        <v/>
      </c>
      <c r="AW798" s="82" t="str">
        <f ca="1">IF(    MAX(OFFSET(AN798,0,0,MATCH("-",AN$638:AN798,0))) = 0,"",
IFERROR(MAX(OFFSET(AN798,0,0,MATCH("-",AN$638:AN798,0))),""))</f>
        <v/>
      </c>
      <c r="AX798" s="82" t="str">
        <f ca="1">IF(    MAX(OFFSET(AO798,0,0,MATCH("-",AO$638:AO798,0))) = 0,"",
IFERROR(MAX(OFFSET(AO798,0,0,MATCH("-",AO$638:AO798,0))),""))</f>
        <v/>
      </c>
      <c r="AY798" s="82" t="str">
        <f ca="1">IF(    MAX(OFFSET(AP798,0,0,MATCH("-",AP$638:AP798,0))) = 0,"",
IFERROR(MAX(OFFSET(AP798,0,0,MATCH("-",AP$638:AP798,0))),""))</f>
        <v/>
      </c>
      <c r="AZ798" s="82" t="str">
        <f ca="1">IF(    MAX(OFFSET(AQ798,0,0,MATCH("-",AQ$638:AQ798,0))) = 0,"",
IFERROR(MAX(OFFSET(AQ798,0,0,MATCH("-",AQ$638:AQ798,0))),""))</f>
        <v/>
      </c>
      <c r="BA798" s="82" t="str">
        <f ca="1">IF(    MAX(OFFSET(AR798,0,0,MATCH("-",AR$638:AR798,0))) = 0,"",
IFERROR(MAX(OFFSET(AR798,0,0,MATCH("-",AR$638:AR798,0))),""))</f>
        <v/>
      </c>
      <c r="BB798" s="112">
        <f t="shared" ca="1" si="492"/>
        <v>-270</v>
      </c>
      <c r="BC798" s="111" t="str">
        <f t="shared" ca="1" si="493"/>
        <v>Radius</v>
      </c>
      <c r="BD798" s="112">
        <f t="shared" ca="1" si="494"/>
        <v>0</v>
      </c>
      <c r="BE798" s="111">
        <f t="shared" ca="1" si="495"/>
        <v>-150</v>
      </c>
      <c r="BF798" s="113" t="e">
        <f t="shared" ca="1" si="496"/>
        <v>#VALUE!</v>
      </c>
      <c r="BG798" s="113" t="e">
        <f t="shared" ca="1" si="497"/>
        <v>#VALUE!</v>
      </c>
      <c r="BH798" s="112">
        <f t="shared" ca="1" si="498"/>
        <v>2000</v>
      </c>
      <c r="BI798" s="112">
        <f t="shared" ca="1" si="499"/>
        <v>-150</v>
      </c>
      <c r="BJ798" s="157"/>
      <c r="BK798" s="157"/>
      <c r="BL798" s="158" t="str">
        <f>scriv!AM760</f>
        <v/>
      </c>
      <c r="BM798" s="157"/>
      <c r="BN798" s="157" t="str">
        <f t="shared" si="500"/>
        <v>node</v>
      </c>
      <c r="BO798" s="157"/>
      <c r="BP798" s="159">
        <f t="shared" ca="1" si="501"/>
        <v>0</v>
      </c>
      <c r="BQ798" s="159">
        <f t="shared" ca="1" si="502"/>
        <v>0</v>
      </c>
      <c r="BR798" s="159">
        <f t="shared" si="503"/>
        <v>1</v>
      </c>
      <c r="BS798" s="159" t="str">
        <f t="shared" si="504"/>
        <v>symbol</v>
      </c>
      <c r="BT798" s="157" t="str">
        <f ca="1">IF(scriv!V760&lt;&gt;"",scriv!V760,
IF(E798="",IFERROR(VLOOKUP(BL798,$AH$40:$BT$638,39,FALSE),$BT$36),
$BT$37))</f>
        <v>NodeSquare</v>
      </c>
      <c r="BU798" s="166">
        <f t="shared" ca="1" si="505"/>
        <v>2000</v>
      </c>
      <c r="BV798" s="166">
        <f t="shared" ca="1" si="506"/>
        <v>-150</v>
      </c>
      <c r="BW798" s="166">
        <f t="shared" ca="1" si="507"/>
        <v>0</v>
      </c>
      <c r="BX798" s="166">
        <f t="shared" ca="1" si="508"/>
        <v>0</v>
      </c>
      <c r="BY798" s="180" t="str">
        <f t="shared" si="509"/>
        <v/>
      </c>
      <c r="BZ798" s="180" t="str">
        <f t="shared" si="510"/>
        <v/>
      </c>
      <c r="CA798" s="81" t="str">
        <f>IF(scriv!E760&lt;&gt;"",scriv!E760,"")</f>
        <v/>
      </c>
      <c r="CB798" s="82">
        <f t="shared" si="479"/>
        <v>0</v>
      </c>
      <c r="CC798" s="82">
        <f t="shared" si="511"/>
        <v>0</v>
      </c>
      <c r="CD798" s="82" t="str">
        <f t="shared" si="512"/>
        <v>-</v>
      </c>
      <c r="CE798" s="82" t="str">
        <f t="shared" si="513"/>
        <v>-</v>
      </c>
      <c r="CF798" s="82" t="str">
        <f t="shared" si="514"/>
        <v>-</v>
      </c>
      <c r="CG798" s="82" t="str">
        <f t="shared" si="515"/>
        <v>-</v>
      </c>
      <c r="CH798" s="82" t="str">
        <f t="shared" si="516"/>
        <v>-</v>
      </c>
      <c r="CI798" s="82" t="str">
        <f t="shared" si="517"/>
        <v>-</v>
      </c>
      <c r="CJ798" s="82" t="str">
        <f t="shared" si="518"/>
        <v>-</v>
      </c>
      <c r="CK798" s="82" t="str">
        <f t="shared" si="519"/>
        <v>-</v>
      </c>
    </row>
    <row r="799" spans="1:89" s="82" customFormat="1" ht="18" customHeight="1">
      <c r="A799" s="81" t="str">
        <f>scriv!AL761</f>
        <v/>
      </c>
      <c r="B799" s="81" t="str">
        <f>IF(scriv!D761&lt;&gt;"",scriv!D761,"")</f>
        <v/>
      </c>
      <c r="C799" s="81" t="str">
        <f>IF( scriv!AP761&lt;&gt;"", IF(D799&lt;&gt;"","connection ","")&amp;scriv!AP761,IF(D799&lt;&gt;"","connection",""))</f>
        <v/>
      </c>
      <c r="D799" s="82" t="str">
        <f>scriv!AN761</f>
        <v/>
      </c>
      <c r="E799" s="82" t="str">
        <f>scriv!AO761</f>
        <v/>
      </c>
      <c r="F799" s="156">
        <f>ROW()</f>
        <v>799</v>
      </c>
      <c r="G799" s="288">
        <f>scriv!AC761</f>
        <v>0</v>
      </c>
      <c r="H799" s="288">
        <f>scriv!AD761</f>
        <v>0</v>
      </c>
      <c r="I799" s="81" t="str">
        <f>IF(scriv!AE761&lt;&gt;"",scriv!AE761,J799)</f>
        <v/>
      </c>
      <c r="J799" s="81" t="str">
        <f>IF(scriv!AF761&lt;&gt;"",scriv!AF761,"")</f>
        <v/>
      </c>
      <c r="K799" s="82" t="str">
        <f>IF(scriv!Y761&lt;&gt;"",scriv!Y761,$K$36)</f>
        <v>none</v>
      </c>
      <c r="L799" s="82">
        <f>IF(scriv!Z761&lt;&gt;"",scriv!Z761,$L$36)</f>
        <v>0</v>
      </c>
      <c r="M799" s="82" t="str">
        <f>IF(scriv!AA761&lt;&gt;"",scriv!AA761,$M$36)</f>
        <v>OpenClose</v>
      </c>
      <c r="N799" s="82">
        <f>IF(scriv!AB761&lt;&gt;"",scriv!AB761,$N$36)</f>
        <v>0</v>
      </c>
      <c r="O799" s="119" t="str">
        <f t="shared" si="478"/>
        <v/>
      </c>
      <c r="P799" s="81" t="str">
        <f>IF(scriv!I761&lt;&gt;"",scriv!I761,"")</f>
        <v/>
      </c>
      <c r="Q799" s="81" t="str">
        <f>IF(scriv!J761&lt;&gt;"",scriv!J761,"")</f>
        <v/>
      </c>
      <c r="R799" s="81">
        <f>IF(scriv!K761&lt;&gt;"",scriv!K761,
IF(I799&lt;&gt;"",1,$R$36))</f>
        <v>1</v>
      </c>
      <c r="S799" s="81" t="str">
        <f>IF(scriv!L761&lt;&gt;"",scriv!L761,
IF(scriv!AF761&lt;&gt;"",$S$36,"none"))</f>
        <v>none</v>
      </c>
      <c r="T799" s="81" t="str">
        <f>IF(scriv!Q761&lt;&gt;"",scriv!Q761,"")</f>
        <v/>
      </c>
      <c r="U799" s="81" t="str">
        <f>IF(scriv!R761&lt;&gt;"",scriv!R761,"")</f>
        <v/>
      </c>
      <c r="V799" s="81" t="str">
        <f>IF(scriv!S761&lt;&gt;"",scriv!S761,"")</f>
        <v/>
      </c>
      <c r="W799" s="81" t="str">
        <f>IF(scriv!T761&lt;&gt;"",scriv!T761,"")</f>
        <v/>
      </c>
      <c r="X799" s="81" t="str">
        <f>IF($E799="",
( IF(scriv!AH761&lt;&gt;"", LEFT( scriv!AH761, FIND(",",scriv!AH761)-1) &amp; "=" &amp; $AH799 &amp; RIGHT( scriv!AH761, LEN(scriv!AH761) + 1 - FIND(",",scriv!AH761)),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IF(scriv!AI761&lt;&gt;"", LEFT( scriv!AI761, FIND(",",scriv!AI761)-1) &amp; "=" &amp; $AH799 &amp; RIGHT( scriv!AI761, LEN(scriv!AI761) + 1 - FIND(",",scriv!AI761)),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IF(scriv!AJ761&lt;&gt;"", LEFT( scriv!AJ761, FIND(",",scriv!AJ761)-1) &amp; "=" &amp; $AH799 &amp; RIGHT( scriv!AJ761, LEN(scriv!AJ761) + 1 - FIND(",",scriv!AJ761)),
  IF($Z$36&lt;&gt;"",LEFT( Z$36, FIND(",",Z$36)-1) &amp; "=" &amp; $AH799 &amp; RIGHT( Z$36, LEN(Z$36) + 1 - FIND(",",Z$36)),""))),
IF(scriv!O761&lt;&gt;"", LEFT( scriv!O761, FIND(",",scriv!O761)-1) &amp; "=" &amp; $AH799 &amp; RIGHT( scriv!O761, LEN(scriv!O761) + 1 - FIND(",",scriv!O761)),
LEFT( Z$37, FIND(",",Z$37)-1) &amp; "=" &amp; $AH799 &amp; RIGHT( Z$37, LEN(Z$37) + 1 - FIND(",",Z$37))))</f>
        <v>drawOpen=,1.2</v>
      </c>
      <c r="AA799" s="81" t="str">
        <f>IF($E799="",
( IF(scriv!AK761&lt;&gt;"", LEFT( scriv!AK761, FIND(",",scriv!AK761)-1) &amp; "=" &amp; $AH799 &amp; RIGHT( scriv!AK761, LEN(scriv!AK761) + 1 - FIND(",",scriv!AK761)),
  IF($AA$36&lt;&gt;"",LEFT( AA$36, FIND(",",AA$36)-1) &amp; "=" &amp; $AH799 &amp; RIGHT( AA$36, LEN(AA$36) + 1 - FIND(",",AA$36)),""))),
IF(scriv!P761&lt;&gt;"", LEFT( scriv!P761, FIND(",",scriv!P761)-1) &amp; "=" &amp; $AH799 &amp; RIGHT( scriv!P761, LEN(scriv!P761) + 1 - FIND(",",scriv!P761)),
LEFT( AA$37, FIND(",",AA$37)-1) &amp; "=" &amp; $AH799 &amp; RIGHT( AA$37, LEN(AA$37) + 1 - FIND(",",AA$37))))</f>
        <v>drawClose=,1.2</v>
      </c>
      <c r="AB799" s="167" t="str">
        <f t="shared" si="477"/>
        <v>noTitle</v>
      </c>
      <c r="AC799" s="167"/>
      <c r="AD799" s="45"/>
      <c r="AE799" s="168"/>
      <c r="AF799" s="169">
        <f>IF(D799="",scriv!B761,"")</f>
        <v>0</v>
      </c>
      <c r="AG799" s="170" t="str">
        <f t="shared" si="480"/>
        <v/>
      </c>
      <c r="AH799" s="169" t="str">
        <f t="shared" si="481"/>
        <v/>
      </c>
      <c r="AI799" s="169" t="str">
        <f t="shared" si="482"/>
        <v/>
      </c>
      <c r="AJ799" s="86">
        <f>ROUNDDOWN( (LEN(scriv!B761)+1) / 2, 0 )</f>
        <v>0</v>
      </c>
      <c r="AK799" s="82">
        <f t="shared" si="483"/>
        <v>0</v>
      </c>
      <c r="AL799" s="82" t="str">
        <f t="shared" si="484"/>
        <v>-</v>
      </c>
      <c r="AM799" s="82" t="str">
        <f t="shared" si="485"/>
        <v>-</v>
      </c>
      <c r="AN799" s="82" t="str">
        <f t="shared" si="486"/>
        <v>-</v>
      </c>
      <c r="AO799" s="82" t="str">
        <f t="shared" si="487"/>
        <v>-</v>
      </c>
      <c r="AP799" s="82" t="str">
        <f t="shared" si="488"/>
        <v>-</v>
      </c>
      <c r="AQ799" s="82" t="str">
        <f t="shared" si="489"/>
        <v>-</v>
      </c>
      <c r="AR799" s="82" t="str">
        <f t="shared" si="490"/>
        <v>-</v>
      </c>
      <c r="AT799" s="82">
        <f t="shared" si="491"/>
        <v>2</v>
      </c>
      <c r="AU799" s="82" t="str">
        <f ca="1">IF(    MAX(OFFSET(AL799,0,0,MATCH("-",AL$638:AL799,0))) = 0,"",
IFERROR(MAX(OFFSET(AL799,0,0,MATCH("-",AL$638:AL799,0))),""))</f>
        <v/>
      </c>
      <c r="AV799" s="82" t="str">
        <f ca="1">IF(    MAX(OFFSET(AM799,0,0,MATCH("-",AM$638:AM799,0))) = 0,"",
IFERROR(MAX(OFFSET(AM799,0,0,MATCH("-",AM$638:AM799,0))),""))</f>
        <v/>
      </c>
      <c r="AW799" s="82" t="str">
        <f ca="1">IF(    MAX(OFFSET(AN799,0,0,MATCH("-",AN$638:AN799,0))) = 0,"",
IFERROR(MAX(OFFSET(AN799,0,0,MATCH("-",AN$638:AN799,0))),""))</f>
        <v/>
      </c>
      <c r="AX799" s="82" t="str">
        <f ca="1">IF(    MAX(OFFSET(AO799,0,0,MATCH("-",AO$638:AO799,0))) = 0,"",
IFERROR(MAX(OFFSET(AO799,0,0,MATCH("-",AO$638:AO799,0))),""))</f>
        <v/>
      </c>
      <c r="AY799" s="82" t="str">
        <f ca="1">IF(    MAX(OFFSET(AP799,0,0,MATCH("-",AP$638:AP799,0))) = 0,"",
IFERROR(MAX(OFFSET(AP799,0,0,MATCH("-",AP$638:AP799,0))),""))</f>
        <v/>
      </c>
      <c r="AZ799" s="82" t="str">
        <f ca="1">IF(    MAX(OFFSET(AQ799,0,0,MATCH("-",AQ$638:AQ799,0))) = 0,"",
IFERROR(MAX(OFFSET(AQ799,0,0,MATCH("-",AQ$638:AQ799,0))),""))</f>
        <v/>
      </c>
      <c r="BA799" s="82" t="str">
        <f ca="1">IF(    MAX(OFFSET(AR799,0,0,MATCH("-",AR$638:AR799,0))) = 0,"",
IFERROR(MAX(OFFSET(AR799,0,0,MATCH("-",AR$638:AR799,0))),""))</f>
        <v/>
      </c>
      <c r="BB799" s="112">
        <f t="shared" ca="1" si="492"/>
        <v>-270</v>
      </c>
      <c r="BC799" s="111" t="str">
        <f t="shared" ca="1" si="493"/>
        <v>Radius</v>
      </c>
      <c r="BD799" s="112">
        <f t="shared" ca="1" si="494"/>
        <v>0</v>
      </c>
      <c r="BE799" s="111">
        <f t="shared" ca="1" si="495"/>
        <v>-150</v>
      </c>
      <c r="BF799" s="113" t="e">
        <f t="shared" ca="1" si="496"/>
        <v>#VALUE!</v>
      </c>
      <c r="BG799" s="113" t="e">
        <f t="shared" ca="1" si="497"/>
        <v>#VALUE!</v>
      </c>
      <c r="BH799" s="112">
        <f t="shared" ca="1" si="498"/>
        <v>2000</v>
      </c>
      <c r="BI799" s="112">
        <f t="shared" ca="1" si="499"/>
        <v>-150</v>
      </c>
      <c r="BJ799" s="157"/>
      <c r="BK799" s="157"/>
      <c r="BL799" s="158" t="str">
        <f>scriv!AM761</f>
        <v/>
      </c>
      <c r="BM799" s="157"/>
      <c r="BN799" s="157" t="str">
        <f t="shared" si="500"/>
        <v>node</v>
      </c>
      <c r="BO799" s="157"/>
      <c r="BP799" s="159">
        <f t="shared" ca="1" si="501"/>
        <v>0</v>
      </c>
      <c r="BQ799" s="159">
        <f t="shared" ca="1" si="502"/>
        <v>0</v>
      </c>
      <c r="BR799" s="159">
        <f t="shared" si="503"/>
        <v>1</v>
      </c>
      <c r="BS799" s="159" t="str">
        <f t="shared" si="504"/>
        <v>symbol</v>
      </c>
      <c r="BT799" s="157" t="str">
        <f ca="1">IF(scriv!V761&lt;&gt;"",scriv!V761,
IF(E799="",IFERROR(VLOOKUP(BL799,$AH$40:$BT$638,39,FALSE),$BT$36),
$BT$37))</f>
        <v>NodeSquare</v>
      </c>
      <c r="BU799" s="166">
        <f t="shared" ca="1" si="505"/>
        <v>2000</v>
      </c>
      <c r="BV799" s="166">
        <f t="shared" ca="1" si="506"/>
        <v>-150</v>
      </c>
      <c r="BW799" s="166">
        <f t="shared" ca="1" si="507"/>
        <v>0</v>
      </c>
      <c r="BX799" s="166">
        <f t="shared" ca="1" si="508"/>
        <v>0</v>
      </c>
      <c r="BY799" s="180" t="str">
        <f t="shared" si="509"/>
        <v/>
      </c>
      <c r="BZ799" s="180" t="str">
        <f t="shared" si="510"/>
        <v/>
      </c>
      <c r="CA799" s="81" t="str">
        <f>IF(scriv!E761&lt;&gt;"",scriv!E761,"")</f>
        <v/>
      </c>
      <c r="CB799" s="82">
        <f t="shared" si="479"/>
        <v>0</v>
      </c>
      <c r="CC799" s="82">
        <f t="shared" si="511"/>
        <v>0</v>
      </c>
      <c r="CD799" s="82" t="str">
        <f t="shared" si="512"/>
        <v>-</v>
      </c>
      <c r="CE799" s="82" t="str">
        <f t="shared" si="513"/>
        <v>-</v>
      </c>
      <c r="CF799" s="82" t="str">
        <f t="shared" si="514"/>
        <v>-</v>
      </c>
      <c r="CG799" s="82" t="str">
        <f t="shared" si="515"/>
        <v>-</v>
      </c>
      <c r="CH799" s="82" t="str">
        <f t="shared" si="516"/>
        <v>-</v>
      </c>
      <c r="CI799" s="82" t="str">
        <f t="shared" si="517"/>
        <v>-</v>
      </c>
      <c r="CJ799" s="82" t="str">
        <f t="shared" si="518"/>
        <v>-</v>
      </c>
      <c r="CK799" s="82" t="str">
        <f t="shared" si="519"/>
        <v>-</v>
      </c>
    </row>
    <row r="800" spans="1:89" s="82" customFormat="1" ht="18" customHeight="1">
      <c r="A800" s="81" t="str">
        <f>scriv!AL762</f>
        <v/>
      </c>
      <c r="B800" s="81" t="str">
        <f>IF(scriv!D762&lt;&gt;"",scriv!D762,"")</f>
        <v/>
      </c>
      <c r="C800" s="81" t="str">
        <f>IF( scriv!AP762&lt;&gt;"", IF(D800&lt;&gt;"","connection ","")&amp;scriv!AP762,IF(D800&lt;&gt;"","connection",""))</f>
        <v/>
      </c>
      <c r="D800" s="82" t="str">
        <f>scriv!AN762</f>
        <v/>
      </c>
      <c r="E800" s="82" t="str">
        <f>scriv!AO762</f>
        <v/>
      </c>
      <c r="F800" s="156">
        <f>ROW()</f>
        <v>800</v>
      </c>
      <c r="G800" s="288">
        <f>scriv!AC762</f>
        <v>0</v>
      </c>
      <c r="H800" s="288">
        <f>scriv!AD762</f>
        <v>0</v>
      </c>
      <c r="I800" s="81" t="str">
        <f>IF(scriv!AE762&lt;&gt;"",scriv!AE762,J800)</f>
        <v/>
      </c>
      <c r="J800" s="81" t="str">
        <f>IF(scriv!AF762&lt;&gt;"",scriv!AF762,"")</f>
        <v/>
      </c>
      <c r="K800" s="82" t="str">
        <f>IF(scriv!Y762&lt;&gt;"",scriv!Y762,$K$36)</f>
        <v>none</v>
      </c>
      <c r="L800" s="82">
        <f>IF(scriv!Z762&lt;&gt;"",scriv!Z762,$L$36)</f>
        <v>0</v>
      </c>
      <c r="M800" s="82" t="str">
        <f>IF(scriv!AA762&lt;&gt;"",scriv!AA762,$M$36)</f>
        <v>OpenClose</v>
      </c>
      <c r="N800" s="82">
        <f>IF(scriv!AB762&lt;&gt;"",scriv!AB762,$N$36)</f>
        <v>0</v>
      </c>
      <c r="O800" s="119" t="str">
        <f t="shared" si="478"/>
        <v/>
      </c>
      <c r="P800" s="81" t="str">
        <f>IF(scriv!I762&lt;&gt;"",scriv!I762,"")</f>
        <v/>
      </c>
      <c r="Q800" s="81" t="str">
        <f>IF(scriv!J762&lt;&gt;"",scriv!J762,"")</f>
        <v/>
      </c>
      <c r="R800" s="81">
        <f>IF(scriv!K762&lt;&gt;"",scriv!K762,
IF(I800&lt;&gt;"",1,$R$36))</f>
        <v>1</v>
      </c>
      <c r="S800" s="81" t="str">
        <f>IF(scriv!L762&lt;&gt;"",scriv!L762,
IF(scriv!AF762&lt;&gt;"",$S$36,"none"))</f>
        <v>none</v>
      </c>
      <c r="T800" s="81" t="str">
        <f>IF(scriv!Q762&lt;&gt;"",scriv!Q762,"")</f>
        <v/>
      </c>
      <c r="U800" s="81" t="str">
        <f>IF(scriv!R762&lt;&gt;"",scriv!R762,"")</f>
        <v/>
      </c>
      <c r="V800" s="81" t="str">
        <f>IF(scriv!S762&lt;&gt;"",scriv!S762,"")</f>
        <v/>
      </c>
      <c r="W800" s="81" t="str">
        <f>IF(scriv!T762&lt;&gt;"",scriv!T762,"")</f>
        <v/>
      </c>
      <c r="X800" s="81" t="str">
        <f>IF($E800="",
( IF(scriv!AH762&lt;&gt;"", LEFT( scriv!AH762, FIND(",",scriv!AH762)-1) &amp; "=" &amp; $AH800 &amp; RIGHT( scriv!AH762, LEN(scriv!AH762) + 1 - FIND(",",scriv!AH762)),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IF(scriv!AI762&lt;&gt;"", LEFT( scriv!AI762, FIND(",",scriv!AI762)-1) &amp; "=" &amp; $AH800 &amp; RIGHT( scriv!AI762, LEN(scriv!AI762) + 1 - FIND(",",scriv!AI762)),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IF(scriv!AJ762&lt;&gt;"", LEFT( scriv!AJ762, FIND(",",scriv!AJ762)-1) &amp; "=" &amp; $AH800 &amp; RIGHT( scriv!AJ762, LEN(scriv!AJ762) + 1 - FIND(",",scriv!AJ762)),
  IF($Z$36&lt;&gt;"",LEFT( Z$36, FIND(",",Z$36)-1) &amp; "=" &amp; $AH800 &amp; RIGHT( Z$36, LEN(Z$36) + 1 - FIND(",",Z$36)),""))),
IF(scriv!O762&lt;&gt;"", LEFT( scriv!O762, FIND(",",scriv!O762)-1) &amp; "=" &amp; $AH800 &amp; RIGHT( scriv!O762, LEN(scriv!O762) + 1 - FIND(",",scriv!O762)),
LEFT( Z$37, FIND(",",Z$37)-1) &amp; "=" &amp; $AH800 &amp; RIGHT( Z$37, LEN(Z$37) + 1 - FIND(",",Z$37))))</f>
        <v>drawOpen=,1.2</v>
      </c>
      <c r="AA800" s="81" t="str">
        <f>IF($E800="",
( IF(scriv!AK762&lt;&gt;"", LEFT( scriv!AK762, FIND(",",scriv!AK762)-1) &amp; "=" &amp; $AH800 &amp; RIGHT( scriv!AK762, LEN(scriv!AK762) + 1 - FIND(",",scriv!AK762)),
  IF($AA$36&lt;&gt;"",LEFT( AA$36, FIND(",",AA$36)-1) &amp; "=" &amp; $AH800 &amp; RIGHT( AA$36, LEN(AA$36) + 1 - FIND(",",AA$36)),""))),
IF(scriv!P762&lt;&gt;"", LEFT( scriv!P762, FIND(",",scriv!P762)-1) &amp; "=" &amp; $AH800 &amp; RIGHT( scriv!P762, LEN(scriv!P762) + 1 - FIND(",",scriv!P762)),
LEFT( AA$37, FIND(",",AA$37)-1) &amp; "=" &amp; $AH800 &amp; RIGHT( AA$37, LEN(AA$37) + 1 - FIND(",",AA$37))))</f>
        <v>drawClose=,1.2</v>
      </c>
      <c r="AB800" s="167" t="str">
        <f t="shared" si="477"/>
        <v>noTitle</v>
      </c>
      <c r="AC800" s="167"/>
      <c r="AD800" s="45"/>
      <c r="AE800" s="168"/>
      <c r="AF800" s="169">
        <f>IF(D800="",scriv!B762,"")</f>
        <v>0</v>
      </c>
      <c r="AG800" s="170" t="str">
        <f t="shared" si="480"/>
        <v/>
      </c>
      <c r="AH800" s="169" t="str">
        <f t="shared" si="481"/>
        <v/>
      </c>
      <c r="AI800" s="169" t="str">
        <f t="shared" si="482"/>
        <v/>
      </c>
      <c r="AJ800" s="86">
        <f>ROUNDDOWN( (LEN(scriv!B762)+1) / 2, 0 )</f>
        <v>0</v>
      </c>
      <c r="AK800" s="82">
        <f t="shared" si="483"/>
        <v>0</v>
      </c>
      <c r="AL800" s="82" t="str">
        <f t="shared" si="484"/>
        <v>-</v>
      </c>
      <c r="AM800" s="82" t="str">
        <f t="shared" si="485"/>
        <v>-</v>
      </c>
      <c r="AN800" s="82" t="str">
        <f t="shared" si="486"/>
        <v>-</v>
      </c>
      <c r="AO800" s="82" t="str">
        <f t="shared" si="487"/>
        <v>-</v>
      </c>
      <c r="AP800" s="82" t="str">
        <f t="shared" si="488"/>
        <v>-</v>
      </c>
      <c r="AQ800" s="82" t="str">
        <f t="shared" si="489"/>
        <v>-</v>
      </c>
      <c r="AR800" s="82" t="str">
        <f t="shared" si="490"/>
        <v>-</v>
      </c>
      <c r="AT800" s="82">
        <f t="shared" si="491"/>
        <v>2</v>
      </c>
      <c r="AU800" s="82" t="str">
        <f ca="1">IF(    MAX(OFFSET(AL800,0,0,MATCH("-",AL$638:AL800,0))) = 0,"",
IFERROR(MAX(OFFSET(AL800,0,0,MATCH("-",AL$638:AL800,0))),""))</f>
        <v/>
      </c>
      <c r="AV800" s="82" t="str">
        <f ca="1">IF(    MAX(OFFSET(AM800,0,0,MATCH("-",AM$638:AM800,0))) = 0,"",
IFERROR(MAX(OFFSET(AM800,0,0,MATCH("-",AM$638:AM800,0))),""))</f>
        <v/>
      </c>
      <c r="AW800" s="82" t="str">
        <f ca="1">IF(    MAX(OFFSET(AN800,0,0,MATCH("-",AN$638:AN800,0))) = 0,"",
IFERROR(MAX(OFFSET(AN800,0,0,MATCH("-",AN$638:AN800,0))),""))</f>
        <v/>
      </c>
      <c r="AX800" s="82" t="str">
        <f ca="1">IF(    MAX(OFFSET(AO800,0,0,MATCH("-",AO$638:AO800,0))) = 0,"",
IFERROR(MAX(OFFSET(AO800,0,0,MATCH("-",AO$638:AO800,0))),""))</f>
        <v/>
      </c>
      <c r="AY800" s="82" t="str">
        <f ca="1">IF(    MAX(OFFSET(AP800,0,0,MATCH("-",AP$638:AP800,0))) = 0,"",
IFERROR(MAX(OFFSET(AP800,0,0,MATCH("-",AP$638:AP800,0))),""))</f>
        <v/>
      </c>
      <c r="AZ800" s="82" t="str">
        <f ca="1">IF(    MAX(OFFSET(AQ800,0,0,MATCH("-",AQ$638:AQ800,0))) = 0,"",
IFERROR(MAX(OFFSET(AQ800,0,0,MATCH("-",AQ$638:AQ800,0))),""))</f>
        <v/>
      </c>
      <c r="BA800" s="82" t="str">
        <f ca="1">IF(    MAX(OFFSET(AR800,0,0,MATCH("-",AR$638:AR800,0))) = 0,"",
IFERROR(MAX(OFFSET(AR800,0,0,MATCH("-",AR$638:AR800,0))),""))</f>
        <v/>
      </c>
      <c r="BB800" s="112">
        <f t="shared" ca="1" si="492"/>
        <v>-270</v>
      </c>
      <c r="BC800" s="111" t="str">
        <f t="shared" ca="1" si="493"/>
        <v>Radius</v>
      </c>
      <c r="BD800" s="112">
        <f t="shared" ca="1" si="494"/>
        <v>0</v>
      </c>
      <c r="BE800" s="111">
        <f t="shared" ca="1" si="495"/>
        <v>-150</v>
      </c>
      <c r="BF800" s="113" t="e">
        <f t="shared" ca="1" si="496"/>
        <v>#VALUE!</v>
      </c>
      <c r="BG800" s="113" t="e">
        <f t="shared" ca="1" si="497"/>
        <v>#VALUE!</v>
      </c>
      <c r="BH800" s="112">
        <f t="shared" ca="1" si="498"/>
        <v>2000</v>
      </c>
      <c r="BI800" s="112">
        <f t="shared" ca="1" si="499"/>
        <v>-150</v>
      </c>
      <c r="BJ800" s="157"/>
      <c r="BK800" s="157"/>
      <c r="BL800" s="158" t="str">
        <f>scriv!AM762</f>
        <v/>
      </c>
      <c r="BM800" s="157"/>
      <c r="BN800" s="157" t="str">
        <f t="shared" si="500"/>
        <v>node</v>
      </c>
      <c r="BO800" s="157"/>
      <c r="BP800" s="159">
        <f t="shared" ca="1" si="501"/>
        <v>0</v>
      </c>
      <c r="BQ800" s="159">
        <f t="shared" ca="1" si="502"/>
        <v>0</v>
      </c>
      <c r="BR800" s="159">
        <f t="shared" si="503"/>
        <v>1</v>
      </c>
      <c r="BS800" s="159" t="str">
        <f t="shared" si="504"/>
        <v>symbol</v>
      </c>
      <c r="BT800" s="157" t="str">
        <f ca="1">IF(scriv!V762&lt;&gt;"",scriv!V762,
IF(E800="",IFERROR(VLOOKUP(BL800,$AH$40:$BT$638,39,FALSE),$BT$36),
$BT$37))</f>
        <v>NodeSquare</v>
      </c>
      <c r="BU800" s="166">
        <f t="shared" ca="1" si="505"/>
        <v>2000</v>
      </c>
      <c r="BV800" s="166">
        <f t="shared" ca="1" si="506"/>
        <v>-150</v>
      </c>
      <c r="BW800" s="166">
        <f t="shared" ca="1" si="507"/>
        <v>0</v>
      </c>
      <c r="BX800" s="166">
        <f t="shared" ca="1" si="508"/>
        <v>0</v>
      </c>
      <c r="BY800" s="180" t="str">
        <f t="shared" si="509"/>
        <v/>
      </c>
      <c r="BZ800" s="180" t="str">
        <f t="shared" si="510"/>
        <v/>
      </c>
      <c r="CA800" s="81" t="str">
        <f>IF(scriv!E762&lt;&gt;"",scriv!E762,"")</f>
        <v/>
      </c>
      <c r="CB800" s="82">
        <f t="shared" si="479"/>
        <v>0</v>
      </c>
      <c r="CC800" s="82">
        <f t="shared" si="511"/>
        <v>0</v>
      </c>
      <c r="CD800" s="82" t="str">
        <f t="shared" si="512"/>
        <v>-</v>
      </c>
      <c r="CE800" s="82" t="str">
        <f t="shared" si="513"/>
        <v>-</v>
      </c>
      <c r="CF800" s="82" t="str">
        <f t="shared" si="514"/>
        <v>-</v>
      </c>
      <c r="CG800" s="82" t="str">
        <f t="shared" si="515"/>
        <v>-</v>
      </c>
      <c r="CH800" s="82" t="str">
        <f t="shared" si="516"/>
        <v>-</v>
      </c>
      <c r="CI800" s="82" t="str">
        <f t="shared" si="517"/>
        <v>-</v>
      </c>
      <c r="CJ800" s="82" t="str">
        <f t="shared" si="518"/>
        <v>-</v>
      </c>
      <c r="CK800" s="82" t="str">
        <f t="shared" si="519"/>
        <v>-</v>
      </c>
    </row>
    <row r="801" spans="1:89" s="82" customFormat="1" ht="18" customHeight="1">
      <c r="A801" s="81" t="str">
        <f>scriv!AL763</f>
        <v/>
      </c>
      <c r="B801" s="81" t="str">
        <f>IF(scriv!D763&lt;&gt;"",scriv!D763,"")</f>
        <v/>
      </c>
      <c r="C801" s="81" t="str">
        <f>IF( scriv!AP763&lt;&gt;"", IF(D801&lt;&gt;"","connection ","")&amp;scriv!AP763,IF(D801&lt;&gt;"","connection",""))</f>
        <v/>
      </c>
      <c r="D801" s="82" t="str">
        <f>scriv!AN763</f>
        <v/>
      </c>
      <c r="E801" s="82" t="str">
        <f>scriv!AO763</f>
        <v/>
      </c>
      <c r="F801" s="156">
        <f>ROW()</f>
        <v>801</v>
      </c>
      <c r="G801" s="288">
        <f>scriv!AC763</f>
        <v>0</v>
      </c>
      <c r="H801" s="288">
        <f>scriv!AD763</f>
        <v>0</v>
      </c>
      <c r="I801" s="81" t="str">
        <f>IF(scriv!AE763&lt;&gt;"",scriv!AE763,J801)</f>
        <v/>
      </c>
      <c r="J801" s="81" t="str">
        <f>IF(scriv!AF763&lt;&gt;"",scriv!AF763,"")</f>
        <v/>
      </c>
      <c r="K801" s="82" t="str">
        <f>IF(scriv!Y763&lt;&gt;"",scriv!Y763,$K$36)</f>
        <v>none</v>
      </c>
      <c r="L801" s="82">
        <f>IF(scriv!Z763&lt;&gt;"",scriv!Z763,$L$36)</f>
        <v>0</v>
      </c>
      <c r="M801" s="82" t="str">
        <f>IF(scriv!AA763&lt;&gt;"",scriv!AA763,$M$36)</f>
        <v>OpenClose</v>
      </c>
      <c r="N801" s="82">
        <f>IF(scriv!AB763&lt;&gt;"",scriv!AB763,$N$36)</f>
        <v>0</v>
      </c>
      <c r="O801" s="119" t="str">
        <f t="shared" si="478"/>
        <v/>
      </c>
      <c r="P801" s="81" t="str">
        <f>IF(scriv!I763&lt;&gt;"",scriv!I763,"")</f>
        <v/>
      </c>
      <c r="Q801" s="81" t="str">
        <f>IF(scriv!J763&lt;&gt;"",scriv!J763,"")</f>
        <v/>
      </c>
      <c r="R801" s="81">
        <f>IF(scriv!K763&lt;&gt;"",scriv!K763,
IF(I801&lt;&gt;"",1,$R$36))</f>
        <v>1</v>
      </c>
      <c r="S801" s="81" t="str">
        <f>IF(scriv!L763&lt;&gt;"",scriv!L763,
IF(scriv!AF763&lt;&gt;"",$S$36,"none"))</f>
        <v>none</v>
      </c>
      <c r="T801" s="81" t="str">
        <f>IF(scriv!Q763&lt;&gt;"",scriv!Q763,"")</f>
        <v/>
      </c>
      <c r="U801" s="81" t="str">
        <f>IF(scriv!R763&lt;&gt;"",scriv!R763,"")</f>
        <v/>
      </c>
      <c r="V801" s="81" t="str">
        <f>IF(scriv!S763&lt;&gt;"",scriv!S763,"")</f>
        <v/>
      </c>
      <c r="W801" s="81" t="str">
        <f>IF(scriv!T763&lt;&gt;"",scriv!T763,"")</f>
        <v/>
      </c>
      <c r="X801" s="81" t="str">
        <f>IF($E801="",
( IF(scriv!AH763&lt;&gt;"", LEFT( scriv!AH763, FIND(",",scriv!AH763)-1) &amp; "=" &amp; $AH801 &amp; RIGHT( scriv!AH763, LEN(scriv!AH763) + 1 - FIND(",",scriv!AH763)),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IF(scriv!AI763&lt;&gt;"", LEFT( scriv!AI763, FIND(",",scriv!AI763)-1) &amp; "=" &amp; $AH801 &amp; RIGHT( scriv!AI763, LEN(scriv!AI763) + 1 - FIND(",",scriv!AI763)),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IF(scriv!AJ763&lt;&gt;"", LEFT( scriv!AJ763, FIND(",",scriv!AJ763)-1) &amp; "=" &amp; $AH801 &amp; RIGHT( scriv!AJ763, LEN(scriv!AJ763) + 1 - FIND(",",scriv!AJ763)),
  IF($Z$36&lt;&gt;"",LEFT( Z$36, FIND(",",Z$36)-1) &amp; "=" &amp; $AH801 &amp; RIGHT( Z$36, LEN(Z$36) + 1 - FIND(",",Z$36)),""))),
IF(scriv!O763&lt;&gt;"", LEFT( scriv!O763, FIND(",",scriv!O763)-1) &amp; "=" &amp; $AH801 &amp; RIGHT( scriv!O763, LEN(scriv!O763) + 1 - FIND(",",scriv!O763)),
LEFT( Z$37, FIND(",",Z$37)-1) &amp; "=" &amp; $AH801 &amp; RIGHT( Z$37, LEN(Z$37) + 1 - FIND(",",Z$37))))</f>
        <v>drawOpen=,1.2</v>
      </c>
      <c r="AA801" s="81" t="str">
        <f>IF($E801="",
( IF(scriv!AK763&lt;&gt;"", LEFT( scriv!AK763, FIND(",",scriv!AK763)-1) &amp; "=" &amp; $AH801 &amp; RIGHT( scriv!AK763, LEN(scriv!AK763) + 1 - FIND(",",scriv!AK763)),
  IF($AA$36&lt;&gt;"",LEFT( AA$36, FIND(",",AA$36)-1) &amp; "=" &amp; $AH801 &amp; RIGHT( AA$36, LEN(AA$36) + 1 - FIND(",",AA$36)),""))),
IF(scriv!P763&lt;&gt;"", LEFT( scriv!P763, FIND(",",scriv!P763)-1) &amp; "=" &amp; $AH801 &amp; RIGHT( scriv!P763, LEN(scriv!P763) + 1 - FIND(",",scriv!P763)),
LEFT( AA$37, FIND(",",AA$37)-1) &amp; "=" &amp; $AH801 &amp; RIGHT( AA$37, LEN(AA$37) + 1 - FIND(",",AA$37))))</f>
        <v>drawClose=,1.2</v>
      </c>
      <c r="AB801" s="167" t="str">
        <f t="shared" si="477"/>
        <v>noTitle</v>
      </c>
      <c r="AC801" s="167"/>
      <c r="AD801" s="45"/>
      <c r="AE801" s="168"/>
      <c r="AF801" s="169">
        <f>IF(D801="",scriv!B763,"")</f>
        <v>0</v>
      </c>
      <c r="AG801" s="170" t="str">
        <f t="shared" si="480"/>
        <v/>
      </c>
      <c r="AH801" s="169" t="str">
        <f t="shared" si="481"/>
        <v/>
      </c>
      <c r="AI801" s="169" t="str">
        <f t="shared" si="482"/>
        <v/>
      </c>
      <c r="AJ801" s="86">
        <f>ROUNDDOWN( (LEN(scriv!B763)+1) / 2, 0 )</f>
        <v>0</v>
      </c>
      <c r="AK801" s="82">
        <f t="shared" si="483"/>
        <v>0</v>
      </c>
      <c r="AL801" s="82" t="str">
        <f t="shared" si="484"/>
        <v>-</v>
      </c>
      <c r="AM801" s="82" t="str">
        <f t="shared" si="485"/>
        <v>-</v>
      </c>
      <c r="AN801" s="82" t="str">
        <f t="shared" si="486"/>
        <v>-</v>
      </c>
      <c r="AO801" s="82" t="str">
        <f t="shared" si="487"/>
        <v>-</v>
      </c>
      <c r="AP801" s="82" t="str">
        <f t="shared" si="488"/>
        <v>-</v>
      </c>
      <c r="AQ801" s="82" t="str">
        <f t="shared" si="489"/>
        <v>-</v>
      </c>
      <c r="AR801" s="82" t="str">
        <f t="shared" si="490"/>
        <v>-</v>
      </c>
      <c r="AT801" s="82">
        <f t="shared" si="491"/>
        <v>2</v>
      </c>
      <c r="AU801" s="82" t="str">
        <f ca="1">IF(    MAX(OFFSET(AL801,0,0,MATCH("-",AL$638:AL801,0))) = 0,"",
IFERROR(MAX(OFFSET(AL801,0,0,MATCH("-",AL$638:AL801,0))),""))</f>
        <v/>
      </c>
      <c r="AV801" s="82" t="str">
        <f ca="1">IF(    MAX(OFFSET(AM801,0,0,MATCH("-",AM$638:AM801,0))) = 0,"",
IFERROR(MAX(OFFSET(AM801,0,0,MATCH("-",AM$638:AM801,0))),""))</f>
        <v/>
      </c>
      <c r="AW801" s="82" t="str">
        <f ca="1">IF(    MAX(OFFSET(AN801,0,0,MATCH("-",AN$638:AN801,0))) = 0,"",
IFERROR(MAX(OFFSET(AN801,0,0,MATCH("-",AN$638:AN801,0))),""))</f>
        <v/>
      </c>
      <c r="AX801" s="82" t="str">
        <f ca="1">IF(    MAX(OFFSET(AO801,0,0,MATCH("-",AO$638:AO801,0))) = 0,"",
IFERROR(MAX(OFFSET(AO801,0,0,MATCH("-",AO$638:AO801,0))),""))</f>
        <v/>
      </c>
      <c r="AY801" s="82" t="str">
        <f ca="1">IF(    MAX(OFFSET(AP801,0,0,MATCH("-",AP$638:AP801,0))) = 0,"",
IFERROR(MAX(OFFSET(AP801,0,0,MATCH("-",AP$638:AP801,0))),""))</f>
        <v/>
      </c>
      <c r="AZ801" s="82" t="str">
        <f ca="1">IF(    MAX(OFFSET(AQ801,0,0,MATCH("-",AQ$638:AQ801,0))) = 0,"",
IFERROR(MAX(OFFSET(AQ801,0,0,MATCH("-",AQ$638:AQ801,0))),""))</f>
        <v/>
      </c>
      <c r="BA801" s="82" t="str">
        <f ca="1">IF(    MAX(OFFSET(AR801,0,0,MATCH("-",AR$638:AR801,0))) = 0,"",
IFERROR(MAX(OFFSET(AR801,0,0,MATCH("-",AR$638:AR801,0))),""))</f>
        <v/>
      </c>
      <c r="BB801" s="112">
        <f t="shared" ca="1" si="492"/>
        <v>-270</v>
      </c>
      <c r="BC801" s="111" t="str">
        <f t="shared" ca="1" si="493"/>
        <v>Radius</v>
      </c>
      <c r="BD801" s="112">
        <f t="shared" ca="1" si="494"/>
        <v>0</v>
      </c>
      <c r="BE801" s="111">
        <f t="shared" ca="1" si="495"/>
        <v>-150</v>
      </c>
      <c r="BF801" s="113" t="e">
        <f t="shared" ca="1" si="496"/>
        <v>#VALUE!</v>
      </c>
      <c r="BG801" s="113" t="e">
        <f t="shared" ca="1" si="497"/>
        <v>#VALUE!</v>
      </c>
      <c r="BH801" s="112">
        <f t="shared" ca="1" si="498"/>
        <v>2000</v>
      </c>
      <c r="BI801" s="112">
        <f t="shared" ca="1" si="499"/>
        <v>-150</v>
      </c>
      <c r="BJ801" s="157"/>
      <c r="BK801" s="157"/>
      <c r="BL801" s="158" t="str">
        <f>scriv!AM763</f>
        <v/>
      </c>
      <c r="BM801" s="157"/>
      <c r="BN801" s="157" t="str">
        <f t="shared" si="500"/>
        <v>node</v>
      </c>
      <c r="BO801" s="157"/>
      <c r="BP801" s="159">
        <f t="shared" ca="1" si="501"/>
        <v>0</v>
      </c>
      <c r="BQ801" s="159">
        <f t="shared" ca="1" si="502"/>
        <v>0</v>
      </c>
      <c r="BR801" s="159">
        <f t="shared" si="503"/>
        <v>1</v>
      </c>
      <c r="BS801" s="159" t="str">
        <f t="shared" si="504"/>
        <v>symbol</v>
      </c>
      <c r="BT801" s="157" t="str">
        <f ca="1">IF(scriv!V763&lt;&gt;"",scriv!V763,
IF(E801="",IFERROR(VLOOKUP(BL801,$AH$40:$BT$638,39,FALSE),$BT$36),
$BT$37))</f>
        <v>NodeSquare</v>
      </c>
      <c r="BU801" s="166">
        <f t="shared" ca="1" si="505"/>
        <v>2000</v>
      </c>
      <c r="BV801" s="166">
        <f t="shared" ca="1" si="506"/>
        <v>-150</v>
      </c>
      <c r="BW801" s="166">
        <f t="shared" ca="1" si="507"/>
        <v>0</v>
      </c>
      <c r="BX801" s="166">
        <f t="shared" ca="1" si="508"/>
        <v>0</v>
      </c>
      <c r="BY801" s="180" t="str">
        <f t="shared" si="509"/>
        <v/>
      </c>
      <c r="BZ801" s="180" t="str">
        <f t="shared" si="510"/>
        <v/>
      </c>
      <c r="CA801" s="81" t="str">
        <f>IF(scriv!E763&lt;&gt;"",scriv!E763,"")</f>
        <v/>
      </c>
      <c r="CB801" s="82">
        <f t="shared" si="479"/>
        <v>0</v>
      </c>
      <c r="CC801" s="82">
        <f t="shared" si="511"/>
        <v>0</v>
      </c>
      <c r="CD801" s="82" t="str">
        <f t="shared" si="512"/>
        <v>-</v>
      </c>
      <c r="CE801" s="82" t="str">
        <f t="shared" si="513"/>
        <v>-</v>
      </c>
      <c r="CF801" s="82" t="str">
        <f t="shared" si="514"/>
        <v>-</v>
      </c>
      <c r="CG801" s="82" t="str">
        <f t="shared" si="515"/>
        <v>-</v>
      </c>
      <c r="CH801" s="82" t="str">
        <f t="shared" si="516"/>
        <v>-</v>
      </c>
      <c r="CI801" s="82" t="str">
        <f t="shared" si="517"/>
        <v>-</v>
      </c>
      <c r="CJ801" s="82" t="str">
        <f t="shared" si="518"/>
        <v>-</v>
      </c>
      <c r="CK801" s="82" t="str">
        <f t="shared" si="519"/>
        <v>-</v>
      </c>
    </row>
    <row r="802" spans="1:89" s="82" customFormat="1" ht="18" customHeight="1">
      <c r="A802" s="81" t="str">
        <f>scriv!AL764</f>
        <v/>
      </c>
      <c r="B802" s="81" t="str">
        <f>IF(scriv!D764&lt;&gt;"",scriv!D764,"")</f>
        <v/>
      </c>
      <c r="C802" s="81" t="str">
        <f>IF( scriv!AP764&lt;&gt;"", IF(D802&lt;&gt;"","connection ","")&amp;scriv!AP764,IF(D802&lt;&gt;"","connection",""))</f>
        <v/>
      </c>
      <c r="D802" s="82" t="str">
        <f>scriv!AN764</f>
        <v/>
      </c>
      <c r="E802" s="82" t="str">
        <f>scriv!AO764</f>
        <v/>
      </c>
      <c r="F802" s="156">
        <f>ROW()</f>
        <v>802</v>
      </c>
      <c r="G802" s="288">
        <f>scriv!AC764</f>
        <v>0</v>
      </c>
      <c r="H802" s="288">
        <f>scriv!AD764</f>
        <v>0</v>
      </c>
      <c r="I802" s="81" t="str">
        <f>IF(scriv!AE764&lt;&gt;"",scriv!AE764,J802)</f>
        <v/>
      </c>
      <c r="J802" s="81" t="str">
        <f>IF(scriv!AF764&lt;&gt;"",scriv!AF764,"")</f>
        <v/>
      </c>
      <c r="K802" s="82" t="str">
        <f>IF(scriv!Y764&lt;&gt;"",scriv!Y764,$K$36)</f>
        <v>none</v>
      </c>
      <c r="L802" s="82">
        <f>IF(scriv!Z764&lt;&gt;"",scriv!Z764,$L$36)</f>
        <v>0</v>
      </c>
      <c r="M802" s="82" t="str">
        <f>IF(scriv!AA764&lt;&gt;"",scriv!AA764,$M$36)</f>
        <v>OpenClose</v>
      </c>
      <c r="N802" s="82">
        <f>IF(scriv!AB764&lt;&gt;"",scriv!AB764,$N$36)</f>
        <v>0</v>
      </c>
      <c r="O802" s="119" t="str">
        <f t="shared" si="478"/>
        <v/>
      </c>
      <c r="P802" s="81" t="str">
        <f>IF(scriv!I764&lt;&gt;"",scriv!I764,"")</f>
        <v/>
      </c>
      <c r="Q802" s="81" t="str">
        <f>IF(scriv!J764&lt;&gt;"",scriv!J764,"")</f>
        <v/>
      </c>
      <c r="R802" s="81">
        <f>IF(scriv!K764&lt;&gt;"",scriv!K764,
IF(I802&lt;&gt;"",1,$R$36))</f>
        <v>1</v>
      </c>
      <c r="S802" s="81" t="str">
        <f>IF(scriv!L764&lt;&gt;"",scriv!L764,
IF(scriv!AF764&lt;&gt;"",$S$36,"none"))</f>
        <v>none</v>
      </c>
      <c r="T802" s="81" t="str">
        <f>IF(scriv!Q764&lt;&gt;"",scriv!Q764,"")</f>
        <v/>
      </c>
      <c r="U802" s="81" t="str">
        <f>IF(scriv!R764&lt;&gt;"",scriv!R764,"")</f>
        <v/>
      </c>
      <c r="V802" s="81" t="str">
        <f>IF(scriv!S764&lt;&gt;"",scriv!S764,"")</f>
        <v/>
      </c>
      <c r="W802" s="81" t="str">
        <f>IF(scriv!T764&lt;&gt;"",scriv!T764,"")</f>
        <v/>
      </c>
      <c r="X802" s="81" t="str">
        <f>IF($E802="",
( IF(scriv!AH764&lt;&gt;"", LEFT( scriv!AH764, FIND(",",scriv!AH764)-1) &amp; "=" &amp; $AH802 &amp; RIGHT( scriv!AH764, LEN(scriv!AH764) + 1 - FIND(",",scriv!AH764)),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IF(scriv!AI764&lt;&gt;"", LEFT( scriv!AI764, FIND(",",scriv!AI764)-1) &amp; "=" &amp; $AH802 &amp; RIGHT( scriv!AI764, LEN(scriv!AI764) + 1 - FIND(",",scriv!AI764)),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IF(scriv!AJ764&lt;&gt;"", LEFT( scriv!AJ764, FIND(",",scriv!AJ764)-1) &amp; "=" &amp; $AH802 &amp; RIGHT( scriv!AJ764, LEN(scriv!AJ764) + 1 - FIND(",",scriv!AJ764)),
  IF($Z$36&lt;&gt;"",LEFT( Z$36, FIND(",",Z$36)-1) &amp; "=" &amp; $AH802 &amp; RIGHT( Z$36, LEN(Z$36) + 1 - FIND(",",Z$36)),""))),
IF(scriv!O764&lt;&gt;"", LEFT( scriv!O764, FIND(",",scriv!O764)-1) &amp; "=" &amp; $AH802 &amp; RIGHT( scriv!O764, LEN(scriv!O764) + 1 - FIND(",",scriv!O764)),
LEFT( Z$37, FIND(",",Z$37)-1) &amp; "=" &amp; $AH802 &amp; RIGHT( Z$37, LEN(Z$37) + 1 - FIND(",",Z$37))))</f>
        <v>drawOpen=,1.2</v>
      </c>
      <c r="AA802" s="81" t="str">
        <f>IF($E802="",
( IF(scriv!AK764&lt;&gt;"", LEFT( scriv!AK764, FIND(",",scriv!AK764)-1) &amp; "=" &amp; $AH802 &amp; RIGHT( scriv!AK764, LEN(scriv!AK764) + 1 - FIND(",",scriv!AK764)),
  IF($AA$36&lt;&gt;"",LEFT( AA$36, FIND(",",AA$36)-1) &amp; "=" &amp; $AH802 &amp; RIGHT( AA$36, LEN(AA$36) + 1 - FIND(",",AA$36)),""))),
IF(scriv!P764&lt;&gt;"", LEFT( scriv!P764, FIND(",",scriv!P764)-1) &amp; "=" &amp; $AH802 &amp; RIGHT( scriv!P764, LEN(scriv!P764) + 1 - FIND(",",scriv!P764)),
LEFT( AA$37, FIND(",",AA$37)-1) &amp; "=" &amp; $AH802 &amp; RIGHT( AA$37, LEN(AA$37) + 1 - FIND(",",AA$37))))</f>
        <v>drawClose=,1.2</v>
      </c>
      <c r="AB802" s="167" t="str">
        <f t="shared" si="477"/>
        <v>noTitle</v>
      </c>
      <c r="AC802" s="167"/>
      <c r="AD802" s="45"/>
      <c r="AE802" s="168"/>
      <c r="AF802" s="169">
        <f>IF(D802="",scriv!B764,"")</f>
        <v>0</v>
      </c>
      <c r="AG802" s="170" t="str">
        <f t="shared" si="480"/>
        <v/>
      </c>
      <c r="AH802" s="169" t="str">
        <f t="shared" si="481"/>
        <v/>
      </c>
      <c r="AI802" s="169" t="str">
        <f t="shared" si="482"/>
        <v/>
      </c>
      <c r="AJ802" s="86">
        <f>ROUNDDOWN( (LEN(scriv!B764)+1) / 2, 0 )</f>
        <v>0</v>
      </c>
      <c r="AK802" s="82">
        <f t="shared" si="483"/>
        <v>0</v>
      </c>
      <c r="AL802" s="82" t="str">
        <f t="shared" si="484"/>
        <v>-</v>
      </c>
      <c r="AM802" s="82" t="str">
        <f t="shared" si="485"/>
        <v>-</v>
      </c>
      <c r="AN802" s="82" t="str">
        <f t="shared" si="486"/>
        <v>-</v>
      </c>
      <c r="AO802" s="82" t="str">
        <f t="shared" si="487"/>
        <v>-</v>
      </c>
      <c r="AP802" s="82" t="str">
        <f t="shared" si="488"/>
        <v>-</v>
      </c>
      <c r="AQ802" s="82" t="str">
        <f t="shared" si="489"/>
        <v>-</v>
      </c>
      <c r="AR802" s="82" t="str">
        <f t="shared" si="490"/>
        <v>-</v>
      </c>
      <c r="AT802" s="82">
        <f t="shared" si="491"/>
        <v>2</v>
      </c>
      <c r="AU802" s="82" t="str">
        <f ca="1">IF(    MAX(OFFSET(AL802,0,0,MATCH("-",AL$638:AL802,0))) = 0,"",
IFERROR(MAX(OFFSET(AL802,0,0,MATCH("-",AL$638:AL802,0))),""))</f>
        <v/>
      </c>
      <c r="AV802" s="82" t="str">
        <f ca="1">IF(    MAX(OFFSET(AM802,0,0,MATCH("-",AM$638:AM802,0))) = 0,"",
IFERROR(MAX(OFFSET(AM802,0,0,MATCH("-",AM$638:AM802,0))),""))</f>
        <v/>
      </c>
      <c r="AW802" s="82" t="str">
        <f ca="1">IF(    MAX(OFFSET(AN802,0,0,MATCH("-",AN$638:AN802,0))) = 0,"",
IFERROR(MAX(OFFSET(AN802,0,0,MATCH("-",AN$638:AN802,0))),""))</f>
        <v/>
      </c>
      <c r="AX802" s="82" t="str">
        <f ca="1">IF(    MAX(OFFSET(AO802,0,0,MATCH("-",AO$638:AO802,0))) = 0,"",
IFERROR(MAX(OFFSET(AO802,0,0,MATCH("-",AO$638:AO802,0))),""))</f>
        <v/>
      </c>
      <c r="AY802" s="82" t="str">
        <f ca="1">IF(    MAX(OFFSET(AP802,0,0,MATCH("-",AP$638:AP802,0))) = 0,"",
IFERROR(MAX(OFFSET(AP802,0,0,MATCH("-",AP$638:AP802,0))),""))</f>
        <v/>
      </c>
      <c r="AZ802" s="82" t="str">
        <f ca="1">IF(    MAX(OFFSET(AQ802,0,0,MATCH("-",AQ$638:AQ802,0))) = 0,"",
IFERROR(MAX(OFFSET(AQ802,0,0,MATCH("-",AQ$638:AQ802,0))),""))</f>
        <v/>
      </c>
      <c r="BA802" s="82" t="str">
        <f ca="1">IF(    MAX(OFFSET(AR802,0,0,MATCH("-",AR$638:AR802,0))) = 0,"",
IFERROR(MAX(OFFSET(AR802,0,0,MATCH("-",AR$638:AR802,0))),""))</f>
        <v/>
      </c>
      <c r="BB802" s="112">
        <f t="shared" ca="1" si="492"/>
        <v>-270</v>
      </c>
      <c r="BC802" s="111" t="str">
        <f t="shared" ca="1" si="493"/>
        <v>Radius</v>
      </c>
      <c r="BD802" s="112">
        <f t="shared" ca="1" si="494"/>
        <v>0</v>
      </c>
      <c r="BE802" s="111">
        <f t="shared" ca="1" si="495"/>
        <v>-150</v>
      </c>
      <c r="BF802" s="113" t="e">
        <f t="shared" ca="1" si="496"/>
        <v>#VALUE!</v>
      </c>
      <c r="BG802" s="113" t="e">
        <f t="shared" ca="1" si="497"/>
        <v>#VALUE!</v>
      </c>
      <c r="BH802" s="112">
        <f t="shared" ca="1" si="498"/>
        <v>2000</v>
      </c>
      <c r="BI802" s="112">
        <f t="shared" ca="1" si="499"/>
        <v>-150</v>
      </c>
      <c r="BJ802" s="157"/>
      <c r="BK802" s="157"/>
      <c r="BL802" s="158" t="str">
        <f>scriv!AM764</f>
        <v/>
      </c>
      <c r="BM802" s="157"/>
      <c r="BN802" s="157" t="str">
        <f t="shared" si="500"/>
        <v>node</v>
      </c>
      <c r="BO802" s="157"/>
      <c r="BP802" s="159">
        <f t="shared" ca="1" si="501"/>
        <v>0</v>
      </c>
      <c r="BQ802" s="159">
        <f t="shared" ca="1" si="502"/>
        <v>0</v>
      </c>
      <c r="BR802" s="159">
        <f t="shared" si="503"/>
        <v>1</v>
      </c>
      <c r="BS802" s="159" t="str">
        <f t="shared" si="504"/>
        <v>symbol</v>
      </c>
      <c r="BT802" s="157" t="str">
        <f ca="1">IF(scriv!V764&lt;&gt;"",scriv!V764,
IF(E802="",IFERROR(VLOOKUP(BL802,$AH$40:$BT$638,39,FALSE),$BT$36),
$BT$37))</f>
        <v>NodeSquare</v>
      </c>
      <c r="BU802" s="166">
        <f t="shared" ca="1" si="505"/>
        <v>2000</v>
      </c>
      <c r="BV802" s="166">
        <f t="shared" ca="1" si="506"/>
        <v>-150</v>
      </c>
      <c r="BW802" s="166">
        <f t="shared" ca="1" si="507"/>
        <v>0</v>
      </c>
      <c r="BX802" s="166">
        <f t="shared" ca="1" si="508"/>
        <v>0</v>
      </c>
      <c r="BY802" s="180" t="str">
        <f t="shared" si="509"/>
        <v/>
      </c>
      <c r="BZ802" s="180" t="str">
        <f t="shared" si="510"/>
        <v/>
      </c>
      <c r="CA802" s="81" t="str">
        <f>IF(scriv!E764&lt;&gt;"",scriv!E764,"")</f>
        <v/>
      </c>
      <c r="CB802" s="82">
        <f t="shared" si="479"/>
        <v>0</v>
      </c>
      <c r="CC802" s="82">
        <f t="shared" si="511"/>
        <v>0</v>
      </c>
      <c r="CD802" s="82" t="str">
        <f t="shared" si="512"/>
        <v>-</v>
      </c>
      <c r="CE802" s="82" t="str">
        <f t="shared" si="513"/>
        <v>-</v>
      </c>
      <c r="CF802" s="82" t="str">
        <f t="shared" si="514"/>
        <v>-</v>
      </c>
      <c r="CG802" s="82" t="str">
        <f t="shared" si="515"/>
        <v>-</v>
      </c>
      <c r="CH802" s="82" t="str">
        <f t="shared" si="516"/>
        <v>-</v>
      </c>
      <c r="CI802" s="82" t="str">
        <f t="shared" si="517"/>
        <v>-</v>
      </c>
      <c r="CJ802" s="82" t="str">
        <f t="shared" si="518"/>
        <v>-</v>
      </c>
      <c r="CK802" s="82" t="str">
        <f t="shared" si="519"/>
        <v>-</v>
      </c>
    </row>
    <row r="803" spans="1:89" s="82" customFormat="1" ht="18" customHeight="1">
      <c r="A803" s="81" t="str">
        <f>scriv!AL765</f>
        <v/>
      </c>
      <c r="B803" s="81" t="str">
        <f>IF(scriv!D765&lt;&gt;"",scriv!D765,"")</f>
        <v/>
      </c>
      <c r="C803" s="81" t="str">
        <f>IF( scriv!AP765&lt;&gt;"", IF(D803&lt;&gt;"","connection ","")&amp;scriv!AP765,IF(D803&lt;&gt;"","connection",""))</f>
        <v/>
      </c>
      <c r="D803" s="82" t="str">
        <f>scriv!AN765</f>
        <v/>
      </c>
      <c r="E803" s="82" t="str">
        <f>scriv!AO765</f>
        <v/>
      </c>
      <c r="F803" s="156">
        <f>ROW()</f>
        <v>803</v>
      </c>
      <c r="G803" s="288">
        <f>scriv!AC765</f>
        <v>0</v>
      </c>
      <c r="H803" s="288">
        <f>scriv!AD765</f>
        <v>0</v>
      </c>
      <c r="I803" s="81" t="str">
        <f>IF(scriv!AE765&lt;&gt;"",scriv!AE765,J803)</f>
        <v/>
      </c>
      <c r="J803" s="81" t="str">
        <f>IF(scriv!AF765&lt;&gt;"",scriv!AF765,"")</f>
        <v/>
      </c>
      <c r="K803" s="82" t="str">
        <f>IF(scriv!Y765&lt;&gt;"",scriv!Y765,$K$36)</f>
        <v>none</v>
      </c>
      <c r="L803" s="82">
        <f>IF(scriv!Z765&lt;&gt;"",scriv!Z765,$L$36)</f>
        <v>0</v>
      </c>
      <c r="M803" s="82" t="str">
        <f>IF(scriv!AA765&lt;&gt;"",scriv!AA765,$M$36)</f>
        <v>OpenClose</v>
      </c>
      <c r="N803" s="82">
        <f>IF(scriv!AB765&lt;&gt;"",scriv!AB765,$N$36)</f>
        <v>0</v>
      </c>
      <c r="O803" s="119" t="str">
        <f t="shared" si="478"/>
        <v/>
      </c>
      <c r="P803" s="81" t="str">
        <f>IF(scriv!I765&lt;&gt;"",scriv!I765,"")</f>
        <v/>
      </c>
      <c r="Q803" s="81" t="str">
        <f>IF(scriv!J765&lt;&gt;"",scriv!J765,"")</f>
        <v/>
      </c>
      <c r="R803" s="81">
        <f>IF(scriv!K765&lt;&gt;"",scriv!K765,
IF(I803&lt;&gt;"",1,$R$36))</f>
        <v>1</v>
      </c>
      <c r="S803" s="81" t="str">
        <f>IF(scriv!L765&lt;&gt;"",scriv!L765,
IF(scriv!AF765&lt;&gt;"",$S$36,"none"))</f>
        <v>none</v>
      </c>
      <c r="T803" s="81" t="str">
        <f>IF(scriv!Q765&lt;&gt;"",scriv!Q765,"")</f>
        <v/>
      </c>
      <c r="U803" s="81" t="str">
        <f>IF(scriv!R765&lt;&gt;"",scriv!R765,"")</f>
        <v/>
      </c>
      <c r="V803" s="81" t="str">
        <f>IF(scriv!S765&lt;&gt;"",scriv!S765,"")</f>
        <v/>
      </c>
      <c r="W803" s="81" t="str">
        <f>IF(scriv!T765&lt;&gt;"",scriv!T765,"")</f>
        <v/>
      </c>
      <c r="X803" s="81" t="str">
        <f>IF($E803="",
( IF(scriv!AH765&lt;&gt;"", LEFT( scriv!AH765, FIND(",",scriv!AH765)-1) &amp; "=" &amp; $AH803 &amp; RIGHT( scriv!AH765, LEN(scriv!AH765) + 1 - FIND(",",scriv!AH765)),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IF(scriv!AI765&lt;&gt;"", LEFT( scriv!AI765, FIND(",",scriv!AI765)-1) &amp; "=" &amp; $AH803 &amp; RIGHT( scriv!AI765, LEN(scriv!AI765) + 1 - FIND(",",scriv!AI765)),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IF(scriv!AJ765&lt;&gt;"", LEFT( scriv!AJ765, FIND(",",scriv!AJ765)-1) &amp; "=" &amp; $AH803 &amp; RIGHT( scriv!AJ765, LEN(scriv!AJ765) + 1 - FIND(",",scriv!AJ765)),
  IF($Z$36&lt;&gt;"",LEFT( Z$36, FIND(",",Z$36)-1) &amp; "=" &amp; $AH803 &amp; RIGHT( Z$36, LEN(Z$36) + 1 - FIND(",",Z$36)),""))),
IF(scriv!O765&lt;&gt;"", LEFT( scriv!O765, FIND(",",scriv!O765)-1) &amp; "=" &amp; $AH803 &amp; RIGHT( scriv!O765, LEN(scriv!O765) + 1 - FIND(",",scriv!O765)),
LEFT( Z$37, FIND(",",Z$37)-1) &amp; "=" &amp; $AH803 &amp; RIGHT( Z$37, LEN(Z$37) + 1 - FIND(",",Z$37))))</f>
        <v>drawOpen=,1.2</v>
      </c>
      <c r="AA803" s="81" t="str">
        <f>IF($E803="",
( IF(scriv!AK765&lt;&gt;"", LEFT( scriv!AK765, FIND(",",scriv!AK765)-1) &amp; "=" &amp; $AH803 &amp; RIGHT( scriv!AK765, LEN(scriv!AK765) + 1 - FIND(",",scriv!AK765)),
  IF($AA$36&lt;&gt;"",LEFT( AA$36, FIND(",",AA$36)-1) &amp; "=" &amp; $AH803 &amp; RIGHT( AA$36, LEN(AA$36) + 1 - FIND(",",AA$36)),""))),
IF(scriv!P765&lt;&gt;"", LEFT( scriv!P765, FIND(",",scriv!P765)-1) &amp; "=" &amp; $AH803 &amp; RIGHT( scriv!P765, LEN(scriv!P765) + 1 - FIND(",",scriv!P765)),
LEFT( AA$37, FIND(",",AA$37)-1) &amp; "=" &amp; $AH803 &amp; RIGHT( AA$37, LEN(AA$37) + 1 - FIND(",",AA$37))))</f>
        <v>drawClose=,1.2</v>
      </c>
      <c r="AB803" s="167" t="str">
        <f t="shared" si="477"/>
        <v>noTitle</v>
      </c>
      <c r="AC803" s="167"/>
      <c r="AD803" s="45"/>
      <c r="AE803" s="168"/>
      <c r="AF803" s="169">
        <f>IF(D803="",scriv!B765,"")</f>
        <v>0</v>
      </c>
      <c r="AG803" s="170" t="str">
        <f t="shared" si="480"/>
        <v/>
      </c>
      <c r="AH803" s="169" t="str">
        <f t="shared" si="481"/>
        <v/>
      </c>
      <c r="AI803" s="169" t="str">
        <f t="shared" si="482"/>
        <v/>
      </c>
      <c r="AJ803" s="86">
        <f>ROUNDDOWN( (LEN(scriv!B765)+1) / 2, 0 )</f>
        <v>0</v>
      </c>
      <c r="AK803" s="82">
        <f t="shared" si="483"/>
        <v>0</v>
      </c>
      <c r="AL803" s="82" t="str">
        <f t="shared" si="484"/>
        <v>-</v>
      </c>
      <c r="AM803" s="82" t="str">
        <f t="shared" si="485"/>
        <v>-</v>
      </c>
      <c r="AN803" s="82" t="str">
        <f t="shared" si="486"/>
        <v>-</v>
      </c>
      <c r="AO803" s="82" t="str">
        <f t="shared" si="487"/>
        <v>-</v>
      </c>
      <c r="AP803" s="82" t="str">
        <f t="shared" si="488"/>
        <v>-</v>
      </c>
      <c r="AQ803" s="82" t="str">
        <f t="shared" si="489"/>
        <v>-</v>
      </c>
      <c r="AR803" s="82" t="str">
        <f t="shared" si="490"/>
        <v>-</v>
      </c>
      <c r="AT803" s="82">
        <f t="shared" si="491"/>
        <v>2</v>
      </c>
      <c r="AU803" s="82" t="str">
        <f ca="1">IF(    MAX(OFFSET(AL803,0,0,MATCH("-",AL$638:AL803,0))) = 0,"",
IFERROR(MAX(OFFSET(AL803,0,0,MATCH("-",AL$638:AL803,0))),""))</f>
        <v/>
      </c>
      <c r="AV803" s="82" t="str">
        <f ca="1">IF(    MAX(OFFSET(AM803,0,0,MATCH("-",AM$638:AM803,0))) = 0,"",
IFERROR(MAX(OFFSET(AM803,0,0,MATCH("-",AM$638:AM803,0))),""))</f>
        <v/>
      </c>
      <c r="AW803" s="82" t="str">
        <f ca="1">IF(    MAX(OFFSET(AN803,0,0,MATCH("-",AN$638:AN803,0))) = 0,"",
IFERROR(MAX(OFFSET(AN803,0,0,MATCH("-",AN$638:AN803,0))),""))</f>
        <v/>
      </c>
      <c r="AX803" s="82" t="str">
        <f ca="1">IF(    MAX(OFFSET(AO803,0,0,MATCH("-",AO$638:AO803,0))) = 0,"",
IFERROR(MAX(OFFSET(AO803,0,0,MATCH("-",AO$638:AO803,0))),""))</f>
        <v/>
      </c>
      <c r="AY803" s="82" t="str">
        <f ca="1">IF(    MAX(OFFSET(AP803,0,0,MATCH("-",AP$638:AP803,0))) = 0,"",
IFERROR(MAX(OFFSET(AP803,0,0,MATCH("-",AP$638:AP803,0))),""))</f>
        <v/>
      </c>
      <c r="AZ803" s="82" t="str">
        <f ca="1">IF(    MAX(OFFSET(AQ803,0,0,MATCH("-",AQ$638:AQ803,0))) = 0,"",
IFERROR(MAX(OFFSET(AQ803,0,0,MATCH("-",AQ$638:AQ803,0))),""))</f>
        <v/>
      </c>
      <c r="BA803" s="82" t="str">
        <f ca="1">IF(    MAX(OFFSET(AR803,0,0,MATCH("-",AR$638:AR803,0))) = 0,"",
IFERROR(MAX(OFFSET(AR803,0,0,MATCH("-",AR$638:AR803,0))),""))</f>
        <v/>
      </c>
      <c r="BB803" s="112">
        <f t="shared" ca="1" si="492"/>
        <v>-270</v>
      </c>
      <c r="BC803" s="111" t="str">
        <f t="shared" ca="1" si="493"/>
        <v>Radius</v>
      </c>
      <c r="BD803" s="112">
        <f t="shared" ca="1" si="494"/>
        <v>0</v>
      </c>
      <c r="BE803" s="111">
        <f t="shared" ca="1" si="495"/>
        <v>-150</v>
      </c>
      <c r="BF803" s="113" t="e">
        <f t="shared" ca="1" si="496"/>
        <v>#VALUE!</v>
      </c>
      <c r="BG803" s="113" t="e">
        <f t="shared" ca="1" si="497"/>
        <v>#VALUE!</v>
      </c>
      <c r="BH803" s="112">
        <f t="shared" ca="1" si="498"/>
        <v>2000</v>
      </c>
      <c r="BI803" s="112">
        <f t="shared" ca="1" si="499"/>
        <v>-150</v>
      </c>
      <c r="BJ803" s="157"/>
      <c r="BK803" s="157"/>
      <c r="BL803" s="158" t="str">
        <f>scriv!AM765</f>
        <v/>
      </c>
      <c r="BM803" s="157"/>
      <c r="BN803" s="157" t="str">
        <f t="shared" si="500"/>
        <v>node</v>
      </c>
      <c r="BO803" s="157"/>
      <c r="BP803" s="159">
        <f t="shared" ca="1" si="501"/>
        <v>0</v>
      </c>
      <c r="BQ803" s="159">
        <f t="shared" ca="1" si="502"/>
        <v>0</v>
      </c>
      <c r="BR803" s="159">
        <f t="shared" si="503"/>
        <v>1</v>
      </c>
      <c r="BS803" s="159" t="str">
        <f t="shared" si="504"/>
        <v>symbol</v>
      </c>
      <c r="BT803" s="157" t="str">
        <f ca="1">IF(scriv!V765&lt;&gt;"",scriv!V765,
IF(E803="",IFERROR(VLOOKUP(BL803,$AH$40:$BT$638,39,FALSE),$BT$36),
$BT$37))</f>
        <v>NodeSquare</v>
      </c>
      <c r="BU803" s="166">
        <f t="shared" ca="1" si="505"/>
        <v>2000</v>
      </c>
      <c r="BV803" s="166">
        <f t="shared" ca="1" si="506"/>
        <v>-150</v>
      </c>
      <c r="BW803" s="166">
        <f t="shared" ca="1" si="507"/>
        <v>0</v>
      </c>
      <c r="BX803" s="166">
        <f t="shared" ca="1" si="508"/>
        <v>0</v>
      </c>
      <c r="BY803" s="180" t="str">
        <f t="shared" si="509"/>
        <v/>
      </c>
      <c r="BZ803" s="180" t="str">
        <f t="shared" si="510"/>
        <v/>
      </c>
      <c r="CA803" s="81" t="str">
        <f>IF(scriv!E765&lt;&gt;"",scriv!E765,"")</f>
        <v/>
      </c>
      <c r="CB803" s="82">
        <f t="shared" si="479"/>
        <v>0</v>
      </c>
      <c r="CC803" s="82">
        <f t="shared" si="511"/>
        <v>0</v>
      </c>
      <c r="CD803" s="82" t="str">
        <f t="shared" si="512"/>
        <v>-</v>
      </c>
      <c r="CE803" s="82" t="str">
        <f t="shared" si="513"/>
        <v>-</v>
      </c>
      <c r="CF803" s="82" t="str">
        <f t="shared" si="514"/>
        <v>-</v>
      </c>
      <c r="CG803" s="82" t="str">
        <f t="shared" si="515"/>
        <v>-</v>
      </c>
      <c r="CH803" s="82" t="str">
        <f t="shared" si="516"/>
        <v>-</v>
      </c>
      <c r="CI803" s="82" t="str">
        <f t="shared" si="517"/>
        <v>-</v>
      </c>
      <c r="CJ803" s="82" t="str">
        <f t="shared" si="518"/>
        <v>-</v>
      </c>
      <c r="CK803" s="82" t="str">
        <f t="shared" si="519"/>
        <v>-</v>
      </c>
    </row>
    <row r="804" spans="1:89" s="82" customFormat="1" ht="18" customHeight="1">
      <c r="A804" s="81" t="str">
        <f>scriv!AL766</f>
        <v/>
      </c>
      <c r="B804" s="81" t="str">
        <f>IF(scriv!D766&lt;&gt;"",scriv!D766,"")</f>
        <v/>
      </c>
      <c r="C804" s="81" t="str">
        <f>IF( scriv!AP766&lt;&gt;"", IF(D804&lt;&gt;"","connection ","")&amp;scriv!AP766,IF(D804&lt;&gt;"","connection",""))</f>
        <v/>
      </c>
      <c r="D804" s="82" t="str">
        <f>scriv!AN766</f>
        <v/>
      </c>
      <c r="E804" s="82" t="str">
        <f>scriv!AO766</f>
        <v/>
      </c>
      <c r="F804" s="156">
        <f>ROW()</f>
        <v>804</v>
      </c>
      <c r="G804" s="288">
        <f>scriv!AC766</f>
        <v>0</v>
      </c>
      <c r="H804" s="288">
        <f>scriv!AD766</f>
        <v>0</v>
      </c>
      <c r="I804" s="81" t="str">
        <f>IF(scriv!AE766&lt;&gt;"",scriv!AE766,J804)</f>
        <v/>
      </c>
      <c r="J804" s="81" t="str">
        <f>IF(scriv!AF766&lt;&gt;"",scriv!AF766,"")</f>
        <v/>
      </c>
      <c r="K804" s="82" t="str">
        <f>IF(scriv!Y766&lt;&gt;"",scriv!Y766,$K$36)</f>
        <v>none</v>
      </c>
      <c r="L804" s="82">
        <f>IF(scriv!Z766&lt;&gt;"",scriv!Z766,$L$36)</f>
        <v>0</v>
      </c>
      <c r="M804" s="82" t="str">
        <f>IF(scriv!AA766&lt;&gt;"",scriv!AA766,$M$36)</f>
        <v>OpenClose</v>
      </c>
      <c r="N804" s="82">
        <f>IF(scriv!AB766&lt;&gt;"",scriv!AB766,$N$36)</f>
        <v>0</v>
      </c>
      <c r="O804" s="119" t="str">
        <f t="shared" si="478"/>
        <v/>
      </c>
      <c r="P804" s="81" t="str">
        <f>IF(scriv!I766&lt;&gt;"",scriv!I766,"")</f>
        <v/>
      </c>
      <c r="Q804" s="81" t="str">
        <f>IF(scriv!J766&lt;&gt;"",scriv!J766,"")</f>
        <v/>
      </c>
      <c r="R804" s="81">
        <f>IF(scriv!K766&lt;&gt;"",scriv!K766,
IF(I804&lt;&gt;"",1,$R$36))</f>
        <v>1</v>
      </c>
      <c r="S804" s="81" t="str">
        <f>IF(scriv!L766&lt;&gt;"",scriv!L766,
IF(scriv!AF766&lt;&gt;"",$S$36,"none"))</f>
        <v>none</v>
      </c>
      <c r="T804" s="81" t="str">
        <f>IF(scriv!Q766&lt;&gt;"",scriv!Q766,"")</f>
        <v/>
      </c>
      <c r="U804" s="81" t="str">
        <f>IF(scriv!R766&lt;&gt;"",scriv!R766,"")</f>
        <v/>
      </c>
      <c r="V804" s="81" t="str">
        <f>IF(scriv!S766&lt;&gt;"",scriv!S766,"")</f>
        <v/>
      </c>
      <c r="W804" s="81" t="str">
        <f>IF(scriv!T766&lt;&gt;"",scriv!T766,"")</f>
        <v/>
      </c>
      <c r="X804" s="81" t="str">
        <f>IF($E804="",
( IF(scriv!AH766&lt;&gt;"", LEFT( scriv!AH766, FIND(",",scriv!AH766)-1) &amp; "=" &amp; $AH804 &amp; RIGHT( scriv!AH766, LEN(scriv!AH766) + 1 - FIND(",",scriv!AH766)),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IF(scriv!AI766&lt;&gt;"", LEFT( scriv!AI766, FIND(",",scriv!AI766)-1) &amp; "=" &amp; $AH804 &amp; RIGHT( scriv!AI766, LEN(scriv!AI766) + 1 - FIND(",",scriv!AI766)),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IF(scriv!AJ766&lt;&gt;"", LEFT( scriv!AJ766, FIND(",",scriv!AJ766)-1) &amp; "=" &amp; $AH804 &amp; RIGHT( scriv!AJ766, LEN(scriv!AJ766) + 1 - FIND(",",scriv!AJ766)),
  IF($Z$36&lt;&gt;"",LEFT( Z$36, FIND(",",Z$36)-1) &amp; "=" &amp; $AH804 &amp; RIGHT( Z$36, LEN(Z$36) + 1 - FIND(",",Z$36)),""))),
IF(scriv!O766&lt;&gt;"", LEFT( scriv!O766, FIND(",",scriv!O766)-1) &amp; "=" &amp; $AH804 &amp; RIGHT( scriv!O766, LEN(scriv!O766) + 1 - FIND(",",scriv!O766)),
LEFT( Z$37, FIND(",",Z$37)-1) &amp; "=" &amp; $AH804 &amp; RIGHT( Z$37, LEN(Z$37) + 1 - FIND(",",Z$37))))</f>
        <v>drawOpen=,1.2</v>
      </c>
      <c r="AA804" s="81" t="str">
        <f>IF($E804="",
( IF(scriv!AK766&lt;&gt;"", LEFT( scriv!AK766, FIND(",",scriv!AK766)-1) &amp; "=" &amp; $AH804 &amp; RIGHT( scriv!AK766, LEN(scriv!AK766) + 1 - FIND(",",scriv!AK766)),
  IF($AA$36&lt;&gt;"",LEFT( AA$36, FIND(",",AA$36)-1) &amp; "=" &amp; $AH804 &amp; RIGHT( AA$36, LEN(AA$36) + 1 - FIND(",",AA$36)),""))),
IF(scriv!P766&lt;&gt;"", LEFT( scriv!P766, FIND(",",scriv!P766)-1) &amp; "=" &amp; $AH804 &amp; RIGHT( scriv!P766, LEN(scriv!P766) + 1 - FIND(",",scriv!P766)),
LEFT( AA$37, FIND(",",AA$37)-1) &amp; "=" &amp; $AH804 &amp; RIGHT( AA$37, LEN(AA$37) + 1 - FIND(",",AA$37))))</f>
        <v>drawClose=,1.2</v>
      </c>
      <c r="AB804" s="167" t="str">
        <f t="shared" si="477"/>
        <v>noTitle</v>
      </c>
      <c r="AC804" s="167"/>
      <c r="AD804" s="45"/>
      <c r="AE804" s="168"/>
      <c r="AF804" s="169">
        <f>IF(D804="",scriv!B766,"")</f>
        <v>0</v>
      </c>
      <c r="AG804" s="170" t="str">
        <f t="shared" si="480"/>
        <v/>
      </c>
      <c r="AH804" s="169" t="str">
        <f t="shared" si="481"/>
        <v/>
      </c>
      <c r="AI804" s="169" t="str">
        <f t="shared" si="482"/>
        <v/>
      </c>
      <c r="AJ804" s="86">
        <f>ROUNDDOWN( (LEN(scriv!B766)+1) / 2, 0 )</f>
        <v>0</v>
      </c>
      <c r="AK804" s="82">
        <f t="shared" si="483"/>
        <v>0</v>
      </c>
      <c r="AL804" s="82" t="str">
        <f t="shared" si="484"/>
        <v>-</v>
      </c>
      <c r="AM804" s="82" t="str">
        <f t="shared" si="485"/>
        <v>-</v>
      </c>
      <c r="AN804" s="82" t="str">
        <f t="shared" si="486"/>
        <v>-</v>
      </c>
      <c r="AO804" s="82" t="str">
        <f t="shared" si="487"/>
        <v>-</v>
      </c>
      <c r="AP804" s="82" t="str">
        <f t="shared" si="488"/>
        <v>-</v>
      </c>
      <c r="AQ804" s="82" t="str">
        <f t="shared" si="489"/>
        <v>-</v>
      </c>
      <c r="AR804" s="82" t="str">
        <f t="shared" si="490"/>
        <v>-</v>
      </c>
      <c r="AT804" s="82">
        <f t="shared" si="491"/>
        <v>2</v>
      </c>
      <c r="AU804" s="82" t="str">
        <f ca="1">IF(    MAX(OFFSET(AL804,0,0,MATCH("-",AL$638:AL804,0))) = 0,"",
IFERROR(MAX(OFFSET(AL804,0,0,MATCH("-",AL$638:AL804,0))),""))</f>
        <v/>
      </c>
      <c r="AV804" s="82" t="str">
        <f ca="1">IF(    MAX(OFFSET(AM804,0,0,MATCH("-",AM$638:AM804,0))) = 0,"",
IFERROR(MAX(OFFSET(AM804,0,0,MATCH("-",AM$638:AM804,0))),""))</f>
        <v/>
      </c>
      <c r="AW804" s="82" t="str">
        <f ca="1">IF(    MAX(OFFSET(AN804,0,0,MATCH("-",AN$638:AN804,0))) = 0,"",
IFERROR(MAX(OFFSET(AN804,0,0,MATCH("-",AN$638:AN804,0))),""))</f>
        <v/>
      </c>
      <c r="AX804" s="82" t="str">
        <f ca="1">IF(    MAX(OFFSET(AO804,0,0,MATCH("-",AO$638:AO804,0))) = 0,"",
IFERROR(MAX(OFFSET(AO804,0,0,MATCH("-",AO$638:AO804,0))),""))</f>
        <v/>
      </c>
      <c r="AY804" s="82" t="str">
        <f ca="1">IF(    MAX(OFFSET(AP804,0,0,MATCH("-",AP$638:AP804,0))) = 0,"",
IFERROR(MAX(OFFSET(AP804,0,0,MATCH("-",AP$638:AP804,0))),""))</f>
        <v/>
      </c>
      <c r="AZ804" s="82" t="str">
        <f ca="1">IF(    MAX(OFFSET(AQ804,0,0,MATCH("-",AQ$638:AQ804,0))) = 0,"",
IFERROR(MAX(OFFSET(AQ804,0,0,MATCH("-",AQ$638:AQ804,0))),""))</f>
        <v/>
      </c>
      <c r="BA804" s="82" t="str">
        <f ca="1">IF(    MAX(OFFSET(AR804,0,0,MATCH("-",AR$638:AR804,0))) = 0,"",
IFERROR(MAX(OFFSET(AR804,0,0,MATCH("-",AR$638:AR804,0))),""))</f>
        <v/>
      </c>
      <c r="BB804" s="112">
        <f t="shared" ca="1" si="492"/>
        <v>-270</v>
      </c>
      <c r="BC804" s="111" t="str">
        <f t="shared" ca="1" si="493"/>
        <v>Radius</v>
      </c>
      <c r="BD804" s="112">
        <f t="shared" ca="1" si="494"/>
        <v>0</v>
      </c>
      <c r="BE804" s="111">
        <f t="shared" ca="1" si="495"/>
        <v>-150</v>
      </c>
      <c r="BF804" s="113" t="e">
        <f t="shared" ca="1" si="496"/>
        <v>#VALUE!</v>
      </c>
      <c r="BG804" s="113" t="e">
        <f t="shared" ca="1" si="497"/>
        <v>#VALUE!</v>
      </c>
      <c r="BH804" s="112">
        <f t="shared" ca="1" si="498"/>
        <v>2000</v>
      </c>
      <c r="BI804" s="112">
        <f t="shared" ca="1" si="499"/>
        <v>-150</v>
      </c>
      <c r="BJ804" s="157"/>
      <c r="BK804" s="157"/>
      <c r="BL804" s="158" t="str">
        <f>scriv!AM766</f>
        <v/>
      </c>
      <c r="BM804" s="157"/>
      <c r="BN804" s="157" t="str">
        <f t="shared" si="500"/>
        <v>node</v>
      </c>
      <c r="BO804" s="157"/>
      <c r="BP804" s="159">
        <f t="shared" ca="1" si="501"/>
        <v>0</v>
      </c>
      <c r="BQ804" s="159">
        <f t="shared" ca="1" si="502"/>
        <v>0</v>
      </c>
      <c r="BR804" s="159">
        <f t="shared" si="503"/>
        <v>1</v>
      </c>
      <c r="BS804" s="159" t="str">
        <f t="shared" si="504"/>
        <v>symbol</v>
      </c>
      <c r="BT804" s="157" t="str">
        <f ca="1">IF(scriv!V766&lt;&gt;"",scriv!V766,
IF(E804="",IFERROR(VLOOKUP(BL804,$AH$40:$BT$638,39,FALSE),$BT$36),
$BT$37))</f>
        <v>NodeSquare</v>
      </c>
      <c r="BU804" s="166">
        <f t="shared" ca="1" si="505"/>
        <v>2000</v>
      </c>
      <c r="BV804" s="166">
        <f t="shared" ca="1" si="506"/>
        <v>-150</v>
      </c>
      <c r="BW804" s="166">
        <f t="shared" ca="1" si="507"/>
        <v>0</v>
      </c>
      <c r="BX804" s="166">
        <f t="shared" ca="1" si="508"/>
        <v>0</v>
      </c>
      <c r="BY804" s="180" t="str">
        <f t="shared" si="509"/>
        <v/>
      </c>
      <c r="BZ804" s="180" t="str">
        <f t="shared" si="510"/>
        <v/>
      </c>
      <c r="CA804" s="81" t="str">
        <f>IF(scriv!E766&lt;&gt;"",scriv!E766,"")</f>
        <v/>
      </c>
      <c r="CB804" s="82">
        <f t="shared" si="479"/>
        <v>0</v>
      </c>
      <c r="CC804" s="82">
        <f t="shared" si="511"/>
        <v>0</v>
      </c>
      <c r="CD804" s="82" t="str">
        <f t="shared" si="512"/>
        <v>-</v>
      </c>
      <c r="CE804" s="82" t="str">
        <f t="shared" si="513"/>
        <v>-</v>
      </c>
      <c r="CF804" s="82" t="str">
        <f t="shared" si="514"/>
        <v>-</v>
      </c>
      <c r="CG804" s="82" t="str">
        <f t="shared" si="515"/>
        <v>-</v>
      </c>
      <c r="CH804" s="82" t="str">
        <f t="shared" si="516"/>
        <v>-</v>
      </c>
      <c r="CI804" s="82" t="str">
        <f t="shared" si="517"/>
        <v>-</v>
      </c>
      <c r="CJ804" s="82" t="str">
        <f t="shared" si="518"/>
        <v>-</v>
      </c>
      <c r="CK804" s="82" t="str">
        <f t="shared" si="519"/>
        <v>-</v>
      </c>
    </row>
    <row r="805" spans="1:89" s="82" customFormat="1" ht="18" customHeight="1">
      <c r="A805" s="81" t="str">
        <f>scriv!AL767</f>
        <v/>
      </c>
      <c r="B805" s="81" t="str">
        <f>IF(scriv!D767&lt;&gt;"",scriv!D767,"")</f>
        <v/>
      </c>
      <c r="C805" s="81" t="str">
        <f>IF( scriv!AP767&lt;&gt;"", IF(D805&lt;&gt;"","connection ","")&amp;scriv!AP767,IF(D805&lt;&gt;"","connection",""))</f>
        <v/>
      </c>
      <c r="D805" s="82" t="str">
        <f>scriv!AN767</f>
        <v/>
      </c>
      <c r="E805" s="82" t="str">
        <f>scriv!AO767</f>
        <v/>
      </c>
      <c r="F805" s="156">
        <f>ROW()</f>
        <v>805</v>
      </c>
      <c r="G805" s="288">
        <f>scriv!AC767</f>
        <v>0</v>
      </c>
      <c r="H805" s="288">
        <f>scriv!AD767</f>
        <v>0</v>
      </c>
      <c r="I805" s="81" t="str">
        <f>IF(scriv!AE767&lt;&gt;"",scriv!AE767,J805)</f>
        <v/>
      </c>
      <c r="J805" s="81" t="str">
        <f>IF(scriv!AF767&lt;&gt;"",scriv!AF767,"")</f>
        <v/>
      </c>
      <c r="K805" s="82" t="str">
        <f>IF(scriv!Y767&lt;&gt;"",scriv!Y767,$K$36)</f>
        <v>none</v>
      </c>
      <c r="L805" s="82">
        <f>IF(scriv!Z767&lt;&gt;"",scriv!Z767,$L$36)</f>
        <v>0</v>
      </c>
      <c r="M805" s="82" t="str">
        <f>IF(scriv!AA767&lt;&gt;"",scriv!AA767,$M$36)</f>
        <v>OpenClose</v>
      </c>
      <c r="N805" s="82">
        <f>IF(scriv!AB767&lt;&gt;"",scriv!AB767,$N$36)</f>
        <v>0</v>
      </c>
      <c r="O805" s="119" t="str">
        <f t="shared" si="478"/>
        <v/>
      </c>
      <c r="P805" s="81" t="str">
        <f>IF(scriv!I767&lt;&gt;"",scriv!I767,"")</f>
        <v/>
      </c>
      <c r="Q805" s="81" t="str">
        <f>IF(scriv!J767&lt;&gt;"",scriv!J767,"")</f>
        <v/>
      </c>
      <c r="R805" s="81">
        <f>IF(scriv!K767&lt;&gt;"",scriv!K767,
IF(I805&lt;&gt;"",1,$R$36))</f>
        <v>1</v>
      </c>
      <c r="S805" s="81" t="str">
        <f>IF(scriv!L767&lt;&gt;"",scriv!L767,
IF(scriv!AF767&lt;&gt;"",$S$36,"none"))</f>
        <v>none</v>
      </c>
      <c r="T805" s="81" t="str">
        <f>IF(scriv!Q767&lt;&gt;"",scriv!Q767,"")</f>
        <v/>
      </c>
      <c r="U805" s="81" t="str">
        <f>IF(scriv!R767&lt;&gt;"",scriv!R767,"")</f>
        <v/>
      </c>
      <c r="V805" s="81" t="str">
        <f>IF(scriv!S767&lt;&gt;"",scriv!S767,"")</f>
        <v/>
      </c>
      <c r="W805" s="81" t="str">
        <f>IF(scriv!T767&lt;&gt;"",scriv!T767,"")</f>
        <v/>
      </c>
      <c r="X805" s="81" t="str">
        <f>IF($E805="",
( IF(scriv!AH767&lt;&gt;"", LEFT( scriv!AH767, FIND(",",scriv!AH767)-1) &amp; "=" &amp; $AH805 &amp; RIGHT( scriv!AH767, LEN(scriv!AH767) + 1 - FIND(",",scriv!AH767)),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IF(scriv!AI767&lt;&gt;"", LEFT( scriv!AI767, FIND(",",scriv!AI767)-1) &amp; "=" &amp; $AH805 &amp; RIGHT( scriv!AI767, LEN(scriv!AI767) + 1 - FIND(",",scriv!AI767)),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IF(scriv!AJ767&lt;&gt;"", LEFT( scriv!AJ767, FIND(",",scriv!AJ767)-1) &amp; "=" &amp; $AH805 &amp; RIGHT( scriv!AJ767, LEN(scriv!AJ767) + 1 - FIND(",",scriv!AJ767)),
  IF($Z$36&lt;&gt;"",LEFT( Z$36, FIND(",",Z$36)-1) &amp; "=" &amp; $AH805 &amp; RIGHT( Z$36, LEN(Z$36) + 1 - FIND(",",Z$36)),""))),
IF(scriv!O767&lt;&gt;"", LEFT( scriv!O767, FIND(",",scriv!O767)-1) &amp; "=" &amp; $AH805 &amp; RIGHT( scriv!O767, LEN(scriv!O767) + 1 - FIND(",",scriv!O767)),
LEFT( Z$37, FIND(",",Z$37)-1) &amp; "=" &amp; $AH805 &amp; RIGHT( Z$37, LEN(Z$37) + 1 - FIND(",",Z$37))))</f>
        <v>drawOpen=,1.2</v>
      </c>
      <c r="AA805" s="81" t="str">
        <f>IF($E805="",
( IF(scriv!AK767&lt;&gt;"", LEFT( scriv!AK767, FIND(",",scriv!AK767)-1) &amp; "=" &amp; $AH805 &amp; RIGHT( scriv!AK767, LEN(scriv!AK767) + 1 - FIND(",",scriv!AK767)),
  IF($AA$36&lt;&gt;"",LEFT( AA$36, FIND(",",AA$36)-1) &amp; "=" &amp; $AH805 &amp; RIGHT( AA$36, LEN(AA$36) + 1 - FIND(",",AA$36)),""))),
IF(scriv!P767&lt;&gt;"", LEFT( scriv!P767, FIND(",",scriv!P767)-1) &amp; "=" &amp; $AH805 &amp; RIGHT( scriv!P767, LEN(scriv!P767) + 1 - FIND(",",scriv!P767)),
LEFT( AA$37, FIND(",",AA$37)-1) &amp; "=" &amp; $AH805 &amp; RIGHT( AA$37, LEN(AA$37) + 1 - FIND(",",AA$37))))</f>
        <v>drawClose=,1.2</v>
      </c>
      <c r="AB805" s="167" t="str">
        <f t="shared" si="477"/>
        <v>noTitle</v>
      </c>
      <c r="AC805" s="167"/>
      <c r="AD805" s="45"/>
      <c r="AE805" s="168"/>
      <c r="AF805" s="169">
        <f>IF(D805="",scriv!B767,"")</f>
        <v>0</v>
      </c>
      <c r="AG805" s="170" t="str">
        <f t="shared" si="480"/>
        <v/>
      </c>
      <c r="AH805" s="169" t="str">
        <f t="shared" si="481"/>
        <v/>
      </c>
      <c r="AI805" s="169" t="str">
        <f t="shared" si="482"/>
        <v/>
      </c>
      <c r="AJ805" s="86">
        <f>ROUNDDOWN( (LEN(scriv!B767)+1) / 2, 0 )</f>
        <v>0</v>
      </c>
      <c r="AK805" s="82">
        <f t="shared" si="483"/>
        <v>0</v>
      </c>
      <c r="AL805" s="82" t="str">
        <f t="shared" si="484"/>
        <v>-</v>
      </c>
      <c r="AM805" s="82" t="str">
        <f t="shared" si="485"/>
        <v>-</v>
      </c>
      <c r="AN805" s="82" t="str">
        <f t="shared" si="486"/>
        <v>-</v>
      </c>
      <c r="AO805" s="82" t="str">
        <f t="shared" si="487"/>
        <v>-</v>
      </c>
      <c r="AP805" s="82" t="str">
        <f t="shared" si="488"/>
        <v>-</v>
      </c>
      <c r="AQ805" s="82" t="str">
        <f t="shared" si="489"/>
        <v>-</v>
      </c>
      <c r="AR805" s="82" t="str">
        <f t="shared" si="490"/>
        <v>-</v>
      </c>
      <c r="AT805" s="82">
        <f t="shared" si="491"/>
        <v>2</v>
      </c>
      <c r="AU805" s="82" t="str">
        <f ca="1">IF(    MAX(OFFSET(AL805,0,0,MATCH("-",AL$638:AL805,0))) = 0,"",
IFERROR(MAX(OFFSET(AL805,0,0,MATCH("-",AL$638:AL805,0))),""))</f>
        <v/>
      </c>
      <c r="AV805" s="82" t="str">
        <f ca="1">IF(    MAX(OFFSET(AM805,0,0,MATCH("-",AM$638:AM805,0))) = 0,"",
IFERROR(MAX(OFFSET(AM805,0,0,MATCH("-",AM$638:AM805,0))),""))</f>
        <v/>
      </c>
      <c r="AW805" s="82" t="str">
        <f ca="1">IF(    MAX(OFFSET(AN805,0,0,MATCH("-",AN$638:AN805,0))) = 0,"",
IFERROR(MAX(OFFSET(AN805,0,0,MATCH("-",AN$638:AN805,0))),""))</f>
        <v/>
      </c>
      <c r="AX805" s="82" t="str">
        <f ca="1">IF(    MAX(OFFSET(AO805,0,0,MATCH("-",AO$638:AO805,0))) = 0,"",
IFERROR(MAX(OFFSET(AO805,0,0,MATCH("-",AO$638:AO805,0))),""))</f>
        <v/>
      </c>
      <c r="AY805" s="82" t="str">
        <f ca="1">IF(    MAX(OFFSET(AP805,0,0,MATCH("-",AP$638:AP805,0))) = 0,"",
IFERROR(MAX(OFFSET(AP805,0,0,MATCH("-",AP$638:AP805,0))),""))</f>
        <v/>
      </c>
      <c r="AZ805" s="82" t="str">
        <f ca="1">IF(    MAX(OFFSET(AQ805,0,0,MATCH("-",AQ$638:AQ805,0))) = 0,"",
IFERROR(MAX(OFFSET(AQ805,0,0,MATCH("-",AQ$638:AQ805,0))),""))</f>
        <v/>
      </c>
      <c r="BA805" s="82" t="str">
        <f ca="1">IF(    MAX(OFFSET(AR805,0,0,MATCH("-",AR$638:AR805,0))) = 0,"",
IFERROR(MAX(OFFSET(AR805,0,0,MATCH("-",AR$638:AR805,0))),""))</f>
        <v/>
      </c>
      <c r="BB805" s="112">
        <f t="shared" ca="1" si="492"/>
        <v>-270</v>
      </c>
      <c r="BC805" s="111" t="str">
        <f t="shared" ca="1" si="493"/>
        <v>Radius</v>
      </c>
      <c r="BD805" s="112">
        <f t="shared" ca="1" si="494"/>
        <v>0</v>
      </c>
      <c r="BE805" s="111">
        <f t="shared" ca="1" si="495"/>
        <v>-150</v>
      </c>
      <c r="BF805" s="113" t="e">
        <f t="shared" ca="1" si="496"/>
        <v>#VALUE!</v>
      </c>
      <c r="BG805" s="113" t="e">
        <f t="shared" ca="1" si="497"/>
        <v>#VALUE!</v>
      </c>
      <c r="BH805" s="112">
        <f t="shared" ca="1" si="498"/>
        <v>2000</v>
      </c>
      <c r="BI805" s="112">
        <f t="shared" ca="1" si="499"/>
        <v>-150</v>
      </c>
      <c r="BJ805" s="157"/>
      <c r="BK805" s="157"/>
      <c r="BL805" s="158" t="str">
        <f>scriv!AM767</f>
        <v/>
      </c>
      <c r="BM805" s="157"/>
      <c r="BN805" s="157" t="str">
        <f t="shared" si="500"/>
        <v>node</v>
      </c>
      <c r="BO805" s="157"/>
      <c r="BP805" s="159">
        <f t="shared" ca="1" si="501"/>
        <v>0</v>
      </c>
      <c r="BQ805" s="159">
        <f t="shared" ca="1" si="502"/>
        <v>0</v>
      </c>
      <c r="BR805" s="159">
        <f t="shared" si="503"/>
        <v>1</v>
      </c>
      <c r="BS805" s="159" t="str">
        <f t="shared" si="504"/>
        <v>symbol</v>
      </c>
      <c r="BT805" s="157" t="str">
        <f ca="1">IF(scriv!V767&lt;&gt;"",scriv!V767,
IF(E805="",IFERROR(VLOOKUP(BL805,$AH$40:$BT$638,39,FALSE),$BT$36),
$BT$37))</f>
        <v>NodeSquare</v>
      </c>
      <c r="BU805" s="166">
        <f t="shared" ca="1" si="505"/>
        <v>2000</v>
      </c>
      <c r="BV805" s="166">
        <f t="shared" ca="1" si="506"/>
        <v>-150</v>
      </c>
      <c r="BW805" s="166">
        <f t="shared" ca="1" si="507"/>
        <v>0</v>
      </c>
      <c r="BX805" s="166">
        <f t="shared" ca="1" si="508"/>
        <v>0</v>
      </c>
      <c r="BY805" s="180" t="str">
        <f t="shared" si="509"/>
        <v/>
      </c>
      <c r="BZ805" s="180" t="str">
        <f t="shared" si="510"/>
        <v/>
      </c>
      <c r="CA805" s="81" t="str">
        <f>IF(scriv!E767&lt;&gt;"",scriv!E767,"")</f>
        <v/>
      </c>
      <c r="CB805" s="82">
        <f t="shared" si="479"/>
        <v>0</v>
      </c>
      <c r="CC805" s="82">
        <f t="shared" si="511"/>
        <v>0</v>
      </c>
      <c r="CD805" s="82" t="str">
        <f t="shared" si="512"/>
        <v>-</v>
      </c>
      <c r="CE805" s="82" t="str">
        <f t="shared" si="513"/>
        <v>-</v>
      </c>
      <c r="CF805" s="82" t="str">
        <f t="shared" si="514"/>
        <v>-</v>
      </c>
      <c r="CG805" s="82" t="str">
        <f t="shared" si="515"/>
        <v>-</v>
      </c>
      <c r="CH805" s="82" t="str">
        <f t="shared" si="516"/>
        <v>-</v>
      </c>
      <c r="CI805" s="82" t="str">
        <f t="shared" si="517"/>
        <v>-</v>
      </c>
      <c r="CJ805" s="82" t="str">
        <f t="shared" si="518"/>
        <v>-</v>
      </c>
      <c r="CK805" s="82" t="str">
        <f t="shared" si="519"/>
        <v>-</v>
      </c>
    </row>
    <row r="806" spans="1:89" s="82" customFormat="1" ht="18" customHeight="1">
      <c r="A806" s="81" t="str">
        <f>scriv!AL768</f>
        <v/>
      </c>
      <c r="B806" s="81" t="str">
        <f>IF(scriv!D768&lt;&gt;"",scriv!D768,"")</f>
        <v/>
      </c>
      <c r="C806" s="81" t="str">
        <f>IF( scriv!AP768&lt;&gt;"", IF(D806&lt;&gt;"","connection ","")&amp;scriv!AP768,IF(D806&lt;&gt;"","connection",""))</f>
        <v/>
      </c>
      <c r="D806" s="82" t="str">
        <f>scriv!AN768</f>
        <v/>
      </c>
      <c r="E806" s="82" t="str">
        <f>scriv!AO768</f>
        <v/>
      </c>
      <c r="F806" s="156">
        <f>ROW()</f>
        <v>806</v>
      </c>
      <c r="G806" s="288">
        <f>scriv!AC768</f>
        <v>0</v>
      </c>
      <c r="H806" s="288">
        <f>scriv!AD768</f>
        <v>0</v>
      </c>
      <c r="I806" s="81" t="str">
        <f>IF(scriv!AE768&lt;&gt;"",scriv!AE768,J806)</f>
        <v/>
      </c>
      <c r="J806" s="81" t="str">
        <f>IF(scriv!AF768&lt;&gt;"",scriv!AF768,"")</f>
        <v/>
      </c>
      <c r="K806" s="82" t="str">
        <f>IF(scriv!Y768&lt;&gt;"",scriv!Y768,$K$36)</f>
        <v>none</v>
      </c>
      <c r="L806" s="82">
        <f>IF(scriv!Z768&lt;&gt;"",scriv!Z768,$L$36)</f>
        <v>0</v>
      </c>
      <c r="M806" s="82" t="str">
        <f>IF(scriv!AA768&lt;&gt;"",scriv!AA768,$M$36)</f>
        <v>OpenClose</v>
      </c>
      <c r="N806" s="82">
        <f>IF(scriv!AB768&lt;&gt;"",scriv!AB768,$N$36)</f>
        <v>0</v>
      </c>
      <c r="O806" s="119" t="str">
        <f t="shared" si="478"/>
        <v/>
      </c>
      <c r="P806" s="81" t="str">
        <f>IF(scriv!I768&lt;&gt;"",scriv!I768,"")</f>
        <v/>
      </c>
      <c r="Q806" s="81" t="str">
        <f>IF(scriv!J768&lt;&gt;"",scriv!J768,"")</f>
        <v/>
      </c>
      <c r="R806" s="81">
        <f>IF(scriv!K768&lt;&gt;"",scriv!K768,
IF(I806&lt;&gt;"",1,$R$36))</f>
        <v>1</v>
      </c>
      <c r="S806" s="81" t="str">
        <f>IF(scriv!L768&lt;&gt;"",scriv!L768,
IF(scriv!AF768&lt;&gt;"",$S$36,"none"))</f>
        <v>none</v>
      </c>
      <c r="T806" s="81" t="str">
        <f>IF(scriv!Q768&lt;&gt;"",scriv!Q768,"")</f>
        <v/>
      </c>
      <c r="U806" s="81" t="str">
        <f>IF(scriv!R768&lt;&gt;"",scriv!R768,"")</f>
        <v/>
      </c>
      <c r="V806" s="81" t="str">
        <f>IF(scriv!S768&lt;&gt;"",scriv!S768,"")</f>
        <v/>
      </c>
      <c r="W806" s="81" t="str">
        <f>IF(scriv!T768&lt;&gt;"",scriv!T768,"")</f>
        <v/>
      </c>
      <c r="X806" s="81" t="str">
        <f>IF($E806="",
( IF(scriv!AH768&lt;&gt;"", LEFT( scriv!AH768, FIND(",",scriv!AH768)-1) &amp; "=" &amp; $AH806 &amp; RIGHT( scriv!AH768, LEN(scriv!AH768) + 1 - FIND(",",scriv!AH768)),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IF(scriv!AI768&lt;&gt;"", LEFT( scriv!AI768, FIND(",",scriv!AI768)-1) &amp; "=" &amp; $AH806 &amp; RIGHT( scriv!AI768, LEN(scriv!AI768) + 1 - FIND(",",scriv!AI768)),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IF(scriv!AJ768&lt;&gt;"", LEFT( scriv!AJ768, FIND(",",scriv!AJ768)-1) &amp; "=" &amp; $AH806 &amp; RIGHT( scriv!AJ768, LEN(scriv!AJ768) + 1 - FIND(",",scriv!AJ768)),
  IF($Z$36&lt;&gt;"",LEFT( Z$36, FIND(",",Z$36)-1) &amp; "=" &amp; $AH806 &amp; RIGHT( Z$36, LEN(Z$36) + 1 - FIND(",",Z$36)),""))),
IF(scriv!O768&lt;&gt;"", LEFT( scriv!O768, FIND(",",scriv!O768)-1) &amp; "=" &amp; $AH806 &amp; RIGHT( scriv!O768, LEN(scriv!O768) + 1 - FIND(",",scriv!O768)),
LEFT( Z$37, FIND(",",Z$37)-1) &amp; "=" &amp; $AH806 &amp; RIGHT( Z$37, LEN(Z$37) + 1 - FIND(",",Z$37))))</f>
        <v>drawOpen=,1.2</v>
      </c>
      <c r="AA806" s="81" t="str">
        <f>IF($E806="",
( IF(scriv!AK768&lt;&gt;"", LEFT( scriv!AK768, FIND(",",scriv!AK768)-1) &amp; "=" &amp; $AH806 &amp; RIGHT( scriv!AK768, LEN(scriv!AK768) + 1 - FIND(",",scriv!AK768)),
  IF($AA$36&lt;&gt;"",LEFT( AA$36, FIND(",",AA$36)-1) &amp; "=" &amp; $AH806 &amp; RIGHT( AA$36, LEN(AA$36) + 1 - FIND(",",AA$36)),""))),
IF(scriv!P768&lt;&gt;"", LEFT( scriv!P768, FIND(",",scriv!P768)-1) &amp; "=" &amp; $AH806 &amp; RIGHT( scriv!P768, LEN(scriv!P768) + 1 - FIND(",",scriv!P768)),
LEFT( AA$37, FIND(",",AA$37)-1) &amp; "=" &amp; $AH806 &amp; RIGHT( AA$37, LEN(AA$37) + 1 - FIND(",",AA$37))))</f>
        <v>drawClose=,1.2</v>
      </c>
      <c r="AB806" s="167" t="str">
        <f t="shared" si="477"/>
        <v>noTitle</v>
      </c>
      <c r="AC806" s="167"/>
      <c r="AD806" s="45"/>
      <c r="AE806" s="168"/>
      <c r="AF806" s="169">
        <f>IF(D806="",scriv!B768,"")</f>
        <v>0</v>
      </c>
      <c r="AG806" s="170" t="str">
        <f t="shared" si="480"/>
        <v/>
      </c>
      <c r="AH806" s="169" t="str">
        <f t="shared" si="481"/>
        <v/>
      </c>
      <c r="AI806" s="169" t="str">
        <f t="shared" si="482"/>
        <v/>
      </c>
      <c r="AJ806" s="86">
        <f>ROUNDDOWN( (LEN(scriv!B768)+1) / 2, 0 )</f>
        <v>0</v>
      </c>
      <c r="AK806" s="82">
        <f t="shared" si="483"/>
        <v>0</v>
      </c>
      <c r="AL806" s="82" t="str">
        <f t="shared" si="484"/>
        <v>-</v>
      </c>
      <c r="AM806" s="82" t="str">
        <f t="shared" si="485"/>
        <v>-</v>
      </c>
      <c r="AN806" s="82" t="str">
        <f t="shared" si="486"/>
        <v>-</v>
      </c>
      <c r="AO806" s="82" t="str">
        <f t="shared" si="487"/>
        <v>-</v>
      </c>
      <c r="AP806" s="82" t="str">
        <f t="shared" si="488"/>
        <v>-</v>
      </c>
      <c r="AQ806" s="82" t="str">
        <f t="shared" si="489"/>
        <v>-</v>
      </c>
      <c r="AR806" s="82" t="str">
        <f t="shared" si="490"/>
        <v>-</v>
      </c>
      <c r="AT806" s="82">
        <f t="shared" si="491"/>
        <v>2</v>
      </c>
      <c r="AU806" s="82" t="str">
        <f ca="1">IF(    MAX(OFFSET(AL806,0,0,MATCH("-",AL$638:AL806,0))) = 0,"",
IFERROR(MAX(OFFSET(AL806,0,0,MATCH("-",AL$638:AL806,0))),""))</f>
        <v/>
      </c>
      <c r="AV806" s="82" t="str">
        <f ca="1">IF(    MAX(OFFSET(AM806,0,0,MATCH("-",AM$638:AM806,0))) = 0,"",
IFERROR(MAX(OFFSET(AM806,0,0,MATCH("-",AM$638:AM806,0))),""))</f>
        <v/>
      </c>
      <c r="AW806" s="82" t="str">
        <f ca="1">IF(    MAX(OFFSET(AN806,0,0,MATCH("-",AN$638:AN806,0))) = 0,"",
IFERROR(MAX(OFFSET(AN806,0,0,MATCH("-",AN$638:AN806,0))),""))</f>
        <v/>
      </c>
      <c r="AX806" s="82" t="str">
        <f ca="1">IF(    MAX(OFFSET(AO806,0,0,MATCH("-",AO$638:AO806,0))) = 0,"",
IFERROR(MAX(OFFSET(AO806,0,0,MATCH("-",AO$638:AO806,0))),""))</f>
        <v/>
      </c>
      <c r="AY806" s="82" t="str">
        <f ca="1">IF(    MAX(OFFSET(AP806,0,0,MATCH("-",AP$638:AP806,0))) = 0,"",
IFERROR(MAX(OFFSET(AP806,0,0,MATCH("-",AP$638:AP806,0))),""))</f>
        <v/>
      </c>
      <c r="AZ806" s="82" t="str">
        <f ca="1">IF(    MAX(OFFSET(AQ806,0,0,MATCH("-",AQ$638:AQ806,0))) = 0,"",
IFERROR(MAX(OFFSET(AQ806,0,0,MATCH("-",AQ$638:AQ806,0))),""))</f>
        <v/>
      </c>
      <c r="BA806" s="82" t="str">
        <f ca="1">IF(    MAX(OFFSET(AR806,0,0,MATCH("-",AR$638:AR806,0))) = 0,"",
IFERROR(MAX(OFFSET(AR806,0,0,MATCH("-",AR$638:AR806,0))),""))</f>
        <v/>
      </c>
      <c r="BB806" s="112">
        <f t="shared" ca="1" si="492"/>
        <v>-270</v>
      </c>
      <c r="BC806" s="111" t="str">
        <f t="shared" ca="1" si="493"/>
        <v>Radius</v>
      </c>
      <c r="BD806" s="112">
        <f t="shared" ca="1" si="494"/>
        <v>0</v>
      </c>
      <c r="BE806" s="111">
        <f t="shared" ca="1" si="495"/>
        <v>-150</v>
      </c>
      <c r="BF806" s="113" t="e">
        <f t="shared" ca="1" si="496"/>
        <v>#VALUE!</v>
      </c>
      <c r="BG806" s="113" t="e">
        <f t="shared" ca="1" si="497"/>
        <v>#VALUE!</v>
      </c>
      <c r="BH806" s="112">
        <f t="shared" ca="1" si="498"/>
        <v>2000</v>
      </c>
      <c r="BI806" s="112">
        <f t="shared" ca="1" si="499"/>
        <v>-150</v>
      </c>
      <c r="BJ806" s="157"/>
      <c r="BK806" s="157"/>
      <c r="BL806" s="158" t="str">
        <f>scriv!AM768</f>
        <v/>
      </c>
      <c r="BM806" s="157"/>
      <c r="BN806" s="157" t="str">
        <f t="shared" si="500"/>
        <v>node</v>
      </c>
      <c r="BO806" s="157"/>
      <c r="BP806" s="159">
        <f t="shared" ca="1" si="501"/>
        <v>0</v>
      </c>
      <c r="BQ806" s="159">
        <f t="shared" ca="1" si="502"/>
        <v>0</v>
      </c>
      <c r="BR806" s="159">
        <f t="shared" si="503"/>
        <v>1</v>
      </c>
      <c r="BS806" s="159" t="str">
        <f t="shared" si="504"/>
        <v>symbol</v>
      </c>
      <c r="BT806" s="157" t="str">
        <f ca="1">IF(scriv!V768&lt;&gt;"",scriv!V768,
IF(E806="",IFERROR(VLOOKUP(BL806,$AH$40:$BT$638,39,FALSE),$BT$36),
$BT$37))</f>
        <v>NodeSquare</v>
      </c>
      <c r="BU806" s="166">
        <f t="shared" ca="1" si="505"/>
        <v>2000</v>
      </c>
      <c r="BV806" s="166">
        <f t="shared" ca="1" si="506"/>
        <v>-150</v>
      </c>
      <c r="BW806" s="166">
        <f t="shared" ca="1" si="507"/>
        <v>0</v>
      </c>
      <c r="BX806" s="166">
        <f t="shared" ca="1" si="508"/>
        <v>0</v>
      </c>
      <c r="BY806" s="180" t="str">
        <f t="shared" si="509"/>
        <v/>
      </c>
      <c r="BZ806" s="180" t="str">
        <f t="shared" si="510"/>
        <v/>
      </c>
      <c r="CA806" s="81" t="str">
        <f>IF(scriv!E768&lt;&gt;"",scriv!E768,"")</f>
        <v/>
      </c>
      <c r="CB806" s="82">
        <f t="shared" si="479"/>
        <v>0</v>
      </c>
      <c r="CC806" s="82">
        <f t="shared" si="511"/>
        <v>0</v>
      </c>
      <c r="CD806" s="82" t="str">
        <f t="shared" si="512"/>
        <v>-</v>
      </c>
      <c r="CE806" s="82" t="str">
        <f t="shared" si="513"/>
        <v>-</v>
      </c>
      <c r="CF806" s="82" t="str">
        <f t="shared" si="514"/>
        <v>-</v>
      </c>
      <c r="CG806" s="82" t="str">
        <f t="shared" si="515"/>
        <v>-</v>
      </c>
      <c r="CH806" s="82" t="str">
        <f t="shared" si="516"/>
        <v>-</v>
      </c>
      <c r="CI806" s="82" t="str">
        <f t="shared" si="517"/>
        <v>-</v>
      </c>
      <c r="CJ806" s="82" t="str">
        <f t="shared" si="518"/>
        <v>-</v>
      </c>
      <c r="CK806" s="82" t="str">
        <f t="shared" si="519"/>
        <v>-</v>
      </c>
    </row>
    <row r="807" spans="1:89" s="82" customFormat="1" ht="18" customHeight="1">
      <c r="A807" s="81" t="str">
        <f>scriv!AL769</f>
        <v/>
      </c>
      <c r="B807" s="81" t="str">
        <f>IF(scriv!D769&lt;&gt;"",scriv!D769,"")</f>
        <v/>
      </c>
      <c r="C807" s="81" t="str">
        <f>IF( scriv!AP769&lt;&gt;"", IF(D807&lt;&gt;"","connection ","")&amp;scriv!AP769,IF(D807&lt;&gt;"","connection",""))</f>
        <v/>
      </c>
      <c r="D807" s="82" t="str">
        <f>scriv!AN769</f>
        <v/>
      </c>
      <c r="E807" s="82" t="str">
        <f>scriv!AO769</f>
        <v/>
      </c>
      <c r="F807" s="156">
        <f>ROW()</f>
        <v>807</v>
      </c>
      <c r="G807" s="288">
        <f>scriv!AC769</f>
        <v>0</v>
      </c>
      <c r="H807" s="288">
        <f>scriv!AD769</f>
        <v>0</v>
      </c>
      <c r="I807" s="81" t="str">
        <f>IF(scriv!AE769&lt;&gt;"",scriv!AE769,J807)</f>
        <v/>
      </c>
      <c r="J807" s="81" t="str">
        <f>IF(scriv!AF769&lt;&gt;"",scriv!AF769,"")</f>
        <v/>
      </c>
      <c r="K807" s="82" t="str">
        <f>IF(scriv!Y769&lt;&gt;"",scriv!Y769,$K$36)</f>
        <v>none</v>
      </c>
      <c r="L807" s="82">
        <f>IF(scriv!Z769&lt;&gt;"",scriv!Z769,$L$36)</f>
        <v>0</v>
      </c>
      <c r="M807" s="82" t="str">
        <f>IF(scriv!AA769&lt;&gt;"",scriv!AA769,$M$36)</f>
        <v>OpenClose</v>
      </c>
      <c r="N807" s="82">
        <f>IF(scriv!AB769&lt;&gt;"",scriv!AB769,$N$36)</f>
        <v>0</v>
      </c>
      <c r="O807" s="119" t="str">
        <f t="shared" si="478"/>
        <v/>
      </c>
      <c r="P807" s="81" t="str">
        <f>IF(scriv!I769&lt;&gt;"",scriv!I769,"")</f>
        <v/>
      </c>
      <c r="Q807" s="81" t="str">
        <f>IF(scriv!J769&lt;&gt;"",scriv!J769,"")</f>
        <v/>
      </c>
      <c r="R807" s="81">
        <f>IF(scriv!K769&lt;&gt;"",scriv!K769,
IF(I807&lt;&gt;"",1,$R$36))</f>
        <v>1</v>
      </c>
      <c r="S807" s="81" t="str">
        <f>IF(scriv!L769&lt;&gt;"",scriv!L769,
IF(scriv!AF769&lt;&gt;"",$S$36,"none"))</f>
        <v>none</v>
      </c>
      <c r="T807" s="81" t="str">
        <f>IF(scriv!Q769&lt;&gt;"",scriv!Q769,"")</f>
        <v/>
      </c>
      <c r="U807" s="81" t="str">
        <f>IF(scriv!R769&lt;&gt;"",scriv!R769,"")</f>
        <v/>
      </c>
      <c r="V807" s="81" t="str">
        <f>IF(scriv!S769&lt;&gt;"",scriv!S769,"")</f>
        <v/>
      </c>
      <c r="W807" s="81" t="str">
        <f>IF(scriv!T769&lt;&gt;"",scriv!T769,"")</f>
        <v/>
      </c>
      <c r="X807" s="81" t="str">
        <f>IF($E807="",
( IF(scriv!AH769&lt;&gt;"", LEFT( scriv!AH769, FIND(",",scriv!AH769)-1) &amp; "=" &amp; $AH807 &amp; RIGHT( scriv!AH769, LEN(scriv!AH769) + 1 - FIND(",",scriv!AH769)),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IF(scriv!AI769&lt;&gt;"", LEFT( scriv!AI769, FIND(",",scriv!AI769)-1) &amp; "=" &amp; $AH807 &amp; RIGHT( scriv!AI769, LEN(scriv!AI769) + 1 - FIND(",",scriv!AI769)),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IF(scriv!AJ769&lt;&gt;"", LEFT( scriv!AJ769, FIND(",",scriv!AJ769)-1) &amp; "=" &amp; $AH807 &amp; RIGHT( scriv!AJ769, LEN(scriv!AJ769) + 1 - FIND(",",scriv!AJ769)),
  IF($Z$36&lt;&gt;"",LEFT( Z$36, FIND(",",Z$36)-1) &amp; "=" &amp; $AH807 &amp; RIGHT( Z$36, LEN(Z$36) + 1 - FIND(",",Z$36)),""))),
IF(scriv!O769&lt;&gt;"", LEFT( scriv!O769, FIND(",",scriv!O769)-1) &amp; "=" &amp; $AH807 &amp; RIGHT( scriv!O769, LEN(scriv!O769) + 1 - FIND(",",scriv!O769)),
LEFT( Z$37, FIND(",",Z$37)-1) &amp; "=" &amp; $AH807 &amp; RIGHT( Z$37, LEN(Z$37) + 1 - FIND(",",Z$37))))</f>
        <v>drawOpen=,1.2</v>
      </c>
      <c r="AA807" s="81" t="str">
        <f>IF($E807="",
( IF(scriv!AK769&lt;&gt;"", LEFT( scriv!AK769, FIND(",",scriv!AK769)-1) &amp; "=" &amp; $AH807 &amp; RIGHT( scriv!AK769, LEN(scriv!AK769) + 1 - FIND(",",scriv!AK769)),
  IF($AA$36&lt;&gt;"",LEFT( AA$36, FIND(",",AA$36)-1) &amp; "=" &amp; $AH807 &amp; RIGHT( AA$36, LEN(AA$36) + 1 - FIND(",",AA$36)),""))),
IF(scriv!P769&lt;&gt;"", LEFT( scriv!P769, FIND(",",scriv!P769)-1) &amp; "=" &amp; $AH807 &amp; RIGHT( scriv!P769, LEN(scriv!P769) + 1 - FIND(",",scriv!P769)),
LEFT( AA$37, FIND(",",AA$37)-1) &amp; "=" &amp; $AH807 &amp; RIGHT( AA$37, LEN(AA$37) + 1 - FIND(",",AA$37))))</f>
        <v>drawClose=,1.2</v>
      </c>
      <c r="AB807" s="167" t="str">
        <f t="shared" ref="AB807:AB820" si="520">$AB$36</f>
        <v>noTitle</v>
      </c>
      <c r="AC807" s="167"/>
      <c r="AD807" s="45"/>
      <c r="AE807" s="168"/>
      <c r="AF807" s="169">
        <f>IF(D807="",scriv!B769,"")</f>
        <v>0</v>
      </c>
      <c r="AG807" s="170" t="str">
        <f t="shared" si="480"/>
        <v/>
      </c>
      <c r="AH807" s="169" t="str">
        <f t="shared" si="481"/>
        <v/>
      </c>
      <c r="AI807" s="169" t="str">
        <f t="shared" si="482"/>
        <v/>
      </c>
      <c r="AJ807" s="86">
        <f>ROUNDDOWN( (LEN(scriv!B769)+1) / 2, 0 )</f>
        <v>0</v>
      </c>
      <c r="AK807" s="82">
        <f t="shared" si="483"/>
        <v>0</v>
      </c>
      <c r="AL807" s="82" t="str">
        <f t="shared" si="484"/>
        <v>-</v>
      </c>
      <c r="AM807" s="82" t="str">
        <f t="shared" si="485"/>
        <v>-</v>
      </c>
      <c r="AN807" s="82" t="str">
        <f t="shared" si="486"/>
        <v>-</v>
      </c>
      <c r="AO807" s="82" t="str">
        <f t="shared" si="487"/>
        <v>-</v>
      </c>
      <c r="AP807" s="82" t="str">
        <f t="shared" si="488"/>
        <v>-</v>
      </c>
      <c r="AQ807" s="82" t="str">
        <f t="shared" si="489"/>
        <v>-</v>
      </c>
      <c r="AR807" s="82" t="str">
        <f t="shared" si="490"/>
        <v>-</v>
      </c>
      <c r="AT807" s="82">
        <f t="shared" si="491"/>
        <v>2</v>
      </c>
      <c r="AU807" s="82" t="str">
        <f ca="1">IF(    MAX(OFFSET(AL807,0,0,MATCH("-",AL$638:AL807,0))) = 0,"",
IFERROR(MAX(OFFSET(AL807,0,0,MATCH("-",AL$638:AL807,0))),""))</f>
        <v/>
      </c>
      <c r="AV807" s="82" t="str">
        <f ca="1">IF(    MAX(OFFSET(AM807,0,0,MATCH("-",AM$638:AM807,0))) = 0,"",
IFERROR(MAX(OFFSET(AM807,0,0,MATCH("-",AM$638:AM807,0))),""))</f>
        <v/>
      </c>
      <c r="AW807" s="82" t="str">
        <f ca="1">IF(    MAX(OFFSET(AN807,0,0,MATCH("-",AN$638:AN807,0))) = 0,"",
IFERROR(MAX(OFFSET(AN807,0,0,MATCH("-",AN$638:AN807,0))),""))</f>
        <v/>
      </c>
      <c r="AX807" s="82" t="str">
        <f ca="1">IF(    MAX(OFFSET(AO807,0,0,MATCH("-",AO$638:AO807,0))) = 0,"",
IFERROR(MAX(OFFSET(AO807,0,0,MATCH("-",AO$638:AO807,0))),""))</f>
        <v/>
      </c>
      <c r="AY807" s="82" t="str">
        <f ca="1">IF(    MAX(OFFSET(AP807,0,0,MATCH("-",AP$638:AP807,0))) = 0,"",
IFERROR(MAX(OFFSET(AP807,0,0,MATCH("-",AP$638:AP807,0))),""))</f>
        <v/>
      </c>
      <c r="AZ807" s="82" t="str">
        <f ca="1">IF(    MAX(OFFSET(AQ807,0,0,MATCH("-",AQ$638:AQ807,0))) = 0,"",
IFERROR(MAX(OFFSET(AQ807,0,0,MATCH("-",AQ$638:AQ807,0))),""))</f>
        <v/>
      </c>
      <c r="BA807" s="82" t="str">
        <f ca="1">IF(    MAX(OFFSET(AR807,0,0,MATCH("-",AR$638:AR807,0))) = 0,"",
IFERROR(MAX(OFFSET(AR807,0,0,MATCH("-",AR$638:AR807,0))),""))</f>
        <v/>
      </c>
      <c r="BB807" s="112">
        <f t="shared" ca="1" si="492"/>
        <v>-270</v>
      </c>
      <c r="BC807" s="111" t="str">
        <f t="shared" ca="1" si="493"/>
        <v>Radius</v>
      </c>
      <c r="BD807" s="112">
        <f t="shared" ca="1" si="494"/>
        <v>0</v>
      </c>
      <c r="BE807" s="111">
        <f t="shared" ca="1" si="495"/>
        <v>-150</v>
      </c>
      <c r="BF807" s="113" t="e">
        <f t="shared" ca="1" si="496"/>
        <v>#VALUE!</v>
      </c>
      <c r="BG807" s="113" t="e">
        <f t="shared" ca="1" si="497"/>
        <v>#VALUE!</v>
      </c>
      <c r="BH807" s="112">
        <f t="shared" ca="1" si="498"/>
        <v>2000</v>
      </c>
      <c r="BI807" s="112">
        <f t="shared" ca="1" si="499"/>
        <v>-150</v>
      </c>
      <c r="BJ807" s="157"/>
      <c r="BK807" s="157"/>
      <c r="BL807" s="158" t="str">
        <f>scriv!AM769</f>
        <v/>
      </c>
      <c r="BM807" s="157"/>
      <c r="BN807" s="157" t="str">
        <f t="shared" si="500"/>
        <v>node</v>
      </c>
      <c r="BO807" s="157"/>
      <c r="BP807" s="159">
        <f t="shared" ca="1" si="501"/>
        <v>0</v>
      </c>
      <c r="BQ807" s="159">
        <f t="shared" ca="1" si="502"/>
        <v>0</v>
      </c>
      <c r="BR807" s="159">
        <f t="shared" si="503"/>
        <v>1</v>
      </c>
      <c r="BS807" s="159" t="str">
        <f t="shared" si="504"/>
        <v>symbol</v>
      </c>
      <c r="BT807" s="157" t="str">
        <f ca="1">IF(scriv!V769&lt;&gt;"",scriv!V769,
IF(E807="",IFERROR(VLOOKUP(BL807,$AH$40:$BT$638,39,FALSE),$BT$36),
$BT$37))</f>
        <v>NodeSquare</v>
      </c>
      <c r="BU807" s="166">
        <f t="shared" ca="1" si="505"/>
        <v>2000</v>
      </c>
      <c r="BV807" s="166">
        <f t="shared" ca="1" si="506"/>
        <v>-150</v>
      </c>
      <c r="BW807" s="166">
        <f t="shared" ca="1" si="507"/>
        <v>0</v>
      </c>
      <c r="BX807" s="166">
        <f t="shared" ca="1" si="508"/>
        <v>0</v>
      </c>
      <c r="BY807" s="180" t="str">
        <f t="shared" si="509"/>
        <v/>
      </c>
      <c r="BZ807" s="180" t="str">
        <f t="shared" si="510"/>
        <v/>
      </c>
      <c r="CA807" s="81" t="str">
        <f>IF(scriv!E769&lt;&gt;"",scriv!E769,"")</f>
        <v/>
      </c>
      <c r="CB807" s="82">
        <f t="shared" si="479"/>
        <v>0</v>
      </c>
      <c r="CC807" s="82">
        <f t="shared" si="511"/>
        <v>0</v>
      </c>
      <c r="CD807" s="82" t="str">
        <f t="shared" si="512"/>
        <v>-</v>
      </c>
      <c r="CE807" s="82" t="str">
        <f t="shared" si="513"/>
        <v>-</v>
      </c>
      <c r="CF807" s="82" t="str">
        <f t="shared" si="514"/>
        <v>-</v>
      </c>
      <c r="CG807" s="82" t="str">
        <f t="shared" si="515"/>
        <v>-</v>
      </c>
      <c r="CH807" s="82" t="str">
        <f t="shared" si="516"/>
        <v>-</v>
      </c>
      <c r="CI807" s="82" t="str">
        <f t="shared" si="517"/>
        <v>-</v>
      </c>
      <c r="CJ807" s="82" t="str">
        <f t="shared" si="518"/>
        <v>-</v>
      </c>
      <c r="CK807" s="82" t="str">
        <f t="shared" si="519"/>
        <v>-</v>
      </c>
    </row>
    <row r="808" spans="1:89" s="82" customFormat="1" ht="18" customHeight="1">
      <c r="A808" s="81" t="str">
        <f>scriv!AL770</f>
        <v/>
      </c>
      <c r="B808" s="81" t="str">
        <f>IF(scriv!D770&lt;&gt;"",scriv!D770,"")</f>
        <v/>
      </c>
      <c r="C808" s="81" t="str">
        <f>IF( scriv!AP770&lt;&gt;"", IF(D808&lt;&gt;"","connection ","")&amp;scriv!AP770,IF(D808&lt;&gt;"","connection",""))</f>
        <v/>
      </c>
      <c r="D808" s="82" t="str">
        <f>scriv!AN770</f>
        <v/>
      </c>
      <c r="E808" s="82" t="str">
        <f>scriv!AO770</f>
        <v/>
      </c>
      <c r="F808" s="156">
        <f>ROW()</f>
        <v>808</v>
      </c>
      <c r="G808" s="288">
        <f>scriv!AC770</f>
        <v>0</v>
      </c>
      <c r="H808" s="288">
        <f>scriv!AD770</f>
        <v>0</v>
      </c>
      <c r="I808" s="81" t="str">
        <f>IF(scriv!AE770&lt;&gt;"",scriv!AE770,J808)</f>
        <v/>
      </c>
      <c r="J808" s="81" t="str">
        <f>IF(scriv!AF770&lt;&gt;"",scriv!AF770,"")</f>
        <v/>
      </c>
      <c r="K808" s="82" t="str">
        <f>IF(scriv!Y770&lt;&gt;"",scriv!Y770,$K$36)</f>
        <v>none</v>
      </c>
      <c r="L808" s="82">
        <f>IF(scriv!Z770&lt;&gt;"",scriv!Z770,$L$36)</f>
        <v>0</v>
      </c>
      <c r="M808" s="82" t="str">
        <f>IF(scriv!AA770&lt;&gt;"",scriv!AA770,$M$36)</f>
        <v>OpenClose</v>
      </c>
      <c r="N808" s="82">
        <f>IF(scriv!AB770&lt;&gt;"",scriv!AB770,$N$36)</f>
        <v>0</v>
      </c>
      <c r="O808" s="119" t="str">
        <f t="shared" si="478"/>
        <v/>
      </c>
      <c r="P808" s="81" t="str">
        <f>IF(scriv!I770&lt;&gt;"",scriv!I770,"")</f>
        <v/>
      </c>
      <c r="Q808" s="81" t="str">
        <f>IF(scriv!J770&lt;&gt;"",scriv!J770,"")</f>
        <v/>
      </c>
      <c r="R808" s="81">
        <f>IF(scriv!K770&lt;&gt;"",scriv!K770,
IF(I808&lt;&gt;"",1,$R$36))</f>
        <v>1</v>
      </c>
      <c r="S808" s="81" t="str">
        <f>IF(scriv!L770&lt;&gt;"",scriv!L770,
IF(scriv!AF770&lt;&gt;"",$S$36,"none"))</f>
        <v>none</v>
      </c>
      <c r="T808" s="81" t="str">
        <f>IF(scriv!Q770&lt;&gt;"",scriv!Q770,"")</f>
        <v/>
      </c>
      <c r="U808" s="81" t="str">
        <f>IF(scriv!R770&lt;&gt;"",scriv!R770,"")</f>
        <v/>
      </c>
      <c r="V808" s="81" t="str">
        <f>IF(scriv!S770&lt;&gt;"",scriv!S770,"")</f>
        <v/>
      </c>
      <c r="W808" s="81" t="str">
        <f>IF(scriv!T770&lt;&gt;"",scriv!T770,"")</f>
        <v/>
      </c>
      <c r="X808" s="81" t="str">
        <f>IF($E808="",
( IF(scriv!AH770&lt;&gt;"", LEFT( scriv!AH770, FIND(",",scriv!AH770)-1) &amp; "=" &amp; $AH808 &amp; RIGHT( scriv!AH770, LEN(scriv!AH770) + 1 - FIND(",",scriv!AH770)),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IF(scriv!AI770&lt;&gt;"", LEFT( scriv!AI770, FIND(",",scriv!AI770)-1) &amp; "=" &amp; $AH808 &amp; RIGHT( scriv!AI770, LEN(scriv!AI770) + 1 - FIND(",",scriv!AI770)),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IF(scriv!AJ770&lt;&gt;"", LEFT( scriv!AJ770, FIND(",",scriv!AJ770)-1) &amp; "=" &amp; $AH808 &amp; RIGHT( scriv!AJ770, LEN(scriv!AJ770) + 1 - FIND(",",scriv!AJ770)),
  IF($Z$36&lt;&gt;"",LEFT( Z$36, FIND(",",Z$36)-1) &amp; "=" &amp; $AH808 &amp; RIGHT( Z$36, LEN(Z$36) + 1 - FIND(",",Z$36)),""))),
IF(scriv!O770&lt;&gt;"", LEFT( scriv!O770, FIND(",",scriv!O770)-1) &amp; "=" &amp; $AH808 &amp; RIGHT( scriv!O770, LEN(scriv!O770) + 1 - FIND(",",scriv!O770)),
LEFT( Z$37, FIND(",",Z$37)-1) &amp; "=" &amp; $AH808 &amp; RIGHT( Z$37, LEN(Z$37) + 1 - FIND(",",Z$37))))</f>
        <v>drawOpen=,1.2</v>
      </c>
      <c r="AA808" s="81" t="str">
        <f>IF($E808="",
( IF(scriv!AK770&lt;&gt;"", LEFT( scriv!AK770, FIND(",",scriv!AK770)-1) &amp; "=" &amp; $AH808 &amp; RIGHT( scriv!AK770, LEN(scriv!AK770) + 1 - FIND(",",scriv!AK770)),
  IF($AA$36&lt;&gt;"",LEFT( AA$36, FIND(",",AA$36)-1) &amp; "=" &amp; $AH808 &amp; RIGHT( AA$36, LEN(AA$36) + 1 - FIND(",",AA$36)),""))),
IF(scriv!P770&lt;&gt;"", LEFT( scriv!P770, FIND(",",scriv!P770)-1) &amp; "=" &amp; $AH808 &amp; RIGHT( scriv!P770, LEN(scriv!P770) + 1 - FIND(",",scriv!P770)),
LEFT( AA$37, FIND(",",AA$37)-1) &amp; "=" &amp; $AH808 &amp; RIGHT( AA$37, LEN(AA$37) + 1 - FIND(",",AA$37))))</f>
        <v>drawClose=,1.2</v>
      </c>
      <c r="AB808" s="167" t="str">
        <f t="shared" si="520"/>
        <v>noTitle</v>
      </c>
      <c r="AC808" s="167"/>
      <c r="AD808" s="45"/>
      <c r="AE808" s="168"/>
      <c r="AF808" s="169">
        <f>IF(D808="",scriv!B770,"")</f>
        <v>0</v>
      </c>
      <c r="AG808" s="170" t="str">
        <f t="shared" si="480"/>
        <v/>
      </c>
      <c r="AH808" s="169" t="str">
        <f t="shared" si="481"/>
        <v/>
      </c>
      <c r="AI808" s="169" t="str">
        <f t="shared" si="482"/>
        <v/>
      </c>
      <c r="AJ808" s="86">
        <f>ROUNDDOWN( (LEN(scriv!B770)+1) / 2, 0 )</f>
        <v>0</v>
      </c>
      <c r="AK808" s="82">
        <f t="shared" si="483"/>
        <v>0</v>
      </c>
      <c r="AL808" s="82" t="str">
        <f t="shared" si="484"/>
        <v>-</v>
      </c>
      <c r="AM808" s="82" t="str">
        <f t="shared" si="485"/>
        <v>-</v>
      </c>
      <c r="AN808" s="82" t="str">
        <f t="shared" si="486"/>
        <v>-</v>
      </c>
      <c r="AO808" s="82" t="str">
        <f t="shared" si="487"/>
        <v>-</v>
      </c>
      <c r="AP808" s="82" t="str">
        <f t="shared" si="488"/>
        <v>-</v>
      </c>
      <c r="AQ808" s="82" t="str">
        <f t="shared" si="489"/>
        <v>-</v>
      </c>
      <c r="AR808" s="82" t="str">
        <f t="shared" si="490"/>
        <v>-</v>
      </c>
      <c r="AT808" s="82">
        <f t="shared" si="491"/>
        <v>2</v>
      </c>
      <c r="AU808" s="82" t="str">
        <f ca="1">IF(    MAX(OFFSET(AL808,0,0,MATCH("-",AL$638:AL808,0))) = 0,"",
IFERROR(MAX(OFFSET(AL808,0,0,MATCH("-",AL$638:AL808,0))),""))</f>
        <v/>
      </c>
      <c r="AV808" s="82" t="str">
        <f ca="1">IF(    MAX(OFFSET(AM808,0,0,MATCH("-",AM$638:AM808,0))) = 0,"",
IFERROR(MAX(OFFSET(AM808,0,0,MATCH("-",AM$638:AM808,0))),""))</f>
        <v/>
      </c>
      <c r="AW808" s="82" t="str">
        <f ca="1">IF(    MAX(OFFSET(AN808,0,0,MATCH("-",AN$638:AN808,0))) = 0,"",
IFERROR(MAX(OFFSET(AN808,0,0,MATCH("-",AN$638:AN808,0))),""))</f>
        <v/>
      </c>
      <c r="AX808" s="82" t="str">
        <f ca="1">IF(    MAX(OFFSET(AO808,0,0,MATCH("-",AO$638:AO808,0))) = 0,"",
IFERROR(MAX(OFFSET(AO808,0,0,MATCH("-",AO$638:AO808,0))),""))</f>
        <v/>
      </c>
      <c r="AY808" s="82" t="str">
        <f ca="1">IF(    MAX(OFFSET(AP808,0,0,MATCH("-",AP$638:AP808,0))) = 0,"",
IFERROR(MAX(OFFSET(AP808,0,0,MATCH("-",AP$638:AP808,0))),""))</f>
        <v/>
      </c>
      <c r="AZ808" s="82" t="str">
        <f ca="1">IF(    MAX(OFFSET(AQ808,0,0,MATCH("-",AQ$638:AQ808,0))) = 0,"",
IFERROR(MAX(OFFSET(AQ808,0,0,MATCH("-",AQ$638:AQ808,0))),""))</f>
        <v/>
      </c>
      <c r="BA808" s="82" t="str">
        <f ca="1">IF(    MAX(OFFSET(AR808,0,0,MATCH("-",AR$638:AR808,0))) = 0,"",
IFERROR(MAX(OFFSET(AR808,0,0,MATCH("-",AR$638:AR808,0))),""))</f>
        <v/>
      </c>
      <c r="BB808" s="112">
        <f t="shared" ca="1" si="492"/>
        <v>-270</v>
      </c>
      <c r="BC808" s="111" t="str">
        <f t="shared" ca="1" si="493"/>
        <v>Radius</v>
      </c>
      <c r="BD808" s="112">
        <f t="shared" ca="1" si="494"/>
        <v>0</v>
      </c>
      <c r="BE808" s="111">
        <f t="shared" ca="1" si="495"/>
        <v>-150</v>
      </c>
      <c r="BF808" s="113" t="e">
        <f t="shared" ca="1" si="496"/>
        <v>#VALUE!</v>
      </c>
      <c r="BG808" s="113" t="e">
        <f t="shared" ca="1" si="497"/>
        <v>#VALUE!</v>
      </c>
      <c r="BH808" s="112">
        <f t="shared" ca="1" si="498"/>
        <v>2000</v>
      </c>
      <c r="BI808" s="112">
        <f t="shared" ca="1" si="499"/>
        <v>-150</v>
      </c>
      <c r="BJ808" s="157"/>
      <c r="BK808" s="157"/>
      <c r="BL808" s="158" t="str">
        <f>scriv!AM770</f>
        <v/>
      </c>
      <c r="BM808" s="157"/>
      <c r="BN808" s="157" t="str">
        <f t="shared" si="500"/>
        <v>node</v>
      </c>
      <c r="BO808" s="157"/>
      <c r="BP808" s="159">
        <f t="shared" ca="1" si="501"/>
        <v>0</v>
      </c>
      <c r="BQ808" s="159">
        <f t="shared" ca="1" si="502"/>
        <v>0</v>
      </c>
      <c r="BR808" s="159">
        <f t="shared" si="503"/>
        <v>1</v>
      </c>
      <c r="BS808" s="159" t="str">
        <f t="shared" si="504"/>
        <v>symbol</v>
      </c>
      <c r="BT808" s="157" t="str">
        <f ca="1">IF(scriv!V770&lt;&gt;"",scriv!V770,
IF(E808="",IFERROR(VLOOKUP(BL808,$AH$40:$BT$638,39,FALSE),$BT$36),
$BT$37))</f>
        <v>NodeSquare</v>
      </c>
      <c r="BU808" s="166">
        <f t="shared" ca="1" si="505"/>
        <v>2000</v>
      </c>
      <c r="BV808" s="166">
        <f t="shared" ca="1" si="506"/>
        <v>-150</v>
      </c>
      <c r="BW808" s="166">
        <f t="shared" ca="1" si="507"/>
        <v>0</v>
      </c>
      <c r="BX808" s="166">
        <f t="shared" ca="1" si="508"/>
        <v>0</v>
      </c>
      <c r="BY808" s="180" t="str">
        <f t="shared" si="509"/>
        <v/>
      </c>
      <c r="BZ808" s="180" t="str">
        <f t="shared" si="510"/>
        <v/>
      </c>
      <c r="CA808" s="81" t="str">
        <f>IF(scriv!E770&lt;&gt;"",scriv!E770,"")</f>
        <v/>
      </c>
      <c r="CB808" s="82">
        <f t="shared" si="479"/>
        <v>0</v>
      </c>
      <c r="CC808" s="82">
        <f t="shared" si="511"/>
        <v>0</v>
      </c>
      <c r="CD808" s="82" t="str">
        <f t="shared" si="512"/>
        <v>-</v>
      </c>
      <c r="CE808" s="82" t="str">
        <f t="shared" si="513"/>
        <v>-</v>
      </c>
      <c r="CF808" s="82" t="str">
        <f t="shared" si="514"/>
        <v>-</v>
      </c>
      <c r="CG808" s="82" t="str">
        <f t="shared" si="515"/>
        <v>-</v>
      </c>
      <c r="CH808" s="82" t="str">
        <f t="shared" si="516"/>
        <v>-</v>
      </c>
      <c r="CI808" s="82" t="str">
        <f t="shared" si="517"/>
        <v>-</v>
      </c>
      <c r="CJ808" s="82" t="str">
        <f t="shared" si="518"/>
        <v>-</v>
      </c>
      <c r="CK808" s="82" t="str">
        <f t="shared" si="519"/>
        <v>-</v>
      </c>
    </row>
    <row r="809" spans="1:89" s="82" customFormat="1" ht="18" customHeight="1">
      <c r="A809" s="81" t="str">
        <f>scriv!AL771</f>
        <v/>
      </c>
      <c r="B809" s="81" t="str">
        <f>IF(scriv!D771&lt;&gt;"",scriv!D771,"")</f>
        <v/>
      </c>
      <c r="C809" s="81" t="str">
        <f>IF( scriv!AP771&lt;&gt;"", IF(D809&lt;&gt;"","connection ","")&amp;scriv!AP771,IF(D809&lt;&gt;"","connection",""))</f>
        <v/>
      </c>
      <c r="D809" s="82" t="str">
        <f>scriv!AN771</f>
        <v/>
      </c>
      <c r="E809" s="82" t="str">
        <f>scriv!AO771</f>
        <v/>
      </c>
      <c r="F809" s="156">
        <f>ROW()</f>
        <v>809</v>
      </c>
      <c r="G809" s="288">
        <f>scriv!AC771</f>
        <v>0</v>
      </c>
      <c r="H809" s="288">
        <f>scriv!AD771</f>
        <v>0</v>
      </c>
      <c r="I809" s="81" t="str">
        <f>IF(scriv!AE771&lt;&gt;"",scriv!AE771,J809)</f>
        <v/>
      </c>
      <c r="J809" s="81" t="str">
        <f>IF(scriv!AF771&lt;&gt;"",scriv!AF771,"")</f>
        <v/>
      </c>
      <c r="K809" s="82" t="str">
        <f>IF(scriv!Y771&lt;&gt;"",scriv!Y771,$K$36)</f>
        <v>none</v>
      </c>
      <c r="L809" s="82">
        <f>IF(scriv!Z771&lt;&gt;"",scriv!Z771,$L$36)</f>
        <v>0</v>
      </c>
      <c r="M809" s="82" t="str">
        <f>IF(scriv!AA771&lt;&gt;"",scriv!AA771,$M$36)</f>
        <v>OpenClose</v>
      </c>
      <c r="N809" s="82">
        <f>IF(scriv!AB771&lt;&gt;"",scriv!AB771,$N$36)</f>
        <v>0</v>
      </c>
      <c r="O809" s="119" t="str">
        <f t="shared" ref="O809:O820" si="521">IF(P809&lt;&gt;"","+++&amp;openLink="&amp;P809,"")</f>
        <v/>
      </c>
      <c r="P809" s="81" t="str">
        <f>IF(scriv!I771&lt;&gt;"",scriv!I771,"")</f>
        <v/>
      </c>
      <c r="Q809" s="81" t="str">
        <f>IF(scriv!J771&lt;&gt;"",scriv!J771,"")</f>
        <v/>
      </c>
      <c r="R809" s="81">
        <f>IF(scriv!K771&lt;&gt;"",scriv!K771,
IF(I809&lt;&gt;"",1,$R$36))</f>
        <v>1</v>
      </c>
      <c r="S809" s="81" t="str">
        <f>IF(scriv!L771&lt;&gt;"",scriv!L771,
IF(scriv!AF771&lt;&gt;"",$S$36,"none"))</f>
        <v>none</v>
      </c>
      <c r="T809" s="81" t="str">
        <f>IF(scriv!Q771&lt;&gt;"",scriv!Q771,"")</f>
        <v/>
      </c>
      <c r="U809" s="81" t="str">
        <f>IF(scriv!R771&lt;&gt;"",scriv!R771,"")</f>
        <v/>
      </c>
      <c r="V809" s="81" t="str">
        <f>IF(scriv!S771&lt;&gt;"",scriv!S771,"")</f>
        <v/>
      </c>
      <c r="W809" s="81" t="str">
        <f>IF(scriv!T771&lt;&gt;"",scriv!T771,"")</f>
        <v/>
      </c>
      <c r="X809" s="81" t="str">
        <f>IF($E809="",
( IF(scriv!AH771&lt;&gt;"", LEFT( scriv!AH771, FIND(",",scriv!AH771)-1) &amp; "=" &amp; $AH809 &amp; RIGHT( scriv!AH771, LEN(scriv!AH771) + 1 - FIND(",",scriv!AH771)),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IF(scriv!AI771&lt;&gt;"", LEFT( scriv!AI771, FIND(",",scriv!AI771)-1) &amp; "=" &amp; $AH809 &amp; RIGHT( scriv!AI771, LEN(scriv!AI771) + 1 - FIND(",",scriv!AI771)),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IF(scriv!AJ771&lt;&gt;"", LEFT( scriv!AJ771, FIND(",",scriv!AJ771)-1) &amp; "=" &amp; $AH809 &amp; RIGHT( scriv!AJ771, LEN(scriv!AJ771) + 1 - FIND(",",scriv!AJ771)),
  IF($Z$36&lt;&gt;"",LEFT( Z$36, FIND(",",Z$36)-1) &amp; "=" &amp; $AH809 &amp; RIGHT( Z$36, LEN(Z$36) + 1 - FIND(",",Z$36)),""))),
IF(scriv!O771&lt;&gt;"", LEFT( scriv!O771, FIND(",",scriv!O771)-1) &amp; "=" &amp; $AH809 &amp; RIGHT( scriv!O771, LEN(scriv!O771) + 1 - FIND(",",scriv!O771)),
LEFT( Z$37, FIND(",",Z$37)-1) &amp; "=" &amp; $AH809 &amp; RIGHT( Z$37, LEN(Z$37) + 1 - FIND(",",Z$37))))</f>
        <v>drawOpen=,1.2</v>
      </c>
      <c r="AA809" s="81" t="str">
        <f>IF($E809="",
( IF(scriv!AK771&lt;&gt;"", LEFT( scriv!AK771, FIND(",",scriv!AK771)-1) &amp; "=" &amp; $AH809 &amp; RIGHT( scriv!AK771, LEN(scriv!AK771) + 1 - FIND(",",scriv!AK771)),
  IF($AA$36&lt;&gt;"",LEFT( AA$36, FIND(",",AA$36)-1) &amp; "=" &amp; $AH809 &amp; RIGHT( AA$36, LEN(AA$36) + 1 - FIND(",",AA$36)),""))),
IF(scriv!P771&lt;&gt;"", LEFT( scriv!P771, FIND(",",scriv!P771)-1) &amp; "=" &amp; $AH809 &amp; RIGHT( scriv!P771, LEN(scriv!P771) + 1 - FIND(",",scriv!P771)),
LEFT( AA$37, FIND(",",AA$37)-1) &amp; "=" &amp; $AH809 &amp; RIGHT( AA$37, LEN(AA$37) + 1 - FIND(",",AA$37))))</f>
        <v>drawClose=,1.2</v>
      </c>
      <c r="AB809" s="167" t="str">
        <f t="shared" si="520"/>
        <v>noTitle</v>
      </c>
      <c r="AC809" s="167"/>
      <c r="AD809" s="45"/>
      <c r="AE809" s="168"/>
      <c r="AF809" s="169">
        <f>IF(D809="",scriv!B771,"")</f>
        <v>0</v>
      </c>
      <c r="AG809" s="170" t="str">
        <f t="shared" si="480"/>
        <v/>
      </c>
      <c r="AH809" s="169" t="str">
        <f t="shared" si="481"/>
        <v/>
      </c>
      <c r="AI809" s="169" t="str">
        <f t="shared" si="482"/>
        <v/>
      </c>
      <c r="AJ809" s="86">
        <f>ROUNDDOWN( (LEN(scriv!B771)+1) / 2, 0 )</f>
        <v>0</v>
      </c>
      <c r="AK809" s="82">
        <f t="shared" si="483"/>
        <v>0</v>
      </c>
      <c r="AL809" s="82" t="str">
        <f t="shared" si="484"/>
        <v>-</v>
      </c>
      <c r="AM809" s="82" t="str">
        <f t="shared" si="485"/>
        <v>-</v>
      </c>
      <c r="AN809" s="82" t="str">
        <f t="shared" si="486"/>
        <v>-</v>
      </c>
      <c r="AO809" s="82" t="str">
        <f t="shared" si="487"/>
        <v>-</v>
      </c>
      <c r="AP809" s="82" t="str">
        <f t="shared" si="488"/>
        <v>-</v>
      </c>
      <c r="AQ809" s="82" t="str">
        <f t="shared" si="489"/>
        <v>-</v>
      </c>
      <c r="AR809" s="82" t="str">
        <f t="shared" si="490"/>
        <v>-</v>
      </c>
      <c r="AT809" s="82">
        <f t="shared" si="491"/>
        <v>2</v>
      </c>
      <c r="AU809" s="82" t="str">
        <f ca="1">IF(    MAX(OFFSET(AL809,0,0,MATCH("-",AL$638:AL809,0))) = 0,"",
IFERROR(MAX(OFFSET(AL809,0,0,MATCH("-",AL$638:AL809,0))),""))</f>
        <v/>
      </c>
      <c r="AV809" s="82" t="str">
        <f ca="1">IF(    MAX(OFFSET(AM809,0,0,MATCH("-",AM$638:AM809,0))) = 0,"",
IFERROR(MAX(OFFSET(AM809,0,0,MATCH("-",AM$638:AM809,0))),""))</f>
        <v/>
      </c>
      <c r="AW809" s="82" t="str">
        <f ca="1">IF(    MAX(OFFSET(AN809,0,0,MATCH("-",AN$638:AN809,0))) = 0,"",
IFERROR(MAX(OFFSET(AN809,0,0,MATCH("-",AN$638:AN809,0))),""))</f>
        <v/>
      </c>
      <c r="AX809" s="82" t="str">
        <f ca="1">IF(    MAX(OFFSET(AO809,0,0,MATCH("-",AO$638:AO809,0))) = 0,"",
IFERROR(MAX(OFFSET(AO809,0,0,MATCH("-",AO$638:AO809,0))),""))</f>
        <v/>
      </c>
      <c r="AY809" s="82" t="str">
        <f ca="1">IF(    MAX(OFFSET(AP809,0,0,MATCH("-",AP$638:AP809,0))) = 0,"",
IFERROR(MAX(OFFSET(AP809,0,0,MATCH("-",AP$638:AP809,0))),""))</f>
        <v/>
      </c>
      <c r="AZ809" s="82" t="str">
        <f ca="1">IF(    MAX(OFFSET(AQ809,0,0,MATCH("-",AQ$638:AQ809,0))) = 0,"",
IFERROR(MAX(OFFSET(AQ809,0,0,MATCH("-",AQ$638:AQ809,0))),""))</f>
        <v/>
      </c>
      <c r="BA809" s="82" t="str">
        <f ca="1">IF(    MAX(OFFSET(AR809,0,0,MATCH("-",AR$638:AR809,0))) = 0,"",
IFERROR(MAX(OFFSET(AR809,0,0,MATCH("-",AR$638:AR809,0))),""))</f>
        <v/>
      </c>
      <c r="BB809" s="112">
        <f t="shared" ca="1" si="492"/>
        <v>-270</v>
      </c>
      <c r="BC809" s="111" t="str">
        <f t="shared" ca="1" si="493"/>
        <v>Radius</v>
      </c>
      <c r="BD809" s="112">
        <f t="shared" ca="1" si="494"/>
        <v>0</v>
      </c>
      <c r="BE809" s="111">
        <f t="shared" ca="1" si="495"/>
        <v>-150</v>
      </c>
      <c r="BF809" s="113" t="e">
        <f t="shared" ca="1" si="496"/>
        <v>#VALUE!</v>
      </c>
      <c r="BG809" s="113" t="e">
        <f t="shared" ca="1" si="497"/>
        <v>#VALUE!</v>
      </c>
      <c r="BH809" s="112">
        <f t="shared" ca="1" si="498"/>
        <v>2000</v>
      </c>
      <c r="BI809" s="112">
        <f t="shared" ca="1" si="499"/>
        <v>-150</v>
      </c>
      <c r="BJ809" s="157"/>
      <c r="BK809" s="157"/>
      <c r="BL809" s="158" t="str">
        <f>scriv!AM771</f>
        <v/>
      </c>
      <c r="BM809" s="157"/>
      <c r="BN809" s="157" t="str">
        <f t="shared" si="500"/>
        <v>node</v>
      </c>
      <c r="BO809" s="157"/>
      <c r="BP809" s="159">
        <f t="shared" ca="1" si="501"/>
        <v>0</v>
      </c>
      <c r="BQ809" s="159">
        <f t="shared" ca="1" si="502"/>
        <v>0</v>
      </c>
      <c r="BR809" s="159">
        <f t="shared" si="503"/>
        <v>1</v>
      </c>
      <c r="BS809" s="159" t="str">
        <f t="shared" si="504"/>
        <v>symbol</v>
      </c>
      <c r="BT809" s="157" t="str">
        <f ca="1">IF(scriv!V771&lt;&gt;"",scriv!V771,
IF(E809="",IFERROR(VLOOKUP(BL809,$AH$40:$BT$638,39,FALSE),$BT$36),
$BT$37))</f>
        <v>NodeSquare</v>
      </c>
      <c r="BU809" s="166">
        <f t="shared" ca="1" si="505"/>
        <v>2000</v>
      </c>
      <c r="BV809" s="166">
        <f t="shared" ca="1" si="506"/>
        <v>-150</v>
      </c>
      <c r="BW809" s="166">
        <f t="shared" ca="1" si="507"/>
        <v>0</v>
      </c>
      <c r="BX809" s="166">
        <f t="shared" ca="1" si="508"/>
        <v>0</v>
      </c>
      <c r="BY809" s="180" t="str">
        <f t="shared" si="509"/>
        <v/>
      </c>
      <c r="BZ809" s="180" t="str">
        <f t="shared" si="510"/>
        <v/>
      </c>
      <c r="CA809" s="81" t="str">
        <f>IF(scriv!E771&lt;&gt;"",scriv!E771,"")</f>
        <v/>
      </c>
      <c r="CB809" s="82">
        <f t="shared" ref="CB809:CB820" si="522">$CB$36</f>
        <v>0</v>
      </c>
      <c r="CC809" s="82">
        <f t="shared" si="511"/>
        <v>0</v>
      </c>
      <c r="CD809" s="82" t="str">
        <f t="shared" si="512"/>
        <v>-</v>
      </c>
      <c r="CE809" s="82" t="str">
        <f t="shared" si="513"/>
        <v>-</v>
      </c>
      <c r="CF809" s="82" t="str">
        <f t="shared" si="514"/>
        <v>-</v>
      </c>
      <c r="CG809" s="82" t="str">
        <f t="shared" si="515"/>
        <v>-</v>
      </c>
      <c r="CH809" s="82" t="str">
        <f t="shared" si="516"/>
        <v>-</v>
      </c>
      <c r="CI809" s="82" t="str">
        <f t="shared" si="517"/>
        <v>-</v>
      </c>
      <c r="CJ809" s="82" t="str">
        <f t="shared" si="518"/>
        <v>-</v>
      </c>
      <c r="CK809" s="82" t="str">
        <f t="shared" si="519"/>
        <v>-</v>
      </c>
    </row>
    <row r="810" spans="1:89" s="82" customFormat="1" ht="18" customHeight="1">
      <c r="A810" s="81" t="str">
        <f>scriv!AL772</f>
        <v/>
      </c>
      <c r="B810" s="81" t="str">
        <f>IF(scriv!D772&lt;&gt;"",scriv!D772,"")</f>
        <v/>
      </c>
      <c r="C810" s="81" t="str">
        <f>IF( scriv!AP772&lt;&gt;"", IF(D810&lt;&gt;"","connection ","")&amp;scriv!AP772,IF(D810&lt;&gt;"","connection",""))</f>
        <v/>
      </c>
      <c r="D810" s="82" t="str">
        <f>scriv!AN772</f>
        <v/>
      </c>
      <c r="E810" s="82" t="str">
        <f>scriv!AO772</f>
        <v/>
      </c>
      <c r="F810" s="156">
        <f>ROW()</f>
        <v>810</v>
      </c>
      <c r="G810" s="288">
        <f>scriv!AC772</f>
        <v>0</v>
      </c>
      <c r="H810" s="288">
        <f>scriv!AD772</f>
        <v>0</v>
      </c>
      <c r="I810" s="81" t="str">
        <f>IF(scriv!AE772&lt;&gt;"",scriv!AE772,J810)</f>
        <v/>
      </c>
      <c r="J810" s="81" t="str">
        <f>IF(scriv!AF772&lt;&gt;"",scriv!AF772,"")</f>
        <v/>
      </c>
      <c r="K810" s="82" t="str">
        <f>IF(scriv!Y772&lt;&gt;"",scriv!Y772,$K$36)</f>
        <v>none</v>
      </c>
      <c r="L810" s="82">
        <f>IF(scriv!Z772&lt;&gt;"",scriv!Z772,$L$36)</f>
        <v>0</v>
      </c>
      <c r="M810" s="82" t="str">
        <f>IF(scriv!AA772&lt;&gt;"",scriv!AA772,$M$36)</f>
        <v>OpenClose</v>
      </c>
      <c r="N810" s="82">
        <f>IF(scriv!AB772&lt;&gt;"",scriv!AB772,$N$36)</f>
        <v>0</v>
      </c>
      <c r="O810" s="119" t="str">
        <f t="shared" si="521"/>
        <v/>
      </c>
      <c r="P810" s="81" t="str">
        <f>IF(scriv!I772&lt;&gt;"",scriv!I772,"")</f>
        <v/>
      </c>
      <c r="Q810" s="81" t="str">
        <f>IF(scriv!J772&lt;&gt;"",scriv!J772,"")</f>
        <v/>
      </c>
      <c r="R810" s="81">
        <f>IF(scriv!K772&lt;&gt;"",scriv!K772,
IF(I810&lt;&gt;"",1,$R$36))</f>
        <v>1</v>
      </c>
      <c r="S810" s="81" t="str">
        <f>IF(scriv!L772&lt;&gt;"",scriv!L772,
IF(scriv!AF772&lt;&gt;"",$S$36,"none"))</f>
        <v>none</v>
      </c>
      <c r="T810" s="81" t="str">
        <f>IF(scriv!Q772&lt;&gt;"",scriv!Q772,"")</f>
        <v/>
      </c>
      <c r="U810" s="81" t="str">
        <f>IF(scriv!R772&lt;&gt;"",scriv!R772,"")</f>
        <v/>
      </c>
      <c r="V810" s="81" t="str">
        <f>IF(scriv!S772&lt;&gt;"",scriv!S772,"")</f>
        <v/>
      </c>
      <c r="W810" s="81" t="str">
        <f>IF(scriv!T772&lt;&gt;"",scriv!T772,"")</f>
        <v/>
      </c>
      <c r="X810" s="81" t="str">
        <f>IF($E810="",
( IF(scriv!AH772&lt;&gt;"", LEFT( scriv!AH772, FIND(",",scriv!AH772)-1) &amp; "=" &amp; $AH810 &amp; RIGHT( scriv!AH772, LEN(scriv!AH772) + 1 - FIND(",",scriv!AH772)),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IF(scriv!AI772&lt;&gt;"", LEFT( scriv!AI772, FIND(",",scriv!AI772)-1) &amp; "=" &amp; $AH810 &amp; RIGHT( scriv!AI772, LEN(scriv!AI772) + 1 - FIND(",",scriv!AI772)),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IF(scriv!AJ772&lt;&gt;"", LEFT( scriv!AJ772, FIND(",",scriv!AJ772)-1) &amp; "=" &amp; $AH810 &amp; RIGHT( scriv!AJ772, LEN(scriv!AJ772) + 1 - FIND(",",scriv!AJ772)),
  IF($Z$36&lt;&gt;"",LEFT( Z$36, FIND(",",Z$36)-1) &amp; "=" &amp; $AH810 &amp; RIGHT( Z$36, LEN(Z$36) + 1 - FIND(",",Z$36)),""))),
IF(scriv!O772&lt;&gt;"", LEFT( scriv!O772, FIND(",",scriv!O772)-1) &amp; "=" &amp; $AH810 &amp; RIGHT( scriv!O772, LEN(scriv!O772) + 1 - FIND(",",scriv!O772)),
LEFT( Z$37, FIND(",",Z$37)-1) &amp; "=" &amp; $AH810 &amp; RIGHT( Z$37, LEN(Z$37) + 1 - FIND(",",Z$37))))</f>
        <v>drawOpen=,1.2</v>
      </c>
      <c r="AA810" s="81" t="str">
        <f>IF($E810="",
( IF(scriv!AK772&lt;&gt;"", LEFT( scriv!AK772, FIND(",",scriv!AK772)-1) &amp; "=" &amp; $AH810 &amp; RIGHT( scriv!AK772, LEN(scriv!AK772) + 1 - FIND(",",scriv!AK772)),
  IF($AA$36&lt;&gt;"",LEFT( AA$36, FIND(",",AA$36)-1) &amp; "=" &amp; $AH810 &amp; RIGHT( AA$36, LEN(AA$36) + 1 - FIND(",",AA$36)),""))),
IF(scriv!P772&lt;&gt;"", LEFT( scriv!P772, FIND(",",scriv!P772)-1) &amp; "=" &amp; $AH810 &amp; RIGHT( scriv!P772, LEN(scriv!P772) + 1 - FIND(",",scriv!P772)),
LEFT( AA$37, FIND(",",AA$37)-1) &amp; "=" &amp; $AH810 &amp; RIGHT( AA$37, LEN(AA$37) + 1 - FIND(",",AA$37))))</f>
        <v>drawClose=,1.2</v>
      </c>
      <c r="AB810" s="167" t="str">
        <f t="shared" si="520"/>
        <v>noTitle</v>
      </c>
      <c r="AC810" s="167"/>
      <c r="AD810" s="45"/>
      <c r="AE810" s="168"/>
      <c r="AF810" s="169">
        <f>IF(D810="",scriv!B772,"")</f>
        <v>0</v>
      </c>
      <c r="AG810" s="170" t="str">
        <f t="shared" ref="AG810:AG820" si="523">IF(AH810&lt;&gt;"",$AG$36,"")</f>
        <v/>
      </c>
      <c r="AH810" s="169" t="str">
        <f t="shared" ref="AH810:AH820" si="524">A810</f>
        <v/>
      </c>
      <c r="AI810" s="169" t="str">
        <f t="shared" ref="AI810:AI820" si="525">B810</f>
        <v/>
      </c>
      <c r="AJ810" s="86">
        <f>ROUNDDOWN( (LEN(scriv!B772)+1) / 2, 0 )</f>
        <v>0</v>
      </c>
      <c r="AK810" s="82">
        <f t="shared" ref="AK810:AK820" si="526">IF(CC810="","",
IF(CC810="-","-",
IF(ISERROR(LEFT(CC810,FIND(".",CC810)-1)),VALUE(CC810),
(VALUE(LEFT(CC810,FIND(".",CC810)-1))))))</f>
        <v>0</v>
      </c>
      <c r="AL810" s="82" t="str">
        <f t="shared" ref="AL810:AL820" si="527">IF(CD810="","",
IF(CD810="-","-",
IF(ISERROR(LEFT(CD810,FIND(".",CD810)-1)),VALUE(CD810),
(VALUE(LEFT(CD810,FIND(".",CD810)-1))))))</f>
        <v>-</v>
      </c>
      <c r="AM810" s="82" t="str">
        <f t="shared" ref="AM810:AM820" si="528">IF(CE810="","",
IF(CE810="-","-",
IF(ISERROR(LEFT(CE810,FIND(".",CE810)-1)),VALUE(CE810),
(VALUE(LEFT(CE810,FIND(".",CE810)-1))))))</f>
        <v>-</v>
      </c>
      <c r="AN810" s="82" t="str">
        <f t="shared" ref="AN810:AN820" si="529">IF(CF810="","",
IF(CF810="-","-",
IF(ISERROR(LEFT(CF810,FIND(".",CF810)-1)),VALUE(CF810),
(VALUE(LEFT(CF810,FIND(".",CF810)-1))))))</f>
        <v>-</v>
      </c>
      <c r="AO810" s="82" t="str">
        <f t="shared" ref="AO810:AO820" si="530">IF(CG810="","",
IF(CG810="-","-",
IF(ISERROR(LEFT(CG810,FIND(".",CG810)-1)),VALUE(CG810),
(VALUE(LEFT(CG810,FIND(".",CG810)-1))))))</f>
        <v>-</v>
      </c>
      <c r="AP810" s="82" t="str">
        <f t="shared" ref="AP810:AP820" si="531">IF(CH810="","",
IF(CH810="-","-",
IF(ISERROR(LEFT(CH810,FIND(".",CH810)-1)),VALUE(CH810),
(VALUE(LEFT(CH810,FIND(".",CH810)-1))))))</f>
        <v>-</v>
      </c>
      <c r="AQ810" s="82" t="str">
        <f t="shared" ref="AQ810:AQ820" si="532">IF(CI810="","",
IF(CI810="-","-",
IF(ISERROR(LEFT(CI810,FIND(".",CI810)-1)),VALUE(CI810),
(VALUE(LEFT(CI810,FIND(".",CI810)-1))))))</f>
        <v>-</v>
      </c>
      <c r="AR810" s="82" t="str">
        <f t="shared" ref="AR810:AR820" si="533">IF(CJ810="","",
IF(CJ810="-","-",
IF(ISERROR(LEFT(CJ810,FIND(".",CJ810)-1)),VALUE(CJ810),
(VALUE(LEFT(CJ810,FIND(".",CJ810)-1))))))</f>
        <v>-</v>
      </c>
      <c r="AT810" s="82">
        <f t="shared" ref="AT810:AT820" si="534">MAX($AK$40:$AK$140)</f>
        <v>2</v>
      </c>
      <c r="AU810" s="82" t="str">
        <f ca="1">IF(    MAX(OFFSET(AL810,0,0,MATCH("-",AL$638:AL810,0))) = 0,"",
IFERROR(MAX(OFFSET(AL810,0,0,MATCH("-",AL$638:AL810,0))),""))</f>
        <v/>
      </c>
      <c r="AV810" s="82" t="str">
        <f ca="1">IF(    MAX(OFFSET(AM810,0,0,MATCH("-",AM$638:AM810,0))) = 0,"",
IFERROR(MAX(OFFSET(AM810,0,0,MATCH("-",AM$638:AM810,0))),""))</f>
        <v/>
      </c>
      <c r="AW810" s="82" t="str">
        <f ca="1">IF(    MAX(OFFSET(AN810,0,0,MATCH("-",AN$638:AN810,0))) = 0,"",
IFERROR(MAX(OFFSET(AN810,0,0,MATCH("-",AN$638:AN810,0))),""))</f>
        <v/>
      </c>
      <c r="AX810" s="82" t="str">
        <f ca="1">IF(    MAX(OFFSET(AO810,0,0,MATCH("-",AO$638:AO810,0))) = 0,"",
IFERROR(MAX(OFFSET(AO810,0,0,MATCH("-",AO$638:AO810,0))),""))</f>
        <v/>
      </c>
      <c r="AY810" s="82" t="str">
        <f ca="1">IF(    MAX(OFFSET(AP810,0,0,MATCH("-",AP$638:AP810,0))) = 0,"",
IFERROR(MAX(OFFSET(AP810,0,0,MATCH("-",AP$638:AP810,0))),""))</f>
        <v/>
      </c>
      <c r="AZ810" s="82" t="str">
        <f ca="1">IF(    MAX(OFFSET(AQ810,0,0,MATCH("-",AQ$638:AQ810,0))) = 0,"",
IFERROR(MAX(OFFSET(AQ810,0,0,MATCH("-",AQ$638:AQ810,0))),""))</f>
        <v/>
      </c>
      <c r="BA810" s="82" t="str">
        <f ca="1">IF(    MAX(OFFSET(AR810,0,0,MATCH("-",AR$638:AR810,0))) = 0,"",
IFERROR(MAX(OFFSET(AR810,0,0,MATCH("-",AR$638:AR810,0))),""))</f>
        <v/>
      </c>
      <c r="BB810" s="112">
        <f t="shared" ref="BB810:BB820" ca="1" si="535">IF(AT810&lt;&gt;"",$BC$14/AT810*(AK810-1)-($BC$14)/2 + ($BC$14/AT810/2),0) +
IF(AU810&lt;&gt;"",$BC$14/AT810/AU810*(AL810-1)-($BC$14/AT810)/2 + ($BC$14/AT810/AU810/2),0) +
IF(AV810&lt;&gt;"",$BC$14/AT810/AU810/AV810*(AM810-1)-($BC$14/AT810/AU810)/2 + ($BC$14/AT810/AU810/AV810/2),0) +
IF(AW810&lt;&gt;"",$BC$14/AT810/AU810/AV810/AW810*(AN810-1)-($BC$14/AT810/AU810/AV810)/2 + ($BC$14/AT810/AU810/AV810/AW810/2),0) +
IF(AX810&lt;&gt;"",$BC$14/AT810/AU810/AV810/AW810/AX810*(AO810-1)-($BC$14/AT810/AU810/AV810/AW810)/2 + ($BC$14/AT810/AU810/AV810/AW810/AX810/2),0) +
IF(AY810&lt;&gt;"",$BC$14/AT810/AU810/AV810/AW810/AX810/AY810*(AP810-1)-($BC$14/AT810/AU810/AV810/AW810/AX810)/2 + ($BC$14/AT810/AU810/AV810/AW810/AX810/AY810/2),0)</f>
        <v>-270</v>
      </c>
      <c r="BC810" s="111" t="str">
        <f t="shared" ref="BC810:BC820" ca="1" si="536">INDIRECT("BC"&amp;19+AJ810)</f>
        <v>Radius</v>
      </c>
      <c r="BD810" s="112">
        <f t="shared" ref="BD810:BD820" ca="1" si="537">IF(AT810&lt;&gt;"", $BD$20 + (($BF$20/AT810) * (AK810 - 1)) - IF($BH$20=1,(($BF$20 / 2) - ($BF$20/AT810) / 2),0),0)
+IF(AU810&lt;&gt;"", $BD$21 + (($BF$21/AU810) * (AL810 - 1)) - IF($BH$21=1,(($BF$21 / 2) - ($BF$21/AU810) / 2),0),0)
+IF(AV810&lt;&gt;"", $BD$22 + (($BF$22/AV810) * (AM810 - 1)) - IF($BH$22=1,(($BF$22 / 2) - ($BF$22/AV810) / 2),0),0)
+IF(AW810&lt;&gt;"", $BD$23 + (($BF$23/AW810) * (AN810 - 1)) - IF($BH$23=1,(($BF$23 / 2) - ($BF$23/AW810) / 2),0),0)
+IF(AX810&lt;&gt;"", $BD$24 + (($BF$24/AX810) * (AO810 - 1)) - IF($BH$24=1,(($BF$24 / 2) - ($BF$24/AX810) / 2),0),0)
+IF(AY810&lt;&gt;"", $BD$25 + (($BF$25/AY810) * (AP810 - 1)) - IF($BH$25=1,(($BF$25 / 2) - ($BF$25/AY810) / 2),0),0)
+IF(AZ810&lt;&gt;"", $BD$26 + (($BF$26/AZ810) * (AQ810 - 1)) - IF($BH$26=1,(($BF$26 / 2) - ($BF$26/AZ810) / 2),0),0)
+IF(BA810&lt;&gt;"", $BD$27 + (($BF$27/BA810) * (AR810 - 1)) - IF($BH$27=1,(($BF$27 / 2) - ($BF$27/BA810) / 2),0),0)</f>
        <v>0</v>
      </c>
      <c r="BE810" s="111">
        <f t="shared" ref="BE810:BE820" ca="1" si="538">IF(AT810&lt;&gt;"", $BE$20 + (($BG$20/AT810) * (AK810 - 1)) - IF($BI$20=1,(($BG$20 / 2) - ($BG$20/AT810) / 2),0),0)
+IF(AU810&lt;&gt;"", $BE$21 + (($BG$21/AU810) * (AL810 - 1)) - IF($BI$21=1,(($BG$21 / 2) - ($BG$21/AU810) / 2),0),0)
+IF(AV810&lt;&gt;"", $BE$22 + (($BG$22/AV810) * (AM810 - 1)) - IF($BI$22=1,(($BG$22 / 2) - ($BG$22/AV810) / 2),0),0)
+IF(AW810&lt;&gt;"", $BE$23 + (($BG$23/AW810) * (AN810 - 1)) - IF($BI$23=1,(($BG$23 / 2) - ($BG$23/AW810) / 2),0),0)
+IF(AX810&lt;&gt;"", $BE$24 + (($BG$24/AX810) * (AO810 - 1)) - IF($BI$24=1,(($BG$24 / 2) - ($BG$24/AX810) / 2),0),0)
+IF(AY810&lt;&gt;"", $BE$25 + (($BG$25/AY810) * (AP810 - 1)) - IF($BI$25=1,(($BG$25 / 2) - ($BG$25/AY810) / 2),0),0)
+IF(AZ810&lt;&gt;"", $BE$26 + (($BG$26/AZ810) * (AQ810 - 1)) - IF($BI$26=1,(($BG$26 / 2) - ($BG$26/AZ810) / 2),0),0)
+IF(BA810&lt;&gt;"", $BE$27 + (($BG$27/BA810) * (AR810 - 1)) - IF($BI$27=1,(($BG$27 / 2) - ($BG$27/BA810) / 2),0),0)</f>
        <v>-150</v>
      </c>
      <c r="BF810" s="113" t="e">
        <f t="shared" ref="BF810:BF820" ca="1" si="539">ROUND(BC810*COS(RADIANS(BB810+$BC$13)),2)+$BD$12</f>
        <v>#VALUE!</v>
      </c>
      <c r="BG810" s="113" t="e">
        <f t="shared" ref="BG810:BG820" ca="1" si="540">ROUND(BC810*SIN(RADIANS(BB810+$BC$13)),2)+$BE$12</f>
        <v>#VALUE!</v>
      </c>
      <c r="BH810" s="112">
        <f t="shared" ref="BH810:BH820" ca="1" si="541">BD810+$BD$12</f>
        <v>2000</v>
      </c>
      <c r="BI810" s="112">
        <f t="shared" ref="BI810:BI820" ca="1" si="542">BE810+$BE$12</f>
        <v>-150</v>
      </c>
      <c r="BJ810" s="157"/>
      <c r="BK810" s="157"/>
      <c r="BL810" s="158" t="str">
        <f>scriv!AM772</f>
        <v/>
      </c>
      <c r="BM810" s="157"/>
      <c r="BN810" s="157" t="str">
        <f t="shared" ref="BN810:BN820" si="543">IF(D810="",$BN$36,"link")</f>
        <v>node</v>
      </c>
      <c r="BO810" s="157"/>
      <c r="BP810" s="159">
        <f t="shared" ref="BP810:BP820" ca="1" si="544">IF(AJ810&gt;0,INDIRECT("BP"&amp;19+AJ810),0)</f>
        <v>0</v>
      </c>
      <c r="BQ810" s="159">
        <f t="shared" ref="BQ810:BQ820" ca="1" si="545">IF(AJ810&gt;0,INDIRECT("BQ"&amp;19+AJ810),0)</f>
        <v>0</v>
      </c>
      <c r="BR810" s="159">
        <f t="shared" ref="BR810:BR820" si="546">$BR$36</f>
        <v>1</v>
      </c>
      <c r="BS810" s="159" t="str">
        <f t="shared" ref="BS810:BS820" si="547">$BS$36</f>
        <v>symbol</v>
      </c>
      <c r="BT810" s="157" t="str">
        <f ca="1">IF(scriv!V772&lt;&gt;"",scriv!V772,
IF(E810="",IFERROR(VLOOKUP(BL810,$AH$40:$BT$638,39,FALSE),$BT$36),
$BT$37))</f>
        <v>NodeSquare</v>
      </c>
      <c r="BU810" s="166">
        <f t="shared" ref="BU810:BU820" ca="1" si="548">IF(BN810&lt;&gt;"link",
IF($BE$10=0, ROUND(BF810,2),ROUND(BH810,2)),
IFERROR(VLOOKUP(BY810,$AH$40:$BQ$638,35,FALSE),1) )</f>
        <v>2000</v>
      </c>
      <c r="BV810" s="166">
        <f t="shared" ref="BV810:BV820" ca="1" si="549">IF(BN810&lt;&gt;"link",
IF($BE$10=0, ROUND(BG810,2),ROUND(BI810,2)),
IFERROR(VLOOKUP(BY810,$AH$40:$BQ$638,36,FALSE),1) )</f>
        <v>-150</v>
      </c>
      <c r="BW810" s="166">
        <f t="shared" ref="BW810:BW820" ca="1" si="550">IFERROR(VLOOKUP(BZ810,$AH$40:$BQ$638,35,FALSE),0)</f>
        <v>0</v>
      </c>
      <c r="BX810" s="166">
        <f t="shared" ref="BX810:BX820" ca="1" si="551">IFERROR(VLOOKUP(BZ810,$AH$40:$BQ$638,36,FALSE),0)</f>
        <v>0</v>
      </c>
      <c r="BY810" s="180" t="str">
        <f t="shared" ref="BY810:BY820" si="552">D810</f>
        <v/>
      </c>
      <c r="BZ810" s="180" t="str">
        <f t="shared" ref="BZ810:BZ820" si="553">E810</f>
        <v/>
      </c>
      <c r="CA810" s="81" t="str">
        <f>IF(scriv!E772&lt;&gt;"",scriv!E772,"")</f>
        <v/>
      </c>
      <c r="CB810" s="82">
        <f t="shared" si="522"/>
        <v>0</v>
      </c>
      <c r="CC810" s="82">
        <f t="shared" ref="CC810:CC820" si="554">AF810</f>
        <v>0</v>
      </c>
      <c r="CD810" s="82" t="str">
        <f t="shared" ref="CD810:CD820" si="555">IF(CC810="","",
IF(ISERROR(RIGHT(CC810,LEN(CC810)-FIND(".",CC810))),"-",
RIGHT(CC810,LEN(CC810)-FIND(".",CC810))))</f>
        <v>-</v>
      </c>
      <c r="CE810" s="82" t="str">
        <f t="shared" ref="CE810:CE820" si="556">IF(CD810="","",
IF(ISERROR(RIGHT(CD810,LEN(CD810)-FIND(".",CD810))),"-",
RIGHT(CD810,LEN(CD810)-FIND(".",CD810))))</f>
        <v>-</v>
      </c>
      <c r="CF810" s="82" t="str">
        <f t="shared" ref="CF810:CF820" si="557">IF(CE810="","",
IF(ISERROR(RIGHT(CE810,LEN(CE810)-FIND(".",CE810))),"-",
RIGHT(CE810,LEN(CE810)-FIND(".",CE810))))</f>
        <v>-</v>
      </c>
      <c r="CG810" s="82" t="str">
        <f t="shared" ref="CG810:CG820" si="558">IF(CF810="","",
IF(ISERROR(RIGHT(CF810,LEN(CF810)-FIND(".",CF810))),"-",
RIGHT(CF810,LEN(CF810)-FIND(".",CF810))))</f>
        <v>-</v>
      </c>
      <c r="CH810" s="82" t="str">
        <f t="shared" ref="CH810:CH820" si="559">IF(CG810="","",
IF(ISERROR(RIGHT(CG810,LEN(CG810)-FIND(".",CG810))),"-",
RIGHT(CG810,LEN(CG810)-FIND(".",CG810))))</f>
        <v>-</v>
      </c>
      <c r="CI810" s="82" t="str">
        <f t="shared" ref="CI810:CI820" si="560">IF(CH810="","",
IF(ISERROR(RIGHT(CH810,LEN(CH810)-FIND(".",CH810))),"-",
RIGHT(CH810,LEN(CH810)-FIND(".",CH810))))</f>
        <v>-</v>
      </c>
      <c r="CJ810" s="82" t="str">
        <f t="shared" ref="CJ810:CJ820" si="561">IF(CI810="","",
IF(ISERROR(RIGHT(CI810,LEN(CI810)-FIND(".",CI810))),"-",
RIGHT(CI810,LEN(CI810)-FIND(".",CI810))))</f>
        <v>-</v>
      </c>
      <c r="CK810" s="82" t="str">
        <f t="shared" ref="CK810:CK820" si="562">IF(CJ810="","",
IF(ISERROR(RIGHT(CJ810,LEN(CJ810)-FIND(".",CJ810))),"-",
RIGHT(CJ810,LEN(CJ810)-FIND(".",CJ810))))</f>
        <v>-</v>
      </c>
    </row>
    <row r="811" spans="1:89" s="82" customFormat="1" ht="18" customHeight="1">
      <c r="A811" s="81" t="str">
        <f>scriv!AL773</f>
        <v/>
      </c>
      <c r="B811" s="81" t="str">
        <f>IF(scriv!D773&lt;&gt;"",scriv!D773,"")</f>
        <v/>
      </c>
      <c r="C811" s="81" t="str">
        <f>IF( scriv!AP773&lt;&gt;"", IF(D811&lt;&gt;"","connection ","")&amp;scriv!AP773,IF(D811&lt;&gt;"","connection",""))</f>
        <v/>
      </c>
      <c r="D811" s="82" t="str">
        <f>scriv!AN773</f>
        <v/>
      </c>
      <c r="E811" s="82" t="str">
        <f>scriv!AO773</f>
        <v/>
      </c>
      <c r="F811" s="156">
        <f>ROW()</f>
        <v>811</v>
      </c>
      <c r="G811" s="288">
        <f>scriv!AC773</f>
        <v>0</v>
      </c>
      <c r="H811" s="288">
        <f>scriv!AD773</f>
        <v>0</v>
      </c>
      <c r="I811" s="81" t="str">
        <f>IF(scriv!AE773&lt;&gt;"",scriv!AE773,J811)</f>
        <v/>
      </c>
      <c r="J811" s="81" t="str">
        <f>IF(scriv!AF773&lt;&gt;"",scriv!AF773,"")</f>
        <v/>
      </c>
      <c r="K811" s="82" t="str">
        <f>IF(scriv!Y773&lt;&gt;"",scriv!Y773,$K$36)</f>
        <v>none</v>
      </c>
      <c r="L811" s="82">
        <f>IF(scriv!Z773&lt;&gt;"",scriv!Z773,$L$36)</f>
        <v>0</v>
      </c>
      <c r="M811" s="82" t="str">
        <f>IF(scriv!AA773&lt;&gt;"",scriv!AA773,$M$36)</f>
        <v>OpenClose</v>
      </c>
      <c r="N811" s="82">
        <f>IF(scriv!AB773&lt;&gt;"",scriv!AB773,$N$36)</f>
        <v>0</v>
      </c>
      <c r="O811" s="119" t="str">
        <f t="shared" si="521"/>
        <v/>
      </c>
      <c r="P811" s="81" t="str">
        <f>IF(scriv!I773&lt;&gt;"",scriv!I773,"")</f>
        <v/>
      </c>
      <c r="Q811" s="81" t="str">
        <f>IF(scriv!J773&lt;&gt;"",scriv!J773,"")</f>
        <v/>
      </c>
      <c r="R811" s="81">
        <f>IF(scriv!K773&lt;&gt;"",scriv!K773,
IF(I811&lt;&gt;"",1,$R$36))</f>
        <v>1</v>
      </c>
      <c r="S811" s="81" t="str">
        <f>IF(scriv!L773&lt;&gt;"",scriv!L773,
IF(scriv!AF773&lt;&gt;"",$S$36,"none"))</f>
        <v>none</v>
      </c>
      <c r="T811" s="81" t="str">
        <f>IF(scriv!Q773&lt;&gt;"",scriv!Q773,"")</f>
        <v/>
      </c>
      <c r="U811" s="81" t="str">
        <f>IF(scriv!R773&lt;&gt;"",scriv!R773,"")</f>
        <v/>
      </c>
      <c r="V811" s="81" t="str">
        <f>IF(scriv!S773&lt;&gt;"",scriv!S773,"")</f>
        <v/>
      </c>
      <c r="W811" s="81" t="str">
        <f>IF(scriv!T773&lt;&gt;"",scriv!T773,"")</f>
        <v/>
      </c>
      <c r="X811" s="81" t="str">
        <f>IF($E811="",
( IF(scriv!AH773&lt;&gt;"", LEFT( scriv!AH773, FIND(",",scriv!AH773)-1) &amp; "=" &amp; $AH811 &amp; RIGHT( scriv!AH773, LEN(scriv!AH773) + 1 - FIND(",",scriv!AH773)),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IF(scriv!AI773&lt;&gt;"", LEFT( scriv!AI773, FIND(",",scriv!AI773)-1) &amp; "=" &amp; $AH811 &amp; RIGHT( scriv!AI773, LEN(scriv!AI773) + 1 - FIND(",",scriv!AI773)),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IF(scriv!AJ773&lt;&gt;"", LEFT( scriv!AJ773, FIND(",",scriv!AJ773)-1) &amp; "=" &amp; $AH811 &amp; RIGHT( scriv!AJ773, LEN(scriv!AJ773) + 1 - FIND(",",scriv!AJ773)),
  IF($Z$36&lt;&gt;"",LEFT( Z$36, FIND(",",Z$36)-1) &amp; "=" &amp; $AH811 &amp; RIGHT( Z$36, LEN(Z$36) + 1 - FIND(",",Z$36)),""))),
IF(scriv!O773&lt;&gt;"", LEFT( scriv!O773, FIND(",",scriv!O773)-1) &amp; "=" &amp; $AH811 &amp; RIGHT( scriv!O773, LEN(scriv!O773) + 1 - FIND(",",scriv!O773)),
LEFT( Z$37, FIND(",",Z$37)-1) &amp; "=" &amp; $AH811 &amp; RIGHT( Z$37, LEN(Z$37) + 1 - FIND(",",Z$37))))</f>
        <v>drawOpen=,1.2</v>
      </c>
      <c r="AA811" s="81" t="str">
        <f>IF($E811="",
( IF(scriv!AK773&lt;&gt;"", LEFT( scriv!AK773, FIND(",",scriv!AK773)-1) &amp; "=" &amp; $AH811 &amp; RIGHT( scriv!AK773, LEN(scriv!AK773) + 1 - FIND(",",scriv!AK773)),
  IF($AA$36&lt;&gt;"",LEFT( AA$36, FIND(",",AA$36)-1) &amp; "=" &amp; $AH811 &amp; RIGHT( AA$36, LEN(AA$36) + 1 - FIND(",",AA$36)),""))),
IF(scriv!P773&lt;&gt;"", LEFT( scriv!P773, FIND(",",scriv!P773)-1) &amp; "=" &amp; $AH811 &amp; RIGHT( scriv!P773, LEN(scriv!P773) + 1 - FIND(",",scriv!P773)),
LEFT( AA$37, FIND(",",AA$37)-1) &amp; "=" &amp; $AH811 &amp; RIGHT( AA$37, LEN(AA$37) + 1 - FIND(",",AA$37))))</f>
        <v>drawClose=,1.2</v>
      </c>
      <c r="AB811" s="167" t="str">
        <f t="shared" si="520"/>
        <v>noTitle</v>
      </c>
      <c r="AC811" s="167"/>
      <c r="AD811" s="45"/>
      <c r="AE811" s="168"/>
      <c r="AF811" s="169">
        <f>IF(D811="",scriv!B773,"")</f>
        <v>0</v>
      </c>
      <c r="AG811" s="170" t="str">
        <f t="shared" si="523"/>
        <v/>
      </c>
      <c r="AH811" s="169" t="str">
        <f t="shared" si="524"/>
        <v/>
      </c>
      <c r="AI811" s="169" t="str">
        <f t="shared" si="525"/>
        <v/>
      </c>
      <c r="AJ811" s="86">
        <f>ROUNDDOWN( (LEN(scriv!B773)+1) / 2, 0 )</f>
        <v>0</v>
      </c>
      <c r="AK811" s="82">
        <f t="shared" si="526"/>
        <v>0</v>
      </c>
      <c r="AL811" s="82" t="str">
        <f t="shared" si="527"/>
        <v>-</v>
      </c>
      <c r="AM811" s="82" t="str">
        <f t="shared" si="528"/>
        <v>-</v>
      </c>
      <c r="AN811" s="82" t="str">
        <f t="shared" si="529"/>
        <v>-</v>
      </c>
      <c r="AO811" s="82" t="str">
        <f t="shared" si="530"/>
        <v>-</v>
      </c>
      <c r="AP811" s="82" t="str">
        <f t="shared" si="531"/>
        <v>-</v>
      </c>
      <c r="AQ811" s="82" t="str">
        <f t="shared" si="532"/>
        <v>-</v>
      </c>
      <c r="AR811" s="82" t="str">
        <f t="shared" si="533"/>
        <v>-</v>
      </c>
      <c r="AT811" s="82">
        <f t="shared" si="534"/>
        <v>2</v>
      </c>
      <c r="AU811" s="82" t="str">
        <f ca="1">IF(    MAX(OFFSET(AL811,0,0,MATCH("-",AL$638:AL811,0))) = 0,"",
IFERROR(MAX(OFFSET(AL811,0,0,MATCH("-",AL$638:AL811,0))),""))</f>
        <v/>
      </c>
      <c r="AV811" s="82" t="str">
        <f ca="1">IF(    MAX(OFFSET(AM811,0,0,MATCH("-",AM$638:AM811,0))) = 0,"",
IFERROR(MAX(OFFSET(AM811,0,0,MATCH("-",AM$638:AM811,0))),""))</f>
        <v/>
      </c>
      <c r="AW811" s="82" t="str">
        <f ca="1">IF(    MAX(OFFSET(AN811,0,0,MATCH("-",AN$638:AN811,0))) = 0,"",
IFERROR(MAX(OFFSET(AN811,0,0,MATCH("-",AN$638:AN811,0))),""))</f>
        <v/>
      </c>
      <c r="AX811" s="82" t="str">
        <f ca="1">IF(    MAX(OFFSET(AO811,0,0,MATCH("-",AO$638:AO811,0))) = 0,"",
IFERROR(MAX(OFFSET(AO811,0,0,MATCH("-",AO$638:AO811,0))),""))</f>
        <v/>
      </c>
      <c r="AY811" s="82" t="str">
        <f ca="1">IF(    MAX(OFFSET(AP811,0,0,MATCH("-",AP$638:AP811,0))) = 0,"",
IFERROR(MAX(OFFSET(AP811,0,0,MATCH("-",AP$638:AP811,0))),""))</f>
        <v/>
      </c>
      <c r="AZ811" s="82" t="str">
        <f ca="1">IF(    MAX(OFFSET(AQ811,0,0,MATCH("-",AQ$638:AQ811,0))) = 0,"",
IFERROR(MAX(OFFSET(AQ811,0,0,MATCH("-",AQ$638:AQ811,0))),""))</f>
        <v/>
      </c>
      <c r="BA811" s="82" t="str">
        <f ca="1">IF(    MAX(OFFSET(AR811,0,0,MATCH("-",AR$638:AR811,0))) = 0,"",
IFERROR(MAX(OFFSET(AR811,0,0,MATCH("-",AR$638:AR811,0))),""))</f>
        <v/>
      </c>
      <c r="BB811" s="112">
        <f t="shared" ca="1" si="535"/>
        <v>-270</v>
      </c>
      <c r="BC811" s="111" t="str">
        <f t="shared" ca="1" si="536"/>
        <v>Radius</v>
      </c>
      <c r="BD811" s="112">
        <f t="shared" ca="1" si="537"/>
        <v>0</v>
      </c>
      <c r="BE811" s="111">
        <f t="shared" ca="1" si="538"/>
        <v>-150</v>
      </c>
      <c r="BF811" s="113" t="e">
        <f t="shared" ca="1" si="539"/>
        <v>#VALUE!</v>
      </c>
      <c r="BG811" s="113" t="e">
        <f t="shared" ca="1" si="540"/>
        <v>#VALUE!</v>
      </c>
      <c r="BH811" s="112">
        <f t="shared" ca="1" si="541"/>
        <v>2000</v>
      </c>
      <c r="BI811" s="112">
        <f t="shared" ca="1" si="542"/>
        <v>-150</v>
      </c>
      <c r="BJ811" s="157"/>
      <c r="BK811" s="157"/>
      <c r="BL811" s="158" t="str">
        <f>scriv!AM773</f>
        <v/>
      </c>
      <c r="BM811" s="157"/>
      <c r="BN811" s="157" t="str">
        <f t="shared" si="543"/>
        <v>node</v>
      </c>
      <c r="BO811" s="157"/>
      <c r="BP811" s="159">
        <f t="shared" ca="1" si="544"/>
        <v>0</v>
      </c>
      <c r="BQ811" s="159">
        <f t="shared" ca="1" si="545"/>
        <v>0</v>
      </c>
      <c r="BR811" s="159">
        <f t="shared" si="546"/>
        <v>1</v>
      </c>
      <c r="BS811" s="159" t="str">
        <f t="shared" si="547"/>
        <v>symbol</v>
      </c>
      <c r="BT811" s="157" t="str">
        <f ca="1">IF(scriv!V773&lt;&gt;"",scriv!V773,
IF(E811="",IFERROR(VLOOKUP(BL811,$AH$40:$BT$638,39,FALSE),$BT$36),
$BT$37))</f>
        <v>NodeSquare</v>
      </c>
      <c r="BU811" s="166">
        <f t="shared" ca="1" si="548"/>
        <v>2000</v>
      </c>
      <c r="BV811" s="166">
        <f t="shared" ca="1" si="549"/>
        <v>-150</v>
      </c>
      <c r="BW811" s="166">
        <f t="shared" ca="1" si="550"/>
        <v>0</v>
      </c>
      <c r="BX811" s="166">
        <f t="shared" ca="1" si="551"/>
        <v>0</v>
      </c>
      <c r="BY811" s="180" t="str">
        <f t="shared" si="552"/>
        <v/>
      </c>
      <c r="BZ811" s="180" t="str">
        <f t="shared" si="553"/>
        <v/>
      </c>
      <c r="CA811" s="81" t="str">
        <f>IF(scriv!E773&lt;&gt;"",scriv!E773,"")</f>
        <v/>
      </c>
      <c r="CB811" s="82">
        <f t="shared" si="522"/>
        <v>0</v>
      </c>
      <c r="CC811" s="82">
        <f t="shared" si="554"/>
        <v>0</v>
      </c>
      <c r="CD811" s="82" t="str">
        <f t="shared" si="555"/>
        <v>-</v>
      </c>
      <c r="CE811" s="82" t="str">
        <f t="shared" si="556"/>
        <v>-</v>
      </c>
      <c r="CF811" s="82" t="str">
        <f t="shared" si="557"/>
        <v>-</v>
      </c>
      <c r="CG811" s="82" t="str">
        <f t="shared" si="558"/>
        <v>-</v>
      </c>
      <c r="CH811" s="82" t="str">
        <f t="shared" si="559"/>
        <v>-</v>
      </c>
      <c r="CI811" s="82" t="str">
        <f t="shared" si="560"/>
        <v>-</v>
      </c>
      <c r="CJ811" s="82" t="str">
        <f t="shared" si="561"/>
        <v>-</v>
      </c>
      <c r="CK811" s="82" t="str">
        <f t="shared" si="562"/>
        <v>-</v>
      </c>
    </row>
    <row r="812" spans="1:89" s="82" customFormat="1" ht="18" customHeight="1">
      <c r="A812" s="81" t="str">
        <f>scriv!AL774</f>
        <v/>
      </c>
      <c r="B812" s="81" t="str">
        <f>IF(scriv!D774&lt;&gt;"",scriv!D774,"")</f>
        <v/>
      </c>
      <c r="C812" s="81" t="str">
        <f>IF( scriv!AP774&lt;&gt;"", IF(D812&lt;&gt;"","connection ","")&amp;scriv!AP774,IF(D812&lt;&gt;"","connection",""))</f>
        <v/>
      </c>
      <c r="D812" s="82" t="str">
        <f>scriv!AN774</f>
        <v/>
      </c>
      <c r="E812" s="82" t="str">
        <f>scriv!AO774</f>
        <v/>
      </c>
      <c r="F812" s="156">
        <f>ROW()</f>
        <v>812</v>
      </c>
      <c r="G812" s="288">
        <f>scriv!AC774</f>
        <v>0</v>
      </c>
      <c r="H812" s="288">
        <f>scriv!AD774</f>
        <v>0</v>
      </c>
      <c r="I812" s="81" t="str">
        <f>IF(scriv!AE774&lt;&gt;"",scriv!AE774,J812)</f>
        <v/>
      </c>
      <c r="J812" s="81" t="str">
        <f>IF(scriv!AF774&lt;&gt;"",scriv!AF774,"")</f>
        <v/>
      </c>
      <c r="K812" s="82" t="str">
        <f>IF(scriv!Y774&lt;&gt;"",scriv!Y774,$K$36)</f>
        <v>none</v>
      </c>
      <c r="L812" s="82">
        <f>IF(scriv!Z774&lt;&gt;"",scriv!Z774,$L$36)</f>
        <v>0</v>
      </c>
      <c r="M812" s="82" t="str">
        <f>IF(scriv!AA774&lt;&gt;"",scriv!AA774,$M$36)</f>
        <v>OpenClose</v>
      </c>
      <c r="N812" s="82">
        <f>IF(scriv!AB774&lt;&gt;"",scriv!AB774,$N$36)</f>
        <v>0</v>
      </c>
      <c r="O812" s="119" t="str">
        <f t="shared" si="521"/>
        <v/>
      </c>
      <c r="P812" s="81" t="str">
        <f>IF(scriv!I774&lt;&gt;"",scriv!I774,"")</f>
        <v/>
      </c>
      <c r="Q812" s="81" t="str">
        <f>IF(scriv!J774&lt;&gt;"",scriv!J774,"")</f>
        <v/>
      </c>
      <c r="R812" s="81">
        <f>IF(scriv!K774&lt;&gt;"",scriv!K774,
IF(I812&lt;&gt;"",1,$R$36))</f>
        <v>1</v>
      </c>
      <c r="S812" s="81" t="str">
        <f>IF(scriv!L774&lt;&gt;"",scriv!L774,
IF(scriv!AF774&lt;&gt;"",$S$36,"none"))</f>
        <v>none</v>
      </c>
      <c r="T812" s="81" t="str">
        <f>IF(scriv!Q774&lt;&gt;"",scriv!Q774,"")</f>
        <v/>
      </c>
      <c r="U812" s="81" t="str">
        <f>IF(scriv!R774&lt;&gt;"",scriv!R774,"")</f>
        <v/>
      </c>
      <c r="V812" s="81" t="str">
        <f>IF(scriv!S774&lt;&gt;"",scriv!S774,"")</f>
        <v/>
      </c>
      <c r="W812" s="81" t="str">
        <f>IF(scriv!T774&lt;&gt;"",scriv!T774,"")</f>
        <v/>
      </c>
      <c r="X812" s="81" t="str">
        <f>IF($E812="",
( IF(scriv!AH774&lt;&gt;"", LEFT( scriv!AH774, FIND(",",scriv!AH774)-1) &amp; "=" &amp; $AH812 &amp; RIGHT( scriv!AH774, LEN(scriv!AH774) + 1 - FIND(",",scriv!AH774)),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IF(scriv!AI774&lt;&gt;"", LEFT( scriv!AI774, FIND(",",scriv!AI774)-1) &amp; "=" &amp; $AH812 &amp; RIGHT( scriv!AI774, LEN(scriv!AI774) + 1 - FIND(",",scriv!AI774)),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IF(scriv!AJ774&lt;&gt;"", LEFT( scriv!AJ774, FIND(",",scriv!AJ774)-1) &amp; "=" &amp; $AH812 &amp; RIGHT( scriv!AJ774, LEN(scriv!AJ774) + 1 - FIND(",",scriv!AJ774)),
  IF($Z$36&lt;&gt;"",LEFT( Z$36, FIND(",",Z$36)-1) &amp; "=" &amp; $AH812 &amp; RIGHT( Z$36, LEN(Z$36) + 1 - FIND(",",Z$36)),""))),
IF(scriv!O774&lt;&gt;"", LEFT( scriv!O774, FIND(",",scriv!O774)-1) &amp; "=" &amp; $AH812 &amp; RIGHT( scriv!O774, LEN(scriv!O774) + 1 - FIND(",",scriv!O774)),
LEFT( Z$37, FIND(",",Z$37)-1) &amp; "=" &amp; $AH812 &amp; RIGHT( Z$37, LEN(Z$37) + 1 - FIND(",",Z$37))))</f>
        <v>drawOpen=,1.2</v>
      </c>
      <c r="AA812" s="81" t="str">
        <f>IF($E812="",
( IF(scriv!AK774&lt;&gt;"", LEFT( scriv!AK774, FIND(",",scriv!AK774)-1) &amp; "=" &amp; $AH812 &amp; RIGHT( scriv!AK774, LEN(scriv!AK774) + 1 - FIND(",",scriv!AK774)),
  IF($AA$36&lt;&gt;"",LEFT( AA$36, FIND(",",AA$36)-1) &amp; "=" &amp; $AH812 &amp; RIGHT( AA$36, LEN(AA$36) + 1 - FIND(",",AA$36)),""))),
IF(scriv!P774&lt;&gt;"", LEFT( scriv!P774, FIND(",",scriv!P774)-1) &amp; "=" &amp; $AH812 &amp; RIGHT( scriv!P774, LEN(scriv!P774) + 1 - FIND(",",scriv!P774)),
LEFT( AA$37, FIND(",",AA$37)-1) &amp; "=" &amp; $AH812 &amp; RIGHT( AA$37, LEN(AA$37) + 1 - FIND(",",AA$37))))</f>
        <v>drawClose=,1.2</v>
      </c>
      <c r="AB812" s="167" t="str">
        <f t="shared" si="520"/>
        <v>noTitle</v>
      </c>
      <c r="AC812" s="167"/>
      <c r="AD812" s="45"/>
      <c r="AE812" s="168"/>
      <c r="AF812" s="169">
        <f>IF(D812="",scriv!B774,"")</f>
        <v>0</v>
      </c>
      <c r="AG812" s="170" t="str">
        <f t="shared" si="523"/>
        <v/>
      </c>
      <c r="AH812" s="169" t="str">
        <f t="shared" si="524"/>
        <v/>
      </c>
      <c r="AI812" s="169" t="str">
        <f t="shared" si="525"/>
        <v/>
      </c>
      <c r="AJ812" s="86">
        <f>ROUNDDOWN( (LEN(scriv!B774)+1) / 2, 0 )</f>
        <v>0</v>
      </c>
      <c r="AK812" s="82">
        <f t="shared" si="526"/>
        <v>0</v>
      </c>
      <c r="AL812" s="82" t="str">
        <f t="shared" si="527"/>
        <v>-</v>
      </c>
      <c r="AM812" s="82" t="str">
        <f t="shared" si="528"/>
        <v>-</v>
      </c>
      <c r="AN812" s="82" t="str">
        <f t="shared" si="529"/>
        <v>-</v>
      </c>
      <c r="AO812" s="82" t="str">
        <f t="shared" si="530"/>
        <v>-</v>
      </c>
      <c r="AP812" s="82" t="str">
        <f t="shared" si="531"/>
        <v>-</v>
      </c>
      <c r="AQ812" s="82" t="str">
        <f t="shared" si="532"/>
        <v>-</v>
      </c>
      <c r="AR812" s="82" t="str">
        <f t="shared" si="533"/>
        <v>-</v>
      </c>
      <c r="AT812" s="82">
        <f t="shared" si="534"/>
        <v>2</v>
      </c>
      <c r="AU812" s="82" t="str">
        <f ca="1">IF(    MAX(OFFSET(AL812,0,0,MATCH("-",AL$638:AL812,0))) = 0,"",
IFERROR(MAX(OFFSET(AL812,0,0,MATCH("-",AL$638:AL812,0))),""))</f>
        <v/>
      </c>
      <c r="AV812" s="82" t="str">
        <f ca="1">IF(    MAX(OFFSET(AM812,0,0,MATCH("-",AM$638:AM812,0))) = 0,"",
IFERROR(MAX(OFFSET(AM812,0,0,MATCH("-",AM$638:AM812,0))),""))</f>
        <v/>
      </c>
      <c r="AW812" s="82" t="str">
        <f ca="1">IF(    MAX(OFFSET(AN812,0,0,MATCH("-",AN$638:AN812,0))) = 0,"",
IFERROR(MAX(OFFSET(AN812,0,0,MATCH("-",AN$638:AN812,0))),""))</f>
        <v/>
      </c>
      <c r="AX812" s="82" t="str">
        <f ca="1">IF(    MAX(OFFSET(AO812,0,0,MATCH("-",AO$638:AO812,0))) = 0,"",
IFERROR(MAX(OFFSET(AO812,0,0,MATCH("-",AO$638:AO812,0))),""))</f>
        <v/>
      </c>
      <c r="AY812" s="82" t="str">
        <f ca="1">IF(    MAX(OFFSET(AP812,0,0,MATCH("-",AP$638:AP812,0))) = 0,"",
IFERROR(MAX(OFFSET(AP812,0,0,MATCH("-",AP$638:AP812,0))),""))</f>
        <v/>
      </c>
      <c r="AZ812" s="82" t="str">
        <f ca="1">IF(    MAX(OFFSET(AQ812,0,0,MATCH("-",AQ$638:AQ812,0))) = 0,"",
IFERROR(MAX(OFFSET(AQ812,0,0,MATCH("-",AQ$638:AQ812,0))),""))</f>
        <v/>
      </c>
      <c r="BA812" s="82" t="str">
        <f ca="1">IF(    MAX(OFFSET(AR812,0,0,MATCH("-",AR$638:AR812,0))) = 0,"",
IFERROR(MAX(OFFSET(AR812,0,0,MATCH("-",AR$638:AR812,0))),""))</f>
        <v/>
      </c>
      <c r="BB812" s="112">
        <f t="shared" ca="1" si="535"/>
        <v>-270</v>
      </c>
      <c r="BC812" s="111" t="str">
        <f t="shared" ca="1" si="536"/>
        <v>Radius</v>
      </c>
      <c r="BD812" s="112">
        <f t="shared" ca="1" si="537"/>
        <v>0</v>
      </c>
      <c r="BE812" s="111">
        <f t="shared" ca="1" si="538"/>
        <v>-150</v>
      </c>
      <c r="BF812" s="113" t="e">
        <f t="shared" ca="1" si="539"/>
        <v>#VALUE!</v>
      </c>
      <c r="BG812" s="113" t="e">
        <f t="shared" ca="1" si="540"/>
        <v>#VALUE!</v>
      </c>
      <c r="BH812" s="112">
        <f t="shared" ca="1" si="541"/>
        <v>2000</v>
      </c>
      <c r="BI812" s="112">
        <f t="shared" ca="1" si="542"/>
        <v>-150</v>
      </c>
      <c r="BJ812" s="157"/>
      <c r="BK812" s="157"/>
      <c r="BL812" s="158" t="str">
        <f>scriv!AM774</f>
        <v/>
      </c>
      <c r="BM812" s="157"/>
      <c r="BN812" s="157" t="str">
        <f t="shared" si="543"/>
        <v>node</v>
      </c>
      <c r="BO812" s="157"/>
      <c r="BP812" s="159">
        <f t="shared" ca="1" si="544"/>
        <v>0</v>
      </c>
      <c r="BQ812" s="159">
        <f t="shared" ca="1" si="545"/>
        <v>0</v>
      </c>
      <c r="BR812" s="159">
        <f t="shared" si="546"/>
        <v>1</v>
      </c>
      <c r="BS812" s="159" t="str">
        <f t="shared" si="547"/>
        <v>symbol</v>
      </c>
      <c r="BT812" s="157" t="str">
        <f ca="1">IF(scriv!V774&lt;&gt;"",scriv!V774,
IF(E812="",IFERROR(VLOOKUP(BL812,$AH$40:$BT$638,39,FALSE),$BT$36),
$BT$37))</f>
        <v>NodeSquare</v>
      </c>
      <c r="BU812" s="166">
        <f t="shared" ca="1" si="548"/>
        <v>2000</v>
      </c>
      <c r="BV812" s="166">
        <f t="shared" ca="1" si="549"/>
        <v>-150</v>
      </c>
      <c r="BW812" s="166">
        <f t="shared" ca="1" si="550"/>
        <v>0</v>
      </c>
      <c r="BX812" s="166">
        <f t="shared" ca="1" si="551"/>
        <v>0</v>
      </c>
      <c r="BY812" s="180" t="str">
        <f t="shared" si="552"/>
        <v/>
      </c>
      <c r="BZ812" s="180" t="str">
        <f t="shared" si="553"/>
        <v/>
      </c>
      <c r="CA812" s="81" t="str">
        <f>IF(scriv!E774&lt;&gt;"",scriv!E774,"")</f>
        <v/>
      </c>
      <c r="CB812" s="82">
        <f t="shared" si="522"/>
        <v>0</v>
      </c>
      <c r="CC812" s="82">
        <f t="shared" si="554"/>
        <v>0</v>
      </c>
      <c r="CD812" s="82" t="str">
        <f t="shared" si="555"/>
        <v>-</v>
      </c>
      <c r="CE812" s="82" t="str">
        <f t="shared" si="556"/>
        <v>-</v>
      </c>
      <c r="CF812" s="82" t="str">
        <f t="shared" si="557"/>
        <v>-</v>
      </c>
      <c r="CG812" s="82" t="str">
        <f t="shared" si="558"/>
        <v>-</v>
      </c>
      <c r="CH812" s="82" t="str">
        <f t="shared" si="559"/>
        <v>-</v>
      </c>
      <c r="CI812" s="82" t="str">
        <f t="shared" si="560"/>
        <v>-</v>
      </c>
      <c r="CJ812" s="82" t="str">
        <f t="shared" si="561"/>
        <v>-</v>
      </c>
      <c r="CK812" s="82" t="str">
        <f t="shared" si="562"/>
        <v>-</v>
      </c>
    </row>
    <row r="813" spans="1:89" s="82" customFormat="1" ht="18" customHeight="1">
      <c r="A813" s="81" t="str">
        <f>scriv!AL775</f>
        <v/>
      </c>
      <c r="B813" s="81" t="str">
        <f>IF(scriv!D775&lt;&gt;"",scriv!D775,"")</f>
        <v/>
      </c>
      <c r="C813" s="81" t="str">
        <f>IF( scriv!AP775&lt;&gt;"", IF(D813&lt;&gt;"","connection ","")&amp;scriv!AP775,IF(D813&lt;&gt;"","connection",""))</f>
        <v/>
      </c>
      <c r="D813" s="82" t="str">
        <f>scriv!AN775</f>
        <v/>
      </c>
      <c r="E813" s="82" t="str">
        <f>scriv!AO775</f>
        <v/>
      </c>
      <c r="F813" s="156">
        <f>ROW()</f>
        <v>813</v>
      </c>
      <c r="G813" s="288">
        <f>scriv!AC775</f>
        <v>0</v>
      </c>
      <c r="H813" s="288">
        <f>scriv!AD775</f>
        <v>0</v>
      </c>
      <c r="I813" s="81" t="str">
        <f>IF(scriv!AE775&lt;&gt;"",scriv!AE775,J813)</f>
        <v/>
      </c>
      <c r="J813" s="81" t="str">
        <f>IF(scriv!AF775&lt;&gt;"",scriv!AF775,"")</f>
        <v/>
      </c>
      <c r="K813" s="82" t="str">
        <f>IF(scriv!Y775&lt;&gt;"",scriv!Y775,$K$36)</f>
        <v>none</v>
      </c>
      <c r="L813" s="82">
        <f>IF(scriv!Z775&lt;&gt;"",scriv!Z775,$L$36)</f>
        <v>0</v>
      </c>
      <c r="M813" s="82" t="str">
        <f>IF(scriv!AA775&lt;&gt;"",scriv!AA775,$M$36)</f>
        <v>OpenClose</v>
      </c>
      <c r="N813" s="82">
        <f>IF(scriv!AB775&lt;&gt;"",scriv!AB775,$N$36)</f>
        <v>0</v>
      </c>
      <c r="O813" s="119" t="str">
        <f t="shared" si="521"/>
        <v/>
      </c>
      <c r="P813" s="81" t="str">
        <f>IF(scriv!I775&lt;&gt;"",scriv!I775,"")</f>
        <v/>
      </c>
      <c r="Q813" s="81" t="str">
        <f>IF(scriv!J775&lt;&gt;"",scriv!J775,"")</f>
        <v/>
      </c>
      <c r="R813" s="81">
        <f>IF(scriv!K775&lt;&gt;"",scriv!K775,
IF(I813&lt;&gt;"",1,$R$36))</f>
        <v>1</v>
      </c>
      <c r="S813" s="81" t="str">
        <f>IF(scriv!L775&lt;&gt;"",scriv!L775,
IF(scriv!AF775&lt;&gt;"",$S$36,"none"))</f>
        <v>none</v>
      </c>
      <c r="T813" s="81" t="str">
        <f>IF(scriv!Q775&lt;&gt;"",scriv!Q775,"")</f>
        <v/>
      </c>
      <c r="U813" s="81" t="str">
        <f>IF(scriv!R775&lt;&gt;"",scriv!R775,"")</f>
        <v/>
      </c>
      <c r="V813" s="81" t="str">
        <f>IF(scriv!S775&lt;&gt;"",scriv!S775,"")</f>
        <v/>
      </c>
      <c r="W813" s="81" t="str">
        <f>IF(scriv!T775&lt;&gt;"",scriv!T775,"")</f>
        <v/>
      </c>
      <c r="X813" s="81" t="str">
        <f>IF($E813="",
( IF(scriv!AH775&lt;&gt;"", LEFT( scriv!AH775, FIND(",",scriv!AH775)-1) &amp; "=" &amp; $AH813 &amp; RIGHT( scriv!AH775, LEN(scriv!AH775) + 1 - FIND(",",scriv!AH775)),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IF(scriv!AI775&lt;&gt;"", LEFT( scriv!AI775, FIND(",",scriv!AI775)-1) &amp; "=" &amp; $AH813 &amp; RIGHT( scriv!AI775, LEN(scriv!AI775) + 1 - FIND(",",scriv!AI775)),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IF(scriv!AJ775&lt;&gt;"", LEFT( scriv!AJ775, FIND(",",scriv!AJ775)-1) &amp; "=" &amp; $AH813 &amp; RIGHT( scriv!AJ775, LEN(scriv!AJ775) + 1 - FIND(",",scriv!AJ775)),
  IF($Z$36&lt;&gt;"",LEFT( Z$36, FIND(",",Z$36)-1) &amp; "=" &amp; $AH813 &amp; RIGHT( Z$36, LEN(Z$36) + 1 - FIND(",",Z$36)),""))),
IF(scriv!O775&lt;&gt;"", LEFT( scriv!O775, FIND(",",scriv!O775)-1) &amp; "=" &amp; $AH813 &amp; RIGHT( scriv!O775, LEN(scriv!O775) + 1 - FIND(",",scriv!O775)),
LEFT( Z$37, FIND(",",Z$37)-1) &amp; "=" &amp; $AH813 &amp; RIGHT( Z$37, LEN(Z$37) + 1 - FIND(",",Z$37))))</f>
        <v>drawOpen=,1.2</v>
      </c>
      <c r="AA813" s="81" t="str">
        <f>IF($E813="",
( IF(scriv!AK775&lt;&gt;"", LEFT( scriv!AK775, FIND(",",scriv!AK775)-1) &amp; "=" &amp; $AH813 &amp; RIGHT( scriv!AK775, LEN(scriv!AK775) + 1 - FIND(",",scriv!AK775)),
  IF($AA$36&lt;&gt;"",LEFT( AA$36, FIND(",",AA$36)-1) &amp; "=" &amp; $AH813 &amp; RIGHT( AA$36, LEN(AA$36) + 1 - FIND(",",AA$36)),""))),
IF(scriv!P775&lt;&gt;"", LEFT( scriv!P775, FIND(",",scriv!P775)-1) &amp; "=" &amp; $AH813 &amp; RIGHT( scriv!P775, LEN(scriv!P775) + 1 - FIND(",",scriv!P775)),
LEFT( AA$37, FIND(",",AA$37)-1) &amp; "=" &amp; $AH813 &amp; RIGHT( AA$37, LEN(AA$37) + 1 - FIND(",",AA$37))))</f>
        <v>drawClose=,1.2</v>
      </c>
      <c r="AB813" s="167" t="str">
        <f t="shared" si="520"/>
        <v>noTitle</v>
      </c>
      <c r="AC813" s="167"/>
      <c r="AD813" s="45"/>
      <c r="AE813" s="168"/>
      <c r="AF813" s="169">
        <f>IF(D813="",scriv!B775,"")</f>
        <v>0</v>
      </c>
      <c r="AG813" s="170" t="str">
        <f t="shared" si="523"/>
        <v/>
      </c>
      <c r="AH813" s="169" t="str">
        <f t="shared" si="524"/>
        <v/>
      </c>
      <c r="AI813" s="169" t="str">
        <f t="shared" si="525"/>
        <v/>
      </c>
      <c r="AJ813" s="86">
        <f>ROUNDDOWN( (LEN(scriv!B775)+1) / 2, 0 )</f>
        <v>0</v>
      </c>
      <c r="AK813" s="82">
        <f t="shared" si="526"/>
        <v>0</v>
      </c>
      <c r="AL813" s="82" t="str">
        <f t="shared" si="527"/>
        <v>-</v>
      </c>
      <c r="AM813" s="82" t="str">
        <f t="shared" si="528"/>
        <v>-</v>
      </c>
      <c r="AN813" s="82" t="str">
        <f t="shared" si="529"/>
        <v>-</v>
      </c>
      <c r="AO813" s="82" t="str">
        <f t="shared" si="530"/>
        <v>-</v>
      </c>
      <c r="AP813" s="82" t="str">
        <f t="shared" si="531"/>
        <v>-</v>
      </c>
      <c r="AQ813" s="82" t="str">
        <f t="shared" si="532"/>
        <v>-</v>
      </c>
      <c r="AR813" s="82" t="str">
        <f t="shared" si="533"/>
        <v>-</v>
      </c>
      <c r="AT813" s="82">
        <f t="shared" si="534"/>
        <v>2</v>
      </c>
      <c r="AU813" s="82" t="str">
        <f ca="1">IF(    MAX(OFFSET(AL813,0,0,MATCH("-",AL$638:AL813,0))) = 0,"",
IFERROR(MAX(OFFSET(AL813,0,0,MATCH("-",AL$638:AL813,0))),""))</f>
        <v/>
      </c>
      <c r="AV813" s="82" t="str">
        <f ca="1">IF(    MAX(OFFSET(AM813,0,0,MATCH("-",AM$638:AM813,0))) = 0,"",
IFERROR(MAX(OFFSET(AM813,0,0,MATCH("-",AM$638:AM813,0))),""))</f>
        <v/>
      </c>
      <c r="AW813" s="82" t="str">
        <f ca="1">IF(    MAX(OFFSET(AN813,0,0,MATCH("-",AN$638:AN813,0))) = 0,"",
IFERROR(MAX(OFFSET(AN813,0,0,MATCH("-",AN$638:AN813,0))),""))</f>
        <v/>
      </c>
      <c r="AX813" s="82" t="str">
        <f ca="1">IF(    MAX(OFFSET(AO813,0,0,MATCH("-",AO$638:AO813,0))) = 0,"",
IFERROR(MAX(OFFSET(AO813,0,0,MATCH("-",AO$638:AO813,0))),""))</f>
        <v/>
      </c>
      <c r="AY813" s="82" t="str">
        <f ca="1">IF(    MAX(OFFSET(AP813,0,0,MATCH("-",AP$638:AP813,0))) = 0,"",
IFERROR(MAX(OFFSET(AP813,0,0,MATCH("-",AP$638:AP813,0))),""))</f>
        <v/>
      </c>
      <c r="AZ813" s="82" t="str">
        <f ca="1">IF(    MAX(OFFSET(AQ813,0,0,MATCH("-",AQ$638:AQ813,0))) = 0,"",
IFERROR(MAX(OFFSET(AQ813,0,0,MATCH("-",AQ$638:AQ813,0))),""))</f>
        <v/>
      </c>
      <c r="BA813" s="82" t="str">
        <f ca="1">IF(    MAX(OFFSET(AR813,0,0,MATCH("-",AR$638:AR813,0))) = 0,"",
IFERROR(MAX(OFFSET(AR813,0,0,MATCH("-",AR$638:AR813,0))),""))</f>
        <v/>
      </c>
      <c r="BB813" s="112">
        <f t="shared" ca="1" si="535"/>
        <v>-270</v>
      </c>
      <c r="BC813" s="111" t="str">
        <f t="shared" ca="1" si="536"/>
        <v>Radius</v>
      </c>
      <c r="BD813" s="112">
        <f t="shared" ca="1" si="537"/>
        <v>0</v>
      </c>
      <c r="BE813" s="111">
        <f t="shared" ca="1" si="538"/>
        <v>-150</v>
      </c>
      <c r="BF813" s="113" t="e">
        <f t="shared" ca="1" si="539"/>
        <v>#VALUE!</v>
      </c>
      <c r="BG813" s="113" t="e">
        <f t="shared" ca="1" si="540"/>
        <v>#VALUE!</v>
      </c>
      <c r="BH813" s="112">
        <f t="shared" ca="1" si="541"/>
        <v>2000</v>
      </c>
      <c r="BI813" s="112">
        <f t="shared" ca="1" si="542"/>
        <v>-150</v>
      </c>
      <c r="BJ813" s="157"/>
      <c r="BK813" s="157"/>
      <c r="BL813" s="158" t="str">
        <f>scriv!AM775</f>
        <v/>
      </c>
      <c r="BM813" s="157"/>
      <c r="BN813" s="157" t="str">
        <f t="shared" si="543"/>
        <v>node</v>
      </c>
      <c r="BO813" s="157"/>
      <c r="BP813" s="159">
        <f t="shared" ca="1" si="544"/>
        <v>0</v>
      </c>
      <c r="BQ813" s="159">
        <f t="shared" ca="1" si="545"/>
        <v>0</v>
      </c>
      <c r="BR813" s="159">
        <f t="shared" si="546"/>
        <v>1</v>
      </c>
      <c r="BS813" s="159" t="str">
        <f t="shared" si="547"/>
        <v>symbol</v>
      </c>
      <c r="BT813" s="157" t="str">
        <f ca="1">IF(scriv!V775&lt;&gt;"",scriv!V775,
IF(E813="",IFERROR(VLOOKUP(BL813,$AH$40:$BT$638,39,FALSE),$BT$36),
$BT$37))</f>
        <v>NodeSquare</v>
      </c>
      <c r="BU813" s="166">
        <f t="shared" ca="1" si="548"/>
        <v>2000</v>
      </c>
      <c r="BV813" s="166">
        <f t="shared" ca="1" si="549"/>
        <v>-150</v>
      </c>
      <c r="BW813" s="166">
        <f t="shared" ca="1" si="550"/>
        <v>0</v>
      </c>
      <c r="BX813" s="166">
        <f t="shared" ca="1" si="551"/>
        <v>0</v>
      </c>
      <c r="BY813" s="180" t="str">
        <f t="shared" si="552"/>
        <v/>
      </c>
      <c r="BZ813" s="180" t="str">
        <f t="shared" si="553"/>
        <v/>
      </c>
      <c r="CA813" s="81" t="str">
        <f>IF(scriv!E775&lt;&gt;"",scriv!E775,"")</f>
        <v/>
      </c>
      <c r="CB813" s="82">
        <f t="shared" si="522"/>
        <v>0</v>
      </c>
      <c r="CC813" s="82">
        <f t="shared" si="554"/>
        <v>0</v>
      </c>
      <c r="CD813" s="82" t="str">
        <f t="shared" si="555"/>
        <v>-</v>
      </c>
      <c r="CE813" s="82" t="str">
        <f t="shared" si="556"/>
        <v>-</v>
      </c>
      <c r="CF813" s="82" t="str">
        <f t="shared" si="557"/>
        <v>-</v>
      </c>
      <c r="CG813" s="82" t="str">
        <f t="shared" si="558"/>
        <v>-</v>
      </c>
      <c r="CH813" s="82" t="str">
        <f t="shared" si="559"/>
        <v>-</v>
      </c>
      <c r="CI813" s="82" t="str">
        <f t="shared" si="560"/>
        <v>-</v>
      </c>
      <c r="CJ813" s="82" t="str">
        <f t="shared" si="561"/>
        <v>-</v>
      </c>
      <c r="CK813" s="82" t="str">
        <f t="shared" si="562"/>
        <v>-</v>
      </c>
    </row>
    <row r="814" spans="1:89" s="82" customFormat="1" ht="18" customHeight="1">
      <c r="A814" s="81" t="str">
        <f>scriv!AL776</f>
        <v/>
      </c>
      <c r="B814" s="81" t="str">
        <f>IF(scriv!D776&lt;&gt;"",scriv!D776,"")</f>
        <v/>
      </c>
      <c r="C814" s="81" t="str">
        <f>IF( scriv!AP776&lt;&gt;"", IF(D814&lt;&gt;"","connection ","")&amp;scriv!AP776,IF(D814&lt;&gt;"","connection",""))</f>
        <v/>
      </c>
      <c r="D814" s="82" t="str">
        <f>scriv!AN776</f>
        <v/>
      </c>
      <c r="E814" s="82" t="str">
        <f>scriv!AO776</f>
        <v/>
      </c>
      <c r="F814" s="156">
        <f>ROW()</f>
        <v>814</v>
      </c>
      <c r="G814" s="288">
        <f>scriv!AC776</f>
        <v>0</v>
      </c>
      <c r="H814" s="288">
        <f>scriv!AD776</f>
        <v>0</v>
      </c>
      <c r="I814" s="81" t="str">
        <f>IF(scriv!AE776&lt;&gt;"",scriv!AE776,J814)</f>
        <v/>
      </c>
      <c r="J814" s="81" t="str">
        <f>IF(scriv!AF776&lt;&gt;"",scriv!AF776,"")</f>
        <v/>
      </c>
      <c r="K814" s="82" t="str">
        <f>IF(scriv!Y776&lt;&gt;"",scriv!Y776,$K$36)</f>
        <v>none</v>
      </c>
      <c r="L814" s="82">
        <f>IF(scriv!Z776&lt;&gt;"",scriv!Z776,$L$36)</f>
        <v>0</v>
      </c>
      <c r="M814" s="82" t="str">
        <f>IF(scriv!AA776&lt;&gt;"",scriv!AA776,$M$36)</f>
        <v>OpenClose</v>
      </c>
      <c r="N814" s="82">
        <f>IF(scriv!AB776&lt;&gt;"",scriv!AB776,$N$36)</f>
        <v>0</v>
      </c>
      <c r="O814" s="119" t="str">
        <f t="shared" si="521"/>
        <v/>
      </c>
      <c r="P814" s="81" t="str">
        <f>IF(scriv!I776&lt;&gt;"",scriv!I776,"")</f>
        <v/>
      </c>
      <c r="Q814" s="81" t="str">
        <f>IF(scriv!J776&lt;&gt;"",scriv!J776,"")</f>
        <v/>
      </c>
      <c r="R814" s="81">
        <f>IF(scriv!K776&lt;&gt;"",scriv!K776,
IF(I814&lt;&gt;"",1,$R$36))</f>
        <v>1</v>
      </c>
      <c r="S814" s="81" t="str">
        <f>IF(scriv!L776&lt;&gt;"",scriv!L776,
IF(scriv!AF776&lt;&gt;"",$S$36,"none"))</f>
        <v>none</v>
      </c>
      <c r="T814" s="81" t="str">
        <f>IF(scriv!Q776&lt;&gt;"",scriv!Q776,"")</f>
        <v/>
      </c>
      <c r="U814" s="81" t="str">
        <f>IF(scriv!R776&lt;&gt;"",scriv!R776,"")</f>
        <v/>
      </c>
      <c r="V814" s="81" t="str">
        <f>IF(scriv!S776&lt;&gt;"",scriv!S776,"")</f>
        <v/>
      </c>
      <c r="W814" s="81" t="str">
        <f>IF(scriv!T776&lt;&gt;"",scriv!T776,"")</f>
        <v/>
      </c>
      <c r="X814" s="81" t="str">
        <f>IF($E814="",
( IF(scriv!AH776&lt;&gt;"", LEFT( scriv!AH776, FIND(",",scriv!AH776)-1) &amp; "=" &amp; $AH814 &amp; RIGHT( scriv!AH776, LEN(scriv!AH776) + 1 - FIND(",",scriv!AH776)),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IF(scriv!AI776&lt;&gt;"", LEFT( scriv!AI776, FIND(",",scriv!AI776)-1) &amp; "=" &amp; $AH814 &amp; RIGHT( scriv!AI776, LEN(scriv!AI776) + 1 - FIND(",",scriv!AI776)),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IF(scriv!AJ776&lt;&gt;"", LEFT( scriv!AJ776, FIND(",",scriv!AJ776)-1) &amp; "=" &amp; $AH814 &amp; RIGHT( scriv!AJ776, LEN(scriv!AJ776) + 1 - FIND(",",scriv!AJ776)),
  IF($Z$36&lt;&gt;"",LEFT( Z$36, FIND(",",Z$36)-1) &amp; "=" &amp; $AH814 &amp; RIGHT( Z$36, LEN(Z$36) + 1 - FIND(",",Z$36)),""))),
IF(scriv!O776&lt;&gt;"", LEFT( scriv!O776, FIND(",",scriv!O776)-1) &amp; "=" &amp; $AH814 &amp; RIGHT( scriv!O776, LEN(scriv!O776) + 1 - FIND(",",scriv!O776)),
LEFT( Z$37, FIND(",",Z$37)-1) &amp; "=" &amp; $AH814 &amp; RIGHT( Z$37, LEN(Z$37) + 1 - FIND(",",Z$37))))</f>
        <v>drawOpen=,1.2</v>
      </c>
      <c r="AA814" s="81" t="str">
        <f>IF($E814="",
( IF(scriv!AK776&lt;&gt;"", LEFT( scriv!AK776, FIND(",",scriv!AK776)-1) &amp; "=" &amp; $AH814 &amp; RIGHT( scriv!AK776, LEN(scriv!AK776) + 1 - FIND(",",scriv!AK776)),
  IF($AA$36&lt;&gt;"",LEFT( AA$36, FIND(",",AA$36)-1) &amp; "=" &amp; $AH814 &amp; RIGHT( AA$36, LEN(AA$36) + 1 - FIND(",",AA$36)),""))),
IF(scriv!P776&lt;&gt;"", LEFT( scriv!P776, FIND(",",scriv!P776)-1) &amp; "=" &amp; $AH814 &amp; RIGHT( scriv!P776, LEN(scriv!P776) + 1 - FIND(",",scriv!P776)),
LEFT( AA$37, FIND(",",AA$37)-1) &amp; "=" &amp; $AH814 &amp; RIGHT( AA$37, LEN(AA$37) + 1 - FIND(",",AA$37))))</f>
        <v>drawClose=,1.2</v>
      </c>
      <c r="AB814" s="167" t="str">
        <f t="shared" si="520"/>
        <v>noTitle</v>
      </c>
      <c r="AC814" s="167"/>
      <c r="AD814" s="45"/>
      <c r="AE814" s="168"/>
      <c r="AF814" s="169">
        <f>IF(D814="",scriv!B776,"")</f>
        <v>0</v>
      </c>
      <c r="AG814" s="170" t="str">
        <f t="shared" si="523"/>
        <v/>
      </c>
      <c r="AH814" s="169" t="str">
        <f t="shared" si="524"/>
        <v/>
      </c>
      <c r="AI814" s="169" t="str">
        <f t="shared" si="525"/>
        <v/>
      </c>
      <c r="AJ814" s="86">
        <f>ROUNDDOWN( (LEN(scriv!B776)+1) / 2, 0 )</f>
        <v>0</v>
      </c>
      <c r="AK814" s="82">
        <f t="shared" si="526"/>
        <v>0</v>
      </c>
      <c r="AL814" s="82" t="str">
        <f t="shared" si="527"/>
        <v>-</v>
      </c>
      <c r="AM814" s="82" t="str">
        <f t="shared" si="528"/>
        <v>-</v>
      </c>
      <c r="AN814" s="82" t="str">
        <f t="shared" si="529"/>
        <v>-</v>
      </c>
      <c r="AO814" s="82" t="str">
        <f t="shared" si="530"/>
        <v>-</v>
      </c>
      <c r="AP814" s="82" t="str">
        <f t="shared" si="531"/>
        <v>-</v>
      </c>
      <c r="AQ814" s="82" t="str">
        <f t="shared" si="532"/>
        <v>-</v>
      </c>
      <c r="AR814" s="82" t="str">
        <f t="shared" si="533"/>
        <v>-</v>
      </c>
      <c r="AT814" s="82">
        <f t="shared" si="534"/>
        <v>2</v>
      </c>
      <c r="AU814" s="82" t="str">
        <f ca="1">IF(    MAX(OFFSET(AL814,0,0,MATCH("-",AL$638:AL814,0))) = 0,"",
IFERROR(MAX(OFFSET(AL814,0,0,MATCH("-",AL$638:AL814,0))),""))</f>
        <v/>
      </c>
      <c r="AV814" s="82" t="str">
        <f ca="1">IF(    MAX(OFFSET(AM814,0,0,MATCH("-",AM$638:AM814,0))) = 0,"",
IFERROR(MAX(OFFSET(AM814,0,0,MATCH("-",AM$638:AM814,0))),""))</f>
        <v/>
      </c>
      <c r="AW814" s="82" t="str">
        <f ca="1">IF(    MAX(OFFSET(AN814,0,0,MATCH("-",AN$638:AN814,0))) = 0,"",
IFERROR(MAX(OFFSET(AN814,0,0,MATCH("-",AN$638:AN814,0))),""))</f>
        <v/>
      </c>
      <c r="AX814" s="82" t="str">
        <f ca="1">IF(    MAX(OFFSET(AO814,0,0,MATCH("-",AO$638:AO814,0))) = 0,"",
IFERROR(MAX(OFFSET(AO814,0,0,MATCH("-",AO$638:AO814,0))),""))</f>
        <v/>
      </c>
      <c r="AY814" s="82" t="str">
        <f ca="1">IF(    MAX(OFFSET(AP814,0,0,MATCH("-",AP$638:AP814,0))) = 0,"",
IFERROR(MAX(OFFSET(AP814,0,0,MATCH("-",AP$638:AP814,0))),""))</f>
        <v/>
      </c>
      <c r="AZ814" s="82" t="str">
        <f ca="1">IF(    MAX(OFFSET(AQ814,0,0,MATCH("-",AQ$638:AQ814,0))) = 0,"",
IFERROR(MAX(OFFSET(AQ814,0,0,MATCH("-",AQ$638:AQ814,0))),""))</f>
        <v/>
      </c>
      <c r="BA814" s="82" t="str">
        <f ca="1">IF(    MAX(OFFSET(AR814,0,0,MATCH("-",AR$638:AR814,0))) = 0,"",
IFERROR(MAX(OFFSET(AR814,0,0,MATCH("-",AR$638:AR814,0))),""))</f>
        <v/>
      </c>
      <c r="BB814" s="112">
        <f t="shared" ca="1" si="535"/>
        <v>-270</v>
      </c>
      <c r="BC814" s="111" t="str">
        <f t="shared" ca="1" si="536"/>
        <v>Radius</v>
      </c>
      <c r="BD814" s="112">
        <f t="shared" ca="1" si="537"/>
        <v>0</v>
      </c>
      <c r="BE814" s="111">
        <f t="shared" ca="1" si="538"/>
        <v>-150</v>
      </c>
      <c r="BF814" s="113" t="e">
        <f t="shared" ca="1" si="539"/>
        <v>#VALUE!</v>
      </c>
      <c r="BG814" s="113" t="e">
        <f t="shared" ca="1" si="540"/>
        <v>#VALUE!</v>
      </c>
      <c r="BH814" s="112">
        <f t="shared" ca="1" si="541"/>
        <v>2000</v>
      </c>
      <c r="BI814" s="112">
        <f t="shared" ca="1" si="542"/>
        <v>-150</v>
      </c>
      <c r="BJ814" s="157"/>
      <c r="BK814" s="157"/>
      <c r="BL814" s="158" t="str">
        <f>scriv!AM776</f>
        <v/>
      </c>
      <c r="BM814" s="157"/>
      <c r="BN814" s="157" t="str">
        <f t="shared" si="543"/>
        <v>node</v>
      </c>
      <c r="BO814" s="157"/>
      <c r="BP814" s="159">
        <f t="shared" ca="1" si="544"/>
        <v>0</v>
      </c>
      <c r="BQ814" s="159">
        <f t="shared" ca="1" si="545"/>
        <v>0</v>
      </c>
      <c r="BR814" s="159">
        <f t="shared" si="546"/>
        <v>1</v>
      </c>
      <c r="BS814" s="159" t="str">
        <f t="shared" si="547"/>
        <v>symbol</v>
      </c>
      <c r="BT814" s="157" t="str">
        <f ca="1">IF(scriv!V776&lt;&gt;"",scriv!V776,
IF(E814="",IFERROR(VLOOKUP(BL814,$AH$40:$BT$638,39,FALSE),$BT$36),
$BT$37))</f>
        <v>NodeSquare</v>
      </c>
      <c r="BU814" s="166">
        <f t="shared" ca="1" si="548"/>
        <v>2000</v>
      </c>
      <c r="BV814" s="166">
        <f t="shared" ca="1" si="549"/>
        <v>-150</v>
      </c>
      <c r="BW814" s="166">
        <f t="shared" ca="1" si="550"/>
        <v>0</v>
      </c>
      <c r="BX814" s="166">
        <f t="shared" ca="1" si="551"/>
        <v>0</v>
      </c>
      <c r="BY814" s="180" t="str">
        <f t="shared" si="552"/>
        <v/>
      </c>
      <c r="BZ814" s="180" t="str">
        <f t="shared" si="553"/>
        <v/>
      </c>
      <c r="CA814" s="81" t="str">
        <f>IF(scriv!E776&lt;&gt;"",scriv!E776,"")</f>
        <v/>
      </c>
      <c r="CB814" s="82">
        <f t="shared" si="522"/>
        <v>0</v>
      </c>
      <c r="CC814" s="82">
        <f t="shared" si="554"/>
        <v>0</v>
      </c>
      <c r="CD814" s="82" t="str">
        <f t="shared" si="555"/>
        <v>-</v>
      </c>
      <c r="CE814" s="82" t="str">
        <f t="shared" si="556"/>
        <v>-</v>
      </c>
      <c r="CF814" s="82" t="str">
        <f t="shared" si="557"/>
        <v>-</v>
      </c>
      <c r="CG814" s="82" t="str">
        <f t="shared" si="558"/>
        <v>-</v>
      </c>
      <c r="CH814" s="82" t="str">
        <f t="shared" si="559"/>
        <v>-</v>
      </c>
      <c r="CI814" s="82" t="str">
        <f t="shared" si="560"/>
        <v>-</v>
      </c>
      <c r="CJ814" s="82" t="str">
        <f t="shared" si="561"/>
        <v>-</v>
      </c>
      <c r="CK814" s="82" t="str">
        <f t="shared" si="562"/>
        <v>-</v>
      </c>
    </row>
    <row r="815" spans="1:89" s="82" customFormat="1" ht="18" customHeight="1">
      <c r="A815" s="81" t="str">
        <f>scriv!AL777</f>
        <v/>
      </c>
      <c r="B815" s="81" t="str">
        <f>IF(scriv!D777&lt;&gt;"",scriv!D777,"")</f>
        <v/>
      </c>
      <c r="C815" s="81" t="str">
        <f>IF( scriv!AP777&lt;&gt;"", IF(D815&lt;&gt;"","connection ","")&amp;scriv!AP777,IF(D815&lt;&gt;"","connection",""))</f>
        <v/>
      </c>
      <c r="D815" s="82" t="str">
        <f>scriv!AN777</f>
        <v/>
      </c>
      <c r="E815" s="82" t="str">
        <f>scriv!AO777</f>
        <v/>
      </c>
      <c r="F815" s="156">
        <f>ROW()</f>
        <v>815</v>
      </c>
      <c r="G815" s="288">
        <f>scriv!AC777</f>
        <v>0</v>
      </c>
      <c r="H815" s="288">
        <f>scriv!AD777</f>
        <v>0</v>
      </c>
      <c r="I815" s="81" t="str">
        <f>IF(scriv!AE777&lt;&gt;"",scriv!AE777,J815)</f>
        <v/>
      </c>
      <c r="J815" s="81" t="str">
        <f>IF(scriv!AF777&lt;&gt;"",scriv!AF777,"")</f>
        <v/>
      </c>
      <c r="K815" s="82" t="str">
        <f>IF(scriv!Y777&lt;&gt;"",scriv!Y777,$K$36)</f>
        <v>none</v>
      </c>
      <c r="L815" s="82">
        <f>IF(scriv!Z777&lt;&gt;"",scriv!Z777,$L$36)</f>
        <v>0</v>
      </c>
      <c r="M815" s="82" t="str">
        <f>IF(scriv!AA777&lt;&gt;"",scriv!AA777,$M$36)</f>
        <v>OpenClose</v>
      </c>
      <c r="N815" s="82">
        <f>IF(scriv!AB777&lt;&gt;"",scriv!AB777,$N$36)</f>
        <v>0</v>
      </c>
      <c r="O815" s="119" t="str">
        <f t="shared" si="521"/>
        <v/>
      </c>
      <c r="P815" s="81" t="str">
        <f>IF(scriv!I777&lt;&gt;"",scriv!I777,"")</f>
        <v/>
      </c>
      <c r="Q815" s="81" t="str">
        <f>IF(scriv!J777&lt;&gt;"",scriv!J777,"")</f>
        <v/>
      </c>
      <c r="R815" s="81">
        <f>IF(scriv!K777&lt;&gt;"",scriv!K777,
IF(I815&lt;&gt;"",1,$R$36))</f>
        <v>1</v>
      </c>
      <c r="S815" s="81" t="str">
        <f>IF(scriv!L777&lt;&gt;"",scriv!L777,
IF(scriv!AF777&lt;&gt;"",$S$36,"none"))</f>
        <v>none</v>
      </c>
      <c r="T815" s="81" t="str">
        <f>IF(scriv!Q777&lt;&gt;"",scriv!Q777,"")</f>
        <v/>
      </c>
      <c r="U815" s="81" t="str">
        <f>IF(scriv!R777&lt;&gt;"",scriv!R777,"")</f>
        <v/>
      </c>
      <c r="V815" s="81" t="str">
        <f>IF(scriv!S777&lt;&gt;"",scriv!S777,"")</f>
        <v/>
      </c>
      <c r="W815" s="81" t="str">
        <f>IF(scriv!T777&lt;&gt;"",scriv!T777,"")</f>
        <v/>
      </c>
      <c r="X815" s="81" t="str">
        <f>IF($E815="",
( IF(scriv!AH777&lt;&gt;"", LEFT( scriv!AH777, FIND(",",scriv!AH777)-1) &amp; "=" &amp; $AH815 &amp; RIGHT( scriv!AH777, LEN(scriv!AH777) + 1 - FIND(",",scriv!AH777)),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IF(scriv!AI777&lt;&gt;"", LEFT( scriv!AI777, FIND(",",scriv!AI777)-1) &amp; "=" &amp; $AH815 &amp; RIGHT( scriv!AI777, LEN(scriv!AI777) + 1 - FIND(",",scriv!AI777)),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IF(scriv!AJ777&lt;&gt;"", LEFT( scriv!AJ777, FIND(",",scriv!AJ777)-1) &amp; "=" &amp; $AH815 &amp; RIGHT( scriv!AJ777, LEN(scriv!AJ777) + 1 - FIND(",",scriv!AJ777)),
  IF($Z$36&lt;&gt;"",LEFT( Z$36, FIND(",",Z$36)-1) &amp; "=" &amp; $AH815 &amp; RIGHT( Z$36, LEN(Z$36) + 1 - FIND(",",Z$36)),""))),
IF(scriv!O777&lt;&gt;"", LEFT( scriv!O777, FIND(",",scriv!O777)-1) &amp; "=" &amp; $AH815 &amp; RIGHT( scriv!O777, LEN(scriv!O777) + 1 - FIND(",",scriv!O777)),
LEFT( Z$37, FIND(",",Z$37)-1) &amp; "=" &amp; $AH815 &amp; RIGHT( Z$37, LEN(Z$37) + 1 - FIND(",",Z$37))))</f>
        <v>drawOpen=,1.2</v>
      </c>
      <c r="AA815" s="81" t="str">
        <f>IF($E815="",
( IF(scriv!AK777&lt;&gt;"", LEFT( scriv!AK777, FIND(",",scriv!AK777)-1) &amp; "=" &amp; $AH815 &amp; RIGHT( scriv!AK777, LEN(scriv!AK777) + 1 - FIND(",",scriv!AK777)),
  IF($AA$36&lt;&gt;"",LEFT( AA$36, FIND(",",AA$36)-1) &amp; "=" &amp; $AH815 &amp; RIGHT( AA$36, LEN(AA$36) + 1 - FIND(",",AA$36)),""))),
IF(scriv!P777&lt;&gt;"", LEFT( scriv!P777, FIND(",",scriv!P777)-1) &amp; "=" &amp; $AH815 &amp; RIGHT( scriv!P777, LEN(scriv!P777) + 1 - FIND(",",scriv!P777)),
LEFT( AA$37, FIND(",",AA$37)-1) &amp; "=" &amp; $AH815 &amp; RIGHT( AA$37, LEN(AA$37) + 1 - FIND(",",AA$37))))</f>
        <v>drawClose=,1.2</v>
      </c>
      <c r="AB815" s="167" t="str">
        <f t="shared" si="520"/>
        <v>noTitle</v>
      </c>
      <c r="AC815" s="167"/>
      <c r="AD815" s="45"/>
      <c r="AE815" s="168"/>
      <c r="AF815" s="169">
        <f>IF(D815="",scriv!B777,"")</f>
        <v>0</v>
      </c>
      <c r="AG815" s="170" t="str">
        <f t="shared" si="523"/>
        <v/>
      </c>
      <c r="AH815" s="169" t="str">
        <f t="shared" si="524"/>
        <v/>
      </c>
      <c r="AI815" s="169" t="str">
        <f t="shared" si="525"/>
        <v/>
      </c>
      <c r="AJ815" s="86">
        <f>ROUNDDOWN( (LEN(scriv!B777)+1) / 2, 0 )</f>
        <v>0</v>
      </c>
      <c r="AK815" s="82">
        <f t="shared" si="526"/>
        <v>0</v>
      </c>
      <c r="AL815" s="82" t="str">
        <f t="shared" si="527"/>
        <v>-</v>
      </c>
      <c r="AM815" s="82" t="str">
        <f t="shared" si="528"/>
        <v>-</v>
      </c>
      <c r="AN815" s="82" t="str">
        <f t="shared" si="529"/>
        <v>-</v>
      </c>
      <c r="AO815" s="82" t="str">
        <f t="shared" si="530"/>
        <v>-</v>
      </c>
      <c r="AP815" s="82" t="str">
        <f t="shared" si="531"/>
        <v>-</v>
      </c>
      <c r="AQ815" s="82" t="str">
        <f t="shared" si="532"/>
        <v>-</v>
      </c>
      <c r="AR815" s="82" t="str">
        <f t="shared" si="533"/>
        <v>-</v>
      </c>
      <c r="AT815" s="82">
        <f t="shared" si="534"/>
        <v>2</v>
      </c>
      <c r="AU815" s="82" t="str">
        <f ca="1">IF(    MAX(OFFSET(AL815,0,0,MATCH("-",AL$638:AL815,0))) = 0,"",
IFERROR(MAX(OFFSET(AL815,0,0,MATCH("-",AL$638:AL815,0))),""))</f>
        <v/>
      </c>
      <c r="AV815" s="82" t="str">
        <f ca="1">IF(    MAX(OFFSET(AM815,0,0,MATCH("-",AM$638:AM815,0))) = 0,"",
IFERROR(MAX(OFFSET(AM815,0,0,MATCH("-",AM$638:AM815,0))),""))</f>
        <v/>
      </c>
      <c r="AW815" s="82" t="str">
        <f ca="1">IF(    MAX(OFFSET(AN815,0,0,MATCH("-",AN$638:AN815,0))) = 0,"",
IFERROR(MAX(OFFSET(AN815,0,0,MATCH("-",AN$638:AN815,0))),""))</f>
        <v/>
      </c>
      <c r="AX815" s="82" t="str">
        <f ca="1">IF(    MAX(OFFSET(AO815,0,0,MATCH("-",AO$638:AO815,0))) = 0,"",
IFERROR(MAX(OFFSET(AO815,0,0,MATCH("-",AO$638:AO815,0))),""))</f>
        <v/>
      </c>
      <c r="AY815" s="82" t="str">
        <f ca="1">IF(    MAX(OFFSET(AP815,0,0,MATCH("-",AP$638:AP815,0))) = 0,"",
IFERROR(MAX(OFFSET(AP815,0,0,MATCH("-",AP$638:AP815,0))),""))</f>
        <v/>
      </c>
      <c r="AZ815" s="82" t="str">
        <f ca="1">IF(    MAX(OFFSET(AQ815,0,0,MATCH("-",AQ$638:AQ815,0))) = 0,"",
IFERROR(MAX(OFFSET(AQ815,0,0,MATCH("-",AQ$638:AQ815,0))),""))</f>
        <v/>
      </c>
      <c r="BA815" s="82" t="str">
        <f ca="1">IF(    MAX(OFFSET(AR815,0,0,MATCH("-",AR$638:AR815,0))) = 0,"",
IFERROR(MAX(OFFSET(AR815,0,0,MATCH("-",AR$638:AR815,0))),""))</f>
        <v/>
      </c>
      <c r="BB815" s="112">
        <f t="shared" ca="1" si="535"/>
        <v>-270</v>
      </c>
      <c r="BC815" s="111" t="str">
        <f t="shared" ca="1" si="536"/>
        <v>Radius</v>
      </c>
      <c r="BD815" s="112">
        <f t="shared" ca="1" si="537"/>
        <v>0</v>
      </c>
      <c r="BE815" s="111">
        <f t="shared" ca="1" si="538"/>
        <v>-150</v>
      </c>
      <c r="BF815" s="113" t="e">
        <f t="shared" ca="1" si="539"/>
        <v>#VALUE!</v>
      </c>
      <c r="BG815" s="113" t="e">
        <f t="shared" ca="1" si="540"/>
        <v>#VALUE!</v>
      </c>
      <c r="BH815" s="112">
        <f t="shared" ca="1" si="541"/>
        <v>2000</v>
      </c>
      <c r="BI815" s="112">
        <f t="shared" ca="1" si="542"/>
        <v>-150</v>
      </c>
      <c r="BJ815" s="157"/>
      <c r="BK815" s="157"/>
      <c r="BL815" s="158" t="str">
        <f>scriv!AM777</f>
        <v/>
      </c>
      <c r="BM815" s="157"/>
      <c r="BN815" s="157" t="str">
        <f t="shared" si="543"/>
        <v>node</v>
      </c>
      <c r="BO815" s="157"/>
      <c r="BP815" s="159">
        <f t="shared" ca="1" si="544"/>
        <v>0</v>
      </c>
      <c r="BQ815" s="159">
        <f t="shared" ca="1" si="545"/>
        <v>0</v>
      </c>
      <c r="BR815" s="159">
        <f t="shared" si="546"/>
        <v>1</v>
      </c>
      <c r="BS815" s="159" t="str">
        <f t="shared" si="547"/>
        <v>symbol</v>
      </c>
      <c r="BT815" s="157" t="str">
        <f ca="1">IF(scriv!V777&lt;&gt;"",scriv!V777,
IF(E815="",IFERROR(VLOOKUP(BL815,$AH$40:$BT$638,39,FALSE),$BT$36),
$BT$37))</f>
        <v>NodeSquare</v>
      </c>
      <c r="BU815" s="166">
        <f t="shared" ca="1" si="548"/>
        <v>2000</v>
      </c>
      <c r="BV815" s="166">
        <f t="shared" ca="1" si="549"/>
        <v>-150</v>
      </c>
      <c r="BW815" s="166">
        <f t="shared" ca="1" si="550"/>
        <v>0</v>
      </c>
      <c r="BX815" s="166">
        <f t="shared" ca="1" si="551"/>
        <v>0</v>
      </c>
      <c r="BY815" s="180" t="str">
        <f t="shared" si="552"/>
        <v/>
      </c>
      <c r="BZ815" s="180" t="str">
        <f t="shared" si="553"/>
        <v/>
      </c>
      <c r="CA815" s="81" t="str">
        <f>IF(scriv!E777&lt;&gt;"",scriv!E777,"")</f>
        <v/>
      </c>
      <c r="CB815" s="82">
        <f t="shared" si="522"/>
        <v>0</v>
      </c>
      <c r="CC815" s="82">
        <f t="shared" si="554"/>
        <v>0</v>
      </c>
      <c r="CD815" s="82" t="str">
        <f t="shared" si="555"/>
        <v>-</v>
      </c>
      <c r="CE815" s="82" t="str">
        <f t="shared" si="556"/>
        <v>-</v>
      </c>
      <c r="CF815" s="82" t="str">
        <f t="shared" si="557"/>
        <v>-</v>
      </c>
      <c r="CG815" s="82" t="str">
        <f t="shared" si="558"/>
        <v>-</v>
      </c>
      <c r="CH815" s="82" t="str">
        <f t="shared" si="559"/>
        <v>-</v>
      </c>
      <c r="CI815" s="82" t="str">
        <f t="shared" si="560"/>
        <v>-</v>
      </c>
      <c r="CJ815" s="82" t="str">
        <f t="shared" si="561"/>
        <v>-</v>
      </c>
      <c r="CK815" s="82" t="str">
        <f t="shared" si="562"/>
        <v>-</v>
      </c>
    </row>
    <row r="816" spans="1:89" s="82" customFormat="1" ht="18" customHeight="1">
      <c r="A816" s="81" t="str">
        <f>scriv!AL778</f>
        <v/>
      </c>
      <c r="B816" s="81" t="str">
        <f>IF(scriv!D778&lt;&gt;"",scriv!D778,"")</f>
        <v/>
      </c>
      <c r="C816" s="81" t="str">
        <f>IF( scriv!AP778&lt;&gt;"", IF(D816&lt;&gt;"","connection ","")&amp;scriv!AP778,IF(D816&lt;&gt;"","connection",""))</f>
        <v/>
      </c>
      <c r="D816" s="82" t="str">
        <f>scriv!AN778</f>
        <v/>
      </c>
      <c r="E816" s="82" t="str">
        <f>scriv!AO778</f>
        <v/>
      </c>
      <c r="F816" s="156">
        <f>ROW()</f>
        <v>816</v>
      </c>
      <c r="G816" s="288">
        <f>scriv!AC778</f>
        <v>0</v>
      </c>
      <c r="H816" s="288">
        <f>scriv!AD778</f>
        <v>0</v>
      </c>
      <c r="I816" s="81" t="str">
        <f>IF(scriv!AE778&lt;&gt;"",scriv!AE778,J816)</f>
        <v/>
      </c>
      <c r="J816" s="81" t="str">
        <f>IF(scriv!AF778&lt;&gt;"",scriv!AF778,"")</f>
        <v/>
      </c>
      <c r="K816" s="82" t="str">
        <f>IF(scriv!Y778&lt;&gt;"",scriv!Y778,$K$36)</f>
        <v>none</v>
      </c>
      <c r="L816" s="82">
        <f>IF(scriv!Z778&lt;&gt;"",scriv!Z778,$L$36)</f>
        <v>0</v>
      </c>
      <c r="M816" s="82" t="str">
        <f>IF(scriv!AA778&lt;&gt;"",scriv!AA778,$M$36)</f>
        <v>OpenClose</v>
      </c>
      <c r="N816" s="82">
        <f>IF(scriv!AB778&lt;&gt;"",scriv!AB778,$N$36)</f>
        <v>0</v>
      </c>
      <c r="O816" s="119" t="str">
        <f t="shared" si="521"/>
        <v/>
      </c>
      <c r="P816" s="81" t="str">
        <f>IF(scriv!I778&lt;&gt;"",scriv!I778,"")</f>
        <v/>
      </c>
      <c r="Q816" s="81" t="str">
        <f>IF(scriv!J778&lt;&gt;"",scriv!J778,"")</f>
        <v/>
      </c>
      <c r="R816" s="81">
        <f>IF(scriv!K778&lt;&gt;"",scriv!K778,
IF(I816&lt;&gt;"",1,$R$36))</f>
        <v>1</v>
      </c>
      <c r="S816" s="81" t="str">
        <f>IF(scriv!L778&lt;&gt;"",scriv!L778,
IF(scriv!AF778&lt;&gt;"",$S$36,"none"))</f>
        <v>none</v>
      </c>
      <c r="T816" s="81" t="str">
        <f>IF(scriv!Q778&lt;&gt;"",scriv!Q778,"")</f>
        <v/>
      </c>
      <c r="U816" s="81" t="str">
        <f>IF(scriv!R778&lt;&gt;"",scriv!R778,"")</f>
        <v/>
      </c>
      <c r="V816" s="81" t="str">
        <f>IF(scriv!S778&lt;&gt;"",scriv!S778,"")</f>
        <v/>
      </c>
      <c r="W816" s="81" t="str">
        <f>IF(scriv!T778&lt;&gt;"",scriv!T778,"")</f>
        <v/>
      </c>
      <c r="X816" s="81" t="str">
        <f>IF($E816="",
( IF(scriv!AH778&lt;&gt;"", LEFT( scriv!AH778, FIND(",",scriv!AH778)-1) &amp; "=" &amp; $AH816 &amp; RIGHT( scriv!AH778, LEN(scriv!AH778) + 1 - FIND(",",scriv!AH778)),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IF(scriv!AI778&lt;&gt;"", LEFT( scriv!AI778, FIND(",",scriv!AI778)-1) &amp; "=" &amp; $AH816 &amp; RIGHT( scriv!AI778, LEN(scriv!AI778) + 1 - FIND(",",scriv!AI778)),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IF(scriv!AJ778&lt;&gt;"", LEFT( scriv!AJ778, FIND(",",scriv!AJ778)-1) &amp; "=" &amp; $AH816 &amp; RIGHT( scriv!AJ778, LEN(scriv!AJ778) + 1 - FIND(",",scriv!AJ778)),
  IF($Z$36&lt;&gt;"",LEFT( Z$36, FIND(",",Z$36)-1) &amp; "=" &amp; $AH816 &amp; RIGHT( Z$36, LEN(Z$36) + 1 - FIND(",",Z$36)),""))),
IF(scriv!O778&lt;&gt;"", LEFT( scriv!O778, FIND(",",scriv!O778)-1) &amp; "=" &amp; $AH816 &amp; RIGHT( scriv!O778, LEN(scriv!O778) + 1 - FIND(",",scriv!O778)),
LEFT( Z$37, FIND(",",Z$37)-1) &amp; "=" &amp; $AH816 &amp; RIGHT( Z$37, LEN(Z$37) + 1 - FIND(",",Z$37))))</f>
        <v>drawOpen=,1.2</v>
      </c>
      <c r="AA816" s="81" t="str">
        <f>IF($E816="",
( IF(scriv!AK778&lt;&gt;"", LEFT( scriv!AK778, FIND(",",scriv!AK778)-1) &amp; "=" &amp; $AH816 &amp; RIGHT( scriv!AK778, LEN(scriv!AK778) + 1 - FIND(",",scriv!AK778)),
  IF($AA$36&lt;&gt;"",LEFT( AA$36, FIND(",",AA$36)-1) &amp; "=" &amp; $AH816 &amp; RIGHT( AA$36, LEN(AA$36) + 1 - FIND(",",AA$36)),""))),
IF(scriv!P778&lt;&gt;"", LEFT( scriv!P778, FIND(",",scriv!P778)-1) &amp; "=" &amp; $AH816 &amp; RIGHT( scriv!P778, LEN(scriv!P778) + 1 - FIND(",",scriv!P778)),
LEFT( AA$37, FIND(",",AA$37)-1) &amp; "=" &amp; $AH816 &amp; RIGHT( AA$37, LEN(AA$37) + 1 - FIND(",",AA$37))))</f>
        <v>drawClose=,1.2</v>
      </c>
      <c r="AB816" s="167" t="str">
        <f t="shared" si="520"/>
        <v>noTitle</v>
      </c>
      <c r="AC816" s="167"/>
      <c r="AD816" s="45"/>
      <c r="AE816" s="168"/>
      <c r="AF816" s="169">
        <f>IF(D816="",scriv!B778,"")</f>
        <v>0</v>
      </c>
      <c r="AG816" s="170" t="str">
        <f t="shared" si="523"/>
        <v/>
      </c>
      <c r="AH816" s="169" t="str">
        <f t="shared" si="524"/>
        <v/>
      </c>
      <c r="AI816" s="169" t="str">
        <f t="shared" si="525"/>
        <v/>
      </c>
      <c r="AJ816" s="86">
        <f>ROUNDDOWN( (LEN(scriv!B778)+1) / 2, 0 )</f>
        <v>0</v>
      </c>
      <c r="AK816" s="82">
        <f t="shared" si="526"/>
        <v>0</v>
      </c>
      <c r="AL816" s="82" t="str">
        <f t="shared" si="527"/>
        <v>-</v>
      </c>
      <c r="AM816" s="82" t="str">
        <f t="shared" si="528"/>
        <v>-</v>
      </c>
      <c r="AN816" s="82" t="str">
        <f t="shared" si="529"/>
        <v>-</v>
      </c>
      <c r="AO816" s="82" t="str">
        <f t="shared" si="530"/>
        <v>-</v>
      </c>
      <c r="AP816" s="82" t="str">
        <f t="shared" si="531"/>
        <v>-</v>
      </c>
      <c r="AQ816" s="82" t="str">
        <f t="shared" si="532"/>
        <v>-</v>
      </c>
      <c r="AR816" s="82" t="str">
        <f t="shared" si="533"/>
        <v>-</v>
      </c>
      <c r="AT816" s="82">
        <f t="shared" si="534"/>
        <v>2</v>
      </c>
      <c r="AU816" s="82" t="str">
        <f ca="1">IF(    MAX(OFFSET(AL816,0,0,MATCH("-",AL$638:AL816,0))) = 0,"",
IFERROR(MAX(OFFSET(AL816,0,0,MATCH("-",AL$638:AL816,0))),""))</f>
        <v/>
      </c>
      <c r="AV816" s="82" t="str">
        <f ca="1">IF(    MAX(OFFSET(AM816,0,0,MATCH("-",AM$638:AM816,0))) = 0,"",
IFERROR(MAX(OFFSET(AM816,0,0,MATCH("-",AM$638:AM816,0))),""))</f>
        <v/>
      </c>
      <c r="AW816" s="82" t="str">
        <f ca="1">IF(    MAX(OFFSET(AN816,0,0,MATCH("-",AN$638:AN816,0))) = 0,"",
IFERROR(MAX(OFFSET(AN816,0,0,MATCH("-",AN$638:AN816,0))),""))</f>
        <v/>
      </c>
      <c r="AX816" s="82" t="str">
        <f ca="1">IF(    MAX(OFFSET(AO816,0,0,MATCH("-",AO$638:AO816,0))) = 0,"",
IFERROR(MAX(OFFSET(AO816,0,0,MATCH("-",AO$638:AO816,0))),""))</f>
        <v/>
      </c>
      <c r="AY816" s="82" t="str">
        <f ca="1">IF(    MAX(OFFSET(AP816,0,0,MATCH("-",AP$638:AP816,0))) = 0,"",
IFERROR(MAX(OFFSET(AP816,0,0,MATCH("-",AP$638:AP816,0))),""))</f>
        <v/>
      </c>
      <c r="AZ816" s="82" t="str">
        <f ca="1">IF(    MAX(OFFSET(AQ816,0,0,MATCH("-",AQ$638:AQ816,0))) = 0,"",
IFERROR(MAX(OFFSET(AQ816,0,0,MATCH("-",AQ$638:AQ816,0))),""))</f>
        <v/>
      </c>
      <c r="BA816" s="82" t="str">
        <f ca="1">IF(    MAX(OFFSET(AR816,0,0,MATCH("-",AR$638:AR816,0))) = 0,"",
IFERROR(MAX(OFFSET(AR816,0,0,MATCH("-",AR$638:AR816,0))),""))</f>
        <v/>
      </c>
      <c r="BB816" s="112">
        <f t="shared" ca="1" si="535"/>
        <v>-270</v>
      </c>
      <c r="BC816" s="111" t="str">
        <f t="shared" ca="1" si="536"/>
        <v>Radius</v>
      </c>
      <c r="BD816" s="112">
        <f t="shared" ca="1" si="537"/>
        <v>0</v>
      </c>
      <c r="BE816" s="111">
        <f t="shared" ca="1" si="538"/>
        <v>-150</v>
      </c>
      <c r="BF816" s="113" t="e">
        <f t="shared" ca="1" si="539"/>
        <v>#VALUE!</v>
      </c>
      <c r="BG816" s="113" t="e">
        <f t="shared" ca="1" si="540"/>
        <v>#VALUE!</v>
      </c>
      <c r="BH816" s="112">
        <f t="shared" ca="1" si="541"/>
        <v>2000</v>
      </c>
      <c r="BI816" s="112">
        <f t="shared" ca="1" si="542"/>
        <v>-150</v>
      </c>
      <c r="BJ816" s="157"/>
      <c r="BK816" s="157"/>
      <c r="BL816" s="158" t="str">
        <f>scriv!AM778</f>
        <v/>
      </c>
      <c r="BM816" s="157"/>
      <c r="BN816" s="157" t="str">
        <f t="shared" si="543"/>
        <v>node</v>
      </c>
      <c r="BO816" s="157"/>
      <c r="BP816" s="159">
        <f t="shared" ca="1" si="544"/>
        <v>0</v>
      </c>
      <c r="BQ816" s="159">
        <f t="shared" ca="1" si="545"/>
        <v>0</v>
      </c>
      <c r="BR816" s="159">
        <f t="shared" si="546"/>
        <v>1</v>
      </c>
      <c r="BS816" s="159" t="str">
        <f t="shared" si="547"/>
        <v>symbol</v>
      </c>
      <c r="BT816" s="157" t="str">
        <f ca="1">IF(scriv!V778&lt;&gt;"",scriv!V778,
IF(E816="",IFERROR(VLOOKUP(BL816,$AH$40:$BT$638,39,FALSE),$BT$36),
$BT$37))</f>
        <v>NodeSquare</v>
      </c>
      <c r="BU816" s="166">
        <f t="shared" ca="1" si="548"/>
        <v>2000</v>
      </c>
      <c r="BV816" s="166">
        <f t="shared" ca="1" si="549"/>
        <v>-150</v>
      </c>
      <c r="BW816" s="166">
        <f t="shared" ca="1" si="550"/>
        <v>0</v>
      </c>
      <c r="BX816" s="166">
        <f t="shared" ca="1" si="551"/>
        <v>0</v>
      </c>
      <c r="BY816" s="180" t="str">
        <f t="shared" si="552"/>
        <v/>
      </c>
      <c r="BZ816" s="180" t="str">
        <f t="shared" si="553"/>
        <v/>
      </c>
      <c r="CA816" s="81" t="str">
        <f>IF(scriv!E778&lt;&gt;"",scriv!E778,"")</f>
        <v/>
      </c>
      <c r="CB816" s="82">
        <f t="shared" si="522"/>
        <v>0</v>
      </c>
      <c r="CC816" s="82">
        <f t="shared" si="554"/>
        <v>0</v>
      </c>
      <c r="CD816" s="82" t="str">
        <f t="shared" si="555"/>
        <v>-</v>
      </c>
      <c r="CE816" s="82" t="str">
        <f t="shared" si="556"/>
        <v>-</v>
      </c>
      <c r="CF816" s="82" t="str">
        <f t="shared" si="557"/>
        <v>-</v>
      </c>
      <c r="CG816" s="82" t="str">
        <f t="shared" si="558"/>
        <v>-</v>
      </c>
      <c r="CH816" s="82" t="str">
        <f t="shared" si="559"/>
        <v>-</v>
      </c>
      <c r="CI816" s="82" t="str">
        <f t="shared" si="560"/>
        <v>-</v>
      </c>
      <c r="CJ816" s="82" t="str">
        <f t="shared" si="561"/>
        <v>-</v>
      </c>
      <c r="CK816" s="82" t="str">
        <f t="shared" si="562"/>
        <v>-</v>
      </c>
    </row>
    <row r="817" spans="1:89" s="82" customFormat="1" ht="18" customHeight="1">
      <c r="A817" s="81" t="str">
        <f>scriv!AL779</f>
        <v/>
      </c>
      <c r="B817" s="81" t="str">
        <f>IF(scriv!D779&lt;&gt;"",scriv!D779,"")</f>
        <v/>
      </c>
      <c r="C817" s="81" t="str">
        <f>IF( scriv!AP779&lt;&gt;"", IF(D817&lt;&gt;"","connection ","")&amp;scriv!AP779,IF(D817&lt;&gt;"","connection",""))</f>
        <v/>
      </c>
      <c r="D817" s="82" t="str">
        <f>scriv!AN779</f>
        <v/>
      </c>
      <c r="E817" s="82" t="str">
        <f>scriv!AO779</f>
        <v/>
      </c>
      <c r="F817" s="156">
        <f>ROW()</f>
        <v>817</v>
      </c>
      <c r="G817" s="288">
        <f>scriv!AC779</f>
        <v>0</v>
      </c>
      <c r="H817" s="288">
        <f>scriv!AD779</f>
        <v>0</v>
      </c>
      <c r="I817" s="81" t="str">
        <f>IF(scriv!AE779&lt;&gt;"",scriv!AE779,J817)</f>
        <v/>
      </c>
      <c r="J817" s="81" t="str">
        <f>IF(scriv!AF779&lt;&gt;"",scriv!AF779,"")</f>
        <v/>
      </c>
      <c r="K817" s="82" t="str">
        <f>IF(scriv!Y779&lt;&gt;"",scriv!Y779,$K$36)</f>
        <v>none</v>
      </c>
      <c r="L817" s="82">
        <f>IF(scriv!Z779&lt;&gt;"",scriv!Z779,$L$36)</f>
        <v>0</v>
      </c>
      <c r="M817" s="82" t="str">
        <f>IF(scriv!AA779&lt;&gt;"",scriv!AA779,$M$36)</f>
        <v>OpenClose</v>
      </c>
      <c r="N817" s="82">
        <f>IF(scriv!AB779&lt;&gt;"",scriv!AB779,$N$36)</f>
        <v>0</v>
      </c>
      <c r="O817" s="119" t="str">
        <f t="shared" si="521"/>
        <v/>
      </c>
      <c r="P817" s="81" t="str">
        <f>IF(scriv!I779&lt;&gt;"",scriv!I779,"")</f>
        <v/>
      </c>
      <c r="Q817" s="81" t="str">
        <f>IF(scriv!J779&lt;&gt;"",scriv!J779,"")</f>
        <v/>
      </c>
      <c r="R817" s="81">
        <f>IF(scriv!K779&lt;&gt;"",scriv!K779,
IF(I817&lt;&gt;"",1,$R$36))</f>
        <v>1</v>
      </c>
      <c r="S817" s="81" t="str">
        <f>IF(scriv!L779&lt;&gt;"",scriv!L779,
IF(scriv!AF779&lt;&gt;"",$S$36,"none"))</f>
        <v>none</v>
      </c>
      <c r="T817" s="81" t="str">
        <f>IF(scriv!Q779&lt;&gt;"",scriv!Q779,"")</f>
        <v/>
      </c>
      <c r="U817" s="81" t="str">
        <f>IF(scriv!R779&lt;&gt;"",scriv!R779,"")</f>
        <v/>
      </c>
      <c r="V817" s="81" t="str">
        <f>IF(scriv!S779&lt;&gt;"",scriv!S779,"")</f>
        <v/>
      </c>
      <c r="W817" s="81" t="str">
        <f>IF(scriv!T779&lt;&gt;"",scriv!T779,"")</f>
        <v/>
      </c>
      <c r="X817" s="81" t="str">
        <f>IF($E817="",
( IF(scriv!AH779&lt;&gt;"", LEFT( scriv!AH779, FIND(",",scriv!AH779)-1) &amp; "=" &amp; $AH817 &amp; RIGHT( scriv!AH779, LEN(scriv!AH779) + 1 - FIND(",",scriv!AH779)),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IF(scriv!AI779&lt;&gt;"", LEFT( scriv!AI779, FIND(",",scriv!AI779)-1) &amp; "=" &amp; $AH817 &amp; RIGHT( scriv!AI779, LEN(scriv!AI779) + 1 - FIND(",",scriv!AI779)),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IF(scriv!AJ779&lt;&gt;"", LEFT( scriv!AJ779, FIND(",",scriv!AJ779)-1) &amp; "=" &amp; $AH817 &amp; RIGHT( scriv!AJ779, LEN(scriv!AJ779) + 1 - FIND(",",scriv!AJ779)),
  IF($Z$36&lt;&gt;"",LEFT( Z$36, FIND(",",Z$36)-1) &amp; "=" &amp; $AH817 &amp; RIGHT( Z$36, LEN(Z$36) + 1 - FIND(",",Z$36)),""))),
IF(scriv!O779&lt;&gt;"", LEFT( scriv!O779, FIND(",",scriv!O779)-1) &amp; "=" &amp; $AH817 &amp; RIGHT( scriv!O779, LEN(scriv!O779) + 1 - FIND(",",scriv!O779)),
LEFT( Z$37, FIND(",",Z$37)-1) &amp; "=" &amp; $AH817 &amp; RIGHT( Z$37, LEN(Z$37) + 1 - FIND(",",Z$37))))</f>
        <v>drawOpen=,1.2</v>
      </c>
      <c r="AA817" s="81" t="str">
        <f>IF($E817="",
( IF(scriv!AK779&lt;&gt;"", LEFT( scriv!AK779, FIND(",",scriv!AK779)-1) &amp; "=" &amp; $AH817 &amp; RIGHT( scriv!AK779, LEN(scriv!AK779) + 1 - FIND(",",scriv!AK779)),
  IF($AA$36&lt;&gt;"",LEFT( AA$36, FIND(",",AA$36)-1) &amp; "=" &amp; $AH817 &amp; RIGHT( AA$36, LEN(AA$36) + 1 - FIND(",",AA$36)),""))),
IF(scriv!P779&lt;&gt;"", LEFT( scriv!P779, FIND(",",scriv!P779)-1) &amp; "=" &amp; $AH817 &amp; RIGHT( scriv!P779, LEN(scriv!P779) + 1 - FIND(",",scriv!P779)),
LEFT( AA$37, FIND(",",AA$37)-1) &amp; "=" &amp; $AH817 &amp; RIGHT( AA$37, LEN(AA$37) + 1 - FIND(",",AA$37))))</f>
        <v>drawClose=,1.2</v>
      </c>
      <c r="AB817" s="167" t="str">
        <f t="shared" si="520"/>
        <v>noTitle</v>
      </c>
      <c r="AC817" s="167"/>
      <c r="AD817" s="45"/>
      <c r="AE817" s="168"/>
      <c r="AF817" s="169">
        <f>IF(D817="",scriv!B779,"")</f>
        <v>0</v>
      </c>
      <c r="AG817" s="170" t="str">
        <f t="shared" si="523"/>
        <v/>
      </c>
      <c r="AH817" s="169" t="str">
        <f t="shared" si="524"/>
        <v/>
      </c>
      <c r="AI817" s="169" t="str">
        <f t="shared" si="525"/>
        <v/>
      </c>
      <c r="AJ817" s="86">
        <f>ROUNDDOWN( (LEN(scriv!B779)+1) / 2, 0 )</f>
        <v>0</v>
      </c>
      <c r="AK817" s="82">
        <f t="shared" si="526"/>
        <v>0</v>
      </c>
      <c r="AL817" s="82" t="str">
        <f t="shared" si="527"/>
        <v>-</v>
      </c>
      <c r="AM817" s="82" t="str">
        <f t="shared" si="528"/>
        <v>-</v>
      </c>
      <c r="AN817" s="82" t="str">
        <f t="shared" si="529"/>
        <v>-</v>
      </c>
      <c r="AO817" s="82" t="str">
        <f t="shared" si="530"/>
        <v>-</v>
      </c>
      <c r="AP817" s="82" t="str">
        <f t="shared" si="531"/>
        <v>-</v>
      </c>
      <c r="AQ817" s="82" t="str">
        <f t="shared" si="532"/>
        <v>-</v>
      </c>
      <c r="AR817" s="82" t="str">
        <f t="shared" si="533"/>
        <v>-</v>
      </c>
      <c r="AT817" s="82">
        <f t="shared" si="534"/>
        <v>2</v>
      </c>
      <c r="AU817" s="82" t="str">
        <f ca="1">IF(    MAX(OFFSET(AL817,0,0,MATCH("-",AL$638:AL817,0))) = 0,"",
IFERROR(MAX(OFFSET(AL817,0,0,MATCH("-",AL$638:AL817,0))),""))</f>
        <v/>
      </c>
      <c r="AV817" s="82" t="str">
        <f ca="1">IF(    MAX(OFFSET(AM817,0,0,MATCH("-",AM$638:AM817,0))) = 0,"",
IFERROR(MAX(OFFSET(AM817,0,0,MATCH("-",AM$638:AM817,0))),""))</f>
        <v/>
      </c>
      <c r="AW817" s="82" t="str">
        <f ca="1">IF(    MAX(OFFSET(AN817,0,0,MATCH("-",AN$638:AN817,0))) = 0,"",
IFERROR(MAX(OFFSET(AN817,0,0,MATCH("-",AN$638:AN817,0))),""))</f>
        <v/>
      </c>
      <c r="AX817" s="82" t="str">
        <f ca="1">IF(    MAX(OFFSET(AO817,0,0,MATCH("-",AO$638:AO817,0))) = 0,"",
IFERROR(MAX(OFFSET(AO817,0,0,MATCH("-",AO$638:AO817,0))),""))</f>
        <v/>
      </c>
      <c r="AY817" s="82" t="str">
        <f ca="1">IF(    MAX(OFFSET(AP817,0,0,MATCH("-",AP$638:AP817,0))) = 0,"",
IFERROR(MAX(OFFSET(AP817,0,0,MATCH("-",AP$638:AP817,0))),""))</f>
        <v/>
      </c>
      <c r="AZ817" s="82" t="str">
        <f ca="1">IF(    MAX(OFFSET(AQ817,0,0,MATCH("-",AQ$638:AQ817,0))) = 0,"",
IFERROR(MAX(OFFSET(AQ817,0,0,MATCH("-",AQ$638:AQ817,0))),""))</f>
        <v/>
      </c>
      <c r="BA817" s="82" t="str">
        <f ca="1">IF(    MAX(OFFSET(AR817,0,0,MATCH("-",AR$638:AR817,0))) = 0,"",
IFERROR(MAX(OFFSET(AR817,0,0,MATCH("-",AR$638:AR817,0))),""))</f>
        <v/>
      </c>
      <c r="BB817" s="112">
        <f t="shared" ca="1" si="535"/>
        <v>-270</v>
      </c>
      <c r="BC817" s="111" t="str">
        <f t="shared" ca="1" si="536"/>
        <v>Radius</v>
      </c>
      <c r="BD817" s="112">
        <f t="shared" ca="1" si="537"/>
        <v>0</v>
      </c>
      <c r="BE817" s="111">
        <f t="shared" ca="1" si="538"/>
        <v>-150</v>
      </c>
      <c r="BF817" s="113" t="e">
        <f t="shared" ca="1" si="539"/>
        <v>#VALUE!</v>
      </c>
      <c r="BG817" s="113" t="e">
        <f t="shared" ca="1" si="540"/>
        <v>#VALUE!</v>
      </c>
      <c r="BH817" s="112">
        <f t="shared" ca="1" si="541"/>
        <v>2000</v>
      </c>
      <c r="BI817" s="112">
        <f t="shared" ca="1" si="542"/>
        <v>-150</v>
      </c>
      <c r="BJ817" s="157"/>
      <c r="BK817" s="157"/>
      <c r="BL817" s="158" t="str">
        <f>scriv!AM779</f>
        <v/>
      </c>
      <c r="BM817" s="157"/>
      <c r="BN817" s="157" t="str">
        <f t="shared" si="543"/>
        <v>node</v>
      </c>
      <c r="BO817" s="157"/>
      <c r="BP817" s="159">
        <f t="shared" ca="1" si="544"/>
        <v>0</v>
      </c>
      <c r="BQ817" s="159">
        <f t="shared" ca="1" si="545"/>
        <v>0</v>
      </c>
      <c r="BR817" s="159">
        <f t="shared" si="546"/>
        <v>1</v>
      </c>
      <c r="BS817" s="159" t="str">
        <f t="shared" si="547"/>
        <v>symbol</v>
      </c>
      <c r="BT817" s="157" t="str">
        <f ca="1">IF(scriv!V779&lt;&gt;"",scriv!V779,
IF(E817="",IFERROR(VLOOKUP(BL817,$AH$40:$BT$638,39,FALSE),$BT$36),
$BT$37))</f>
        <v>NodeSquare</v>
      </c>
      <c r="BU817" s="166">
        <f t="shared" ca="1" si="548"/>
        <v>2000</v>
      </c>
      <c r="BV817" s="166">
        <f t="shared" ca="1" si="549"/>
        <v>-150</v>
      </c>
      <c r="BW817" s="166">
        <f t="shared" ca="1" si="550"/>
        <v>0</v>
      </c>
      <c r="BX817" s="166">
        <f t="shared" ca="1" si="551"/>
        <v>0</v>
      </c>
      <c r="BY817" s="180" t="str">
        <f t="shared" si="552"/>
        <v/>
      </c>
      <c r="BZ817" s="180" t="str">
        <f t="shared" si="553"/>
        <v/>
      </c>
      <c r="CA817" s="81" t="str">
        <f>IF(scriv!E779&lt;&gt;"",scriv!E779,"")</f>
        <v/>
      </c>
      <c r="CB817" s="82">
        <f t="shared" si="522"/>
        <v>0</v>
      </c>
      <c r="CC817" s="82">
        <f t="shared" si="554"/>
        <v>0</v>
      </c>
      <c r="CD817" s="82" t="str">
        <f t="shared" si="555"/>
        <v>-</v>
      </c>
      <c r="CE817" s="82" t="str">
        <f t="shared" si="556"/>
        <v>-</v>
      </c>
      <c r="CF817" s="82" t="str">
        <f t="shared" si="557"/>
        <v>-</v>
      </c>
      <c r="CG817" s="82" t="str">
        <f t="shared" si="558"/>
        <v>-</v>
      </c>
      <c r="CH817" s="82" t="str">
        <f t="shared" si="559"/>
        <v>-</v>
      </c>
      <c r="CI817" s="82" t="str">
        <f t="shared" si="560"/>
        <v>-</v>
      </c>
      <c r="CJ817" s="82" t="str">
        <f t="shared" si="561"/>
        <v>-</v>
      </c>
      <c r="CK817" s="82" t="str">
        <f t="shared" si="562"/>
        <v>-</v>
      </c>
    </row>
    <row r="818" spans="1:89" s="82" customFormat="1" ht="18" customHeight="1">
      <c r="A818" s="81" t="str">
        <f>scriv!AL780</f>
        <v/>
      </c>
      <c r="B818" s="81" t="str">
        <f>IF(scriv!D780&lt;&gt;"",scriv!D780,"")</f>
        <v/>
      </c>
      <c r="C818" s="81" t="str">
        <f>IF( scriv!AP780&lt;&gt;"", IF(D818&lt;&gt;"","connection ","")&amp;scriv!AP780,IF(D818&lt;&gt;"","connection",""))</f>
        <v/>
      </c>
      <c r="D818" s="82" t="str">
        <f>scriv!AN780</f>
        <v/>
      </c>
      <c r="E818" s="82" t="str">
        <f>scriv!AO780</f>
        <v/>
      </c>
      <c r="F818" s="156">
        <f>ROW()</f>
        <v>818</v>
      </c>
      <c r="G818" s="288">
        <f>scriv!AC780</f>
        <v>0</v>
      </c>
      <c r="H818" s="288">
        <f>scriv!AD780</f>
        <v>0</v>
      </c>
      <c r="I818" s="81" t="str">
        <f>IF(scriv!AE780&lt;&gt;"",scriv!AE780,J818)</f>
        <v/>
      </c>
      <c r="J818" s="81" t="str">
        <f>IF(scriv!AF780&lt;&gt;"",scriv!AF780,"")</f>
        <v/>
      </c>
      <c r="K818" s="82" t="str">
        <f>IF(scriv!Y780&lt;&gt;"",scriv!Y780,$K$36)</f>
        <v>none</v>
      </c>
      <c r="L818" s="82">
        <f>IF(scriv!Z780&lt;&gt;"",scriv!Z780,$L$36)</f>
        <v>0</v>
      </c>
      <c r="M818" s="82" t="str">
        <f>IF(scriv!AA780&lt;&gt;"",scriv!AA780,$M$36)</f>
        <v>OpenClose</v>
      </c>
      <c r="N818" s="82">
        <f>IF(scriv!AB780&lt;&gt;"",scriv!AB780,$N$36)</f>
        <v>0</v>
      </c>
      <c r="O818" s="119" t="str">
        <f t="shared" si="521"/>
        <v/>
      </c>
      <c r="P818" s="81" t="str">
        <f>IF(scriv!I780&lt;&gt;"",scriv!I780,"")</f>
        <v/>
      </c>
      <c r="Q818" s="81" t="str">
        <f>IF(scriv!J780&lt;&gt;"",scriv!J780,"")</f>
        <v/>
      </c>
      <c r="R818" s="81">
        <f>IF(scriv!K780&lt;&gt;"",scriv!K780,
IF(I818&lt;&gt;"",1,$R$36))</f>
        <v>1</v>
      </c>
      <c r="S818" s="81" t="str">
        <f>IF(scriv!L780&lt;&gt;"",scriv!L780,
IF(scriv!AF780&lt;&gt;"",$S$36,"none"))</f>
        <v>none</v>
      </c>
      <c r="T818" s="81" t="str">
        <f>IF(scriv!Q780&lt;&gt;"",scriv!Q780,"")</f>
        <v/>
      </c>
      <c r="U818" s="81" t="str">
        <f>IF(scriv!R780&lt;&gt;"",scriv!R780,"")</f>
        <v/>
      </c>
      <c r="V818" s="81" t="str">
        <f>IF(scriv!S780&lt;&gt;"",scriv!S780,"")</f>
        <v/>
      </c>
      <c r="W818" s="81" t="str">
        <f>IF(scriv!T780&lt;&gt;"",scriv!T780,"")</f>
        <v/>
      </c>
      <c r="X818" s="81" t="str">
        <f>IF($E818="",
( IF(scriv!AH780&lt;&gt;"", LEFT( scriv!AH780, FIND(",",scriv!AH780)-1) &amp; "=" &amp; $AH818 &amp; RIGHT( scriv!AH780, LEN(scriv!AH780) + 1 - FIND(",",scriv!AH780)),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IF(scriv!AI780&lt;&gt;"", LEFT( scriv!AI780, FIND(",",scriv!AI780)-1) &amp; "=" &amp; $AH818 &amp; RIGHT( scriv!AI780, LEN(scriv!AI780) + 1 - FIND(",",scriv!AI780)),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IF(scriv!AJ780&lt;&gt;"", LEFT( scriv!AJ780, FIND(",",scriv!AJ780)-1) &amp; "=" &amp; $AH818 &amp; RIGHT( scriv!AJ780, LEN(scriv!AJ780) + 1 - FIND(",",scriv!AJ780)),
  IF($Z$36&lt;&gt;"",LEFT( Z$36, FIND(",",Z$36)-1) &amp; "=" &amp; $AH818 &amp; RIGHT( Z$36, LEN(Z$36) + 1 - FIND(",",Z$36)),""))),
IF(scriv!O780&lt;&gt;"", LEFT( scriv!O780, FIND(",",scriv!O780)-1) &amp; "=" &amp; $AH818 &amp; RIGHT( scriv!O780, LEN(scriv!O780) + 1 - FIND(",",scriv!O780)),
LEFT( Z$37, FIND(",",Z$37)-1) &amp; "=" &amp; $AH818 &amp; RIGHT( Z$37, LEN(Z$37) + 1 - FIND(",",Z$37))))</f>
        <v>drawOpen=,1.2</v>
      </c>
      <c r="AA818" s="81" t="str">
        <f>IF($E818="",
( IF(scriv!AK780&lt;&gt;"", LEFT( scriv!AK780, FIND(",",scriv!AK780)-1) &amp; "=" &amp; $AH818 &amp; RIGHT( scriv!AK780, LEN(scriv!AK780) + 1 - FIND(",",scriv!AK780)),
  IF($AA$36&lt;&gt;"",LEFT( AA$36, FIND(",",AA$36)-1) &amp; "=" &amp; $AH818 &amp; RIGHT( AA$36, LEN(AA$36) + 1 - FIND(",",AA$36)),""))),
IF(scriv!P780&lt;&gt;"", LEFT( scriv!P780, FIND(",",scriv!P780)-1) &amp; "=" &amp; $AH818 &amp; RIGHT( scriv!P780, LEN(scriv!P780) + 1 - FIND(",",scriv!P780)),
LEFT( AA$37, FIND(",",AA$37)-1) &amp; "=" &amp; $AH818 &amp; RIGHT( AA$37, LEN(AA$37) + 1 - FIND(",",AA$37))))</f>
        <v>drawClose=,1.2</v>
      </c>
      <c r="AB818" s="167" t="str">
        <f t="shared" si="520"/>
        <v>noTitle</v>
      </c>
      <c r="AC818" s="167"/>
      <c r="AD818" s="45"/>
      <c r="AE818" s="168"/>
      <c r="AF818" s="169">
        <f>IF(D818="",scriv!B780,"")</f>
        <v>0</v>
      </c>
      <c r="AG818" s="170" t="str">
        <f t="shared" si="523"/>
        <v/>
      </c>
      <c r="AH818" s="169" t="str">
        <f t="shared" si="524"/>
        <v/>
      </c>
      <c r="AI818" s="169" t="str">
        <f t="shared" si="525"/>
        <v/>
      </c>
      <c r="AJ818" s="86">
        <f>ROUNDDOWN( (LEN(scriv!B780)+1) / 2, 0 )</f>
        <v>0</v>
      </c>
      <c r="AK818" s="82">
        <f t="shared" si="526"/>
        <v>0</v>
      </c>
      <c r="AL818" s="82" t="str">
        <f t="shared" si="527"/>
        <v>-</v>
      </c>
      <c r="AM818" s="82" t="str">
        <f t="shared" si="528"/>
        <v>-</v>
      </c>
      <c r="AN818" s="82" t="str">
        <f t="shared" si="529"/>
        <v>-</v>
      </c>
      <c r="AO818" s="82" t="str">
        <f t="shared" si="530"/>
        <v>-</v>
      </c>
      <c r="AP818" s="82" t="str">
        <f t="shared" si="531"/>
        <v>-</v>
      </c>
      <c r="AQ818" s="82" t="str">
        <f t="shared" si="532"/>
        <v>-</v>
      </c>
      <c r="AR818" s="82" t="str">
        <f t="shared" si="533"/>
        <v>-</v>
      </c>
      <c r="AT818" s="82">
        <f t="shared" si="534"/>
        <v>2</v>
      </c>
      <c r="AU818" s="82" t="str">
        <f ca="1">IF(    MAX(OFFSET(AL818,0,0,MATCH("-",AL$638:AL818,0))) = 0,"",
IFERROR(MAX(OFFSET(AL818,0,0,MATCH("-",AL$638:AL818,0))),""))</f>
        <v/>
      </c>
      <c r="AV818" s="82" t="str">
        <f ca="1">IF(    MAX(OFFSET(AM818,0,0,MATCH("-",AM$638:AM818,0))) = 0,"",
IFERROR(MAX(OFFSET(AM818,0,0,MATCH("-",AM$638:AM818,0))),""))</f>
        <v/>
      </c>
      <c r="AW818" s="82" t="str">
        <f ca="1">IF(    MAX(OFFSET(AN818,0,0,MATCH("-",AN$638:AN818,0))) = 0,"",
IFERROR(MAX(OFFSET(AN818,0,0,MATCH("-",AN$638:AN818,0))),""))</f>
        <v/>
      </c>
      <c r="AX818" s="82" t="str">
        <f ca="1">IF(    MAX(OFFSET(AO818,0,0,MATCH("-",AO$638:AO818,0))) = 0,"",
IFERROR(MAX(OFFSET(AO818,0,0,MATCH("-",AO$638:AO818,0))),""))</f>
        <v/>
      </c>
      <c r="AY818" s="82" t="str">
        <f ca="1">IF(    MAX(OFFSET(AP818,0,0,MATCH("-",AP$638:AP818,0))) = 0,"",
IFERROR(MAX(OFFSET(AP818,0,0,MATCH("-",AP$638:AP818,0))),""))</f>
        <v/>
      </c>
      <c r="AZ818" s="82" t="str">
        <f ca="1">IF(    MAX(OFFSET(AQ818,0,0,MATCH("-",AQ$638:AQ818,0))) = 0,"",
IFERROR(MAX(OFFSET(AQ818,0,0,MATCH("-",AQ$638:AQ818,0))),""))</f>
        <v/>
      </c>
      <c r="BA818" s="82" t="str">
        <f ca="1">IF(    MAX(OFFSET(AR818,0,0,MATCH("-",AR$638:AR818,0))) = 0,"",
IFERROR(MAX(OFFSET(AR818,0,0,MATCH("-",AR$638:AR818,0))),""))</f>
        <v/>
      </c>
      <c r="BB818" s="112">
        <f t="shared" ca="1" si="535"/>
        <v>-270</v>
      </c>
      <c r="BC818" s="111" t="str">
        <f t="shared" ca="1" si="536"/>
        <v>Radius</v>
      </c>
      <c r="BD818" s="112">
        <f t="shared" ca="1" si="537"/>
        <v>0</v>
      </c>
      <c r="BE818" s="111">
        <f t="shared" ca="1" si="538"/>
        <v>-150</v>
      </c>
      <c r="BF818" s="113" t="e">
        <f t="shared" ca="1" si="539"/>
        <v>#VALUE!</v>
      </c>
      <c r="BG818" s="113" t="e">
        <f t="shared" ca="1" si="540"/>
        <v>#VALUE!</v>
      </c>
      <c r="BH818" s="112">
        <f t="shared" ca="1" si="541"/>
        <v>2000</v>
      </c>
      <c r="BI818" s="112">
        <f t="shared" ca="1" si="542"/>
        <v>-150</v>
      </c>
      <c r="BJ818" s="157"/>
      <c r="BK818" s="157"/>
      <c r="BL818" s="158" t="str">
        <f>scriv!AM780</f>
        <v/>
      </c>
      <c r="BM818" s="157"/>
      <c r="BN818" s="157" t="str">
        <f t="shared" si="543"/>
        <v>node</v>
      </c>
      <c r="BO818" s="157"/>
      <c r="BP818" s="159">
        <f t="shared" ca="1" si="544"/>
        <v>0</v>
      </c>
      <c r="BQ818" s="159">
        <f t="shared" ca="1" si="545"/>
        <v>0</v>
      </c>
      <c r="BR818" s="159">
        <f t="shared" si="546"/>
        <v>1</v>
      </c>
      <c r="BS818" s="159" t="str">
        <f t="shared" si="547"/>
        <v>symbol</v>
      </c>
      <c r="BT818" s="157" t="str">
        <f ca="1">IF(scriv!V780&lt;&gt;"",scriv!V780,
IF(E818="",IFERROR(VLOOKUP(BL818,$AH$40:$BT$638,39,FALSE),$BT$36),
$BT$37))</f>
        <v>NodeSquare</v>
      </c>
      <c r="BU818" s="166">
        <f t="shared" ca="1" si="548"/>
        <v>2000</v>
      </c>
      <c r="BV818" s="166">
        <f t="shared" ca="1" si="549"/>
        <v>-150</v>
      </c>
      <c r="BW818" s="166">
        <f t="shared" ca="1" si="550"/>
        <v>0</v>
      </c>
      <c r="BX818" s="166">
        <f t="shared" ca="1" si="551"/>
        <v>0</v>
      </c>
      <c r="BY818" s="180" t="str">
        <f t="shared" si="552"/>
        <v/>
      </c>
      <c r="BZ818" s="180" t="str">
        <f t="shared" si="553"/>
        <v/>
      </c>
      <c r="CA818" s="81" t="str">
        <f>IF(scriv!E780&lt;&gt;"",scriv!E780,"")</f>
        <v/>
      </c>
      <c r="CB818" s="82">
        <f t="shared" si="522"/>
        <v>0</v>
      </c>
      <c r="CC818" s="82">
        <f t="shared" si="554"/>
        <v>0</v>
      </c>
      <c r="CD818" s="82" t="str">
        <f t="shared" si="555"/>
        <v>-</v>
      </c>
      <c r="CE818" s="82" t="str">
        <f t="shared" si="556"/>
        <v>-</v>
      </c>
      <c r="CF818" s="82" t="str">
        <f t="shared" si="557"/>
        <v>-</v>
      </c>
      <c r="CG818" s="82" t="str">
        <f t="shared" si="558"/>
        <v>-</v>
      </c>
      <c r="CH818" s="82" t="str">
        <f t="shared" si="559"/>
        <v>-</v>
      </c>
      <c r="CI818" s="82" t="str">
        <f t="shared" si="560"/>
        <v>-</v>
      </c>
      <c r="CJ818" s="82" t="str">
        <f t="shared" si="561"/>
        <v>-</v>
      </c>
      <c r="CK818" s="82" t="str">
        <f t="shared" si="562"/>
        <v>-</v>
      </c>
    </row>
    <row r="819" spans="1:89" s="82" customFormat="1" ht="18" customHeight="1">
      <c r="A819" s="81" t="str">
        <f>scriv!AL781</f>
        <v/>
      </c>
      <c r="B819" s="81" t="str">
        <f>IF(scriv!D781&lt;&gt;"",scriv!D781,"")</f>
        <v/>
      </c>
      <c r="C819" s="81" t="str">
        <f>IF( scriv!AP781&lt;&gt;"", IF(D819&lt;&gt;"","connection ","")&amp;scriv!AP781,IF(D819&lt;&gt;"","connection",""))</f>
        <v/>
      </c>
      <c r="D819" s="82" t="str">
        <f>scriv!AN781</f>
        <v/>
      </c>
      <c r="E819" s="82" t="str">
        <f>scriv!AO781</f>
        <v/>
      </c>
      <c r="F819" s="156">
        <f>ROW()</f>
        <v>819</v>
      </c>
      <c r="G819" s="288">
        <f>scriv!AC781</f>
        <v>0</v>
      </c>
      <c r="H819" s="288">
        <f>scriv!AD781</f>
        <v>0</v>
      </c>
      <c r="I819" s="81" t="str">
        <f>IF(scriv!AE781&lt;&gt;"",scriv!AE781,J819)</f>
        <v/>
      </c>
      <c r="J819" s="81" t="str">
        <f>IF(scriv!AF781&lt;&gt;"",scriv!AF781,"")</f>
        <v/>
      </c>
      <c r="K819" s="82" t="str">
        <f>IF(scriv!Y781&lt;&gt;"",scriv!Y781,$K$36)</f>
        <v>none</v>
      </c>
      <c r="L819" s="82">
        <f>IF(scriv!Z781&lt;&gt;"",scriv!Z781,$L$36)</f>
        <v>0</v>
      </c>
      <c r="M819" s="82" t="str">
        <f>IF(scriv!AA781&lt;&gt;"",scriv!AA781,$M$36)</f>
        <v>OpenClose</v>
      </c>
      <c r="N819" s="82">
        <f>IF(scriv!AB781&lt;&gt;"",scriv!AB781,$N$36)</f>
        <v>0</v>
      </c>
      <c r="O819" s="119" t="str">
        <f t="shared" si="521"/>
        <v/>
      </c>
      <c r="P819" s="81" t="str">
        <f>IF(scriv!I781&lt;&gt;"",scriv!I781,"")</f>
        <v/>
      </c>
      <c r="Q819" s="81" t="str">
        <f>IF(scriv!J781&lt;&gt;"",scriv!J781,"")</f>
        <v/>
      </c>
      <c r="R819" s="81">
        <f>IF(scriv!K781&lt;&gt;"",scriv!K781,
IF(I819&lt;&gt;"",1,$R$36))</f>
        <v>1</v>
      </c>
      <c r="S819" s="81" t="str">
        <f>IF(scriv!L781&lt;&gt;"",scriv!L781,
IF(scriv!AF781&lt;&gt;"",$S$36,"none"))</f>
        <v>none</v>
      </c>
      <c r="T819" s="81" t="str">
        <f>IF(scriv!Q781&lt;&gt;"",scriv!Q781,"")</f>
        <v/>
      </c>
      <c r="U819" s="81" t="str">
        <f>IF(scriv!R781&lt;&gt;"",scriv!R781,"")</f>
        <v/>
      </c>
      <c r="V819" s="81" t="str">
        <f>IF(scriv!S781&lt;&gt;"",scriv!S781,"")</f>
        <v/>
      </c>
      <c r="W819" s="81" t="str">
        <f>IF(scriv!T781&lt;&gt;"",scriv!T781,"")</f>
        <v/>
      </c>
      <c r="X819" s="81" t="str">
        <f>IF($E819="",
( IF(scriv!AH781&lt;&gt;"", LEFT( scriv!AH781, FIND(",",scriv!AH781)-1) &amp; "=" &amp; $AH819 &amp; RIGHT( scriv!AH781, LEN(scriv!AH781) + 1 - FIND(",",scriv!AH781)),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IF(scriv!AI781&lt;&gt;"", LEFT( scriv!AI781, FIND(",",scriv!AI781)-1) &amp; "=" &amp; $AH819 &amp; RIGHT( scriv!AI781, LEN(scriv!AI781) + 1 - FIND(",",scriv!AI781)),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IF(scriv!AJ781&lt;&gt;"", LEFT( scriv!AJ781, FIND(",",scriv!AJ781)-1) &amp; "=" &amp; $AH819 &amp; RIGHT( scriv!AJ781, LEN(scriv!AJ781) + 1 - FIND(",",scriv!AJ781)),
  IF($Z$36&lt;&gt;"",LEFT( Z$36, FIND(",",Z$36)-1) &amp; "=" &amp; $AH819 &amp; RIGHT( Z$36, LEN(Z$36) + 1 - FIND(",",Z$36)),""))),
IF(scriv!O781&lt;&gt;"", LEFT( scriv!O781, FIND(",",scriv!O781)-1) &amp; "=" &amp; $AH819 &amp; RIGHT( scriv!O781, LEN(scriv!O781) + 1 - FIND(",",scriv!O781)),
LEFT( Z$37, FIND(",",Z$37)-1) &amp; "=" &amp; $AH819 &amp; RIGHT( Z$37, LEN(Z$37) + 1 - FIND(",",Z$37))))</f>
        <v>drawOpen=,1.2</v>
      </c>
      <c r="AA819" s="81" t="str">
        <f>IF($E819="",
( IF(scriv!AK781&lt;&gt;"", LEFT( scriv!AK781, FIND(",",scriv!AK781)-1) &amp; "=" &amp; $AH819 &amp; RIGHT( scriv!AK781, LEN(scriv!AK781) + 1 - FIND(",",scriv!AK781)),
  IF($AA$36&lt;&gt;"",LEFT( AA$36, FIND(",",AA$36)-1) &amp; "=" &amp; $AH819 &amp; RIGHT( AA$36, LEN(AA$36) + 1 - FIND(",",AA$36)),""))),
IF(scriv!P781&lt;&gt;"", LEFT( scriv!P781, FIND(",",scriv!P781)-1) &amp; "=" &amp; $AH819 &amp; RIGHT( scriv!P781, LEN(scriv!P781) + 1 - FIND(",",scriv!P781)),
LEFT( AA$37, FIND(",",AA$37)-1) &amp; "=" &amp; $AH819 &amp; RIGHT( AA$37, LEN(AA$37) + 1 - FIND(",",AA$37))))</f>
        <v>drawClose=,1.2</v>
      </c>
      <c r="AB819" s="167" t="str">
        <f t="shared" si="520"/>
        <v>noTitle</v>
      </c>
      <c r="AC819" s="167"/>
      <c r="AD819" s="45"/>
      <c r="AE819" s="168"/>
      <c r="AF819" s="169">
        <f>IF(D819="",scriv!B781,"")</f>
        <v>0</v>
      </c>
      <c r="AG819" s="170" t="str">
        <f t="shared" si="523"/>
        <v/>
      </c>
      <c r="AH819" s="169" t="str">
        <f t="shared" si="524"/>
        <v/>
      </c>
      <c r="AI819" s="169" t="str">
        <f t="shared" si="525"/>
        <v/>
      </c>
      <c r="AJ819" s="86">
        <f>ROUNDDOWN( (LEN(scriv!B781)+1) / 2, 0 )</f>
        <v>0</v>
      </c>
      <c r="AK819" s="82">
        <f t="shared" si="526"/>
        <v>0</v>
      </c>
      <c r="AL819" s="82" t="str">
        <f t="shared" si="527"/>
        <v>-</v>
      </c>
      <c r="AM819" s="82" t="str">
        <f t="shared" si="528"/>
        <v>-</v>
      </c>
      <c r="AN819" s="82" t="str">
        <f t="shared" si="529"/>
        <v>-</v>
      </c>
      <c r="AO819" s="82" t="str">
        <f t="shared" si="530"/>
        <v>-</v>
      </c>
      <c r="AP819" s="82" t="str">
        <f t="shared" si="531"/>
        <v>-</v>
      </c>
      <c r="AQ819" s="82" t="str">
        <f t="shared" si="532"/>
        <v>-</v>
      </c>
      <c r="AR819" s="82" t="str">
        <f t="shared" si="533"/>
        <v>-</v>
      </c>
      <c r="AT819" s="82">
        <f t="shared" si="534"/>
        <v>2</v>
      </c>
      <c r="AU819" s="82" t="str">
        <f ca="1">IF(    MAX(OFFSET(AL819,0,0,MATCH("-",AL$638:AL819,0))) = 0,"",
IFERROR(MAX(OFFSET(AL819,0,0,MATCH("-",AL$638:AL819,0))),""))</f>
        <v/>
      </c>
      <c r="AV819" s="82" t="str">
        <f ca="1">IF(    MAX(OFFSET(AM819,0,0,MATCH("-",AM$638:AM819,0))) = 0,"",
IFERROR(MAX(OFFSET(AM819,0,0,MATCH("-",AM$638:AM819,0))),""))</f>
        <v/>
      </c>
      <c r="AW819" s="82" t="str">
        <f ca="1">IF(    MAX(OFFSET(AN819,0,0,MATCH("-",AN$638:AN819,0))) = 0,"",
IFERROR(MAX(OFFSET(AN819,0,0,MATCH("-",AN$638:AN819,0))),""))</f>
        <v/>
      </c>
      <c r="AX819" s="82" t="str">
        <f ca="1">IF(    MAX(OFFSET(AO819,0,0,MATCH("-",AO$638:AO819,0))) = 0,"",
IFERROR(MAX(OFFSET(AO819,0,0,MATCH("-",AO$638:AO819,0))),""))</f>
        <v/>
      </c>
      <c r="AY819" s="82" t="str">
        <f ca="1">IF(    MAX(OFFSET(AP819,0,0,MATCH("-",AP$638:AP819,0))) = 0,"",
IFERROR(MAX(OFFSET(AP819,0,0,MATCH("-",AP$638:AP819,0))),""))</f>
        <v/>
      </c>
      <c r="AZ819" s="82" t="str">
        <f ca="1">IF(    MAX(OFFSET(AQ819,0,0,MATCH("-",AQ$638:AQ819,0))) = 0,"",
IFERROR(MAX(OFFSET(AQ819,0,0,MATCH("-",AQ$638:AQ819,0))),""))</f>
        <v/>
      </c>
      <c r="BA819" s="82" t="str">
        <f ca="1">IF(    MAX(OFFSET(AR819,0,0,MATCH("-",AR$638:AR819,0))) = 0,"",
IFERROR(MAX(OFFSET(AR819,0,0,MATCH("-",AR$638:AR819,0))),""))</f>
        <v/>
      </c>
      <c r="BB819" s="112">
        <f t="shared" ca="1" si="535"/>
        <v>-270</v>
      </c>
      <c r="BC819" s="111" t="str">
        <f t="shared" ca="1" si="536"/>
        <v>Radius</v>
      </c>
      <c r="BD819" s="112">
        <f t="shared" ca="1" si="537"/>
        <v>0</v>
      </c>
      <c r="BE819" s="111">
        <f t="shared" ca="1" si="538"/>
        <v>-150</v>
      </c>
      <c r="BF819" s="113" t="e">
        <f t="shared" ca="1" si="539"/>
        <v>#VALUE!</v>
      </c>
      <c r="BG819" s="113" t="e">
        <f t="shared" ca="1" si="540"/>
        <v>#VALUE!</v>
      </c>
      <c r="BH819" s="112">
        <f t="shared" ca="1" si="541"/>
        <v>2000</v>
      </c>
      <c r="BI819" s="112">
        <f t="shared" ca="1" si="542"/>
        <v>-150</v>
      </c>
      <c r="BJ819" s="157"/>
      <c r="BK819" s="157"/>
      <c r="BL819" s="158" t="str">
        <f>scriv!AM781</f>
        <v/>
      </c>
      <c r="BM819" s="157"/>
      <c r="BN819" s="157" t="str">
        <f t="shared" si="543"/>
        <v>node</v>
      </c>
      <c r="BO819" s="157"/>
      <c r="BP819" s="159">
        <f t="shared" ca="1" si="544"/>
        <v>0</v>
      </c>
      <c r="BQ819" s="159">
        <f t="shared" ca="1" si="545"/>
        <v>0</v>
      </c>
      <c r="BR819" s="159">
        <f t="shared" si="546"/>
        <v>1</v>
      </c>
      <c r="BS819" s="159" t="str">
        <f t="shared" si="547"/>
        <v>symbol</v>
      </c>
      <c r="BT819" s="157" t="str">
        <f ca="1">IF(scriv!V781&lt;&gt;"",scriv!V781,
IF(E819="",IFERROR(VLOOKUP(BL819,$AH$40:$BT$638,39,FALSE),$BT$36),
$BT$37))</f>
        <v>NodeSquare</v>
      </c>
      <c r="BU819" s="166">
        <f t="shared" ca="1" si="548"/>
        <v>2000</v>
      </c>
      <c r="BV819" s="166">
        <f t="shared" ca="1" si="549"/>
        <v>-150</v>
      </c>
      <c r="BW819" s="166">
        <f t="shared" ca="1" si="550"/>
        <v>0</v>
      </c>
      <c r="BX819" s="166">
        <f t="shared" ca="1" si="551"/>
        <v>0</v>
      </c>
      <c r="BY819" s="180" t="str">
        <f t="shared" si="552"/>
        <v/>
      </c>
      <c r="BZ819" s="180" t="str">
        <f t="shared" si="553"/>
        <v/>
      </c>
      <c r="CA819" s="81" t="str">
        <f>IF(scriv!E781&lt;&gt;"",scriv!E781,"")</f>
        <v/>
      </c>
      <c r="CB819" s="82">
        <f t="shared" si="522"/>
        <v>0</v>
      </c>
      <c r="CC819" s="82">
        <f t="shared" si="554"/>
        <v>0</v>
      </c>
      <c r="CD819" s="82" t="str">
        <f t="shared" si="555"/>
        <v>-</v>
      </c>
      <c r="CE819" s="82" t="str">
        <f t="shared" si="556"/>
        <v>-</v>
      </c>
      <c r="CF819" s="82" t="str">
        <f t="shared" si="557"/>
        <v>-</v>
      </c>
      <c r="CG819" s="82" t="str">
        <f t="shared" si="558"/>
        <v>-</v>
      </c>
      <c r="CH819" s="82" t="str">
        <f t="shared" si="559"/>
        <v>-</v>
      </c>
      <c r="CI819" s="82" t="str">
        <f t="shared" si="560"/>
        <v>-</v>
      </c>
      <c r="CJ819" s="82" t="str">
        <f t="shared" si="561"/>
        <v>-</v>
      </c>
      <c r="CK819" s="82" t="str">
        <f t="shared" si="562"/>
        <v>-</v>
      </c>
    </row>
    <row r="820" spans="1:89" s="82" customFormat="1" ht="18" customHeight="1">
      <c r="A820" s="81" t="str">
        <f>scriv!AL782</f>
        <v/>
      </c>
      <c r="B820" s="81" t="str">
        <f>IF(scriv!D782&lt;&gt;"",scriv!D782,"")</f>
        <v/>
      </c>
      <c r="C820" s="81" t="str">
        <f>IF( scriv!AP782&lt;&gt;"", IF(D820&lt;&gt;"","connection ","")&amp;scriv!AP782,IF(D820&lt;&gt;"","connection",""))</f>
        <v/>
      </c>
      <c r="D820" s="82" t="str">
        <f>scriv!AN782</f>
        <v/>
      </c>
      <c r="E820" s="82" t="str">
        <f>scriv!AO782</f>
        <v/>
      </c>
      <c r="F820" s="156">
        <f>ROW()</f>
        <v>820</v>
      </c>
      <c r="G820" s="288">
        <f>scriv!AC782</f>
        <v>0</v>
      </c>
      <c r="H820" s="288">
        <f>scriv!AD782</f>
        <v>0</v>
      </c>
      <c r="I820" s="81" t="str">
        <f>IF(scriv!AE782&lt;&gt;"",scriv!AE782,J820)</f>
        <v/>
      </c>
      <c r="J820" s="81" t="str">
        <f>IF(scriv!AF782&lt;&gt;"",scriv!AF782,"")</f>
        <v/>
      </c>
      <c r="K820" s="82" t="str">
        <f>IF(scriv!Y782&lt;&gt;"",scriv!Y782,$K$36)</f>
        <v>none</v>
      </c>
      <c r="L820" s="82">
        <f>IF(scriv!Z782&lt;&gt;"",scriv!Z782,$L$36)</f>
        <v>0</v>
      </c>
      <c r="M820" s="82" t="str">
        <f>IF(scriv!AA782&lt;&gt;"",scriv!AA782,$M$36)</f>
        <v>OpenClose</v>
      </c>
      <c r="N820" s="82">
        <f>IF(scriv!AB782&lt;&gt;"",scriv!AB782,$N$36)</f>
        <v>0</v>
      </c>
      <c r="O820" s="119" t="str">
        <f t="shared" si="521"/>
        <v/>
      </c>
      <c r="P820" s="81" t="str">
        <f>IF(scriv!I782&lt;&gt;"",scriv!I782,"")</f>
        <v/>
      </c>
      <c r="Q820" s="81" t="str">
        <f>IF(scriv!J782&lt;&gt;"",scriv!J782,"")</f>
        <v/>
      </c>
      <c r="R820" s="81">
        <f>IF(scriv!K782&lt;&gt;"",scriv!K782,
IF(I820&lt;&gt;"",1,$R$36))</f>
        <v>1</v>
      </c>
      <c r="S820" s="81" t="str">
        <f>IF(scriv!L782&lt;&gt;"",scriv!L782,
IF(scriv!AF782&lt;&gt;"",$S$36,"none"))</f>
        <v>none</v>
      </c>
      <c r="T820" s="81" t="str">
        <f>IF(scriv!Q782&lt;&gt;"",scriv!Q782,"")</f>
        <v/>
      </c>
      <c r="U820" s="81" t="str">
        <f>IF(scriv!R782&lt;&gt;"",scriv!R782,"")</f>
        <v/>
      </c>
      <c r="V820" s="81" t="str">
        <f>IF(scriv!S782&lt;&gt;"",scriv!S782,"")</f>
        <v/>
      </c>
      <c r="W820" s="81" t="str">
        <f>IF(scriv!T782&lt;&gt;"",scriv!T782,"")</f>
        <v/>
      </c>
      <c r="X820" s="81" t="str">
        <f>IF($E820="",
( IF(scriv!AH782&lt;&gt;"", LEFT( scriv!AH782, FIND(",",scriv!AH782)-1) &amp; "=" &amp; $AH820 &amp; RIGHT( scriv!AH782, LEN(scriv!AH782) + 1 - FIND(",",scriv!AH782)),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IF(scriv!AI782&lt;&gt;"", LEFT( scriv!AI782, FIND(",",scriv!AI782)-1) &amp; "=" &amp; $AH820 &amp; RIGHT( scriv!AI782, LEN(scriv!AI782) + 1 - FIND(",",scriv!AI782)),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IF(scriv!AJ782&lt;&gt;"", LEFT( scriv!AJ782, FIND(",",scriv!AJ782)-1) &amp; "=" &amp; $AH820 &amp; RIGHT( scriv!AJ782, LEN(scriv!AJ782) + 1 - FIND(",",scriv!AJ782)),
  IF($Z$36&lt;&gt;"",LEFT( Z$36, FIND(",",Z$36)-1) &amp; "=" &amp; $AH820 &amp; RIGHT( Z$36, LEN(Z$36) + 1 - FIND(",",Z$36)),""))),
IF(scriv!O782&lt;&gt;"", LEFT( scriv!O782, FIND(",",scriv!O782)-1) &amp; "=" &amp; $AH820 &amp; RIGHT( scriv!O782, LEN(scriv!O782) + 1 - FIND(",",scriv!O782)),
LEFT( Z$37, FIND(",",Z$37)-1) &amp; "=" &amp; $AH820 &amp; RIGHT( Z$37, LEN(Z$37) + 1 - FIND(",",Z$37))))</f>
        <v>drawOpen=,1.2</v>
      </c>
      <c r="AA820" s="81" t="str">
        <f>IF($E820="",
( IF(scriv!AK782&lt;&gt;"", LEFT( scriv!AK782, FIND(",",scriv!AK782)-1) &amp; "=" &amp; $AH820 &amp; RIGHT( scriv!AK782, LEN(scriv!AK782) + 1 - FIND(",",scriv!AK782)),
  IF($AA$36&lt;&gt;"",LEFT( AA$36, FIND(",",AA$36)-1) &amp; "=" &amp; $AH820 &amp; RIGHT( AA$36, LEN(AA$36) + 1 - FIND(",",AA$36)),""))),
IF(scriv!P782&lt;&gt;"", LEFT( scriv!P782, FIND(",",scriv!P782)-1) &amp; "=" &amp; $AH820 &amp; RIGHT( scriv!P782, LEN(scriv!P782) + 1 - FIND(",",scriv!P782)),
LEFT( AA$37, FIND(",",AA$37)-1) &amp; "=" &amp; $AH820 &amp; RIGHT( AA$37, LEN(AA$37) + 1 - FIND(",",AA$37))))</f>
        <v>drawClose=,1.2</v>
      </c>
      <c r="AB820" s="167" t="str">
        <f t="shared" si="520"/>
        <v>noTitle</v>
      </c>
      <c r="AC820" s="167"/>
      <c r="AD820" s="45"/>
      <c r="AE820" s="168"/>
      <c r="AF820" s="169">
        <f>IF(D820="",scriv!B782,"")</f>
        <v>0</v>
      </c>
      <c r="AG820" s="170" t="str">
        <f t="shared" si="523"/>
        <v/>
      </c>
      <c r="AH820" s="169" t="str">
        <f t="shared" si="524"/>
        <v/>
      </c>
      <c r="AI820" s="169" t="str">
        <f t="shared" si="525"/>
        <v/>
      </c>
      <c r="AJ820" s="86">
        <f>ROUNDDOWN( (LEN(scriv!B782)+1) / 2, 0 )</f>
        <v>0</v>
      </c>
      <c r="AK820" s="82">
        <f t="shared" si="526"/>
        <v>0</v>
      </c>
      <c r="AL820" s="82" t="str">
        <f t="shared" si="527"/>
        <v>-</v>
      </c>
      <c r="AM820" s="82" t="str">
        <f t="shared" si="528"/>
        <v>-</v>
      </c>
      <c r="AN820" s="82" t="str">
        <f t="shared" si="529"/>
        <v>-</v>
      </c>
      <c r="AO820" s="82" t="str">
        <f t="shared" si="530"/>
        <v>-</v>
      </c>
      <c r="AP820" s="82" t="str">
        <f t="shared" si="531"/>
        <v>-</v>
      </c>
      <c r="AQ820" s="82" t="str">
        <f t="shared" si="532"/>
        <v>-</v>
      </c>
      <c r="AR820" s="82" t="str">
        <f t="shared" si="533"/>
        <v>-</v>
      </c>
      <c r="AT820" s="82">
        <f t="shared" si="534"/>
        <v>2</v>
      </c>
      <c r="AU820" s="82" t="str">
        <f ca="1">IF(    MAX(OFFSET(AL820,0,0,MATCH("-",AL$638:AL820,0))) = 0,"",
IFERROR(MAX(OFFSET(AL820,0,0,MATCH("-",AL$638:AL820,0))),""))</f>
        <v/>
      </c>
      <c r="AV820" s="82" t="str">
        <f ca="1">IF(    MAX(OFFSET(AM820,0,0,MATCH("-",AM$638:AM820,0))) = 0,"",
IFERROR(MAX(OFFSET(AM820,0,0,MATCH("-",AM$638:AM820,0))),""))</f>
        <v/>
      </c>
      <c r="AW820" s="82" t="str">
        <f ca="1">IF(    MAX(OFFSET(AN820,0,0,MATCH("-",AN$638:AN820,0))) = 0,"",
IFERROR(MAX(OFFSET(AN820,0,0,MATCH("-",AN$638:AN820,0))),""))</f>
        <v/>
      </c>
      <c r="AX820" s="82" t="str">
        <f ca="1">IF(    MAX(OFFSET(AO820,0,0,MATCH("-",AO$638:AO820,0))) = 0,"",
IFERROR(MAX(OFFSET(AO820,0,0,MATCH("-",AO$638:AO820,0))),""))</f>
        <v/>
      </c>
      <c r="AY820" s="82" t="str">
        <f ca="1">IF(    MAX(OFFSET(AP820,0,0,MATCH("-",AP$638:AP820,0))) = 0,"",
IFERROR(MAX(OFFSET(AP820,0,0,MATCH("-",AP$638:AP820,0))),""))</f>
        <v/>
      </c>
      <c r="AZ820" s="82" t="str">
        <f ca="1">IF(    MAX(OFFSET(AQ820,0,0,MATCH("-",AQ$638:AQ820,0))) = 0,"",
IFERROR(MAX(OFFSET(AQ820,0,0,MATCH("-",AQ$638:AQ820,0))),""))</f>
        <v/>
      </c>
      <c r="BA820" s="82" t="str">
        <f ca="1">IF(    MAX(OFFSET(AR820,0,0,MATCH("-",AR$638:AR820,0))) = 0,"",
IFERROR(MAX(OFFSET(AR820,0,0,MATCH("-",AR$638:AR820,0))),""))</f>
        <v/>
      </c>
      <c r="BB820" s="112">
        <f t="shared" ca="1" si="535"/>
        <v>-270</v>
      </c>
      <c r="BC820" s="111" t="str">
        <f t="shared" ca="1" si="536"/>
        <v>Radius</v>
      </c>
      <c r="BD820" s="112">
        <f t="shared" ca="1" si="537"/>
        <v>0</v>
      </c>
      <c r="BE820" s="111">
        <f t="shared" ca="1" si="538"/>
        <v>-150</v>
      </c>
      <c r="BF820" s="113" t="e">
        <f t="shared" ca="1" si="539"/>
        <v>#VALUE!</v>
      </c>
      <c r="BG820" s="113" t="e">
        <f t="shared" ca="1" si="540"/>
        <v>#VALUE!</v>
      </c>
      <c r="BH820" s="112">
        <f t="shared" ca="1" si="541"/>
        <v>2000</v>
      </c>
      <c r="BI820" s="112">
        <f t="shared" ca="1" si="542"/>
        <v>-150</v>
      </c>
      <c r="BJ820" s="157"/>
      <c r="BK820" s="157"/>
      <c r="BL820" s="158" t="str">
        <f>scriv!AM782</f>
        <v/>
      </c>
      <c r="BM820" s="157"/>
      <c r="BN820" s="157" t="str">
        <f t="shared" si="543"/>
        <v>node</v>
      </c>
      <c r="BO820" s="157"/>
      <c r="BP820" s="159">
        <f t="shared" ca="1" si="544"/>
        <v>0</v>
      </c>
      <c r="BQ820" s="159">
        <f t="shared" ca="1" si="545"/>
        <v>0</v>
      </c>
      <c r="BR820" s="159">
        <f t="shared" si="546"/>
        <v>1</v>
      </c>
      <c r="BS820" s="159" t="str">
        <f t="shared" si="547"/>
        <v>symbol</v>
      </c>
      <c r="BT820" s="157" t="str">
        <f ca="1">IF(scriv!V782&lt;&gt;"",scriv!V782,
IF(E820="",IFERROR(VLOOKUP(BL820,$AH$40:$BT$638,39,FALSE),$BT$36),
$BT$37))</f>
        <v>NodeSquare</v>
      </c>
      <c r="BU820" s="166">
        <f t="shared" ca="1" si="548"/>
        <v>2000</v>
      </c>
      <c r="BV820" s="166">
        <f t="shared" ca="1" si="549"/>
        <v>-150</v>
      </c>
      <c r="BW820" s="166">
        <f t="shared" ca="1" si="550"/>
        <v>0</v>
      </c>
      <c r="BX820" s="166">
        <f t="shared" ca="1" si="551"/>
        <v>0</v>
      </c>
      <c r="BY820" s="180" t="str">
        <f t="shared" si="552"/>
        <v/>
      </c>
      <c r="BZ820" s="180" t="str">
        <f t="shared" si="553"/>
        <v/>
      </c>
      <c r="CA820" s="81" t="str">
        <f>IF(scriv!E782&lt;&gt;"",scriv!E782,"")</f>
        <v/>
      </c>
      <c r="CB820" s="82">
        <f t="shared" si="522"/>
        <v>0</v>
      </c>
      <c r="CC820" s="82">
        <f t="shared" si="554"/>
        <v>0</v>
      </c>
      <c r="CD820" s="82" t="str">
        <f t="shared" si="555"/>
        <v>-</v>
      </c>
      <c r="CE820" s="82" t="str">
        <f t="shared" si="556"/>
        <v>-</v>
      </c>
      <c r="CF820" s="82" t="str">
        <f t="shared" si="557"/>
        <v>-</v>
      </c>
      <c r="CG820" s="82" t="str">
        <f t="shared" si="558"/>
        <v>-</v>
      </c>
      <c r="CH820" s="82" t="str">
        <f t="shared" si="559"/>
        <v>-</v>
      </c>
      <c r="CI820" s="82" t="str">
        <f t="shared" si="560"/>
        <v>-</v>
      </c>
      <c r="CJ820" s="82" t="str">
        <f t="shared" si="561"/>
        <v>-</v>
      </c>
      <c r="CK820" s="82" t="str">
        <f t="shared" si="562"/>
        <v>-</v>
      </c>
    </row>
    <row r="1000" spans="1:102" s="299" customFormat="1" ht="36" customHeight="1">
      <c r="A1000" s="297" t="s">
        <v>1202</v>
      </c>
      <c r="B1000" s="297" t="s">
        <v>4</v>
      </c>
      <c r="C1000" s="119"/>
      <c r="D1000" s="119"/>
      <c r="E1000" s="119"/>
      <c r="F1000" s="298">
        <v>1000</v>
      </c>
      <c r="G1000" s="119"/>
      <c r="H1000" s="119"/>
      <c r="I1000" s="119" t="s">
        <v>1203</v>
      </c>
      <c r="J1000" s="119" t="s">
        <v>1204</v>
      </c>
      <c r="K1000" s="119" t="s">
        <v>378</v>
      </c>
      <c r="L1000" s="119"/>
      <c r="M1000" s="119" t="s">
        <v>147</v>
      </c>
      <c r="N1000" s="119"/>
      <c r="O1000" s="119"/>
      <c r="P1000" s="119"/>
      <c r="Q1000" s="119"/>
      <c r="R1000" s="119">
        <v>1</v>
      </c>
      <c r="S1000" s="119" t="s">
        <v>120</v>
      </c>
      <c r="T1000" s="119"/>
      <c r="U1000" s="119"/>
      <c r="V1000" s="119"/>
      <c r="W1000" s="119"/>
      <c r="X1000" s="119" t="s">
        <v>1205</v>
      </c>
      <c r="Y1000" s="119" t="s">
        <v>1206</v>
      </c>
      <c r="Z1000" s="119" t="s">
        <v>1207</v>
      </c>
      <c r="AA1000" s="119" t="s">
        <v>1208</v>
      </c>
      <c r="AB1000" s="119" t="s">
        <v>1209</v>
      </c>
      <c r="AD1000" s="300"/>
      <c r="AE1000" s="301" t="s">
        <v>441</v>
      </c>
      <c r="AF1000" s="297" t="s">
        <v>243</v>
      </c>
      <c r="AG1000" s="302"/>
      <c r="AH1000" s="297" t="s">
        <v>1202</v>
      </c>
      <c r="AI1000" s="297" t="s">
        <v>4</v>
      </c>
      <c r="AJ1000" s="302">
        <v>1</v>
      </c>
      <c r="AX1000" s="303"/>
      <c r="AZ1000" s="303"/>
      <c r="BB1000" s="304"/>
      <c r="BC1000" s="304"/>
      <c r="BD1000" s="303"/>
      <c r="BE1000" s="303"/>
      <c r="BF1000" s="305"/>
      <c r="BG1000" s="305"/>
      <c r="BH1000" s="306"/>
      <c r="BI1000" s="163"/>
      <c r="BJ1000" s="305" t="s">
        <v>109</v>
      </c>
      <c r="BK1000" s="305"/>
      <c r="BL1000" s="305">
        <v>1</v>
      </c>
      <c r="BM1000" s="307">
        <v>1</v>
      </c>
      <c r="BN1000" s="307" t="s">
        <v>79</v>
      </c>
      <c r="BO1000" s="305" t="s">
        <v>1210</v>
      </c>
      <c r="BP1000" s="308">
        <v>1000</v>
      </c>
      <c r="BQ1000" s="308">
        <v>1000</v>
      </c>
      <c r="BR1000" s="308">
        <v>150</v>
      </c>
      <c r="BS1000" s="308">
        <v>150</v>
      </c>
      <c r="BT1000" s="305" t="s">
        <v>1211</v>
      </c>
      <c r="BU1000" s="307">
        <v>0.1</v>
      </c>
      <c r="BV1000" s="309">
        <v>0</v>
      </c>
      <c r="BW1000" s="310" t="s">
        <v>442</v>
      </c>
      <c r="BX1000" s="305"/>
      <c r="BY1000" s="308">
        <v>1000</v>
      </c>
      <c r="BZ1000" s="308">
        <v>1000</v>
      </c>
      <c r="CA1000" s="308">
        <v>255</v>
      </c>
      <c r="CB1000" s="308">
        <v>255</v>
      </c>
      <c r="CC1000" s="307">
        <v>0.55000000000000004</v>
      </c>
      <c r="CD1000" s="305" t="s">
        <v>1212</v>
      </c>
      <c r="CE1000" s="310" t="s">
        <v>442</v>
      </c>
      <c r="CF1000" s="305"/>
      <c r="CG1000" s="308">
        <v>1000</v>
      </c>
      <c r="CH1000" s="308">
        <v>1000</v>
      </c>
      <c r="CI1000" s="308">
        <v>150</v>
      </c>
      <c r="CJ1000" s="308">
        <v>150</v>
      </c>
      <c r="CK1000" s="307"/>
      <c r="CL1000" s="307"/>
      <c r="CM1000" s="307">
        <v>1</v>
      </c>
      <c r="CN1000" s="311" t="s">
        <v>1212</v>
      </c>
      <c r="CO1000" s="310" t="s">
        <v>442</v>
      </c>
      <c r="CP1000" s="305"/>
      <c r="CQ1000" s="308">
        <v>1000</v>
      </c>
      <c r="CR1000" s="308">
        <v>1000</v>
      </c>
      <c r="CS1000" s="308">
        <v>150</v>
      </c>
      <c r="CT1000" s="308">
        <v>150</v>
      </c>
      <c r="CW1000" s="312"/>
      <c r="CX1000" s="312"/>
    </row>
    <row r="1001" spans="1:102" s="299" customFormat="1" ht="16" customHeight="1">
      <c r="A1001" s="297" t="s">
        <v>860</v>
      </c>
      <c r="B1001" s="297" t="s">
        <v>1213</v>
      </c>
      <c r="C1001" s="119" t="s">
        <v>1214</v>
      </c>
      <c r="D1001" s="119"/>
      <c r="E1001" s="119"/>
      <c r="F1001" s="298">
        <v>1001</v>
      </c>
      <c r="G1001" s="119"/>
      <c r="H1001" s="119"/>
      <c r="I1001" s="119" t="s">
        <v>1215</v>
      </c>
      <c r="J1001" s="119" t="s">
        <v>1216</v>
      </c>
      <c r="K1001" s="119" t="s">
        <v>378</v>
      </c>
      <c r="L1001" s="119"/>
      <c r="M1001" s="119" t="s">
        <v>147</v>
      </c>
      <c r="N1001" s="119"/>
      <c r="O1001" s="119"/>
      <c r="P1001" s="119"/>
      <c r="Q1001" s="119"/>
      <c r="R1001" s="119">
        <v>1</v>
      </c>
      <c r="S1001" s="119" t="s">
        <v>120</v>
      </c>
      <c r="T1001" s="119"/>
      <c r="U1001" s="119"/>
      <c r="V1001" s="119"/>
      <c r="W1001" s="119"/>
      <c r="X1001" s="119" t="s">
        <v>1217</v>
      </c>
      <c r="Y1001" s="119" t="s">
        <v>1218</v>
      </c>
      <c r="Z1001" s="119" t="s">
        <v>1219</v>
      </c>
      <c r="AA1001" s="119" t="s">
        <v>1220</v>
      </c>
      <c r="AB1001" s="119" t="s">
        <v>1209</v>
      </c>
      <c r="AD1001" s="300"/>
      <c r="AE1001" s="304"/>
      <c r="AF1001" s="297" t="s">
        <v>1221</v>
      </c>
      <c r="AG1001" s="302">
        <v>0</v>
      </c>
      <c r="AH1001" s="297" t="s">
        <v>860</v>
      </c>
      <c r="AI1001" s="297" t="s">
        <v>1213</v>
      </c>
      <c r="AJ1001" s="302">
        <v>1</v>
      </c>
      <c r="AK1001" s="299">
        <v>1</v>
      </c>
      <c r="AR1001" s="299">
        <v>8</v>
      </c>
      <c r="AX1001" s="303">
        <v>-157.5</v>
      </c>
      <c r="AY1001" s="299">
        <v>260</v>
      </c>
      <c r="AZ1001" s="303">
        <v>-700</v>
      </c>
      <c r="BA1001" s="299">
        <v>0</v>
      </c>
      <c r="BB1001" s="304">
        <v>1000</v>
      </c>
      <c r="BC1001" s="304">
        <v>740</v>
      </c>
      <c r="BD1001" s="303">
        <v>300</v>
      </c>
      <c r="BE1001" s="303">
        <v>1000</v>
      </c>
      <c r="BF1001" s="305"/>
      <c r="BG1001" s="305"/>
      <c r="BH1001" s="297" t="s">
        <v>1202</v>
      </c>
      <c r="BI1001" s="163"/>
      <c r="BJ1001" s="305" t="s">
        <v>109</v>
      </c>
      <c r="BK1001" s="305"/>
      <c r="BL1001" s="305">
        <v>1</v>
      </c>
      <c r="BM1001" s="307">
        <v>1</v>
      </c>
      <c r="BN1001" s="307" t="s">
        <v>79</v>
      </c>
      <c r="BO1001" s="305" t="s">
        <v>1210</v>
      </c>
      <c r="BP1001" s="308">
        <v>1000</v>
      </c>
      <c r="BQ1001" s="308">
        <v>740</v>
      </c>
      <c r="BR1001" s="308">
        <v>95</v>
      </c>
      <c r="BS1001" s="308">
        <v>95</v>
      </c>
      <c r="BT1001" s="305" t="s">
        <v>1222</v>
      </c>
      <c r="BU1001" s="307">
        <v>0.1</v>
      </c>
      <c r="BV1001" s="309">
        <v>0</v>
      </c>
      <c r="BW1001" s="310" t="s">
        <v>873</v>
      </c>
      <c r="BX1001" s="305"/>
      <c r="BY1001" s="308">
        <v>1000</v>
      </c>
      <c r="BZ1001" s="308">
        <v>740</v>
      </c>
      <c r="CA1001" s="308">
        <v>161.5</v>
      </c>
      <c r="CB1001" s="308">
        <v>161.5</v>
      </c>
      <c r="CC1001" s="307">
        <v>0.55000000000000004</v>
      </c>
      <c r="CD1001" s="305" t="s">
        <v>1212</v>
      </c>
      <c r="CE1001" s="310" t="s">
        <v>873</v>
      </c>
      <c r="CF1001" s="305"/>
      <c r="CG1001" s="308">
        <v>1000</v>
      </c>
      <c r="CH1001" s="308">
        <v>740</v>
      </c>
      <c r="CI1001" s="308">
        <v>95</v>
      </c>
      <c r="CJ1001" s="308">
        <v>95</v>
      </c>
      <c r="CK1001" s="307"/>
      <c r="CL1001" s="307"/>
      <c r="CM1001" s="307">
        <v>1</v>
      </c>
      <c r="CN1001" s="311" t="s">
        <v>1212</v>
      </c>
      <c r="CO1001" s="305" t="s">
        <v>873</v>
      </c>
      <c r="CP1001" s="305"/>
      <c r="CQ1001" s="308">
        <v>1000</v>
      </c>
      <c r="CR1001" s="308">
        <v>740</v>
      </c>
      <c r="CS1001" s="308">
        <v>95</v>
      </c>
      <c r="CT1001" s="308">
        <v>95</v>
      </c>
      <c r="CW1001" s="312"/>
      <c r="CX1001" s="312"/>
    </row>
    <row r="1002" spans="1:102" s="299" customFormat="1" ht="16" customHeight="1">
      <c r="A1002" s="297" t="s">
        <v>1223</v>
      </c>
      <c r="B1002" s="297" t="s">
        <v>1224</v>
      </c>
      <c r="C1002" s="119" t="s">
        <v>1214</v>
      </c>
      <c r="D1002" s="119"/>
      <c r="E1002" s="119"/>
      <c r="F1002" s="298">
        <v>1002</v>
      </c>
      <c r="G1002" s="119"/>
      <c r="H1002" s="119"/>
      <c r="I1002" s="119" t="s">
        <v>1225</v>
      </c>
      <c r="J1002" s="119" t="s">
        <v>1226</v>
      </c>
      <c r="K1002" s="119" t="s">
        <v>378</v>
      </c>
      <c r="L1002" s="119"/>
      <c r="M1002" s="119" t="s">
        <v>147</v>
      </c>
      <c r="N1002" s="119"/>
      <c r="O1002" s="119"/>
      <c r="P1002" s="119"/>
      <c r="Q1002" s="119"/>
      <c r="R1002" s="119">
        <v>1</v>
      </c>
      <c r="S1002" s="119" t="s">
        <v>120</v>
      </c>
      <c r="T1002" s="119"/>
      <c r="U1002" s="119"/>
      <c r="V1002" s="119"/>
      <c r="W1002" s="119"/>
      <c r="X1002" s="119" t="s">
        <v>1227</v>
      </c>
      <c r="Y1002" s="119" t="s">
        <v>1228</v>
      </c>
      <c r="Z1002" s="119" t="s">
        <v>1229</v>
      </c>
      <c r="AA1002" s="119" t="s">
        <v>1230</v>
      </c>
      <c r="AB1002" s="119" t="s">
        <v>1209</v>
      </c>
      <c r="AD1002" s="300"/>
      <c r="AE1002" s="304"/>
      <c r="AF1002" s="297" t="s">
        <v>443</v>
      </c>
      <c r="AG1002" s="302">
        <v>0</v>
      </c>
      <c r="AH1002" s="297" t="s">
        <v>1223</v>
      </c>
      <c r="AI1002" s="297" t="s">
        <v>1224</v>
      </c>
      <c r="AJ1002" s="302">
        <v>2</v>
      </c>
      <c r="AK1002" s="299">
        <v>1</v>
      </c>
      <c r="AL1002" s="299">
        <v>1</v>
      </c>
      <c r="AR1002" s="299">
        <v>8</v>
      </c>
      <c r="AS1002" s="299">
        <v>4</v>
      </c>
      <c r="AX1002" s="303">
        <v>-174.375</v>
      </c>
      <c r="AY1002" s="299">
        <v>500</v>
      </c>
      <c r="AZ1002" s="303">
        <v>-775</v>
      </c>
      <c r="BA1002" s="299">
        <v>0</v>
      </c>
      <c r="BB1002" s="304">
        <v>854.86</v>
      </c>
      <c r="BC1002" s="304">
        <v>521.53</v>
      </c>
      <c r="BD1002" s="303">
        <v>225</v>
      </c>
      <c r="BE1002" s="303">
        <v>1000</v>
      </c>
      <c r="BH1002" s="297" t="s">
        <v>860</v>
      </c>
      <c r="BI1002" s="163"/>
      <c r="BJ1002" s="305" t="s">
        <v>109</v>
      </c>
      <c r="BK1002" s="305"/>
      <c r="BL1002" s="305">
        <v>1</v>
      </c>
      <c r="BM1002" s="307">
        <v>1</v>
      </c>
      <c r="BN1002" s="307" t="s">
        <v>79</v>
      </c>
      <c r="BO1002" s="305" t="s">
        <v>1210</v>
      </c>
      <c r="BP1002" s="308">
        <v>854.86</v>
      </c>
      <c r="BQ1002" s="308">
        <v>521.53</v>
      </c>
      <c r="BR1002" s="308">
        <v>60</v>
      </c>
      <c r="BS1002" s="308">
        <v>60</v>
      </c>
      <c r="BT1002" s="305" t="s">
        <v>1231</v>
      </c>
      <c r="BU1002" s="307">
        <v>0.1</v>
      </c>
      <c r="BV1002" s="309">
        <v>0</v>
      </c>
      <c r="BW1002" s="310" t="s">
        <v>1232</v>
      </c>
      <c r="BX1002" s="305"/>
      <c r="BY1002" s="308">
        <v>854.86</v>
      </c>
      <c r="BZ1002" s="308">
        <v>521.53</v>
      </c>
      <c r="CA1002" s="308">
        <v>102</v>
      </c>
      <c r="CB1002" s="308">
        <v>102</v>
      </c>
      <c r="CC1002" s="307">
        <v>0.55000000000000004</v>
      </c>
      <c r="CD1002" s="305" t="s">
        <v>1212</v>
      </c>
      <c r="CE1002" s="310" t="s">
        <v>1232</v>
      </c>
      <c r="CF1002" s="305"/>
      <c r="CG1002" s="308">
        <v>854.86</v>
      </c>
      <c r="CH1002" s="308">
        <v>521.53</v>
      </c>
      <c r="CI1002" s="308">
        <v>60</v>
      </c>
      <c r="CJ1002" s="308">
        <v>60</v>
      </c>
      <c r="CK1002" s="307"/>
      <c r="CL1002" s="307"/>
      <c r="CM1002" s="307">
        <v>1</v>
      </c>
      <c r="CN1002" s="311" t="s">
        <v>1212</v>
      </c>
      <c r="CO1002" s="305" t="s">
        <v>1232</v>
      </c>
      <c r="CP1002" s="305"/>
      <c r="CQ1002" s="308">
        <v>854.86</v>
      </c>
      <c r="CR1002" s="308">
        <v>521.53</v>
      </c>
      <c r="CS1002" s="308">
        <v>60</v>
      </c>
      <c r="CT1002" s="308">
        <v>60</v>
      </c>
      <c r="CW1002" s="312"/>
      <c r="CX1002" s="312"/>
    </row>
    <row r="1003" spans="1:102" s="299" customFormat="1" ht="16" customHeight="1">
      <c r="A1003" s="297" t="s">
        <v>1233</v>
      </c>
      <c r="B1003" s="297" t="s">
        <v>1234</v>
      </c>
      <c r="C1003" s="119" t="s">
        <v>1214</v>
      </c>
      <c r="D1003" s="119"/>
      <c r="E1003" s="119"/>
      <c r="F1003" s="298">
        <v>1003</v>
      </c>
      <c r="G1003" s="119"/>
      <c r="H1003" s="119"/>
      <c r="I1003" s="119" t="s">
        <v>1235</v>
      </c>
      <c r="J1003" s="119" t="s">
        <v>1236</v>
      </c>
      <c r="K1003" s="119" t="s">
        <v>378</v>
      </c>
      <c r="L1003" s="119"/>
      <c r="M1003" s="119" t="s">
        <v>147</v>
      </c>
      <c r="N1003" s="119"/>
      <c r="O1003" s="119"/>
      <c r="P1003" s="119"/>
      <c r="Q1003" s="119"/>
      <c r="R1003" s="119">
        <v>1</v>
      </c>
      <c r="S1003" s="119" t="s">
        <v>120</v>
      </c>
      <c r="T1003" s="119"/>
      <c r="U1003" s="119"/>
      <c r="V1003" s="119"/>
      <c r="W1003" s="119"/>
      <c r="X1003" s="119" t="s">
        <v>1237</v>
      </c>
      <c r="Y1003" s="119" t="s">
        <v>1238</v>
      </c>
      <c r="Z1003" s="119" t="s">
        <v>1239</v>
      </c>
      <c r="AA1003" s="119" t="s">
        <v>1240</v>
      </c>
      <c r="AB1003" s="119" t="s">
        <v>1209</v>
      </c>
      <c r="AD1003" s="300"/>
      <c r="AE1003" s="304"/>
      <c r="AF1003" s="297" t="s">
        <v>444</v>
      </c>
      <c r="AG1003" s="302">
        <v>0</v>
      </c>
      <c r="AH1003" s="297" t="s">
        <v>1233</v>
      </c>
      <c r="AI1003" s="297" t="s">
        <v>1234</v>
      </c>
      <c r="AJ1003" s="302">
        <v>3</v>
      </c>
      <c r="AK1003" s="299">
        <v>1</v>
      </c>
      <c r="AL1003" s="299">
        <v>1</v>
      </c>
      <c r="AM1003" s="299">
        <v>1</v>
      </c>
      <c r="AR1003" s="299">
        <v>8</v>
      </c>
      <c r="AS1003" s="299">
        <v>4</v>
      </c>
      <c r="AT1003" s="299">
        <v>3</v>
      </c>
      <c r="AX1003" s="303">
        <v>-178.125</v>
      </c>
      <c r="AY1003" s="299">
        <v>640</v>
      </c>
      <c r="AZ1003" s="303">
        <v>-791.66666666666663</v>
      </c>
      <c r="BA1003" s="299">
        <v>0</v>
      </c>
      <c r="BB1003" s="304">
        <v>774.56</v>
      </c>
      <c r="BC1003" s="304">
        <v>401.02</v>
      </c>
      <c r="BD1003" s="303">
        <v>208.33333333333337</v>
      </c>
      <c r="BE1003" s="303">
        <v>1000</v>
      </c>
      <c r="BH1003" s="297" t="s">
        <v>1223</v>
      </c>
      <c r="BI1003" s="163"/>
      <c r="BJ1003" s="305" t="s">
        <v>109</v>
      </c>
      <c r="BK1003" s="305"/>
      <c r="BL1003" s="305">
        <v>1</v>
      </c>
      <c r="BM1003" s="307">
        <v>1</v>
      </c>
      <c r="BN1003" s="307" t="s">
        <v>79</v>
      </c>
      <c r="BO1003" s="305" t="s">
        <v>1210</v>
      </c>
      <c r="BP1003" s="308">
        <v>774.56</v>
      </c>
      <c r="BQ1003" s="308">
        <v>401.02</v>
      </c>
      <c r="BR1003" s="308">
        <v>35</v>
      </c>
      <c r="BS1003" s="308">
        <v>35</v>
      </c>
      <c r="BT1003" s="305" t="s">
        <v>1241</v>
      </c>
      <c r="BU1003" s="307">
        <v>0.1</v>
      </c>
      <c r="BV1003" s="309">
        <v>0</v>
      </c>
      <c r="BW1003" s="310" t="s">
        <v>1242</v>
      </c>
      <c r="BX1003" s="305"/>
      <c r="BY1003" s="308">
        <v>774.56</v>
      </c>
      <c r="BZ1003" s="308">
        <v>401.02</v>
      </c>
      <c r="CA1003" s="308">
        <v>59.5</v>
      </c>
      <c r="CB1003" s="308">
        <v>59.5</v>
      </c>
      <c r="CC1003" s="307">
        <v>0.55000000000000004</v>
      </c>
      <c r="CD1003" s="305" t="s">
        <v>1212</v>
      </c>
      <c r="CE1003" s="310" t="s">
        <v>1242</v>
      </c>
      <c r="CF1003" s="305"/>
      <c r="CG1003" s="308">
        <v>774.56</v>
      </c>
      <c r="CH1003" s="308">
        <v>401.02</v>
      </c>
      <c r="CI1003" s="308">
        <v>35</v>
      </c>
      <c r="CJ1003" s="308">
        <v>35</v>
      </c>
      <c r="CK1003" s="307"/>
      <c r="CL1003" s="307"/>
      <c r="CM1003" s="307">
        <v>1</v>
      </c>
      <c r="CN1003" s="311" t="s">
        <v>1212</v>
      </c>
      <c r="CO1003" s="305" t="s">
        <v>1242</v>
      </c>
      <c r="CP1003" s="305"/>
      <c r="CQ1003" s="308">
        <v>774.56</v>
      </c>
      <c r="CR1003" s="308">
        <v>401.02</v>
      </c>
      <c r="CS1003" s="308">
        <v>35</v>
      </c>
      <c r="CT1003" s="308">
        <v>35</v>
      </c>
      <c r="CW1003" s="312"/>
      <c r="CX1003" s="312"/>
    </row>
    <row r="1004" spans="1:102" s="299" customFormat="1" ht="16" customHeight="1">
      <c r="A1004" s="297" t="s">
        <v>1243</v>
      </c>
      <c r="B1004" s="297" t="s">
        <v>1244</v>
      </c>
      <c r="C1004" s="119" t="s">
        <v>1214</v>
      </c>
      <c r="D1004" s="119"/>
      <c r="E1004" s="119"/>
      <c r="F1004" s="298">
        <v>1004</v>
      </c>
      <c r="G1004" s="119"/>
      <c r="H1004" s="119"/>
      <c r="I1004" s="119" t="s">
        <v>1245</v>
      </c>
      <c r="J1004" s="119" t="s">
        <v>1246</v>
      </c>
      <c r="K1004" s="119" t="s">
        <v>378</v>
      </c>
      <c r="L1004" s="119"/>
      <c r="M1004" s="119" t="s">
        <v>147</v>
      </c>
      <c r="N1004" s="119"/>
      <c r="O1004" s="119"/>
      <c r="P1004" s="119"/>
      <c r="Q1004" s="119"/>
      <c r="R1004" s="119">
        <v>1</v>
      </c>
      <c r="S1004" s="119" t="s">
        <v>120</v>
      </c>
      <c r="T1004" s="119"/>
      <c r="U1004" s="119"/>
      <c r="V1004" s="119"/>
      <c r="W1004" s="119"/>
      <c r="X1004" s="119" t="s">
        <v>1247</v>
      </c>
      <c r="Y1004" s="119" t="s">
        <v>1248</v>
      </c>
      <c r="Z1004" s="119" t="s">
        <v>1249</v>
      </c>
      <c r="AA1004" s="119" t="s">
        <v>1250</v>
      </c>
      <c r="AB1004" s="119" t="s">
        <v>1209</v>
      </c>
      <c r="AD1004" s="300"/>
      <c r="AE1004" s="304"/>
      <c r="AF1004" s="297" t="s">
        <v>445</v>
      </c>
      <c r="AG1004" s="302">
        <v>0</v>
      </c>
      <c r="AH1004" s="297" t="s">
        <v>1243</v>
      </c>
      <c r="AI1004" s="297" t="s">
        <v>1244</v>
      </c>
      <c r="AJ1004" s="302">
        <v>4</v>
      </c>
      <c r="AK1004" s="299">
        <v>1</v>
      </c>
      <c r="AL1004" s="299">
        <v>1</v>
      </c>
      <c r="AM1004" s="299">
        <v>1</v>
      </c>
      <c r="AN1004" s="299">
        <v>1</v>
      </c>
      <c r="AR1004" s="299">
        <v>8</v>
      </c>
      <c r="AS1004" s="299">
        <v>4</v>
      </c>
      <c r="AT1004" s="299">
        <v>3</v>
      </c>
      <c r="AU1004" s="299">
        <v>3</v>
      </c>
      <c r="AX1004" s="303">
        <v>-179.375</v>
      </c>
      <c r="AY1004" s="299">
        <v>740</v>
      </c>
      <c r="AZ1004" s="303">
        <v>-797.22222222222217</v>
      </c>
      <c r="BA1004" s="299">
        <v>0</v>
      </c>
      <c r="BB1004" s="304">
        <v>724.29</v>
      </c>
      <c r="BC1004" s="304">
        <v>313.27999999999997</v>
      </c>
      <c r="BD1004" s="303">
        <v>202.77777777777783</v>
      </c>
      <c r="BE1004" s="303">
        <v>1000</v>
      </c>
      <c r="BH1004" s="297" t="s">
        <v>1233</v>
      </c>
      <c r="BI1004" s="163"/>
      <c r="BJ1004" s="305" t="s">
        <v>109</v>
      </c>
      <c r="BK1004" s="305"/>
      <c r="BL1004" s="305">
        <v>1</v>
      </c>
      <c r="BM1004" s="307">
        <v>1</v>
      </c>
      <c r="BN1004" s="307" t="s">
        <v>79</v>
      </c>
      <c r="BO1004" s="305" t="s">
        <v>1210</v>
      </c>
      <c r="BP1004" s="308">
        <v>724.29</v>
      </c>
      <c r="BQ1004" s="308">
        <v>313.27999999999997</v>
      </c>
      <c r="BR1004" s="308">
        <v>12</v>
      </c>
      <c r="BS1004" s="308">
        <v>12</v>
      </c>
      <c r="BT1004" s="305" t="s">
        <v>1251</v>
      </c>
      <c r="BU1004" s="307">
        <v>0.1</v>
      </c>
      <c r="BV1004" s="309">
        <v>0</v>
      </c>
      <c r="BW1004" s="310" t="s">
        <v>1252</v>
      </c>
      <c r="BX1004" s="305"/>
      <c r="BY1004" s="308">
        <v>724.29</v>
      </c>
      <c r="BZ1004" s="308">
        <v>313.27999999999997</v>
      </c>
      <c r="CA1004" s="308">
        <v>20.399999999999999</v>
      </c>
      <c r="CB1004" s="308">
        <v>20.399999999999999</v>
      </c>
      <c r="CC1004" s="307">
        <v>0.55000000000000004</v>
      </c>
      <c r="CD1004" s="305" t="s">
        <v>1212</v>
      </c>
      <c r="CE1004" s="310" t="s">
        <v>1252</v>
      </c>
      <c r="CF1004" s="305"/>
      <c r="CG1004" s="308">
        <v>724.29</v>
      </c>
      <c r="CH1004" s="308">
        <v>313.27999999999997</v>
      </c>
      <c r="CI1004" s="308">
        <v>12</v>
      </c>
      <c r="CJ1004" s="308">
        <v>12</v>
      </c>
      <c r="CK1004" s="307"/>
      <c r="CL1004" s="307"/>
      <c r="CM1004" s="307">
        <v>1</v>
      </c>
      <c r="CN1004" s="311" t="s">
        <v>1212</v>
      </c>
      <c r="CO1004" s="305" t="s">
        <v>1252</v>
      </c>
      <c r="CP1004" s="305"/>
      <c r="CQ1004" s="308">
        <v>724.29</v>
      </c>
      <c r="CR1004" s="308">
        <v>313.27999999999997</v>
      </c>
      <c r="CS1004" s="308">
        <v>12</v>
      </c>
      <c r="CT1004" s="308">
        <v>12</v>
      </c>
      <c r="CW1004" s="312"/>
      <c r="CX1004" s="312"/>
    </row>
    <row r="1005" spans="1:102" s="299" customFormat="1" ht="16" customHeight="1">
      <c r="A1005" s="297" t="s">
        <v>1253</v>
      </c>
      <c r="B1005" s="297" t="s">
        <v>1254</v>
      </c>
      <c r="C1005" s="119" t="s">
        <v>1255</v>
      </c>
      <c r="D1005" s="119"/>
      <c r="E1005" s="119"/>
      <c r="F1005" s="298">
        <v>1005</v>
      </c>
      <c r="G1005" s="119"/>
      <c r="H1005" s="119"/>
      <c r="I1005" s="119" t="s">
        <v>1256</v>
      </c>
      <c r="J1005" s="119" t="s">
        <v>1257</v>
      </c>
      <c r="K1005" s="119" t="s">
        <v>378</v>
      </c>
      <c r="L1005" s="119"/>
      <c r="M1005" s="119" t="s">
        <v>147</v>
      </c>
      <c r="N1005" s="119"/>
      <c r="O1005" s="119"/>
      <c r="P1005" s="119"/>
      <c r="Q1005" s="119"/>
      <c r="R1005" s="119">
        <v>1</v>
      </c>
      <c r="S1005" s="119" t="s">
        <v>120</v>
      </c>
      <c r="T1005" s="119"/>
      <c r="U1005" s="119"/>
      <c r="V1005" s="119"/>
      <c r="W1005" s="119"/>
      <c r="X1005" s="119" t="s">
        <v>1258</v>
      </c>
      <c r="Y1005" s="119" t="s">
        <v>1259</v>
      </c>
      <c r="Z1005" s="119" t="s">
        <v>1260</v>
      </c>
      <c r="AA1005" s="119" t="s">
        <v>1261</v>
      </c>
      <c r="AB1005" s="119" t="s">
        <v>1209</v>
      </c>
      <c r="AD1005" s="300"/>
      <c r="AE1005" s="304"/>
      <c r="AF1005" s="297" t="s">
        <v>446</v>
      </c>
      <c r="AG1005" s="302">
        <v>0</v>
      </c>
      <c r="AH1005" s="297" t="s">
        <v>1253</v>
      </c>
      <c r="AI1005" s="297" t="s">
        <v>1254</v>
      </c>
      <c r="AJ1005" s="302">
        <v>4</v>
      </c>
      <c r="AK1005" s="299">
        <v>1</v>
      </c>
      <c r="AL1005" s="299">
        <v>1</v>
      </c>
      <c r="AM1005" s="299">
        <v>1</v>
      </c>
      <c r="AN1005" s="299">
        <v>2</v>
      </c>
      <c r="AR1005" s="299">
        <v>8</v>
      </c>
      <c r="AS1005" s="299">
        <v>4</v>
      </c>
      <c r="AT1005" s="299">
        <v>3</v>
      </c>
      <c r="AU1005" s="299">
        <v>3</v>
      </c>
      <c r="AX1005" s="303">
        <v>-178.125</v>
      </c>
      <c r="AY1005" s="299">
        <v>740</v>
      </c>
      <c r="AZ1005" s="303">
        <v>-791.66666666666663</v>
      </c>
      <c r="BA1005" s="299">
        <v>0</v>
      </c>
      <c r="BB1005" s="304">
        <v>739.32999999999993</v>
      </c>
      <c r="BC1005" s="304">
        <v>307.42999999999995</v>
      </c>
      <c r="BD1005" s="303">
        <v>208.33333333333337</v>
      </c>
      <c r="BE1005" s="303">
        <v>1000</v>
      </c>
      <c r="BH1005" s="297" t="s">
        <v>1233</v>
      </c>
      <c r="BI1005" s="163"/>
      <c r="BJ1005" s="305" t="s">
        <v>109</v>
      </c>
      <c r="BK1005" s="305"/>
      <c r="BL1005" s="305">
        <v>1</v>
      </c>
      <c r="BM1005" s="307">
        <v>1</v>
      </c>
      <c r="BN1005" s="307" t="s">
        <v>79</v>
      </c>
      <c r="BO1005" s="305" t="s">
        <v>1210</v>
      </c>
      <c r="BP1005" s="308">
        <v>739.33</v>
      </c>
      <c r="BQ1005" s="308">
        <v>307.43</v>
      </c>
      <c r="BR1005" s="308">
        <v>12</v>
      </c>
      <c r="BS1005" s="308">
        <v>12</v>
      </c>
      <c r="BT1005" s="305" t="s">
        <v>1262</v>
      </c>
      <c r="BU1005" s="307">
        <v>0.1</v>
      </c>
      <c r="BV1005" s="309">
        <v>0</v>
      </c>
      <c r="BW1005" s="310" t="s">
        <v>1252</v>
      </c>
      <c r="BX1005" s="305"/>
      <c r="BY1005" s="308">
        <v>739.33</v>
      </c>
      <c r="BZ1005" s="308">
        <v>307.43</v>
      </c>
      <c r="CA1005" s="308">
        <v>20.399999999999999</v>
      </c>
      <c r="CB1005" s="308">
        <v>20.399999999999999</v>
      </c>
      <c r="CC1005" s="307">
        <v>0.55000000000000004</v>
      </c>
      <c r="CD1005" s="305" t="s">
        <v>1212</v>
      </c>
      <c r="CE1005" s="310" t="s">
        <v>1252</v>
      </c>
      <c r="CF1005" s="305"/>
      <c r="CG1005" s="308">
        <v>739.33</v>
      </c>
      <c r="CH1005" s="308">
        <v>307.43</v>
      </c>
      <c r="CI1005" s="308">
        <v>12</v>
      </c>
      <c r="CJ1005" s="308">
        <v>12</v>
      </c>
      <c r="CK1005" s="307"/>
      <c r="CL1005" s="307"/>
      <c r="CM1005" s="307">
        <v>1</v>
      </c>
      <c r="CN1005" s="311" t="s">
        <v>1212</v>
      </c>
      <c r="CO1005" s="305" t="s">
        <v>1252</v>
      </c>
      <c r="CP1005" s="305"/>
      <c r="CQ1005" s="308">
        <v>739.33</v>
      </c>
      <c r="CR1005" s="308">
        <v>307.43</v>
      </c>
      <c r="CS1005" s="308">
        <v>12</v>
      </c>
      <c r="CT1005" s="308">
        <v>12</v>
      </c>
      <c r="CW1005" s="312"/>
      <c r="CX1005" s="312"/>
    </row>
    <row r="1006" spans="1:102" s="299" customFormat="1" ht="16" customHeight="1">
      <c r="A1006" s="297" t="s">
        <v>1263</v>
      </c>
      <c r="B1006" s="297" t="s">
        <v>1264</v>
      </c>
      <c r="C1006" s="119" t="s">
        <v>1214</v>
      </c>
      <c r="D1006" s="119"/>
      <c r="E1006" s="119"/>
      <c r="F1006" s="298">
        <v>1006</v>
      </c>
      <c r="G1006" s="119"/>
      <c r="H1006" s="119"/>
      <c r="I1006" s="119" t="s">
        <v>1265</v>
      </c>
      <c r="J1006" s="119" t="s">
        <v>1266</v>
      </c>
      <c r="K1006" s="119" t="s">
        <v>378</v>
      </c>
      <c r="L1006" s="119"/>
      <c r="M1006" s="119" t="s">
        <v>147</v>
      </c>
      <c r="N1006" s="119"/>
      <c r="O1006" s="119"/>
      <c r="P1006" s="119"/>
      <c r="Q1006" s="119"/>
      <c r="R1006" s="119">
        <v>1</v>
      </c>
      <c r="S1006" s="119" t="s">
        <v>120</v>
      </c>
      <c r="T1006" s="119"/>
      <c r="U1006" s="119"/>
      <c r="V1006" s="119"/>
      <c r="W1006" s="119"/>
      <c r="X1006" s="119" t="s">
        <v>1267</v>
      </c>
      <c r="Y1006" s="119" t="s">
        <v>1268</v>
      </c>
      <c r="Z1006" s="119" t="s">
        <v>1269</v>
      </c>
      <c r="AA1006" s="119" t="s">
        <v>1270</v>
      </c>
      <c r="AB1006" s="119" t="s">
        <v>1209</v>
      </c>
      <c r="AD1006" s="300"/>
      <c r="AE1006" s="304"/>
      <c r="AF1006" s="297" t="s">
        <v>447</v>
      </c>
      <c r="AG1006" s="302">
        <v>0</v>
      </c>
      <c r="AH1006" s="297" t="s">
        <v>1263</v>
      </c>
      <c r="AI1006" s="297" t="s">
        <v>1264</v>
      </c>
      <c r="AJ1006" s="302">
        <v>4</v>
      </c>
      <c r="AK1006" s="299">
        <v>1</v>
      </c>
      <c r="AL1006" s="299">
        <v>1</v>
      </c>
      <c r="AM1006" s="299">
        <v>1</v>
      </c>
      <c r="AN1006" s="299">
        <v>3</v>
      </c>
      <c r="AR1006" s="299">
        <v>8</v>
      </c>
      <c r="AS1006" s="299">
        <v>4</v>
      </c>
      <c r="AT1006" s="299">
        <v>3</v>
      </c>
      <c r="AU1006" s="299">
        <v>3</v>
      </c>
      <c r="AX1006" s="303">
        <v>-176.875</v>
      </c>
      <c r="AY1006" s="299">
        <v>740</v>
      </c>
      <c r="AZ1006" s="303">
        <v>-786.11111111111109</v>
      </c>
      <c r="BA1006" s="299">
        <v>0</v>
      </c>
      <c r="BB1006" s="304">
        <v>754.51</v>
      </c>
      <c r="BC1006" s="304">
        <v>301.90999999999997</v>
      </c>
      <c r="BD1006" s="303">
        <v>213.88888888888891</v>
      </c>
      <c r="BE1006" s="303">
        <v>1000</v>
      </c>
      <c r="BH1006" s="297" t="s">
        <v>1233</v>
      </c>
      <c r="BI1006" s="163"/>
      <c r="BJ1006" s="305" t="s">
        <v>109</v>
      </c>
      <c r="BK1006" s="305"/>
      <c r="BL1006" s="305">
        <v>1</v>
      </c>
      <c r="BM1006" s="307">
        <v>1</v>
      </c>
      <c r="BN1006" s="307" t="s">
        <v>79</v>
      </c>
      <c r="BO1006" s="305" t="s">
        <v>1210</v>
      </c>
      <c r="BP1006" s="308">
        <v>754.51</v>
      </c>
      <c r="BQ1006" s="308">
        <v>301.91000000000003</v>
      </c>
      <c r="BR1006" s="308">
        <v>12</v>
      </c>
      <c r="BS1006" s="308">
        <v>12</v>
      </c>
      <c r="BT1006" s="305" t="s">
        <v>1271</v>
      </c>
      <c r="BU1006" s="307">
        <v>0.1</v>
      </c>
      <c r="BV1006" s="309">
        <v>0</v>
      </c>
      <c r="BW1006" s="310" t="s">
        <v>1252</v>
      </c>
      <c r="BX1006" s="305"/>
      <c r="BY1006" s="308">
        <v>754.51</v>
      </c>
      <c r="BZ1006" s="308">
        <v>301.91000000000003</v>
      </c>
      <c r="CA1006" s="308">
        <v>20.399999999999999</v>
      </c>
      <c r="CB1006" s="308">
        <v>20.399999999999999</v>
      </c>
      <c r="CC1006" s="307">
        <v>0.55000000000000004</v>
      </c>
      <c r="CD1006" s="305" t="s">
        <v>1212</v>
      </c>
      <c r="CE1006" s="310" t="s">
        <v>1252</v>
      </c>
      <c r="CF1006" s="305"/>
      <c r="CG1006" s="308">
        <v>754.51</v>
      </c>
      <c r="CH1006" s="308">
        <v>301.91000000000003</v>
      </c>
      <c r="CI1006" s="308">
        <v>12</v>
      </c>
      <c r="CJ1006" s="308">
        <v>12</v>
      </c>
      <c r="CK1006" s="307"/>
      <c r="CL1006" s="307"/>
      <c r="CM1006" s="307">
        <v>1</v>
      </c>
      <c r="CN1006" s="311" t="s">
        <v>1212</v>
      </c>
      <c r="CO1006" s="305" t="s">
        <v>1252</v>
      </c>
      <c r="CP1006" s="305"/>
      <c r="CQ1006" s="308">
        <v>754.51</v>
      </c>
      <c r="CR1006" s="308">
        <v>301.91000000000003</v>
      </c>
      <c r="CS1006" s="308">
        <v>12</v>
      </c>
      <c r="CT1006" s="308">
        <v>12</v>
      </c>
      <c r="CW1006" s="312"/>
      <c r="CX1006" s="312"/>
    </row>
    <row r="1007" spans="1:102" s="299" customFormat="1" ht="16" customHeight="1">
      <c r="A1007" s="297" t="s">
        <v>1272</v>
      </c>
      <c r="B1007" s="297" t="s">
        <v>1273</v>
      </c>
      <c r="C1007" s="119" t="s">
        <v>1255</v>
      </c>
      <c r="D1007" s="119"/>
      <c r="E1007" s="119"/>
      <c r="F1007" s="298">
        <v>1007</v>
      </c>
      <c r="G1007" s="119"/>
      <c r="H1007" s="119"/>
      <c r="I1007" s="119" t="s">
        <v>1274</v>
      </c>
      <c r="J1007" s="119" t="s">
        <v>1275</v>
      </c>
      <c r="K1007" s="119" t="s">
        <v>378</v>
      </c>
      <c r="L1007" s="119"/>
      <c r="M1007" s="119" t="s">
        <v>147</v>
      </c>
      <c r="N1007" s="119"/>
      <c r="O1007" s="119"/>
      <c r="P1007" s="119"/>
      <c r="Q1007" s="119"/>
      <c r="R1007" s="119">
        <v>1</v>
      </c>
      <c r="S1007" s="119" t="s">
        <v>120</v>
      </c>
      <c r="T1007" s="119"/>
      <c r="U1007" s="119"/>
      <c r="V1007" s="119"/>
      <c r="W1007" s="119"/>
      <c r="X1007" s="119" t="s">
        <v>1276</v>
      </c>
      <c r="Y1007" s="119" t="s">
        <v>1277</v>
      </c>
      <c r="Z1007" s="119" t="s">
        <v>1278</v>
      </c>
      <c r="AA1007" s="119" t="s">
        <v>1279</v>
      </c>
      <c r="AB1007" s="119" t="s">
        <v>1209</v>
      </c>
      <c r="AD1007" s="300"/>
      <c r="AE1007" s="304"/>
      <c r="AF1007" s="297" t="s">
        <v>448</v>
      </c>
      <c r="AG1007" s="302">
        <v>0</v>
      </c>
      <c r="AH1007" s="297" t="s">
        <v>1272</v>
      </c>
      <c r="AI1007" s="297" t="s">
        <v>1273</v>
      </c>
      <c r="AJ1007" s="302">
        <v>3</v>
      </c>
      <c r="AK1007" s="299">
        <v>1</v>
      </c>
      <c r="AL1007" s="299">
        <v>1</v>
      </c>
      <c r="AM1007" s="299">
        <v>2</v>
      </c>
      <c r="AR1007" s="299">
        <v>8</v>
      </c>
      <c r="AS1007" s="299">
        <v>4</v>
      </c>
      <c r="AT1007" s="299">
        <v>3</v>
      </c>
      <c r="AX1007" s="303">
        <v>-174.375</v>
      </c>
      <c r="AY1007" s="299">
        <v>640</v>
      </c>
      <c r="AZ1007" s="303">
        <v>-775</v>
      </c>
      <c r="BA1007" s="299">
        <v>0</v>
      </c>
      <c r="BB1007" s="304">
        <v>814.22</v>
      </c>
      <c r="BC1007" s="304">
        <v>387.55999999999995</v>
      </c>
      <c r="BD1007" s="303">
        <v>225</v>
      </c>
      <c r="BE1007" s="303">
        <v>1000</v>
      </c>
      <c r="BH1007" s="297" t="s">
        <v>1223</v>
      </c>
      <c r="BI1007" s="163"/>
      <c r="BJ1007" s="305" t="s">
        <v>109</v>
      </c>
      <c r="BK1007" s="305"/>
      <c r="BL1007" s="305">
        <v>1</v>
      </c>
      <c r="BM1007" s="307">
        <v>1</v>
      </c>
      <c r="BN1007" s="307" t="s">
        <v>79</v>
      </c>
      <c r="BO1007" s="305" t="s">
        <v>1210</v>
      </c>
      <c r="BP1007" s="308">
        <v>814.22</v>
      </c>
      <c r="BQ1007" s="308">
        <v>387.56</v>
      </c>
      <c r="BR1007" s="308">
        <v>35</v>
      </c>
      <c r="BS1007" s="308">
        <v>35</v>
      </c>
      <c r="BT1007" s="305" t="s">
        <v>1280</v>
      </c>
      <c r="BU1007" s="307">
        <v>0.1</v>
      </c>
      <c r="BV1007" s="309">
        <v>0</v>
      </c>
      <c r="BW1007" s="310" t="s">
        <v>1242</v>
      </c>
      <c r="BX1007" s="305"/>
      <c r="BY1007" s="308">
        <v>814.22</v>
      </c>
      <c r="BZ1007" s="308">
        <v>387.56</v>
      </c>
      <c r="CA1007" s="308">
        <v>59.5</v>
      </c>
      <c r="CB1007" s="308">
        <v>59.5</v>
      </c>
      <c r="CC1007" s="307">
        <v>0.55000000000000004</v>
      </c>
      <c r="CD1007" s="305" t="s">
        <v>1212</v>
      </c>
      <c r="CE1007" s="310" t="s">
        <v>1242</v>
      </c>
      <c r="CF1007" s="305"/>
      <c r="CG1007" s="308">
        <v>814.22</v>
      </c>
      <c r="CH1007" s="308">
        <v>387.56</v>
      </c>
      <c r="CI1007" s="308">
        <v>35</v>
      </c>
      <c r="CJ1007" s="308">
        <v>35</v>
      </c>
      <c r="CK1007" s="307"/>
      <c r="CL1007" s="307"/>
      <c r="CM1007" s="307">
        <v>1</v>
      </c>
      <c r="CN1007" s="311" t="s">
        <v>1212</v>
      </c>
      <c r="CO1007" s="305" t="s">
        <v>1242</v>
      </c>
      <c r="CP1007" s="305"/>
      <c r="CQ1007" s="308">
        <v>814.22</v>
      </c>
      <c r="CR1007" s="308">
        <v>387.56</v>
      </c>
      <c r="CS1007" s="308">
        <v>35</v>
      </c>
      <c r="CT1007" s="308">
        <v>35</v>
      </c>
      <c r="CW1007" s="312"/>
      <c r="CX1007" s="312"/>
    </row>
    <row r="1008" spans="1:102" s="299" customFormat="1" ht="16" customHeight="1">
      <c r="A1008" s="297" t="s">
        <v>1281</v>
      </c>
      <c r="B1008" s="297" t="s">
        <v>1282</v>
      </c>
      <c r="C1008" s="119" t="s">
        <v>1255</v>
      </c>
      <c r="D1008" s="119"/>
      <c r="E1008" s="119"/>
      <c r="F1008" s="298">
        <v>1008</v>
      </c>
      <c r="G1008" s="119"/>
      <c r="H1008" s="119"/>
      <c r="I1008" s="119" t="s">
        <v>1283</v>
      </c>
      <c r="J1008" s="119" t="s">
        <v>1284</v>
      </c>
      <c r="K1008" s="119" t="s">
        <v>378</v>
      </c>
      <c r="L1008" s="119"/>
      <c r="M1008" s="119" t="s">
        <v>147</v>
      </c>
      <c r="N1008" s="119"/>
      <c r="O1008" s="119"/>
      <c r="P1008" s="119"/>
      <c r="Q1008" s="119"/>
      <c r="R1008" s="119">
        <v>1</v>
      </c>
      <c r="S1008" s="119" t="s">
        <v>120</v>
      </c>
      <c r="T1008" s="119"/>
      <c r="U1008" s="119"/>
      <c r="V1008" s="119"/>
      <c r="W1008" s="119"/>
      <c r="X1008" s="119" t="s">
        <v>1285</v>
      </c>
      <c r="Y1008" s="119" t="s">
        <v>1286</v>
      </c>
      <c r="Z1008" s="119" t="s">
        <v>1287</v>
      </c>
      <c r="AA1008" s="119" t="s">
        <v>1288</v>
      </c>
      <c r="AB1008" s="119" t="s">
        <v>1209</v>
      </c>
      <c r="AD1008" s="300"/>
      <c r="AE1008" s="304"/>
      <c r="AF1008" s="297" t="s">
        <v>449</v>
      </c>
      <c r="AG1008" s="302">
        <v>0</v>
      </c>
      <c r="AH1008" s="297" t="s">
        <v>1281</v>
      </c>
      <c r="AI1008" s="297" t="s">
        <v>1282</v>
      </c>
      <c r="AJ1008" s="302">
        <v>4</v>
      </c>
      <c r="AK1008" s="299">
        <v>1</v>
      </c>
      <c r="AL1008" s="299">
        <v>1</v>
      </c>
      <c r="AM1008" s="299">
        <v>2</v>
      </c>
      <c r="AN1008" s="299">
        <v>1</v>
      </c>
      <c r="AR1008" s="299">
        <v>8</v>
      </c>
      <c r="AS1008" s="299">
        <v>4</v>
      </c>
      <c r="AT1008" s="299">
        <v>3</v>
      </c>
      <c r="AU1008" s="299">
        <v>3</v>
      </c>
      <c r="AX1008" s="303">
        <v>-175.625</v>
      </c>
      <c r="AY1008" s="299">
        <v>740</v>
      </c>
      <c r="AZ1008" s="303">
        <v>-780.55555555555554</v>
      </c>
      <c r="BA1008" s="299">
        <v>0</v>
      </c>
      <c r="BB1008" s="304">
        <v>769.79</v>
      </c>
      <c r="BC1008" s="304">
        <v>296.72000000000003</v>
      </c>
      <c r="BD1008" s="303">
        <v>219.44444444444446</v>
      </c>
      <c r="BE1008" s="303">
        <v>1000</v>
      </c>
      <c r="BH1008" s="297" t="s">
        <v>1272</v>
      </c>
      <c r="BI1008" s="163"/>
      <c r="BJ1008" s="305" t="s">
        <v>109</v>
      </c>
      <c r="BK1008" s="305"/>
      <c r="BL1008" s="305">
        <v>1</v>
      </c>
      <c r="BM1008" s="307">
        <v>1</v>
      </c>
      <c r="BN1008" s="307" t="s">
        <v>79</v>
      </c>
      <c r="BO1008" s="305" t="s">
        <v>1210</v>
      </c>
      <c r="BP1008" s="308">
        <v>769.79</v>
      </c>
      <c r="BQ1008" s="308">
        <v>296.72000000000003</v>
      </c>
      <c r="BR1008" s="308">
        <v>12</v>
      </c>
      <c r="BS1008" s="308">
        <v>12</v>
      </c>
      <c r="BT1008" s="305" t="s">
        <v>1289</v>
      </c>
      <c r="BU1008" s="307">
        <v>0.1</v>
      </c>
      <c r="BV1008" s="309">
        <v>0</v>
      </c>
      <c r="BW1008" s="310" t="s">
        <v>1252</v>
      </c>
      <c r="BX1008" s="305"/>
      <c r="BY1008" s="308">
        <v>769.79</v>
      </c>
      <c r="BZ1008" s="308">
        <v>296.72000000000003</v>
      </c>
      <c r="CA1008" s="308">
        <v>20.399999999999999</v>
      </c>
      <c r="CB1008" s="308">
        <v>20.399999999999999</v>
      </c>
      <c r="CC1008" s="307">
        <v>0.55000000000000004</v>
      </c>
      <c r="CD1008" s="305" t="s">
        <v>1212</v>
      </c>
      <c r="CE1008" s="310" t="s">
        <v>1252</v>
      </c>
      <c r="CF1008" s="305"/>
      <c r="CG1008" s="308">
        <v>769.79</v>
      </c>
      <c r="CH1008" s="308">
        <v>296.72000000000003</v>
      </c>
      <c r="CI1008" s="308">
        <v>12</v>
      </c>
      <c r="CJ1008" s="308">
        <v>12</v>
      </c>
      <c r="CK1008" s="307"/>
      <c r="CL1008" s="307"/>
      <c r="CM1008" s="307">
        <v>1</v>
      </c>
      <c r="CN1008" s="311" t="s">
        <v>1212</v>
      </c>
      <c r="CO1008" s="305" t="s">
        <v>1252</v>
      </c>
      <c r="CP1008" s="305"/>
      <c r="CQ1008" s="308">
        <v>769.79</v>
      </c>
      <c r="CR1008" s="308">
        <v>296.72000000000003</v>
      </c>
      <c r="CS1008" s="308">
        <v>12</v>
      </c>
      <c r="CT1008" s="308">
        <v>12</v>
      </c>
      <c r="CW1008" s="312"/>
      <c r="CX1008" s="312"/>
    </row>
    <row r="1009" spans="1:102" s="299" customFormat="1" ht="16" customHeight="1">
      <c r="A1009" s="297" t="s">
        <v>1290</v>
      </c>
      <c r="B1009" s="297" t="s">
        <v>1291</v>
      </c>
      <c r="C1009" s="119" t="s">
        <v>1214</v>
      </c>
      <c r="D1009" s="119"/>
      <c r="E1009" s="119"/>
      <c r="F1009" s="298">
        <v>1009</v>
      </c>
      <c r="G1009" s="119"/>
      <c r="H1009" s="119"/>
      <c r="I1009" s="119" t="s">
        <v>1292</v>
      </c>
      <c r="J1009" s="119" t="s">
        <v>1293</v>
      </c>
      <c r="K1009" s="119" t="s">
        <v>378</v>
      </c>
      <c r="L1009" s="119"/>
      <c r="M1009" s="119" t="s">
        <v>147</v>
      </c>
      <c r="N1009" s="119"/>
      <c r="O1009" s="119"/>
      <c r="P1009" s="119"/>
      <c r="Q1009" s="119"/>
      <c r="R1009" s="119">
        <v>1</v>
      </c>
      <c r="S1009" s="119" t="s">
        <v>120</v>
      </c>
      <c r="T1009" s="119"/>
      <c r="U1009" s="119"/>
      <c r="V1009" s="119"/>
      <c r="W1009" s="119"/>
      <c r="X1009" s="119" t="s">
        <v>1294</v>
      </c>
      <c r="Y1009" s="119" t="s">
        <v>1295</v>
      </c>
      <c r="Z1009" s="119" t="s">
        <v>1296</v>
      </c>
      <c r="AA1009" s="119" t="s">
        <v>1297</v>
      </c>
      <c r="AB1009" s="119" t="s">
        <v>1209</v>
      </c>
      <c r="AD1009" s="300"/>
      <c r="AE1009" s="304"/>
      <c r="AF1009" s="297" t="s">
        <v>450</v>
      </c>
      <c r="AG1009" s="302">
        <v>0</v>
      </c>
      <c r="AH1009" s="297" t="s">
        <v>1290</v>
      </c>
      <c r="AI1009" s="297" t="s">
        <v>1291</v>
      </c>
      <c r="AJ1009" s="302">
        <v>4</v>
      </c>
      <c r="AK1009" s="299">
        <v>1</v>
      </c>
      <c r="AL1009" s="299">
        <v>1</v>
      </c>
      <c r="AM1009" s="299">
        <v>2</v>
      </c>
      <c r="AN1009" s="299">
        <v>2</v>
      </c>
      <c r="AR1009" s="299">
        <v>8</v>
      </c>
      <c r="AS1009" s="299">
        <v>4</v>
      </c>
      <c r="AT1009" s="299">
        <v>3</v>
      </c>
      <c r="AU1009" s="299">
        <v>3</v>
      </c>
      <c r="AX1009" s="303">
        <v>-174.375</v>
      </c>
      <c r="AY1009" s="299">
        <v>740</v>
      </c>
      <c r="AZ1009" s="303">
        <v>-775</v>
      </c>
      <c r="BA1009" s="299">
        <v>0</v>
      </c>
      <c r="BB1009" s="304">
        <v>785.19</v>
      </c>
      <c r="BC1009" s="304">
        <v>291.86</v>
      </c>
      <c r="BD1009" s="303">
        <v>225</v>
      </c>
      <c r="BE1009" s="303">
        <v>1000</v>
      </c>
      <c r="BH1009" s="297" t="s">
        <v>1272</v>
      </c>
      <c r="BI1009" s="163"/>
      <c r="BJ1009" s="305" t="s">
        <v>109</v>
      </c>
      <c r="BK1009" s="305"/>
      <c r="BL1009" s="305">
        <v>1</v>
      </c>
      <c r="BM1009" s="307">
        <v>1</v>
      </c>
      <c r="BN1009" s="307" t="s">
        <v>79</v>
      </c>
      <c r="BO1009" s="305" t="s">
        <v>1210</v>
      </c>
      <c r="BP1009" s="308">
        <v>785.19</v>
      </c>
      <c r="BQ1009" s="308">
        <v>291.86</v>
      </c>
      <c r="BR1009" s="308">
        <v>12</v>
      </c>
      <c r="BS1009" s="308">
        <v>12</v>
      </c>
      <c r="BT1009" s="305" t="s">
        <v>1298</v>
      </c>
      <c r="BU1009" s="307">
        <v>0.1</v>
      </c>
      <c r="BV1009" s="309">
        <v>0</v>
      </c>
      <c r="BW1009" s="310" t="s">
        <v>1252</v>
      </c>
      <c r="BX1009" s="305"/>
      <c r="BY1009" s="308">
        <v>785.19</v>
      </c>
      <c r="BZ1009" s="308">
        <v>291.86</v>
      </c>
      <c r="CA1009" s="308">
        <v>20.399999999999999</v>
      </c>
      <c r="CB1009" s="308">
        <v>20.399999999999999</v>
      </c>
      <c r="CC1009" s="307">
        <v>0.55000000000000004</v>
      </c>
      <c r="CD1009" s="305" t="s">
        <v>1212</v>
      </c>
      <c r="CE1009" s="310" t="s">
        <v>1252</v>
      </c>
      <c r="CF1009" s="305"/>
      <c r="CG1009" s="308">
        <v>785.19</v>
      </c>
      <c r="CH1009" s="308">
        <v>291.86</v>
      </c>
      <c r="CI1009" s="308">
        <v>12</v>
      </c>
      <c r="CJ1009" s="308">
        <v>12</v>
      </c>
      <c r="CK1009" s="307"/>
      <c r="CL1009" s="307"/>
      <c r="CM1009" s="307">
        <v>1</v>
      </c>
      <c r="CN1009" s="311" t="s">
        <v>1212</v>
      </c>
      <c r="CO1009" s="305" t="s">
        <v>1252</v>
      </c>
      <c r="CP1009" s="305"/>
      <c r="CQ1009" s="308">
        <v>785.19</v>
      </c>
      <c r="CR1009" s="308">
        <v>291.86</v>
      </c>
      <c r="CS1009" s="308">
        <v>12</v>
      </c>
      <c r="CT1009" s="308">
        <v>12</v>
      </c>
      <c r="CW1009" s="312"/>
      <c r="CX1009" s="312"/>
    </row>
    <row r="1010" spans="1:102" s="299" customFormat="1" ht="16" customHeight="1">
      <c r="A1010" s="297" t="s">
        <v>1299</v>
      </c>
      <c r="B1010" s="297" t="s">
        <v>1300</v>
      </c>
      <c r="C1010" s="119" t="s">
        <v>1255</v>
      </c>
      <c r="D1010" s="119"/>
      <c r="E1010" s="119"/>
      <c r="F1010" s="298">
        <v>1010</v>
      </c>
      <c r="G1010" s="119"/>
      <c r="H1010" s="119"/>
      <c r="I1010" s="119" t="s">
        <v>1301</v>
      </c>
      <c r="J1010" s="119" t="s">
        <v>1302</v>
      </c>
      <c r="K1010" s="119" t="s">
        <v>378</v>
      </c>
      <c r="L1010" s="119"/>
      <c r="M1010" s="119" t="s">
        <v>147</v>
      </c>
      <c r="N1010" s="119"/>
      <c r="O1010" s="119"/>
      <c r="P1010" s="119"/>
      <c r="Q1010" s="119"/>
      <c r="R1010" s="119">
        <v>1</v>
      </c>
      <c r="S1010" s="119" t="s">
        <v>120</v>
      </c>
      <c r="T1010" s="119"/>
      <c r="U1010" s="119"/>
      <c r="V1010" s="119"/>
      <c r="W1010" s="119"/>
      <c r="X1010" s="119" t="s">
        <v>1303</v>
      </c>
      <c r="Y1010" s="119" t="s">
        <v>1304</v>
      </c>
      <c r="Z1010" s="119" t="s">
        <v>1305</v>
      </c>
      <c r="AA1010" s="119" t="s">
        <v>1306</v>
      </c>
      <c r="AB1010" s="119" t="s">
        <v>1209</v>
      </c>
      <c r="AD1010" s="300"/>
      <c r="AE1010" s="304"/>
      <c r="AF1010" s="297" t="s">
        <v>451</v>
      </c>
      <c r="AG1010" s="302">
        <v>0</v>
      </c>
      <c r="AH1010" s="297" t="s">
        <v>1299</v>
      </c>
      <c r="AI1010" s="297" t="s">
        <v>1300</v>
      </c>
      <c r="AJ1010" s="302">
        <v>4</v>
      </c>
      <c r="AK1010" s="299">
        <v>1</v>
      </c>
      <c r="AL1010" s="299">
        <v>1</v>
      </c>
      <c r="AM1010" s="299">
        <v>2</v>
      </c>
      <c r="AN1010" s="299">
        <v>3</v>
      </c>
      <c r="AR1010" s="299">
        <v>8</v>
      </c>
      <c r="AS1010" s="299">
        <v>4</v>
      </c>
      <c r="AT1010" s="299">
        <v>3</v>
      </c>
      <c r="AU1010" s="299">
        <v>3</v>
      </c>
      <c r="AX1010" s="303">
        <v>-173.125</v>
      </c>
      <c r="AY1010" s="299">
        <v>740</v>
      </c>
      <c r="AZ1010" s="303">
        <v>-769.44444444444446</v>
      </c>
      <c r="BA1010" s="299">
        <v>0</v>
      </c>
      <c r="BB1010" s="304">
        <v>800.69</v>
      </c>
      <c r="BC1010" s="304">
        <v>287.35000000000002</v>
      </c>
      <c r="BD1010" s="303">
        <v>230.55555555555554</v>
      </c>
      <c r="BE1010" s="303">
        <v>1000</v>
      </c>
      <c r="BH1010" s="297" t="s">
        <v>1272</v>
      </c>
      <c r="BI1010" s="163"/>
      <c r="BJ1010" s="305" t="s">
        <v>109</v>
      </c>
      <c r="BK1010" s="305"/>
      <c r="BL1010" s="305">
        <v>1</v>
      </c>
      <c r="BM1010" s="307">
        <v>1</v>
      </c>
      <c r="BN1010" s="307" t="s">
        <v>79</v>
      </c>
      <c r="BO1010" s="305" t="s">
        <v>1210</v>
      </c>
      <c r="BP1010" s="308">
        <v>800.69</v>
      </c>
      <c r="BQ1010" s="308">
        <v>287.35000000000002</v>
      </c>
      <c r="BR1010" s="308">
        <v>12</v>
      </c>
      <c r="BS1010" s="308">
        <v>12</v>
      </c>
      <c r="BT1010" s="305" t="s">
        <v>1307</v>
      </c>
      <c r="BU1010" s="307">
        <v>0.1</v>
      </c>
      <c r="BV1010" s="309">
        <v>0</v>
      </c>
      <c r="BW1010" s="310" t="s">
        <v>1252</v>
      </c>
      <c r="BX1010" s="305"/>
      <c r="BY1010" s="308">
        <v>800.69</v>
      </c>
      <c r="BZ1010" s="308">
        <v>287.35000000000002</v>
      </c>
      <c r="CA1010" s="308">
        <v>20.399999999999999</v>
      </c>
      <c r="CB1010" s="308">
        <v>20.399999999999999</v>
      </c>
      <c r="CC1010" s="307">
        <v>0.55000000000000004</v>
      </c>
      <c r="CD1010" s="305" t="s">
        <v>1212</v>
      </c>
      <c r="CE1010" s="310" t="s">
        <v>1252</v>
      </c>
      <c r="CF1010" s="305"/>
      <c r="CG1010" s="308">
        <v>800.69</v>
      </c>
      <c r="CH1010" s="308">
        <v>287.35000000000002</v>
      </c>
      <c r="CI1010" s="308">
        <v>12</v>
      </c>
      <c r="CJ1010" s="308">
        <v>12</v>
      </c>
      <c r="CK1010" s="307"/>
      <c r="CL1010" s="307"/>
      <c r="CM1010" s="307">
        <v>1</v>
      </c>
      <c r="CN1010" s="311" t="s">
        <v>1212</v>
      </c>
      <c r="CO1010" s="305" t="s">
        <v>1252</v>
      </c>
      <c r="CP1010" s="305"/>
      <c r="CQ1010" s="308">
        <v>800.69</v>
      </c>
      <c r="CR1010" s="308">
        <v>287.35000000000002</v>
      </c>
      <c r="CS1010" s="308">
        <v>12</v>
      </c>
      <c r="CT1010" s="308">
        <v>12</v>
      </c>
      <c r="CW1010" s="312"/>
      <c r="CX1010" s="312"/>
    </row>
    <row r="1011" spans="1:102" s="299" customFormat="1" ht="16" customHeight="1">
      <c r="A1011" s="297" t="s">
        <v>1308</v>
      </c>
      <c r="B1011" s="297" t="s">
        <v>1309</v>
      </c>
      <c r="C1011" s="119" t="s">
        <v>1214</v>
      </c>
      <c r="D1011" s="119"/>
      <c r="E1011" s="119"/>
      <c r="F1011" s="298">
        <v>1011</v>
      </c>
      <c r="G1011" s="119"/>
      <c r="H1011" s="119"/>
      <c r="I1011" s="119" t="s">
        <v>1310</v>
      </c>
      <c r="J1011" s="119" t="s">
        <v>1311</v>
      </c>
      <c r="K1011" s="119" t="s">
        <v>378</v>
      </c>
      <c r="L1011" s="119"/>
      <c r="M1011" s="119" t="s">
        <v>147</v>
      </c>
      <c r="N1011" s="119"/>
      <c r="O1011" s="119"/>
      <c r="P1011" s="119"/>
      <c r="Q1011" s="119"/>
      <c r="R1011" s="119">
        <v>1</v>
      </c>
      <c r="S1011" s="119" t="s">
        <v>120</v>
      </c>
      <c r="T1011" s="119"/>
      <c r="U1011" s="119"/>
      <c r="V1011" s="119"/>
      <c r="W1011" s="119"/>
      <c r="X1011" s="119" t="s">
        <v>1312</v>
      </c>
      <c r="Y1011" s="119" t="s">
        <v>1313</v>
      </c>
      <c r="Z1011" s="119" t="s">
        <v>1314</v>
      </c>
      <c r="AA1011" s="119" t="s">
        <v>1315</v>
      </c>
      <c r="AB1011" s="119" t="s">
        <v>1209</v>
      </c>
      <c r="AD1011" s="300"/>
      <c r="AE1011" s="304"/>
      <c r="AF1011" s="297" t="s">
        <v>452</v>
      </c>
      <c r="AG1011" s="302">
        <v>0</v>
      </c>
      <c r="AH1011" s="297" t="s">
        <v>1308</v>
      </c>
      <c r="AI1011" s="297" t="s">
        <v>1309</v>
      </c>
      <c r="AJ1011" s="302">
        <v>3</v>
      </c>
      <c r="AK1011" s="299">
        <v>1</v>
      </c>
      <c r="AL1011" s="299">
        <v>1</v>
      </c>
      <c r="AM1011" s="299">
        <v>3</v>
      </c>
      <c r="AR1011" s="299">
        <v>8</v>
      </c>
      <c r="AS1011" s="299">
        <v>4</v>
      </c>
      <c r="AT1011" s="299">
        <v>3</v>
      </c>
      <c r="AX1011" s="303">
        <v>-170.625</v>
      </c>
      <c r="AY1011" s="299">
        <v>640</v>
      </c>
      <c r="AZ1011" s="303">
        <v>-758.33333333333337</v>
      </c>
      <c r="BA1011" s="299">
        <v>0</v>
      </c>
      <c r="BB1011" s="304">
        <v>854.67</v>
      </c>
      <c r="BC1011" s="304">
        <v>376.72</v>
      </c>
      <c r="BD1011" s="303">
        <v>241.66666666666663</v>
      </c>
      <c r="BE1011" s="303">
        <v>1000</v>
      </c>
      <c r="BH1011" s="297" t="s">
        <v>1223</v>
      </c>
      <c r="BI1011" s="163"/>
      <c r="BJ1011" s="305" t="s">
        <v>109</v>
      </c>
      <c r="BK1011" s="305"/>
      <c r="BL1011" s="305">
        <v>1</v>
      </c>
      <c r="BM1011" s="307">
        <v>1</v>
      </c>
      <c r="BN1011" s="307" t="s">
        <v>79</v>
      </c>
      <c r="BO1011" s="305" t="s">
        <v>1210</v>
      </c>
      <c r="BP1011" s="308">
        <v>854.67</v>
      </c>
      <c r="BQ1011" s="308">
        <v>376.72</v>
      </c>
      <c r="BR1011" s="308">
        <v>35</v>
      </c>
      <c r="BS1011" s="308">
        <v>35</v>
      </c>
      <c r="BT1011" s="305" t="s">
        <v>1316</v>
      </c>
      <c r="BU1011" s="307">
        <v>0.1</v>
      </c>
      <c r="BV1011" s="309">
        <v>0</v>
      </c>
      <c r="BW1011" s="310" t="s">
        <v>1242</v>
      </c>
      <c r="BX1011" s="305"/>
      <c r="BY1011" s="308">
        <v>854.67</v>
      </c>
      <c r="BZ1011" s="308">
        <v>376.72</v>
      </c>
      <c r="CA1011" s="308">
        <v>59.5</v>
      </c>
      <c r="CB1011" s="308">
        <v>59.5</v>
      </c>
      <c r="CC1011" s="307">
        <v>0.55000000000000004</v>
      </c>
      <c r="CD1011" s="305" t="s">
        <v>1212</v>
      </c>
      <c r="CE1011" s="310" t="s">
        <v>1242</v>
      </c>
      <c r="CF1011" s="305"/>
      <c r="CG1011" s="308">
        <v>854.67</v>
      </c>
      <c r="CH1011" s="308">
        <v>376.72</v>
      </c>
      <c r="CI1011" s="308">
        <v>35</v>
      </c>
      <c r="CJ1011" s="308">
        <v>35</v>
      </c>
      <c r="CK1011" s="307"/>
      <c r="CL1011" s="307"/>
      <c r="CM1011" s="307">
        <v>1</v>
      </c>
      <c r="CN1011" s="311" t="s">
        <v>1212</v>
      </c>
      <c r="CO1011" s="305" t="s">
        <v>1242</v>
      </c>
      <c r="CP1011" s="305"/>
      <c r="CQ1011" s="308">
        <v>854.67</v>
      </c>
      <c r="CR1011" s="308">
        <v>376.72</v>
      </c>
      <c r="CS1011" s="308">
        <v>35</v>
      </c>
      <c r="CT1011" s="308">
        <v>35</v>
      </c>
      <c r="CW1011" s="312"/>
      <c r="CX1011" s="312"/>
    </row>
    <row r="1012" spans="1:102" s="299" customFormat="1" ht="16" customHeight="1">
      <c r="A1012" s="297" t="s">
        <v>1317</v>
      </c>
      <c r="B1012" s="297" t="s">
        <v>1318</v>
      </c>
      <c r="C1012" s="119" t="s">
        <v>1214</v>
      </c>
      <c r="D1012" s="119"/>
      <c r="E1012" s="119"/>
      <c r="F1012" s="298">
        <v>1012</v>
      </c>
      <c r="G1012" s="119"/>
      <c r="H1012" s="119"/>
      <c r="I1012" s="119" t="s">
        <v>1319</v>
      </c>
      <c r="J1012" s="119" t="s">
        <v>1320</v>
      </c>
      <c r="K1012" s="119" t="s">
        <v>378</v>
      </c>
      <c r="L1012" s="119"/>
      <c r="M1012" s="119" t="s">
        <v>147</v>
      </c>
      <c r="N1012" s="119"/>
      <c r="O1012" s="119"/>
      <c r="P1012" s="119"/>
      <c r="Q1012" s="119"/>
      <c r="R1012" s="119">
        <v>1</v>
      </c>
      <c r="S1012" s="119" t="s">
        <v>120</v>
      </c>
      <c r="T1012" s="119"/>
      <c r="U1012" s="119"/>
      <c r="V1012" s="119"/>
      <c r="W1012" s="119"/>
      <c r="X1012" s="119" t="s">
        <v>1321</v>
      </c>
      <c r="Y1012" s="119" t="s">
        <v>1322</v>
      </c>
      <c r="Z1012" s="119" t="s">
        <v>1323</v>
      </c>
      <c r="AA1012" s="119" t="s">
        <v>1324</v>
      </c>
      <c r="AB1012" s="119" t="s">
        <v>1209</v>
      </c>
      <c r="AD1012" s="300"/>
      <c r="AE1012" s="304"/>
      <c r="AF1012" s="297" t="s">
        <v>453</v>
      </c>
      <c r="AG1012" s="302">
        <v>0</v>
      </c>
      <c r="AH1012" s="297" t="s">
        <v>1317</v>
      </c>
      <c r="AI1012" s="297" t="s">
        <v>1318</v>
      </c>
      <c r="AJ1012" s="302">
        <v>4</v>
      </c>
      <c r="AK1012" s="299">
        <v>1</v>
      </c>
      <c r="AL1012" s="299">
        <v>1</v>
      </c>
      <c r="AM1012" s="299">
        <v>3</v>
      </c>
      <c r="AN1012" s="299">
        <v>1</v>
      </c>
      <c r="AR1012" s="299">
        <v>8</v>
      </c>
      <c r="AS1012" s="299">
        <v>4</v>
      </c>
      <c r="AT1012" s="299">
        <v>3</v>
      </c>
      <c r="AU1012" s="299">
        <v>3</v>
      </c>
      <c r="AX1012" s="303">
        <v>-171.875</v>
      </c>
      <c r="AY1012" s="299">
        <v>740</v>
      </c>
      <c r="AZ1012" s="303">
        <v>-763.88888888888891</v>
      </c>
      <c r="BA1012" s="299">
        <v>0</v>
      </c>
      <c r="BB1012" s="304">
        <v>816.28</v>
      </c>
      <c r="BC1012" s="304">
        <v>283.16999999999996</v>
      </c>
      <c r="BD1012" s="303">
        <v>236.11111111111109</v>
      </c>
      <c r="BE1012" s="303">
        <v>1000</v>
      </c>
      <c r="BH1012" s="297" t="s">
        <v>1308</v>
      </c>
      <c r="BI1012" s="163"/>
      <c r="BJ1012" s="305" t="s">
        <v>109</v>
      </c>
      <c r="BK1012" s="305"/>
      <c r="BL1012" s="305">
        <v>1</v>
      </c>
      <c r="BM1012" s="307">
        <v>1</v>
      </c>
      <c r="BN1012" s="307" t="s">
        <v>79</v>
      </c>
      <c r="BO1012" s="305" t="s">
        <v>1210</v>
      </c>
      <c r="BP1012" s="308">
        <v>816.28</v>
      </c>
      <c r="BQ1012" s="308">
        <v>283.17</v>
      </c>
      <c r="BR1012" s="308">
        <v>12</v>
      </c>
      <c r="BS1012" s="308">
        <v>12</v>
      </c>
      <c r="BT1012" s="305" t="s">
        <v>1325</v>
      </c>
      <c r="BU1012" s="307">
        <v>0.1</v>
      </c>
      <c r="BV1012" s="309">
        <v>0</v>
      </c>
      <c r="BW1012" s="310" t="s">
        <v>1252</v>
      </c>
      <c r="BX1012" s="305"/>
      <c r="BY1012" s="308">
        <v>816.28</v>
      </c>
      <c r="BZ1012" s="308">
        <v>283.17</v>
      </c>
      <c r="CA1012" s="308">
        <v>20.399999999999999</v>
      </c>
      <c r="CB1012" s="308">
        <v>20.399999999999999</v>
      </c>
      <c r="CC1012" s="307">
        <v>0.55000000000000004</v>
      </c>
      <c r="CD1012" s="305" t="s">
        <v>1212</v>
      </c>
      <c r="CE1012" s="310" t="s">
        <v>1252</v>
      </c>
      <c r="CF1012" s="305"/>
      <c r="CG1012" s="308">
        <v>816.28</v>
      </c>
      <c r="CH1012" s="308">
        <v>283.17</v>
      </c>
      <c r="CI1012" s="308">
        <v>12</v>
      </c>
      <c r="CJ1012" s="308">
        <v>12</v>
      </c>
      <c r="CK1012" s="307"/>
      <c r="CL1012" s="307"/>
      <c r="CM1012" s="307">
        <v>1</v>
      </c>
      <c r="CN1012" s="311" t="s">
        <v>1212</v>
      </c>
      <c r="CO1012" s="305" t="s">
        <v>1252</v>
      </c>
      <c r="CP1012" s="305"/>
      <c r="CQ1012" s="308">
        <v>816.28</v>
      </c>
      <c r="CR1012" s="308">
        <v>283.17</v>
      </c>
      <c r="CS1012" s="308">
        <v>12</v>
      </c>
      <c r="CT1012" s="308">
        <v>12</v>
      </c>
      <c r="CW1012" s="312"/>
      <c r="CX1012" s="312"/>
    </row>
    <row r="1013" spans="1:102" s="299" customFormat="1" ht="16" customHeight="1">
      <c r="A1013" s="297" t="s">
        <v>1326</v>
      </c>
      <c r="B1013" s="297" t="s">
        <v>1327</v>
      </c>
      <c r="C1013" s="119" t="s">
        <v>1255</v>
      </c>
      <c r="D1013" s="119"/>
      <c r="E1013" s="119"/>
      <c r="F1013" s="298">
        <v>1013</v>
      </c>
      <c r="G1013" s="119"/>
      <c r="H1013" s="119"/>
      <c r="I1013" s="119" t="s">
        <v>1328</v>
      </c>
      <c r="J1013" s="119" t="s">
        <v>1329</v>
      </c>
      <c r="K1013" s="119" t="s">
        <v>378</v>
      </c>
      <c r="L1013" s="119"/>
      <c r="M1013" s="119" t="s">
        <v>147</v>
      </c>
      <c r="N1013" s="119"/>
      <c r="O1013" s="119"/>
      <c r="P1013" s="119"/>
      <c r="Q1013" s="119"/>
      <c r="R1013" s="119">
        <v>1</v>
      </c>
      <c r="S1013" s="119" t="s">
        <v>120</v>
      </c>
      <c r="T1013" s="119"/>
      <c r="U1013" s="119"/>
      <c r="V1013" s="119"/>
      <c r="W1013" s="119"/>
      <c r="X1013" s="119" t="s">
        <v>1330</v>
      </c>
      <c r="Y1013" s="119" t="s">
        <v>1331</v>
      </c>
      <c r="Z1013" s="119" t="s">
        <v>1332</v>
      </c>
      <c r="AA1013" s="119" t="s">
        <v>1333</v>
      </c>
      <c r="AB1013" s="119" t="s">
        <v>1209</v>
      </c>
      <c r="AD1013" s="300"/>
      <c r="AE1013" s="304"/>
      <c r="AF1013" s="297" t="s">
        <v>454</v>
      </c>
      <c r="AG1013" s="302">
        <v>0</v>
      </c>
      <c r="AH1013" s="297" t="s">
        <v>1326</v>
      </c>
      <c r="AI1013" s="297" t="s">
        <v>1327</v>
      </c>
      <c r="AJ1013" s="302">
        <v>4</v>
      </c>
      <c r="AK1013" s="299">
        <v>1</v>
      </c>
      <c r="AL1013" s="299">
        <v>1</v>
      </c>
      <c r="AM1013" s="299">
        <v>3</v>
      </c>
      <c r="AN1013" s="299">
        <v>2</v>
      </c>
      <c r="AR1013" s="299">
        <v>8</v>
      </c>
      <c r="AS1013" s="299">
        <v>4</v>
      </c>
      <c r="AT1013" s="299">
        <v>3</v>
      </c>
      <c r="AU1013" s="299">
        <v>3</v>
      </c>
      <c r="AX1013" s="303">
        <v>-170.625</v>
      </c>
      <c r="AY1013" s="299">
        <v>740</v>
      </c>
      <c r="AZ1013" s="303">
        <v>-758.33333333333337</v>
      </c>
      <c r="BA1013" s="299">
        <v>0</v>
      </c>
      <c r="BB1013" s="304">
        <v>831.96</v>
      </c>
      <c r="BC1013" s="304">
        <v>279.33000000000004</v>
      </c>
      <c r="BD1013" s="303">
        <v>241.66666666666663</v>
      </c>
      <c r="BE1013" s="303">
        <v>1000</v>
      </c>
      <c r="BH1013" s="297" t="s">
        <v>1308</v>
      </c>
      <c r="BI1013" s="163"/>
      <c r="BJ1013" s="305" t="s">
        <v>109</v>
      </c>
      <c r="BK1013" s="305"/>
      <c r="BL1013" s="305">
        <v>1</v>
      </c>
      <c r="BM1013" s="307">
        <v>1</v>
      </c>
      <c r="BN1013" s="307" t="s">
        <v>79</v>
      </c>
      <c r="BO1013" s="305" t="s">
        <v>1210</v>
      </c>
      <c r="BP1013" s="308">
        <v>831.96</v>
      </c>
      <c r="BQ1013" s="308">
        <v>279.33</v>
      </c>
      <c r="BR1013" s="308">
        <v>12</v>
      </c>
      <c r="BS1013" s="308">
        <v>12</v>
      </c>
      <c r="BT1013" s="305" t="s">
        <v>1334</v>
      </c>
      <c r="BU1013" s="307">
        <v>0.1</v>
      </c>
      <c r="BV1013" s="309">
        <v>0</v>
      </c>
      <c r="BW1013" s="310" t="s">
        <v>1252</v>
      </c>
      <c r="BX1013" s="305"/>
      <c r="BY1013" s="308">
        <v>831.96</v>
      </c>
      <c r="BZ1013" s="308">
        <v>279.33</v>
      </c>
      <c r="CA1013" s="308">
        <v>20.399999999999999</v>
      </c>
      <c r="CB1013" s="308">
        <v>20.399999999999999</v>
      </c>
      <c r="CC1013" s="307">
        <v>0.55000000000000004</v>
      </c>
      <c r="CD1013" s="305" t="s">
        <v>1212</v>
      </c>
      <c r="CE1013" s="310" t="s">
        <v>1252</v>
      </c>
      <c r="CF1013" s="305"/>
      <c r="CG1013" s="308">
        <v>831.96</v>
      </c>
      <c r="CH1013" s="308">
        <v>279.33</v>
      </c>
      <c r="CI1013" s="308">
        <v>12</v>
      </c>
      <c r="CJ1013" s="308">
        <v>12</v>
      </c>
      <c r="CK1013" s="307"/>
      <c r="CL1013" s="307"/>
      <c r="CM1013" s="307">
        <v>1</v>
      </c>
      <c r="CN1013" s="311" t="s">
        <v>1212</v>
      </c>
      <c r="CO1013" s="305" t="s">
        <v>1252</v>
      </c>
      <c r="CP1013" s="305"/>
      <c r="CQ1013" s="308">
        <v>831.96</v>
      </c>
      <c r="CR1013" s="308">
        <v>279.33</v>
      </c>
      <c r="CS1013" s="308">
        <v>12</v>
      </c>
      <c r="CT1013" s="308">
        <v>12</v>
      </c>
      <c r="CW1013" s="312"/>
      <c r="CX1013" s="312"/>
    </row>
    <row r="1014" spans="1:102" s="299" customFormat="1" ht="16" customHeight="1">
      <c r="A1014" s="297" t="s">
        <v>1335</v>
      </c>
      <c r="B1014" s="297" t="s">
        <v>1336</v>
      </c>
      <c r="C1014" s="119" t="s">
        <v>1214</v>
      </c>
      <c r="D1014" s="119"/>
      <c r="E1014" s="119"/>
      <c r="F1014" s="298">
        <v>1014</v>
      </c>
      <c r="G1014" s="119"/>
      <c r="H1014" s="119"/>
      <c r="I1014" s="119" t="s">
        <v>1337</v>
      </c>
      <c r="J1014" s="119" t="s">
        <v>1338</v>
      </c>
      <c r="K1014" s="119" t="s">
        <v>378</v>
      </c>
      <c r="L1014" s="119"/>
      <c r="M1014" s="119" t="s">
        <v>147</v>
      </c>
      <c r="N1014" s="119"/>
      <c r="O1014" s="119"/>
      <c r="P1014" s="119"/>
      <c r="Q1014" s="119"/>
      <c r="R1014" s="119">
        <v>1</v>
      </c>
      <c r="S1014" s="119" t="s">
        <v>120</v>
      </c>
      <c r="T1014" s="119"/>
      <c r="U1014" s="119"/>
      <c r="V1014" s="119"/>
      <c r="W1014" s="119"/>
      <c r="X1014" s="119" t="s">
        <v>1339</v>
      </c>
      <c r="Y1014" s="119" t="s">
        <v>1340</v>
      </c>
      <c r="Z1014" s="119" t="s">
        <v>1341</v>
      </c>
      <c r="AA1014" s="119" t="s">
        <v>1342</v>
      </c>
      <c r="AB1014" s="119" t="s">
        <v>1209</v>
      </c>
      <c r="AD1014" s="300"/>
      <c r="AE1014" s="304"/>
      <c r="AF1014" s="297" t="s">
        <v>455</v>
      </c>
      <c r="AG1014" s="302">
        <v>0</v>
      </c>
      <c r="AH1014" s="297" t="s">
        <v>1335</v>
      </c>
      <c r="AI1014" s="297" t="s">
        <v>1336</v>
      </c>
      <c r="AJ1014" s="302">
        <v>4</v>
      </c>
      <c r="AK1014" s="299">
        <v>1</v>
      </c>
      <c r="AL1014" s="299">
        <v>1</v>
      </c>
      <c r="AM1014" s="299">
        <v>3</v>
      </c>
      <c r="AN1014" s="299">
        <v>3</v>
      </c>
      <c r="AR1014" s="299">
        <v>8</v>
      </c>
      <c r="AS1014" s="299">
        <v>4</v>
      </c>
      <c r="AT1014" s="299">
        <v>3</v>
      </c>
      <c r="AU1014" s="299">
        <v>3</v>
      </c>
      <c r="AX1014" s="303">
        <v>-169.375</v>
      </c>
      <c r="AY1014" s="299">
        <v>740</v>
      </c>
      <c r="AZ1014" s="303">
        <v>-752.77777777777783</v>
      </c>
      <c r="BA1014" s="299">
        <v>0</v>
      </c>
      <c r="BB1014" s="304">
        <v>847.72</v>
      </c>
      <c r="BC1014" s="304">
        <v>275.84000000000003</v>
      </c>
      <c r="BD1014" s="303">
        <v>247.22222222222217</v>
      </c>
      <c r="BE1014" s="303">
        <v>1000</v>
      </c>
      <c r="BH1014" s="297" t="s">
        <v>1308</v>
      </c>
      <c r="BI1014" s="163"/>
      <c r="BJ1014" s="305" t="s">
        <v>109</v>
      </c>
      <c r="BK1014" s="305"/>
      <c r="BL1014" s="305">
        <v>1</v>
      </c>
      <c r="BM1014" s="307">
        <v>1</v>
      </c>
      <c r="BN1014" s="307" t="s">
        <v>79</v>
      </c>
      <c r="BO1014" s="305" t="s">
        <v>1210</v>
      </c>
      <c r="BP1014" s="308">
        <v>847.72</v>
      </c>
      <c r="BQ1014" s="308">
        <v>275.83999999999997</v>
      </c>
      <c r="BR1014" s="308">
        <v>12</v>
      </c>
      <c r="BS1014" s="308">
        <v>12</v>
      </c>
      <c r="BT1014" s="305" t="s">
        <v>1343</v>
      </c>
      <c r="BU1014" s="307">
        <v>0.1</v>
      </c>
      <c r="BV1014" s="309">
        <v>0</v>
      </c>
      <c r="BW1014" s="310" t="s">
        <v>1252</v>
      </c>
      <c r="BX1014" s="305"/>
      <c r="BY1014" s="308">
        <v>847.72</v>
      </c>
      <c r="BZ1014" s="308">
        <v>275.83999999999997</v>
      </c>
      <c r="CA1014" s="308">
        <v>20.399999999999999</v>
      </c>
      <c r="CB1014" s="308">
        <v>20.399999999999999</v>
      </c>
      <c r="CC1014" s="307">
        <v>0.55000000000000004</v>
      </c>
      <c r="CD1014" s="305" t="s">
        <v>1212</v>
      </c>
      <c r="CE1014" s="310" t="s">
        <v>1252</v>
      </c>
      <c r="CF1014" s="305"/>
      <c r="CG1014" s="308">
        <v>847.72</v>
      </c>
      <c r="CH1014" s="308">
        <v>275.83999999999997</v>
      </c>
      <c r="CI1014" s="308">
        <v>12</v>
      </c>
      <c r="CJ1014" s="308">
        <v>12</v>
      </c>
      <c r="CK1014" s="307"/>
      <c r="CL1014" s="307"/>
      <c r="CM1014" s="307">
        <v>1</v>
      </c>
      <c r="CN1014" s="311" t="s">
        <v>1212</v>
      </c>
      <c r="CO1014" s="305" t="s">
        <v>1252</v>
      </c>
      <c r="CP1014" s="305"/>
      <c r="CQ1014" s="308">
        <v>847.72</v>
      </c>
      <c r="CR1014" s="308">
        <v>275.83999999999997</v>
      </c>
      <c r="CS1014" s="308">
        <v>12</v>
      </c>
      <c r="CT1014" s="308">
        <v>12</v>
      </c>
      <c r="CW1014" s="312"/>
      <c r="CX1014" s="312"/>
    </row>
    <row r="1015" spans="1:102" s="299" customFormat="1" ht="16" customHeight="1">
      <c r="A1015" s="297" t="s">
        <v>1344</v>
      </c>
      <c r="B1015" s="297" t="s">
        <v>1345</v>
      </c>
      <c r="C1015" s="119" t="s">
        <v>1255</v>
      </c>
      <c r="D1015" s="119"/>
      <c r="E1015" s="119"/>
      <c r="F1015" s="298">
        <v>1015</v>
      </c>
      <c r="G1015" s="119"/>
      <c r="H1015" s="119"/>
      <c r="I1015" s="119" t="s">
        <v>1346</v>
      </c>
      <c r="J1015" s="119" t="s">
        <v>1347</v>
      </c>
      <c r="K1015" s="119" t="s">
        <v>378</v>
      </c>
      <c r="L1015" s="119"/>
      <c r="M1015" s="119" t="s">
        <v>147</v>
      </c>
      <c r="N1015" s="119"/>
      <c r="O1015" s="119"/>
      <c r="P1015" s="119"/>
      <c r="Q1015" s="119"/>
      <c r="R1015" s="119">
        <v>1</v>
      </c>
      <c r="S1015" s="119" t="s">
        <v>120</v>
      </c>
      <c r="T1015" s="119"/>
      <c r="U1015" s="119"/>
      <c r="V1015" s="119"/>
      <c r="W1015" s="119"/>
      <c r="X1015" s="119" t="s">
        <v>1348</v>
      </c>
      <c r="Y1015" s="119" t="s">
        <v>1349</v>
      </c>
      <c r="Z1015" s="119" t="s">
        <v>1350</v>
      </c>
      <c r="AA1015" s="119" t="s">
        <v>1351</v>
      </c>
      <c r="AB1015" s="119" t="s">
        <v>1209</v>
      </c>
      <c r="AD1015" s="300"/>
      <c r="AE1015" s="304"/>
      <c r="AF1015" s="297" t="s">
        <v>456</v>
      </c>
      <c r="AG1015" s="302">
        <v>0</v>
      </c>
      <c r="AH1015" s="297" t="s">
        <v>1344</v>
      </c>
      <c r="AI1015" s="297" t="s">
        <v>1345</v>
      </c>
      <c r="AJ1015" s="302">
        <v>2</v>
      </c>
      <c r="AK1015" s="299">
        <v>1</v>
      </c>
      <c r="AL1015" s="299">
        <v>2</v>
      </c>
      <c r="AR1015" s="299">
        <v>8</v>
      </c>
      <c r="AS1015" s="299">
        <v>4</v>
      </c>
      <c r="AX1015" s="303">
        <v>-163.125</v>
      </c>
      <c r="AY1015" s="299">
        <v>500</v>
      </c>
      <c r="AZ1015" s="303">
        <v>-725</v>
      </c>
      <c r="BA1015" s="299">
        <v>0</v>
      </c>
      <c r="BB1015" s="304">
        <v>950.99</v>
      </c>
      <c r="BC1015" s="304">
        <v>502.41</v>
      </c>
      <c r="BD1015" s="303">
        <v>275</v>
      </c>
      <c r="BE1015" s="303">
        <v>1000</v>
      </c>
      <c r="BH1015" s="297" t="s">
        <v>860</v>
      </c>
      <c r="BI1015" s="163"/>
      <c r="BJ1015" s="305" t="s">
        <v>109</v>
      </c>
      <c r="BK1015" s="305"/>
      <c r="BL1015" s="305">
        <v>1</v>
      </c>
      <c r="BM1015" s="307">
        <v>1</v>
      </c>
      <c r="BN1015" s="307" t="s">
        <v>79</v>
      </c>
      <c r="BO1015" s="305" t="s">
        <v>1210</v>
      </c>
      <c r="BP1015" s="308">
        <v>950.99</v>
      </c>
      <c r="BQ1015" s="308">
        <v>502.41</v>
      </c>
      <c r="BR1015" s="308">
        <v>60</v>
      </c>
      <c r="BS1015" s="308">
        <v>60</v>
      </c>
      <c r="BT1015" s="305" t="s">
        <v>1352</v>
      </c>
      <c r="BU1015" s="307">
        <v>0.1</v>
      </c>
      <c r="BV1015" s="309">
        <v>0</v>
      </c>
      <c r="BW1015" s="310" t="s">
        <v>1232</v>
      </c>
      <c r="BX1015" s="305"/>
      <c r="BY1015" s="308">
        <v>950.99</v>
      </c>
      <c r="BZ1015" s="308">
        <v>502.41</v>
      </c>
      <c r="CA1015" s="308">
        <v>102</v>
      </c>
      <c r="CB1015" s="308">
        <v>102</v>
      </c>
      <c r="CC1015" s="307">
        <v>0.55000000000000004</v>
      </c>
      <c r="CD1015" s="305" t="s">
        <v>1212</v>
      </c>
      <c r="CE1015" s="310" t="s">
        <v>1232</v>
      </c>
      <c r="CF1015" s="305"/>
      <c r="CG1015" s="308">
        <v>950.99</v>
      </c>
      <c r="CH1015" s="308">
        <v>502.41</v>
      </c>
      <c r="CI1015" s="308">
        <v>60</v>
      </c>
      <c r="CJ1015" s="308">
        <v>60</v>
      </c>
      <c r="CK1015" s="307"/>
      <c r="CL1015" s="307"/>
      <c r="CM1015" s="307">
        <v>1</v>
      </c>
      <c r="CN1015" s="311" t="s">
        <v>1212</v>
      </c>
      <c r="CO1015" s="305" t="s">
        <v>1232</v>
      </c>
      <c r="CP1015" s="305"/>
      <c r="CQ1015" s="308">
        <v>950.99</v>
      </c>
      <c r="CR1015" s="308">
        <v>502.41</v>
      </c>
      <c r="CS1015" s="308">
        <v>60</v>
      </c>
      <c r="CT1015" s="308">
        <v>60</v>
      </c>
      <c r="CW1015" s="312"/>
      <c r="CX1015" s="312"/>
    </row>
    <row r="1016" spans="1:102" s="299" customFormat="1" ht="16" customHeight="1">
      <c r="A1016" s="297" t="s">
        <v>1353</v>
      </c>
      <c r="B1016" s="297" t="s">
        <v>1354</v>
      </c>
      <c r="C1016" s="119" t="s">
        <v>1255</v>
      </c>
      <c r="D1016" s="119"/>
      <c r="E1016" s="119"/>
      <c r="F1016" s="298">
        <v>1016</v>
      </c>
      <c r="G1016" s="119"/>
      <c r="H1016" s="119"/>
      <c r="I1016" s="119" t="s">
        <v>1355</v>
      </c>
      <c r="J1016" s="119" t="s">
        <v>1356</v>
      </c>
      <c r="K1016" s="119" t="s">
        <v>378</v>
      </c>
      <c r="L1016" s="119"/>
      <c r="M1016" s="119" t="s">
        <v>147</v>
      </c>
      <c r="N1016" s="119"/>
      <c r="O1016" s="119"/>
      <c r="P1016" s="119"/>
      <c r="Q1016" s="119"/>
      <c r="R1016" s="119">
        <v>1</v>
      </c>
      <c r="S1016" s="119" t="s">
        <v>120</v>
      </c>
      <c r="T1016" s="119"/>
      <c r="U1016" s="119"/>
      <c r="V1016" s="119"/>
      <c r="W1016" s="119"/>
      <c r="X1016" s="119" t="s">
        <v>1357</v>
      </c>
      <c r="Y1016" s="119" t="s">
        <v>1358</v>
      </c>
      <c r="Z1016" s="119" t="s">
        <v>1359</v>
      </c>
      <c r="AA1016" s="119" t="s">
        <v>1360</v>
      </c>
      <c r="AB1016" s="119" t="s">
        <v>1209</v>
      </c>
      <c r="AD1016" s="300"/>
      <c r="AE1016" s="304"/>
      <c r="AF1016" s="297" t="s">
        <v>457</v>
      </c>
      <c r="AG1016" s="302">
        <v>0</v>
      </c>
      <c r="AH1016" s="297" t="s">
        <v>1353</v>
      </c>
      <c r="AI1016" s="297" t="s">
        <v>1354</v>
      </c>
      <c r="AJ1016" s="302">
        <v>3</v>
      </c>
      <c r="AK1016" s="299">
        <v>1</v>
      </c>
      <c r="AL1016" s="299">
        <v>2</v>
      </c>
      <c r="AM1016" s="299">
        <v>1</v>
      </c>
      <c r="AR1016" s="299">
        <v>8</v>
      </c>
      <c r="AS1016" s="299">
        <v>4</v>
      </c>
      <c r="AT1016" s="299">
        <v>3</v>
      </c>
      <c r="AX1016" s="303">
        <v>-166.875</v>
      </c>
      <c r="AY1016" s="299">
        <v>640</v>
      </c>
      <c r="AZ1016" s="303">
        <v>-741.66666666666663</v>
      </c>
      <c r="BA1016" s="299">
        <v>0</v>
      </c>
      <c r="BB1016" s="304">
        <v>895.75</v>
      </c>
      <c r="BC1016" s="304">
        <v>368.54999999999995</v>
      </c>
      <c r="BD1016" s="303">
        <v>258.33333333333337</v>
      </c>
      <c r="BE1016" s="303">
        <v>1000</v>
      </c>
      <c r="BH1016" s="297" t="s">
        <v>1344</v>
      </c>
      <c r="BI1016" s="163"/>
      <c r="BJ1016" s="305" t="s">
        <v>109</v>
      </c>
      <c r="BK1016" s="305"/>
      <c r="BL1016" s="305">
        <v>1</v>
      </c>
      <c r="BM1016" s="307">
        <v>1</v>
      </c>
      <c r="BN1016" s="307" t="s">
        <v>79</v>
      </c>
      <c r="BO1016" s="305" t="s">
        <v>1210</v>
      </c>
      <c r="BP1016" s="308">
        <v>895.75</v>
      </c>
      <c r="BQ1016" s="308">
        <v>368.55</v>
      </c>
      <c r="BR1016" s="308">
        <v>35</v>
      </c>
      <c r="BS1016" s="308">
        <v>35</v>
      </c>
      <c r="BT1016" s="305" t="s">
        <v>1361</v>
      </c>
      <c r="BU1016" s="307">
        <v>0.1</v>
      </c>
      <c r="BV1016" s="309">
        <v>0</v>
      </c>
      <c r="BW1016" s="310" t="s">
        <v>1242</v>
      </c>
      <c r="BX1016" s="305"/>
      <c r="BY1016" s="308">
        <v>895.75</v>
      </c>
      <c r="BZ1016" s="308">
        <v>368.55</v>
      </c>
      <c r="CA1016" s="308">
        <v>59.5</v>
      </c>
      <c r="CB1016" s="308">
        <v>59.5</v>
      </c>
      <c r="CC1016" s="307">
        <v>0.55000000000000004</v>
      </c>
      <c r="CD1016" s="305" t="s">
        <v>1212</v>
      </c>
      <c r="CE1016" s="310" t="s">
        <v>1242</v>
      </c>
      <c r="CF1016" s="305"/>
      <c r="CG1016" s="308">
        <v>895.75</v>
      </c>
      <c r="CH1016" s="308">
        <v>368.55</v>
      </c>
      <c r="CI1016" s="308">
        <v>35</v>
      </c>
      <c r="CJ1016" s="308">
        <v>35</v>
      </c>
      <c r="CK1016" s="307"/>
      <c r="CL1016" s="307"/>
      <c r="CM1016" s="307">
        <v>1</v>
      </c>
      <c r="CN1016" s="311" t="s">
        <v>1212</v>
      </c>
      <c r="CO1016" s="305" t="s">
        <v>1242</v>
      </c>
      <c r="CP1016" s="305"/>
      <c r="CQ1016" s="308">
        <v>895.75</v>
      </c>
      <c r="CR1016" s="308">
        <v>368.55</v>
      </c>
      <c r="CS1016" s="308">
        <v>35</v>
      </c>
      <c r="CT1016" s="308">
        <v>35</v>
      </c>
      <c r="CW1016" s="312"/>
      <c r="CX1016" s="312"/>
    </row>
    <row r="1017" spans="1:102" s="299" customFormat="1" ht="16" customHeight="1">
      <c r="A1017" s="297" t="s">
        <v>1362</v>
      </c>
      <c r="B1017" s="297" t="s">
        <v>1363</v>
      </c>
      <c r="C1017" s="119" t="s">
        <v>1255</v>
      </c>
      <c r="D1017" s="119"/>
      <c r="E1017" s="119"/>
      <c r="F1017" s="298">
        <v>1017</v>
      </c>
      <c r="G1017" s="119"/>
      <c r="H1017" s="119"/>
      <c r="I1017" s="119" t="s">
        <v>1364</v>
      </c>
      <c r="J1017" s="119" t="s">
        <v>1365</v>
      </c>
      <c r="K1017" s="119" t="s">
        <v>378</v>
      </c>
      <c r="L1017" s="119"/>
      <c r="M1017" s="119" t="s">
        <v>147</v>
      </c>
      <c r="N1017" s="119"/>
      <c r="O1017" s="119"/>
      <c r="P1017" s="119"/>
      <c r="Q1017" s="119"/>
      <c r="R1017" s="119">
        <v>1</v>
      </c>
      <c r="S1017" s="119" t="s">
        <v>120</v>
      </c>
      <c r="T1017" s="119"/>
      <c r="U1017" s="119"/>
      <c r="V1017" s="119"/>
      <c r="W1017" s="119"/>
      <c r="X1017" s="119" t="s">
        <v>1366</v>
      </c>
      <c r="Y1017" s="119" t="s">
        <v>1367</v>
      </c>
      <c r="Z1017" s="119" t="s">
        <v>1368</v>
      </c>
      <c r="AA1017" s="119" t="s">
        <v>1369</v>
      </c>
      <c r="AB1017" s="119" t="s">
        <v>1209</v>
      </c>
      <c r="AD1017" s="300"/>
      <c r="AE1017" s="304"/>
      <c r="AF1017" s="297" t="s">
        <v>458</v>
      </c>
      <c r="AG1017" s="302">
        <v>0</v>
      </c>
      <c r="AH1017" s="297" t="s">
        <v>1362</v>
      </c>
      <c r="AI1017" s="297" t="s">
        <v>1363</v>
      </c>
      <c r="AJ1017" s="302">
        <v>4</v>
      </c>
      <c r="AK1017" s="299">
        <v>1</v>
      </c>
      <c r="AL1017" s="299">
        <v>2</v>
      </c>
      <c r="AM1017" s="299">
        <v>1</v>
      </c>
      <c r="AN1017" s="299">
        <v>1</v>
      </c>
      <c r="AR1017" s="299">
        <v>8</v>
      </c>
      <c r="AS1017" s="299">
        <v>4</v>
      </c>
      <c r="AT1017" s="299">
        <v>3</v>
      </c>
      <c r="AU1017" s="299">
        <v>3</v>
      </c>
      <c r="AX1017" s="303">
        <v>-168.125</v>
      </c>
      <c r="AY1017" s="299">
        <v>740</v>
      </c>
      <c r="AZ1017" s="303">
        <v>-747.22222222222217</v>
      </c>
      <c r="BA1017" s="299">
        <v>0</v>
      </c>
      <c r="BB1017" s="304">
        <v>863.56</v>
      </c>
      <c r="BC1017" s="304">
        <v>272.69000000000005</v>
      </c>
      <c r="BD1017" s="303">
        <v>252.77777777777783</v>
      </c>
      <c r="BE1017" s="303">
        <v>1000</v>
      </c>
      <c r="BH1017" s="297" t="s">
        <v>1353</v>
      </c>
      <c r="BI1017" s="163"/>
      <c r="BJ1017" s="305" t="s">
        <v>109</v>
      </c>
      <c r="BK1017" s="305"/>
      <c r="BL1017" s="305">
        <v>1</v>
      </c>
      <c r="BM1017" s="307">
        <v>1</v>
      </c>
      <c r="BN1017" s="307" t="s">
        <v>79</v>
      </c>
      <c r="BO1017" s="305" t="s">
        <v>1210</v>
      </c>
      <c r="BP1017" s="308">
        <v>863.56</v>
      </c>
      <c r="BQ1017" s="308">
        <v>272.69</v>
      </c>
      <c r="BR1017" s="308">
        <v>12</v>
      </c>
      <c r="BS1017" s="308">
        <v>12</v>
      </c>
      <c r="BT1017" s="305" t="s">
        <v>1370</v>
      </c>
      <c r="BU1017" s="307">
        <v>0.1</v>
      </c>
      <c r="BV1017" s="309">
        <v>0</v>
      </c>
      <c r="BW1017" s="310" t="s">
        <v>1252</v>
      </c>
      <c r="BX1017" s="305"/>
      <c r="BY1017" s="308">
        <v>863.56</v>
      </c>
      <c r="BZ1017" s="308">
        <v>272.69</v>
      </c>
      <c r="CA1017" s="308">
        <v>20.399999999999999</v>
      </c>
      <c r="CB1017" s="308">
        <v>20.399999999999999</v>
      </c>
      <c r="CC1017" s="307">
        <v>0.55000000000000004</v>
      </c>
      <c r="CD1017" s="305" t="s">
        <v>1212</v>
      </c>
      <c r="CE1017" s="310" t="s">
        <v>1252</v>
      </c>
      <c r="CF1017" s="305"/>
      <c r="CG1017" s="308">
        <v>863.56</v>
      </c>
      <c r="CH1017" s="308">
        <v>272.69</v>
      </c>
      <c r="CI1017" s="308">
        <v>12</v>
      </c>
      <c r="CJ1017" s="308">
        <v>12</v>
      </c>
      <c r="CK1017" s="307"/>
      <c r="CL1017" s="307"/>
      <c r="CM1017" s="307">
        <v>1</v>
      </c>
      <c r="CN1017" s="311" t="s">
        <v>1212</v>
      </c>
      <c r="CO1017" s="305" t="s">
        <v>1252</v>
      </c>
      <c r="CP1017" s="305"/>
      <c r="CQ1017" s="308">
        <v>863.56</v>
      </c>
      <c r="CR1017" s="308">
        <v>272.69</v>
      </c>
      <c r="CS1017" s="308">
        <v>12</v>
      </c>
      <c r="CT1017" s="308">
        <v>12</v>
      </c>
      <c r="CW1017" s="312"/>
      <c r="CX1017" s="312"/>
    </row>
    <row r="1018" spans="1:102" s="299" customFormat="1" ht="16" customHeight="1">
      <c r="A1018" s="297" t="s">
        <v>1371</v>
      </c>
      <c r="B1018" s="297" t="s">
        <v>1372</v>
      </c>
      <c r="C1018" s="119" t="s">
        <v>1214</v>
      </c>
      <c r="D1018" s="119"/>
      <c r="E1018" s="119"/>
      <c r="F1018" s="298">
        <v>1018</v>
      </c>
      <c r="G1018" s="119"/>
      <c r="H1018" s="119"/>
      <c r="I1018" s="119" t="s">
        <v>1373</v>
      </c>
      <c r="J1018" s="119" t="s">
        <v>1374</v>
      </c>
      <c r="K1018" s="119" t="s">
        <v>378</v>
      </c>
      <c r="L1018" s="119"/>
      <c r="M1018" s="119" t="s">
        <v>147</v>
      </c>
      <c r="N1018" s="119"/>
      <c r="O1018" s="119"/>
      <c r="P1018" s="119"/>
      <c r="Q1018" s="119"/>
      <c r="R1018" s="119">
        <v>1</v>
      </c>
      <c r="S1018" s="119" t="s">
        <v>120</v>
      </c>
      <c r="T1018" s="119"/>
      <c r="U1018" s="119"/>
      <c r="V1018" s="119"/>
      <c r="W1018" s="119"/>
      <c r="X1018" s="119" t="s">
        <v>1375</v>
      </c>
      <c r="Y1018" s="119" t="s">
        <v>1376</v>
      </c>
      <c r="Z1018" s="119" t="s">
        <v>1377</v>
      </c>
      <c r="AA1018" s="119" t="s">
        <v>1378</v>
      </c>
      <c r="AB1018" s="119" t="s">
        <v>1209</v>
      </c>
      <c r="AD1018" s="300"/>
      <c r="AE1018" s="304"/>
      <c r="AF1018" s="297" t="s">
        <v>459</v>
      </c>
      <c r="AG1018" s="302">
        <v>0</v>
      </c>
      <c r="AH1018" s="297" t="s">
        <v>1371</v>
      </c>
      <c r="AI1018" s="297" t="s">
        <v>1372</v>
      </c>
      <c r="AJ1018" s="302">
        <v>4</v>
      </c>
      <c r="AK1018" s="299">
        <v>1</v>
      </c>
      <c r="AL1018" s="299">
        <v>2</v>
      </c>
      <c r="AM1018" s="299">
        <v>1</v>
      </c>
      <c r="AN1018" s="299">
        <v>2</v>
      </c>
      <c r="AR1018" s="299">
        <v>8</v>
      </c>
      <c r="AS1018" s="299">
        <v>4</v>
      </c>
      <c r="AT1018" s="299">
        <v>3</v>
      </c>
      <c r="AU1018" s="299">
        <v>3</v>
      </c>
      <c r="AX1018" s="303">
        <v>-166.875</v>
      </c>
      <c r="AY1018" s="299">
        <v>740</v>
      </c>
      <c r="AZ1018" s="303">
        <v>-741.66666666666663</v>
      </c>
      <c r="BA1018" s="299">
        <v>0</v>
      </c>
      <c r="BB1018" s="304">
        <v>879.46</v>
      </c>
      <c r="BC1018" s="304">
        <v>269.88</v>
      </c>
      <c r="BD1018" s="303">
        <v>258.33333333333337</v>
      </c>
      <c r="BE1018" s="303">
        <v>1000</v>
      </c>
      <c r="BH1018" s="297" t="s">
        <v>1353</v>
      </c>
      <c r="BI1018" s="163"/>
      <c r="BJ1018" s="305" t="s">
        <v>109</v>
      </c>
      <c r="BK1018" s="305"/>
      <c r="BL1018" s="305">
        <v>1</v>
      </c>
      <c r="BM1018" s="307">
        <v>1</v>
      </c>
      <c r="BN1018" s="307" t="s">
        <v>79</v>
      </c>
      <c r="BO1018" s="305" t="s">
        <v>1210</v>
      </c>
      <c r="BP1018" s="308">
        <v>879.46</v>
      </c>
      <c r="BQ1018" s="308">
        <v>269.88</v>
      </c>
      <c r="BR1018" s="308">
        <v>12</v>
      </c>
      <c r="BS1018" s="308">
        <v>12</v>
      </c>
      <c r="BT1018" s="305" t="s">
        <v>1379</v>
      </c>
      <c r="BU1018" s="307">
        <v>0.1</v>
      </c>
      <c r="BV1018" s="309">
        <v>0</v>
      </c>
      <c r="BW1018" s="310" t="s">
        <v>1252</v>
      </c>
      <c r="BX1018" s="305"/>
      <c r="BY1018" s="308">
        <v>879.46</v>
      </c>
      <c r="BZ1018" s="308">
        <v>269.88</v>
      </c>
      <c r="CA1018" s="308">
        <v>20.399999999999999</v>
      </c>
      <c r="CB1018" s="308">
        <v>20.399999999999999</v>
      </c>
      <c r="CC1018" s="307">
        <v>0.55000000000000004</v>
      </c>
      <c r="CD1018" s="305" t="s">
        <v>1212</v>
      </c>
      <c r="CE1018" s="310" t="s">
        <v>1252</v>
      </c>
      <c r="CF1018" s="305"/>
      <c r="CG1018" s="308">
        <v>879.46</v>
      </c>
      <c r="CH1018" s="308">
        <v>269.88</v>
      </c>
      <c r="CI1018" s="308">
        <v>12</v>
      </c>
      <c r="CJ1018" s="308">
        <v>12</v>
      </c>
      <c r="CK1018" s="307"/>
      <c r="CL1018" s="307"/>
      <c r="CM1018" s="307">
        <v>1</v>
      </c>
      <c r="CN1018" s="311" t="s">
        <v>1212</v>
      </c>
      <c r="CO1018" s="305" t="s">
        <v>1252</v>
      </c>
      <c r="CP1018" s="305"/>
      <c r="CQ1018" s="308">
        <v>879.46</v>
      </c>
      <c r="CR1018" s="308">
        <v>269.88</v>
      </c>
      <c r="CS1018" s="308">
        <v>12</v>
      </c>
      <c r="CT1018" s="308">
        <v>12</v>
      </c>
      <c r="CW1018" s="312"/>
      <c r="CX1018" s="312"/>
    </row>
    <row r="1019" spans="1:102" s="299" customFormat="1" ht="16" customHeight="1">
      <c r="A1019" s="297" t="s">
        <v>1380</v>
      </c>
      <c r="B1019" s="297" t="s">
        <v>1381</v>
      </c>
      <c r="C1019" s="119" t="s">
        <v>1255</v>
      </c>
      <c r="D1019" s="119"/>
      <c r="E1019" s="119"/>
      <c r="F1019" s="298">
        <v>1019</v>
      </c>
      <c r="G1019" s="119"/>
      <c r="H1019" s="119"/>
      <c r="I1019" s="119" t="s">
        <v>1382</v>
      </c>
      <c r="J1019" s="119" t="s">
        <v>1383</v>
      </c>
      <c r="K1019" s="119" t="s">
        <v>378</v>
      </c>
      <c r="L1019" s="119"/>
      <c r="M1019" s="119" t="s">
        <v>147</v>
      </c>
      <c r="N1019" s="119"/>
      <c r="O1019" s="119"/>
      <c r="P1019" s="119"/>
      <c r="Q1019" s="119"/>
      <c r="R1019" s="119">
        <v>1</v>
      </c>
      <c r="S1019" s="119" t="s">
        <v>120</v>
      </c>
      <c r="T1019" s="119"/>
      <c r="U1019" s="119"/>
      <c r="V1019" s="119"/>
      <c r="W1019" s="119"/>
      <c r="X1019" s="119" t="s">
        <v>1384</v>
      </c>
      <c r="Y1019" s="119" t="s">
        <v>1385</v>
      </c>
      <c r="Z1019" s="119" t="s">
        <v>1386</v>
      </c>
      <c r="AA1019" s="119" t="s">
        <v>1387</v>
      </c>
      <c r="AB1019" s="119" t="s">
        <v>1209</v>
      </c>
      <c r="AD1019" s="300"/>
      <c r="AE1019" s="304"/>
      <c r="AF1019" s="297" t="s">
        <v>460</v>
      </c>
      <c r="AG1019" s="302">
        <v>0</v>
      </c>
      <c r="AH1019" s="297" t="s">
        <v>1380</v>
      </c>
      <c r="AI1019" s="297" t="s">
        <v>1381</v>
      </c>
      <c r="AJ1019" s="302">
        <v>4</v>
      </c>
      <c r="AK1019" s="299">
        <v>1</v>
      </c>
      <c r="AL1019" s="299">
        <v>2</v>
      </c>
      <c r="AM1019" s="299">
        <v>1</v>
      </c>
      <c r="AN1019" s="299">
        <v>3</v>
      </c>
      <c r="AR1019" s="299">
        <v>8</v>
      </c>
      <c r="AS1019" s="299">
        <v>4</v>
      </c>
      <c r="AT1019" s="299">
        <v>3</v>
      </c>
      <c r="AU1019" s="299">
        <v>3</v>
      </c>
      <c r="AX1019" s="303">
        <v>-165.625</v>
      </c>
      <c r="AY1019" s="299">
        <v>740</v>
      </c>
      <c r="AZ1019" s="303">
        <v>-736.11111111111109</v>
      </c>
      <c r="BA1019" s="299">
        <v>0</v>
      </c>
      <c r="BB1019" s="304">
        <v>895.41</v>
      </c>
      <c r="BC1019" s="304">
        <v>267.42999999999995</v>
      </c>
      <c r="BD1019" s="303">
        <v>263.88888888888891</v>
      </c>
      <c r="BE1019" s="303">
        <v>1000</v>
      </c>
      <c r="BH1019" s="297" t="s">
        <v>1353</v>
      </c>
      <c r="BI1019" s="163"/>
      <c r="BJ1019" s="305" t="s">
        <v>109</v>
      </c>
      <c r="BK1019" s="305"/>
      <c r="BL1019" s="305">
        <v>1</v>
      </c>
      <c r="BM1019" s="307">
        <v>1</v>
      </c>
      <c r="BN1019" s="307" t="s">
        <v>79</v>
      </c>
      <c r="BO1019" s="305" t="s">
        <v>1210</v>
      </c>
      <c r="BP1019" s="308">
        <v>895.41</v>
      </c>
      <c r="BQ1019" s="308">
        <v>267.43</v>
      </c>
      <c r="BR1019" s="308">
        <v>12</v>
      </c>
      <c r="BS1019" s="308">
        <v>12</v>
      </c>
      <c r="BT1019" s="305" t="s">
        <v>1388</v>
      </c>
      <c r="BU1019" s="307">
        <v>0.1</v>
      </c>
      <c r="BV1019" s="309">
        <v>0</v>
      </c>
      <c r="BW1019" s="310" t="s">
        <v>1252</v>
      </c>
      <c r="BX1019" s="305"/>
      <c r="BY1019" s="308">
        <v>895.41</v>
      </c>
      <c r="BZ1019" s="308">
        <v>267.43</v>
      </c>
      <c r="CA1019" s="308">
        <v>20.399999999999999</v>
      </c>
      <c r="CB1019" s="308">
        <v>20.399999999999999</v>
      </c>
      <c r="CC1019" s="307">
        <v>0.55000000000000004</v>
      </c>
      <c r="CD1019" s="305" t="s">
        <v>1212</v>
      </c>
      <c r="CE1019" s="310" t="s">
        <v>1252</v>
      </c>
      <c r="CF1019" s="305"/>
      <c r="CG1019" s="308">
        <v>895.41</v>
      </c>
      <c r="CH1019" s="308">
        <v>267.43</v>
      </c>
      <c r="CI1019" s="308">
        <v>12</v>
      </c>
      <c r="CJ1019" s="308">
        <v>12</v>
      </c>
      <c r="CK1019" s="307"/>
      <c r="CL1019" s="307"/>
      <c r="CM1019" s="307">
        <v>1</v>
      </c>
      <c r="CN1019" s="311" t="s">
        <v>1212</v>
      </c>
      <c r="CO1019" s="305" t="s">
        <v>1252</v>
      </c>
      <c r="CP1019" s="305"/>
      <c r="CQ1019" s="308">
        <v>895.41</v>
      </c>
      <c r="CR1019" s="308">
        <v>267.43</v>
      </c>
      <c r="CS1019" s="308">
        <v>12</v>
      </c>
      <c r="CT1019" s="308">
        <v>12</v>
      </c>
      <c r="CW1019" s="312"/>
      <c r="CX1019" s="312"/>
    </row>
    <row r="1020" spans="1:102" s="299" customFormat="1" ht="16" customHeight="1">
      <c r="A1020" s="297" t="s">
        <v>1389</v>
      </c>
      <c r="B1020" s="297" t="s">
        <v>1390</v>
      </c>
      <c r="C1020" s="119" t="s">
        <v>1214</v>
      </c>
      <c r="D1020" s="119"/>
      <c r="E1020" s="119"/>
      <c r="F1020" s="298">
        <v>1020</v>
      </c>
      <c r="G1020" s="119"/>
      <c r="H1020" s="119"/>
      <c r="I1020" s="119" t="s">
        <v>1391</v>
      </c>
      <c r="J1020" s="119" t="s">
        <v>1392</v>
      </c>
      <c r="K1020" s="119" t="s">
        <v>378</v>
      </c>
      <c r="L1020" s="119"/>
      <c r="M1020" s="119" t="s">
        <v>147</v>
      </c>
      <c r="N1020" s="119"/>
      <c r="O1020" s="119"/>
      <c r="P1020" s="119"/>
      <c r="Q1020" s="119"/>
      <c r="R1020" s="119">
        <v>1</v>
      </c>
      <c r="S1020" s="119" t="s">
        <v>120</v>
      </c>
      <c r="T1020" s="119"/>
      <c r="U1020" s="119"/>
      <c r="V1020" s="119"/>
      <c r="W1020" s="119"/>
      <c r="X1020" s="119" t="s">
        <v>1393</v>
      </c>
      <c r="Y1020" s="119" t="s">
        <v>1394</v>
      </c>
      <c r="Z1020" s="119" t="s">
        <v>1395</v>
      </c>
      <c r="AA1020" s="119" t="s">
        <v>1396</v>
      </c>
      <c r="AB1020" s="119" t="s">
        <v>1209</v>
      </c>
      <c r="AD1020" s="300"/>
      <c r="AE1020" s="304"/>
      <c r="AF1020" s="297" t="s">
        <v>461</v>
      </c>
      <c r="AG1020" s="302">
        <v>0</v>
      </c>
      <c r="AH1020" s="297" t="s">
        <v>1389</v>
      </c>
      <c r="AI1020" s="297" t="s">
        <v>1390</v>
      </c>
      <c r="AJ1020" s="302">
        <v>3</v>
      </c>
      <c r="AK1020" s="299">
        <v>1</v>
      </c>
      <c r="AL1020" s="299">
        <v>2</v>
      </c>
      <c r="AM1020" s="299">
        <v>2</v>
      </c>
      <c r="AR1020" s="299">
        <v>8</v>
      </c>
      <c r="AS1020" s="299">
        <v>4</v>
      </c>
      <c r="AT1020" s="299">
        <v>3</v>
      </c>
      <c r="AX1020" s="303">
        <v>-163.125</v>
      </c>
      <c r="AY1020" s="299">
        <v>640</v>
      </c>
      <c r="AZ1020" s="303">
        <v>-725</v>
      </c>
      <c r="BA1020" s="299">
        <v>0</v>
      </c>
      <c r="BB1020" s="304">
        <v>937.27</v>
      </c>
      <c r="BC1020" s="304">
        <v>363.08000000000004</v>
      </c>
      <c r="BD1020" s="303">
        <v>275</v>
      </c>
      <c r="BE1020" s="303">
        <v>1000</v>
      </c>
      <c r="BH1020" s="297" t="s">
        <v>1344</v>
      </c>
      <c r="BI1020" s="163"/>
      <c r="BJ1020" s="305" t="s">
        <v>109</v>
      </c>
      <c r="BK1020" s="305"/>
      <c r="BL1020" s="305">
        <v>1</v>
      </c>
      <c r="BM1020" s="307">
        <v>1</v>
      </c>
      <c r="BN1020" s="307" t="s">
        <v>79</v>
      </c>
      <c r="BO1020" s="305" t="s">
        <v>1210</v>
      </c>
      <c r="BP1020" s="308">
        <v>937.27</v>
      </c>
      <c r="BQ1020" s="308">
        <v>363.08</v>
      </c>
      <c r="BR1020" s="308">
        <v>35</v>
      </c>
      <c r="BS1020" s="308">
        <v>35</v>
      </c>
      <c r="BT1020" s="305" t="s">
        <v>1397</v>
      </c>
      <c r="BU1020" s="307">
        <v>0.1</v>
      </c>
      <c r="BV1020" s="309">
        <v>0</v>
      </c>
      <c r="BW1020" s="310" t="s">
        <v>1242</v>
      </c>
      <c r="BX1020" s="305"/>
      <c r="BY1020" s="308">
        <v>937.27</v>
      </c>
      <c r="BZ1020" s="308">
        <v>363.08</v>
      </c>
      <c r="CA1020" s="308">
        <v>59.5</v>
      </c>
      <c r="CB1020" s="308">
        <v>59.5</v>
      </c>
      <c r="CC1020" s="307">
        <v>0.55000000000000004</v>
      </c>
      <c r="CD1020" s="305" t="s">
        <v>1212</v>
      </c>
      <c r="CE1020" s="310" t="s">
        <v>1242</v>
      </c>
      <c r="CF1020" s="305"/>
      <c r="CG1020" s="308">
        <v>937.27</v>
      </c>
      <c r="CH1020" s="308">
        <v>363.08</v>
      </c>
      <c r="CI1020" s="308">
        <v>35</v>
      </c>
      <c r="CJ1020" s="308">
        <v>35</v>
      </c>
      <c r="CK1020" s="307"/>
      <c r="CL1020" s="307"/>
      <c r="CM1020" s="307">
        <v>1</v>
      </c>
      <c r="CN1020" s="311" t="s">
        <v>1212</v>
      </c>
      <c r="CO1020" s="305" t="s">
        <v>1242</v>
      </c>
      <c r="CP1020" s="305"/>
      <c r="CQ1020" s="308">
        <v>937.27</v>
      </c>
      <c r="CR1020" s="308">
        <v>363.08</v>
      </c>
      <c r="CS1020" s="308">
        <v>35</v>
      </c>
      <c r="CT1020" s="308">
        <v>35</v>
      </c>
      <c r="CW1020" s="312"/>
      <c r="CX1020" s="312"/>
    </row>
    <row r="1021" spans="1:102" s="299" customFormat="1" ht="16" customHeight="1">
      <c r="A1021" s="297" t="s">
        <v>1398</v>
      </c>
      <c r="B1021" s="297" t="s">
        <v>1399</v>
      </c>
      <c r="C1021" s="119" t="s">
        <v>1214</v>
      </c>
      <c r="D1021" s="119"/>
      <c r="E1021" s="119"/>
      <c r="F1021" s="298">
        <v>1021</v>
      </c>
      <c r="G1021" s="119"/>
      <c r="H1021" s="119"/>
      <c r="I1021" s="119" t="s">
        <v>1400</v>
      </c>
      <c r="J1021" s="119" t="s">
        <v>1401</v>
      </c>
      <c r="K1021" s="119" t="s">
        <v>378</v>
      </c>
      <c r="L1021" s="119"/>
      <c r="M1021" s="119" t="s">
        <v>147</v>
      </c>
      <c r="N1021" s="119"/>
      <c r="O1021" s="119"/>
      <c r="P1021" s="119"/>
      <c r="Q1021" s="119"/>
      <c r="R1021" s="119">
        <v>1</v>
      </c>
      <c r="S1021" s="119" t="s">
        <v>120</v>
      </c>
      <c r="T1021" s="119"/>
      <c r="U1021" s="119"/>
      <c r="V1021" s="119"/>
      <c r="W1021" s="119"/>
      <c r="X1021" s="119" t="s">
        <v>1402</v>
      </c>
      <c r="Y1021" s="119" t="s">
        <v>1403</v>
      </c>
      <c r="Z1021" s="119" t="s">
        <v>1404</v>
      </c>
      <c r="AA1021" s="119" t="s">
        <v>1405</v>
      </c>
      <c r="AB1021" s="119" t="s">
        <v>1209</v>
      </c>
      <c r="AD1021" s="300"/>
      <c r="AE1021" s="304"/>
      <c r="AF1021" s="297" t="s">
        <v>462</v>
      </c>
      <c r="AG1021" s="302">
        <v>0</v>
      </c>
      <c r="AH1021" s="297" t="s">
        <v>1398</v>
      </c>
      <c r="AI1021" s="297" t="s">
        <v>1399</v>
      </c>
      <c r="AJ1021" s="302">
        <v>4</v>
      </c>
      <c r="AK1021" s="299">
        <v>1</v>
      </c>
      <c r="AL1021" s="299">
        <v>2</v>
      </c>
      <c r="AM1021" s="299">
        <v>2</v>
      </c>
      <c r="AN1021" s="299">
        <v>1</v>
      </c>
      <c r="AR1021" s="299">
        <v>8</v>
      </c>
      <c r="AS1021" s="299">
        <v>4</v>
      </c>
      <c r="AT1021" s="299">
        <v>3</v>
      </c>
      <c r="AU1021" s="299">
        <v>3</v>
      </c>
      <c r="AX1021" s="303">
        <v>-164.375</v>
      </c>
      <c r="AY1021" s="299">
        <v>740</v>
      </c>
      <c r="AZ1021" s="303">
        <v>-730.55555555555554</v>
      </c>
      <c r="BA1021" s="299">
        <v>0</v>
      </c>
      <c r="BB1021" s="304">
        <v>911.42</v>
      </c>
      <c r="BC1021" s="304">
        <v>265.32000000000005</v>
      </c>
      <c r="BD1021" s="303">
        <v>269.44444444444446</v>
      </c>
      <c r="BE1021" s="303">
        <v>1000</v>
      </c>
      <c r="BH1021" s="297" t="s">
        <v>1389</v>
      </c>
      <c r="BI1021" s="163"/>
      <c r="BJ1021" s="305" t="s">
        <v>109</v>
      </c>
      <c r="BK1021" s="305"/>
      <c r="BL1021" s="305">
        <v>1</v>
      </c>
      <c r="BM1021" s="307">
        <v>1</v>
      </c>
      <c r="BN1021" s="307" t="s">
        <v>79</v>
      </c>
      <c r="BO1021" s="305" t="s">
        <v>1210</v>
      </c>
      <c r="BP1021" s="308">
        <v>911.42</v>
      </c>
      <c r="BQ1021" s="308">
        <v>265.32</v>
      </c>
      <c r="BR1021" s="308">
        <v>12</v>
      </c>
      <c r="BS1021" s="308">
        <v>12</v>
      </c>
      <c r="BT1021" s="305" t="s">
        <v>1406</v>
      </c>
      <c r="BU1021" s="307">
        <v>0.1</v>
      </c>
      <c r="BV1021" s="309">
        <v>0</v>
      </c>
      <c r="BW1021" s="310" t="s">
        <v>1252</v>
      </c>
      <c r="BX1021" s="305"/>
      <c r="BY1021" s="308">
        <v>911.42</v>
      </c>
      <c r="BZ1021" s="308">
        <v>265.32</v>
      </c>
      <c r="CA1021" s="308">
        <v>20.399999999999999</v>
      </c>
      <c r="CB1021" s="308">
        <v>20.399999999999999</v>
      </c>
      <c r="CC1021" s="307">
        <v>0.55000000000000004</v>
      </c>
      <c r="CD1021" s="305" t="s">
        <v>1212</v>
      </c>
      <c r="CE1021" s="310" t="s">
        <v>1252</v>
      </c>
      <c r="CF1021" s="305"/>
      <c r="CG1021" s="308">
        <v>911.42</v>
      </c>
      <c r="CH1021" s="308">
        <v>265.32</v>
      </c>
      <c r="CI1021" s="308">
        <v>12</v>
      </c>
      <c r="CJ1021" s="308">
        <v>12</v>
      </c>
      <c r="CK1021" s="307"/>
      <c r="CL1021" s="307"/>
      <c r="CM1021" s="307">
        <v>1</v>
      </c>
      <c r="CN1021" s="311" t="s">
        <v>1212</v>
      </c>
      <c r="CO1021" s="305" t="s">
        <v>1252</v>
      </c>
      <c r="CP1021" s="305"/>
      <c r="CQ1021" s="308">
        <v>911.42</v>
      </c>
      <c r="CR1021" s="308">
        <v>265.32</v>
      </c>
      <c r="CS1021" s="308">
        <v>12</v>
      </c>
      <c r="CT1021" s="308">
        <v>12</v>
      </c>
      <c r="CW1021" s="312"/>
      <c r="CX1021" s="312"/>
    </row>
    <row r="1022" spans="1:102" s="299" customFormat="1" ht="16" customHeight="1">
      <c r="A1022" s="297" t="s">
        <v>1407</v>
      </c>
      <c r="B1022" s="297" t="s">
        <v>1408</v>
      </c>
      <c r="C1022" s="119" t="s">
        <v>1255</v>
      </c>
      <c r="D1022" s="119"/>
      <c r="E1022" s="119"/>
      <c r="F1022" s="298">
        <v>1022</v>
      </c>
      <c r="G1022" s="119"/>
      <c r="H1022" s="119"/>
      <c r="I1022" s="119" t="s">
        <v>1409</v>
      </c>
      <c r="J1022" s="119" t="s">
        <v>1410</v>
      </c>
      <c r="K1022" s="119" t="s">
        <v>378</v>
      </c>
      <c r="L1022" s="119"/>
      <c r="M1022" s="119" t="s">
        <v>147</v>
      </c>
      <c r="N1022" s="119"/>
      <c r="O1022" s="119"/>
      <c r="P1022" s="119"/>
      <c r="Q1022" s="119"/>
      <c r="R1022" s="119">
        <v>1</v>
      </c>
      <c r="S1022" s="119" t="s">
        <v>120</v>
      </c>
      <c r="T1022" s="119"/>
      <c r="U1022" s="119"/>
      <c r="V1022" s="119"/>
      <c r="W1022" s="119"/>
      <c r="X1022" s="119" t="s">
        <v>1411</v>
      </c>
      <c r="Y1022" s="119" t="s">
        <v>1412</v>
      </c>
      <c r="Z1022" s="119" t="s">
        <v>1413</v>
      </c>
      <c r="AA1022" s="119" t="s">
        <v>1414</v>
      </c>
      <c r="AB1022" s="119" t="s">
        <v>1209</v>
      </c>
      <c r="AD1022" s="300"/>
      <c r="AE1022" s="304"/>
      <c r="AF1022" s="297" t="s">
        <v>463</v>
      </c>
      <c r="AG1022" s="302">
        <v>0</v>
      </c>
      <c r="AH1022" s="297" t="s">
        <v>1407</v>
      </c>
      <c r="AI1022" s="297" t="s">
        <v>1408</v>
      </c>
      <c r="AJ1022" s="302">
        <v>4</v>
      </c>
      <c r="AK1022" s="299">
        <v>1</v>
      </c>
      <c r="AL1022" s="299">
        <v>2</v>
      </c>
      <c r="AM1022" s="299">
        <v>2</v>
      </c>
      <c r="AN1022" s="299">
        <v>2</v>
      </c>
      <c r="AR1022" s="299">
        <v>8</v>
      </c>
      <c r="AS1022" s="299">
        <v>4</v>
      </c>
      <c r="AT1022" s="299">
        <v>3</v>
      </c>
      <c r="AU1022" s="299">
        <v>3</v>
      </c>
      <c r="AX1022" s="303">
        <v>-163.125</v>
      </c>
      <c r="AY1022" s="299">
        <v>740</v>
      </c>
      <c r="AZ1022" s="303">
        <v>-725</v>
      </c>
      <c r="BA1022" s="299">
        <v>0</v>
      </c>
      <c r="BB1022" s="304">
        <v>927.47</v>
      </c>
      <c r="BC1022" s="304">
        <v>263.55999999999995</v>
      </c>
      <c r="BD1022" s="303">
        <v>275</v>
      </c>
      <c r="BE1022" s="303">
        <v>1000</v>
      </c>
      <c r="BH1022" s="297" t="s">
        <v>1389</v>
      </c>
      <c r="BI1022" s="163"/>
      <c r="BJ1022" s="305" t="s">
        <v>109</v>
      </c>
      <c r="BK1022" s="305"/>
      <c r="BL1022" s="305">
        <v>1</v>
      </c>
      <c r="BM1022" s="307">
        <v>1</v>
      </c>
      <c r="BN1022" s="307" t="s">
        <v>79</v>
      </c>
      <c r="BO1022" s="305" t="s">
        <v>1210</v>
      </c>
      <c r="BP1022" s="308">
        <v>927.47</v>
      </c>
      <c r="BQ1022" s="308">
        <v>263.56</v>
      </c>
      <c r="BR1022" s="308">
        <v>12</v>
      </c>
      <c r="BS1022" s="308">
        <v>12</v>
      </c>
      <c r="BT1022" s="305" t="s">
        <v>1415</v>
      </c>
      <c r="BU1022" s="307">
        <v>0.1</v>
      </c>
      <c r="BV1022" s="309">
        <v>0</v>
      </c>
      <c r="BW1022" s="310" t="s">
        <v>1252</v>
      </c>
      <c r="BX1022" s="305"/>
      <c r="BY1022" s="308">
        <v>927.47</v>
      </c>
      <c r="BZ1022" s="308">
        <v>263.56</v>
      </c>
      <c r="CA1022" s="308">
        <v>20.399999999999999</v>
      </c>
      <c r="CB1022" s="308">
        <v>20.399999999999999</v>
      </c>
      <c r="CC1022" s="307">
        <v>0.55000000000000004</v>
      </c>
      <c r="CD1022" s="305" t="s">
        <v>1212</v>
      </c>
      <c r="CE1022" s="310" t="s">
        <v>1252</v>
      </c>
      <c r="CF1022" s="305"/>
      <c r="CG1022" s="308">
        <v>927.47</v>
      </c>
      <c r="CH1022" s="308">
        <v>263.56</v>
      </c>
      <c r="CI1022" s="308">
        <v>12</v>
      </c>
      <c r="CJ1022" s="308">
        <v>12</v>
      </c>
      <c r="CK1022" s="307"/>
      <c r="CL1022" s="307"/>
      <c r="CM1022" s="307">
        <v>1</v>
      </c>
      <c r="CN1022" s="311" t="s">
        <v>1212</v>
      </c>
      <c r="CO1022" s="305" t="s">
        <v>1252</v>
      </c>
      <c r="CP1022" s="305"/>
      <c r="CQ1022" s="308">
        <v>927.47</v>
      </c>
      <c r="CR1022" s="308">
        <v>263.56</v>
      </c>
      <c r="CS1022" s="308">
        <v>12</v>
      </c>
      <c r="CT1022" s="308">
        <v>12</v>
      </c>
      <c r="CW1022" s="312"/>
      <c r="CX1022" s="312"/>
    </row>
    <row r="1023" spans="1:102" s="299" customFormat="1" ht="16" customHeight="1">
      <c r="A1023" s="297" t="s">
        <v>1416</v>
      </c>
      <c r="B1023" s="297" t="s">
        <v>1417</v>
      </c>
      <c r="C1023" s="119" t="s">
        <v>1214</v>
      </c>
      <c r="D1023" s="119"/>
      <c r="E1023" s="119"/>
      <c r="F1023" s="298">
        <v>1023</v>
      </c>
      <c r="G1023" s="119"/>
      <c r="H1023" s="119"/>
      <c r="I1023" s="119" t="s">
        <v>1418</v>
      </c>
      <c r="J1023" s="119" t="s">
        <v>1419</v>
      </c>
      <c r="K1023" s="119" t="s">
        <v>378</v>
      </c>
      <c r="L1023" s="119"/>
      <c r="M1023" s="119" t="s">
        <v>147</v>
      </c>
      <c r="N1023" s="119"/>
      <c r="O1023" s="119"/>
      <c r="P1023" s="119"/>
      <c r="Q1023" s="119"/>
      <c r="R1023" s="119">
        <v>1</v>
      </c>
      <c r="S1023" s="119" t="s">
        <v>120</v>
      </c>
      <c r="T1023" s="119"/>
      <c r="U1023" s="119"/>
      <c r="V1023" s="119"/>
      <c r="W1023" s="119"/>
      <c r="X1023" s="119" t="s">
        <v>1420</v>
      </c>
      <c r="Y1023" s="119" t="s">
        <v>1421</v>
      </c>
      <c r="Z1023" s="119" t="s">
        <v>1422</v>
      </c>
      <c r="AA1023" s="119" t="s">
        <v>1423</v>
      </c>
      <c r="AB1023" s="119" t="s">
        <v>1209</v>
      </c>
      <c r="AD1023" s="300"/>
      <c r="AE1023" s="304"/>
      <c r="AF1023" s="297" t="s">
        <v>464</v>
      </c>
      <c r="AG1023" s="302">
        <v>0</v>
      </c>
      <c r="AH1023" s="297" t="s">
        <v>1416</v>
      </c>
      <c r="AI1023" s="297" t="s">
        <v>1417</v>
      </c>
      <c r="AJ1023" s="302">
        <v>4</v>
      </c>
      <c r="AK1023" s="299">
        <v>1</v>
      </c>
      <c r="AL1023" s="299">
        <v>2</v>
      </c>
      <c r="AM1023" s="299">
        <v>2</v>
      </c>
      <c r="AN1023" s="299">
        <v>3</v>
      </c>
      <c r="AR1023" s="299">
        <v>8</v>
      </c>
      <c r="AS1023" s="299">
        <v>4</v>
      </c>
      <c r="AT1023" s="299">
        <v>3</v>
      </c>
      <c r="AU1023" s="299">
        <v>3</v>
      </c>
      <c r="AX1023" s="303">
        <v>-161.875</v>
      </c>
      <c r="AY1023" s="299">
        <v>740</v>
      </c>
      <c r="AZ1023" s="303">
        <v>-719.44444444444446</v>
      </c>
      <c r="BA1023" s="299">
        <v>0</v>
      </c>
      <c r="BB1023" s="304">
        <v>943.55</v>
      </c>
      <c r="BC1023" s="304">
        <v>262.15999999999997</v>
      </c>
      <c r="BD1023" s="303">
        <v>280.55555555555554</v>
      </c>
      <c r="BE1023" s="303">
        <v>1000</v>
      </c>
      <c r="BH1023" s="297" t="s">
        <v>1389</v>
      </c>
      <c r="BI1023" s="163"/>
      <c r="BJ1023" s="305" t="s">
        <v>109</v>
      </c>
      <c r="BK1023" s="305"/>
      <c r="BL1023" s="305">
        <v>1</v>
      </c>
      <c r="BM1023" s="307">
        <v>1</v>
      </c>
      <c r="BN1023" s="307" t="s">
        <v>79</v>
      </c>
      <c r="BO1023" s="305" t="s">
        <v>1210</v>
      </c>
      <c r="BP1023" s="308">
        <v>943.55</v>
      </c>
      <c r="BQ1023" s="308">
        <v>262.16000000000003</v>
      </c>
      <c r="BR1023" s="308">
        <v>12</v>
      </c>
      <c r="BS1023" s="308">
        <v>12</v>
      </c>
      <c r="BT1023" s="305" t="s">
        <v>1424</v>
      </c>
      <c r="BU1023" s="307">
        <v>0.1</v>
      </c>
      <c r="BV1023" s="309">
        <v>0</v>
      </c>
      <c r="BW1023" s="310" t="s">
        <v>1252</v>
      </c>
      <c r="BX1023" s="305"/>
      <c r="BY1023" s="308">
        <v>943.55</v>
      </c>
      <c r="BZ1023" s="308">
        <v>262.16000000000003</v>
      </c>
      <c r="CA1023" s="308">
        <v>20.399999999999999</v>
      </c>
      <c r="CB1023" s="308">
        <v>20.399999999999999</v>
      </c>
      <c r="CC1023" s="307">
        <v>0.55000000000000004</v>
      </c>
      <c r="CD1023" s="305" t="s">
        <v>1212</v>
      </c>
      <c r="CE1023" s="310" t="s">
        <v>1252</v>
      </c>
      <c r="CF1023" s="305"/>
      <c r="CG1023" s="308">
        <v>943.55</v>
      </c>
      <c r="CH1023" s="308">
        <v>262.16000000000003</v>
      </c>
      <c r="CI1023" s="308">
        <v>12</v>
      </c>
      <c r="CJ1023" s="308">
        <v>12</v>
      </c>
      <c r="CK1023" s="307"/>
      <c r="CL1023" s="307"/>
      <c r="CM1023" s="307">
        <v>1</v>
      </c>
      <c r="CN1023" s="311" t="s">
        <v>1212</v>
      </c>
      <c r="CO1023" s="305" t="s">
        <v>1252</v>
      </c>
      <c r="CP1023" s="305"/>
      <c r="CQ1023" s="308">
        <v>943.55</v>
      </c>
      <c r="CR1023" s="308">
        <v>262.16000000000003</v>
      </c>
      <c r="CS1023" s="308">
        <v>12</v>
      </c>
      <c r="CT1023" s="308">
        <v>12</v>
      </c>
      <c r="CW1023" s="312"/>
      <c r="CX1023" s="312"/>
    </row>
    <row r="1024" spans="1:102" s="299" customFormat="1" ht="16" customHeight="1">
      <c r="A1024" s="297" t="s">
        <v>1425</v>
      </c>
      <c r="B1024" s="297" t="s">
        <v>1426</v>
      </c>
      <c r="C1024" s="119" t="s">
        <v>1255</v>
      </c>
      <c r="D1024" s="119"/>
      <c r="E1024" s="119"/>
      <c r="F1024" s="298">
        <v>1024</v>
      </c>
      <c r="G1024" s="119"/>
      <c r="H1024" s="119"/>
      <c r="I1024" s="119" t="s">
        <v>1427</v>
      </c>
      <c r="J1024" s="119" t="s">
        <v>1428</v>
      </c>
      <c r="K1024" s="119" t="s">
        <v>378</v>
      </c>
      <c r="L1024" s="119"/>
      <c r="M1024" s="119" t="s">
        <v>147</v>
      </c>
      <c r="N1024" s="119"/>
      <c r="O1024" s="119"/>
      <c r="P1024" s="119"/>
      <c r="Q1024" s="119"/>
      <c r="R1024" s="119">
        <v>1</v>
      </c>
      <c r="S1024" s="119" t="s">
        <v>120</v>
      </c>
      <c r="T1024" s="119"/>
      <c r="U1024" s="119"/>
      <c r="V1024" s="119"/>
      <c r="W1024" s="119"/>
      <c r="X1024" s="119" t="s">
        <v>1429</v>
      </c>
      <c r="Y1024" s="119" t="s">
        <v>1430</v>
      </c>
      <c r="Z1024" s="119" t="s">
        <v>1431</v>
      </c>
      <c r="AA1024" s="119" t="s">
        <v>1432</v>
      </c>
      <c r="AB1024" s="119" t="s">
        <v>1209</v>
      </c>
      <c r="AD1024" s="300"/>
      <c r="AE1024" s="304"/>
      <c r="AF1024" s="297" t="s">
        <v>465</v>
      </c>
      <c r="AG1024" s="302">
        <v>0</v>
      </c>
      <c r="AH1024" s="297" t="s">
        <v>1425</v>
      </c>
      <c r="AI1024" s="297" t="s">
        <v>1426</v>
      </c>
      <c r="AJ1024" s="302">
        <v>3</v>
      </c>
      <c r="AK1024" s="299">
        <v>1</v>
      </c>
      <c r="AL1024" s="299">
        <v>2</v>
      </c>
      <c r="AM1024" s="299">
        <v>3</v>
      </c>
      <c r="AR1024" s="299">
        <v>8</v>
      </c>
      <c r="AS1024" s="299">
        <v>4</v>
      </c>
      <c r="AT1024" s="299">
        <v>3</v>
      </c>
      <c r="AX1024" s="303">
        <v>-159.375</v>
      </c>
      <c r="AY1024" s="299">
        <v>640</v>
      </c>
      <c r="AZ1024" s="303">
        <v>-708.33333333333337</v>
      </c>
      <c r="BA1024" s="299">
        <v>0</v>
      </c>
      <c r="BB1024" s="304">
        <v>979.06</v>
      </c>
      <c r="BC1024" s="304">
        <v>360.34000000000003</v>
      </c>
      <c r="BD1024" s="303">
        <v>291.66666666666663</v>
      </c>
      <c r="BE1024" s="303">
        <v>1000</v>
      </c>
      <c r="BH1024" s="297" t="s">
        <v>1344</v>
      </c>
      <c r="BI1024" s="312"/>
      <c r="BJ1024" s="305" t="s">
        <v>109</v>
      </c>
      <c r="BK1024" s="305"/>
      <c r="BL1024" s="305">
        <v>1</v>
      </c>
      <c r="BM1024" s="307">
        <v>1</v>
      </c>
      <c r="BN1024" s="307" t="s">
        <v>79</v>
      </c>
      <c r="BO1024" s="305" t="s">
        <v>1210</v>
      </c>
      <c r="BP1024" s="308">
        <v>979.06</v>
      </c>
      <c r="BQ1024" s="308">
        <v>360.34</v>
      </c>
      <c r="BR1024" s="308">
        <v>35</v>
      </c>
      <c r="BS1024" s="308">
        <v>35</v>
      </c>
      <c r="BT1024" s="305" t="s">
        <v>1433</v>
      </c>
      <c r="BU1024" s="307">
        <v>0.1</v>
      </c>
      <c r="BV1024" s="309">
        <v>0</v>
      </c>
      <c r="BW1024" s="310" t="s">
        <v>1242</v>
      </c>
      <c r="BX1024" s="305"/>
      <c r="BY1024" s="308">
        <v>979.06</v>
      </c>
      <c r="BZ1024" s="308">
        <v>360.34</v>
      </c>
      <c r="CA1024" s="308">
        <v>59.5</v>
      </c>
      <c r="CB1024" s="308">
        <v>59.5</v>
      </c>
      <c r="CC1024" s="307">
        <v>0.55000000000000004</v>
      </c>
      <c r="CD1024" s="305" t="s">
        <v>1212</v>
      </c>
      <c r="CE1024" s="310" t="s">
        <v>1242</v>
      </c>
      <c r="CF1024" s="305"/>
      <c r="CG1024" s="308">
        <v>979.06</v>
      </c>
      <c r="CH1024" s="308">
        <v>360.34</v>
      </c>
      <c r="CI1024" s="308">
        <v>35</v>
      </c>
      <c r="CJ1024" s="308">
        <v>35</v>
      </c>
      <c r="CK1024" s="307"/>
      <c r="CL1024" s="307"/>
      <c r="CM1024" s="307">
        <v>1</v>
      </c>
      <c r="CN1024" s="311" t="s">
        <v>1212</v>
      </c>
      <c r="CO1024" s="305" t="s">
        <v>1242</v>
      </c>
      <c r="CP1024" s="305"/>
      <c r="CQ1024" s="308">
        <v>979.06</v>
      </c>
      <c r="CR1024" s="308">
        <v>360.34</v>
      </c>
      <c r="CS1024" s="308">
        <v>35</v>
      </c>
      <c r="CT1024" s="308">
        <v>35</v>
      </c>
      <c r="CW1024" s="312"/>
      <c r="CX1024" s="312"/>
    </row>
    <row r="1025" spans="1:102" s="299" customFormat="1" ht="16" customHeight="1">
      <c r="A1025" s="297" t="s">
        <v>1434</v>
      </c>
      <c r="B1025" s="297" t="s">
        <v>1435</v>
      </c>
      <c r="C1025" s="119" t="s">
        <v>1255</v>
      </c>
      <c r="D1025" s="119"/>
      <c r="E1025" s="119"/>
      <c r="F1025" s="298">
        <v>1025</v>
      </c>
      <c r="G1025" s="119"/>
      <c r="H1025" s="119"/>
      <c r="I1025" s="119" t="s">
        <v>1436</v>
      </c>
      <c r="J1025" s="119" t="s">
        <v>1437</v>
      </c>
      <c r="K1025" s="119" t="s">
        <v>378</v>
      </c>
      <c r="L1025" s="119"/>
      <c r="M1025" s="119" t="s">
        <v>147</v>
      </c>
      <c r="N1025" s="119"/>
      <c r="O1025" s="119"/>
      <c r="P1025" s="119"/>
      <c r="Q1025" s="119"/>
      <c r="R1025" s="119">
        <v>1</v>
      </c>
      <c r="S1025" s="119" t="s">
        <v>120</v>
      </c>
      <c r="T1025" s="119"/>
      <c r="U1025" s="119"/>
      <c r="V1025" s="119"/>
      <c r="W1025" s="119"/>
      <c r="X1025" s="119" t="s">
        <v>1438</v>
      </c>
      <c r="Y1025" s="119" t="s">
        <v>1439</v>
      </c>
      <c r="Z1025" s="119" t="s">
        <v>1440</v>
      </c>
      <c r="AA1025" s="119" t="s">
        <v>1441</v>
      </c>
      <c r="AB1025" s="119" t="s">
        <v>1209</v>
      </c>
      <c r="AD1025" s="300"/>
      <c r="AE1025" s="304"/>
      <c r="AF1025" s="297" t="s">
        <v>466</v>
      </c>
      <c r="AG1025" s="302">
        <v>0</v>
      </c>
      <c r="AH1025" s="297" t="s">
        <v>1434</v>
      </c>
      <c r="AI1025" s="297" t="s">
        <v>1435</v>
      </c>
      <c r="AJ1025" s="302">
        <v>4</v>
      </c>
      <c r="AK1025" s="299">
        <v>1</v>
      </c>
      <c r="AL1025" s="299">
        <v>2</v>
      </c>
      <c r="AM1025" s="299">
        <v>3</v>
      </c>
      <c r="AN1025" s="299">
        <v>1</v>
      </c>
      <c r="AR1025" s="299">
        <v>8</v>
      </c>
      <c r="AS1025" s="299">
        <v>4</v>
      </c>
      <c r="AT1025" s="299">
        <v>3</v>
      </c>
      <c r="AU1025" s="299">
        <v>3</v>
      </c>
      <c r="AX1025" s="303">
        <v>-160.625</v>
      </c>
      <c r="AY1025" s="299">
        <v>740</v>
      </c>
      <c r="AZ1025" s="303">
        <v>-713.88888888888891</v>
      </c>
      <c r="BA1025" s="299">
        <v>0</v>
      </c>
      <c r="BB1025" s="304">
        <v>959.66</v>
      </c>
      <c r="BC1025" s="304">
        <v>261.10000000000002</v>
      </c>
      <c r="BD1025" s="303">
        <v>286.11111111111109</v>
      </c>
      <c r="BE1025" s="303">
        <v>1000</v>
      </c>
      <c r="BH1025" s="297" t="s">
        <v>1425</v>
      </c>
      <c r="BI1025" s="312"/>
      <c r="BJ1025" s="305" t="s">
        <v>109</v>
      </c>
      <c r="BK1025" s="305"/>
      <c r="BL1025" s="305">
        <v>1</v>
      </c>
      <c r="BM1025" s="307">
        <v>1</v>
      </c>
      <c r="BN1025" s="307" t="s">
        <v>79</v>
      </c>
      <c r="BO1025" s="305" t="s">
        <v>1210</v>
      </c>
      <c r="BP1025" s="308">
        <v>959.66</v>
      </c>
      <c r="BQ1025" s="308">
        <v>261.10000000000002</v>
      </c>
      <c r="BR1025" s="308">
        <v>12</v>
      </c>
      <c r="BS1025" s="308">
        <v>12</v>
      </c>
      <c r="BT1025" s="305" t="s">
        <v>1442</v>
      </c>
      <c r="BU1025" s="307">
        <v>0.1</v>
      </c>
      <c r="BV1025" s="309">
        <v>0</v>
      </c>
      <c r="BW1025" s="310" t="s">
        <v>1252</v>
      </c>
      <c r="BX1025" s="305"/>
      <c r="BY1025" s="308">
        <v>959.66</v>
      </c>
      <c r="BZ1025" s="308">
        <v>261.10000000000002</v>
      </c>
      <c r="CA1025" s="308">
        <v>20.399999999999999</v>
      </c>
      <c r="CB1025" s="308">
        <v>20.399999999999999</v>
      </c>
      <c r="CC1025" s="307">
        <v>0.55000000000000004</v>
      </c>
      <c r="CD1025" s="305" t="s">
        <v>1212</v>
      </c>
      <c r="CE1025" s="310" t="s">
        <v>1252</v>
      </c>
      <c r="CF1025" s="305"/>
      <c r="CG1025" s="308">
        <v>959.66</v>
      </c>
      <c r="CH1025" s="308">
        <v>261.10000000000002</v>
      </c>
      <c r="CI1025" s="308">
        <v>12</v>
      </c>
      <c r="CJ1025" s="308">
        <v>12</v>
      </c>
      <c r="CK1025" s="307"/>
      <c r="CL1025" s="307"/>
      <c r="CM1025" s="307">
        <v>1</v>
      </c>
      <c r="CN1025" s="311" t="s">
        <v>1212</v>
      </c>
      <c r="CO1025" s="305" t="s">
        <v>1252</v>
      </c>
      <c r="CP1025" s="305"/>
      <c r="CQ1025" s="308">
        <v>959.66</v>
      </c>
      <c r="CR1025" s="308">
        <v>261.10000000000002</v>
      </c>
      <c r="CS1025" s="308">
        <v>12</v>
      </c>
      <c r="CT1025" s="308">
        <v>12</v>
      </c>
      <c r="CW1025" s="312"/>
      <c r="CX1025" s="312"/>
    </row>
    <row r="1026" spans="1:102" s="299" customFormat="1" ht="16" customHeight="1">
      <c r="A1026" s="297" t="s">
        <v>1443</v>
      </c>
      <c r="B1026" s="297" t="s">
        <v>1444</v>
      </c>
      <c r="C1026" s="119" t="s">
        <v>1214</v>
      </c>
      <c r="D1026" s="119"/>
      <c r="E1026" s="119"/>
      <c r="F1026" s="298">
        <v>1026</v>
      </c>
      <c r="G1026" s="119"/>
      <c r="H1026" s="119"/>
      <c r="I1026" s="119" t="s">
        <v>1445</v>
      </c>
      <c r="J1026" s="119" t="s">
        <v>1446</v>
      </c>
      <c r="K1026" s="119" t="s">
        <v>378</v>
      </c>
      <c r="L1026" s="119"/>
      <c r="M1026" s="119" t="s">
        <v>147</v>
      </c>
      <c r="N1026" s="119"/>
      <c r="O1026" s="119"/>
      <c r="P1026" s="119"/>
      <c r="Q1026" s="119"/>
      <c r="R1026" s="119">
        <v>1</v>
      </c>
      <c r="S1026" s="119" t="s">
        <v>120</v>
      </c>
      <c r="T1026" s="119"/>
      <c r="U1026" s="119"/>
      <c r="V1026" s="119"/>
      <c r="W1026" s="119"/>
      <c r="X1026" s="119" t="s">
        <v>1447</v>
      </c>
      <c r="Y1026" s="119" t="s">
        <v>1448</v>
      </c>
      <c r="Z1026" s="119" t="s">
        <v>1449</v>
      </c>
      <c r="AA1026" s="119" t="s">
        <v>1450</v>
      </c>
      <c r="AB1026" s="119" t="s">
        <v>1209</v>
      </c>
      <c r="AD1026" s="300"/>
      <c r="AE1026" s="304"/>
      <c r="AF1026" s="297" t="s">
        <v>467</v>
      </c>
      <c r="AG1026" s="302">
        <v>0</v>
      </c>
      <c r="AH1026" s="297" t="s">
        <v>1443</v>
      </c>
      <c r="AI1026" s="297" t="s">
        <v>1444</v>
      </c>
      <c r="AJ1026" s="302">
        <v>4</v>
      </c>
      <c r="AK1026" s="299">
        <v>1</v>
      </c>
      <c r="AL1026" s="299">
        <v>2</v>
      </c>
      <c r="AM1026" s="299">
        <v>3</v>
      </c>
      <c r="AN1026" s="299">
        <v>2</v>
      </c>
      <c r="AR1026" s="299">
        <v>8</v>
      </c>
      <c r="AS1026" s="299">
        <v>4</v>
      </c>
      <c r="AT1026" s="299">
        <v>3</v>
      </c>
      <c r="AU1026" s="299">
        <v>3</v>
      </c>
      <c r="AX1026" s="303">
        <v>-159.375</v>
      </c>
      <c r="AY1026" s="299">
        <v>740</v>
      </c>
      <c r="AZ1026" s="303">
        <v>-708.33333333333337</v>
      </c>
      <c r="BA1026" s="299">
        <v>0</v>
      </c>
      <c r="BB1026" s="304">
        <v>975.79</v>
      </c>
      <c r="BC1026" s="304">
        <v>260.39999999999998</v>
      </c>
      <c r="BD1026" s="303">
        <v>291.66666666666663</v>
      </c>
      <c r="BE1026" s="303">
        <v>1000</v>
      </c>
      <c r="BH1026" s="297" t="s">
        <v>1425</v>
      </c>
      <c r="BI1026" s="312"/>
      <c r="BJ1026" s="305" t="s">
        <v>109</v>
      </c>
      <c r="BK1026" s="305"/>
      <c r="BL1026" s="305">
        <v>1</v>
      </c>
      <c r="BM1026" s="307">
        <v>1</v>
      </c>
      <c r="BN1026" s="307" t="s">
        <v>79</v>
      </c>
      <c r="BO1026" s="305" t="s">
        <v>1210</v>
      </c>
      <c r="BP1026" s="308">
        <v>975.79</v>
      </c>
      <c r="BQ1026" s="308">
        <v>260.39999999999998</v>
      </c>
      <c r="BR1026" s="308">
        <v>12</v>
      </c>
      <c r="BS1026" s="308">
        <v>12</v>
      </c>
      <c r="BT1026" s="305" t="s">
        <v>1451</v>
      </c>
      <c r="BU1026" s="307">
        <v>0.1</v>
      </c>
      <c r="BV1026" s="309">
        <v>0</v>
      </c>
      <c r="BW1026" s="310" t="s">
        <v>1252</v>
      </c>
      <c r="BX1026" s="305"/>
      <c r="BY1026" s="308">
        <v>975.79</v>
      </c>
      <c r="BZ1026" s="308">
        <v>260.39999999999998</v>
      </c>
      <c r="CA1026" s="308">
        <v>20.399999999999999</v>
      </c>
      <c r="CB1026" s="308">
        <v>20.399999999999999</v>
      </c>
      <c r="CC1026" s="307">
        <v>0.55000000000000004</v>
      </c>
      <c r="CD1026" s="305" t="s">
        <v>1212</v>
      </c>
      <c r="CE1026" s="310" t="s">
        <v>1252</v>
      </c>
      <c r="CF1026" s="305"/>
      <c r="CG1026" s="308">
        <v>975.79</v>
      </c>
      <c r="CH1026" s="308">
        <v>260.39999999999998</v>
      </c>
      <c r="CI1026" s="308">
        <v>12</v>
      </c>
      <c r="CJ1026" s="308">
        <v>12</v>
      </c>
      <c r="CK1026" s="307"/>
      <c r="CL1026" s="307"/>
      <c r="CM1026" s="307">
        <v>1</v>
      </c>
      <c r="CN1026" s="311" t="s">
        <v>1212</v>
      </c>
      <c r="CO1026" s="305" t="s">
        <v>1252</v>
      </c>
      <c r="CP1026" s="305"/>
      <c r="CQ1026" s="308">
        <v>975.79</v>
      </c>
      <c r="CR1026" s="308">
        <v>260.39999999999998</v>
      </c>
      <c r="CS1026" s="308">
        <v>12</v>
      </c>
      <c r="CT1026" s="308">
        <v>12</v>
      </c>
      <c r="CW1026" s="312"/>
      <c r="CX1026" s="312"/>
    </row>
    <row r="1027" spans="1:102" s="299" customFormat="1" ht="16" customHeight="1">
      <c r="A1027" s="297" t="s">
        <v>1452</v>
      </c>
      <c r="B1027" s="297" t="s">
        <v>1453</v>
      </c>
      <c r="C1027" s="119" t="s">
        <v>1255</v>
      </c>
      <c r="D1027" s="119"/>
      <c r="E1027" s="119"/>
      <c r="F1027" s="298">
        <v>1027</v>
      </c>
      <c r="G1027" s="119"/>
      <c r="H1027" s="119"/>
      <c r="I1027" s="119" t="s">
        <v>1454</v>
      </c>
      <c r="J1027" s="119" t="s">
        <v>1455</v>
      </c>
      <c r="K1027" s="119" t="s">
        <v>378</v>
      </c>
      <c r="L1027" s="119"/>
      <c r="M1027" s="119" t="s">
        <v>147</v>
      </c>
      <c r="N1027" s="119"/>
      <c r="O1027" s="119"/>
      <c r="P1027" s="119"/>
      <c r="Q1027" s="119"/>
      <c r="R1027" s="119">
        <v>1</v>
      </c>
      <c r="S1027" s="119" t="s">
        <v>120</v>
      </c>
      <c r="T1027" s="119"/>
      <c r="U1027" s="119"/>
      <c r="V1027" s="119"/>
      <c r="W1027" s="119"/>
      <c r="X1027" s="119" t="s">
        <v>1456</v>
      </c>
      <c r="Y1027" s="119" t="s">
        <v>1457</v>
      </c>
      <c r="Z1027" s="119" t="s">
        <v>1458</v>
      </c>
      <c r="AA1027" s="119" t="s">
        <v>1459</v>
      </c>
      <c r="AB1027" s="119" t="s">
        <v>1209</v>
      </c>
      <c r="AD1027" s="300"/>
      <c r="AE1027" s="304"/>
      <c r="AF1027" s="297" t="s">
        <v>468</v>
      </c>
      <c r="AG1027" s="302">
        <v>0</v>
      </c>
      <c r="AH1027" s="297" t="s">
        <v>1452</v>
      </c>
      <c r="AI1027" s="297" t="s">
        <v>1453</v>
      </c>
      <c r="AJ1027" s="302">
        <v>4</v>
      </c>
      <c r="AK1027" s="299">
        <v>1</v>
      </c>
      <c r="AL1027" s="299">
        <v>2</v>
      </c>
      <c r="AM1027" s="299">
        <v>3</v>
      </c>
      <c r="AN1027" s="299">
        <v>3</v>
      </c>
      <c r="AR1027" s="299">
        <v>8</v>
      </c>
      <c r="AS1027" s="299">
        <v>4</v>
      </c>
      <c r="AT1027" s="299">
        <v>3</v>
      </c>
      <c r="AU1027" s="299">
        <v>3</v>
      </c>
      <c r="AX1027" s="303">
        <v>-158.125</v>
      </c>
      <c r="AY1027" s="299">
        <v>740</v>
      </c>
      <c r="AZ1027" s="303">
        <v>-702.77777777777783</v>
      </c>
      <c r="BA1027" s="299">
        <v>0</v>
      </c>
      <c r="BB1027" s="304">
        <v>991.93</v>
      </c>
      <c r="BC1027" s="304">
        <v>260.03999999999996</v>
      </c>
      <c r="BD1027" s="303">
        <v>297.22222222222217</v>
      </c>
      <c r="BE1027" s="303">
        <v>1000</v>
      </c>
      <c r="BH1027" s="297" t="s">
        <v>1425</v>
      </c>
      <c r="BI1027" s="312"/>
      <c r="BJ1027" s="305" t="s">
        <v>109</v>
      </c>
      <c r="BK1027" s="305"/>
      <c r="BL1027" s="305">
        <v>1</v>
      </c>
      <c r="BM1027" s="307">
        <v>1</v>
      </c>
      <c r="BN1027" s="307" t="s">
        <v>79</v>
      </c>
      <c r="BO1027" s="305" t="s">
        <v>1210</v>
      </c>
      <c r="BP1027" s="308">
        <v>991.93</v>
      </c>
      <c r="BQ1027" s="308">
        <v>260.04000000000002</v>
      </c>
      <c r="BR1027" s="308">
        <v>12</v>
      </c>
      <c r="BS1027" s="308">
        <v>12</v>
      </c>
      <c r="BT1027" s="305" t="s">
        <v>1460</v>
      </c>
      <c r="BU1027" s="307">
        <v>0.1</v>
      </c>
      <c r="BV1027" s="309">
        <v>0</v>
      </c>
      <c r="BW1027" s="310" t="s">
        <v>1252</v>
      </c>
      <c r="BX1027" s="305"/>
      <c r="BY1027" s="308">
        <v>991.93</v>
      </c>
      <c r="BZ1027" s="308">
        <v>260.04000000000002</v>
      </c>
      <c r="CA1027" s="308">
        <v>20.399999999999999</v>
      </c>
      <c r="CB1027" s="308">
        <v>20.399999999999999</v>
      </c>
      <c r="CC1027" s="307">
        <v>0.55000000000000004</v>
      </c>
      <c r="CD1027" s="305" t="s">
        <v>1212</v>
      </c>
      <c r="CE1027" s="310" t="s">
        <v>1252</v>
      </c>
      <c r="CF1027" s="305"/>
      <c r="CG1027" s="308">
        <v>991.93</v>
      </c>
      <c r="CH1027" s="308">
        <v>260.04000000000002</v>
      </c>
      <c r="CI1027" s="308">
        <v>12</v>
      </c>
      <c r="CJ1027" s="308">
        <v>12</v>
      </c>
      <c r="CK1027" s="307"/>
      <c r="CL1027" s="307"/>
      <c r="CM1027" s="307">
        <v>1</v>
      </c>
      <c r="CN1027" s="311" t="s">
        <v>1212</v>
      </c>
      <c r="CO1027" s="305" t="s">
        <v>1252</v>
      </c>
      <c r="CP1027" s="305"/>
      <c r="CQ1027" s="308">
        <v>991.93</v>
      </c>
      <c r="CR1027" s="308">
        <v>260.04000000000002</v>
      </c>
      <c r="CS1027" s="308">
        <v>12</v>
      </c>
      <c r="CT1027" s="308">
        <v>12</v>
      </c>
      <c r="CW1027" s="312"/>
      <c r="CX1027" s="312"/>
    </row>
    <row r="1028" spans="1:102" s="299" customFormat="1" ht="16" customHeight="1">
      <c r="A1028" s="297" t="s">
        <v>1461</v>
      </c>
      <c r="B1028" s="297" t="s">
        <v>1462</v>
      </c>
      <c r="C1028" s="119" t="s">
        <v>1214</v>
      </c>
      <c r="D1028" s="119"/>
      <c r="E1028" s="119"/>
      <c r="F1028" s="298">
        <v>1028</v>
      </c>
      <c r="G1028" s="119"/>
      <c r="H1028" s="119"/>
      <c r="I1028" s="119" t="s">
        <v>1463</v>
      </c>
      <c r="J1028" s="119" t="s">
        <v>1464</v>
      </c>
      <c r="K1028" s="119" t="s">
        <v>378</v>
      </c>
      <c r="L1028" s="119"/>
      <c r="M1028" s="119" t="s">
        <v>147</v>
      </c>
      <c r="N1028" s="119"/>
      <c r="O1028" s="119"/>
      <c r="P1028" s="119"/>
      <c r="Q1028" s="119"/>
      <c r="R1028" s="119">
        <v>1</v>
      </c>
      <c r="S1028" s="119" t="s">
        <v>120</v>
      </c>
      <c r="T1028" s="119"/>
      <c r="U1028" s="119"/>
      <c r="V1028" s="119"/>
      <c r="W1028" s="119"/>
      <c r="X1028" s="119" t="s">
        <v>1465</v>
      </c>
      <c r="Y1028" s="119" t="s">
        <v>1466</v>
      </c>
      <c r="Z1028" s="119" t="s">
        <v>1467</v>
      </c>
      <c r="AA1028" s="119" t="s">
        <v>1468</v>
      </c>
      <c r="AB1028" s="119" t="s">
        <v>1209</v>
      </c>
      <c r="AD1028" s="300"/>
      <c r="AE1028" s="304"/>
      <c r="AF1028" s="297" t="s">
        <v>469</v>
      </c>
      <c r="AG1028" s="302">
        <v>0</v>
      </c>
      <c r="AH1028" s="297" t="s">
        <v>1461</v>
      </c>
      <c r="AI1028" s="297" t="s">
        <v>1462</v>
      </c>
      <c r="AJ1028" s="302">
        <v>2</v>
      </c>
      <c r="AK1028" s="299">
        <v>1</v>
      </c>
      <c r="AL1028" s="299">
        <v>3</v>
      </c>
      <c r="AR1028" s="299">
        <v>8</v>
      </c>
      <c r="AS1028" s="299">
        <v>4</v>
      </c>
      <c r="AX1028" s="303">
        <v>-151.875</v>
      </c>
      <c r="AY1028" s="299">
        <v>500</v>
      </c>
      <c r="AZ1028" s="303">
        <v>-675</v>
      </c>
      <c r="BA1028" s="299">
        <v>0</v>
      </c>
      <c r="BB1028" s="304">
        <v>1049.01</v>
      </c>
      <c r="BC1028" s="304">
        <v>502.41</v>
      </c>
      <c r="BD1028" s="303">
        <v>325</v>
      </c>
      <c r="BE1028" s="303">
        <v>1000</v>
      </c>
      <c r="BH1028" s="297" t="s">
        <v>860</v>
      </c>
      <c r="BI1028" s="312"/>
      <c r="BJ1028" s="305" t="s">
        <v>109</v>
      </c>
      <c r="BK1028" s="305"/>
      <c r="BL1028" s="305">
        <v>1</v>
      </c>
      <c r="BM1028" s="307">
        <v>1</v>
      </c>
      <c r="BN1028" s="307" t="s">
        <v>79</v>
      </c>
      <c r="BO1028" s="305" t="s">
        <v>1210</v>
      </c>
      <c r="BP1028" s="308">
        <v>1049.01</v>
      </c>
      <c r="BQ1028" s="308">
        <v>502.41</v>
      </c>
      <c r="BR1028" s="308">
        <v>60</v>
      </c>
      <c r="BS1028" s="308">
        <v>60</v>
      </c>
      <c r="BT1028" s="305" t="s">
        <v>1469</v>
      </c>
      <c r="BU1028" s="307">
        <v>0.1</v>
      </c>
      <c r="BV1028" s="309">
        <v>0</v>
      </c>
      <c r="BW1028" s="310" t="s">
        <v>1232</v>
      </c>
      <c r="BX1028" s="305"/>
      <c r="BY1028" s="308">
        <v>1049.01</v>
      </c>
      <c r="BZ1028" s="308">
        <v>502.41</v>
      </c>
      <c r="CA1028" s="308">
        <v>102</v>
      </c>
      <c r="CB1028" s="308">
        <v>102</v>
      </c>
      <c r="CC1028" s="307">
        <v>0.55000000000000004</v>
      </c>
      <c r="CD1028" s="305" t="s">
        <v>1212</v>
      </c>
      <c r="CE1028" s="310" t="s">
        <v>1232</v>
      </c>
      <c r="CF1028" s="305"/>
      <c r="CG1028" s="308">
        <v>1049.01</v>
      </c>
      <c r="CH1028" s="308">
        <v>502.41</v>
      </c>
      <c r="CI1028" s="308">
        <v>60</v>
      </c>
      <c r="CJ1028" s="308">
        <v>60</v>
      </c>
      <c r="CK1028" s="307"/>
      <c r="CL1028" s="307"/>
      <c r="CM1028" s="307">
        <v>1</v>
      </c>
      <c r="CN1028" s="311" t="s">
        <v>1212</v>
      </c>
      <c r="CO1028" s="305" t="s">
        <v>1232</v>
      </c>
      <c r="CP1028" s="305"/>
      <c r="CQ1028" s="308">
        <v>1049.01</v>
      </c>
      <c r="CR1028" s="308">
        <v>502.41</v>
      </c>
      <c r="CS1028" s="308">
        <v>60</v>
      </c>
      <c r="CT1028" s="308">
        <v>60</v>
      </c>
      <c r="CW1028" s="312"/>
      <c r="CX1028" s="312"/>
    </row>
    <row r="1029" spans="1:102" s="299" customFormat="1" ht="16" customHeight="1">
      <c r="A1029" s="297" t="s">
        <v>1470</v>
      </c>
      <c r="B1029" s="297" t="s">
        <v>1471</v>
      </c>
      <c r="C1029" s="119" t="s">
        <v>1214</v>
      </c>
      <c r="D1029" s="119"/>
      <c r="E1029" s="119"/>
      <c r="F1029" s="298">
        <v>1029</v>
      </c>
      <c r="G1029" s="119"/>
      <c r="H1029" s="119"/>
      <c r="I1029" s="119" t="s">
        <v>1472</v>
      </c>
      <c r="J1029" s="119" t="s">
        <v>1473</v>
      </c>
      <c r="K1029" s="119" t="s">
        <v>378</v>
      </c>
      <c r="L1029" s="119"/>
      <c r="M1029" s="119" t="s">
        <v>147</v>
      </c>
      <c r="N1029" s="119"/>
      <c r="O1029" s="119"/>
      <c r="P1029" s="119"/>
      <c r="Q1029" s="119"/>
      <c r="R1029" s="119">
        <v>1</v>
      </c>
      <c r="S1029" s="119" t="s">
        <v>120</v>
      </c>
      <c r="T1029" s="119"/>
      <c r="U1029" s="119"/>
      <c r="V1029" s="119"/>
      <c r="W1029" s="119"/>
      <c r="X1029" s="119" t="s">
        <v>1474</v>
      </c>
      <c r="Y1029" s="119" t="s">
        <v>1475</v>
      </c>
      <c r="Z1029" s="119" t="s">
        <v>1476</v>
      </c>
      <c r="AA1029" s="119" t="s">
        <v>1477</v>
      </c>
      <c r="AB1029" s="119" t="s">
        <v>1209</v>
      </c>
      <c r="AD1029" s="300"/>
      <c r="AE1029" s="304"/>
      <c r="AF1029" s="297" t="s">
        <v>470</v>
      </c>
      <c r="AG1029" s="302">
        <v>0</v>
      </c>
      <c r="AH1029" s="297" t="s">
        <v>1470</v>
      </c>
      <c r="AI1029" s="297" t="s">
        <v>1471</v>
      </c>
      <c r="AJ1029" s="302">
        <v>3</v>
      </c>
      <c r="AK1029" s="299">
        <v>1</v>
      </c>
      <c r="AL1029" s="299">
        <v>3</v>
      </c>
      <c r="AM1029" s="299">
        <v>1</v>
      </c>
      <c r="AR1029" s="299">
        <v>8</v>
      </c>
      <c r="AS1029" s="299">
        <v>4</v>
      </c>
      <c r="AT1029" s="299">
        <v>3</v>
      </c>
      <c r="AX1029" s="303">
        <v>-155.625</v>
      </c>
      <c r="AY1029" s="299">
        <v>640</v>
      </c>
      <c r="AZ1029" s="303">
        <v>-691.66666666666663</v>
      </c>
      <c r="BA1029" s="299">
        <v>0</v>
      </c>
      <c r="BB1029" s="304">
        <v>1020.94</v>
      </c>
      <c r="BC1029" s="304">
        <v>360.34000000000003</v>
      </c>
      <c r="BD1029" s="303">
        <v>308.33333333333337</v>
      </c>
      <c r="BE1029" s="303">
        <v>1000</v>
      </c>
      <c r="BH1029" s="297" t="s">
        <v>1461</v>
      </c>
      <c r="BI1029" s="312"/>
      <c r="BJ1029" s="305" t="s">
        <v>109</v>
      </c>
      <c r="BK1029" s="305"/>
      <c r="BL1029" s="305">
        <v>1</v>
      </c>
      <c r="BM1029" s="307">
        <v>1</v>
      </c>
      <c r="BN1029" s="307" t="s">
        <v>79</v>
      </c>
      <c r="BO1029" s="305" t="s">
        <v>1210</v>
      </c>
      <c r="BP1029" s="308">
        <v>1020.94</v>
      </c>
      <c r="BQ1029" s="308">
        <v>360.34</v>
      </c>
      <c r="BR1029" s="308">
        <v>35</v>
      </c>
      <c r="BS1029" s="308">
        <v>35</v>
      </c>
      <c r="BT1029" s="305" t="s">
        <v>1478</v>
      </c>
      <c r="BU1029" s="307">
        <v>0.1</v>
      </c>
      <c r="BV1029" s="309">
        <v>0</v>
      </c>
      <c r="BW1029" s="310" t="s">
        <v>1242</v>
      </c>
      <c r="BX1029" s="305"/>
      <c r="BY1029" s="308">
        <v>1020.94</v>
      </c>
      <c r="BZ1029" s="308">
        <v>360.34</v>
      </c>
      <c r="CA1029" s="308">
        <v>59.5</v>
      </c>
      <c r="CB1029" s="308">
        <v>59.5</v>
      </c>
      <c r="CC1029" s="307">
        <v>0.55000000000000004</v>
      </c>
      <c r="CD1029" s="305" t="s">
        <v>1212</v>
      </c>
      <c r="CE1029" s="310" t="s">
        <v>1242</v>
      </c>
      <c r="CF1029" s="305"/>
      <c r="CG1029" s="308">
        <v>1020.94</v>
      </c>
      <c r="CH1029" s="308">
        <v>360.34</v>
      </c>
      <c r="CI1029" s="308">
        <v>35</v>
      </c>
      <c r="CJ1029" s="308">
        <v>35</v>
      </c>
      <c r="CK1029" s="307"/>
      <c r="CL1029" s="307"/>
      <c r="CM1029" s="307">
        <v>1</v>
      </c>
      <c r="CN1029" s="311" t="s">
        <v>1212</v>
      </c>
      <c r="CO1029" s="305" t="s">
        <v>1242</v>
      </c>
      <c r="CP1029" s="305"/>
      <c r="CQ1029" s="308">
        <v>1020.94</v>
      </c>
      <c r="CR1029" s="308">
        <v>360.34</v>
      </c>
      <c r="CS1029" s="308">
        <v>35</v>
      </c>
      <c r="CT1029" s="308">
        <v>35</v>
      </c>
      <c r="CW1029" s="312"/>
      <c r="CX1029" s="312"/>
    </row>
    <row r="1030" spans="1:102" s="299" customFormat="1" ht="16" customHeight="1">
      <c r="A1030" s="297" t="s">
        <v>1479</v>
      </c>
      <c r="B1030" s="297" t="s">
        <v>1480</v>
      </c>
      <c r="C1030" s="119" t="s">
        <v>1214</v>
      </c>
      <c r="D1030" s="119"/>
      <c r="E1030" s="119"/>
      <c r="F1030" s="298">
        <v>1030</v>
      </c>
      <c r="G1030" s="119"/>
      <c r="H1030" s="119"/>
      <c r="I1030" s="119" t="s">
        <v>1481</v>
      </c>
      <c r="J1030" s="119" t="s">
        <v>1482</v>
      </c>
      <c r="K1030" s="119" t="s">
        <v>378</v>
      </c>
      <c r="L1030" s="119"/>
      <c r="M1030" s="119" t="s">
        <v>147</v>
      </c>
      <c r="N1030" s="119"/>
      <c r="O1030" s="119"/>
      <c r="P1030" s="119"/>
      <c r="Q1030" s="119"/>
      <c r="R1030" s="119">
        <v>1</v>
      </c>
      <c r="S1030" s="119" t="s">
        <v>120</v>
      </c>
      <c r="T1030" s="119"/>
      <c r="U1030" s="119"/>
      <c r="V1030" s="119"/>
      <c r="W1030" s="119"/>
      <c r="X1030" s="119" t="s">
        <v>1483</v>
      </c>
      <c r="Y1030" s="119" t="s">
        <v>1484</v>
      </c>
      <c r="Z1030" s="119" t="s">
        <v>1485</v>
      </c>
      <c r="AA1030" s="119" t="s">
        <v>1486</v>
      </c>
      <c r="AB1030" s="119" t="s">
        <v>1209</v>
      </c>
      <c r="AD1030" s="300"/>
      <c r="AE1030" s="304"/>
      <c r="AF1030" s="297" t="s">
        <v>471</v>
      </c>
      <c r="AG1030" s="302">
        <v>0</v>
      </c>
      <c r="AH1030" s="297" t="s">
        <v>1479</v>
      </c>
      <c r="AI1030" s="297" t="s">
        <v>1480</v>
      </c>
      <c r="AJ1030" s="302">
        <v>4</v>
      </c>
      <c r="AK1030" s="299">
        <v>1</v>
      </c>
      <c r="AL1030" s="299">
        <v>3</v>
      </c>
      <c r="AM1030" s="299">
        <v>1</v>
      </c>
      <c r="AN1030" s="299">
        <v>1</v>
      </c>
      <c r="AR1030" s="299">
        <v>8</v>
      </c>
      <c r="AS1030" s="299">
        <v>4</v>
      </c>
      <c r="AT1030" s="299">
        <v>3</v>
      </c>
      <c r="AU1030" s="299">
        <v>3</v>
      </c>
      <c r="AX1030" s="303">
        <v>-156.875</v>
      </c>
      <c r="AY1030" s="299">
        <v>740</v>
      </c>
      <c r="AZ1030" s="303">
        <v>-697.22222222222217</v>
      </c>
      <c r="BA1030" s="299">
        <v>0</v>
      </c>
      <c r="BB1030" s="304">
        <v>1008.07</v>
      </c>
      <c r="BC1030" s="304">
        <v>260.03999999999996</v>
      </c>
      <c r="BD1030" s="303">
        <v>302.77777777777783</v>
      </c>
      <c r="BE1030" s="303">
        <v>1000</v>
      </c>
      <c r="BH1030" s="297" t="s">
        <v>1470</v>
      </c>
      <c r="BI1030" s="312"/>
      <c r="BJ1030" s="305" t="s">
        <v>109</v>
      </c>
      <c r="BK1030" s="305"/>
      <c r="BL1030" s="305">
        <v>1</v>
      </c>
      <c r="BM1030" s="307">
        <v>1</v>
      </c>
      <c r="BN1030" s="307" t="s">
        <v>79</v>
      </c>
      <c r="BO1030" s="305" t="s">
        <v>1210</v>
      </c>
      <c r="BP1030" s="308">
        <v>1008.07</v>
      </c>
      <c r="BQ1030" s="308">
        <v>260.04000000000002</v>
      </c>
      <c r="BR1030" s="308">
        <v>12</v>
      </c>
      <c r="BS1030" s="308">
        <v>12</v>
      </c>
      <c r="BT1030" s="305" t="s">
        <v>1487</v>
      </c>
      <c r="BU1030" s="307">
        <v>0.1</v>
      </c>
      <c r="BV1030" s="309">
        <v>0</v>
      </c>
      <c r="BW1030" s="310" t="s">
        <v>1252</v>
      </c>
      <c r="BX1030" s="305"/>
      <c r="BY1030" s="308">
        <v>1008.07</v>
      </c>
      <c r="BZ1030" s="308">
        <v>260.04000000000002</v>
      </c>
      <c r="CA1030" s="308">
        <v>20.399999999999999</v>
      </c>
      <c r="CB1030" s="308">
        <v>20.399999999999999</v>
      </c>
      <c r="CC1030" s="307">
        <v>0.55000000000000004</v>
      </c>
      <c r="CD1030" s="305" t="s">
        <v>1212</v>
      </c>
      <c r="CE1030" s="310" t="s">
        <v>1252</v>
      </c>
      <c r="CF1030" s="305"/>
      <c r="CG1030" s="308">
        <v>1008.07</v>
      </c>
      <c r="CH1030" s="308">
        <v>260.04000000000002</v>
      </c>
      <c r="CI1030" s="308">
        <v>12</v>
      </c>
      <c r="CJ1030" s="308">
        <v>12</v>
      </c>
      <c r="CK1030" s="307"/>
      <c r="CL1030" s="307"/>
      <c r="CM1030" s="307">
        <v>1</v>
      </c>
      <c r="CN1030" s="311" t="s">
        <v>1212</v>
      </c>
      <c r="CO1030" s="305" t="s">
        <v>1252</v>
      </c>
      <c r="CP1030" s="305"/>
      <c r="CQ1030" s="308">
        <v>1008.07</v>
      </c>
      <c r="CR1030" s="308">
        <v>260.04000000000002</v>
      </c>
      <c r="CS1030" s="308">
        <v>12</v>
      </c>
      <c r="CT1030" s="308">
        <v>12</v>
      </c>
      <c r="CW1030" s="312"/>
      <c r="CX1030" s="312"/>
    </row>
    <row r="1031" spans="1:102" s="299" customFormat="1" ht="16" customHeight="1">
      <c r="A1031" s="297" t="s">
        <v>1488</v>
      </c>
      <c r="B1031" s="297" t="s">
        <v>1489</v>
      </c>
      <c r="C1031" s="119" t="s">
        <v>1255</v>
      </c>
      <c r="D1031" s="119"/>
      <c r="E1031" s="119"/>
      <c r="F1031" s="298">
        <v>1031</v>
      </c>
      <c r="G1031" s="119"/>
      <c r="H1031" s="119"/>
      <c r="I1031" s="119" t="s">
        <v>1490</v>
      </c>
      <c r="J1031" s="119" t="s">
        <v>1491</v>
      </c>
      <c r="K1031" s="119" t="s">
        <v>378</v>
      </c>
      <c r="L1031" s="119"/>
      <c r="M1031" s="119" t="s">
        <v>147</v>
      </c>
      <c r="N1031" s="119"/>
      <c r="O1031" s="119"/>
      <c r="P1031" s="119"/>
      <c r="Q1031" s="119"/>
      <c r="R1031" s="119">
        <v>1</v>
      </c>
      <c r="S1031" s="119" t="s">
        <v>120</v>
      </c>
      <c r="T1031" s="119"/>
      <c r="U1031" s="119"/>
      <c r="V1031" s="119"/>
      <c r="W1031" s="119"/>
      <c r="X1031" s="119" t="s">
        <v>1492</v>
      </c>
      <c r="Y1031" s="119" t="s">
        <v>1493</v>
      </c>
      <c r="Z1031" s="119" t="s">
        <v>1494</v>
      </c>
      <c r="AA1031" s="119" t="s">
        <v>1495</v>
      </c>
      <c r="AB1031" s="119" t="s">
        <v>1209</v>
      </c>
      <c r="AD1031" s="300"/>
      <c r="AE1031" s="304"/>
      <c r="AF1031" s="297" t="s">
        <v>472</v>
      </c>
      <c r="AG1031" s="302">
        <v>0</v>
      </c>
      <c r="AH1031" s="297" t="s">
        <v>1488</v>
      </c>
      <c r="AI1031" s="297" t="s">
        <v>1489</v>
      </c>
      <c r="AJ1031" s="302">
        <v>4</v>
      </c>
      <c r="AK1031" s="299">
        <v>1</v>
      </c>
      <c r="AL1031" s="299">
        <v>3</v>
      </c>
      <c r="AM1031" s="299">
        <v>1</v>
      </c>
      <c r="AN1031" s="299">
        <v>2</v>
      </c>
      <c r="AR1031" s="299">
        <v>8</v>
      </c>
      <c r="AS1031" s="299">
        <v>4</v>
      </c>
      <c r="AT1031" s="299">
        <v>3</v>
      </c>
      <c r="AU1031" s="299">
        <v>3</v>
      </c>
      <c r="AX1031" s="303">
        <v>-155.625</v>
      </c>
      <c r="AY1031" s="299">
        <v>740</v>
      </c>
      <c r="AZ1031" s="303">
        <v>-691.66666666666663</v>
      </c>
      <c r="BA1031" s="299">
        <v>0</v>
      </c>
      <c r="BB1031" s="304">
        <v>1024.21</v>
      </c>
      <c r="BC1031" s="304">
        <v>260.39999999999998</v>
      </c>
      <c r="BD1031" s="303">
        <v>308.33333333333337</v>
      </c>
      <c r="BE1031" s="303">
        <v>1000</v>
      </c>
      <c r="BH1031" s="297" t="s">
        <v>1470</v>
      </c>
      <c r="BI1031" s="312"/>
      <c r="BJ1031" s="305" t="s">
        <v>109</v>
      </c>
      <c r="BK1031" s="305"/>
      <c r="BL1031" s="305">
        <v>1</v>
      </c>
      <c r="BM1031" s="307">
        <v>1</v>
      </c>
      <c r="BN1031" s="307" t="s">
        <v>79</v>
      </c>
      <c r="BO1031" s="305" t="s">
        <v>1210</v>
      </c>
      <c r="BP1031" s="308">
        <v>1024.21</v>
      </c>
      <c r="BQ1031" s="308">
        <v>260.39999999999998</v>
      </c>
      <c r="BR1031" s="308">
        <v>12</v>
      </c>
      <c r="BS1031" s="308">
        <v>12</v>
      </c>
      <c r="BT1031" s="305" t="s">
        <v>1496</v>
      </c>
      <c r="BU1031" s="307">
        <v>0.1</v>
      </c>
      <c r="BV1031" s="309">
        <v>0</v>
      </c>
      <c r="BW1031" s="310" t="s">
        <v>1252</v>
      </c>
      <c r="BX1031" s="305"/>
      <c r="BY1031" s="308">
        <v>1024.21</v>
      </c>
      <c r="BZ1031" s="308">
        <v>260.39999999999998</v>
      </c>
      <c r="CA1031" s="308">
        <v>20.399999999999999</v>
      </c>
      <c r="CB1031" s="308">
        <v>20.399999999999999</v>
      </c>
      <c r="CC1031" s="307">
        <v>0.55000000000000004</v>
      </c>
      <c r="CD1031" s="305" t="s">
        <v>1212</v>
      </c>
      <c r="CE1031" s="310" t="s">
        <v>1252</v>
      </c>
      <c r="CF1031" s="305"/>
      <c r="CG1031" s="308">
        <v>1024.21</v>
      </c>
      <c r="CH1031" s="308">
        <v>260.39999999999998</v>
      </c>
      <c r="CI1031" s="308">
        <v>12</v>
      </c>
      <c r="CJ1031" s="308">
        <v>12</v>
      </c>
      <c r="CK1031" s="307"/>
      <c r="CL1031" s="307"/>
      <c r="CM1031" s="307">
        <v>1</v>
      </c>
      <c r="CN1031" s="311" t="s">
        <v>1212</v>
      </c>
      <c r="CO1031" s="305" t="s">
        <v>1252</v>
      </c>
      <c r="CP1031" s="305"/>
      <c r="CQ1031" s="308">
        <v>1024.21</v>
      </c>
      <c r="CR1031" s="308">
        <v>260.39999999999998</v>
      </c>
      <c r="CS1031" s="308">
        <v>12</v>
      </c>
      <c r="CT1031" s="308">
        <v>12</v>
      </c>
      <c r="CW1031" s="312"/>
      <c r="CX1031" s="312"/>
    </row>
    <row r="1032" spans="1:102" s="299" customFormat="1" ht="16" customHeight="1">
      <c r="A1032" s="297" t="s">
        <v>1497</v>
      </c>
      <c r="B1032" s="297" t="s">
        <v>1498</v>
      </c>
      <c r="C1032" s="119" t="s">
        <v>1214</v>
      </c>
      <c r="D1032" s="119"/>
      <c r="E1032" s="119"/>
      <c r="F1032" s="298">
        <v>1032</v>
      </c>
      <c r="G1032" s="119"/>
      <c r="H1032" s="119"/>
      <c r="I1032" s="119" t="s">
        <v>1499</v>
      </c>
      <c r="J1032" s="119" t="s">
        <v>1500</v>
      </c>
      <c r="K1032" s="119" t="s">
        <v>378</v>
      </c>
      <c r="L1032" s="119"/>
      <c r="M1032" s="119" t="s">
        <v>147</v>
      </c>
      <c r="N1032" s="119"/>
      <c r="O1032" s="119"/>
      <c r="P1032" s="119"/>
      <c r="Q1032" s="119"/>
      <c r="R1032" s="119">
        <v>1</v>
      </c>
      <c r="S1032" s="119" t="s">
        <v>120</v>
      </c>
      <c r="T1032" s="119"/>
      <c r="U1032" s="119"/>
      <c r="V1032" s="119"/>
      <c r="W1032" s="119"/>
      <c r="X1032" s="119" t="s">
        <v>1501</v>
      </c>
      <c r="Y1032" s="119" t="s">
        <v>1502</v>
      </c>
      <c r="Z1032" s="119" t="s">
        <v>1503</v>
      </c>
      <c r="AA1032" s="119" t="s">
        <v>1504</v>
      </c>
      <c r="AB1032" s="119" t="s">
        <v>1209</v>
      </c>
      <c r="AD1032" s="300"/>
      <c r="AE1032" s="304"/>
      <c r="AF1032" s="297" t="s">
        <v>473</v>
      </c>
      <c r="AG1032" s="302">
        <v>0</v>
      </c>
      <c r="AH1032" s="297" t="s">
        <v>1497</v>
      </c>
      <c r="AI1032" s="297" t="s">
        <v>1498</v>
      </c>
      <c r="AJ1032" s="302">
        <v>4</v>
      </c>
      <c r="AK1032" s="299">
        <v>1</v>
      </c>
      <c r="AL1032" s="299">
        <v>3</v>
      </c>
      <c r="AM1032" s="299">
        <v>1</v>
      </c>
      <c r="AN1032" s="299">
        <v>3</v>
      </c>
      <c r="AR1032" s="299">
        <v>8</v>
      </c>
      <c r="AS1032" s="299">
        <v>4</v>
      </c>
      <c r="AT1032" s="299">
        <v>3</v>
      </c>
      <c r="AU1032" s="299">
        <v>3</v>
      </c>
      <c r="AX1032" s="303">
        <v>-154.375</v>
      </c>
      <c r="AY1032" s="299">
        <v>740</v>
      </c>
      <c r="AZ1032" s="303">
        <v>-686.11111111111109</v>
      </c>
      <c r="BA1032" s="299">
        <v>0</v>
      </c>
      <c r="BB1032" s="304">
        <v>1040.3399999999999</v>
      </c>
      <c r="BC1032" s="304">
        <v>261.10000000000002</v>
      </c>
      <c r="BD1032" s="303">
        <v>313.88888888888891</v>
      </c>
      <c r="BE1032" s="303">
        <v>1000</v>
      </c>
      <c r="BH1032" s="297" t="s">
        <v>1470</v>
      </c>
      <c r="BI1032" s="312"/>
      <c r="BJ1032" s="305" t="s">
        <v>109</v>
      </c>
      <c r="BK1032" s="305"/>
      <c r="BL1032" s="305">
        <v>1</v>
      </c>
      <c r="BM1032" s="307">
        <v>1</v>
      </c>
      <c r="BN1032" s="307" t="s">
        <v>79</v>
      </c>
      <c r="BO1032" s="305" t="s">
        <v>1210</v>
      </c>
      <c r="BP1032" s="308">
        <v>1040.3399999999999</v>
      </c>
      <c r="BQ1032" s="308">
        <v>261.10000000000002</v>
      </c>
      <c r="BR1032" s="308">
        <v>12</v>
      </c>
      <c r="BS1032" s="308">
        <v>12</v>
      </c>
      <c r="BT1032" s="305" t="s">
        <v>1505</v>
      </c>
      <c r="BU1032" s="307">
        <v>0.1</v>
      </c>
      <c r="BV1032" s="309">
        <v>0</v>
      </c>
      <c r="BW1032" s="310" t="s">
        <v>1252</v>
      </c>
      <c r="BX1032" s="305"/>
      <c r="BY1032" s="308">
        <v>1040.3399999999999</v>
      </c>
      <c r="BZ1032" s="308">
        <v>261.10000000000002</v>
      </c>
      <c r="CA1032" s="308">
        <v>20.399999999999999</v>
      </c>
      <c r="CB1032" s="308">
        <v>20.399999999999999</v>
      </c>
      <c r="CC1032" s="307">
        <v>0.55000000000000004</v>
      </c>
      <c r="CD1032" s="305" t="s">
        <v>1212</v>
      </c>
      <c r="CE1032" s="310" t="s">
        <v>1252</v>
      </c>
      <c r="CF1032" s="305"/>
      <c r="CG1032" s="308">
        <v>1040.3399999999999</v>
      </c>
      <c r="CH1032" s="308">
        <v>261.10000000000002</v>
      </c>
      <c r="CI1032" s="308">
        <v>12</v>
      </c>
      <c r="CJ1032" s="308">
        <v>12</v>
      </c>
      <c r="CK1032" s="307"/>
      <c r="CL1032" s="307"/>
      <c r="CM1032" s="307">
        <v>1</v>
      </c>
      <c r="CN1032" s="311" t="s">
        <v>1212</v>
      </c>
      <c r="CO1032" s="305" t="s">
        <v>1252</v>
      </c>
      <c r="CP1032" s="305"/>
      <c r="CQ1032" s="308">
        <v>1040.3399999999999</v>
      </c>
      <c r="CR1032" s="308">
        <v>261.10000000000002</v>
      </c>
      <c r="CS1032" s="308">
        <v>12</v>
      </c>
      <c r="CT1032" s="308">
        <v>12</v>
      </c>
      <c r="CW1032" s="312"/>
      <c r="CX1032" s="312"/>
    </row>
    <row r="1033" spans="1:102" s="299" customFormat="1" ht="16" customHeight="1">
      <c r="A1033" s="297" t="s">
        <v>1506</v>
      </c>
      <c r="B1033" s="297" t="s">
        <v>1507</v>
      </c>
      <c r="C1033" s="119" t="s">
        <v>1255</v>
      </c>
      <c r="D1033" s="119"/>
      <c r="E1033" s="119"/>
      <c r="F1033" s="298">
        <v>1033</v>
      </c>
      <c r="G1033" s="119"/>
      <c r="H1033" s="119"/>
      <c r="I1033" s="119" t="s">
        <v>1508</v>
      </c>
      <c r="J1033" s="119" t="s">
        <v>1509</v>
      </c>
      <c r="K1033" s="119" t="s">
        <v>378</v>
      </c>
      <c r="L1033" s="119"/>
      <c r="M1033" s="119" t="s">
        <v>147</v>
      </c>
      <c r="N1033" s="119"/>
      <c r="O1033" s="119"/>
      <c r="P1033" s="119"/>
      <c r="Q1033" s="119"/>
      <c r="R1033" s="119">
        <v>1</v>
      </c>
      <c r="S1033" s="119" t="s">
        <v>120</v>
      </c>
      <c r="T1033" s="119"/>
      <c r="U1033" s="119"/>
      <c r="V1033" s="119"/>
      <c r="W1033" s="119"/>
      <c r="X1033" s="119" t="s">
        <v>1510</v>
      </c>
      <c r="Y1033" s="119" t="s">
        <v>1511</v>
      </c>
      <c r="Z1033" s="119" t="s">
        <v>1512</v>
      </c>
      <c r="AA1033" s="119" t="s">
        <v>1513</v>
      </c>
      <c r="AB1033" s="119" t="s">
        <v>1209</v>
      </c>
      <c r="AD1033" s="300"/>
      <c r="AE1033" s="304"/>
      <c r="AF1033" s="297" t="s">
        <v>474</v>
      </c>
      <c r="AG1033" s="302">
        <v>0</v>
      </c>
      <c r="AH1033" s="297" t="s">
        <v>1506</v>
      </c>
      <c r="AI1033" s="297" t="s">
        <v>1507</v>
      </c>
      <c r="AJ1033" s="302">
        <v>3</v>
      </c>
      <c r="AK1033" s="299">
        <v>1</v>
      </c>
      <c r="AL1033" s="299">
        <v>3</v>
      </c>
      <c r="AM1033" s="299">
        <v>2</v>
      </c>
      <c r="AR1033" s="299">
        <v>8</v>
      </c>
      <c r="AS1033" s="299">
        <v>4</v>
      </c>
      <c r="AT1033" s="299">
        <v>3</v>
      </c>
      <c r="AX1033" s="303">
        <v>-151.875</v>
      </c>
      <c r="AY1033" s="299">
        <v>640</v>
      </c>
      <c r="AZ1033" s="303">
        <v>-675</v>
      </c>
      <c r="BA1033" s="299">
        <v>0</v>
      </c>
      <c r="BB1033" s="304">
        <v>1062.73</v>
      </c>
      <c r="BC1033" s="304">
        <v>363.08000000000004</v>
      </c>
      <c r="BD1033" s="303">
        <v>325</v>
      </c>
      <c r="BE1033" s="303">
        <v>1000</v>
      </c>
      <c r="BH1033" s="297" t="s">
        <v>1461</v>
      </c>
      <c r="BI1033" s="312"/>
      <c r="BJ1033" s="305" t="s">
        <v>109</v>
      </c>
      <c r="BK1033" s="305"/>
      <c r="BL1033" s="305">
        <v>1</v>
      </c>
      <c r="BM1033" s="307">
        <v>1</v>
      </c>
      <c r="BN1033" s="307" t="s">
        <v>79</v>
      </c>
      <c r="BO1033" s="305" t="s">
        <v>1210</v>
      </c>
      <c r="BP1033" s="308">
        <v>1062.73</v>
      </c>
      <c r="BQ1033" s="308">
        <v>363.08</v>
      </c>
      <c r="BR1033" s="308">
        <v>35</v>
      </c>
      <c r="BS1033" s="308">
        <v>35</v>
      </c>
      <c r="BT1033" s="305" t="s">
        <v>1514</v>
      </c>
      <c r="BU1033" s="307">
        <v>0.1</v>
      </c>
      <c r="BV1033" s="309">
        <v>0</v>
      </c>
      <c r="BW1033" s="310" t="s">
        <v>1242</v>
      </c>
      <c r="BX1033" s="305"/>
      <c r="BY1033" s="308">
        <v>1062.73</v>
      </c>
      <c r="BZ1033" s="308">
        <v>363.08</v>
      </c>
      <c r="CA1033" s="308">
        <v>59.5</v>
      </c>
      <c r="CB1033" s="308">
        <v>59.5</v>
      </c>
      <c r="CC1033" s="307">
        <v>0.55000000000000004</v>
      </c>
      <c r="CD1033" s="305" t="s">
        <v>1212</v>
      </c>
      <c r="CE1033" s="310" t="s">
        <v>1242</v>
      </c>
      <c r="CF1033" s="305"/>
      <c r="CG1033" s="308">
        <v>1062.73</v>
      </c>
      <c r="CH1033" s="308">
        <v>363.08</v>
      </c>
      <c r="CI1033" s="308">
        <v>35</v>
      </c>
      <c r="CJ1033" s="308">
        <v>35</v>
      </c>
      <c r="CK1033" s="307"/>
      <c r="CL1033" s="307"/>
      <c r="CM1033" s="307">
        <v>1</v>
      </c>
      <c r="CN1033" s="311" t="s">
        <v>1212</v>
      </c>
      <c r="CO1033" s="305" t="s">
        <v>1242</v>
      </c>
      <c r="CP1033" s="305"/>
      <c r="CQ1033" s="308">
        <v>1062.73</v>
      </c>
      <c r="CR1033" s="308">
        <v>363.08</v>
      </c>
      <c r="CS1033" s="308">
        <v>35</v>
      </c>
      <c r="CT1033" s="308">
        <v>35</v>
      </c>
      <c r="CW1033" s="312"/>
      <c r="CX1033" s="312"/>
    </row>
    <row r="1034" spans="1:102" s="299" customFormat="1" ht="16" customHeight="1">
      <c r="A1034" s="297" t="s">
        <v>1515</v>
      </c>
      <c r="B1034" s="297" t="s">
        <v>1516</v>
      </c>
      <c r="C1034" s="119" t="s">
        <v>1255</v>
      </c>
      <c r="D1034" s="119"/>
      <c r="E1034" s="119"/>
      <c r="F1034" s="298">
        <v>1034</v>
      </c>
      <c r="G1034" s="119"/>
      <c r="H1034" s="119"/>
      <c r="I1034" s="119" t="s">
        <v>1517</v>
      </c>
      <c r="J1034" s="119" t="s">
        <v>1518</v>
      </c>
      <c r="K1034" s="119" t="s">
        <v>378</v>
      </c>
      <c r="L1034" s="119"/>
      <c r="M1034" s="119" t="s">
        <v>147</v>
      </c>
      <c r="N1034" s="119"/>
      <c r="O1034" s="119"/>
      <c r="P1034" s="119"/>
      <c r="Q1034" s="119"/>
      <c r="R1034" s="119">
        <v>1</v>
      </c>
      <c r="S1034" s="119" t="s">
        <v>120</v>
      </c>
      <c r="T1034" s="119"/>
      <c r="U1034" s="119"/>
      <c r="V1034" s="119"/>
      <c r="W1034" s="119"/>
      <c r="X1034" s="119" t="s">
        <v>1519</v>
      </c>
      <c r="Y1034" s="119" t="s">
        <v>1520</v>
      </c>
      <c r="Z1034" s="119" t="s">
        <v>1521</v>
      </c>
      <c r="AA1034" s="119" t="s">
        <v>1522</v>
      </c>
      <c r="AB1034" s="119" t="s">
        <v>1209</v>
      </c>
      <c r="AD1034" s="300"/>
      <c r="AE1034" s="304"/>
      <c r="AF1034" s="297" t="s">
        <v>475</v>
      </c>
      <c r="AG1034" s="302">
        <v>0</v>
      </c>
      <c r="AH1034" s="297" t="s">
        <v>1515</v>
      </c>
      <c r="AI1034" s="297" t="s">
        <v>1516</v>
      </c>
      <c r="AJ1034" s="302">
        <v>4</v>
      </c>
      <c r="AK1034" s="299">
        <v>1</v>
      </c>
      <c r="AL1034" s="299">
        <v>3</v>
      </c>
      <c r="AM1034" s="299">
        <v>2</v>
      </c>
      <c r="AN1034" s="299">
        <v>1</v>
      </c>
      <c r="AR1034" s="299">
        <v>8</v>
      </c>
      <c r="AS1034" s="299">
        <v>4</v>
      </c>
      <c r="AT1034" s="299">
        <v>3</v>
      </c>
      <c r="AU1034" s="299">
        <v>3</v>
      </c>
      <c r="AX1034" s="303">
        <v>-153.125</v>
      </c>
      <c r="AY1034" s="299">
        <v>740</v>
      </c>
      <c r="AZ1034" s="303">
        <v>-680.55555555555554</v>
      </c>
      <c r="BA1034" s="299">
        <v>0</v>
      </c>
      <c r="BB1034" s="304">
        <v>1056.45</v>
      </c>
      <c r="BC1034" s="304">
        <v>262.15999999999997</v>
      </c>
      <c r="BD1034" s="303">
        <v>319.44444444444446</v>
      </c>
      <c r="BE1034" s="303">
        <v>1000</v>
      </c>
      <c r="BH1034" s="297" t="s">
        <v>1506</v>
      </c>
      <c r="BI1034" s="312"/>
      <c r="BJ1034" s="305" t="s">
        <v>109</v>
      </c>
      <c r="BK1034" s="305"/>
      <c r="BL1034" s="305">
        <v>1</v>
      </c>
      <c r="BM1034" s="307">
        <v>1</v>
      </c>
      <c r="BN1034" s="307" t="s">
        <v>79</v>
      </c>
      <c r="BO1034" s="305" t="s">
        <v>1210</v>
      </c>
      <c r="BP1034" s="308">
        <v>1056.45</v>
      </c>
      <c r="BQ1034" s="308">
        <v>262.16000000000003</v>
      </c>
      <c r="BR1034" s="308">
        <v>12</v>
      </c>
      <c r="BS1034" s="308">
        <v>12</v>
      </c>
      <c r="BT1034" s="305" t="s">
        <v>1523</v>
      </c>
      <c r="BU1034" s="307">
        <v>0.1</v>
      </c>
      <c r="BV1034" s="309">
        <v>0</v>
      </c>
      <c r="BW1034" s="310" t="s">
        <v>1252</v>
      </c>
      <c r="BX1034" s="305"/>
      <c r="BY1034" s="308">
        <v>1056.45</v>
      </c>
      <c r="BZ1034" s="308">
        <v>262.16000000000003</v>
      </c>
      <c r="CA1034" s="308">
        <v>20.399999999999999</v>
      </c>
      <c r="CB1034" s="308">
        <v>20.399999999999999</v>
      </c>
      <c r="CC1034" s="307">
        <v>0.55000000000000004</v>
      </c>
      <c r="CD1034" s="305" t="s">
        <v>1212</v>
      </c>
      <c r="CE1034" s="310" t="s">
        <v>1252</v>
      </c>
      <c r="CF1034" s="305"/>
      <c r="CG1034" s="308">
        <v>1056.45</v>
      </c>
      <c r="CH1034" s="308">
        <v>262.16000000000003</v>
      </c>
      <c r="CI1034" s="308">
        <v>12</v>
      </c>
      <c r="CJ1034" s="308">
        <v>12</v>
      </c>
      <c r="CK1034" s="307"/>
      <c r="CL1034" s="307"/>
      <c r="CM1034" s="307">
        <v>1</v>
      </c>
      <c r="CN1034" s="311" t="s">
        <v>1212</v>
      </c>
      <c r="CO1034" s="305" t="s">
        <v>1252</v>
      </c>
      <c r="CP1034" s="305"/>
      <c r="CQ1034" s="308">
        <v>1056.45</v>
      </c>
      <c r="CR1034" s="308">
        <v>262.16000000000003</v>
      </c>
      <c r="CS1034" s="308">
        <v>12</v>
      </c>
      <c r="CT1034" s="308">
        <v>12</v>
      </c>
      <c r="CW1034" s="312"/>
      <c r="CX1034" s="312"/>
    </row>
    <row r="1035" spans="1:102" s="299" customFormat="1" ht="16" customHeight="1">
      <c r="A1035" s="297" t="s">
        <v>1524</v>
      </c>
      <c r="B1035" s="297" t="s">
        <v>1525</v>
      </c>
      <c r="C1035" s="119" t="s">
        <v>1214</v>
      </c>
      <c r="D1035" s="119"/>
      <c r="E1035" s="119"/>
      <c r="F1035" s="298">
        <v>1035</v>
      </c>
      <c r="G1035" s="119"/>
      <c r="H1035" s="119"/>
      <c r="I1035" s="119" t="s">
        <v>1526</v>
      </c>
      <c r="J1035" s="119" t="s">
        <v>1527</v>
      </c>
      <c r="K1035" s="119" t="s">
        <v>378</v>
      </c>
      <c r="L1035" s="119"/>
      <c r="M1035" s="119" t="s">
        <v>147</v>
      </c>
      <c r="N1035" s="119"/>
      <c r="O1035" s="119"/>
      <c r="P1035" s="119"/>
      <c r="Q1035" s="119"/>
      <c r="R1035" s="119">
        <v>1</v>
      </c>
      <c r="S1035" s="119" t="s">
        <v>120</v>
      </c>
      <c r="T1035" s="119"/>
      <c r="U1035" s="119"/>
      <c r="V1035" s="119"/>
      <c r="W1035" s="119"/>
      <c r="X1035" s="119" t="s">
        <v>1528</v>
      </c>
      <c r="Y1035" s="119" t="s">
        <v>1529</v>
      </c>
      <c r="Z1035" s="119" t="s">
        <v>1530</v>
      </c>
      <c r="AA1035" s="119" t="s">
        <v>1531</v>
      </c>
      <c r="AB1035" s="119" t="s">
        <v>1209</v>
      </c>
      <c r="AD1035" s="300"/>
      <c r="AE1035" s="304"/>
      <c r="AF1035" s="297" t="s">
        <v>476</v>
      </c>
      <c r="AG1035" s="302">
        <v>0</v>
      </c>
      <c r="AH1035" s="297" t="s">
        <v>1524</v>
      </c>
      <c r="AI1035" s="297" t="s">
        <v>1525</v>
      </c>
      <c r="AJ1035" s="302">
        <v>4</v>
      </c>
      <c r="AK1035" s="299">
        <v>1</v>
      </c>
      <c r="AL1035" s="299">
        <v>3</v>
      </c>
      <c r="AM1035" s="299">
        <v>2</v>
      </c>
      <c r="AN1035" s="299">
        <v>2</v>
      </c>
      <c r="AR1035" s="299">
        <v>8</v>
      </c>
      <c r="AS1035" s="299">
        <v>4</v>
      </c>
      <c r="AT1035" s="299">
        <v>3</v>
      </c>
      <c r="AU1035" s="299">
        <v>3</v>
      </c>
      <c r="AX1035" s="303">
        <v>-151.875</v>
      </c>
      <c r="AY1035" s="299">
        <v>740</v>
      </c>
      <c r="AZ1035" s="303">
        <v>-675</v>
      </c>
      <c r="BA1035" s="299">
        <v>0</v>
      </c>
      <c r="BB1035" s="304">
        <v>1072.53</v>
      </c>
      <c r="BC1035" s="304">
        <v>263.55999999999995</v>
      </c>
      <c r="BD1035" s="303">
        <v>325</v>
      </c>
      <c r="BE1035" s="303">
        <v>1000</v>
      </c>
      <c r="BH1035" s="297" t="s">
        <v>1506</v>
      </c>
      <c r="BI1035" s="312"/>
      <c r="BJ1035" s="305" t="s">
        <v>109</v>
      </c>
      <c r="BK1035" s="305"/>
      <c r="BL1035" s="305">
        <v>1</v>
      </c>
      <c r="BM1035" s="307">
        <v>1</v>
      </c>
      <c r="BN1035" s="307" t="s">
        <v>79</v>
      </c>
      <c r="BO1035" s="305" t="s">
        <v>1210</v>
      </c>
      <c r="BP1035" s="308">
        <v>1072.53</v>
      </c>
      <c r="BQ1035" s="308">
        <v>263.56</v>
      </c>
      <c r="BR1035" s="308">
        <v>12</v>
      </c>
      <c r="BS1035" s="308">
        <v>12</v>
      </c>
      <c r="BT1035" s="305" t="s">
        <v>1532</v>
      </c>
      <c r="BU1035" s="307">
        <v>0.1</v>
      </c>
      <c r="BV1035" s="309">
        <v>0</v>
      </c>
      <c r="BW1035" s="310" t="s">
        <v>1252</v>
      </c>
      <c r="BX1035" s="305"/>
      <c r="BY1035" s="308">
        <v>1072.53</v>
      </c>
      <c r="BZ1035" s="308">
        <v>263.56</v>
      </c>
      <c r="CA1035" s="308">
        <v>20.399999999999999</v>
      </c>
      <c r="CB1035" s="308">
        <v>20.399999999999999</v>
      </c>
      <c r="CC1035" s="307">
        <v>0.55000000000000004</v>
      </c>
      <c r="CD1035" s="305" t="s">
        <v>1212</v>
      </c>
      <c r="CE1035" s="310" t="s">
        <v>1252</v>
      </c>
      <c r="CF1035" s="305"/>
      <c r="CG1035" s="308">
        <v>1072.53</v>
      </c>
      <c r="CH1035" s="308">
        <v>263.56</v>
      </c>
      <c r="CI1035" s="308">
        <v>12</v>
      </c>
      <c r="CJ1035" s="308">
        <v>12</v>
      </c>
      <c r="CK1035" s="307"/>
      <c r="CL1035" s="307"/>
      <c r="CM1035" s="307">
        <v>1</v>
      </c>
      <c r="CN1035" s="311" t="s">
        <v>1212</v>
      </c>
      <c r="CO1035" s="305" t="s">
        <v>1252</v>
      </c>
      <c r="CP1035" s="305"/>
      <c r="CQ1035" s="308">
        <v>1072.53</v>
      </c>
      <c r="CR1035" s="308">
        <v>263.56</v>
      </c>
      <c r="CS1035" s="308">
        <v>12</v>
      </c>
      <c r="CT1035" s="308">
        <v>12</v>
      </c>
      <c r="CW1035" s="312"/>
      <c r="CX1035" s="312"/>
    </row>
    <row r="1036" spans="1:102" s="299" customFormat="1" ht="16" customHeight="1">
      <c r="A1036" s="297" t="s">
        <v>1533</v>
      </c>
      <c r="B1036" s="297" t="s">
        <v>1534</v>
      </c>
      <c r="C1036" s="119" t="s">
        <v>1255</v>
      </c>
      <c r="D1036" s="119"/>
      <c r="E1036" s="119"/>
      <c r="F1036" s="298">
        <v>1036</v>
      </c>
      <c r="G1036" s="119"/>
      <c r="H1036" s="119"/>
      <c r="I1036" s="119" t="s">
        <v>1535</v>
      </c>
      <c r="J1036" s="119" t="s">
        <v>1536</v>
      </c>
      <c r="K1036" s="119" t="s">
        <v>378</v>
      </c>
      <c r="L1036" s="119"/>
      <c r="M1036" s="119" t="s">
        <v>147</v>
      </c>
      <c r="N1036" s="119"/>
      <c r="O1036" s="119"/>
      <c r="P1036" s="119"/>
      <c r="Q1036" s="119"/>
      <c r="R1036" s="119">
        <v>1</v>
      </c>
      <c r="S1036" s="119" t="s">
        <v>120</v>
      </c>
      <c r="T1036" s="119"/>
      <c r="U1036" s="119"/>
      <c r="V1036" s="119"/>
      <c r="W1036" s="119"/>
      <c r="X1036" s="119" t="s">
        <v>1537</v>
      </c>
      <c r="Y1036" s="119" t="s">
        <v>1538</v>
      </c>
      <c r="Z1036" s="119" t="s">
        <v>1539</v>
      </c>
      <c r="AA1036" s="119" t="s">
        <v>1540</v>
      </c>
      <c r="AB1036" s="119" t="s">
        <v>1209</v>
      </c>
      <c r="AD1036" s="300"/>
      <c r="AE1036" s="304"/>
      <c r="AF1036" s="297" t="s">
        <v>477</v>
      </c>
      <c r="AG1036" s="302">
        <v>0</v>
      </c>
      <c r="AH1036" s="297" t="s">
        <v>1533</v>
      </c>
      <c r="AI1036" s="297" t="s">
        <v>1534</v>
      </c>
      <c r="AJ1036" s="302">
        <v>4</v>
      </c>
      <c r="AK1036" s="299">
        <v>1</v>
      </c>
      <c r="AL1036" s="299">
        <v>3</v>
      </c>
      <c r="AM1036" s="299">
        <v>2</v>
      </c>
      <c r="AN1036" s="299">
        <v>3</v>
      </c>
      <c r="AR1036" s="299">
        <v>8</v>
      </c>
      <c r="AS1036" s="299">
        <v>4</v>
      </c>
      <c r="AT1036" s="299">
        <v>3</v>
      </c>
      <c r="AU1036" s="299">
        <v>3</v>
      </c>
      <c r="AX1036" s="303">
        <v>-150.625</v>
      </c>
      <c r="AY1036" s="299">
        <v>740</v>
      </c>
      <c r="AZ1036" s="303">
        <v>-669.44444444444446</v>
      </c>
      <c r="BA1036" s="299">
        <v>0</v>
      </c>
      <c r="BB1036" s="304">
        <v>1088.58</v>
      </c>
      <c r="BC1036" s="304">
        <v>265.32000000000005</v>
      </c>
      <c r="BD1036" s="303">
        <v>330.55555555555554</v>
      </c>
      <c r="BE1036" s="303">
        <v>1000</v>
      </c>
      <c r="BH1036" s="297" t="s">
        <v>1506</v>
      </c>
      <c r="BI1036" s="312"/>
      <c r="BJ1036" s="305" t="s">
        <v>109</v>
      </c>
      <c r="BK1036" s="305"/>
      <c r="BL1036" s="305">
        <v>1</v>
      </c>
      <c r="BM1036" s="307">
        <v>1</v>
      </c>
      <c r="BN1036" s="307" t="s">
        <v>79</v>
      </c>
      <c r="BO1036" s="305" t="s">
        <v>1210</v>
      </c>
      <c r="BP1036" s="308">
        <v>1088.58</v>
      </c>
      <c r="BQ1036" s="308">
        <v>265.32</v>
      </c>
      <c r="BR1036" s="308">
        <v>12</v>
      </c>
      <c r="BS1036" s="308">
        <v>12</v>
      </c>
      <c r="BT1036" s="305" t="s">
        <v>1541</v>
      </c>
      <c r="BU1036" s="307">
        <v>0.1</v>
      </c>
      <c r="BV1036" s="309">
        <v>0</v>
      </c>
      <c r="BW1036" s="310" t="s">
        <v>1252</v>
      </c>
      <c r="BX1036" s="305"/>
      <c r="BY1036" s="308">
        <v>1088.58</v>
      </c>
      <c r="BZ1036" s="308">
        <v>265.32</v>
      </c>
      <c r="CA1036" s="308">
        <v>20.399999999999999</v>
      </c>
      <c r="CB1036" s="308">
        <v>20.399999999999999</v>
      </c>
      <c r="CC1036" s="307">
        <v>0.55000000000000004</v>
      </c>
      <c r="CD1036" s="305" t="s">
        <v>1212</v>
      </c>
      <c r="CE1036" s="310" t="s">
        <v>1252</v>
      </c>
      <c r="CF1036" s="305"/>
      <c r="CG1036" s="308">
        <v>1088.58</v>
      </c>
      <c r="CH1036" s="308">
        <v>265.32</v>
      </c>
      <c r="CI1036" s="308">
        <v>12</v>
      </c>
      <c r="CJ1036" s="308">
        <v>12</v>
      </c>
      <c r="CK1036" s="307"/>
      <c r="CL1036" s="307"/>
      <c r="CM1036" s="307">
        <v>1</v>
      </c>
      <c r="CN1036" s="311" t="s">
        <v>1212</v>
      </c>
      <c r="CO1036" s="305" t="s">
        <v>1252</v>
      </c>
      <c r="CP1036" s="305"/>
      <c r="CQ1036" s="308">
        <v>1088.58</v>
      </c>
      <c r="CR1036" s="308">
        <v>265.32</v>
      </c>
      <c r="CS1036" s="308">
        <v>12</v>
      </c>
      <c r="CT1036" s="308">
        <v>12</v>
      </c>
      <c r="CW1036" s="312"/>
      <c r="CX1036" s="312"/>
    </row>
    <row r="1037" spans="1:102" s="299" customFormat="1" ht="16" customHeight="1">
      <c r="A1037" s="297" t="s">
        <v>1542</v>
      </c>
      <c r="B1037" s="297" t="s">
        <v>1543</v>
      </c>
      <c r="C1037" s="119" t="s">
        <v>1214</v>
      </c>
      <c r="D1037" s="119"/>
      <c r="E1037" s="119"/>
      <c r="F1037" s="298">
        <v>1037</v>
      </c>
      <c r="G1037" s="119"/>
      <c r="H1037" s="119"/>
      <c r="I1037" s="119" t="s">
        <v>1544</v>
      </c>
      <c r="J1037" s="119" t="s">
        <v>1545</v>
      </c>
      <c r="K1037" s="119" t="s">
        <v>378</v>
      </c>
      <c r="L1037" s="119"/>
      <c r="M1037" s="119" t="s">
        <v>147</v>
      </c>
      <c r="N1037" s="119"/>
      <c r="O1037" s="119"/>
      <c r="P1037" s="119"/>
      <c r="Q1037" s="119"/>
      <c r="R1037" s="119">
        <v>1</v>
      </c>
      <c r="S1037" s="119" t="s">
        <v>120</v>
      </c>
      <c r="T1037" s="119"/>
      <c r="U1037" s="119"/>
      <c r="V1037" s="119"/>
      <c r="W1037" s="119"/>
      <c r="X1037" s="119" t="s">
        <v>1546</v>
      </c>
      <c r="Y1037" s="119" t="s">
        <v>1547</v>
      </c>
      <c r="Z1037" s="119" t="s">
        <v>1548</v>
      </c>
      <c r="AA1037" s="119" t="s">
        <v>1549</v>
      </c>
      <c r="AB1037" s="119" t="s">
        <v>1209</v>
      </c>
      <c r="AD1037" s="300"/>
      <c r="AE1037" s="304"/>
      <c r="AF1037" s="297" t="s">
        <v>478</v>
      </c>
      <c r="AG1037" s="302">
        <v>0</v>
      </c>
      <c r="AH1037" s="297" t="s">
        <v>1542</v>
      </c>
      <c r="AI1037" s="297" t="s">
        <v>1543</v>
      </c>
      <c r="AJ1037" s="302">
        <v>3</v>
      </c>
      <c r="AK1037" s="299">
        <v>1</v>
      </c>
      <c r="AL1037" s="299">
        <v>3</v>
      </c>
      <c r="AM1037" s="299">
        <v>3</v>
      </c>
      <c r="AR1037" s="299">
        <v>8</v>
      </c>
      <c r="AS1037" s="299">
        <v>4</v>
      </c>
      <c r="AT1037" s="299">
        <v>3</v>
      </c>
      <c r="AX1037" s="303">
        <v>-148.125</v>
      </c>
      <c r="AY1037" s="299">
        <v>640</v>
      </c>
      <c r="AZ1037" s="303">
        <v>-658.33333333333337</v>
      </c>
      <c r="BA1037" s="299">
        <v>0</v>
      </c>
      <c r="BB1037" s="304">
        <v>1104.25</v>
      </c>
      <c r="BC1037" s="304">
        <v>368.54999999999995</v>
      </c>
      <c r="BD1037" s="303">
        <v>341.66666666666663</v>
      </c>
      <c r="BE1037" s="303">
        <v>1000</v>
      </c>
      <c r="BH1037" s="297" t="s">
        <v>1461</v>
      </c>
      <c r="BI1037" s="312"/>
      <c r="BJ1037" s="305" t="s">
        <v>109</v>
      </c>
      <c r="BK1037" s="305"/>
      <c r="BL1037" s="305">
        <v>1</v>
      </c>
      <c r="BM1037" s="307">
        <v>1</v>
      </c>
      <c r="BN1037" s="307" t="s">
        <v>79</v>
      </c>
      <c r="BO1037" s="305" t="s">
        <v>1210</v>
      </c>
      <c r="BP1037" s="308">
        <v>1104.25</v>
      </c>
      <c r="BQ1037" s="308">
        <v>368.55</v>
      </c>
      <c r="BR1037" s="308">
        <v>35</v>
      </c>
      <c r="BS1037" s="308">
        <v>35</v>
      </c>
      <c r="BT1037" s="305" t="s">
        <v>1550</v>
      </c>
      <c r="BU1037" s="307">
        <v>0.1</v>
      </c>
      <c r="BV1037" s="309">
        <v>0</v>
      </c>
      <c r="BW1037" s="310" t="s">
        <v>1242</v>
      </c>
      <c r="BX1037" s="305"/>
      <c r="BY1037" s="308">
        <v>1104.25</v>
      </c>
      <c r="BZ1037" s="308">
        <v>368.55</v>
      </c>
      <c r="CA1037" s="308">
        <v>59.5</v>
      </c>
      <c r="CB1037" s="308">
        <v>59.5</v>
      </c>
      <c r="CC1037" s="307">
        <v>0.55000000000000004</v>
      </c>
      <c r="CD1037" s="305" t="s">
        <v>1212</v>
      </c>
      <c r="CE1037" s="310" t="s">
        <v>1242</v>
      </c>
      <c r="CF1037" s="305"/>
      <c r="CG1037" s="308">
        <v>1104.25</v>
      </c>
      <c r="CH1037" s="308">
        <v>368.55</v>
      </c>
      <c r="CI1037" s="308">
        <v>35</v>
      </c>
      <c r="CJ1037" s="308">
        <v>35</v>
      </c>
      <c r="CK1037" s="307"/>
      <c r="CL1037" s="307"/>
      <c r="CM1037" s="307">
        <v>1</v>
      </c>
      <c r="CN1037" s="311" t="s">
        <v>1212</v>
      </c>
      <c r="CO1037" s="305" t="s">
        <v>1242</v>
      </c>
      <c r="CP1037" s="305"/>
      <c r="CQ1037" s="308">
        <v>1104.25</v>
      </c>
      <c r="CR1037" s="308">
        <v>368.55</v>
      </c>
      <c r="CS1037" s="308">
        <v>35</v>
      </c>
      <c r="CT1037" s="308">
        <v>35</v>
      </c>
      <c r="CW1037" s="312"/>
      <c r="CX1037" s="312"/>
    </row>
    <row r="1038" spans="1:102" s="299" customFormat="1" ht="16" customHeight="1">
      <c r="A1038" s="297" t="s">
        <v>1551</v>
      </c>
      <c r="B1038" s="297" t="s">
        <v>1552</v>
      </c>
      <c r="C1038" s="119" t="s">
        <v>1214</v>
      </c>
      <c r="D1038" s="119"/>
      <c r="E1038" s="119"/>
      <c r="F1038" s="298">
        <v>1038</v>
      </c>
      <c r="G1038" s="119"/>
      <c r="H1038" s="119"/>
      <c r="I1038" s="119" t="s">
        <v>1553</v>
      </c>
      <c r="J1038" s="119" t="s">
        <v>1554</v>
      </c>
      <c r="K1038" s="119" t="s">
        <v>378</v>
      </c>
      <c r="L1038" s="119"/>
      <c r="M1038" s="119" t="s">
        <v>147</v>
      </c>
      <c r="N1038" s="119"/>
      <c r="O1038" s="119"/>
      <c r="P1038" s="119"/>
      <c r="Q1038" s="119"/>
      <c r="R1038" s="119">
        <v>1</v>
      </c>
      <c r="S1038" s="119" t="s">
        <v>120</v>
      </c>
      <c r="T1038" s="119"/>
      <c r="U1038" s="119"/>
      <c r="V1038" s="119"/>
      <c r="W1038" s="119"/>
      <c r="X1038" s="119" t="s">
        <v>1555</v>
      </c>
      <c r="Y1038" s="119" t="s">
        <v>1556</v>
      </c>
      <c r="Z1038" s="119" t="s">
        <v>1557</v>
      </c>
      <c r="AA1038" s="119" t="s">
        <v>1558</v>
      </c>
      <c r="AB1038" s="119" t="s">
        <v>1209</v>
      </c>
      <c r="AD1038" s="300"/>
      <c r="AE1038" s="304"/>
      <c r="AF1038" s="297" t="s">
        <v>479</v>
      </c>
      <c r="AG1038" s="302">
        <v>0</v>
      </c>
      <c r="AH1038" s="297" t="s">
        <v>1551</v>
      </c>
      <c r="AI1038" s="297" t="s">
        <v>1552</v>
      </c>
      <c r="AJ1038" s="302">
        <v>4</v>
      </c>
      <c r="AK1038" s="299">
        <v>1</v>
      </c>
      <c r="AL1038" s="299">
        <v>3</v>
      </c>
      <c r="AM1038" s="299">
        <v>3</v>
      </c>
      <c r="AN1038" s="299">
        <v>1</v>
      </c>
      <c r="AR1038" s="299">
        <v>8</v>
      </c>
      <c r="AS1038" s="299">
        <v>4</v>
      </c>
      <c r="AT1038" s="299">
        <v>3</v>
      </c>
      <c r="AU1038" s="299">
        <v>3</v>
      </c>
      <c r="AX1038" s="303">
        <v>-149.375</v>
      </c>
      <c r="AY1038" s="299">
        <v>740</v>
      </c>
      <c r="AZ1038" s="303">
        <v>-663.88888888888891</v>
      </c>
      <c r="BA1038" s="299">
        <v>0</v>
      </c>
      <c r="BB1038" s="304">
        <v>1104.5899999999999</v>
      </c>
      <c r="BC1038" s="304">
        <v>267.42999999999995</v>
      </c>
      <c r="BD1038" s="303">
        <v>336.11111111111109</v>
      </c>
      <c r="BE1038" s="303">
        <v>1000</v>
      </c>
      <c r="BH1038" s="297" t="s">
        <v>1542</v>
      </c>
      <c r="BI1038" s="312"/>
      <c r="BJ1038" s="305" t="s">
        <v>109</v>
      </c>
      <c r="BK1038" s="305"/>
      <c r="BL1038" s="305">
        <v>1</v>
      </c>
      <c r="BM1038" s="307">
        <v>1</v>
      </c>
      <c r="BN1038" s="307" t="s">
        <v>79</v>
      </c>
      <c r="BO1038" s="305" t="s">
        <v>1210</v>
      </c>
      <c r="BP1038" s="308">
        <v>1104.5899999999999</v>
      </c>
      <c r="BQ1038" s="308">
        <v>267.43</v>
      </c>
      <c r="BR1038" s="308">
        <v>12</v>
      </c>
      <c r="BS1038" s="308">
        <v>12</v>
      </c>
      <c r="BT1038" s="305" t="s">
        <v>1559</v>
      </c>
      <c r="BU1038" s="307">
        <v>0.1</v>
      </c>
      <c r="BV1038" s="309">
        <v>0</v>
      </c>
      <c r="BW1038" s="310" t="s">
        <v>1252</v>
      </c>
      <c r="BX1038" s="305"/>
      <c r="BY1038" s="308">
        <v>1104.5899999999999</v>
      </c>
      <c r="BZ1038" s="308">
        <v>267.43</v>
      </c>
      <c r="CA1038" s="308">
        <v>20.399999999999999</v>
      </c>
      <c r="CB1038" s="308">
        <v>20.399999999999999</v>
      </c>
      <c r="CC1038" s="307">
        <v>0.55000000000000004</v>
      </c>
      <c r="CD1038" s="305" t="s">
        <v>1212</v>
      </c>
      <c r="CE1038" s="310" t="s">
        <v>1252</v>
      </c>
      <c r="CF1038" s="305"/>
      <c r="CG1038" s="308">
        <v>1104.5899999999999</v>
      </c>
      <c r="CH1038" s="308">
        <v>267.43</v>
      </c>
      <c r="CI1038" s="308">
        <v>12</v>
      </c>
      <c r="CJ1038" s="308">
        <v>12</v>
      </c>
      <c r="CK1038" s="307"/>
      <c r="CL1038" s="307"/>
      <c r="CM1038" s="307">
        <v>1</v>
      </c>
      <c r="CN1038" s="311" t="s">
        <v>1212</v>
      </c>
      <c r="CO1038" s="305" t="s">
        <v>1252</v>
      </c>
      <c r="CP1038" s="305"/>
      <c r="CQ1038" s="308">
        <v>1104.5899999999999</v>
      </c>
      <c r="CR1038" s="308">
        <v>267.43</v>
      </c>
      <c r="CS1038" s="308">
        <v>12</v>
      </c>
      <c r="CT1038" s="308">
        <v>12</v>
      </c>
      <c r="CW1038" s="312"/>
      <c r="CX1038" s="312"/>
    </row>
    <row r="1039" spans="1:102" s="299" customFormat="1" ht="16" customHeight="1">
      <c r="A1039" s="297" t="s">
        <v>1560</v>
      </c>
      <c r="B1039" s="297" t="s">
        <v>1561</v>
      </c>
      <c r="C1039" s="119" t="s">
        <v>1255</v>
      </c>
      <c r="D1039" s="119"/>
      <c r="E1039" s="119"/>
      <c r="F1039" s="298">
        <v>1039</v>
      </c>
      <c r="G1039" s="119"/>
      <c r="H1039" s="119"/>
      <c r="I1039" s="119" t="s">
        <v>1562</v>
      </c>
      <c r="J1039" s="119" t="s">
        <v>1563</v>
      </c>
      <c r="K1039" s="119" t="s">
        <v>378</v>
      </c>
      <c r="L1039" s="119"/>
      <c r="M1039" s="119" t="s">
        <v>147</v>
      </c>
      <c r="N1039" s="119"/>
      <c r="O1039" s="119"/>
      <c r="P1039" s="119"/>
      <c r="Q1039" s="119"/>
      <c r="R1039" s="119">
        <v>1</v>
      </c>
      <c r="S1039" s="119" t="s">
        <v>120</v>
      </c>
      <c r="T1039" s="119"/>
      <c r="U1039" s="119"/>
      <c r="V1039" s="119"/>
      <c r="W1039" s="119"/>
      <c r="X1039" s="119" t="s">
        <v>1564</v>
      </c>
      <c r="Y1039" s="119" t="s">
        <v>1565</v>
      </c>
      <c r="Z1039" s="119" t="s">
        <v>1566</v>
      </c>
      <c r="AA1039" s="119" t="s">
        <v>1567</v>
      </c>
      <c r="AB1039" s="119" t="s">
        <v>1209</v>
      </c>
      <c r="AD1039" s="300"/>
      <c r="AE1039" s="304"/>
      <c r="AF1039" s="297" t="s">
        <v>480</v>
      </c>
      <c r="AG1039" s="302">
        <v>0</v>
      </c>
      <c r="AH1039" s="297" t="s">
        <v>1560</v>
      </c>
      <c r="AI1039" s="297" t="s">
        <v>1561</v>
      </c>
      <c r="AJ1039" s="302">
        <v>4</v>
      </c>
      <c r="AK1039" s="299">
        <v>1</v>
      </c>
      <c r="AL1039" s="299">
        <v>3</v>
      </c>
      <c r="AM1039" s="299">
        <v>3</v>
      </c>
      <c r="AN1039" s="299">
        <v>2</v>
      </c>
      <c r="AR1039" s="299">
        <v>8</v>
      </c>
      <c r="AS1039" s="299">
        <v>4</v>
      </c>
      <c r="AT1039" s="299">
        <v>3</v>
      </c>
      <c r="AU1039" s="299">
        <v>3</v>
      </c>
      <c r="AX1039" s="303">
        <v>-148.125</v>
      </c>
      <c r="AY1039" s="299">
        <v>740</v>
      </c>
      <c r="AZ1039" s="303">
        <v>-658.33333333333337</v>
      </c>
      <c r="BA1039" s="299">
        <v>0</v>
      </c>
      <c r="BB1039" s="304">
        <v>1120.54</v>
      </c>
      <c r="BC1039" s="304">
        <v>269.88</v>
      </c>
      <c r="BD1039" s="303">
        <v>341.66666666666663</v>
      </c>
      <c r="BE1039" s="303">
        <v>1000</v>
      </c>
      <c r="BH1039" s="297" t="s">
        <v>1542</v>
      </c>
      <c r="BI1039" s="312"/>
      <c r="BJ1039" s="305" t="s">
        <v>109</v>
      </c>
      <c r="BK1039" s="305"/>
      <c r="BL1039" s="305">
        <v>1</v>
      </c>
      <c r="BM1039" s="307">
        <v>1</v>
      </c>
      <c r="BN1039" s="307" t="s">
        <v>79</v>
      </c>
      <c r="BO1039" s="305" t="s">
        <v>1210</v>
      </c>
      <c r="BP1039" s="308">
        <v>1120.54</v>
      </c>
      <c r="BQ1039" s="308">
        <v>269.88</v>
      </c>
      <c r="BR1039" s="308">
        <v>12</v>
      </c>
      <c r="BS1039" s="308">
        <v>12</v>
      </c>
      <c r="BT1039" s="305" t="s">
        <v>1568</v>
      </c>
      <c r="BU1039" s="307">
        <v>0.1</v>
      </c>
      <c r="BV1039" s="309">
        <v>0</v>
      </c>
      <c r="BW1039" s="310" t="s">
        <v>1252</v>
      </c>
      <c r="BX1039" s="305"/>
      <c r="BY1039" s="308">
        <v>1120.54</v>
      </c>
      <c r="BZ1039" s="308">
        <v>269.88</v>
      </c>
      <c r="CA1039" s="308">
        <v>20.399999999999999</v>
      </c>
      <c r="CB1039" s="308">
        <v>20.399999999999999</v>
      </c>
      <c r="CC1039" s="307">
        <v>0.55000000000000004</v>
      </c>
      <c r="CD1039" s="305" t="s">
        <v>1212</v>
      </c>
      <c r="CE1039" s="310" t="s">
        <v>1252</v>
      </c>
      <c r="CF1039" s="305"/>
      <c r="CG1039" s="308">
        <v>1120.54</v>
      </c>
      <c r="CH1039" s="308">
        <v>269.88</v>
      </c>
      <c r="CI1039" s="308">
        <v>12</v>
      </c>
      <c r="CJ1039" s="308">
        <v>12</v>
      </c>
      <c r="CK1039" s="307"/>
      <c r="CL1039" s="307"/>
      <c r="CM1039" s="307">
        <v>1</v>
      </c>
      <c r="CN1039" s="311" t="s">
        <v>1212</v>
      </c>
      <c r="CO1039" s="305" t="s">
        <v>1252</v>
      </c>
      <c r="CP1039" s="305"/>
      <c r="CQ1039" s="308">
        <v>1120.54</v>
      </c>
      <c r="CR1039" s="308">
        <v>269.88</v>
      </c>
      <c r="CS1039" s="308">
        <v>12</v>
      </c>
      <c r="CT1039" s="308">
        <v>12</v>
      </c>
      <c r="CW1039" s="312"/>
      <c r="CX1039" s="312"/>
    </row>
    <row r="1040" spans="1:102" s="299" customFormat="1" ht="16" customHeight="1">
      <c r="A1040" s="297" t="s">
        <v>1569</v>
      </c>
      <c r="B1040" s="297" t="s">
        <v>1570</v>
      </c>
      <c r="C1040" s="119" t="s">
        <v>1214</v>
      </c>
      <c r="D1040" s="119"/>
      <c r="E1040" s="119"/>
      <c r="F1040" s="298">
        <v>1040</v>
      </c>
      <c r="G1040" s="119"/>
      <c r="H1040" s="119"/>
      <c r="I1040" s="119" t="s">
        <v>1571</v>
      </c>
      <c r="J1040" s="119" t="s">
        <v>1572</v>
      </c>
      <c r="K1040" s="119" t="s">
        <v>378</v>
      </c>
      <c r="L1040" s="119"/>
      <c r="M1040" s="119" t="s">
        <v>147</v>
      </c>
      <c r="N1040" s="119"/>
      <c r="O1040" s="119"/>
      <c r="P1040" s="119"/>
      <c r="Q1040" s="119"/>
      <c r="R1040" s="119">
        <v>1</v>
      </c>
      <c r="S1040" s="119" t="s">
        <v>120</v>
      </c>
      <c r="T1040" s="119"/>
      <c r="U1040" s="119"/>
      <c r="V1040" s="119"/>
      <c r="W1040" s="119"/>
      <c r="X1040" s="119" t="s">
        <v>1573</v>
      </c>
      <c r="Y1040" s="119" t="s">
        <v>1574</v>
      </c>
      <c r="Z1040" s="119" t="s">
        <v>1575</v>
      </c>
      <c r="AA1040" s="119" t="s">
        <v>1576</v>
      </c>
      <c r="AB1040" s="119" t="s">
        <v>1209</v>
      </c>
      <c r="AD1040" s="300"/>
      <c r="AE1040" s="304"/>
      <c r="AF1040" s="297" t="s">
        <v>481</v>
      </c>
      <c r="AG1040" s="302">
        <v>0</v>
      </c>
      <c r="AH1040" s="297" t="s">
        <v>1569</v>
      </c>
      <c r="AI1040" s="297" t="s">
        <v>1570</v>
      </c>
      <c r="AJ1040" s="302">
        <v>4</v>
      </c>
      <c r="AK1040" s="299">
        <v>1</v>
      </c>
      <c r="AL1040" s="299">
        <v>3</v>
      </c>
      <c r="AM1040" s="299">
        <v>3</v>
      </c>
      <c r="AN1040" s="299">
        <v>3</v>
      </c>
      <c r="AR1040" s="299">
        <v>8</v>
      </c>
      <c r="AS1040" s="299">
        <v>4</v>
      </c>
      <c r="AT1040" s="299">
        <v>3</v>
      </c>
      <c r="AU1040" s="299">
        <v>3</v>
      </c>
      <c r="AX1040" s="303">
        <v>-146.875</v>
      </c>
      <c r="AY1040" s="299">
        <v>740</v>
      </c>
      <c r="AZ1040" s="303">
        <v>-652.77777777777783</v>
      </c>
      <c r="BA1040" s="299">
        <v>0</v>
      </c>
      <c r="BB1040" s="304">
        <v>1136.44</v>
      </c>
      <c r="BC1040" s="304">
        <v>272.69000000000005</v>
      </c>
      <c r="BD1040" s="303">
        <v>347.22222222222217</v>
      </c>
      <c r="BE1040" s="303">
        <v>1000</v>
      </c>
      <c r="BH1040" s="297" t="s">
        <v>1542</v>
      </c>
      <c r="BI1040" s="312"/>
      <c r="BJ1040" s="305" t="s">
        <v>109</v>
      </c>
      <c r="BK1040" s="305"/>
      <c r="BL1040" s="305">
        <v>1</v>
      </c>
      <c r="BM1040" s="307">
        <v>1</v>
      </c>
      <c r="BN1040" s="307" t="s">
        <v>79</v>
      </c>
      <c r="BO1040" s="305" t="s">
        <v>1210</v>
      </c>
      <c r="BP1040" s="308">
        <v>1136.44</v>
      </c>
      <c r="BQ1040" s="308">
        <v>272.69</v>
      </c>
      <c r="BR1040" s="308">
        <v>12</v>
      </c>
      <c r="BS1040" s="308">
        <v>12</v>
      </c>
      <c r="BT1040" s="305" t="s">
        <v>1577</v>
      </c>
      <c r="BU1040" s="307">
        <v>0.1</v>
      </c>
      <c r="BV1040" s="309">
        <v>0</v>
      </c>
      <c r="BW1040" s="310" t="s">
        <v>1252</v>
      </c>
      <c r="BX1040" s="305"/>
      <c r="BY1040" s="308">
        <v>1136.44</v>
      </c>
      <c r="BZ1040" s="308">
        <v>272.69</v>
      </c>
      <c r="CA1040" s="308">
        <v>20.399999999999999</v>
      </c>
      <c r="CB1040" s="308">
        <v>20.399999999999999</v>
      </c>
      <c r="CC1040" s="307">
        <v>0.55000000000000004</v>
      </c>
      <c r="CD1040" s="305" t="s">
        <v>1212</v>
      </c>
      <c r="CE1040" s="310" t="s">
        <v>1252</v>
      </c>
      <c r="CF1040" s="305"/>
      <c r="CG1040" s="308">
        <v>1136.44</v>
      </c>
      <c r="CH1040" s="308">
        <v>272.69</v>
      </c>
      <c r="CI1040" s="308">
        <v>12</v>
      </c>
      <c r="CJ1040" s="308">
        <v>12</v>
      </c>
      <c r="CK1040" s="307"/>
      <c r="CL1040" s="307"/>
      <c r="CM1040" s="307">
        <v>1</v>
      </c>
      <c r="CN1040" s="311" t="s">
        <v>1212</v>
      </c>
      <c r="CO1040" s="305" t="s">
        <v>1252</v>
      </c>
      <c r="CP1040" s="305"/>
      <c r="CQ1040" s="308">
        <v>1136.44</v>
      </c>
      <c r="CR1040" s="308">
        <v>272.69</v>
      </c>
      <c r="CS1040" s="308">
        <v>12</v>
      </c>
      <c r="CT1040" s="308">
        <v>12</v>
      </c>
      <c r="CW1040" s="312"/>
      <c r="CX1040" s="312"/>
    </row>
    <row r="1041" spans="1:102" s="299" customFormat="1" ht="16" customHeight="1">
      <c r="A1041" s="297" t="s">
        <v>1578</v>
      </c>
      <c r="B1041" s="297" t="s">
        <v>1579</v>
      </c>
      <c r="C1041" s="119" t="s">
        <v>1255</v>
      </c>
      <c r="D1041" s="119"/>
      <c r="E1041" s="119"/>
      <c r="F1041" s="298">
        <v>1041</v>
      </c>
      <c r="G1041" s="119"/>
      <c r="H1041" s="119"/>
      <c r="I1041" s="119" t="s">
        <v>1580</v>
      </c>
      <c r="J1041" s="119" t="s">
        <v>1581</v>
      </c>
      <c r="K1041" s="119" t="s">
        <v>378</v>
      </c>
      <c r="L1041" s="119"/>
      <c r="M1041" s="119" t="s">
        <v>147</v>
      </c>
      <c r="N1041" s="119"/>
      <c r="O1041" s="119"/>
      <c r="P1041" s="119"/>
      <c r="Q1041" s="119"/>
      <c r="R1041" s="119">
        <v>1</v>
      </c>
      <c r="S1041" s="119" t="s">
        <v>120</v>
      </c>
      <c r="T1041" s="119"/>
      <c r="U1041" s="119"/>
      <c r="V1041" s="119"/>
      <c r="W1041" s="119"/>
      <c r="X1041" s="119" t="s">
        <v>1582</v>
      </c>
      <c r="Y1041" s="119" t="s">
        <v>1583</v>
      </c>
      <c r="Z1041" s="119" t="s">
        <v>1584</v>
      </c>
      <c r="AA1041" s="119" t="s">
        <v>1585</v>
      </c>
      <c r="AB1041" s="119" t="s">
        <v>1209</v>
      </c>
      <c r="AD1041" s="300"/>
      <c r="AE1041" s="304"/>
      <c r="AF1041" s="297" t="s">
        <v>482</v>
      </c>
      <c r="AG1041" s="302">
        <v>0</v>
      </c>
      <c r="AH1041" s="297" t="s">
        <v>1578</v>
      </c>
      <c r="AI1041" s="297" t="s">
        <v>1579</v>
      </c>
      <c r="AJ1041" s="302">
        <v>2</v>
      </c>
      <c r="AK1041" s="299">
        <v>1</v>
      </c>
      <c r="AL1041" s="299">
        <v>4</v>
      </c>
      <c r="AR1041" s="299">
        <v>8</v>
      </c>
      <c r="AS1041" s="299">
        <v>4</v>
      </c>
      <c r="AX1041" s="303">
        <v>-140.625</v>
      </c>
      <c r="AY1041" s="299">
        <v>500</v>
      </c>
      <c r="AZ1041" s="303">
        <v>-625</v>
      </c>
      <c r="BA1041" s="299">
        <v>0</v>
      </c>
      <c r="BB1041" s="304">
        <v>1145.1399999999999</v>
      </c>
      <c r="BC1041" s="304">
        <v>521.53</v>
      </c>
      <c r="BD1041" s="303">
        <v>375</v>
      </c>
      <c r="BE1041" s="303">
        <v>1000</v>
      </c>
      <c r="BH1041" s="297" t="s">
        <v>860</v>
      </c>
      <c r="BI1041" s="312"/>
      <c r="BJ1041" s="305" t="s">
        <v>109</v>
      </c>
      <c r="BK1041" s="305"/>
      <c r="BL1041" s="305">
        <v>1</v>
      </c>
      <c r="BM1041" s="307">
        <v>1</v>
      </c>
      <c r="BN1041" s="307" t="s">
        <v>79</v>
      </c>
      <c r="BO1041" s="305" t="s">
        <v>1210</v>
      </c>
      <c r="BP1041" s="308">
        <v>1145.1400000000001</v>
      </c>
      <c r="BQ1041" s="308">
        <v>521.53</v>
      </c>
      <c r="BR1041" s="308">
        <v>60</v>
      </c>
      <c r="BS1041" s="308">
        <v>60</v>
      </c>
      <c r="BT1041" s="305" t="s">
        <v>1586</v>
      </c>
      <c r="BU1041" s="307">
        <v>0.1</v>
      </c>
      <c r="BV1041" s="309">
        <v>0</v>
      </c>
      <c r="BW1041" s="310" t="s">
        <v>1232</v>
      </c>
      <c r="BX1041" s="305"/>
      <c r="BY1041" s="308">
        <v>1145.1400000000001</v>
      </c>
      <c r="BZ1041" s="308">
        <v>521.53</v>
      </c>
      <c r="CA1041" s="308">
        <v>102</v>
      </c>
      <c r="CB1041" s="308">
        <v>102</v>
      </c>
      <c r="CC1041" s="307">
        <v>0.55000000000000004</v>
      </c>
      <c r="CD1041" s="305" t="s">
        <v>1212</v>
      </c>
      <c r="CE1041" s="310" t="s">
        <v>1232</v>
      </c>
      <c r="CF1041" s="305"/>
      <c r="CG1041" s="308">
        <v>1145.1400000000001</v>
      </c>
      <c r="CH1041" s="308">
        <v>521.53</v>
      </c>
      <c r="CI1041" s="308">
        <v>60</v>
      </c>
      <c r="CJ1041" s="308">
        <v>60</v>
      </c>
      <c r="CK1041" s="307"/>
      <c r="CL1041" s="307"/>
      <c r="CM1041" s="307">
        <v>1</v>
      </c>
      <c r="CN1041" s="311" t="s">
        <v>1212</v>
      </c>
      <c r="CO1041" s="305" t="s">
        <v>1232</v>
      </c>
      <c r="CP1041" s="305"/>
      <c r="CQ1041" s="308">
        <v>1145.1400000000001</v>
      </c>
      <c r="CR1041" s="308">
        <v>521.53</v>
      </c>
      <c r="CS1041" s="308">
        <v>60</v>
      </c>
      <c r="CT1041" s="308">
        <v>60</v>
      </c>
      <c r="CW1041" s="312"/>
      <c r="CX1041" s="312"/>
    </row>
    <row r="1042" spans="1:102" s="299" customFormat="1" ht="16" customHeight="1">
      <c r="A1042" s="297" t="s">
        <v>1587</v>
      </c>
      <c r="B1042" s="297" t="s">
        <v>1588</v>
      </c>
      <c r="C1042" s="119" t="s">
        <v>1255</v>
      </c>
      <c r="D1042" s="119"/>
      <c r="E1042" s="119"/>
      <c r="F1042" s="298">
        <v>1042</v>
      </c>
      <c r="G1042" s="119"/>
      <c r="H1042" s="119"/>
      <c r="I1042" s="119" t="s">
        <v>1589</v>
      </c>
      <c r="J1042" s="119" t="s">
        <v>1590</v>
      </c>
      <c r="K1042" s="119" t="s">
        <v>378</v>
      </c>
      <c r="L1042" s="119"/>
      <c r="M1042" s="119" t="s">
        <v>147</v>
      </c>
      <c r="N1042" s="119"/>
      <c r="O1042" s="119"/>
      <c r="P1042" s="119"/>
      <c r="Q1042" s="119"/>
      <c r="R1042" s="119">
        <v>1</v>
      </c>
      <c r="S1042" s="119" t="s">
        <v>120</v>
      </c>
      <c r="T1042" s="119"/>
      <c r="U1042" s="119"/>
      <c r="V1042" s="119"/>
      <c r="W1042" s="119"/>
      <c r="X1042" s="119" t="s">
        <v>1591</v>
      </c>
      <c r="Y1042" s="119" t="s">
        <v>1592</v>
      </c>
      <c r="Z1042" s="119" t="s">
        <v>1593</v>
      </c>
      <c r="AA1042" s="119" t="s">
        <v>1594</v>
      </c>
      <c r="AB1042" s="119" t="s">
        <v>1209</v>
      </c>
      <c r="AD1042" s="300"/>
      <c r="AE1042" s="304"/>
      <c r="AF1042" s="297" t="s">
        <v>483</v>
      </c>
      <c r="AG1042" s="302">
        <v>0</v>
      </c>
      <c r="AH1042" s="297" t="s">
        <v>1587</v>
      </c>
      <c r="AI1042" s="297" t="s">
        <v>1588</v>
      </c>
      <c r="AJ1042" s="302">
        <v>3</v>
      </c>
      <c r="AK1042" s="299">
        <v>1</v>
      </c>
      <c r="AL1042" s="299">
        <v>4</v>
      </c>
      <c r="AM1042" s="299">
        <v>1</v>
      </c>
      <c r="AR1042" s="299">
        <v>8</v>
      </c>
      <c r="AS1042" s="299">
        <v>4</v>
      </c>
      <c r="AT1042" s="299">
        <v>3</v>
      </c>
      <c r="AX1042" s="303">
        <v>-144.375</v>
      </c>
      <c r="AY1042" s="299">
        <v>640</v>
      </c>
      <c r="AZ1042" s="303">
        <v>-641.66666666666663</v>
      </c>
      <c r="BA1042" s="299">
        <v>0</v>
      </c>
      <c r="BB1042" s="304">
        <v>1145.33</v>
      </c>
      <c r="BC1042" s="304">
        <v>376.72</v>
      </c>
      <c r="BD1042" s="303">
        <v>358.33333333333337</v>
      </c>
      <c r="BE1042" s="303">
        <v>1000</v>
      </c>
      <c r="BH1042" s="297" t="s">
        <v>1578</v>
      </c>
      <c r="BI1042" s="312"/>
      <c r="BJ1042" s="305" t="s">
        <v>109</v>
      </c>
      <c r="BK1042" s="305"/>
      <c r="BL1042" s="305">
        <v>1</v>
      </c>
      <c r="BM1042" s="307">
        <v>1</v>
      </c>
      <c r="BN1042" s="307" t="s">
        <v>79</v>
      </c>
      <c r="BO1042" s="305" t="s">
        <v>1210</v>
      </c>
      <c r="BP1042" s="308">
        <v>1145.33</v>
      </c>
      <c r="BQ1042" s="308">
        <v>376.72</v>
      </c>
      <c r="BR1042" s="308">
        <v>35</v>
      </c>
      <c r="BS1042" s="308">
        <v>35</v>
      </c>
      <c r="BT1042" s="305" t="s">
        <v>1595</v>
      </c>
      <c r="BU1042" s="307">
        <v>0.1</v>
      </c>
      <c r="BV1042" s="309">
        <v>0</v>
      </c>
      <c r="BW1042" s="310" t="s">
        <v>1242</v>
      </c>
      <c r="BX1042" s="305"/>
      <c r="BY1042" s="308">
        <v>1145.33</v>
      </c>
      <c r="BZ1042" s="308">
        <v>376.72</v>
      </c>
      <c r="CA1042" s="308">
        <v>59.5</v>
      </c>
      <c r="CB1042" s="308">
        <v>59.5</v>
      </c>
      <c r="CC1042" s="307">
        <v>0.55000000000000004</v>
      </c>
      <c r="CD1042" s="305" t="s">
        <v>1212</v>
      </c>
      <c r="CE1042" s="310" t="s">
        <v>1242</v>
      </c>
      <c r="CF1042" s="305"/>
      <c r="CG1042" s="308">
        <v>1145.33</v>
      </c>
      <c r="CH1042" s="308">
        <v>376.72</v>
      </c>
      <c r="CI1042" s="308">
        <v>35</v>
      </c>
      <c r="CJ1042" s="308">
        <v>35</v>
      </c>
      <c r="CK1042" s="307"/>
      <c r="CL1042" s="307"/>
      <c r="CM1042" s="307">
        <v>1</v>
      </c>
      <c r="CN1042" s="311" t="s">
        <v>1212</v>
      </c>
      <c r="CO1042" s="305" t="s">
        <v>1242</v>
      </c>
      <c r="CP1042" s="305"/>
      <c r="CQ1042" s="308">
        <v>1145.33</v>
      </c>
      <c r="CR1042" s="308">
        <v>376.72</v>
      </c>
      <c r="CS1042" s="308">
        <v>35</v>
      </c>
      <c r="CT1042" s="308">
        <v>35</v>
      </c>
      <c r="CW1042" s="312"/>
      <c r="CX1042" s="312"/>
    </row>
    <row r="1043" spans="1:102" s="299" customFormat="1" ht="16" customHeight="1">
      <c r="A1043" s="297" t="s">
        <v>1596</v>
      </c>
      <c r="B1043" s="297" t="s">
        <v>1597</v>
      </c>
      <c r="C1043" s="119" t="s">
        <v>1255</v>
      </c>
      <c r="D1043" s="119"/>
      <c r="E1043" s="119"/>
      <c r="F1043" s="298">
        <v>1043</v>
      </c>
      <c r="G1043" s="119"/>
      <c r="H1043" s="119"/>
      <c r="I1043" s="119" t="s">
        <v>1598</v>
      </c>
      <c r="J1043" s="119" t="s">
        <v>1599</v>
      </c>
      <c r="K1043" s="119" t="s">
        <v>378</v>
      </c>
      <c r="L1043" s="119"/>
      <c r="M1043" s="119" t="s">
        <v>147</v>
      </c>
      <c r="N1043" s="119"/>
      <c r="O1043" s="119"/>
      <c r="P1043" s="119"/>
      <c r="Q1043" s="119"/>
      <c r="R1043" s="119">
        <v>1</v>
      </c>
      <c r="S1043" s="119" t="s">
        <v>120</v>
      </c>
      <c r="T1043" s="119"/>
      <c r="U1043" s="119"/>
      <c r="V1043" s="119"/>
      <c r="W1043" s="119"/>
      <c r="X1043" s="119" t="s">
        <v>1600</v>
      </c>
      <c r="Y1043" s="119" t="s">
        <v>1601</v>
      </c>
      <c r="Z1043" s="119" t="s">
        <v>1602</v>
      </c>
      <c r="AA1043" s="119" t="s">
        <v>1603</v>
      </c>
      <c r="AB1043" s="119" t="s">
        <v>1209</v>
      </c>
      <c r="AD1043" s="300"/>
      <c r="AE1043" s="304"/>
      <c r="AF1043" s="297" t="s">
        <v>484</v>
      </c>
      <c r="AG1043" s="302">
        <v>0</v>
      </c>
      <c r="AH1043" s="297" t="s">
        <v>1596</v>
      </c>
      <c r="AI1043" s="297" t="s">
        <v>1597</v>
      </c>
      <c r="AJ1043" s="302">
        <v>4</v>
      </c>
      <c r="AK1043" s="299">
        <v>1</v>
      </c>
      <c r="AL1043" s="299">
        <v>4</v>
      </c>
      <c r="AM1043" s="299">
        <v>1</v>
      </c>
      <c r="AN1043" s="299">
        <v>1</v>
      </c>
      <c r="AR1043" s="299">
        <v>8</v>
      </c>
      <c r="AS1043" s="299">
        <v>4</v>
      </c>
      <c r="AT1043" s="299">
        <v>3</v>
      </c>
      <c r="AU1043" s="299">
        <v>3</v>
      </c>
      <c r="AX1043" s="303">
        <v>-145.625</v>
      </c>
      <c r="AY1043" s="299">
        <v>740</v>
      </c>
      <c r="AZ1043" s="303">
        <v>-647.22222222222217</v>
      </c>
      <c r="BA1043" s="299">
        <v>0</v>
      </c>
      <c r="BB1043" s="304">
        <v>1152.28</v>
      </c>
      <c r="BC1043" s="304">
        <v>275.84000000000003</v>
      </c>
      <c r="BD1043" s="303">
        <v>352.77777777777783</v>
      </c>
      <c r="BE1043" s="303">
        <v>1000</v>
      </c>
      <c r="BH1043" s="297" t="s">
        <v>1587</v>
      </c>
      <c r="BI1043" s="312"/>
      <c r="BJ1043" s="305" t="s">
        <v>109</v>
      </c>
      <c r="BK1043" s="305"/>
      <c r="BL1043" s="305">
        <v>1</v>
      </c>
      <c r="BM1043" s="307">
        <v>1</v>
      </c>
      <c r="BN1043" s="307" t="s">
        <v>79</v>
      </c>
      <c r="BO1043" s="305" t="s">
        <v>1210</v>
      </c>
      <c r="BP1043" s="308">
        <v>1152.28</v>
      </c>
      <c r="BQ1043" s="308">
        <v>275.83999999999997</v>
      </c>
      <c r="BR1043" s="308">
        <v>12</v>
      </c>
      <c r="BS1043" s="308">
        <v>12</v>
      </c>
      <c r="BT1043" s="305" t="s">
        <v>1604</v>
      </c>
      <c r="BU1043" s="307">
        <v>0.1</v>
      </c>
      <c r="BV1043" s="309">
        <v>0</v>
      </c>
      <c r="BW1043" s="310" t="s">
        <v>1252</v>
      </c>
      <c r="BX1043" s="305"/>
      <c r="BY1043" s="308">
        <v>1152.28</v>
      </c>
      <c r="BZ1043" s="308">
        <v>275.83999999999997</v>
      </c>
      <c r="CA1043" s="308">
        <v>20.399999999999999</v>
      </c>
      <c r="CB1043" s="308">
        <v>20.399999999999999</v>
      </c>
      <c r="CC1043" s="307">
        <v>0.55000000000000004</v>
      </c>
      <c r="CD1043" s="305" t="s">
        <v>1212</v>
      </c>
      <c r="CE1043" s="310" t="s">
        <v>1252</v>
      </c>
      <c r="CF1043" s="305"/>
      <c r="CG1043" s="308">
        <v>1152.28</v>
      </c>
      <c r="CH1043" s="308">
        <v>275.83999999999997</v>
      </c>
      <c r="CI1043" s="308">
        <v>12</v>
      </c>
      <c r="CJ1043" s="308">
        <v>12</v>
      </c>
      <c r="CK1043" s="307"/>
      <c r="CL1043" s="307"/>
      <c r="CM1043" s="307">
        <v>1</v>
      </c>
      <c r="CN1043" s="311" t="s">
        <v>1212</v>
      </c>
      <c r="CO1043" s="305" t="s">
        <v>1252</v>
      </c>
      <c r="CP1043" s="305"/>
      <c r="CQ1043" s="308">
        <v>1152.28</v>
      </c>
      <c r="CR1043" s="308">
        <v>275.83999999999997</v>
      </c>
      <c r="CS1043" s="308">
        <v>12</v>
      </c>
      <c r="CT1043" s="308">
        <v>12</v>
      </c>
      <c r="CW1043" s="312"/>
      <c r="CX1043" s="312"/>
    </row>
    <row r="1044" spans="1:102" s="299" customFormat="1" ht="16" customHeight="1">
      <c r="A1044" s="297" t="s">
        <v>1605</v>
      </c>
      <c r="B1044" s="297" t="s">
        <v>1606</v>
      </c>
      <c r="C1044" s="119" t="s">
        <v>1214</v>
      </c>
      <c r="D1044" s="119"/>
      <c r="E1044" s="119"/>
      <c r="F1044" s="298">
        <v>1044</v>
      </c>
      <c r="G1044" s="119"/>
      <c r="H1044" s="119"/>
      <c r="I1044" s="119" t="s">
        <v>1607</v>
      </c>
      <c r="J1044" s="119" t="s">
        <v>1608</v>
      </c>
      <c r="K1044" s="119" t="s">
        <v>378</v>
      </c>
      <c r="L1044" s="119"/>
      <c r="M1044" s="119" t="s">
        <v>147</v>
      </c>
      <c r="N1044" s="119"/>
      <c r="O1044" s="119"/>
      <c r="P1044" s="119"/>
      <c r="Q1044" s="119"/>
      <c r="R1044" s="119">
        <v>1</v>
      </c>
      <c r="S1044" s="119" t="s">
        <v>120</v>
      </c>
      <c r="T1044" s="119"/>
      <c r="U1044" s="119"/>
      <c r="V1044" s="119"/>
      <c r="W1044" s="119"/>
      <c r="X1044" s="119" t="s">
        <v>1609</v>
      </c>
      <c r="Y1044" s="119" t="s">
        <v>1610</v>
      </c>
      <c r="Z1044" s="119" t="s">
        <v>1611</v>
      </c>
      <c r="AA1044" s="119" t="s">
        <v>1612</v>
      </c>
      <c r="AB1044" s="119" t="s">
        <v>1209</v>
      </c>
      <c r="AD1044" s="300"/>
      <c r="AE1044" s="304"/>
      <c r="AF1044" s="297" t="s">
        <v>485</v>
      </c>
      <c r="AG1044" s="302">
        <v>0</v>
      </c>
      <c r="AH1044" s="297" t="s">
        <v>1605</v>
      </c>
      <c r="AI1044" s="297" t="s">
        <v>1606</v>
      </c>
      <c r="AJ1044" s="302">
        <v>4</v>
      </c>
      <c r="AK1044" s="299">
        <v>1</v>
      </c>
      <c r="AL1044" s="299">
        <v>4</v>
      </c>
      <c r="AM1044" s="299">
        <v>1</v>
      </c>
      <c r="AN1044" s="299">
        <v>2</v>
      </c>
      <c r="AR1044" s="299">
        <v>8</v>
      </c>
      <c r="AS1044" s="299">
        <v>4</v>
      </c>
      <c r="AT1044" s="299">
        <v>3</v>
      </c>
      <c r="AU1044" s="299">
        <v>3</v>
      </c>
      <c r="AX1044" s="303">
        <v>-144.375</v>
      </c>
      <c r="AY1044" s="299">
        <v>740</v>
      </c>
      <c r="AZ1044" s="303">
        <v>-641.66666666666663</v>
      </c>
      <c r="BA1044" s="299">
        <v>0</v>
      </c>
      <c r="BB1044" s="304">
        <v>1168.04</v>
      </c>
      <c r="BC1044" s="304">
        <v>279.33000000000004</v>
      </c>
      <c r="BD1044" s="303">
        <v>358.33333333333337</v>
      </c>
      <c r="BE1044" s="303">
        <v>1000</v>
      </c>
      <c r="BH1044" s="297" t="s">
        <v>1587</v>
      </c>
      <c r="BI1044" s="312"/>
      <c r="BJ1044" s="305" t="s">
        <v>109</v>
      </c>
      <c r="BK1044" s="305"/>
      <c r="BL1044" s="305">
        <v>1</v>
      </c>
      <c r="BM1044" s="307">
        <v>1</v>
      </c>
      <c r="BN1044" s="307" t="s">
        <v>79</v>
      </c>
      <c r="BO1044" s="305" t="s">
        <v>1210</v>
      </c>
      <c r="BP1044" s="308">
        <v>1168.04</v>
      </c>
      <c r="BQ1044" s="308">
        <v>279.33</v>
      </c>
      <c r="BR1044" s="308">
        <v>12</v>
      </c>
      <c r="BS1044" s="308">
        <v>12</v>
      </c>
      <c r="BT1044" s="305" t="s">
        <v>1613</v>
      </c>
      <c r="BU1044" s="307">
        <v>0.1</v>
      </c>
      <c r="BV1044" s="309">
        <v>0</v>
      </c>
      <c r="BW1044" s="310" t="s">
        <v>1252</v>
      </c>
      <c r="BX1044" s="305"/>
      <c r="BY1044" s="308">
        <v>1168.04</v>
      </c>
      <c r="BZ1044" s="308">
        <v>279.33</v>
      </c>
      <c r="CA1044" s="308">
        <v>20.399999999999999</v>
      </c>
      <c r="CB1044" s="308">
        <v>20.399999999999999</v>
      </c>
      <c r="CC1044" s="307">
        <v>0.55000000000000004</v>
      </c>
      <c r="CD1044" s="305" t="s">
        <v>1212</v>
      </c>
      <c r="CE1044" s="310" t="s">
        <v>1252</v>
      </c>
      <c r="CF1044" s="305"/>
      <c r="CG1044" s="308">
        <v>1168.04</v>
      </c>
      <c r="CH1044" s="308">
        <v>279.33</v>
      </c>
      <c r="CI1044" s="308">
        <v>12</v>
      </c>
      <c r="CJ1044" s="308">
        <v>12</v>
      </c>
      <c r="CK1044" s="307"/>
      <c r="CL1044" s="307"/>
      <c r="CM1044" s="307">
        <v>1</v>
      </c>
      <c r="CN1044" s="311" t="s">
        <v>1212</v>
      </c>
      <c r="CO1044" s="305" t="s">
        <v>1252</v>
      </c>
      <c r="CP1044" s="305"/>
      <c r="CQ1044" s="308">
        <v>1168.04</v>
      </c>
      <c r="CR1044" s="308">
        <v>279.33</v>
      </c>
      <c r="CS1044" s="308">
        <v>12</v>
      </c>
      <c r="CT1044" s="308">
        <v>12</v>
      </c>
      <c r="CW1044" s="312"/>
      <c r="CX1044" s="312"/>
    </row>
    <row r="1045" spans="1:102" s="299" customFormat="1" ht="16" customHeight="1">
      <c r="A1045" s="297" t="s">
        <v>1614</v>
      </c>
      <c r="B1045" s="297" t="s">
        <v>1615</v>
      </c>
      <c r="C1045" s="119" t="s">
        <v>1255</v>
      </c>
      <c r="D1045" s="119"/>
      <c r="E1045" s="119"/>
      <c r="F1045" s="298">
        <v>1045</v>
      </c>
      <c r="G1045" s="119"/>
      <c r="H1045" s="119"/>
      <c r="I1045" s="119" t="s">
        <v>1616</v>
      </c>
      <c r="J1045" s="119" t="s">
        <v>1617</v>
      </c>
      <c r="K1045" s="119" t="s">
        <v>378</v>
      </c>
      <c r="L1045" s="119"/>
      <c r="M1045" s="119" t="s">
        <v>147</v>
      </c>
      <c r="N1045" s="119"/>
      <c r="O1045" s="119"/>
      <c r="P1045" s="119"/>
      <c r="Q1045" s="119"/>
      <c r="R1045" s="119">
        <v>1</v>
      </c>
      <c r="S1045" s="119" t="s">
        <v>120</v>
      </c>
      <c r="T1045" s="119"/>
      <c r="U1045" s="119"/>
      <c r="V1045" s="119"/>
      <c r="W1045" s="119"/>
      <c r="X1045" s="119" t="s">
        <v>1618</v>
      </c>
      <c r="Y1045" s="119" t="s">
        <v>1619</v>
      </c>
      <c r="Z1045" s="119" t="s">
        <v>1620</v>
      </c>
      <c r="AA1045" s="119" t="s">
        <v>1621</v>
      </c>
      <c r="AB1045" s="119" t="s">
        <v>1209</v>
      </c>
      <c r="AD1045" s="300"/>
      <c r="AE1045" s="304"/>
      <c r="AF1045" s="297" t="s">
        <v>486</v>
      </c>
      <c r="AG1045" s="302">
        <v>0</v>
      </c>
      <c r="AH1045" s="297" t="s">
        <v>1614</v>
      </c>
      <c r="AI1045" s="297" t="s">
        <v>1615</v>
      </c>
      <c r="AJ1045" s="302">
        <v>4</v>
      </c>
      <c r="AK1045" s="299">
        <v>1</v>
      </c>
      <c r="AL1045" s="299">
        <v>4</v>
      </c>
      <c r="AM1045" s="299">
        <v>1</v>
      </c>
      <c r="AN1045" s="299">
        <v>3</v>
      </c>
      <c r="AR1045" s="299">
        <v>8</v>
      </c>
      <c r="AS1045" s="299">
        <v>4</v>
      </c>
      <c r="AT1045" s="299">
        <v>3</v>
      </c>
      <c r="AU1045" s="299">
        <v>3</v>
      </c>
      <c r="AX1045" s="303">
        <v>-143.125</v>
      </c>
      <c r="AY1045" s="299">
        <v>740</v>
      </c>
      <c r="AZ1045" s="303">
        <v>-636.11111111111109</v>
      </c>
      <c r="BA1045" s="299">
        <v>0</v>
      </c>
      <c r="BB1045" s="304">
        <v>1183.72</v>
      </c>
      <c r="BC1045" s="304">
        <v>283.16999999999996</v>
      </c>
      <c r="BD1045" s="303">
        <v>363.88888888888891</v>
      </c>
      <c r="BE1045" s="303">
        <v>1000</v>
      </c>
      <c r="BH1045" s="297" t="s">
        <v>1587</v>
      </c>
      <c r="BI1045" s="312"/>
      <c r="BJ1045" s="305" t="s">
        <v>109</v>
      </c>
      <c r="BK1045" s="305"/>
      <c r="BL1045" s="305">
        <v>1</v>
      </c>
      <c r="BM1045" s="307">
        <v>1</v>
      </c>
      <c r="BN1045" s="307" t="s">
        <v>79</v>
      </c>
      <c r="BO1045" s="305" t="s">
        <v>1210</v>
      </c>
      <c r="BP1045" s="308">
        <v>1183.72</v>
      </c>
      <c r="BQ1045" s="308">
        <v>283.17</v>
      </c>
      <c r="BR1045" s="308">
        <v>12</v>
      </c>
      <c r="BS1045" s="308">
        <v>12</v>
      </c>
      <c r="BT1045" s="305" t="s">
        <v>1622</v>
      </c>
      <c r="BU1045" s="307">
        <v>0.1</v>
      </c>
      <c r="BV1045" s="309">
        <v>0</v>
      </c>
      <c r="BW1045" s="310" t="s">
        <v>1252</v>
      </c>
      <c r="BX1045" s="305"/>
      <c r="BY1045" s="308">
        <v>1183.72</v>
      </c>
      <c r="BZ1045" s="308">
        <v>283.17</v>
      </c>
      <c r="CA1045" s="308">
        <v>20.399999999999999</v>
      </c>
      <c r="CB1045" s="308">
        <v>20.399999999999999</v>
      </c>
      <c r="CC1045" s="307">
        <v>0.55000000000000004</v>
      </c>
      <c r="CD1045" s="305" t="s">
        <v>1212</v>
      </c>
      <c r="CE1045" s="310" t="s">
        <v>1252</v>
      </c>
      <c r="CF1045" s="305"/>
      <c r="CG1045" s="308">
        <v>1183.72</v>
      </c>
      <c r="CH1045" s="308">
        <v>283.17</v>
      </c>
      <c r="CI1045" s="308">
        <v>12</v>
      </c>
      <c r="CJ1045" s="308">
        <v>12</v>
      </c>
      <c r="CK1045" s="307"/>
      <c r="CL1045" s="307"/>
      <c r="CM1045" s="307">
        <v>1</v>
      </c>
      <c r="CN1045" s="311" t="s">
        <v>1212</v>
      </c>
      <c r="CO1045" s="305" t="s">
        <v>1252</v>
      </c>
      <c r="CP1045" s="305"/>
      <c r="CQ1045" s="308">
        <v>1183.72</v>
      </c>
      <c r="CR1045" s="308">
        <v>283.17</v>
      </c>
      <c r="CS1045" s="308">
        <v>12</v>
      </c>
      <c r="CT1045" s="308">
        <v>12</v>
      </c>
      <c r="CW1045" s="312"/>
      <c r="CX1045" s="312"/>
    </row>
    <row r="1046" spans="1:102" s="299" customFormat="1" ht="16" customHeight="1">
      <c r="A1046" s="297" t="s">
        <v>1623</v>
      </c>
      <c r="B1046" s="297" t="s">
        <v>1624</v>
      </c>
      <c r="C1046" s="119" t="s">
        <v>1214</v>
      </c>
      <c r="D1046" s="119"/>
      <c r="E1046" s="119"/>
      <c r="F1046" s="298">
        <v>1046</v>
      </c>
      <c r="G1046" s="119"/>
      <c r="H1046" s="119"/>
      <c r="I1046" s="119" t="s">
        <v>1625</v>
      </c>
      <c r="J1046" s="119" t="s">
        <v>1626</v>
      </c>
      <c r="K1046" s="119" t="s">
        <v>378</v>
      </c>
      <c r="L1046" s="119"/>
      <c r="M1046" s="119" t="s">
        <v>147</v>
      </c>
      <c r="N1046" s="119"/>
      <c r="O1046" s="119"/>
      <c r="P1046" s="119"/>
      <c r="Q1046" s="119"/>
      <c r="R1046" s="119">
        <v>1</v>
      </c>
      <c r="S1046" s="119" t="s">
        <v>120</v>
      </c>
      <c r="T1046" s="119"/>
      <c r="U1046" s="119"/>
      <c r="V1046" s="119"/>
      <c r="W1046" s="119"/>
      <c r="X1046" s="119" t="s">
        <v>1627</v>
      </c>
      <c r="Y1046" s="119" t="s">
        <v>1628</v>
      </c>
      <c r="Z1046" s="119" t="s">
        <v>1629</v>
      </c>
      <c r="AA1046" s="119" t="s">
        <v>1630</v>
      </c>
      <c r="AB1046" s="119" t="s">
        <v>1209</v>
      </c>
      <c r="AD1046" s="300"/>
      <c r="AE1046" s="304"/>
      <c r="AF1046" s="297" t="s">
        <v>487</v>
      </c>
      <c r="AG1046" s="302">
        <v>0</v>
      </c>
      <c r="AH1046" s="297" t="s">
        <v>1623</v>
      </c>
      <c r="AI1046" s="297" t="s">
        <v>1624</v>
      </c>
      <c r="AJ1046" s="302">
        <v>3</v>
      </c>
      <c r="AK1046" s="299">
        <v>1</v>
      </c>
      <c r="AL1046" s="299">
        <v>4</v>
      </c>
      <c r="AM1046" s="299">
        <v>2</v>
      </c>
      <c r="AR1046" s="299">
        <v>8</v>
      </c>
      <c r="AS1046" s="299">
        <v>4</v>
      </c>
      <c r="AT1046" s="299">
        <v>3</v>
      </c>
      <c r="AX1046" s="303">
        <v>-140.625</v>
      </c>
      <c r="AY1046" s="299">
        <v>640</v>
      </c>
      <c r="AZ1046" s="303">
        <v>-625</v>
      </c>
      <c r="BA1046" s="299">
        <v>0</v>
      </c>
      <c r="BB1046" s="304">
        <v>1185.78</v>
      </c>
      <c r="BC1046" s="304">
        <v>387.55999999999995</v>
      </c>
      <c r="BD1046" s="303">
        <v>375</v>
      </c>
      <c r="BE1046" s="303">
        <v>1000</v>
      </c>
      <c r="BH1046" s="297" t="s">
        <v>1578</v>
      </c>
      <c r="BI1046" s="312"/>
      <c r="BJ1046" s="305" t="s">
        <v>109</v>
      </c>
      <c r="BK1046" s="305"/>
      <c r="BL1046" s="305">
        <v>1</v>
      </c>
      <c r="BM1046" s="307">
        <v>1</v>
      </c>
      <c r="BN1046" s="307" t="s">
        <v>79</v>
      </c>
      <c r="BO1046" s="305" t="s">
        <v>1210</v>
      </c>
      <c r="BP1046" s="308">
        <v>1185.78</v>
      </c>
      <c r="BQ1046" s="308">
        <v>387.56</v>
      </c>
      <c r="BR1046" s="308">
        <v>35</v>
      </c>
      <c r="BS1046" s="308">
        <v>35</v>
      </c>
      <c r="BT1046" s="305" t="s">
        <v>1631</v>
      </c>
      <c r="BU1046" s="307">
        <v>0.1</v>
      </c>
      <c r="BV1046" s="309">
        <v>0</v>
      </c>
      <c r="BW1046" s="310" t="s">
        <v>1242</v>
      </c>
      <c r="BX1046" s="305"/>
      <c r="BY1046" s="308">
        <v>1185.78</v>
      </c>
      <c r="BZ1046" s="308">
        <v>387.56</v>
      </c>
      <c r="CA1046" s="308">
        <v>59.5</v>
      </c>
      <c r="CB1046" s="308">
        <v>59.5</v>
      </c>
      <c r="CC1046" s="307">
        <v>0.55000000000000004</v>
      </c>
      <c r="CD1046" s="305" t="s">
        <v>1212</v>
      </c>
      <c r="CE1046" s="310" t="s">
        <v>1242</v>
      </c>
      <c r="CF1046" s="305"/>
      <c r="CG1046" s="308">
        <v>1185.78</v>
      </c>
      <c r="CH1046" s="308">
        <v>387.56</v>
      </c>
      <c r="CI1046" s="308">
        <v>35</v>
      </c>
      <c r="CJ1046" s="308">
        <v>35</v>
      </c>
      <c r="CK1046" s="307"/>
      <c r="CL1046" s="307"/>
      <c r="CM1046" s="307">
        <v>1</v>
      </c>
      <c r="CN1046" s="311" t="s">
        <v>1212</v>
      </c>
      <c r="CO1046" s="305" t="s">
        <v>1242</v>
      </c>
      <c r="CP1046" s="305"/>
      <c r="CQ1046" s="308">
        <v>1185.78</v>
      </c>
      <c r="CR1046" s="308">
        <v>387.56</v>
      </c>
      <c r="CS1046" s="308">
        <v>35</v>
      </c>
      <c r="CT1046" s="308">
        <v>35</v>
      </c>
      <c r="CW1046" s="312"/>
      <c r="CX1046" s="312"/>
    </row>
    <row r="1047" spans="1:102" s="299" customFormat="1" ht="16" customHeight="1">
      <c r="A1047" s="297" t="s">
        <v>1632</v>
      </c>
      <c r="B1047" s="297" t="s">
        <v>1633</v>
      </c>
      <c r="C1047" s="119" t="s">
        <v>1214</v>
      </c>
      <c r="D1047" s="119"/>
      <c r="E1047" s="119"/>
      <c r="F1047" s="298">
        <v>1047</v>
      </c>
      <c r="G1047" s="119"/>
      <c r="H1047" s="119"/>
      <c r="I1047" s="119" t="s">
        <v>1634</v>
      </c>
      <c r="J1047" s="119" t="s">
        <v>1635</v>
      </c>
      <c r="K1047" s="119" t="s">
        <v>378</v>
      </c>
      <c r="L1047" s="119"/>
      <c r="M1047" s="119" t="s">
        <v>147</v>
      </c>
      <c r="N1047" s="119"/>
      <c r="O1047" s="119"/>
      <c r="P1047" s="119"/>
      <c r="Q1047" s="119"/>
      <c r="R1047" s="119">
        <v>1</v>
      </c>
      <c r="S1047" s="119" t="s">
        <v>120</v>
      </c>
      <c r="T1047" s="119"/>
      <c r="U1047" s="119"/>
      <c r="V1047" s="119"/>
      <c r="W1047" s="119"/>
      <c r="X1047" s="119" t="s">
        <v>1636</v>
      </c>
      <c r="Y1047" s="119" t="s">
        <v>1637</v>
      </c>
      <c r="Z1047" s="119" t="s">
        <v>1638</v>
      </c>
      <c r="AA1047" s="119" t="s">
        <v>1639</v>
      </c>
      <c r="AB1047" s="119" t="s">
        <v>1209</v>
      </c>
      <c r="AD1047" s="300"/>
      <c r="AE1047" s="304"/>
      <c r="AF1047" s="297" t="s">
        <v>488</v>
      </c>
      <c r="AG1047" s="302">
        <v>0</v>
      </c>
      <c r="AH1047" s="297" t="s">
        <v>1632</v>
      </c>
      <c r="AI1047" s="297" t="s">
        <v>1633</v>
      </c>
      <c r="AJ1047" s="302">
        <v>4</v>
      </c>
      <c r="AK1047" s="299">
        <v>1</v>
      </c>
      <c r="AL1047" s="299">
        <v>4</v>
      </c>
      <c r="AM1047" s="299">
        <v>2</v>
      </c>
      <c r="AN1047" s="299">
        <v>1</v>
      </c>
      <c r="AR1047" s="299">
        <v>8</v>
      </c>
      <c r="AS1047" s="299">
        <v>4</v>
      </c>
      <c r="AT1047" s="299">
        <v>3</v>
      </c>
      <c r="AU1047" s="299">
        <v>3</v>
      </c>
      <c r="AX1047" s="303">
        <v>-141.875</v>
      </c>
      <c r="AY1047" s="299">
        <v>740</v>
      </c>
      <c r="AZ1047" s="303">
        <v>-630.55555555555554</v>
      </c>
      <c r="BA1047" s="299">
        <v>0</v>
      </c>
      <c r="BB1047" s="304">
        <v>1199.31</v>
      </c>
      <c r="BC1047" s="304">
        <v>287.35000000000002</v>
      </c>
      <c r="BD1047" s="303">
        <v>369.44444444444446</v>
      </c>
      <c r="BE1047" s="303">
        <v>1000</v>
      </c>
      <c r="BH1047" s="297" t="s">
        <v>1623</v>
      </c>
      <c r="BI1047" s="312"/>
      <c r="BJ1047" s="305" t="s">
        <v>109</v>
      </c>
      <c r="BK1047" s="305"/>
      <c r="BL1047" s="305">
        <v>1</v>
      </c>
      <c r="BM1047" s="307">
        <v>1</v>
      </c>
      <c r="BN1047" s="307" t="s">
        <v>79</v>
      </c>
      <c r="BO1047" s="305" t="s">
        <v>1210</v>
      </c>
      <c r="BP1047" s="308">
        <v>1199.31</v>
      </c>
      <c r="BQ1047" s="308">
        <v>287.35000000000002</v>
      </c>
      <c r="BR1047" s="308">
        <v>12</v>
      </c>
      <c r="BS1047" s="308">
        <v>12</v>
      </c>
      <c r="BT1047" s="305" t="s">
        <v>1640</v>
      </c>
      <c r="BU1047" s="307">
        <v>0.1</v>
      </c>
      <c r="BV1047" s="309">
        <v>0</v>
      </c>
      <c r="BW1047" s="310" t="s">
        <v>1252</v>
      </c>
      <c r="BX1047" s="305"/>
      <c r="BY1047" s="308">
        <v>1199.31</v>
      </c>
      <c r="BZ1047" s="308">
        <v>287.35000000000002</v>
      </c>
      <c r="CA1047" s="308">
        <v>20.399999999999999</v>
      </c>
      <c r="CB1047" s="308">
        <v>20.399999999999999</v>
      </c>
      <c r="CC1047" s="307">
        <v>0.55000000000000004</v>
      </c>
      <c r="CD1047" s="305" t="s">
        <v>1212</v>
      </c>
      <c r="CE1047" s="310" t="s">
        <v>1252</v>
      </c>
      <c r="CF1047" s="305"/>
      <c r="CG1047" s="308">
        <v>1199.31</v>
      </c>
      <c r="CH1047" s="308">
        <v>287.35000000000002</v>
      </c>
      <c r="CI1047" s="308">
        <v>12</v>
      </c>
      <c r="CJ1047" s="308">
        <v>12</v>
      </c>
      <c r="CK1047" s="307"/>
      <c r="CL1047" s="307"/>
      <c r="CM1047" s="307">
        <v>1</v>
      </c>
      <c r="CN1047" s="311" t="s">
        <v>1212</v>
      </c>
      <c r="CO1047" s="305" t="s">
        <v>1252</v>
      </c>
      <c r="CP1047" s="305"/>
      <c r="CQ1047" s="308">
        <v>1199.31</v>
      </c>
      <c r="CR1047" s="308">
        <v>287.35000000000002</v>
      </c>
      <c r="CS1047" s="308">
        <v>12</v>
      </c>
      <c r="CT1047" s="308">
        <v>12</v>
      </c>
      <c r="CW1047" s="312"/>
      <c r="CX1047" s="312"/>
    </row>
    <row r="1048" spans="1:102" s="299" customFormat="1" ht="16" customHeight="1">
      <c r="A1048" s="297" t="s">
        <v>1641</v>
      </c>
      <c r="B1048" s="297" t="s">
        <v>1642</v>
      </c>
      <c r="C1048" s="119" t="s">
        <v>1255</v>
      </c>
      <c r="D1048" s="119"/>
      <c r="E1048" s="119"/>
      <c r="F1048" s="298">
        <v>1048</v>
      </c>
      <c r="G1048" s="119"/>
      <c r="H1048" s="119"/>
      <c r="I1048" s="119" t="s">
        <v>1643</v>
      </c>
      <c r="J1048" s="119" t="s">
        <v>1644</v>
      </c>
      <c r="K1048" s="119" t="s">
        <v>378</v>
      </c>
      <c r="L1048" s="119"/>
      <c r="M1048" s="119" t="s">
        <v>147</v>
      </c>
      <c r="N1048" s="119"/>
      <c r="O1048" s="119"/>
      <c r="P1048" s="119"/>
      <c r="Q1048" s="119"/>
      <c r="R1048" s="119">
        <v>1</v>
      </c>
      <c r="S1048" s="119" t="s">
        <v>120</v>
      </c>
      <c r="T1048" s="119"/>
      <c r="U1048" s="119"/>
      <c r="V1048" s="119"/>
      <c r="W1048" s="119"/>
      <c r="X1048" s="119" t="s">
        <v>1645</v>
      </c>
      <c r="Y1048" s="119" t="s">
        <v>1646</v>
      </c>
      <c r="Z1048" s="119" t="s">
        <v>1647</v>
      </c>
      <c r="AA1048" s="119" t="s">
        <v>1648</v>
      </c>
      <c r="AB1048" s="119" t="s">
        <v>1209</v>
      </c>
      <c r="AD1048" s="300"/>
      <c r="AE1048" s="304"/>
      <c r="AF1048" s="297" t="s">
        <v>489</v>
      </c>
      <c r="AG1048" s="302">
        <v>0</v>
      </c>
      <c r="AH1048" s="297" t="s">
        <v>1641</v>
      </c>
      <c r="AI1048" s="297" t="s">
        <v>1642</v>
      </c>
      <c r="AJ1048" s="302">
        <v>4</v>
      </c>
      <c r="AK1048" s="299">
        <v>1</v>
      </c>
      <c r="AL1048" s="299">
        <v>4</v>
      </c>
      <c r="AM1048" s="299">
        <v>2</v>
      </c>
      <c r="AN1048" s="299">
        <v>2</v>
      </c>
      <c r="AR1048" s="299">
        <v>8</v>
      </c>
      <c r="AS1048" s="299">
        <v>4</v>
      </c>
      <c r="AT1048" s="299">
        <v>3</v>
      </c>
      <c r="AU1048" s="299">
        <v>3</v>
      </c>
      <c r="AX1048" s="303">
        <v>-140.625</v>
      </c>
      <c r="AY1048" s="299">
        <v>740</v>
      </c>
      <c r="AZ1048" s="303">
        <v>-625</v>
      </c>
      <c r="BA1048" s="299">
        <v>0</v>
      </c>
      <c r="BB1048" s="304">
        <v>1214.81</v>
      </c>
      <c r="BC1048" s="304">
        <v>291.86</v>
      </c>
      <c r="BD1048" s="303">
        <v>375</v>
      </c>
      <c r="BE1048" s="303">
        <v>1000</v>
      </c>
      <c r="BH1048" s="297" t="s">
        <v>1623</v>
      </c>
      <c r="BI1048" s="312"/>
      <c r="BJ1048" s="305" t="s">
        <v>109</v>
      </c>
      <c r="BK1048" s="305"/>
      <c r="BL1048" s="305">
        <v>1</v>
      </c>
      <c r="BM1048" s="307">
        <v>1</v>
      </c>
      <c r="BN1048" s="307" t="s">
        <v>79</v>
      </c>
      <c r="BO1048" s="305" t="s">
        <v>1210</v>
      </c>
      <c r="BP1048" s="308">
        <v>1214.81</v>
      </c>
      <c r="BQ1048" s="308">
        <v>291.86</v>
      </c>
      <c r="BR1048" s="308">
        <v>12</v>
      </c>
      <c r="BS1048" s="308">
        <v>12</v>
      </c>
      <c r="BT1048" s="305" t="s">
        <v>1649</v>
      </c>
      <c r="BU1048" s="307">
        <v>0.1</v>
      </c>
      <c r="BV1048" s="309">
        <v>0</v>
      </c>
      <c r="BW1048" s="310" t="s">
        <v>1252</v>
      </c>
      <c r="BX1048" s="305"/>
      <c r="BY1048" s="308">
        <v>1214.81</v>
      </c>
      <c r="BZ1048" s="308">
        <v>291.86</v>
      </c>
      <c r="CA1048" s="308">
        <v>20.399999999999999</v>
      </c>
      <c r="CB1048" s="308">
        <v>20.399999999999999</v>
      </c>
      <c r="CC1048" s="307">
        <v>0.55000000000000004</v>
      </c>
      <c r="CD1048" s="305" t="s">
        <v>1212</v>
      </c>
      <c r="CE1048" s="310" t="s">
        <v>1252</v>
      </c>
      <c r="CF1048" s="305"/>
      <c r="CG1048" s="308">
        <v>1214.81</v>
      </c>
      <c r="CH1048" s="308">
        <v>291.86</v>
      </c>
      <c r="CI1048" s="308">
        <v>12</v>
      </c>
      <c r="CJ1048" s="308">
        <v>12</v>
      </c>
      <c r="CK1048" s="307"/>
      <c r="CL1048" s="307"/>
      <c r="CM1048" s="307">
        <v>1</v>
      </c>
      <c r="CN1048" s="311" t="s">
        <v>1212</v>
      </c>
      <c r="CO1048" s="305" t="s">
        <v>1252</v>
      </c>
      <c r="CP1048" s="305"/>
      <c r="CQ1048" s="308">
        <v>1214.81</v>
      </c>
      <c r="CR1048" s="308">
        <v>291.86</v>
      </c>
      <c r="CS1048" s="308">
        <v>12</v>
      </c>
      <c r="CT1048" s="308">
        <v>12</v>
      </c>
      <c r="CW1048" s="312"/>
      <c r="CX1048" s="312"/>
    </row>
    <row r="1049" spans="1:102" s="299" customFormat="1" ht="16" customHeight="1">
      <c r="A1049" s="297" t="s">
        <v>1650</v>
      </c>
      <c r="B1049" s="297" t="s">
        <v>1651</v>
      </c>
      <c r="C1049" s="119" t="s">
        <v>1214</v>
      </c>
      <c r="D1049" s="119"/>
      <c r="E1049" s="119"/>
      <c r="F1049" s="298">
        <v>1049</v>
      </c>
      <c r="G1049" s="119"/>
      <c r="H1049" s="119"/>
      <c r="I1049" s="119" t="s">
        <v>1652</v>
      </c>
      <c r="J1049" s="119" t="s">
        <v>1653</v>
      </c>
      <c r="K1049" s="119" t="s">
        <v>378</v>
      </c>
      <c r="L1049" s="119"/>
      <c r="M1049" s="119" t="s">
        <v>147</v>
      </c>
      <c r="N1049" s="119"/>
      <c r="O1049" s="119"/>
      <c r="P1049" s="119"/>
      <c r="Q1049" s="119"/>
      <c r="R1049" s="119">
        <v>1</v>
      </c>
      <c r="S1049" s="119" t="s">
        <v>120</v>
      </c>
      <c r="T1049" s="119"/>
      <c r="U1049" s="119"/>
      <c r="V1049" s="119"/>
      <c r="W1049" s="119"/>
      <c r="X1049" s="119" t="s">
        <v>1654</v>
      </c>
      <c r="Y1049" s="119" t="s">
        <v>1655</v>
      </c>
      <c r="Z1049" s="119" t="s">
        <v>1656</v>
      </c>
      <c r="AA1049" s="119" t="s">
        <v>1657</v>
      </c>
      <c r="AB1049" s="119" t="s">
        <v>1209</v>
      </c>
      <c r="AD1049" s="300"/>
      <c r="AE1049" s="304"/>
      <c r="AF1049" s="297" t="s">
        <v>490</v>
      </c>
      <c r="AG1049" s="302">
        <v>0</v>
      </c>
      <c r="AH1049" s="297" t="s">
        <v>1650</v>
      </c>
      <c r="AI1049" s="297" t="s">
        <v>1651</v>
      </c>
      <c r="AJ1049" s="302">
        <v>4</v>
      </c>
      <c r="AK1049" s="299">
        <v>1</v>
      </c>
      <c r="AL1049" s="299">
        <v>4</v>
      </c>
      <c r="AM1049" s="299">
        <v>2</v>
      </c>
      <c r="AN1049" s="299">
        <v>3</v>
      </c>
      <c r="AR1049" s="299">
        <v>8</v>
      </c>
      <c r="AS1049" s="299">
        <v>4</v>
      </c>
      <c r="AT1049" s="299">
        <v>3</v>
      </c>
      <c r="AU1049" s="299">
        <v>3</v>
      </c>
      <c r="AX1049" s="303">
        <v>-139.375</v>
      </c>
      <c r="AY1049" s="299">
        <v>740</v>
      </c>
      <c r="AZ1049" s="303">
        <v>-619.44444444444446</v>
      </c>
      <c r="BA1049" s="299">
        <v>0</v>
      </c>
      <c r="BB1049" s="304">
        <v>1230.21</v>
      </c>
      <c r="BC1049" s="304">
        <v>296.72000000000003</v>
      </c>
      <c r="BD1049" s="303">
        <v>380.55555555555554</v>
      </c>
      <c r="BE1049" s="303">
        <v>1000</v>
      </c>
      <c r="BH1049" s="297" t="s">
        <v>1623</v>
      </c>
      <c r="BI1049" s="312"/>
      <c r="BJ1049" s="305" t="s">
        <v>109</v>
      </c>
      <c r="BK1049" s="305"/>
      <c r="BL1049" s="305">
        <v>1</v>
      </c>
      <c r="BM1049" s="307">
        <v>1</v>
      </c>
      <c r="BN1049" s="307" t="s">
        <v>79</v>
      </c>
      <c r="BO1049" s="305" t="s">
        <v>1210</v>
      </c>
      <c r="BP1049" s="308">
        <v>1230.21</v>
      </c>
      <c r="BQ1049" s="308">
        <v>296.72000000000003</v>
      </c>
      <c r="BR1049" s="308">
        <v>12</v>
      </c>
      <c r="BS1049" s="308">
        <v>12</v>
      </c>
      <c r="BT1049" s="305" t="s">
        <v>1658</v>
      </c>
      <c r="BU1049" s="307">
        <v>0.1</v>
      </c>
      <c r="BV1049" s="309">
        <v>0</v>
      </c>
      <c r="BW1049" s="310" t="s">
        <v>1252</v>
      </c>
      <c r="BX1049" s="305"/>
      <c r="BY1049" s="308">
        <v>1230.21</v>
      </c>
      <c r="BZ1049" s="308">
        <v>296.72000000000003</v>
      </c>
      <c r="CA1049" s="308">
        <v>20.399999999999999</v>
      </c>
      <c r="CB1049" s="308">
        <v>20.399999999999999</v>
      </c>
      <c r="CC1049" s="307">
        <v>0.55000000000000004</v>
      </c>
      <c r="CD1049" s="305" t="s">
        <v>1212</v>
      </c>
      <c r="CE1049" s="310" t="s">
        <v>1252</v>
      </c>
      <c r="CF1049" s="305"/>
      <c r="CG1049" s="308">
        <v>1230.21</v>
      </c>
      <c r="CH1049" s="308">
        <v>296.72000000000003</v>
      </c>
      <c r="CI1049" s="308">
        <v>12</v>
      </c>
      <c r="CJ1049" s="308">
        <v>12</v>
      </c>
      <c r="CK1049" s="307"/>
      <c r="CL1049" s="307"/>
      <c r="CM1049" s="307">
        <v>1</v>
      </c>
      <c r="CN1049" s="311" t="s">
        <v>1212</v>
      </c>
      <c r="CO1049" s="305" t="s">
        <v>1252</v>
      </c>
      <c r="CP1049" s="305"/>
      <c r="CQ1049" s="308">
        <v>1230.21</v>
      </c>
      <c r="CR1049" s="308">
        <v>296.72000000000003</v>
      </c>
      <c r="CS1049" s="308">
        <v>12</v>
      </c>
      <c r="CT1049" s="308">
        <v>12</v>
      </c>
      <c r="CW1049" s="312"/>
      <c r="CX1049" s="312"/>
    </row>
    <row r="1050" spans="1:102" s="299" customFormat="1" ht="16" customHeight="1">
      <c r="A1050" s="297" t="s">
        <v>1659</v>
      </c>
      <c r="B1050" s="297" t="s">
        <v>1660</v>
      </c>
      <c r="C1050" s="119" t="s">
        <v>1255</v>
      </c>
      <c r="D1050" s="119"/>
      <c r="E1050" s="119"/>
      <c r="F1050" s="298">
        <v>1050</v>
      </c>
      <c r="G1050" s="119"/>
      <c r="H1050" s="119"/>
      <c r="I1050" s="119" t="s">
        <v>1661</v>
      </c>
      <c r="J1050" s="119" t="s">
        <v>1662</v>
      </c>
      <c r="K1050" s="119" t="s">
        <v>378</v>
      </c>
      <c r="L1050" s="119"/>
      <c r="M1050" s="119" t="s">
        <v>147</v>
      </c>
      <c r="N1050" s="119"/>
      <c r="O1050" s="119"/>
      <c r="P1050" s="119"/>
      <c r="Q1050" s="119"/>
      <c r="R1050" s="119">
        <v>1</v>
      </c>
      <c r="S1050" s="119" t="s">
        <v>120</v>
      </c>
      <c r="T1050" s="119"/>
      <c r="U1050" s="119"/>
      <c r="V1050" s="119"/>
      <c r="W1050" s="119"/>
      <c r="X1050" s="119" t="s">
        <v>1663</v>
      </c>
      <c r="Y1050" s="119" t="s">
        <v>1664</v>
      </c>
      <c r="Z1050" s="119" t="s">
        <v>1665</v>
      </c>
      <c r="AA1050" s="119" t="s">
        <v>1666</v>
      </c>
      <c r="AB1050" s="119" t="s">
        <v>1209</v>
      </c>
      <c r="AD1050" s="300"/>
      <c r="AE1050" s="304"/>
      <c r="AF1050" s="297" t="s">
        <v>491</v>
      </c>
      <c r="AG1050" s="302">
        <v>0</v>
      </c>
      <c r="AH1050" s="297" t="s">
        <v>1659</v>
      </c>
      <c r="AI1050" s="297" t="s">
        <v>1660</v>
      </c>
      <c r="AJ1050" s="302">
        <v>3</v>
      </c>
      <c r="AK1050" s="299">
        <v>1</v>
      </c>
      <c r="AL1050" s="299">
        <v>4</v>
      </c>
      <c r="AM1050" s="299">
        <v>3</v>
      </c>
      <c r="AR1050" s="299">
        <v>8</v>
      </c>
      <c r="AS1050" s="299">
        <v>4</v>
      </c>
      <c r="AT1050" s="299">
        <v>3</v>
      </c>
      <c r="AX1050" s="303">
        <v>-136.875</v>
      </c>
      <c r="AY1050" s="299">
        <v>640</v>
      </c>
      <c r="AZ1050" s="303">
        <v>-608.33333333333337</v>
      </c>
      <c r="BA1050" s="299">
        <v>0</v>
      </c>
      <c r="BB1050" s="304">
        <v>1225.44</v>
      </c>
      <c r="BC1050" s="304">
        <v>401.02</v>
      </c>
      <c r="BD1050" s="303">
        <v>391.66666666666663</v>
      </c>
      <c r="BE1050" s="303">
        <v>1000</v>
      </c>
      <c r="BH1050" s="297" t="s">
        <v>1578</v>
      </c>
      <c r="BI1050" s="312"/>
      <c r="BJ1050" s="305" t="s">
        <v>109</v>
      </c>
      <c r="BK1050" s="305"/>
      <c r="BL1050" s="305">
        <v>1</v>
      </c>
      <c r="BM1050" s="307">
        <v>1</v>
      </c>
      <c r="BN1050" s="307" t="s">
        <v>79</v>
      </c>
      <c r="BO1050" s="305" t="s">
        <v>1210</v>
      </c>
      <c r="BP1050" s="308">
        <v>1225.44</v>
      </c>
      <c r="BQ1050" s="308">
        <v>401.02</v>
      </c>
      <c r="BR1050" s="308">
        <v>35</v>
      </c>
      <c r="BS1050" s="308">
        <v>35</v>
      </c>
      <c r="BT1050" s="305" t="s">
        <v>1667</v>
      </c>
      <c r="BU1050" s="307">
        <v>0.1</v>
      </c>
      <c r="BV1050" s="309">
        <v>0</v>
      </c>
      <c r="BW1050" s="310" t="s">
        <v>1242</v>
      </c>
      <c r="BX1050" s="305"/>
      <c r="BY1050" s="308">
        <v>1225.44</v>
      </c>
      <c r="BZ1050" s="308">
        <v>401.02</v>
      </c>
      <c r="CA1050" s="308">
        <v>59.5</v>
      </c>
      <c r="CB1050" s="308">
        <v>59.5</v>
      </c>
      <c r="CC1050" s="307">
        <v>0.55000000000000004</v>
      </c>
      <c r="CD1050" s="305" t="s">
        <v>1212</v>
      </c>
      <c r="CE1050" s="310" t="s">
        <v>1242</v>
      </c>
      <c r="CF1050" s="305"/>
      <c r="CG1050" s="308">
        <v>1225.44</v>
      </c>
      <c r="CH1050" s="308">
        <v>401.02</v>
      </c>
      <c r="CI1050" s="308">
        <v>35</v>
      </c>
      <c r="CJ1050" s="308">
        <v>35</v>
      </c>
      <c r="CK1050" s="307"/>
      <c r="CL1050" s="307"/>
      <c r="CM1050" s="307">
        <v>1</v>
      </c>
      <c r="CN1050" s="311" t="s">
        <v>1212</v>
      </c>
      <c r="CO1050" s="305" t="s">
        <v>1242</v>
      </c>
      <c r="CP1050" s="305"/>
      <c r="CQ1050" s="308">
        <v>1225.44</v>
      </c>
      <c r="CR1050" s="308">
        <v>401.02</v>
      </c>
      <c r="CS1050" s="308">
        <v>35</v>
      </c>
      <c r="CT1050" s="308">
        <v>35</v>
      </c>
      <c r="CW1050" s="312"/>
      <c r="CX1050" s="312"/>
    </row>
    <row r="1051" spans="1:102" s="299" customFormat="1" ht="16" customHeight="1">
      <c r="A1051" s="297" t="s">
        <v>1668</v>
      </c>
      <c r="B1051" s="297" t="s">
        <v>1669</v>
      </c>
      <c r="C1051" s="119" t="s">
        <v>1255</v>
      </c>
      <c r="D1051" s="119"/>
      <c r="E1051" s="119"/>
      <c r="F1051" s="298">
        <v>1051</v>
      </c>
      <c r="G1051" s="119"/>
      <c r="H1051" s="119"/>
      <c r="I1051" s="119" t="s">
        <v>1670</v>
      </c>
      <c r="J1051" s="119" t="s">
        <v>1671</v>
      </c>
      <c r="K1051" s="119" t="s">
        <v>378</v>
      </c>
      <c r="L1051" s="119"/>
      <c r="M1051" s="119" t="s">
        <v>147</v>
      </c>
      <c r="N1051" s="119"/>
      <c r="O1051" s="119"/>
      <c r="P1051" s="119"/>
      <c r="Q1051" s="119"/>
      <c r="R1051" s="119">
        <v>1</v>
      </c>
      <c r="S1051" s="119" t="s">
        <v>120</v>
      </c>
      <c r="T1051" s="119"/>
      <c r="U1051" s="119"/>
      <c r="V1051" s="119"/>
      <c r="W1051" s="119"/>
      <c r="X1051" s="119" t="s">
        <v>1672</v>
      </c>
      <c r="Y1051" s="119" t="s">
        <v>1673</v>
      </c>
      <c r="Z1051" s="119" t="s">
        <v>1674</v>
      </c>
      <c r="AA1051" s="119" t="s">
        <v>1675</v>
      </c>
      <c r="AB1051" s="119" t="s">
        <v>1209</v>
      </c>
      <c r="AD1051" s="300"/>
      <c r="AE1051" s="304"/>
      <c r="AF1051" s="297" t="s">
        <v>492</v>
      </c>
      <c r="AG1051" s="302">
        <v>0</v>
      </c>
      <c r="AH1051" s="297" t="s">
        <v>1668</v>
      </c>
      <c r="AI1051" s="297" t="s">
        <v>1669</v>
      </c>
      <c r="AJ1051" s="302">
        <v>4</v>
      </c>
      <c r="AK1051" s="299">
        <v>1</v>
      </c>
      <c r="AL1051" s="299">
        <v>4</v>
      </c>
      <c r="AM1051" s="299">
        <v>3</v>
      </c>
      <c r="AN1051" s="299">
        <v>1</v>
      </c>
      <c r="AR1051" s="299">
        <v>8</v>
      </c>
      <c r="AS1051" s="299">
        <v>4</v>
      </c>
      <c r="AT1051" s="299">
        <v>3</v>
      </c>
      <c r="AU1051" s="299">
        <v>3</v>
      </c>
      <c r="AX1051" s="303">
        <v>-138.125</v>
      </c>
      <c r="AY1051" s="299">
        <v>740</v>
      </c>
      <c r="AZ1051" s="303">
        <v>-613.88888888888891</v>
      </c>
      <c r="BA1051" s="299">
        <v>0</v>
      </c>
      <c r="BB1051" s="304">
        <v>1245.49</v>
      </c>
      <c r="BC1051" s="304">
        <v>301.90999999999997</v>
      </c>
      <c r="BD1051" s="303">
        <v>386.11111111111109</v>
      </c>
      <c r="BE1051" s="303">
        <v>1000</v>
      </c>
      <c r="BH1051" s="297" t="s">
        <v>1659</v>
      </c>
      <c r="BI1051" s="312"/>
      <c r="BJ1051" s="305" t="s">
        <v>109</v>
      </c>
      <c r="BK1051" s="305"/>
      <c r="BL1051" s="305">
        <v>1</v>
      </c>
      <c r="BM1051" s="307">
        <v>1</v>
      </c>
      <c r="BN1051" s="307" t="s">
        <v>79</v>
      </c>
      <c r="BO1051" s="305" t="s">
        <v>1210</v>
      </c>
      <c r="BP1051" s="308">
        <v>1245.49</v>
      </c>
      <c r="BQ1051" s="308">
        <v>301.91000000000003</v>
      </c>
      <c r="BR1051" s="308">
        <v>12</v>
      </c>
      <c r="BS1051" s="308">
        <v>12</v>
      </c>
      <c r="BT1051" s="305" t="s">
        <v>1676</v>
      </c>
      <c r="BU1051" s="307">
        <v>0.1</v>
      </c>
      <c r="BV1051" s="309">
        <v>0</v>
      </c>
      <c r="BW1051" s="310" t="s">
        <v>1252</v>
      </c>
      <c r="BX1051" s="305"/>
      <c r="BY1051" s="308">
        <v>1245.49</v>
      </c>
      <c r="BZ1051" s="308">
        <v>301.91000000000003</v>
      </c>
      <c r="CA1051" s="308">
        <v>20.399999999999999</v>
      </c>
      <c r="CB1051" s="308">
        <v>20.399999999999999</v>
      </c>
      <c r="CC1051" s="307">
        <v>0.55000000000000004</v>
      </c>
      <c r="CD1051" s="305" t="s">
        <v>1212</v>
      </c>
      <c r="CE1051" s="310" t="s">
        <v>1252</v>
      </c>
      <c r="CF1051" s="305"/>
      <c r="CG1051" s="308">
        <v>1245.49</v>
      </c>
      <c r="CH1051" s="308">
        <v>301.91000000000003</v>
      </c>
      <c r="CI1051" s="308">
        <v>12</v>
      </c>
      <c r="CJ1051" s="308">
        <v>12</v>
      </c>
      <c r="CK1051" s="307"/>
      <c r="CL1051" s="307"/>
      <c r="CM1051" s="307">
        <v>1</v>
      </c>
      <c r="CN1051" s="311" t="s">
        <v>1212</v>
      </c>
      <c r="CO1051" s="305" t="s">
        <v>1252</v>
      </c>
      <c r="CP1051" s="305"/>
      <c r="CQ1051" s="308">
        <v>1245.49</v>
      </c>
      <c r="CR1051" s="308">
        <v>301.91000000000003</v>
      </c>
      <c r="CS1051" s="308">
        <v>12</v>
      </c>
      <c r="CT1051" s="308">
        <v>12</v>
      </c>
      <c r="CW1051" s="312"/>
      <c r="CX1051" s="312"/>
    </row>
    <row r="1052" spans="1:102" s="299" customFormat="1" ht="16" customHeight="1">
      <c r="A1052" s="297" t="s">
        <v>1677</v>
      </c>
      <c r="B1052" s="297" t="s">
        <v>1678</v>
      </c>
      <c r="C1052" s="119" t="s">
        <v>1214</v>
      </c>
      <c r="D1052" s="119"/>
      <c r="E1052" s="119"/>
      <c r="F1052" s="298">
        <v>1052</v>
      </c>
      <c r="G1052" s="119"/>
      <c r="H1052" s="119"/>
      <c r="I1052" s="119" t="s">
        <v>1679</v>
      </c>
      <c r="J1052" s="119" t="s">
        <v>1680</v>
      </c>
      <c r="K1052" s="119" t="s">
        <v>378</v>
      </c>
      <c r="L1052" s="119"/>
      <c r="M1052" s="119" t="s">
        <v>147</v>
      </c>
      <c r="N1052" s="119"/>
      <c r="O1052" s="119"/>
      <c r="P1052" s="119"/>
      <c r="Q1052" s="119"/>
      <c r="R1052" s="119">
        <v>1</v>
      </c>
      <c r="S1052" s="119" t="s">
        <v>120</v>
      </c>
      <c r="T1052" s="119"/>
      <c r="U1052" s="119"/>
      <c r="V1052" s="119"/>
      <c r="W1052" s="119"/>
      <c r="X1052" s="119" t="s">
        <v>1681</v>
      </c>
      <c r="Y1052" s="119" t="s">
        <v>1682</v>
      </c>
      <c r="Z1052" s="119" t="s">
        <v>1683</v>
      </c>
      <c r="AA1052" s="119" t="s">
        <v>1684</v>
      </c>
      <c r="AB1052" s="119" t="s">
        <v>1209</v>
      </c>
      <c r="AD1052" s="300"/>
      <c r="AE1052" s="304"/>
      <c r="AF1052" s="297" t="s">
        <v>493</v>
      </c>
      <c r="AG1052" s="302">
        <v>0</v>
      </c>
      <c r="AH1052" s="297" t="s">
        <v>1677</v>
      </c>
      <c r="AI1052" s="297" t="s">
        <v>1678</v>
      </c>
      <c r="AJ1052" s="302">
        <v>4</v>
      </c>
      <c r="AK1052" s="299">
        <v>1</v>
      </c>
      <c r="AL1052" s="299">
        <v>4</v>
      </c>
      <c r="AM1052" s="299">
        <v>3</v>
      </c>
      <c r="AN1052" s="299">
        <v>2</v>
      </c>
      <c r="AR1052" s="299">
        <v>8</v>
      </c>
      <c r="AS1052" s="299">
        <v>4</v>
      </c>
      <c r="AT1052" s="299">
        <v>3</v>
      </c>
      <c r="AU1052" s="299">
        <v>3</v>
      </c>
      <c r="AX1052" s="303">
        <v>-136.875</v>
      </c>
      <c r="AY1052" s="299">
        <v>740</v>
      </c>
      <c r="AZ1052" s="303">
        <v>-608.33333333333337</v>
      </c>
      <c r="BA1052" s="299">
        <v>0</v>
      </c>
      <c r="BB1052" s="304">
        <v>1260.67</v>
      </c>
      <c r="BC1052" s="304">
        <v>307.42999999999995</v>
      </c>
      <c r="BD1052" s="303">
        <v>391.66666666666663</v>
      </c>
      <c r="BE1052" s="303">
        <v>1000</v>
      </c>
      <c r="BH1052" s="297" t="s">
        <v>1659</v>
      </c>
      <c r="BI1052" s="312"/>
      <c r="BJ1052" s="305" t="s">
        <v>109</v>
      </c>
      <c r="BK1052" s="305"/>
      <c r="BL1052" s="305">
        <v>1</v>
      </c>
      <c r="BM1052" s="307">
        <v>1</v>
      </c>
      <c r="BN1052" s="307" t="s">
        <v>79</v>
      </c>
      <c r="BO1052" s="305" t="s">
        <v>1210</v>
      </c>
      <c r="BP1052" s="308">
        <v>1260.67</v>
      </c>
      <c r="BQ1052" s="308">
        <v>307.43</v>
      </c>
      <c r="BR1052" s="308">
        <v>12</v>
      </c>
      <c r="BS1052" s="308">
        <v>12</v>
      </c>
      <c r="BT1052" s="305" t="s">
        <v>1685</v>
      </c>
      <c r="BU1052" s="307">
        <v>0.1</v>
      </c>
      <c r="BV1052" s="309">
        <v>0</v>
      </c>
      <c r="BW1052" s="310" t="s">
        <v>1252</v>
      </c>
      <c r="BX1052" s="305"/>
      <c r="BY1052" s="308">
        <v>1260.67</v>
      </c>
      <c r="BZ1052" s="308">
        <v>307.43</v>
      </c>
      <c r="CA1052" s="308">
        <v>20.399999999999999</v>
      </c>
      <c r="CB1052" s="308">
        <v>20.399999999999999</v>
      </c>
      <c r="CC1052" s="307">
        <v>0.55000000000000004</v>
      </c>
      <c r="CD1052" s="305" t="s">
        <v>1212</v>
      </c>
      <c r="CE1052" s="310" t="s">
        <v>1252</v>
      </c>
      <c r="CF1052" s="305"/>
      <c r="CG1052" s="308">
        <v>1260.67</v>
      </c>
      <c r="CH1052" s="308">
        <v>307.43</v>
      </c>
      <c r="CI1052" s="308">
        <v>12</v>
      </c>
      <c r="CJ1052" s="308">
        <v>12</v>
      </c>
      <c r="CK1052" s="307"/>
      <c r="CL1052" s="307"/>
      <c r="CM1052" s="307">
        <v>1</v>
      </c>
      <c r="CN1052" s="311" t="s">
        <v>1212</v>
      </c>
      <c r="CO1052" s="305" t="s">
        <v>1252</v>
      </c>
      <c r="CP1052" s="305"/>
      <c r="CQ1052" s="308">
        <v>1260.67</v>
      </c>
      <c r="CR1052" s="308">
        <v>307.43</v>
      </c>
      <c r="CS1052" s="308">
        <v>12</v>
      </c>
      <c r="CT1052" s="308">
        <v>12</v>
      </c>
      <c r="CW1052" s="312"/>
      <c r="CX1052" s="312"/>
    </row>
    <row r="1053" spans="1:102" s="299" customFormat="1" ht="16" customHeight="1">
      <c r="A1053" s="297" t="s">
        <v>1686</v>
      </c>
      <c r="B1053" s="297" t="s">
        <v>1687</v>
      </c>
      <c r="C1053" s="119" t="s">
        <v>1255</v>
      </c>
      <c r="D1053" s="119"/>
      <c r="E1053" s="119"/>
      <c r="F1053" s="298">
        <v>1053</v>
      </c>
      <c r="G1053" s="119"/>
      <c r="H1053" s="119"/>
      <c r="I1053" s="119" t="s">
        <v>1688</v>
      </c>
      <c r="J1053" s="119" t="s">
        <v>1689</v>
      </c>
      <c r="K1053" s="119" t="s">
        <v>378</v>
      </c>
      <c r="L1053" s="119"/>
      <c r="M1053" s="119" t="s">
        <v>147</v>
      </c>
      <c r="N1053" s="119"/>
      <c r="O1053" s="119"/>
      <c r="P1053" s="119"/>
      <c r="Q1053" s="119"/>
      <c r="R1053" s="119">
        <v>1</v>
      </c>
      <c r="S1053" s="119" t="s">
        <v>120</v>
      </c>
      <c r="T1053" s="119"/>
      <c r="U1053" s="119"/>
      <c r="V1053" s="119"/>
      <c r="W1053" s="119"/>
      <c r="X1053" s="119" t="s">
        <v>1690</v>
      </c>
      <c r="Y1053" s="119" t="s">
        <v>1691</v>
      </c>
      <c r="Z1053" s="119" t="s">
        <v>1692</v>
      </c>
      <c r="AA1053" s="119" t="s">
        <v>1693</v>
      </c>
      <c r="AB1053" s="119" t="s">
        <v>1209</v>
      </c>
      <c r="AD1053" s="300"/>
      <c r="AE1053" s="304"/>
      <c r="AF1053" s="297" t="s">
        <v>494</v>
      </c>
      <c r="AG1053" s="302">
        <v>0</v>
      </c>
      <c r="AH1053" s="297" t="s">
        <v>1686</v>
      </c>
      <c r="AI1053" s="297" t="s">
        <v>1687</v>
      </c>
      <c r="AJ1053" s="302">
        <v>4</v>
      </c>
      <c r="AK1053" s="299">
        <v>1</v>
      </c>
      <c r="AL1053" s="299">
        <v>4</v>
      </c>
      <c r="AM1053" s="299">
        <v>3</v>
      </c>
      <c r="AN1053" s="299">
        <v>3</v>
      </c>
      <c r="AR1053" s="299">
        <v>8</v>
      </c>
      <c r="AS1053" s="299">
        <v>4</v>
      </c>
      <c r="AT1053" s="299">
        <v>3</v>
      </c>
      <c r="AU1053" s="299">
        <v>3</v>
      </c>
      <c r="AX1053" s="303">
        <v>-135.625</v>
      </c>
      <c r="AY1053" s="299">
        <v>740</v>
      </c>
      <c r="AZ1053" s="303">
        <v>-602.77777777777783</v>
      </c>
      <c r="BA1053" s="299">
        <v>0</v>
      </c>
      <c r="BB1053" s="304">
        <v>1275.71</v>
      </c>
      <c r="BC1053" s="304">
        <v>313.27999999999997</v>
      </c>
      <c r="BD1053" s="303">
        <v>397.22222222222217</v>
      </c>
      <c r="BE1053" s="303">
        <v>1000</v>
      </c>
      <c r="BH1053" s="297" t="s">
        <v>1659</v>
      </c>
      <c r="BI1053" s="312"/>
      <c r="BJ1053" s="305" t="s">
        <v>109</v>
      </c>
      <c r="BK1053" s="305"/>
      <c r="BL1053" s="305">
        <v>1</v>
      </c>
      <c r="BM1053" s="307">
        <v>1</v>
      </c>
      <c r="BN1053" s="307" t="s">
        <v>79</v>
      </c>
      <c r="BO1053" s="305" t="s">
        <v>1210</v>
      </c>
      <c r="BP1053" s="308">
        <v>1275.71</v>
      </c>
      <c r="BQ1053" s="308">
        <v>313.27999999999997</v>
      </c>
      <c r="BR1053" s="308">
        <v>12</v>
      </c>
      <c r="BS1053" s="308">
        <v>12</v>
      </c>
      <c r="BT1053" s="305" t="s">
        <v>1694</v>
      </c>
      <c r="BU1053" s="307">
        <v>0.1</v>
      </c>
      <c r="BV1053" s="309">
        <v>0</v>
      </c>
      <c r="BW1053" s="310" t="s">
        <v>1252</v>
      </c>
      <c r="BX1053" s="305"/>
      <c r="BY1053" s="308">
        <v>1275.71</v>
      </c>
      <c r="BZ1053" s="308">
        <v>313.27999999999997</v>
      </c>
      <c r="CA1053" s="308">
        <v>20.399999999999999</v>
      </c>
      <c r="CB1053" s="308">
        <v>20.399999999999999</v>
      </c>
      <c r="CC1053" s="307">
        <v>0.55000000000000004</v>
      </c>
      <c r="CD1053" s="305" t="s">
        <v>1212</v>
      </c>
      <c r="CE1053" s="310" t="s">
        <v>1252</v>
      </c>
      <c r="CF1053" s="305"/>
      <c r="CG1053" s="308">
        <v>1275.71</v>
      </c>
      <c r="CH1053" s="308">
        <v>313.27999999999997</v>
      </c>
      <c r="CI1053" s="308">
        <v>12</v>
      </c>
      <c r="CJ1053" s="308">
        <v>12</v>
      </c>
      <c r="CK1053" s="307"/>
      <c r="CL1053" s="307"/>
      <c r="CM1053" s="307">
        <v>1</v>
      </c>
      <c r="CN1053" s="311" t="s">
        <v>1212</v>
      </c>
      <c r="CO1053" s="305" t="s">
        <v>1252</v>
      </c>
      <c r="CP1053" s="305"/>
      <c r="CQ1053" s="308">
        <v>1275.71</v>
      </c>
      <c r="CR1053" s="308">
        <v>313.27999999999997</v>
      </c>
      <c r="CS1053" s="308">
        <v>12</v>
      </c>
      <c r="CT1053" s="308">
        <v>12</v>
      </c>
      <c r="CW1053" s="312"/>
      <c r="CX1053" s="312"/>
    </row>
    <row r="1054" spans="1:102" s="299" customFormat="1" ht="16" customHeight="1">
      <c r="A1054" s="297" t="s">
        <v>861</v>
      </c>
      <c r="B1054" s="297" t="s">
        <v>1695</v>
      </c>
      <c r="C1054" s="119" t="s">
        <v>1255</v>
      </c>
      <c r="D1054" s="119"/>
      <c r="E1054" s="119"/>
      <c r="F1054" s="298">
        <v>1054</v>
      </c>
      <c r="G1054" s="119"/>
      <c r="H1054" s="119"/>
      <c r="I1054" s="119" t="s">
        <v>1696</v>
      </c>
      <c r="J1054" s="119" t="s">
        <v>1697</v>
      </c>
      <c r="K1054" s="119" t="s">
        <v>378</v>
      </c>
      <c r="L1054" s="119"/>
      <c r="M1054" s="119" t="s">
        <v>147</v>
      </c>
      <c r="N1054" s="119"/>
      <c r="O1054" s="119"/>
      <c r="P1054" s="119"/>
      <c r="Q1054" s="119"/>
      <c r="R1054" s="119">
        <v>1</v>
      </c>
      <c r="S1054" s="119" t="s">
        <v>120</v>
      </c>
      <c r="T1054" s="119"/>
      <c r="U1054" s="119"/>
      <c r="V1054" s="119"/>
      <c r="W1054" s="119"/>
      <c r="X1054" s="119" t="s">
        <v>1698</v>
      </c>
      <c r="Y1054" s="119" t="s">
        <v>1699</v>
      </c>
      <c r="Z1054" s="119" t="s">
        <v>1700</v>
      </c>
      <c r="AA1054" s="119" t="s">
        <v>1701</v>
      </c>
      <c r="AB1054" s="119" t="s">
        <v>1209</v>
      </c>
      <c r="AD1054" s="300"/>
      <c r="AE1054" s="304"/>
      <c r="AF1054" s="297">
        <v>2</v>
      </c>
      <c r="AG1054" s="302">
        <v>0</v>
      </c>
      <c r="AH1054" s="297" t="s">
        <v>861</v>
      </c>
      <c r="AI1054" s="297" t="s">
        <v>1695</v>
      </c>
      <c r="AJ1054" s="302">
        <v>1</v>
      </c>
      <c r="AK1054" s="299">
        <v>2</v>
      </c>
      <c r="AR1054" s="299">
        <v>8</v>
      </c>
      <c r="AX1054" s="303">
        <v>-112.5</v>
      </c>
      <c r="AY1054" s="299">
        <v>260</v>
      </c>
      <c r="AZ1054" s="303">
        <v>-500</v>
      </c>
      <c r="BA1054" s="299">
        <v>0</v>
      </c>
      <c r="BB1054" s="304">
        <v>1183.8499999999999</v>
      </c>
      <c r="BC1054" s="304">
        <v>816.15</v>
      </c>
      <c r="BD1054" s="303">
        <v>500</v>
      </c>
      <c r="BE1054" s="303">
        <v>1000</v>
      </c>
      <c r="BH1054" s="297" t="s">
        <v>1202</v>
      </c>
      <c r="BI1054" s="312"/>
      <c r="BJ1054" s="305" t="s">
        <v>109</v>
      </c>
      <c r="BK1054" s="305"/>
      <c r="BL1054" s="305">
        <v>1</v>
      </c>
      <c r="BM1054" s="307">
        <v>1</v>
      </c>
      <c r="BN1054" s="307" t="s">
        <v>79</v>
      </c>
      <c r="BO1054" s="305" t="s">
        <v>1210</v>
      </c>
      <c r="BP1054" s="308">
        <v>1183.8499999999999</v>
      </c>
      <c r="BQ1054" s="308">
        <v>816.15</v>
      </c>
      <c r="BR1054" s="308">
        <v>95</v>
      </c>
      <c r="BS1054" s="308">
        <v>95</v>
      </c>
      <c r="BT1054" s="305" t="s">
        <v>1702</v>
      </c>
      <c r="BU1054" s="307">
        <v>0.1</v>
      </c>
      <c r="BV1054" s="309">
        <v>0</v>
      </c>
      <c r="BW1054" s="310" t="s">
        <v>873</v>
      </c>
      <c r="BX1054" s="305"/>
      <c r="BY1054" s="308">
        <v>1183.8499999999999</v>
      </c>
      <c r="BZ1054" s="308">
        <v>816.15</v>
      </c>
      <c r="CA1054" s="308">
        <v>161.5</v>
      </c>
      <c r="CB1054" s="308">
        <v>161.5</v>
      </c>
      <c r="CC1054" s="307">
        <v>0.55000000000000004</v>
      </c>
      <c r="CD1054" s="305" t="s">
        <v>1212</v>
      </c>
      <c r="CE1054" s="310" t="s">
        <v>873</v>
      </c>
      <c r="CF1054" s="305"/>
      <c r="CG1054" s="308">
        <v>1183.8499999999999</v>
      </c>
      <c r="CH1054" s="308">
        <v>816.15</v>
      </c>
      <c r="CI1054" s="308">
        <v>95</v>
      </c>
      <c r="CJ1054" s="308">
        <v>95</v>
      </c>
      <c r="CK1054" s="307"/>
      <c r="CL1054" s="307"/>
      <c r="CM1054" s="307">
        <v>1</v>
      </c>
      <c r="CN1054" s="311" t="s">
        <v>1212</v>
      </c>
      <c r="CO1054" s="305" t="s">
        <v>873</v>
      </c>
      <c r="CP1054" s="305"/>
      <c r="CQ1054" s="308">
        <v>1183.8499999999999</v>
      </c>
      <c r="CR1054" s="308">
        <v>816.15</v>
      </c>
      <c r="CS1054" s="308">
        <v>95</v>
      </c>
      <c r="CT1054" s="308">
        <v>95</v>
      </c>
      <c r="CW1054" s="312"/>
      <c r="CX1054" s="312"/>
    </row>
    <row r="1055" spans="1:102" s="299" customFormat="1" ht="16" customHeight="1">
      <c r="A1055" s="297" t="s">
        <v>1703</v>
      </c>
      <c r="B1055" s="297" t="s">
        <v>1704</v>
      </c>
      <c r="C1055" s="119" t="s">
        <v>1214</v>
      </c>
      <c r="D1055" s="119"/>
      <c r="E1055" s="119"/>
      <c r="F1055" s="298">
        <v>1055</v>
      </c>
      <c r="G1055" s="119"/>
      <c r="H1055" s="119"/>
      <c r="I1055" s="119" t="s">
        <v>1705</v>
      </c>
      <c r="J1055" s="119" t="s">
        <v>1706</v>
      </c>
      <c r="K1055" s="119" t="s">
        <v>378</v>
      </c>
      <c r="L1055" s="119"/>
      <c r="M1055" s="119" t="s">
        <v>147</v>
      </c>
      <c r="N1055" s="119"/>
      <c r="O1055" s="119"/>
      <c r="P1055" s="119"/>
      <c r="Q1055" s="119"/>
      <c r="R1055" s="119">
        <v>1</v>
      </c>
      <c r="S1055" s="119" t="s">
        <v>120</v>
      </c>
      <c r="T1055" s="119"/>
      <c r="U1055" s="119"/>
      <c r="V1055" s="119"/>
      <c r="W1055" s="119"/>
      <c r="X1055" s="119" t="s">
        <v>1707</v>
      </c>
      <c r="Y1055" s="119" t="s">
        <v>1708</v>
      </c>
      <c r="Z1055" s="119" t="s">
        <v>1709</v>
      </c>
      <c r="AA1055" s="119" t="s">
        <v>1710</v>
      </c>
      <c r="AB1055" s="119" t="s">
        <v>1209</v>
      </c>
      <c r="AD1055" s="300"/>
      <c r="AE1055" s="304"/>
      <c r="AF1055" s="297" t="s">
        <v>495</v>
      </c>
      <c r="AG1055" s="302">
        <v>0</v>
      </c>
      <c r="AH1055" s="297" t="s">
        <v>1703</v>
      </c>
      <c r="AI1055" s="297" t="s">
        <v>1704</v>
      </c>
      <c r="AJ1055" s="302">
        <v>2</v>
      </c>
      <c r="AK1055" s="299">
        <v>2</v>
      </c>
      <c r="AL1055" s="299">
        <v>1</v>
      </c>
      <c r="AR1055" s="299">
        <v>8</v>
      </c>
      <c r="AS1055" s="299">
        <v>4</v>
      </c>
      <c r="AX1055" s="303">
        <v>-129.375</v>
      </c>
      <c r="AY1055" s="299">
        <v>500</v>
      </c>
      <c r="AZ1055" s="303">
        <v>-575</v>
      </c>
      <c r="BA1055" s="299">
        <v>0</v>
      </c>
      <c r="BB1055" s="304">
        <v>1235.7</v>
      </c>
      <c r="BC1055" s="304">
        <v>559.04</v>
      </c>
      <c r="BD1055" s="303">
        <v>425</v>
      </c>
      <c r="BE1055" s="303">
        <v>1000</v>
      </c>
      <c r="BH1055" s="297" t="s">
        <v>1686</v>
      </c>
      <c r="BI1055" s="312"/>
      <c r="BJ1055" s="305" t="s">
        <v>109</v>
      </c>
      <c r="BK1055" s="305"/>
      <c r="BL1055" s="305">
        <v>1</v>
      </c>
      <c r="BM1055" s="307">
        <v>1</v>
      </c>
      <c r="BN1055" s="307" t="s">
        <v>79</v>
      </c>
      <c r="BO1055" s="305" t="s">
        <v>1210</v>
      </c>
      <c r="BP1055" s="308">
        <v>1235.7</v>
      </c>
      <c r="BQ1055" s="308">
        <v>559.04</v>
      </c>
      <c r="BR1055" s="308">
        <v>60</v>
      </c>
      <c r="BS1055" s="308">
        <v>60</v>
      </c>
      <c r="BT1055" s="305" t="s">
        <v>1711</v>
      </c>
      <c r="BU1055" s="307">
        <v>0.1</v>
      </c>
      <c r="BV1055" s="309">
        <v>0</v>
      </c>
      <c r="BW1055" s="310" t="s">
        <v>1232</v>
      </c>
      <c r="BX1055" s="305"/>
      <c r="BY1055" s="308">
        <v>1235.7</v>
      </c>
      <c r="BZ1055" s="308">
        <v>559.04</v>
      </c>
      <c r="CA1055" s="308">
        <v>102</v>
      </c>
      <c r="CB1055" s="308">
        <v>102</v>
      </c>
      <c r="CC1055" s="307">
        <v>0.55000000000000004</v>
      </c>
      <c r="CD1055" s="305" t="s">
        <v>1212</v>
      </c>
      <c r="CE1055" s="310" t="s">
        <v>1232</v>
      </c>
      <c r="CF1055" s="305"/>
      <c r="CG1055" s="308">
        <v>1235.7</v>
      </c>
      <c r="CH1055" s="308">
        <v>559.04</v>
      </c>
      <c r="CI1055" s="308">
        <v>60</v>
      </c>
      <c r="CJ1055" s="308">
        <v>60</v>
      </c>
      <c r="CK1055" s="307"/>
      <c r="CL1055" s="307"/>
      <c r="CM1055" s="307">
        <v>1</v>
      </c>
      <c r="CN1055" s="311" t="s">
        <v>1212</v>
      </c>
      <c r="CO1055" s="305" t="s">
        <v>1232</v>
      </c>
      <c r="CP1055" s="305"/>
      <c r="CQ1055" s="308">
        <v>1235.7</v>
      </c>
      <c r="CR1055" s="308">
        <v>559.04</v>
      </c>
      <c r="CS1055" s="308">
        <v>60</v>
      </c>
      <c r="CT1055" s="308">
        <v>60</v>
      </c>
      <c r="CW1055" s="312"/>
      <c r="CX1055" s="312"/>
    </row>
    <row r="1056" spans="1:102" s="299" customFormat="1" ht="16" customHeight="1">
      <c r="A1056" s="297" t="s">
        <v>1712</v>
      </c>
      <c r="B1056" s="297" t="s">
        <v>1713</v>
      </c>
      <c r="C1056" s="119" t="s">
        <v>1214</v>
      </c>
      <c r="D1056" s="119"/>
      <c r="E1056" s="119"/>
      <c r="F1056" s="298">
        <v>1056</v>
      </c>
      <c r="G1056" s="119"/>
      <c r="H1056" s="119"/>
      <c r="I1056" s="119" t="s">
        <v>1714</v>
      </c>
      <c r="J1056" s="119" t="s">
        <v>1715</v>
      </c>
      <c r="K1056" s="119" t="s">
        <v>378</v>
      </c>
      <c r="L1056" s="119"/>
      <c r="M1056" s="119" t="s">
        <v>147</v>
      </c>
      <c r="N1056" s="119"/>
      <c r="O1056" s="119"/>
      <c r="P1056" s="119"/>
      <c r="Q1056" s="119"/>
      <c r="R1056" s="119">
        <v>1</v>
      </c>
      <c r="S1056" s="119" t="s">
        <v>120</v>
      </c>
      <c r="T1056" s="119"/>
      <c r="U1056" s="119"/>
      <c r="V1056" s="119"/>
      <c r="W1056" s="119"/>
      <c r="X1056" s="119" t="s">
        <v>1716</v>
      </c>
      <c r="Y1056" s="119" t="s">
        <v>1717</v>
      </c>
      <c r="Z1056" s="119" t="s">
        <v>1718</v>
      </c>
      <c r="AA1056" s="119" t="s">
        <v>1719</v>
      </c>
      <c r="AB1056" s="119" t="s">
        <v>1209</v>
      </c>
      <c r="AD1056" s="300"/>
      <c r="AE1056" s="304"/>
      <c r="AF1056" s="297" t="s">
        <v>496</v>
      </c>
      <c r="AG1056" s="302">
        <v>0</v>
      </c>
      <c r="AH1056" s="297" t="s">
        <v>1712</v>
      </c>
      <c r="AI1056" s="297" t="s">
        <v>1713</v>
      </c>
      <c r="AJ1056" s="302">
        <v>3</v>
      </c>
      <c r="AK1056" s="299">
        <v>2</v>
      </c>
      <c r="AL1056" s="299">
        <v>1</v>
      </c>
      <c r="AM1056" s="299">
        <v>1</v>
      </c>
      <c r="AR1056" s="299">
        <v>8</v>
      </c>
      <c r="AS1056" s="299">
        <v>4</v>
      </c>
      <c r="AT1056" s="299">
        <v>3</v>
      </c>
      <c r="AX1056" s="303">
        <v>-133.125</v>
      </c>
      <c r="AY1056" s="299">
        <v>640</v>
      </c>
      <c r="AZ1056" s="303">
        <v>-591.66666666666663</v>
      </c>
      <c r="BA1056" s="299">
        <v>0</v>
      </c>
      <c r="BB1056" s="304">
        <v>1264.1300000000001</v>
      </c>
      <c r="BC1056" s="304">
        <v>417.04999999999995</v>
      </c>
      <c r="BD1056" s="303">
        <v>408.33333333333337</v>
      </c>
      <c r="BE1056" s="303">
        <v>1000</v>
      </c>
      <c r="BH1056" s="297" t="s">
        <v>1703</v>
      </c>
      <c r="BI1056" s="312"/>
      <c r="BJ1056" s="305" t="s">
        <v>109</v>
      </c>
      <c r="BK1056" s="305"/>
      <c r="BL1056" s="305">
        <v>1</v>
      </c>
      <c r="BM1056" s="307">
        <v>1</v>
      </c>
      <c r="BN1056" s="307" t="s">
        <v>79</v>
      </c>
      <c r="BO1056" s="305" t="s">
        <v>1210</v>
      </c>
      <c r="BP1056" s="308">
        <v>1264.1300000000001</v>
      </c>
      <c r="BQ1056" s="308">
        <v>417.05</v>
      </c>
      <c r="BR1056" s="308">
        <v>35</v>
      </c>
      <c r="BS1056" s="308">
        <v>35</v>
      </c>
      <c r="BT1056" s="305" t="s">
        <v>1720</v>
      </c>
      <c r="BU1056" s="307">
        <v>0.1</v>
      </c>
      <c r="BV1056" s="309">
        <v>0</v>
      </c>
      <c r="BW1056" s="310" t="s">
        <v>1242</v>
      </c>
      <c r="BX1056" s="305"/>
      <c r="BY1056" s="308">
        <v>1264.1300000000001</v>
      </c>
      <c r="BZ1056" s="308">
        <v>417.05</v>
      </c>
      <c r="CA1056" s="308">
        <v>59.5</v>
      </c>
      <c r="CB1056" s="308">
        <v>59.5</v>
      </c>
      <c r="CC1056" s="307">
        <v>0.55000000000000004</v>
      </c>
      <c r="CD1056" s="305" t="s">
        <v>1212</v>
      </c>
      <c r="CE1056" s="310" t="s">
        <v>1242</v>
      </c>
      <c r="CF1056" s="305"/>
      <c r="CG1056" s="308">
        <v>1264.1300000000001</v>
      </c>
      <c r="CH1056" s="308">
        <v>417.05</v>
      </c>
      <c r="CI1056" s="308">
        <v>35</v>
      </c>
      <c r="CJ1056" s="308">
        <v>35</v>
      </c>
      <c r="CK1056" s="307"/>
      <c r="CL1056" s="307"/>
      <c r="CM1056" s="307">
        <v>1</v>
      </c>
      <c r="CN1056" s="311" t="s">
        <v>1212</v>
      </c>
      <c r="CO1056" s="305" t="s">
        <v>1242</v>
      </c>
      <c r="CP1056" s="305"/>
      <c r="CQ1056" s="308">
        <v>1264.1300000000001</v>
      </c>
      <c r="CR1056" s="308">
        <v>417.05</v>
      </c>
      <c r="CS1056" s="308">
        <v>35</v>
      </c>
      <c r="CT1056" s="308">
        <v>35</v>
      </c>
      <c r="CW1056" s="312"/>
      <c r="CX1056" s="312"/>
    </row>
    <row r="1057" spans="1:102" s="299" customFormat="1" ht="16" customHeight="1">
      <c r="A1057" s="297" t="s">
        <v>1721</v>
      </c>
      <c r="B1057" s="297" t="s">
        <v>1722</v>
      </c>
      <c r="C1057" s="119" t="s">
        <v>1214</v>
      </c>
      <c r="D1057" s="119"/>
      <c r="E1057" s="119"/>
      <c r="F1057" s="298">
        <v>1057</v>
      </c>
      <c r="G1057" s="119"/>
      <c r="H1057" s="119"/>
      <c r="I1057" s="119" t="s">
        <v>1723</v>
      </c>
      <c r="J1057" s="119" t="s">
        <v>1724</v>
      </c>
      <c r="K1057" s="119" t="s">
        <v>378</v>
      </c>
      <c r="L1057" s="119"/>
      <c r="M1057" s="119" t="s">
        <v>147</v>
      </c>
      <c r="N1057" s="119"/>
      <c r="O1057" s="119"/>
      <c r="P1057" s="119"/>
      <c r="Q1057" s="119"/>
      <c r="R1057" s="119">
        <v>1</v>
      </c>
      <c r="S1057" s="119" t="s">
        <v>120</v>
      </c>
      <c r="T1057" s="119"/>
      <c r="U1057" s="119"/>
      <c r="V1057" s="119"/>
      <c r="W1057" s="119"/>
      <c r="X1057" s="119" t="s">
        <v>1725</v>
      </c>
      <c r="Y1057" s="119" t="s">
        <v>1726</v>
      </c>
      <c r="Z1057" s="119" t="s">
        <v>1727</v>
      </c>
      <c r="AA1057" s="119" t="s">
        <v>1728</v>
      </c>
      <c r="AB1057" s="119" t="s">
        <v>1209</v>
      </c>
      <c r="AD1057" s="300"/>
      <c r="AE1057" s="304"/>
      <c r="AF1057" s="297" t="s">
        <v>497</v>
      </c>
      <c r="AG1057" s="302">
        <v>0</v>
      </c>
      <c r="AH1057" s="297" t="s">
        <v>1721</v>
      </c>
      <c r="AI1057" s="297" t="s">
        <v>1722</v>
      </c>
      <c r="AJ1057" s="302">
        <v>4</v>
      </c>
      <c r="AK1057" s="299">
        <v>2</v>
      </c>
      <c r="AL1057" s="299">
        <v>1</v>
      </c>
      <c r="AM1057" s="299">
        <v>1</v>
      </c>
      <c r="AN1057" s="299">
        <v>1</v>
      </c>
      <c r="AR1057" s="299">
        <v>8</v>
      </c>
      <c r="AS1057" s="299">
        <v>4</v>
      </c>
      <c r="AT1057" s="299">
        <v>3</v>
      </c>
      <c r="AU1057" s="299">
        <v>3</v>
      </c>
      <c r="AX1057" s="303">
        <v>-134.375</v>
      </c>
      <c r="AY1057" s="299">
        <v>740</v>
      </c>
      <c r="AZ1057" s="303">
        <v>-597.22222222222217</v>
      </c>
      <c r="BA1057" s="299">
        <v>0</v>
      </c>
      <c r="BB1057" s="304">
        <v>1290.6300000000001</v>
      </c>
      <c r="BC1057" s="304">
        <v>319.46000000000004</v>
      </c>
      <c r="BD1057" s="303">
        <v>402.77777777777783</v>
      </c>
      <c r="BE1057" s="303">
        <v>1000</v>
      </c>
      <c r="BH1057" s="297" t="s">
        <v>1712</v>
      </c>
      <c r="BI1057" s="312"/>
      <c r="BJ1057" s="305" t="s">
        <v>109</v>
      </c>
      <c r="BK1057" s="305"/>
      <c r="BL1057" s="305">
        <v>1</v>
      </c>
      <c r="BM1057" s="307">
        <v>1</v>
      </c>
      <c r="BN1057" s="307" t="s">
        <v>79</v>
      </c>
      <c r="BO1057" s="305" t="s">
        <v>1210</v>
      </c>
      <c r="BP1057" s="308">
        <v>1290.6300000000001</v>
      </c>
      <c r="BQ1057" s="308">
        <v>319.45999999999998</v>
      </c>
      <c r="BR1057" s="308">
        <v>12</v>
      </c>
      <c r="BS1057" s="308">
        <v>12</v>
      </c>
      <c r="BT1057" s="305" t="s">
        <v>1729</v>
      </c>
      <c r="BU1057" s="307">
        <v>0.1</v>
      </c>
      <c r="BV1057" s="309">
        <v>0</v>
      </c>
      <c r="BW1057" s="310" t="s">
        <v>1252</v>
      </c>
      <c r="BX1057" s="305"/>
      <c r="BY1057" s="308">
        <v>1290.6300000000001</v>
      </c>
      <c r="BZ1057" s="308">
        <v>319.45999999999998</v>
      </c>
      <c r="CA1057" s="308">
        <v>20.399999999999999</v>
      </c>
      <c r="CB1057" s="308">
        <v>20.399999999999999</v>
      </c>
      <c r="CC1057" s="307">
        <v>0.55000000000000004</v>
      </c>
      <c r="CD1057" s="305" t="s">
        <v>1212</v>
      </c>
      <c r="CE1057" s="310" t="s">
        <v>1252</v>
      </c>
      <c r="CF1057" s="305"/>
      <c r="CG1057" s="308">
        <v>1290.6300000000001</v>
      </c>
      <c r="CH1057" s="308">
        <v>319.45999999999998</v>
      </c>
      <c r="CI1057" s="308">
        <v>12</v>
      </c>
      <c r="CJ1057" s="308">
        <v>12</v>
      </c>
      <c r="CK1057" s="307"/>
      <c r="CL1057" s="307"/>
      <c r="CM1057" s="307">
        <v>1</v>
      </c>
      <c r="CN1057" s="311" t="s">
        <v>1212</v>
      </c>
      <c r="CO1057" s="305" t="s">
        <v>1252</v>
      </c>
      <c r="CP1057" s="305"/>
      <c r="CQ1057" s="308">
        <v>1290.6300000000001</v>
      </c>
      <c r="CR1057" s="308">
        <v>319.45999999999998</v>
      </c>
      <c r="CS1057" s="308">
        <v>12</v>
      </c>
      <c r="CT1057" s="308">
        <v>12</v>
      </c>
      <c r="CW1057" s="312"/>
      <c r="CX1057" s="312"/>
    </row>
    <row r="1058" spans="1:102" s="299" customFormat="1" ht="16" customHeight="1">
      <c r="A1058" s="297" t="s">
        <v>1730</v>
      </c>
      <c r="B1058" s="297" t="s">
        <v>1731</v>
      </c>
      <c r="C1058" s="119" t="s">
        <v>1255</v>
      </c>
      <c r="D1058" s="119"/>
      <c r="E1058" s="119"/>
      <c r="F1058" s="298">
        <v>1058</v>
      </c>
      <c r="G1058" s="119"/>
      <c r="H1058" s="119"/>
      <c r="I1058" s="119" t="s">
        <v>1732</v>
      </c>
      <c r="J1058" s="119" t="s">
        <v>1733</v>
      </c>
      <c r="K1058" s="119" t="s">
        <v>378</v>
      </c>
      <c r="L1058" s="119"/>
      <c r="M1058" s="119" t="s">
        <v>147</v>
      </c>
      <c r="N1058" s="119"/>
      <c r="O1058" s="119"/>
      <c r="P1058" s="119"/>
      <c r="Q1058" s="119"/>
      <c r="R1058" s="119">
        <v>1</v>
      </c>
      <c r="S1058" s="119" t="s">
        <v>120</v>
      </c>
      <c r="T1058" s="119"/>
      <c r="U1058" s="119"/>
      <c r="V1058" s="119"/>
      <c r="W1058" s="119"/>
      <c r="X1058" s="119" t="s">
        <v>1734</v>
      </c>
      <c r="Y1058" s="119" t="s">
        <v>1735</v>
      </c>
      <c r="Z1058" s="119" t="s">
        <v>1736</v>
      </c>
      <c r="AA1058" s="119" t="s">
        <v>1737</v>
      </c>
      <c r="AB1058" s="119" t="s">
        <v>1209</v>
      </c>
      <c r="AD1058" s="300"/>
      <c r="AE1058" s="304"/>
      <c r="AF1058" s="297" t="s">
        <v>498</v>
      </c>
      <c r="AG1058" s="302">
        <v>0</v>
      </c>
      <c r="AH1058" s="297" t="s">
        <v>1730</v>
      </c>
      <c r="AI1058" s="297" t="s">
        <v>1731</v>
      </c>
      <c r="AJ1058" s="302">
        <v>4</v>
      </c>
      <c r="AK1058" s="299">
        <v>2</v>
      </c>
      <c r="AL1058" s="299">
        <v>1</v>
      </c>
      <c r="AM1058" s="299">
        <v>1</v>
      </c>
      <c r="AN1058" s="299">
        <v>2</v>
      </c>
      <c r="AR1058" s="299">
        <v>8</v>
      </c>
      <c r="AS1058" s="299">
        <v>4</v>
      </c>
      <c r="AT1058" s="299">
        <v>3</v>
      </c>
      <c r="AU1058" s="299">
        <v>3</v>
      </c>
      <c r="AX1058" s="303">
        <v>-133.125</v>
      </c>
      <c r="AY1058" s="299">
        <v>740</v>
      </c>
      <c r="AZ1058" s="303">
        <v>-591.66666666666663</v>
      </c>
      <c r="BA1058" s="299">
        <v>0</v>
      </c>
      <c r="BB1058" s="304">
        <v>1305.4000000000001</v>
      </c>
      <c r="BC1058" s="304">
        <v>325.96000000000004</v>
      </c>
      <c r="BD1058" s="303">
        <v>408.33333333333337</v>
      </c>
      <c r="BE1058" s="303">
        <v>1000</v>
      </c>
      <c r="BH1058" s="297" t="s">
        <v>1712</v>
      </c>
      <c r="BI1058" s="312"/>
      <c r="BJ1058" s="305" t="s">
        <v>109</v>
      </c>
      <c r="BK1058" s="305"/>
      <c r="BL1058" s="305">
        <v>1</v>
      </c>
      <c r="BM1058" s="307">
        <v>1</v>
      </c>
      <c r="BN1058" s="307" t="s">
        <v>79</v>
      </c>
      <c r="BO1058" s="305" t="s">
        <v>1210</v>
      </c>
      <c r="BP1058" s="308">
        <v>1305.4000000000001</v>
      </c>
      <c r="BQ1058" s="308">
        <v>325.95999999999998</v>
      </c>
      <c r="BR1058" s="308">
        <v>12</v>
      </c>
      <c r="BS1058" s="308">
        <v>12</v>
      </c>
      <c r="BT1058" s="305" t="s">
        <v>1738</v>
      </c>
      <c r="BU1058" s="307">
        <v>0.1</v>
      </c>
      <c r="BV1058" s="309">
        <v>0</v>
      </c>
      <c r="BW1058" s="310" t="s">
        <v>1252</v>
      </c>
      <c r="BX1058" s="305"/>
      <c r="BY1058" s="308">
        <v>1305.4000000000001</v>
      </c>
      <c r="BZ1058" s="308">
        <v>325.95999999999998</v>
      </c>
      <c r="CA1058" s="308">
        <v>20.399999999999999</v>
      </c>
      <c r="CB1058" s="308">
        <v>20.399999999999999</v>
      </c>
      <c r="CC1058" s="307">
        <v>0.55000000000000004</v>
      </c>
      <c r="CD1058" s="305" t="s">
        <v>1212</v>
      </c>
      <c r="CE1058" s="310" t="s">
        <v>1252</v>
      </c>
      <c r="CF1058" s="305"/>
      <c r="CG1058" s="308">
        <v>1305.4000000000001</v>
      </c>
      <c r="CH1058" s="308">
        <v>325.95999999999998</v>
      </c>
      <c r="CI1058" s="308">
        <v>12</v>
      </c>
      <c r="CJ1058" s="308">
        <v>12</v>
      </c>
      <c r="CK1058" s="307"/>
      <c r="CL1058" s="307"/>
      <c r="CM1058" s="307">
        <v>1</v>
      </c>
      <c r="CN1058" s="311" t="s">
        <v>1212</v>
      </c>
      <c r="CO1058" s="305" t="s">
        <v>1252</v>
      </c>
      <c r="CP1058" s="305"/>
      <c r="CQ1058" s="308">
        <v>1305.4000000000001</v>
      </c>
      <c r="CR1058" s="308">
        <v>325.95999999999998</v>
      </c>
      <c r="CS1058" s="308">
        <v>12</v>
      </c>
      <c r="CT1058" s="308">
        <v>12</v>
      </c>
      <c r="CW1058" s="312"/>
      <c r="CX1058" s="312"/>
    </row>
    <row r="1059" spans="1:102" s="299" customFormat="1" ht="16" customHeight="1">
      <c r="A1059" s="297" t="s">
        <v>1739</v>
      </c>
      <c r="B1059" s="297" t="s">
        <v>1740</v>
      </c>
      <c r="C1059" s="119" t="s">
        <v>1214</v>
      </c>
      <c r="D1059" s="119"/>
      <c r="E1059" s="119"/>
      <c r="F1059" s="298">
        <v>1059</v>
      </c>
      <c r="G1059" s="119"/>
      <c r="H1059" s="119"/>
      <c r="I1059" s="119" t="s">
        <v>1741</v>
      </c>
      <c r="J1059" s="119" t="s">
        <v>1742</v>
      </c>
      <c r="K1059" s="119" t="s">
        <v>378</v>
      </c>
      <c r="L1059" s="119"/>
      <c r="M1059" s="119" t="s">
        <v>147</v>
      </c>
      <c r="N1059" s="119"/>
      <c r="O1059" s="119"/>
      <c r="P1059" s="119"/>
      <c r="Q1059" s="119"/>
      <c r="R1059" s="119">
        <v>1</v>
      </c>
      <c r="S1059" s="119" t="s">
        <v>120</v>
      </c>
      <c r="T1059" s="119"/>
      <c r="U1059" s="119"/>
      <c r="V1059" s="119"/>
      <c r="W1059" s="119"/>
      <c r="X1059" s="119" t="s">
        <v>1743</v>
      </c>
      <c r="Y1059" s="119" t="s">
        <v>1744</v>
      </c>
      <c r="Z1059" s="119" t="s">
        <v>1745</v>
      </c>
      <c r="AA1059" s="119" t="s">
        <v>1746</v>
      </c>
      <c r="AB1059" s="119" t="s">
        <v>1209</v>
      </c>
      <c r="AD1059" s="300"/>
      <c r="AE1059" s="304"/>
      <c r="AF1059" s="297" t="s">
        <v>499</v>
      </c>
      <c r="AG1059" s="302">
        <v>0</v>
      </c>
      <c r="AH1059" s="297" t="s">
        <v>1739</v>
      </c>
      <c r="AI1059" s="297" t="s">
        <v>1740</v>
      </c>
      <c r="AJ1059" s="302">
        <v>4</v>
      </c>
      <c r="AK1059" s="299">
        <v>2</v>
      </c>
      <c r="AL1059" s="299">
        <v>1</v>
      </c>
      <c r="AM1059" s="299">
        <v>1</v>
      </c>
      <c r="AN1059" s="299">
        <v>3</v>
      </c>
      <c r="AR1059" s="299">
        <v>8</v>
      </c>
      <c r="AS1059" s="299">
        <v>4</v>
      </c>
      <c r="AT1059" s="299">
        <v>3</v>
      </c>
      <c r="AU1059" s="299">
        <v>3</v>
      </c>
      <c r="AX1059" s="303">
        <v>-131.875</v>
      </c>
      <c r="AY1059" s="299">
        <v>740</v>
      </c>
      <c r="AZ1059" s="303">
        <v>-586.11111111111109</v>
      </c>
      <c r="BA1059" s="299">
        <v>0</v>
      </c>
      <c r="BB1059" s="304">
        <v>1320.03</v>
      </c>
      <c r="BC1059" s="304">
        <v>332.78</v>
      </c>
      <c r="BD1059" s="303">
        <v>413.88888888888891</v>
      </c>
      <c r="BE1059" s="303">
        <v>1000</v>
      </c>
      <c r="BH1059" s="297" t="s">
        <v>1712</v>
      </c>
      <c r="BI1059" s="312"/>
      <c r="BJ1059" s="305" t="s">
        <v>109</v>
      </c>
      <c r="BK1059" s="305"/>
      <c r="BL1059" s="305">
        <v>1</v>
      </c>
      <c r="BM1059" s="307">
        <v>1</v>
      </c>
      <c r="BN1059" s="307" t="s">
        <v>79</v>
      </c>
      <c r="BO1059" s="305" t="s">
        <v>1210</v>
      </c>
      <c r="BP1059" s="308">
        <v>1320.03</v>
      </c>
      <c r="BQ1059" s="308">
        <v>332.78</v>
      </c>
      <c r="BR1059" s="308">
        <v>12</v>
      </c>
      <c r="BS1059" s="308">
        <v>12</v>
      </c>
      <c r="BT1059" s="305" t="s">
        <v>1747</v>
      </c>
      <c r="BU1059" s="307">
        <v>0.1</v>
      </c>
      <c r="BV1059" s="309">
        <v>0</v>
      </c>
      <c r="BW1059" s="310" t="s">
        <v>1252</v>
      </c>
      <c r="BX1059" s="305"/>
      <c r="BY1059" s="308">
        <v>1320.03</v>
      </c>
      <c r="BZ1059" s="308">
        <v>332.78</v>
      </c>
      <c r="CA1059" s="308">
        <v>20.399999999999999</v>
      </c>
      <c r="CB1059" s="308">
        <v>20.399999999999999</v>
      </c>
      <c r="CC1059" s="307">
        <v>0.55000000000000004</v>
      </c>
      <c r="CD1059" s="305" t="s">
        <v>1212</v>
      </c>
      <c r="CE1059" s="310" t="s">
        <v>1252</v>
      </c>
      <c r="CF1059" s="305"/>
      <c r="CG1059" s="308">
        <v>1320.03</v>
      </c>
      <c r="CH1059" s="308">
        <v>332.78</v>
      </c>
      <c r="CI1059" s="308">
        <v>12</v>
      </c>
      <c r="CJ1059" s="308">
        <v>12</v>
      </c>
      <c r="CK1059" s="307"/>
      <c r="CL1059" s="307"/>
      <c r="CM1059" s="307">
        <v>1</v>
      </c>
      <c r="CN1059" s="311" t="s">
        <v>1212</v>
      </c>
      <c r="CO1059" s="305" t="s">
        <v>1252</v>
      </c>
      <c r="CP1059" s="305"/>
      <c r="CQ1059" s="308">
        <v>1320.03</v>
      </c>
      <c r="CR1059" s="308">
        <v>332.78</v>
      </c>
      <c r="CS1059" s="308">
        <v>12</v>
      </c>
      <c r="CT1059" s="308">
        <v>12</v>
      </c>
      <c r="CW1059" s="312"/>
      <c r="CX1059" s="312"/>
    </row>
    <row r="1060" spans="1:102" s="299" customFormat="1" ht="16" customHeight="1">
      <c r="A1060" s="297" t="s">
        <v>1748</v>
      </c>
      <c r="B1060" s="297" t="s">
        <v>1749</v>
      </c>
      <c r="C1060" s="119" t="s">
        <v>1255</v>
      </c>
      <c r="D1060" s="119"/>
      <c r="E1060" s="119"/>
      <c r="F1060" s="298">
        <v>1060</v>
      </c>
      <c r="G1060" s="119"/>
      <c r="H1060" s="119"/>
      <c r="I1060" s="119" t="s">
        <v>1750</v>
      </c>
      <c r="J1060" s="119" t="s">
        <v>1751</v>
      </c>
      <c r="K1060" s="119" t="s">
        <v>378</v>
      </c>
      <c r="L1060" s="119"/>
      <c r="M1060" s="119" t="s">
        <v>147</v>
      </c>
      <c r="N1060" s="119"/>
      <c r="O1060" s="119"/>
      <c r="P1060" s="119"/>
      <c r="Q1060" s="119"/>
      <c r="R1060" s="119">
        <v>1</v>
      </c>
      <c r="S1060" s="119" t="s">
        <v>120</v>
      </c>
      <c r="T1060" s="119"/>
      <c r="U1060" s="119"/>
      <c r="V1060" s="119"/>
      <c r="W1060" s="119"/>
      <c r="X1060" s="119" t="s">
        <v>1752</v>
      </c>
      <c r="Y1060" s="119" t="s">
        <v>1753</v>
      </c>
      <c r="Z1060" s="119" t="s">
        <v>1754</v>
      </c>
      <c r="AA1060" s="119" t="s">
        <v>1755</v>
      </c>
      <c r="AB1060" s="119" t="s">
        <v>1209</v>
      </c>
      <c r="AD1060" s="300"/>
      <c r="AE1060" s="304"/>
      <c r="AF1060" s="297" t="s">
        <v>500</v>
      </c>
      <c r="AG1060" s="302">
        <v>0</v>
      </c>
      <c r="AH1060" s="297" t="s">
        <v>1748</v>
      </c>
      <c r="AI1060" s="297" t="s">
        <v>1749</v>
      </c>
      <c r="AJ1060" s="302">
        <v>3</v>
      </c>
      <c r="AK1060" s="299">
        <v>2</v>
      </c>
      <c r="AL1060" s="299">
        <v>1</v>
      </c>
      <c r="AM1060" s="299">
        <v>2</v>
      </c>
      <c r="AR1060" s="299">
        <v>8</v>
      </c>
      <c r="AS1060" s="299">
        <v>4</v>
      </c>
      <c r="AT1060" s="299">
        <v>3</v>
      </c>
      <c r="AX1060" s="303">
        <v>-129.375</v>
      </c>
      <c r="AY1060" s="299">
        <v>640</v>
      </c>
      <c r="AZ1060" s="303">
        <v>-575</v>
      </c>
      <c r="BA1060" s="299">
        <v>0</v>
      </c>
      <c r="BB1060" s="304">
        <v>1301.69</v>
      </c>
      <c r="BC1060" s="304">
        <v>435.57000000000005</v>
      </c>
      <c r="BD1060" s="303">
        <v>425</v>
      </c>
      <c r="BE1060" s="303">
        <v>1000</v>
      </c>
      <c r="BH1060" s="297" t="s">
        <v>1703</v>
      </c>
      <c r="BI1060" s="312"/>
      <c r="BJ1060" s="305" t="s">
        <v>109</v>
      </c>
      <c r="BK1060" s="305"/>
      <c r="BL1060" s="305">
        <v>1</v>
      </c>
      <c r="BM1060" s="307">
        <v>1</v>
      </c>
      <c r="BN1060" s="307" t="s">
        <v>79</v>
      </c>
      <c r="BO1060" s="305" t="s">
        <v>1210</v>
      </c>
      <c r="BP1060" s="308">
        <v>1301.69</v>
      </c>
      <c r="BQ1060" s="308">
        <v>435.57</v>
      </c>
      <c r="BR1060" s="308">
        <v>35</v>
      </c>
      <c r="BS1060" s="308">
        <v>35</v>
      </c>
      <c r="BT1060" s="305" t="s">
        <v>1756</v>
      </c>
      <c r="BU1060" s="307">
        <v>0.1</v>
      </c>
      <c r="BV1060" s="309">
        <v>0</v>
      </c>
      <c r="BW1060" s="310" t="s">
        <v>1242</v>
      </c>
      <c r="BX1060" s="305"/>
      <c r="BY1060" s="308">
        <v>1301.69</v>
      </c>
      <c r="BZ1060" s="308">
        <v>435.57</v>
      </c>
      <c r="CA1060" s="308">
        <v>59.5</v>
      </c>
      <c r="CB1060" s="308">
        <v>59.5</v>
      </c>
      <c r="CC1060" s="307">
        <v>0.55000000000000004</v>
      </c>
      <c r="CD1060" s="305" t="s">
        <v>1212</v>
      </c>
      <c r="CE1060" s="310" t="s">
        <v>1242</v>
      </c>
      <c r="CF1060" s="305"/>
      <c r="CG1060" s="308">
        <v>1301.69</v>
      </c>
      <c r="CH1060" s="308">
        <v>435.57</v>
      </c>
      <c r="CI1060" s="308">
        <v>35</v>
      </c>
      <c r="CJ1060" s="308">
        <v>35</v>
      </c>
      <c r="CK1060" s="307"/>
      <c r="CL1060" s="307"/>
      <c r="CM1060" s="307">
        <v>1</v>
      </c>
      <c r="CN1060" s="311" t="s">
        <v>1212</v>
      </c>
      <c r="CO1060" s="305" t="s">
        <v>1242</v>
      </c>
      <c r="CP1060" s="305"/>
      <c r="CQ1060" s="308">
        <v>1301.69</v>
      </c>
      <c r="CR1060" s="308">
        <v>435.57</v>
      </c>
      <c r="CS1060" s="308">
        <v>35</v>
      </c>
      <c r="CT1060" s="308">
        <v>35</v>
      </c>
      <c r="CW1060" s="312"/>
      <c r="CX1060" s="312"/>
    </row>
    <row r="1061" spans="1:102" s="299" customFormat="1" ht="16" customHeight="1">
      <c r="A1061" s="297" t="s">
        <v>1757</v>
      </c>
      <c r="B1061" s="297" t="s">
        <v>1758</v>
      </c>
      <c r="C1061" s="119" t="s">
        <v>1255</v>
      </c>
      <c r="D1061" s="119"/>
      <c r="E1061" s="119"/>
      <c r="F1061" s="298">
        <v>1061</v>
      </c>
      <c r="G1061" s="119"/>
      <c r="H1061" s="119"/>
      <c r="I1061" s="119" t="s">
        <v>1759</v>
      </c>
      <c r="J1061" s="119" t="s">
        <v>1760</v>
      </c>
      <c r="K1061" s="119" t="s">
        <v>378</v>
      </c>
      <c r="L1061" s="119"/>
      <c r="M1061" s="119" t="s">
        <v>147</v>
      </c>
      <c r="N1061" s="119"/>
      <c r="O1061" s="119"/>
      <c r="P1061" s="119"/>
      <c r="Q1061" s="119"/>
      <c r="R1061" s="119">
        <v>1</v>
      </c>
      <c r="S1061" s="119" t="s">
        <v>120</v>
      </c>
      <c r="T1061" s="119"/>
      <c r="U1061" s="119"/>
      <c r="V1061" s="119"/>
      <c r="W1061" s="119"/>
      <c r="X1061" s="119" t="s">
        <v>1761</v>
      </c>
      <c r="Y1061" s="119" t="s">
        <v>1762</v>
      </c>
      <c r="Z1061" s="119" t="s">
        <v>1763</v>
      </c>
      <c r="AA1061" s="119" t="s">
        <v>1764</v>
      </c>
      <c r="AB1061" s="119" t="s">
        <v>1209</v>
      </c>
      <c r="AD1061" s="300"/>
      <c r="AE1061" s="304"/>
      <c r="AF1061" s="297" t="s">
        <v>501</v>
      </c>
      <c r="AG1061" s="302">
        <v>0</v>
      </c>
      <c r="AH1061" s="297" t="s">
        <v>1757</v>
      </c>
      <c r="AI1061" s="297" t="s">
        <v>1758</v>
      </c>
      <c r="AJ1061" s="302">
        <v>4</v>
      </c>
      <c r="AK1061" s="299">
        <v>2</v>
      </c>
      <c r="AL1061" s="299">
        <v>1</v>
      </c>
      <c r="AM1061" s="299">
        <v>2</v>
      </c>
      <c r="AN1061" s="299">
        <v>1</v>
      </c>
      <c r="AR1061" s="299">
        <v>8</v>
      </c>
      <c r="AS1061" s="299">
        <v>4</v>
      </c>
      <c r="AT1061" s="299">
        <v>3</v>
      </c>
      <c r="AU1061" s="299">
        <v>3</v>
      </c>
      <c r="AX1061" s="303">
        <v>-130.625</v>
      </c>
      <c r="AY1061" s="299">
        <v>740</v>
      </c>
      <c r="AZ1061" s="303">
        <v>-580.55555555555554</v>
      </c>
      <c r="BA1061" s="299">
        <v>0</v>
      </c>
      <c r="BB1061" s="304">
        <v>1334.51</v>
      </c>
      <c r="BC1061" s="304">
        <v>339.91999999999996</v>
      </c>
      <c r="BD1061" s="303">
        <v>419.44444444444446</v>
      </c>
      <c r="BE1061" s="303">
        <v>1000</v>
      </c>
      <c r="BH1061" s="297" t="s">
        <v>1748</v>
      </c>
      <c r="BI1061" s="312"/>
      <c r="BJ1061" s="305" t="s">
        <v>109</v>
      </c>
      <c r="BK1061" s="305"/>
      <c r="BL1061" s="305">
        <v>1</v>
      </c>
      <c r="BM1061" s="307">
        <v>1</v>
      </c>
      <c r="BN1061" s="307" t="s">
        <v>79</v>
      </c>
      <c r="BO1061" s="305" t="s">
        <v>1210</v>
      </c>
      <c r="BP1061" s="308">
        <v>1334.51</v>
      </c>
      <c r="BQ1061" s="308">
        <v>339.92</v>
      </c>
      <c r="BR1061" s="308">
        <v>12</v>
      </c>
      <c r="BS1061" s="308">
        <v>12</v>
      </c>
      <c r="BT1061" s="305" t="s">
        <v>1765</v>
      </c>
      <c r="BU1061" s="307">
        <v>0.1</v>
      </c>
      <c r="BV1061" s="309">
        <v>0</v>
      </c>
      <c r="BW1061" s="310" t="s">
        <v>1252</v>
      </c>
      <c r="BX1061" s="305"/>
      <c r="BY1061" s="308">
        <v>1334.51</v>
      </c>
      <c r="BZ1061" s="308">
        <v>339.92</v>
      </c>
      <c r="CA1061" s="308">
        <v>20.399999999999999</v>
      </c>
      <c r="CB1061" s="308">
        <v>20.399999999999999</v>
      </c>
      <c r="CC1061" s="307">
        <v>0.55000000000000004</v>
      </c>
      <c r="CD1061" s="305" t="s">
        <v>1212</v>
      </c>
      <c r="CE1061" s="310" t="s">
        <v>1252</v>
      </c>
      <c r="CF1061" s="305"/>
      <c r="CG1061" s="308">
        <v>1334.51</v>
      </c>
      <c r="CH1061" s="308">
        <v>339.92</v>
      </c>
      <c r="CI1061" s="308">
        <v>12</v>
      </c>
      <c r="CJ1061" s="308">
        <v>12</v>
      </c>
      <c r="CK1061" s="307"/>
      <c r="CL1061" s="307"/>
      <c r="CM1061" s="307">
        <v>1</v>
      </c>
      <c r="CN1061" s="311" t="s">
        <v>1212</v>
      </c>
      <c r="CO1061" s="305" t="s">
        <v>1252</v>
      </c>
      <c r="CP1061" s="305"/>
      <c r="CQ1061" s="308">
        <v>1334.51</v>
      </c>
      <c r="CR1061" s="308">
        <v>339.92</v>
      </c>
      <c r="CS1061" s="308">
        <v>12</v>
      </c>
      <c r="CT1061" s="308">
        <v>12</v>
      </c>
      <c r="CW1061" s="312"/>
      <c r="CX1061" s="312"/>
    </row>
    <row r="1062" spans="1:102" s="299" customFormat="1" ht="16" customHeight="1">
      <c r="A1062" s="297" t="s">
        <v>1766</v>
      </c>
      <c r="B1062" s="297" t="s">
        <v>1767</v>
      </c>
      <c r="C1062" s="119" t="s">
        <v>1214</v>
      </c>
      <c r="D1062" s="119"/>
      <c r="E1062" s="119"/>
      <c r="F1062" s="298">
        <v>1062</v>
      </c>
      <c r="G1062" s="119"/>
      <c r="H1062" s="119"/>
      <c r="I1062" s="119" t="s">
        <v>1768</v>
      </c>
      <c r="J1062" s="119" t="s">
        <v>1769</v>
      </c>
      <c r="K1062" s="119" t="s">
        <v>378</v>
      </c>
      <c r="L1062" s="119"/>
      <c r="M1062" s="119" t="s">
        <v>147</v>
      </c>
      <c r="N1062" s="119"/>
      <c r="O1062" s="119"/>
      <c r="P1062" s="119"/>
      <c r="Q1062" s="119"/>
      <c r="R1062" s="119">
        <v>1</v>
      </c>
      <c r="S1062" s="119" t="s">
        <v>120</v>
      </c>
      <c r="T1062" s="119"/>
      <c r="U1062" s="119"/>
      <c r="V1062" s="119"/>
      <c r="W1062" s="119"/>
      <c r="X1062" s="119" t="s">
        <v>1770</v>
      </c>
      <c r="Y1062" s="119" t="s">
        <v>1771</v>
      </c>
      <c r="Z1062" s="119" t="s">
        <v>1772</v>
      </c>
      <c r="AA1062" s="119" t="s">
        <v>1773</v>
      </c>
      <c r="AB1062" s="119" t="s">
        <v>1209</v>
      </c>
      <c r="AD1062" s="300"/>
      <c r="AE1062" s="304"/>
      <c r="AF1062" s="297" t="s">
        <v>502</v>
      </c>
      <c r="AG1062" s="302">
        <v>0</v>
      </c>
      <c r="AH1062" s="297" t="s">
        <v>1766</v>
      </c>
      <c r="AI1062" s="297" t="s">
        <v>1767</v>
      </c>
      <c r="AJ1062" s="302">
        <v>4</v>
      </c>
      <c r="AK1062" s="299">
        <v>2</v>
      </c>
      <c r="AL1062" s="299">
        <v>1</v>
      </c>
      <c r="AM1062" s="299">
        <v>2</v>
      </c>
      <c r="AN1062" s="299">
        <v>2</v>
      </c>
      <c r="AR1062" s="299">
        <v>8</v>
      </c>
      <c r="AS1062" s="299">
        <v>4</v>
      </c>
      <c r="AT1062" s="299">
        <v>3</v>
      </c>
      <c r="AU1062" s="299">
        <v>3</v>
      </c>
      <c r="AX1062" s="303">
        <v>-129.375</v>
      </c>
      <c r="AY1062" s="299">
        <v>740</v>
      </c>
      <c r="AZ1062" s="303">
        <v>-575</v>
      </c>
      <c r="BA1062" s="299">
        <v>0</v>
      </c>
      <c r="BB1062" s="304">
        <v>1348.83</v>
      </c>
      <c r="BC1062" s="304">
        <v>347.38</v>
      </c>
      <c r="BD1062" s="303">
        <v>425</v>
      </c>
      <c r="BE1062" s="303">
        <v>1000</v>
      </c>
      <c r="BH1062" s="297" t="s">
        <v>1748</v>
      </c>
      <c r="BI1062" s="312"/>
      <c r="BJ1062" s="305" t="s">
        <v>109</v>
      </c>
      <c r="BK1062" s="305"/>
      <c r="BL1062" s="305">
        <v>1</v>
      </c>
      <c r="BM1062" s="307">
        <v>1</v>
      </c>
      <c r="BN1062" s="307" t="s">
        <v>79</v>
      </c>
      <c r="BO1062" s="305" t="s">
        <v>1210</v>
      </c>
      <c r="BP1062" s="308">
        <v>1348.83</v>
      </c>
      <c r="BQ1062" s="308">
        <v>347.38</v>
      </c>
      <c r="BR1062" s="308">
        <v>12</v>
      </c>
      <c r="BS1062" s="308">
        <v>12</v>
      </c>
      <c r="BT1062" s="305" t="s">
        <v>1774</v>
      </c>
      <c r="BU1062" s="307">
        <v>0.1</v>
      </c>
      <c r="BV1062" s="309">
        <v>0</v>
      </c>
      <c r="BW1062" s="310" t="s">
        <v>1252</v>
      </c>
      <c r="BX1062" s="305"/>
      <c r="BY1062" s="308">
        <v>1348.83</v>
      </c>
      <c r="BZ1062" s="308">
        <v>347.38</v>
      </c>
      <c r="CA1062" s="308">
        <v>20.399999999999999</v>
      </c>
      <c r="CB1062" s="308">
        <v>20.399999999999999</v>
      </c>
      <c r="CC1062" s="307">
        <v>0.55000000000000004</v>
      </c>
      <c r="CD1062" s="305" t="s">
        <v>1212</v>
      </c>
      <c r="CE1062" s="310" t="s">
        <v>1252</v>
      </c>
      <c r="CF1062" s="305"/>
      <c r="CG1062" s="308">
        <v>1348.83</v>
      </c>
      <c r="CH1062" s="308">
        <v>347.38</v>
      </c>
      <c r="CI1062" s="308">
        <v>12</v>
      </c>
      <c r="CJ1062" s="308">
        <v>12</v>
      </c>
      <c r="CK1062" s="307"/>
      <c r="CL1062" s="307"/>
      <c r="CM1062" s="307">
        <v>1</v>
      </c>
      <c r="CN1062" s="311" t="s">
        <v>1212</v>
      </c>
      <c r="CO1062" s="305" t="s">
        <v>1252</v>
      </c>
      <c r="CP1062" s="305"/>
      <c r="CQ1062" s="308">
        <v>1348.83</v>
      </c>
      <c r="CR1062" s="308">
        <v>347.38</v>
      </c>
      <c r="CS1062" s="308">
        <v>12</v>
      </c>
      <c r="CT1062" s="308">
        <v>12</v>
      </c>
      <c r="CW1062" s="312"/>
      <c r="CX1062" s="312"/>
    </row>
    <row r="1063" spans="1:102" s="299" customFormat="1" ht="16" customHeight="1">
      <c r="A1063" s="297" t="s">
        <v>1775</v>
      </c>
      <c r="B1063" s="297" t="s">
        <v>1776</v>
      </c>
      <c r="C1063" s="119" t="s">
        <v>1255</v>
      </c>
      <c r="D1063" s="119"/>
      <c r="E1063" s="119"/>
      <c r="F1063" s="298">
        <v>1063</v>
      </c>
      <c r="G1063" s="119"/>
      <c r="H1063" s="119"/>
      <c r="I1063" s="119" t="s">
        <v>1777</v>
      </c>
      <c r="J1063" s="119" t="s">
        <v>1778</v>
      </c>
      <c r="K1063" s="119" t="s">
        <v>378</v>
      </c>
      <c r="L1063" s="119"/>
      <c r="M1063" s="119" t="s">
        <v>147</v>
      </c>
      <c r="N1063" s="119"/>
      <c r="O1063" s="119"/>
      <c r="P1063" s="119"/>
      <c r="Q1063" s="119"/>
      <c r="R1063" s="119">
        <v>1</v>
      </c>
      <c r="S1063" s="119" t="s">
        <v>120</v>
      </c>
      <c r="T1063" s="119"/>
      <c r="U1063" s="119"/>
      <c r="V1063" s="119"/>
      <c r="W1063" s="119"/>
      <c r="X1063" s="119" t="s">
        <v>1779</v>
      </c>
      <c r="Y1063" s="119" t="s">
        <v>1780</v>
      </c>
      <c r="Z1063" s="119" t="s">
        <v>1781</v>
      </c>
      <c r="AA1063" s="119" t="s">
        <v>1782</v>
      </c>
      <c r="AB1063" s="119" t="s">
        <v>1209</v>
      </c>
      <c r="AD1063" s="300"/>
      <c r="AE1063" s="304"/>
      <c r="AF1063" s="297" t="s">
        <v>503</v>
      </c>
      <c r="AG1063" s="302">
        <v>0</v>
      </c>
      <c r="AH1063" s="297" t="s">
        <v>1775</v>
      </c>
      <c r="AI1063" s="297" t="s">
        <v>1776</v>
      </c>
      <c r="AJ1063" s="302">
        <v>4</v>
      </c>
      <c r="AK1063" s="299">
        <v>2</v>
      </c>
      <c r="AL1063" s="299">
        <v>1</v>
      </c>
      <c r="AM1063" s="299">
        <v>2</v>
      </c>
      <c r="AN1063" s="299">
        <v>3</v>
      </c>
      <c r="AR1063" s="299">
        <v>8</v>
      </c>
      <c r="AS1063" s="299">
        <v>4</v>
      </c>
      <c r="AT1063" s="299">
        <v>3</v>
      </c>
      <c r="AU1063" s="299">
        <v>3</v>
      </c>
      <c r="AX1063" s="303">
        <v>-128.125</v>
      </c>
      <c r="AY1063" s="299">
        <v>740</v>
      </c>
      <c r="AZ1063" s="303">
        <v>-569.44444444444446</v>
      </c>
      <c r="BA1063" s="299">
        <v>0</v>
      </c>
      <c r="BB1063" s="304">
        <v>1362.99</v>
      </c>
      <c r="BC1063" s="304">
        <v>355.14</v>
      </c>
      <c r="BD1063" s="303">
        <v>430.55555555555554</v>
      </c>
      <c r="BE1063" s="303">
        <v>1000</v>
      </c>
      <c r="BH1063" s="297" t="s">
        <v>1748</v>
      </c>
      <c r="BI1063" s="312"/>
      <c r="BJ1063" s="305" t="s">
        <v>109</v>
      </c>
      <c r="BK1063" s="305"/>
      <c r="BL1063" s="305">
        <v>1</v>
      </c>
      <c r="BM1063" s="307">
        <v>1</v>
      </c>
      <c r="BN1063" s="307" t="s">
        <v>79</v>
      </c>
      <c r="BO1063" s="305" t="s">
        <v>1210</v>
      </c>
      <c r="BP1063" s="308">
        <v>1362.99</v>
      </c>
      <c r="BQ1063" s="308">
        <v>355.14</v>
      </c>
      <c r="BR1063" s="308">
        <v>12</v>
      </c>
      <c r="BS1063" s="308">
        <v>12</v>
      </c>
      <c r="BT1063" s="305" t="s">
        <v>1783</v>
      </c>
      <c r="BU1063" s="307">
        <v>0.1</v>
      </c>
      <c r="BV1063" s="309">
        <v>0</v>
      </c>
      <c r="BW1063" s="310" t="s">
        <v>1252</v>
      </c>
      <c r="BX1063" s="305"/>
      <c r="BY1063" s="308">
        <v>1362.99</v>
      </c>
      <c r="BZ1063" s="308">
        <v>355.14</v>
      </c>
      <c r="CA1063" s="308">
        <v>20.399999999999999</v>
      </c>
      <c r="CB1063" s="308">
        <v>20.399999999999999</v>
      </c>
      <c r="CC1063" s="307">
        <v>0.55000000000000004</v>
      </c>
      <c r="CD1063" s="305" t="s">
        <v>1212</v>
      </c>
      <c r="CE1063" s="310" t="s">
        <v>1252</v>
      </c>
      <c r="CF1063" s="305"/>
      <c r="CG1063" s="308">
        <v>1362.99</v>
      </c>
      <c r="CH1063" s="308">
        <v>355.14</v>
      </c>
      <c r="CI1063" s="308">
        <v>12</v>
      </c>
      <c r="CJ1063" s="308">
        <v>12</v>
      </c>
      <c r="CK1063" s="307"/>
      <c r="CL1063" s="307"/>
      <c r="CM1063" s="307">
        <v>1</v>
      </c>
      <c r="CN1063" s="311" t="s">
        <v>1212</v>
      </c>
      <c r="CO1063" s="305" t="s">
        <v>1252</v>
      </c>
      <c r="CP1063" s="305"/>
      <c r="CQ1063" s="308">
        <v>1362.99</v>
      </c>
      <c r="CR1063" s="308">
        <v>355.14</v>
      </c>
      <c r="CS1063" s="308">
        <v>12</v>
      </c>
      <c r="CT1063" s="308">
        <v>12</v>
      </c>
      <c r="CW1063" s="312"/>
      <c r="CX1063" s="312"/>
    </row>
    <row r="1064" spans="1:102" s="299" customFormat="1" ht="16" customHeight="1">
      <c r="A1064" s="297" t="s">
        <v>1784</v>
      </c>
      <c r="B1064" s="297" t="s">
        <v>1785</v>
      </c>
      <c r="C1064" s="119" t="s">
        <v>1214</v>
      </c>
      <c r="D1064" s="119"/>
      <c r="E1064" s="119"/>
      <c r="F1064" s="298">
        <v>1064</v>
      </c>
      <c r="G1064" s="119"/>
      <c r="H1064" s="119"/>
      <c r="I1064" s="119" t="s">
        <v>1786</v>
      </c>
      <c r="J1064" s="119" t="s">
        <v>1787</v>
      </c>
      <c r="K1064" s="119" t="s">
        <v>378</v>
      </c>
      <c r="L1064" s="119"/>
      <c r="M1064" s="119" t="s">
        <v>147</v>
      </c>
      <c r="N1064" s="119"/>
      <c r="O1064" s="119"/>
      <c r="P1064" s="119"/>
      <c r="Q1064" s="119"/>
      <c r="R1064" s="119">
        <v>1</v>
      </c>
      <c r="S1064" s="119" t="s">
        <v>120</v>
      </c>
      <c r="T1064" s="119"/>
      <c r="U1064" s="119"/>
      <c r="V1064" s="119"/>
      <c r="W1064" s="119"/>
      <c r="X1064" s="119" t="s">
        <v>1788</v>
      </c>
      <c r="Y1064" s="119" t="s">
        <v>1789</v>
      </c>
      <c r="Z1064" s="119" t="s">
        <v>1790</v>
      </c>
      <c r="AA1064" s="119" t="s">
        <v>1791</v>
      </c>
      <c r="AB1064" s="119" t="s">
        <v>1209</v>
      </c>
      <c r="AD1064" s="300"/>
      <c r="AE1064" s="304"/>
      <c r="AF1064" s="297" t="s">
        <v>504</v>
      </c>
      <c r="AG1064" s="302">
        <v>0</v>
      </c>
      <c r="AH1064" s="297" t="s">
        <v>1784</v>
      </c>
      <c r="AI1064" s="297" t="s">
        <v>1785</v>
      </c>
      <c r="AJ1064" s="302">
        <v>3</v>
      </c>
      <c r="AK1064" s="299">
        <v>2</v>
      </c>
      <c r="AL1064" s="299">
        <v>1</v>
      </c>
      <c r="AM1064" s="299">
        <v>3</v>
      </c>
      <c r="AR1064" s="299">
        <v>8</v>
      </c>
      <c r="AS1064" s="299">
        <v>4</v>
      </c>
      <c r="AT1064" s="299">
        <v>3</v>
      </c>
      <c r="AX1064" s="303">
        <v>-125.625</v>
      </c>
      <c r="AY1064" s="299">
        <v>640</v>
      </c>
      <c r="AZ1064" s="303">
        <v>-558.33333333333337</v>
      </c>
      <c r="BA1064" s="299">
        <v>0</v>
      </c>
      <c r="BB1064" s="304">
        <v>1337.96</v>
      </c>
      <c r="BC1064" s="304">
        <v>456.51</v>
      </c>
      <c r="BD1064" s="303">
        <v>441.66666666666663</v>
      </c>
      <c r="BE1064" s="303">
        <v>1000</v>
      </c>
      <c r="BH1064" s="297" t="s">
        <v>1703</v>
      </c>
      <c r="BI1064" s="312"/>
      <c r="BJ1064" s="305" t="s">
        <v>109</v>
      </c>
      <c r="BK1064" s="305"/>
      <c r="BL1064" s="305">
        <v>1</v>
      </c>
      <c r="BM1064" s="307">
        <v>1</v>
      </c>
      <c r="BN1064" s="307" t="s">
        <v>79</v>
      </c>
      <c r="BO1064" s="305" t="s">
        <v>1210</v>
      </c>
      <c r="BP1064" s="308">
        <v>1337.96</v>
      </c>
      <c r="BQ1064" s="308">
        <v>456.51</v>
      </c>
      <c r="BR1064" s="308">
        <v>35</v>
      </c>
      <c r="BS1064" s="308">
        <v>35</v>
      </c>
      <c r="BT1064" s="305" t="s">
        <v>1792</v>
      </c>
      <c r="BU1064" s="307">
        <v>0.1</v>
      </c>
      <c r="BV1064" s="309">
        <v>0</v>
      </c>
      <c r="BW1064" s="310" t="s">
        <v>1242</v>
      </c>
      <c r="BX1064" s="305"/>
      <c r="BY1064" s="308">
        <v>1337.96</v>
      </c>
      <c r="BZ1064" s="308">
        <v>456.51</v>
      </c>
      <c r="CA1064" s="308">
        <v>59.5</v>
      </c>
      <c r="CB1064" s="308">
        <v>59.5</v>
      </c>
      <c r="CC1064" s="307">
        <v>0.55000000000000004</v>
      </c>
      <c r="CD1064" s="305" t="s">
        <v>1212</v>
      </c>
      <c r="CE1064" s="310" t="s">
        <v>1242</v>
      </c>
      <c r="CF1064" s="305"/>
      <c r="CG1064" s="308">
        <v>1337.96</v>
      </c>
      <c r="CH1064" s="308">
        <v>456.51</v>
      </c>
      <c r="CI1064" s="308">
        <v>35</v>
      </c>
      <c r="CJ1064" s="308">
        <v>35</v>
      </c>
      <c r="CK1064" s="307"/>
      <c r="CL1064" s="307"/>
      <c r="CM1064" s="307">
        <v>1</v>
      </c>
      <c r="CN1064" s="311" t="s">
        <v>1212</v>
      </c>
      <c r="CO1064" s="305" t="s">
        <v>1242</v>
      </c>
      <c r="CP1064" s="305"/>
      <c r="CQ1064" s="308">
        <v>1337.96</v>
      </c>
      <c r="CR1064" s="308">
        <v>456.51</v>
      </c>
      <c r="CS1064" s="308">
        <v>35</v>
      </c>
      <c r="CT1064" s="308">
        <v>35</v>
      </c>
      <c r="CW1064" s="312"/>
      <c r="CX1064" s="312"/>
    </row>
    <row r="1065" spans="1:102" s="299" customFormat="1" ht="16" customHeight="1">
      <c r="A1065" s="297" t="s">
        <v>1793</v>
      </c>
      <c r="B1065" s="297" t="s">
        <v>1794</v>
      </c>
      <c r="C1065" s="119" t="s">
        <v>1214</v>
      </c>
      <c r="D1065" s="119"/>
      <c r="E1065" s="119"/>
      <c r="F1065" s="298">
        <v>1065</v>
      </c>
      <c r="G1065" s="119"/>
      <c r="H1065" s="119"/>
      <c r="I1065" s="119" t="s">
        <v>1795</v>
      </c>
      <c r="J1065" s="119" t="s">
        <v>1796</v>
      </c>
      <c r="K1065" s="119" t="s">
        <v>378</v>
      </c>
      <c r="L1065" s="119"/>
      <c r="M1065" s="119" t="s">
        <v>147</v>
      </c>
      <c r="N1065" s="119"/>
      <c r="O1065" s="119"/>
      <c r="P1065" s="119"/>
      <c r="Q1065" s="119"/>
      <c r="R1065" s="119">
        <v>1</v>
      </c>
      <c r="S1065" s="119" t="s">
        <v>120</v>
      </c>
      <c r="T1065" s="119"/>
      <c r="U1065" s="119"/>
      <c r="V1065" s="119"/>
      <c r="W1065" s="119"/>
      <c r="X1065" s="119" t="s">
        <v>1797</v>
      </c>
      <c r="Y1065" s="119" t="s">
        <v>1798</v>
      </c>
      <c r="Z1065" s="119" t="s">
        <v>1799</v>
      </c>
      <c r="AA1065" s="119" t="s">
        <v>1800</v>
      </c>
      <c r="AB1065" s="119" t="s">
        <v>1209</v>
      </c>
      <c r="AD1065" s="300"/>
      <c r="AE1065" s="304"/>
      <c r="AF1065" s="297" t="s">
        <v>505</v>
      </c>
      <c r="AG1065" s="302">
        <v>0</v>
      </c>
      <c r="AH1065" s="297" t="s">
        <v>1793</v>
      </c>
      <c r="AI1065" s="297" t="s">
        <v>1794</v>
      </c>
      <c r="AJ1065" s="302">
        <v>4</v>
      </c>
      <c r="AK1065" s="299">
        <v>2</v>
      </c>
      <c r="AL1065" s="299">
        <v>1</v>
      </c>
      <c r="AM1065" s="299">
        <v>3</v>
      </c>
      <c r="AN1065" s="299">
        <v>1</v>
      </c>
      <c r="AR1065" s="299">
        <v>8</v>
      </c>
      <c r="AS1065" s="299">
        <v>4</v>
      </c>
      <c r="AT1065" s="299">
        <v>3</v>
      </c>
      <c r="AU1065" s="299">
        <v>3</v>
      </c>
      <c r="AX1065" s="303">
        <v>-126.875</v>
      </c>
      <c r="AY1065" s="299">
        <v>740</v>
      </c>
      <c r="AZ1065" s="303">
        <v>-563.88888888888891</v>
      </c>
      <c r="BA1065" s="299">
        <v>0</v>
      </c>
      <c r="BB1065" s="304">
        <v>1376.97</v>
      </c>
      <c r="BC1065" s="304">
        <v>363.22</v>
      </c>
      <c r="BD1065" s="303">
        <v>436.11111111111109</v>
      </c>
      <c r="BE1065" s="303">
        <v>1000</v>
      </c>
      <c r="BH1065" s="297" t="s">
        <v>1784</v>
      </c>
      <c r="BI1065" s="312"/>
      <c r="BJ1065" s="305" t="s">
        <v>109</v>
      </c>
      <c r="BK1065" s="305"/>
      <c r="BL1065" s="305">
        <v>1</v>
      </c>
      <c r="BM1065" s="307">
        <v>1</v>
      </c>
      <c r="BN1065" s="307" t="s">
        <v>79</v>
      </c>
      <c r="BO1065" s="305" t="s">
        <v>1210</v>
      </c>
      <c r="BP1065" s="308">
        <v>1376.97</v>
      </c>
      <c r="BQ1065" s="308">
        <v>363.22</v>
      </c>
      <c r="BR1065" s="308">
        <v>12</v>
      </c>
      <c r="BS1065" s="308">
        <v>12</v>
      </c>
      <c r="BT1065" s="305" t="s">
        <v>1801</v>
      </c>
      <c r="BU1065" s="307">
        <v>0.1</v>
      </c>
      <c r="BV1065" s="309">
        <v>0</v>
      </c>
      <c r="BW1065" s="310" t="s">
        <v>1252</v>
      </c>
      <c r="BX1065" s="305"/>
      <c r="BY1065" s="308">
        <v>1376.97</v>
      </c>
      <c r="BZ1065" s="308">
        <v>363.22</v>
      </c>
      <c r="CA1065" s="308">
        <v>20.399999999999999</v>
      </c>
      <c r="CB1065" s="308">
        <v>20.399999999999999</v>
      </c>
      <c r="CC1065" s="307">
        <v>0.55000000000000004</v>
      </c>
      <c r="CD1065" s="305" t="s">
        <v>1212</v>
      </c>
      <c r="CE1065" s="310" t="s">
        <v>1252</v>
      </c>
      <c r="CF1065" s="305"/>
      <c r="CG1065" s="308">
        <v>1376.97</v>
      </c>
      <c r="CH1065" s="308">
        <v>363.22</v>
      </c>
      <c r="CI1065" s="308">
        <v>12</v>
      </c>
      <c r="CJ1065" s="308">
        <v>12</v>
      </c>
      <c r="CK1065" s="307"/>
      <c r="CL1065" s="307"/>
      <c r="CM1065" s="307">
        <v>1</v>
      </c>
      <c r="CN1065" s="311" t="s">
        <v>1212</v>
      </c>
      <c r="CO1065" s="305" t="s">
        <v>1252</v>
      </c>
      <c r="CP1065" s="305"/>
      <c r="CQ1065" s="308">
        <v>1376.97</v>
      </c>
      <c r="CR1065" s="308">
        <v>363.22</v>
      </c>
      <c r="CS1065" s="308">
        <v>12</v>
      </c>
      <c r="CT1065" s="308">
        <v>12</v>
      </c>
      <c r="CW1065" s="312"/>
      <c r="CX1065" s="312"/>
    </row>
    <row r="1066" spans="1:102" s="299" customFormat="1" ht="16" customHeight="1">
      <c r="A1066" s="297" t="s">
        <v>1802</v>
      </c>
      <c r="B1066" s="297" t="s">
        <v>1803</v>
      </c>
      <c r="C1066" s="119" t="s">
        <v>1255</v>
      </c>
      <c r="D1066" s="119"/>
      <c r="E1066" s="119"/>
      <c r="F1066" s="298">
        <v>1066</v>
      </c>
      <c r="G1066" s="119"/>
      <c r="H1066" s="119"/>
      <c r="I1066" s="119" t="s">
        <v>1804</v>
      </c>
      <c r="J1066" s="119" t="s">
        <v>1805</v>
      </c>
      <c r="K1066" s="119" t="s">
        <v>378</v>
      </c>
      <c r="L1066" s="119"/>
      <c r="M1066" s="119" t="s">
        <v>147</v>
      </c>
      <c r="N1066" s="119"/>
      <c r="O1066" s="119"/>
      <c r="P1066" s="119"/>
      <c r="Q1066" s="119"/>
      <c r="R1066" s="119">
        <v>1</v>
      </c>
      <c r="S1066" s="119" t="s">
        <v>120</v>
      </c>
      <c r="T1066" s="119"/>
      <c r="U1066" s="119"/>
      <c r="V1066" s="119"/>
      <c r="W1066" s="119"/>
      <c r="X1066" s="119" t="s">
        <v>1806</v>
      </c>
      <c r="Y1066" s="119" t="s">
        <v>1807</v>
      </c>
      <c r="Z1066" s="119" t="s">
        <v>1808</v>
      </c>
      <c r="AA1066" s="119" t="s">
        <v>1809</v>
      </c>
      <c r="AB1066" s="119" t="s">
        <v>1209</v>
      </c>
      <c r="AD1066" s="300"/>
      <c r="AE1066" s="304"/>
      <c r="AF1066" s="297" t="s">
        <v>506</v>
      </c>
      <c r="AG1066" s="302">
        <v>0</v>
      </c>
      <c r="AH1066" s="297" t="s">
        <v>1802</v>
      </c>
      <c r="AI1066" s="297" t="s">
        <v>1803</v>
      </c>
      <c r="AJ1066" s="302">
        <v>4</v>
      </c>
      <c r="AK1066" s="299">
        <v>2</v>
      </c>
      <c r="AL1066" s="299">
        <v>1</v>
      </c>
      <c r="AM1066" s="299">
        <v>3</v>
      </c>
      <c r="AN1066" s="299">
        <v>2</v>
      </c>
      <c r="AR1066" s="299">
        <v>8</v>
      </c>
      <c r="AS1066" s="299">
        <v>4</v>
      </c>
      <c r="AT1066" s="299">
        <v>3</v>
      </c>
      <c r="AU1066" s="299">
        <v>3</v>
      </c>
      <c r="AX1066" s="303">
        <v>-125.625</v>
      </c>
      <c r="AY1066" s="299">
        <v>740</v>
      </c>
      <c r="AZ1066" s="303">
        <v>-558.33333333333337</v>
      </c>
      <c r="BA1066" s="299">
        <v>0</v>
      </c>
      <c r="BB1066" s="304">
        <v>1390.77</v>
      </c>
      <c r="BC1066" s="304">
        <v>371.59000000000003</v>
      </c>
      <c r="BD1066" s="303">
        <v>441.66666666666663</v>
      </c>
      <c r="BE1066" s="303">
        <v>1000</v>
      </c>
      <c r="BH1066" s="297" t="s">
        <v>1784</v>
      </c>
      <c r="BI1066" s="312"/>
      <c r="BJ1066" s="305" t="s">
        <v>109</v>
      </c>
      <c r="BK1066" s="305"/>
      <c r="BL1066" s="305">
        <v>1</v>
      </c>
      <c r="BM1066" s="307">
        <v>1</v>
      </c>
      <c r="BN1066" s="307" t="s">
        <v>79</v>
      </c>
      <c r="BO1066" s="305" t="s">
        <v>1210</v>
      </c>
      <c r="BP1066" s="308">
        <v>1390.77</v>
      </c>
      <c r="BQ1066" s="308">
        <v>371.59</v>
      </c>
      <c r="BR1066" s="308">
        <v>12</v>
      </c>
      <c r="BS1066" s="308">
        <v>12</v>
      </c>
      <c r="BT1066" s="305" t="s">
        <v>1810</v>
      </c>
      <c r="BU1066" s="307">
        <v>0.1</v>
      </c>
      <c r="BV1066" s="309">
        <v>0</v>
      </c>
      <c r="BW1066" s="310" t="s">
        <v>1252</v>
      </c>
      <c r="BX1066" s="305"/>
      <c r="BY1066" s="308">
        <v>1390.77</v>
      </c>
      <c r="BZ1066" s="308">
        <v>371.59</v>
      </c>
      <c r="CA1066" s="308">
        <v>20.399999999999999</v>
      </c>
      <c r="CB1066" s="308">
        <v>20.399999999999999</v>
      </c>
      <c r="CC1066" s="307">
        <v>0.55000000000000004</v>
      </c>
      <c r="CD1066" s="305" t="s">
        <v>1212</v>
      </c>
      <c r="CE1066" s="310" t="s">
        <v>1252</v>
      </c>
      <c r="CF1066" s="305"/>
      <c r="CG1066" s="308">
        <v>1390.77</v>
      </c>
      <c r="CH1066" s="308">
        <v>371.59</v>
      </c>
      <c r="CI1066" s="308">
        <v>12</v>
      </c>
      <c r="CJ1066" s="308">
        <v>12</v>
      </c>
      <c r="CK1066" s="307"/>
      <c r="CL1066" s="307"/>
      <c r="CM1066" s="307">
        <v>1</v>
      </c>
      <c r="CN1066" s="311" t="s">
        <v>1212</v>
      </c>
      <c r="CO1066" s="305" t="s">
        <v>1252</v>
      </c>
      <c r="CP1066" s="305"/>
      <c r="CQ1066" s="308">
        <v>1390.77</v>
      </c>
      <c r="CR1066" s="308">
        <v>371.59</v>
      </c>
      <c r="CS1066" s="308">
        <v>12</v>
      </c>
      <c r="CT1066" s="308">
        <v>12</v>
      </c>
      <c r="CW1066" s="312"/>
      <c r="CX1066" s="312"/>
    </row>
    <row r="1067" spans="1:102" s="299" customFormat="1" ht="16" customHeight="1">
      <c r="A1067" s="297" t="s">
        <v>1811</v>
      </c>
      <c r="B1067" s="297" t="s">
        <v>1812</v>
      </c>
      <c r="C1067" s="119" t="s">
        <v>1214</v>
      </c>
      <c r="D1067" s="119"/>
      <c r="E1067" s="119"/>
      <c r="F1067" s="298">
        <v>1067</v>
      </c>
      <c r="G1067" s="119"/>
      <c r="H1067" s="119"/>
      <c r="I1067" s="119" t="s">
        <v>1813</v>
      </c>
      <c r="J1067" s="119" t="s">
        <v>1814</v>
      </c>
      <c r="K1067" s="119" t="s">
        <v>378</v>
      </c>
      <c r="L1067" s="119"/>
      <c r="M1067" s="119" t="s">
        <v>147</v>
      </c>
      <c r="N1067" s="119"/>
      <c r="O1067" s="119"/>
      <c r="P1067" s="119"/>
      <c r="Q1067" s="119"/>
      <c r="R1067" s="119">
        <v>1</v>
      </c>
      <c r="S1067" s="119" t="s">
        <v>120</v>
      </c>
      <c r="T1067" s="119"/>
      <c r="U1067" s="119"/>
      <c r="V1067" s="119"/>
      <c r="W1067" s="119"/>
      <c r="X1067" s="119" t="s">
        <v>1815</v>
      </c>
      <c r="Y1067" s="119" t="s">
        <v>1816</v>
      </c>
      <c r="Z1067" s="119" t="s">
        <v>1817</v>
      </c>
      <c r="AA1067" s="119" t="s">
        <v>1818</v>
      </c>
      <c r="AB1067" s="119" t="s">
        <v>1209</v>
      </c>
      <c r="AD1067" s="300"/>
      <c r="AE1067" s="304"/>
      <c r="AF1067" s="297" t="s">
        <v>507</v>
      </c>
      <c r="AG1067" s="302">
        <v>0</v>
      </c>
      <c r="AH1067" s="297" t="s">
        <v>1811</v>
      </c>
      <c r="AI1067" s="297" t="s">
        <v>1812</v>
      </c>
      <c r="AJ1067" s="302">
        <v>4</v>
      </c>
      <c r="AK1067" s="299">
        <v>2</v>
      </c>
      <c r="AL1067" s="299">
        <v>1</v>
      </c>
      <c r="AM1067" s="299">
        <v>3</v>
      </c>
      <c r="AN1067" s="299">
        <v>3</v>
      </c>
      <c r="AR1067" s="299">
        <v>8</v>
      </c>
      <c r="AS1067" s="299">
        <v>4</v>
      </c>
      <c r="AT1067" s="299">
        <v>3</v>
      </c>
      <c r="AU1067" s="299">
        <v>3</v>
      </c>
      <c r="AX1067" s="303">
        <v>-124.375</v>
      </c>
      <c r="AY1067" s="299">
        <v>740</v>
      </c>
      <c r="AZ1067" s="303">
        <v>-552.77777777777783</v>
      </c>
      <c r="BA1067" s="299">
        <v>0</v>
      </c>
      <c r="BB1067" s="304">
        <v>1404.3899999999999</v>
      </c>
      <c r="BC1067" s="304">
        <v>380.26</v>
      </c>
      <c r="BD1067" s="303">
        <v>447.22222222222217</v>
      </c>
      <c r="BE1067" s="303">
        <v>1000</v>
      </c>
      <c r="BH1067" s="297" t="s">
        <v>1784</v>
      </c>
      <c r="BI1067" s="312"/>
      <c r="BJ1067" s="305" t="s">
        <v>109</v>
      </c>
      <c r="BK1067" s="305"/>
      <c r="BL1067" s="305">
        <v>1</v>
      </c>
      <c r="BM1067" s="307">
        <v>1</v>
      </c>
      <c r="BN1067" s="307" t="s">
        <v>79</v>
      </c>
      <c r="BO1067" s="305" t="s">
        <v>1210</v>
      </c>
      <c r="BP1067" s="308">
        <v>1404.39</v>
      </c>
      <c r="BQ1067" s="308">
        <v>380.26</v>
      </c>
      <c r="BR1067" s="308">
        <v>12</v>
      </c>
      <c r="BS1067" s="308">
        <v>12</v>
      </c>
      <c r="BT1067" s="305" t="s">
        <v>1819</v>
      </c>
      <c r="BU1067" s="307">
        <v>0.1</v>
      </c>
      <c r="BV1067" s="309">
        <v>0</v>
      </c>
      <c r="BW1067" s="310" t="s">
        <v>1252</v>
      </c>
      <c r="BX1067" s="305"/>
      <c r="BY1067" s="308">
        <v>1404.39</v>
      </c>
      <c r="BZ1067" s="308">
        <v>380.26</v>
      </c>
      <c r="CA1067" s="308">
        <v>20.399999999999999</v>
      </c>
      <c r="CB1067" s="308">
        <v>20.399999999999999</v>
      </c>
      <c r="CC1067" s="307">
        <v>0.55000000000000004</v>
      </c>
      <c r="CD1067" s="305" t="s">
        <v>1212</v>
      </c>
      <c r="CE1067" s="310" t="s">
        <v>1252</v>
      </c>
      <c r="CF1067" s="305"/>
      <c r="CG1067" s="308">
        <v>1404.39</v>
      </c>
      <c r="CH1067" s="308">
        <v>380.26</v>
      </c>
      <c r="CI1067" s="308">
        <v>12</v>
      </c>
      <c r="CJ1067" s="308">
        <v>12</v>
      </c>
      <c r="CK1067" s="307"/>
      <c r="CL1067" s="307"/>
      <c r="CM1067" s="307">
        <v>1</v>
      </c>
      <c r="CN1067" s="311" t="s">
        <v>1212</v>
      </c>
      <c r="CO1067" s="305" t="s">
        <v>1252</v>
      </c>
      <c r="CP1067" s="305"/>
      <c r="CQ1067" s="308">
        <v>1404.39</v>
      </c>
      <c r="CR1067" s="308">
        <v>380.26</v>
      </c>
      <c r="CS1067" s="308">
        <v>12</v>
      </c>
      <c r="CT1067" s="308">
        <v>12</v>
      </c>
      <c r="CW1067" s="312"/>
      <c r="CX1067" s="312"/>
    </row>
    <row r="1068" spans="1:102" s="299" customFormat="1" ht="16" customHeight="1">
      <c r="A1068" s="297" t="s">
        <v>1820</v>
      </c>
      <c r="B1068" s="297" t="s">
        <v>1821</v>
      </c>
      <c r="C1068" s="119" t="s">
        <v>1255</v>
      </c>
      <c r="D1068" s="119"/>
      <c r="E1068" s="119"/>
      <c r="F1068" s="298">
        <v>1068</v>
      </c>
      <c r="G1068" s="119"/>
      <c r="H1068" s="119"/>
      <c r="I1068" s="119" t="s">
        <v>1822</v>
      </c>
      <c r="J1068" s="119" t="s">
        <v>1823</v>
      </c>
      <c r="K1068" s="119" t="s">
        <v>378</v>
      </c>
      <c r="L1068" s="119"/>
      <c r="M1068" s="119" t="s">
        <v>147</v>
      </c>
      <c r="N1068" s="119"/>
      <c r="O1068" s="119"/>
      <c r="P1068" s="119"/>
      <c r="Q1068" s="119"/>
      <c r="R1068" s="119">
        <v>1</v>
      </c>
      <c r="S1068" s="119" t="s">
        <v>120</v>
      </c>
      <c r="T1068" s="119"/>
      <c r="U1068" s="119"/>
      <c r="V1068" s="119"/>
      <c r="W1068" s="119"/>
      <c r="X1068" s="119" t="s">
        <v>1824</v>
      </c>
      <c r="Y1068" s="119" t="s">
        <v>1825</v>
      </c>
      <c r="Z1068" s="119" t="s">
        <v>1826</v>
      </c>
      <c r="AA1068" s="119" t="s">
        <v>1827</v>
      </c>
      <c r="AB1068" s="119" t="s">
        <v>1209</v>
      </c>
      <c r="AD1068" s="300"/>
      <c r="AE1068" s="304"/>
      <c r="AF1068" s="297" t="s">
        <v>508</v>
      </c>
      <c r="AG1068" s="302">
        <v>0</v>
      </c>
      <c r="AH1068" s="297" t="s">
        <v>1820</v>
      </c>
      <c r="AI1068" s="297" t="s">
        <v>1821</v>
      </c>
      <c r="AJ1068" s="302">
        <v>2</v>
      </c>
      <c r="AK1068" s="299">
        <v>2</v>
      </c>
      <c r="AL1068" s="299">
        <v>2</v>
      </c>
      <c r="AR1068" s="299">
        <v>8</v>
      </c>
      <c r="AS1068" s="299">
        <v>4</v>
      </c>
      <c r="AX1068" s="303">
        <v>-118.125</v>
      </c>
      <c r="AY1068" s="299">
        <v>500</v>
      </c>
      <c r="AZ1068" s="303">
        <v>-525</v>
      </c>
      <c r="BA1068" s="299">
        <v>0</v>
      </c>
      <c r="BB1068" s="304">
        <v>1317.2</v>
      </c>
      <c r="BC1068" s="304">
        <v>613.49</v>
      </c>
      <c r="BD1068" s="303">
        <v>475</v>
      </c>
      <c r="BE1068" s="303">
        <v>1000</v>
      </c>
      <c r="BH1068" s="297" t="s">
        <v>1686</v>
      </c>
      <c r="BI1068" s="312"/>
      <c r="BJ1068" s="305" t="s">
        <v>109</v>
      </c>
      <c r="BK1068" s="305"/>
      <c r="BL1068" s="305">
        <v>1</v>
      </c>
      <c r="BM1068" s="307">
        <v>1</v>
      </c>
      <c r="BN1068" s="307" t="s">
        <v>79</v>
      </c>
      <c r="BO1068" s="305" t="s">
        <v>1210</v>
      </c>
      <c r="BP1068" s="308">
        <v>1317.2</v>
      </c>
      <c r="BQ1068" s="308">
        <v>613.49</v>
      </c>
      <c r="BR1068" s="308">
        <v>60</v>
      </c>
      <c r="BS1068" s="308">
        <v>60</v>
      </c>
      <c r="BT1068" s="305" t="s">
        <v>1828</v>
      </c>
      <c r="BU1068" s="307">
        <v>0.1</v>
      </c>
      <c r="BV1068" s="309">
        <v>0</v>
      </c>
      <c r="BW1068" s="310" t="s">
        <v>1232</v>
      </c>
      <c r="BX1068" s="305"/>
      <c r="BY1068" s="308">
        <v>1317.2</v>
      </c>
      <c r="BZ1068" s="308">
        <v>613.49</v>
      </c>
      <c r="CA1068" s="308">
        <v>102</v>
      </c>
      <c r="CB1068" s="308">
        <v>102</v>
      </c>
      <c r="CC1068" s="307">
        <v>0.55000000000000004</v>
      </c>
      <c r="CD1068" s="305" t="s">
        <v>1212</v>
      </c>
      <c r="CE1068" s="310" t="s">
        <v>1232</v>
      </c>
      <c r="CF1068" s="305"/>
      <c r="CG1068" s="308">
        <v>1317.2</v>
      </c>
      <c r="CH1068" s="308">
        <v>613.49</v>
      </c>
      <c r="CI1068" s="308">
        <v>60</v>
      </c>
      <c r="CJ1068" s="308">
        <v>60</v>
      </c>
      <c r="CK1068" s="307"/>
      <c r="CL1068" s="307"/>
      <c r="CM1068" s="307">
        <v>1</v>
      </c>
      <c r="CN1068" s="311" t="s">
        <v>1212</v>
      </c>
      <c r="CO1068" s="305" t="s">
        <v>1232</v>
      </c>
      <c r="CP1068" s="305"/>
      <c r="CQ1068" s="308">
        <v>1317.2</v>
      </c>
      <c r="CR1068" s="308">
        <v>613.49</v>
      </c>
      <c r="CS1068" s="308">
        <v>60</v>
      </c>
      <c r="CT1068" s="308">
        <v>60</v>
      </c>
      <c r="CW1068" s="312"/>
      <c r="CX1068" s="312"/>
    </row>
    <row r="1069" spans="1:102" s="299" customFormat="1" ht="16" customHeight="1">
      <c r="A1069" s="297" t="s">
        <v>1829</v>
      </c>
      <c r="B1069" s="297" t="s">
        <v>1830</v>
      </c>
      <c r="C1069" s="119" t="s">
        <v>1255</v>
      </c>
      <c r="D1069" s="119"/>
      <c r="E1069" s="119"/>
      <c r="F1069" s="298">
        <v>1069</v>
      </c>
      <c r="G1069" s="119"/>
      <c r="H1069" s="119"/>
      <c r="I1069" s="119" t="s">
        <v>1831</v>
      </c>
      <c r="J1069" s="119" t="s">
        <v>1832</v>
      </c>
      <c r="K1069" s="119" t="s">
        <v>378</v>
      </c>
      <c r="L1069" s="119"/>
      <c r="M1069" s="119" t="s">
        <v>147</v>
      </c>
      <c r="N1069" s="119"/>
      <c r="O1069" s="119"/>
      <c r="P1069" s="119"/>
      <c r="Q1069" s="119"/>
      <c r="R1069" s="119">
        <v>1</v>
      </c>
      <c r="S1069" s="119" t="s">
        <v>120</v>
      </c>
      <c r="T1069" s="119"/>
      <c r="U1069" s="119"/>
      <c r="V1069" s="119"/>
      <c r="W1069" s="119"/>
      <c r="X1069" s="119" t="s">
        <v>1833</v>
      </c>
      <c r="Y1069" s="119" t="s">
        <v>1834</v>
      </c>
      <c r="Z1069" s="119" t="s">
        <v>1835</v>
      </c>
      <c r="AA1069" s="119" t="s">
        <v>1836</v>
      </c>
      <c r="AB1069" s="119" t="s">
        <v>1209</v>
      </c>
      <c r="AD1069" s="300"/>
      <c r="AE1069" s="304"/>
      <c r="AF1069" s="297" t="s">
        <v>509</v>
      </c>
      <c r="AG1069" s="302">
        <v>0</v>
      </c>
      <c r="AH1069" s="297" t="s">
        <v>1829</v>
      </c>
      <c r="AI1069" s="297" t="s">
        <v>1830</v>
      </c>
      <c r="AJ1069" s="302">
        <v>3</v>
      </c>
      <c r="AK1069" s="299">
        <v>2</v>
      </c>
      <c r="AL1069" s="299">
        <v>2</v>
      </c>
      <c r="AM1069" s="299">
        <v>1</v>
      </c>
      <c r="AR1069" s="299">
        <v>8</v>
      </c>
      <c r="AS1069" s="299">
        <v>4</v>
      </c>
      <c r="AT1069" s="299">
        <v>3</v>
      </c>
      <c r="AX1069" s="303">
        <v>-121.875</v>
      </c>
      <c r="AY1069" s="299">
        <v>640</v>
      </c>
      <c r="AZ1069" s="303">
        <v>-541.66666666666663</v>
      </c>
      <c r="BA1069" s="299">
        <v>0</v>
      </c>
      <c r="BB1069" s="304">
        <v>1372.79</v>
      </c>
      <c r="BC1069" s="304">
        <v>479.78</v>
      </c>
      <c r="BD1069" s="303">
        <v>458.33333333333337</v>
      </c>
      <c r="BE1069" s="303">
        <v>1000</v>
      </c>
      <c r="BH1069" s="297" t="s">
        <v>1820</v>
      </c>
      <c r="BI1069" s="312"/>
      <c r="BJ1069" s="305" t="s">
        <v>109</v>
      </c>
      <c r="BK1069" s="305"/>
      <c r="BL1069" s="305">
        <v>1</v>
      </c>
      <c r="BM1069" s="307">
        <v>1</v>
      </c>
      <c r="BN1069" s="307" t="s">
        <v>79</v>
      </c>
      <c r="BO1069" s="305" t="s">
        <v>1210</v>
      </c>
      <c r="BP1069" s="308">
        <v>1372.79</v>
      </c>
      <c r="BQ1069" s="308">
        <v>479.78</v>
      </c>
      <c r="BR1069" s="308">
        <v>35</v>
      </c>
      <c r="BS1069" s="308">
        <v>35</v>
      </c>
      <c r="BT1069" s="305" t="s">
        <v>1837</v>
      </c>
      <c r="BU1069" s="307">
        <v>0.1</v>
      </c>
      <c r="BV1069" s="309">
        <v>0</v>
      </c>
      <c r="BW1069" s="310" t="s">
        <v>1242</v>
      </c>
      <c r="BX1069" s="305"/>
      <c r="BY1069" s="308">
        <v>1372.79</v>
      </c>
      <c r="BZ1069" s="308">
        <v>479.78</v>
      </c>
      <c r="CA1069" s="308">
        <v>59.5</v>
      </c>
      <c r="CB1069" s="308">
        <v>59.5</v>
      </c>
      <c r="CC1069" s="307">
        <v>0.55000000000000004</v>
      </c>
      <c r="CD1069" s="305" t="s">
        <v>1212</v>
      </c>
      <c r="CE1069" s="310" t="s">
        <v>1242</v>
      </c>
      <c r="CF1069" s="305"/>
      <c r="CG1069" s="308">
        <v>1372.79</v>
      </c>
      <c r="CH1069" s="308">
        <v>479.78</v>
      </c>
      <c r="CI1069" s="308">
        <v>35</v>
      </c>
      <c r="CJ1069" s="308">
        <v>35</v>
      </c>
      <c r="CK1069" s="307"/>
      <c r="CL1069" s="307"/>
      <c r="CM1069" s="307">
        <v>1</v>
      </c>
      <c r="CN1069" s="311" t="s">
        <v>1212</v>
      </c>
      <c r="CO1069" s="305" t="s">
        <v>1242</v>
      </c>
      <c r="CP1069" s="305"/>
      <c r="CQ1069" s="308">
        <v>1372.79</v>
      </c>
      <c r="CR1069" s="308">
        <v>479.78</v>
      </c>
      <c r="CS1069" s="308">
        <v>35</v>
      </c>
      <c r="CT1069" s="308">
        <v>35</v>
      </c>
      <c r="CW1069" s="312"/>
      <c r="CX1069" s="312"/>
    </row>
    <row r="1070" spans="1:102" s="299" customFormat="1" ht="16" customHeight="1">
      <c r="A1070" s="297" t="s">
        <v>1838</v>
      </c>
      <c r="B1070" s="297" t="s">
        <v>1839</v>
      </c>
      <c r="C1070" s="119" t="s">
        <v>1255</v>
      </c>
      <c r="D1070" s="119"/>
      <c r="E1070" s="119"/>
      <c r="F1070" s="298">
        <v>1070</v>
      </c>
      <c r="G1070" s="119"/>
      <c r="H1070" s="119"/>
      <c r="I1070" s="119" t="s">
        <v>1840</v>
      </c>
      <c r="J1070" s="119" t="s">
        <v>1841</v>
      </c>
      <c r="K1070" s="119" t="s">
        <v>378</v>
      </c>
      <c r="L1070" s="119"/>
      <c r="M1070" s="119" t="s">
        <v>147</v>
      </c>
      <c r="N1070" s="119"/>
      <c r="O1070" s="119"/>
      <c r="P1070" s="119"/>
      <c r="Q1070" s="119"/>
      <c r="R1070" s="119">
        <v>1</v>
      </c>
      <c r="S1070" s="119" t="s">
        <v>120</v>
      </c>
      <c r="T1070" s="119"/>
      <c r="U1070" s="119"/>
      <c r="V1070" s="119"/>
      <c r="W1070" s="119"/>
      <c r="X1070" s="119" t="s">
        <v>1842</v>
      </c>
      <c r="Y1070" s="119" t="s">
        <v>1843</v>
      </c>
      <c r="Z1070" s="119" t="s">
        <v>1844</v>
      </c>
      <c r="AA1070" s="119" t="s">
        <v>1845</v>
      </c>
      <c r="AB1070" s="119" t="s">
        <v>1209</v>
      </c>
      <c r="AD1070" s="300"/>
      <c r="AE1070" s="304"/>
      <c r="AF1070" s="297" t="s">
        <v>510</v>
      </c>
      <c r="AG1070" s="302">
        <v>0</v>
      </c>
      <c r="AH1070" s="297" t="s">
        <v>1838</v>
      </c>
      <c r="AI1070" s="297" t="s">
        <v>1839</v>
      </c>
      <c r="AJ1070" s="302">
        <v>4</v>
      </c>
      <c r="AK1070" s="299">
        <v>2</v>
      </c>
      <c r="AL1070" s="299">
        <v>2</v>
      </c>
      <c r="AM1070" s="299">
        <v>1</v>
      </c>
      <c r="AN1070" s="299">
        <v>1</v>
      </c>
      <c r="AR1070" s="299">
        <v>8</v>
      </c>
      <c r="AS1070" s="299">
        <v>4</v>
      </c>
      <c r="AT1070" s="299">
        <v>3</v>
      </c>
      <c r="AU1070" s="299">
        <v>3</v>
      </c>
      <c r="AX1070" s="303">
        <v>-123.125</v>
      </c>
      <c r="AY1070" s="299">
        <v>740</v>
      </c>
      <c r="AZ1070" s="303">
        <v>-547.22222222222217</v>
      </c>
      <c r="BA1070" s="299">
        <v>0</v>
      </c>
      <c r="BB1070" s="304">
        <v>1417.81</v>
      </c>
      <c r="BC1070" s="304">
        <v>389.23</v>
      </c>
      <c r="BD1070" s="303">
        <v>452.77777777777783</v>
      </c>
      <c r="BE1070" s="303">
        <v>1000</v>
      </c>
      <c r="BH1070" s="297" t="s">
        <v>1829</v>
      </c>
      <c r="BI1070" s="312"/>
      <c r="BJ1070" s="305" t="s">
        <v>109</v>
      </c>
      <c r="BK1070" s="305"/>
      <c r="BL1070" s="305">
        <v>1</v>
      </c>
      <c r="BM1070" s="307">
        <v>1</v>
      </c>
      <c r="BN1070" s="307" t="s">
        <v>79</v>
      </c>
      <c r="BO1070" s="305" t="s">
        <v>1210</v>
      </c>
      <c r="BP1070" s="308">
        <v>1417.81</v>
      </c>
      <c r="BQ1070" s="308">
        <v>389.23</v>
      </c>
      <c r="BR1070" s="308">
        <v>12</v>
      </c>
      <c r="BS1070" s="308">
        <v>12</v>
      </c>
      <c r="BT1070" s="305" t="s">
        <v>1846</v>
      </c>
      <c r="BU1070" s="307">
        <v>0.1</v>
      </c>
      <c r="BV1070" s="309">
        <v>0</v>
      </c>
      <c r="BW1070" s="310" t="s">
        <v>1252</v>
      </c>
      <c r="BX1070" s="305"/>
      <c r="BY1070" s="308">
        <v>1417.81</v>
      </c>
      <c r="BZ1070" s="308">
        <v>389.23</v>
      </c>
      <c r="CA1070" s="308">
        <v>20.399999999999999</v>
      </c>
      <c r="CB1070" s="308">
        <v>20.399999999999999</v>
      </c>
      <c r="CC1070" s="307">
        <v>0.55000000000000004</v>
      </c>
      <c r="CD1070" s="305" t="s">
        <v>1212</v>
      </c>
      <c r="CE1070" s="310" t="s">
        <v>1252</v>
      </c>
      <c r="CF1070" s="305"/>
      <c r="CG1070" s="308">
        <v>1417.81</v>
      </c>
      <c r="CH1070" s="308">
        <v>389.23</v>
      </c>
      <c r="CI1070" s="308">
        <v>12</v>
      </c>
      <c r="CJ1070" s="308">
        <v>12</v>
      </c>
      <c r="CK1070" s="307"/>
      <c r="CL1070" s="307"/>
      <c r="CM1070" s="307">
        <v>1</v>
      </c>
      <c r="CN1070" s="311" t="s">
        <v>1212</v>
      </c>
      <c r="CO1070" s="305" t="s">
        <v>1252</v>
      </c>
      <c r="CP1070" s="305"/>
      <c r="CQ1070" s="308">
        <v>1417.81</v>
      </c>
      <c r="CR1070" s="308">
        <v>389.23</v>
      </c>
      <c r="CS1070" s="308">
        <v>12</v>
      </c>
      <c r="CT1070" s="308">
        <v>12</v>
      </c>
      <c r="CW1070" s="312"/>
      <c r="CX1070" s="312"/>
    </row>
    <row r="1071" spans="1:102" s="299" customFormat="1" ht="16" customHeight="1">
      <c r="A1071" s="297" t="s">
        <v>1847</v>
      </c>
      <c r="B1071" s="297" t="s">
        <v>1848</v>
      </c>
      <c r="C1071" s="119" t="s">
        <v>1214</v>
      </c>
      <c r="D1071" s="119"/>
      <c r="E1071" s="119"/>
      <c r="F1071" s="298">
        <v>1071</v>
      </c>
      <c r="G1071" s="119"/>
      <c r="H1071" s="119"/>
      <c r="I1071" s="119" t="s">
        <v>1849</v>
      </c>
      <c r="J1071" s="119" t="s">
        <v>1850</v>
      </c>
      <c r="K1071" s="119" t="s">
        <v>378</v>
      </c>
      <c r="L1071" s="119"/>
      <c r="M1071" s="119" t="s">
        <v>147</v>
      </c>
      <c r="N1071" s="119"/>
      <c r="O1071" s="119"/>
      <c r="P1071" s="119"/>
      <c r="Q1071" s="119"/>
      <c r="R1071" s="119">
        <v>1</v>
      </c>
      <c r="S1071" s="119" t="s">
        <v>120</v>
      </c>
      <c r="T1071" s="119"/>
      <c r="U1071" s="119"/>
      <c r="V1071" s="119"/>
      <c r="W1071" s="119"/>
      <c r="X1071" s="119" t="s">
        <v>1851</v>
      </c>
      <c r="Y1071" s="119" t="s">
        <v>1852</v>
      </c>
      <c r="Z1071" s="119" t="s">
        <v>1853</v>
      </c>
      <c r="AA1071" s="119" t="s">
        <v>1854</v>
      </c>
      <c r="AB1071" s="119" t="s">
        <v>1209</v>
      </c>
      <c r="AD1071" s="300"/>
      <c r="AE1071" s="304"/>
      <c r="AF1071" s="297" t="s">
        <v>511</v>
      </c>
      <c r="AG1071" s="302">
        <v>0</v>
      </c>
      <c r="AH1071" s="297" t="s">
        <v>1847</v>
      </c>
      <c r="AI1071" s="297" t="s">
        <v>1848</v>
      </c>
      <c r="AJ1071" s="302">
        <v>4</v>
      </c>
      <c r="AK1071" s="299">
        <v>2</v>
      </c>
      <c r="AL1071" s="299">
        <v>2</v>
      </c>
      <c r="AM1071" s="299">
        <v>1</v>
      </c>
      <c r="AN1071" s="299">
        <v>2</v>
      </c>
      <c r="AR1071" s="299">
        <v>8</v>
      </c>
      <c r="AS1071" s="299">
        <v>4</v>
      </c>
      <c r="AT1071" s="299">
        <v>3</v>
      </c>
      <c r="AU1071" s="299">
        <v>3</v>
      </c>
      <c r="AX1071" s="303">
        <v>-121.875</v>
      </c>
      <c r="AY1071" s="299">
        <v>740</v>
      </c>
      <c r="AZ1071" s="303">
        <v>-541.66666666666663</v>
      </c>
      <c r="BA1071" s="299">
        <v>0</v>
      </c>
      <c r="BB1071" s="304">
        <v>1431.03</v>
      </c>
      <c r="BC1071" s="304">
        <v>398.49</v>
      </c>
      <c r="BD1071" s="303">
        <v>458.33333333333337</v>
      </c>
      <c r="BE1071" s="303">
        <v>1000</v>
      </c>
      <c r="BH1071" s="297" t="s">
        <v>1829</v>
      </c>
      <c r="BI1071" s="312"/>
      <c r="BJ1071" s="305" t="s">
        <v>109</v>
      </c>
      <c r="BK1071" s="305"/>
      <c r="BL1071" s="305">
        <v>1</v>
      </c>
      <c r="BM1071" s="307">
        <v>1</v>
      </c>
      <c r="BN1071" s="307" t="s">
        <v>79</v>
      </c>
      <c r="BO1071" s="305" t="s">
        <v>1210</v>
      </c>
      <c r="BP1071" s="308">
        <v>1431.03</v>
      </c>
      <c r="BQ1071" s="308">
        <v>398.49</v>
      </c>
      <c r="BR1071" s="308">
        <v>12</v>
      </c>
      <c r="BS1071" s="308">
        <v>12</v>
      </c>
      <c r="BT1071" s="305" t="s">
        <v>1855</v>
      </c>
      <c r="BU1071" s="307">
        <v>0.1</v>
      </c>
      <c r="BV1071" s="309">
        <v>0</v>
      </c>
      <c r="BW1071" s="310" t="s">
        <v>1252</v>
      </c>
      <c r="BX1071" s="305"/>
      <c r="BY1071" s="308">
        <v>1431.03</v>
      </c>
      <c r="BZ1071" s="308">
        <v>398.49</v>
      </c>
      <c r="CA1071" s="308">
        <v>20.399999999999999</v>
      </c>
      <c r="CB1071" s="308">
        <v>20.399999999999999</v>
      </c>
      <c r="CC1071" s="307">
        <v>0.55000000000000004</v>
      </c>
      <c r="CD1071" s="305" t="s">
        <v>1212</v>
      </c>
      <c r="CE1071" s="310" t="s">
        <v>1252</v>
      </c>
      <c r="CF1071" s="305"/>
      <c r="CG1071" s="308">
        <v>1431.03</v>
      </c>
      <c r="CH1071" s="308">
        <v>398.49</v>
      </c>
      <c r="CI1071" s="308">
        <v>12</v>
      </c>
      <c r="CJ1071" s="308">
        <v>12</v>
      </c>
      <c r="CK1071" s="307"/>
      <c r="CL1071" s="307"/>
      <c r="CM1071" s="307">
        <v>1</v>
      </c>
      <c r="CN1071" s="311" t="s">
        <v>1212</v>
      </c>
      <c r="CO1071" s="305" t="s">
        <v>1252</v>
      </c>
      <c r="CP1071" s="305"/>
      <c r="CQ1071" s="308">
        <v>1431.03</v>
      </c>
      <c r="CR1071" s="308">
        <v>398.49</v>
      </c>
      <c r="CS1071" s="308">
        <v>12</v>
      </c>
      <c r="CT1071" s="308">
        <v>12</v>
      </c>
      <c r="CW1071" s="312"/>
      <c r="CX1071" s="312"/>
    </row>
    <row r="1072" spans="1:102" s="299" customFormat="1" ht="16" customHeight="1">
      <c r="A1072" s="297" t="s">
        <v>1856</v>
      </c>
      <c r="B1072" s="297" t="s">
        <v>1857</v>
      </c>
      <c r="C1072" s="119" t="s">
        <v>1255</v>
      </c>
      <c r="D1072" s="119"/>
      <c r="E1072" s="119"/>
      <c r="F1072" s="298">
        <v>1072</v>
      </c>
      <c r="G1072" s="119"/>
      <c r="H1072" s="119"/>
      <c r="I1072" s="119" t="s">
        <v>1858</v>
      </c>
      <c r="J1072" s="119" t="s">
        <v>1859</v>
      </c>
      <c r="K1072" s="119" t="s">
        <v>378</v>
      </c>
      <c r="L1072" s="119"/>
      <c r="M1072" s="119" t="s">
        <v>147</v>
      </c>
      <c r="N1072" s="119"/>
      <c r="O1072" s="119"/>
      <c r="P1072" s="119"/>
      <c r="Q1072" s="119"/>
      <c r="R1072" s="119">
        <v>1</v>
      </c>
      <c r="S1072" s="119" t="s">
        <v>120</v>
      </c>
      <c r="T1072" s="119"/>
      <c r="U1072" s="119"/>
      <c r="V1072" s="119"/>
      <c r="W1072" s="119"/>
      <c r="X1072" s="119" t="s">
        <v>1860</v>
      </c>
      <c r="Y1072" s="119" t="s">
        <v>1861</v>
      </c>
      <c r="Z1072" s="119" t="s">
        <v>1862</v>
      </c>
      <c r="AA1072" s="119" t="s">
        <v>1863</v>
      </c>
      <c r="AB1072" s="119" t="s">
        <v>1209</v>
      </c>
      <c r="AD1072" s="300"/>
      <c r="AE1072" s="304"/>
      <c r="AF1072" s="297" t="s">
        <v>512</v>
      </c>
      <c r="AG1072" s="302">
        <v>0</v>
      </c>
      <c r="AH1072" s="297" t="s">
        <v>1856</v>
      </c>
      <c r="AI1072" s="297" t="s">
        <v>1857</v>
      </c>
      <c r="AJ1072" s="302">
        <v>4</v>
      </c>
      <c r="AK1072" s="299">
        <v>2</v>
      </c>
      <c r="AL1072" s="299">
        <v>2</v>
      </c>
      <c r="AM1072" s="299">
        <v>1</v>
      </c>
      <c r="AN1072" s="299">
        <v>3</v>
      </c>
      <c r="AR1072" s="299">
        <v>8</v>
      </c>
      <c r="AS1072" s="299">
        <v>4</v>
      </c>
      <c r="AT1072" s="299">
        <v>3</v>
      </c>
      <c r="AU1072" s="299">
        <v>3</v>
      </c>
      <c r="AX1072" s="303">
        <v>-120.625</v>
      </c>
      <c r="AY1072" s="299">
        <v>740</v>
      </c>
      <c r="AZ1072" s="303">
        <v>-536.11111111111109</v>
      </c>
      <c r="BA1072" s="299">
        <v>0</v>
      </c>
      <c r="BB1072" s="304">
        <v>1444.05</v>
      </c>
      <c r="BC1072" s="304">
        <v>408.03999999999996</v>
      </c>
      <c r="BD1072" s="303">
        <v>463.88888888888891</v>
      </c>
      <c r="BE1072" s="303">
        <v>1000</v>
      </c>
      <c r="BH1072" s="297" t="s">
        <v>1829</v>
      </c>
      <c r="BI1072" s="312"/>
      <c r="BJ1072" s="305" t="s">
        <v>109</v>
      </c>
      <c r="BK1072" s="305"/>
      <c r="BL1072" s="305">
        <v>1</v>
      </c>
      <c r="BM1072" s="307">
        <v>1</v>
      </c>
      <c r="BN1072" s="307" t="s">
        <v>79</v>
      </c>
      <c r="BO1072" s="305" t="s">
        <v>1210</v>
      </c>
      <c r="BP1072" s="308">
        <v>1444.05</v>
      </c>
      <c r="BQ1072" s="308">
        <v>408.04</v>
      </c>
      <c r="BR1072" s="308">
        <v>12</v>
      </c>
      <c r="BS1072" s="308">
        <v>12</v>
      </c>
      <c r="BT1072" s="305" t="s">
        <v>1864</v>
      </c>
      <c r="BU1072" s="307">
        <v>0.1</v>
      </c>
      <c r="BV1072" s="309">
        <v>0</v>
      </c>
      <c r="BW1072" s="310" t="s">
        <v>1252</v>
      </c>
      <c r="BX1072" s="305"/>
      <c r="BY1072" s="308">
        <v>1444.05</v>
      </c>
      <c r="BZ1072" s="308">
        <v>408.04</v>
      </c>
      <c r="CA1072" s="308">
        <v>20.399999999999999</v>
      </c>
      <c r="CB1072" s="308">
        <v>20.399999999999999</v>
      </c>
      <c r="CC1072" s="307">
        <v>0.55000000000000004</v>
      </c>
      <c r="CD1072" s="305" t="s">
        <v>1212</v>
      </c>
      <c r="CE1072" s="310" t="s">
        <v>1252</v>
      </c>
      <c r="CF1072" s="305"/>
      <c r="CG1072" s="308">
        <v>1444.05</v>
      </c>
      <c r="CH1072" s="308">
        <v>408.04</v>
      </c>
      <c r="CI1072" s="308">
        <v>12</v>
      </c>
      <c r="CJ1072" s="308">
        <v>12</v>
      </c>
      <c r="CK1072" s="307"/>
      <c r="CL1072" s="307"/>
      <c r="CM1072" s="307">
        <v>1</v>
      </c>
      <c r="CN1072" s="311" t="s">
        <v>1212</v>
      </c>
      <c r="CO1072" s="305" t="s">
        <v>1252</v>
      </c>
      <c r="CP1072" s="305"/>
      <c r="CQ1072" s="308">
        <v>1444.05</v>
      </c>
      <c r="CR1072" s="308">
        <v>408.04</v>
      </c>
      <c r="CS1072" s="308">
        <v>12</v>
      </c>
      <c r="CT1072" s="308">
        <v>12</v>
      </c>
      <c r="CW1072" s="312"/>
      <c r="CX1072" s="312"/>
    </row>
    <row r="1073" spans="1:102" s="299" customFormat="1" ht="16" customHeight="1">
      <c r="A1073" s="297" t="s">
        <v>1865</v>
      </c>
      <c r="B1073" s="297" t="s">
        <v>1866</v>
      </c>
      <c r="C1073" s="119" t="s">
        <v>1214</v>
      </c>
      <c r="D1073" s="119"/>
      <c r="E1073" s="119"/>
      <c r="F1073" s="298">
        <v>1073</v>
      </c>
      <c r="G1073" s="119"/>
      <c r="H1073" s="119"/>
      <c r="I1073" s="119" t="s">
        <v>1867</v>
      </c>
      <c r="J1073" s="119" t="s">
        <v>1868</v>
      </c>
      <c r="K1073" s="119" t="s">
        <v>378</v>
      </c>
      <c r="L1073" s="119"/>
      <c r="M1073" s="119" t="s">
        <v>147</v>
      </c>
      <c r="N1073" s="119"/>
      <c r="O1073" s="119"/>
      <c r="P1073" s="119"/>
      <c r="Q1073" s="119"/>
      <c r="R1073" s="119">
        <v>1</v>
      </c>
      <c r="S1073" s="119" t="s">
        <v>120</v>
      </c>
      <c r="T1073" s="119"/>
      <c r="U1073" s="119"/>
      <c r="V1073" s="119"/>
      <c r="W1073" s="119"/>
      <c r="X1073" s="119" t="s">
        <v>1869</v>
      </c>
      <c r="Y1073" s="119" t="s">
        <v>1870</v>
      </c>
      <c r="Z1073" s="119" t="s">
        <v>1871</v>
      </c>
      <c r="AA1073" s="119" t="s">
        <v>1872</v>
      </c>
      <c r="AB1073" s="119" t="s">
        <v>1209</v>
      </c>
      <c r="AD1073" s="300"/>
      <c r="AE1073" s="304"/>
      <c r="AF1073" s="297" t="s">
        <v>513</v>
      </c>
      <c r="AG1073" s="302">
        <v>0</v>
      </c>
      <c r="AH1073" s="297" t="s">
        <v>1865</v>
      </c>
      <c r="AI1073" s="297" t="s">
        <v>1866</v>
      </c>
      <c r="AJ1073" s="302">
        <v>3</v>
      </c>
      <c r="AK1073" s="299">
        <v>2</v>
      </c>
      <c r="AL1073" s="299">
        <v>2</v>
      </c>
      <c r="AM1073" s="299">
        <v>2</v>
      </c>
      <c r="AR1073" s="299">
        <v>8</v>
      </c>
      <c r="AS1073" s="299">
        <v>4</v>
      </c>
      <c r="AT1073" s="299">
        <v>3</v>
      </c>
      <c r="AX1073" s="303">
        <v>-118.125</v>
      </c>
      <c r="AY1073" s="299">
        <v>640</v>
      </c>
      <c r="AZ1073" s="303">
        <v>-525</v>
      </c>
      <c r="BA1073" s="299">
        <v>0</v>
      </c>
      <c r="BB1073" s="304">
        <v>1406.01</v>
      </c>
      <c r="BC1073" s="304">
        <v>505.27</v>
      </c>
      <c r="BD1073" s="303">
        <v>475</v>
      </c>
      <c r="BE1073" s="303">
        <v>1000</v>
      </c>
      <c r="BH1073" s="297" t="s">
        <v>1820</v>
      </c>
      <c r="BI1073" s="312"/>
      <c r="BJ1073" s="305" t="s">
        <v>109</v>
      </c>
      <c r="BK1073" s="305"/>
      <c r="BL1073" s="305">
        <v>1</v>
      </c>
      <c r="BM1073" s="307">
        <v>1</v>
      </c>
      <c r="BN1073" s="307" t="s">
        <v>79</v>
      </c>
      <c r="BO1073" s="305" t="s">
        <v>1210</v>
      </c>
      <c r="BP1073" s="308">
        <v>1406.01</v>
      </c>
      <c r="BQ1073" s="308">
        <v>505.27</v>
      </c>
      <c r="BR1073" s="308">
        <v>35</v>
      </c>
      <c r="BS1073" s="308">
        <v>35</v>
      </c>
      <c r="BT1073" s="305" t="s">
        <v>1873</v>
      </c>
      <c r="BU1073" s="307">
        <v>0.1</v>
      </c>
      <c r="BV1073" s="309">
        <v>0</v>
      </c>
      <c r="BW1073" s="310" t="s">
        <v>1242</v>
      </c>
      <c r="BX1073" s="305"/>
      <c r="BY1073" s="308">
        <v>1406.01</v>
      </c>
      <c r="BZ1073" s="308">
        <v>505.27</v>
      </c>
      <c r="CA1073" s="308">
        <v>59.5</v>
      </c>
      <c r="CB1073" s="308">
        <v>59.5</v>
      </c>
      <c r="CC1073" s="307">
        <v>0.55000000000000004</v>
      </c>
      <c r="CD1073" s="305" t="s">
        <v>1212</v>
      </c>
      <c r="CE1073" s="310" t="s">
        <v>1242</v>
      </c>
      <c r="CF1073" s="305"/>
      <c r="CG1073" s="308">
        <v>1406.01</v>
      </c>
      <c r="CH1073" s="308">
        <v>505.27</v>
      </c>
      <c r="CI1073" s="308">
        <v>35</v>
      </c>
      <c r="CJ1073" s="308">
        <v>35</v>
      </c>
      <c r="CK1073" s="307"/>
      <c r="CL1073" s="307"/>
      <c r="CM1073" s="307">
        <v>1</v>
      </c>
      <c r="CN1073" s="311" t="s">
        <v>1212</v>
      </c>
      <c r="CO1073" s="305" t="s">
        <v>1242</v>
      </c>
      <c r="CP1073" s="305"/>
      <c r="CQ1073" s="308">
        <v>1406.01</v>
      </c>
      <c r="CR1073" s="308">
        <v>505.27</v>
      </c>
      <c r="CS1073" s="308">
        <v>35</v>
      </c>
      <c r="CT1073" s="308">
        <v>35</v>
      </c>
      <c r="CW1073" s="312"/>
      <c r="CX1073" s="312"/>
    </row>
    <row r="1074" spans="1:102" s="299" customFormat="1" ht="16" customHeight="1">
      <c r="A1074" s="297" t="s">
        <v>1874</v>
      </c>
      <c r="B1074" s="297" t="s">
        <v>1875</v>
      </c>
      <c r="C1074" s="119" t="s">
        <v>1214</v>
      </c>
      <c r="D1074" s="119"/>
      <c r="E1074" s="119"/>
      <c r="F1074" s="298">
        <v>1074</v>
      </c>
      <c r="G1074" s="119"/>
      <c r="H1074" s="119"/>
      <c r="I1074" s="119" t="s">
        <v>1876</v>
      </c>
      <c r="J1074" s="119" t="s">
        <v>1877</v>
      </c>
      <c r="K1074" s="119" t="s">
        <v>378</v>
      </c>
      <c r="L1074" s="119"/>
      <c r="M1074" s="119" t="s">
        <v>147</v>
      </c>
      <c r="N1074" s="119"/>
      <c r="O1074" s="119"/>
      <c r="P1074" s="119"/>
      <c r="Q1074" s="119"/>
      <c r="R1074" s="119">
        <v>1</v>
      </c>
      <c r="S1074" s="119" t="s">
        <v>120</v>
      </c>
      <c r="T1074" s="119"/>
      <c r="U1074" s="119"/>
      <c r="V1074" s="119"/>
      <c r="W1074" s="119"/>
      <c r="X1074" s="119" t="s">
        <v>1878</v>
      </c>
      <c r="Y1074" s="119" t="s">
        <v>1879</v>
      </c>
      <c r="Z1074" s="119" t="s">
        <v>1880</v>
      </c>
      <c r="AA1074" s="119" t="s">
        <v>1881</v>
      </c>
      <c r="AB1074" s="119" t="s">
        <v>1209</v>
      </c>
      <c r="AD1074" s="300"/>
      <c r="AE1074" s="304"/>
      <c r="AF1074" s="297" t="s">
        <v>514</v>
      </c>
      <c r="AG1074" s="302">
        <v>0</v>
      </c>
      <c r="AH1074" s="297" t="s">
        <v>1874</v>
      </c>
      <c r="AI1074" s="297" t="s">
        <v>1875</v>
      </c>
      <c r="AJ1074" s="302">
        <v>4</v>
      </c>
      <c r="AK1074" s="299">
        <v>2</v>
      </c>
      <c r="AL1074" s="299">
        <v>2</v>
      </c>
      <c r="AM1074" s="299">
        <v>2</v>
      </c>
      <c r="AN1074" s="299">
        <v>1</v>
      </c>
      <c r="AR1074" s="299">
        <v>8</v>
      </c>
      <c r="AS1074" s="299">
        <v>4</v>
      </c>
      <c r="AT1074" s="299">
        <v>3</v>
      </c>
      <c r="AU1074" s="299">
        <v>3</v>
      </c>
      <c r="AX1074" s="303">
        <v>-119.375</v>
      </c>
      <c r="AY1074" s="299">
        <v>740</v>
      </c>
      <c r="AZ1074" s="303">
        <v>-530.55555555555554</v>
      </c>
      <c r="BA1074" s="299">
        <v>0</v>
      </c>
      <c r="BB1074" s="304">
        <v>1456.8600000000001</v>
      </c>
      <c r="BC1074" s="304">
        <v>417.87</v>
      </c>
      <c r="BD1074" s="303">
        <v>469.44444444444446</v>
      </c>
      <c r="BE1074" s="303">
        <v>1000</v>
      </c>
      <c r="BH1074" s="297" t="s">
        <v>1865</v>
      </c>
      <c r="BI1074" s="312"/>
      <c r="BJ1074" s="305" t="s">
        <v>109</v>
      </c>
      <c r="BK1074" s="305"/>
      <c r="BL1074" s="305">
        <v>1</v>
      </c>
      <c r="BM1074" s="307">
        <v>1</v>
      </c>
      <c r="BN1074" s="307" t="s">
        <v>79</v>
      </c>
      <c r="BO1074" s="305" t="s">
        <v>1210</v>
      </c>
      <c r="BP1074" s="308">
        <v>1456.86</v>
      </c>
      <c r="BQ1074" s="308">
        <v>417.87</v>
      </c>
      <c r="BR1074" s="308">
        <v>12</v>
      </c>
      <c r="BS1074" s="308">
        <v>12</v>
      </c>
      <c r="BT1074" s="305" t="s">
        <v>1882</v>
      </c>
      <c r="BU1074" s="307">
        <v>0.1</v>
      </c>
      <c r="BV1074" s="309">
        <v>0</v>
      </c>
      <c r="BW1074" s="310" t="s">
        <v>1252</v>
      </c>
      <c r="BX1074" s="305"/>
      <c r="BY1074" s="308">
        <v>1456.86</v>
      </c>
      <c r="BZ1074" s="308">
        <v>417.87</v>
      </c>
      <c r="CA1074" s="308">
        <v>20.399999999999999</v>
      </c>
      <c r="CB1074" s="308">
        <v>20.399999999999999</v>
      </c>
      <c r="CC1074" s="307">
        <v>0.55000000000000004</v>
      </c>
      <c r="CD1074" s="305" t="s">
        <v>1212</v>
      </c>
      <c r="CE1074" s="310" t="s">
        <v>1252</v>
      </c>
      <c r="CF1074" s="305"/>
      <c r="CG1074" s="308">
        <v>1456.86</v>
      </c>
      <c r="CH1074" s="308">
        <v>417.87</v>
      </c>
      <c r="CI1074" s="308">
        <v>12</v>
      </c>
      <c r="CJ1074" s="308">
        <v>12</v>
      </c>
      <c r="CK1074" s="307"/>
      <c r="CL1074" s="307"/>
      <c r="CM1074" s="307">
        <v>1</v>
      </c>
      <c r="CN1074" s="311" t="s">
        <v>1212</v>
      </c>
      <c r="CO1074" s="305" t="s">
        <v>1252</v>
      </c>
      <c r="CP1074" s="305"/>
      <c r="CQ1074" s="308">
        <v>1456.86</v>
      </c>
      <c r="CR1074" s="308">
        <v>417.87</v>
      </c>
      <c r="CS1074" s="308">
        <v>12</v>
      </c>
      <c r="CT1074" s="308">
        <v>12</v>
      </c>
      <c r="CW1074" s="312"/>
      <c r="CX1074" s="312"/>
    </row>
    <row r="1075" spans="1:102" s="299" customFormat="1" ht="16" customHeight="1">
      <c r="A1075" s="297" t="s">
        <v>1883</v>
      </c>
      <c r="B1075" s="297" t="s">
        <v>1884</v>
      </c>
      <c r="C1075" s="119" t="s">
        <v>1255</v>
      </c>
      <c r="D1075" s="119"/>
      <c r="E1075" s="119"/>
      <c r="F1075" s="298">
        <v>1075</v>
      </c>
      <c r="G1075" s="119"/>
      <c r="H1075" s="119"/>
      <c r="I1075" s="119" t="s">
        <v>1885</v>
      </c>
      <c r="J1075" s="119" t="s">
        <v>1886</v>
      </c>
      <c r="K1075" s="119" t="s">
        <v>378</v>
      </c>
      <c r="L1075" s="119"/>
      <c r="M1075" s="119" t="s">
        <v>147</v>
      </c>
      <c r="N1075" s="119"/>
      <c r="O1075" s="119"/>
      <c r="P1075" s="119"/>
      <c r="Q1075" s="119"/>
      <c r="R1075" s="119">
        <v>1</v>
      </c>
      <c r="S1075" s="119" t="s">
        <v>120</v>
      </c>
      <c r="T1075" s="119"/>
      <c r="U1075" s="119"/>
      <c r="V1075" s="119"/>
      <c r="W1075" s="119"/>
      <c r="X1075" s="119" t="s">
        <v>1887</v>
      </c>
      <c r="Y1075" s="119" t="s">
        <v>1888</v>
      </c>
      <c r="Z1075" s="119" t="s">
        <v>1889</v>
      </c>
      <c r="AA1075" s="119" t="s">
        <v>1890</v>
      </c>
      <c r="AB1075" s="119" t="s">
        <v>1209</v>
      </c>
      <c r="AD1075" s="300"/>
      <c r="AE1075" s="304"/>
      <c r="AF1075" s="297" t="s">
        <v>515</v>
      </c>
      <c r="AG1075" s="302">
        <v>0</v>
      </c>
      <c r="AH1075" s="297" t="s">
        <v>1883</v>
      </c>
      <c r="AI1075" s="297" t="s">
        <v>1884</v>
      </c>
      <c r="AJ1075" s="302">
        <v>4</v>
      </c>
      <c r="AK1075" s="299">
        <v>2</v>
      </c>
      <c r="AL1075" s="299">
        <v>2</v>
      </c>
      <c r="AM1075" s="299">
        <v>2</v>
      </c>
      <c r="AN1075" s="299">
        <v>2</v>
      </c>
      <c r="AR1075" s="299">
        <v>8</v>
      </c>
      <c r="AS1075" s="299">
        <v>4</v>
      </c>
      <c r="AT1075" s="299">
        <v>3</v>
      </c>
      <c r="AU1075" s="299">
        <v>3</v>
      </c>
      <c r="AX1075" s="303">
        <v>-118.125</v>
      </c>
      <c r="AY1075" s="299">
        <v>740</v>
      </c>
      <c r="AZ1075" s="303">
        <v>-525</v>
      </c>
      <c r="BA1075" s="299">
        <v>0</v>
      </c>
      <c r="BB1075" s="304">
        <v>1469.45</v>
      </c>
      <c r="BC1075" s="304">
        <v>427.97</v>
      </c>
      <c r="BD1075" s="303">
        <v>475</v>
      </c>
      <c r="BE1075" s="303">
        <v>1000</v>
      </c>
      <c r="BH1075" s="297" t="s">
        <v>1865</v>
      </c>
      <c r="BI1075" s="312"/>
      <c r="BJ1075" s="305" t="s">
        <v>109</v>
      </c>
      <c r="BK1075" s="305"/>
      <c r="BL1075" s="305">
        <v>1</v>
      </c>
      <c r="BM1075" s="307">
        <v>1</v>
      </c>
      <c r="BN1075" s="307" t="s">
        <v>79</v>
      </c>
      <c r="BO1075" s="305" t="s">
        <v>1210</v>
      </c>
      <c r="BP1075" s="308">
        <v>1469.45</v>
      </c>
      <c r="BQ1075" s="308">
        <v>427.97</v>
      </c>
      <c r="BR1075" s="308">
        <v>12</v>
      </c>
      <c r="BS1075" s="308">
        <v>12</v>
      </c>
      <c r="BT1075" s="305" t="s">
        <v>1891</v>
      </c>
      <c r="BU1075" s="307">
        <v>0.1</v>
      </c>
      <c r="BV1075" s="309">
        <v>0</v>
      </c>
      <c r="BW1075" s="310" t="s">
        <v>1252</v>
      </c>
      <c r="BX1075" s="305"/>
      <c r="BY1075" s="308">
        <v>1469.45</v>
      </c>
      <c r="BZ1075" s="308">
        <v>427.97</v>
      </c>
      <c r="CA1075" s="308">
        <v>20.399999999999999</v>
      </c>
      <c r="CB1075" s="308">
        <v>20.399999999999999</v>
      </c>
      <c r="CC1075" s="307">
        <v>0.55000000000000004</v>
      </c>
      <c r="CD1075" s="305" t="s">
        <v>1212</v>
      </c>
      <c r="CE1075" s="310" t="s">
        <v>1252</v>
      </c>
      <c r="CF1075" s="305"/>
      <c r="CG1075" s="308">
        <v>1469.45</v>
      </c>
      <c r="CH1075" s="308">
        <v>427.97</v>
      </c>
      <c r="CI1075" s="308">
        <v>12</v>
      </c>
      <c r="CJ1075" s="308">
        <v>12</v>
      </c>
      <c r="CK1075" s="307"/>
      <c r="CL1075" s="307"/>
      <c r="CM1075" s="307">
        <v>1</v>
      </c>
      <c r="CN1075" s="311" t="s">
        <v>1212</v>
      </c>
      <c r="CO1075" s="305" t="s">
        <v>1252</v>
      </c>
      <c r="CP1075" s="305"/>
      <c r="CQ1075" s="308">
        <v>1469.45</v>
      </c>
      <c r="CR1075" s="308">
        <v>427.97</v>
      </c>
      <c r="CS1075" s="308">
        <v>12</v>
      </c>
      <c r="CT1075" s="308">
        <v>12</v>
      </c>
      <c r="CW1075" s="312"/>
      <c r="CX1075" s="312"/>
    </row>
    <row r="1076" spans="1:102" s="299" customFormat="1" ht="16" customHeight="1">
      <c r="A1076" s="297" t="s">
        <v>1892</v>
      </c>
      <c r="B1076" s="297" t="s">
        <v>1893</v>
      </c>
      <c r="C1076" s="119" t="s">
        <v>1214</v>
      </c>
      <c r="D1076" s="119"/>
      <c r="E1076" s="119"/>
      <c r="F1076" s="298">
        <v>1076</v>
      </c>
      <c r="G1076" s="119"/>
      <c r="H1076" s="119"/>
      <c r="I1076" s="119" t="s">
        <v>1894</v>
      </c>
      <c r="J1076" s="119" t="s">
        <v>1895</v>
      </c>
      <c r="K1076" s="119" t="s">
        <v>378</v>
      </c>
      <c r="L1076" s="119"/>
      <c r="M1076" s="119" t="s">
        <v>147</v>
      </c>
      <c r="N1076" s="119"/>
      <c r="O1076" s="119"/>
      <c r="P1076" s="119"/>
      <c r="Q1076" s="119"/>
      <c r="R1076" s="119">
        <v>1</v>
      </c>
      <c r="S1076" s="119" t="s">
        <v>120</v>
      </c>
      <c r="T1076" s="119"/>
      <c r="U1076" s="119"/>
      <c r="V1076" s="119"/>
      <c r="W1076" s="119"/>
      <c r="X1076" s="119" t="s">
        <v>1896</v>
      </c>
      <c r="Y1076" s="119" t="s">
        <v>1897</v>
      </c>
      <c r="Z1076" s="119" t="s">
        <v>1898</v>
      </c>
      <c r="AA1076" s="119" t="s">
        <v>1899</v>
      </c>
      <c r="AB1076" s="119" t="s">
        <v>1209</v>
      </c>
      <c r="AD1076" s="300"/>
      <c r="AE1076" s="304"/>
      <c r="AF1076" s="297" t="s">
        <v>516</v>
      </c>
      <c r="AG1076" s="302">
        <v>0</v>
      </c>
      <c r="AH1076" s="297" t="s">
        <v>1892</v>
      </c>
      <c r="AI1076" s="297" t="s">
        <v>1893</v>
      </c>
      <c r="AJ1076" s="302">
        <v>4</v>
      </c>
      <c r="AK1076" s="299">
        <v>2</v>
      </c>
      <c r="AL1076" s="299">
        <v>2</v>
      </c>
      <c r="AM1076" s="299">
        <v>2</v>
      </c>
      <c r="AN1076" s="299">
        <v>3</v>
      </c>
      <c r="AR1076" s="299">
        <v>8</v>
      </c>
      <c r="AS1076" s="299">
        <v>4</v>
      </c>
      <c r="AT1076" s="299">
        <v>3</v>
      </c>
      <c r="AU1076" s="299">
        <v>3</v>
      </c>
      <c r="AX1076" s="303">
        <v>-116.875</v>
      </c>
      <c r="AY1076" s="299">
        <v>740</v>
      </c>
      <c r="AZ1076" s="303">
        <v>-519.44444444444446</v>
      </c>
      <c r="BA1076" s="299">
        <v>0</v>
      </c>
      <c r="BB1076" s="304">
        <v>1481.82</v>
      </c>
      <c r="BC1076" s="304">
        <v>438.35</v>
      </c>
      <c r="BD1076" s="303">
        <v>480.55555555555554</v>
      </c>
      <c r="BE1076" s="303">
        <v>1000</v>
      </c>
      <c r="BH1076" s="297" t="s">
        <v>1865</v>
      </c>
      <c r="BI1076" s="312"/>
      <c r="BJ1076" s="305" t="s">
        <v>109</v>
      </c>
      <c r="BK1076" s="305"/>
      <c r="BL1076" s="305">
        <v>1</v>
      </c>
      <c r="BM1076" s="307">
        <v>1</v>
      </c>
      <c r="BN1076" s="307" t="s">
        <v>79</v>
      </c>
      <c r="BO1076" s="305" t="s">
        <v>1210</v>
      </c>
      <c r="BP1076" s="308">
        <v>1481.82</v>
      </c>
      <c r="BQ1076" s="308">
        <v>438.35</v>
      </c>
      <c r="BR1076" s="308">
        <v>12</v>
      </c>
      <c r="BS1076" s="308">
        <v>12</v>
      </c>
      <c r="BT1076" s="305" t="s">
        <v>1900</v>
      </c>
      <c r="BU1076" s="307">
        <v>0.1</v>
      </c>
      <c r="BV1076" s="309">
        <v>0</v>
      </c>
      <c r="BW1076" s="310" t="s">
        <v>1252</v>
      </c>
      <c r="BX1076" s="305"/>
      <c r="BY1076" s="308">
        <v>1481.82</v>
      </c>
      <c r="BZ1076" s="308">
        <v>438.35</v>
      </c>
      <c r="CA1076" s="308">
        <v>20.399999999999999</v>
      </c>
      <c r="CB1076" s="308">
        <v>20.399999999999999</v>
      </c>
      <c r="CC1076" s="307">
        <v>0.55000000000000004</v>
      </c>
      <c r="CD1076" s="305" t="s">
        <v>1212</v>
      </c>
      <c r="CE1076" s="310" t="s">
        <v>1252</v>
      </c>
      <c r="CF1076" s="305"/>
      <c r="CG1076" s="308">
        <v>1481.82</v>
      </c>
      <c r="CH1076" s="308">
        <v>438.35</v>
      </c>
      <c r="CI1076" s="308">
        <v>12</v>
      </c>
      <c r="CJ1076" s="308">
        <v>12</v>
      </c>
      <c r="CK1076" s="307"/>
      <c r="CL1076" s="307"/>
      <c r="CM1076" s="307">
        <v>1</v>
      </c>
      <c r="CN1076" s="311" t="s">
        <v>1212</v>
      </c>
      <c r="CO1076" s="305" t="s">
        <v>1252</v>
      </c>
      <c r="CP1076" s="305"/>
      <c r="CQ1076" s="308">
        <v>1481.82</v>
      </c>
      <c r="CR1076" s="308">
        <v>438.35</v>
      </c>
      <c r="CS1076" s="308">
        <v>12</v>
      </c>
      <c r="CT1076" s="308">
        <v>12</v>
      </c>
      <c r="CW1076" s="312"/>
      <c r="CX1076" s="312"/>
    </row>
    <row r="1077" spans="1:102" s="299" customFormat="1" ht="16" customHeight="1">
      <c r="A1077" s="297" t="s">
        <v>1901</v>
      </c>
      <c r="B1077" s="297" t="s">
        <v>1902</v>
      </c>
      <c r="C1077" s="119" t="s">
        <v>1255</v>
      </c>
      <c r="D1077" s="119"/>
      <c r="E1077" s="119"/>
      <c r="F1077" s="298">
        <v>1077</v>
      </c>
      <c r="G1077" s="119"/>
      <c r="H1077" s="119"/>
      <c r="I1077" s="119" t="s">
        <v>1903</v>
      </c>
      <c r="J1077" s="119" t="s">
        <v>1904</v>
      </c>
      <c r="K1077" s="119" t="s">
        <v>378</v>
      </c>
      <c r="L1077" s="119"/>
      <c r="M1077" s="119" t="s">
        <v>147</v>
      </c>
      <c r="N1077" s="119"/>
      <c r="O1077" s="119"/>
      <c r="P1077" s="119"/>
      <c r="Q1077" s="119"/>
      <c r="R1077" s="119">
        <v>1</v>
      </c>
      <c r="S1077" s="119" t="s">
        <v>120</v>
      </c>
      <c r="T1077" s="119"/>
      <c r="U1077" s="119"/>
      <c r="V1077" s="119"/>
      <c r="W1077" s="119"/>
      <c r="X1077" s="119" t="s">
        <v>1905</v>
      </c>
      <c r="Y1077" s="119" t="s">
        <v>1906</v>
      </c>
      <c r="Z1077" s="119" t="s">
        <v>1907</v>
      </c>
      <c r="AA1077" s="119" t="s">
        <v>1908</v>
      </c>
      <c r="AB1077" s="119" t="s">
        <v>1209</v>
      </c>
      <c r="AD1077" s="300"/>
      <c r="AE1077" s="304"/>
      <c r="AF1077" s="297" t="s">
        <v>517</v>
      </c>
      <c r="AG1077" s="302">
        <v>0</v>
      </c>
      <c r="AH1077" s="297" t="s">
        <v>1901</v>
      </c>
      <c r="AI1077" s="297" t="s">
        <v>1902</v>
      </c>
      <c r="AJ1077" s="302">
        <v>3</v>
      </c>
      <c r="AK1077" s="299">
        <v>2</v>
      </c>
      <c r="AL1077" s="299">
        <v>2</v>
      </c>
      <c r="AM1077" s="299">
        <v>3</v>
      </c>
      <c r="AR1077" s="299">
        <v>8</v>
      </c>
      <c r="AS1077" s="299">
        <v>4</v>
      </c>
      <c r="AT1077" s="299">
        <v>3</v>
      </c>
      <c r="AX1077" s="303">
        <v>-114.375</v>
      </c>
      <c r="AY1077" s="299">
        <v>640</v>
      </c>
      <c r="AZ1077" s="303">
        <v>-508.33333333333331</v>
      </c>
      <c r="BA1077" s="299">
        <v>0</v>
      </c>
      <c r="BB1077" s="304">
        <v>1437.5</v>
      </c>
      <c r="BC1077" s="304">
        <v>532.89</v>
      </c>
      <c r="BD1077" s="303">
        <v>491.66666666666669</v>
      </c>
      <c r="BE1077" s="303">
        <v>1000</v>
      </c>
      <c r="BH1077" s="297" t="s">
        <v>1820</v>
      </c>
      <c r="BI1077" s="312"/>
      <c r="BJ1077" s="305" t="s">
        <v>109</v>
      </c>
      <c r="BK1077" s="305"/>
      <c r="BL1077" s="305">
        <v>1</v>
      </c>
      <c r="BM1077" s="307">
        <v>1</v>
      </c>
      <c r="BN1077" s="307" t="s">
        <v>79</v>
      </c>
      <c r="BO1077" s="305" t="s">
        <v>1210</v>
      </c>
      <c r="BP1077" s="308">
        <v>1437.5</v>
      </c>
      <c r="BQ1077" s="308">
        <v>532.89</v>
      </c>
      <c r="BR1077" s="308">
        <v>35</v>
      </c>
      <c r="BS1077" s="308">
        <v>35</v>
      </c>
      <c r="BT1077" s="305" t="s">
        <v>1909</v>
      </c>
      <c r="BU1077" s="307">
        <v>0.1</v>
      </c>
      <c r="BV1077" s="309">
        <v>0</v>
      </c>
      <c r="BW1077" s="310" t="s">
        <v>1242</v>
      </c>
      <c r="BX1077" s="305"/>
      <c r="BY1077" s="308">
        <v>1437.5</v>
      </c>
      <c r="BZ1077" s="308">
        <v>532.89</v>
      </c>
      <c r="CA1077" s="308">
        <v>59.5</v>
      </c>
      <c r="CB1077" s="308">
        <v>59.5</v>
      </c>
      <c r="CC1077" s="307">
        <v>0.55000000000000004</v>
      </c>
      <c r="CD1077" s="305" t="s">
        <v>1212</v>
      </c>
      <c r="CE1077" s="310" t="s">
        <v>1242</v>
      </c>
      <c r="CF1077" s="305"/>
      <c r="CG1077" s="308">
        <v>1437.5</v>
      </c>
      <c r="CH1077" s="308">
        <v>532.89</v>
      </c>
      <c r="CI1077" s="308">
        <v>35</v>
      </c>
      <c r="CJ1077" s="308">
        <v>35</v>
      </c>
      <c r="CK1077" s="307"/>
      <c r="CL1077" s="307"/>
      <c r="CM1077" s="307">
        <v>1</v>
      </c>
      <c r="CN1077" s="311" t="s">
        <v>1212</v>
      </c>
      <c r="CO1077" s="305" t="s">
        <v>1242</v>
      </c>
      <c r="CP1077" s="305"/>
      <c r="CQ1077" s="308">
        <v>1437.5</v>
      </c>
      <c r="CR1077" s="308">
        <v>532.89</v>
      </c>
      <c r="CS1077" s="308">
        <v>35</v>
      </c>
      <c r="CT1077" s="308">
        <v>35</v>
      </c>
      <c r="CW1077" s="312"/>
      <c r="CX1077" s="312"/>
    </row>
    <row r="1078" spans="1:102" s="299" customFormat="1" ht="16" customHeight="1">
      <c r="A1078" s="297" t="s">
        <v>1910</v>
      </c>
      <c r="B1078" s="297" t="s">
        <v>1911</v>
      </c>
      <c r="C1078" s="119" t="s">
        <v>1255</v>
      </c>
      <c r="D1078" s="119"/>
      <c r="E1078" s="119"/>
      <c r="F1078" s="298">
        <v>1078</v>
      </c>
      <c r="G1078" s="119"/>
      <c r="H1078" s="119"/>
      <c r="I1078" s="119" t="s">
        <v>1912</v>
      </c>
      <c r="J1078" s="119" t="s">
        <v>1913</v>
      </c>
      <c r="K1078" s="119" t="s">
        <v>378</v>
      </c>
      <c r="L1078" s="119"/>
      <c r="M1078" s="119" t="s">
        <v>147</v>
      </c>
      <c r="N1078" s="119"/>
      <c r="O1078" s="119"/>
      <c r="P1078" s="119"/>
      <c r="Q1078" s="119"/>
      <c r="R1078" s="119">
        <v>1</v>
      </c>
      <c r="S1078" s="119" t="s">
        <v>120</v>
      </c>
      <c r="T1078" s="119"/>
      <c r="U1078" s="119"/>
      <c r="V1078" s="119"/>
      <c r="W1078" s="119"/>
      <c r="X1078" s="119" t="s">
        <v>1914</v>
      </c>
      <c r="Y1078" s="119" t="s">
        <v>1915</v>
      </c>
      <c r="Z1078" s="119" t="s">
        <v>1916</v>
      </c>
      <c r="AA1078" s="119" t="s">
        <v>1917</v>
      </c>
      <c r="AB1078" s="119" t="s">
        <v>1209</v>
      </c>
      <c r="AD1078" s="300"/>
      <c r="AE1078" s="304"/>
      <c r="AF1078" s="297" t="s">
        <v>518</v>
      </c>
      <c r="AG1078" s="302">
        <v>0</v>
      </c>
      <c r="AH1078" s="297" t="s">
        <v>1910</v>
      </c>
      <c r="AI1078" s="297" t="s">
        <v>1911</v>
      </c>
      <c r="AJ1078" s="302">
        <v>4</v>
      </c>
      <c r="AK1078" s="299">
        <v>2</v>
      </c>
      <c r="AL1078" s="299">
        <v>2</v>
      </c>
      <c r="AM1078" s="299">
        <v>3</v>
      </c>
      <c r="AN1078" s="299">
        <v>1</v>
      </c>
      <c r="AR1078" s="299">
        <v>8</v>
      </c>
      <c r="AS1078" s="299">
        <v>4</v>
      </c>
      <c r="AT1078" s="299">
        <v>3</v>
      </c>
      <c r="AU1078" s="299">
        <v>3</v>
      </c>
      <c r="AX1078" s="303">
        <v>-115.625</v>
      </c>
      <c r="AY1078" s="299">
        <v>740</v>
      </c>
      <c r="AZ1078" s="303">
        <v>-513.88888888888891</v>
      </c>
      <c r="BA1078" s="299">
        <v>0</v>
      </c>
      <c r="BB1078" s="304">
        <v>1493.96</v>
      </c>
      <c r="BC1078" s="304">
        <v>448.99</v>
      </c>
      <c r="BD1078" s="303">
        <v>486.11111111111109</v>
      </c>
      <c r="BE1078" s="303">
        <v>1000</v>
      </c>
      <c r="BH1078" s="297" t="s">
        <v>1901</v>
      </c>
      <c r="BI1078" s="312"/>
      <c r="BJ1078" s="305" t="s">
        <v>109</v>
      </c>
      <c r="BK1078" s="305"/>
      <c r="BL1078" s="305">
        <v>1</v>
      </c>
      <c r="BM1078" s="307">
        <v>1</v>
      </c>
      <c r="BN1078" s="307" t="s">
        <v>79</v>
      </c>
      <c r="BO1078" s="305" t="s">
        <v>1210</v>
      </c>
      <c r="BP1078" s="308">
        <v>1493.96</v>
      </c>
      <c r="BQ1078" s="308">
        <v>448.99</v>
      </c>
      <c r="BR1078" s="308">
        <v>12</v>
      </c>
      <c r="BS1078" s="308">
        <v>12</v>
      </c>
      <c r="BT1078" s="305" t="s">
        <v>1918</v>
      </c>
      <c r="BU1078" s="307">
        <v>0.1</v>
      </c>
      <c r="BV1078" s="309">
        <v>0</v>
      </c>
      <c r="BW1078" s="310" t="s">
        <v>1252</v>
      </c>
      <c r="BX1078" s="305"/>
      <c r="BY1078" s="308">
        <v>1493.96</v>
      </c>
      <c r="BZ1078" s="308">
        <v>448.99</v>
      </c>
      <c r="CA1078" s="308">
        <v>20.399999999999999</v>
      </c>
      <c r="CB1078" s="308">
        <v>20.399999999999999</v>
      </c>
      <c r="CC1078" s="307">
        <v>0.55000000000000004</v>
      </c>
      <c r="CD1078" s="305" t="s">
        <v>1212</v>
      </c>
      <c r="CE1078" s="310" t="s">
        <v>1252</v>
      </c>
      <c r="CF1078" s="305"/>
      <c r="CG1078" s="308">
        <v>1493.96</v>
      </c>
      <c r="CH1078" s="308">
        <v>448.99</v>
      </c>
      <c r="CI1078" s="308">
        <v>12</v>
      </c>
      <c r="CJ1078" s="308">
        <v>12</v>
      </c>
      <c r="CK1078" s="307"/>
      <c r="CL1078" s="307"/>
      <c r="CM1078" s="307">
        <v>1</v>
      </c>
      <c r="CN1078" s="311" t="s">
        <v>1212</v>
      </c>
      <c r="CO1078" s="305" t="s">
        <v>1252</v>
      </c>
      <c r="CP1078" s="305"/>
      <c r="CQ1078" s="308">
        <v>1493.96</v>
      </c>
      <c r="CR1078" s="308">
        <v>448.99</v>
      </c>
      <c r="CS1078" s="308">
        <v>12</v>
      </c>
      <c r="CT1078" s="308">
        <v>12</v>
      </c>
      <c r="CW1078" s="312"/>
      <c r="CX1078" s="312"/>
    </row>
    <row r="1079" spans="1:102" s="299" customFormat="1" ht="16" customHeight="1">
      <c r="A1079" s="297" t="s">
        <v>1919</v>
      </c>
      <c r="B1079" s="297" t="s">
        <v>1920</v>
      </c>
      <c r="C1079" s="119" t="s">
        <v>1214</v>
      </c>
      <c r="D1079" s="119"/>
      <c r="E1079" s="119"/>
      <c r="F1079" s="298">
        <v>1079</v>
      </c>
      <c r="G1079" s="119"/>
      <c r="H1079" s="119"/>
      <c r="I1079" s="119" t="s">
        <v>1921</v>
      </c>
      <c r="J1079" s="119" t="s">
        <v>1922</v>
      </c>
      <c r="K1079" s="119" t="s">
        <v>378</v>
      </c>
      <c r="L1079" s="119"/>
      <c r="M1079" s="119" t="s">
        <v>147</v>
      </c>
      <c r="N1079" s="119"/>
      <c r="O1079" s="119"/>
      <c r="P1079" s="119"/>
      <c r="Q1079" s="119"/>
      <c r="R1079" s="119">
        <v>1</v>
      </c>
      <c r="S1079" s="119" t="s">
        <v>120</v>
      </c>
      <c r="T1079" s="119"/>
      <c r="U1079" s="119"/>
      <c r="V1079" s="119"/>
      <c r="W1079" s="119"/>
      <c r="X1079" s="119" t="s">
        <v>1923</v>
      </c>
      <c r="Y1079" s="119" t="s">
        <v>1924</v>
      </c>
      <c r="Z1079" s="119" t="s">
        <v>1925</v>
      </c>
      <c r="AA1079" s="119" t="s">
        <v>1926</v>
      </c>
      <c r="AB1079" s="119" t="s">
        <v>1209</v>
      </c>
      <c r="AD1079" s="300"/>
      <c r="AE1079" s="304"/>
      <c r="AF1079" s="297" t="s">
        <v>519</v>
      </c>
      <c r="AG1079" s="302">
        <v>0</v>
      </c>
      <c r="AH1079" s="297" t="s">
        <v>1919</v>
      </c>
      <c r="AI1079" s="297" t="s">
        <v>1920</v>
      </c>
      <c r="AJ1079" s="302">
        <v>4</v>
      </c>
      <c r="AK1079" s="299">
        <v>2</v>
      </c>
      <c r="AL1079" s="299">
        <v>2</v>
      </c>
      <c r="AM1079" s="299">
        <v>3</v>
      </c>
      <c r="AN1079" s="299">
        <v>2</v>
      </c>
      <c r="AR1079" s="299">
        <v>8</v>
      </c>
      <c r="AS1079" s="299">
        <v>4</v>
      </c>
      <c r="AT1079" s="299">
        <v>3</v>
      </c>
      <c r="AU1079" s="299">
        <v>3</v>
      </c>
      <c r="AX1079" s="303">
        <v>-114.375</v>
      </c>
      <c r="AY1079" s="299">
        <v>740</v>
      </c>
      <c r="AZ1079" s="303">
        <v>-508.33333333333331</v>
      </c>
      <c r="BA1079" s="299">
        <v>0</v>
      </c>
      <c r="BB1079" s="304">
        <v>1505.8600000000001</v>
      </c>
      <c r="BC1079" s="304">
        <v>459.9</v>
      </c>
      <c r="BD1079" s="303">
        <v>491.66666666666669</v>
      </c>
      <c r="BE1079" s="303">
        <v>1000</v>
      </c>
      <c r="BH1079" s="297" t="s">
        <v>1901</v>
      </c>
      <c r="BI1079" s="312"/>
      <c r="BJ1079" s="305" t="s">
        <v>109</v>
      </c>
      <c r="BK1079" s="305"/>
      <c r="BL1079" s="305">
        <v>1</v>
      </c>
      <c r="BM1079" s="307">
        <v>1</v>
      </c>
      <c r="BN1079" s="307" t="s">
        <v>79</v>
      </c>
      <c r="BO1079" s="305" t="s">
        <v>1210</v>
      </c>
      <c r="BP1079" s="308">
        <v>1505.86</v>
      </c>
      <c r="BQ1079" s="308">
        <v>459.9</v>
      </c>
      <c r="BR1079" s="308">
        <v>12</v>
      </c>
      <c r="BS1079" s="308">
        <v>12</v>
      </c>
      <c r="BT1079" s="305" t="s">
        <v>1927</v>
      </c>
      <c r="BU1079" s="307">
        <v>0.1</v>
      </c>
      <c r="BV1079" s="309">
        <v>0</v>
      </c>
      <c r="BW1079" s="310" t="s">
        <v>1252</v>
      </c>
      <c r="BX1079" s="305"/>
      <c r="BY1079" s="308">
        <v>1505.86</v>
      </c>
      <c r="BZ1079" s="308">
        <v>459.9</v>
      </c>
      <c r="CA1079" s="308">
        <v>20.399999999999999</v>
      </c>
      <c r="CB1079" s="308">
        <v>20.399999999999999</v>
      </c>
      <c r="CC1079" s="307">
        <v>0.55000000000000004</v>
      </c>
      <c r="CD1079" s="305" t="s">
        <v>1212</v>
      </c>
      <c r="CE1079" s="310" t="s">
        <v>1252</v>
      </c>
      <c r="CF1079" s="305"/>
      <c r="CG1079" s="308">
        <v>1505.86</v>
      </c>
      <c r="CH1079" s="308">
        <v>459.9</v>
      </c>
      <c r="CI1079" s="308">
        <v>12</v>
      </c>
      <c r="CJ1079" s="308">
        <v>12</v>
      </c>
      <c r="CK1079" s="307"/>
      <c r="CL1079" s="307"/>
      <c r="CM1079" s="307">
        <v>1</v>
      </c>
      <c r="CN1079" s="311" t="s">
        <v>1212</v>
      </c>
      <c r="CO1079" s="305" t="s">
        <v>1252</v>
      </c>
      <c r="CP1079" s="305"/>
      <c r="CQ1079" s="308">
        <v>1505.86</v>
      </c>
      <c r="CR1079" s="308">
        <v>459.9</v>
      </c>
      <c r="CS1079" s="308">
        <v>12</v>
      </c>
      <c r="CT1079" s="308">
        <v>12</v>
      </c>
      <c r="CW1079" s="312"/>
      <c r="CX1079" s="312"/>
    </row>
    <row r="1080" spans="1:102" s="299" customFormat="1" ht="16" customHeight="1">
      <c r="A1080" s="297" t="s">
        <v>1928</v>
      </c>
      <c r="B1080" s="297" t="s">
        <v>1929</v>
      </c>
      <c r="C1080" s="119" t="s">
        <v>1255</v>
      </c>
      <c r="D1080" s="119"/>
      <c r="E1080" s="119"/>
      <c r="F1080" s="298">
        <v>1080</v>
      </c>
      <c r="G1080" s="119"/>
      <c r="H1080" s="119"/>
      <c r="I1080" s="119" t="s">
        <v>1930</v>
      </c>
      <c r="J1080" s="119" t="s">
        <v>1931</v>
      </c>
      <c r="K1080" s="119" t="s">
        <v>378</v>
      </c>
      <c r="L1080" s="119"/>
      <c r="M1080" s="119" t="s">
        <v>147</v>
      </c>
      <c r="N1080" s="119"/>
      <c r="O1080" s="119"/>
      <c r="P1080" s="119"/>
      <c r="Q1080" s="119"/>
      <c r="R1080" s="119">
        <v>1</v>
      </c>
      <c r="S1080" s="119" t="s">
        <v>120</v>
      </c>
      <c r="T1080" s="119"/>
      <c r="U1080" s="119"/>
      <c r="V1080" s="119"/>
      <c r="W1080" s="119"/>
      <c r="X1080" s="119" t="s">
        <v>1932</v>
      </c>
      <c r="Y1080" s="119" t="s">
        <v>1933</v>
      </c>
      <c r="Z1080" s="119" t="s">
        <v>1934</v>
      </c>
      <c r="AA1080" s="119" t="s">
        <v>1935</v>
      </c>
      <c r="AB1080" s="119" t="s">
        <v>1209</v>
      </c>
      <c r="AD1080" s="300"/>
      <c r="AE1080" s="304"/>
      <c r="AF1080" s="297" t="s">
        <v>520</v>
      </c>
      <c r="AG1080" s="302">
        <v>0</v>
      </c>
      <c r="AH1080" s="297" t="s">
        <v>1928</v>
      </c>
      <c r="AI1080" s="297" t="s">
        <v>1929</v>
      </c>
      <c r="AJ1080" s="302">
        <v>4</v>
      </c>
      <c r="AK1080" s="299">
        <v>2</v>
      </c>
      <c r="AL1080" s="299">
        <v>2</v>
      </c>
      <c r="AM1080" s="299">
        <v>3</v>
      </c>
      <c r="AN1080" s="299">
        <v>3</v>
      </c>
      <c r="AR1080" s="299">
        <v>8</v>
      </c>
      <c r="AS1080" s="299">
        <v>4</v>
      </c>
      <c r="AT1080" s="299">
        <v>3</v>
      </c>
      <c r="AU1080" s="299">
        <v>3</v>
      </c>
      <c r="AX1080" s="303">
        <v>-113.125</v>
      </c>
      <c r="AY1080" s="299">
        <v>740</v>
      </c>
      <c r="AZ1080" s="303">
        <v>-502.77777777777777</v>
      </c>
      <c r="BA1080" s="299">
        <v>0</v>
      </c>
      <c r="BB1080" s="304">
        <v>1517.52</v>
      </c>
      <c r="BC1080" s="304">
        <v>471.05999999999995</v>
      </c>
      <c r="BD1080" s="303">
        <v>497.22222222222223</v>
      </c>
      <c r="BE1080" s="303">
        <v>1000</v>
      </c>
      <c r="BH1080" s="297" t="s">
        <v>1901</v>
      </c>
      <c r="BI1080" s="312"/>
      <c r="BJ1080" s="305" t="s">
        <v>109</v>
      </c>
      <c r="BK1080" s="305"/>
      <c r="BL1080" s="305">
        <v>1</v>
      </c>
      <c r="BM1080" s="307">
        <v>1</v>
      </c>
      <c r="BN1080" s="307" t="s">
        <v>79</v>
      </c>
      <c r="BO1080" s="305" t="s">
        <v>1210</v>
      </c>
      <c r="BP1080" s="308">
        <v>1517.52</v>
      </c>
      <c r="BQ1080" s="308">
        <v>471.06</v>
      </c>
      <c r="BR1080" s="308">
        <v>12</v>
      </c>
      <c r="BS1080" s="308">
        <v>12</v>
      </c>
      <c r="BT1080" s="305" t="s">
        <v>1936</v>
      </c>
      <c r="BU1080" s="307">
        <v>0.1</v>
      </c>
      <c r="BV1080" s="309">
        <v>0</v>
      </c>
      <c r="BW1080" s="310" t="s">
        <v>1252</v>
      </c>
      <c r="BX1080" s="305"/>
      <c r="BY1080" s="308">
        <v>1517.52</v>
      </c>
      <c r="BZ1080" s="308">
        <v>471.06</v>
      </c>
      <c r="CA1080" s="308">
        <v>20.399999999999999</v>
      </c>
      <c r="CB1080" s="308">
        <v>20.399999999999999</v>
      </c>
      <c r="CC1080" s="307">
        <v>0.55000000000000004</v>
      </c>
      <c r="CD1080" s="305" t="s">
        <v>1212</v>
      </c>
      <c r="CE1080" s="310" t="s">
        <v>1252</v>
      </c>
      <c r="CF1080" s="305"/>
      <c r="CG1080" s="308">
        <v>1517.52</v>
      </c>
      <c r="CH1080" s="308">
        <v>471.06</v>
      </c>
      <c r="CI1080" s="308">
        <v>12</v>
      </c>
      <c r="CJ1080" s="308">
        <v>12</v>
      </c>
      <c r="CK1080" s="307"/>
      <c r="CL1080" s="307"/>
      <c r="CM1080" s="307">
        <v>1</v>
      </c>
      <c r="CN1080" s="311" t="s">
        <v>1212</v>
      </c>
      <c r="CO1080" s="305" t="s">
        <v>1252</v>
      </c>
      <c r="CP1080" s="305"/>
      <c r="CQ1080" s="308">
        <v>1517.52</v>
      </c>
      <c r="CR1080" s="308">
        <v>471.06</v>
      </c>
      <c r="CS1080" s="308">
        <v>12</v>
      </c>
      <c r="CT1080" s="308">
        <v>12</v>
      </c>
      <c r="CW1080" s="312"/>
      <c r="CX1080" s="312"/>
    </row>
    <row r="1081" spans="1:102" s="299" customFormat="1" ht="16" customHeight="1">
      <c r="A1081" s="297" t="s">
        <v>1937</v>
      </c>
      <c r="B1081" s="297" t="s">
        <v>1938</v>
      </c>
      <c r="C1081" s="119" t="s">
        <v>1214</v>
      </c>
      <c r="D1081" s="119"/>
      <c r="E1081" s="119"/>
      <c r="F1081" s="298">
        <v>1081</v>
      </c>
      <c r="G1081" s="119"/>
      <c r="H1081" s="119"/>
      <c r="I1081" s="119" t="s">
        <v>1939</v>
      </c>
      <c r="J1081" s="119" t="s">
        <v>1940</v>
      </c>
      <c r="K1081" s="119" t="s">
        <v>378</v>
      </c>
      <c r="L1081" s="119"/>
      <c r="M1081" s="119" t="s">
        <v>147</v>
      </c>
      <c r="N1081" s="119"/>
      <c r="O1081" s="119"/>
      <c r="P1081" s="119"/>
      <c r="Q1081" s="119"/>
      <c r="R1081" s="119">
        <v>1</v>
      </c>
      <c r="S1081" s="119" t="s">
        <v>120</v>
      </c>
      <c r="T1081" s="119"/>
      <c r="U1081" s="119"/>
      <c r="V1081" s="119"/>
      <c r="W1081" s="119"/>
      <c r="X1081" s="119" t="s">
        <v>1941</v>
      </c>
      <c r="Y1081" s="119" t="s">
        <v>1942</v>
      </c>
      <c r="Z1081" s="119" t="s">
        <v>1943</v>
      </c>
      <c r="AA1081" s="119" t="s">
        <v>1944</v>
      </c>
      <c r="AB1081" s="119" t="s">
        <v>1209</v>
      </c>
      <c r="AD1081" s="300"/>
      <c r="AE1081" s="304"/>
      <c r="AF1081" s="297" t="s">
        <v>521</v>
      </c>
      <c r="AG1081" s="302">
        <v>0</v>
      </c>
      <c r="AH1081" s="297" t="s">
        <v>1937</v>
      </c>
      <c r="AI1081" s="297" t="s">
        <v>1938</v>
      </c>
      <c r="AJ1081" s="302">
        <v>2</v>
      </c>
      <c r="AK1081" s="299">
        <v>2</v>
      </c>
      <c r="AL1081" s="299">
        <v>3</v>
      </c>
      <c r="AR1081" s="299">
        <v>8</v>
      </c>
      <c r="AS1081" s="299">
        <v>4</v>
      </c>
      <c r="AX1081" s="303">
        <v>-106.875</v>
      </c>
      <c r="AY1081" s="299">
        <v>500</v>
      </c>
      <c r="AZ1081" s="303">
        <v>-475</v>
      </c>
      <c r="BA1081" s="299">
        <v>0</v>
      </c>
      <c r="BB1081" s="304">
        <v>1386.51</v>
      </c>
      <c r="BC1081" s="304">
        <v>682.8</v>
      </c>
      <c r="BD1081" s="303">
        <v>525</v>
      </c>
      <c r="BE1081" s="303">
        <v>1000</v>
      </c>
      <c r="BH1081" s="297" t="s">
        <v>1686</v>
      </c>
      <c r="BI1081" s="312"/>
      <c r="BJ1081" s="305" t="s">
        <v>109</v>
      </c>
      <c r="BK1081" s="305"/>
      <c r="BL1081" s="305">
        <v>1</v>
      </c>
      <c r="BM1081" s="307">
        <v>1</v>
      </c>
      <c r="BN1081" s="307" t="s">
        <v>79</v>
      </c>
      <c r="BO1081" s="305" t="s">
        <v>1210</v>
      </c>
      <c r="BP1081" s="308">
        <v>1386.51</v>
      </c>
      <c r="BQ1081" s="308">
        <v>682.8</v>
      </c>
      <c r="BR1081" s="308">
        <v>60</v>
      </c>
      <c r="BS1081" s="308">
        <v>60</v>
      </c>
      <c r="BT1081" s="305" t="s">
        <v>1945</v>
      </c>
      <c r="BU1081" s="307">
        <v>0.1</v>
      </c>
      <c r="BV1081" s="309">
        <v>0</v>
      </c>
      <c r="BW1081" s="310" t="s">
        <v>1232</v>
      </c>
      <c r="BX1081" s="305"/>
      <c r="BY1081" s="308">
        <v>1386.51</v>
      </c>
      <c r="BZ1081" s="308">
        <v>682.8</v>
      </c>
      <c r="CA1081" s="308">
        <v>102</v>
      </c>
      <c r="CB1081" s="308">
        <v>102</v>
      </c>
      <c r="CC1081" s="307">
        <v>0.55000000000000004</v>
      </c>
      <c r="CD1081" s="305" t="s">
        <v>1212</v>
      </c>
      <c r="CE1081" s="310" t="s">
        <v>1232</v>
      </c>
      <c r="CF1081" s="305"/>
      <c r="CG1081" s="308">
        <v>1386.51</v>
      </c>
      <c r="CH1081" s="308">
        <v>682.8</v>
      </c>
      <c r="CI1081" s="308">
        <v>60</v>
      </c>
      <c r="CJ1081" s="308">
        <v>60</v>
      </c>
      <c r="CK1081" s="307"/>
      <c r="CL1081" s="307"/>
      <c r="CM1081" s="307">
        <v>1</v>
      </c>
      <c r="CN1081" s="311" t="s">
        <v>1212</v>
      </c>
      <c r="CO1081" s="305" t="s">
        <v>1232</v>
      </c>
      <c r="CP1081" s="305"/>
      <c r="CQ1081" s="308">
        <v>1386.51</v>
      </c>
      <c r="CR1081" s="308">
        <v>682.8</v>
      </c>
      <c r="CS1081" s="308">
        <v>60</v>
      </c>
      <c r="CT1081" s="308">
        <v>60</v>
      </c>
      <c r="CW1081" s="312"/>
      <c r="CX1081" s="312"/>
    </row>
    <row r="1082" spans="1:102" s="299" customFormat="1" ht="16" customHeight="1">
      <c r="A1082" s="297" t="s">
        <v>1946</v>
      </c>
      <c r="B1082" s="297" t="s">
        <v>1947</v>
      </c>
      <c r="C1082" s="119" t="s">
        <v>1214</v>
      </c>
      <c r="D1082" s="119"/>
      <c r="E1082" s="119"/>
      <c r="F1082" s="298">
        <v>1082</v>
      </c>
      <c r="G1082" s="119"/>
      <c r="H1082" s="119"/>
      <c r="I1082" s="119" t="s">
        <v>1948</v>
      </c>
      <c r="J1082" s="119" t="s">
        <v>1949</v>
      </c>
      <c r="K1082" s="119" t="s">
        <v>378</v>
      </c>
      <c r="L1082" s="119"/>
      <c r="M1082" s="119" t="s">
        <v>147</v>
      </c>
      <c r="N1082" s="119"/>
      <c r="O1082" s="119"/>
      <c r="P1082" s="119"/>
      <c r="Q1082" s="119"/>
      <c r="R1082" s="119">
        <v>1</v>
      </c>
      <c r="S1082" s="119" t="s">
        <v>120</v>
      </c>
      <c r="T1082" s="119"/>
      <c r="U1082" s="119"/>
      <c r="V1082" s="119"/>
      <c r="W1082" s="119"/>
      <c r="X1082" s="119" t="s">
        <v>1950</v>
      </c>
      <c r="Y1082" s="119" t="s">
        <v>1951</v>
      </c>
      <c r="Z1082" s="119" t="s">
        <v>1952</v>
      </c>
      <c r="AA1082" s="119" t="s">
        <v>1953</v>
      </c>
      <c r="AB1082" s="119" t="s">
        <v>1209</v>
      </c>
      <c r="AD1082" s="300"/>
      <c r="AE1082" s="304"/>
      <c r="AF1082" s="297" t="s">
        <v>522</v>
      </c>
      <c r="AG1082" s="302">
        <v>0</v>
      </c>
      <c r="AH1082" s="297" t="s">
        <v>1946</v>
      </c>
      <c r="AI1082" s="297" t="s">
        <v>1947</v>
      </c>
      <c r="AJ1082" s="302">
        <v>3</v>
      </c>
      <c r="AK1082" s="299">
        <v>2</v>
      </c>
      <c r="AL1082" s="299">
        <v>3</v>
      </c>
      <c r="AM1082" s="299">
        <v>1</v>
      </c>
      <c r="AR1082" s="299">
        <v>8</v>
      </c>
      <c r="AS1082" s="299">
        <v>4</v>
      </c>
      <c r="AT1082" s="299">
        <v>3</v>
      </c>
      <c r="AX1082" s="303">
        <v>-110.625</v>
      </c>
      <c r="AY1082" s="299">
        <v>640</v>
      </c>
      <c r="AZ1082" s="303">
        <v>-491.66666666666669</v>
      </c>
      <c r="BA1082" s="299">
        <v>0</v>
      </c>
      <c r="BB1082" s="304">
        <v>1467.1100000000001</v>
      </c>
      <c r="BC1082" s="304">
        <v>562.5</v>
      </c>
      <c r="BD1082" s="303">
        <v>508.33333333333331</v>
      </c>
      <c r="BE1082" s="303">
        <v>1000</v>
      </c>
      <c r="BH1082" s="297" t="s">
        <v>1937</v>
      </c>
      <c r="BI1082" s="312"/>
      <c r="BJ1082" s="305" t="s">
        <v>109</v>
      </c>
      <c r="BK1082" s="305"/>
      <c r="BL1082" s="305">
        <v>1</v>
      </c>
      <c r="BM1082" s="307">
        <v>1</v>
      </c>
      <c r="BN1082" s="307" t="s">
        <v>79</v>
      </c>
      <c r="BO1082" s="305" t="s">
        <v>1210</v>
      </c>
      <c r="BP1082" s="308">
        <v>1467.11</v>
      </c>
      <c r="BQ1082" s="308">
        <v>562.5</v>
      </c>
      <c r="BR1082" s="308">
        <v>35</v>
      </c>
      <c r="BS1082" s="308">
        <v>35</v>
      </c>
      <c r="BT1082" s="305" t="s">
        <v>1954</v>
      </c>
      <c r="BU1082" s="307">
        <v>0.1</v>
      </c>
      <c r="BV1082" s="309">
        <v>0</v>
      </c>
      <c r="BW1082" s="310" t="s">
        <v>1242</v>
      </c>
      <c r="BX1082" s="305"/>
      <c r="BY1082" s="308">
        <v>1467.11</v>
      </c>
      <c r="BZ1082" s="308">
        <v>562.5</v>
      </c>
      <c r="CA1082" s="308">
        <v>59.5</v>
      </c>
      <c r="CB1082" s="308">
        <v>59.5</v>
      </c>
      <c r="CC1082" s="307">
        <v>0.55000000000000004</v>
      </c>
      <c r="CD1082" s="305" t="s">
        <v>1212</v>
      </c>
      <c r="CE1082" s="310" t="s">
        <v>1242</v>
      </c>
      <c r="CF1082" s="305"/>
      <c r="CG1082" s="308">
        <v>1467.11</v>
      </c>
      <c r="CH1082" s="308">
        <v>562.5</v>
      </c>
      <c r="CI1082" s="308">
        <v>35</v>
      </c>
      <c r="CJ1082" s="308">
        <v>35</v>
      </c>
      <c r="CK1082" s="307"/>
      <c r="CL1082" s="307"/>
      <c r="CM1082" s="307">
        <v>1</v>
      </c>
      <c r="CN1082" s="311" t="s">
        <v>1212</v>
      </c>
      <c r="CO1082" s="305" t="s">
        <v>1242</v>
      </c>
      <c r="CP1082" s="305"/>
      <c r="CQ1082" s="308">
        <v>1467.11</v>
      </c>
      <c r="CR1082" s="308">
        <v>562.5</v>
      </c>
      <c r="CS1082" s="308">
        <v>35</v>
      </c>
      <c r="CT1082" s="308">
        <v>35</v>
      </c>
      <c r="CW1082" s="312"/>
      <c r="CX1082" s="312"/>
    </row>
    <row r="1083" spans="1:102" s="299" customFormat="1" ht="16" customHeight="1">
      <c r="A1083" s="297" t="s">
        <v>1955</v>
      </c>
      <c r="B1083" s="297" t="s">
        <v>1956</v>
      </c>
      <c r="C1083" s="119" t="s">
        <v>1214</v>
      </c>
      <c r="D1083" s="119"/>
      <c r="E1083" s="119"/>
      <c r="F1083" s="298">
        <v>1083</v>
      </c>
      <c r="G1083" s="119"/>
      <c r="H1083" s="119"/>
      <c r="I1083" s="119" t="s">
        <v>1957</v>
      </c>
      <c r="J1083" s="119" t="s">
        <v>1958</v>
      </c>
      <c r="K1083" s="119" t="s">
        <v>378</v>
      </c>
      <c r="L1083" s="119"/>
      <c r="M1083" s="119" t="s">
        <v>147</v>
      </c>
      <c r="N1083" s="119"/>
      <c r="O1083" s="119"/>
      <c r="P1083" s="119"/>
      <c r="Q1083" s="119"/>
      <c r="R1083" s="119">
        <v>1</v>
      </c>
      <c r="S1083" s="119" t="s">
        <v>120</v>
      </c>
      <c r="T1083" s="119"/>
      <c r="U1083" s="119"/>
      <c r="V1083" s="119"/>
      <c r="W1083" s="119"/>
      <c r="X1083" s="119" t="s">
        <v>1959</v>
      </c>
      <c r="Y1083" s="119" t="s">
        <v>1960</v>
      </c>
      <c r="Z1083" s="119" t="s">
        <v>1961</v>
      </c>
      <c r="AA1083" s="119" t="s">
        <v>1962</v>
      </c>
      <c r="AB1083" s="119" t="s">
        <v>1209</v>
      </c>
      <c r="AD1083" s="300"/>
      <c r="AE1083" s="304"/>
      <c r="AF1083" s="297" t="s">
        <v>523</v>
      </c>
      <c r="AG1083" s="302">
        <v>0</v>
      </c>
      <c r="AH1083" s="297" t="s">
        <v>1955</v>
      </c>
      <c r="AI1083" s="297" t="s">
        <v>1956</v>
      </c>
      <c r="AJ1083" s="302">
        <v>4</v>
      </c>
      <c r="AK1083" s="299">
        <v>2</v>
      </c>
      <c r="AL1083" s="299">
        <v>3</v>
      </c>
      <c r="AM1083" s="299">
        <v>1</v>
      </c>
      <c r="AN1083" s="299">
        <v>1</v>
      </c>
      <c r="AR1083" s="299">
        <v>8</v>
      </c>
      <c r="AS1083" s="299">
        <v>4</v>
      </c>
      <c r="AT1083" s="299">
        <v>3</v>
      </c>
      <c r="AU1083" s="299">
        <v>3</v>
      </c>
      <c r="AX1083" s="303">
        <v>-111.875</v>
      </c>
      <c r="AY1083" s="299">
        <v>740</v>
      </c>
      <c r="AZ1083" s="303">
        <v>-497.22222222222223</v>
      </c>
      <c r="BA1083" s="299">
        <v>0</v>
      </c>
      <c r="BB1083" s="304">
        <v>1528.94</v>
      </c>
      <c r="BC1083" s="304">
        <v>482.48</v>
      </c>
      <c r="BD1083" s="303">
        <v>502.77777777777777</v>
      </c>
      <c r="BE1083" s="303">
        <v>1000</v>
      </c>
      <c r="BH1083" s="297" t="s">
        <v>1946</v>
      </c>
      <c r="BI1083" s="312"/>
      <c r="BJ1083" s="305" t="s">
        <v>109</v>
      </c>
      <c r="BK1083" s="305"/>
      <c r="BL1083" s="305">
        <v>1</v>
      </c>
      <c r="BM1083" s="307">
        <v>1</v>
      </c>
      <c r="BN1083" s="307" t="s">
        <v>79</v>
      </c>
      <c r="BO1083" s="305" t="s">
        <v>1210</v>
      </c>
      <c r="BP1083" s="308">
        <v>1528.94</v>
      </c>
      <c r="BQ1083" s="308">
        <v>482.48</v>
      </c>
      <c r="BR1083" s="308">
        <v>12</v>
      </c>
      <c r="BS1083" s="308">
        <v>12</v>
      </c>
      <c r="BT1083" s="305" t="s">
        <v>1963</v>
      </c>
      <c r="BU1083" s="307">
        <v>0.1</v>
      </c>
      <c r="BV1083" s="309">
        <v>0</v>
      </c>
      <c r="BW1083" s="310" t="s">
        <v>1252</v>
      </c>
      <c r="BX1083" s="305"/>
      <c r="BY1083" s="308">
        <v>1528.94</v>
      </c>
      <c r="BZ1083" s="308">
        <v>482.48</v>
      </c>
      <c r="CA1083" s="308">
        <v>20.399999999999999</v>
      </c>
      <c r="CB1083" s="308">
        <v>20.399999999999999</v>
      </c>
      <c r="CC1083" s="307">
        <v>0.55000000000000004</v>
      </c>
      <c r="CD1083" s="305" t="s">
        <v>1212</v>
      </c>
      <c r="CE1083" s="310" t="s">
        <v>1252</v>
      </c>
      <c r="CF1083" s="305"/>
      <c r="CG1083" s="308">
        <v>1528.94</v>
      </c>
      <c r="CH1083" s="308">
        <v>482.48</v>
      </c>
      <c r="CI1083" s="308">
        <v>12</v>
      </c>
      <c r="CJ1083" s="308">
        <v>12</v>
      </c>
      <c r="CK1083" s="307"/>
      <c r="CL1083" s="307"/>
      <c r="CM1083" s="307">
        <v>1</v>
      </c>
      <c r="CN1083" s="311" t="s">
        <v>1212</v>
      </c>
      <c r="CO1083" s="305" t="s">
        <v>1252</v>
      </c>
      <c r="CP1083" s="305"/>
      <c r="CQ1083" s="308">
        <v>1528.94</v>
      </c>
      <c r="CR1083" s="308">
        <v>482.48</v>
      </c>
      <c r="CS1083" s="308">
        <v>12</v>
      </c>
      <c r="CT1083" s="308">
        <v>12</v>
      </c>
      <c r="CW1083" s="312"/>
      <c r="CX1083" s="312"/>
    </row>
    <row r="1084" spans="1:102" s="299" customFormat="1" ht="16" customHeight="1">
      <c r="A1084" s="297" t="s">
        <v>1964</v>
      </c>
      <c r="B1084" s="297" t="s">
        <v>1965</v>
      </c>
      <c r="C1084" s="119" t="s">
        <v>1255</v>
      </c>
      <c r="D1084" s="119"/>
      <c r="E1084" s="119"/>
      <c r="F1084" s="298">
        <v>1084</v>
      </c>
      <c r="G1084" s="119"/>
      <c r="H1084" s="119"/>
      <c r="I1084" s="119" t="s">
        <v>1966</v>
      </c>
      <c r="J1084" s="119" t="s">
        <v>1967</v>
      </c>
      <c r="K1084" s="119" t="s">
        <v>378</v>
      </c>
      <c r="L1084" s="119"/>
      <c r="M1084" s="119" t="s">
        <v>147</v>
      </c>
      <c r="N1084" s="119"/>
      <c r="O1084" s="119"/>
      <c r="P1084" s="119"/>
      <c r="Q1084" s="119"/>
      <c r="R1084" s="119">
        <v>1</v>
      </c>
      <c r="S1084" s="119" t="s">
        <v>120</v>
      </c>
      <c r="T1084" s="119"/>
      <c r="U1084" s="119"/>
      <c r="V1084" s="119"/>
      <c r="W1084" s="119"/>
      <c r="X1084" s="119" t="s">
        <v>1968</v>
      </c>
      <c r="Y1084" s="119" t="s">
        <v>1969</v>
      </c>
      <c r="Z1084" s="119" t="s">
        <v>1970</v>
      </c>
      <c r="AA1084" s="119" t="s">
        <v>1971</v>
      </c>
      <c r="AB1084" s="119" t="s">
        <v>1209</v>
      </c>
      <c r="AD1084" s="300"/>
      <c r="AE1084" s="304"/>
      <c r="AF1084" s="297" t="s">
        <v>524</v>
      </c>
      <c r="AG1084" s="302">
        <v>0</v>
      </c>
      <c r="AH1084" s="297" t="s">
        <v>1964</v>
      </c>
      <c r="AI1084" s="297" t="s">
        <v>1965</v>
      </c>
      <c r="AJ1084" s="302">
        <v>4</v>
      </c>
      <c r="AK1084" s="299">
        <v>2</v>
      </c>
      <c r="AL1084" s="299">
        <v>3</v>
      </c>
      <c r="AM1084" s="299">
        <v>1</v>
      </c>
      <c r="AN1084" s="299">
        <v>2</v>
      </c>
      <c r="AR1084" s="299">
        <v>8</v>
      </c>
      <c r="AS1084" s="299">
        <v>4</v>
      </c>
      <c r="AT1084" s="299">
        <v>3</v>
      </c>
      <c r="AU1084" s="299">
        <v>3</v>
      </c>
      <c r="AX1084" s="303">
        <v>-110.625</v>
      </c>
      <c r="AY1084" s="299">
        <v>740</v>
      </c>
      <c r="AZ1084" s="303">
        <v>-491.66666666666669</v>
      </c>
      <c r="BA1084" s="299">
        <v>0</v>
      </c>
      <c r="BB1084" s="304">
        <v>1540.1</v>
      </c>
      <c r="BC1084" s="304">
        <v>494.14</v>
      </c>
      <c r="BD1084" s="303">
        <v>508.33333333333331</v>
      </c>
      <c r="BE1084" s="303">
        <v>1000</v>
      </c>
      <c r="BH1084" s="297" t="s">
        <v>1946</v>
      </c>
      <c r="BI1084" s="312"/>
      <c r="BJ1084" s="305" t="s">
        <v>109</v>
      </c>
      <c r="BK1084" s="305"/>
      <c r="BL1084" s="305">
        <v>1</v>
      </c>
      <c r="BM1084" s="307">
        <v>1</v>
      </c>
      <c r="BN1084" s="307" t="s">
        <v>79</v>
      </c>
      <c r="BO1084" s="305" t="s">
        <v>1210</v>
      </c>
      <c r="BP1084" s="308">
        <v>1540.1</v>
      </c>
      <c r="BQ1084" s="308">
        <v>494.14</v>
      </c>
      <c r="BR1084" s="308">
        <v>12</v>
      </c>
      <c r="BS1084" s="308">
        <v>12</v>
      </c>
      <c r="BT1084" s="305" t="s">
        <v>1972</v>
      </c>
      <c r="BU1084" s="307">
        <v>0.1</v>
      </c>
      <c r="BV1084" s="309">
        <v>0</v>
      </c>
      <c r="BW1084" s="310" t="s">
        <v>1252</v>
      </c>
      <c r="BX1084" s="305"/>
      <c r="BY1084" s="308">
        <v>1540.1</v>
      </c>
      <c r="BZ1084" s="308">
        <v>494.14</v>
      </c>
      <c r="CA1084" s="308">
        <v>20.399999999999999</v>
      </c>
      <c r="CB1084" s="308">
        <v>20.399999999999999</v>
      </c>
      <c r="CC1084" s="307">
        <v>0.55000000000000004</v>
      </c>
      <c r="CD1084" s="305" t="s">
        <v>1212</v>
      </c>
      <c r="CE1084" s="310" t="s">
        <v>1252</v>
      </c>
      <c r="CF1084" s="305"/>
      <c r="CG1084" s="308">
        <v>1540.1</v>
      </c>
      <c r="CH1084" s="308">
        <v>494.14</v>
      </c>
      <c r="CI1084" s="308">
        <v>12</v>
      </c>
      <c r="CJ1084" s="308">
        <v>12</v>
      </c>
      <c r="CK1084" s="307"/>
      <c r="CL1084" s="307"/>
      <c r="CM1084" s="307">
        <v>1</v>
      </c>
      <c r="CN1084" s="311" t="s">
        <v>1212</v>
      </c>
      <c r="CO1084" s="305" t="s">
        <v>1252</v>
      </c>
      <c r="CP1084" s="305"/>
      <c r="CQ1084" s="308">
        <v>1540.1</v>
      </c>
      <c r="CR1084" s="308">
        <v>494.14</v>
      </c>
      <c r="CS1084" s="308">
        <v>12</v>
      </c>
      <c r="CT1084" s="308">
        <v>12</v>
      </c>
      <c r="CW1084" s="312"/>
      <c r="CX1084" s="312"/>
    </row>
    <row r="1085" spans="1:102" s="299" customFormat="1" ht="16" customHeight="1">
      <c r="A1085" s="297" t="s">
        <v>1973</v>
      </c>
      <c r="B1085" s="297" t="s">
        <v>1974</v>
      </c>
      <c r="C1085" s="119" t="s">
        <v>1214</v>
      </c>
      <c r="D1085" s="119"/>
      <c r="E1085" s="119"/>
      <c r="F1085" s="298">
        <v>1085</v>
      </c>
      <c r="G1085" s="119"/>
      <c r="H1085" s="119"/>
      <c r="I1085" s="119" t="s">
        <v>1975</v>
      </c>
      <c r="J1085" s="119" t="s">
        <v>1976</v>
      </c>
      <c r="K1085" s="119" t="s">
        <v>378</v>
      </c>
      <c r="L1085" s="119"/>
      <c r="M1085" s="119" t="s">
        <v>147</v>
      </c>
      <c r="N1085" s="119"/>
      <c r="O1085" s="119"/>
      <c r="P1085" s="119"/>
      <c r="Q1085" s="119"/>
      <c r="R1085" s="119">
        <v>1</v>
      </c>
      <c r="S1085" s="119" t="s">
        <v>120</v>
      </c>
      <c r="T1085" s="119"/>
      <c r="U1085" s="119"/>
      <c r="V1085" s="119"/>
      <c r="W1085" s="119"/>
      <c r="X1085" s="119" t="s">
        <v>1977</v>
      </c>
      <c r="Y1085" s="119" t="s">
        <v>1978</v>
      </c>
      <c r="Z1085" s="119" t="s">
        <v>1979</v>
      </c>
      <c r="AA1085" s="119" t="s">
        <v>1980</v>
      </c>
      <c r="AB1085" s="119" t="s">
        <v>1209</v>
      </c>
      <c r="AD1085" s="300"/>
      <c r="AE1085" s="304"/>
      <c r="AF1085" s="297" t="s">
        <v>525</v>
      </c>
      <c r="AG1085" s="302">
        <v>0</v>
      </c>
      <c r="AH1085" s="297" t="s">
        <v>1973</v>
      </c>
      <c r="AI1085" s="297" t="s">
        <v>1974</v>
      </c>
      <c r="AJ1085" s="302">
        <v>4</v>
      </c>
      <c r="AK1085" s="299">
        <v>2</v>
      </c>
      <c r="AL1085" s="299">
        <v>3</v>
      </c>
      <c r="AM1085" s="299">
        <v>1</v>
      </c>
      <c r="AN1085" s="299">
        <v>3</v>
      </c>
      <c r="AR1085" s="299">
        <v>8</v>
      </c>
      <c r="AS1085" s="299">
        <v>4</v>
      </c>
      <c r="AT1085" s="299">
        <v>3</v>
      </c>
      <c r="AU1085" s="299">
        <v>3</v>
      </c>
      <c r="AX1085" s="303">
        <v>-109.375</v>
      </c>
      <c r="AY1085" s="299">
        <v>740</v>
      </c>
      <c r="AZ1085" s="303">
        <v>-486.11111111111114</v>
      </c>
      <c r="BA1085" s="299">
        <v>0</v>
      </c>
      <c r="BB1085" s="304">
        <v>1551.01</v>
      </c>
      <c r="BC1085" s="304">
        <v>506.04</v>
      </c>
      <c r="BD1085" s="303">
        <v>513.88888888888891</v>
      </c>
      <c r="BE1085" s="303">
        <v>1000</v>
      </c>
      <c r="BH1085" s="297" t="s">
        <v>1946</v>
      </c>
      <c r="BI1085" s="312"/>
      <c r="BJ1085" s="305" t="s">
        <v>109</v>
      </c>
      <c r="BK1085" s="305"/>
      <c r="BL1085" s="305">
        <v>1</v>
      </c>
      <c r="BM1085" s="307">
        <v>1</v>
      </c>
      <c r="BN1085" s="307" t="s">
        <v>79</v>
      </c>
      <c r="BO1085" s="305" t="s">
        <v>1210</v>
      </c>
      <c r="BP1085" s="308">
        <v>1551.01</v>
      </c>
      <c r="BQ1085" s="308">
        <v>506.04</v>
      </c>
      <c r="BR1085" s="308">
        <v>12</v>
      </c>
      <c r="BS1085" s="308">
        <v>12</v>
      </c>
      <c r="BT1085" s="305" t="s">
        <v>1981</v>
      </c>
      <c r="BU1085" s="307">
        <v>0.1</v>
      </c>
      <c r="BV1085" s="309">
        <v>0</v>
      </c>
      <c r="BW1085" s="310" t="s">
        <v>1252</v>
      </c>
      <c r="BX1085" s="305"/>
      <c r="BY1085" s="308">
        <v>1551.01</v>
      </c>
      <c r="BZ1085" s="308">
        <v>506.04</v>
      </c>
      <c r="CA1085" s="308">
        <v>20.399999999999999</v>
      </c>
      <c r="CB1085" s="308">
        <v>20.399999999999999</v>
      </c>
      <c r="CC1085" s="307">
        <v>0.55000000000000004</v>
      </c>
      <c r="CD1085" s="305" t="s">
        <v>1212</v>
      </c>
      <c r="CE1085" s="310" t="s">
        <v>1252</v>
      </c>
      <c r="CF1085" s="305"/>
      <c r="CG1085" s="308">
        <v>1551.01</v>
      </c>
      <c r="CH1085" s="308">
        <v>506.04</v>
      </c>
      <c r="CI1085" s="308">
        <v>12</v>
      </c>
      <c r="CJ1085" s="308">
        <v>12</v>
      </c>
      <c r="CK1085" s="307"/>
      <c r="CL1085" s="307"/>
      <c r="CM1085" s="307">
        <v>1</v>
      </c>
      <c r="CN1085" s="311" t="s">
        <v>1212</v>
      </c>
      <c r="CO1085" s="305" t="s">
        <v>1252</v>
      </c>
      <c r="CP1085" s="305"/>
      <c r="CQ1085" s="308">
        <v>1551.01</v>
      </c>
      <c r="CR1085" s="308">
        <v>506.04</v>
      </c>
      <c r="CS1085" s="308">
        <v>12</v>
      </c>
      <c r="CT1085" s="308">
        <v>12</v>
      </c>
      <c r="CW1085" s="312"/>
      <c r="CX1085" s="312"/>
    </row>
    <row r="1086" spans="1:102" s="299" customFormat="1" ht="16" customHeight="1">
      <c r="A1086" s="297" t="s">
        <v>1982</v>
      </c>
      <c r="B1086" s="297" t="s">
        <v>1983</v>
      </c>
      <c r="C1086" s="119" t="s">
        <v>1255</v>
      </c>
      <c r="D1086" s="119"/>
      <c r="E1086" s="119"/>
      <c r="F1086" s="298">
        <v>1086</v>
      </c>
      <c r="G1086" s="119"/>
      <c r="H1086" s="119"/>
      <c r="I1086" s="119" t="s">
        <v>1984</v>
      </c>
      <c r="J1086" s="119" t="s">
        <v>1985</v>
      </c>
      <c r="K1086" s="119" t="s">
        <v>378</v>
      </c>
      <c r="L1086" s="119"/>
      <c r="M1086" s="119" t="s">
        <v>147</v>
      </c>
      <c r="N1086" s="119"/>
      <c r="O1086" s="119"/>
      <c r="P1086" s="119"/>
      <c r="Q1086" s="119"/>
      <c r="R1086" s="119">
        <v>1</v>
      </c>
      <c r="S1086" s="119" t="s">
        <v>120</v>
      </c>
      <c r="T1086" s="119"/>
      <c r="U1086" s="119"/>
      <c r="V1086" s="119"/>
      <c r="W1086" s="119"/>
      <c r="X1086" s="119" t="s">
        <v>1986</v>
      </c>
      <c r="Y1086" s="119" t="s">
        <v>1987</v>
      </c>
      <c r="Z1086" s="119" t="s">
        <v>1988</v>
      </c>
      <c r="AA1086" s="119" t="s">
        <v>1989</v>
      </c>
      <c r="AB1086" s="119" t="s">
        <v>1209</v>
      </c>
      <c r="AD1086" s="300"/>
      <c r="AE1086" s="304"/>
      <c r="AF1086" s="297" t="s">
        <v>526</v>
      </c>
      <c r="AG1086" s="302">
        <v>0</v>
      </c>
      <c r="AH1086" s="297" t="s">
        <v>1982</v>
      </c>
      <c r="AI1086" s="297" t="s">
        <v>1983</v>
      </c>
      <c r="AJ1086" s="302">
        <v>3</v>
      </c>
      <c r="AK1086" s="299">
        <v>2</v>
      </c>
      <c r="AL1086" s="299">
        <v>3</v>
      </c>
      <c r="AM1086" s="299">
        <v>2</v>
      </c>
      <c r="AR1086" s="299">
        <v>8</v>
      </c>
      <c r="AS1086" s="299">
        <v>4</v>
      </c>
      <c r="AT1086" s="299">
        <v>3</v>
      </c>
      <c r="AX1086" s="303">
        <v>-106.875</v>
      </c>
      <c r="AY1086" s="299">
        <v>640</v>
      </c>
      <c r="AZ1086" s="303">
        <v>-475</v>
      </c>
      <c r="BA1086" s="299">
        <v>0</v>
      </c>
      <c r="BB1086" s="304">
        <v>1494.73</v>
      </c>
      <c r="BC1086" s="304">
        <v>593.99</v>
      </c>
      <c r="BD1086" s="303">
        <v>525</v>
      </c>
      <c r="BE1086" s="303">
        <v>1000</v>
      </c>
      <c r="BH1086" s="297" t="s">
        <v>1937</v>
      </c>
      <c r="BI1086" s="312"/>
      <c r="BJ1086" s="305" t="s">
        <v>109</v>
      </c>
      <c r="BK1086" s="305"/>
      <c r="BL1086" s="305">
        <v>1</v>
      </c>
      <c r="BM1086" s="307">
        <v>1</v>
      </c>
      <c r="BN1086" s="307" t="s">
        <v>79</v>
      </c>
      <c r="BO1086" s="305" t="s">
        <v>1210</v>
      </c>
      <c r="BP1086" s="308">
        <v>1494.73</v>
      </c>
      <c r="BQ1086" s="308">
        <v>593.99</v>
      </c>
      <c r="BR1086" s="308">
        <v>35</v>
      </c>
      <c r="BS1086" s="308">
        <v>35</v>
      </c>
      <c r="BT1086" s="305" t="s">
        <v>1990</v>
      </c>
      <c r="BU1086" s="307">
        <v>0.1</v>
      </c>
      <c r="BV1086" s="309">
        <v>0</v>
      </c>
      <c r="BW1086" s="310" t="s">
        <v>1242</v>
      </c>
      <c r="BX1086" s="305"/>
      <c r="BY1086" s="308">
        <v>1494.73</v>
      </c>
      <c r="BZ1086" s="308">
        <v>593.99</v>
      </c>
      <c r="CA1086" s="308">
        <v>59.5</v>
      </c>
      <c r="CB1086" s="308">
        <v>59.5</v>
      </c>
      <c r="CC1086" s="307">
        <v>0.55000000000000004</v>
      </c>
      <c r="CD1086" s="305" t="s">
        <v>1212</v>
      </c>
      <c r="CE1086" s="310" t="s">
        <v>1242</v>
      </c>
      <c r="CF1086" s="305"/>
      <c r="CG1086" s="308">
        <v>1494.73</v>
      </c>
      <c r="CH1086" s="308">
        <v>593.99</v>
      </c>
      <c r="CI1086" s="308">
        <v>35</v>
      </c>
      <c r="CJ1086" s="308">
        <v>35</v>
      </c>
      <c r="CK1086" s="307"/>
      <c r="CL1086" s="307"/>
      <c r="CM1086" s="307">
        <v>1</v>
      </c>
      <c r="CN1086" s="311" t="s">
        <v>1212</v>
      </c>
      <c r="CO1086" s="305" t="s">
        <v>1242</v>
      </c>
      <c r="CP1086" s="305"/>
      <c r="CQ1086" s="308">
        <v>1494.73</v>
      </c>
      <c r="CR1086" s="308">
        <v>593.99</v>
      </c>
      <c r="CS1086" s="308">
        <v>35</v>
      </c>
      <c r="CT1086" s="308">
        <v>35</v>
      </c>
      <c r="CW1086" s="312"/>
      <c r="CX1086" s="312"/>
    </row>
    <row r="1087" spans="1:102" s="299" customFormat="1" ht="16" customHeight="1">
      <c r="A1087" s="297" t="s">
        <v>1991</v>
      </c>
      <c r="B1087" s="297" t="s">
        <v>1992</v>
      </c>
      <c r="C1087" s="119" t="s">
        <v>1255</v>
      </c>
      <c r="D1087" s="119"/>
      <c r="E1087" s="119"/>
      <c r="F1087" s="298">
        <v>1087</v>
      </c>
      <c r="G1087" s="119"/>
      <c r="H1087" s="119"/>
      <c r="I1087" s="119" t="s">
        <v>1993</v>
      </c>
      <c r="J1087" s="119" t="s">
        <v>1994</v>
      </c>
      <c r="K1087" s="119" t="s">
        <v>378</v>
      </c>
      <c r="L1087" s="119"/>
      <c r="M1087" s="119" t="s">
        <v>147</v>
      </c>
      <c r="N1087" s="119"/>
      <c r="O1087" s="119"/>
      <c r="P1087" s="119"/>
      <c r="Q1087" s="119"/>
      <c r="R1087" s="119">
        <v>1</v>
      </c>
      <c r="S1087" s="119" t="s">
        <v>120</v>
      </c>
      <c r="T1087" s="119"/>
      <c r="U1087" s="119"/>
      <c r="V1087" s="119"/>
      <c r="W1087" s="119"/>
      <c r="X1087" s="119" t="s">
        <v>1995</v>
      </c>
      <c r="Y1087" s="119" t="s">
        <v>1996</v>
      </c>
      <c r="Z1087" s="119" t="s">
        <v>1997</v>
      </c>
      <c r="AA1087" s="119" t="s">
        <v>1998</v>
      </c>
      <c r="AB1087" s="119" t="s">
        <v>1209</v>
      </c>
      <c r="AD1087" s="300"/>
      <c r="AE1087" s="304"/>
      <c r="AF1087" s="297" t="s">
        <v>527</v>
      </c>
      <c r="AG1087" s="302">
        <v>0</v>
      </c>
      <c r="AH1087" s="297" t="s">
        <v>1991</v>
      </c>
      <c r="AI1087" s="297" t="s">
        <v>1992</v>
      </c>
      <c r="AJ1087" s="302">
        <v>4</v>
      </c>
      <c r="AK1087" s="299">
        <v>2</v>
      </c>
      <c r="AL1087" s="299">
        <v>3</v>
      </c>
      <c r="AM1087" s="299">
        <v>2</v>
      </c>
      <c r="AN1087" s="299">
        <v>1</v>
      </c>
      <c r="AR1087" s="299">
        <v>8</v>
      </c>
      <c r="AS1087" s="299">
        <v>4</v>
      </c>
      <c r="AT1087" s="299">
        <v>3</v>
      </c>
      <c r="AU1087" s="299">
        <v>3</v>
      </c>
      <c r="AX1087" s="303">
        <v>-108.125</v>
      </c>
      <c r="AY1087" s="299">
        <v>740</v>
      </c>
      <c r="AZ1087" s="303">
        <v>-480.55555555555554</v>
      </c>
      <c r="BA1087" s="299">
        <v>0</v>
      </c>
      <c r="BB1087" s="304">
        <v>1561.65</v>
      </c>
      <c r="BC1087" s="304">
        <v>518.18000000000006</v>
      </c>
      <c r="BD1087" s="303">
        <v>519.44444444444446</v>
      </c>
      <c r="BE1087" s="303">
        <v>1000</v>
      </c>
      <c r="BH1087" s="297" t="s">
        <v>1982</v>
      </c>
      <c r="BI1087" s="312"/>
      <c r="BJ1087" s="305" t="s">
        <v>109</v>
      </c>
      <c r="BK1087" s="305"/>
      <c r="BL1087" s="305">
        <v>1</v>
      </c>
      <c r="BM1087" s="307">
        <v>1</v>
      </c>
      <c r="BN1087" s="307" t="s">
        <v>79</v>
      </c>
      <c r="BO1087" s="305" t="s">
        <v>1210</v>
      </c>
      <c r="BP1087" s="308">
        <v>1561.65</v>
      </c>
      <c r="BQ1087" s="308">
        <v>518.17999999999995</v>
      </c>
      <c r="BR1087" s="308">
        <v>12</v>
      </c>
      <c r="BS1087" s="308">
        <v>12</v>
      </c>
      <c r="BT1087" s="305" t="s">
        <v>1999</v>
      </c>
      <c r="BU1087" s="307">
        <v>0.1</v>
      </c>
      <c r="BV1087" s="309">
        <v>0</v>
      </c>
      <c r="BW1087" s="310" t="s">
        <v>1252</v>
      </c>
      <c r="BX1087" s="305"/>
      <c r="BY1087" s="308">
        <v>1561.65</v>
      </c>
      <c r="BZ1087" s="308">
        <v>518.17999999999995</v>
      </c>
      <c r="CA1087" s="308">
        <v>20.399999999999999</v>
      </c>
      <c r="CB1087" s="308">
        <v>20.399999999999999</v>
      </c>
      <c r="CC1087" s="307">
        <v>0.55000000000000004</v>
      </c>
      <c r="CD1087" s="305" t="s">
        <v>1212</v>
      </c>
      <c r="CE1087" s="310" t="s">
        <v>1252</v>
      </c>
      <c r="CF1087" s="305"/>
      <c r="CG1087" s="308">
        <v>1561.65</v>
      </c>
      <c r="CH1087" s="308">
        <v>518.17999999999995</v>
      </c>
      <c r="CI1087" s="308">
        <v>12</v>
      </c>
      <c r="CJ1087" s="308">
        <v>12</v>
      </c>
      <c r="CK1087" s="307"/>
      <c r="CL1087" s="307"/>
      <c r="CM1087" s="307">
        <v>1</v>
      </c>
      <c r="CN1087" s="311" t="s">
        <v>1212</v>
      </c>
      <c r="CO1087" s="305" t="s">
        <v>1252</v>
      </c>
      <c r="CP1087" s="305"/>
      <c r="CQ1087" s="308">
        <v>1561.65</v>
      </c>
      <c r="CR1087" s="308">
        <v>518.17999999999995</v>
      </c>
      <c r="CS1087" s="308">
        <v>12</v>
      </c>
      <c r="CT1087" s="308">
        <v>12</v>
      </c>
      <c r="CW1087" s="312"/>
      <c r="CX1087" s="312"/>
    </row>
    <row r="1088" spans="1:102" s="299" customFormat="1" ht="16" customHeight="1">
      <c r="A1088" s="297" t="s">
        <v>2000</v>
      </c>
      <c r="B1088" s="297" t="s">
        <v>2001</v>
      </c>
      <c r="C1088" s="119" t="s">
        <v>1214</v>
      </c>
      <c r="D1088" s="119"/>
      <c r="E1088" s="119"/>
      <c r="F1088" s="298">
        <v>1088</v>
      </c>
      <c r="G1088" s="119"/>
      <c r="H1088" s="119"/>
      <c r="I1088" s="119" t="s">
        <v>2002</v>
      </c>
      <c r="J1088" s="119" t="s">
        <v>2003</v>
      </c>
      <c r="K1088" s="119" t="s">
        <v>378</v>
      </c>
      <c r="L1088" s="119"/>
      <c r="M1088" s="119" t="s">
        <v>147</v>
      </c>
      <c r="N1088" s="119"/>
      <c r="O1088" s="119"/>
      <c r="P1088" s="119"/>
      <c r="Q1088" s="119"/>
      <c r="R1088" s="119">
        <v>1</v>
      </c>
      <c r="S1088" s="119" t="s">
        <v>120</v>
      </c>
      <c r="T1088" s="119"/>
      <c r="U1088" s="119"/>
      <c r="V1088" s="119"/>
      <c r="W1088" s="119"/>
      <c r="X1088" s="119" t="s">
        <v>2004</v>
      </c>
      <c r="Y1088" s="119" t="s">
        <v>2005</v>
      </c>
      <c r="Z1088" s="119" t="s">
        <v>2006</v>
      </c>
      <c r="AA1088" s="119" t="s">
        <v>2007</v>
      </c>
      <c r="AB1088" s="119" t="s">
        <v>1209</v>
      </c>
      <c r="AD1088" s="300"/>
      <c r="AE1088" s="304"/>
      <c r="AF1088" s="297" t="s">
        <v>528</v>
      </c>
      <c r="AG1088" s="302">
        <v>0</v>
      </c>
      <c r="AH1088" s="297" t="s">
        <v>2000</v>
      </c>
      <c r="AI1088" s="297" t="s">
        <v>2001</v>
      </c>
      <c r="AJ1088" s="302">
        <v>4</v>
      </c>
      <c r="AK1088" s="299">
        <v>2</v>
      </c>
      <c r="AL1088" s="299">
        <v>3</v>
      </c>
      <c r="AM1088" s="299">
        <v>2</v>
      </c>
      <c r="AN1088" s="299">
        <v>2</v>
      </c>
      <c r="AR1088" s="299">
        <v>8</v>
      </c>
      <c r="AS1088" s="299">
        <v>4</v>
      </c>
      <c r="AT1088" s="299">
        <v>3</v>
      </c>
      <c r="AU1088" s="299">
        <v>3</v>
      </c>
      <c r="AX1088" s="303">
        <v>-106.875</v>
      </c>
      <c r="AY1088" s="299">
        <v>740</v>
      </c>
      <c r="AZ1088" s="303">
        <v>-475</v>
      </c>
      <c r="BA1088" s="299">
        <v>0</v>
      </c>
      <c r="BB1088" s="304">
        <v>1572.03</v>
      </c>
      <c r="BC1088" s="304">
        <v>530.54999999999995</v>
      </c>
      <c r="BD1088" s="303">
        <v>525</v>
      </c>
      <c r="BE1088" s="303">
        <v>1000</v>
      </c>
      <c r="BH1088" s="297" t="s">
        <v>1982</v>
      </c>
      <c r="BI1088" s="312"/>
      <c r="BJ1088" s="305" t="s">
        <v>109</v>
      </c>
      <c r="BK1088" s="305"/>
      <c r="BL1088" s="305">
        <v>1</v>
      </c>
      <c r="BM1088" s="307">
        <v>1</v>
      </c>
      <c r="BN1088" s="307" t="s">
        <v>79</v>
      </c>
      <c r="BO1088" s="305" t="s">
        <v>1210</v>
      </c>
      <c r="BP1088" s="308">
        <v>1572.03</v>
      </c>
      <c r="BQ1088" s="308">
        <v>530.54999999999995</v>
      </c>
      <c r="BR1088" s="308">
        <v>12</v>
      </c>
      <c r="BS1088" s="308">
        <v>12</v>
      </c>
      <c r="BT1088" s="305" t="s">
        <v>2008</v>
      </c>
      <c r="BU1088" s="307">
        <v>0.1</v>
      </c>
      <c r="BV1088" s="309">
        <v>0</v>
      </c>
      <c r="BW1088" s="310" t="s">
        <v>1252</v>
      </c>
      <c r="BX1088" s="305"/>
      <c r="BY1088" s="308">
        <v>1572.03</v>
      </c>
      <c r="BZ1088" s="308">
        <v>530.54999999999995</v>
      </c>
      <c r="CA1088" s="308">
        <v>20.399999999999999</v>
      </c>
      <c r="CB1088" s="308">
        <v>20.399999999999999</v>
      </c>
      <c r="CC1088" s="307">
        <v>0.55000000000000004</v>
      </c>
      <c r="CD1088" s="305" t="s">
        <v>1212</v>
      </c>
      <c r="CE1088" s="310" t="s">
        <v>1252</v>
      </c>
      <c r="CF1088" s="305"/>
      <c r="CG1088" s="308">
        <v>1572.03</v>
      </c>
      <c r="CH1088" s="308">
        <v>530.54999999999995</v>
      </c>
      <c r="CI1088" s="308">
        <v>12</v>
      </c>
      <c r="CJ1088" s="308">
        <v>12</v>
      </c>
      <c r="CK1088" s="307"/>
      <c r="CL1088" s="307"/>
      <c r="CM1088" s="307">
        <v>1</v>
      </c>
      <c r="CN1088" s="311" t="s">
        <v>1212</v>
      </c>
      <c r="CO1088" s="305" t="s">
        <v>1252</v>
      </c>
      <c r="CP1088" s="305"/>
      <c r="CQ1088" s="308">
        <v>1572.03</v>
      </c>
      <c r="CR1088" s="308">
        <v>530.54999999999995</v>
      </c>
      <c r="CS1088" s="308">
        <v>12</v>
      </c>
      <c r="CT1088" s="308">
        <v>12</v>
      </c>
      <c r="CW1088" s="312"/>
      <c r="CX1088" s="312"/>
    </row>
    <row r="1089" spans="1:102" s="299" customFormat="1" ht="16" customHeight="1">
      <c r="A1089" s="297" t="s">
        <v>2009</v>
      </c>
      <c r="B1089" s="297" t="s">
        <v>2010</v>
      </c>
      <c r="C1089" s="119" t="s">
        <v>1255</v>
      </c>
      <c r="D1089" s="119"/>
      <c r="E1089" s="119"/>
      <c r="F1089" s="298">
        <v>1089</v>
      </c>
      <c r="G1089" s="119"/>
      <c r="H1089" s="119"/>
      <c r="I1089" s="119" t="s">
        <v>2011</v>
      </c>
      <c r="J1089" s="119" t="s">
        <v>2012</v>
      </c>
      <c r="K1089" s="119" t="s">
        <v>378</v>
      </c>
      <c r="L1089" s="119"/>
      <c r="M1089" s="119" t="s">
        <v>147</v>
      </c>
      <c r="N1089" s="119"/>
      <c r="O1089" s="119"/>
      <c r="P1089" s="119"/>
      <c r="Q1089" s="119"/>
      <c r="R1089" s="119">
        <v>1</v>
      </c>
      <c r="S1089" s="119" t="s">
        <v>120</v>
      </c>
      <c r="T1089" s="119"/>
      <c r="U1089" s="119"/>
      <c r="V1089" s="119"/>
      <c r="W1089" s="119"/>
      <c r="X1089" s="119" t="s">
        <v>2013</v>
      </c>
      <c r="Y1089" s="119" t="s">
        <v>2014</v>
      </c>
      <c r="Z1089" s="119" t="s">
        <v>2015</v>
      </c>
      <c r="AA1089" s="119" t="s">
        <v>2016</v>
      </c>
      <c r="AB1089" s="119" t="s">
        <v>1209</v>
      </c>
      <c r="AD1089" s="300"/>
      <c r="AE1089" s="304"/>
      <c r="AF1089" s="297" t="s">
        <v>529</v>
      </c>
      <c r="AG1089" s="302">
        <v>0</v>
      </c>
      <c r="AH1089" s="297" t="s">
        <v>2009</v>
      </c>
      <c r="AI1089" s="297" t="s">
        <v>2010</v>
      </c>
      <c r="AJ1089" s="302">
        <v>4</v>
      </c>
      <c r="AK1089" s="299">
        <v>2</v>
      </c>
      <c r="AL1089" s="299">
        <v>3</v>
      </c>
      <c r="AM1089" s="299">
        <v>2</v>
      </c>
      <c r="AN1089" s="299">
        <v>3</v>
      </c>
      <c r="AR1089" s="299">
        <v>8</v>
      </c>
      <c r="AS1089" s="299">
        <v>4</v>
      </c>
      <c r="AT1089" s="299">
        <v>3</v>
      </c>
      <c r="AU1089" s="299">
        <v>3</v>
      </c>
      <c r="AX1089" s="303">
        <v>-105.625</v>
      </c>
      <c r="AY1089" s="299">
        <v>740</v>
      </c>
      <c r="AZ1089" s="303">
        <v>-469.44444444444446</v>
      </c>
      <c r="BA1089" s="299">
        <v>0</v>
      </c>
      <c r="BB1089" s="304">
        <v>1582.13</v>
      </c>
      <c r="BC1089" s="304">
        <v>543.14</v>
      </c>
      <c r="BD1089" s="303">
        <v>530.55555555555554</v>
      </c>
      <c r="BE1089" s="303">
        <v>1000</v>
      </c>
      <c r="BH1089" s="297" t="s">
        <v>1982</v>
      </c>
      <c r="BI1089" s="312"/>
      <c r="BJ1089" s="305" t="s">
        <v>109</v>
      </c>
      <c r="BK1089" s="305"/>
      <c r="BL1089" s="305">
        <v>1</v>
      </c>
      <c r="BM1089" s="307">
        <v>1</v>
      </c>
      <c r="BN1089" s="307" t="s">
        <v>79</v>
      </c>
      <c r="BO1089" s="305" t="s">
        <v>1210</v>
      </c>
      <c r="BP1089" s="308">
        <v>1582.13</v>
      </c>
      <c r="BQ1089" s="308">
        <v>543.14</v>
      </c>
      <c r="BR1089" s="308">
        <v>12</v>
      </c>
      <c r="BS1089" s="308">
        <v>12</v>
      </c>
      <c r="BT1089" s="305" t="s">
        <v>2017</v>
      </c>
      <c r="BU1089" s="307">
        <v>0.1</v>
      </c>
      <c r="BV1089" s="309">
        <v>0</v>
      </c>
      <c r="BW1089" s="310" t="s">
        <v>1252</v>
      </c>
      <c r="BX1089" s="305"/>
      <c r="BY1089" s="308">
        <v>1582.13</v>
      </c>
      <c r="BZ1089" s="308">
        <v>543.14</v>
      </c>
      <c r="CA1089" s="308">
        <v>20.399999999999999</v>
      </c>
      <c r="CB1089" s="308">
        <v>20.399999999999999</v>
      </c>
      <c r="CC1089" s="307">
        <v>0.55000000000000004</v>
      </c>
      <c r="CD1089" s="305" t="s">
        <v>1212</v>
      </c>
      <c r="CE1089" s="310" t="s">
        <v>1252</v>
      </c>
      <c r="CF1089" s="305"/>
      <c r="CG1089" s="308">
        <v>1582.13</v>
      </c>
      <c r="CH1089" s="308">
        <v>543.14</v>
      </c>
      <c r="CI1089" s="308">
        <v>12</v>
      </c>
      <c r="CJ1089" s="308">
        <v>12</v>
      </c>
      <c r="CK1089" s="307"/>
      <c r="CL1089" s="307"/>
      <c r="CM1089" s="307">
        <v>1</v>
      </c>
      <c r="CN1089" s="311" t="s">
        <v>1212</v>
      </c>
      <c r="CO1089" s="305" t="s">
        <v>1252</v>
      </c>
      <c r="CP1089" s="305"/>
      <c r="CQ1089" s="308">
        <v>1582.13</v>
      </c>
      <c r="CR1089" s="308">
        <v>543.14</v>
      </c>
      <c r="CS1089" s="308">
        <v>12</v>
      </c>
      <c r="CT1089" s="308">
        <v>12</v>
      </c>
      <c r="CW1089" s="312"/>
      <c r="CX1089" s="312"/>
    </row>
    <row r="1090" spans="1:102" s="299" customFormat="1" ht="16" customHeight="1">
      <c r="A1090" s="297" t="s">
        <v>2018</v>
      </c>
      <c r="B1090" s="297" t="s">
        <v>2019</v>
      </c>
      <c r="C1090" s="119" t="s">
        <v>1214</v>
      </c>
      <c r="D1090" s="119"/>
      <c r="E1090" s="119"/>
      <c r="F1090" s="298">
        <v>1090</v>
      </c>
      <c r="G1090" s="119"/>
      <c r="H1090" s="119"/>
      <c r="I1090" s="119" t="s">
        <v>2020</v>
      </c>
      <c r="J1090" s="119" t="s">
        <v>2021</v>
      </c>
      <c r="K1090" s="119" t="s">
        <v>378</v>
      </c>
      <c r="L1090" s="119"/>
      <c r="M1090" s="119" t="s">
        <v>147</v>
      </c>
      <c r="N1090" s="119"/>
      <c r="O1090" s="119"/>
      <c r="P1090" s="119"/>
      <c r="Q1090" s="119"/>
      <c r="R1090" s="119">
        <v>1</v>
      </c>
      <c r="S1090" s="119" t="s">
        <v>120</v>
      </c>
      <c r="T1090" s="119"/>
      <c r="U1090" s="119"/>
      <c r="V1090" s="119"/>
      <c r="W1090" s="119"/>
      <c r="X1090" s="119" t="s">
        <v>2022</v>
      </c>
      <c r="Y1090" s="119" t="s">
        <v>2023</v>
      </c>
      <c r="Z1090" s="119" t="s">
        <v>2024</v>
      </c>
      <c r="AA1090" s="119" t="s">
        <v>2025</v>
      </c>
      <c r="AB1090" s="119" t="s">
        <v>1209</v>
      </c>
      <c r="AD1090" s="300"/>
      <c r="AE1090" s="304"/>
      <c r="AF1090" s="297" t="s">
        <v>530</v>
      </c>
      <c r="AG1090" s="302">
        <v>0</v>
      </c>
      <c r="AH1090" s="297" t="s">
        <v>2018</v>
      </c>
      <c r="AI1090" s="297" t="s">
        <v>2019</v>
      </c>
      <c r="AJ1090" s="302">
        <v>3</v>
      </c>
      <c r="AK1090" s="299">
        <v>2</v>
      </c>
      <c r="AL1090" s="299">
        <v>3</v>
      </c>
      <c r="AM1090" s="299">
        <v>3</v>
      </c>
      <c r="AR1090" s="299">
        <v>8</v>
      </c>
      <c r="AS1090" s="299">
        <v>4</v>
      </c>
      <c r="AT1090" s="299">
        <v>3</v>
      </c>
      <c r="AX1090" s="303">
        <v>-103.125</v>
      </c>
      <c r="AY1090" s="299">
        <v>640</v>
      </c>
      <c r="AZ1090" s="303">
        <v>-458.33333333333331</v>
      </c>
      <c r="BA1090" s="299">
        <v>0</v>
      </c>
      <c r="BB1090" s="304">
        <v>1520.22</v>
      </c>
      <c r="BC1090" s="304">
        <v>627.21</v>
      </c>
      <c r="BD1090" s="303">
        <v>541.66666666666674</v>
      </c>
      <c r="BE1090" s="303">
        <v>1000</v>
      </c>
      <c r="BH1090" s="297" t="s">
        <v>1937</v>
      </c>
      <c r="BI1090" s="312"/>
      <c r="BJ1090" s="305" t="s">
        <v>109</v>
      </c>
      <c r="BK1090" s="305"/>
      <c r="BL1090" s="305">
        <v>1</v>
      </c>
      <c r="BM1090" s="307">
        <v>1</v>
      </c>
      <c r="BN1090" s="307" t="s">
        <v>79</v>
      </c>
      <c r="BO1090" s="305" t="s">
        <v>1210</v>
      </c>
      <c r="BP1090" s="308">
        <v>1520.22</v>
      </c>
      <c r="BQ1090" s="308">
        <v>627.21</v>
      </c>
      <c r="BR1090" s="308">
        <v>35</v>
      </c>
      <c r="BS1090" s="308">
        <v>35</v>
      </c>
      <c r="BT1090" s="305" t="s">
        <v>2026</v>
      </c>
      <c r="BU1090" s="307">
        <v>0.1</v>
      </c>
      <c r="BV1090" s="309">
        <v>0</v>
      </c>
      <c r="BW1090" s="310" t="s">
        <v>1242</v>
      </c>
      <c r="BX1090" s="305"/>
      <c r="BY1090" s="308">
        <v>1520.22</v>
      </c>
      <c r="BZ1090" s="308">
        <v>627.21</v>
      </c>
      <c r="CA1090" s="308">
        <v>59.5</v>
      </c>
      <c r="CB1090" s="308">
        <v>59.5</v>
      </c>
      <c r="CC1090" s="307">
        <v>0.55000000000000004</v>
      </c>
      <c r="CD1090" s="305" t="s">
        <v>1212</v>
      </c>
      <c r="CE1090" s="310" t="s">
        <v>1242</v>
      </c>
      <c r="CF1090" s="305"/>
      <c r="CG1090" s="308">
        <v>1520.22</v>
      </c>
      <c r="CH1090" s="308">
        <v>627.21</v>
      </c>
      <c r="CI1090" s="308">
        <v>35</v>
      </c>
      <c r="CJ1090" s="308">
        <v>35</v>
      </c>
      <c r="CK1090" s="307"/>
      <c r="CL1090" s="307"/>
      <c r="CM1090" s="307">
        <v>1</v>
      </c>
      <c r="CN1090" s="311" t="s">
        <v>1212</v>
      </c>
      <c r="CO1090" s="305" t="s">
        <v>1242</v>
      </c>
      <c r="CP1090" s="305"/>
      <c r="CQ1090" s="308">
        <v>1520.22</v>
      </c>
      <c r="CR1090" s="308">
        <v>627.21</v>
      </c>
      <c r="CS1090" s="308">
        <v>35</v>
      </c>
      <c r="CT1090" s="308">
        <v>35</v>
      </c>
      <c r="CW1090" s="312"/>
      <c r="CX1090" s="312"/>
    </row>
    <row r="1091" spans="1:102" s="299" customFormat="1" ht="16" customHeight="1">
      <c r="A1091" s="297" t="s">
        <v>2027</v>
      </c>
      <c r="B1091" s="297" t="s">
        <v>2028</v>
      </c>
      <c r="C1091" s="119" t="s">
        <v>1214</v>
      </c>
      <c r="D1091" s="119"/>
      <c r="E1091" s="119"/>
      <c r="F1091" s="298">
        <v>1091</v>
      </c>
      <c r="G1091" s="119"/>
      <c r="H1091" s="119"/>
      <c r="I1091" s="119" t="s">
        <v>2029</v>
      </c>
      <c r="J1091" s="119" t="s">
        <v>2030</v>
      </c>
      <c r="K1091" s="119" t="s">
        <v>378</v>
      </c>
      <c r="L1091" s="119"/>
      <c r="M1091" s="119" t="s">
        <v>147</v>
      </c>
      <c r="N1091" s="119"/>
      <c r="O1091" s="119"/>
      <c r="P1091" s="119"/>
      <c r="Q1091" s="119"/>
      <c r="R1091" s="119">
        <v>1</v>
      </c>
      <c r="S1091" s="119" t="s">
        <v>120</v>
      </c>
      <c r="T1091" s="119"/>
      <c r="U1091" s="119"/>
      <c r="V1091" s="119"/>
      <c r="W1091" s="119"/>
      <c r="X1091" s="119" t="s">
        <v>2031</v>
      </c>
      <c r="Y1091" s="119" t="s">
        <v>2032</v>
      </c>
      <c r="Z1091" s="119" t="s">
        <v>2033</v>
      </c>
      <c r="AA1091" s="119" t="s">
        <v>2034</v>
      </c>
      <c r="AB1091" s="119" t="s">
        <v>1209</v>
      </c>
      <c r="AD1091" s="300"/>
      <c r="AE1091" s="304"/>
      <c r="AF1091" s="297" t="s">
        <v>531</v>
      </c>
      <c r="AG1091" s="302">
        <v>0</v>
      </c>
      <c r="AH1091" s="297" t="s">
        <v>2027</v>
      </c>
      <c r="AI1091" s="297" t="s">
        <v>2028</v>
      </c>
      <c r="AJ1091" s="302">
        <v>4</v>
      </c>
      <c r="AK1091" s="299">
        <v>2</v>
      </c>
      <c r="AL1091" s="299">
        <v>3</v>
      </c>
      <c r="AM1091" s="299">
        <v>3</v>
      </c>
      <c r="AN1091" s="299">
        <v>1</v>
      </c>
      <c r="AR1091" s="299">
        <v>8</v>
      </c>
      <c r="AS1091" s="299">
        <v>4</v>
      </c>
      <c r="AT1091" s="299">
        <v>3</v>
      </c>
      <c r="AU1091" s="299">
        <v>3</v>
      </c>
      <c r="AX1091" s="303">
        <v>-104.375</v>
      </c>
      <c r="AY1091" s="299">
        <v>740</v>
      </c>
      <c r="AZ1091" s="303">
        <v>-463.88888888888886</v>
      </c>
      <c r="BA1091" s="299">
        <v>0</v>
      </c>
      <c r="BB1091" s="304">
        <v>1591.96</v>
      </c>
      <c r="BC1091" s="304">
        <v>555.95000000000005</v>
      </c>
      <c r="BD1091" s="303">
        <v>536.11111111111109</v>
      </c>
      <c r="BE1091" s="303">
        <v>1000</v>
      </c>
      <c r="BH1091" s="297" t="s">
        <v>2018</v>
      </c>
      <c r="BI1091" s="312"/>
      <c r="BJ1091" s="305" t="s">
        <v>109</v>
      </c>
      <c r="BK1091" s="305"/>
      <c r="BL1091" s="305">
        <v>1</v>
      </c>
      <c r="BM1091" s="307">
        <v>1</v>
      </c>
      <c r="BN1091" s="307" t="s">
        <v>79</v>
      </c>
      <c r="BO1091" s="305" t="s">
        <v>1210</v>
      </c>
      <c r="BP1091" s="308">
        <v>1591.96</v>
      </c>
      <c r="BQ1091" s="308">
        <v>555.95000000000005</v>
      </c>
      <c r="BR1091" s="308">
        <v>12</v>
      </c>
      <c r="BS1091" s="308">
        <v>12</v>
      </c>
      <c r="BT1091" s="305" t="s">
        <v>2035</v>
      </c>
      <c r="BU1091" s="307">
        <v>0.1</v>
      </c>
      <c r="BV1091" s="309">
        <v>0</v>
      </c>
      <c r="BW1091" s="310" t="s">
        <v>1252</v>
      </c>
      <c r="BX1091" s="305"/>
      <c r="BY1091" s="308">
        <v>1591.96</v>
      </c>
      <c r="BZ1091" s="308">
        <v>555.95000000000005</v>
      </c>
      <c r="CA1091" s="308">
        <v>20.399999999999999</v>
      </c>
      <c r="CB1091" s="308">
        <v>20.399999999999999</v>
      </c>
      <c r="CC1091" s="307">
        <v>0.55000000000000004</v>
      </c>
      <c r="CD1091" s="305" t="s">
        <v>1212</v>
      </c>
      <c r="CE1091" s="310" t="s">
        <v>1252</v>
      </c>
      <c r="CF1091" s="305"/>
      <c r="CG1091" s="308">
        <v>1591.96</v>
      </c>
      <c r="CH1091" s="308">
        <v>555.95000000000005</v>
      </c>
      <c r="CI1091" s="308">
        <v>12</v>
      </c>
      <c r="CJ1091" s="308">
        <v>12</v>
      </c>
      <c r="CK1091" s="307"/>
      <c r="CL1091" s="307"/>
      <c r="CM1091" s="307">
        <v>1</v>
      </c>
      <c r="CN1091" s="311" t="s">
        <v>1212</v>
      </c>
      <c r="CO1091" s="305" t="s">
        <v>1252</v>
      </c>
      <c r="CP1091" s="305"/>
      <c r="CQ1091" s="308">
        <v>1591.96</v>
      </c>
      <c r="CR1091" s="308">
        <v>555.95000000000005</v>
      </c>
      <c r="CS1091" s="308">
        <v>12</v>
      </c>
      <c r="CT1091" s="308">
        <v>12</v>
      </c>
      <c r="CW1091" s="312"/>
      <c r="CX1091" s="312"/>
    </row>
    <row r="1092" spans="1:102" s="299" customFormat="1" ht="16" customHeight="1">
      <c r="A1092" s="297" t="s">
        <v>2036</v>
      </c>
      <c r="B1092" s="297" t="s">
        <v>2037</v>
      </c>
      <c r="C1092" s="119" t="s">
        <v>1255</v>
      </c>
      <c r="D1092" s="119"/>
      <c r="E1092" s="119"/>
      <c r="F1092" s="298">
        <v>1092</v>
      </c>
      <c r="G1092" s="119"/>
      <c r="H1092" s="119"/>
      <c r="I1092" s="119" t="s">
        <v>2038</v>
      </c>
      <c r="J1092" s="119" t="s">
        <v>2039</v>
      </c>
      <c r="K1092" s="119" t="s">
        <v>378</v>
      </c>
      <c r="L1092" s="119"/>
      <c r="M1092" s="119" t="s">
        <v>147</v>
      </c>
      <c r="N1092" s="119"/>
      <c r="O1092" s="119"/>
      <c r="P1092" s="119"/>
      <c r="Q1092" s="119"/>
      <c r="R1092" s="119">
        <v>1</v>
      </c>
      <c r="S1092" s="119" t="s">
        <v>120</v>
      </c>
      <c r="T1092" s="119"/>
      <c r="U1092" s="119"/>
      <c r="V1092" s="119"/>
      <c r="W1092" s="119"/>
      <c r="X1092" s="119" t="s">
        <v>2040</v>
      </c>
      <c r="Y1092" s="119" t="s">
        <v>2041</v>
      </c>
      <c r="Z1092" s="119" t="s">
        <v>2042</v>
      </c>
      <c r="AA1092" s="119" t="s">
        <v>2043</v>
      </c>
      <c r="AB1092" s="119" t="s">
        <v>1209</v>
      </c>
      <c r="AD1092" s="300"/>
      <c r="AE1092" s="304"/>
      <c r="AF1092" s="297" t="s">
        <v>532</v>
      </c>
      <c r="AG1092" s="302">
        <v>0</v>
      </c>
      <c r="AH1092" s="297" t="s">
        <v>2036</v>
      </c>
      <c r="AI1092" s="297" t="s">
        <v>2037</v>
      </c>
      <c r="AJ1092" s="302">
        <v>4</v>
      </c>
      <c r="AK1092" s="299">
        <v>2</v>
      </c>
      <c r="AL1092" s="299">
        <v>3</v>
      </c>
      <c r="AM1092" s="299">
        <v>3</v>
      </c>
      <c r="AN1092" s="299">
        <v>2</v>
      </c>
      <c r="AR1092" s="299">
        <v>8</v>
      </c>
      <c r="AS1092" s="299">
        <v>4</v>
      </c>
      <c r="AT1092" s="299">
        <v>3</v>
      </c>
      <c r="AU1092" s="299">
        <v>3</v>
      </c>
      <c r="AX1092" s="303">
        <v>-103.125</v>
      </c>
      <c r="AY1092" s="299">
        <v>740</v>
      </c>
      <c r="AZ1092" s="303">
        <v>-458.33333333333331</v>
      </c>
      <c r="BA1092" s="299">
        <v>0</v>
      </c>
      <c r="BB1092" s="304">
        <v>1601.51</v>
      </c>
      <c r="BC1092" s="304">
        <v>568.97</v>
      </c>
      <c r="BD1092" s="303">
        <v>541.66666666666674</v>
      </c>
      <c r="BE1092" s="303">
        <v>1000</v>
      </c>
      <c r="BH1092" s="297" t="s">
        <v>2018</v>
      </c>
      <c r="BI1092" s="312"/>
      <c r="BJ1092" s="305" t="s">
        <v>109</v>
      </c>
      <c r="BK1092" s="305"/>
      <c r="BL1092" s="305">
        <v>1</v>
      </c>
      <c r="BM1092" s="307">
        <v>1</v>
      </c>
      <c r="BN1092" s="307" t="s">
        <v>79</v>
      </c>
      <c r="BO1092" s="305" t="s">
        <v>1210</v>
      </c>
      <c r="BP1092" s="308">
        <v>1601.51</v>
      </c>
      <c r="BQ1092" s="308">
        <v>568.97</v>
      </c>
      <c r="BR1092" s="308">
        <v>12</v>
      </c>
      <c r="BS1092" s="308">
        <v>12</v>
      </c>
      <c r="BT1092" s="305" t="s">
        <v>2044</v>
      </c>
      <c r="BU1092" s="307">
        <v>0.1</v>
      </c>
      <c r="BV1092" s="309">
        <v>0</v>
      </c>
      <c r="BW1092" s="310" t="s">
        <v>1252</v>
      </c>
      <c r="BX1092" s="305"/>
      <c r="BY1092" s="308">
        <v>1601.51</v>
      </c>
      <c r="BZ1092" s="308">
        <v>568.97</v>
      </c>
      <c r="CA1092" s="308">
        <v>20.399999999999999</v>
      </c>
      <c r="CB1092" s="308">
        <v>20.399999999999999</v>
      </c>
      <c r="CC1092" s="307">
        <v>0.55000000000000004</v>
      </c>
      <c r="CD1092" s="305" t="s">
        <v>1212</v>
      </c>
      <c r="CE1092" s="310" t="s">
        <v>1252</v>
      </c>
      <c r="CF1092" s="305"/>
      <c r="CG1092" s="308">
        <v>1601.51</v>
      </c>
      <c r="CH1092" s="308">
        <v>568.97</v>
      </c>
      <c r="CI1092" s="308">
        <v>12</v>
      </c>
      <c r="CJ1092" s="308">
        <v>12</v>
      </c>
      <c r="CK1092" s="307"/>
      <c r="CL1092" s="307"/>
      <c r="CM1092" s="307">
        <v>1</v>
      </c>
      <c r="CN1092" s="311" t="s">
        <v>1212</v>
      </c>
      <c r="CO1092" s="305" t="s">
        <v>1252</v>
      </c>
      <c r="CP1092" s="305"/>
      <c r="CQ1092" s="308">
        <v>1601.51</v>
      </c>
      <c r="CR1092" s="308">
        <v>568.97</v>
      </c>
      <c r="CS1092" s="308">
        <v>12</v>
      </c>
      <c r="CT1092" s="308">
        <v>12</v>
      </c>
      <c r="CW1092" s="312"/>
      <c r="CX1092" s="312"/>
    </row>
    <row r="1093" spans="1:102" s="299" customFormat="1" ht="16" customHeight="1">
      <c r="A1093" s="297" t="s">
        <v>2045</v>
      </c>
      <c r="B1093" s="297" t="s">
        <v>2046</v>
      </c>
      <c r="C1093" s="119" t="s">
        <v>1214</v>
      </c>
      <c r="D1093" s="119"/>
      <c r="E1093" s="119"/>
      <c r="F1093" s="298">
        <v>1093</v>
      </c>
      <c r="G1093" s="119"/>
      <c r="H1093" s="119"/>
      <c r="I1093" s="119" t="s">
        <v>2047</v>
      </c>
      <c r="J1093" s="119" t="s">
        <v>2048</v>
      </c>
      <c r="K1093" s="119" t="s">
        <v>378</v>
      </c>
      <c r="L1093" s="119"/>
      <c r="M1093" s="119" t="s">
        <v>147</v>
      </c>
      <c r="N1093" s="119"/>
      <c r="O1093" s="119"/>
      <c r="P1093" s="119"/>
      <c r="Q1093" s="119"/>
      <c r="R1093" s="119">
        <v>1</v>
      </c>
      <c r="S1093" s="119" t="s">
        <v>120</v>
      </c>
      <c r="T1093" s="119"/>
      <c r="U1093" s="119"/>
      <c r="V1093" s="119"/>
      <c r="W1093" s="119"/>
      <c r="X1093" s="119" t="s">
        <v>2049</v>
      </c>
      <c r="Y1093" s="119" t="s">
        <v>2050</v>
      </c>
      <c r="Z1093" s="119" t="s">
        <v>2051</v>
      </c>
      <c r="AA1093" s="119" t="s">
        <v>2052</v>
      </c>
      <c r="AB1093" s="119" t="s">
        <v>1209</v>
      </c>
      <c r="AD1093" s="300"/>
      <c r="AE1093" s="304"/>
      <c r="AF1093" s="297" t="s">
        <v>533</v>
      </c>
      <c r="AG1093" s="302">
        <v>0</v>
      </c>
      <c r="AH1093" s="297" t="s">
        <v>2045</v>
      </c>
      <c r="AI1093" s="297" t="s">
        <v>2046</v>
      </c>
      <c r="AJ1093" s="302">
        <v>4</v>
      </c>
      <c r="AK1093" s="299">
        <v>2</v>
      </c>
      <c r="AL1093" s="299">
        <v>3</v>
      </c>
      <c r="AM1093" s="299">
        <v>3</v>
      </c>
      <c r="AN1093" s="299">
        <v>3</v>
      </c>
      <c r="AR1093" s="299">
        <v>8</v>
      </c>
      <c r="AS1093" s="299">
        <v>4</v>
      </c>
      <c r="AT1093" s="299">
        <v>3</v>
      </c>
      <c r="AU1093" s="299">
        <v>3</v>
      </c>
      <c r="AX1093" s="303">
        <v>-101.875</v>
      </c>
      <c r="AY1093" s="299">
        <v>740</v>
      </c>
      <c r="AZ1093" s="303">
        <v>-452.77777777777777</v>
      </c>
      <c r="BA1093" s="299">
        <v>0</v>
      </c>
      <c r="BB1093" s="304">
        <v>1610.77</v>
      </c>
      <c r="BC1093" s="304">
        <v>582.19000000000005</v>
      </c>
      <c r="BD1093" s="303">
        <v>547.22222222222217</v>
      </c>
      <c r="BE1093" s="303">
        <v>1000</v>
      </c>
      <c r="BH1093" s="297" t="s">
        <v>2018</v>
      </c>
      <c r="BI1093" s="312"/>
      <c r="BJ1093" s="305" t="s">
        <v>109</v>
      </c>
      <c r="BK1093" s="305"/>
      <c r="BL1093" s="305">
        <v>1</v>
      </c>
      <c r="BM1093" s="307">
        <v>1</v>
      </c>
      <c r="BN1093" s="307" t="s">
        <v>79</v>
      </c>
      <c r="BO1093" s="305" t="s">
        <v>1210</v>
      </c>
      <c r="BP1093" s="308">
        <v>1610.77</v>
      </c>
      <c r="BQ1093" s="308">
        <v>582.19000000000005</v>
      </c>
      <c r="BR1093" s="308">
        <v>12</v>
      </c>
      <c r="BS1093" s="308">
        <v>12</v>
      </c>
      <c r="BT1093" s="305" t="s">
        <v>2053</v>
      </c>
      <c r="BU1093" s="307">
        <v>0.1</v>
      </c>
      <c r="BV1093" s="309">
        <v>0</v>
      </c>
      <c r="BW1093" s="310" t="s">
        <v>1252</v>
      </c>
      <c r="BX1093" s="305"/>
      <c r="BY1093" s="308">
        <v>1610.77</v>
      </c>
      <c r="BZ1093" s="308">
        <v>582.19000000000005</v>
      </c>
      <c r="CA1093" s="308">
        <v>20.399999999999999</v>
      </c>
      <c r="CB1093" s="308">
        <v>20.399999999999999</v>
      </c>
      <c r="CC1093" s="307">
        <v>0.55000000000000004</v>
      </c>
      <c r="CD1093" s="305" t="s">
        <v>1212</v>
      </c>
      <c r="CE1093" s="310" t="s">
        <v>1252</v>
      </c>
      <c r="CF1093" s="305"/>
      <c r="CG1093" s="308">
        <v>1610.77</v>
      </c>
      <c r="CH1093" s="308">
        <v>582.19000000000005</v>
      </c>
      <c r="CI1093" s="308">
        <v>12</v>
      </c>
      <c r="CJ1093" s="308">
        <v>12</v>
      </c>
      <c r="CK1093" s="307"/>
      <c r="CL1093" s="307"/>
      <c r="CM1093" s="307">
        <v>1</v>
      </c>
      <c r="CN1093" s="311" t="s">
        <v>1212</v>
      </c>
      <c r="CO1093" s="305" t="s">
        <v>1252</v>
      </c>
      <c r="CP1093" s="305"/>
      <c r="CQ1093" s="308">
        <v>1610.77</v>
      </c>
      <c r="CR1093" s="308">
        <v>582.19000000000005</v>
      </c>
      <c r="CS1093" s="308">
        <v>12</v>
      </c>
      <c r="CT1093" s="308">
        <v>12</v>
      </c>
      <c r="CW1093" s="312"/>
      <c r="CX1093" s="312"/>
    </row>
    <row r="1094" spans="1:102" s="299" customFormat="1" ht="16" customHeight="1">
      <c r="A1094" s="297" t="s">
        <v>2054</v>
      </c>
      <c r="B1094" s="297" t="s">
        <v>2055</v>
      </c>
      <c r="C1094" s="119" t="s">
        <v>1255</v>
      </c>
      <c r="D1094" s="119"/>
      <c r="E1094" s="119"/>
      <c r="F1094" s="298">
        <v>1094</v>
      </c>
      <c r="G1094" s="119"/>
      <c r="H1094" s="119"/>
      <c r="I1094" s="119" t="s">
        <v>2056</v>
      </c>
      <c r="J1094" s="119" t="s">
        <v>2057</v>
      </c>
      <c r="K1094" s="119" t="s">
        <v>378</v>
      </c>
      <c r="L1094" s="119"/>
      <c r="M1094" s="119" t="s">
        <v>147</v>
      </c>
      <c r="N1094" s="119"/>
      <c r="O1094" s="119"/>
      <c r="P1094" s="119"/>
      <c r="Q1094" s="119"/>
      <c r="R1094" s="119">
        <v>1</v>
      </c>
      <c r="S1094" s="119" t="s">
        <v>120</v>
      </c>
      <c r="T1094" s="119"/>
      <c r="U1094" s="119"/>
      <c r="V1094" s="119"/>
      <c r="W1094" s="119"/>
      <c r="X1094" s="119" t="s">
        <v>2058</v>
      </c>
      <c r="Y1094" s="119" t="s">
        <v>2059</v>
      </c>
      <c r="Z1094" s="119" t="s">
        <v>2060</v>
      </c>
      <c r="AA1094" s="119" t="s">
        <v>2061</v>
      </c>
      <c r="AB1094" s="119" t="s">
        <v>1209</v>
      </c>
      <c r="AD1094" s="300"/>
      <c r="AE1094" s="304"/>
      <c r="AF1094" s="297" t="s">
        <v>534</v>
      </c>
      <c r="AG1094" s="302">
        <v>0</v>
      </c>
      <c r="AH1094" s="297" t="s">
        <v>2054</v>
      </c>
      <c r="AI1094" s="297" t="s">
        <v>2055</v>
      </c>
      <c r="AJ1094" s="302">
        <v>2</v>
      </c>
      <c r="AK1094" s="299">
        <v>2</v>
      </c>
      <c r="AL1094" s="299">
        <v>4</v>
      </c>
      <c r="AR1094" s="299">
        <v>8</v>
      </c>
      <c r="AS1094" s="299">
        <v>4</v>
      </c>
      <c r="AX1094" s="303">
        <v>-95.625</v>
      </c>
      <c r="AY1094" s="299">
        <v>500</v>
      </c>
      <c r="AZ1094" s="303">
        <v>-425</v>
      </c>
      <c r="BA1094" s="299">
        <v>0</v>
      </c>
      <c r="BB1094" s="304">
        <v>1440.96</v>
      </c>
      <c r="BC1094" s="304">
        <v>764.3</v>
      </c>
      <c r="BD1094" s="303">
        <v>575</v>
      </c>
      <c r="BE1094" s="303">
        <v>1000</v>
      </c>
      <c r="BH1094" s="297" t="s">
        <v>1686</v>
      </c>
      <c r="BI1094" s="312"/>
      <c r="BJ1094" s="305" t="s">
        <v>109</v>
      </c>
      <c r="BK1094" s="305"/>
      <c r="BL1094" s="305">
        <v>1</v>
      </c>
      <c r="BM1094" s="307">
        <v>1</v>
      </c>
      <c r="BN1094" s="307" t="s">
        <v>79</v>
      </c>
      <c r="BO1094" s="305" t="s">
        <v>1210</v>
      </c>
      <c r="BP1094" s="308">
        <v>1440.96</v>
      </c>
      <c r="BQ1094" s="308">
        <v>764.3</v>
      </c>
      <c r="BR1094" s="308">
        <v>60</v>
      </c>
      <c r="BS1094" s="308">
        <v>60</v>
      </c>
      <c r="BT1094" s="305" t="s">
        <v>2062</v>
      </c>
      <c r="BU1094" s="307">
        <v>0.1</v>
      </c>
      <c r="BV1094" s="309">
        <v>0</v>
      </c>
      <c r="BW1094" s="310" t="s">
        <v>1232</v>
      </c>
      <c r="BX1094" s="305"/>
      <c r="BY1094" s="308">
        <v>1440.96</v>
      </c>
      <c r="BZ1094" s="308">
        <v>764.3</v>
      </c>
      <c r="CA1094" s="308">
        <v>102</v>
      </c>
      <c r="CB1094" s="308">
        <v>102</v>
      </c>
      <c r="CC1094" s="307">
        <v>0.55000000000000004</v>
      </c>
      <c r="CD1094" s="305" t="s">
        <v>1212</v>
      </c>
      <c r="CE1094" s="310" t="s">
        <v>1232</v>
      </c>
      <c r="CF1094" s="305"/>
      <c r="CG1094" s="308">
        <v>1440.96</v>
      </c>
      <c r="CH1094" s="308">
        <v>764.3</v>
      </c>
      <c r="CI1094" s="308">
        <v>60</v>
      </c>
      <c r="CJ1094" s="308">
        <v>60</v>
      </c>
      <c r="CK1094" s="307"/>
      <c r="CL1094" s="307"/>
      <c r="CM1094" s="307">
        <v>1</v>
      </c>
      <c r="CN1094" s="311" t="s">
        <v>1212</v>
      </c>
      <c r="CO1094" s="305" t="s">
        <v>1232</v>
      </c>
      <c r="CP1094" s="305"/>
      <c r="CQ1094" s="308">
        <v>1440.96</v>
      </c>
      <c r="CR1094" s="308">
        <v>764.3</v>
      </c>
      <c r="CS1094" s="308">
        <v>60</v>
      </c>
      <c r="CT1094" s="308">
        <v>60</v>
      </c>
      <c r="CW1094" s="312"/>
      <c r="CX1094" s="312"/>
    </row>
    <row r="1095" spans="1:102" s="299" customFormat="1" ht="16" customHeight="1">
      <c r="A1095" s="297" t="s">
        <v>2063</v>
      </c>
      <c r="B1095" s="297" t="s">
        <v>2064</v>
      </c>
      <c r="C1095" s="119" t="s">
        <v>1255</v>
      </c>
      <c r="D1095" s="119"/>
      <c r="E1095" s="119"/>
      <c r="F1095" s="298">
        <v>1095</v>
      </c>
      <c r="G1095" s="119"/>
      <c r="H1095" s="119"/>
      <c r="I1095" s="119" t="s">
        <v>2065</v>
      </c>
      <c r="J1095" s="119" t="s">
        <v>2066</v>
      </c>
      <c r="K1095" s="119" t="s">
        <v>378</v>
      </c>
      <c r="L1095" s="119"/>
      <c r="M1095" s="119" t="s">
        <v>147</v>
      </c>
      <c r="N1095" s="119"/>
      <c r="O1095" s="119"/>
      <c r="P1095" s="119"/>
      <c r="Q1095" s="119"/>
      <c r="R1095" s="119">
        <v>1</v>
      </c>
      <c r="S1095" s="119" t="s">
        <v>120</v>
      </c>
      <c r="T1095" s="119"/>
      <c r="U1095" s="119"/>
      <c r="V1095" s="119"/>
      <c r="W1095" s="119"/>
      <c r="X1095" s="119" t="s">
        <v>2067</v>
      </c>
      <c r="Y1095" s="119" t="s">
        <v>2068</v>
      </c>
      <c r="Z1095" s="119" t="s">
        <v>2069</v>
      </c>
      <c r="AA1095" s="119" t="s">
        <v>2070</v>
      </c>
      <c r="AB1095" s="119" t="s">
        <v>1209</v>
      </c>
      <c r="AD1095" s="300"/>
      <c r="AE1095" s="304"/>
      <c r="AF1095" s="297" t="s">
        <v>535</v>
      </c>
      <c r="AG1095" s="302">
        <v>0</v>
      </c>
      <c r="AH1095" s="297" t="s">
        <v>2063</v>
      </c>
      <c r="AI1095" s="297" t="s">
        <v>2064</v>
      </c>
      <c r="AJ1095" s="302">
        <v>3</v>
      </c>
      <c r="AK1095" s="299">
        <v>2</v>
      </c>
      <c r="AL1095" s="299">
        <v>4</v>
      </c>
      <c r="AM1095" s="299">
        <v>1</v>
      </c>
      <c r="AR1095" s="299">
        <v>8</v>
      </c>
      <c r="AS1095" s="299">
        <v>4</v>
      </c>
      <c r="AT1095" s="299">
        <v>3</v>
      </c>
      <c r="AX1095" s="303">
        <v>-99.375</v>
      </c>
      <c r="AY1095" s="299">
        <v>640</v>
      </c>
      <c r="AZ1095" s="303">
        <v>-441.66666666666669</v>
      </c>
      <c r="BA1095" s="299">
        <v>0</v>
      </c>
      <c r="BB1095" s="304">
        <v>1543.49</v>
      </c>
      <c r="BC1095" s="304">
        <v>662.04</v>
      </c>
      <c r="BD1095" s="303">
        <v>558.33333333333326</v>
      </c>
      <c r="BE1095" s="303">
        <v>1000</v>
      </c>
      <c r="BH1095" s="297" t="s">
        <v>2054</v>
      </c>
      <c r="BI1095" s="312"/>
      <c r="BJ1095" s="305" t="s">
        <v>109</v>
      </c>
      <c r="BK1095" s="305"/>
      <c r="BL1095" s="305">
        <v>1</v>
      </c>
      <c r="BM1095" s="307">
        <v>1</v>
      </c>
      <c r="BN1095" s="307" t="s">
        <v>79</v>
      </c>
      <c r="BO1095" s="305" t="s">
        <v>1210</v>
      </c>
      <c r="BP1095" s="308">
        <v>1543.49</v>
      </c>
      <c r="BQ1095" s="308">
        <v>662.04</v>
      </c>
      <c r="BR1095" s="308">
        <v>35</v>
      </c>
      <c r="BS1095" s="308">
        <v>35</v>
      </c>
      <c r="BT1095" s="305" t="s">
        <v>2071</v>
      </c>
      <c r="BU1095" s="307">
        <v>0.1</v>
      </c>
      <c r="BV1095" s="309">
        <v>0</v>
      </c>
      <c r="BW1095" s="310" t="s">
        <v>1242</v>
      </c>
      <c r="BX1095" s="305"/>
      <c r="BY1095" s="308">
        <v>1543.49</v>
      </c>
      <c r="BZ1095" s="308">
        <v>662.04</v>
      </c>
      <c r="CA1095" s="308">
        <v>59.5</v>
      </c>
      <c r="CB1095" s="308">
        <v>59.5</v>
      </c>
      <c r="CC1095" s="307">
        <v>0.55000000000000004</v>
      </c>
      <c r="CD1095" s="305" t="s">
        <v>1212</v>
      </c>
      <c r="CE1095" s="310" t="s">
        <v>1242</v>
      </c>
      <c r="CF1095" s="305"/>
      <c r="CG1095" s="308">
        <v>1543.49</v>
      </c>
      <c r="CH1095" s="308">
        <v>662.04</v>
      </c>
      <c r="CI1095" s="308">
        <v>35</v>
      </c>
      <c r="CJ1095" s="308">
        <v>35</v>
      </c>
      <c r="CK1095" s="307"/>
      <c r="CL1095" s="307"/>
      <c r="CM1095" s="307">
        <v>1</v>
      </c>
      <c r="CN1095" s="311" t="s">
        <v>1212</v>
      </c>
      <c r="CO1095" s="305" t="s">
        <v>1242</v>
      </c>
      <c r="CP1095" s="305"/>
      <c r="CQ1095" s="308">
        <v>1543.49</v>
      </c>
      <c r="CR1095" s="308">
        <v>662.04</v>
      </c>
      <c r="CS1095" s="308">
        <v>35</v>
      </c>
      <c r="CT1095" s="308">
        <v>35</v>
      </c>
      <c r="CW1095" s="312"/>
      <c r="CX1095" s="312"/>
    </row>
    <row r="1096" spans="1:102" s="299" customFormat="1" ht="16" customHeight="1">
      <c r="A1096" s="297" t="s">
        <v>2072</v>
      </c>
      <c r="B1096" s="297" t="s">
        <v>2073</v>
      </c>
      <c r="C1096" s="119" t="s">
        <v>1255</v>
      </c>
      <c r="D1096" s="119"/>
      <c r="E1096" s="119"/>
      <c r="F1096" s="298">
        <v>1096</v>
      </c>
      <c r="G1096" s="119"/>
      <c r="H1096" s="119"/>
      <c r="I1096" s="119" t="s">
        <v>2074</v>
      </c>
      <c r="J1096" s="119" t="s">
        <v>2075</v>
      </c>
      <c r="K1096" s="119" t="s">
        <v>378</v>
      </c>
      <c r="L1096" s="119"/>
      <c r="M1096" s="119" t="s">
        <v>147</v>
      </c>
      <c r="N1096" s="119"/>
      <c r="O1096" s="119"/>
      <c r="P1096" s="119"/>
      <c r="Q1096" s="119"/>
      <c r="R1096" s="119">
        <v>1</v>
      </c>
      <c r="S1096" s="119" t="s">
        <v>120</v>
      </c>
      <c r="T1096" s="119"/>
      <c r="U1096" s="119"/>
      <c r="V1096" s="119"/>
      <c r="W1096" s="119"/>
      <c r="X1096" s="119" t="s">
        <v>2076</v>
      </c>
      <c r="Y1096" s="119" t="s">
        <v>2077</v>
      </c>
      <c r="Z1096" s="119" t="s">
        <v>2078</v>
      </c>
      <c r="AA1096" s="119" t="s">
        <v>2079</v>
      </c>
      <c r="AB1096" s="119" t="s">
        <v>1209</v>
      </c>
      <c r="AD1096" s="300"/>
      <c r="AE1096" s="304"/>
      <c r="AF1096" s="297" t="s">
        <v>536</v>
      </c>
      <c r="AG1096" s="302">
        <v>0</v>
      </c>
      <c r="AH1096" s="297" t="s">
        <v>2072</v>
      </c>
      <c r="AI1096" s="297" t="s">
        <v>2073</v>
      </c>
      <c r="AJ1096" s="302">
        <v>4</v>
      </c>
      <c r="AK1096" s="299">
        <v>2</v>
      </c>
      <c r="AL1096" s="299">
        <v>4</v>
      </c>
      <c r="AM1096" s="299">
        <v>1</v>
      </c>
      <c r="AN1096" s="299">
        <v>1</v>
      </c>
      <c r="AR1096" s="299">
        <v>8</v>
      </c>
      <c r="AS1096" s="299">
        <v>4</v>
      </c>
      <c r="AT1096" s="299">
        <v>3</v>
      </c>
      <c r="AU1096" s="299">
        <v>3</v>
      </c>
      <c r="AX1096" s="303">
        <v>-100.625</v>
      </c>
      <c r="AY1096" s="299">
        <v>740</v>
      </c>
      <c r="AZ1096" s="303">
        <v>-447.22222222222223</v>
      </c>
      <c r="BA1096" s="299">
        <v>0</v>
      </c>
      <c r="BB1096" s="304">
        <v>1619.74</v>
      </c>
      <c r="BC1096" s="304">
        <v>595.61</v>
      </c>
      <c r="BD1096" s="303">
        <v>552.77777777777783</v>
      </c>
      <c r="BE1096" s="303">
        <v>1000</v>
      </c>
      <c r="BH1096" s="297" t="s">
        <v>2063</v>
      </c>
      <c r="BI1096" s="312"/>
      <c r="BJ1096" s="305" t="s">
        <v>109</v>
      </c>
      <c r="BK1096" s="305"/>
      <c r="BL1096" s="305">
        <v>1</v>
      </c>
      <c r="BM1096" s="307">
        <v>1</v>
      </c>
      <c r="BN1096" s="307" t="s">
        <v>79</v>
      </c>
      <c r="BO1096" s="305" t="s">
        <v>1210</v>
      </c>
      <c r="BP1096" s="308">
        <v>1619.74</v>
      </c>
      <c r="BQ1096" s="308">
        <v>595.61</v>
      </c>
      <c r="BR1096" s="308">
        <v>12</v>
      </c>
      <c r="BS1096" s="308">
        <v>12</v>
      </c>
      <c r="BT1096" s="305" t="s">
        <v>2080</v>
      </c>
      <c r="BU1096" s="307">
        <v>0.1</v>
      </c>
      <c r="BV1096" s="309">
        <v>0</v>
      </c>
      <c r="BW1096" s="310" t="s">
        <v>1252</v>
      </c>
      <c r="BX1096" s="305"/>
      <c r="BY1096" s="308">
        <v>1619.74</v>
      </c>
      <c r="BZ1096" s="308">
        <v>595.61</v>
      </c>
      <c r="CA1096" s="308">
        <v>20.399999999999999</v>
      </c>
      <c r="CB1096" s="308">
        <v>20.399999999999999</v>
      </c>
      <c r="CC1096" s="307">
        <v>0.55000000000000004</v>
      </c>
      <c r="CD1096" s="305" t="s">
        <v>1212</v>
      </c>
      <c r="CE1096" s="310" t="s">
        <v>1252</v>
      </c>
      <c r="CF1096" s="305"/>
      <c r="CG1096" s="308">
        <v>1619.74</v>
      </c>
      <c r="CH1096" s="308">
        <v>595.61</v>
      </c>
      <c r="CI1096" s="308">
        <v>12</v>
      </c>
      <c r="CJ1096" s="308">
        <v>12</v>
      </c>
      <c r="CK1096" s="307"/>
      <c r="CL1096" s="307"/>
      <c r="CM1096" s="307">
        <v>1</v>
      </c>
      <c r="CN1096" s="311" t="s">
        <v>1212</v>
      </c>
      <c r="CO1096" s="305" t="s">
        <v>1252</v>
      </c>
      <c r="CP1096" s="305"/>
      <c r="CQ1096" s="308">
        <v>1619.74</v>
      </c>
      <c r="CR1096" s="308">
        <v>595.61</v>
      </c>
      <c r="CS1096" s="308">
        <v>12</v>
      </c>
      <c r="CT1096" s="308">
        <v>12</v>
      </c>
      <c r="CW1096" s="312"/>
      <c r="CX1096" s="312"/>
    </row>
    <row r="1097" spans="1:102" s="299" customFormat="1" ht="16" customHeight="1">
      <c r="A1097" s="297" t="s">
        <v>2081</v>
      </c>
      <c r="B1097" s="297" t="s">
        <v>2082</v>
      </c>
      <c r="C1097" s="119" t="s">
        <v>1214</v>
      </c>
      <c r="D1097" s="119"/>
      <c r="E1097" s="119"/>
      <c r="F1097" s="298">
        <v>1097</v>
      </c>
      <c r="G1097" s="119"/>
      <c r="H1097" s="119"/>
      <c r="I1097" s="119" t="s">
        <v>2083</v>
      </c>
      <c r="J1097" s="119" t="s">
        <v>2084</v>
      </c>
      <c r="K1097" s="119" t="s">
        <v>378</v>
      </c>
      <c r="L1097" s="119"/>
      <c r="M1097" s="119" t="s">
        <v>147</v>
      </c>
      <c r="N1097" s="119"/>
      <c r="O1097" s="119"/>
      <c r="P1097" s="119"/>
      <c r="Q1097" s="119"/>
      <c r="R1097" s="119">
        <v>1</v>
      </c>
      <c r="S1097" s="119" t="s">
        <v>120</v>
      </c>
      <c r="T1097" s="119"/>
      <c r="U1097" s="119"/>
      <c r="V1097" s="119"/>
      <c r="W1097" s="119"/>
      <c r="X1097" s="119" t="s">
        <v>2085</v>
      </c>
      <c r="Y1097" s="119" t="s">
        <v>2086</v>
      </c>
      <c r="Z1097" s="119" t="s">
        <v>2087</v>
      </c>
      <c r="AA1097" s="119" t="s">
        <v>2088</v>
      </c>
      <c r="AB1097" s="119" t="s">
        <v>1209</v>
      </c>
      <c r="AD1097" s="300"/>
      <c r="AE1097" s="304"/>
      <c r="AF1097" s="297" t="s">
        <v>537</v>
      </c>
      <c r="AG1097" s="302">
        <v>0</v>
      </c>
      <c r="AH1097" s="297" t="s">
        <v>2081</v>
      </c>
      <c r="AI1097" s="297" t="s">
        <v>2082</v>
      </c>
      <c r="AJ1097" s="302">
        <v>4</v>
      </c>
      <c r="AK1097" s="299">
        <v>2</v>
      </c>
      <c r="AL1097" s="299">
        <v>4</v>
      </c>
      <c r="AM1097" s="299">
        <v>1</v>
      </c>
      <c r="AN1097" s="299">
        <v>2</v>
      </c>
      <c r="AR1097" s="299">
        <v>8</v>
      </c>
      <c r="AS1097" s="299">
        <v>4</v>
      </c>
      <c r="AT1097" s="299">
        <v>3</v>
      </c>
      <c r="AU1097" s="299">
        <v>3</v>
      </c>
      <c r="AX1097" s="303">
        <v>-99.375</v>
      </c>
      <c r="AY1097" s="299">
        <v>740</v>
      </c>
      <c r="AZ1097" s="303">
        <v>-441.66666666666669</v>
      </c>
      <c r="BA1097" s="299">
        <v>0</v>
      </c>
      <c r="BB1097" s="304">
        <v>1628.4099999999999</v>
      </c>
      <c r="BC1097" s="304">
        <v>609.23</v>
      </c>
      <c r="BD1097" s="303">
        <v>558.33333333333326</v>
      </c>
      <c r="BE1097" s="303">
        <v>1000</v>
      </c>
      <c r="BH1097" s="297" t="s">
        <v>2063</v>
      </c>
      <c r="BI1097" s="312"/>
      <c r="BJ1097" s="305" t="s">
        <v>109</v>
      </c>
      <c r="BK1097" s="305"/>
      <c r="BL1097" s="305">
        <v>1</v>
      </c>
      <c r="BM1097" s="307">
        <v>1</v>
      </c>
      <c r="BN1097" s="307" t="s">
        <v>79</v>
      </c>
      <c r="BO1097" s="305" t="s">
        <v>1210</v>
      </c>
      <c r="BP1097" s="308">
        <v>1628.41</v>
      </c>
      <c r="BQ1097" s="308">
        <v>609.23</v>
      </c>
      <c r="BR1097" s="308">
        <v>12</v>
      </c>
      <c r="BS1097" s="308">
        <v>12</v>
      </c>
      <c r="BT1097" s="305" t="s">
        <v>2089</v>
      </c>
      <c r="BU1097" s="307">
        <v>0.1</v>
      </c>
      <c r="BV1097" s="309">
        <v>0</v>
      </c>
      <c r="BW1097" s="310" t="s">
        <v>1252</v>
      </c>
      <c r="BX1097" s="305"/>
      <c r="BY1097" s="308">
        <v>1628.41</v>
      </c>
      <c r="BZ1097" s="308">
        <v>609.23</v>
      </c>
      <c r="CA1097" s="308">
        <v>20.399999999999999</v>
      </c>
      <c r="CB1097" s="308">
        <v>20.399999999999999</v>
      </c>
      <c r="CC1097" s="307">
        <v>0.55000000000000004</v>
      </c>
      <c r="CD1097" s="305" t="s">
        <v>1212</v>
      </c>
      <c r="CE1097" s="310" t="s">
        <v>1252</v>
      </c>
      <c r="CF1097" s="305"/>
      <c r="CG1097" s="308">
        <v>1628.41</v>
      </c>
      <c r="CH1097" s="308">
        <v>609.23</v>
      </c>
      <c r="CI1097" s="308">
        <v>12</v>
      </c>
      <c r="CJ1097" s="308">
        <v>12</v>
      </c>
      <c r="CK1097" s="307"/>
      <c r="CL1097" s="307"/>
      <c r="CM1097" s="307">
        <v>1</v>
      </c>
      <c r="CN1097" s="311" t="s">
        <v>1212</v>
      </c>
      <c r="CO1097" s="305" t="s">
        <v>1252</v>
      </c>
      <c r="CP1097" s="305"/>
      <c r="CQ1097" s="308">
        <v>1628.41</v>
      </c>
      <c r="CR1097" s="308">
        <v>609.23</v>
      </c>
      <c r="CS1097" s="308">
        <v>12</v>
      </c>
      <c r="CT1097" s="308">
        <v>12</v>
      </c>
      <c r="CW1097" s="312"/>
      <c r="CX1097" s="312"/>
    </row>
    <row r="1098" spans="1:102" s="299" customFormat="1" ht="16" customHeight="1">
      <c r="A1098" s="297" t="s">
        <v>2090</v>
      </c>
      <c r="B1098" s="297" t="s">
        <v>2091</v>
      </c>
      <c r="C1098" s="119" t="s">
        <v>1255</v>
      </c>
      <c r="D1098" s="119"/>
      <c r="E1098" s="119"/>
      <c r="F1098" s="298">
        <v>1098</v>
      </c>
      <c r="G1098" s="119"/>
      <c r="H1098" s="119"/>
      <c r="I1098" s="119" t="s">
        <v>2092</v>
      </c>
      <c r="J1098" s="119" t="s">
        <v>2093</v>
      </c>
      <c r="K1098" s="119" t="s">
        <v>378</v>
      </c>
      <c r="L1098" s="119"/>
      <c r="M1098" s="119" t="s">
        <v>147</v>
      </c>
      <c r="N1098" s="119"/>
      <c r="O1098" s="119"/>
      <c r="P1098" s="119"/>
      <c r="Q1098" s="119"/>
      <c r="R1098" s="119">
        <v>1</v>
      </c>
      <c r="S1098" s="119" t="s">
        <v>120</v>
      </c>
      <c r="T1098" s="119"/>
      <c r="U1098" s="119"/>
      <c r="V1098" s="119"/>
      <c r="W1098" s="119"/>
      <c r="X1098" s="119" t="s">
        <v>2094</v>
      </c>
      <c r="Y1098" s="119" t="s">
        <v>2095</v>
      </c>
      <c r="Z1098" s="119" t="s">
        <v>2096</v>
      </c>
      <c r="AA1098" s="119" t="s">
        <v>2097</v>
      </c>
      <c r="AB1098" s="119" t="s">
        <v>1209</v>
      </c>
      <c r="AD1098" s="300"/>
      <c r="AE1098" s="304"/>
      <c r="AF1098" s="297" t="s">
        <v>538</v>
      </c>
      <c r="AG1098" s="302">
        <v>0</v>
      </c>
      <c r="AH1098" s="297" t="s">
        <v>2090</v>
      </c>
      <c r="AI1098" s="297" t="s">
        <v>2091</v>
      </c>
      <c r="AJ1098" s="302">
        <v>4</v>
      </c>
      <c r="AK1098" s="299">
        <v>2</v>
      </c>
      <c r="AL1098" s="299">
        <v>4</v>
      </c>
      <c r="AM1098" s="299">
        <v>1</v>
      </c>
      <c r="AN1098" s="299">
        <v>3</v>
      </c>
      <c r="AR1098" s="299">
        <v>8</v>
      </c>
      <c r="AS1098" s="299">
        <v>4</v>
      </c>
      <c r="AT1098" s="299">
        <v>3</v>
      </c>
      <c r="AU1098" s="299">
        <v>3</v>
      </c>
      <c r="AX1098" s="303">
        <v>-98.125</v>
      </c>
      <c r="AY1098" s="299">
        <v>740</v>
      </c>
      <c r="AZ1098" s="303">
        <v>-436.11111111111114</v>
      </c>
      <c r="BA1098" s="299">
        <v>0</v>
      </c>
      <c r="BB1098" s="304">
        <v>1636.78</v>
      </c>
      <c r="BC1098" s="304">
        <v>623.03</v>
      </c>
      <c r="BD1098" s="303">
        <v>563.88888888888891</v>
      </c>
      <c r="BE1098" s="303">
        <v>1000</v>
      </c>
      <c r="BH1098" s="297" t="s">
        <v>2063</v>
      </c>
      <c r="BI1098" s="312"/>
      <c r="BJ1098" s="305" t="s">
        <v>109</v>
      </c>
      <c r="BK1098" s="305"/>
      <c r="BL1098" s="305">
        <v>1</v>
      </c>
      <c r="BM1098" s="307">
        <v>1</v>
      </c>
      <c r="BN1098" s="307" t="s">
        <v>79</v>
      </c>
      <c r="BO1098" s="305" t="s">
        <v>1210</v>
      </c>
      <c r="BP1098" s="308">
        <v>1636.78</v>
      </c>
      <c r="BQ1098" s="308">
        <v>623.03</v>
      </c>
      <c r="BR1098" s="308">
        <v>12</v>
      </c>
      <c r="BS1098" s="308">
        <v>12</v>
      </c>
      <c r="BT1098" s="305" t="s">
        <v>2098</v>
      </c>
      <c r="BU1098" s="307">
        <v>0.1</v>
      </c>
      <c r="BV1098" s="309">
        <v>0</v>
      </c>
      <c r="BW1098" s="310" t="s">
        <v>1252</v>
      </c>
      <c r="BX1098" s="305"/>
      <c r="BY1098" s="308">
        <v>1636.78</v>
      </c>
      <c r="BZ1098" s="308">
        <v>623.03</v>
      </c>
      <c r="CA1098" s="308">
        <v>20.399999999999999</v>
      </c>
      <c r="CB1098" s="308">
        <v>20.399999999999999</v>
      </c>
      <c r="CC1098" s="307">
        <v>0.55000000000000004</v>
      </c>
      <c r="CD1098" s="305" t="s">
        <v>1212</v>
      </c>
      <c r="CE1098" s="310" t="s">
        <v>1252</v>
      </c>
      <c r="CF1098" s="305"/>
      <c r="CG1098" s="308">
        <v>1636.78</v>
      </c>
      <c r="CH1098" s="308">
        <v>623.03</v>
      </c>
      <c r="CI1098" s="308">
        <v>12</v>
      </c>
      <c r="CJ1098" s="308">
        <v>12</v>
      </c>
      <c r="CK1098" s="307"/>
      <c r="CL1098" s="307"/>
      <c r="CM1098" s="307">
        <v>1</v>
      </c>
      <c r="CN1098" s="311" t="s">
        <v>1212</v>
      </c>
      <c r="CO1098" s="305" t="s">
        <v>1252</v>
      </c>
      <c r="CP1098" s="305"/>
      <c r="CQ1098" s="308">
        <v>1636.78</v>
      </c>
      <c r="CR1098" s="308">
        <v>623.03</v>
      </c>
      <c r="CS1098" s="308">
        <v>12</v>
      </c>
      <c r="CT1098" s="308">
        <v>12</v>
      </c>
      <c r="CW1098" s="312"/>
      <c r="CX1098" s="312"/>
    </row>
    <row r="1099" spans="1:102" s="299" customFormat="1" ht="16" customHeight="1">
      <c r="A1099" s="297" t="s">
        <v>2099</v>
      </c>
      <c r="B1099" s="297" t="s">
        <v>2100</v>
      </c>
      <c r="C1099" s="119" t="s">
        <v>1214</v>
      </c>
      <c r="D1099" s="119"/>
      <c r="E1099" s="119"/>
      <c r="F1099" s="298">
        <v>1099</v>
      </c>
      <c r="G1099" s="119"/>
      <c r="H1099" s="119"/>
      <c r="I1099" s="119" t="s">
        <v>2101</v>
      </c>
      <c r="J1099" s="119" t="s">
        <v>2102</v>
      </c>
      <c r="K1099" s="119" t="s">
        <v>378</v>
      </c>
      <c r="L1099" s="119"/>
      <c r="M1099" s="119" t="s">
        <v>147</v>
      </c>
      <c r="N1099" s="119"/>
      <c r="O1099" s="119"/>
      <c r="P1099" s="119"/>
      <c r="Q1099" s="119"/>
      <c r="R1099" s="119">
        <v>1</v>
      </c>
      <c r="S1099" s="119" t="s">
        <v>120</v>
      </c>
      <c r="T1099" s="119"/>
      <c r="U1099" s="119"/>
      <c r="V1099" s="119"/>
      <c r="W1099" s="119"/>
      <c r="X1099" s="119" t="s">
        <v>2103</v>
      </c>
      <c r="Y1099" s="119" t="s">
        <v>2104</v>
      </c>
      <c r="Z1099" s="119" t="s">
        <v>2105</v>
      </c>
      <c r="AA1099" s="119" t="s">
        <v>2106</v>
      </c>
      <c r="AB1099" s="119" t="s">
        <v>1209</v>
      </c>
      <c r="AD1099" s="300"/>
      <c r="AE1099" s="304"/>
      <c r="AF1099" s="297" t="s">
        <v>539</v>
      </c>
      <c r="AG1099" s="302">
        <v>0</v>
      </c>
      <c r="AH1099" s="297" t="s">
        <v>2099</v>
      </c>
      <c r="AI1099" s="297" t="s">
        <v>2100</v>
      </c>
      <c r="AJ1099" s="302">
        <v>3</v>
      </c>
      <c r="AK1099" s="299">
        <v>2</v>
      </c>
      <c r="AL1099" s="299">
        <v>4</v>
      </c>
      <c r="AM1099" s="299">
        <v>2</v>
      </c>
      <c r="AR1099" s="299">
        <v>8</v>
      </c>
      <c r="AS1099" s="299">
        <v>4</v>
      </c>
      <c r="AT1099" s="299">
        <v>3</v>
      </c>
      <c r="AX1099" s="303">
        <v>-95.625</v>
      </c>
      <c r="AY1099" s="299">
        <v>640</v>
      </c>
      <c r="AZ1099" s="303">
        <v>-425</v>
      </c>
      <c r="BA1099" s="299">
        <v>0</v>
      </c>
      <c r="BB1099" s="304">
        <v>1564.4299999999998</v>
      </c>
      <c r="BC1099" s="304">
        <v>698.31</v>
      </c>
      <c r="BD1099" s="303">
        <v>575</v>
      </c>
      <c r="BE1099" s="303">
        <v>1000</v>
      </c>
      <c r="BH1099" s="297" t="s">
        <v>2054</v>
      </c>
      <c r="BI1099" s="312"/>
      <c r="BJ1099" s="305" t="s">
        <v>109</v>
      </c>
      <c r="BK1099" s="305"/>
      <c r="BL1099" s="305">
        <v>1</v>
      </c>
      <c r="BM1099" s="307">
        <v>1</v>
      </c>
      <c r="BN1099" s="307" t="s">
        <v>79</v>
      </c>
      <c r="BO1099" s="305" t="s">
        <v>1210</v>
      </c>
      <c r="BP1099" s="308">
        <v>1564.43</v>
      </c>
      <c r="BQ1099" s="308">
        <v>698.31</v>
      </c>
      <c r="BR1099" s="308">
        <v>35</v>
      </c>
      <c r="BS1099" s="308">
        <v>35</v>
      </c>
      <c r="BT1099" s="305" t="s">
        <v>2107</v>
      </c>
      <c r="BU1099" s="307">
        <v>0.1</v>
      </c>
      <c r="BV1099" s="309">
        <v>0</v>
      </c>
      <c r="BW1099" s="310" t="s">
        <v>1242</v>
      </c>
      <c r="BX1099" s="305"/>
      <c r="BY1099" s="308">
        <v>1564.43</v>
      </c>
      <c r="BZ1099" s="308">
        <v>698.31</v>
      </c>
      <c r="CA1099" s="308">
        <v>59.5</v>
      </c>
      <c r="CB1099" s="308">
        <v>59.5</v>
      </c>
      <c r="CC1099" s="307">
        <v>0.55000000000000004</v>
      </c>
      <c r="CD1099" s="305" t="s">
        <v>1212</v>
      </c>
      <c r="CE1099" s="310" t="s">
        <v>1242</v>
      </c>
      <c r="CF1099" s="305"/>
      <c r="CG1099" s="308">
        <v>1564.43</v>
      </c>
      <c r="CH1099" s="308">
        <v>698.31</v>
      </c>
      <c r="CI1099" s="308">
        <v>35</v>
      </c>
      <c r="CJ1099" s="308">
        <v>35</v>
      </c>
      <c r="CK1099" s="307"/>
      <c r="CL1099" s="307"/>
      <c r="CM1099" s="307">
        <v>1</v>
      </c>
      <c r="CN1099" s="311" t="s">
        <v>1212</v>
      </c>
      <c r="CO1099" s="305" t="s">
        <v>1242</v>
      </c>
      <c r="CP1099" s="305"/>
      <c r="CQ1099" s="308">
        <v>1564.43</v>
      </c>
      <c r="CR1099" s="308">
        <v>698.31</v>
      </c>
      <c r="CS1099" s="308">
        <v>35</v>
      </c>
      <c r="CT1099" s="308">
        <v>35</v>
      </c>
      <c r="CW1099" s="312"/>
      <c r="CX1099" s="312"/>
    </row>
    <row r="1100" spans="1:102" s="299" customFormat="1" ht="16" customHeight="1">
      <c r="A1100" s="297" t="s">
        <v>2108</v>
      </c>
      <c r="B1100" s="297" t="s">
        <v>2109</v>
      </c>
      <c r="C1100" s="119" t="s">
        <v>1214</v>
      </c>
      <c r="D1100" s="119"/>
      <c r="E1100" s="119"/>
      <c r="F1100" s="298">
        <v>1100</v>
      </c>
      <c r="G1100" s="119"/>
      <c r="H1100" s="119"/>
      <c r="I1100" s="119" t="s">
        <v>2110</v>
      </c>
      <c r="J1100" s="119" t="s">
        <v>2111</v>
      </c>
      <c r="K1100" s="119" t="s">
        <v>378</v>
      </c>
      <c r="L1100" s="119"/>
      <c r="M1100" s="119" t="s">
        <v>147</v>
      </c>
      <c r="N1100" s="119"/>
      <c r="O1100" s="119"/>
      <c r="P1100" s="119"/>
      <c r="Q1100" s="119"/>
      <c r="R1100" s="119">
        <v>1</v>
      </c>
      <c r="S1100" s="119" t="s">
        <v>120</v>
      </c>
      <c r="T1100" s="119"/>
      <c r="U1100" s="119"/>
      <c r="V1100" s="119"/>
      <c r="W1100" s="119"/>
      <c r="X1100" s="119" t="s">
        <v>2112</v>
      </c>
      <c r="Y1100" s="119" t="s">
        <v>2113</v>
      </c>
      <c r="Z1100" s="119" t="s">
        <v>2114</v>
      </c>
      <c r="AA1100" s="119" t="s">
        <v>2115</v>
      </c>
      <c r="AB1100" s="119" t="s">
        <v>1209</v>
      </c>
      <c r="AD1100" s="300"/>
      <c r="AE1100" s="304"/>
      <c r="AF1100" s="297" t="s">
        <v>540</v>
      </c>
      <c r="AG1100" s="302">
        <v>0</v>
      </c>
      <c r="AH1100" s="297" t="s">
        <v>2108</v>
      </c>
      <c r="AI1100" s="297" t="s">
        <v>2109</v>
      </c>
      <c r="AJ1100" s="302">
        <v>4</v>
      </c>
      <c r="AK1100" s="299">
        <v>2</v>
      </c>
      <c r="AL1100" s="299">
        <v>4</v>
      </c>
      <c r="AM1100" s="299">
        <v>2</v>
      </c>
      <c r="AN1100" s="299">
        <v>1</v>
      </c>
      <c r="AR1100" s="299">
        <v>8</v>
      </c>
      <c r="AS1100" s="299">
        <v>4</v>
      </c>
      <c r="AT1100" s="299">
        <v>3</v>
      </c>
      <c r="AU1100" s="299">
        <v>3</v>
      </c>
      <c r="AX1100" s="303">
        <v>-96.875</v>
      </c>
      <c r="AY1100" s="299">
        <v>740</v>
      </c>
      <c r="AZ1100" s="303">
        <v>-430.55555555555554</v>
      </c>
      <c r="BA1100" s="299">
        <v>0</v>
      </c>
      <c r="BB1100" s="304">
        <v>1644.8600000000001</v>
      </c>
      <c r="BC1100" s="304">
        <v>637.01</v>
      </c>
      <c r="BD1100" s="303">
        <v>569.44444444444446</v>
      </c>
      <c r="BE1100" s="303">
        <v>1000</v>
      </c>
      <c r="BH1100" s="297" t="s">
        <v>2099</v>
      </c>
      <c r="BI1100" s="312"/>
      <c r="BJ1100" s="305" t="s">
        <v>109</v>
      </c>
      <c r="BK1100" s="305"/>
      <c r="BL1100" s="305">
        <v>1</v>
      </c>
      <c r="BM1100" s="307">
        <v>1</v>
      </c>
      <c r="BN1100" s="307" t="s">
        <v>79</v>
      </c>
      <c r="BO1100" s="305" t="s">
        <v>1210</v>
      </c>
      <c r="BP1100" s="308">
        <v>1644.86</v>
      </c>
      <c r="BQ1100" s="308">
        <v>637.01</v>
      </c>
      <c r="BR1100" s="308">
        <v>12</v>
      </c>
      <c r="BS1100" s="308">
        <v>12</v>
      </c>
      <c r="BT1100" s="305" t="s">
        <v>2116</v>
      </c>
      <c r="BU1100" s="307">
        <v>0.1</v>
      </c>
      <c r="BV1100" s="309">
        <v>0</v>
      </c>
      <c r="BW1100" s="310" t="s">
        <v>1252</v>
      </c>
      <c r="BX1100" s="305"/>
      <c r="BY1100" s="308">
        <v>1644.86</v>
      </c>
      <c r="BZ1100" s="308">
        <v>637.01</v>
      </c>
      <c r="CA1100" s="308">
        <v>20.399999999999999</v>
      </c>
      <c r="CB1100" s="308">
        <v>20.399999999999999</v>
      </c>
      <c r="CC1100" s="307">
        <v>0.55000000000000004</v>
      </c>
      <c r="CD1100" s="305" t="s">
        <v>1212</v>
      </c>
      <c r="CE1100" s="310" t="s">
        <v>1252</v>
      </c>
      <c r="CF1100" s="305"/>
      <c r="CG1100" s="308">
        <v>1644.86</v>
      </c>
      <c r="CH1100" s="308">
        <v>637.01</v>
      </c>
      <c r="CI1100" s="308">
        <v>12</v>
      </c>
      <c r="CJ1100" s="308">
        <v>12</v>
      </c>
      <c r="CK1100" s="307"/>
      <c r="CL1100" s="307"/>
      <c r="CM1100" s="307">
        <v>1</v>
      </c>
      <c r="CN1100" s="311" t="s">
        <v>1212</v>
      </c>
      <c r="CO1100" s="305" t="s">
        <v>1252</v>
      </c>
      <c r="CP1100" s="305"/>
      <c r="CQ1100" s="308">
        <v>1644.86</v>
      </c>
      <c r="CR1100" s="308">
        <v>637.01</v>
      </c>
      <c r="CS1100" s="308">
        <v>12</v>
      </c>
      <c r="CT1100" s="308">
        <v>12</v>
      </c>
      <c r="CW1100" s="312"/>
      <c r="CX1100" s="312"/>
    </row>
    <row r="1101" spans="1:102" s="299" customFormat="1" ht="16" customHeight="1">
      <c r="A1101" s="297" t="s">
        <v>2117</v>
      </c>
      <c r="B1101" s="297" t="s">
        <v>2118</v>
      </c>
      <c r="C1101" s="119" t="s">
        <v>1255</v>
      </c>
      <c r="D1101" s="119"/>
      <c r="E1101" s="119"/>
      <c r="F1101" s="298">
        <v>1101</v>
      </c>
      <c r="G1101" s="119"/>
      <c r="H1101" s="119"/>
      <c r="I1101" s="119" t="s">
        <v>2119</v>
      </c>
      <c r="J1101" s="119" t="s">
        <v>2120</v>
      </c>
      <c r="K1101" s="119" t="s">
        <v>378</v>
      </c>
      <c r="L1101" s="119"/>
      <c r="M1101" s="119" t="s">
        <v>147</v>
      </c>
      <c r="N1101" s="119"/>
      <c r="O1101" s="119"/>
      <c r="P1101" s="119"/>
      <c r="Q1101" s="119"/>
      <c r="R1101" s="119">
        <v>1</v>
      </c>
      <c r="S1101" s="119" t="s">
        <v>120</v>
      </c>
      <c r="T1101" s="119"/>
      <c r="U1101" s="119"/>
      <c r="V1101" s="119"/>
      <c r="W1101" s="119"/>
      <c r="X1101" s="119" t="s">
        <v>2121</v>
      </c>
      <c r="Y1101" s="119" t="s">
        <v>2122</v>
      </c>
      <c r="Z1101" s="119" t="s">
        <v>2123</v>
      </c>
      <c r="AA1101" s="119" t="s">
        <v>2124</v>
      </c>
      <c r="AB1101" s="119" t="s">
        <v>1209</v>
      </c>
      <c r="AD1101" s="300"/>
      <c r="AE1101" s="304"/>
      <c r="AF1101" s="297" t="s">
        <v>541</v>
      </c>
      <c r="AG1101" s="302">
        <v>0</v>
      </c>
      <c r="AH1101" s="297" t="s">
        <v>2117</v>
      </c>
      <c r="AI1101" s="297" t="s">
        <v>2118</v>
      </c>
      <c r="AJ1101" s="302">
        <v>4</v>
      </c>
      <c r="AK1101" s="299">
        <v>2</v>
      </c>
      <c r="AL1101" s="299">
        <v>4</v>
      </c>
      <c r="AM1101" s="299">
        <v>2</v>
      </c>
      <c r="AN1101" s="299">
        <v>2</v>
      </c>
      <c r="AR1101" s="299">
        <v>8</v>
      </c>
      <c r="AS1101" s="299">
        <v>4</v>
      </c>
      <c r="AT1101" s="299">
        <v>3</v>
      </c>
      <c r="AU1101" s="299">
        <v>3</v>
      </c>
      <c r="AX1101" s="303">
        <v>-95.625</v>
      </c>
      <c r="AY1101" s="299">
        <v>740</v>
      </c>
      <c r="AZ1101" s="303">
        <v>-425</v>
      </c>
      <c r="BA1101" s="299">
        <v>0</v>
      </c>
      <c r="BB1101" s="304">
        <v>1652.62</v>
      </c>
      <c r="BC1101" s="304">
        <v>651.17000000000007</v>
      </c>
      <c r="BD1101" s="303">
        <v>575</v>
      </c>
      <c r="BE1101" s="303">
        <v>1000</v>
      </c>
      <c r="BH1101" s="297" t="s">
        <v>2099</v>
      </c>
      <c r="BI1101" s="312"/>
      <c r="BJ1101" s="305" t="s">
        <v>109</v>
      </c>
      <c r="BK1101" s="305"/>
      <c r="BL1101" s="305">
        <v>1</v>
      </c>
      <c r="BM1101" s="307">
        <v>1</v>
      </c>
      <c r="BN1101" s="307" t="s">
        <v>79</v>
      </c>
      <c r="BO1101" s="305" t="s">
        <v>1210</v>
      </c>
      <c r="BP1101" s="308">
        <v>1652.62</v>
      </c>
      <c r="BQ1101" s="308">
        <v>651.16999999999996</v>
      </c>
      <c r="BR1101" s="308">
        <v>12</v>
      </c>
      <c r="BS1101" s="308">
        <v>12</v>
      </c>
      <c r="BT1101" s="305" t="s">
        <v>2125</v>
      </c>
      <c r="BU1101" s="307">
        <v>0.1</v>
      </c>
      <c r="BV1101" s="309">
        <v>0</v>
      </c>
      <c r="BW1101" s="310" t="s">
        <v>1252</v>
      </c>
      <c r="BX1101" s="305"/>
      <c r="BY1101" s="308">
        <v>1652.62</v>
      </c>
      <c r="BZ1101" s="308">
        <v>651.16999999999996</v>
      </c>
      <c r="CA1101" s="308">
        <v>20.399999999999999</v>
      </c>
      <c r="CB1101" s="308">
        <v>20.399999999999999</v>
      </c>
      <c r="CC1101" s="307">
        <v>0.55000000000000004</v>
      </c>
      <c r="CD1101" s="305" t="s">
        <v>1212</v>
      </c>
      <c r="CE1101" s="310" t="s">
        <v>1252</v>
      </c>
      <c r="CF1101" s="305"/>
      <c r="CG1101" s="308">
        <v>1652.62</v>
      </c>
      <c r="CH1101" s="308">
        <v>651.16999999999996</v>
      </c>
      <c r="CI1101" s="308">
        <v>12</v>
      </c>
      <c r="CJ1101" s="308">
        <v>12</v>
      </c>
      <c r="CK1101" s="307"/>
      <c r="CL1101" s="307"/>
      <c r="CM1101" s="307">
        <v>1</v>
      </c>
      <c r="CN1101" s="311" t="s">
        <v>1212</v>
      </c>
      <c r="CO1101" s="305" t="s">
        <v>1252</v>
      </c>
      <c r="CP1101" s="305"/>
      <c r="CQ1101" s="308">
        <v>1652.62</v>
      </c>
      <c r="CR1101" s="308">
        <v>651.16999999999996</v>
      </c>
      <c r="CS1101" s="308">
        <v>12</v>
      </c>
      <c r="CT1101" s="308">
        <v>12</v>
      </c>
      <c r="CW1101" s="312"/>
      <c r="CX1101" s="312"/>
    </row>
    <row r="1102" spans="1:102" s="299" customFormat="1" ht="16" customHeight="1">
      <c r="A1102" s="297" t="s">
        <v>2126</v>
      </c>
      <c r="B1102" s="297" t="s">
        <v>2127</v>
      </c>
      <c r="C1102" s="119" t="s">
        <v>1214</v>
      </c>
      <c r="D1102" s="119"/>
      <c r="E1102" s="119"/>
      <c r="F1102" s="298">
        <v>1102</v>
      </c>
      <c r="G1102" s="119"/>
      <c r="H1102" s="119"/>
      <c r="I1102" s="119" t="s">
        <v>2128</v>
      </c>
      <c r="J1102" s="119" t="s">
        <v>2129</v>
      </c>
      <c r="K1102" s="119" t="s">
        <v>378</v>
      </c>
      <c r="L1102" s="119"/>
      <c r="M1102" s="119" t="s">
        <v>147</v>
      </c>
      <c r="N1102" s="119"/>
      <c r="O1102" s="119"/>
      <c r="P1102" s="119"/>
      <c r="Q1102" s="119"/>
      <c r="R1102" s="119">
        <v>1</v>
      </c>
      <c r="S1102" s="119" t="s">
        <v>120</v>
      </c>
      <c r="T1102" s="119"/>
      <c r="U1102" s="119"/>
      <c r="V1102" s="119"/>
      <c r="W1102" s="119"/>
      <c r="X1102" s="119" t="s">
        <v>2130</v>
      </c>
      <c r="Y1102" s="119" t="s">
        <v>2131</v>
      </c>
      <c r="Z1102" s="119" t="s">
        <v>2132</v>
      </c>
      <c r="AA1102" s="119" t="s">
        <v>2133</v>
      </c>
      <c r="AB1102" s="119" t="s">
        <v>1209</v>
      </c>
      <c r="AD1102" s="300"/>
      <c r="AE1102" s="304"/>
      <c r="AF1102" s="297" t="s">
        <v>542</v>
      </c>
      <c r="AG1102" s="302">
        <v>0</v>
      </c>
      <c r="AH1102" s="297" t="s">
        <v>2126</v>
      </c>
      <c r="AI1102" s="297" t="s">
        <v>2127</v>
      </c>
      <c r="AJ1102" s="302">
        <v>4</v>
      </c>
      <c r="AK1102" s="299">
        <v>2</v>
      </c>
      <c r="AL1102" s="299">
        <v>4</v>
      </c>
      <c r="AM1102" s="299">
        <v>2</v>
      </c>
      <c r="AN1102" s="299">
        <v>3</v>
      </c>
      <c r="AR1102" s="299">
        <v>8</v>
      </c>
      <c r="AS1102" s="299">
        <v>4</v>
      </c>
      <c r="AT1102" s="299">
        <v>3</v>
      </c>
      <c r="AU1102" s="299">
        <v>3</v>
      </c>
      <c r="AX1102" s="303">
        <v>-94.375</v>
      </c>
      <c r="AY1102" s="299">
        <v>740</v>
      </c>
      <c r="AZ1102" s="303">
        <v>-419.44444444444446</v>
      </c>
      <c r="BA1102" s="299">
        <v>0</v>
      </c>
      <c r="BB1102" s="304">
        <v>1660.08</v>
      </c>
      <c r="BC1102" s="304">
        <v>665.49</v>
      </c>
      <c r="BD1102" s="303">
        <v>580.55555555555554</v>
      </c>
      <c r="BE1102" s="303">
        <v>1000</v>
      </c>
      <c r="BH1102" s="297" t="s">
        <v>2099</v>
      </c>
      <c r="BI1102" s="312"/>
      <c r="BJ1102" s="305" t="s">
        <v>109</v>
      </c>
      <c r="BK1102" s="305"/>
      <c r="BL1102" s="305">
        <v>1</v>
      </c>
      <c r="BM1102" s="307">
        <v>1</v>
      </c>
      <c r="BN1102" s="307" t="s">
        <v>79</v>
      </c>
      <c r="BO1102" s="305" t="s">
        <v>1210</v>
      </c>
      <c r="BP1102" s="308">
        <v>1660.08</v>
      </c>
      <c r="BQ1102" s="308">
        <v>665.49</v>
      </c>
      <c r="BR1102" s="308">
        <v>12</v>
      </c>
      <c r="BS1102" s="308">
        <v>12</v>
      </c>
      <c r="BT1102" s="305" t="s">
        <v>2134</v>
      </c>
      <c r="BU1102" s="307">
        <v>0.1</v>
      </c>
      <c r="BV1102" s="309">
        <v>0</v>
      </c>
      <c r="BW1102" s="310" t="s">
        <v>1252</v>
      </c>
      <c r="BX1102" s="305"/>
      <c r="BY1102" s="308">
        <v>1660.08</v>
      </c>
      <c r="BZ1102" s="308">
        <v>665.49</v>
      </c>
      <c r="CA1102" s="308">
        <v>20.399999999999999</v>
      </c>
      <c r="CB1102" s="308">
        <v>20.399999999999999</v>
      </c>
      <c r="CC1102" s="307">
        <v>0.55000000000000004</v>
      </c>
      <c r="CD1102" s="305" t="s">
        <v>1212</v>
      </c>
      <c r="CE1102" s="310" t="s">
        <v>1252</v>
      </c>
      <c r="CF1102" s="305"/>
      <c r="CG1102" s="308">
        <v>1660.08</v>
      </c>
      <c r="CH1102" s="308">
        <v>665.49</v>
      </c>
      <c r="CI1102" s="308">
        <v>12</v>
      </c>
      <c r="CJ1102" s="308">
        <v>12</v>
      </c>
      <c r="CK1102" s="307"/>
      <c r="CL1102" s="307"/>
      <c r="CM1102" s="307">
        <v>1</v>
      </c>
      <c r="CN1102" s="311" t="s">
        <v>1212</v>
      </c>
      <c r="CO1102" s="305" t="s">
        <v>1252</v>
      </c>
      <c r="CP1102" s="305"/>
      <c r="CQ1102" s="308">
        <v>1660.08</v>
      </c>
      <c r="CR1102" s="308">
        <v>665.49</v>
      </c>
      <c r="CS1102" s="308">
        <v>12</v>
      </c>
      <c r="CT1102" s="308">
        <v>12</v>
      </c>
      <c r="CW1102" s="312"/>
      <c r="CX1102" s="312"/>
    </row>
    <row r="1103" spans="1:102" s="299" customFormat="1" ht="16" customHeight="1">
      <c r="A1103" s="297" t="s">
        <v>2135</v>
      </c>
      <c r="B1103" s="297" t="s">
        <v>2136</v>
      </c>
      <c r="C1103" s="119" t="s">
        <v>1255</v>
      </c>
      <c r="D1103" s="119"/>
      <c r="E1103" s="119"/>
      <c r="F1103" s="298">
        <v>1103</v>
      </c>
      <c r="G1103" s="119"/>
      <c r="H1103" s="119"/>
      <c r="I1103" s="119" t="s">
        <v>2137</v>
      </c>
      <c r="J1103" s="119" t="s">
        <v>2138</v>
      </c>
      <c r="K1103" s="119" t="s">
        <v>378</v>
      </c>
      <c r="L1103" s="119"/>
      <c r="M1103" s="119" t="s">
        <v>147</v>
      </c>
      <c r="N1103" s="119"/>
      <c r="O1103" s="119"/>
      <c r="P1103" s="119"/>
      <c r="Q1103" s="119"/>
      <c r="R1103" s="119">
        <v>1</v>
      </c>
      <c r="S1103" s="119" t="s">
        <v>120</v>
      </c>
      <c r="T1103" s="119"/>
      <c r="U1103" s="119"/>
      <c r="V1103" s="119"/>
      <c r="W1103" s="119"/>
      <c r="X1103" s="119" t="s">
        <v>2139</v>
      </c>
      <c r="Y1103" s="119" t="s">
        <v>2140</v>
      </c>
      <c r="Z1103" s="119" t="s">
        <v>2141</v>
      </c>
      <c r="AA1103" s="119" t="s">
        <v>2142</v>
      </c>
      <c r="AB1103" s="119" t="s">
        <v>1209</v>
      </c>
      <c r="AD1103" s="300"/>
      <c r="AE1103" s="304"/>
      <c r="AF1103" s="297" t="s">
        <v>543</v>
      </c>
      <c r="AG1103" s="302">
        <v>0</v>
      </c>
      <c r="AH1103" s="297" t="s">
        <v>2135</v>
      </c>
      <c r="AI1103" s="297" t="s">
        <v>2136</v>
      </c>
      <c r="AJ1103" s="302">
        <v>3</v>
      </c>
      <c r="AK1103" s="299">
        <v>2</v>
      </c>
      <c r="AL1103" s="299">
        <v>4</v>
      </c>
      <c r="AM1103" s="299">
        <v>3</v>
      </c>
      <c r="AR1103" s="299">
        <v>8</v>
      </c>
      <c r="AS1103" s="299">
        <v>4</v>
      </c>
      <c r="AT1103" s="299">
        <v>3</v>
      </c>
      <c r="AX1103" s="303">
        <v>-91.875</v>
      </c>
      <c r="AY1103" s="299">
        <v>640</v>
      </c>
      <c r="AZ1103" s="303">
        <v>-408.33333333333331</v>
      </c>
      <c r="BA1103" s="299">
        <v>0</v>
      </c>
      <c r="BB1103" s="304">
        <v>1582.95</v>
      </c>
      <c r="BC1103" s="304">
        <v>735.87</v>
      </c>
      <c r="BD1103" s="303">
        <v>591.66666666666674</v>
      </c>
      <c r="BE1103" s="303">
        <v>1000</v>
      </c>
      <c r="BH1103" s="297" t="s">
        <v>2054</v>
      </c>
      <c r="BI1103" s="312"/>
      <c r="BJ1103" s="305" t="s">
        <v>109</v>
      </c>
      <c r="BK1103" s="305"/>
      <c r="BL1103" s="305">
        <v>1</v>
      </c>
      <c r="BM1103" s="307">
        <v>1</v>
      </c>
      <c r="BN1103" s="307" t="s">
        <v>79</v>
      </c>
      <c r="BO1103" s="305" t="s">
        <v>1210</v>
      </c>
      <c r="BP1103" s="308">
        <v>1582.95</v>
      </c>
      <c r="BQ1103" s="308">
        <v>735.87</v>
      </c>
      <c r="BR1103" s="308">
        <v>35</v>
      </c>
      <c r="BS1103" s="308">
        <v>35</v>
      </c>
      <c r="BT1103" s="305" t="s">
        <v>2143</v>
      </c>
      <c r="BU1103" s="307">
        <v>0.1</v>
      </c>
      <c r="BV1103" s="309">
        <v>0</v>
      </c>
      <c r="BW1103" s="310" t="s">
        <v>1242</v>
      </c>
      <c r="BX1103" s="305"/>
      <c r="BY1103" s="308">
        <v>1582.95</v>
      </c>
      <c r="BZ1103" s="308">
        <v>735.87</v>
      </c>
      <c r="CA1103" s="308">
        <v>59.5</v>
      </c>
      <c r="CB1103" s="308">
        <v>59.5</v>
      </c>
      <c r="CC1103" s="307">
        <v>0.55000000000000004</v>
      </c>
      <c r="CD1103" s="305" t="s">
        <v>1212</v>
      </c>
      <c r="CE1103" s="310" t="s">
        <v>1242</v>
      </c>
      <c r="CF1103" s="305"/>
      <c r="CG1103" s="308">
        <v>1582.95</v>
      </c>
      <c r="CH1103" s="308">
        <v>735.87</v>
      </c>
      <c r="CI1103" s="308">
        <v>35</v>
      </c>
      <c r="CJ1103" s="308">
        <v>35</v>
      </c>
      <c r="CK1103" s="307"/>
      <c r="CL1103" s="307"/>
      <c r="CM1103" s="307">
        <v>1</v>
      </c>
      <c r="CN1103" s="311" t="s">
        <v>1212</v>
      </c>
      <c r="CO1103" s="305" t="s">
        <v>1242</v>
      </c>
      <c r="CP1103" s="305"/>
      <c r="CQ1103" s="308">
        <v>1582.95</v>
      </c>
      <c r="CR1103" s="308">
        <v>735.87</v>
      </c>
      <c r="CS1103" s="308">
        <v>35</v>
      </c>
      <c r="CT1103" s="308">
        <v>35</v>
      </c>
      <c r="CW1103" s="312"/>
      <c r="CX1103" s="312"/>
    </row>
    <row r="1104" spans="1:102" s="299" customFormat="1" ht="16" customHeight="1">
      <c r="A1104" s="297" t="s">
        <v>2144</v>
      </c>
      <c r="B1104" s="297" t="s">
        <v>2145</v>
      </c>
      <c r="C1104" s="119" t="s">
        <v>1255</v>
      </c>
      <c r="D1104" s="119"/>
      <c r="E1104" s="119"/>
      <c r="F1104" s="298">
        <v>1104</v>
      </c>
      <c r="G1104" s="119"/>
      <c r="H1104" s="119"/>
      <c r="I1104" s="119" t="s">
        <v>2146</v>
      </c>
      <c r="J1104" s="119" t="s">
        <v>2147</v>
      </c>
      <c r="K1104" s="119" t="s">
        <v>378</v>
      </c>
      <c r="L1104" s="119"/>
      <c r="M1104" s="119" t="s">
        <v>147</v>
      </c>
      <c r="N1104" s="119"/>
      <c r="O1104" s="119"/>
      <c r="P1104" s="119"/>
      <c r="Q1104" s="119"/>
      <c r="R1104" s="119">
        <v>1</v>
      </c>
      <c r="S1104" s="119" t="s">
        <v>120</v>
      </c>
      <c r="T1104" s="119"/>
      <c r="U1104" s="119"/>
      <c r="V1104" s="119"/>
      <c r="W1104" s="119"/>
      <c r="X1104" s="119" t="s">
        <v>2148</v>
      </c>
      <c r="Y1104" s="119" t="s">
        <v>2149</v>
      </c>
      <c r="Z1104" s="119" t="s">
        <v>2150</v>
      </c>
      <c r="AA1104" s="119" t="s">
        <v>2151</v>
      </c>
      <c r="AB1104" s="119" t="s">
        <v>1209</v>
      </c>
      <c r="AD1104" s="300"/>
      <c r="AE1104" s="304"/>
      <c r="AF1104" s="297" t="s">
        <v>544</v>
      </c>
      <c r="AG1104" s="302">
        <v>0</v>
      </c>
      <c r="AH1104" s="297" t="s">
        <v>2144</v>
      </c>
      <c r="AI1104" s="297" t="s">
        <v>2145</v>
      </c>
      <c r="AJ1104" s="302">
        <v>4</v>
      </c>
      <c r="AK1104" s="299">
        <v>2</v>
      </c>
      <c r="AL1104" s="299">
        <v>4</v>
      </c>
      <c r="AM1104" s="299">
        <v>3</v>
      </c>
      <c r="AN1104" s="299">
        <v>1</v>
      </c>
      <c r="AR1104" s="299">
        <v>8</v>
      </c>
      <c r="AS1104" s="299">
        <v>4</v>
      </c>
      <c r="AT1104" s="299">
        <v>3</v>
      </c>
      <c r="AU1104" s="299">
        <v>3</v>
      </c>
      <c r="AX1104" s="303">
        <v>-93.125</v>
      </c>
      <c r="AY1104" s="299">
        <v>740</v>
      </c>
      <c r="AZ1104" s="303">
        <v>-413.88888888888886</v>
      </c>
      <c r="BA1104" s="299">
        <v>0</v>
      </c>
      <c r="BB1104" s="304">
        <v>1667.22</v>
      </c>
      <c r="BC1104" s="304">
        <v>679.97</v>
      </c>
      <c r="BD1104" s="303">
        <v>586.11111111111109</v>
      </c>
      <c r="BE1104" s="303">
        <v>1000</v>
      </c>
      <c r="BH1104" s="297" t="s">
        <v>2135</v>
      </c>
      <c r="BI1104" s="312"/>
      <c r="BJ1104" s="305" t="s">
        <v>109</v>
      </c>
      <c r="BK1104" s="305"/>
      <c r="BL1104" s="305">
        <v>1</v>
      </c>
      <c r="BM1104" s="307">
        <v>1</v>
      </c>
      <c r="BN1104" s="307" t="s">
        <v>79</v>
      </c>
      <c r="BO1104" s="305" t="s">
        <v>1210</v>
      </c>
      <c r="BP1104" s="308">
        <v>1667.22</v>
      </c>
      <c r="BQ1104" s="308">
        <v>679.97</v>
      </c>
      <c r="BR1104" s="308">
        <v>12</v>
      </c>
      <c r="BS1104" s="308">
        <v>12</v>
      </c>
      <c r="BT1104" s="305" t="s">
        <v>2152</v>
      </c>
      <c r="BU1104" s="307">
        <v>0.1</v>
      </c>
      <c r="BV1104" s="309">
        <v>0</v>
      </c>
      <c r="BW1104" s="310" t="s">
        <v>1252</v>
      </c>
      <c r="BX1104" s="305"/>
      <c r="BY1104" s="308">
        <v>1667.22</v>
      </c>
      <c r="BZ1104" s="308">
        <v>679.97</v>
      </c>
      <c r="CA1104" s="308">
        <v>20.399999999999999</v>
      </c>
      <c r="CB1104" s="308">
        <v>20.399999999999999</v>
      </c>
      <c r="CC1104" s="307">
        <v>0.55000000000000004</v>
      </c>
      <c r="CD1104" s="305" t="s">
        <v>1212</v>
      </c>
      <c r="CE1104" s="310" t="s">
        <v>1252</v>
      </c>
      <c r="CF1104" s="305"/>
      <c r="CG1104" s="308">
        <v>1667.22</v>
      </c>
      <c r="CH1104" s="308">
        <v>679.97</v>
      </c>
      <c r="CI1104" s="308">
        <v>12</v>
      </c>
      <c r="CJ1104" s="308">
        <v>12</v>
      </c>
      <c r="CK1104" s="307"/>
      <c r="CL1104" s="307"/>
      <c r="CM1104" s="307">
        <v>1</v>
      </c>
      <c r="CN1104" s="311" t="s">
        <v>1212</v>
      </c>
      <c r="CO1104" s="305" t="s">
        <v>1252</v>
      </c>
      <c r="CP1104" s="305"/>
      <c r="CQ1104" s="308">
        <v>1667.22</v>
      </c>
      <c r="CR1104" s="308">
        <v>679.97</v>
      </c>
      <c r="CS1104" s="308">
        <v>12</v>
      </c>
      <c r="CT1104" s="308">
        <v>12</v>
      </c>
      <c r="CW1104" s="312"/>
      <c r="CX1104" s="312"/>
    </row>
    <row r="1105" spans="1:102" s="299" customFormat="1" ht="16" customHeight="1">
      <c r="A1105" s="297" t="s">
        <v>2153</v>
      </c>
      <c r="B1105" s="297" t="s">
        <v>2154</v>
      </c>
      <c r="C1105" s="119" t="s">
        <v>1214</v>
      </c>
      <c r="D1105" s="119"/>
      <c r="E1105" s="119"/>
      <c r="F1105" s="298">
        <v>1105</v>
      </c>
      <c r="G1105" s="119"/>
      <c r="H1105" s="119"/>
      <c r="I1105" s="119" t="s">
        <v>2155</v>
      </c>
      <c r="J1105" s="119" t="s">
        <v>2156</v>
      </c>
      <c r="K1105" s="119" t="s">
        <v>378</v>
      </c>
      <c r="L1105" s="119"/>
      <c r="M1105" s="119" t="s">
        <v>147</v>
      </c>
      <c r="N1105" s="119"/>
      <c r="O1105" s="119"/>
      <c r="P1105" s="119"/>
      <c r="Q1105" s="119"/>
      <c r="R1105" s="119">
        <v>1</v>
      </c>
      <c r="S1105" s="119" t="s">
        <v>120</v>
      </c>
      <c r="T1105" s="119"/>
      <c r="U1105" s="119"/>
      <c r="V1105" s="119"/>
      <c r="W1105" s="119"/>
      <c r="X1105" s="119" t="s">
        <v>2157</v>
      </c>
      <c r="Y1105" s="119" t="s">
        <v>2158</v>
      </c>
      <c r="Z1105" s="119" t="s">
        <v>2159</v>
      </c>
      <c r="AA1105" s="119" t="s">
        <v>2160</v>
      </c>
      <c r="AB1105" s="119" t="s">
        <v>1209</v>
      </c>
      <c r="AD1105" s="300"/>
      <c r="AE1105" s="304"/>
      <c r="AF1105" s="297" t="s">
        <v>545</v>
      </c>
      <c r="AG1105" s="302">
        <v>0</v>
      </c>
      <c r="AH1105" s="297" t="s">
        <v>2153</v>
      </c>
      <c r="AI1105" s="297" t="s">
        <v>2154</v>
      </c>
      <c r="AJ1105" s="302">
        <v>4</v>
      </c>
      <c r="AK1105" s="299">
        <v>2</v>
      </c>
      <c r="AL1105" s="299">
        <v>4</v>
      </c>
      <c r="AM1105" s="299">
        <v>3</v>
      </c>
      <c r="AN1105" s="299">
        <v>2</v>
      </c>
      <c r="AR1105" s="299">
        <v>8</v>
      </c>
      <c r="AS1105" s="299">
        <v>4</v>
      </c>
      <c r="AT1105" s="299">
        <v>3</v>
      </c>
      <c r="AU1105" s="299">
        <v>3</v>
      </c>
      <c r="AX1105" s="303">
        <v>-91.875</v>
      </c>
      <c r="AY1105" s="299">
        <v>740</v>
      </c>
      <c r="AZ1105" s="303">
        <v>-408.33333333333331</v>
      </c>
      <c r="BA1105" s="299">
        <v>0</v>
      </c>
      <c r="BB1105" s="304">
        <v>1674.04</v>
      </c>
      <c r="BC1105" s="304">
        <v>694.6</v>
      </c>
      <c r="BD1105" s="303">
        <v>591.66666666666674</v>
      </c>
      <c r="BE1105" s="303">
        <v>1000</v>
      </c>
      <c r="BH1105" s="297" t="s">
        <v>2135</v>
      </c>
      <c r="BI1105" s="312"/>
      <c r="BJ1105" s="305" t="s">
        <v>109</v>
      </c>
      <c r="BK1105" s="305"/>
      <c r="BL1105" s="305">
        <v>1</v>
      </c>
      <c r="BM1105" s="307">
        <v>1</v>
      </c>
      <c r="BN1105" s="307" t="s">
        <v>79</v>
      </c>
      <c r="BO1105" s="305" t="s">
        <v>1210</v>
      </c>
      <c r="BP1105" s="308">
        <v>1674.04</v>
      </c>
      <c r="BQ1105" s="308">
        <v>694.6</v>
      </c>
      <c r="BR1105" s="308">
        <v>12</v>
      </c>
      <c r="BS1105" s="308">
        <v>12</v>
      </c>
      <c r="BT1105" s="305" t="s">
        <v>2161</v>
      </c>
      <c r="BU1105" s="307">
        <v>0.1</v>
      </c>
      <c r="BV1105" s="309">
        <v>0</v>
      </c>
      <c r="BW1105" s="310" t="s">
        <v>1252</v>
      </c>
      <c r="BX1105" s="305"/>
      <c r="BY1105" s="308">
        <v>1674.04</v>
      </c>
      <c r="BZ1105" s="308">
        <v>694.6</v>
      </c>
      <c r="CA1105" s="308">
        <v>20.399999999999999</v>
      </c>
      <c r="CB1105" s="308">
        <v>20.399999999999999</v>
      </c>
      <c r="CC1105" s="307">
        <v>0.55000000000000004</v>
      </c>
      <c r="CD1105" s="305" t="s">
        <v>1212</v>
      </c>
      <c r="CE1105" s="310" t="s">
        <v>1252</v>
      </c>
      <c r="CF1105" s="305"/>
      <c r="CG1105" s="308">
        <v>1674.04</v>
      </c>
      <c r="CH1105" s="308">
        <v>694.6</v>
      </c>
      <c r="CI1105" s="308">
        <v>12</v>
      </c>
      <c r="CJ1105" s="308">
        <v>12</v>
      </c>
      <c r="CK1105" s="307"/>
      <c r="CL1105" s="307"/>
      <c r="CM1105" s="307">
        <v>1</v>
      </c>
      <c r="CN1105" s="311" t="s">
        <v>1212</v>
      </c>
      <c r="CO1105" s="305" t="s">
        <v>1252</v>
      </c>
      <c r="CP1105" s="305"/>
      <c r="CQ1105" s="308">
        <v>1674.04</v>
      </c>
      <c r="CR1105" s="308">
        <v>694.6</v>
      </c>
      <c r="CS1105" s="308">
        <v>12</v>
      </c>
      <c r="CT1105" s="308">
        <v>12</v>
      </c>
      <c r="CW1105" s="312"/>
      <c r="CX1105" s="312"/>
    </row>
    <row r="1106" spans="1:102" s="299" customFormat="1" ht="16" customHeight="1">
      <c r="A1106" s="297" t="s">
        <v>2162</v>
      </c>
      <c r="B1106" s="297" t="s">
        <v>2163</v>
      </c>
      <c r="C1106" s="119" t="s">
        <v>1255</v>
      </c>
      <c r="D1106" s="119"/>
      <c r="E1106" s="119"/>
      <c r="F1106" s="298">
        <v>1106</v>
      </c>
      <c r="G1106" s="119"/>
      <c r="H1106" s="119"/>
      <c r="I1106" s="119" t="s">
        <v>2164</v>
      </c>
      <c r="J1106" s="119" t="s">
        <v>2165</v>
      </c>
      <c r="K1106" s="119" t="s">
        <v>378</v>
      </c>
      <c r="L1106" s="119"/>
      <c r="M1106" s="119" t="s">
        <v>147</v>
      </c>
      <c r="N1106" s="119"/>
      <c r="O1106" s="119"/>
      <c r="P1106" s="119"/>
      <c r="Q1106" s="119"/>
      <c r="R1106" s="119">
        <v>1</v>
      </c>
      <c r="S1106" s="119" t="s">
        <v>120</v>
      </c>
      <c r="T1106" s="119"/>
      <c r="U1106" s="119"/>
      <c r="V1106" s="119"/>
      <c r="W1106" s="119"/>
      <c r="X1106" s="119" t="s">
        <v>2166</v>
      </c>
      <c r="Y1106" s="119" t="s">
        <v>2167</v>
      </c>
      <c r="Z1106" s="119" t="s">
        <v>2168</v>
      </c>
      <c r="AA1106" s="119" t="s">
        <v>2169</v>
      </c>
      <c r="AB1106" s="119" t="s">
        <v>1209</v>
      </c>
      <c r="AD1106" s="300"/>
      <c r="AE1106" s="304"/>
      <c r="AF1106" s="297" t="s">
        <v>546</v>
      </c>
      <c r="AG1106" s="302">
        <v>0</v>
      </c>
      <c r="AH1106" s="297" t="s">
        <v>2162</v>
      </c>
      <c r="AI1106" s="297" t="s">
        <v>2163</v>
      </c>
      <c r="AJ1106" s="302">
        <v>4</v>
      </c>
      <c r="AK1106" s="299">
        <v>2</v>
      </c>
      <c r="AL1106" s="299">
        <v>4</v>
      </c>
      <c r="AM1106" s="299">
        <v>3</v>
      </c>
      <c r="AN1106" s="299">
        <v>3</v>
      </c>
      <c r="AR1106" s="299">
        <v>8</v>
      </c>
      <c r="AS1106" s="299">
        <v>4</v>
      </c>
      <c r="AT1106" s="299">
        <v>3</v>
      </c>
      <c r="AU1106" s="299">
        <v>3</v>
      </c>
      <c r="AX1106" s="303">
        <v>-90.625</v>
      </c>
      <c r="AY1106" s="299">
        <v>740</v>
      </c>
      <c r="AZ1106" s="303">
        <v>-402.77777777777777</v>
      </c>
      <c r="BA1106" s="299">
        <v>0</v>
      </c>
      <c r="BB1106" s="304">
        <v>1680.54</v>
      </c>
      <c r="BC1106" s="304">
        <v>709.37</v>
      </c>
      <c r="BD1106" s="303">
        <v>597.22222222222217</v>
      </c>
      <c r="BE1106" s="303">
        <v>1000</v>
      </c>
      <c r="BH1106" s="297" t="s">
        <v>2135</v>
      </c>
      <c r="BI1106" s="312"/>
      <c r="BJ1106" s="305" t="s">
        <v>109</v>
      </c>
      <c r="BK1106" s="305"/>
      <c r="BL1106" s="305">
        <v>1</v>
      </c>
      <c r="BM1106" s="307">
        <v>1</v>
      </c>
      <c r="BN1106" s="307" t="s">
        <v>79</v>
      </c>
      <c r="BO1106" s="305" t="s">
        <v>1210</v>
      </c>
      <c r="BP1106" s="308">
        <v>1680.54</v>
      </c>
      <c r="BQ1106" s="308">
        <v>709.37</v>
      </c>
      <c r="BR1106" s="308">
        <v>12</v>
      </c>
      <c r="BS1106" s="308">
        <v>12</v>
      </c>
      <c r="BT1106" s="305" t="s">
        <v>2170</v>
      </c>
      <c r="BU1106" s="307">
        <v>0.1</v>
      </c>
      <c r="BV1106" s="309">
        <v>0</v>
      </c>
      <c r="BW1106" s="310" t="s">
        <v>1252</v>
      </c>
      <c r="BX1106" s="305"/>
      <c r="BY1106" s="308">
        <v>1680.54</v>
      </c>
      <c r="BZ1106" s="308">
        <v>709.37</v>
      </c>
      <c r="CA1106" s="308">
        <v>20.399999999999999</v>
      </c>
      <c r="CB1106" s="308">
        <v>20.399999999999999</v>
      </c>
      <c r="CC1106" s="307">
        <v>0.55000000000000004</v>
      </c>
      <c r="CD1106" s="305" t="s">
        <v>1212</v>
      </c>
      <c r="CE1106" s="310" t="s">
        <v>1252</v>
      </c>
      <c r="CF1106" s="305"/>
      <c r="CG1106" s="308">
        <v>1680.54</v>
      </c>
      <c r="CH1106" s="308">
        <v>709.37</v>
      </c>
      <c r="CI1106" s="308">
        <v>12</v>
      </c>
      <c r="CJ1106" s="308">
        <v>12</v>
      </c>
      <c r="CK1106" s="307"/>
      <c r="CL1106" s="307"/>
      <c r="CM1106" s="307">
        <v>1</v>
      </c>
      <c r="CN1106" s="311" t="s">
        <v>1212</v>
      </c>
      <c r="CO1106" s="305" t="s">
        <v>1252</v>
      </c>
      <c r="CP1106" s="305"/>
      <c r="CQ1106" s="308">
        <v>1680.54</v>
      </c>
      <c r="CR1106" s="308">
        <v>709.37</v>
      </c>
      <c r="CS1106" s="308">
        <v>12</v>
      </c>
      <c r="CT1106" s="308">
        <v>12</v>
      </c>
      <c r="CW1106" s="312"/>
      <c r="CX1106" s="312"/>
    </row>
    <row r="1107" spans="1:102" s="299" customFormat="1" ht="16" customHeight="1">
      <c r="A1107" s="297" t="s">
        <v>863</v>
      </c>
      <c r="B1107" s="297" t="s">
        <v>2171</v>
      </c>
      <c r="C1107" s="119" t="s">
        <v>1214</v>
      </c>
      <c r="D1107" s="119"/>
      <c r="E1107" s="119"/>
      <c r="F1107" s="298">
        <v>1107</v>
      </c>
      <c r="G1107" s="119"/>
      <c r="H1107" s="119"/>
      <c r="I1107" s="119" t="s">
        <v>2172</v>
      </c>
      <c r="J1107" s="119" t="s">
        <v>2173</v>
      </c>
      <c r="K1107" s="119" t="s">
        <v>378</v>
      </c>
      <c r="L1107" s="119"/>
      <c r="M1107" s="119" t="s">
        <v>147</v>
      </c>
      <c r="N1107" s="119"/>
      <c r="O1107" s="119"/>
      <c r="P1107" s="119"/>
      <c r="Q1107" s="119"/>
      <c r="R1107" s="119">
        <v>1</v>
      </c>
      <c r="S1107" s="119" t="s">
        <v>120</v>
      </c>
      <c r="T1107" s="119"/>
      <c r="U1107" s="119"/>
      <c r="V1107" s="119"/>
      <c r="W1107" s="119"/>
      <c r="X1107" s="119" t="s">
        <v>2174</v>
      </c>
      <c r="Y1107" s="119" t="s">
        <v>2175</v>
      </c>
      <c r="Z1107" s="119" t="s">
        <v>2176</v>
      </c>
      <c r="AA1107" s="119" t="s">
        <v>2177</v>
      </c>
      <c r="AB1107" s="119" t="s">
        <v>1209</v>
      </c>
      <c r="AD1107" s="300"/>
      <c r="AE1107" s="304"/>
      <c r="AF1107" s="297">
        <v>3</v>
      </c>
      <c r="AG1107" s="302">
        <v>0</v>
      </c>
      <c r="AH1107" s="297" t="s">
        <v>863</v>
      </c>
      <c r="AI1107" s="297" t="s">
        <v>2171</v>
      </c>
      <c r="AJ1107" s="302">
        <v>1</v>
      </c>
      <c r="AK1107" s="299">
        <v>3</v>
      </c>
      <c r="AR1107" s="299">
        <v>8</v>
      </c>
      <c r="AX1107" s="303">
        <v>-67.5</v>
      </c>
      <c r="AY1107" s="299">
        <v>260</v>
      </c>
      <c r="AZ1107" s="303">
        <v>-300</v>
      </c>
      <c r="BA1107" s="299">
        <v>0</v>
      </c>
      <c r="BB1107" s="304">
        <v>1260</v>
      </c>
      <c r="BC1107" s="304">
        <v>1000</v>
      </c>
      <c r="BD1107" s="303">
        <v>700</v>
      </c>
      <c r="BE1107" s="303">
        <v>1000</v>
      </c>
      <c r="BH1107" s="297" t="s">
        <v>1202</v>
      </c>
      <c r="BI1107" s="312"/>
      <c r="BJ1107" s="305" t="s">
        <v>109</v>
      </c>
      <c r="BK1107" s="305"/>
      <c r="BL1107" s="305">
        <v>1</v>
      </c>
      <c r="BM1107" s="307">
        <v>1</v>
      </c>
      <c r="BN1107" s="307" t="s">
        <v>79</v>
      </c>
      <c r="BO1107" s="305" t="s">
        <v>1210</v>
      </c>
      <c r="BP1107" s="308">
        <v>1260</v>
      </c>
      <c r="BQ1107" s="308">
        <v>1000</v>
      </c>
      <c r="BR1107" s="308">
        <v>95</v>
      </c>
      <c r="BS1107" s="308">
        <v>95</v>
      </c>
      <c r="BT1107" s="305" t="s">
        <v>2178</v>
      </c>
      <c r="BU1107" s="307">
        <v>0.1</v>
      </c>
      <c r="BV1107" s="309">
        <v>0</v>
      </c>
      <c r="BW1107" s="310" t="s">
        <v>873</v>
      </c>
      <c r="BX1107" s="305"/>
      <c r="BY1107" s="308">
        <v>1260</v>
      </c>
      <c r="BZ1107" s="308">
        <v>1000</v>
      </c>
      <c r="CA1107" s="308">
        <v>161.5</v>
      </c>
      <c r="CB1107" s="308">
        <v>161.5</v>
      </c>
      <c r="CC1107" s="307">
        <v>0.55000000000000004</v>
      </c>
      <c r="CD1107" s="305" t="s">
        <v>1212</v>
      </c>
      <c r="CE1107" s="310" t="s">
        <v>873</v>
      </c>
      <c r="CF1107" s="305"/>
      <c r="CG1107" s="308">
        <v>1260</v>
      </c>
      <c r="CH1107" s="308">
        <v>1000</v>
      </c>
      <c r="CI1107" s="308">
        <v>95</v>
      </c>
      <c r="CJ1107" s="308">
        <v>95</v>
      </c>
      <c r="CK1107" s="307"/>
      <c r="CL1107" s="307"/>
      <c r="CM1107" s="307">
        <v>1</v>
      </c>
      <c r="CN1107" s="311" t="s">
        <v>1212</v>
      </c>
      <c r="CO1107" s="305" t="s">
        <v>873</v>
      </c>
      <c r="CP1107" s="305"/>
      <c r="CQ1107" s="308">
        <v>1260</v>
      </c>
      <c r="CR1107" s="308">
        <v>1000</v>
      </c>
      <c r="CS1107" s="308">
        <v>95</v>
      </c>
      <c r="CT1107" s="308">
        <v>95</v>
      </c>
      <c r="CW1107" s="312"/>
      <c r="CX1107" s="312"/>
    </row>
    <row r="1108" spans="1:102" s="299" customFormat="1" ht="16" customHeight="1">
      <c r="A1108" s="297" t="s">
        <v>2179</v>
      </c>
      <c r="B1108" s="297" t="s">
        <v>2180</v>
      </c>
      <c r="C1108" s="119" t="s">
        <v>1214</v>
      </c>
      <c r="D1108" s="119"/>
      <c r="E1108" s="119"/>
      <c r="F1108" s="298">
        <v>1108</v>
      </c>
      <c r="G1108" s="119"/>
      <c r="H1108" s="119"/>
      <c r="I1108" s="119" t="s">
        <v>2181</v>
      </c>
      <c r="J1108" s="119" t="s">
        <v>2182</v>
      </c>
      <c r="K1108" s="119" t="s">
        <v>378</v>
      </c>
      <c r="L1108" s="119"/>
      <c r="M1108" s="119" t="s">
        <v>147</v>
      </c>
      <c r="N1108" s="119"/>
      <c r="O1108" s="119"/>
      <c r="P1108" s="119"/>
      <c r="Q1108" s="119"/>
      <c r="R1108" s="119">
        <v>1</v>
      </c>
      <c r="S1108" s="119" t="s">
        <v>120</v>
      </c>
      <c r="T1108" s="119"/>
      <c r="U1108" s="119"/>
      <c r="V1108" s="119"/>
      <c r="W1108" s="119"/>
      <c r="X1108" s="119" t="s">
        <v>2183</v>
      </c>
      <c r="Y1108" s="119" t="s">
        <v>2184</v>
      </c>
      <c r="Z1108" s="119" t="s">
        <v>2185</v>
      </c>
      <c r="AA1108" s="119" t="s">
        <v>2186</v>
      </c>
      <c r="AB1108" s="119" t="s">
        <v>1209</v>
      </c>
      <c r="AD1108" s="300"/>
      <c r="AE1108" s="304"/>
      <c r="AF1108" s="297" t="s">
        <v>547</v>
      </c>
      <c r="AG1108" s="302">
        <v>0</v>
      </c>
      <c r="AH1108" s="297" t="s">
        <v>2179</v>
      </c>
      <c r="AI1108" s="297" t="s">
        <v>2180</v>
      </c>
      <c r="AJ1108" s="302">
        <v>2</v>
      </c>
      <c r="AK1108" s="299">
        <v>3</v>
      </c>
      <c r="AL1108" s="299">
        <v>1</v>
      </c>
      <c r="AR1108" s="299">
        <v>8</v>
      </c>
      <c r="AS1108" s="299">
        <v>4</v>
      </c>
      <c r="AX1108" s="303">
        <v>-84.375</v>
      </c>
      <c r="AY1108" s="299">
        <v>500</v>
      </c>
      <c r="AZ1108" s="303">
        <v>-375</v>
      </c>
      <c r="BA1108" s="299">
        <v>0</v>
      </c>
      <c r="BB1108" s="304">
        <v>1478.47</v>
      </c>
      <c r="BC1108" s="304">
        <v>854.86</v>
      </c>
      <c r="BD1108" s="303">
        <v>625</v>
      </c>
      <c r="BE1108" s="303">
        <v>1000</v>
      </c>
      <c r="BH1108" s="297" t="s">
        <v>2162</v>
      </c>
      <c r="BI1108" s="312"/>
      <c r="BJ1108" s="305" t="s">
        <v>109</v>
      </c>
      <c r="BK1108" s="305"/>
      <c r="BL1108" s="305">
        <v>1</v>
      </c>
      <c r="BM1108" s="307">
        <v>1</v>
      </c>
      <c r="BN1108" s="307" t="s">
        <v>79</v>
      </c>
      <c r="BO1108" s="305" t="s">
        <v>1210</v>
      </c>
      <c r="BP1108" s="308">
        <v>1478.47</v>
      </c>
      <c r="BQ1108" s="308">
        <v>854.86</v>
      </c>
      <c r="BR1108" s="308">
        <v>60</v>
      </c>
      <c r="BS1108" s="308">
        <v>60</v>
      </c>
      <c r="BT1108" s="305" t="s">
        <v>2187</v>
      </c>
      <c r="BU1108" s="307">
        <v>0.1</v>
      </c>
      <c r="BV1108" s="309">
        <v>0</v>
      </c>
      <c r="BW1108" s="310" t="s">
        <v>1232</v>
      </c>
      <c r="BX1108" s="305"/>
      <c r="BY1108" s="308">
        <v>1478.47</v>
      </c>
      <c r="BZ1108" s="308">
        <v>854.86</v>
      </c>
      <c r="CA1108" s="308">
        <v>102</v>
      </c>
      <c r="CB1108" s="308">
        <v>102</v>
      </c>
      <c r="CC1108" s="307">
        <v>0.55000000000000004</v>
      </c>
      <c r="CD1108" s="305" t="s">
        <v>1212</v>
      </c>
      <c r="CE1108" s="310" t="s">
        <v>1232</v>
      </c>
      <c r="CF1108" s="305"/>
      <c r="CG1108" s="308">
        <v>1478.47</v>
      </c>
      <c r="CH1108" s="308">
        <v>854.86</v>
      </c>
      <c r="CI1108" s="308">
        <v>60</v>
      </c>
      <c r="CJ1108" s="308">
        <v>60</v>
      </c>
      <c r="CK1108" s="307"/>
      <c r="CL1108" s="307"/>
      <c r="CM1108" s="307">
        <v>1</v>
      </c>
      <c r="CN1108" s="311" t="s">
        <v>1212</v>
      </c>
      <c r="CO1108" s="305" t="s">
        <v>1232</v>
      </c>
      <c r="CP1108" s="305"/>
      <c r="CQ1108" s="308">
        <v>1478.47</v>
      </c>
      <c r="CR1108" s="308">
        <v>854.86</v>
      </c>
      <c r="CS1108" s="308">
        <v>60</v>
      </c>
      <c r="CT1108" s="308">
        <v>60</v>
      </c>
      <c r="CW1108" s="312"/>
      <c r="CX1108" s="312"/>
    </row>
    <row r="1109" spans="1:102" s="299" customFormat="1" ht="16" customHeight="1">
      <c r="A1109" s="297" t="s">
        <v>2188</v>
      </c>
      <c r="B1109" s="297" t="s">
        <v>2189</v>
      </c>
      <c r="C1109" s="119" t="s">
        <v>1214</v>
      </c>
      <c r="D1109" s="119"/>
      <c r="E1109" s="119"/>
      <c r="F1109" s="298">
        <v>1109</v>
      </c>
      <c r="G1109" s="119"/>
      <c r="H1109" s="119"/>
      <c r="I1109" s="119" t="s">
        <v>2190</v>
      </c>
      <c r="J1109" s="119" t="s">
        <v>2191</v>
      </c>
      <c r="K1109" s="119" t="s">
        <v>378</v>
      </c>
      <c r="L1109" s="119"/>
      <c r="M1109" s="119" t="s">
        <v>147</v>
      </c>
      <c r="N1109" s="119"/>
      <c r="O1109" s="119"/>
      <c r="P1109" s="119"/>
      <c r="Q1109" s="119"/>
      <c r="R1109" s="119">
        <v>1</v>
      </c>
      <c r="S1109" s="119" t="s">
        <v>120</v>
      </c>
      <c r="T1109" s="119"/>
      <c r="U1109" s="119"/>
      <c r="V1109" s="119"/>
      <c r="W1109" s="119"/>
      <c r="X1109" s="119" t="s">
        <v>2192</v>
      </c>
      <c r="Y1109" s="119" t="s">
        <v>2193</v>
      </c>
      <c r="Z1109" s="119" t="s">
        <v>2194</v>
      </c>
      <c r="AA1109" s="119" t="s">
        <v>2195</v>
      </c>
      <c r="AB1109" s="119" t="s">
        <v>1209</v>
      </c>
      <c r="AD1109" s="300"/>
      <c r="AE1109" s="304"/>
      <c r="AF1109" s="297" t="s">
        <v>548</v>
      </c>
      <c r="AG1109" s="302">
        <v>0</v>
      </c>
      <c r="AH1109" s="297" t="s">
        <v>2188</v>
      </c>
      <c r="AI1109" s="297" t="s">
        <v>2189</v>
      </c>
      <c r="AJ1109" s="302">
        <v>3</v>
      </c>
      <c r="AK1109" s="299">
        <v>3</v>
      </c>
      <c r="AL1109" s="299">
        <v>1</v>
      </c>
      <c r="AM1109" s="299">
        <v>1</v>
      </c>
      <c r="AR1109" s="299">
        <v>8</v>
      </c>
      <c r="AS1109" s="299">
        <v>4</v>
      </c>
      <c r="AT1109" s="299">
        <v>3</v>
      </c>
      <c r="AX1109" s="303">
        <v>-88.125</v>
      </c>
      <c r="AY1109" s="299">
        <v>640</v>
      </c>
      <c r="AZ1109" s="303">
        <v>-391.66666666666669</v>
      </c>
      <c r="BA1109" s="299">
        <v>0</v>
      </c>
      <c r="BB1109" s="304">
        <v>1598.98</v>
      </c>
      <c r="BC1109" s="304">
        <v>774.56</v>
      </c>
      <c r="BD1109" s="303">
        <v>608.33333333333326</v>
      </c>
      <c r="BE1109" s="303">
        <v>1000</v>
      </c>
      <c r="BH1109" s="297" t="s">
        <v>2179</v>
      </c>
      <c r="BI1109" s="312"/>
      <c r="BJ1109" s="305" t="s">
        <v>109</v>
      </c>
      <c r="BK1109" s="305"/>
      <c r="BL1109" s="305">
        <v>1</v>
      </c>
      <c r="BM1109" s="307">
        <v>1</v>
      </c>
      <c r="BN1109" s="307" t="s">
        <v>79</v>
      </c>
      <c r="BO1109" s="305" t="s">
        <v>1210</v>
      </c>
      <c r="BP1109" s="308">
        <v>1598.98</v>
      </c>
      <c r="BQ1109" s="308">
        <v>774.56</v>
      </c>
      <c r="BR1109" s="308">
        <v>35</v>
      </c>
      <c r="BS1109" s="308">
        <v>35</v>
      </c>
      <c r="BT1109" s="305" t="s">
        <v>2196</v>
      </c>
      <c r="BU1109" s="307">
        <v>0.1</v>
      </c>
      <c r="BV1109" s="309">
        <v>0</v>
      </c>
      <c r="BW1109" s="310" t="s">
        <v>1242</v>
      </c>
      <c r="BX1109" s="305"/>
      <c r="BY1109" s="308">
        <v>1598.98</v>
      </c>
      <c r="BZ1109" s="308">
        <v>774.56</v>
      </c>
      <c r="CA1109" s="308">
        <v>59.5</v>
      </c>
      <c r="CB1109" s="308">
        <v>59.5</v>
      </c>
      <c r="CC1109" s="307">
        <v>0.55000000000000004</v>
      </c>
      <c r="CD1109" s="305" t="s">
        <v>1212</v>
      </c>
      <c r="CE1109" s="310" t="s">
        <v>1242</v>
      </c>
      <c r="CF1109" s="305"/>
      <c r="CG1109" s="308">
        <v>1598.98</v>
      </c>
      <c r="CH1109" s="308">
        <v>774.56</v>
      </c>
      <c r="CI1109" s="308">
        <v>35</v>
      </c>
      <c r="CJ1109" s="308">
        <v>35</v>
      </c>
      <c r="CK1109" s="307"/>
      <c r="CL1109" s="307"/>
      <c r="CM1109" s="307">
        <v>1</v>
      </c>
      <c r="CN1109" s="311" t="s">
        <v>1212</v>
      </c>
      <c r="CO1109" s="305" t="s">
        <v>1242</v>
      </c>
      <c r="CP1109" s="305"/>
      <c r="CQ1109" s="308">
        <v>1598.98</v>
      </c>
      <c r="CR1109" s="308">
        <v>774.56</v>
      </c>
      <c r="CS1109" s="308">
        <v>35</v>
      </c>
      <c r="CT1109" s="308">
        <v>35</v>
      </c>
      <c r="CW1109" s="312"/>
      <c r="CX1109" s="312"/>
    </row>
    <row r="1110" spans="1:102" s="299" customFormat="1" ht="16" customHeight="1">
      <c r="A1110" s="297" t="s">
        <v>2197</v>
      </c>
      <c r="B1110" s="297" t="s">
        <v>2198</v>
      </c>
      <c r="C1110" s="119" t="s">
        <v>1214</v>
      </c>
      <c r="D1110" s="119"/>
      <c r="E1110" s="119"/>
      <c r="F1110" s="298">
        <v>1110</v>
      </c>
      <c r="G1110" s="119"/>
      <c r="H1110" s="119"/>
      <c r="I1110" s="119" t="s">
        <v>2199</v>
      </c>
      <c r="J1110" s="119" t="s">
        <v>2200</v>
      </c>
      <c r="K1110" s="119" t="s">
        <v>378</v>
      </c>
      <c r="L1110" s="119"/>
      <c r="M1110" s="119" t="s">
        <v>147</v>
      </c>
      <c r="N1110" s="119"/>
      <c r="O1110" s="119"/>
      <c r="P1110" s="119"/>
      <c r="Q1110" s="119"/>
      <c r="R1110" s="119">
        <v>1</v>
      </c>
      <c r="S1110" s="119" t="s">
        <v>120</v>
      </c>
      <c r="T1110" s="119"/>
      <c r="U1110" s="119"/>
      <c r="V1110" s="119"/>
      <c r="W1110" s="119"/>
      <c r="X1110" s="119" t="s">
        <v>2201</v>
      </c>
      <c r="Y1110" s="119" t="s">
        <v>2202</v>
      </c>
      <c r="Z1110" s="119" t="s">
        <v>2203</v>
      </c>
      <c r="AA1110" s="119" t="s">
        <v>2204</v>
      </c>
      <c r="AB1110" s="119" t="s">
        <v>1209</v>
      </c>
      <c r="AD1110" s="300"/>
      <c r="AE1110" s="304"/>
      <c r="AF1110" s="297" t="s">
        <v>549</v>
      </c>
      <c r="AG1110" s="302">
        <v>0</v>
      </c>
      <c r="AH1110" s="297" t="s">
        <v>2197</v>
      </c>
      <c r="AI1110" s="297" t="s">
        <v>2198</v>
      </c>
      <c r="AJ1110" s="302">
        <v>4</v>
      </c>
      <c r="AK1110" s="299">
        <v>3</v>
      </c>
      <c r="AL1110" s="299">
        <v>1</v>
      </c>
      <c r="AM1110" s="299">
        <v>1</v>
      </c>
      <c r="AN1110" s="299">
        <v>1</v>
      </c>
      <c r="AR1110" s="299">
        <v>8</v>
      </c>
      <c r="AS1110" s="299">
        <v>4</v>
      </c>
      <c r="AT1110" s="299">
        <v>3</v>
      </c>
      <c r="AU1110" s="299">
        <v>3</v>
      </c>
      <c r="AX1110" s="303">
        <v>-89.375</v>
      </c>
      <c r="AY1110" s="299">
        <v>740</v>
      </c>
      <c r="AZ1110" s="303">
        <v>-397.22222222222223</v>
      </c>
      <c r="BA1110" s="299">
        <v>0</v>
      </c>
      <c r="BB1110" s="304">
        <v>1686.72</v>
      </c>
      <c r="BC1110" s="304">
        <v>724.29</v>
      </c>
      <c r="BD1110" s="303">
        <v>602.77777777777783</v>
      </c>
      <c r="BE1110" s="303">
        <v>1000</v>
      </c>
      <c r="BH1110" s="297" t="s">
        <v>2188</v>
      </c>
      <c r="BI1110" s="312"/>
      <c r="BJ1110" s="305" t="s">
        <v>109</v>
      </c>
      <c r="BK1110" s="305"/>
      <c r="BL1110" s="305">
        <v>1</v>
      </c>
      <c r="BM1110" s="307">
        <v>1</v>
      </c>
      <c r="BN1110" s="307" t="s">
        <v>79</v>
      </c>
      <c r="BO1110" s="305" t="s">
        <v>1210</v>
      </c>
      <c r="BP1110" s="308">
        <v>1686.72</v>
      </c>
      <c r="BQ1110" s="308">
        <v>724.29</v>
      </c>
      <c r="BR1110" s="308">
        <v>12</v>
      </c>
      <c r="BS1110" s="308">
        <v>12</v>
      </c>
      <c r="BT1110" s="305" t="s">
        <v>2205</v>
      </c>
      <c r="BU1110" s="307">
        <v>0.1</v>
      </c>
      <c r="BV1110" s="309">
        <v>0</v>
      </c>
      <c r="BW1110" s="310" t="s">
        <v>1252</v>
      </c>
      <c r="BX1110" s="305"/>
      <c r="BY1110" s="308">
        <v>1686.72</v>
      </c>
      <c r="BZ1110" s="308">
        <v>724.29</v>
      </c>
      <c r="CA1110" s="308">
        <v>20.399999999999999</v>
      </c>
      <c r="CB1110" s="308">
        <v>20.399999999999999</v>
      </c>
      <c r="CC1110" s="307">
        <v>0.55000000000000004</v>
      </c>
      <c r="CD1110" s="305" t="s">
        <v>1212</v>
      </c>
      <c r="CE1110" s="310" t="s">
        <v>1252</v>
      </c>
      <c r="CF1110" s="305"/>
      <c r="CG1110" s="308">
        <v>1686.72</v>
      </c>
      <c r="CH1110" s="308">
        <v>724.29</v>
      </c>
      <c r="CI1110" s="308">
        <v>12</v>
      </c>
      <c r="CJ1110" s="308">
        <v>12</v>
      </c>
      <c r="CK1110" s="307"/>
      <c r="CL1110" s="307"/>
      <c r="CM1110" s="307">
        <v>1</v>
      </c>
      <c r="CN1110" s="311" t="s">
        <v>1212</v>
      </c>
      <c r="CO1110" s="305" t="s">
        <v>1252</v>
      </c>
      <c r="CP1110" s="305"/>
      <c r="CQ1110" s="308">
        <v>1686.72</v>
      </c>
      <c r="CR1110" s="308">
        <v>724.29</v>
      </c>
      <c r="CS1110" s="308">
        <v>12</v>
      </c>
      <c r="CT1110" s="308">
        <v>12</v>
      </c>
      <c r="CW1110" s="312"/>
      <c r="CX1110" s="312"/>
    </row>
    <row r="1111" spans="1:102" s="299" customFormat="1" ht="16" customHeight="1">
      <c r="A1111" s="297" t="s">
        <v>2206</v>
      </c>
      <c r="B1111" s="297" t="s">
        <v>2207</v>
      </c>
      <c r="C1111" s="119" t="s">
        <v>1255</v>
      </c>
      <c r="D1111" s="119"/>
      <c r="E1111" s="119"/>
      <c r="F1111" s="298">
        <v>1111</v>
      </c>
      <c r="G1111" s="119"/>
      <c r="H1111" s="119"/>
      <c r="I1111" s="119" t="s">
        <v>2208</v>
      </c>
      <c r="J1111" s="119" t="s">
        <v>2209</v>
      </c>
      <c r="K1111" s="119" t="s">
        <v>378</v>
      </c>
      <c r="L1111" s="119"/>
      <c r="M1111" s="119" t="s">
        <v>147</v>
      </c>
      <c r="N1111" s="119"/>
      <c r="O1111" s="119"/>
      <c r="P1111" s="119"/>
      <c r="Q1111" s="119"/>
      <c r="R1111" s="119">
        <v>1</v>
      </c>
      <c r="S1111" s="119" t="s">
        <v>120</v>
      </c>
      <c r="T1111" s="119"/>
      <c r="U1111" s="119"/>
      <c r="V1111" s="119"/>
      <c r="W1111" s="119"/>
      <c r="X1111" s="119" t="s">
        <v>2210</v>
      </c>
      <c r="Y1111" s="119" t="s">
        <v>2211</v>
      </c>
      <c r="Z1111" s="119" t="s">
        <v>2212</v>
      </c>
      <c r="AA1111" s="119" t="s">
        <v>2213</v>
      </c>
      <c r="AB1111" s="119" t="s">
        <v>1209</v>
      </c>
      <c r="AD1111" s="300"/>
      <c r="AE1111" s="304"/>
      <c r="AF1111" s="297" t="s">
        <v>550</v>
      </c>
      <c r="AG1111" s="302">
        <v>0</v>
      </c>
      <c r="AH1111" s="297" t="s">
        <v>2206</v>
      </c>
      <c r="AI1111" s="297" t="s">
        <v>2207</v>
      </c>
      <c r="AJ1111" s="302">
        <v>4</v>
      </c>
      <c r="AK1111" s="299">
        <v>3</v>
      </c>
      <c r="AL1111" s="299">
        <v>1</v>
      </c>
      <c r="AM1111" s="299">
        <v>1</v>
      </c>
      <c r="AN1111" s="299">
        <v>2</v>
      </c>
      <c r="AR1111" s="299">
        <v>8</v>
      </c>
      <c r="AS1111" s="299">
        <v>4</v>
      </c>
      <c r="AT1111" s="299">
        <v>3</v>
      </c>
      <c r="AU1111" s="299">
        <v>3</v>
      </c>
      <c r="AX1111" s="303">
        <v>-88.125</v>
      </c>
      <c r="AY1111" s="299">
        <v>740</v>
      </c>
      <c r="AZ1111" s="303">
        <v>-391.66666666666669</v>
      </c>
      <c r="BA1111" s="299">
        <v>0</v>
      </c>
      <c r="BB1111" s="304">
        <v>1692.5700000000002</v>
      </c>
      <c r="BC1111" s="304">
        <v>739.32999999999993</v>
      </c>
      <c r="BD1111" s="303">
        <v>608.33333333333326</v>
      </c>
      <c r="BE1111" s="303">
        <v>1000</v>
      </c>
      <c r="BH1111" s="297" t="s">
        <v>2188</v>
      </c>
      <c r="BI1111" s="312"/>
      <c r="BJ1111" s="305" t="s">
        <v>109</v>
      </c>
      <c r="BK1111" s="305"/>
      <c r="BL1111" s="305">
        <v>1</v>
      </c>
      <c r="BM1111" s="307">
        <v>1</v>
      </c>
      <c r="BN1111" s="307" t="s">
        <v>79</v>
      </c>
      <c r="BO1111" s="305" t="s">
        <v>1210</v>
      </c>
      <c r="BP1111" s="308">
        <v>1692.57</v>
      </c>
      <c r="BQ1111" s="308">
        <v>739.33</v>
      </c>
      <c r="BR1111" s="308">
        <v>12</v>
      </c>
      <c r="BS1111" s="308">
        <v>12</v>
      </c>
      <c r="BT1111" s="305" t="s">
        <v>2214</v>
      </c>
      <c r="BU1111" s="307">
        <v>0.1</v>
      </c>
      <c r="BV1111" s="309">
        <v>0</v>
      </c>
      <c r="BW1111" s="310" t="s">
        <v>1252</v>
      </c>
      <c r="BX1111" s="305"/>
      <c r="BY1111" s="308">
        <v>1692.57</v>
      </c>
      <c r="BZ1111" s="308">
        <v>739.33</v>
      </c>
      <c r="CA1111" s="308">
        <v>20.399999999999999</v>
      </c>
      <c r="CB1111" s="308">
        <v>20.399999999999999</v>
      </c>
      <c r="CC1111" s="307">
        <v>0.55000000000000004</v>
      </c>
      <c r="CD1111" s="305" t="s">
        <v>1212</v>
      </c>
      <c r="CE1111" s="310" t="s">
        <v>1252</v>
      </c>
      <c r="CF1111" s="305"/>
      <c r="CG1111" s="308">
        <v>1692.57</v>
      </c>
      <c r="CH1111" s="308">
        <v>739.33</v>
      </c>
      <c r="CI1111" s="308">
        <v>12</v>
      </c>
      <c r="CJ1111" s="308">
        <v>12</v>
      </c>
      <c r="CK1111" s="307"/>
      <c r="CL1111" s="307"/>
      <c r="CM1111" s="307">
        <v>1</v>
      </c>
      <c r="CN1111" s="311" t="s">
        <v>1212</v>
      </c>
      <c r="CO1111" s="305" t="s">
        <v>1252</v>
      </c>
      <c r="CP1111" s="305"/>
      <c r="CQ1111" s="308">
        <v>1692.57</v>
      </c>
      <c r="CR1111" s="308">
        <v>739.33</v>
      </c>
      <c r="CS1111" s="308">
        <v>12</v>
      </c>
      <c r="CT1111" s="308">
        <v>12</v>
      </c>
      <c r="CW1111" s="312"/>
      <c r="CX1111" s="312"/>
    </row>
    <row r="1112" spans="1:102" s="299" customFormat="1" ht="16" customHeight="1">
      <c r="A1112" s="297" t="s">
        <v>2215</v>
      </c>
      <c r="B1112" s="297" t="s">
        <v>2216</v>
      </c>
      <c r="C1112" s="119" t="s">
        <v>1214</v>
      </c>
      <c r="D1112" s="119"/>
      <c r="E1112" s="119"/>
      <c r="F1112" s="298">
        <v>1112</v>
      </c>
      <c r="G1112" s="119"/>
      <c r="H1112" s="119"/>
      <c r="I1112" s="119" t="s">
        <v>2217</v>
      </c>
      <c r="J1112" s="119" t="s">
        <v>2218</v>
      </c>
      <c r="K1112" s="119" t="s">
        <v>378</v>
      </c>
      <c r="L1112" s="119"/>
      <c r="M1112" s="119" t="s">
        <v>147</v>
      </c>
      <c r="N1112" s="119"/>
      <c r="O1112" s="119"/>
      <c r="P1112" s="119"/>
      <c r="Q1112" s="119"/>
      <c r="R1112" s="119">
        <v>1</v>
      </c>
      <c r="S1112" s="119" t="s">
        <v>120</v>
      </c>
      <c r="T1112" s="119"/>
      <c r="U1112" s="119"/>
      <c r="V1112" s="119"/>
      <c r="W1112" s="119"/>
      <c r="X1112" s="119" t="s">
        <v>2219</v>
      </c>
      <c r="Y1112" s="119" t="s">
        <v>2220</v>
      </c>
      <c r="Z1112" s="119" t="s">
        <v>2221</v>
      </c>
      <c r="AA1112" s="119" t="s">
        <v>2222</v>
      </c>
      <c r="AB1112" s="119" t="s">
        <v>1209</v>
      </c>
      <c r="AD1112" s="300"/>
      <c r="AE1112" s="304"/>
      <c r="AF1112" s="297" t="s">
        <v>551</v>
      </c>
      <c r="AG1112" s="302">
        <v>0</v>
      </c>
      <c r="AH1112" s="297" t="s">
        <v>2215</v>
      </c>
      <c r="AI1112" s="297" t="s">
        <v>2216</v>
      </c>
      <c r="AJ1112" s="302">
        <v>4</v>
      </c>
      <c r="AK1112" s="299">
        <v>3</v>
      </c>
      <c r="AL1112" s="299">
        <v>1</v>
      </c>
      <c r="AM1112" s="299">
        <v>1</v>
      </c>
      <c r="AN1112" s="299">
        <v>3</v>
      </c>
      <c r="AR1112" s="299">
        <v>8</v>
      </c>
      <c r="AS1112" s="299">
        <v>4</v>
      </c>
      <c r="AT1112" s="299">
        <v>3</v>
      </c>
      <c r="AU1112" s="299">
        <v>3</v>
      </c>
      <c r="AX1112" s="303">
        <v>-86.875</v>
      </c>
      <c r="AY1112" s="299">
        <v>740</v>
      </c>
      <c r="AZ1112" s="303">
        <v>-386.11111111111114</v>
      </c>
      <c r="BA1112" s="299">
        <v>0</v>
      </c>
      <c r="BB1112" s="304">
        <v>1698.0900000000001</v>
      </c>
      <c r="BC1112" s="304">
        <v>754.51</v>
      </c>
      <c r="BD1112" s="303">
        <v>613.88888888888891</v>
      </c>
      <c r="BE1112" s="303">
        <v>1000</v>
      </c>
      <c r="BH1112" s="297" t="s">
        <v>2188</v>
      </c>
      <c r="BI1112" s="312"/>
      <c r="BJ1112" s="305" t="s">
        <v>109</v>
      </c>
      <c r="BK1112" s="305"/>
      <c r="BL1112" s="305">
        <v>1</v>
      </c>
      <c r="BM1112" s="307">
        <v>1</v>
      </c>
      <c r="BN1112" s="307" t="s">
        <v>79</v>
      </c>
      <c r="BO1112" s="305" t="s">
        <v>1210</v>
      </c>
      <c r="BP1112" s="308">
        <v>1698.09</v>
      </c>
      <c r="BQ1112" s="308">
        <v>754.51</v>
      </c>
      <c r="BR1112" s="308">
        <v>12</v>
      </c>
      <c r="BS1112" s="308">
        <v>12</v>
      </c>
      <c r="BT1112" s="305" t="s">
        <v>2223</v>
      </c>
      <c r="BU1112" s="307">
        <v>0.1</v>
      </c>
      <c r="BV1112" s="309">
        <v>0</v>
      </c>
      <c r="BW1112" s="310" t="s">
        <v>1252</v>
      </c>
      <c r="BX1112" s="305"/>
      <c r="BY1112" s="308">
        <v>1698.09</v>
      </c>
      <c r="BZ1112" s="308">
        <v>754.51</v>
      </c>
      <c r="CA1112" s="308">
        <v>20.399999999999999</v>
      </c>
      <c r="CB1112" s="308">
        <v>20.399999999999999</v>
      </c>
      <c r="CC1112" s="307">
        <v>0.55000000000000004</v>
      </c>
      <c r="CD1112" s="305" t="s">
        <v>1212</v>
      </c>
      <c r="CE1112" s="310" t="s">
        <v>1252</v>
      </c>
      <c r="CF1112" s="305"/>
      <c r="CG1112" s="308">
        <v>1698.09</v>
      </c>
      <c r="CH1112" s="308">
        <v>754.51</v>
      </c>
      <c r="CI1112" s="308">
        <v>12</v>
      </c>
      <c r="CJ1112" s="308">
        <v>12</v>
      </c>
      <c r="CK1112" s="307"/>
      <c r="CL1112" s="307"/>
      <c r="CM1112" s="307">
        <v>1</v>
      </c>
      <c r="CN1112" s="311" t="s">
        <v>1212</v>
      </c>
      <c r="CO1112" s="305" t="s">
        <v>1252</v>
      </c>
      <c r="CP1112" s="305"/>
      <c r="CQ1112" s="308">
        <v>1698.09</v>
      </c>
      <c r="CR1112" s="308">
        <v>754.51</v>
      </c>
      <c r="CS1112" s="308">
        <v>12</v>
      </c>
      <c r="CT1112" s="308">
        <v>12</v>
      </c>
      <c r="CW1112" s="312"/>
      <c r="CX1112" s="312"/>
    </row>
    <row r="1113" spans="1:102" s="299" customFormat="1" ht="16" customHeight="1">
      <c r="A1113" s="297" t="s">
        <v>2224</v>
      </c>
      <c r="B1113" s="297" t="s">
        <v>2225</v>
      </c>
      <c r="C1113" s="119" t="s">
        <v>1255</v>
      </c>
      <c r="D1113" s="119"/>
      <c r="E1113" s="119"/>
      <c r="F1113" s="298">
        <v>1113</v>
      </c>
      <c r="G1113" s="119"/>
      <c r="H1113" s="119"/>
      <c r="I1113" s="119" t="s">
        <v>2226</v>
      </c>
      <c r="J1113" s="119" t="s">
        <v>2227</v>
      </c>
      <c r="K1113" s="119" t="s">
        <v>378</v>
      </c>
      <c r="L1113" s="119"/>
      <c r="M1113" s="119" t="s">
        <v>147</v>
      </c>
      <c r="N1113" s="119"/>
      <c r="O1113" s="119"/>
      <c r="P1113" s="119"/>
      <c r="Q1113" s="119"/>
      <c r="R1113" s="119">
        <v>1</v>
      </c>
      <c r="S1113" s="119" t="s">
        <v>120</v>
      </c>
      <c r="T1113" s="119"/>
      <c r="U1113" s="119"/>
      <c r="V1113" s="119"/>
      <c r="W1113" s="119"/>
      <c r="X1113" s="119" t="s">
        <v>2228</v>
      </c>
      <c r="Y1113" s="119" t="s">
        <v>2229</v>
      </c>
      <c r="Z1113" s="119" t="s">
        <v>2230</v>
      </c>
      <c r="AA1113" s="119" t="s">
        <v>2231</v>
      </c>
      <c r="AB1113" s="119" t="s">
        <v>1209</v>
      </c>
      <c r="AD1113" s="300"/>
      <c r="AE1113" s="304"/>
      <c r="AF1113" s="297" t="s">
        <v>552</v>
      </c>
      <c r="AG1113" s="302">
        <v>0</v>
      </c>
      <c r="AH1113" s="297" t="s">
        <v>2224</v>
      </c>
      <c r="AI1113" s="297" t="s">
        <v>2225</v>
      </c>
      <c r="AJ1113" s="302">
        <v>3</v>
      </c>
      <c r="AK1113" s="299">
        <v>3</v>
      </c>
      <c r="AL1113" s="299">
        <v>1</v>
      </c>
      <c r="AM1113" s="299">
        <v>2</v>
      </c>
      <c r="AR1113" s="299">
        <v>8</v>
      </c>
      <c r="AS1113" s="299">
        <v>4</v>
      </c>
      <c r="AT1113" s="299">
        <v>3</v>
      </c>
      <c r="AX1113" s="303">
        <v>-84.375</v>
      </c>
      <c r="AY1113" s="299">
        <v>640</v>
      </c>
      <c r="AZ1113" s="303">
        <v>-375</v>
      </c>
      <c r="BA1113" s="299">
        <v>0</v>
      </c>
      <c r="BB1113" s="304">
        <v>1612.44</v>
      </c>
      <c r="BC1113" s="304">
        <v>814.22</v>
      </c>
      <c r="BD1113" s="303">
        <v>625</v>
      </c>
      <c r="BE1113" s="303">
        <v>1000</v>
      </c>
      <c r="BH1113" s="297" t="s">
        <v>2179</v>
      </c>
      <c r="BI1113" s="312"/>
      <c r="BJ1113" s="305" t="s">
        <v>109</v>
      </c>
      <c r="BK1113" s="305"/>
      <c r="BL1113" s="305">
        <v>1</v>
      </c>
      <c r="BM1113" s="307">
        <v>1</v>
      </c>
      <c r="BN1113" s="307" t="s">
        <v>79</v>
      </c>
      <c r="BO1113" s="305" t="s">
        <v>1210</v>
      </c>
      <c r="BP1113" s="308">
        <v>1612.44</v>
      </c>
      <c r="BQ1113" s="308">
        <v>814.22</v>
      </c>
      <c r="BR1113" s="308">
        <v>35</v>
      </c>
      <c r="BS1113" s="308">
        <v>35</v>
      </c>
      <c r="BT1113" s="305" t="s">
        <v>2232</v>
      </c>
      <c r="BU1113" s="307">
        <v>0.1</v>
      </c>
      <c r="BV1113" s="309">
        <v>0</v>
      </c>
      <c r="BW1113" s="310" t="s">
        <v>1242</v>
      </c>
      <c r="BX1113" s="305"/>
      <c r="BY1113" s="308">
        <v>1612.44</v>
      </c>
      <c r="BZ1113" s="308">
        <v>814.22</v>
      </c>
      <c r="CA1113" s="308">
        <v>59.5</v>
      </c>
      <c r="CB1113" s="308">
        <v>59.5</v>
      </c>
      <c r="CC1113" s="307">
        <v>0.55000000000000004</v>
      </c>
      <c r="CD1113" s="305" t="s">
        <v>1212</v>
      </c>
      <c r="CE1113" s="310" t="s">
        <v>1242</v>
      </c>
      <c r="CF1113" s="305"/>
      <c r="CG1113" s="308">
        <v>1612.44</v>
      </c>
      <c r="CH1113" s="308">
        <v>814.22</v>
      </c>
      <c r="CI1113" s="308">
        <v>35</v>
      </c>
      <c r="CJ1113" s="308">
        <v>35</v>
      </c>
      <c r="CK1113" s="307"/>
      <c r="CL1113" s="307"/>
      <c r="CM1113" s="307">
        <v>1</v>
      </c>
      <c r="CN1113" s="311" t="s">
        <v>1212</v>
      </c>
      <c r="CO1113" s="305" t="s">
        <v>1242</v>
      </c>
      <c r="CP1113" s="305"/>
      <c r="CQ1113" s="308">
        <v>1612.44</v>
      </c>
      <c r="CR1113" s="308">
        <v>814.22</v>
      </c>
      <c r="CS1113" s="308">
        <v>35</v>
      </c>
      <c r="CT1113" s="308">
        <v>35</v>
      </c>
      <c r="CW1113" s="312"/>
      <c r="CX1113" s="312"/>
    </row>
    <row r="1114" spans="1:102" s="299" customFormat="1" ht="16" customHeight="1">
      <c r="A1114" s="297" t="s">
        <v>2233</v>
      </c>
      <c r="B1114" s="297" t="s">
        <v>2234</v>
      </c>
      <c r="C1114" s="119" t="s">
        <v>1255</v>
      </c>
      <c r="D1114" s="119"/>
      <c r="E1114" s="119"/>
      <c r="F1114" s="298">
        <v>1114</v>
      </c>
      <c r="G1114" s="119"/>
      <c r="H1114" s="119"/>
      <c r="I1114" s="119" t="s">
        <v>2235</v>
      </c>
      <c r="J1114" s="119" t="s">
        <v>2236</v>
      </c>
      <c r="K1114" s="119" t="s">
        <v>378</v>
      </c>
      <c r="L1114" s="119"/>
      <c r="M1114" s="119" t="s">
        <v>147</v>
      </c>
      <c r="N1114" s="119"/>
      <c r="O1114" s="119"/>
      <c r="P1114" s="119"/>
      <c r="Q1114" s="119"/>
      <c r="R1114" s="119">
        <v>1</v>
      </c>
      <c r="S1114" s="119" t="s">
        <v>120</v>
      </c>
      <c r="T1114" s="119"/>
      <c r="U1114" s="119"/>
      <c r="V1114" s="119"/>
      <c r="W1114" s="119"/>
      <c r="X1114" s="119" t="s">
        <v>2237</v>
      </c>
      <c r="Y1114" s="119" t="s">
        <v>2238</v>
      </c>
      <c r="Z1114" s="119" t="s">
        <v>2239</v>
      </c>
      <c r="AA1114" s="119" t="s">
        <v>2240</v>
      </c>
      <c r="AB1114" s="119" t="s">
        <v>1209</v>
      </c>
      <c r="AD1114" s="300"/>
      <c r="AE1114" s="304"/>
      <c r="AF1114" s="297" t="s">
        <v>553</v>
      </c>
      <c r="AG1114" s="302">
        <v>0</v>
      </c>
      <c r="AH1114" s="297" t="s">
        <v>2233</v>
      </c>
      <c r="AI1114" s="297" t="s">
        <v>2234</v>
      </c>
      <c r="AJ1114" s="302">
        <v>4</v>
      </c>
      <c r="AK1114" s="299">
        <v>3</v>
      </c>
      <c r="AL1114" s="299">
        <v>1</v>
      </c>
      <c r="AM1114" s="299">
        <v>2</v>
      </c>
      <c r="AN1114" s="299">
        <v>1</v>
      </c>
      <c r="AR1114" s="299">
        <v>8</v>
      </c>
      <c r="AS1114" s="299">
        <v>4</v>
      </c>
      <c r="AT1114" s="299">
        <v>3</v>
      </c>
      <c r="AU1114" s="299">
        <v>3</v>
      </c>
      <c r="AX1114" s="303">
        <v>-85.625</v>
      </c>
      <c r="AY1114" s="299">
        <v>740</v>
      </c>
      <c r="AZ1114" s="303">
        <v>-380.55555555555554</v>
      </c>
      <c r="BA1114" s="299">
        <v>0</v>
      </c>
      <c r="BB1114" s="304">
        <v>1703.28</v>
      </c>
      <c r="BC1114" s="304">
        <v>769.79</v>
      </c>
      <c r="BD1114" s="303">
        <v>619.44444444444446</v>
      </c>
      <c r="BE1114" s="303">
        <v>1000</v>
      </c>
      <c r="BH1114" s="297" t="s">
        <v>2224</v>
      </c>
      <c r="BI1114" s="312"/>
      <c r="BJ1114" s="305" t="s">
        <v>109</v>
      </c>
      <c r="BK1114" s="305"/>
      <c r="BL1114" s="305">
        <v>1</v>
      </c>
      <c r="BM1114" s="307">
        <v>1</v>
      </c>
      <c r="BN1114" s="307" t="s">
        <v>79</v>
      </c>
      <c r="BO1114" s="305" t="s">
        <v>1210</v>
      </c>
      <c r="BP1114" s="308">
        <v>1703.28</v>
      </c>
      <c r="BQ1114" s="308">
        <v>769.79</v>
      </c>
      <c r="BR1114" s="308">
        <v>12</v>
      </c>
      <c r="BS1114" s="308">
        <v>12</v>
      </c>
      <c r="BT1114" s="305" t="s">
        <v>2241</v>
      </c>
      <c r="BU1114" s="307">
        <v>0.1</v>
      </c>
      <c r="BV1114" s="309">
        <v>0</v>
      </c>
      <c r="BW1114" s="310" t="s">
        <v>1252</v>
      </c>
      <c r="BX1114" s="305"/>
      <c r="BY1114" s="308">
        <v>1703.28</v>
      </c>
      <c r="BZ1114" s="308">
        <v>769.79</v>
      </c>
      <c r="CA1114" s="308">
        <v>20.399999999999999</v>
      </c>
      <c r="CB1114" s="308">
        <v>20.399999999999999</v>
      </c>
      <c r="CC1114" s="307">
        <v>0.55000000000000004</v>
      </c>
      <c r="CD1114" s="305" t="s">
        <v>1212</v>
      </c>
      <c r="CE1114" s="310" t="s">
        <v>1252</v>
      </c>
      <c r="CF1114" s="305"/>
      <c r="CG1114" s="308">
        <v>1703.28</v>
      </c>
      <c r="CH1114" s="308">
        <v>769.79</v>
      </c>
      <c r="CI1114" s="308">
        <v>12</v>
      </c>
      <c r="CJ1114" s="308">
        <v>12</v>
      </c>
      <c r="CK1114" s="307"/>
      <c r="CL1114" s="307"/>
      <c r="CM1114" s="307">
        <v>1</v>
      </c>
      <c r="CN1114" s="311" t="s">
        <v>1212</v>
      </c>
      <c r="CO1114" s="305" t="s">
        <v>1252</v>
      </c>
      <c r="CP1114" s="305"/>
      <c r="CQ1114" s="308">
        <v>1703.28</v>
      </c>
      <c r="CR1114" s="308">
        <v>769.79</v>
      </c>
      <c r="CS1114" s="308">
        <v>12</v>
      </c>
      <c r="CT1114" s="308">
        <v>12</v>
      </c>
      <c r="CW1114" s="312"/>
      <c r="CX1114" s="312"/>
    </row>
    <row r="1115" spans="1:102" s="299" customFormat="1" ht="16" customHeight="1">
      <c r="A1115" s="297" t="s">
        <v>2242</v>
      </c>
      <c r="B1115" s="297" t="s">
        <v>2243</v>
      </c>
      <c r="C1115" s="119" t="s">
        <v>1214</v>
      </c>
      <c r="D1115" s="119"/>
      <c r="E1115" s="119"/>
      <c r="F1115" s="298">
        <v>1115</v>
      </c>
      <c r="G1115" s="119"/>
      <c r="H1115" s="119"/>
      <c r="I1115" s="119" t="s">
        <v>2244</v>
      </c>
      <c r="J1115" s="119" t="s">
        <v>2245</v>
      </c>
      <c r="K1115" s="119" t="s">
        <v>378</v>
      </c>
      <c r="L1115" s="119"/>
      <c r="M1115" s="119" t="s">
        <v>147</v>
      </c>
      <c r="N1115" s="119"/>
      <c r="O1115" s="119"/>
      <c r="P1115" s="119"/>
      <c r="Q1115" s="119"/>
      <c r="R1115" s="119">
        <v>1</v>
      </c>
      <c r="S1115" s="119" t="s">
        <v>120</v>
      </c>
      <c r="T1115" s="119"/>
      <c r="U1115" s="119"/>
      <c r="V1115" s="119"/>
      <c r="W1115" s="119"/>
      <c r="X1115" s="119" t="s">
        <v>2246</v>
      </c>
      <c r="Y1115" s="119" t="s">
        <v>2247</v>
      </c>
      <c r="Z1115" s="119" t="s">
        <v>2248</v>
      </c>
      <c r="AA1115" s="119" t="s">
        <v>2249</v>
      </c>
      <c r="AB1115" s="119" t="s">
        <v>1209</v>
      </c>
      <c r="AD1115" s="300"/>
      <c r="AE1115" s="304"/>
      <c r="AF1115" s="297" t="s">
        <v>554</v>
      </c>
      <c r="AG1115" s="302">
        <v>0</v>
      </c>
      <c r="AH1115" s="297" t="s">
        <v>2242</v>
      </c>
      <c r="AI1115" s="297" t="s">
        <v>2243</v>
      </c>
      <c r="AJ1115" s="302">
        <v>4</v>
      </c>
      <c r="AK1115" s="299">
        <v>3</v>
      </c>
      <c r="AL1115" s="299">
        <v>1</v>
      </c>
      <c r="AM1115" s="299">
        <v>2</v>
      </c>
      <c r="AN1115" s="299">
        <v>2</v>
      </c>
      <c r="AR1115" s="299">
        <v>8</v>
      </c>
      <c r="AS1115" s="299">
        <v>4</v>
      </c>
      <c r="AT1115" s="299">
        <v>3</v>
      </c>
      <c r="AU1115" s="299">
        <v>3</v>
      </c>
      <c r="AX1115" s="303">
        <v>-84.375</v>
      </c>
      <c r="AY1115" s="299">
        <v>740</v>
      </c>
      <c r="AZ1115" s="303">
        <v>-375</v>
      </c>
      <c r="BA1115" s="299">
        <v>0</v>
      </c>
      <c r="BB1115" s="304">
        <v>1708.1399999999999</v>
      </c>
      <c r="BC1115" s="304">
        <v>785.19</v>
      </c>
      <c r="BD1115" s="303">
        <v>625</v>
      </c>
      <c r="BE1115" s="303">
        <v>1000</v>
      </c>
      <c r="BH1115" s="297" t="s">
        <v>2224</v>
      </c>
      <c r="BI1115" s="312"/>
      <c r="BJ1115" s="305" t="s">
        <v>109</v>
      </c>
      <c r="BK1115" s="305"/>
      <c r="BL1115" s="305">
        <v>1</v>
      </c>
      <c r="BM1115" s="307">
        <v>1</v>
      </c>
      <c r="BN1115" s="307" t="s">
        <v>79</v>
      </c>
      <c r="BO1115" s="305" t="s">
        <v>1210</v>
      </c>
      <c r="BP1115" s="308">
        <v>1708.14</v>
      </c>
      <c r="BQ1115" s="308">
        <v>785.19</v>
      </c>
      <c r="BR1115" s="308">
        <v>12</v>
      </c>
      <c r="BS1115" s="308">
        <v>12</v>
      </c>
      <c r="BT1115" s="305" t="s">
        <v>2250</v>
      </c>
      <c r="BU1115" s="307">
        <v>0.1</v>
      </c>
      <c r="BV1115" s="309">
        <v>0</v>
      </c>
      <c r="BW1115" s="310" t="s">
        <v>1252</v>
      </c>
      <c r="BX1115" s="305"/>
      <c r="BY1115" s="308">
        <v>1708.14</v>
      </c>
      <c r="BZ1115" s="308">
        <v>785.19</v>
      </c>
      <c r="CA1115" s="308">
        <v>20.399999999999999</v>
      </c>
      <c r="CB1115" s="308">
        <v>20.399999999999999</v>
      </c>
      <c r="CC1115" s="307">
        <v>0.55000000000000004</v>
      </c>
      <c r="CD1115" s="305" t="s">
        <v>1212</v>
      </c>
      <c r="CE1115" s="310" t="s">
        <v>1252</v>
      </c>
      <c r="CF1115" s="305"/>
      <c r="CG1115" s="308">
        <v>1708.14</v>
      </c>
      <c r="CH1115" s="308">
        <v>785.19</v>
      </c>
      <c r="CI1115" s="308">
        <v>12</v>
      </c>
      <c r="CJ1115" s="308">
        <v>12</v>
      </c>
      <c r="CK1115" s="307"/>
      <c r="CL1115" s="307"/>
      <c r="CM1115" s="307">
        <v>1</v>
      </c>
      <c r="CN1115" s="311" t="s">
        <v>1212</v>
      </c>
      <c r="CO1115" s="305" t="s">
        <v>1252</v>
      </c>
      <c r="CP1115" s="305"/>
      <c r="CQ1115" s="308">
        <v>1708.14</v>
      </c>
      <c r="CR1115" s="308">
        <v>785.19</v>
      </c>
      <c r="CS1115" s="308">
        <v>12</v>
      </c>
      <c r="CT1115" s="308">
        <v>12</v>
      </c>
      <c r="CW1115" s="312"/>
      <c r="CX1115" s="312"/>
    </row>
    <row r="1116" spans="1:102" s="299" customFormat="1" ht="16" customHeight="1">
      <c r="A1116" s="297" t="s">
        <v>2251</v>
      </c>
      <c r="B1116" s="297" t="s">
        <v>2252</v>
      </c>
      <c r="C1116" s="119" t="s">
        <v>1255</v>
      </c>
      <c r="D1116" s="119"/>
      <c r="E1116" s="119"/>
      <c r="F1116" s="298">
        <v>1116</v>
      </c>
      <c r="G1116" s="119"/>
      <c r="H1116" s="119"/>
      <c r="I1116" s="119" t="s">
        <v>2253</v>
      </c>
      <c r="J1116" s="119" t="s">
        <v>2254</v>
      </c>
      <c r="K1116" s="119" t="s">
        <v>378</v>
      </c>
      <c r="L1116" s="119"/>
      <c r="M1116" s="119" t="s">
        <v>147</v>
      </c>
      <c r="N1116" s="119"/>
      <c r="O1116" s="119"/>
      <c r="P1116" s="119"/>
      <c r="Q1116" s="119"/>
      <c r="R1116" s="119">
        <v>1</v>
      </c>
      <c r="S1116" s="119" t="s">
        <v>120</v>
      </c>
      <c r="T1116" s="119"/>
      <c r="U1116" s="119"/>
      <c r="V1116" s="119"/>
      <c r="W1116" s="119"/>
      <c r="X1116" s="119" t="s">
        <v>2255</v>
      </c>
      <c r="Y1116" s="119" t="s">
        <v>2256</v>
      </c>
      <c r="Z1116" s="119" t="s">
        <v>2257</v>
      </c>
      <c r="AA1116" s="119" t="s">
        <v>2258</v>
      </c>
      <c r="AB1116" s="119" t="s">
        <v>1209</v>
      </c>
      <c r="AD1116" s="300"/>
      <c r="AE1116" s="304"/>
      <c r="AF1116" s="297" t="s">
        <v>555</v>
      </c>
      <c r="AG1116" s="302">
        <v>0</v>
      </c>
      <c r="AH1116" s="297" t="s">
        <v>2251</v>
      </c>
      <c r="AI1116" s="297" t="s">
        <v>2252</v>
      </c>
      <c r="AJ1116" s="302">
        <v>4</v>
      </c>
      <c r="AK1116" s="299">
        <v>3</v>
      </c>
      <c r="AL1116" s="299">
        <v>1</v>
      </c>
      <c r="AM1116" s="299">
        <v>2</v>
      </c>
      <c r="AN1116" s="299">
        <v>3</v>
      </c>
      <c r="AR1116" s="299">
        <v>8</v>
      </c>
      <c r="AS1116" s="299">
        <v>4</v>
      </c>
      <c r="AT1116" s="299">
        <v>3</v>
      </c>
      <c r="AU1116" s="299">
        <v>3</v>
      </c>
      <c r="AX1116" s="303">
        <v>-83.125</v>
      </c>
      <c r="AY1116" s="299">
        <v>740</v>
      </c>
      <c r="AZ1116" s="303">
        <v>-369.44444444444446</v>
      </c>
      <c r="BA1116" s="299">
        <v>0</v>
      </c>
      <c r="BB1116" s="304">
        <v>1712.65</v>
      </c>
      <c r="BC1116" s="304">
        <v>800.69</v>
      </c>
      <c r="BD1116" s="303">
        <v>630.55555555555554</v>
      </c>
      <c r="BE1116" s="303">
        <v>1000</v>
      </c>
      <c r="BH1116" s="297" t="s">
        <v>2224</v>
      </c>
      <c r="BI1116" s="312"/>
      <c r="BJ1116" s="305" t="s">
        <v>109</v>
      </c>
      <c r="BK1116" s="305"/>
      <c r="BL1116" s="305">
        <v>1</v>
      </c>
      <c r="BM1116" s="307">
        <v>1</v>
      </c>
      <c r="BN1116" s="307" t="s">
        <v>79</v>
      </c>
      <c r="BO1116" s="305" t="s">
        <v>1210</v>
      </c>
      <c r="BP1116" s="308">
        <v>1712.65</v>
      </c>
      <c r="BQ1116" s="308">
        <v>800.69</v>
      </c>
      <c r="BR1116" s="308">
        <v>12</v>
      </c>
      <c r="BS1116" s="308">
        <v>12</v>
      </c>
      <c r="BT1116" s="305" t="s">
        <v>2259</v>
      </c>
      <c r="BU1116" s="307">
        <v>0.1</v>
      </c>
      <c r="BV1116" s="309">
        <v>0</v>
      </c>
      <c r="BW1116" s="310" t="s">
        <v>1252</v>
      </c>
      <c r="BX1116" s="305"/>
      <c r="BY1116" s="308">
        <v>1712.65</v>
      </c>
      <c r="BZ1116" s="308">
        <v>800.69</v>
      </c>
      <c r="CA1116" s="308">
        <v>20.399999999999999</v>
      </c>
      <c r="CB1116" s="308">
        <v>20.399999999999999</v>
      </c>
      <c r="CC1116" s="307">
        <v>0.55000000000000004</v>
      </c>
      <c r="CD1116" s="305" t="s">
        <v>1212</v>
      </c>
      <c r="CE1116" s="310" t="s">
        <v>1252</v>
      </c>
      <c r="CF1116" s="305"/>
      <c r="CG1116" s="308">
        <v>1712.65</v>
      </c>
      <c r="CH1116" s="308">
        <v>800.69</v>
      </c>
      <c r="CI1116" s="308">
        <v>12</v>
      </c>
      <c r="CJ1116" s="308">
        <v>12</v>
      </c>
      <c r="CK1116" s="307"/>
      <c r="CL1116" s="307"/>
      <c r="CM1116" s="307">
        <v>1</v>
      </c>
      <c r="CN1116" s="311" t="s">
        <v>1212</v>
      </c>
      <c r="CO1116" s="305" t="s">
        <v>1252</v>
      </c>
      <c r="CP1116" s="305"/>
      <c r="CQ1116" s="308">
        <v>1712.65</v>
      </c>
      <c r="CR1116" s="308">
        <v>800.69</v>
      </c>
      <c r="CS1116" s="308">
        <v>12</v>
      </c>
      <c r="CT1116" s="308">
        <v>12</v>
      </c>
      <c r="CW1116" s="312"/>
      <c r="CX1116" s="312"/>
    </row>
    <row r="1117" spans="1:102" s="299" customFormat="1" ht="16" customHeight="1">
      <c r="A1117" s="297" t="s">
        <v>2260</v>
      </c>
      <c r="B1117" s="297" t="s">
        <v>2261</v>
      </c>
      <c r="C1117" s="119" t="s">
        <v>1214</v>
      </c>
      <c r="D1117" s="119"/>
      <c r="E1117" s="119"/>
      <c r="F1117" s="298">
        <v>1117</v>
      </c>
      <c r="G1117" s="119"/>
      <c r="H1117" s="119"/>
      <c r="I1117" s="119" t="s">
        <v>2262</v>
      </c>
      <c r="J1117" s="119" t="s">
        <v>2263</v>
      </c>
      <c r="K1117" s="119" t="s">
        <v>378</v>
      </c>
      <c r="L1117" s="119"/>
      <c r="M1117" s="119" t="s">
        <v>147</v>
      </c>
      <c r="N1117" s="119"/>
      <c r="O1117" s="119"/>
      <c r="P1117" s="119"/>
      <c r="Q1117" s="119"/>
      <c r="R1117" s="119">
        <v>1</v>
      </c>
      <c r="S1117" s="119" t="s">
        <v>120</v>
      </c>
      <c r="T1117" s="119"/>
      <c r="U1117" s="119"/>
      <c r="V1117" s="119"/>
      <c r="W1117" s="119"/>
      <c r="X1117" s="119" t="s">
        <v>2264</v>
      </c>
      <c r="Y1117" s="119" t="s">
        <v>2265</v>
      </c>
      <c r="Z1117" s="119" t="s">
        <v>2266</v>
      </c>
      <c r="AA1117" s="119" t="s">
        <v>2267</v>
      </c>
      <c r="AB1117" s="119" t="s">
        <v>1209</v>
      </c>
      <c r="AD1117" s="300"/>
      <c r="AE1117" s="304"/>
      <c r="AF1117" s="297" t="s">
        <v>556</v>
      </c>
      <c r="AG1117" s="302">
        <v>0</v>
      </c>
      <c r="AH1117" s="297" t="s">
        <v>2260</v>
      </c>
      <c r="AI1117" s="297" t="s">
        <v>2261</v>
      </c>
      <c r="AJ1117" s="302">
        <v>3</v>
      </c>
      <c r="AK1117" s="299">
        <v>3</v>
      </c>
      <c r="AL1117" s="299">
        <v>1</v>
      </c>
      <c r="AM1117" s="299">
        <v>3</v>
      </c>
      <c r="AR1117" s="299">
        <v>8</v>
      </c>
      <c r="AS1117" s="299">
        <v>4</v>
      </c>
      <c r="AT1117" s="299">
        <v>3</v>
      </c>
      <c r="AX1117" s="303">
        <v>-80.625</v>
      </c>
      <c r="AY1117" s="299">
        <v>640</v>
      </c>
      <c r="AZ1117" s="303">
        <v>-358.33333333333331</v>
      </c>
      <c r="BA1117" s="299">
        <v>0</v>
      </c>
      <c r="BB1117" s="304">
        <v>1623.28</v>
      </c>
      <c r="BC1117" s="304">
        <v>854.67</v>
      </c>
      <c r="BD1117" s="303">
        <v>641.66666666666674</v>
      </c>
      <c r="BE1117" s="303">
        <v>1000</v>
      </c>
      <c r="BH1117" s="297" t="s">
        <v>2179</v>
      </c>
      <c r="BI1117" s="312"/>
      <c r="BJ1117" s="305" t="s">
        <v>109</v>
      </c>
      <c r="BK1117" s="305"/>
      <c r="BL1117" s="305">
        <v>1</v>
      </c>
      <c r="BM1117" s="307">
        <v>1</v>
      </c>
      <c r="BN1117" s="307" t="s">
        <v>79</v>
      </c>
      <c r="BO1117" s="305" t="s">
        <v>1210</v>
      </c>
      <c r="BP1117" s="308">
        <v>1623.28</v>
      </c>
      <c r="BQ1117" s="308">
        <v>854.67</v>
      </c>
      <c r="BR1117" s="308">
        <v>35</v>
      </c>
      <c r="BS1117" s="308">
        <v>35</v>
      </c>
      <c r="BT1117" s="305" t="s">
        <v>2268</v>
      </c>
      <c r="BU1117" s="307">
        <v>0.1</v>
      </c>
      <c r="BV1117" s="309">
        <v>0</v>
      </c>
      <c r="BW1117" s="310" t="s">
        <v>1242</v>
      </c>
      <c r="BX1117" s="305"/>
      <c r="BY1117" s="308">
        <v>1623.28</v>
      </c>
      <c r="BZ1117" s="308">
        <v>854.67</v>
      </c>
      <c r="CA1117" s="308">
        <v>59.5</v>
      </c>
      <c r="CB1117" s="308">
        <v>59.5</v>
      </c>
      <c r="CC1117" s="307">
        <v>0.55000000000000004</v>
      </c>
      <c r="CD1117" s="305" t="s">
        <v>1212</v>
      </c>
      <c r="CE1117" s="310" t="s">
        <v>1242</v>
      </c>
      <c r="CF1117" s="305"/>
      <c r="CG1117" s="308">
        <v>1623.28</v>
      </c>
      <c r="CH1117" s="308">
        <v>854.67</v>
      </c>
      <c r="CI1117" s="308">
        <v>35</v>
      </c>
      <c r="CJ1117" s="308">
        <v>35</v>
      </c>
      <c r="CK1117" s="307"/>
      <c r="CL1117" s="307"/>
      <c r="CM1117" s="307">
        <v>1</v>
      </c>
      <c r="CN1117" s="311" t="s">
        <v>1212</v>
      </c>
      <c r="CO1117" s="305" t="s">
        <v>1242</v>
      </c>
      <c r="CP1117" s="305"/>
      <c r="CQ1117" s="308">
        <v>1623.28</v>
      </c>
      <c r="CR1117" s="308">
        <v>854.67</v>
      </c>
      <c r="CS1117" s="308">
        <v>35</v>
      </c>
      <c r="CT1117" s="308">
        <v>35</v>
      </c>
      <c r="CW1117" s="312"/>
      <c r="CX1117" s="312"/>
    </row>
    <row r="1118" spans="1:102" s="299" customFormat="1" ht="16" customHeight="1">
      <c r="A1118" s="297" t="s">
        <v>2269</v>
      </c>
      <c r="B1118" s="297" t="s">
        <v>2270</v>
      </c>
      <c r="C1118" s="119" t="s">
        <v>1214</v>
      </c>
      <c r="D1118" s="119"/>
      <c r="E1118" s="119"/>
      <c r="F1118" s="298">
        <v>1118</v>
      </c>
      <c r="G1118" s="119"/>
      <c r="H1118" s="119"/>
      <c r="I1118" s="119" t="s">
        <v>2271</v>
      </c>
      <c r="J1118" s="119" t="s">
        <v>2272</v>
      </c>
      <c r="K1118" s="119" t="s">
        <v>378</v>
      </c>
      <c r="L1118" s="119"/>
      <c r="M1118" s="119" t="s">
        <v>147</v>
      </c>
      <c r="N1118" s="119"/>
      <c r="O1118" s="119"/>
      <c r="P1118" s="119"/>
      <c r="Q1118" s="119"/>
      <c r="R1118" s="119">
        <v>1</v>
      </c>
      <c r="S1118" s="119" t="s">
        <v>120</v>
      </c>
      <c r="T1118" s="119"/>
      <c r="U1118" s="119"/>
      <c r="V1118" s="119"/>
      <c r="W1118" s="119"/>
      <c r="X1118" s="119" t="s">
        <v>2273</v>
      </c>
      <c r="Y1118" s="119" t="s">
        <v>2274</v>
      </c>
      <c r="Z1118" s="119" t="s">
        <v>2275</v>
      </c>
      <c r="AA1118" s="119" t="s">
        <v>2276</v>
      </c>
      <c r="AB1118" s="119" t="s">
        <v>1209</v>
      </c>
      <c r="AD1118" s="300"/>
      <c r="AE1118" s="304"/>
      <c r="AF1118" s="297" t="s">
        <v>557</v>
      </c>
      <c r="AG1118" s="302">
        <v>0</v>
      </c>
      <c r="AH1118" s="297" t="s">
        <v>2269</v>
      </c>
      <c r="AI1118" s="297" t="s">
        <v>2270</v>
      </c>
      <c r="AJ1118" s="302">
        <v>4</v>
      </c>
      <c r="AK1118" s="299">
        <v>3</v>
      </c>
      <c r="AL1118" s="299">
        <v>1</v>
      </c>
      <c r="AM1118" s="299">
        <v>3</v>
      </c>
      <c r="AN1118" s="299">
        <v>1</v>
      </c>
      <c r="AR1118" s="299">
        <v>8</v>
      </c>
      <c r="AS1118" s="299">
        <v>4</v>
      </c>
      <c r="AT1118" s="299">
        <v>3</v>
      </c>
      <c r="AU1118" s="299">
        <v>3</v>
      </c>
      <c r="AX1118" s="303">
        <v>-81.875</v>
      </c>
      <c r="AY1118" s="299">
        <v>740</v>
      </c>
      <c r="AZ1118" s="303">
        <v>-363.88888888888886</v>
      </c>
      <c r="BA1118" s="299">
        <v>0</v>
      </c>
      <c r="BB1118" s="304">
        <v>1716.83</v>
      </c>
      <c r="BC1118" s="304">
        <v>816.28</v>
      </c>
      <c r="BD1118" s="303">
        <v>636.11111111111109</v>
      </c>
      <c r="BE1118" s="303">
        <v>1000</v>
      </c>
      <c r="BH1118" s="297" t="s">
        <v>2260</v>
      </c>
      <c r="BI1118" s="312"/>
      <c r="BJ1118" s="305" t="s">
        <v>109</v>
      </c>
      <c r="BK1118" s="305"/>
      <c r="BL1118" s="305">
        <v>1</v>
      </c>
      <c r="BM1118" s="307">
        <v>1</v>
      </c>
      <c r="BN1118" s="307" t="s">
        <v>79</v>
      </c>
      <c r="BO1118" s="305" t="s">
        <v>1210</v>
      </c>
      <c r="BP1118" s="308">
        <v>1716.83</v>
      </c>
      <c r="BQ1118" s="308">
        <v>816.28</v>
      </c>
      <c r="BR1118" s="308">
        <v>12</v>
      </c>
      <c r="BS1118" s="308">
        <v>12</v>
      </c>
      <c r="BT1118" s="305" t="s">
        <v>2277</v>
      </c>
      <c r="BU1118" s="307">
        <v>0.1</v>
      </c>
      <c r="BV1118" s="309">
        <v>0</v>
      </c>
      <c r="BW1118" s="310" t="s">
        <v>1252</v>
      </c>
      <c r="BX1118" s="305"/>
      <c r="BY1118" s="308">
        <v>1716.83</v>
      </c>
      <c r="BZ1118" s="308">
        <v>816.28</v>
      </c>
      <c r="CA1118" s="308">
        <v>20.399999999999999</v>
      </c>
      <c r="CB1118" s="308">
        <v>20.399999999999999</v>
      </c>
      <c r="CC1118" s="307">
        <v>0.55000000000000004</v>
      </c>
      <c r="CD1118" s="305" t="s">
        <v>1212</v>
      </c>
      <c r="CE1118" s="310" t="s">
        <v>1252</v>
      </c>
      <c r="CF1118" s="305"/>
      <c r="CG1118" s="308">
        <v>1716.83</v>
      </c>
      <c r="CH1118" s="308">
        <v>816.28</v>
      </c>
      <c r="CI1118" s="308">
        <v>12</v>
      </c>
      <c r="CJ1118" s="308">
        <v>12</v>
      </c>
      <c r="CK1118" s="307"/>
      <c r="CL1118" s="307"/>
      <c r="CM1118" s="307">
        <v>1</v>
      </c>
      <c r="CN1118" s="311" t="s">
        <v>1212</v>
      </c>
      <c r="CO1118" s="305" t="s">
        <v>1252</v>
      </c>
      <c r="CP1118" s="305"/>
      <c r="CQ1118" s="308">
        <v>1716.83</v>
      </c>
      <c r="CR1118" s="308">
        <v>816.28</v>
      </c>
      <c r="CS1118" s="308">
        <v>12</v>
      </c>
      <c r="CT1118" s="308">
        <v>12</v>
      </c>
      <c r="CW1118" s="312"/>
      <c r="CX1118" s="312"/>
    </row>
    <row r="1119" spans="1:102" s="299" customFormat="1" ht="16" customHeight="1">
      <c r="A1119" s="297" t="s">
        <v>2278</v>
      </c>
      <c r="B1119" s="297" t="s">
        <v>2279</v>
      </c>
      <c r="C1119" s="119" t="s">
        <v>1255</v>
      </c>
      <c r="D1119" s="119"/>
      <c r="E1119" s="119"/>
      <c r="F1119" s="298">
        <v>1119</v>
      </c>
      <c r="G1119" s="119"/>
      <c r="H1119" s="119"/>
      <c r="I1119" s="119" t="s">
        <v>2280</v>
      </c>
      <c r="J1119" s="119" t="s">
        <v>2281</v>
      </c>
      <c r="K1119" s="119" t="s">
        <v>378</v>
      </c>
      <c r="L1119" s="119"/>
      <c r="M1119" s="119" t="s">
        <v>147</v>
      </c>
      <c r="N1119" s="119"/>
      <c r="O1119" s="119"/>
      <c r="P1119" s="119"/>
      <c r="Q1119" s="119"/>
      <c r="R1119" s="119">
        <v>1</v>
      </c>
      <c r="S1119" s="119" t="s">
        <v>120</v>
      </c>
      <c r="T1119" s="119"/>
      <c r="U1119" s="119"/>
      <c r="V1119" s="119"/>
      <c r="W1119" s="119"/>
      <c r="X1119" s="119" t="s">
        <v>2282</v>
      </c>
      <c r="Y1119" s="119" t="s">
        <v>2283</v>
      </c>
      <c r="Z1119" s="119" t="s">
        <v>2284</v>
      </c>
      <c r="AA1119" s="119" t="s">
        <v>2285</v>
      </c>
      <c r="AB1119" s="119" t="s">
        <v>1209</v>
      </c>
      <c r="AD1119" s="300"/>
      <c r="AE1119" s="304"/>
      <c r="AF1119" s="297" t="s">
        <v>558</v>
      </c>
      <c r="AG1119" s="302">
        <v>0</v>
      </c>
      <c r="AH1119" s="297" t="s">
        <v>2278</v>
      </c>
      <c r="AI1119" s="297" t="s">
        <v>2279</v>
      </c>
      <c r="AJ1119" s="302">
        <v>4</v>
      </c>
      <c r="AK1119" s="299">
        <v>3</v>
      </c>
      <c r="AL1119" s="299">
        <v>1</v>
      </c>
      <c r="AM1119" s="299">
        <v>3</v>
      </c>
      <c r="AN1119" s="299">
        <v>2</v>
      </c>
      <c r="AR1119" s="299">
        <v>8</v>
      </c>
      <c r="AS1119" s="299">
        <v>4</v>
      </c>
      <c r="AT1119" s="299">
        <v>3</v>
      </c>
      <c r="AU1119" s="299">
        <v>3</v>
      </c>
      <c r="AX1119" s="303">
        <v>-80.625</v>
      </c>
      <c r="AY1119" s="299">
        <v>740</v>
      </c>
      <c r="AZ1119" s="303">
        <v>-358.33333333333331</v>
      </c>
      <c r="BA1119" s="299">
        <v>0</v>
      </c>
      <c r="BB1119" s="304">
        <v>1720.67</v>
      </c>
      <c r="BC1119" s="304">
        <v>831.96</v>
      </c>
      <c r="BD1119" s="303">
        <v>641.66666666666674</v>
      </c>
      <c r="BE1119" s="303">
        <v>1000</v>
      </c>
      <c r="BH1119" s="297" t="s">
        <v>2260</v>
      </c>
      <c r="BI1119" s="312"/>
      <c r="BJ1119" s="305" t="s">
        <v>109</v>
      </c>
      <c r="BK1119" s="305"/>
      <c r="BL1119" s="305">
        <v>1</v>
      </c>
      <c r="BM1119" s="307">
        <v>1</v>
      </c>
      <c r="BN1119" s="307" t="s">
        <v>79</v>
      </c>
      <c r="BO1119" s="305" t="s">
        <v>1210</v>
      </c>
      <c r="BP1119" s="308">
        <v>1720.67</v>
      </c>
      <c r="BQ1119" s="308">
        <v>831.96</v>
      </c>
      <c r="BR1119" s="308">
        <v>12</v>
      </c>
      <c r="BS1119" s="308">
        <v>12</v>
      </c>
      <c r="BT1119" s="305" t="s">
        <v>2286</v>
      </c>
      <c r="BU1119" s="307">
        <v>0.1</v>
      </c>
      <c r="BV1119" s="309">
        <v>0</v>
      </c>
      <c r="BW1119" s="310" t="s">
        <v>1252</v>
      </c>
      <c r="BX1119" s="305"/>
      <c r="BY1119" s="308">
        <v>1720.67</v>
      </c>
      <c r="BZ1119" s="308">
        <v>831.96</v>
      </c>
      <c r="CA1119" s="308">
        <v>20.399999999999999</v>
      </c>
      <c r="CB1119" s="308">
        <v>20.399999999999999</v>
      </c>
      <c r="CC1119" s="307">
        <v>0.55000000000000004</v>
      </c>
      <c r="CD1119" s="305" t="s">
        <v>1212</v>
      </c>
      <c r="CE1119" s="310" t="s">
        <v>1252</v>
      </c>
      <c r="CF1119" s="305"/>
      <c r="CG1119" s="308">
        <v>1720.67</v>
      </c>
      <c r="CH1119" s="308">
        <v>831.96</v>
      </c>
      <c r="CI1119" s="308">
        <v>12</v>
      </c>
      <c r="CJ1119" s="308">
        <v>12</v>
      </c>
      <c r="CK1119" s="307"/>
      <c r="CL1119" s="307"/>
      <c r="CM1119" s="307">
        <v>1</v>
      </c>
      <c r="CN1119" s="311" t="s">
        <v>1212</v>
      </c>
      <c r="CO1119" s="305" t="s">
        <v>1252</v>
      </c>
      <c r="CP1119" s="305"/>
      <c r="CQ1119" s="308">
        <v>1720.67</v>
      </c>
      <c r="CR1119" s="308">
        <v>831.96</v>
      </c>
      <c r="CS1119" s="308">
        <v>12</v>
      </c>
      <c r="CT1119" s="308">
        <v>12</v>
      </c>
      <c r="CW1119" s="312"/>
      <c r="CX1119" s="312"/>
    </row>
    <row r="1120" spans="1:102" s="299" customFormat="1" ht="16" customHeight="1">
      <c r="A1120" s="297" t="s">
        <v>2287</v>
      </c>
      <c r="B1120" s="297" t="s">
        <v>2288</v>
      </c>
      <c r="C1120" s="119" t="s">
        <v>1214</v>
      </c>
      <c r="D1120" s="119"/>
      <c r="E1120" s="119"/>
      <c r="F1120" s="298">
        <v>1120</v>
      </c>
      <c r="G1120" s="119"/>
      <c r="H1120" s="119"/>
      <c r="I1120" s="119" t="s">
        <v>2289</v>
      </c>
      <c r="J1120" s="119" t="s">
        <v>2290</v>
      </c>
      <c r="K1120" s="119" t="s">
        <v>378</v>
      </c>
      <c r="L1120" s="119"/>
      <c r="M1120" s="119" t="s">
        <v>147</v>
      </c>
      <c r="N1120" s="119"/>
      <c r="O1120" s="119"/>
      <c r="P1120" s="119"/>
      <c r="Q1120" s="119"/>
      <c r="R1120" s="119">
        <v>1</v>
      </c>
      <c r="S1120" s="119" t="s">
        <v>120</v>
      </c>
      <c r="T1120" s="119"/>
      <c r="U1120" s="119"/>
      <c r="V1120" s="119"/>
      <c r="W1120" s="119"/>
      <c r="X1120" s="119" t="s">
        <v>2291</v>
      </c>
      <c r="Y1120" s="119" t="s">
        <v>2292</v>
      </c>
      <c r="Z1120" s="119" t="s">
        <v>2293</v>
      </c>
      <c r="AA1120" s="119" t="s">
        <v>2294</v>
      </c>
      <c r="AB1120" s="119" t="s">
        <v>1209</v>
      </c>
      <c r="AD1120" s="300"/>
      <c r="AE1120" s="304"/>
      <c r="AF1120" s="297" t="s">
        <v>559</v>
      </c>
      <c r="AG1120" s="302">
        <v>0</v>
      </c>
      <c r="AH1120" s="297" t="s">
        <v>2287</v>
      </c>
      <c r="AI1120" s="297" t="s">
        <v>2288</v>
      </c>
      <c r="AJ1120" s="302">
        <v>4</v>
      </c>
      <c r="AK1120" s="299">
        <v>3</v>
      </c>
      <c r="AL1120" s="299">
        <v>1</v>
      </c>
      <c r="AM1120" s="299">
        <v>3</v>
      </c>
      <c r="AN1120" s="299">
        <v>3</v>
      </c>
      <c r="AR1120" s="299">
        <v>8</v>
      </c>
      <c r="AS1120" s="299">
        <v>4</v>
      </c>
      <c r="AT1120" s="299">
        <v>3</v>
      </c>
      <c r="AU1120" s="299">
        <v>3</v>
      </c>
      <c r="AX1120" s="303">
        <v>-79.375</v>
      </c>
      <c r="AY1120" s="299">
        <v>740</v>
      </c>
      <c r="AZ1120" s="303">
        <v>-352.77777777777777</v>
      </c>
      <c r="BA1120" s="299">
        <v>0</v>
      </c>
      <c r="BB1120" s="304">
        <v>1724.1599999999999</v>
      </c>
      <c r="BC1120" s="304">
        <v>847.72</v>
      </c>
      <c r="BD1120" s="303">
        <v>647.22222222222217</v>
      </c>
      <c r="BE1120" s="303">
        <v>1000</v>
      </c>
      <c r="BH1120" s="297" t="s">
        <v>2260</v>
      </c>
      <c r="BI1120" s="312"/>
      <c r="BJ1120" s="305" t="s">
        <v>109</v>
      </c>
      <c r="BK1120" s="305"/>
      <c r="BL1120" s="305">
        <v>1</v>
      </c>
      <c r="BM1120" s="307">
        <v>1</v>
      </c>
      <c r="BN1120" s="307" t="s">
        <v>79</v>
      </c>
      <c r="BO1120" s="305" t="s">
        <v>1210</v>
      </c>
      <c r="BP1120" s="308">
        <v>1724.16</v>
      </c>
      <c r="BQ1120" s="308">
        <v>847.72</v>
      </c>
      <c r="BR1120" s="308">
        <v>12</v>
      </c>
      <c r="BS1120" s="308">
        <v>12</v>
      </c>
      <c r="BT1120" s="305" t="s">
        <v>2295</v>
      </c>
      <c r="BU1120" s="307">
        <v>0.1</v>
      </c>
      <c r="BV1120" s="309">
        <v>0</v>
      </c>
      <c r="BW1120" s="310" t="s">
        <v>1252</v>
      </c>
      <c r="BX1120" s="305"/>
      <c r="BY1120" s="308">
        <v>1724.16</v>
      </c>
      <c r="BZ1120" s="308">
        <v>847.72</v>
      </c>
      <c r="CA1120" s="308">
        <v>20.399999999999999</v>
      </c>
      <c r="CB1120" s="308">
        <v>20.399999999999999</v>
      </c>
      <c r="CC1120" s="307">
        <v>0.55000000000000004</v>
      </c>
      <c r="CD1120" s="305" t="s">
        <v>1212</v>
      </c>
      <c r="CE1120" s="310" t="s">
        <v>1252</v>
      </c>
      <c r="CF1120" s="305"/>
      <c r="CG1120" s="308">
        <v>1724.16</v>
      </c>
      <c r="CH1120" s="308">
        <v>847.72</v>
      </c>
      <c r="CI1120" s="308">
        <v>12</v>
      </c>
      <c r="CJ1120" s="308">
        <v>12</v>
      </c>
      <c r="CK1120" s="307"/>
      <c r="CL1120" s="307"/>
      <c r="CM1120" s="307">
        <v>1</v>
      </c>
      <c r="CN1120" s="311" t="s">
        <v>1212</v>
      </c>
      <c r="CO1120" s="305" t="s">
        <v>1252</v>
      </c>
      <c r="CP1120" s="305"/>
      <c r="CQ1120" s="308">
        <v>1724.16</v>
      </c>
      <c r="CR1120" s="308">
        <v>847.72</v>
      </c>
      <c r="CS1120" s="308">
        <v>12</v>
      </c>
      <c r="CT1120" s="308">
        <v>12</v>
      </c>
      <c r="CW1120" s="312"/>
      <c r="CX1120" s="312"/>
    </row>
    <row r="1121" spans="1:102" s="299" customFormat="1" ht="16" customHeight="1">
      <c r="A1121" s="297" t="s">
        <v>2296</v>
      </c>
      <c r="B1121" s="297" t="s">
        <v>2297</v>
      </c>
      <c r="C1121" s="119" t="s">
        <v>1255</v>
      </c>
      <c r="D1121" s="119"/>
      <c r="E1121" s="119"/>
      <c r="F1121" s="298">
        <v>1121</v>
      </c>
      <c r="G1121" s="119"/>
      <c r="H1121" s="119"/>
      <c r="I1121" s="119" t="s">
        <v>2298</v>
      </c>
      <c r="J1121" s="119" t="s">
        <v>2299</v>
      </c>
      <c r="K1121" s="119" t="s">
        <v>378</v>
      </c>
      <c r="L1121" s="119"/>
      <c r="M1121" s="119" t="s">
        <v>147</v>
      </c>
      <c r="N1121" s="119"/>
      <c r="O1121" s="119"/>
      <c r="P1121" s="119"/>
      <c r="Q1121" s="119"/>
      <c r="R1121" s="119">
        <v>1</v>
      </c>
      <c r="S1121" s="119" t="s">
        <v>120</v>
      </c>
      <c r="T1121" s="119"/>
      <c r="U1121" s="119"/>
      <c r="V1121" s="119"/>
      <c r="W1121" s="119"/>
      <c r="X1121" s="119" t="s">
        <v>2300</v>
      </c>
      <c r="Y1121" s="119" t="s">
        <v>2301</v>
      </c>
      <c r="Z1121" s="119" t="s">
        <v>2302</v>
      </c>
      <c r="AA1121" s="119" t="s">
        <v>2303</v>
      </c>
      <c r="AB1121" s="119" t="s">
        <v>1209</v>
      </c>
      <c r="AD1121" s="300"/>
      <c r="AE1121" s="304"/>
      <c r="AF1121" s="297" t="s">
        <v>560</v>
      </c>
      <c r="AG1121" s="302">
        <v>0</v>
      </c>
      <c r="AH1121" s="297" t="s">
        <v>2296</v>
      </c>
      <c r="AI1121" s="297" t="s">
        <v>2297</v>
      </c>
      <c r="AJ1121" s="302">
        <v>2</v>
      </c>
      <c r="AK1121" s="299">
        <v>3</v>
      </c>
      <c r="AL1121" s="299">
        <v>2</v>
      </c>
      <c r="AR1121" s="299">
        <v>8</v>
      </c>
      <c r="AS1121" s="299">
        <v>4</v>
      </c>
      <c r="AX1121" s="303">
        <v>-73.125</v>
      </c>
      <c r="AY1121" s="299">
        <v>500</v>
      </c>
      <c r="AZ1121" s="303">
        <v>-325</v>
      </c>
      <c r="BA1121" s="299">
        <v>0</v>
      </c>
      <c r="BB1121" s="304">
        <v>1497.59</v>
      </c>
      <c r="BC1121" s="304">
        <v>950.99</v>
      </c>
      <c r="BD1121" s="303">
        <v>675</v>
      </c>
      <c r="BE1121" s="303">
        <v>1000</v>
      </c>
      <c r="BH1121" s="297" t="s">
        <v>2162</v>
      </c>
      <c r="BI1121" s="312"/>
      <c r="BJ1121" s="305" t="s">
        <v>109</v>
      </c>
      <c r="BK1121" s="305"/>
      <c r="BL1121" s="305">
        <v>1</v>
      </c>
      <c r="BM1121" s="307">
        <v>1</v>
      </c>
      <c r="BN1121" s="307" t="s">
        <v>79</v>
      </c>
      <c r="BO1121" s="305" t="s">
        <v>1210</v>
      </c>
      <c r="BP1121" s="308">
        <v>1497.59</v>
      </c>
      <c r="BQ1121" s="308">
        <v>950.99</v>
      </c>
      <c r="BR1121" s="308">
        <v>60</v>
      </c>
      <c r="BS1121" s="308">
        <v>60</v>
      </c>
      <c r="BT1121" s="305" t="s">
        <v>2304</v>
      </c>
      <c r="BU1121" s="307">
        <v>0.1</v>
      </c>
      <c r="BV1121" s="309">
        <v>0</v>
      </c>
      <c r="BW1121" s="310" t="s">
        <v>1232</v>
      </c>
      <c r="BX1121" s="305"/>
      <c r="BY1121" s="308">
        <v>1497.59</v>
      </c>
      <c r="BZ1121" s="308">
        <v>950.99</v>
      </c>
      <c r="CA1121" s="308">
        <v>102</v>
      </c>
      <c r="CB1121" s="308">
        <v>102</v>
      </c>
      <c r="CC1121" s="307">
        <v>0.55000000000000004</v>
      </c>
      <c r="CD1121" s="305" t="s">
        <v>1212</v>
      </c>
      <c r="CE1121" s="310" t="s">
        <v>1232</v>
      </c>
      <c r="CF1121" s="305"/>
      <c r="CG1121" s="308">
        <v>1497.59</v>
      </c>
      <c r="CH1121" s="308">
        <v>950.99</v>
      </c>
      <c r="CI1121" s="308">
        <v>60</v>
      </c>
      <c r="CJ1121" s="308">
        <v>60</v>
      </c>
      <c r="CK1121" s="307"/>
      <c r="CL1121" s="307"/>
      <c r="CM1121" s="307">
        <v>1</v>
      </c>
      <c r="CN1121" s="311" t="s">
        <v>1212</v>
      </c>
      <c r="CO1121" s="305" t="s">
        <v>1232</v>
      </c>
      <c r="CP1121" s="305"/>
      <c r="CQ1121" s="308">
        <v>1497.59</v>
      </c>
      <c r="CR1121" s="308">
        <v>950.99</v>
      </c>
      <c r="CS1121" s="308">
        <v>60</v>
      </c>
      <c r="CT1121" s="308">
        <v>60</v>
      </c>
      <c r="CW1121" s="312"/>
      <c r="CX1121" s="312"/>
    </row>
    <row r="1122" spans="1:102" s="299" customFormat="1" ht="16" customHeight="1">
      <c r="A1122" s="297" t="s">
        <v>2305</v>
      </c>
      <c r="B1122" s="297" t="s">
        <v>2306</v>
      </c>
      <c r="C1122" s="119" t="s">
        <v>1255</v>
      </c>
      <c r="D1122" s="119"/>
      <c r="E1122" s="119"/>
      <c r="F1122" s="298">
        <v>1122</v>
      </c>
      <c r="G1122" s="119"/>
      <c r="H1122" s="119"/>
      <c r="I1122" s="119" t="s">
        <v>2307</v>
      </c>
      <c r="J1122" s="119" t="s">
        <v>2308</v>
      </c>
      <c r="K1122" s="119" t="s">
        <v>378</v>
      </c>
      <c r="L1122" s="119"/>
      <c r="M1122" s="119" t="s">
        <v>147</v>
      </c>
      <c r="N1122" s="119"/>
      <c r="O1122" s="119"/>
      <c r="P1122" s="119"/>
      <c r="Q1122" s="119"/>
      <c r="R1122" s="119">
        <v>1</v>
      </c>
      <c r="S1122" s="119" t="s">
        <v>120</v>
      </c>
      <c r="T1122" s="119"/>
      <c r="U1122" s="119"/>
      <c r="V1122" s="119"/>
      <c r="W1122" s="119"/>
      <c r="X1122" s="119" t="s">
        <v>2309</v>
      </c>
      <c r="Y1122" s="119" t="s">
        <v>2310</v>
      </c>
      <c r="Z1122" s="119" t="s">
        <v>2311</v>
      </c>
      <c r="AA1122" s="119" t="s">
        <v>2312</v>
      </c>
      <c r="AB1122" s="119" t="s">
        <v>1209</v>
      </c>
      <c r="AD1122" s="300"/>
      <c r="AE1122" s="304"/>
      <c r="AF1122" s="297" t="s">
        <v>561</v>
      </c>
      <c r="AG1122" s="302">
        <v>0</v>
      </c>
      <c r="AH1122" s="297" t="s">
        <v>2305</v>
      </c>
      <c r="AI1122" s="297" t="s">
        <v>2306</v>
      </c>
      <c r="AJ1122" s="302">
        <v>3</v>
      </c>
      <c r="AK1122" s="299">
        <v>3</v>
      </c>
      <c r="AL1122" s="299">
        <v>2</v>
      </c>
      <c r="AM1122" s="299">
        <v>1</v>
      </c>
      <c r="AR1122" s="299">
        <v>8</v>
      </c>
      <c r="AS1122" s="299">
        <v>4</v>
      </c>
      <c r="AT1122" s="299">
        <v>3</v>
      </c>
      <c r="AX1122" s="303">
        <v>-76.875</v>
      </c>
      <c r="AY1122" s="299">
        <v>640</v>
      </c>
      <c r="AZ1122" s="303">
        <v>-341.66666666666669</v>
      </c>
      <c r="BA1122" s="299">
        <v>0</v>
      </c>
      <c r="BB1122" s="304">
        <v>1631.45</v>
      </c>
      <c r="BC1122" s="304">
        <v>895.75</v>
      </c>
      <c r="BD1122" s="303">
        <v>658.33333333333326</v>
      </c>
      <c r="BE1122" s="303">
        <v>1000</v>
      </c>
      <c r="BH1122" s="297" t="s">
        <v>2296</v>
      </c>
      <c r="BI1122" s="312"/>
      <c r="BJ1122" s="305" t="s">
        <v>109</v>
      </c>
      <c r="BK1122" s="305"/>
      <c r="BL1122" s="305">
        <v>1</v>
      </c>
      <c r="BM1122" s="307">
        <v>1</v>
      </c>
      <c r="BN1122" s="307" t="s">
        <v>79</v>
      </c>
      <c r="BO1122" s="305" t="s">
        <v>1210</v>
      </c>
      <c r="BP1122" s="308">
        <v>1631.45</v>
      </c>
      <c r="BQ1122" s="308">
        <v>895.75</v>
      </c>
      <c r="BR1122" s="308">
        <v>35</v>
      </c>
      <c r="BS1122" s="308">
        <v>35</v>
      </c>
      <c r="BT1122" s="305" t="s">
        <v>2313</v>
      </c>
      <c r="BU1122" s="307">
        <v>0.1</v>
      </c>
      <c r="BV1122" s="309">
        <v>0</v>
      </c>
      <c r="BW1122" s="310" t="s">
        <v>1242</v>
      </c>
      <c r="BX1122" s="305"/>
      <c r="BY1122" s="308">
        <v>1631.45</v>
      </c>
      <c r="BZ1122" s="308">
        <v>895.75</v>
      </c>
      <c r="CA1122" s="308">
        <v>59.5</v>
      </c>
      <c r="CB1122" s="308">
        <v>59.5</v>
      </c>
      <c r="CC1122" s="307">
        <v>0.55000000000000004</v>
      </c>
      <c r="CD1122" s="305" t="s">
        <v>1212</v>
      </c>
      <c r="CE1122" s="310" t="s">
        <v>1242</v>
      </c>
      <c r="CF1122" s="305"/>
      <c r="CG1122" s="308">
        <v>1631.45</v>
      </c>
      <c r="CH1122" s="308">
        <v>895.75</v>
      </c>
      <c r="CI1122" s="308">
        <v>35</v>
      </c>
      <c r="CJ1122" s="308">
        <v>35</v>
      </c>
      <c r="CK1122" s="307"/>
      <c r="CL1122" s="307"/>
      <c r="CM1122" s="307">
        <v>1</v>
      </c>
      <c r="CN1122" s="311" t="s">
        <v>1212</v>
      </c>
      <c r="CO1122" s="305" t="s">
        <v>1242</v>
      </c>
      <c r="CP1122" s="305"/>
      <c r="CQ1122" s="308">
        <v>1631.45</v>
      </c>
      <c r="CR1122" s="308">
        <v>895.75</v>
      </c>
      <c r="CS1122" s="308">
        <v>35</v>
      </c>
      <c r="CT1122" s="308">
        <v>35</v>
      </c>
      <c r="CW1122" s="312"/>
      <c r="CX1122" s="312"/>
    </row>
    <row r="1123" spans="1:102" s="299" customFormat="1" ht="16" customHeight="1">
      <c r="A1123" s="297" t="s">
        <v>2314</v>
      </c>
      <c r="B1123" s="297" t="s">
        <v>2315</v>
      </c>
      <c r="C1123" s="119" t="s">
        <v>1255</v>
      </c>
      <c r="D1123" s="119"/>
      <c r="E1123" s="119"/>
      <c r="F1123" s="298">
        <v>1123</v>
      </c>
      <c r="G1123" s="119"/>
      <c r="H1123" s="119"/>
      <c r="I1123" s="119" t="s">
        <v>2316</v>
      </c>
      <c r="J1123" s="119" t="s">
        <v>2317</v>
      </c>
      <c r="K1123" s="119" t="s">
        <v>378</v>
      </c>
      <c r="L1123" s="119"/>
      <c r="M1123" s="119" t="s">
        <v>147</v>
      </c>
      <c r="N1123" s="119"/>
      <c r="O1123" s="119"/>
      <c r="P1123" s="119"/>
      <c r="Q1123" s="119"/>
      <c r="R1123" s="119">
        <v>1</v>
      </c>
      <c r="S1123" s="119" t="s">
        <v>120</v>
      </c>
      <c r="T1123" s="119"/>
      <c r="U1123" s="119"/>
      <c r="V1123" s="119"/>
      <c r="W1123" s="119"/>
      <c r="X1123" s="119" t="s">
        <v>2318</v>
      </c>
      <c r="Y1123" s="119" t="s">
        <v>2319</v>
      </c>
      <c r="Z1123" s="119" t="s">
        <v>2320</v>
      </c>
      <c r="AA1123" s="119" t="s">
        <v>2321</v>
      </c>
      <c r="AB1123" s="119" t="s">
        <v>1209</v>
      </c>
      <c r="AD1123" s="300"/>
      <c r="AE1123" s="304"/>
      <c r="AF1123" s="297" t="s">
        <v>562</v>
      </c>
      <c r="AG1123" s="302">
        <v>0</v>
      </c>
      <c r="AH1123" s="297" t="s">
        <v>2314</v>
      </c>
      <c r="AI1123" s="297" t="s">
        <v>2315</v>
      </c>
      <c r="AJ1123" s="302">
        <v>4</v>
      </c>
      <c r="AK1123" s="299">
        <v>3</v>
      </c>
      <c r="AL1123" s="299">
        <v>2</v>
      </c>
      <c r="AM1123" s="299">
        <v>1</v>
      </c>
      <c r="AN1123" s="299">
        <v>1</v>
      </c>
      <c r="AR1123" s="299">
        <v>8</v>
      </c>
      <c r="AS1123" s="299">
        <v>4</v>
      </c>
      <c r="AT1123" s="299">
        <v>3</v>
      </c>
      <c r="AU1123" s="299">
        <v>3</v>
      </c>
      <c r="AX1123" s="303">
        <v>-78.125</v>
      </c>
      <c r="AY1123" s="299">
        <v>740</v>
      </c>
      <c r="AZ1123" s="303">
        <v>-347.22222222222223</v>
      </c>
      <c r="BA1123" s="299">
        <v>0</v>
      </c>
      <c r="BB1123" s="304">
        <v>1727.31</v>
      </c>
      <c r="BC1123" s="304">
        <v>863.56</v>
      </c>
      <c r="BD1123" s="303">
        <v>652.77777777777783</v>
      </c>
      <c r="BE1123" s="303">
        <v>1000</v>
      </c>
      <c r="BH1123" s="297" t="s">
        <v>2305</v>
      </c>
      <c r="BI1123" s="312"/>
      <c r="BJ1123" s="305" t="s">
        <v>109</v>
      </c>
      <c r="BK1123" s="305"/>
      <c r="BL1123" s="305">
        <v>1</v>
      </c>
      <c r="BM1123" s="307">
        <v>1</v>
      </c>
      <c r="BN1123" s="307" t="s">
        <v>79</v>
      </c>
      <c r="BO1123" s="305" t="s">
        <v>1210</v>
      </c>
      <c r="BP1123" s="308">
        <v>1727.31</v>
      </c>
      <c r="BQ1123" s="308">
        <v>863.56</v>
      </c>
      <c r="BR1123" s="308">
        <v>12</v>
      </c>
      <c r="BS1123" s="308">
        <v>12</v>
      </c>
      <c r="BT1123" s="305" t="s">
        <v>2322</v>
      </c>
      <c r="BU1123" s="307">
        <v>0.1</v>
      </c>
      <c r="BV1123" s="309">
        <v>0</v>
      </c>
      <c r="BW1123" s="310" t="s">
        <v>1252</v>
      </c>
      <c r="BX1123" s="305"/>
      <c r="BY1123" s="308">
        <v>1727.31</v>
      </c>
      <c r="BZ1123" s="308">
        <v>863.56</v>
      </c>
      <c r="CA1123" s="308">
        <v>20.399999999999999</v>
      </c>
      <c r="CB1123" s="308">
        <v>20.399999999999999</v>
      </c>
      <c r="CC1123" s="307">
        <v>0.55000000000000004</v>
      </c>
      <c r="CD1123" s="305" t="s">
        <v>1212</v>
      </c>
      <c r="CE1123" s="310" t="s">
        <v>1252</v>
      </c>
      <c r="CF1123" s="305"/>
      <c r="CG1123" s="308">
        <v>1727.31</v>
      </c>
      <c r="CH1123" s="308">
        <v>863.56</v>
      </c>
      <c r="CI1123" s="308">
        <v>12</v>
      </c>
      <c r="CJ1123" s="308">
        <v>12</v>
      </c>
      <c r="CK1123" s="307"/>
      <c r="CL1123" s="307"/>
      <c r="CM1123" s="307">
        <v>1</v>
      </c>
      <c r="CN1123" s="311" t="s">
        <v>1212</v>
      </c>
      <c r="CO1123" s="305" t="s">
        <v>1252</v>
      </c>
      <c r="CP1123" s="305"/>
      <c r="CQ1123" s="308">
        <v>1727.31</v>
      </c>
      <c r="CR1123" s="308">
        <v>863.56</v>
      </c>
      <c r="CS1123" s="308">
        <v>12</v>
      </c>
      <c r="CT1123" s="308">
        <v>12</v>
      </c>
      <c r="CW1123" s="312"/>
      <c r="CX1123" s="312"/>
    </row>
    <row r="1124" spans="1:102" s="299" customFormat="1" ht="16" customHeight="1">
      <c r="A1124" s="297" t="s">
        <v>2323</v>
      </c>
      <c r="B1124" s="297" t="s">
        <v>2324</v>
      </c>
      <c r="C1124" s="119" t="s">
        <v>1214</v>
      </c>
      <c r="D1124" s="119"/>
      <c r="E1124" s="119"/>
      <c r="F1124" s="298">
        <v>1124</v>
      </c>
      <c r="G1124" s="119"/>
      <c r="H1124" s="119"/>
      <c r="I1124" s="119" t="s">
        <v>2325</v>
      </c>
      <c r="J1124" s="119" t="s">
        <v>2326</v>
      </c>
      <c r="K1124" s="119" t="s">
        <v>378</v>
      </c>
      <c r="L1124" s="119"/>
      <c r="M1124" s="119" t="s">
        <v>147</v>
      </c>
      <c r="N1124" s="119"/>
      <c r="O1124" s="119"/>
      <c r="P1124" s="119"/>
      <c r="Q1124" s="119"/>
      <c r="R1124" s="119">
        <v>1</v>
      </c>
      <c r="S1124" s="119" t="s">
        <v>120</v>
      </c>
      <c r="T1124" s="119"/>
      <c r="U1124" s="119"/>
      <c r="V1124" s="119"/>
      <c r="W1124" s="119"/>
      <c r="X1124" s="119" t="s">
        <v>2327</v>
      </c>
      <c r="Y1124" s="119" t="s">
        <v>2328</v>
      </c>
      <c r="Z1124" s="119" t="s">
        <v>2329</v>
      </c>
      <c r="AA1124" s="119" t="s">
        <v>2330</v>
      </c>
      <c r="AB1124" s="119" t="s">
        <v>1209</v>
      </c>
      <c r="AD1124" s="300"/>
      <c r="AE1124" s="304"/>
      <c r="AF1124" s="297" t="s">
        <v>563</v>
      </c>
      <c r="AG1124" s="302">
        <v>0</v>
      </c>
      <c r="AH1124" s="297" t="s">
        <v>2323</v>
      </c>
      <c r="AI1124" s="297" t="s">
        <v>2324</v>
      </c>
      <c r="AJ1124" s="302">
        <v>4</v>
      </c>
      <c r="AK1124" s="299">
        <v>3</v>
      </c>
      <c r="AL1124" s="299">
        <v>2</v>
      </c>
      <c r="AM1124" s="299">
        <v>1</v>
      </c>
      <c r="AN1124" s="299">
        <v>2</v>
      </c>
      <c r="AR1124" s="299">
        <v>8</v>
      </c>
      <c r="AS1124" s="299">
        <v>4</v>
      </c>
      <c r="AT1124" s="299">
        <v>3</v>
      </c>
      <c r="AU1124" s="299">
        <v>3</v>
      </c>
      <c r="AX1124" s="303">
        <v>-76.875</v>
      </c>
      <c r="AY1124" s="299">
        <v>740</v>
      </c>
      <c r="AZ1124" s="303">
        <v>-341.66666666666669</v>
      </c>
      <c r="BA1124" s="299">
        <v>0</v>
      </c>
      <c r="BB1124" s="304">
        <v>1730.12</v>
      </c>
      <c r="BC1124" s="304">
        <v>879.46</v>
      </c>
      <c r="BD1124" s="303">
        <v>658.33333333333326</v>
      </c>
      <c r="BE1124" s="303">
        <v>1000</v>
      </c>
      <c r="BH1124" s="297" t="s">
        <v>2305</v>
      </c>
      <c r="BI1124" s="312"/>
      <c r="BJ1124" s="305" t="s">
        <v>109</v>
      </c>
      <c r="BK1124" s="305"/>
      <c r="BL1124" s="305">
        <v>1</v>
      </c>
      <c r="BM1124" s="307">
        <v>1</v>
      </c>
      <c r="BN1124" s="307" t="s">
        <v>79</v>
      </c>
      <c r="BO1124" s="305" t="s">
        <v>1210</v>
      </c>
      <c r="BP1124" s="308">
        <v>1730.12</v>
      </c>
      <c r="BQ1124" s="308">
        <v>879.46</v>
      </c>
      <c r="BR1124" s="308">
        <v>12</v>
      </c>
      <c r="BS1124" s="308">
        <v>12</v>
      </c>
      <c r="BT1124" s="305" t="s">
        <v>2331</v>
      </c>
      <c r="BU1124" s="307">
        <v>0.1</v>
      </c>
      <c r="BV1124" s="309">
        <v>0</v>
      </c>
      <c r="BW1124" s="310" t="s">
        <v>1252</v>
      </c>
      <c r="BX1124" s="305"/>
      <c r="BY1124" s="308">
        <v>1730.12</v>
      </c>
      <c r="BZ1124" s="308">
        <v>879.46</v>
      </c>
      <c r="CA1124" s="308">
        <v>20.399999999999999</v>
      </c>
      <c r="CB1124" s="308">
        <v>20.399999999999999</v>
      </c>
      <c r="CC1124" s="307">
        <v>0.55000000000000004</v>
      </c>
      <c r="CD1124" s="305" t="s">
        <v>1212</v>
      </c>
      <c r="CE1124" s="310" t="s">
        <v>1252</v>
      </c>
      <c r="CF1124" s="305"/>
      <c r="CG1124" s="308">
        <v>1730.12</v>
      </c>
      <c r="CH1124" s="308">
        <v>879.46</v>
      </c>
      <c r="CI1124" s="308">
        <v>12</v>
      </c>
      <c r="CJ1124" s="308">
        <v>12</v>
      </c>
      <c r="CK1124" s="307"/>
      <c r="CL1124" s="307"/>
      <c r="CM1124" s="307">
        <v>1</v>
      </c>
      <c r="CN1124" s="311" t="s">
        <v>1212</v>
      </c>
      <c r="CO1124" s="305" t="s">
        <v>1252</v>
      </c>
      <c r="CP1124" s="305"/>
      <c r="CQ1124" s="308">
        <v>1730.12</v>
      </c>
      <c r="CR1124" s="308">
        <v>879.46</v>
      </c>
      <c r="CS1124" s="308">
        <v>12</v>
      </c>
      <c r="CT1124" s="308">
        <v>12</v>
      </c>
      <c r="CW1124" s="312"/>
      <c r="CX1124" s="312"/>
    </row>
    <row r="1125" spans="1:102" s="299" customFormat="1" ht="16" customHeight="1">
      <c r="A1125" s="297" t="s">
        <v>2332</v>
      </c>
      <c r="B1125" s="297" t="s">
        <v>2333</v>
      </c>
      <c r="C1125" s="119" t="s">
        <v>1255</v>
      </c>
      <c r="D1125" s="119"/>
      <c r="E1125" s="119"/>
      <c r="F1125" s="298">
        <v>1125</v>
      </c>
      <c r="G1125" s="119"/>
      <c r="H1125" s="119"/>
      <c r="I1125" s="119" t="s">
        <v>2334</v>
      </c>
      <c r="J1125" s="119" t="s">
        <v>2335</v>
      </c>
      <c r="K1125" s="119" t="s">
        <v>378</v>
      </c>
      <c r="L1125" s="119"/>
      <c r="M1125" s="119" t="s">
        <v>147</v>
      </c>
      <c r="N1125" s="119"/>
      <c r="O1125" s="119"/>
      <c r="P1125" s="119"/>
      <c r="Q1125" s="119"/>
      <c r="R1125" s="119">
        <v>1</v>
      </c>
      <c r="S1125" s="119" t="s">
        <v>120</v>
      </c>
      <c r="T1125" s="119"/>
      <c r="U1125" s="119"/>
      <c r="V1125" s="119"/>
      <c r="W1125" s="119"/>
      <c r="X1125" s="119" t="s">
        <v>2336</v>
      </c>
      <c r="Y1125" s="119" t="s">
        <v>2337</v>
      </c>
      <c r="Z1125" s="119" t="s">
        <v>2338</v>
      </c>
      <c r="AA1125" s="119" t="s">
        <v>2339</v>
      </c>
      <c r="AB1125" s="119" t="s">
        <v>1209</v>
      </c>
      <c r="AD1125" s="300"/>
      <c r="AE1125" s="304"/>
      <c r="AF1125" s="297" t="s">
        <v>564</v>
      </c>
      <c r="AG1125" s="302">
        <v>0</v>
      </c>
      <c r="AH1125" s="297" t="s">
        <v>2332</v>
      </c>
      <c r="AI1125" s="297" t="s">
        <v>2333</v>
      </c>
      <c r="AJ1125" s="302">
        <v>4</v>
      </c>
      <c r="AK1125" s="299">
        <v>3</v>
      </c>
      <c r="AL1125" s="299">
        <v>2</v>
      </c>
      <c r="AM1125" s="299">
        <v>1</v>
      </c>
      <c r="AN1125" s="299">
        <v>3</v>
      </c>
      <c r="AR1125" s="299">
        <v>8</v>
      </c>
      <c r="AS1125" s="299">
        <v>4</v>
      </c>
      <c r="AT1125" s="299">
        <v>3</v>
      </c>
      <c r="AU1125" s="299">
        <v>3</v>
      </c>
      <c r="AX1125" s="303">
        <v>-75.625</v>
      </c>
      <c r="AY1125" s="299">
        <v>740</v>
      </c>
      <c r="AZ1125" s="303">
        <v>-336.11111111111114</v>
      </c>
      <c r="BA1125" s="299">
        <v>0</v>
      </c>
      <c r="BB1125" s="304">
        <v>1732.5700000000002</v>
      </c>
      <c r="BC1125" s="304">
        <v>895.41</v>
      </c>
      <c r="BD1125" s="303">
        <v>663.88888888888891</v>
      </c>
      <c r="BE1125" s="303">
        <v>1000</v>
      </c>
      <c r="BH1125" s="297" t="s">
        <v>2305</v>
      </c>
      <c r="BI1125" s="312"/>
      <c r="BJ1125" s="305" t="s">
        <v>109</v>
      </c>
      <c r="BK1125" s="305"/>
      <c r="BL1125" s="305">
        <v>1</v>
      </c>
      <c r="BM1125" s="307">
        <v>1</v>
      </c>
      <c r="BN1125" s="307" t="s">
        <v>79</v>
      </c>
      <c r="BO1125" s="305" t="s">
        <v>1210</v>
      </c>
      <c r="BP1125" s="308">
        <v>1732.57</v>
      </c>
      <c r="BQ1125" s="308">
        <v>895.41</v>
      </c>
      <c r="BR1125" s="308">
        <v>12</v>
      </c>
      <c r="BS1125" s="308">
        <v>12</v>
      </c>
      <c r="BT1125" s="305" t="s">
        <v>2340</v>
      </c>
      <c r="BU1125" s="307">
        <v>0.1</v>
      </c>
      <c r="BV1125" s="309">
        <v>0</v>
      </c>
      <c r="BW1125" s="310" t="s">
        <v>1252</v>
      </c>
      <c r="BX1125" s="305"/>
      <c r="BY1125" s="308">
        <v>1732.57</v>
      </c>
      <c r="BZ1125" s="308">
        <v>895.41</v>
      </c>
      <c r="CA1125" s="308">
        <v>20.399999999999999</v>
      </c>
      <c r="CB1125" s="308">
        <v>20.399999999999999</v>
      </c>
      <c r="CC1125" s="307">
        <v>0.55000000000000004</v>
      </c>
      <c r="CD1125" s="305" t="s">
        <v>1212</v>
      </c>
      <c r="CE1125" s="310" t="s">
        <v>1252</v>
      </c>
      <c r="CF1125" s="305"/>
      <c r="CG1125" s="308">
        <v>1732.57</v>
      </c>
      <c r="CH1125" s="308">
        <v>895.41</v>
      </c>
      <c r="CI1125" s="308">
        <v>12</v>
      </c>
      <c r="CJ1125" s="308">
        <v>12</v>
      </c>
      <c r="CK1125" s="307"/>
      <c r="CL1125" s="307"/>
      <c r="CM1125" s="307">
        <v>1</v>
      </c>
      <c r="CN1125" s="311" t="s">
        <v>1212</v>
      </c>
      <c r="CO1125" s="305" t="s">
        <v>1252</v>
      </c>
      <c r="CP1125" s="305"/>
      <c r="CQ1125" s="308">
        <v>1732.57</v>
      </c>
      <c r="CR1125" s="308">
        <v>895.41</v>
      </c>
      <c r="CS1125" s="308">
        <v>12</v>
      </c>
      <c r="CT1125" s="308">
        <v>12</v>
      </c>
      <c r="CW1125" s="312"/>
      <c r="CX1125" s="312"/>
    </row>
    <row r="1126" spans="1:102" s="299" customFormat="1" ht="16" customHeight="1">
      <c r="A1126" s="297" t="s">
        <v>2341</v>
      </c>
      <c r="B1126" s="297" t="s">
        <v>2342</v>
      </c>
      <c r="C1126" s="119" t="s">
        <v>1214</v>
      </c>
      <c r="D1126" s="119"/>
      <c r="E1126" s="119"/>
      <c r="F1126" s="298">
        <v>1126</v>
      </c>
      <c r="G1126" s="119"/>
      <c r="H1126" s="119"/>
      <c r="I1126" s="119" t="s">
        <v>2343</v>
      </c>
      <c r="J1126" s="119" t="s">
        <v>2344</v>
      </c>
      <c r="K1126" s="119" t="s">
        <v>378</v>
      </c>
      <c r="L1126" s="119"/>
      <c r="M1126" s="119" t="s">
        <v>147</v>
      </c>
      <c r="N1126" s="119"/>
      <c r="O1126" s="119"/>
      <c r="P1126" s="119"/>
      <c r="Q1126" s="119"/>
      <c r="R1126" s="119">
        <v>1</v>
      </c>
      <c r="S1126" s="119" t="s">
        <v>120</v>
      </c>
      <c r="T1126" s="119"/>
      <c r="U1126" s="119"/>
      <c r="V1126" s="119"/>
      <c r="W1126" s="119"/>
      <c r="X1126" s="119" t="s">
        <v>2345</v>
      </c>
      <c r="Y1126" s="119" t="s">
        <v>2346</v>
      </c>
      <c r="Z1126" s="119" t="s">
        <v>2347</v>
      </c>
      <c r="AA1126" s="119" t="s">
        <v>2348</v>
      </c>
      <c r="AB1126" s="119" t="s">
        <v>1209</v>
      </c>
      <c r="AD1126" s="300"/>
      <c r="AE1126" s="304"/>
      <c r="AF1126" s="297" t="s">
        <v>565</v>
      </c>
      <c r="AG1126" s="302">
        <v>0</v>
      </c>
      <c r="AH1126" s="297" t="s">
        <v>2341</v>
      </c>
      <c r="AI1126" s="297" t="s">
        <v>2342</v>
      </c>
      <c r="AJ1126" s="302">
        <v>3</v>
      </c>
      <c r="AK1126" s="299">
        <v>3</v>
      </c>
      <c r="AL1126" s="299">
        <v>2</v>
      </c>
      <c r="AM1126" s="299">
        <v>2</v>
      </c>
      <c r="AR1126" s="299">
        <v>8</v>
      </c>
      <c r="AS1126" s="299">
        <v>4</v>
      </c>
      <c r="AT1126" s="299">
        <v>3</v>
      </c>
      <c r="AX1126" s="303">
        <v>-73.125</v>
      </c>
      <c r="AY1126" s="299">
        <v>640</v>
      </c>
      <c r="AZ1126" s="303">
        <v>-325</v>
      </c>
      <c r="BA1126" s="299">
        <v>0</v>
      </c>
      <c r="BB1126" s="304">
        <v>1636.92</v>
      </c>
      <c r="BC1126" s="304">
        <v>937.27</v>
      </c>
      <c r="BD1126" s="303">
        <v>675</v>
      </c>
      <c r="BE1126" s="303">
        <v>1000</v>
      </c>
      <c r="BH1126" s="297" t="s">
        <v>2296</v>
      </c>
      <c r="BI1126" s="312"/>
      <c r="BJ1126" s="305" t="s">
        <v>109</v>
      </c>
      <c r="BK1126" s="305"/>
      <c r="BL1126" s="305">
        <v>1</v>
      </c>
      <c r="BM1126" s="307">
        <v>1</v>
      </c>
      <c r="BN1126" s="307" t="s">
        <v>79</v>
      </c>
      <c r="BO1126" s="305" t="s">
        <v>1210</v>
      </c>
      <c r="BP1126" s="308">
        <v>1636.92</v>
      </c>
      <c r="BQ1126" s="308">
        <v>937.27</v>
      </c>
      <c r="BR1126" s="308">
        <v>35</v>
      </c>
      <c r="BS1126" s="308">
        <v>35</v>
      </c>
      <c r="BT1126" s="305" t="s">
        <v>2349</v>
      </c>
      <c r="BU1126" s="307">
        <v>0.1</v>
      </c>
      <c r="BV1126" s="309">
        <v>0</v>
      </c>
      <c r="BW1126" s="310" t="s">
        <v>1242</v>
      </c>
      <c r="BX1126" s="305"/>
      <c r="BY1126" s="308">
        <v>1636.92</v>
      </c>
      <c r="BZ1126" s="308">
        <v>937.27</v>
      </c>
      <c r="CA1126" s="308">
        <v>59.5</v>
      </c>
      <c r="CB1126" s="308">
        <v>59.5</v>
      </c>
      <c r="CC1126" s="307">
        <v>0.55000000000000004</v>
      </c>
      <c r="CD1126" s="305" t="s">
        <v>1212</v>
      </c>
      <c r="CE1126" s="310" t="s">
        <v>1242</v>
      </c>
      <c r="CF1126" s="305"/>
      <c r="CG1126" s="308">
        <v>1636.92</v>
      </c>
      <c r="CH1126" s="308">
        <v>937.27</v>
      </c>
      <c r="CI1126" s="308">
        <v>35</v>
      </c>
      <c r="CJ1126" s="308">
        <v>35</v>
      </c>
      <c r="CK1126" s="307"/>
      <c r="CL1126" s="307"/>
      <c r="CM1126" s="307">
        <v>1</v>
      </c>
      <c r="CN1126" s="311" t="s">
        <v>1212</v>
      </c>
      <c r="CO1126" s="305" t="s">
        <v>1242</v>
      </c>
      <c r="CP1126" s="305"/>
      <c r="CQ1126" s="308">
        <v>1636.92</v>
      </c>
      <c r="CR1126" s="308">
        <v>937.27</v>
      </c>
      <c r="CS1126" s="308">
        <v>35</v>
      </c>
      <c r="CT1126" s="308">
        <v>35</v>
      </c>
      <c r="CW1126" s="312"/>
      <c r="CX1126" s="312"/>
    </row>
    <row r="1127" spans="1:102" s="299" customFormat="1" ht="16" customHeight="1">
      <c r="A1127" s="297" t="s">
        <v>2350</v>
      </c>
      <c r="B1127" s="297" t="s">
        <v>2351</v>
      </c>
      <c r="C1127" s="119" t="s">
        <v>1214</v>
      </c>
      <c r="D1127" s="119"/>
      <c r="E1127" s="119"/>
      <c r="F1127" s="298">
        <v>1127</v>
      </c>
      <c r="G1127" s="119"/>
      <c r="H1127" s="119"/>
      <c r="I1127" s="119" t="s">
        <v>2352</v>
      </c>
      <c r="J1127" s="119" t="s">
        <v>2353</v>
      </c>
      <c r="K1127" s="119" t="s">
        <v>378</v>
      </c>
      <c r="L1127" s="119"/>
      <c r="M1127" s="119" t="s">
        <v>147</v>
      </c>
      <c r="N1127" s="119"/>
      <c r="O1127" s="119"/>
      <c r="P1127" s="119"/>
      <c r="Q1127" s="119"/>
      <c r="R1127" s="119">
        <v>1</v>
      </c>
      <c r="S1127" s="119" t="s">
        <v>120</v>
      </c>
      <c r="T1127" s="119"/>
      <c r="U1127" s="119"/>
      <c r="V1127" s="119"/>
      <c r="W1127" s="119"/>
      <c r="X1127" s="119" t="s">
        <v>2354</v>
      </c>
      <c r="Y1127" s="119" t="s">
        <v>2355</v>
      </c>
      <c r="Z1127" s="119" t="s">
        <v>2356</v>
      </c>
      <c r="AA1127" s="119" t="s">
        <v>2357</v>
      </c>
      <c r="AB1127" s="119" t="s">
        <v>1209</v>
      </c>
      <c r="AD1127" s="300"/>
      <c r="AE1127" s="304"/>
      <c r="AF1127" s="297" t="s">
        <v>566</v>
      </c>
      <c r="AG1127" s="302">
        <v>0</v>
      </c>
      <c r="AH1127" s="297" t="s">
        <v>2350</v>
      </c>
      <c r="AI1127" s="297" t="s">
        <v>2351</v>
      </c>
      <c r="AJ1127" s="302">
        <v>4</v>
      </c>
      <c r="AK1127" s="299">
        <v>3</v>
      </c>
      <c r="AL1127" s="299">
        <v>2</v>
      </c>
      <c r="AM1127" s="299">
        <v>2</v>
      </c>
      <c r="AN1127" s="299">
        <v>1</v>
      </c>
      <c r="AR1127" s="299">
        <v>8</v>
      </c>
      <c r="AS1127" s="299">
        <v>4</v>
      </c>
      <c r="AT1127" s="299">
        <v>3</v>
      </c>
      <c r="AU1127" s="299">
        <v>3</v>
      </c>
      <c r="AX1127" s="303">
        <v>-74.375</v>
      </c>
      <c r="AY1127" s="299">
        <v>740</v>
      </c>
      <c r="AZ1127" s="303">
        <v>-330.55555555555554</v>
      </c>
      <c r="BA1127" s="299">
        <v>0</v>
      </c>
      <c r="BB1127" s="304">
        <v>1734.6799999999998</v>
      </c>
      <c r="BC1127" s="304">
        <v>911.42</v>
      </c>
      <c r="BD1127" s="303">
        <v>669.44444444444446</v>
      </c>
      <c r="BE1127" s="303">
        <v>1000</v>
      </c>
      <c r="BH1127" s="297" t="s">
        <v>2341</v>
      </c>
      <c r="BI1127" s="312"/>
      <c r="BJ1127" s="305" t="s">
        <v>109</v>
      </c>
      <c r="BK1127" s="305"/>
      <c r="BL1127" s="305">
        <v>1</v>
      </c>
      <c r="BM1127" s="307">
        <v>1</v>
      </c>
      <c r="BN1127" s="307" t="s">
        <v>79</v>
      </c>
      <c r="BO1127" s="305" t="s">
        <v>1210</v>
      </c>
      <c r="BP1127" s="308">
        <v>1734.68</v>
      </c>
      <c r="BQ1127" s="308">
        <v>911.42</v>
      </c>
      <c r="BR1127" s="308">
        <v>12</v>
      </c>
      <c r="BS1127" s="308">
        <v>12</v>
      </c>
      <c r="BT1127" s="305" t="s">
        <v>2358</v>
      </c>
      <c r="BU1127" s="307">
        <v>0.1</v>
      </c>
      <c r="BV1127" s="309">
        <v>0</v>
      </c>
      <c r="BW1127" s="310" t="s">
        <v>1252</v>
      </c>
      <c r="BX1127" s="305"/>
      <c r="BY1127" s="308">
        <v>1734.68</v>
      </c>
      <c r="BZ1127" s="308">
        <v>911.42</v>
      </c>
      <c r="CA1127" s="308">
        <v>20.399999999999999</v>
      </c>
      <c r="CB1127" s="308">
        <v>20.399999999999999</v>
      </c>
      <c r="CC1127" s="307">
        <v>0.55000000000000004</v>
      </c>
      <c r="CD1127" s="305" t="s">
        <v>1212</v>
      </c>
      <c r="CE1127" s="310" t="s">
        <v>1252</v>
      </c>
      <c r="CF1127" s="305"/>
      <c r="CG1127" s="308">
        <v>1734.68</v>
      </c>
      <c r="CH1127" s="308">
        <v>911.42</v>
      </c>
      <c r="CI1127" s="308">
        <v>12</v>
      </c>
      <c r="CJ1127" s="308">
        <v>12</v>
      </c>
      <c r="CK1127" s="307"/>
      <c r="CL1127" s="307"/>
      <c r="CM1127" s="307">
        <v>1</v>
      </c>
      <c r="CN1127" s="311" t="s">
        <v>1212</v>
      </c>
      <c r="CO1127" s="305" t="s">
        <v>1252</v>
      </c>
      <c r="CP1127" s="305"/>
      <c r="CQ1127" s="308">
        <v>1734.68</v>
      </c>
      <c r="CR1127" s="308">
        <v>911.42</v>
      </c>
      <c r="CS1127" s="308">
        <v>12</v>
      </c>
      <c r="CT1127" s="308">
        <v>12</v>
      </c>
      <c r="CW1127" s="312"/>
      <c r="CX1127" s="312"/>
    </row>
    <row r="1128" spans="1:102" s="299" customFormat="1" ht="16" customHeight="1">
      <c r="A1128" s="297" t="s">
        <v>2359</v>
      </c>
      <c r="B1128" s="297" t="s">
        <v>2360</v>
      </c>
      <c r="C1128" s="119" t="s">
        <v>1255</v>
      </c>
      <c r="D1128" s="119"/>
      <c r="E1128" s="119"/>
      <c r="F1128" s="298">
        <v>1128</v>
      </c>
      <c r="G1128" s="119"/>
      <c r="H1128" s="119"/>
      <c r="I1128" s="119" t="s">
        <v>2361</v>
      </c>
      <c r="J1128" s="119" t="s">
        <v>2362</v>
      </c>
      <c r="K1128" s="119" t="s">
        <v>378</v>
      </c>
      <c r="L1128" s="119"/>
      <c r="M1128" s="119" t="s">
        <v>147</v>
      </c>
      <c r="N1128" s="119"/>
      <c r="O1128" s="119"/>
      <c r="P1128" s="119"/>
      <c r="Q1128" s="119"/>
      <c r="R1128" s="119">
        <v>1</v>
      </c>
      <c r="S1128" s="119" t="s">
        <v>120</v>
      </c>
      <c r="T1128" s="119"/>
      <c r="U1128" s="119"/>
      <c r="V1128" s="119"/>
      <c r="W1128" s="119"/>
      <c r="X1128" s="119" t="s">
        <v>2363</v>
      </c>
      <c r="Y1128" s="119" t="s">
        <v>2364</v>
      </c>
      <c r="Z1128" s="119" t="s">
        <v>2365</v>
      </c>
      <c r="AA1128" s="119" t="s">
        <v>2366</v>
      </c>
      <c r="AB1128" s="119" t="s">
        <v>1209</v>
      </c>
      <c r="AD1128" s="300"/>
      <c r="AE1128" s="304"/>
      <c r="AF1128" s="297" t="s">
        <v>567</v>
      </c>
      <c r="AG1128" s="302">
        <v>0</v>
      </c>
      <c r="AH1128" s="297" t="s">
        <v>2359</v>
      </c>
      <c r="AI1128" s="297" t="s">
        <v>2360</v>
      </c>
      <c r="AJ1128" s="302">
        <v>4</v>
      </c>
      <c r="AK1128" s="299">
        <v>3</v>
      </c>
      <c r="AL1128" s="299">
        <v>2</v>
      </c>
      <c r="AM1128" s="299">
        <v>2</v>
      </c>
      <c r="AN1128" s="299">
        <v>2</v>
      </c>
      <c r="AR1128" s="299">
        <v>8</v>
      </c>
      <c r="AS1128" s="299">
        <v>4</v>
      </c>
      <c r="AT1128" s="299">
        <v>3</v>
      </c>
      <c r="AU1128" s="299">
        <v>3</v>
      </c>
      <c r="AX1128" s="303">
        <v>-73.125</v>
      </c>
      <c r="AY1128" s="299">
        <v>740</v>
      </c>
      <c r="AZ1128" s="303">
        <v>-325</v>
      </c>
      <c r="BA1128" s="299">
        <v>0</v>
      </c>
      <c r="BB1128" s="304">
        <v>1736.44</v>
      </c>
      <c r="BC1128" s="304">
        <v>927.47</v>
      </c>
      <c r="BD1128" s="303">
        <v>675</v>
      </c>
      <c r="BE1128" s="303">
        <v>1000</v>
      </c>
      <c r="BH1128" s="297" t="s">
        <v>2341</v>
      </c>
      <c r="BI1128" s="312"/>
      <c r="BJ1128" s="305" t="s">
        <v>109</v>
      </c>
      <c r="BK1128" s="305"/>
      <c r="BL1128" s="305">
        <v>1</v>
      </c>
      <c r="BM1128" s="307">
        <v>1</v>
      </c>
      <c r="BN1128" s="307" t="s">
        <v>79</v>
      </c>
      <c r="BO1128" s="305" t="s">
        <v>1210</v>
      </c>
      <c r="BP1128" s="308">
        <v>1736.44</v>
      </c>
      <c r="BQ1128" s="308">
        <v>927.47</v>
      </c>
      <c r="BR1128" s="308">
        <v>12</v>
      </c>
      <c r="BS1128" s="308">
        <v>12</v>
      </c>
      <c r="BT1128" s="305" t="s">
        <v>2367</v>
      </c>
      <c r="BU1128" s="307">
        <v>0.1</v>
      </c>
      <c r="BV1128" s="309">
        <v>0</v>
      </c>
      <c r="BW1128" s="310" t="s">
        <v>1252</v>
      </c>
      <c r="BX1128" s="305"/>
      <c r="BY1128" s="308">
        <v>1736.44</v>
      </c>
      <c r="BZ1128" s="308">
        <v>927.47</v>
      </c>
      <c r="CA1128" s="308">
        <v>20.399999999999999</v>
      </c>
      <c r="CB1128" s="308">
        <v>20.399999999999999</v>
      </c>
      <c r="CC1128" s="307">
        <v>0.55000000000000004</v>
      </c>
      <c r="CD1128" s="305" t="s">
        <v>1212</v>
      </c>
      <c r="CE1128" s="310" t="s">
        <v>1252</v>
      </c>
      <c r="CF1128" s="305"/>
      <c r="CG1128" s="308">
        <v>1736.44</v>
      </c>
      <c r="CH1128" s="308">
        <v>927.47</v>
      </c>
      <c r="CI1128" s="308">
        <v>12</v>
      </c>
      <c r="CJ1128" s="308">
        <v>12</v>
      </c>
      <c r="CK1128" s="307"/>
      <c r="CL1128" s="307"/>
      <c r="CM1128" s="307">
        <v>1</v>
      </c>
      <c r="CN1128" s="311" t="s">
        <v>1212</v>
      </c>
      <c r="CO1128" s="305" t="s">
        <v>1252</v>
      </c>
      <c r="CP1128" s="305"/>
      <c r="CQ1128" s="308">
        <v>1736.44</v>
      </c>
      <c r="CR1128" s="308">
        <v>927.47</v>
      </c>
      <c r="CS1128" s="308">
        <v>12</v>
      </c>
      <c r="CT1128" s="308">
        <v>12</v>
      </c>
      <c r="CW1128" s="312"/>
      <c r="CX1128" s="312"/>
    </row>
    <row r="1129" spans="1:102" s="299" customFormat="1" ht="16" customHeight="1">
      <c r="A1129" s="297" t="s">
        <v>2368</v>
      </c>
      <c r="B1129" s="297" t="s">
        <v>2369</v>
      </c>
      <c r="C1129" s="119" t="s">
        <v>1214</v>
      </c>
      <c r="D1129" s="119"/>
      <c r="E1129" s="119"/>
      <c r="F1129" s="298">
        <v>1129</v>
      </c>
      <c r="G1129" s="119"/>
      <c r="H1129" s="119"/>
      <c r="I1129" s="119" t="s">
        <v>2370</v>
      </c>
      <c r="J1129" s="119" t="s">
        <v>2371</v>
      </c>
      <c r="K1129" s="119" t="s">
        <v>378</v>
      </c>
      <c r="L1129" s="119"/>
      <c r="M1129" s="119" t="s">
        <v>147</v>
      </c>
      <c r="N1129" s="119"/>
      <c r="O1129" s="119"/>
      <c r="P1129" s="119"/>
      <c r="Q1129" s="119"/>
      <c r="R1129" s="119">
        <v>1</v>
      </c>
      <c r="S1129" s="119" t="s">
        <v>120</v>
      </c>
      <c r="T1129" s="119"/>
      <c r="U1129" s="119"/>
      <c r="V1129" s="119"/>
      <c r="W1129" s="119"/>
      <c r="X1129" s="119" t="s">
        <v>2372</v>
      </c>
      <c r="Y1129" s="119" t="s">
        <v>2373</v>
      </c>
      <c r="Z1129" s="119" t="s">
        <v>2374</v>
      </c>
      <c r="AA1129" s="119" t="s">
        <v>2375</v>
      </c>
      <c r="AB1129" s="119" t="s">
        <v>1209</v>
      </c>
      <c r="AD1129" s="300"/>
      <c r="AE1129" s="304"/>
      <c r="AF1129" s="297" t="s">
        <v>568</v>
      </c>
      <c r="AG1129" s="302">
        <v>0</v>
      </c>
      <c r="AH1129" s="297" t="s">
        <v>2368</v>
      </c>
      <c r="AI1129" s="297" t="s">
        <v>2369</v>
      </c>
      <c r="AJ1129" s="302">
        <v>4</v>
      </c>
      <c r="AK1129" s="299">
        <v>3</v>
      </c>
      <c r="AL1129" s="299">
        <v>2</v>
      </c>
      <c r="AM1129" s="299">
        <v>2</v>
      </c>
      <c r="AN1129" s="299">
        <v>3</v>
      </c>
      <c r="AR1129" s="299">
        <v>8</v>
      </c>
      <c r="AS1129" s="299">
        <v>4</v>
      </c>
      <c r="AT1129" s="299">
        <v>3</v>
      </c>
      <c r="AU1129" s="299">
        <v>3</v>
      </c>
      <c r="AX1129" s="303">
        <v>-71.875</v>
      </c>
      <c r="AY1129" s="299">
        <v>740</v>
      </c>
      <c r="AZ1129" s="303">
        <v>-319.44444444444446</v>
      </c>
      <c r="BA1129" s="299">
        <v>0</v>
      </c>
      <c r="BB1129" s="304">
        <v>1737.8400000000001</v>
      </c>
      <c r="BC1129" s="304">
        <v>943.55</v>
      </c>
      <c r="BD1129" s="303">
        <v>680.55555555555554</v>
      </c>
      <c r="BE1129" s="303">
        <v>1000</v>
      </c>
      <c r="BH1129" s="297" t="s">
        <v>2341</v>
      </c>
      <c r="BI1129" s="312"/>
      <c r="BJ1129" s="305" t="s">
        <v>109</v>
      </c>
      <c r="BK1129" s="305"/>
      <c r="BL1129" s="305">
        <v>1</v>
      </c>
      <c r="BM1129" s="307">
        <v>1</v>
      </c>
      <c r="BN1129" s="307" t="s">
        <v>79</v>
      </c>
      <c r="BO1129" s="305" t="s">
        <v>1210</v>
      </c>
      <c r="BP1129" s="308">
        <v>1737.84</v>
      </c>
      <c r="BQ1129" s="308">
        <v>943.55</v>
      </c>
      <c r="BR1129" s="308">
        <v>12</v>
      </c>
      <c r="BS1129" s="308">
        <v>12</v>
      </c>
      <c r="BT1129" s="305" t="s">
        <v>2376</v>
      </c>
      <c r="BU1129" s="307">
        <v>0.1</v>
      </c>
      <c r="BV1129" s="309">
        <v>0</v>
      </c>
      <c r="BW1129" s="310" t="s">
        <v>1252</v>
      </c>
      <c r="BX1129" s="305"/>
      <c r="BY1129" s="308">
        <v>1737.84</v>
      </c>
      <c r="BZ1129" s="308">
        <v>943.55</v>
      </c>
      <c r="CA1129" s="308">
        <v>20.399999999999999</v>
      </c>
      <c r="CB1129" s="308">
        <v>20.399999999999999</v>
      </c>
      <c r="CC1129" s="307">
        <v>0.55000000000000004</v>
      </c>
      <c r="CD1129" s="305" t="s">
        <v>1212</v>
      </c>
      <c r="CE1129" s="310" t="s">
        <v>1252</v>
      </c>
      <c r="CF1129" s="305"/>
      <c r="CG1129" s="308">
        <v>1737.84</v>
      </c>
      <c r="CH1129" s="308">
        <v>943.55</v>
      </c>
      <c r="CI1129" s="308">
        <v>12</v>
      </c>
      <c r="CJ1129" s="308">
        <v>12</v>
      </c>
      <c r="CK1129" s="307"/>
      <c r="CL1129" s="307"/>
      <c r="CM1129" s="307">
        <v>1</v>
      </c>
      <c r="CN1129" s="311" t="s">
        <v>1212</v>
      </c>
      <c r="CO1129" s="305" t="s">
        <v>1252</v>
      </c>
      <c r="CP1129" s="305"/>
      <c r="CQ1129" s="308">
        <v>1737.84</v>
      </c>
      <c r="CR1129" s="308">
        <v>943.55</v>
      </c>
      <c r="CS1129" s="308">
        <v>12</v>
      </c>
      <c r="CT1129" s="308">
        <v>12</v>
      </c>
      <c r="CW1129" s="312"/>
      <c r="CX1129" s="312"/>
    </row>
    <row r="1130" spans="1:102" s="299" customFormat="1" ht="16" customHeight="1">
      <c r="A1130" s="297" t="s">
        <v>2377</v>
      </c>
      <c r="B1130" s="297" t="s">
        <v>2378</v>
      </c>
      <c r="C1130" s="119" t="s">
        <v>1255</v>
      </c>
      <c r="D1130" s="119"/>
      <c r="E1130" s="119"/>
      <c r="F1130" s="298">
        <v>1130</v>
      </c>
      <c r="G1130" s="119"/>
      <c r="H1130" s="119"/>
      <c r="I1130" s="119" t="s">
        <v>2379</v>
      </c>
      <c r="J1130" s="119" t="s">
        <v>2380</v>
      </c>
      <c r="K1130" s="119" t="s">
        <v>378</v>
      </c>
      <c r="L1130" s="119"/>
      <c r="M1130" s="119" t="s">
        <v>147</v>
      </c>
      <c r="N1130" s="119"/>
      <c r="O1130" s="119"/>
      <c r="P1130" s="119"/>
      <c r="Q1130" s="119"/>
      <c r="R1130" s="119">
        <v>1</v>
      </c>
      <c r="S1130" s="119" t="s">
        <v>120</v>
      </c>
      <c r="T1130" s="119"/>
      <c r="U1130" s="119"/>
      <c r="V1130" s="119"/>
      <c r="W1130" s="119"/>
      <c r="X1130" s="119" t="s">
        <v>2381</v>
      </c>
      <c r="Y1130" s="119" t="s">
        <v>2382</v>
      </c>
      <c r="Z1130" s="119" t="s">
        <v>2383</v>
      </c>
      <c r="AA1130" s="119" t="s">
        <v>2384</v>
      </c>
      <c r="AB1130" s="119" t="s">
        <v>1209</v>
      </c>
      <c r="AD1130" s="300"/>
      <c r="AE1130" s="304"/>
      <c r="AF1130" s="297" t="s">
        <v>569</v>
      </c>
      <c r="AG1130" s="302">
        <v>0</v>
      </c>
      <c r="AH1130" s="297" t="s">
        <v>2377</v>
      </c>
      <c r="AI1130" s="297" t="s">
        <v>2378</v>
      </c>
      <c r="AJ1130" s="302">
        <v>3</v>
      </c>
      <c r="AK1130" s="299">
        <v>3</v>
      </c>
      <c r="AL1130" s="299">
        <v>2</v>
      </c>
      <c r="AM1130" s="299">
        <v>3</v>
      </c>
      <c r="AR1130" s="299">
        <v>8</v>
      </c>
      <c r="AS1130" s="299">
        <v>4</v>
      </c>
      <c r="AT1130" s="299">
        <v>3</v>
      </c>
      <c r="AX1130" s="303">
        <v>-69.375</v>
      </c>
      <c r="AY1130" s="299">
        <v>640</v>
      </c>
      <c r="AZ1130" s="303">
        <v>-308.33333333333331</v>
      </c>
      <c r="BA1130" s="299">
        <v>0</v>
      </c>
      <c r="BB1130" s="304">
        <v>1639.6599999999999</v>
      </c>
      <c r="BC1130" s="304">
        <v>979.06</v>
      </c>
      <c r="BD1130" s="303">
        <v>691.66666666666674</v>
      </c>
      <c r="BE1130" s="303">
        <v>1000</v>
      </c>
      <c r="BH1130" s="297" t="s">
        <v>2296</v>
      </c>
      <c r="BI1130" s="312"/>
      <c r="BJ1130" s="305" t="s">
        <v>109</v>
      </c>
      <c r="BK1130" s="305"/>
      <c r="BL1130" s="305">
        <v>1</v>
      </c>
      <c r="BM1130" s="307">
        <v>1</v>
      </c>
      <c r="BN1130" s="307" t="s">
        <v>79</v>
      </c>
      <c r="BO1130" s="305" t="s">
        <v>1210</v>
      </c>
      <c r="BP1130" s="308">
        <v>1639.66</v>
      </c>
      <c r="BQ1130" s="308">
        <v>979.06</v>
      </c>
      <c r="BR1130" s="308">
        <v>35</v>
      </c>
      <c r="BS1130" s="308">
        <v>35</v>
      </c>
      <c r="BT1130" s="305" t="s">
        <v>2385</v>
      </c>
      <c r="BU1130" s="307">
        <v>0.1</v>
      </c>
      <c r="BV1130" s="309">
        <v>0</v>
      </c>
      <c r="BW1130" s="310" t="s">
        <v>1242</v>
      </c>
      <c r="BX1130" s="305"/>
      <c r="BY1130" s="308">
        <v>1639.66</v>
      </c>
      <c r="BZ1130" s="308">
        <v>979.06</v>
      </c>
      <c r="CA1130" s="308">
        <v>59.5</v>
      </c>
      <c r="CB1130" s="308">
        <v>59.5</v>
      </c>
      <c r="CC1130" s="307">
        <v>0.55000000000000004</v>
      </c>
      <c r="CD1130" s="305" t="s">
        <v>1212</v>
      </c>
      <c r="CE1130" s="310" t="s">
        <v>1242</v>
      </c>
      <c r="CF1130" s="305"/>
      <c r="CG1130" s="308">
        <v>1639.66</v>
      </c>
      <c r="CH1130" s="308">
        <v>979.06</v>
      </c>
      <c r="CI1130" s="308">
        <v>35</v>
      </c>
      <c r="CJ1130" s="308">
        <v>35</v>
      </c>
      <c r="CK1130" s="307"/>
      <c r="CL1130" s="307"/>
      <c r="CM1130" s="307">
        <v>1</v>
      </c>
      <c r="CN1130" s="311" t="s">
        <v>1212</v>
      </c>
      <c r="CO1130" s="305" t="s">
        <v>1242</v>
      </c>
      <c r="CP1130" s="305"/>
      <c r="CQ1130" s="308">
        <v>1639.66</v>
      </c>
      <c r="CR1130" s="308">
        <v>979.06</v>
      </c>
      <c r="CS1130" s="308">
        <v>35</v>
      </c>
      <c r="CT1130" s="308">
        <v>35</v>
      </c>
      <c r="CW1130" s="312"/>
      <c r="CX1130" s="312"/>
    </row>
    <row r="1131" spans="1:102" s="299" customFormat="1" ht="16" customHeight="1">
      <c r="A1131" s="297" t="s">
        <v>2386</v>
      </c>
      <c r="B1131" s="297" t="s">
        <v>2387</v>
      </c>
      <c r="C1131" s="119" t="s">
        <v>1255</v>
      </c>
      <c r="D1131" s="119"/>
      <c r="E1131" s="119"/>
      <c r="F1131" s="298">
        <v>1131</v>
      </c>
      <c r="G1131" s="119"/>
      <c r="H1131" s="119"/>
      <c r="I1131" s="119" t="s">
        <v>2388</v>
      </c>
      <c r="J1131" s="119" t="s">
        <v>2389</v>
      </c>
      <c r="K1131" s="119" t="s">
        <v>378</v>
      </c>
      <c r="L1131" s="119"/>
      <c r="M1131" s="119" t="s">
        <v>147</v>
      </c>
      <c r="N1131" s="119"/>
      <c r="O1131" s="119"/>
      <c r="P1131" s="119"/>
      <c r="Q1131" s="119"/>
      <c r="R1131" s="119">
        <v>1</v>
      </c>
      <c r="S1131" s="119" t="s">
        <v>120</v>
      </c>
      <c r="T1131" s="119"/>
      <c r="U1131" s="119"/>
      <c r="V1131" s="119"/>
      <c r="W1131" s="119"/>
      <c r="X1131" s="119" t="s">
        <v>2390</v>
      </c>
      <c r="Y1131" s="119" t="s">
        <v>2391</v>
      </c>
      <c r="Z1131" s="119" t="s">
        <v>2392</v>
      </c>
      <c r="AA1131" s="119" t="s">
        <v>2393</v>
      </c>
      <c r="AB1131" s="119" t="s">
        <v>1209</v>
      </c>
      <c r="AD1131" s="300"/>
      <c r="AE1131" s="304"/>
      <c r="AF1131" s="297" t="s">
        <v>570</v>
      </c>
      <c r="AG1131" s="302">
        <v>0</v>
      </c>
      <c r="AH1131" s="297" t="s">
        <v>2386</v>
      </c>
      <c r="AI1131" s="297" t="s">
        <v>2387</v>
      </c>
      <c r="AJ1131" s="302">
        <v>4</v>
      </c>
      <c r="AK1131" s="299">
        <v>3</v>
      </c>
      <c r="AL1131" s="299">
        <v>2</v>
      </c>
      <c r="AM1131" s="299">
        <v>3</v>
      </c>
      <c r="AN1131" s="299">
        <v>1</v>
      </c>
      <c r="AR1131" s="299">
        <v>8</v>
      </c>
      <c r="AS1131" s="299">
        <v>4</v>
      </c>
      <c r="AT1131" s="299">
        <v>3</v>
      </c>
      <c r="AU1131" s="299">
        <v>3</v>
      </c>
      <c r="AX1131" s="303">
        <v>-70.625</v>
      </c>
      <c r="AY1131" s="299">
        <v>740</v>
      </c>
      <c r="AZ1131" s="303">
        <v>-313.88888888888886</v>
      </c>
      <c r="BA1131" s="299">
        <v>0</v>
      </c>
      <c r="BB1131" s="304">
        <v>1738.9</v>
      </c>
      <c r="BC1131" s="304">
        <v>959.66</v>
      </c>
      <c r="BD1131" s="303">
        <v>686.11111111111109</v>
      </c>
      <c r="BE1131" s="303">
        <v>1000</v>
      </c>
      <c r="BH1131" s="297" t="s">
        <v>2377</v>
      </c>
      <c r="BI1131" s="312"/>
      <c r="BJ1131" s="305" t="s">
        <v>109</v>
      </c>
      <c r="BK1131" s="305"/>
      <c r="BL1131" s="305">
        <v>1</v>
      </c>
      <c r="BM1131" s="307">
        <v>1</v>
      </c>
      <c r="BN1131" s="307" t="s">
        <v>79</v>
      </c>
      <c r="BO1131" s="305" t="s">
        <v>1210</v>
      </c>
      <c r="BP1131" s="308">
        <v>1738.9</v>
      </c>
      <c r="BQ1131" s="308">
        <v>959.66</v>
      </c>
      <c r="BR1131" s="308">
        <v>12</v>
      </c>
      <c r="BS1131" s="308">
        <v>12</v>
      </c>
      <c r="BT1131" s="305" t="s">
        <v>2394</v>
      </c>
      <c r="BU1131" s="307">
        <v>0.1</v>
      </c>
      <c r="BV1131" s="309">
        <v>0</v>
      </c>
      <c r="BW1131" s="310" t="s">
        <v>1252</v>
      </c>
      <c r="BX1131" s="305"/>
      <c r="BY1131" s="308">
        <v>1738.9</v>
      </c>
      <c r="BZ1131" s="308">
        <v>959.66</v>
      </c>
      <c r="CA1131" s="308">
        <v>20.399999999999999</v>
      </c>
      <c r="CB1131" s="308">
        <v>20.399999999999999</v>
      </c>
      <c r="CC1131" s="307">
        <v>0.55000000000000004</v>
      </c>
      <c r="CD1131" s="305" t="s">
        <v>1212</v>
      </c>
      <c r="CE1131" s="310" t="s">
        <v>1252</v>
      </c>
      <c r="CF1131" s="305"/>
      <c r="CG1131" s="308">
        <v>1738.9</v>
      </c>
      <c r="CH1131" s="308">
        <v>959.66</v>
      </c>
      <c r="CI1131" s="308">
        <v>12</v>
      </c>
      <c r="CJ1131" s="308">
        <v>12</v>
      </c>
      <c r="CK1131" s="307"/>
      <c r="CL1131" s="307"/>
      <c r="CM1131" s="307">
        <v>1</v>
      </c>
      <c r="CN1131" s="311" t="s">
        <v>1212</v>
      </c>
      <c r="CO1131" s="305" t="s">
        <v>1252</v>
      </c>
      <c r="CP1131" s="305"/>
      <c r="CQ1131" s="308">
        <v>1738.9</v>
      </c>
      <c r="CR1131" s="308">
        <v>959.66</v>
      </c>
      <c r="CS1131" s="308">
        <v>12</v>
      </c>
      <c r="CT1131" s="308">
        <v>12</v>
      </c>
      <c r="CW1131" s="312"/>
      <c r="CX1131" s="312"/>
    </row>
    <row r="1132" spans="1:102" s="299" customFormat="1" ht="16" customHeight="1">
      <c r="A1132" s="297" t="s">
        <v>2395</v>
      </c>
      <c r="B1132" s="297" t="s">
        <v>2396</v>
      </c>
      <c r="C1132" s="119" t="s">
        <v>1214</v>
      </c>
      <c r="D1132" s="119"/>
      <c r="E1132" s="119"/>
      <c r="F1132" s="298">
        <v>1132</v>
      </c>
      <c r="G1132" s="119"/>
      <c r="H1132" s="119"/>
      <c r="I1132" s="119" t="s">
        <v>2397</v>
      </c>
      <c r="J1132" s="119" t="s">
        <v>2398</v>
      </c>
      <c r="K1132" s="119" t="s">
        <v>378</v>
      </c>
      <c r="L1132" s="119"/>
      <c r="M1132" s="119" t="s">
        <v>147</v>
      </c>
      <c r="N1132" s="119"/>
      <c r="O1132" s="119"/>
      <c r="P1132" s="119"/>
      <c r="Q1132" s="119"/>
      <c r="R1132" s="119">
        <v>1</v>
      </c>
      <c r="S1132" s="119" t="s">
        <v>120</v>
      </c>
      <c r="T1132" s="119"/>
      <c r="U1132" s="119"/>
      <c r="V1132" s="119"/>
      <c r="W1132" s="119"/>
      <c r="X1132" s="119" t="s">
        <v>2399</v>
      </c>
      <c r="Y1132" s="119" t="s">
        <v>2400</v>
      </c>
      <c r="Z1132" s="119" t="s">
        <v>2401</v>
      </c>
      <c r="AA1132" s="119" t="s">
        <v>2402</v>
      </c>
      <c r="AB1132" s="119" t="s">
        <v>1209</v>
      </c>
      <c r="AD1132" s="300"/>
      <c r="AE1132" s="304"/>
      <c r="AF1132" s="297" t="s">
        <v>571</v>
      </c>
      <c r="AG1132" s="302">
        <v>0</v>
      </c>
      <c r="AH1132" s="297" t="s">
        <v>2395</v>
      </c>
      <c r="AI1132" s="297" t="s">
        <v>2396</v>
      </c>
      <c r="AJ1132" s="302">
        <v>4</v>
      </c>
      <c r="AK1132" s="299">
        <v>3</v>
      </c>
      <c r="AL1132" s="299">
        <v>2</v>
      </c>
      <c r="AM1132" s="299">
        <v>3</v>
      </c>
      <c r="AN1132" s="299">
        <v>2</v>
      </c>
      <c r="AR1132" s="299">
        <v>8</v>
      </c>
      <c r="AS1132" s="299">
        <v>4</v>
      </c>
      <c r="AT1132" s="299">
        <v>3</v>
      </c>
      <c r="AU1132" s="299">
        <v>3</v>
      </c>
      <c r="AX1132" s="303">
        <v>-69.375</v>
      </c>
      <c r="AY1132" s="299">
        <v>740</v>
      </c>
      <c r="AZ1132" s="303">
        <v>-308.33333333333331</v>
      </c>
      <c r="BA1132" s="299">
        <v>0</v>
      </c>
      <c r="BB1132" s="304">
        <v>1739.6</v>
      </c>
      <c r="BC1132" s="304">
        <v>975.79</v>
      </c>
      <c r="BD1132" s="303">
        <v>691.66666666666674</v>
      </c>
      <c r="BE1132" s="303">
        <v>1000</v>
      </c>
      <c r="BH1132" s="297" t="s">
        <v>2377</v>
      </c>
      <c r="BI1132" s="312"/>
      <c r="BJ1132" s="305" t="s">
        <v>109</v>
      </c>
      <c r="BK1132" s="305"/>
      <c r="BL1132" s="305">
        <v>1</v>
      </c>
      <c r="BM1132" s="307">
        <v>1</v>
      </c>
      <c r="BN1132" s="307" t="s">
        <v>79</v>
      </c>
      <c r="BO1132" s="305" t="s">
        <v>1210</v>
      </c>
      <c r="BP1132" s="308">
        <v>1739.6</v>
      </c>
      <c r="BQ1132" s="308">
        <v>975.79</v>
      </c>
      <c r="BR1132" s="308">
        <v>12</v>
      </c>
      <c r="BS1132" s="308">
        <v>12</v>
      </c>
      <c r="BT1132" s="305" t="s">
        <v>2403</v>
      </c>
      <c r="BU1132" s="307">
        <v>0.1</v>
      </c>
      <c r="BV1132" s="309">
        <v>0</v>
      </c>
      <c r="BW1132" s="310" t="s">
        <v>1252</v>
      </c>
      <c r="BX1132" s="305"/>
      <c r="BY1132" s="308">
        <v>1739.6</v>
      </c>
      <c r="BZ1132" s="308">
        <v>975.79</v>
      </c>
      <c r="CA1132" s="308">
        <v>20.399999999999999</v>
      </c>
      <c r="CB1132" s="308">
        <v>20.399999999999999</v>
      </c>
      <c r="CC1132" s="307">
        <v>0.55000000000000004</v>
      </c>
      <c r="CD1132" s="305" t="s">
        <v>1212</v>
      </c>
      <c r="CE1132" s="310" t="s">
        <v>1252</v>
      </c>
      <c r="CF1132" s="305"/>
      <c r="CG1132" s="308">
        <v>1739.6</v>
      </c>
      <c r="CH1132" s="308">
        <v>975.79</v>
      </c>
      <c r="CI1132" s="308">
        <v>12</v>
      </c>
      <c r="CJ1132" s="308">
        <v>12</v>
      </c>
      <c r="CK1132" s="307"/>
      <c r="CL1132" s="307"/>
      <c r="CM1132" s="307">
        <v>1</v>
      </c>
      <c r="CN1132" s="311" t="s">
        <v>1212</v>
      </c>
      <c r="CO1132" s="305" t="s">
        <v>1252</v>
      </c>
      <c r="CP1132" s="305"/>
      <c r="CQ1132" s="308">
        <v>1739.6</v>
      </c>
      <c r="CR1132" s="308">
        <v>975.79</v>
      </c>
      <c r="CS1132" s="308">
        <v>12</v>
      </c>
      <c r="CT1132" s="308">
        <v>12</v>
      </c>
      <c r="CW1132" s="312"/>
      <c r="CX1132" s="312"/>
    </row>
    <row r="1133" spans="1:102" s="299" customFormat="1" ht="16" customHeight="1">
      <c r="A1133" s="297" t="s">
        <v>2404</v>
      </c>
      <c r="B1133" s="297" t="s">
        <v>2405</v>
      </c>
      <c r="C1133" s="119" t="s">
        <v>1255</v>
      </c>
      <c r="D1133" s="119"/>
      <c r="E1133" s="119"/>
      <c r="F1133" s="298">
        <v>1133</v>
      </c>
      <c r="G1133" s="119"/>
      <c r="H1133" s="119"/>
      <c r="I1133" s="119" t="s">
        <v>2406</v>
      </c>
      <c r="J1133" s="119" t="s">
        <v>2407</v>
      </c>
      <c r="K1133" s="119" t="s">
        <v>378</v>
      </c>
      <c r="L1133" s="119"/>
      <c r="M1133" s="119" t="s">
        <v>147</v>
      </c>
      <c r="N1133" s="119"/>
      <c r="O1133" s="119"/>
      <c r="P1133" s="119"/>
      <c r="Q1133" s="119"/>
      <c r="R1133" s="119">
        <v>1</v>
      </c>
      <c r="S1133" s="119" t="s">
        <v>120</v>
      </c>
      <c r="T1133" s="119"/>
      <c r="U1133" s="119"/>
      <c r="V1133" s="119"/>
      <c r="W1133" s="119"/>
      <c r="X1133" s="119" t="s">
        <v>2408</v>
      </c>
      <c r="Y1133" s="119" t="s">
        <v>2409</v>
      </c>
      <c r="Z1133" s="119" t="s">
        <v>2410</v>
      </c>
      <c r="AA1133" s="119" t="s">
        <v>2411</v>
      </c>
      <c r="AB1133" s="119" t="s">
        <v>1209</v>
      </c>
      <c r="AD1133" s="300"/>
      <c r="AE1133" s="304"/>
      <c r="AF1133" s="297" t="s">
        <v>572</v>
      </c>
      <c r="AG1133" s="302">
        <v>0</v>
      </c>
      <c r="AH1133" s="297" t="s">
        <v>2404</v>
      </c>
      <c r="AI1133" s="297" t="s">
        <v>2405</v>
      </c>
      <c r="AJ1133" s="302">
        <v>4</v>
      </c>
      <c r="AK1133" s="299">
        <v>3</v>
      </c>
      <c r="AL1133" s="299">
        <v>2</v>
      </c>
      <c r="AM1133" s="299">
        <v>3</v>
      </c>
      <c r="AN1133" s="299">
        <v>3</v>
      </c>
      <c r="AR1133" s="299">
        <v>8</v>
      </c>
      <c r="AS1133" s="299">
        <v>4</v>
      </c>
      <c r="AT1133" s="299">
        <v>3</v>
      </c>
      <c r="AU1133" s="299">
        <v>3</v>
      </c>
      <c r="AX1133" s="303">
        <v>-68.125</v>
      </c>
      <c r="AY1133" s="299">
        <v>740</v>
      </c>
      <c r="AZ1133" s="303">
        <v>-302.77777777777777</v>
      </c>
      <c r="BA1133" s="299">
        <v>0</v>
      </c>
      <c r="BB1133" s="304">
        <v>1739.96</v>
      </c>
      <c r="BC1133" s="304">
        <v>991.93</v>
      </c>
      <c r="BD1133" s="303">
        <v>697.22222222222217</v>
      </c>
      <c r="BE1133" s="303">
        <v>1000</v>
      </c>
      <c r="BH1133" s="297" t="s">
        <v>2377</v>
      </c>
      <c r="BI1133" s="312"/>
      <c r="BJ1133" s="305" t="s">
        <v>109</v>
      </c>
      <c r="BK1133" s="305"/>
      <c r="BL1133" s="305">
        <v>1</v>
      </c>
      <c r="BM1133" s="307">
        <v>1</v>
      </c>
      <c r="BN1133" s="307" t="s">
        <v>79</v>
      </c>
      <c r="BO1133" s="305" t="s">
        <v>1210</v>
      </c>
      <c r="BP1133" s="308">
        <v>1739.96</v>
      </c>
      <c r="BQ1133" s="308">
        <v>991.93</v>
      </c>
      <c r="BR1133" s="308">
        <v>12</v>
      </c>
      <c r="BS1133" s="308">
        <v>12</v>
      </c>
      <c r="BT1133" s="305" t="s">
        <v>2412</v>
      </c>
      <c r="BU1133" s="307">
        <v>0.1</v>
      </c>
      <c r="BV1133" s="309">
        <v>0</v>
      </c>
      <c r="BW1133" s="310" t="s">
        <v>1252</v>
      </c>
      <c r="BX1133" s="305"/>
      <c r="BY1133" s="308">
        <v>1739.96</v>
      </c>
      <c r="BZ1133" s="308">
        <v>991.93</v>
      </c>
      <c r="CA1133" s="308">
        <v>20.399999999999999</v>
      </c>
      <c r="CB1133" s="308">
        <v>20.399999999999999</v>
      </c>
      <c r="CC1133" s="307">
        <v>0.55000000000000004</v>
      </c>
      <c r="CD1133" s="305" t="s">
        <v>1212</v>
      </c>
      <c r="CE1133" s="310" t="s">
        <v>1252</v>
      </c>
      <c r="CF1133" s="305"/>
      <c r="CG1133" s="308">
        <v>1739.96</v>
      </c>
      <c r="CH1133" s="308">
        <v>991.93</v>
      </c>
      <c r="CI1133" s="308">
        <v>12</v>
      </c>
      <c r="CJ1133" s="308">
        <v>12</v>
      </c>
      <c r="CK1133" s="307"/>
      <c r="CL1133" s="307"/>
      <c r="CM1133" s="307">
        <v>1</v>
      </c>
      <c r="CN1133" s="311" t="s">
        <v>1212</v>
      </c>
      <c r="CO1133" s="305" t="s">
        <v>1252</v>
      </c>
      <c r="CP1133" s="305"/>
      <c r="CQ1133" s="308">
        <v>1739.96</v>
      </c>
      <c r="CR1133" s="308">
        <v>991.93</v>
      </c>
      <c r="CS1133" s="308">
        <v>12</v>
      </c>
      <c r="CT1133" s="308">
        <v>12</v>
      </c>
      <c r="CW1133" s="312"/>
      <c r="CX1133" s="312"/>
    </row>
    <row r="1134" spans="1:102" s="299" customFormat="1" ht="16" customHeight="1">
      <c r="A1134" s="297" t="s">
        <v>2413</v>
      </c>
      <c r="B1134" s="297" t="s">
        <v>2414</v>
      </c>
      <c r="C1134" s="119" t="s">
        <v>1214</v>
      </c>
      <c r="D1134" s="119"/>
      <c r="E1134" s="119"/>
      <c r="F1134" s="298">
        <v>1134</v>
      </c>
      <c r="G1134" s="119"/>
      <c r="H1134" s="119"/>
      <c r="I1134" s="119" t="s">
        <v>2415</v>
      </c>
      <c r="J1134" s="119" t="s">
        <v>2416</v>
      </c>
      <c r="K1134" s="119" t="s">
        <v>378</v>
      </c>
      <c r="L1134" s="119"/>
      <c r="M1134" s="119" t="s">
        <v>147</v>
      </c>
      <c r="N1134" s="119"/>
      <c r="O1134" s="119"/>
      <c r="P1134" s="119"/>
      <c r="Q1134" s="119"/>
      <c r="R1134" s="119">
        <v>1</v>
      </c>
      <c r="S1134" s="119" t="s">
        <v>120</v>
      </c>
      <c r="T1134" s="119"/>
      <c r="U1134" s="119"/>
      <c r="V1134" s="119"/>
      <c r="W1134" s="119"/>
      <c r="X1134" s="119" t="s">
        <v>2417</v>
      </c>
      <c r="Y1134" s="119" t="s">
        <v>2418</v>
      </c>
      <c r="Z1134" s="119" t="s">
        <v>2419</v>
      </c>
      <c r="AA1134" s="119" t="s">
        <v>2420</v>
      </c>
      <c r="AB1134" s="119" t="s">
        <v>1209</v>
      </c>
      <c r="AD1134" s="300"/>
      <c r="AE1134" s="304"/>
      <c r="AF1134" s="297" t="s">
        <v>573</v>
      </c>
      <c r="AG1134" s="302">
        <v>0</v>
      </c>
      <c r="AH1134" s="297" t="s">
        <v>2413</v>
      </c>
      <c r="AI1134" s="297" t="s">
        <v>2414</v>
      </c>
      <c r="AJ1134" s="302">
        <v>2</v>
      </c>
      <c r="AK1134" s="299">
        <v>3</v>
      </c>
      <c r="AL1134" s="299">
        <v>3</v>
      </c>
      <c r="AR1134" s="299">
        <v>8</v>
      </c>
      <c r="AS1134" s="299">
        <v>4</v>
      </c>
      <c r="AX1134" s="303">
        <v>-61.875</v>
      </c>
      <c r="AY1134" s="299">
        <v>500</v>
      </c>
      <c r="AZ1134" s="303">
        <v>-275</v>
      </c>
      <c r="BA1134" s="299">
        <v>0</v>
      </c>
      <c r="BB1134" s="304">
        <v>1497.59</v>
      </c>
      <c r="BC1134" s="304">
        <v>1049.01</v>
      </c>
      <c r="BD1134" s="303">
        <v>725</v>
      </c>
      <c r="BE1134" s="303">
        <v>1000</v>
      </c>
      <c r="BH1134" s="297" t="s">
        <v>2162</v>
      </c>
      <c r="BI1134" s="312"/>
      <c r="BJ1134" s="305" t="s">
        <v>109</v>
      </c>
      <c r="BK1134" s="305"/>
      <c r="BL1134" s="305">
        <v>1</v>
      </c>
      <c r="BM1134" s="307">
        <v>1</v>
      </c>
      <c r="BN1134" s="307" t="s">
        <v>79</v>
      </c>
      <c r="BO1134" s="305" t="s">
        <v>1210</v>
      </c>
      <c r="BP1134" s="308">
        <v>1497.59</v>
      </c>
      <c r="BQ1134" s="308">
        <v>1049.01</v>
      </c>
      <c r="BR1134" s="308">
        <v>60</v>
      </c>
      <c r="BS1134" s="308">
        <v>60</v>
      </c>
      <c r="BT1134" s="305" t="s">
        <v>2421</v>
      </c>
      <c r="BU1134" s="307">
        <v>0.1</v>
      </c>
      <c r="BV1134" s="309">
        <v>0</v>
      </c>
      <c r="BW1134" s="310" t="s">
        <v>1232</v>
      </c>
      <c r="BX1134" s="305"/>
      <c r="BY1134" s="308">
        <v>1497.59</v>
      </c>
      <c r="BZ1134" s="308">
        <v>1049.01</v>
      </c>
      <c r="CA1134" s="308">
        <v>102</v>
      </c>
      <c r="CB1134" s="308">
        <v>102</v>
      </c>
      <c r="CC1134" s="307">
        <v>0.55000000000000004</v>
      </c>
      <c r="CD1134" s="305" t="s">
        <v>1212</v>
      </c>
      <c r="CE1134" s="310" t="s">
        <v>1232</v>
      </c>
      <c r="CF1134" s="305"/>
      <c r="CG1134" s="308">
        <v>1497.59</v>
      </c>
      <c r="CH1134" s="308">
        <v>1049.01</v>
      </c>
      <c r="CI1134" s="308">
        <v>60</v>
      </c>
      <c r="CJ1134" s="308">
        <v>60</v>
      </c>
      <c r="CK1134" s="307"/>
      <c r="CL1134" s="307"/>
      <c r="CM1134" s="307">
        <v>1</v>
      </c>
      <c r="CN1134" s="311" t="s">
        <v>1212</v>
      </c>
      <c r="CO1134" s="305" t="s">
        <v>1232</v>
      </c>
      <c r="CP1134" s="305"/>
      <c r="CQ1134" s="308">
        <v>1497.59</v>
      </c>
      <c r="CR1134" s="308">
        <v>1049.01</v>
      </c>
      <c r="CS1134" s="308">
        <v>60</v>
      </c>
      <c r="CT1134" s="308">
        <v>60</v>
      </c>
      <c r="CW1134" s="312"/>
      <c r="CX1134" s="312"/>
    </row>
    <row r="1135" spans="1:102" s="299" customFormat="1" ht="16" customHeight="1">
      <c r="A1135" s="297" t="s">
        <v>2422</v>
      </c>
      <c r="B1135" s="297" t="s">
        <v>2423</v>
      </c>
      <c r="C1135" s="119" t="s">
        <v>1214</v>
      </c>
      <c r="D1135" s="119"/>
      <c r="E1135" s="119"/>
      <c r="F1135" s="298">
        <v>1135</v>
      </c>
      <c r="G1135" s="119"/>
      <c r="H1135" s="119"/>
      <c r="I1135" s="119" t="s">
        <v>2424</v>
      </c>
      <c r="J1135" s="119" t="s">
        <v>2425</v>
      </c>
      <c r="K1135" s="119" t="s">
        <v>378</v>
      </c>
      <c r="L1135" s="119"/>
      <c r="M1135" s="119" t="s">
        <v>147</v>
      </c>
      <c r="N1135" s="119"/>
      <c r="O1135" s="119"/>
      <c r="P1135" s="119"/>
      <c r="Q1135" s="119"/>
      <c r="R1135" s="119">
        <v>1</v>
      </c>
      <c r="S1135" s="119" t="s">
        <v>120</v>
      </c>
      <c r="T1135" s="119"/>
      <c r="U1135" s="119"/>
      <c r="V1135" s="119"/>
      <c r="W1135" s="119"/>
      <c r="X1135" s="119" t="s">
        <v>2426</v>
      </c>
      <c r="Y1135" s="119" t="s">
        <v>2427</v>
      </c>
      <c r="Z1135" s="119" t="s">
        <v>2428</v>
      </c>
      <c r="AA1135" s="119" t="s">
        <v>2429</v>
      </c>
      <c r="AB1135" s="119" t="s">
        <v>1209</v>
      </c>
      <c r="AD1135" s="300"/>
      <c r="AE1135" s="304"/>
      <c r="AF1135" s="297" t="s">
        <v>574</v>
      </c>
      <c r="AG1135" s="302">
        <v>0</v>
      </c>
      <c r="AH1135" s="297" t="s">
        <v>2422</v>
      </c>
      <c r="AI1135" s="297" t="s">
        <v>2423</v>
      </c>
      <c r="AJ1135" s="302">
        <v>3</v>
      </c>
      <c r="AK1135" s="299">
        <v>3</v>
      </c>
      <c r="AL1135" s="299">
        <v>3</v>
      </c>
      <c r="AM1135" s="299">
        <v>1</v>
      </c>
      <c r="AR1135" s="299">
        <v>8</v>
      </c>
      <c r="AS1135" s="299">
        <v>4</v>
      </c>
      <c r="AT1135" s="299">
        <v>3</v>
      </c>
      <c r="AX1135" s="303">
        <v>-65.625</v>
      </c>
      <c r="AY1135" s="299">
        <v>640</v>
      </c>
      <c r="AZ1135" s="303">
        <v>-291.66666666666669</v>
      </c>
      <c r="BA1135" s="299">
        <v>0</v>
      </c>
      <c r="BB1135" s="304">
        <v>1639.6599999999999</v>
      </c>
      <c r="BC1135" s="304">
        <v>1020.94</v>
      </c>
      <c r="BD1135" s="303">
        <v>708.33333333333326</v>
      </c>
      <c r="BE1135" s="303">
        <v>1000</v>
      </c>
      <c r="BH1135" s="297" t="s">
        <v>2413</v>
      </c>
      <c r="BI1135" s="312"/>
      <c r="BJ1135" s="305" t="s">
        <v>109</v>
      </c>
      <c r="BK1135" s="305"/>
      <c r="BL1135" s="305">
        <v>1</v>
      </c>
      <c r="BM1135" s="307">
        <v>1</v>
      </c>
      <c r="BN1135" s="307" t="s">
        <v>79</v>
      </c>
      <c r="BO1135" s="305" t="s">
        <v>1210</v>
      </c>
      <c r="BP1135" s="308">
        <v>1639.66</v>
      </c>
      <c r="BQ1135" s="308">
        <v>1020.94</v>
      </c>
      <c r="BR1135" s="308">
        <v>35</v>
      </c>
      <c r="BS1135" s="308">
        <v>35</v>
      </c>
      <c r="BT1135" s="305" t="s">
        <v>2430</v>
      </c>
      <c r="BU1135" s="307">
        <v>0.1</v>
      </c>
      <c r="BV1135" s="309">
        <v>0</v>
      </c>
      <c r="BW1135" s="310" t="s">
        <v>1242</v>
      </c>
      <c r="BX1135" s="305"/>
      <c r="BY1135" s="308">
        <v>1639.66</v>
      </c>
      <c r="BZ1135" s="308">
        <v>1020.94</v>
      </c>
      <c r="CA1135" s="308">
        <v>59.5</v>
      </c>
      <c r="CB1135" s="308">
        <v>59.5</v>
      </c>
      <c r="CC1135" s="307">
        <v>0.55000000000000004</v>
      </c>
      <c r="CD1135" s="305" t="s">
        <v>1212</v>
      </c>
      <c r="CE1135" s="310" t="s">
        <v>1242</v>
      </c>
      <c r="CF1135" s="305"/>
      <c r="CG1135" s="308">
        <v>1639.66</v>
      </c>
      <c r="CH1135" s="308">
        <v>1020.94</v>
      </c>
      <c r="CI1135" s="308">
        <v>35</v>
      </c>
      <c r="CJ1135" s="308">
        <v>35</v>
      </c>
      <c r="CK1135" s="307"/>
      <c r="CL1135" s="307"/>
      <c r="CM1135" s="307">
        <v>1</v>
      </c>
      <c r="CN1135" s="311" t="s">
        <v>1212</v>
      </c>
      <c r="CO1135" s="305" t="s">
        <v>1242</v>
      </c>
      <c r="CP1135" s="305"/>
      <c r="CQ1135" s="308">
        <v>1639.66</v>
      </c>
      <c r="CR1135" s="308">
        <v>1020.94</v>
      </c>
      <c r="CS1135" s="308">
        <v>35</v>
      </c>
      <c r="CT1135" s="308">
        <v>35</v>
      </c>
      <c r="CW1135" s="312"/>
      <c r="CX1135" s="312"/>
    </row>
    <row r="1136" spans="1:102" s="299" customFormat="1" ht="16" customHeight="1">
      <c r="A1136" s="297" t="s">
        <v>2431</v>
      </c>
      <c r="B1136" s="297" t="s">
        <v>2432</v>
      </c>
      <c r="C1136" s="119" t="s">
        <v>1214</v>
      </c>
      <c r="D1136" s="119"/>
      <c r="E1136" s="119"/>
      <c r="F1136" s="298">
        <v>1136</v>
      </c>
      <c r="G1136" s="119"/>
      <c r="H1136" s="119"/>
      <c r="I1136" s="119" t="s">
        <v>2433</v>
      </c>
      <c r="J1136" s="119" t="s">
        <v>2434</v>
      </c>
      <c r="K1136" s="119" t="s">
        <v>378</v>
      </c>
      <c r="L1136" s="119"/>
      <c r="M1136" s="119" t="s">
        <v>147</v>
      </c>
      <c r="N1136" s="119"/>
      <c r="O1136" s="119"/>
      <c r="P1136" s="119"/>
      <c r="Q1136" s="119"/>
      <c r="R1136" s="119">
        <v>1</v>
      </c>
      <c r="S1136" s="119" t="s">
        <v>120</v>
      </c>
      <c r="T1136" s="119"/>
      <c r="U1136" s="119"/>
      <c r="V1136" s="119"/>
      <c r="W1136" s="119"/>
      <c r="X1136" s="119" t="s">
        <v>2435</v>
      </c>
      <c r="Y1136" s="119" t="s">
        <v>2436</v>
      </c>
      <c r="Z1136" s="119" t="s">
        <v>2437</v>
      </c>
      <c r="AA1136" s="119" t="s">
        <v>2438</v>
      </c>
      <c r="AB1136" s="119" t="s">
        <v>1209</v>
      </c>
      <c r="AD1136" s="300"/>
      <c r="AE1136" s="304"/>
      <c r="AF1136" s="297" t="s">
        <v>575</v>
      </c>
      <c r="AG1136" s="302">
        <v>0</v>
      </c>
      <c r="AH1136" s="297" t="s">
        <v>2431</v>
      </c>
      <c r="AI1136" s="297" t="s">
        <v>2432</v>
      </c>
      <c r="AJ1136" s="302">
        <v>4</v>
      </c>
      <c r="AK1136" s="299">
        <v>3</v>
      </c>
      <c r="AL1136" s="299">
        <v>3</v>
      </c>
      <c r="AM1136" s="299">
        <v>1</v>
      </c>
      <c r="AN1136" s="299">
        <v>1</v>
      </c>
      <c r="AR1136" s="299">
        <v>8</v>
      </c>
      <c r="AS1136" s="299">
        <v>4</v>
      </c>
      <c r="AT1136" s="299">
        <v>3</v>
      </c>
      <c r="AU1136" s="299">
        <v>3</v>
      </c>
      <c r="AX1136" s="303">
        <v>-66.875</v>
      </c>
      <c r="AY1136" s="299">
        <v>740</v>
      </c>
      <c r="AZ1136" s="303">
        <v>-297.22222222222223</v>
      </c>
      <c r="BA1136" s="299">
        <v>0</v>
      </c>
      <c r="BB1136" s="304">
        <v>1739.96</v>
      </c>
      <c r="BC1136" s="304">
        <v>1008.07</v>
      </c>
      <c r="BD1136" s="303">
        <v>702.77777777777783</v>
      </c>
      <c r="BE1136" s="303">
        <v>1000</v>
      </c>
      <c r="BH1136" s="297" t="s">
        <v>2422</v>
      </c>
      <c r="BI1136" s="312"/>
      <c r="BJ1136" s="305" t="s">
        <v>109</v>
      </c>
      <c r="BK1136" s="305"/>
      <c r="BL1136" s="305">
        <v>1</v>
      </c>
      <c r="BM1136" s="307">
        <v>1</v>
      </c>
      <c r="BN1136" s="307" t="s">
        <v>79</v>
      </c>
      <c r="BO1136" s="305" t="s">
        <v>1210</v>
      </c>
      <c r="BP1136" s="308">
        <v>1739.96</v>
      </c>
      <c r="BQ1136" s="308">
        <v>1008.07</v>
      </c>
      <c r="BR1136" s="308">
        <v>12</v>
      </c>
      <c r="BS1136" s="308">
        <v>12</v>
      </c>
      <c r="BT1136" s="305" t="s">
        <v>2439</v>
      </c>
      <c r="BU1136" s="307">
        <v>0.1</v>
      </c>
      <c r="BV1136" s="309">
        <v>0</v>
      </c>
      <c r="BW1136" s="310" t="s">
        <v>1252</v>
      </c>
      <c r="BX1136" s="305"/>
      <c r="BY1136" s="308">
        <v>1739.96</v>
      </c>
      <c r="BZ1136" s="308">
        <v>1008.07</v>
      </c>
      <c r="CA1136" s="308">
        <v>20.399999999999999</v>
      </c>
      <c r="CB1136" s="308">
        <v>20.399999999999999</v>
      </c>
      <c r="CC1136" s="307">
        <v>0.55000000000000004</v>
      </c>
      <c r="CD1136" s="305" t="s">
        <v>1212</v>
      </c>
      <c r="CE1136" s="310" t="s">
        <v>1252</v>
      </c>
      <c r="CF1136" s="305"/>
      <c r="CG1136" s="308">
        <v>1739.96</v>
      </c>
      <c r="CH1136" s="308">
        <v>1008.07</v>
      </c>
      <c r="CI1136" s="308">
        <v>12</v>
      </c>
      <c r="CJ1136" s="308">
        <v>12</v>
      </c>
      <c r="CK1136" s="307"/>
      <c r="CL1136" s="307"/>
      <c r="CM1136" s="307">
        <v>1</v>
      </c>
      <c r="CN1136" s="311" t="s">
        <v>1212</v>
      </c>
      <c r="CO1136" s="305" t="s">
        <v>1252</v>
      </c>
      <c r="CP1136" s="305"/>
      <c r="CQ1136" s="308">
        <v>1739.96</v>
      </c>
      <c r="CR1136" s="308">
        <v>1008.07</v>
      </c>
      <c r="CS1136" s="308">
        <v>12</v>
      </c>
      <c r="CT1136" s="308">
        <v>12</v>
      </c>
      <c r="CW1136" s="312"/>
      <c r="CX1136" s="312"/>
    </row>
    <row r="1137" spans="1:102" s="299" customFormat="1" ht="16" customHeight="1">
      <c r="A1137" s="297" t="s">
        <v>2440</v>
      </c>
      <c r="B1137" s="297" t="s">
        <v>2441</v>
      </c>
      <c r="C1137" s="119" t="s">
        <v>1255</v>
      </c>
      <c r="D1137" s="119"/>
      <c r="E1137" s="119"/>
      <c r="F1137" s="298">
        <v>1137</v>
      </c>
      <c r="G1137" s="119"/>
      <c r="H1137" s="119"/>
      <c r="I1137" s="119" t="s">
        <v>2442</v>
      </c>
      <c r="J1137" s="119" t="s">
        <v>2443</v>
      </c>
      <c r="K1137" s="119" t="s">
        <v>378</v>
      </c>
      <c r="L1137" s="119"/>
      <c r="M1137" s="119" t="s">
        <v>147</v>
      </c>
      <c r="N1137" s="119"/>
      <c r="O1137" s="119"/>
      <c r="P1137" s="119"/>
      <c r="Q1137" s="119"/>
      <c r="R1137" s="119">
        <v>1</v>
      </c>
      <c r="S1137" s="119" t="s">
        <v>120</v>
      </c>
      <c r="T1137" s="119"/>
      <c r="U1137" s="119"/>
      <c r="V1137" s="119"/>
      <c r="W1137" s="119"/>
      <c r="X1137" s="119" t="s">
        <v>2444</v>
      </c>
      <c r="Y1137" s="119" t="s">
        <v>2445</v>
      </c>
      <c r="Z1137" s="119" t="s">
        <v>2446</v>
      </c>
      <c r="AA1137" s="119" t="s">
        <v>2447</v>
      </c>
      <c r="AB1137" s="119" t="s">
        <v>1209</v>
      </c>
      <c r="AD1137" s="300"/>
      <c r="AE1137" s="304"/>
      <c r="AF1137" s="297" t="s">
        <v>576</v>
      </c>
      <c r="AG1137" s="302">
        <v>0</v>
      </c>
      <c r="AH1137" s="297" t="s">
        <v>2440</v>
      </c>
      <c r="AI1137" s="297" t="s">
        <v>2441</v>
      </c>
      <c r="AJ1137" s="302">
        <v>4</v>
      </c>
      <c r="AK1137" s="299">
        <v>3</v>
      </c>
      <c r="AL1137" s="299">
        <v>3</v>
      </c>
      <c r="AM1137" s="299">
        <v>1</v>
      </c>
      <c r="AN1137" s="299">
        <v>2</v>
      </c>
      <c r="AR1137" s="299">
        <v>8</v>
      </c>
      <c r="AS1137" s="299">
        <v>4</v>
      </c>
      <c r="AT1137" s="299">
        <v>3</v>
      </c>
      <c r="AU1137" s="299">
        <v>3</v>
      </c>
      <c r="AX1137" s="303">
        <v>-65.625</v>
      </c>
      <c r="AY1137" s="299">
        <v>740</v>
      </c>
      <c r="AZ1137" s="303">
        <v>-291.66666666666669</v>
      </c>
      <c r="BA1137" s="299">
        <v>0</v>
      </c>
      <c r="BB1137" s="304">
        <v>1739.6</v>
      </c>
      <c r="BC1137" s="304">
        <v>1024.21</v>
      </c>
      <c r="BD1137" s="303">
        <v>708.33333333333326</v>
      </c>
      <c r="BE1137" s="303">
        <v>1000</v>
      </c>
      <c r="BH1137" s="297" t="s">
        <v>2422</v>
      </c>
      <c r="BI1137" s="312"/>
      <c r="BJ1137" s="305" t="s">
        <v>109</v>
      </c>
      <c r="BK1137" s="305"/>
      <c r="BL1137" s="305">
        <v>1</v>
      </c>
      <c r="BM1137" s="307">
        <v>1</v>
      </c>
      <c r="BN1137" s="307" t="s">
        <v>79</v>
      </c>
      <c r="BO1137" s="305" t="s">
        <v>1210</v>
      </c>
      <c r="BP1137" s="308">
        <v>1739.6</v>
      </c>
      <c r="BQ1137" s="308">
        <v>1024.21</v>
      </c>
      <c r="BR1137" s="308">
        <v>12</v>
      </c>
      <c r="BS1137" s="308">
        <v>12</v>
      </c>
      <c r="BT1137" s="305" t="s">
        <v>2448</v>
      </c>
      <c r="BU1137" s="307">
        <v>0.1</v>
      </c>
      <c r="BV1137" s="309">
        <v>0</v>
      </c>
      <c r="BW1137" s="310" t="s">
        <v>1252</v>
      </c>
      <c r="BX1137" s="305"/>
      <c r="BY1137" s="308">
        <v>1739.6</v>
      </c>
      <c r="BZ1137" s="308">
        <v>1024.21</v>
      </c>
      <c r="CA1137" s="308">
        <v>20.399999999999999</v>
      </c>
      <c r="CB1137" s="308">
        <v>20.399999999999999</v>
      </c>
      <c r="CC1137" s="307">
        <v>0.55000000000000004</v>
      </c>
      <c r="CD1137" s="305" t="s">
        <v>1212</v>
      </c>
      <c r="CE1137" s="310" t="s">
        <v>1252</v>
      </c>
      <c r="CF1137" s="305"/>
      <c r="CG1137" s="308">
        <v>1739.6</v>
      </c>
      <c r="CH1137" s="308">
        <v>1024.21</v>
      </c>
      <c r="CI1137" s="308">
        <v>12</v>
      </c>
      <c r="CJ1137" s="308">
        <v>12</v>
      </c>
      <c r="CK1137" s="307"/>
      <c r="CL1137" s="307"/>
      <c r="CM1137" s="307">
        <v>1</v>
      </c>
      <c r="CN1137" s="311" t="s">
        <v>1212</v>
      </c>
      <c r="CO1137" s="305" t="s">
        <v>1252</v>
      </c>
      <c r="CP1137" s="305"/>
      <c r="CQ1137" s="308">
        <v>1739.6</v>
      </c>
      <c r="CR1137" s="308">
        <v>1024.21</v>
      </c>
      <c r="CS1137" s="308">
        <v>12</v>
      </c>
      <c r="CT1137" s="308">
        <v>12</v>
      </c>
      <c r="CW1137" s="312"/>
      <c r="CX1137" s="312"/>
    </row>
    <row r="1138" spans="1:102" s="299" customFormat="1" ht="16" customHeight="1">
      <c r="A1138" s="297" t="s">
        <v>2449</v>
      </c>
      <c r="B1138" s="297" t="s">
        <v>2450</v>
      </c>
      <c r="C1138" s="119" t="s">
        <v>1214</v>
      </c>
      <c r="D1138" s="119"/>
      <c r="E1138" s="119"/>
      <c r="F1138" s="298">
        <v>1138</v>
      </c>
      <c r="G1138" s="119"/>
      <c r="H1138" s="119"/>
      <c r="I1138" s="119" t="s">
        <v>2451</v>
      </c>
      <c r="J1138" s="119" t="s">
        <v>2452</v>
      </c>
      <c r="K1138" s="119" t="s">
        <v>378</v>
      </c>
      <c r="L1138" s="119"/>
      <c r="M1138" s="119" t="s">
        <v>147</v>
      </c>
      <c r="N1138" s="119"/>
      <c r="O1138" s="119"/>
      <c r="P1138" s="119"/>
      <c r="Q1138" s="119"/>
      <c r="R1138" s="119">
        <v>1</v>
      </c>
      <c r="S1138" s="119" t="s">
        <v>120</v>
      </c>
      <c r="T1138" s="119"/>
      <c r="U1138" s="119"/>
      <c r="V1138" s="119"/>
      <c r="W1138" s="119"/>
      <c r="X1138" s="119" t="s">
        <v>2453</v>
      </c>
      <c r="Y1138" s="119" t="s">
        <v>2454</v>
      </c>
      <c r="Z1138" s="119" t="s">
        <v>2455</v>
      </c>
      <c r="AA1138" s="119" t="s">
        <v>2456</v>
      </c>
      <c r="AB1138" s="119" t="s">
        <v>1209</v>
      </c>
      <c r="AD1138" s="300"/>
      <c r="AE1138" s="304"/>
      <c r="AF1138" s="297" t="s">
        <v>577</v>
      </c>
      <c r="AG1138" s="302">
        <v>0</v>
      </c>
      <c r="AH1138" s="297" t="s">
        <v>2449</v>
      </c>
      <c r="AI1138" s="297" t="s">
        <v>2450</v>
      </c>
      <c r="AJ1138" s="302">
        <v>4</v>
      </c>
      <c r="AK1138" s="299">
        <v>3</v>
      </c>
      <c r="AL1138" s="299">
        <v>3</v>
      </c>
      <c r="AM1138" s="299">
        <v>1</v>
      </c>
      <c r="AN1138" s="299">
        <v>3</v>
      </c>
      <c r="AR1138" s="299">
        <v>8</v>
      </c>
      <c r="AS1138" s="299">
        <v>4</v>
      </c>
      <c r="AT1138" s="299">
        <v>3</v>
      </c>
      <c r="AU1138" s="299">
        <v>3</v>
      </c>
      <c r="AX1138" s="303">
        <v>-64.375</v>
      </c>
      <c r="AY1138" s="299">
        <v>740</v>
      </c>
      <c r="AZ1138" s="303">
        <v>-286.11111111111114</v>
      </c>
      <c r="BA1138" s="299">
        <v>0</v>
      </c>
      <c r="BB1138" s="304">
        <v>1738.9</v>
      </c>
      <c r="BC1138" s="304">
        <v>1040.3399999999999</v>
      </c>
      <c r="BD1138" s="303">
        <v>713.88888888888891</v>
      </c>
      <c r="BE1138" s="303">
        <v>1000</v>
      </c>
      <c r="BH1138" s="297" t="s">
        <v>2422</v>
      </c>
      <c r="BI1138" s="312"/>
      <c r="BJ1138" s="305" t="s">
        <v>109</v>
      </c>
      <c r="BK1138" s="305"/>
      <c r="BL1138" s="305">
        <v>1</v>
      </c>
      <c r="BM1138" s="307">
        <v>1</v>
      </c>
      <c r="BN1138" s="307" t="s">
        <v>79</v>
      </c>
      <c r="BO1138" s="305" t="s">
        <v>1210</v>
      </c>
      <c r="BP1138" s="308">
        <v>1738.9</v>
      </c>
      <c r="BQ1138" s="308">
        <v>1040.3399999999999</v>
      </c>
      <c r="BR1138" s="308">
        <v>12</v>
      </c>
      <c r="BS1138" s="308">
        <v>12</v>
      </c>
      <c r="BT1138" s="305" t="s">
        <v>2457</v>
      </c>
      <c r="BU1138" s="307">
        <v>0.1</v>
      </c>
      <c r="BV1138" s="309">
        <v>0</v>
      </c>
      <c r="BW1138" s="310" t="s">
        <v>1252</v>
      </c>
      <c r="BX1138" s="305"/>
      <c r="BY1138" s="308">
        <v>1738.9</v>
      </c>
      <c r="BZ1138" s="308">
        <v>1040.3399999999999</v>
      </c>
      <c r="CA1138" s="308">
        <v>20.399999999999999</v>
      </c>
      <c r="CB1138" s="308">
        <v>20.399999999999999</v>
      </c>
      <c r="CC1138" s="307">
        <v>0.55000000000000004</v>
      </c>
      <c r="CD1138" s="305" t="s">
        <v>1212</v>
      </c>
      <c r="CE1138" s="310" t="s">
        <v>1252</v>
      </c>
      <c r="CF1138" s="305"/>
      <c r="CG1138" s="308">
        <v>1738.9</v>
      </c>
      <c r="CH1138" s="308">
        <v>1040.3399999999999</v>
      </c>
      <c r="CI1138" s="308">
        <v>12</v>
      </c>
      <c r="CJ1138" s="308">
        <v>12</v>
      </c>
      <c r="CK1138" s="307"/>
      <c r="CL1138" s="307"/>
      <c r="CM1138" s="307">
        <v>1</v>
      </c>
      <c r="CN1138" s="311" t="s">
        <v>1212</v>
      </c>
      <c r="CO1138" s="305" t="s">
        <v>1252</v>
      </c>
      <c r="CP1138" s="305"/>
      <c r="CQ1138" s="308">
        <v>1738.9</v>
      </c>
      <c r="CR1138" s="308">
        <v>1040.3399999999999</v>
      </c>
      <c r="CS1138" s="308">
        <v>12</v>
      </c>
      <c r="CT1138" s="308">
        <v>12</v>
      </c>
      <c r="CW1138" s="312"/>
      <c r="CX1138" s="312"/>
    </row>
    <row r="1139" spans="1:102" s="299" customFormat="1" ht="16" customHeight="1">
      <c r="A1139" s="297" t="s">
        <v>2458</v>
      </c>
      <c r="B1139" s="297" t="s">
        <v>2459</v>
      </c>
      <c r="C1139" s="119" t="s">
        <v>1255</v>
      </c>
      <c r="D1139" s="119"/>
      <c r="E1139" s="119"/>
      <c r="F1139" s="298">
        <v>1139</v>
      </c>
      <c r="G1139" s="119"/>
      <c r="H1139" s="119"/>
      <c r="I1139" s="119" t="s">
        <v>2460</v>
      </c>
      <c r="J1139" s="119" t="s">
        <v>2461</v>
      </c>
      <c r="K1139" s="119" t="s">
        <v>378</v>
      </c>
      <c r="L1139" s="119"/>
      <c r="M1139" s="119" t="s">
        <v>147</v>
      </c>
      <c r="N1139" s="119"/>
      <c r="O1139" s="119"/>
      <c r="P1139" s="119"/>
      <c r="Q1139" s="119"/>
      <c r="R1139" s="119">
        <v>1</v>
      </c>
      <c r="S1139" s="119" t="s">
        <v>120</v>
      </c>
      <c r="T1139" s="119"/>
      <c r="U1139" s="119"/>
      <c r="V1139" s="119"/>
      <c r="W1139" s="119"/>
      <c r="X1139" s="119" t="s">
        <v>2462</v>
      </c>
      <c r="Y1139" s="119" t="s">
        <v>2463</v>
      </c>
      <c r="Z1139" s="119" t="s">
        <v>2464</v>
      </c>
      <c r="AA1139" s="119" t="s">
        <v>2465</v>
      </c>
      <c r="AB1139" s="119" t="s">
        <v>1209</v>
      </c>
      <c r="AD1139" s="300"/>
      <c r="AE1139" s="304"/>
      <c r="AF1139" s="297" t="s">
        <v>578</v>
      </c>
      <c r="AG1139" s="302">
        <v>0</v>
      </c>
      <c r="AH1139" s="297" t="s">
        <v>2458</v>
      </c>
      <c r="AI1139" s="297" t="s">
        <v>2459</v>
      </c>
      <c r="AJ1139" s="302">
        <v>3</v>
      </c>
      <c r="AK1139" s="299">
        <v>3</v>
      </c>
      <c r="AL1139" s="299">
        <v>3</v>
      </c>
      <c r="AM1139" s="299">
        <v>2</v>
      </c>
      <c r="AR1139" s="299">
        <v>8</v>
      </c>
      <c r="AS1139" s="299">
        <v>4</v>
      </c>
      <c r="AT1139" s="299">
        <v>3</v>
      </c>
      <c r="AX1139" s="303">
        <v>-61.875</v>
      </c>
      <c r="AY1139" s="299">
        <v>640</v>
      </c>
      <c r="AZ1139" s="303">
        <v>-275</v>
      </c>
      <c r="BA1139" s="299">
        <v>0</v>
      </c>
      <c r="BB1139" s="304">
        <v>1636.92</v>
      </c>
      <c r="BC1139" s="304">
        <v>1062.73</v>
      </c>
      <c r="BD1139" s="303">
        <v>725</v>
      </c>
      <c r="BE1139" s="303">
        <v>1000</v>
      </c>
      <c r="BH1139" s="297" t="s">
        <v>2413</v>
      </c>
      <c r="BI1139" s="312"/>
      <c r="BJ1139" s="305" t="s">
        <v>109</v>
      </c>
      <c r="BK1139" s="305"/>
      <c r="BL1139" s="305">
        <v>1</v>
      </c>
      <c r="BM1139" s="307">
        <v>1</v>
      </c>
      <c r="BN1139" s="307" t="s">
        <v>79</v>
      </c>
      <c r="BO1139" s="305" t="s">
        <v>1210</v>
      </c>
      <c r="BP1139" s="308">
        <v>1636.92</v>
      </c>
      <c r="BQ1139" s="308">
        <v>1062.73</v>
      </c>
      <c r="BR1139" s="308">
        <v>35</v>
      </c>
      <c r="BS1139" s="308">
        <v>35</v>
      </c>
      <c r="BT1139" s="305" t="s">
        <v>2466</v>
      </c>
      <c r="BU1139" s="307">
        <v>0.1</v>
      </c>
      <c r="BV1139" s="309">
        <v>0</v>
      </c>
      <c r="BW1139" s="310" t="s">
        <v>1242</v>
      </c>
      <c r="BX1139" s="305"/>
      <c r="BY1139" s="308">
        <v>1636.92</v>
      </c>
      <c r="BZ1139" s="308">
        <v>1062.73</v>
      </c>
      <c r="CA1139" s="308">
        <v>59.5</v>
      </c>
      <c r="CB1139" s="308">
        <v>59.5</v>
      </c>
      <c r="CC1139" s="307">
        <v>0.55000000000000004</v>
      </c>
      <c r="CD1139" s="305" t="s">
        <v>1212</v>
      </c>
      <c r="CE1139" s="310" t="s">
        <v>1242</v>
      </c>
      <c r="CF1139" s="305"/>
      <c r="CG1139" s="308">
        <v>1636.92</v>
      </c>
      <c r="CH1139" s="308">
        <v>1062.73</v>
      </c>
      <c r="CI1139" s="308">
        <v>35</v>
      </c>
      <c r="CJ1139" s="308">
        <v>35</v>
      </c>
      <c r="CK1139" s="307"/>
      <c r="CL1139" s="307"/>
      <c r="CM1139" s="307">
        <v>1</v>
      </c>
      <c r="CN1139" s="311" t="s">
        <v>1212</v>
      </c>
      <c r="CO1139" s="305" t="s">
        <v>1242</v>
      </c>
      <c r="CP1139" s="305"/>
      <c r="CQ1139" s="308">
        <v>1636.92</v>
      </c>
      <c r="CR1139" s="308">
        <v>1062.73</v>
      </c>
      <c r="CS1139" s="308">
        <v>35</v>
      </c>
      <c r="CT1139" s="308">
        <v>35</v>
      </c>
      <c r="CW1139" s="312"/>
      <c r="CX1139" s="312"/>
    </row>
    <row r="1140" spans="1:102" s="299" customFormat="1" ht="16" customHeight="1">
      <c r="A1140" s="297" t="s">
        <v>2467</v>
      </c>
      <c r="B1140" s="297" t="s">
        <v>2468</v>
      </c>
      <c r="C1140" s="119" t="s">
        <v>1255</v>
      </c>
      <c r="D1140" s="119"/>
      <c r="E1140" s="119"/>
      <c r="F1140" s="298">
        <v>1140</v>
      </c>
      <c r="G1140" s="119"/>
      <c r="H1140" s="119"/>
      <c r="I1140" s="119" t="s">
        <v>2469</v>
      </c>
      <c r="J1140" s="119" t="s">
        <v>2470</v>
      </c>
      <c r="K1140" s="119" t="s">
        <v>378</v>
      </c>
      <c r="L1140" s="119"/>
      <c r="M1140" s="119" t="s">
        <v>147</v>
      </c>
      <c r="N1140" s="119"/>
      <c r="O1140" s="119"/>
      <c r="P1140" s="119"/>
      <c r="Q1140" s="119"/>
      <c r="R1140" s="119">
        <v>1</v>
      </c>
      <c r="S1140" s="119" t="s">
        <v>120</v>
      </c>
      <c r="T1140" s="119"/>
      <c r="U1140" s="119"/>
      <c r="V1140" s="119"/>
      <c r="W1140" s="119"/>
      <c r="X1140" s="119" t="s">
        <v>2471</v>
      </c>
      <c r="Y1140" s="119" t="s">
        <v>2472</v>
      </c>
      <c r="Z1140" s="119" t="s">
        <v>2473</v>
      </c>
      <c r="AA1140" s="119" t="s">
        <v>2474</v>
      </c>
      <c r="AB1140" s="119" t="s">
        <v>1209</v>
      </c>
      <c r="AD1140" s="300"/>
      <c r="AE1140" s="304"/>
      <c r="AF1140" s="297" t="s">
        <v>579</v>
      </c>
      <c r="AG1140" s="302">
        <v>0</v>
      </c>
      <c r="AH1140" s="297" t="s">
        <v>2467</v>
      </c>
      <c r="AI1140" s="297" t="s">
        <v>2468</v>
      </c>
      <c r="AJ1140" s="302">
        <v>4</v>
      </c>
      <c r="AK1140" s="299">
        <v>3</v>
      </c>
      <c r="AL1140" s="299">
        <v>3</v>
      </c>
      <c r="AM1140" s="299">
        <v>2</v>
      </c>
      <c r="AN1140" s="299">
        <v>1</v>
      </c>
      <c r="AR1140" s="299">
        <v>8</v>
      </c>
      <c r="AS1140" s="299">
        <v>4</v>
      </c>
      <c r="AT1140" s="299">
        <v>3</v>
      </c>
      <c r="AU1140" s="299">
        <v>3</v>
      </c>
      <c r="AX1140" s="303">
        <v>-63.125</v>
      </c>
      <c r="AY1140" s="299">
        <v>740</v>
      </c>
      <c r="AZ1140" s="303">
        <v>-280.55555555555554</v>
      </c>
      <c r="BA1140" s="299">
        <v>0</v>
      </c>
      <c r="BB1140" s="304">
        <v>1737.8400000000001</v>
      </c>
      <c r="BC1140" s="304">
        <v>1056.45</v>
      </c>
      <c r="BD1140" s="303">
        <v>719.44444444444446</v>
      </c>
      <c r="BE1140" s="303">
        <v>1000</v>
      </c>
      <c r="BH1140" s="297" t="s">
        <v>2458</v>
      </c>
      <c r="BI1140" s="312"/>
      <c r="BJ1140" s="305" t="s">
        <v>109</v>
      </c>
      <c r="BK1140" s="305"/>
      <c r="BL1140" s="305">
        <v>1</v>
      </c>
      <c r="BM1140" s="307">
        <v>1</v>
      </c>
      <c r="BN1140" s="307" t="s">
        <v>79</v>
      </c>
      <c r="BO1140" s="305" t="s">
        <v>1210</v>
      </c>
      <c r="BP1140" s="308">
        <v>1737.84</v>
      </c>
      <c r="BQ1140" s="308">
        <v>1056.45</v>
      </c>
      <c r="BR1140" s="308">
        <v>12</v>
      </c>
      <c r="BS1140" s="308">
        <v>12</v>
      </c>
      <c r="BT1140" s="305" t="s">
        <v>2475</v>
      </c>
      <c r="BU1140" s="307">
        <v>0.1</v>
      </c>
      <c r="BV1140" s="309">
        <v>0</v>
      </c>
      <c r="BW1140" s="310" t="s">
        <v>1252</v>
      </c>
      <c r="BX1140" s="305"/>
      <c r="BY1140" s="308">
        <v>1737.84</v>
      </c>
      <c r="BZ1140" s="308">
        <v>1056.45</v>
      </c>
      <c r="CA1140" s="308">
        <v>20.399999999999999</v>
      </c>
      <c r="CB1140" s="308">
        <v>20.399999999999999</v>
      </c>
      <c r="CC1140" s="307">
        <v>0.55000000000000004</v>
      </c>
      <c r="CD1140" s="305" t="s">
        <v>1212</v>
      </c>
      <c r="CE1140" s="310" t="s">
        <v>1252</v>
      </c>
      <c r="CF1140" s="305"/>
      <c r="CG1140" s="308">
        <v>1737.84</v>
      </c>
      <c r="CH1140" s="308">
        <v>1056.45</v>
      </c>
      <c r="CI1140" s="308">
        <v>12</v>
      </c>
      <c r="CJ1140" s="308">
        <v>12</v>
      </c>
      <c r="CK1140" s="307"/>
      <c r="CL1140" s="307"/>
      <c r="CM1140" s="307">
        <v>1</v>
      </c>
      <c r="CN1140" s="311" t="s">
        <v>1212</v>
      </c>
      <c r="CO1140" s="305" t="s">
        <v>1252</v>
      </c>
      <c r="CP1140" s="305"/>
      <c r="CQ1140" s="308">
        <v>1737.84</v>
      </c>
      <c r="CR1140" s="308">
        <v>1056.45</v>
      </c>
      <c r="CS1140" s="308">
        <v>12</v>
      </c>
      <c r="CT1140" s="308">
        <v>12</v>
      </c>
      <c r="CW1140" s="312"/>
      <c r="CX1140" s="312"/>
    </row>
    <row r="1141" spans="1:102" s="299" customFormat="1" ht="16" customHeight="1">
      <c r="A1141" s="297" t="s">
        <v>2476</v>
      </c>
      <c r="B1141" s="297" t="s">
        <v>2477</v>
      </c>
      <c r="C1141" s="119" t="s">
        <v>1214</v>
      </c>
      <c r="D1141" s="119"/>
      <c r="E1141" s="119"/>
      <c r="F1141" s="298">
        <v>1141</v>
      </c>
      <c r="G1141" s="119"/>
      <c r="H1141" s="119"/>
      <c r="I1141" s="119" t="s">
        <v>2478</v>
      </c>
      <c r="J1141" s="119" t="s">
        <v>2479</v>
      </c>
      <c r="K1141" s="119" t="s">
        <v>378</v>
      </c>
      <c r="L1141" s="119"/>
      <c r="M1141" s="119" t="s">
        <v>147</v>
      </c>
      <c r="N1141" s="119"/>
      <c r="O1141" s="119"/>
      <c r="P1141" s="119"/>
      <c r="Q1141" s="119"/>
      <c r="R1141" s="119">
        <v>1</v>
      </c>
      <c r="S1141" s="119" t="s">
        <v>120</v>
      </c>
      <c r="T1141" s="119"/>
      <c r="U1141" s="119"/>
      <c r="V1141" s="119"/>
      <c r="W1141" s="119"/>
      <c r="X1141" s="119" t="s">
        <v>2480</v>
      </c>
      <c r="Y1141" s="119" t="s">
        <v>2481</v>
      </c>
      <c r="Z1141" s="119" t="s">
        <v>2482</v>
      </c>
      <c r="AA1141" s="119" t="s">
        <v>2483</v>
      </c>
      <c r="AB1141" s="119" t="s">
        <v>1209</v>
      </c>
      <c r="AD1141" s="300"/>
      <c r="AE1141" s="304"/>
      <c r="AF1141" s="297" t="s">
        <v>580</v>
      </c>
      <c r="AG1141" s="302">
        <v>0</v>
      </c>
      <c r="AH1141" s="297" t="s">
        <v>2476</v>
      </c>
      <c r="AI1141" s="297" t="s">
        <v>2477</v>
      </c>
      <c r="AJ1141" s="302">
        <v>4</v>
      </c>
      <c r="AK1141" s="299">
        <v>3</v>
      </c>
      <c r="AL1141" s="299">
        <v>3</v>
      </c>
      <c r="AM1141" s="299">
        <v>2</v>
      </c>
      <c r="AN1141" s="299">
        <v>2</v>
      </c>
      <c r="AR1141" s="299">
        <v>8</v>
      </c>
      <c r="AS1141" s="299">
        <v>4</v>
      </c>
      <c r="AT1141" s="299">
        <v>3</v>
      </c>
      <c r="AU1141" s="299">
        <v>3</v>
      </c>
      <c r="AX1141" s="303">
        <v>-61.875</v>
      </c>
      <c r="AY1141" s="299">
        <v>740</v>
      </c>
      <c r="AZ1141" s="303">
        <v>-275</v>
      </c>
      <c r="BA1141" s="299">
        <v>0</v>
      </c>
      <c r="BB1141" s="304">
        <v>1736.44</v>
      </c>
      <c r="BC1141" s="304">
        <v>1072.53</v>
      </c>
      <c r="BD1141" s="303">
        <v>725</v>
      </c>
      <c r="BE1141" s="303">
        <v>1000</v>
      </c>
      <c r="BH1141" s="297" t="s">
        <v>2458</v>
      </c>
      <c r="BI1141" s="312"/>
      <c r="BJ1141" s="305" t="s">
        <v>109</v>
      </c>
      <c r="BK1141" s="305"/>
      <c r="BL1141" s="305">
        <v>1</v>
      </c>
      <c r="BM1141" s="307">
        <v>1</v>
      </c>
      <c r="BN1141" s="307" t="s">
        <v>79</v>
      </c>
      <c r="BO1141" s="305" t="s">
        <v>1210</v>
      </c>
      <c r="BP1141" s="308">
        <v>1736.44</v>
      </c>
      <c r="BQ1141" s="308">
        <v>1072.53</v>
      </c>
      <c r="BR1141" s="308">
        <v>12</v>
      </c>
      <c r="BS1141" s="308">
        <v>12</v>
      </c>
      <c r="BT1141" s="305" t="s">
        <v>2484</v>
      </c>
      <c r="BU1141" s="307">
        <v>0.1</v>
      </c>
      <c r="BV1141" s="309">
        <v>0</v>
      </c>
      <c r="BW1141" s="310" t="s">
        <v>1252</v>
      </c>
      <c r="BX1141" s="305"/>
      <c r="BY1141" s="308">
        <v>1736.44</v>
      </c>
      <c r="BZ1141" s="308">
        <v>1072.53</v>
      </c>
      <c r="CA1141" s="308">
        <v>20.399999999999999</v>
      </c>
      <c r="CB1141" s="308">
        <v>20.399999999999999</v>
      </c>
      <c r="CC1141" s="307">
        <v>0.55000000000000004</v>
      </c>
      <c r="CD1141" s="305" t="s">
        <v>1212</v>
      </c>
      <c r="CE1141" s="310" t="s">
        <v>1252</v>
      </c>
      <c r="CF1141" s="305"/>
      <c r="CG1141" s="308">
        <v>1736.44</v>
      </c>
      <c r="CH1141" s="308">
        <v>1072.53</v>
      </c>
      <c r="CI1141" s="308">
        <v>12</v>
      </c>
      <c r="CJ1141" s="308">
        <v>12</v>
      </c>
      <c r="CK1141" s="307"/>
      <c r="CL1141" s="307"/>
      <c r="CM1141" s="307">
        <v>1</v>
      </c>
      <c r="CN1141" s="311" t="s">
        <v>1212</v>
      </c>
      <c r="CO1141" s="305" t="s">
        <v>1252</v>
      </c>
      <c r="CP1141" s="305"/>
      <c r="CQ1141" s="308">
        <v>1736.44</v>
      </c>
      <c r="CR1141" s="308">
        <v>1072.53</v>
      </c>
      <c r="CS1141" s="308">
        <v>12</v>
      </c>
      <c r="CT1141" s="308">
        <v>12</v>
      </c>
      <c r="CW1141" s="312"/>
      <c r="CX1141" s="312"/>
    </row>
    <row r="1142" spans="1:102" s="299" customFormat="1" ht="16" customHeight="1">
      <c r="A1142" s="297" t="s">
        <v>2485</v>
      </c>
      <c r="B1142" s="297" t="s">
        <v>2486</v>
      </c>
      <c r="C1142" s="119" t="s">
        <v>1255</v>
      </c>
      <c r="D1142" s="119"/>
      <c r="E1142" s="119"/>
      <c r="F1142" s="298">
        <v>1142</v>
      </c>
      <c r="G1142" s="119"/>
      <c r="H1142" s="119"/>
      <c r="I1142" s="119" t="s">
        <v>2487</v>
      </c>
      <c r="J1142" s="119" t="s">
        <v>2488</v>
      </c>
      <c r="K1142" s="119" t="s">
        <v>378</v>
      </c>
      <c r="L1142" s="119"/>
      <c r="M1142" s="119" t="s">
        <v>147</v>
      </c>
      <c r="N1142" s="119"/>
      <c r="O1142" s="119"/>
      <c r="P1142" s="119"/>
      <c r="Q1142" s="119"/>
      <c r="R1142" s="119">
        <v>1</v>
      </c>
      <c r="S1142" s="119" t="s">
        <v>120</v>
      </c>
      <c r="T1142" s="119"/>
      <c r="U1142" s="119"/>
      <c r="V1142" s="119"/>
      <c r="W1142" s="119"/>
      <c r="X1142" s="119" t="s">
        <v>2489</v>
      </c>
      <c r="Y1142" s="119" t="s">
        <v>2490</v>
      </c>
      <c r="Z1142" s="119" t="s">
        <v>2491</v>
      </c>
      <c r="AA1142" s="119" t="s">
        <v>2492</v>
      </c>
      <c r="AB1142" s="119" t="s">
        <v>1209</v>
      </c>
      <c r="AD1142" s="300"/>
      <c r="AE1142" s="304"/>
      <c r="AF1142" s="297" t="s">
        <v>581</v>
      </c>
      <c r="AG1142" s="302">
        <v>0</v>
      </c>
      <c r="AH1142" s="297" t="s">
        <v>2485</v>
      </c>
      <c r="AI1142" s="297" t="s">
        <v>2486</v>
      </c>
      <c r="AJ1142" s="302">
        <v>4</v>
      </c>
      <c r="AK1142" s="299">
        <v>3</v>
      </c>
      <c r="AL1142" s="299">
        <v>3</v>
      </c>
      <c r="AM1142" s="299">
        <v>2</v>
      </c>
      <c r="AN1142" s="299">
        <v>3</v>
      </c>
      <c r="AR1142" s="299">
        <v>8</v>
      </c>
      <c r="AS1142" s="299">
        <v>4</v>
      </c>
      <c r="AT1142" s="299">
        <v>3</v>
      </c>
      <c r="AU1142" s="299">
        <v>3</v>
      </c>
      <c r="AX1142" s="303">
        <v>-60.625</v>
      </c>
      <c r="AY1142" s="299">
        <v>740</v>
      </c>
      <c r="AZ1142" s="303">
        <v>-269.44444444444446</v>
      </c>
      <c r="BA1142" s="299">
        <v>0</v>
      </c>
      <c r="BB1142" s="304">
        <v>1734.6799999999998</v>
      </c>
      <c r="BC1142" s="304">
        <v>1088.58</v>
      </c>
      <c r="BD1142" s="303">
        <v>730.55555555555554</v>
      </c>
      <c r="BE1142" s="303">
        <v>1000</v>
      </c>
      <c r="BH1142" s="297" t="s">
        <v>2458</v>
      </c>
      <c r="BI1142" s="312"/>
      <c r="BJ1142" s="305" t="s">
        <v>109</v>
      </c>
      <c r="BK1142" s="305"/>
      <c r="BL1142" s="305">
        <v>1</v>
      </c>
      <c r="BM1142" s="307">
        <v>1</v>
      </c>
      <c r="BN1142" s="307" t="s">
        <v>79</v>
      </c>
      <c r="BO1142" s="305" t="s">
        <v>1210</v>
      </c>
      <c r="BP1142" s="308">
        <v>1734.68</v>
      </c>
      <c r="BQ1142" s="308">
        <v>1088.58</v>
      </c>
      <c r="BR1142" s="308">
        <v>12</v>
      </c>
      <c r="BS1142" s="308">
        <v>12</v>
      </c>
      <c r="BT1142" s="305" t="s">
        <v>2493</v>
      </c>
      <c r="BU1142" s="307">
        <v>0.1</v>
      </c>
      <c r="BV1142" s="309">
        <v>0</v>
      </c>
      <c r="BW1142" s="310" t="s">
        <v>1252</v>
      </c>
      <c r="BX1142" s="305"/>
      <c r="BY1142" s="308">
        <v>1734.68</v>
      </c>
      <c r="BZ1142" s="308">
        <v>1088.58</v>
      </c>
      <c r="CA1142" s="308">
        <v>20.399999999999999</v>
      </c>
      <c r="CB1142" s="308">
        <v>20.399999999999999</v>
      </c>
      <c r="CC1142" s="307">
        <v>0.55000000000000004</v>
      </c>
      <c r="CD1142" s="305" t="s">
        <v>1212</v>
      </c>
      <c r="CE1142" s="310" t="s">
        <v>1252</v>
      </c>
      <c r="CF1142" s="305"/>
      <c r="CG1142" s="308">
        <v>1734.68</v>
      </c>
      <c r="CH1142" s="308">
        <v>1088.58</v>
      </c>
      <c r="CI1142" s="308">
        <v>12</v>
      </c>
      <c r="CJ1142" s="308">
        <v>12</v>
      </c>
      <c r="CK1142" s="307"/>
      <c r="CL1142" s="307"/>
      <c r="CM1142" s="307">
        <v>1</v>
      </c>
      <c r="CN1142" s="311" t="s">
        <v>1212</v>
      </c>
      <c r="CO1142" s="305" t="s">
        <v>1252</v>
      </c>
      <c r="CP1142" s="305"/>
      <c r="CQ1142" s="308">
        <v>1734.68</v>
      </c>
      <c r="CR1142" s="308">
        <v>1088.58</v>
      </c>
      <c r="CS1142" s="308">
        <v>12</v>
      </c>
      <c r="CT1142" s="308">
        <v>12</v>
      </c>
      <c r="CW1142" s="312"/>
      <c r="CX1142" s="312"/>
    </row>
    <row r="1143" spans="1:102" s="299" customFormat="1" ht="16" customHeight="1">
      <c r="A1143" s="297" t="s">
        <v>2494</v>
      </c>
      <c r="B1143" s="297" t="s">
        <v>2495</v>
      </c>
      <c r="C1143" s="119" t="s">
        <v>1214</v>
      </c>
      <c r="D1143" s="119"/>
      <c r="E1143" s="119"/>
      <c r="F1143" s="298">
        <v>1143</v>
      </c>
      <c r="G1143" s="119"/>
      <c r="H1143" s="119"/>
      <c r="I1143" s="119" t="s">
        <v>2496</v>
      </c>
      <c r="J1143" s="119" t="s">
        <v>2497</v>
      </c>
      <c r="K1143" s="119" t="s">
        <v>378</v>
      </c>
      <c r="L1143" s="119"/>
      <c r="M1143" s="119" t="s">
        <v>147</v>
      </c>
      <c r="N1143" s="119"/>
      <c r="O1143" s="119"/>
      <c r="P1143" s="119"/>
      <c r="Q1143" s="119"/>
      <c r="R1143" s="119">
        <v>1</v>
      </c>
      <c r="S1143" s="119" t="s">
        <v>120</v>
      </c>
      <c r="T1143" s="119"/>
      <c r="U1143" s="119"/>
      <c r="V1143" s="119"/>
      <c r="W1143" s="119"/>
      <c r="X1143" s="119" t="s">
        <v>2498</v>
      </c>
      <c r="Y1143" s="119" t="s">
        <v>2499</v>
      </c>
      <c r="Z1143" s="119" t="s">
        <v>2500</v>
      </c>
      <c r="AA1143" s="119" t="s">
        <v>2501</v>
      </c>
      <c r="AB1143" s="119" t="s">
        <v>1209</v>
      </c>
      <c r="AD1143" s="300"/>
      <c r="AE1143" s="304"/>
      <c r="AF1143" s="297" t="s">
        <v>582</v>
      </c>
      <c r="AG1143" s="302">
        <v>0</v>
      </c>
      <c r="AH1143" s="297" t="s">
        <v>2494</v>
      </c>
      <c r="AI1143" s="297" t="s">
        <v>2495</v>
      </c>
      <c r="AJ1143" s="302">
        <v>3</v>
      </c>
      <c r="AK1143" s="299">
        <v>3</v>
      </c>
      <c r="AL1143" s="299">
        <v>3</v>
      </c>
      <c r="AM1143" s="299">
        <v>3</v>
      </c>
      <c r="AR1143" s="299">
        <v>8</v>
      </c>
      <c r="AS1143" s="299">
        <v>4</v>
      </c>
      <c r="AT1143" s="299">
        <v>3</v>
      </c>
      <c r="AX1143" s="303">
        <v>-58.125</v>
      </c>
      <c r="AY1143" s="299">
        <v>640</v>
      </c>
      <c r="AZ1143" s="303">
        <v>-258.33333333333331</v>
      </c>
      <c r="BA1143" s="299">
        <v>0</v>
      </c>
      <c r="BB1143" s="304">
        <v>1631.45</v>
      </c>
      <c r="BC1143" s="304">
        <v>1104.25</v>
      </c>
      <c r="BD1143" s="303">
        <v>741.66666666666674</v>
      </c>
      <c r="BE1143" s="303">
        <v>1000</v>
      </c>
      <c r="BH1143" s="297" t="s">
        <v>2413</v>
      </c>
      <c r="BI1143" s="312"/>
      <c r="BJ1143" s="305" t="s">
        <v>109</v>
      </c>
      <c r="BK1143" s="305"/>
      <c r="BL1143" s="305">
        <v>1</v>
      </c>
      <c r="BM1143" s="307">
        <v>1</v>
      </c>
      <c r="BN1143" s="307" t="s">
        <v>79</v>
      </c>
      <c r="BO1143" s="305" t="s">
        <v>1210</v>
      </c>
      <c r="BP1143" s="308">
        <v>1631.45</v>
      </c>
      <c r="BQ1143" s="308">
        <v>1104.25</v>
      </c>
      <c r="BR1143" s="308">
        <v>35</v>
      </c>
      <c r="BS1143" s="308">
        <v>35</v>
      </c>
      <c r="BT1143" s="305" t="s">
        <v>2502</v>
      </c>
      <c r="BU1143" s="307">
        <v>0.1</v>
      </c>
      <c r="BV1143" s="309">
        <v>0</v>
      </c>
      <c r="BW1143" s="310" t="s">
        <v>1242</v>
      </c>
      <c r="BX1143" s="305"/>
      <c r="BY1143" s="308">
        <v>1631.45</v>
      </c>
      <c r="BZ1143" s="308">
        <v>1104.25</v>
      </c>
      <c r="CA1143" s="308">
        <v>59.5</v>
      </c>
      <c r="CB1143" s="308">
        <v>59.5</v>
      </c>
      <c r="CC1143" s="307">
        <v>0.55000000000000004</v>
      </c>
      <c r="CD1143" s="305" t="s">
        <v>1212</v>
      </c>
      <c r="CE1143" s="310" t="s">
        <v>1242</v>
      </c>
      <c r="CF1143" s="305"/>
      <c r="CG1143" s="308">
        <v>1631.45</v>
      </c>
      <c r="CH1143" s="308">
        <v>1104.25</v>
      </c>
      <c r="CI1143" s="308">
        <v>35</v>
      </c>
      <c r="CJ1143" s="308">
        <v>35</v>
      </c>
      <c r="CK1143" s="307"/>
      <c r="CL1143" s="307"/>
      <c r="CM1143" s="307">
        <v>1</v>
      </c>
      <c r="CN1143" s="311" t="s">
        <v>1212</v>
      </c>
      <c r="CO1143" s="305" t="s">
        <v>1242</v>
      </c>
      <c r="CP1143" s="305"/>
      <c r="CQ1143" s="308">
        <v>1631.45</v>
      </c>
      <c r="CR1143" s="308">
        <v>1104.25</v>
      </c>
      <c r="CS1143" s="308">
        <v>35</v>
      </c>
      <c r="CT1143" s="308">
        <v>35</v>
      </c>
      <c r="CW1143" s="312"/>
      <c r="CX1143" s="312"/>
    </row>
    <row r="1144" spans="1:102" s="299" customFormat="1" ht="16" customHeight="1">
      <c r="A1144" s="297" t="s">
        <v>2503</v>
      </c>
      <c r="B1144" s="297" t="s">
        <v>2504</v>
      </c>
      <c r="C1144" s="119" t="s">
        <v>1214</v>
      </c>
      <c r="D1144" s="119"/>
      <c r="E1144" s="119"/>
      <c r="F1144" s="298">
        <v>1144</v>
      </c>
      <c r="G1144" s="119"/>
      <c r="H1144" s="119"/>
      <c r="I1144" s="119" t="s">
        <v>2505</v>
      </c>
      <c r="J1144" s="119" t="s">
        <v>2506</v>
      </c>
      <c r="K1144" s="119" t="s">
        <v>378</v>
      </c>
      <c r="L1144" s="119"/>
      <c r="M1144" s="119" t="s">
        <v>147</v>
      </c>
      <c r="N1144" s="119"/>
      <c r="O1144" s="119"/>
      <c r="P1144" s="119"/>
      <c r="Q1144" s="119"/>
      <c r="R1144" s="119">
        <v>1</v>
      </c>
      <c r="S1144" s="119" t="s">
        <v>120</v>
      </c>
      <c r="T1144" s="119"/>
      <c r="U1144" s="119"/>
      <c r="V1144" s="119"/>
      <c r="W1144" s="119"/>
      <c r="X1144" s="119" t="s">
        <v>2507</v>
      </c>
      <c r="Y1144" s="119" t="s">
        <v>2508</v>
      </c>
      <c r="Z1144" s="119" t="s">
        <v>2509</v>
      </c>
      <c r="AA1144" s="119" t="s">
        <v>2510</v>
      </c>
      <c r="AB1144" s="119" t="s">
        <v>1209</v>
      </c>
      <c r="AD1144" s="300"/>
      <c r="AE1144" s="304"/>
      <c r="AF1144" s="297" t="s">
        <v>583</v>
      </c>
      <c r="AG1144" s="302">
        <v>0</v>
      </c>
      <c r="AH1144" s="297" t="s">
        <v>2503</v>
      </c>
      <c r="AI1144" s="297" t="s">
        <v>2504</v>
      </c>
      <c r="AJ1144" s="302">
        <v>4</v>
      </c>
      <c r="AK1144" s="299">
        <v>3</v>
      </c>
      <c r="AL1144" s="299">
        <v>3</v>
      </c>
      <c r="AM1144" s="299">
        <v>3</v>
      </c>
      <c r="AN1144" s="299">
        <v>1</v>
      </c>
      <c r="AR1144" s="299">
        <v>8</v>
      </c>
      <c r="AS1144" s="299">
        <v>4</v>
      </c>
      <c r="AT1144" s="299">
        <v>3</v>
      </c>
      <c r="AU1144" s="299">
        <v>3</v>
      </c>
      <c r="AX1144" s="303">
        <v>-59.375</v>
      </c>
      <c r="AY1144" s="299">
        <v>740</v>
      </c>
      <c r="AZ1144" s="303">
        <v>-263.88888888888886</v>
      </c>
      <c r="BA1144" s="299">
        <v>0</v>
      </c>
      <c r="BB1144" s="304">
        <v>1732.5700000000002</v>
      </c>
      <c r="BC1144" s="304">
        <v>1104.5899999999999</v>
      </c>
      <c r="BD1144" s="303">
        <v>736.11111111111109</v>
      </c>
      <c r="BE1144" s="303">
        <v>1000</v>
      </c>
      <c r="BH1144" s="297" t="s">
        <v>2494</v>
      </c>
      <c r="BI1144" s="312"/>
      <c r="BJ1144" s="305" t="s">
        <v>109</v>
      </c>
      <c r="BK1144" s="305"/>
      <c r="BL1144" s="305">
        <v>1</v>
      </c>
      <c r="BM1144" s="307">
        <v>1</v>
      </c>
      <c r="BN1144" s="307" t="s">
        <v>79</v>
      </c>
      <c r="BO1144" s="305" t="s">
        <v>1210</v>
      </c>
      <c r="BP1144" s="308">
        <v>1732.57</v>
      </c>
      <c r="BQ1144" s="308">
        <v>1104.5899999999999</v>
      </c>
      <c r="BR1144" s="308">
        <v>12</v>
      </c>
      <c r="BS1144" s="308">
        <v>12</v>
      </c>
      <c r="BT1144" s="305" t="s">
        <v>2511</v>
      </c>
      <c r="BU1144" s="307">
        <v>0.1</v>
      </c>
      <c r="BV1144" s="309">
        <v>0</v>
      </c>
      <c r="BW1144" s="310" t="s">
        <v>1252</v>
      </c>
      <c r="BX1144" s="305"/>
      <c r="BY1144" s="308">
        <v>1732.57</v>
      </c>
      <c r="BZ1144" s="308">
        <v>1104.5899999999999</v>
      </c>
      <c r="CA1144" s="308">
        <v>20.399999999999999</v>
      </c>
      <c r="CB1144" s="308">
        <v>20.399999999999999</v>
      </c>
      <c r="CC1144" s="307">
        <v>0.55000000000000004</v>
      </c>
      <c r="CD1144" s="305" t="s">
        <v>1212</v>
      </c>
      <c r="CE1144" s="310" t="s">
        <v>1252</v>
      </c>
      <c r="CF1144" s="305"/>
      <c r="CG1144" s="308">
        <v>1732.57</v>
      </c>
      <c r="CH1144" s="308">
        <v>1104.5899999999999</v>
      </c>
      <c r="CI1144" s="308">
        <v>12</v>
      </c>
      <c r="CJ1144" s="308">
        <v>12</v>
      </c>
      <c r="CK1144" s="307"/>
      <c r="CL1144" s="307"/>
      <c r="CM1144" s="307">
        <v>1</v>
      </c>
      <c r="CN1144" s="311" t="s">
        <v>1212</v>
      </c>
      <c r="CO1144" s="305" t="s">
        <v>1252</v>
      </c>
      <c r="CP1144" s="305"/>
      <c r="CQ1144" s="308">
        <v>1732.57</v>
      </c>
      <c r="CR1144" s="308">
        <v>1104.5899999999999</v>
      </c>
      <c r="CS1144" s="308">
        <v>12</v>
      </c>
      <c r="CT1144" s="308">
        <v>12</v>
      </c>
      <c r="CW1144" s="312"/>
      <c r="CX1144" s="312"/>
    </row>
    <row r="1145" spans="1:102" s="299" customFormat="1" ht="16" customHeight="1">
      <c r="A1145" s="297" t="s">
        <v>2512</v>
      </c>
      <c r="B1145" s="297" t="s">
        <v>2513</v>
      </c>
      <c r="C1145" s="119" t="s">
        <v>1255</v>
      </c>
      <c r="D1145" s="119"/>
      <c r="E1145" s="119"/>
      <c r="F1145" s="298">
        <v>1145</v>
      </c>
      <c r="G1145" s="119"/>
      <c r="H1145" s="119"/>
      <c r="I1145" s="119" t="s">
        <v>2514</v>
      </c>
      <c r="J1145" s="119" t="s">
        <v>2515</v>
      </c>
      <c r="K1145" s="119" t="s">
        <v>378</v>
      </c>
      <c r="L1145" s="119"/>
      <c r="M1145" s="119" t="s">
        <v>147</v>
      </c>
      <c r="N1145" s="119"/>
      <c r="O1145" s="119"/>
      <c r="P1145" s="119"/>
      <c r="Q1145" s="119"/>
      <c r="R1145" s="119">
        <v>1</v>
      </c>
      <c r="S1145" s="119" t="s">
        <v>120</v>
      </c>
      <c r="T1145" s="119"/>
      <c r="U1145" s="119"/>
      <c r="V1145" s="119"/>
      <c r="W1145" s="119"/>
      <c r="X1145" s="119" t="s">
        <v>2516</v>
      </c>
      <c r="Y1145" s="119" t="s">
        <v>2517</v>
      </c>
      <c r="Z1145" s="119" t="s">
        <v>2518</v>
      </c>
      <c r="AA1145" s="119" t="s">
        <v>2519</v>
      </c>
      <c r="AB1145" s="119" t="s">
        <v>1209</v>
      </c>
      <c r="AD1145" s="300"/>
      <c r="AE1145" s="304"/>
      <c r="AF1145" s="297" t="s">
        <v>584</v>
      </c>
      <c r="AG1145" s="302">
        <v>0</v>
      </c>
      <c r="AH1145" s="297" t="s">
        <v>2512</v>
      </c>
      <c r="AI1145" s="297" t="s">
        <v>2513</v>
      </c>
      <c r="AJ1145" s="302">
        <v>4</v>
      </c>
      <c r="AK1145" s="299">
        <v>3</v>
      </c>
      <c r="AL1145" s="299">
        <v>3</v>
      </c>
      <c r="AM1145" s="299">
        <v>3</v>
      </c>
      <c r="AN1145" s="299">
        <v>2</v>
      </c>
      <c r="AR1145" s="299">
        <v>8</v>
      </c>
      <c r="AS1145" s="299">
        <v>4</v>
      </c>
      <c r="AT1145" s="299">
        <v>3</v>
      </c>
      <c r="AU1145" s="299">
        <v>3</v>
      </c>
      <c r="AX1145" s="303">
        <v>-58.125</v>
      </c>
      <c r="AY1145" s="299">
        <v>740</v>
      </c>
      <c r="AZ1145" s="303">
        <v>-258.33333333333331</v>
      </c>
      <c r="BA1145" s="299">
        <v>0</v>
      </c>
      <c r="BB1145" s="304">
        <v>1730.12</v>
      </c>
      <c r="BC1145" s="304">
        <v>1120.54</v>
      </c>
      <c r="BD1145" s="303">
        <v>741.66666666666674</v>
      </c>
      <c r="BE1145" s="303">
        <v>1000</v>
      </c>
      <c r="BH1145" s="297" t="s">
        <v>2494</v>
      </c>
      <c r="BI1145" s="312"/>
      <c r="BJ1145" s="305" t="s">
        <v>109</v>
      </c>
      <c r="BK1145" s="305"/>
      <c r="BL1145" s="305">
        <v>1</v>
      </c>
      <c r="BM1145" s="307">
        <v>1</v>
      </c>
      <c r="BN1145" s="307" t="s">
        <v>79</v>
      </c>
      <c r="BO1145" s="305" t="s">
        <v>1210</v>
      </c>
      <c r="BP1145" s="308">
        <v>1730.12</v>
      </c>
      <c r="BQ1145" s="308">
        <v>1120.54</v>
      </c>
      <c r="BR1145" s="308">
        <v>12</v>
      </c>
      <c r="BS1145" s="308">
        <v>12</v>
      </c>
      <c r="BT1145" s="305" t="s">
        <v>2520</v>
      </c>
      <c r="BU1145" s="307">
        <v>0.1</v>
      </c>
      <c r="BV1145" s="309">
        <v>0</v>
      </c>
      <c r="BW1145" s="310" t="s">
        <v>1252</v>
      </c>
      <c r="BX1145" s="305"/>
      <c r="BY1145" s="308">
        <v>1730.12</v>
      </c>
      <c r="BZ1145" s="308">
        <v>1120.54</v>
      </c>
      <c r="CA1145" s="308">
        <v>20.399999999999999</v>
      </c>
      <c r="CB1145" s="308">
        <v>20.399999999999999</v>
      </c>
      <c r="CC1145" s="307">
        <v>0.55000000000000004</v>
      </c>
      <c r="CD1145" s="305" t="s">
        <v>1212</v>
      </c>
      <c r="CE1145" s="310" t="s">
        <v>1252</v>
      </c>
      <c r="CF1145" s="305"/>
      <c r="CG1145" s="308">
        <v>1730.12</v>
      </c>
      <c r="CH1145" s="308">
        <v>1120.54</v>
      </c>
      <c r="CI1145" s="308">
        <v>12</v>
      </c>
      <c r="CJ1145" s="308">
        <v>12</v>
      </c>
      <c r="CK1145" s="307"/>
      <c r="CL1145" s="307"/>
      <c r="CM1145" s="307">
        <v>1</v>
      </c>
      <c r="CN1145" s="311" t="s">
        <v>1212</v>
      </c>
      <c r="CO1145" s="305" t="s">
        <v>1252</v>
      </c>
      <c r="CP1145" s="305"/>
      <c r="CQ1145" s="308">
        <v>1730.12</v>
      </c>
      <c r="CR1145" s="308">
        <v>1120.54</v>
      </c>
      <c r="CS1145" s="308">
        <v>12</v>
      </c>
      <c r="CT1145" s="308">
        <v>12</v>
      </c>
      <c r="CW1145" s="312"/>
      <c r="CX1145" s="312"/>
    </row>
    <row r="1146" spans="1:102" s="299" customFormat="1" ht="16" customHeight="1">
      <c r="A1146" s="297" t="s">
        <v>2521</v>
      </c>
      <c r="B1146" s="297" t="s">
        <v>2522</v>
      </c>
      <c r="C1146" s="119" t="s">
        <v>1214</v>
      </c>
      <c r="D1146" s="119"/>
      <c r="E1146" s="119"/>
      <c r="F1146" s="298">
        <v>1146</v>
      </c>
      <c r="G1146" s="119"/>
      <c r="H1146" s="119"/>
      <c r="I1146" s="119" t="s">
        <v>2523</v>
      </c>
      <c r="J1146" s="119" t="s">
        <v>2524</v>
      </c>
      <c r="K1146" s="119" t="s">
        <v>378</v>
      </c>
      <c r="L1146" s="119"/>
      <c r="M1146" s="119" t="s">
        <v>147</v>
      </c>
      <c r="N1146" s="119"/>
      <c r="O1146" s="119"/>
      <c r="P1146" s="119"/>
      <c r="Q1146" s="119"/>
      <c r="R1146" s="119">
        <v>1</v>
      </c>
      <c r="S1146" s="119" t="s">
        <v>120</v>
      </c>
      <c r="T1146" s="119"/>
      <c r="U1146" s="119"/>
      <c r="V1146" s="119"/>
      <c r="W1146" s="119"/>
      <c r="X1146" s="119" t="s">
        <v>2525</v>
      </c>
      <c r="Y1146" s="119" t="s">
        <v>2526</v>
      </c>
      <c r="Z1146" s="119" t="s">
        <v>2527</v>
      </c>
      <c r="AA1146" s="119" t="s">
        <v>2528</v>
      </c>
      <c r="AB1146" s="119" t="s">
        <v>1209</v>
      </c>
      <c r="AD1146" s="300"/>
      <c r="AE1146" s="304"/>
      <c r="AF1146" s="297" t="s">
        <v>585</v>
      </c>
      <c r="AG1146" s="302">
        <v>0</v>
      </c>
      <c r="AH1146" s="297" t="s">
        <v>2521</v>
      </c>
      <c r="AI1146" s="297" t="s">
        <v>2522</v>
      </c>
      <c r="AJ1146" s="302">
        <v>4</v>
      </c>
      <c r="AK1146" s="299">
        <v>3</v>
      </c>
      <c r="AL1146" s="299">
        <v>3</v>
      </c>
      <c r="AM1146" s="299">
        <v>3</v>
      </c>
      <c r="AN1146" s="299">
        <v>3</v>
      </c>
      <c r="AR1146" s="299">
        <v>8</v>
      </c>
      <c r="AS1146" s="299">
        <v>4</v>
      </c>
      <c r="AT1146" s="299">
        <v>3</v>
      </c>
      <c r="AU1146" s="299">
        <v>3</v>
      </c>
      <c r="AX1146" s="303">
        <v>-56.875</v>
      </c>
      <c r="AY1146" s="299">
        <v>740</v>
      </c>
      <c r="AZ1146" s="303">
        <v>-252.77777777777777</v>
      </c>
      <c r="BA1146" s="299">
        <v>0</v>
      </c>
      <c r="BB1146" s="304">
        <v>1727.31</v>
      </c>
      <c r="BC1146" s="304">
        <v>1136.44</v>
      </c>
      <c r="BD1146" s="303">
        <v>747.22222222222217</v>
      </c>
      <c r="BE1146" s="303">
        <v>1000</v>
      </c>
      <c r="BH1146" s="297" t="s">
        <v>2494</v>
      </c>
      <c r="BI1146" s="312"/>
      <c r="BJ1146" s="305" t="s">
        <v>109</v>
      </c>
      <c r="BK1146" s="305"/>
      <c r="BL1146" s="305">
        <v>1</v>
      </c>
      <c r="BM1146" s="307">
        <v>1</v>
      </c>
      <c r="BN1146" s="307" t="s">
        <v>79</v>
      </c>
      <c r="BO1146" s="305" t="s">
        <v>1210</v>
      </c>
      <c r="BP1146" s="308">
        <v>1727.31</v>
      </c>
      <c r="BQ1146" s="308">
        <v>1136.44</v>
      </c>
      <c r="BR1146" s="308">
        <v>12</v>
      </c>
      <c r="BS1146" s="308">
        <v>12</v>
      </c>
      <c r="BT1146" s="305" t="s">
        <v>2529</v>
      </c>
      <c r="BU1146" s="307">
        <v>0.1</v>
      </c>
      <c r="BV1146" s="309">
        <v>0</v>
      </c>
      <c r="BW1146" s="310" t="s">
        <v>1252</v>
      </c>
      <c r="BX1146" s="305"/>
      <c r="BY1146" s="308">
        <v>1727.31</v>
      </c>
      <c r="BZ1146" s="308">
        <v>1136.44</v>
      </c>
      <c r="CA1146" s="308">
        <v>20.399999999999999</v>
      </c>
      <c r="CB1146" s="308">
        <v>20.399999999999999</v>
      </c>
      <c r="CC1146" s="307">
        <v>0.55000000000000004</v>
      </c>
      <c r="CD1146" s="305" t="s">
        <v>1212</v>
      </c>
      <c r="CE1146" s="310" t="s">
        <v>1252</v>
      </c>
      <c r="CF1146" s="305"/>
      <c r="CG1146" s="308">
        <v>1727.31</v>
      </c>
      <c r="CH1146" s="308">
        <v>1136.44</v>
      </c>
      <c r="CI1146" s="308">
        <v>12</v>
      </c>
      <c r="CJ1146" s="308">
        <v>12</v>
      </c>
      <c r="CK1146" s="307"/>
      <c r="CL1146" s="307"/>
      <c r="CM1146" s="307">
        <v>1</v>
      </c>
      <c r="CN1146" s="311" t="s">
        <v>1212</v>
      </c>
      <c r="CO1146" s="305" t="s">
        <v>1252</v>
      </c>
      <c r="CP1146" s="305"/>
      <c r="CQ1146" s="308">
        <v>1727.31</v>
      </c>
      <c r="CR1146" s="308">
        <v>1136.44</v>
      </c>
      <c r="CS1146" s="308">
        <v>12</v>
      </c>
      <c r="CT1146" s="308">
        <v>12</v>
      </c>
      <c r="CW1146" s="312"/>
      <c r="CX1146" s="312"/>
    </row>
    <row r="1147" spans="1:102" s="299" customFormat="1" ht="16" customHeight="1">
      <c r="A1147" s="297" t="s">
        <v>2530</v>
      </c>
      <c r="B1147" s="297" t="s">
        <v>2531</v>
      </c>
      <c r="C1147" s="119" t="s">
        <v>1255</v>
      </c>
      <c r="D1147" s="119"/>
      <c r="E1147" s="119"/>
      <c r="F1147" s="298">
        <v>1147</v>
      </c>
      <c r="G1147" s="119"/>
      <c r="H1147" s="119"/>
      <c r="I1147" s="119" t="s">
        <v>2532</v>
      </c>
      <c r="J1147" s="119" t="s">
        <v>2533</v>
      </c>
      <c r="K1147" s="119" t="s">
        <v>378</v>
      </c>
      <c r="L1147" s="119"/>
      <c r="M1147" s="119" t="s">
        <v>147</v>
      </c>
      <c r="N1147" s="119"/>
      <c r="O1147" s="119"/>
      <c r="P1147" s="119"/>
      <c r="Q1147" s="119"/>
      <c r="R1147" s="119">
        <v>1</v>
      </c>
      <c r="S1147" s="119" t="s">
        <v>120</v>
      </c>
      <c r="T1147" s="119"/>
      <c r="U1147" s="119"/>
      <c r="V1147" s="119"/>
      <c r="W1147" s="119"/>
      <c r="X1147" s="119" t="s">
        <v>2534</v>
      </c>
      <c r="Y1147" s="119" t="s">
        <v>2535</v>
      </c>
      <c r="Z1147" s="119" t="s">
        <v>2536</v>
      </c>
      <c r="AA1147" s="119" t="s">
        <v>2537</v>
      </c>
      <c r="AB1147" s="119" t="s">
        <v>1209</v>
      </c>
      <c r="AD1147" s="300"/>
      <c r="AE1147" s="304"/>
      <c r="AF1147" s="297" t="s">
        <v>586</v>
      </c>
      <c r="AG1147" s="302">
        <v>0</v>
      </c>
      <c r="AH1147" s="297" t="s">
        <v>2530</v>
      </c>
      <c r="AI1147" s="297" t="s">
        <v>2531</v>
      </c>
      <c r="AJ1147" s="302">
        <v>2</v>
      </c>
      <c r="AK1147" s="299">
        <v>3</v>
      </c>
      <c r="AL1147" s="299">
        <v>4</v>
      </c>
      <c r="AR1147" s="299">
        <v>8</v>
      </c>
      <c r="AS1147" s="299">
        <v>4</v>
      </c>
      <c r="AX1147" s="303">
        <v>-50.625</v>
      </c>
      <c r="AY1147" s="299">
        <v>500</v>
      </c>
      <c r="AZ1147" s="303">
        <v>-225</v>
      </c>
      <c r="BA1147" s="299">
        <v>0</v>
      </c>
      <c r="BB1147" s="304">
        <v>1478.47</v>
      </c>
      <c r="BC1147" s="304">
        <v>1145.1399999999999</v>
      </c>
      <c r="BD1147" s="303">
        <v>775</v>
      </c>
      <c r="BE1147" s="303">
        <v>1000</v>
      </c>
      <c r="BH1147" s="297" t="s">
        <v>2162</v>
      </c>
      <c r="BI1147" s="312"/>
      <c r="BJ1147" s="305" t="s">
        <v>109</v>
      </c>
      <c r="BK1147" s="305"/>
      <c r="BL1147" s="305">
        <v>1</v>
      </c>
      <c r="BM1147" s="307">
        <v>1</v>
      </c>
      <c r="BN1147" s="307" t="s">
        <v>79</v>
      </c>
      <c r="BO1147" s="305" t="s">
        <v>1210</v>
      </c>
      <c r="BP1147" s="308">
        <v>1478.47</v>
      </c>
      <c r="BQ1147" s="308">
        <v>1145.1400000000001</v>
      </c>
      <c r="BR1147" s="308">
        <v>60</v>
      </c>
      <c r="BS1147" s="308">
        <v>60</v>
      </c>
      <c r="BT1147" s="305" t="s">
        <v>2538</v>
      </c>
      <c r="BU1147" s="307">
        <v>0.1</v>
      </c>
      <c r="BV1147" s="309">
        <v>0</v>
      </c>
      <c r="BW1147" s="310" t="s">
        <v>1232</v>
      </c>
      <c r="BX1147" s="305"/>
      <c r="BY1147" s="308">
        <v>1478.47</v>
      </c>
      <c r="BZ1147" s="308">
        <v>1145.1400000000001</v>
      </c>
      <c r="CA1147" s="308">
        <v>102</v>
      </c>
      <c r="CB1147" s="308">
        <v>102</v>
      </c>
      <c r="CC1147" s="307">
        <v>0.55000000000000004</v>
      </c>
      <c r="CD1147" s="305" t="s">
        <v>1212</v>
      </c>
      <c r="CE1147" s="310" t="s">
        <v>1232</v>
      </c>
      <c r="CF1147" s="305"/>
      <c r="CG1147" s="308">
        <v>1478.47</v>
      </c>
      <c r="CH1147" s="308">
        <v>1145.1400000000001</v>
      </c>
      <c r="CI1147" s="308">
        <v>60</v>
      </c>
      <c r="CJ1147" s="308">
        <v>60</v>
      </c>
      <c r="CK1147" s="307"/>
      <c r="CL1147" s="307"/>
      <c r="CM1147" s="307">
        <v>1</v>
      </c>
      <c r="CN1147" s="311" t="s">
        <v>1212</v>
      </c>
      <c r="CO1147" s="305" t="s">
        <v>1232</v>
      </c>
      <c r="CP1147" s="305"/>
      <c r="CQ1147" s="308">
        <v>1478.47</v>
      </c>
      <c r="CR1147" s="308">
        <v>1145.1400000000001</v>
      </c>
      <c r="CS1147" s="308">
        <v>60</v>
      </c>
      <c r="CT1147" s="308">
        <v>60</v>
      </c>
      <c r="CW1147" s="312"/>
      <c r="CX1147" s="312"/>
    </row>
    <row r="1148" spans="1:102" s="299" customFormat="1" ht="16" customHeight="1">
      <c r="A1148" s="297" t="s">
        <v>2539</v>
      </c>
      <c r="B1148" s="297" t="s">
        <v>2540</v>
      </c>
      <c r="C1148" s="119" t="s">
        <v>1255</v>
      </c>
      <c r="D1148" s="119"/>
      <c r="E1148" s="119"/>
      <c r="F1148" s="298">
        <v>1148</v>
      </c>
      <c r="G1148" s="119"/>
      <c r="H1148" s="119"/>
      <c r="I1148" s="119" t="s">
        <v>2541</v>
      </c>
      <c r="J1148" s="119" t="s">
        <v>2542</v>
      </c>
      <c r="K1148" s="119" t="s">
        <v>378</v>
      </c>
      <c r="L1148" s="119"/>
      <c r="M1148" s="119" t="s">
        <v>147</v>
      </c>
      <c r="N1148" s="119"/>
      <c r="O1148" s="119"/>
      <c r="P1148" s="119"/>
      <c r="Q1148" s="119"/>
      <c r="R1148" s="119">
        <v>1</v>
      </c>
      <c r="S1148" s="119" t="s">
        <v>120</v>
      </c>
      <c r="T1148" s="119"/>
      <c r="U1148" s="119"/>
      <c r="V1148" s="119"/>
      <c r="W1148" s="119"/>
      <c r="X1148" s="119" t="s">
        <v>2543</v>
      </c>
      <c r="Y1148" s="119" t="s">
        <v>2544</v>
      </c>
      <c r="Z1148" s="119" t="s">
        <v>2545</v>
      </c>
      <c r="AA1148" s="119" t="s">
        <v>2546</v>
      </c>
      <c r="AB1148" s="119" t="s">
        <v>1209</v>
      </c>
      <c r="AD1148" s="300"/>
      <c r="AE1148" s="304"/>
      <c r="AF1148" s="297" t="s">
        <v>587</v>
      </c>
      <c r="AG1148" s="302">
        <v>0</v>
      </c>
      <c r="AH1148" s="297" t="s">
        <v>2539</v>
      </c>
      <c r="AI1148" s="297" t="s">
        <v>2540</v>
      </c>
      <c r="AJ1148" s="302">
        <v>3</v>
      </c>
      <c r="AK1148" s="299">
        <v>3</v>
      </c>
      <c r="AL1148" s="299">
        <v>4</v>
      </c>
      <c r="AM1148" s="299">
        <v>1</v>
      </c>
      <c r="AR1148" s="299">
        <v>8</v>
      </c>
      <c r="AS1148" s="299">
        <v>4</v>
      </c>
      <c r="AT1148" s="299">
        <v>3</v>
      </c>
      <c r="AX1148" s="303">
        <v>-54.375</v>
      </c>
      <c r="AY1148" s="299">
        <v>640</v>
      </c>
      <c r="AZ1148" s="303">
        <v>-241.66666666666666</v>
      </c>
      <c r="BA1148" s="299">
        <v>0</v>
      </c>
      <c r="BB1148" s="304">
        <v>1623.28</v>
      </c>
      <c r="BC1148" s="304">
        <v>1145.33</v>
      </c>
      <c r="BD1148" s="303">
        <v>758.33333333333337</v>
      </c>
      <c r="BE1148" s="303">
        <v>1000</v>
      </c>
      <c r="BH1148" s="297" t="s">
        <v>2530</v>
      </c>
      <c r="BI1148" s="312"/>
      <c r="BJ1148" s="305" t="s">
        <v>109</v>
      </c>
      <c r="BK1148" s="305"/>
      <c r="BL1148" s="305">
        <v>1</v>
      </c>
      <c r="BM1148" s="307">
        <v>1</v>
      </c>
      <c r="BN1148" s="307" t="s">
        <v>79</v>
      </c>
      <c r="BO1148" s="305" t="s">
        <v>1210</v>
      </c>
      <c r="BP1148" s="308">
        <v>1623.28</v>
      </c>
      <c r="BQ1148" s="308">
        <v>1145.33</v>
      </c>
      <c r="BR1148" s="308">
        <v>35</v>
      </c>
      <c r="BS1148" s="308">
        <v>35</v>
      </c>
      <c r="BT1148" s="305" t="s">
        <v>2547</v>
      </c>
      <c r="BU1148" s="307">
        <v>0.1</v>
      </c>
      <c r="BV1148" s="309">
        <v>0</v>
      </c>
      <c r="BW1148" s="310" t="s">
        <v>1242</v>
      </c>
      <c r="BX1148" s="305"/>
      <c r="BY1148" s="308">
        <v>1623.28</v>
      </c>
      <c r="BZ1148" s="308">
        <v>1145.33</v>
      </c>
      <c r="CA1148" s="308">
        <v>59.5</v>
      </c>
      <c r="CB1148" s="308">
        <v>59.5</v>
      </c>
      <c r="CC1148" s="307">
        <v>0.55000000000000004</v>
      </c>
      <c r="CD1148" s="305" t="s">
        <v>1212</v>
      </c>
      <c r="CE1148" s="310" t="s">
        <v>1242</v>
      </c>
      <c r="CF1148" s="305"/>
      <c r="CG1148" s="308">
        <v>1623.28</v>
      </c>
      <c r="CH1148" s="308">
        <v>1145.33</v>
      </c>
      <c r="CI1148" s="308">
        <v>35</v>
      </c>
      <c r="CJ1148" s="308">
        <v>35</v>
      </c>
      <c r="CK1148" s="307"/>
      <c r="CL1148" s="307"/>
      <c r="CM1148" s="307">
        <v>1</v>
      </c>
      <c r="CN1148" s="311" t="s">
        <v>1212</v>
      </c>
      <c r="CO1148" s="305" t="s">
        <v>1242</v>
      </c>
      <c r="CP1148" s="305"/>
      <c r="CQ1148" s="308">
        <v>1623.28</v>
      </c>
      <c r="CR1148" s="308">
        <v>1145.33</v>
      </c>
      <c r="CS1148" s="308">
        <v>35</v>
      </c>
      <c r="CT1148" s="308">
        <v>35</v>
      </c>
      <c r="CW1148" s="312"/>
      <c r="CX1148" s="312"/>
    </row>
    <row r="1149" spans="1:102" s="299" customFormat="1" ht="16" customHeight="1">
      <c r="A1149" s="297" t="s">
        <v>2548</v>
      </c>
      <c r="B1149" s="297" t="s">
        <v>2549</v>
      </c>
      <c r="C1149" s="119" t="s">
        <v>1255</v>
      </c>
      <c r="D1149" s="119"/>
      <c r="E1149" s="119"/>
      <c r="F1149" s="298">
        <v>1149</v>
      </c>
      <c r="G1149" s="119"/>
      <c r="H1149" s="119"/>
      <c r="I1149" s="119" t="s">
        <v>2550</v>
      </c>
      <c r="J1149" s="119" t="s">
        <v>2551</v>
      </c>
      <c r="K1149" s="119" t="s">
        <v>378</v>
      </c>
      <c r="L1149" s="119"/>
      <c r="M1149" s="119" t="s">
        <v>147</v>
      </c>
      <c r="N1149" s="119"/>
      <c r="O1149" s="119"/>
      <c r="P1149" s="119"/>
      <c r="Q1149" s="119"/>
      <c r="R1149" s="119">
        <v>1</v>
      </c>
      <c r="S1149" s="119" t="s">
        <v>120</v>
      </c>
      <c r="T1149" s="119"/>
      <c r="U1149" s="119"/>
      <c r="V1149" s="119"/>
      <c r="W1149" s="119"/>
      <c r="X1149" s="119" t="s">
        <v>2552</v>
      </c>
      <c r="Y1149" s="119" t="s">
        <v>2553</v>
      </c>
      <c r="Z1149" s="119" t="s">
        <v>2554</v>
      </c>
      <c r="AA1149" s="119" t="s">
        <v>2555</v>
      </c>
      <c r="AB1149" s="119" t="s">
        <v>1209</v>
      </c>
      <c r="AD1149" s="300"/>
      <c r="AE1149" s="304"/>
      <c r="AF1149" s="297" t="s">
        <v>588</v>
      </c>
      <c r="AG1149" s="302">
        <v>0</v>
      </c>
      <c r="AH1149" s="297" t="s">
        <v>2548</v>
      </c>
      <c r="AI1149" s="297" t="s">
        <v>2549</v>
      </c>
      <c r="AJ1149" s="302">
        <v>4</v>
      </c>
      <c r="AK1149" s="299">
        <v>3</v>
      </c>
      <c r="AL1149" s="299">
        <v>4</v>
      </c>
      <c r="AM1149" s="299">
        <v>1</v>
      </c>
      <c r="AN1149" s="299">
        <v>1</v>
      </c>
      <c r="AR1149" s="299">
        <v>8</v>
      </c>
      <c r="AS1149" s="299">
        <v>4</v>
      </c>
      <c r="AT1149" s="299">
        <v>3</v>
      </c>
      <c r="AU1149" s="299">
        <v>3</v>
      </c>
      <c r="AX1149" s="303">
        <v>-55.625</v>
      </c>
      <c r="AY1149" s="299">
        <v>740</v>
      </c>
      <c r="AZ1149" s="303">
        <v>-247.2222222222222</v>
      </c>
      <c r="BA1149" s="299">
        <v>0</v>
      </c>
      <c r="BB1149" s="304">
        <v>1724.1599999999999</v>
      </c>
      <c r="BC1149" s="304">
        <v>1152.28</v>
      </c>
      <c r="BD1149" s="303">
        <v>752.77777777777783</v>
      </c>
      <c r="BE1149" s="303">
        <v>1000</v>
      </c>
      <c r="BH1149" s="297" t="s">
        <v>2539</v>
      </c>
      <c r="BI1149" s="312"/>
      <c r="BJ1149" s="305" t="s">
        <v>109</v>
      </c>
      <c r="BK1149" s="305"/>
      <c r="BL1149" s="305">
        <v>1</v>
      </c>
      <c r="BM1149" s="307">
        <v>1</v>
      </c>
      <c r="BN1149" s="307" t="s">
        <v>79</v>
      </c>
      <c r="BO1149" s="305" t="s">
        <v>1210</v>
      </c>
      <c r="BP1149" s="308">
        <v>1724.16</v>
      </c>
      <c r="BQ1149" s="308">
        <v>1152.28</v>
      </c>
      <c r="BR1149" s="308">
        <v>12</v>
      </c>
      <c r="BS1149" s="308">
        <v>12</v>
      </c>
      <c r="BT1149" s="305" t="s">
        <v>2556</v>
      </c>
      <c r="BU1149" s="307">
        <v>0.1</v>
      </c>
      <c r="BV1149" s="309">
        <v>0</v>
      </c>
      <c r="BW1149" s="310" t="s">
        <v>1252</v>
      </c>
      <c r="BX1149" s="305"/>
      <c r="BY1149" s="308">
        <v>1724.16</v>
      </c>
      <c r="BZ1149" s="308">
        <v>1152.28</v>
      </c>
      <c r="CA1149" s="308">
        <v>20.399999999999999</v>
      </c>
      <c r="CB1149" s="308">
        <v>20.399999999999999</v>
      </c>
      <c r="CC1149" s="307">
        <v>0.55000000000000004</v>
      </c>
      <c r="CD1149" s="305" t="s">
        <v>1212</v>
      </c>
      <c r="CE1149" s="310" t="s">
        <v>1252</v>
      </c>
      <c r="CF1149" s="305"/>
      <c r="CG1149" s="308">
        <v>1724.16</v>
      </c>
      <c r="CH1149" s="308">
        <v>1152.28</v>
      </c>
      <c r="CI1149" s="308">
        <v>12</v>
      </c>
      <c r="CJ1149" s="308">
        <v>12</v>
      </c>
      <c r="CK1149" s="307"/>
      <c r="CL1149" s="307"/>
      <c r="CM1149" s="307">
        <v>1</v>
      </c>
      <c r="CN1149" s="311" t="s">
        <v>1212</v>
      </c>
      <c r="CO1149" s="305" t="s">
        <v>1252</v>
      </c>
      <c r="CP1149" s="305"/>
      <c r="CQ1149" s="308">
        <v>1724.16</v>
      </c>
      <c r="CR1149" s="308">
        <v>1152.28</v>
      </c>
      <c r="CS1149" s="308">
        <v>12</v>
      </c>
      <c r="CT1149" s="308">
        <v>12</v>
      </c>
      <c r="CW1149" s="312"/>
      <c r="CX1149" s="312"/>
    </row>
    <row r="1150" spans="1:102" s="299" customFormat="1" ht="16" customHeight="1">
      <c r="A1150" s="297" t="s">
        <v>2557</v>
      </c>
      <c r="B1150" s="297" t="s">
        <v>2558</v>
      </c>
      <c r="C1150" s="119" t="s">
        <v>1214</v>
      </c>
      <c r="D1150" s="119"/>
      <c r="E1150" s="119"/>
      <c r="F1150" s="298">
        <v>1150</v>
      </c>
      <c r="G1150" s="119"/>
      <c r="H1150" s="119"/>
      <c r="I1150" s="119" t="s">
        <v>2559</v>
      </c>
      <c r="J1150" s="119" t="s">
        <v>2560</v>
      </c>
      <c r="K1150" s="119" t="s">
        <v>378</v>
      </c>
      <c r="L1150" s="119"/>
      <c r="M1150" s="119" t="s">
        <v>147</v>
      </c>
      <c r="N1150" s="119"/>
      <c r="O1150" s="119"/>
      <c r="P1150" s="119"/>
      <c r="Q1150" s="119"/>
      <c r="R1150" s="119">
        <v>1</v>
      </c>
      <c r="S1150" s="119" t="s">
        <v>120</v>
      </c>
      <c r="T1150" s="119"/>
      <c r="U1150" s="119"/>
      <c r="V1150" s="119"/>
      <c r="W1150" s="119"/>
      <c r="X1150" s="119" t="s">
        <v>2561</v>
      </c>
      <c r="Y1150" s="119" t="s">
        <v>2562</v>
      </c>
      <c r="Z1150" s="119" t="s">
        <v>2563</v>
      </c>
      <c r="AA1150" s="119" t="s">
        <v>2564</v>
      </c>
      <c r="AB1150" s="119" t="s">
        <v>1209</v>
      </c>
      <c r="AD1150" s="300"/>
      <c r="AE1150" s="304"/>
      <c r="AF1150" s="297" t="s">
        <v>589</v>
      </c>
      <c r="AG1150" s="302">
        <v>0</v>
      </c>
      <c r="AH1150" s="297" t="s">
        <v>2557</v>
      </c>
      <c r="AI1150" s="297" t="s">
        <v>2558</v>
      </c>
      <c r="AJ1150" s="302">
        <v>4</v>
      </c>
      <c r="AK1150" s="299">
        <v>3</v>
      </c>
      <c r="AL1150" s="299">
        <v>4</v>
      </c>
      <c r="AM1150" s="299">
        <v>1</v>
      </c>
      <c r="AN1150" s="299">
        <v>2</v>
      </c>
      <c r="AR1150" s="299">
        <v>8</v>
      </c>
      <c r="AS1150" s="299">
        <v>4</v>
      </c>
      <c r="AT1150" s="299">
        <v>3</v>
      </c>
      <c r="AU1150" s="299">
        <v>3</v>
      </c>
      <c r="AX1150" s="303">
        <v>-54.375</v>
      </c>
      <c r="AY1150" s="299">
        <v>740</v>
      </c>
      <c r="AZ1150" s="303">
        <v>-241.66666666666666</v>
      </c>
      <c r="BA1150" s="299">
        <v>0</v>
      </c>
      <c r="BB1150" s="304">
        <v>1720.67</v>
      </c>
      <c r="BC1150" s="304">
        <v>1168.04</v>
      </c>
      <c r="BD1150" s="303">
        <v>758.33333333333337</v>
      </c>
      <c r="BE1150" s="303">
        <v>1000</v>
      </c>
      <c r="BH1150" s="297" t="s">
        <v>2539</v>
      </c>
      <c r="BI1150" s="312"/>
      <c r="BJ1150" s="305" t="s">
        <v>109</v>
      </c>
      <c r="BK1150" s="305"/>
      <c r="BL1150" s="305">
        <v>1</v>
      </c>
      <c r="BM1150" s="307">
        <v>1</v>
      </c>
      <c r="BN1150" s="307" t="s">
        <v>79</v>
      </c>
      <c r="BO1150" s="305" t="s">
        <v>1210</v>
      </c>
      <c r="BP1150" s="308">
        <v>1720.67</v>
      </c>
      <c r="BQ1150" s="308">
        <v>1168.04</v>
      </c>
      <c r="BR1150" s="308">
        <v>12</v>
      </c>
      <c r="BS1150" s="308">
        <v>12</v>
      </c>
      <c r="BT1150" s="305" t="s">
        <v>2565</v>
      </c>
      <c r="BU1150" s="307">
        <v>0.1</v>
      </c>
      <c r="BV1150" s="309">
        <v>0</v>
      </c>
      <c r="BW1150" s="310" t="s">
        <v>1252</v>
      </c>
      <c r="BX1150" s="305"/>
      <c r="BY1150" s="308">
        <v>1720.67</v>
      </c>
      <c r="BZ1150" s="308">
        <v>1168.04</v>
      </c>
      <c r="CA1150" s="308">
        <v>20.399999999999999</v>
      </c>
      <c r="CB1150" s="308">
        <v>20.399999999999999</v>
      </c>
      <c r="CC1150" s="307">
        <v>0.55000000000000004</v>
      </c>
      <c r="CD1150" s="305" t="s">
        <v>1212</v>
      </c>
      <c r="CE1150" s="310" t="s">
        <v>1252</v>
      </c>
      <c r="CF1150" s="305"/>
      <c r="CG1150" s="308">
        <v>1720.67</v>
      </c>
      <c r="CH1150" s="308">
        <v>1168.04</v>
      </c>
      <c r="CI1150" s="308">
        <v>12</v>
      </c>
      <c r="CJ1150" s="308">
        <v>12</v>
      </c>
      <c r="CK1150" s="307"/>
      <c r="CL1150" s="307"/>
      <c r="CM1150" s="307">
        <v>1</v>
      </c>
      <c r="CN1150" s="311" t="s">
        <v>1212</v>
      </c>
      <c r="CO1150" s="305" t="s">
        <v>1252</v>
      </c>
      <c r="CP1150" s="305"/>
      <c r="CQ1150" s="308">
        <v>1720.67</v>
      </c>
      <c r="CR1150" s="308">
        <v>1168.04</v>
      </c>
      <c r="CS1150" s="308">
        <v>12</v>
      </c>
      <c r="CT1150" s="308">
        <v>12</v>
      </c>
      <c r="CW1150" s="312"/>
      <c r="CX1150" s="312"/>
    </row>
    <row r="1151" spans="1:102" s="299" customFormat="1" ht="16" customHeight="1">
      <c r="A1151" s="297" t="s">
        <v>2566</v>
      </c>
      <c r="B1151" s="297" t="s">
        <v>2567</v>
      </c>
      <c r="C1151" s="119" t="s">
        <v>1255</v>
      </c>
      <c r="D1151" s="119"/>
      <c r="E1151" s="119"/>
      <c r="F1151" s="298">
        <v>1151</v>
      </c>
      <c r="G1151" s="119"/>
      <c r="H1151" s="119"/>
      <c r="I1151" s="119" t="s">
        <v>2568</v>
      </c>
      <c r="J1151" s="119" t="s">
        <v>2569</v>
      </c>
      <c r="K1151" s="119" t="s">
        <v>378</v>
      </c>
      <c r="L1151" s="119"/>
      <c r="M1151" s="119" t="s">
        <v>147</v>
      </c>
      <c r="N1151" s="119"/>
      <c r="O1151" s="119"/>
      <c r="P1151" s="119"/>
      <c r="Q1151" s="119"/>
      <c r="R1151" s="119">
        <v>1</v>
      </c>
      <c r="S1151" s="119" t="s">
        <v>120</v>
      </c>
      <c r="T1151" s="119"/>
      <c r="U1151" s="119"/>
      <c r="V1151" s="119"/>
      <c r="W1151" s="119"/>
      <c r="X1151" s="119" t="s">
        <v>2570</v>
      </c>
      <c r="Y1151" s="119" t="s">
        <v>2571</v>
      </c>
      <c r="Z1151" s="119" t="s">
        <v>2572</v>
      </c>
      <c r="AA1151" s="119" t="s">
        <v>2573</v>
      </c>
      <c r="AB1151" s="119" t="s">
        <v>1209</v>
      </c>
      <c r="AD1151" s="300"/>
      <c r="AE1151" s="304"/>
      <c r="AF1151" s="297" t="s">
        <v>590</v>
      </c>
      <c r="AG1151" s="302">
        <v>0</v>
      </c>
      <c r="AH1151" s="297" t="s">
        <v>2566</v>
      </c>
      <c r="AI1151" s="297" t="s">
        <v>2567</v>
      </c>
      <c r="AJ1151" s="302">
        <v>4</v>
      </c>
      <c r="AK1151" s="299">
        <v>3</v>
      </c>
      <c r="AL1151" s="299">
        <v>4</v>
      </c>
      <c r="AM1151" s="299">
        <v>1</v>
      </c>
      <c r="AN1151" s="299">
        <v>3</v>
      </c>
      <c r="AR1151" s="299">
        <v>8</v>
      </c>
      <c r="AS1151" s="299">
        <v>4</v>
      </c>
      <c r="AT1151" s="299">
        <v>3</v>
      </c>
      <c r="AU1151" s="299">
        <v>3</v>
      </c>
      <c r="AX1151" s="303">
        <v>-53.125</v>
      </c>
      <c r="AY1151" s="299">
        <v>740</v>
      </c>
      <c r="AZ1151" s="303">
        <v>-236.11111111111109</v>
      </c>
      <c r="BA1151" s="299">
        <v>0</v>
      </c>
      <c r="BB1151" s="304">
        <v>1716.83</v>
      </c>
      <c r="BC1151" s="304">
        <v>1183.72</v>
      </c>
      <c r="BD1151" s="303">
        <v>763.88888888888891</v>
      </c>
      <c r="BE1151" s="303">
        <v>1000</v>
      </c>
      <c r="BH1151" s="297" t="s">
        <v>2539</v>
      </c>
      <c r="BI1151" s="312"/>
      <c r="BJ1151" s="305" t="s">
        <v>109</v>
      </c>
      <c r="BK1151" s="305"/>
      <c r="BL1151" s="305">
        <v>1</v>
      </c>
      <c r="BM1151" s="307">
        <v>1</v>
      </c>
      <c r="BN1151" s="307" t="s">
        <v>79</v>
      </c>
      <c r="BO1151" s="305" t="s">
        <v>1210</v>
      </c>
      <c r="BP1151" s="308">
        <v>1716.83</v>
      </c>
      <c r="BQ1151" s="308">
        <v>1183.72</v>
      </c>
      <c r="BR1151" s="308">
        <v>12</v>
      </c>
      <c r="BS1151" s="308">
        <v>12</v>
      </c>
      <c r="BT1151" s="305" t="s">
        <v>2574</v>
      </c>
      <c r="BU1151" s="307">
        <v>0.1</v>
      </c>
      <c r="BV1151" s="309">
        <v>0</v>
      </c>
      <c r="BW1151" s="310" t="s">
        <v>1252</v>
      </c>
      <c r="BX1151" s="305"/>
      <c r="BY1151" s="308">
        <v>1716.83</v>
      </c>
      <c r="BZ1151" s="308">
        <v>1183.72</v>
      </c>
      <c r="CA1151" s="308">
        <v>20.399999999999999</v>
      </c>
      <c r="CB1151" s="308">
        <v>20.399999999999999</v>
      </c>
      <c r="CC1151" s="307">
        <v>0.55000000000000004</v>
      </c>
      <c r="CD1151" s="305" t="s">
        <v>1212</v>
      </c>
      <c r="CE1151" s="310" t="s">
        <v>1252</v>
      </c>
      <c r="CF1151" s="305"/>
      <c r="CG1151" s="308">
        <v>1716.83</v>
      </c>
      <c r="CH1151" s="308">
        <v>1183.72</v>
      </c>
      <c r="CI1151" s="308">
        <v>12</v>
      </c>
      <c r="CJ1151" s="308">
        <v>12</v>
      </c>
      <c r="CK1151" s="307"/>
      <c r="CL1151" s="307"/>
      <c r="CM1151" s="307">
        <v>1</v>
      </c>
      <c r="CN1151" s="311" t="s">
        <v>1212</v>
      </c>
      <c r="CO1151" s="305" t="s">
        <v>1252</v>
      </c>
      <c r="CP1151" s="305"/>
      <c r="CQ1151" s="308">
        <v>1716.83</v>
      </c>
      <c r="CR1151" s="308">
        <v>1183.72</v>
      </c>
      <c r="CS1151" s="308">
        <v>12</v>
      </c>
      <c r="CT1151" s="308">
        <v>12</v>
      </c>
      <c r="CW1151" s="312"/>
      <c r="CX1151" s="312"/>
    </row>
    <row r="1152" spans="1:102" s="299" customFormat="1" ht="16" customHeight="1">
      <c r="A1152" s="297" t="s">
        <v>2575</v>
      </c>
      <c r="B1152" s="297" t="s">
        <v>2576</v>
      </c>
      <c r="C1152" s="119" t="s">
        <v>1214</v>
      </c>
      <c r="D1152" s="119"/>
      <c r="E1152" s="119"/>
      <c r="F1152" s="298">
        <v>1152</v>
      </c>
      <c r="G1152" s="119"/>
      <c r="H1152" s="119"/>
      <c r="I1152" s="119" t="s">
        <v>2577</v>
      </c>
      <c r="J1152" s="119" t="s">
        <v>2578</v>
      </c>
      <c r="K1152" s="119" t="s">
        <v>378</v>
      </c>
      <c r="L1152" s="119"/>
      <c r="M1152" s="119" t="s">
        <v>147</v>
      </c>
      <c r="N1152" s="119"/>
      <c r="O1152" s="119"/>
      <c r="P1152" s="119"/>
      <c r="Q1152" s="119"/>
      <c r="R1152" s="119">
        <v>1</v>
      </c>
      <c r="S1152" s="119" t="s">
        <v>120</v>
      </c>
      <c r="T1152" s="119"/>
      <c r="U1152" s="119"/>
      <c r="V1152" s="119"/>
      <c r="W1152" s="119"/>
      <c r="X1152" s="119" t="s">
        <v>2579</v>
      </c>
      <c r="Y1152" s="119" t="s">
        <v>2580</v>
      </c>
      <c r="Z1152" s="119" t="s">
        <v>2581</v>
      </c>
      <c r="AA1152" s="119" t="s">
        <v>2582</v>
      </c>
      <c r="AB1152" s="119" t="s">
        <v>1209</v>
      </c>
      <c r="AD1152" s="300"/>
      <c r="AE1152" s="304"/>
      <c r="AF1152" s="297" t="s">
        <v>591</v>
      </c>
      <c r="AG1152" s="302">
        <v>0</v>
      </c>
      <c r="AH1152" s="297" t="s">
        <v>2575</v>
      </c>
      <c r="AI1152" s="297" t="s">
        <v>2576</v>
      </c>
      <c r="AJ1152" s="302">
        <v>3</v>
      </c>
      <c r="AK1152" s="299">
        <v>3</v>
      </c>
      <c r="AL1152" s="299">
        <v>4</v>
      </c>
      <c r="AM1152" s="299">
        <v>2</v>
      </c>
      <c r="AR1152" s="299">
        <v>8</v>
      </c>
      <c r="AS1152" s="299">
        <v>4</v>
      </c>
      <c r="AT1152" s="299">
        <v>3</v>
      </c>
      <c r="AX1152" s="303">
        <v>-50.625</v>
      </c>
      <c r="AY1152" s="299">
        <v>640</v>
      </c>
      <c r="AZ1152" s="303">
        <v>-225</v>
      </c>
      <c r="BA1152" s="299">
        <v>0</v>
      </c>
      <c r="BB1152" s="304">
        <v>1612.44</v>
      </c>
      <c r="BC1152" s="304">
        <v>1185.78</v>
      </c>
      <c r="BD1152" s="303">
        <v>775</v>
      </c>
      <c r="BE1152" s="303">
        <v>1000</v>
      </c>
      <c r="BH1152" s="297" t="s">
        <v>2530</v>
      </c>
      <c r="BI1152" s="312"/>
      <c r="BJ1152" s="305" t="s">
        <v>109</v>
      </c>
      <c r="BK1152" s="305"/>
      <c r="BL1152" s="305">
        <v>1</v>
      </c>
      <c r="BM1152" s="307">
        <v>1</v>
      </c>
      <c r="BN1152" s="307" t="s">
        <v>79</v>
      </c>
      <c r="BO1152" s="305" t="s">
        <v>1210</v>
      </c>
      <c r="BP1152" s="308">
        <v>1612.44</v>
      </c>
      <c r="BQ1152" s="308">
        <v>1185.78</v>
      </c>
      <c r="BR1152" s="308">
        <v>35</v>
      </c>
      <c r="BS1152" s="308">
        <v>35</v>
      </c>
      <c r="BT1152" s="305" t="s">
        <v>2583</v>
      </c>
      <c r="BU1152" s="307">
        <v>0.1</v>
      </c>
      <c r="BV1152" s="309">
        <v>0</v>
      </c>
      <c r="BW1152" s="310" t="s">
        <v>1242</v>
      </c>
      <c r="BX1152" s="305"/>
      <c r="BY1152" s="308">
        <v>1612.44</v>
      </c>
      <c r="BZ1152" s="308">
        <v>1185.78</v>
      </c>
      <c r="CA1152" s="308">
        <v>59.5</v>
      </c>
      <c r="CB1152" s="308">
        <v>59.5</v>
      </c>
      <c r="CC1152" s="307">
        <v>0.55000000000000004</v>
      </c>
      <c r="CD1152" s="305" t="s">
        <v>1212</v>
      </c>
      <c r="CE1152" s="310" t="s">
        <v>1242</v>
      </c>
      <c r="CF1152" s="305"/>
      <c r="CG1152" s="308">
        <v>1612.44</v>
      </c>
      <c r="CH1152" s="308">
        <v>1185.78</v>
      </c>
      <c r="CI1152" s="308">
        <v>35</v>
      </c>
      <c r="CJ1152" s="308">
        <v>35</v>
      </c>
      <c r="CK1152" s="307"/>
      <c r="CL1152" s="307"/>
      <c r="CM1152" s="307">
        <v>1</v>
      </c>
      <c r="CN1152" s="311" t="s">
        <v>1212</v>
      </c>
      <c r="CO1152" s="305" t="s">
        <v>1242</v>
      </c>
      <c r="CP1152" s="305"/>
      <c r="CQ1152" s="308">
        <v>1612.44</v>
      </c>
      <c r="CR1152" s="308">
        <v>1185.78</v>
      </c>
      <c r="CS1152" s="308">
        <v>35</v>
      </c>
      <c r="CT1152" s="308">
        <v>35</v>
      </c>
      <c r="CW1152" s="312"/>
      <c r="CX1152" s="312"/>
    </row>
    <row r="1153" spans="1:102" s="299" customFormat="1" ht="16" customHeight="1">
      <c r="A1153" s="297" t="s">
        <v>2584</v>
      </c>
      <c r="B1153" s="297" t="s">
        <v>2585</v>
      </c>
      <c r="C1153" s="119" t="s">
        <v>1214</v>
      </c>
      <c r="D1153" s="119"/>
      <c r="E1153" s="119"/>
      <c r="F1153" s="298">
        <v>1153</v>
      </c>
      <c r="G1153" s="119"/>
      <c r="H1153" s="119"/>
      <c r="I1153" s="119" t="s">
        <v>2586</v>
      </c>
      <c r="J1153" s="119" t="s">
        <v>2587</v>
      </c>
      <c r="K1153" s="119" t="s">
        <v>378</v>
      </c>
      <c r="L1153" s="119"/>
      <c r="M1153" s="119" t="s">
        <v>147</v>
      </c>
      <c r="N1153" s="119"/>
      <c r="O1153" s="119"/>
      <c r="P1153" s="119"/>
      <c r="Q1153" s="119"/>
      <c r="R1153" s="119">
        <v>1</v>
      </c>
      <c r="S1153" s="119" t="s">
        <v>120</v>
      </c>
      <c r="T1153" s="119"/>
      <c r="U1153" s="119"/>
      <c r="V1153" s="119"/>
      <c r="W1153" s="119"/>
      <c r="X1153" s="119" t="s">
        <v>2588</v>
      </c>
      <c r="Y1153" s="119" t="s">
        <v>2589</v>
      </c>
      <c r="Z1153" s="119" t="s">
        <v>2590</v>
      </c>
      <c r="AA1153" s="119" t="s">
        <v>2591</v>
      </c>
      <c r="AB1153" s="119" t="s">
        <v>1209</v>
      </c>
      <c r="AD1153" s="300"/>
      <c r="AE1153" s="304"/>
      <c r="AF1153" s="297" t="s">
        <v>592</v>
      </c>
      <c r="AG1153" s="302">
        <v>0</v>
      </c>
      <c r="AH1153" s="297" t="s">
        <v>2584</v>
      </c>
      <c r="AI1153" s="297" t="s">
        <v>2585</v>
      </c>
      <c r="AJ1153" s="302">
        <v>4</v>
      </c>
      <c r="AK1153" s="299">
        <v>3</v>
      </c>
      <c r="AL1153" s="299">
        <v>4</v>
      </c>
      <c r="AM1153" s="299">
        <v>2</v>
      </c>
      <c r="AN1153" s="299">
        <v>1</v>
      </c>
      <c r="AR1153" s="299">
        <v>8</v>
      </c>
      <c r="AS1153" s="299">
        <v>4</v>
      </c>
      <c r="AT1153" s="299">
        <v>3</v>
      </c>
      <c r="AU1153" s="299">
        <v>3</v>
      </c>
      <c r="AX1153" s="303">
        <v>-51.875</v>
      </c>
      <c r="AY1153" s="299">
        <v>740</v>
      </c>
      <c r="AZ1153" s="303">
        <v>-230.55555555555554</v>
      </c>
      <c r="BA1153" s="299">
        <v>0</v>
      </c>
      <c r="BB1153" s="304">
        <v>1712.65</v>
      </c>
      <c r="BC1153" s="304">
        <v>1199.31</v>
      </c>
      <c r="BD1153" s="303">
        <v>769.44444444444446</v>
      </c>
      <c r="BE1153" s="303">
        <v>1000</v>
      </c>
      <c r="BH1153" s="297" t="s">
        <v>2575</v>
      </c>
      <c r="BI1153" s="312"/>
      <c r="BJ1153" s="305" t="s">
        <v>109</v>
      </c>
      <c r="BK1153" s="305"/>
      <c r="BL1153" s="305">
        <v>1</v>
      </c>
      <c r="BM1153" s="307">
        <v>1</v>
      </c>
      <c r="BN1153" s="307" t="s">
        <v>79</v>
      </c>
      <c r="BO1153" s="305" t="s">
        <v>1210</v>
      </c>
      <c r="BP1153" s="308">
        <v>1712.65</v>
      </c>
      <c r="BQ1153" s="308">
        <v>1199.31</v>
      </c>
      <c r="BR1153" s="308">
        <v>12</v>
      </c>
      <c r="BS1153" s="308">
        <v>12</v>
      </c>
      <c r="BT1153" s="305" t="s">
        <v>2592</v>
      </c>
      <c r="BU1153" s="307">
        <v>0.1</v>
      </c>
      <c r="BV1153" s="309">
        <v>0</v>
      </c>
      <c r="BW1153" s="310" t="s">
        <v>1252</v>
      </c>
      <c r="BX1153" s="305"/>
      <c r="BY1153" s="308">
        <v>1712.65</v>
      </c>
      <c r="BZ1153" s="308">
        <v>1199.31</v>
      </c>
      <c r="CA1153" s="308">
        <v>20.399999999999999</v>
      </c>
      <c r="CB1153" s="308">
        <v>20.399999999999999</v>
      </c>
      <c r="CC1153" s="307">
        <v>0.55000000000000004</v>
      </c>
      <c r="CD1153" s="305" t="s">
        <v>1212</v>
      </c>
      <c r="CE1153" s="310" t="s">
        <v>1252</v>
      </c>
      <c r="CF1153" s="305"/>
      <c r="CG1153" s="308">
        <v>1712.65</v>
      </c>
      <c r="CH1153" s="308">
        <v>1199.31</v>
      </c>
      <c r="CI1153" s="308">
        <v>12</v>
      </c>
      <c r="CJ1153" s="308">
        <v>12</v>
      </c>
      <c r="CK1153" s="307"/>
      <c r="CL1153" s="307"/>
      <c r="CM1153" s="307">
        <v>1</v>
      </c>
      <c r="CN1153" s="311" t="s">
        <v>1212</v>
      </c>
      <c r="CO1153" s="305" t="s">
        <v>1252</v>
      </c>
      <c r="CP1153" s="305"/>
      <c r="CQ1153" s="308">
        <v>1712.65</v>
      </c>
      <c r="CR1153" s="308">
        <v>1199.31</v>
      </c>
      <c r="CS1153" s="308">
        <v>12</v>
      </c>
      <c r="CT1153" s="308">
        <v>12</v>
      </c>
      <c r="CW1153" s="312"/>
      <c r="CX1153" s="312"/>
    </row>
    <row r="1154" spans="1:102" s="299" customFormat="1" ht="16" customHeight="1">
      <c r="A1154" s="297" t="s">
        <v>2593</v>
      </c>
      <c r="B1154" s="297" t="s">
        <v>2594</v>
      </c>
      <c r="C1154" s="119" t="s">
        <v>1255</v>
      </c>
      <c r="D1154" s="119"/>
      <c r="E1154" s="119"/>
      <c r="F1154" s="298">
        <v>1154</v>
      </c>
      <c r="G1154" s="119"/>
      <c r="H1154" s="119"/>
      <c r="I1154" s="119" t="s">
        <v>2595</v>
      </c>
      <c r="J1154" s="119" t="s">
        <v>2596</v>
      </c>
      <c r="K1154" s="119" t="s">
        <v>378</v>
      </c>
      <c r="L1154" s="119"/>
      <c r="M1154" s="119" t="s">
        <v>147</v>
      </c>
      <c r="N1154" s="119"/>
      <c r="O1154" s="119"/>
      <c r="P1154" s="119"/>
      <c r="Q1154" s="119"/>
      <c r="R1154" s="119">
        <v>1</v>
      </c>
      <c r="S1154" s="119" t="s">
        <v>120</v>
      </c>
      <c r="T1154" s="119"/>
      <c r="U1154" s="119"/>
      <c r="V1154" s="119"/>
      <c r="W1154" s="119"/>
      <c r="X1154" s="119" t="s">
        <v>2597</v>
      </c>
      <c r="Y1154" s="119" t="s">
        <v>2598</v>
      </c>
      <c r="Z1154" s="119" t="s">
        <v>2599</v>
      </c>
      <c r="AA1154" s="119" t="s">
        <v>2600</v>
      </c>
      <c r="AB1154" s="119" t="s">
        <v>1209</v>
      </c>
      <c r="AD1154" s="300"/>
      <c r="AE1154" s="304"/>
      <c r="AF1154" s="297" t="s">
        <v>593</v>
      </c>
      <c r="AG1154" s="302">
        <v>0</v>
      </c>
      <c r="AH1154" s="297" t="s">
        <v>2593</v>
      </c>
      <c r="AI1154" s="297" t="s">
        <v>2594</v>
      </c>
      <c r="AJ1154" s="302">
        <v>4</v>
      </c>
      <c r="AK1154" s="299">
        <v>3</v>
      </c>
      <c r="AL1154" s="299">
        <v>4</v>
      </c>
      <c r="AM1154" s="299">
        <v>2</v>
      </c>
      <c r="AN1154" s="299">
        <v>2</v>
      </c>
      <c r="AR1154" s="299">
        <v>8</v>
      </c>
      <c r="AS1154" s="299">
        <v>4</v>
      </c>
      <c r="AT1154" s="299">
        <v>3</v>
      </c>
      <c r="AU1154" s="299">
        <v>3</v>
      </c>
      <c r="AX1154" s="303">
        <v>-50.625</v>
      </c>
      <c r="AY1154" s="299">
        <v>740</v>
      </c>
      <c r="AZ1154" s="303">
        <v>-225</v>
      </c>
      <c r="BA1154" s="299">
        <v>0</v>
      </c>
      <c r="BB1154" s="304">
        <v>1708.1399999999999</v>
      </c>
      <c r="BC1154" s="304">
        <v>1214.81</v>
      </c>
      <c r="BD1154" s="303">
        <v>775</v>
      </c>
      <c r="BE1154" s="303">
        <v>1000</v>
      </c>
      <c r="BH1154" s="297" t="s">
        <v>2575</v>
      </c>
      <c r="BI1154" s="312"/>
      <c r="BJ1154" s="305" t="s">
        <v>109</v>
      </c>
      <c r="BK1154" s="305"/>
      <c r="BL1154" s="305">
        <v>1</v>
      </c>
      <c r="BM1154" s="307">
        <v>1</v>
      </c>
      <c r="BN1154" s="307" t="s">
        <v>79</v>
      </c>
      <c r="BO1154" s="305" t="s">
        <v>1210</v>
      </c>
      <c r="BP1154" s="308">
        <v>1708.14</v>
      </c>
      <c r="BQ1154" s="308">
        <v>1214.81</v>
      </c>
      <c r="BR1154" s="308">
        <v>12</v>
      </c>
      <c r="BS1154" s="308">
        <v>12</v>
      </c>
      <c r="BT1154" s="305" t="s">
        <v>2601</v>
      </c>
      <c r="BU1154" s="307">
        <v>0.1</v>
      </c>
      <c r="BV1154" s="309">
        <v>0</v>
      </c>
      <c r="BW1154" s="310" t="s">
        <v>1252</v>
      </c>
      <c r="BX1154" s="305"/>
      <c r="BY1154" s="308">
        <v>1708.14</v>
      </c>
      <c r="BZ1154" s="308">
        <v>1214.81</v>
      </c>
      <c r="CA1154" s="308">
        <v>20.399999999999999</v>
      </c>
      <c r="CB1154" s="308">
        <v>20.399999999999999</v>
      </c>
      <c r="CC1154" s="307">
        <v>0.55000000000000004</v>
      </c>
      <c r="CD1154" s="305" t="s">
        <v>1212</v>
      </c>
      <c r="CE1154" s="310" t="s">
        <v>1252</v>
      </c>
      <c r="CF1154" s="305"/>
      <c r="CG1154" s="308">
        <v>1708.14</v>
      </c>
      <c r="CH1154" s="308">
        <v>1214.81</v>
      </c>
      <c r="CI1154" s="308">
        <v>12</v>
      </c>
      <c r="CJ1154" s="308">
        <v>12</v>
      </c>
      <c r="CK1154" s="307"/>
      <c r="CL1154" s="307"/>
      <c r="CM1154" s="307">
        <v>1</v>
      </c>
      <c r="CN1154" s="311" t="s">
        <v>1212</v>
      </c>
      <c r="CO1154" s="305" t="s">
        <v>1252</v>
      </c>
      <c r="CP1154" s="305"/>
      <c r="CQ1154" s="308">
        <v>1708.14</v>
      </c>
      <c r="CR1154" s="308">
        <v>1214.81</v>
      </c>
      <c r="CS1154" s="308">
        <v>12</v>
      </c>
      <c r="CT1154" s="308">
        <v>12</v>
      </c>
      <c r="CW1154" s="312"/>
      <c r="CX1154" s="312"/>
    </row>
    <row r="1155" spans="1:102" s="299" customFormat="1" ht="16" customHeight="1">
      <c r="A1155" s="297" t="s">
        <v>2602</v>
      </c>
      <c r="B1155" s="297" t="s">
        <v>2603</v>
      </c>
      <c r="C1155" s="119" t="s">
        <v>1214</v>
      </c>
      <c r="D1155" s="119"/>
      <c r="E1155" s="119"/>
      <c r="F1155" s="298">
        <v>1155</v>
      </c>
      <c r="G1155" s="119"/>
      <c r="H1155" s="119"/>
      <c r="I1155" s="119" t="s">
        <v>2604</v>
      </c>
      <c r="J1155" s="119" t="s">
        <v>2605</v>
      </c>
      <c r="K1155" s="119" t="s">
        <v>378</v>
      </c>
      <c r="L1155" s="119"/>
      <c r="M1155" s="119" t="s">
        <v>147</v>
      </c>
      <c r="N1155" s="119"/>
      <c r="O1155" s="119"/>
      <c r="P1155" s="119"/>
      <c r="Q1155" s="119"/>
      <c r="R1155" s="119">
        <v>1</v>
      </c>
      <c r="S1155" s="119" t="s">
        <v>120</v>
      </c>
      <c r="T1155" s="119"/>
      <c r="U1155" s="119"/>
      <c r="V1155" s="119"/>
      <c r="W1155" s="119"/>
      <c r="X1155" s="119" t="s">
        <v>2606</v>
      </c>
      <c r="Y1155" s="119" t="s">
        <v>2607</v>
      </c>
      <c r="Z1155" s="119" t="s">
        <v>2608</v>
      </c>
      <c r="AA1155" s="119" t="s">
        <v>2609</v>
      </c>
      <c r="AB1155" s="119" t="s">
        <v>1209</v>
      </c>
      <c r="AD1155" s="300"/>
      <c r="AE1155" s="304"/>
      <c r="AF1155" s="297" t="s">
        <v>594</v>
      </c>
      <c r="AG1155" s="302">
        <v>0</v>
      </c>
      <c r="AH1155" s="297" t="s">
        <v>2602</v>
      </c>
      <c r="AI1155" s="297" t="s">
        <v>2603</v>
      </c>
      <c r="AJ1155" s="302">
        <v>4</v>
      </c>
      <c r="AK1155" s="299">
        <v>3</v>
      </c>
      <c r="AL1155" s="299">
        <v>4</v>
      </c>
      <c r="AM1155" s="299">
        <v>2</v>
      </c>
      <c r="AN1155" s="299">
        <v>3</v>
      </c>
      <c r="AR1155" s="299">
        <v>8</v>
      </c>
      <c r="AS1155" s="299">
        <v>4</v>
      </c>
      <c r="AT1155" s="299">
        <v>3</v>
      </c>
      <c r="AU1155" s="299">
        <v>3</v>
      </c>
      <c r="AX1155" s="303">
        <v>-49.375</v>
      </c>
      <c r="AY1155" s="299">
        <v>740</v>
      </c>
      <c r="AZ1155" s="303">
        <v>-219.44444444444446</v>
      </c>
      <c r="BA1155" s="299">
        <v>0</v>
      </c>
      <c r="BB1155" s="304">
        <v>1703.28</v>
      </c>
      <c r="BC1155" s="304">
        <v>1230.21</v>
      </c>
      <c r="BD1155" s="303">
        <v>780.55555555555554</v>
      </c>
      <c r="BE1155" s="303">
        <v>1000</v>
      </c>
      <c r="BH1155" s="297" t="s">
        <v>2575</v>
      </c>
      <c r="BI1155" s="312"/>
      <c r="BJ1155" s="305" t="s">
        <v>109</v>
      </c>
      <c r="BK1155" s="305"/>
      <c r="BL1155" s="305">
        <v>1</v>
      </c>
      <c r="BM1155" s="307">
        <v>1</v>
      </c>
      <c r="BN1155" s="307" t="s">
        <v>79</v>
      </c>
      <c r="BO1155" s="305" t="s">
        <v>1210</v>
      </c>
      <c r="BP1155" s="308">
        <v>1703.28</v>
      </c>
      <c r="BQ1155" s="308">
        <v>1230.21</v>
      </c>
      <c r="BR1155" s="308">
        <v>12</v>
      </c>
      <c r="BS1155" s="308">
        <v>12</v>
      </c>
      <c r="BT1155" s="305" t="s">
        <v>2610</v>
      </c>
      <c r="BU1155" s="307">
        <v>0.1</v>
      </c>
      <c r="BV1155" s="309">
        <v>0</v>
      </c>
      <c r="BW1155" s="310" t="s">
        <v>1252</v>
      </c>
      <c r="BX1155" s="305"/>
      <c r="BY1155" s="308">
        <v>1703.28</v>
      </c>
      <c r="BZ1155" s="308">
        <v>1230.21</v>
      </c>
      <c r="CA1155" s="308">
        <v>20.399999999999999</v>
      </c>
      <c r="CB1155" s="308">
        <v>20.399999999999999</v>
      </c>
      <c r="CC1155" s="307">
        <v>0.55000000000000004</v>
      </c>
      <c r="CD1155" s="305" t="s">
        <v>1212</v>
      </c>
      <c r="CE1155" s="310" t="s">
        <v>1252</v>
      </c>
      <c r="CF1155" s="305"/>
      <c r="CG1155" s="308">
        <v>1703.28</v>
      </c>
      <c r="CH1155" s="308">
        <v>1230.21</v>
      </c>
      <c r="CI1155" s="308">
        <v>12</v>
      </c>
      <c r="CJ1155" s="308">
        <v>12</v>
      </c>
      <c r="CK1155" s="307"/>
      <c r="CL1155" s="307"/>
      <c r="CM1155" s="307">
        <v>1</v>
      </c>
      <c r="CN1155" s="311" t="s">
        <v>1212</v>
      </c>
      <c r="CO1155" s="305" t="s">
        <v>1252</v>
      </c>
      <c r="CP1155" s="305"/>
      <c r="CQ1155" s="308">
        <v>1703.28</v>
      </c>
      <c r="CR1155" s="308">
        <v>1230.21</v>
      </c>
      <c r="CS1155" s="308">
        <v>12</v>
      </c>
      <c r="CT1155" s="308">
        <v>12</v>
      </c>
      <c r="CW1155" s="312"/>
      <c r="CX1155" s="312"/>
    </row>
    <row r="1156" spans="1:102" s="299" customFormat="1" ht="16" customHeight="1">
      <c r="A1156" s="297" t="s">
        <v>2611</v>
      </c>
      <c r="B1156" s="297" t="s">
        <v>2612</v>
      </c>
      <c r="C1156" s="119" t="s">
        <v>1255</v>
      </c>
      <c r="D1156" s="119"/>
      <c r="E1156" s="119"/>
      <c r="F1156" s="298">
        <v>1156</v>
      </c>
      <c r="G1156" s="119"/>
      <c r="H1156" s="119"/>
      <c r="I1156" s="119" t="s">
        <v>2613</v>
      </c>
      <c r="J1156" s="119" t="s">
        <v>2614</v>
      </c>
      <c r="K1156" s="119" t="s">
        <v>378</v>
      </c>
      <c r="L1156" s="119"/>
      <c r="M1156" s="119" t="s">
        <v>147</v>
      </c>
      <c r="N1156" s="119"/>
      <c r="O1156" s="119"/>
      <c r="P1156" s="119"/>
      <c r="Q1156" s="119"/>
      <c r="R1156" s="119">
        <v>1</v>
      </c>
      <c r="S1156" s="119" t="s">
        <v>120</v>
      </c>
      <c r="T1156" s="119"/>
      <c r="U1156" s="119"/>
      <c r="V1156" s="119"/>
      <c r="W1156" s="119"/>
      <c r="X1156" s="119" t="s">
        <v>2615</v>
      </c>
      <c r="Y1156" s="119" t="s">
        <v>2616</v>
      </c>
      <c r="Z1156" s="119" t="s">
        <v>2617</v>
      </c>
      <c r="AA1156" s="119" t="s">
        <v>2618</v>
      </c>
      <c r="AB1156" s="119" t="s">
        <v>1209</v>
      </c>
      <c r="AD1156" s="300"/>
      <c r="AE1156" s="304"/>
      <c r="AF1156" s="297" t="s">
        <v>595</v>
      </c>
      <c r="AG1156" s="302">
        <v>0</v>
      </c>
      <c r="AH1156" s="297" t="s">
        <v>2611</v>
      </c>
      <c r="AI1156" s="297" t="s">
        <v>2612</v>
      </c>
      <c r="AJ1156" s="302">
        <v>3</v>
      </c>
      <c r="AK1156" s="299">
        <v>3</v>
      </c>
      <c r="AL1156" s="299">
        <v>4</v>
      </c>
      <c r="AM1156" s="299">
        <v>3</v>
      </c>
      <c r="AR1156" s="299">
        <v>8</v>
      </c>
      <c r="AS1156" s="299">
        <v>4</v>
      </c>
      <c r="AT1156" s="299">
        <v>3</v>
      </c>
      <c r="AX1156" s="303">
        <v>-46.875</v>
      </c>
      <c r="AY1156" s="299">
        <v>640</v>
      </c>
      <c r="AZ1156" s="303">
        <v>-208.33333333333331</v>
      </c>
      <c r="BA1156" s="299">
        <v>0</v>
      </c>
      <c r="BB1156" s="304">
        <v>1598.98</v>
      </c>
      <c r="BC1156" s="304">
        <v>1225.44</v>
      </c>
      <c r="BD1156" s="303">
        <v>791.66666666666674</v>
      </c>
      <c r="BE1156" s="303">
        <v>1000</v>
      </c>
      <c r="BH1156" s="297" t="s">
        <v>2530</v>
      </c>
      <c r="BI1156" s="312"/>
      <c r="BJ1156" s="305" t="s">
        <v>109</v>
      </c>
      <c r="BK1156" s="305"/>
      <c r="BL1156" s="305">
        <v>1</v>
      </c>
      <c r="BM1156" s="307">
        <v>1</v>
      </c>
      <c r="BN1156" s="307" t="s">
        <v>79</v>
      </c>
      <c r="BO1156" s="305" t="s">
        <v>1210</v>
      </c>
      <c r="BP1156" s="308">
        <v>1598.98</v>
      </c>
      <c r="BQ1156" s="308">
        <v>1225.44</v>
      </c>
      <c r="BR1156" s="308">
        <v>35</v>
      </c>
      <c r="BS1156" s="308">
        <v>35</v>
      </c>
      <c r="BT1156" s="305" t="s">
        <v>2619</v>
      </c>
      <c r="BU1156" s="307">
        <v>0.1</v>
      </c>
      <c r="BV1156" s="309">
        <v>0</v>
      </c>
      <c r="BW1156" s="310" t="s">
        <v>1242</v>
      </c>
      <c r="BX1156" s="305"/>
      <c r="BY1156" s="308">
        <v>1598.98</v>
      </c>
      <c r="BZ1156" s="308">
        <v>1225.44</v>
      </c>
      <c r="CA1156" s="308">
        <v>59.5</v>
      </c>
      <c r="CB1156" s="308">
        <v>59.5</v>
      </c>
      <c r="CC1156" s="307">
        <v>0.55000000000000004</v>
      </c>
      <c r="CD1156" s="305" t="s">
        <v>1212</v>
      </c>
      <c r="CE1156" s="310" t="s">
        <v>1242</v>
      </c>
      <c r="CF1156" s="305"/>
      <c r="CG1156" s="308">
        <v>1598.98</v>
      </c>
      <c r="CH1156" s="308">
        <v>1225.44</v>
      </c>
      <c r="CI1156" s="308">
        <v>35</v>
      </c>
      <c r="CJ1156" s="308">
        <v>35</v>
      </c>
      <c r="CK1156" s="307"/>
      <c r="CL1156" s="307"/>
      <c r="CM1156" s="307">
        <v>1</v>
      </c>
      <c r="CN1156" s="311" t="s">
        <v>1212</v>
      </c>
      <c r="CO1156" s="305" t="s">
        <v>1242</v>
      </c>
      <c r="CP1156" s="305"/>
      <c r="CQ1156" s="308">
        <v>1598.98</v>
      </c>
      <c r="CR1156" s="308">
        <v>1225.44</v>
      </c>
      <c r="CS1156" s="308">
        <v>35</v>
      </c>
      <c r="CT1156" s="308">
        <v>35</v>
      </c>
      <c r="CW1156" s="312"/>
      <c r="CX1156" s="312"/>
    </row>
    <row r="1157" spans="1:102" s="299" customFormat="1" ht="16" customHeight="1">
      <c r="A1157" s="297" t="s">
        <v>2620</v>
      </c>
      <c r="B1157" s="297" t="s">
        <v>2621</v>
      </c>
      <c r="C1157" s="119" t="s">
        <v>1255</v>
      </c>
      <c r="D1157" s="119"/>
      <c r="E1157" s="119"/>
      <c r="F1157" s="298">
        <v>1157</v>
      </c>
      <c r="G1157" s="119"/>
      <c r="H1157" s="119"/>
      <c r="I1157" s="119" t="s">
        <v>2622</v>
      </c>
      <c r="J1157" s="119" t="s">
        <v>2623</v>
      </c>
      <c r="K1157" s="119" t="s">
        <v>378</v>
      </c>
      <c r="L1157" s="119"/>
      <c r="M1157" s="119" t="s">
        <v>147</v>
      </c>
      <c r="N1157" s="119"/>
      <c r="O1157" s="119"/>
      <c r="P1157" s="119"/>
      <c r="Q1157" s="119"/>
      <c r="R1157" s="119">
        <v>1</v>
      </c>
      <c r="S1157" s="119" t="s">
        <v>120</v>
      </c>
      <c r="T1157" s="119"/>
      <c r="U1157" s="119"/>
      <c r="V1157" s="119"/>
      <c r="W1157" s="119"/>
      <c r="X1157" s="119" t="s">
        <v>2624</v>
      </c>
      <c r="Y1157" s="119" t="s">
        <v>2625</v>
      </c>
      <c r="Z1157" s="119" t="s">
        <v>2626</v>
      </c>
      <c r="AA1157" s="119" t="s">
        <v>2627</v>
      </c>
      <c r="AB1157" s="119" t="s">
        <v>1209</v>
      </c>
      <c r="AD1157" s="300"/>
      <c r="AE1157" s="304"/>
      <c r="AF1157" s="297" t="s">
        <v>596</v>
      </c>
      <c r="AG1157" s="302">
        <v>0</v>
      </c>
      <c r="AH1157" s="297" t="s">
        <v>2620</v>
      </c>
      <c r="AI1157" s="297" t="s">
        <v>2621</v>
      </c>
      <c r="AJ1157" s="302">
        <v>4</v>
      </c>
      <c r="AK1157" s="299">
        <v>3</v>
      </c>
      <c r="AL1157" s="299">
        <v>4</v>
      </c>
      <c r="AM1157" s="299">
        <v>3</v>
      </c>
      <c r="AN1157" s="299">
        <v>1</v>
      </c>
      <c r="AR1157" s="299">
        <v>8</v>
      </c>
      <c r="AS1157" s="299">
        <v>4</v>
      </c>
      <c r="AT1157" s="299">
        <v>3</v>
      </c>
      <c r="AU1157" s="299">
        <v>3</v>
      </c>
      <c r="AX1157" s="303">
        <v>-48.125</v>
      </c>
      <c r="AY1157" s="299">
        <v>740</v>
      </c>
      <c r="AZ1157" s="303">
        <v>-213.88888888888886</v>
      </c>
      <c r="BA1157" s="299">
        <v>0</v>
      </c>
      <c r="BB1157" s="304">
        <v>1698.0900000000001</v>
      </c>
      <c r="BC1157" s="304">
        <v>1245.49</v>
      </c>
      <c r="BD1157" s="303">
        <v>786.11111111111109</v>
      </c>
      <c r="BE1157" s="303">
        <v>1000</v>
      </c>
      <c r="BH1157" s="297" t="s">
        <v>2611</v>
      </c>
      <c r="BI1157" s="312"/>
      <c r="BJ1157" s="305" t="s">
        <v>109</v>
      </c>
      <c r="BK1157" s="305"/>
      <c r="BL1157" s="305">
        <v>1</v>
      </c>
      <c r="BM1157" s="307">
        <v>1</v>
      </c>
      <c r="BN1157" s="307" t="s">
        <v>79</v>
      </c>
      <c r="BO1157" s="305" t="s">
        <v>1210</v>
      </c>
      <c r="BP1157" s="308">
        <v>1698.09</v>
      </c>
      <c r="BQ1157" s="308">
        <v>1245.49</v>
      </c>
      <c r="BR1157" s="308">
        <v>12</v>
      </c>
      <c r="BS1157" s="308">
        <v>12</v>
      </c>
      <c r="BT1157" s="305" t="s">
        <v>2628</v>
      </c>
      <c r="BU1157" s="307">
        <v>0.1</v>
      </c>
      <c r="BV1157" s="309">
        <v>0</v>
      </c>
      <c r="BW1157" s="310" t="s">
        <v>1252</v>
      </c>
      <c r="BX1157" s="305"/>
      <c r="BY1157" s="308">
        <v>1698.09</v>
      </c>
      <c r="BZ1157" s="308">
        <v>1245.49</v>
      </c>
      <c r="CA1157" s="308">
        <v>20.399999999999999</v>
      </c>
      <c r="CB1157" s="308">
        <v>20.399999999999999</v>
      </c>
      <c r="CC1157" s="307">
        <v>0.55000000000000004</v>
      </c>
      <c r="CD1157" s="305" t="s">
        <v>1212</v>
      </c>
      <c r="CE1157" s="310" t="s">
        <v>1252</v>
      </c>
      <c r="CF1157" s="305"/>
      <c r="CG1157" s="308">
        <v>1698.09</v>
      </c>
      <c r="CH1157" s="308">
        <v>1245.49</v>
      </c>
      <c r="CI1157" s="308">
        <v>12</v>
      </c>
      <c r="CJ1157" s="308">
        <v>12</v>
      </c>
      <c r="CK1157" s="307"/>
      <c r="CL1157" s="307"/>
      <c r="CM1157" s="307">
        <v>1</v>
      </c>
      <c r="CN1157" s="311" t="s">
        <v>1212</v>
      </c>
      <c r="CO1157" s="305" t="s">
        <v>1252</v>
      </c>
      <c r="CP1157" s="305"/>
      <c r="CQ1157" s="308">
        <v>1698.09</v>
      </c>
      <c r="CR1157" s="308">
        <v>1245.49</v>
      </c>
      <c r="CS1157" s="308">
        <v>12</v>
      </c>
      <c r="CT1157" s="308">
        <v>12</v>
      </c>
      <c r="CW1157" s="312"/>
      <c r="CX1157" s="312"/>
    </row>
    <row r="1158" spans="1:102" s="299" customFormat="1" ht="16" customHeight="1">
      <c r="A1158" s="297" t="s">
        <v>2629</v>
      </c>
      <c r="B1158" s="297" t="s">
        <v>2630</v>
      </c>
      <c r="C1158" s="119" t="s">
        <v>1214</v>
      </c>
      <c r="D1158" s="119"/>
      <c r="E1158" s="119"/>
      <c r="F1158" s="298">
        <v>1158</v>
      </c>
      <c r="G1158" s="119"/>
      <c r="H1158" s="119"/>
      <c r="I1158" s="119" t="s">
        <v>2631</v>
      </c>
      <c r="J1158" s="119" t="s">
        <v>2632</v>
      </c>
      <c r="K1158" s="119" t="s">
        <v>378</v>
      </c>
      <c r="L1158" s="119"/>
      <c r="M1158" s="119" t="s">
        <v>147</v>
      </c>
      <c r="N1158" s="119"/>
      <c r="O1158" s="119"/>
      <c r="P1158" s="119"/>
      <c r="Q1158" s="119"/>
      <c r="R1158" s="119">
        <v>1</v>
      </c>
      <c r="S1158" s="119" t="s">
        <v>120</v>
      </c>
      <c r="T1158" s="119"/>
      <c r="U1158" s="119"/>
      <c r="V1158" s="119"/>
      <c r="W1158" s="119"/>
      <c r="X1158" s="119" t="s">
        <v>2633</v>
      </c>
      <c r="Y1158" s="119" t="s">
        <v>2634</v>
      </c>
      <c r="Z1158" s="119" t="s">
        <v>2635</v>
      </c>
      <c r="AA1158" s="119" t="s">
        <v>2636</v>
      </c>
      <c r="AB1158" s="119" t="s">
        <v>1209</v>
      </c>
      <c r="AD1158" s="300"/>
      <c r="AE1158" s="304"/>
      <c r="AF1158" s="297" t="s">
        <v>597</v>
      </c>
      <c r="AG1158" s="302">
        <v>0</v>
      </c>
      <c r="AH1158" s="297" t="s">
        <v>2629</v>
      </c>
      <c r="AI1158" s="297" t="s">
        <v>2630</v>
      </c>
      <c r="AJ1158" s="302">
        <v>4</v>
      </c>
      <c r="AK1158" s="299">
        <v>3</v>
      </c>
      <c r="AL1158" s="299">
        <v>4</v>
      </c>
      <c r="AM1158" s="299">
        <v>3</v>
      </c>
      <c r="AN1158" s="299">
        <v>2</v>
      </c>
      <c r="AR1158" s="299">
        <v>8</v>
      </c>
      <c r="AS1158" s="299">
        <v>4</v>
      </c>
      <c r="AT1158" s="299">
        <v>3</v>
      </c>
      <c r="AU1158" s="299">
        <v>3</v>
      </c>
      <c r="AX1158" s="303">
        <v>-46.875</v>
      </c>
      <c r="AY1158" s="299">
        <v>740</v>
      </c>
      <c r="AZ1158" s="303">
        <v>-208.33333333333331</v>
      </c>
      <c r="BA1158" s="299">
        <v>0</v>
      </c>
      <c r="BB1158" s="304">
        <v>1692.5700000000002</v>
      </c>
      <c r="BC1158" s="304">
        <v>1260.67</v>
      </c>
      <c r="BD1158" s="303">
        <v>791.66666666666674</v>
      </c>
      <c r="BE1158" s="303">
        <v>1000</v>
      </c>
      <c r="BH1158" s="297" t="s">
        <v>2611</v>
      </c>
      <c r="BI1158" s="312"/>
      <c r="BJ1158" s="305" t="s">
        <v>109</v>
      </c>
      <c r="BK1158" s="305"/>
      <c r="BL1158" s="305">
        <v>1</v>
      </c>
      <c r="BM1158" s="307">
        <v>1</v>
      </c>
      <c r="BN1158" s="307" t="s">
        <v>79</v>
      </c>
      <c r="BO1158" s="305" t="s">
        <v>1210</v>
      </c>
      <c r="BP1158" s="308">
        <v>1692.57</v>
      </c>
      <c r="BQ1158" s="308">
        <v>1260.67</v>
      </c>
      <c r="BR1158" s="308">
        <v>12</v>
      </c>
      <c r="BS1158" s="308">
        <v>12</v>
      </c>
      <c r="BT1158" s="305" t="s">
        <v>2637</v>
      </c>
      <c r="BU1158" s="307">
        <v>0.1</v>
      </c>
      <c r="BV1158" s="309">
        <v>0</v>
      </c>
      <c r="BW1158" s="310" t="s">
        <v>1252</v>
      </c>
      <c r="BX1158" s="305"/>
      <c r="BY1158" s="308">
        <v>1692.57</v>
      </c>
      <c r="BZ1158" s="308">
        <v>1260.67</v>
      </c>
      <c r="CA1158" s="308">
        <v>20.399999999999999</v>
      </c>
      <c r="CB1158" s="308">
        <v>20.399999999999999</v>
      </c>
      <c r="CC1158" s="307">
        <v>0.55000000000000004</v>
      </c>
      <c r="CD1158" s="305" t="s">
        <v>1212</v>
      </c>
      <c r="CE1158" s="310" t="s">
        <v>1252</v>
      </c>
      <c r="CF1158" s="305"/>
      <c r="CG1158" s="308">
        <v>1692.57</v>
      </c>
      <c r="CH1158" s="308">
        <v>1260.67</v>
      </c>
      <c r="CI1158" s="308">
        <v>12</v>
      </c>
      <c r="CJ1158" s="308">
        <v>12</v>
      </c>
      <c r="CK1158" s="307"/>
      <c r="CL1158" s="307"/>
      <c r="CM1158" s="307">
        <v>1</v>
      </c>
      <c r="CN1158" s="311" t="s">
        <v>1212</v>
      </c>
      <c r="CO1158" s="305" t="s">
        <v>1252</v>
      </c>
      <c r="CP1158" s="305"/>
      <c r="CQ1158" s="308">
        <v>1692.57</v>
      </c>
      <c r="CR1158" s="308">
        <v>1260.67</v>
      </c>
      <c r="CS1158" s="308">
        <v>12</v>
      </c>
      <c r="CT1158" s="308">
        <v>12</v>
      </c>
      <c r="CW1158" s="312"/>
      <c r="CX1158" s="312"/>
    </row>
    <row r="1159" spans="1:102" s="299" customFormat="1" ht="16" customHeight="1">
      <c r="A1159" s="297" t="s">
        <v>2638</v>
      </c>
      <c r="B1159" s="297" t="s">
        <v>2639</v>
      </c>
      <c r="C1159" s="119" t="s">
        <v>1255</v>
      </c>
      <c r="D1159" s="119"/>
      <c r="E1159" s="119"/>
      <c r="F1159" s="298">
        <v>1159</v>
      </c>
      <c r="G1159" s="119"/>
      <c r="H1159" s="119"/>
      <c r="I1159" s="119" t="s">
        <v>2640</v>
      </c>
      <c r="J1159" s="119" t="s">
        <v>2641</v>
      </c>
      <c r="K1159" s="119" t="s">
        <v>378</v>
      </c>
      <c r="L1159" s="119"/>
      <c r="M1159" s="119" t="s">
        <v>147</v>
      </c>
      <c r="N1159" s="119"/>
      <c r="O1159" s="119"/>
      <c r="P1159" s="119"/>
      <c r="Q1159" s="119"/>
      <c r="R1159" s="119">
        <v>1</v>
      </c>
      <c r="S1159" s="119" t="s">
        <v>120</v>
      </c>
      <c r="T1159" s="119"/>
      <c r="U1159" s="119"/>
      <c r="V1159" s="119"/>
      <c r="W1159" s="119"/>
      <c r="X1159" s="119" t="s">
        <v>2642</v>
      </c>
      <c r="Y1159" s="119" t="s">
        <v>2643</v>
      </c>
      <c r="Z1159" s="119" t="s">
        <v>2644</v>
      </c>
      <c r="AA1159" s="119" t="s">
        <v>2645</v>
      </c>
      <c r="AB1159" s="119" t="s">
        <v>1209</v>
      </c>
      <c r="AD1159" s="300"/>
      <c r="AE1159" s="304"/>
      <c r="AF1159" s="297" t="s">
        <v>598</v>
      </c>
      <c r="AG1159" s="302">
        <v>0</v>
      </c>
      <c r="AH1159" s="297" t="s">
        <v>2638</v>
      </c>
      <c r="AI1159" s="297" t="s">
        <v>2639</v>
      </c>
      <c r="AJ1159" s="302">
        <v>4</v>
      </c>
      <c r="AK1159" s="299">
        <v>3</v>
      </c>
      <c r="AL1159" s="299">
        <v>4</v>
      </c>
      <c r="AM1159" s="299">
        <v>3</v>
      </c>
      <c r="AN1159" s="299">
        <v>3</v>
      </c>
      <c r="AR1159" s="299">
        <v>8</v>
      </c>
      <c r="AS1159" s="299">
        <v>4</v>
      </c>
      <c r="AT1159" s="299">
        <v>3</v>
      </c>
      <c r="AU1159" s="299">
        <v>3</v>
      </c>
      <c r="AX1159" s="303">
        <v>-45.625</v>
      </c>
      <c r="AY1159" s="299">
        <v>740</v>
      </c>
      <c r="AZ1159" s="303">
        <v>-202.77777777777777</v>
      </c>
      <c r="BA1159" s="299">
        <v>0</v>
      </c>
      <c r="BB1159" s="304">
        <v>1686.72</v>
      </c>
      <c r="BC1159" s="304">
        <v>1275.71</v>
      </c>
      <c r="BD1159" s="303">
        <v>797.22222222222217</v>
      </c>
      <c r="BE1159" s="303">
        <v>1000</v>
      </c>
      <c r="BH1159" s="297" t="s">
        <v>2611</v>
      </c>
      <c r="BI1159" s="312"/>
      <c r="BJ1159" s="305" t="s">
        <v>109</v>
      </c>
      <c r="BK1159" s="305"/>
      <c r="BL1159" s="305">
        <v>1</v>
      </c>
      <c r="BM1159" s="307">
        <v>1</v>
      </c>
      <c r="BN1159" s="307" t="s">
        <v>79</v>
      </c>
      <c r="BO1159" s="305" t="s">
        <v>1210</v>
      </c>
      <c r="BP1159" s="308">
        <v>1686.72</v>
      </c>
      <c r="BQ1159" s="308">
        <v>1275.71</v>
      </c>
      <c r="BR1159" s="308">
        <v>12</v>
      </c>
      <c r="BS1159" s="308">
        <v>12</v>
      </c>
      <c r="BT1159" s="305" t="s">
        <v>2646</v>
      </c>
      <c r="BU1159" s="307">
        <v>0.1</v>
      </c>
      <c r="BV1159" s="309">
        <v>0</v>
      </c>
      <c r="BW1159" s="310" t="s">
        <v>1252</v>
      </c>
      <c r="BX1159" s="305"/>
      <c r="BY1159" s="308">
        <v>1686.72</v>
      </c>
      <c r="BZ1159" s="308">
        <v>1275.71</v>
      </c>
      <c r="CA1159" s="308">
        <v>20.399999999999999</v>
      </c>
      <c r="CB1159" s="308">
        <v>20.399999999999999</v>
      </c>
      <c r="CC1159" s="307">
        <v>0.55000000000000004</v>
      </c>
      <c r="CD1159" s="305" t="s">
        <v>1212</v>
      </c>
      <c r="CE1159" s="310" t="s">
        <v>1252</v>
      </c>
      <c r="CF1159" s="305"/>
      <c r="CG1159" s="308">
        <v>1686.72</v>
      </c>
      <c r="CH1159" s="308">
        <v>1275.71</v>
      </c>
      <c r="CI1159" s="308">
        <v>12</v>
      </c>
      <c r="CJ1159" s="308">
        <v>12</v>
      </c>
      <c r="CK1159" s="307"/>
      <c r="CL1159" s="307"/>
      <c r="CM1159" s="307">
        <v>1</v>
      </c>
      <c r="CN1159" s="311" t="s">
        <v>1212</v>
      </c>
      <c r="CO1159" s="305" t="s">
        <v>1252</v>
      </c>
      <c r="CP1159" s="305"/>
      <c r="CQ1159" s="308">
        <v>1686.72</v>
      </c>
      <c r="CR1159" s="308">
        <v>1275.71</v>
      </c>
      <c r="CS1159" s="308">
        <v>12</v>
      </c>
      <c r="CT1159" s="308">
        <v>12</v>
      </c>
      <c r="CW1159" s="312"/>
      <c r="CX1159" s="312"/>
    </row>
    <row r="1160" spans="1:102" s="299" customFormat="1" ht="16" customHeight="1">
      <c r="A1160" s="297" t="s">
        <v>864</v>
      </c>
      <c r="B1160" s="297" t="s">
        <v>2647</v>
      </c>
      <c r="C1160" s="119" t="s">
        <v>1255</v>
      </c>
      <c r="D1160" s="119"/>
      <c r="E1160" s="119"/>
      <c r="F1160" s="298">
        <v>1160</v>
      </c>
      <c r="G1160" s="119"/>
      <c r="H1160" s="119"/>
      <c r="I1160" s="119" t="s">
        <v>2648</v>
      </c>
      <c r="J1160" s="119" t="s">
        <v>2649</v>
      </c>
      <c r="K1160" s="119" t="s">
        <v>378</v>
      </c>
      <c r="L1160" s="119"/>
      <c r="M1160" s="119" t="s">
        <v>147</v>
      </c>
      <c r="N1160" s="119"/>
      <c r="O1160" s="119"/>
      <c r="P1160" s="119"/>
      <c r="Q1160" s="119"/>
      <c r="R1160" s="119">
        <v>1</v>
      </c>
      <c r="S1160" s="119" t="s">
        <v>120</v>
      </c>
      <c r="T1160" s="119"/>
      <c r="U1160" s="119"/>
      <c r="V1160" s="119"/>
      <c r="W1160" s="119"/>
      <c r="X1160" s="119" t="s">
        <v>2650</v>
      </c>
      <c r="Y1160" s="119" t="s">
        <v>2651</v>
      </c>
      <c r="Z1160" s="119" t="s">
        <v>2652</v>
      </c>
      <c r="AA1160" s="119" t="s">
        <v>2653</v>
      </c>
      <c r="AB1160" s="119" t="s">
        <v>1209</v>
      </c>
      <c r="AD1160" s="300"/>
      <c r="AE1160" s="304"/>
      <c r="AF1160" s="297">
        <v>4</v>
      </c>
      <c r="AG1160" s="302">
        <v>0</v>
      </c>
      <c r="AH1160" s="297" t="s">
        <v>864</v>
      </c>
      <c r="AI1160" s="297" t="s">
        <v>2647</v>
      </c>
      <c r="AJ1160" s="302">
        <v>1</v>
      </c>
      <c r="AK1160" s="299">
        <v>4</v>
      </c>
      <c r="AR1160" s="299">
        <v>8</v>
      </c>
      <c r="AX1160" s="303">
        <v>-22.5</v>
      </c>
      <c r="AY1160" s="299">
        <v>260</v>
      </c>
      <c r="AZ1160" s="303">
        <v>-100</v>
      </c>
      <c r="BA1160" s="299">
        <v>0</v>
      </c>
      <c r="BB1160" s="304">
        <v>1183.8499999999999</v>
      </c>
      <c r="BC1160" s="304">
        <v>1183.8499999999999</v>
      </c>
      <c r="BD1160" s="303">
        <v>900</v>
      </c>
      <c r="BE1160" s="303">
        <v>1000</v>
      </c>
      <c r="BH1160" s="297" t="s">
        <v>1202</v>
      </c>
      <c r="BI1160" s="312"/>
      <c r="BJ1160" s="305" t="s">
        <v>109</v>
      </c>
      <c r="BK1160" s="305"/>
      <c r="BL1160" s="305">
        <v>1</v>
      </c>
      <c r="BM1160" s="307">
        <v>1</v>
      </c>
      <c r="BN1160" s="307" t="s">
        <v>79</v>
      </c>
      <c r="BO1160" s="305" t="s">
        <v>1210</v>
      </c>
      <c r="BP1160" s="308">
        <v>1183.8499999999999</v>
      </c>
      <c r="BQ1160" s="308">
        <v>1183.8499999999999</v>
      </c>
      <c r="BR1160" s="308">
        <v>95</v>
      </c>
      <c r="BS1160" s="308">
        <v>95</v>
      </c>
      <c r="BT1160" s="305" t="s">
        <v>2654</v>
      </c>
      <c r="BU1160" s="307">
        <v>0.1</v>
      </c>
      <c r="BV1160" s="309">
        <v>0</v>
      </c>
      <c r="BW1160" s="310" t="s">
        <v>873</v>
      </c>
      <c r="BX1160" s="305"/>
      <c r="BY1160" s="308">
        <v>1183.8499999999999</v>
      </c>
      <c r="BZ1160" s="308">
        <v>1183.8499999999999</v>
      </c>
      <c r="CA1160" s="308">
        <v>161.5</v>
      </c>
      <c r="CB1160" s="308">
        <v>161.5</v>
      </c>
      <c r="CC1160" s="307">
        <v>0.55000000000000004</v>
      </c>
      <c r="CD1160" s="305" t="s">
        <v>1212</v>
      </c>
      <c r="CE1160" s="310" t="s">
        <v>873</v>
      </c>
      <c r="CF1160" s="305"/>
      <c r="CG1160" s="308">
        <v>1183.8499999999999</v>
      </c>
      <c r="CH1160" s="308">
        <v>1183.8499999999999</v>
      </c>
      <c r="CI1160" s="308">
        <v>95</v>
      </c>
      <c r="CJ1160" s="308">
        <v>95</v>
      </c>
      <c r="CK1160" s="307"/>
      <c r="CL1160" s="307"/>
      <c r="CM1160" s="307">
        <v>1</v>
      </c>
      <c r="CN1160" s="311" t="s">
        <v>1212</v>
      </c>
      <c r="CO1160" s="305" t="s">
        <v>873</v>
      </c>
      <c r="CP1160" s="305"/>
      <c r="CQ1160" s="308">
        <v>1183.8499999999999</v>
      </c>
      <c r="CR1160" s="308">
        <v>1183.8499999999999</v>
      </c>
      <c r="CS1160" s="308">
        <v>95</v>
      </c>
      <c r="CT1160" s="308">
        <v>95</v>
      </c>
      <c r="CW1160" s="312"/>
      <c r="CX1160" s="312"/>
    </row>
    <row r="1161" spans="1:102" s="299" customFormat="1" ht="16" customHeight="1">
      <c r="A1161" s="297" t="s">
        <v>2655</v>
      </c>
      <c r="B1161" s="297" t="s">
        <v>2656</v>
      </c>
      <c r="C1161" s="119" t="s">
        <v>1214</v>
      </c>
      <c r="D1161" s="119"/>
      <c r="E1161" s="119"/>
      <c r="F1161" s="298">
        <v>1161</v>
      </c>
      <c r="G1161" s="119"/>
      <c r="H1161" s="119"/>
      <c r="I1161" s="119" t="s">
        <v>2657</v>
      </c>
      <c r="J1161" s="119" t="s">
        <v>2658</v>
      </c>
      <c r="K1161" s="119" t="s">
        <v>378</v>
      </c>
      <c r="L1161" s="119"/>
      <c r="M1161" s="119" t="s">
        <v>147</v>
      </c>
      <c r="N1161" s="119"/>
      <c r="O1161" s="119"/>
      <c r="P1161" s="119"/>
      <c r="Q1161" s="119"/>
      <c r="R1161" s="119">
        <v>1</v>
      </c>
      <c r="S1161" s="119" t="s">
        <v>120</v>
      </c>
      <c r="T1161" s="119"/>
      <c r="U1161" s="119"/>
      <c r="V1161" s="119"/>
      <c r="W1161" s="119"/>
      <c r="X1161" s="119" t="s">
        <v>2659</v>
      </c>
      <c r="Y1161" s="119" t="s">
        <v>2660</v>
      </c>
      <c r="Z1161" s="119" t="s">
        <v>2661</v>
      </c>
      <c r="AA1161" s="119" t="s">
        <v>2662</v>
      </c>
      <c r="AB1161" s="119" t="s">
        <v>1209</v>
      </c>
      <c r="AD1161" s="300"/>
      <c r="AE1161" s="304"/>
      <c r="AF1161" s="297" t="s">
        <v>599</v>
      </c>
      <c r="AG1161" s="302">
        <v>0</v>
      </c>
      <c r="AH1161" s="297" t="s">
        <v>2655</v>
      </c>
      <c r="AI1161" s="297" t="s">
        <v>2656</v>
      </c>
      <c r="AJ1161" s="302">
        <v>2</v>
      </c>
      <c r="AK1161" s="299">
        <v>4</v>
      </c>
      <c r="AL1161" s="299">
        <v>1</v>
      </c>
      <c r="AR1161" s="299">
        <v>8</v>
      </c>
      <c r="AS1161" s="299">
        <v>4</v>
      </c>
      <c r="AX1161" s="303">
        <v>-39.375</v>
      </c>
      <c r="AY1161" s="299">
        <v>500</v>
      </c>
      <c r="AZ1161" s="303">
        <v>-175</v>
      </c>
      <c r="BA1161" s="299">
        <v>0</v>
      </c>
      <c r="BB1161" s="304">
        <v>1440.96</v>
      </c>
      <c r="BC1161" s="304">
        <v>1235.7</v>
      </c>
      <c r="BD1161" s="303">
        <v>825</v>
      </c>
      <c r="BE1161" s="303">
        <v>1000</v>
      </c>
      <c r="BH1161" s="297" t="s">
        <v>2638</v>
      </c>
      <c r="BI1161" s="312"/>
      <c r="BJ1161" s="305" t="s">
        <v>109</v>
      </c>
      <c r="BK1161" s="305"/>
      <c r="BL1161" s="305">
        <v>1</v>
      </c>
      <c r="BM1161" s="307">
        <v>1</v>
      </c>
      <c r="BN1161" s="307" t="s">
        <v>79</v>
      </c>
      <c r="BO1161" s="305" t="s">
        <v>1210</v>
      </c>
      <c r="BP1161" s="308">
        <v>1440.96</v>
      </c>
      <c r="BQ1161" s="308">
        <v>1235.7</v>
      </c>
      <c r="BR1161" s="308">
        <v>60</v>
      </c>
      <c r="BS1161" s="308">
        <v>60</v>
      </c>
      <c r="BT1161" s="305" t="s">
        <v>2663</v>
      </c>
      <c r="BU1161" s="307">
        <v>0.1</v>
      </c>
      <c r="BV1161" s="309">
        <v>0</v>
      </c>
      <c r="BW1161" s="310" t="s">
        <v>1232</v>
      </c>
      <c r="BX1161" s="305"/>
      <c r="BY1161" s="308">
        <v>1440.96</v>
      </c>
      <c r="BZ1161" s="308">
        <v>1235.7</v>
      </c>
      <c r="CA1161" s="308">
        <v>102</v>
      </c>
      <c r="CB1161" s="308">
        <v>102</v>
      </c>
      <c r="CC1161" s="307">
        <v>0.55000000000000004</v>
      </c>
      <c r="CD1161" s="305" t="s">
        <v>1212</v>
      </c>
      <c r="CE1161" s="310" t="s">
        <v>1232</v>
      </c>
      <c r="CF1161" s="305"/>
      <c r="CG1161" s="308">
        <v>1440.96</v>
      </c>
      <c r="CH1161" s="308">
        <v>1235.7</v>
      </c>
      <c r="CI1161" s="308">
        <v>60</v>
      </c>
      <c r="CJ1161" s="308">
        <v>60</v>
      </c>
      <c r="CK1161" s="307"/>
      <c r="CL1161" s="307"/>
      <c r="CM1161" s="307">
        <v>1</v>
      </c>
      <c r="CN1161" s="311" t="s">
        <v>1212</v>
      </c>
      <c r="CO1161" s="305" t="s">
        <v>1232</v>
      </c>
      <c r="CP1161" s="305"/>
      <c r="CQ1161" s="308">
        <v>1440.96</v>
      </c>
      <c r="CR1161" s="308">
        <v>1235.7</v>
      </c>
      <c r="CS1161" s="308">
        <v>60</v>
      </c>
      <c r="CT1161" s="308">
        <v>60</v>
      </c>
      <c r="CW1161" s="312"/>
      <c r="CX1161" s="312"/>
    </row>
    <row r="1162" spans="1:102" s="299" customFormat="1" ht="16" customHeight="1">
      <c r="A1162" s="297" t="s">
        <v>2664</v>
      </c>
      <c r="B1162" s="297" t="s">
        <v>2665</v>
      </c>
      <c r="C1162" s="119" t="s">
        <v>1214</v>
      </c>
      <c r="D1162" s="119"/>
      <c r="E1162" s="119"/>
      <c r="F1162" s="298">
        <v>1162</v>
      </c>
      <c r="G1162" s="119"/>
      <c r="H1162" s="119"/>
      <c r="I1162" s="119" t="s">
        <v>2666</v>
      </c>
      <c r="J1162" s="119" t="s">
        <v>2667</v>
      </c>
      <c r="K1162" s="119" t="s">
        <v>378</v>
      </c>
      <c r="L1162" s="119"/>
      <c r="M1162" s="119" t="s">
        <v>147</v>
      </c>
      <c r="N1162" s="119"/>
      <c r="O1162" s="119"/>
      <c r="P1162" s="119"/>
      <c r="Q1162" s="119"/>
      <c r="R1162" s="119">
        <v>1</v>
      </c>
      <c r="S1162" s="119" t="s">
        <v>120</v>
      </c>
      <c r="T1162" s="119"/>
      <c r="U1162" s="119"/>
      <c r="V1162" s="119"/>
      <c r="W1162" s="119"/>
      <c r="X1162" s="119" t="s">
        <v>2668</v>
      </c>
      <c r="Y1162" s="119" t="s">
        <v>2669</v>
      </c>
      <c r="Z1162" s="119" t="s">
        <v>2670</v>
      </c>
      <c r="AA1162" s="119" t="s">
        <v>2671</v>
      </c>
      <c r="AB1162" s="119" t="s">
        <v>1209</v>
      </c>
      <c r="AD1162" s="300"/>
      <c r="AE1162" s="304"/>
      <c r="AF1162" s="297" t="s">
        <v>600</v>
      </c>
      <c r="AG1162" s="302">
        <v>0</v>
      </c>
      <c r="AH1162" s="297" t="s">
        <v>2664</v>
      </c>
      <c r="AI1162" s="297" t="s">
        <v>2665</v>
      </c>
      <c r="AJ1162" s="302">
        <v>3</v>
      </c>
      <c r="AK1162" s="299">
        <v>4</v>
      </c>
      <c r="AL1162" s="299">
        <v>1</v>
      </c>
      <c r="AM1162" s="299">
        <v>1</v>
      </c>
      <c r="AR1162" s="299">
        <v>8</v>
      </c>
      <c r="AS1162" s="299">
        <v>4</v>
      </c>
      <c r="AT1162" s="299">
        <v>3</v>
      </c>
      <c r="AX1162" s="303">
        <v>-43.125</v>
      </c>
      <c r="AY1162" s="299">
        <v>640</v>
      </c>
      <c r="AZ1162" s="303">
        <v>-191.66666666666666</v>
      </c>
      <c r="BA1162" s="299">
        <v>0</v>
      </c>
      <c r="BB1162" s="304">
        <v>1582.95</v>
      </c>
      <c r="BC1162" s="304">
        <v>1264.1300000000001</v>
      </c>
      <c r="BD1162" s="303">
        <v>808.33333333333337</v>
      </c>
      <c r="BE1162" s="303">
        <v>1000</v>
      </c>
      <c r="BH1162" s="297" t="s">
        <v>2655</v>
      </c>
      <c r="BI1162" s="312"/>
      <c r="BJ1162" s="305" t="s">
        <v>109</v>
      </c>
      <c r="BK1162" s="305"/>
      <c r="BL1162" s="305">
        <v>1</v>
      </c>
      <c r="BM1162" s="307">
        <v>1</v>
      </c>
      <c r="BN1162" s="307" t="s">
        <v>79</v>
      </c>
      <c r="BO1162" s="305" t="s">
        <v>1210</v>
      </c>
      <c r="BP1162" s="308">
        <v>1582.95</v>
      </c>
      <c r="BQ1162" s="308">
        <v>1264.1300000000001</v>
      </c>
      <c r="BR1162" s="308">
        <v>35</v>
      </c>
      <c r="BS1162" s="308">
        <v>35</v>
      </c>
      <c r="BT1162" s="305" t="s">
        <v>2672</v>
      </c>
      <c r="BU1162" s="307">
        <v>0.1</v>
      </c>
      <c r="BV1162" s="309">
        <v>0</v>
      </c>
      <c r="BW1162" s="310" t="s">
        <v>1242</v>
      </c>
      <c r="BX1162" s="305"/>
      <c r="BY1162" s="308">
        <v>1582.95</v>
      </c>
      <c r="BZ1162" s="308">
        <v>1264.1300000000001</v>
      </c>
      <c r="CA1162" s="308">
        <v>59.5</v>
      </c>
      <c r="CB1162" s="308">
        <v>59.5</v>
      </c>
      <c r="CC1162" s="307">
        <v>0.55000000000000004</v>
      </c>
      <c r="CD1162" s="305" t="s">
        <v>1212</v>
      </c>
      <c r="CE1162" s="310" t="s">
        <v>1242</v>
      </c>
      <c r="CF1162" s="305"/>
      <c r="CG1162" s="308">
        <v>1582.95</v>
      </c>
      <c r="CH1162" s="308">
        <v>1264.1300000000001</v>
      </c>
      <c r="CI1162" s="308">
        <v>35</v>
      </c>
      <c r="CJ1162" s="308">
        <v>35</v>
      </c>
      <c r="CK1162" s="307"/>
      <c r="CL1162" s="307"/>
      <c r="CM1162" s="307">
        <v>1</v>
      </c>
      <c r="CN1162" s="311" t="s">
        <v>1212</v>
      </c>
      <c r="CO1162" s="305" t="s">
        <v>1242</v>
      </c>
      <c r="CP1162" s="305"/>
      <c r="CQ1162" s="308">
        <v>1582.95</v>
      </c>
      <c r="CR1162" s="308">
        <v>1264.1300000000001</v>
      </c>
      <c r="CS1162" s="308">
        <v>35</v>
      </c>
      <c r="CT1162" s="308">
        <v>35</v>
      </c>
      <c r="CW1162" s="312"/>
      <c r="CX1162" s="312"/>
    </row>
    <row r="1163" spans="1:102" s="299" customFormat="1" ht="16" customHeight="1">
      <c r="A1163" s="297" t="s">
        <v>2673</v>
      </c>
      <c r="B1163" s="297" t="s">
        <v>2674</v>
      </c>
      <c r="C1163" s="119" t="s">
        <v>1214</v>
      </c>
      <c r="D1163" s="119"/>
      <c r="E1163" s="119"/>
      <c r="F1163" s="298">
        <v>1163</v>
      </c>
      <c r="G1163" s="119"/>
      <c r="H1163" s="119"/>
      <c r="I1163" s="119" t="s">
        <v>2675</v>
      </c>
      <c r="J1163" s="119" t="s">
        <v>2676</v>
      </c>
      <c r="K1163" s="119" t="s">
        <v>378</v>
      </c>
      <c r="L1163" s="119"/>
      <c r="M1163" s="119" t="s">
        <v>147</v>
      </c>
      <c r="N1163" s="119"/>
      <c r="O1163" s="119"/>
      <c r="P1163" s="119"/>
      <c r="Q1163" s="119"/>
      <c r="R1163" s="119">
        <v>1</v>
      </c>
      <c r="S1163" s="119" t="s">
        <v>120</v>
      </c>
      <c r="T1163" s="119"/>
      <c r="U1163" s="119"/>
      <c r="V1163" s="119"/>
      <c r="W1163" s="119"/>
      <c r="X1163" s="119" t="s">
        <v>2677</v>
      </c>
      <c r="Y1163" s="119" t="s">
        <v>2678</v>
      </c>
      <c r="Z1163" s="119" t="s">
        <v>2679</v>
      </c>
      <c r="AA1163" s="119" t="s">
        <v>2680</v>
      </c>
      <c r="AB1163" s="119" t="s">
        <v>1209</v>
      </c>
      <c r="AD1163" s="300"/>
      <c r="AE1163" s="304"/>
      <c r="AF1163" s="297" t="s">
        <v>601</v>
      </c>
      <c r="AG1163" s="302">
        <v>0</v>
      </c>
      <c r="AH1163" s="297" t="s">
        <v>2673</v>
      </c>
      <c r="AI1163" s="297" t="s">
        <v>2674</v>
      </c>
      <c r="AJ1163" s="302">
        <v>4</v>
      </c>
      <c r="AK1163" s="299">
        <v>4</v>
      </c>
      <c r="AL1163" s="299">
        <v>1</v>
      </c>
      <c r="AM1163" s="299">
        <v>1</v>
      </c>
      <c r="AN1163" s="299">
        <v>1</v>
      </c>
      <c r="AR1163" s="299">
        <v>8</v>
      </c>
      <c r="AS1163" s="299">
        <v>4</v>
      </c>
      <c r="AT1163" s="299">
        <v>3</v>
      </c>
      <c r="AU1163" s="299">
        <v>3</v>
      </c>
      <c r="AX1163" s="303">
        <v>-44.375</v>
      </c>
      <c r="AY1163" s="299">
        <v>740</v>
      </c>
      <c r="AZ1163" s="303">
        <v>-197.2222222222222</v>
      </c>
      <c r="BA1163" s="299">
        <v>0</v>
      </c>
      <c r="BB1163" s="304">
        <v>1680.54</v>
      </c>
      <c r="BC1163" s="304">
        <v>1290.6300000000001</v>
      </c>
      <c r="BD1163" s="303">
        <v>802.77777777777783</v>
      </c>
      <c r="BE1163" s="303">
        <v>1000</v>
      </c>
      <c r="BH1163" s="297" t="s">
        <v>2664</v>
      </c>
      <c r="BI1163" s="312"/>
      <c r="BJ1163" s="305" t="s">
        <v>109</v>
      </c>
      <c r="BK1163" s="305"/>
      <c r="BL1163" s="305">
        <v>1</v>
      </c>
      <c r="BM1163" s="307">
        <v>1</v>
      </c>
      <c r="BN1163" s="307" t="s">
        <v>79</v>
      </c>
      <c r="BO1163" s="305" t="s">
        <v>1210</v>
      </c>
      <c r="BP1163" s="308">
        <v>1680.54</v>
      </c>
      <c r="BQ1163" s="308">
        <v>1290.6300000000001</v>
      </c>
      <c r="BR1163" s="308">
        <v>12</v>
      </c>
      <c r="BS1163" s="308">
        <v>12</v>
      </c>
      <c r="BT1163" s="305" t="s">
        <v>2681</v>
      </c>
      <c r="BU1163" s="307">
        <v>0.1</v>
      </c>
      <c r="BV1163" s="309">
        <v>0</v>
      </c>
      <c r="BW1163" s="310" t="s">
        <v>1252</v>
      </c>
      <c r="BX1163" s="305"/>
      <c r="BY1163" s="308">
        <v>1680.54</v>
      </c>
      <c r="BZ1163" s="308">
        <v>1290.6300000000001</v>
      </c>
      <c r="CA1163" s="308">
        <v>20.399999999999999</v>
      </c>
      <c r="CB1163" s="308">
        <v>20.399999999999999</v>
      </c>
      <c r="CC1163" s="307">
        <v>0.55000000000000004</v>
      </c>
      <c r="CD1163" s="305" t="s">
        <v>1212</v>
      </c>
      <c r="CE1163" s="310" t="s">
        <v>1252</v>
      </c>
      <c r="CF1163" s="305"/>
      <c r="CG1163" s="308">
        <v>1680.54</v>
      </c>
      <c r="CH1163" s="308">
        <v>1290.6300000000001</v>
      </c>
      <c r="CI1163" s="308">
        <v>12</v>
      </c>
      <c r="CJ1163" s="308">
        <v>12</v>
      </c>
      <c r="CK1163" s="307"/>
      <c r="CL1163" s="307"/>
      <c r="CM1163" s="307">
        <v>1</v>
      </c>
      <c r="CN1163" s="311" t="s">
        <v>1212</v>
      </c>
      <c r="CO1163" s="305" t="s">
        <v>1252</v>
      </c>
      <c r="CP1163" s="305"/>
      <c r="CQ1163" s="308">
        <v>1680.54</v>
      </c>
      <c r="CR1163" s="308">
        <v>1290.6300000000001</v>
      </c>
      <c r="CS1163" s="308">
        <v>12</v>
      </c>
      <c r="CT1163" s="308">
        <v>12</v>
      </c>
      <c r="CW1163" s="312"/>
      <c r="CX1163" s="312"/>
    </row>
    <row r="1164" spans="1:102" s="299" customFormat="1" ht="16" customHeight="1">
      <c r="A1164" s="297" t="s">
        <v>2682</v>
      </c>
      <c r="B1164" s="297" t="s">
        <v>2683</v>
      </c>
      <c r="C1164" s="119" t="s">
        <v>1255</v>
      </c>
      <c r="D1164" s="119"/>
      <c r="E1164" s="119"/>
      <c r="F1164" s="298">
        <v>1164</v>
      </c>
      <c r="G1164" s="119"/>
      <c r="H1164" s="119"/>
      <c r="I1164" s="119" t="s">
        <v>2684</v>
      </c>
      <c r="J1164" s="119" t="s">
        <v>2685</v>
      </c>
      <c r="K1164" s="119" t="s">
        <v>378</v>
      </c>
      <c r="L1164" s="119"/>
      <c r="M1164" s="119" t="s">
        <v>147</v>
      </c>
      <c r="N1164" s="119"/>
      <c r="O1164" s="119"/>
      <c r="P1164" s="119"/>
      <c r="Q1164" s="119"/>
      <c r="R1164" s="119">
        <v>1</v>
      </c>
      <c r="S1164" s="119" t="s">
        <v>120</v>
      </c>
      <c r="T1164" s="119"/>
      <c r="U1164" s="119"/>
      <c r="V1164" s="119"/>
      <c r="W1164" s="119"/>
      <c r="X1164" s="119" t="s">
        <v>2686</v>
      </c>
      <c r="Y1164" s="119" t="s">
        <v>2687</v>
      </c>
      <c r="Z1164" s="119" t="s">
        <v>2688</v>
      </c>
      <c r="AA1164" s="119" t="s">
        <v>2689</v>
      </c>
      <c r="AB1164" s="119" t="s">
        <v>1209</v>
      </c>
      <c r="AD1164" s="300"/>
      <c r="AE1164" s="304"/>
      <c r="AF1164" s="297" t="s">
        <v>602</v>
      </c>
      <c r="AG1164" s="302">
        <v>0</v>
      </c>
      <c r="AH1164" s="297" t="s">
        <v>2682</v>
      </c>
      <c r="AI1164" s="297" t="s">
        <v>2683</v>
      </c>
      <c r="AJ1164" s="302">
        <v>4</v>
      </c>
      <c r="AK1164" s="299">
        <v>4</v>
      </c>
      <c r="AL1164" s="299">
        <v>1</v>
      </c>
      <c r="AM1164" s="299">
        <v>1</v>
      </c>
      <c r="AN1164" s="299">
        <v>2</v>
      </c>
      <c r="AR1164" s="299">
        <v>8</v>
      </c>
      <c r="AS1164" s="299">
        <v>4</v>
      </c>
      <c r="AT1164" s="299">
        <v>3</v>
      </c>
      <c r="AU1164" s="299">
        <v>3</v>
      </c>
      <c r="AX1164" s="303">
        <v>-43.125</v>
      </c>
      <c r="AY1164" s="299">
        <v>740</v>
      </c>
      <c r="AZ1164" s="303">
        <v>-191.66666666666666</v>
      </c>
      <c r="BA1164" s="299">
        <v>0</v>
      </c>
      <c r="BB1164" s="304">
        <v>1674.04</v>
      </c>
      <c r="BC1164" s="304">
        <v>1305.4000000000001</v>
      </c>
      <c r="BD1164" s="303">
        <v>808.33333333333337</v>
      </c>
      <c r="BE1164" s="303">
        <v>1000</v>
      </c>
      <c r="BH1164" s="297" t="s">
        <v>2664</v>
      </c>
      <c r="BI1164" s="312"/>
      <c r="BJ1164" s="305" t="s">
        <v>109</v>
      </c>
      <c r="BK1164" s="305"/>
      <c r="BL1164" s="305">
        <v>1</v>
      </c>
      <c r="BM1164" s="307">
        <v>1</v>
      </c>
      <c r="BN1164" s="307" t="s">
        <v>79</v>
      </c>
      <c r="BO1164" s="305" t="s">
        <v>1210</v>
      </c>
      <c r="BP1164" s="308">
        <v>1674.04</v>
      </c>
      <c r="BQ1164" s="308">
        <v>1305.4000000000001</v>
      </c>
      <c r="BR1164" s="308">
        <v>12</v>
      </c>
      <c r="BS1164" s="308">
        <v>12</v>
      </c>
      <c r="BT1164" s="305" t="s">
        <v>2690</v>
      </c>
      <c r="BU1164" s="307">
        <v>0.1</v>
      </c>
      <c r="BV1164" s="309">
        <v>0</v>
      </c>
      <c r="BW1164" s="310" t="s">
        <v>1252</v>
      </c>
      <c r="BX1164" s="305"/>
      <c r="BY1164" s="308">
        <v>1674.04</v>
      </c>
      <c r="BZ1164" s="308">
        <v>1305.4000000000001</v>
      </c>
      <c r="CA1164" s="308">
        <v>20.399999999999999</v>
      </c>
      <c r="CB1164" s="308">
        <v>20.399999999999999</v>
      </c>
      <c r="CC1164" s="307">
        <v>0.55000000000000004</v>
      </c>
      <c r="CD1164" s="305" t="s">
        <v>1212</v>
      </c>
      <c r="CE1164" s="310" t="s">
        <v>1252</v>
      </c>
      <c r="CF1164" s="305"/>
      <c r="CG1164" s="308">
        <v>1674.04</v>
      </c>
      <c r="CH1164" s="308">
        <v>1305.4000000000001</v>
      </c>
      <c r="CI1164" s="308">
        <v>12</v>
      </c>
      <c r="CJ1164" s="308">
        <v>12</v>
      </c>
      <c r="CK1164" s="307"/>
      <c r="CL1164" s="307"/>
      <c r="CM1164" s="307">
        <v>1</v>
      </c>
      <c r="CN1164" s="311" t="s">
        <v>1212</v>
      </c>
      <c r="CO1164" s="305" t="s">
        <v>1252</v>
      </c>
      <c r="CP1164" s="305"/>
      <c r="CQ1164" s="308">
        <v>1674.04</v>
      </c>
      <c r="CR1164" s="308">
        <v>1305.4000000000001</v>
      </c>
      <c r="CS1164" s="308">
        <v>12</v>
      </c>
      <c r="CT1164" s="308">
        <v>12</v>
      </c>
      <c r="CW1164" s="312"/>
      <c r="CX1164" s="312"/>
    </row>
    <row r="1165" spans="1:102" s="299" customFormat="1" ht="16" customHeight="1">
      <c r="A1165" s="297" t="s">
        <v>2691</v>
      </c>
      <c r="B1165" s="297" t="s">
        <v>2692</v>
      </c>
      <c r="C1165" s="119" t="s">
        <v>1214</v>
      </c>
      <c r="D1165" s="119"/>
      <c r="E1165" s="119"/>
      <c r="F1165" s="298">
        <v>1165</v>
      </c>
      <c r="G1165" s="119"/>
      <c r="H1165" s="119"/>
      <c r="I1165" s="119" t="s">
        <v>2693</v>
      </c>
      <c r="J1165" s="119" t="s">
        <v>2694</v>
      </c>
      <c r="K1165" s="119" t="s">
        <v>378</v>
      </c>
      <c r="L1165" s="119"/>
      <c r="M1165" s="119" t="s">
        <v>147</v>
      </c>
      <c r="N1165" s="119"/>
      <c r="O1165" s="119"/>
      <c r="P1165" s="119"/>
      <c r="Q1165" s="119"/>
      <c r="R1165" s="119">
        <v>1</v>
      </c>
      <c r="S1165" s="119" t="s">
        <v>120</v>
      </c>
      <c r="T1165" s="119"/>
      <c r="U1165" s="119"/>
      <c r="V1165" s="119"/>
      <c r="W1165" s="119"/>
      <c r="X1165" s="119" t="s">
        <v>2695</v>
      </c>
      <c r="Y1165" s="119" t="s">
        <v>2696</v>
      </c>
      <c r="Z1165" s="119" t="s">
        <v>2697</v>
      </c>
      <c r="AA1165" s="119" t="s">
        <v>2698</v>
      </c>
      <c r="AB1165" s="119" t="s">
        <v>1209</v>
      </c>
      <c r="AD1165" s="300"/>
      <c r="AE1165" s="304"/>
      <c r="AF1165" s="297" t="s">
        <v>603</v>
      </c>
      <c r="AG1165" s="302">
        <v>0</v>
      </c>
      <c r="AH1165" s="297" t="s">
        <v>2691</v>
      </c>
      <c r="AI1165" s="297" t="s">
        <v>2692</v>
      </c>
      <c r="AJ1165" s="302">
        <v>4</v>
      </c>
      <c r="AK1165" s="299">
        <v>4</v>
      </c>
      <c r="AL1165" s="299">
        <v>1</v>
      </c>
      <c r="AM1165" s="299">
        <v>1</v>
      </c>
      <c r="AN1165" s="299">
        <v>3</v>
      </c>
      <c r="AR1165" s="299">
        <v>8</v>
      </c>
      <c r="AS1165" s="299">
        <v>4</v>
      </c>
      <c r="AT1165" s="299">
        <v>3</v>
      </c>
      <c r="AU1165" s="299">
        <v>3</v>
      </c>
      <c r="AX1165" s="303">
        <v>-41.875</v>
      </c>
      <c r="AY1165" s="299">
        <v>740</v>
      </c>
      <c r="AZ1165" s="303">
        <v>-186.11111111111109</v>
      </c>
      <c r="BA1165" s="299">
        <v>0</v>
      </c>
      <c r="BB1165" s="304">
        <v>1667.22</v>
      </c>
      <c r="BC1165" s="304">
        <v>1320.03</v>
      </c>
      <c r="BD1165" s="303">
        <v>813.88888888888891</v>
      </c>
      <c r="BE1165" s="303">
        <v>1000</v>
      </c>
      <c r="BH1165" s="297" t="s">
        <v>2664</v>
      </c>
      <c r="BI1165" s="312"/>
      <c r="BJ1165" s="305" t="s">
        <v>109</v>
      </c>
      <c r="BK1165" s="305"/>
      <c r="BL1165" s="305">
        <v>1</v>
      </c>
      <c r="BM1165" s="307">
        <v>1</v>
      </c>
      <c r="BN1165" s="307" t="s">
        <v>79</v>
      </c>
      <c r="BO1165" s="305" t="s">
        <v>1210</v>
      </c>
      <c r="BP1165" s="308">
        <v>1667.22</v>
      </c>
      <c r="BQ1165" s="308">
        <v>1320.03</v>
      </c>
      <c r="BR1165" s="308">
        <v>12</v>
      </c>
      <c r="BS1165" s="308">
        <v>12</v>
      </c>
      <c r="BT1165" s="305" t="s">
        <v>2699</v>
      </c>
      <c r="BU1165" s="307">
        <v>0.1</v>
      </c>
      <c r="BV1165" s="309">
        <v>0</v>
      </c>
      <c r="BW1165" s="310" t="s">
        <v>1252</v>
      </c>
      <c r="BX1165" s="305"/>
      <c r="BY1165" s="308">
        <v>1667.22</v>
      </c>
      <c r="BZ1165" s="308">
        <v>1320.03</v>
      </c>
      <c r="CA1165" s="308">
        <v>20.399999999999999</v>
      </c>
      <c r="CB1165" s="308">
        <v>20.399999999999999</v>
      </c>
      <c r="CC1165" s="307">
        <v>0.55000000000000004</v>
      </c>
      <c r="CD1165" s="305" t="s">
        <v>1212</v>
      </c>
      <c r="CE1165" s="310" t="s">
        <v>1252</v>
      </c>
      <c r="CF1165" s="305"/>
      <c r="CG1165" s="308">
        <v>1667.22</v>
      </c>
      <c r="CH1165" s="308">
        <v>1320.03</v>
      </c>
      <c r="CI1165" s="308">
        <v>12</v>
      </c>
      <c r="CJ1165" s="308">
        <v>12</v>
      </c>
      <c r="CK1165" s="307"/>
      <c r="CL1165" s="307"/>
      <c r="CM1165" s="307">
        <v>1</v>
      </c>
      <c r="CN1165" s="311" t="s">
        <v>1212</v>
      </c>
      <c r="CO1165" s="305" t="s">
        <v>1252</v>
      </c>
      <c r="CP1165" s="305"/>
      <c r="CQ1165" s="308">
        <v>1667.22</v>
      </c>
      <c r="CR1165" s="308">
        <v>1320.03</v>
      </c>
      <c r="CS1165" s="308">
        <v>12</v>
      </c>
      <c r="CT1165" s="308">
        <v>12</v>
      </c>
      <c r="CW1165" s="312"/>
      <c r="CX1165" s="312"/>
    </row>
    <row r="1166" spans="1:102" s="299" customFormat="1" ht="16" customHeight="1">
      <c r="A1166" s="297" t="s">
        <v>2700</v>
      </c>
      <c r="B1166" s="297" t="s">
        <v>2701</v>
      </c>
      <c r="C1166" s="119" t="s">
        <v>1255</v>
      </c>
      <c r="D1166" s="119"/>
      <c r="E1166" s="119"/>
      <c r="F1166" s="298">
        <v>1166</v>
      </c>
      <c r="G1166" s="119"/>
      <c r="H1166" s="119"/>
      <c r="I1166" s="119" t="s">
        <v>2702</v>
      </c>
      <c r="J1166" s="119" t="s">
        <v>2703</v>
      </c>
      <c r="K1166" s="119" t="s">
        <v>378</v>
      </c>
      <c r="L1166" s="119"/>
      <c r="M1166" s="119" t="s">
        <v>147</v>
      </c>
      <c r="N1166" s="119"/>
      <c r="O1166" s="119"/>
      <c r="P1166" s="119"/>
      <c r="Q1166" s="119"/>
      <c r="R1166" s="119">
        <v>1</v>
      </c>
      <c r="S1166" s="119" t="s">
        <v>120</v>
      </c>
      <c r="T1166" s="119"/>
      <c r="U1166" s="119"/>
      <c r="V1166" s="119"/>
      <c r="W1166" s="119"/>
      <c r="X1166" s="119" t="s">
        <v>2704</v>
      </c>
      <c r="Y1166" s="119" t="s">
        <v>2705</v>
      </c>
      <c r="Z1166" s="119" t="s">
        <v>2706</v>
      </c>
      <c r="AA1166" s="119" t="s">
        <v>2707</v>
      </c>
      <c r="AB1166" s="119" t="s">
        <v>1209</v>
      </c>
      <c r="AD1166" s="300"/>
      <c r="AE1166" s="304"/>
      <c r="AF1166" s="297" t="s">
        <v>604</v>
      </c>
      <c r="AG1166" s="302">
        <v>0</v>
      </c>
      <c r="AH1166" s="297" t="s">
        <v>2700</v>
      </c>
      <c r="AI1166" s="297" t="s">
        <v>2701</v>
      </c>
      <c r="AJ1166" s="302">
        <v>3</v>
      </c>
      <c r="AK1166" s="299">
        <v>4</v>
      </c>
      <c r="AL1166" s="299">
        <v>1</v>
      </c>
      <c r="AM1166" s="299">
        <v>2</v>
      </c>
      <c r="AR1166" s="299">
        <v>8</v>
      </c>
      <c r="AS1166" s="299">
        <v>4</v>
      </c>
      <c r="AT1166" s="299">
        <v>3</v>
      </c>
      <c r="AX1166" s="303">
        <v>-39.375</v>
      </c>
      <c r="AY1166" s="299">
        <v>640</v>
      </c>
      <c r="AZ1166" s="303">
        <v>-175</v>
      </c>
      <c r="BA1166" s="299">
        <v>0</v>
      </c>
      <c r="BB1166" s="304">
        <v>1564.4299999999998</v>
      </c>
      <c r="BC1166" s="304">
        <v>1301.69</v>
      </c>
      <c r="BD1166" s="303">
        <v>825</v>
      </c>
      <c r="BE1166" s="303">
        <v>1000</v>
      </c>
      <c r="BH1166" s="297" t="s">
        <v>2655</v>
      </c>
      <c r="BI1166" s="312"/>
      <c r="BJ1166" s="305" t="s">
        <v>109</v>
      </c>
      <c r="BK1166" s="305"/>
      <c r="BL1166" s="305">
        <v>1</v>
      </c>
      <c r="BM1166" s="307">
        <v>1</v>
      </c>
      <c r="BN1166" s="307" t="s">
        <v>79</v>
      </c>
      <c r="BO1166" s="305" t="s">
        <v>1210</v>
      </c>
      <c r="BP1166" s="308">
        <v>1564.43</v>
      </c>
      <c r="BQ1166" s="308">
        <v>1301.69</v>
      </c>
      <c r="BR1166" s="308">
        <v>35</v>
      </c>
      <c r="BS1166" s="308">
        <v>35</v>
      </c>
      <c r="BT1166" s="305" t="s">
        <v>2708</v>
      </c>
      <c r="BU1166" s="307">
        <v>0.1</v>
      </c>
      <c r="BV1166" s="309">
        <v>0</v>
      </c>
      <c r="BW1166" s="310" t="s">
        <v>1242</v>
      </c>
      <c r="BX1166" s="305"/>
      <c r="BY1166" s="308">
        <v>1564.43</v>
      </c>
      <c r="BZ1166" s="308">
        <v>1301.69</v>
      </c>
      <c r="CA1166" s="308">
        <v>59.5</v>
      </c>
      <c r="CB1166" s="308">
        <v>59.5</v>
      </c>
      <c r="CC1166" s="307">
        <v>0.55000000000000004</v>
      </c>
      <c r="CD1166" s="305" t="s">
        <v>1212</v>
      </c>
      <c r="CE1166" s="310" t="s">
        <v>1242</v>
      </c>
      <c r="CF1166" s="305"/>
      <c r="CG1166" s="308">
        <v>1564.43</v>
      </c>
      <c r="CH1166" s="308">
        <v>1301.69</v>
      </c>
      <c r="CI1166" s="308">
        <v>35</v>
      </c>
      <c r="CJ1166" s="308">
        <v>35</v>
      </c>
      <c r="CK1166" s="307"/>
      <c r="CL1166" s="307"/>
      <c r="CM1166" s="307">
        <v>1</v>
      </c>
      <c r="CN1166" s="311" t="s">
        <v>1212</v>
      </c>
      <c r="CO1166" s="305" t="s">
        <v>1242</v>
      </c>
      <c r="CP1166" s="305"/>
      <c r="CQ1166" s="308">
        <v>1564.43</v>
      </c>
      <c r="CR1166" s="308">
        <v>1301.69</v>
      </c>
      <c r="CS1166" s="308">
        <v>35</v>
      </c>
      <c r="CT1166" s="308">
        <v>35</v>
      </c>
      <c r="CW1166" s="312"/>
      <c r="CX1166" s="312"/>
    </row>
    <row r="1167" spans="1:102" s="299" customFormat="1" ht="16" customHeight="1">
      <c r="A1167" s="297" t="s">
        <v>2709</v>
      </c>
      <c r="B1167" s="297" t="s">
        <v>2710</v>
      </c>
      <c r="C1167" s="119" t="s">
        <v>1255</v>
      </c>
      <c r="D1167" s="119"/>
      <c r="E1167" s="119"/>
      <c r="F1167" s="298">
        <v>1167</v>
      </c>
      <c r="G1167" s="119"/>
      <c r="H1167" s="119"/>
      <c r="I1167" s="119" t="s">
        <v>2711</v>
      </c>
      <c r="J1167" s="119" t="s">
        <v>2712</v>
      </c>
      <c r="K1167" s="119" t="s">
        <v>378</v>
      </c>
      <c r="L1167" s="119"/>
      <c r="M1167" s="119" t="s">
        <v>147</v>
      </c>
      <c r="N1167" s="119"/>
      <c r="O1167" s="119"/>
      <c r="P1167" s="119"/>
      <c r="Q1167" s="119"/>
      <c r="R1167" s="119">
        <v>1</v>
      </c>
      <c r="S1167" s="119" t="s">
        <v>120</v>
      </c>
      <c r="T1167" s="119"/>
      <c r="U1167" s="119"/>
      <c r="V1167" s="119"/>
      <c r="W1167" s="119"/>
      <c r="X1167" s="119" t="s">
        <v>2713</v>
      </c>
      <c r="Y1167" s="119" t="s">
        <v>2714</v>
      </c>
      <c r="Z1167" s="119" t="s">
        <v>2715</v>
      </c>
      <c r="AA1167" s="119" t="s">
        <v>2716</v>
      </c>
      <c r="AB1167" s="119" t="s">
        <v>1209</v>
      </c>
      <c r="AD1167" s="300"/>
      <c r="AE1167" s="304"/>
      <c r="AF1167" s="297" t="s">
        <v>605</v>
      </c>
      <c r="AG1167" s="302">
        <v>0</v>
      </c>
      <c r="AH1167" s="297" t="s">
        <v>2709</v>
      </c>
      <c r="AI1167" s="297" t="s">
        <v>2710</v>
      </c>
      <c r="AJ1167" s="302">
        <v>4</v>
      </c>
      <c r="AK1167" s="299">
        <v>4</v>
      </c>
      <c r="AL1167" s="299">
        <v>1</v>
      </c>
      <c r="AM1167" s="299">
        <v>2</v>
      </c>
      <c r="AN1167" s="299">
        <v>1</v>
      </c>
      <c r="AR1167" s="299">
        <v>8</v>
      </c>
      <c r="AS1167" s="299">
        <v>4</v>
      </c>
      <c r="AT1167" s="299">
        <v>3</v>
      </c>
      <c r="AU1167" s="299">
        <v>3</v>
      </c>
      <c r="AX1167" s="303">
        <v>-40.625</v>
      </c>
      <c r="AY1167" s="299">
        <v>740</v>
      </c>
      <c r="AZ1167" s="303">
        <v>-180.55555555555554</v>
      </c>
      <c r="BA1167" s="299">
        <v>0</v>
      </c>
      <c r="BB1167" s="304">
        <v>1660.08</v>
      </c>
      <c r="BC1167" s="304">
        <v>1334.51</v>
      </c>
      <c r="BD1167" s="303">
        <v>819.44444444444446</v>
      </c>
      <c r="BE1167" s="303">
        <v>1000</v>
      </c>
      <c r="BH1167" s="297" t="s">
        <v>2700</v>
      </c>
      <c r="BI1167" s="312"/>
      <c r="BJ1167" s="305" t="s">
        <v>109</v>
      </c>
      <c r="BK1167" s="305"/>
      <c r="BL1167" s="305">
        <v>1</v>
      </c>
      <c r="BM1167" s="307">
        <v>1</v>
      </c>
      <c r="BN1167" s="307" t="s">
        <v>79</v>
      </c>
      <c r="BO1167" s="305" t="s">
        <v>1210</v>
      </c>
      <c r="BP1167" s="308">
        <v>1660.08</v>
      </c>
      <c r="BQ1167" s="308">
        <v>1334.51</v>
      </c>
      <c r="BR1167" s="308">
        <v>12</v>
      </c>
      <c r="BS1167" s="308">
        <v>12</v>
      </c>
      <c r="BT1167" s="305" t="s">
        <v>2717</v>
      </c>
      <c r="BU1167" s="307">
        <v>0.1</v>
      </c>
      <c r="BV1167" s="309">
        <v>0</v>
      </c>
      <c r="BW1167" s="310" t="s">
        <v>1252</v>
      </c>
      <c r="BX1167" s="305"/>
      <c r="BY1167" s="308">
        <v>1660.08</v>
      </c>
      <c r="BZ1167" s="308">
        <v>1334.51</v>
      </c>
      <c r="CA1167" s="308">
        <v>20.399999999999999</v>
      </c>
      <c r="CB1167" s="308">
        <v>20.399999999999999</v>
      </c>
      <c r="CC1167" s="307">
        <v>0.55000000000000004</v>
      </c>
      <c r="CD1167" s="305" t="s">
        <v>1212</v>
      </c>
      <c r="CE1167" s="310" t="s">
        <v>1252</v>
      </c>
      <c r="CF1167" s="305"/>
      <c r="CG1167" s="308">
        <v>1660.08</v>
      </c>
      <c r="CH1167" s="308">
        <v>1334.51</v>
      </c>
      <c r="CI1167" s="308">
        <v>12</v>
      </c>
      <c r="CJ1167" s="308">
        <v>12</v>
      </c>
      <c r="CK1167" s="307"/>
      <c r="CL1167" s="307"/>
      <c r="CM1167" s="307">
        <v>1</v>
      </c>
      <c r="CN1167" s="311" t="s">
        <v>1212</v>
      </c>
      <c r="CO1167" s="305" t="s">
        <v>1252</v>
      </c>
      <c r="CP1167" s="305"/>
      <c r="CQ1167" s="308">
        <v>1660.08</v>
      </c>
      <c r="CR1167" s="308">
        <v>1334.51</v>
      </c>
      <c r="CS1167" s="308">
        <v>12</v>
      </c>
      <c r="CT1167" s="308">
        <v>12</v>
      </c>
      <c r="CW1167" s="312"/>
      <c r="CX1167" s="312"/>
    </row>
    <row r="1168" spans="1:102" s="299" customFormat="1" ht="16" customHeight="1">
      <c r="A1168" s="297" t="s">
        <v>2718</v>
      </c>
      <c r="B1168" s="297" t="s">
        <v>2719</v>
      </c>
      <c r="C1168" s="119" t="s">
        <v>1214</v>
      </c>
      <c r="D1168" s="119"/>
      <c r="E1168" s="119"/>
      <c r="F1168" s="298">
        <v>1168</v>
      </c>
      <c r="G1168" s="119"/>
      <c r="H1168" s="119"/>
      <c r="I1168" s="119" t="s">
        <v>2720</v>
      </c>
      <c r="J1168" s="119" t="s">
        <v>2721</v>
      </c>
      <c r="K1168" s="119" t="s">
        <v>378</v>
      </c>
      <c r="L1168" s="119"/>
      <c r="M1168" s="119" t="s">
        <v>147</v>
      </c>
      <c r="N1168" s="119"/>
      <c r="O1168" s="119"/>
      <c r="P1168" s="119"/>
      <c r="Q1168" s="119"/>
      <c r="R1168" s="119">
        <v>1</v>
      </c>
      <c r="S1168" s="119" t="s">
        <v>120</v>
      </c>
      <c r="T1168" s="119"/>
      <c r="U1168" s="119"/>
      <c r="V1168" s="119"/>
      <c r="W1168" s="119"/>
      <c r="X1168" s="119" t="s">
        <v>2722</v>
      </c>
      <c r="Y1168" s="119" t="s">
        <v>2723</v>
      </c>
      <c r="Z1168" s="119" t="s">
        <v>2724</v>
      </c>
      <c r="AA1168" s="119" t="s">
        <v>2725</v>
      </c>
      <c r="AB1168" s="119" t="s">
        <v>1209</v>
      </c>
      <c r="AD1168" s="300"/>
      <c r="AE1168" s="304"/>
      <c r="AF1168" s="297" t="s">
        <v>606</v>
      </c>
      <c r="AG1168" s="302">
        <v>0</v>
      </c>
      <c r="AH1168" s="297" t="s">
        <v>2718</v>
      </c>
      <c r="AI1168" s="297" t="s">
        <v>2719</v>
      </c>
      <c r="AJ1168" s="302">
        <v>4</v>
      </c>
      <c r="AK1168" s="299">
        <v>4</v>
      </c>
      <c r="AL1168" s="299">
        <v>1</v>
      </c>
      <c r="AM1168" s="299">
        <v>2</v>
      </c>
      <c r="AN1168" s="299">
        <v>2</v>
      </c>
      <c r="AR1168" s="299">
        <v>8</v>
      </c>
      <c r="AS1168" s="299">
        <v>4</v>
      </c>
      <c r="AT1168" s="299">
        <v>3</v>
      </c>
      <c r="AU1168" s="299">
        <v>3</v>
      </c>
      <c r="AX1168" s="303">
        <v>-39.375</v>
      </c>
      <c r="AY1168" s="299">
        <v>740</v>
      </c>
      <c r="AZ1168" s="303">
        <v>-175</v>
      </c>
      <c r="BA1168" s="299">
        <v>0</v>
      </c>
      <c r="BB1168" s="304">
        <v>1652.62</v>
      </c>
      <c r="BC1168" s="304">
        <v>1348.83</v>
      </c>
      <c r="BD1168" s="303">
        <v>825</v>
      </c>
      <c r="BE1168" s="303">
        <v>1000</v>
      </c>
      <c r="BH1168" s="297" t="s">
        <v>2700</v>
      </c>
      <c r="BI1168" s="312"/>
      <c r="BJ1168" s="305" t="s">
        <v>109</v>
      </c>
      <c r="BK1168" s="305"/>
      <c r="BL1168" s="305">
        <v>1</v>
      </c>
      <c r="BM1168" s="307">
        <v>1</v>
      </c>
      <c r="BN1168" s="307" t="s">
        <v>79</v>
      </c>
      <c r="BO1168" s="305" t="s">
        <v>1210</v>
      </c>
      <c r="BP1168" s="308">
        <v>1652.62</v>
      </c>
      <c r="BQ1168" s="308">
        <v>1348.83</v>
      </c>
      <c r="BR1168" s="308">
        <v>12</v>
      </c>
      <c r="BS1168" s="308">
        <v>12</v>
      </c>
      <c r="BT1168" s="305" t="s">
        <v>2726</v>
      </c>
      <c r="BU1168" s="307">
        <v>0.1</v>
      </c>
      <c r="BV1168" s="309">
        <v>0</v>
      </c>
      <c r="BW1168" s="310" t="s">
        <v>1252</v>
      </c>
      <c r="BX1168" s="305"/>
      <c r="BY1168" s="308">
        <v>1652.62</v>
      </c>
      <c r="BZ1168" s="308">
        <v>1348.83</v>
      </c>
      <c r="CA1168" s="308">
        <v>20.399999999999999</v>
      </c>
      <c r="CB1168" s="308">
        <v>20.399999999999999</v>
      </c>
      <c r="CC1168" s="307">
        <v>0.55000000000000004</v>
      </c>
      <c r="CD1168" s="305" t="s">
        <v>1212</v>
      </c>
      <c r="CE1168" s="310" t="s">
        <v>1252</v>
      </c>
      <c r="CF1168" s="305"/>
      <c r="CG1168" s="308">
        <v>1652.62</v>
      </c>
      <c r="CH1168" s="308">
        <v>1348.83</v>
      </c>
      <c r="CI1168" s="308">
        <v>12</v>
      </c>
      <c r="CJ1168" s="308">
        <v>12</v>
      </c>
      <c r="CK1168" s="307"/>
      <c r="CL1168" s="307"/>
      <c r="CM1168" s="307">
        <v>1</v>
      </c>
      <c r="CN1168" s="311" t="s">
        <v>1212</v>
      </c>
      <c r="CO1168" s="305" t="s">
        <v>1252</v>
      </c>
      <c r="CP1168" s="305"/>
      <c r="CQ1168" s="308">
        <v>1652.62</v>
      </c>
      <c r="CR1168" s="308">
        <v>1348.83</v>
      </c>
      <c r="CS1168" s="308">
        <v>12</v>
      </c>
      <c r="CT1168" s="308">
        <v>12</v>
      </c>
      <c r="CW1168" s="312"/>
      <c r="CX1168" s="312"/>
    </row>
    <row r="1169" spans="1:102" s="299" customFormat="1" ht="16" customHeight="1">
      <c r="A1169" s="297" t="s">
        <v>2727</v>
      </c>
      <c r="B1169" s="297" t="s">
        <v>2728</v>
      </c>
      <c r="C1169" s="119" t="s">
        <v>1255</v>
      </c>
      <c r="D1169" s="119"/>
      <c r="E1169" s="119"/>
      <c r="F1169" s="298">
        <v>1169</v>
      </c>
      <c r="G1169" s="119"/>
      <c r="H1169" s="119"/>
      <c r="I1169" s="119" t="s">
        <v>2729</v>
      </c>
      <c r="J1169" s="119" t="s">
        <v>2730</v>
      </c>
      <c r="K1169" s="119" t="s">
        <v>378</v>
      </c>
      <c r="L1169" s="119"/>
      <c r="M1169" s="119" t="s">
        <v>147</v>
      </c>
      <c r="N1169" s="119"/>
      <c r="O1169" s="119"/>
      <c r="P1169" s="119"/>
      <c r="Q1169" s="119"/>
      <c r="R1169" s="119">
        <v>1</v>
      </c>
      <c r="S1169" s="119" t="s">
        <v>120</v>
      </c>
      <c r="T1169" s="119"/>
      <c r="U1169" s="119"/>
      <c r="V1169" s="119"/>
      <c r="W1169" s="119"/>
      <c r="X1169" s="119" t="s">
        <v>2731</v>
      </c>
      <c r="Y1169" s="119" t="s">
        <v>2732</v>
      </c>
      <c r="Z1169" s="119" t="s">
        <v>2733</v>
      </c>
      <c r="AA1169" s="119" t="s">
        <v>2734</v>
      </c>
      <c r="AB1169" s="119" t="s">
        <v>1209</v>
      </c>
      <c r="AD1169" s="300"/>
      <c r="AE1169" s="304"/>
      <c r="AF1169" s="297" t="s">
        <v>607</v>
      </c>
      <c r="AG1169" s="302">
        <v>0</v>
      </c>
      <c r="AH1169" s="297" t="s">
        <v>2727</v>
      </c>
      <c r="AI1169" s="297" t="s">
        <v>2728</v>
      </c>
      <c r="AJ1169" s="302">
        <v>4</v>
      </c>
      <c r="AK1169" s="299">
        <v>4</v>
      </c>
      <c r="AL1169" s="299">
        <v>1</v>
      </c>
      <c r="AM1169" s="299">
        <v>2</v>
      </c>
      <c r="AN1169" s="299">
        <v>3</v>
      </c>
      <c r="AR1169" s="299">
        <v>8</v>
      </c>
      <c r="AS1169" s="299">
        <v>4</v>
      </c>
      <c r="AT1169" s="299">
        <v>3</v>
      </c>
      <c r="AU1169" s="299">
        <v>3</v>
      </c>
      <c r="AX1169" s="303">
        <v>-38.125</v>
      </c>
      <c r="AY1169" s="299">
        <v>740</v>
      </c>
      <c r="AZ1169" s="303">
        <v>-169.44444444444446</v>
      </c>
      <c r="BA1169" s="299">
        <v>0</v>
      </c>
      <c r="BB1169" s="304">
        <v>1644.8600000000001</v>
      </c>
      <c r="BC1169" s="304">
        <v>1362.99</v>
      </c>
      <c r="BD1169" s="303">
        <v>830.55555555555554</v>
      </c>
      <c r="BE1169" s="303">
        <v>1000</v>
      </c>
      <c r="BH1169" s="297" t="s">
        <v>2700</v>
      </c>
      <c r="BI1169" s="312"/>
      <c r="BJ1169" s="305" t="s">
        <v>109</v>
      </c>
      <c r="BK1169" s="305"/>
      <c r="BL1169" s="305">
        <v>1</v>
      </c>
      <c r="BM1169" s="307">
        <v>1</v>
      </c>
      <c r="BN1169" s="307" t="s">
        <v>79</v>
      </c>
      <c r="BO1169" s="305" t="s">
        <v>1210</v>
      </c>
      <c r="BP1169" s="308">
        <v>1644.86</v>
      </c>
      <c r="BQ1169" s="308">
        <v>1362.99</v>
      </c>
      <c r="BR1169" s="308">
        <v>12</v>
      </c>
      <c r="BS1169" s="308">
        <v>12</v>
      </c>
      <c r="BT1169" s="305" t="s">
        <v>2735</v>
      </c>
      <c r="BU1169" s="307">
        <v>0.1</v>
      </c>
      <c r="BV1169" s="309">
        <v>0</v>
      </c>
      <c r="BW1169" s="310" t="s">
        <v>1252</v>
      </c>
      <c r="BX1169" s="305"/>
      <c r="BY1169" s="308">
        <v>1644.86</v>
      </c>
      <c r="BZ1169" s="308">
        <v>1362.99</v>
      </c>
      <c r="CA1169" s="308">
        <v>20.399999999999999</v>
      </c>
      <c r="CB1169" s="308">
        <v>20.399999999999999</v>
      </c>
      <c r="CC1169" s="307">
        <v>0.55000000000000004</v>
      </c>
      <c r="CD1169" s="305" t="s">
        <v>1212</v>
      </c>
      <c r="CE1169" s="310" t="s">
        <v>1252</v>
      </c>
      <c r="CF1169" s="305"/>
      <c r="CG1169" s="308">
        <v>1644.86</v>
      </c>
      <c r="CH1169" s="308">
        <v>1362.99</v>
      </c>
      <c r="CI1169" s="308">
        <v>12</v>
      </c>
      <c r="CJ1169" s="308">
        <v>12</v>
      </c>
      <c r="CK1169" s="307"/>
      <c r="CL1169" s="307"/>
      <c r="CM1169" s="307">
        <v>1</v>
      </c>
      <c r="CN1169" s="311" t="s">
        <v>1212</v>
      </c>
      <c r="CO1169" s="305" t="s">
        <v>1252</v>
      </c>
      <c r="CP1169" s="305"/>
      <c r="CQ1169" s="308">
        <v>1644.86</v>
      </c>
      <c r="CR1169" s="308">
        <v>1362.99</v>
      </c>
      <c r="CS1169" s="308">
        <v>12</v>
      </c>
      <c r="CT1169" s="308">
        <v>12</v>
      </c>
      <c r="CW1169" s="312"/>
      <c r="CX1169" s="312"/>
    </row>
    <row r="1170" spans="1:102" s="299" customFormat="1" ht="16" customHeight="1">
      <c r="A1170" s="297" t="s">
        <v>2736</v>
      </c>
      <c r="B1170" s="297" t="s">
        <v>2737</v>
      </c>
      <c r="C1170" s="119" t="s">
        <v>1214</v>
      </c>
      <c r="D1170" s="119"/>
      <c r="E1170" s="119"/>
      <c r="F1170" s="298">
        <v>1170</v>
      </c>
      <c r="G1170" s="119"/>
      <c r="H1170" s="119"/>
      <c r="I1170" s="119" t="s">
        <v>2738</v>
      </c>
      <c r="J1170" s="119" t="s">
        <v>2739</v>
      </c>
      <c r="K1170" s="119" t="s">
        <v>378</v>
      </c>
      <c r="L1170" s="119"/>
      <c r="M1170" s="119" t="s">
        <v>147</v>
      </c>
      <c r="N1170" s="119"/>
      <c r="O1170" s="119"/>
      <c r="P1170" s="119"/>
      <c r="Q1170" s="119"/>
      <c r="R1170" s="119">
        <v>1</v>
      </c>
      <c r="S1170" s="119" t="s">
        <v>120</v>
      </c>
      <c r="T1170" s="119"/>
      <c r="U1170" s="119"/>
      <c r="V1170" s="119"/>
      <c r="W1170" s="119"/>
      <c r="X1170" s="119" t="s">
        <v>2740</v>
      </c>
      <c r="Y1170" s="119" t="s">
        <v>2741</v>
      </c>
      <c r="Z1170" s="119" t="s">
        <v>2742</v>
      </c>
      <c r="AA1170" s="119" t="s">
        <v>2743</v>
      </c>
      <c r="AB1170" s="119" t="s">
        <v>1209</v>
      </c>
      <c r="AD1170" s="300"/>
      <c r="AE1170" s="304"/>
      <c r="AF1170" s="297" t="s">
        <v>608</v>
      </c>
      <c r="AG1170" s="302">
        <v>0</v>
      </c>
      <c r="AH1170" s="297" t="s">
        <v>2736</v>
      </c>
      <c r="AI1170" s="297" t="s">
        <v>2737</v>
      </c>
      <c r="AJ1170" s="302">
        <v>3</v>
      </c>
      <c r="AK1170" s="299">
        <v>4</v>
      </c>
      <c r="AL1170" s="299">
        <v>1</v>
      </c>
      <c r="AM1170" s="299">
        <v>3</v>
      </c>
      <c r="AR1170" s="299">
        <v>8</v>
      </c>
      <c r="AS1170" s="299">
        <v>4</v>
      </c>
      <c r="AT1170" s="299">
        <v>3</v>
      </c>
      <c r="AX1170" s="303">
        <v>-35.625</v>
      </c>
      <c r="AY1170" s="299">
        <v>640</v>
      </c>
      <c r="AZ1170" s="303">
        <v>-158.33333333333331</v>
      </c>
      <c r="BA1170" s="299">
        <v>0</v>
      </c>
      <c r="BB1170" s="304">
        <v>1543.49</v>
      </c>
      <c r="BC1170" s="304">
        <v>1337.96</v>
      </c>
      <c r="BD1170" s="303">
        <v>841.66666666666674</v>
      </c>
      <c r="BE1170" s="303">
        <v>1000</v>
      </c>
      <c r="BH1170" s="297" t="s">
        <v>2655</v>
      </c>
      <c r="BI1170" s="312"/>
      <c r="BJ1170" s="305" t="s">
        <v>109</v>
      </c>
      <c r="BK1170" s="305"/>
      <c r="BL1170" s="305">
        <v>1</v>
      </c>
      <c r="BM1170" s="307">
        <v>1</v>
      </c>
      <c r="BN1170" s="307" t="s">
        <v>79</v>
      </c>
      <c r="BO1170" s="305" t="s">
        <v>1210</v>
      </c>
      <c r="BP1170" s="308">
        <v>1543.49</v>
      </c>
      <c r="BQ1170" s="308">
        <v>1337.96</v>
      </c>
      <c r="BR1170" s="308">
        <v>35</v>
      </c>
      <c r="BS1170" s="308">
        <v>35</v>
      </c>
      <c r="BT1170" s="305" t="s">
        <v>2744</v>
      </c>
      <c r="BU1170" s="307">
        <v>0.1</v>
      </c>
      <c r="BV1170" s="309">
        <v>0</v>
      </c>
      <c r="BW1170" s="310" t="s">
        <v>1242</v>
      </c>
      <c r="BX1170" s="305"/>
      <c r="BY1170" s="308">
        <v>1543.49</v>
      </c>
      <c r="BZ1170" s="308">
        <v>1337.96</v>
      </c>
      <c r="CA1170" s="308">
        <v>59.5</v>
      </c>
      <c r="CB1170" s="308">
        <v>59.5</v>
      </c>
      <c r="CC1170" s="307">
        <v>0.55000000000000004</v>
      </c>
      <c r="CD1170" s="305" t="s">
        <v>1212</v>
      </c>
      <c r="CE1170" s="310" t="s">
        <v>1242</v>
      </c>
      <c r="CF1170" s="305"/>
      <c r="CG1170" s="308">
        <v>1543.49</v>
      </c>
      <c r="CH1170" s="308">
        <v>1337.96</v>
      </c>
      <c r="CI1170" s="308">
        <v>35</v>
      </c>
      <c r="CJ1170" s="308">
        <v>35</v>
      </c>
      <c r="CK1170" s="307"/>
      <c r="CL1170" s="307"/>
      <c r="CM1170" s="307">
        <v>1</v>
      </c>
      <c r="CN1170" s="311" t="s">
        <v>1212</v>
      </c>
      <c r="CO1170" s="305" t="s">
        <v>1242</v>
      </c>
      <c r="CP1170" s="305"/>
      <c r="CQ1170" s="308">
        <v>1543.49</v>
      </c>
      <c r="CR1170" s="308">
        <v>1337.96</v>
      </c>
      <c r="CS1170" s="308">
        <v>35</v>
      </c>
      <c r="CT1170" s="308">
        <v>35</v>
      </c>
      <c r="CW1170" s="312"/>
      <c r="CX1170" s="312"/>
    </row>
    <row r="1171" spans="1:102" s="299" customFormat="1" ht="16" customHeight="1">
      <c r="A1171" s="297" t="s">
        <v>2745</v>
      </c>
      <c r="B1171" s="297" t="s">
        <v>2746</v>
      </c>
      <c r="C1171" s="119" t="s">
        <v>1214</v>
      </c>
      <c r="D1171" s="119"/>
      <c r="E1171" s="119"/>
      <c r="F1171" s="298">
        <v>1171</v>
      </c>
      <c r="G1171" s="119"/>
      <c r="H1171" s="119"/>
      <c r="I1171" s="119" t="s">
        <v>2747</v>
      </c>
      <c r="J1171" s="119" t="s">
        <v>2748</v>
      </c>
      <c r="K1171" s="119" t="s">
        <v>378</v>
      </c>
      <c r="L1171" s="119"/>
      <c r="M1171" s="119" t="s">
        <v>147</v>
      </c>
      <c r="N1171" s="119"/>
      <c r="O1171" s="119"/>
      <c r="P1171" s="119"/>
      <c r="Q1171" s="119"/>
      <c r="R1171" s="119">
        <v>1</v>
      </c>
      <c r="S1171" s="119" t="s">
        <v>120</v>
      </c>
      <c r="T1171" s="119"/>
      <c r="U1171" s="119"/>
      <c r="V1171" s="119"/>
      <c r="W1171" s="119"/>
      <c r="X1171" s="119" t="s">
        <v>2749</v>
      </c>
      <c r="Y1171" s="119" t="s">
        <v>2750</v>
      </c>
      <c r="Z1171" s="119" t="s">
        <v>2751</v>
      </c>
      <c r="AA1171" s="119" t="s">
        <v>2752</v>
      </c>
      <c r="AB1171" s="119" t="s">
        <v>1209</v>
      </c>
      <c r="AD1171" s="300"/>
      <c r="AE1171" s="304"/>
      <c r="AF1171" s="297" t="s">
        <v>609</v>
      </c>
      <c r="AG1171" s="302">
        <v>0</v>
      </c>
      <c r="AH1171" s="297" t="s">
        <v>2745</v>
      </c>
      <c r="AI1171" s="297" t="s">
        <v>2746</v>
      </c>
      <c r="AJ1171" s="302">
        <v>4</v>
      </c>
      <c r="AK1171" s="299">
        <v>4</v>
      </c>
      <c r="AL1171" s="299">
        <v>1</v>
      </c>
      <c r="AM1171" s="299">
        <v>3</v>
      </c>
      <c r="AN1171" s="299">
        <v>1</v>
      </c>
      <c r="AR1171" s="299">
        <v>8</v>
      </c>
      <c r="AS1171" s="299">
        <v>4</v>
      </c>
      <c r="AT1171" s="299">
        <v>3</v>
      </c>
      <c r="AU1171" s="299">
        <v>3</v>
      </c>
      <c r="AX1171" s="303">
        <v>-36.875</v>
      </c>
      <c r="AY1171" s="299">
        <v>740</v>
      </c>
      <c r="AZ1171" s="303">
        <v>-163.88888888888886</v>
      </c>
      <c r="BA1171" s="299">
        <v>0</v>
      </c>
      <c r="BB1171" s="304">
        <v>1636.78</v>
      </c>
      <c r="BC1171" s="304">
        <v>1376.97</v>
      </c>
      <c r="BD1171" s="303">
        <v>836.11111111111109</v>
      </c>
      <c r="BE1171" s="303">
        <v>1000</v>
      </c>
      <c r="BH1171" s="297" t="s">
        <v>2736</v>
      </c>
      <c r="BI1171" s="312"/>
      <c r="BJ1171" s="305" t="s">
        <v>109</v>
      </c>
      <c r="BK1171" s="305"/>
      <c r="BL1171" s="305">
        <v>1</v>
      </c>
      <c r="BM1171" s="307">
        <v>1</v>
      </c>
      <c r="BN1171" s="307" t="s">
        <v>79</v>
      </c>
      <c r="BO1171" s="305" t="s">
        <v>1210</v>
      </c>
      <c r="BP1171" s="308">
        <v>1636.78</v>
      </c>
      <c r="BQ1171" s="308">
        <v>1376.97</v>
      </c>
      <c r="BR1171" s="308">
        <v>12</v>
      </c>
      <c r="BS1171" s="308">
        <v>12</v>
      </c>
      <c r="BT1171" s="305" t="s">
        <v>2753</v>
      </c>
      <c r="BU1171" s="307">
        <v>0.1</v>
      </c>
      <c r="BV1171" s="309">
        <v>0</v>
      </c>
      <c r="BW1171" s="310" t="s">
        <v>1252</v>
      </c>
      <c r="BX1171" s="305"/>
      <c r="BY1171" s="308">
        <v>1636.78</v>
      </c>
      <c r="BZ1171" s="308">
        <v>1376.97</v>
      </c>
      <c r="CA1171" s="308">
        <v>20.399999999999999</v>
      </c>
      <c r="CB1171" s="308">
        <v>20.399999999999999</v>
      </c>
      <c r="CC1171" s="307">
        <v>0.55000000000000004</v>
      </c>
      <c r="CD1171" s="305" t="s">
        <v>1212</v>
      </c>
      <c r="CE1171" s="310" t="s">
        <v>1252</v>
      </c>
      <c r="CF1171" s="305"/>
      <c r="CG1171" s="308">
        <v>1636.78</v>
      </c>
      <c r="CH1171" s="308">
        <v>1376.97</v>
      </c>
      <c r="CI1171" s="308">
        <v>12</v>
      </c>
      <c r="CJ1171" s="308">
        <v>12</v>
      </c>
      <c r="CK1171" s="307"/>
      <c r="CL1171" s="307"/>
      <c r="CM1171" s="307">
        <v>1</v>
      </c>
      <c r="CN1171" s="311" t="s">
        <v>1212</v>
      </c>
      <c r="CO1171" s="305" t="s">
        <v>1252</v>
      </c>
      <c r="CP1171" s="305"/>
      <c r="CQ1171" s="308">
        <v>1636.78</v>
      </c>
      <c r="CR1171" s="308">
        <v>1376.97</v>
      </c>
      <c r="CS1171" s="308">
        <v>12</v>
      </c>
      <c r="CT1171" s="308">
        <v>12</v>
      </c>
      <c r="CW1171" s="312"/>
      <c r="CX1171" s="312"/>
    </row>
    <row r="1172" spans="1:102" s="299" customFormat="1" ht="16" customHeight="1">
      <c r="A1172" s="297" t="s">
        <v>2754</v>
      </c>
      <c r="B1172" s="297" t="s">
        <v>2755</v>
      </c>
      <c r="C1172" s="119" t="s">
        <v>1255</v>
      </c>
      <c r="D1172" s="119"/>
      <c r="E1172" s="119"/>
      <c r="F1172" s="298">
        <v>1172</v>
      </c>
      <c r="G1172" s="119"/>
      <c r="H1172" s="119"/>
      <c r="I1172" s="119" t="s">
        <v>2756</v>
      </c>
      <c r="J1172" s="119" t="s">
        <v>2757</v>
      </c>
      <c r="K1172" s="119" t="s">
        <v>378</v>
      </c>
      <c r="L1172" s="119"/>
      <c r="M1172" s="119" t="s">
        <v>147</v>
      </c>
      <c r="N1172" s="119"/>
      <c r="O1172" s="119"/>
      <c r="P1172" s="119"/>
      <c r="Q1172" s="119"/>
      <c r="R1172" s="119">
        <v>1</v>
      </c>
      <c r="S1172" s="119" t="s">
        <v>120</v>
      </c>
      <c r="T1172" s="119"/>
      <c r="U1172" s="119"/>
      <c r="V1172" s="119"/>
      <c r="W1172" s="119"/>
      <c r="X1172" s="119" t="s">
        <v>2758</v>
      </c>
      <c r="Y1172" s="119" t="s">
        <v>2759</v>
      </c>
      <c r="Z1172" s="119" t="s">
        <v>2760</v>
      </c>
      <c r="AA1172" s="119" t="s">
        <v>2761</v>
      </c>
      <c r="AB1172" s="119" t="s">
        <v>1209</v>
      </c>
      <c r="AD1172" s="300"/>
      <c r="AE1172" s="304"/>
      <c r="AF1172" s="297" t="s">
        <v>610</v>
      </c>
      <c r="AG1172" s="302">
        <v>0</v>
      </c>
      <c r="AH1172" s="297" t="s">
        <v>2754</v>
      </c>
      <c r="AI1172" s="297" t="s">
        <v>2755</v>
      </c>
      <c r="AJ1172" s="302">
        <v>4</v>
      </c>
      <c r="AK1172" s="299">
        <v>4</v>
      </c>
      <c r="AL1172" s="299">
        <v>1</v>
      </c>
      <c r="AM1172" s="299">
        <v>3</v>
      </c>
      <c r="AN1172" s="299">
        <v>2</v>
      </c>
      <c r="AR1172" s="299">
        <v>8</v>
      </c>
      <c r="AS1172" s="299">
        <v>4</v>
      </c>
      <c r="AT1172" s="299">
        <v>3</v>
      </c>
      <c r="AU1172" s="299">
        <v>3</v>
      </c>
      <c r="AX1172" s="303">
        <v>-35.625</v>
      </c>
      <c r="AY1172" s="299">
        <v>740</v>
      </c>
      <c r="AZ1172" s="303">
        <v>-158.33333333333331</v>
      </c>
      <c r="BA1172" s="299">
        <v>0</v>
      </c>
      <c r="BB1172" s="304">
        <v>1628.4099999999999</v>
      </c>
      <c r="BC1172" s="304">
        <v>1390.77</v>
      </c>
      <c r="BD1172" s="303">
        <v>841.66666666666674</v>
      </c>
      <c r="BE1172" s="303">
        <v>1000</v>
      </c>
      <c r="BH1172" s="297" t="s">
        <v>2736</v>
      </c>
      <c r="BI1172" s="312"/>
      <c r="BJ1172" s="305" t="s">
        <v>109</v>
      </c>
      <c r="BK1172" s="305"/>
      <c r="BL1172" s="305">
        <v>1</v>
      </c>
      <c r="BM1172" s="307">
        <v>1</v>
      </c>
      <c r="BN1172" s="307" t="s">
        <v>79</v>
      </c>
      <c r="BO1172" s="305" t="s">
        <v>1210</v>
      </c>
      <c r="BP1172" s="308">
        <v>1628.41</v>
      </c>
      <c r="BQ1172" s="308">
        <v>1390.77</v>
      </c>
      <c r="BR1172" s="308">
        <v>12</v>
      </c>
      <c r="BS1172" s="308">
        <v>12</v>
      </c>
      <c r="BT1172" s="305" t="s">
        <v>2762</v>
      </c>
      <c r="BU1172" s="307">
        <v>0.1</v>
      </c>
      <c r="BV1172" s="309">
        <v>0</v>
      </c>
      <c r="BW1172" s="310" t="s">
        <v>1252</v>
      </c>
      <c r="BX1172" s="305"/>
      <c r="BY1172" s="308">
        <v>1628.41</v>
      </c>
      <c r="BZ1172" s="308">
        <v>1390.77</v>
      </c>
      <c r="CA1172" s="308">
        <v>20.399999999999999</v>
      </c>
      <c r="CB1172" s="308">
        <v>20.399999999999999</v>
      </c>
      <c r="CC1172" s="307">
        <v>0.55000000000000004</v>
      </c>
      <c r="CD1172" s="305" t="s">
        <v>1212</v>
      </c>
      <c r="CE1172" s="310" t="s">
        <v>1252</v>
      </c>
      <c r="CF1172" s="305"/>
      <c r="CG1172" s="308">
        <v>1628.41</v>
      </c>
      <c r="CH1172" s="308">
        <v>1390.77</v>
      </c>
      <c r="CI1172" s="308">
        <v>12</v>
      </c>
      <c r="CJ1172" s="308">
        <v>12</v>
      </c>
      <c r="CK1172" s="307"/>
      <c r="CL1172" s="307"/>
      <c r="CM1172" s="307">
        <v>1</v>
      </c>
      <c r="CN1172" s="311" t="s">
        <v>1212</v>
      </c>
      <c r="CO1172" s="305" t="s">
        <v>1252</v>
      </c>
      <c r="CP1172" s="305"/>
      <c r="CQ1172" s="308">
        <v>1628.41</v>
      </c>
      <c r="CR1172" s="308">
        <v>1390.77</v>
      </c>
      <c r="CS1172" s="308">
        <v>12</v>
      </c>
      <c r="CT1172" s="308">
        <v>12</v>
      </c>
      <c r="CW1172" s="312"/>
      <c r="CX1172" s="312"/>
    </row>
    <row r="1173" spans="1:102" s="299" customFormat="1" ht="16" customHeight="1">
      <c r="A1173" s="297" t="s">
        <v>2763</v>
      </c>
      <c r="B1173" s="297" t="s">
        <v>2764</v>
      </c>
      <c r="C1173" s="119" t="s">
        <v>1214</v>
      </c>
      <c r="D1173" s="119"/>
      <c r="E1173" s="119"/>
      <c r="F1173" s="298">
        <v>1173</v>
      </c>
      <c r="G1173" s="119"/>
      <c r="H1173" s="119"/>
      <c r="I1173" s="119" t="s">
        <v>2765</v>
      </c>
      <c r="J1173" s="119" t="s">
        <v>2766</v>
      </c>
      <c r="K1173" s="119" t="s">
        <v>378</v>
      </c>
      <c r="L1173" s="119"/>
      <c r="M1173" s="119" t="s">
        <v>147</v>
      </c>
      <c r="N1173" s="119"/>
      <c r="O1173" s="119"/>
      <c r="P1173" s="119"/>
      <c r="Q1173" s="119"/>
      <c r="R1173" s="119">
        <v>1</v>
      </c>
      <c r="S1173" s="119" t="s">
        <v>120</v>
      </c>
      <c r="T1173" s="119"/>
      <c r="U1173" s="119"/>
      <c r="V1173" s="119"/>
      <c r="W1173" s="119"/>
      <c r="X1173" s="119" t="s">
        <v>2767</v>
      </c>
      <c r="Y1173" s="119" t="s">
        <v>2768</v>
      </c>
      <c r="Z1173" s="119" t="s">
        <v>2769</v>
      </c>
      <c r="AA1173" s="119" t="s">
        <v>2770</v>
      </c>
      <c r="AB1173" s="119" t="s">
        <v>1209</v>
      </c>
      <c r="AD1173" s="300"/>
      <c r="AE1173" s="304"/>
      <c r="AF1173" s="297" t="s">
        <v>611</v>
      </c>
      <c r="AG1173" s="302">
        <v>0</v>
      </c>
      <c r="AH1173" s="297" t="s">
        <v>2763</v>
      </c>
      <c r="AI1173" s="297" t="s">
        <v>2764</v>
      </c>
      <c r="AJ1173" s="302">
        <v>4</v>
      </c>
      <c r="AK1173" s="299">
        <v>4</v>
      </c>
      <c r="AL1173" s="299">
        <v>1</v>
      </c>
      <c r="AM1173" s="299">
        <v>3</v>
      </c>
      <c r="AN1173" s="299">
        <v>3</v>
      </c>
      <c r="AR1173" s="299">
        <v>8</v>
      </c>
      <c r="AS1173" s="299">
        <v>4</v>
      </c>
      <c r="AT1173" s="299">
        <v>3</v>
      </c>
      <c r="AU1173" s="299">
        <v>3</v>
      </c>
      <c r="AX1173" s="303">
        <v>-34.375</v>
      </c>
      <c r="AY1173" s="299">
        <v>740</v>
      </c>
      <c r="AZ1173" s="303">
        <v>-152.77777777777777</v>
      </c>
      <c r="BA1173" s="299">
        <v>0</v>
      </c>
      <c r="BB1173" s="304">
        <v>1619.74</v>
      </c>
      <c r="BC1173" s="304">
        <v>1404.3899999999999</v>
      </c>
      <c r="BD1173" s="303">
        <v>847.22222222222217</v>
      </c>
      <c r="BE1173" s="303">
        <v>1000</v>
      </c>
      <c r="BH1173" s="297" t="s">
        <v>2736</v>
      </c>
      <c r="BI1173" s="312"/>
      <c r="BJ1173" s="305" t="s">
        <v>109</v>
      </c>
      <c r="BK1173" s="305"/>
      <c r="BL1173" s="305">
        <v>1</v>
      </c>
      <c r="BM1173" s="307">
        <v>1</v>
      </c>
      <c r="BN1173" s="307" t="s">
        <v>79</v>
      </c>
      <c r="BO1173" s="305" t="s">
        <v>1210</v>
      </c>
      <c r="BP1173" s="308">
        <v>1619.74</v>
      </c>
      <c r="BQ1173" s="308">
        <v>1404.39</v>
      </c>
      <c r="BR1173" s="308">
        <v>12</v>
      </c>
      <c r="BS1173" s="308">
        <v>12</v>
      </c>
      <c r="BT1173" s="305" t="s">
        <v>2771</v>
      </c>
      <c r="BU1173" s="307">
        <v>0.1</v>
      </c>
      <c r="BV1173" s="309">
        <v>0</v>
      </c>
      <c r="BW1173" s="310" t="s">
        <v>1252</v>
      </c>
      <c r="BX1173" s="305"/>
      <c r="BY1173" s="308">
        <v>1619.74</v>
      </c>
      <c r="BZ1173" s="308">
        <v>1404.39</v>
      </c>
      <c r="CA1173" s="308">
        <v>20.399999999999999</v>
      </c>
      <c r="CB1173" s="308">
        <v>20.399999999999999</v>
      </c>
      <c r="CC1173" s="307">
        <v>0.55000000000000004</v>
      </c>
      <c r="CD1173" s="305" t="s">
        <v>1212</v>
      </c>
      <c r="CE1173" s="310" t="s">
        <v>1252</v>
      </c>
      <c r="CF1173" s="305"/>
      <c r="CG1173" s="308">
        <v>1619.74</v>
      </c>
      <c r="CH1173" s="308">
        <v>1404.39</v>
      </c>
      <c r="CI1173" s="308">
        <v>12</v>
      </c>
      <c r="CJ1173" s="308">
        <v>12</v>
      </c>
      <c r="CK1173" s="307"/>
      <c r="CL1173" s="307"/>
      <c r="CM1173" s="307">
        <v>1</v>
      </c>
      <c r="CN1173" s="311" t="s">
        <v>1212</v>
      </c>
      <c r="CO1173" s="305" t="s">
        <v>1252</v>
      </c>
      <c r="CP1173" s="305"/>
      <c r="CQ1173" s="308">
        <v>1619.74</v>
      </c>
      <c r="CR1173" s="308">
        <v>1404.39</v>
      </c>
      <c r="CS1173" s="308">
        <v>12</v>
      </c>
      <c r="CT1173" s="308">
        <v>12</v>
      </c>
      <c r="CW1173" s="312"/>
      <c r="CX1173" s="312"/>
    </row>
    <row r="1174" spans="1:102" s="299" customFormat="1" ht="16" customHeight="1">
      <c r="A1174" s="297" t="s">
        <v>2772</v>
      </c>
      <c r="B1174" s="297" t="s">
        <v>2773</v>
      </c>
      <c r="C1174" s="119" t="s">
        <v>1255</v>
      </c>
      <c r="D1174" s="119"/>
      <c r="E1174" s="119"/>
      <c r="F1174" s="298">
        <v>1174</v>
      </c>
      <c r="G1174" s="119"/>
      <c r="H1174" s="119"/>
      <c r="I1174" s="119" t="s">
        <v>2774</v>
      </c>
      <c r="J1174" s="119" t="s">
        <v>2775</v>
      </c>
      <c r="K1174" s="119" t="s">
        <v>378</v>
      </c>
      <c r="L1174" s="119"/>
      <c r="M1174" s="119" t="s">
        <v>147</v>
      </c>
      <c r="N1174" s="119"/>
      <c r="O1174" s="119"/>
      <c r="P1174" s="119"/>
      <c r="Q1174" s="119"/>
      <c r="R1174" s="119">
        <v>1</v>
      </c>
      <c r="S1174" s="119" t="s">
        <v>120</v>
      </c>
      <c r="T1174" s="119"/>
      <c r="U1174" s="119"/>
      <c r="V1174" s="119"/>
      <c r="W1174" s="119"/>
      <c r="X1174" s="119" t="s">
        <v>2776</v>
      </c>
      <c r="Y1174" s="119" t="s">
        <v>2777</v>
      </c>
      <c r="Z1174" s="119" t="s">
        <v>2778</v>
      </c>
      <c r="AA1174" s="119" t="s">
        <v>2779</v>
      </c>
      <c r="AB1174" s="119" t="s">
        <v>1209</v>
      </c>
      <c r="AD1174" s="300"/>
      <c r="AE1174" s="304"/>
      <c r="AF1174" s="297" t="s">
        <v>612</v>
      </c>
      <c r="AG1174" s="302">
        <v>0</v>
      </c>
      <c r="AH1174" s="297" t="s">
        <v>2772</v>
      </c>
      <c r="AI1174" s="297" t="s">
        <v>2773</v>
      </c>
      <c r="AJ1174" s="302">
        <v>2</v>
      </c>
      <c r="AK1174" s="299">
        <v>4</v>
      </c>
      <c r="AL1174" s="299">
        <v>2</v>
      </c>
      <c r="AR1174" s="299">
        <v>8</v>
      </c>
      <c r="AS1174" s="299">
        <v>4</v>
      </c>
      <c r="AX1174" s="303">
        <v>-28.125</v>
      </c>
      <c r="AY1174" s="299">
        <v>500</v>
      </c>
      <c r="AZ1174" s="303">
        <v>-125</v>
      </c>
      <c r="BA1174" s="299">
        <v>0</v>
      </c>
      <c r="BB1174" s="304">
        <v>1386.51</v>
      </c>
      <c r="BC1174" s="304">
        <v>1317.2</v>
      </c>
      <c r="BD1174" s="303">
        <v>875</v>
      </c>
      <c r="BE1174" s="303">
        <v>1000</v>
      </c>
      <c r="BH1174" s="297" t="s">
        <v>2638</v>
      </c>
      <c r="BI1174" s="312"/>
      <c r="BJ1174" s="305" t="s">
        <v>109</v>
      </c>
      <c r="BK1174" s="305"/>
      <c r="BL1174" s="305">
        <v>1</v>
      </c>
      <c r="BM1174" s="307">
        <v>1</v>
      </c>
      <c r="BN1174" s="307" t="s">
        <v>79</v>
      </c>
      <c r="BO1174" s="305" t="s">
        <v>1210</v>
      </c>
      <c r="BP1174" s="308">
        <v>1386.51</v>
      </c>
      <c r="BQ1174" s="308">
        <v>1317.2</v>
      </c>
      <c r="BR1174" s="308">
        <v>60</v>
      </c>
      <c r="BS1174" s="308">
        <v>60</v>
      </c>
      <c r="BT1174" s="305" t="s">
        <v>2780</v>
      </c>
      <c r="BU1174" s="307">
        <v>0.1</v>
      </c>
      <c r="BV1174" s="309">
        <v>0</v>
      </c>
      <c r="BW1174" s="310" t="s">
        <v>1232</v>
      </c>
      <c r="BX1174" s="305"/>
      <c r="BY1174" s="308">
        <v>1386.51</v>
      </c>
      <c r="BZ1174" s="308">
        <v>1317.2</v>
      </c>
      <c r="CA1174" s="308">
        <v>102</v>
      </c>
      <c r="CB1174" s="308">
        <v>102</v>
      </c>
      <c r="CC1174" s="307">
        <v>0.55000000000000004</v>
      </c>
      <c r="CD1174" s="305" t="s">
        <v>1212</v>
      </c>
      <c r="CE1174" s="310" t="s">
        <v>1232</v>
      </c>
      <c r="CF1174" s="305"/>
      <c r="CG1174" s="308">
        <v>1386.51</v>
      </c>
      <c r="CH1174" s="308">
        <v>1317.2</v>
      </c>
      <c r="CI1174" s="308">
        <v>60</v>
      </c>
      <c r="CJ1174" s="308">
        <v>60</v>
      </c>
      <c r="CK1174" s="307"/>
      <c r="CL1174" s="307"/>
      <c r="CM1174" s="307">
        <v>1</v>
      </c>
      <c r="CN1174" s="311" t="s">
        <v>1212</v>
      </c>
      <c r="CO1174" s="305" t="s">
        <v>1232</v>
      </c>
      <c r="CP1174" s="305"/>
      <c r="CQ1174" s="308">
        <v>1386.51</v>
      </c>
      <c r="CR1174" s="308">
        <v>1317.2</v>
      </c>
      <c r="CS1174" s="308">
        <v>60</v>
      </c>
      <c r="CT1174" s="308">
        <v>60</v>
      </c>
      <c r="CW1174" s="312"/>
      <c r="CX1174" s="312"/>
    </row>
    <row r="1175" spans="1:102" s="299" customFormat="1" ht="16" customHeight="1">
      <c r="A1175" s="297" t="s">
        <v>2781</v>
      </c>
      <c r="B1175" s="297" t="s">
        <v>2782</v>
      </c>
      <c r="C1175" s="119" t="s">
        <v>1255</v>
      </c>
      <c r="D1175" s="119"/>
      <c r="E1175" s="119"/>
      <c r="F1175" s="298">
        <v>1175</v>
      </c>
      <c r="G1175" s="119"/>
      <c r="H1175" s="119"/>
      <c r="I1175" s="119" t="s">
        <v>2783</v>
      </c>
      <c r="J1175" s="119" t="s">
        <v>2784</v>
      </c>
      <c r="K1175" s="119" t="s">
        <v>378</v>
      </c>
      <c r="L1175" s="119"/>
      <c r="M1175" s="119" t="s">
        <v>147</v>
      </c>
      <c r="N1175" s="119"/>
      <c r="O1175" s="119"/>
      <c r="P1175" s="119"/>
      <c r="Q1175" s="119"/>
      <c r="R1175" s="119">
        <v>1</v>
      </c>
      <c r="S1175" s="119" t="s">
        <v>120</v>
      </c>
      <c r="T1175" s="119"/>
      <c r="U1175" s="119"/>
      <c r="V1175" s="119"/>
      <c r="W1175" s="119"/>
      <c r="X1175" s="119" t="s">
        <v>2785</v>
      </c>
      <c r="Y1175" s="119" t="s">
        <v>2786</v>
      </c>
      <c r="Z1175" s="119" t="s">
        <v>2787</v>
      </c>
      <c r="AA1175" s="119" t="s">
        <v>2788</v>
      </c>
      <c r="AB1175" s="119" t="s">
        <v>1209</v>
      </c>
      <c r="AD1175" s="300"/>
      <c r="AE1175" s="304"/>
      <c r="AF1175" s="297" t="s">
        <v>613</v>
      </c>
      <c r="AG1175" s="302">
        <v>0</v>
      </c>
      <c r="AH1175" s="297" t="s">
        <v>2781</v>
      </c>
      <c r="AI1175" s="297" t="s">
        <v>2782</v>
      </c>
      <c r="AJ1175" s="302">
        <v>3</v>
      </c>
      <c r="AK1175" s="299">
        <v>4</v>
      </c>
      <c r="AL1175" s="299">
        <v>2</v>
      </c>
      <c r="AM1175" s="299">
        <v>1</v>
      </c>
      <c r="AR1175" s="299">
        <v>8</v>
      </c>
      <c r="AS1175" s="299">
        <v>4</v>
      </c>
      <c r="AT1175" s="299">
        <v>3</v>
      </c>
      <c r="AX1175" s="303">
        <v>-31.875</v>
      </c>
      <c r="AY1175" s="299">
        <v>640</v>
      </c>
      <c r="AZ1175" s="303">
        <v>-141.66666666666666</v>
      </c>
      <c r="BA1175" s="299">
        <v>0</v>
      </c>
      <c r="BB1175" s="304">
        <v>1520.22</v>
      </c>
      <c r="BC1175" s="304">
        <v>1372.79</v>
      </c>
      <c r="BD1175" s="303">
        <v>858.33333333333337</v>
      </c>
      <c r="BE1175" s="303">
        <v>1000</v>
      </c>
      <c r="BH1175" s="297" t="s">
        <v>2772</v>
      </c>
      <c r="BI1175" s="312"/>
      <c r="BJ1175" s="305" t="s">
        <v>109</v>
      </c>
      <c r="BK1175" s="305"/>
      <c r="BL1175" s="305">
        <v>1</v>
      </c>
      <c r="BM1175" s="307">
        <v>1</v>
      </c>
      <c r="BN1175" s="307" t="s">
        <v>79</v>
      </c>
      <c r="BO1175" s="305" t="s">
        <v>1210</v>
      </c>
      <c r="BP1175" s="308">
        <v>1520.22</v>
      </c>
      <c r="BQ1175" s="308">
        <v>1372.79</v>
      </c>
      <c r="BR1175" s="308">
        <v>35</v>
      </c>
      <c r="BS1175" s="308">
        <v>35</v>
      </c>
      <c r="BT1175" s="305" t="s">
        <v>2789</v>
      </c>
      <c r="BU1175" s="307">
        <v>0.1</v>
      </c>
      <c r="BV1175" s="309">
        <v>0</v>
      </c>
      <c r="BW1175" s="310" t="s">
        <v>1242</v>
      </c>
      <c r="BX1175" s="305"/>
      <c r="BY1175" s="308">
        <v>1520.22</v>
      </c>
      <c r="BZ1175" s="308">
        <v>1372.79</v>
      </c>
      <c r="CA1175" s="308">
        <v>59.5</v>
      </c>
      <c r="CB1175" s="308">
        <v>59.5</v>
      </c>
      <c r="CC1175" s="307">
        <v>0.55000000000000004</v>
      </c>
      <c r="CD1175" s="305" t="s">
        <v>1212</v>
      </c>
      <c r="CE1175" s="310" t="s">
        <v>1242</v>
      </c>
      <c r="CF1175" s="305"/>
      <c r="CG1175" s="308">
        <v>1520.22</v>
      </c>
      <c r="CH1175" s="308">
        <v>1372.79</v>
      </c>
      <c r="CI1175" s="308">
        <v>35</v>
      </c>
      <c r="CJ1175" s="308">
        <v>35</v>
      </c>
      <c r="CK1175" s="307"/>
      <c r="CL1175" s="307"/>
      <c r="CM1175" s="307">
        <v>1</v>
      </c>
      <c r="CN1175" s="311" t="s">
        <v>1212</v>
      </c>
      <c r="CO1175" s="305" t="s">
        <v>1242</v>
      </c>
      <c r="CP1175" s="305"/>
      <c r="CQ1175" s="308">
        <v>1520.22</v>
      </c>
      <c r="CR1175" s="308">
        <v>1372.79</v>
      </c>
      <c r="CS1175" s="308">
        <v>35</v>
      </c>
      <c r="CT1175" s="308">
        <v>35</v>
      </c>
      <c r="CW1175" s="312"/>
      <c r="CX1175" s="312"/>
    </row>
    <row r="1176" spans="1:102" s="299" customFormat="1" ht="16" customHeight="1">
      <c r="A1176" s="297" t="s">
        <v>2790</v>
      </c>
      <c r="B1176" s="297" t="s">
        <v>2791</v>
      </c>
      <c r="C1176" s="119" t="s">
        <v>1255</v>
      </c>
      <c r="D1176" s="119"/>
      <c r="E1176" s="119"/>
      <c r="F1176" s="298">
        <v>1176</v>
      </c>
      <c r="G1176" s="119"/>
      <c r="H1176" s="119"/>
      <c r="I1176" s="119" t="s">
        <v>2792</v>
      </c>
      <c r="J1176" s="119" t="s">
        <v>2793</v>
      </c>
      <c r="K1176" s="119" t="s">
        <v>378</v>
      </c>
      <c r="L1176" s="119"/>
      <c r="M1176" s="119" t="s">
        <v>147</v>
      </c>
      <c r="N1176" s="119"/>
      <c r="O1176" s="119"/>
      <c r="P1176" s="119"/>
      <c r="Q1176" s="119"/>
      <c r="R1176" s="119">
        <v>1</v>
      </c>
      <c r="S1176" s="119" t="s">
        <v>120</v>
      </c>
      <c r="T1176" s="119"/>
      <c r="U1176" s="119"/>
      <c r="V1176" s="119"/>
      <c r="W1176" s="119"/>
      <c r="X1176" s="119" t="s">
        <v>2794</v>
      </c>
      <c r="Y1176" s="119" t="s">
        <v>2795</v>
      </c>
      <c r="Z1176" s="119" t="s">
        <v>2796</v>
      </c>
      <c r="AA1176" s="119" t="s">
        <v>2797</v>
      </c>
      <c r="AB1176" s="119" t="s">
        <v>1209</v>
      </c>
      <c r="AD1176" s="300"/>
      <c r="AE1176" s="304"/>
      <c r="AF1176" s="297" t="s">
        <v>614</v>
      </c>
      <c r="AG1176" s="302">
        <v>0</v>
      </c>
      <c r="AH1176" s="297" t="s">
        <v>2790</v>
      </c>
      <c r="AI1176" s="297" t="s">
        <v>2791</v>
      </c>
      <c r="AJ1176" s="302">
        <v>4</v>
      </c>
      <c r="AK1176" s="299">
        <v>4</v>
      </c>
      <c r="AL1176" s="299">
        <v>2</v>
      </c>
      <c r="AM1176" s="299">
        <v>1</v>
      </c>
      <c r="AN1176" s="299">
        <v>1</v>
      </c>
      <c r="AR1176" s="299">
        <v>8</v>
      </c>
      <c r="AS1176" s="299">
        <v>4</v>
      </c>
      <c r="AT1176" s="299">
        <v>3</v>
      </c>
      <c r="AU1176" s="299">
        <v>3</v>
      </c>
      <c r="AX1176" s="303">
        <v>-33.125</v>
      </c>
      <c r="AY1176" s="299">
        <v>740</v>
      </c>
      <c r="AZ1176" s="303">
        <v>-147.2222222222222</v>
      </c>
      <c r="BA1176" s="299">
        <v>0</v>
      </c>
      <c r="BB1176" s="304">
        <v>1610.77</v>
      </c>
      <c r="BC1176" s="304">
        <v>1417.81</v>
      </c>
      <c r="BD1176" s="303">
        <v>852.77777777777783</v>
      </c>
      <c r="BE1176" s="303">
        <v>1000</v>
      </c>
      <c r="BH1176" s="297" t="s">
        <v>2781</v>
      </c>
      <c r="BI1176" s="312"/>
      <c r="BJ1176" s="305" t="s">
        <v>109</v>
      </c>
      <c r="BK1176" s="305"/>
      <c r="BL1176" s="305">
        <v>1</v>
      </c>
      <c r="BM1176" s="307">
        <v>1</v>
      </c>
      <c r="BN1176" s="307" t="s">
        <v>79</v>
      </c>
      <c r="BO1176" s="305" t="s">
        <v>1210</v>
      </c>
      <c r="BP1176" s="308">
        <v>1610.77</v>
      </c>
      <c r="BQ1176" s="308">
        <v>1417.81</v>
      </c>
      <c r="BR1176" s="308">
        <v>12</v>
      </c>
      <c r="BS1176" s="308">
        <v>12</v>
      </c>
      <c r="BT1176" s="305" t="s">
        <v>2798</v>
      </c>
      <c r="BU1176" s="307">
        <v>0.1</v>
      </c>
      <c r="BV1176" s="309">
        <v>0</v>
      </c>
      <c r="BW1176" s="310" t="s">
        <v>1252</v>
      </c>
      <c r="BX1176" s="305"/>
      <c r="BY1176" s="308">
        <v>1610.77</v>
      </c>
      <c r="BZ1176" s="308">
        <v>1417.81</v>
      </c>
      <c r="CA1176" s="308">
        <v>20.399999999999999</v>
      </c>
      <c r="CB1176" s="308">
        <v>20.399999999999999</v>
      </c>
      <c r="CC1176" s="307">
        <v>0.55000000000000004</v>
      </c>
      <c r="CD1176" s="305" t="s">
        <v>1212</v>
      </c>
      <c r="CE1176" s="310" t="s">
        <v>1252</v>
      </c>
      <c r="CF1176" s="305"/>
      <c r="CG1176" s="308">
        <v>1610.77</v>
      </c>
      <c r="CH1176" s="308">
        <v>1417.81</v>
      </c>
      <c r="CI1176" s="308">
        <v>12</v>
      </c>
      <c r="CJ1176" s="308">
        <v>12</v>
      </c>
      <c r="CK1176" s="307"/>
      <c r="CL1176" s="307"/>
      <c r="CM1176" s="307">
        <v>1</v>
      </c>
      <c r="CN1176" s="311" t="s">
        <v>1212</v>
      </c>
      <c r="CO1176" s="305" t="s">
        <v>1252</v>
      </c>
      <c r="CP1176" s="305"/>
      <c r="CQ1176" s="308">
        <v>1610.77</v>
      </c>
      <c r="CR1176" s="308">
        <v>1417.81</v>
      </c>
      <c r="CS1176" s="308">
        <v>12</v>
      </c>
      <c r="CT1176" s="308">
        <v>12</v>
      </c>
      <c r="CW1176" s="312"/>
      <c r="CX1176" s="312"/>
    </row>
    <row r="1177" spans="1:102" s="299" customFormat="1" ht="16" customHeight="1">
      <c r="A1177" s="297" t="s">
        <v>2799</v>
      </c>
      <c r="B1177" s="297" t="s">
        <v>2800</v>
      </c>
      <c r="C1177" s="119" t="s">
        <v>1214</v>
      </c>
      <c r="D1177" s="119"/>
      <c r="E1177" s="119"/>
      <c r="F1177" s="298">
        <v>1177</v>
      </c>
      <c r="G1177" s="119"/>
      <c r="H1177" s="119"/>
      <c r="I1177" s="119" t="s">
        <v>2801</v>
      </c>
      <c r="J1177" s="119" t="s">
        <v>2802</v>
      </c>
      <c r="K1177" s="119" t="s">
        <v>378</v>
      </c>
      <c r="L1177" s="119"/>
      <c r="M1177" s="119" t="s">
        <v>147</v>
      </c>
      <c r="N1177" s="119"/>
      <c r="O1177" s="119"/>
      <c r="P1177" s="119"/>
      <c r="Q1177" s="119"/>
      <c r="R1177" s="119">
        <v>1</v>
      </c>
      <c r="S1177" s="119" t="s">
        <v>120</v>
      </c>
      <c r="T1177" s="119"/>
      <c r="U1177" s="119"/>
      <c r="V1177" s="119"/>
      <c r="W1177" s="119"/>
      <c r="X1177" s="119" t="s">
        <v>2803</v>
      </c>
      <c r="Y1177" s="119" t="s">
        <v>2804</v>
      </c>
      <c r="Z1177" s="119" t="s">
        <v>2805</v>
      </c>
      <c r="AA1177" s="119" t="s">
        <v>2806</v>
      </c>
      <c r="AB1177" s="119" t="s">
        <v>1209</v>
      </c>
      <c r="AD1177" s="300"/>
      <c r="AE1177" s="304"/>
      <c r="AF1177" s="297" t="s">
        <v>615</v>
      </c>
      <c r="AG1177" s="302">
        <v>0</v>
      </c>
      <c r="AH1177" s="297" t="s">
        <v>2799</v>
      </c>
      <c r="AI1177" s="297" t="s">
        <v>2800</v>
      </c>
      <c r="AJ1177" s="302">
        <v>4</v>
      </c>
      <c r="AK1177" s="299">
        <v>4</v>
      </c>
      <c r="AL1177" s="299">
        <v>2</v>
      </c>
      <c r="AM1177" s="299">
        <v>1</v>
      </c>
      <c r="AN1177" s="299">
        <v>2</v>
      </c>
      <c r="AR1177" s="299">
        <v>8</v>
      </c>
      <c r="AS1177" s="299">
        <v>4</v>
      </c>
      <c r="AT1177" s="299">
        <v>3</v>
      </c>
      <c r="AU1177" s="299">
        <v>3</v>
      </c>
      <c r="AX1177" s="303">
        <v>-31.875</v>
      </c>
      <c r="AY1177" s="299">
        <v>740</v>
      </c>
      <c r="AZ1177" s="303">
        <v>-141.66666666666666</v>
      </c>
      <c r="BA1177" s="299">
        <v>0</v>
      </c>
      <c r="BB1177" s="304">
        <v>1601.51</v>
      </c>
      <c r="BC1177" s="304">
        <v>1431.03</v>
      </c>
      <c r="BD1177" s="303">
        <v>858.33333333333337</v>
      </c>
      <c r="BE1177" s="303">
        <v>1000</v>
      </c>
      <c r="BH1177" s="297" t="s">
        <v>2781</v>
      </c>
      <c r="BI1177" s="312"/>
      <c r="BJ1177" s="305" t="s">
        <v>109</v>
      </c>
      <c r="BK1177" s="305"/>
      <c r="BL1177" s="305">
        <v>1</v>
      </c>
      <c r="BM1177" s="307">
        <v>1</v>
      </c>
      <c r="BN1177" s="307" t="s">
        <v>79</v>
      </c>
      <c r="BO1177" s="305" t="s">
        <v>1210</v>
      </c>
      <c r="BP1177" s="308">
        <v>1601.51</v>
      </c>
      <c r="BQ1177" s="308">
        <v>1431.03</v>
      </c>
      <c r="BR1177" s="308">
        <v>12</v>
      </c>
      <c r="BS1177" s="308">
        <v>12</v>
      </c>
      <c r="BT1177" s="305" t="s">
        <v>2807</v>
      </c>
      <c r="BU1177" s="307">
        <v>0.1</v>
      </c>
      <c r="BV1177" s="309">
        <v>0</v>
      </c>
      <c r="BW1177" s="310" t="s">
        <v>1252</v>
      </c>
      <c r="BX1177" s="305"/>
      <c r="BY1177" s="308">
        <v>1601.51</v>
      </c>
      <c r="BZ1177" s="308">
        <v>1431.03</v>
      </c>
      <c r="CA1177" s="308">
        <v>20.399999999999999</v>
      </c>
      <c r="CB1177" s="308">
        <v>20.399999999999999</v>
      </c>
      <c r="CC1177" s="307">
        <v>0.55000000000000004</v>
      </c>
      <c r="CD1177" s="305" t="s">
        <v>1212</v>
      </c>
      <c r="CE1177" s="310" t="s">
        <v>1252</v>
      </c>
      <c r="CF1177" s="305"/>
      <c r="CG1177" s="308">
        <v>1601.51</v>
      </c>
      <c r="CH1177" s="308">
        <v>1431.03</v>
      </c>
      <c r="CI1177" s="308">
        <v>12</v>
      </c>
      <c r="CJ1177" s="308">
        <v>12</v>
      </c>
      <c r="CK1177" s="307"/>
      <c r="CL1177" s="307"/>
      <c r="CM1177" s="307">
        <v>1</v>
      </c>
      <c r="CN1177" s="311" t="s">
        <v>1212</v>
      </c>
      <c r="CO1177" s="305" t="s">
        <v>1252</v>
      </c>
      <c r="CP1177" s="305"/>
      <c r="CQ1177" s="308">
        <v>1601.51</v>
      </c>
      <c r="CR1177" s="308">
        <v>1431.03</v>
      </c>
      <c r="CS1177" s="308">
        <v>12</v>
      </c>
      <c r="CT1177" s="308">
        <v>12</v>
      </c>
      <c r="CW1177" s="312"/>
      <c r="CX1177" s="312"/>
    </row>
    <row r="1178" spans="1:102" s="299" customFormat="1" ht="16" customHeight="1">
      <c r="A1178" s="297" t="s">
        <v>2808</v>
      </c>
      <c r="B1178" s="297" t="s">
        <v>2809</v>
      </c>
      <c r="C1178" s="119" t="s">
        <v>1255</v>
      </c>
      <c r="D1178" s="119"/>
      <c r="E1178" s="119"/>
      <c r="F1178" s="298">
        <v>1178</v>
      </c>
      <c r="G1178" s="119"/>
      <c r="H1178" s="119"/>
      <c r="I1178" s="119" t="s">
        <v>2810</v>
      </c>
      <c r="J1178" s="119" t="s">
        <v>2811</v>
      </c>
      <c r="K1178" s="119" t="s">
        <v>378</v>
      </c>
      <c r="L1178" s="119"/>
      <c r="M1178" s="119" t="s">
        <v>147</v>
      </c>
      <c r="N1178" s="119"/>
      <c r="O1178" s="119"/>
      <c r="P1178" s="119"/>
      <c r="Q1178" s="119"/>
      <c r="R1178" s="119">
        <v>1</v>
      </c>
      <c r="S1178" s="119" t="s">
        <v>120</v>
      </c>
      <c r="T1178" s="119"/>
      <c r="U1178" s="119"/>
      <c r="V1178" s="119"/>
      <c r="W1178" s="119"/>
      <c r="X1178" s="119" t="s">
        <v>2812</v>
      </c>
      <c r="Y1178" s="119" t="s">
        <v>2813</v>
      </c>
      <c r="Z1178" s="119" t="s">
        <v>2814</v>
      </c>
      <c r="AA1178" s="119" t="s">
        <v>2815</v>
      </c>
      <c r="AB1178" s="119" t="s">
        <v>1209</v>
      </c>
      <c r="AD1178" s="300"/>
      <c r="AE1178" s="304"/>
      <c r="AF1178" s="297" t="s">
        <v>616</v>
      </c>
      <c r="AG1178" s="302">
        <v>0</v>
      </c>
      <c r="AH1178" s="297" t="s">
        <v>2808</v>
      </c>
      <c r="AI1178" s="297" t="s">
        <v>2809</v>
      </c>
      <c r="AJ1178" s="302">
        <v>4</v>
      </c>
      <c r="AK1178" s="299">
        <v>4</v>
      </c>
      <c r="AL1178" s="299">
        <v>2</v>
      </c>
      <c r="AM1178" s="299">
        <v>1</v>
      </c>
      <c r="AN1178" s="299">
        <v>3</v>
      </c>
      <c r="AR1178" s="299">
        <v>8</v>
      </c>
      <c r="AS1178" s="299">
        <v>4</v>
      </c>
      <c r="AT1178" s="299">
        <v>3</v>
      </c>
      <c r="AU1178" s="299">
        <v>3</v>
      </c>
      <c r="AX1178" s="303">
        <v>-30.625</v>
      </c>
      <c r="AY1178" s="299">
        <v>740</v>
      </c>
      <c r="AZ1178" s="303">
        <v>-136.11111111111109</v>
      </c>
      <c r="BA1178" s="299">
        <v>0</v>
      </c>
      <c r="BB1178" s="304">
        <v>1591.96</v>
      </c>
      <c r="BC1178" s="304">
        <v>1444.05</v>
      </c>
      <c r="BD1178" s="303">
        <v>863.88888888888891</v>
      </c>
      <c r="BE1178" s="303">
        <v>1000</v>
      </c>
      <c r="BH1178" s="297" t="s">
        <v>2781</v>
      </c>
      <c r="BI1178" s="312"/>
      <c r="BJ1178" s="305" t="s">
        <v>109</v>
      </c>
      <c r="BK1178" s="305"/>
      <c r="BL1178" s="305">
        <v>1</v>
      </c>
      <c r="BM1178" s="307">
        <v>1</v>
      </c>
      <c r="BN1178" s="307" t="s">
        <v>79</v>
      </c>
      <c r="BO1178" s="305" t="s">
        <v>1210</v>
      </c>
      <c r="BP1178" s="308">
        <v>1591.96</v>
      </c>
      <c r="BQ1178" s="308">
        <v>1444.05</v>
      </c>
      <c r="BR1178" s="308">
        <v>12</v>
      </c>
      <c r="BS1178" s="308">
        <v>12</v>
      </c>
      <c r="BT1178" s="305" t="s">
        <v>2816</v>
      </c>
      <c r="BU1178" s="307">
        <v>0.1</v>
      </c>
      <c r="BV1178" s="309">
        <v>0</v>
      </c>
      <c r="BW1178" s="310" t="s">
        <v>1252</v>
      </c>
      <c r="BX1178" s="305"/>
      <c r="BY1178" s="308">
        <v>1591.96</v>
      </c>
      <c r="BZ1178" s="308">
        <v>1444.05</v>
      </c>
      <c r="CA1178" s="308">
        <v>20.399999999999999</v>
      </c>
      <c r="CB1178" s="308">
        <v>20.399999999999999</v>
      </c>
      <c r="CC1178" s="307">
        <v>0.55000000000000004</v>
      </c>
      <c r="CD1178" s="305" t="s">
        <v>1212</v>
      </c>
      <c r="CE1178" s="310" t="s">
        <v>1252</v>
      </c>
      <c r="CF1178" s="305"/>
      <c r="CG1178" s="308">
        <v>1591.96</v>
      </c>
      <c r="CH1178" s="308">
        <v>1444.05</v>
      </c>
      <c r="CI1178" s="308">
        <v>12</v>
      </c>
      <c r="CJ1178" s="308">
        <v>12</v>
      </c>
      <c r="CK1178" s="307"/>
      <c r="CL1178" s="307"/>
      <c r="CM1178" s="307">
        <v>1</v>
      </c>
      <c r="CN1178" s="311" t="s">
        <v>1212</v>
      </c>
      <c r="CO1178" s="305" t="s">
        <v>1252</v>
      </c>
      <c r="CP1178" s="305"/>
      <c r="CQ1178" s="308">
        <v>1591.96</v>
      </c>
      <c r="CR1178" s="308">
        <v>1444.05</v>
      </c>
      <c r="CS1178" s="308">
        <v>12</v>
      </c>
      <c r="CT1178" s="308">
        <v>12</v>
      </c>
      <c r="CW1178" s="312"/>
      <c r="CX1178" s="312"/>
    </row>
    <row r="1179" spans="1:102" s="299" customFormat="1" ht="16" customHeight="1">
      <c r="A1179" s="297" t="s">
        <v>2817</v>
      </c>
      <c r="B1179" s="297" t="s">
        <v>2818</v>
      </c>
      <c r="C1179" s="119" t="s">
        <v>1214</v>
      </c>
      <c r="D1179" s="119"/>
      <c r="E1179" s="119"/>
      <c r="F1179" s="298">
        <v>1179</v>
      </c>
      <c r="G1179" s="119"/>
      <c r="H1179" s="119"/>
      <c r="I1179" s="119" t="s">
        <v>2819</v>
      </c>
      <c r="J1179" s="119" t="s">
        <v>2820</v>
      </c>
      <c r="K1179" s="119" t="s">
        <v>378</v>
      </c>
      <c r="L1179" s="119"/>
      <c r="M1179" s="119" t="s">
        <v>147</v>
      </c>
      <c r="N1179" s="119"/>
      <c r="O1179" s="119"/>
      <c r="P1179" s="119"/>
      <c r="Q1179" s="119"/>
      <c r="R1179" s="119">
        <v>1</v>
      </c>
      <c r="S1179" s="119" t="s">
        <v>120</v>
      </c>
      <c r="T1179" s="119"/>
      <c r="U1179" s="119"/>
      <c r="V1179" s="119"/>
      <c r="W1179" s="119"/>
      <c r="X1179" s="119" t="s">
        <v>2821</v>
      </c>
      <c r="Y1179" s="119" t="s">
        <v>2822</v>
      </c>
      <c r="Z1179" s="119" t="s">
        <v>2823</v>
      </c>
      <c r="AA1179" s="119" t="s">
        <v>2824</v>
      </c>
      <c r="AB1179" s="119" t="s">
        <v>1209</v>
      </c>
      <c r="AD1179" s="300"/>
      <c r="AE1179" s="304"/>
      <c r="AF1179" s="297" t="s">
        <v>617</v>
      </c>
      <c r="AG1179" s="302">
        <v>0</v>
      </c>
      <c r="AH1179" s="297" t="s">
        <v>2817</v>
      </c>
      <c r="AI1179" s="297" t="s">
        <v>2818</v>
      </c>
      <c r="AJ1179" s="302">
        <v>3</v>
      </c>
      <c r="AK1179" s="299">
        <v>4</v>
      </c>
      <c r="AL1179" s="299">
        <v>2</v>
      </c>
      <c r="AM1179" s="299">
        <v>2</v>
      </c>
      <c r="AR1179" s="299">
        <v>8</v>
      </c>
      <c r="AS1179" s="299">
        <v>4</v>
      </c>
      <c r="AT1179" s="299">
        <v>3</v>
      </c>
      <c r="AX1179" s="303">
        <v>-28.125</v>
      </c>
      <c r="AY1179" s="299">
        <v>640</v>
      </c>
      <c r="AZ1179" s="303">
        <v>-125</v>
      </c>
      <c r="BA1179" s="299">
        <v>0</v>
      </c>
      <c r="BB1179" s="304">
        <v>1494.73</v>
      </c>
      <c r="BC1179" s="304">
        <v>1406.01</v>
      </c>
      <c r="BD1179" s="303">
        <v>875</v>
      </c>
      <c r="BE1179" s="303">
        <v>1000</v>
      </c>
      <c r="BH1179" s="297" t="s">
        <v>2772</v>
      </c>
      <c r="BI1179" s="312"/>
      <c r="BJ1179" s="305" t="s">
        <v>109</v>
      </c>
      <c r="BK1179" s="305"/>
      <c r="BL1179" s="305">
        <v>1</v>
      </c>
      <c r="BM1179" s="307">
        <v>1</v>
      </c>
      <c r="BN1179" s="307" t="s">
        <v>79</v>
      </c>
      <c r="BO1179" s="305" t="s">
        <v>1210</v>
      </c>
      <c r="BP1179" s="308">
        <v>1494.73</v>
      </c>
      <c r="BQ1179" s="308">
        <v>1406.01</v>
      </c>
      <c r="BR1179" s="308">
        <v>35</v>
      </c>
      <c r="BS1179" s="308">
        <v>35</v>
      </c>
      <c r="BT1179" s="305" t="s">
        <v>2825</v>
      </c>
      <c r="BU1179" s="307">
        <v>0.1</v>
      </c>
      <c r="BV1179" s="309">
        <v>0</v>
      </c>
      <c r="BW1179" s="310" t="s">
        <v>1242</v>
      </c>
      <c r="BX1179" s="305"/>
      <c r="BY1179" s="308">
        <v>1494.73</v>
      </c>
      <c r="BZ1179" s="308">
        <v>1406.01</v>
      </c>
      <c r="CA1179" s="308">
        <v>59.5</v>
      </c>
      <c r="CB1179" s="308">
        <v>59.5</v>
      </c>
      <c r="CC1179" s="307">
        <v>0.55000000000000004</v>
      </c>
      <c r="CD1179" s="305" t="s">
        <v>1212</v>
      </c>
      <c r="CE1179" s="310" t="s">
        <v>1242</v>
      </c>
      <c r="CF1179" s="305"/>
      <c r="CG1179" s="308">
        <v>1494.73</v>
      </c>
      <c r="CH1179" s="308">
        <v>1406.01</v>
      </c>
      <c r="CI1179" s="308">
        <v>35</v>
      </c>
      <c r="CJ1179" s="308">
        <v>35</v>
      </c>
      <c r="CK1179" s="307"/>
      <c r="CL1179" s="307"/>
      <c r="CM1179" s="307">
        <v>1</v>
      </c>
      <c r="CN1179" s="311" t="s">
        <v>1212</v>
      </c>
      <c r="CO1179" s="305" t="s">
        <v>1242</v>
      </c>
      <c r="CP1179" s="305"/>
      <c r="CQ1179" s="308">
        <v>1494.73</v>
      </c>
      <c r="CR1179" s="308">
        <v>1406.01</v>
      </c>
      <c r="CS1179" s="308">
        <v>35</v>
      </c>
      <c r="CT1179" s="308">
        <v>35</v>
      </c>
      <c r="CW1179" s="312"/>
      <c r="CX1179" s="312"/>
    </row>
    <row r="1180" spans="1:102" s="299" customFormat="1" ht="16" customHeight="1">
      <c r="A1180" s="297" t="s">
        <v>2826</v>
      </c>
      <c r="B1180" s="297" t="s">
        <v>2827</v>
      </c>
      <c r="C1180" s="119" t="s">
        <v>1214</v>
      </c>
      <c r="D1180" s="119"/>
      <c r="E1180" s="119"/>
      <c r="F1180" s="298">
        <v>1180</v>
      </c>
      <c r="G1180" s="119"/>
      <c r="H1180" s="119"/>
      <c r="I1180" s="119" t="s">
        <v>2828</v>
      </c>
      <c r="J1180" s="119" t="s">
        <v>2829</v>
      </c>
      <c r="K1180" s="119" t="s">
        <v>378</v>
      </c>
      <c r="L1180" s="119"/>
      <c r="M1180" s="119" t="s">
        <v>147</v>
      </c>
      <c r="N1180" s="119"/>
      <c r="O1180" s="119"/>
      <c r="P1180" s="119"/>
      <c r="Q1180" s="119"/>
      <c r="R1180" s="119">
        <v>1</v>
      </c>
      <c r="S1180" s="119" t="s">
        <v>120</v>
      </c>
      <c r="T1180" s="119"/>
      <c r="U1180" s="119"/>
      <c r="V1180" s="119"/>
      <c r="W1180" s="119"/>
      <c r="X1180" s="119" t="s">
        <v>2830</v>
      </c>
      <c r="Y1180" s="119" t="s">
        <v>2831</v>
      </c>
      <c r="Z1180" s="119" t="s">
        <v>2832</v>
      </c>
      <c r="AA1180" s="119" t="s">
        <v>2833</v>
      </c>
      <c r="AB1180" s="119" t="s">
        <v>1209</v>
      </c>
      <c r="AD1180" s="300"/>
      <c r="AE1180" s="304"/>
      <c r="AF1180" s="297" t="s">
        <v>618</v>
      </c>
      <c r="AG1180" s="302">
        <v>0</v>
      </c>
      <c r="AH1180" s="297" t="s">
        <v>2826</v>
      </c>
      <c r="AI1180" s="297" t="s">
        <v>2827</v>
      </c>
      <c r="AJ1180" s="302">
        <v>4</v>
      </c>
      <c r="AK1180" s="299">
        <v>4</v>
      </c>
      <c r="AL1180" s="299">
        <v>2</v>
      </c>
      <c r="AM1180" s="299">
        <v>2</v>
      </c>
      <c r="AN1180" s="299">
        <v>1</v>
      </c>
      <c r="AR1180" s="299">
        <v>8</v>
      </c>
      <c r="AS1180" s="299">
        <v>4</v>
      </c>
      <c r="AT1180" s="299">
        <v>3</v>
      </c>
      <c r="AU1180" s="299">
        <v>3</v>
      </c>
      <c r="AX1180" s="303">
        <v>-29.375</v>
      </c>
      <c r="AY1180" s="299">
        <v>740</v>
      </c>
      <c r="AZ1180" s="303">
        <v>-130.55555555555554</v>
      </c>
      <c r="BA1180" s="299">
        <v>0</v>
      </c>
      <c r="BB1180" s="304">
        <v>1582.13</v>
      </c>
      <c r="BC1180" s="304">
        <v>1456.8600000000001</v>
      </c>
      <c r="BD1180" s="303">
        <v>869.44444444444446</v>
      </c>
      <c r="BE1180" s="303">
        <v>1000</v>
      </c>
      <c r="BH1180" s="297" t="s">
        <v>2817</v>
      </c>
      <c r="BI1180" s="312"/>
      <c r="BJ1180" s="305" t="s">
        <v>109</v>
      </c>
      <c r="BK1180" s="305"/>
      <c r="BL1180" s="305">
        <v>1</v>
      </c>
      <c r="BM1180" s="307">
        <v>1</v>
      </c>
      <c r="BN1180" s="307" t="s">
        <v>79</v>
      </c>
      <c r="BO1180" s="305" t="s">
        <v>1210</v>
      </c>
      <c r="BP1180" s="308">
        <v>1582.13</v>
      </c>
      <c r="BQ1180" s="308">
        <v>1456.86</v>
      </c>
      <c r="BR1180" s="308">
        <v>12</v>
      </c>
      <c r="BS1180" s="308">
        <v>12</v>
      </c>
      <c r="BT1180" s="305" t="s">
        <v>2834</v>
      </c>
      <c r="BU1180" s="307">
        <v>0.1</v>
      </c>
      <c r="BV1180" s="309">
        <v>0</v>
      </c>
      <c r="BW1180" s="310" t="s">
        <v>1252</v>
      </c>
      <c r="BX1180" s="305"/>
      <c r="BY1180" s="308">
        <v>1582.13</v>
      </c>
      <c r="BZ1180" s="308">
        <v>1456.86</v>
      </c>
      <c r="CA1180" s="308">
        <v>20.399999999999999</v>
      </c>
      <c r="CB1180" s="308">
        <v>20.399999999999999</v>
      </c>
      <c r="CC1180" s="307">
        <v>0.55000000000000004</v>
      </c>
      <c r="CD1180" s="305" t="s">
        <v>1212</v>
      </c>
      <c r="CE1180" s="310" t="s">
        <v>1252</v>
      </c>
      <c r="CF1180" s="305"/>
      <c r="CG1180" s="308">
        <v>1582.13</v>
      </c>
      <c r="CH1180" s="308">
        <v>1456.86</v>
      </c>
      <c r="CI1180" s="308">
        <v>12</v>
      </c>
      <c r="CJ1180" s="308">
        <v>12</v>
      </c>
      <c r="CK1180" s="307"/>
      <c r="CL1180" s="307"/>
      <c r="CM1180" s="307">
        <v>1</v>
      </c>
      <c r="CN1180" s="311" t="s">
        <v>1212</v>
      </c>
      <c r="CO1180" s="305" t="s">
        <v>1252</v>
      </c>
      <c r="CP1180" s="305"/>
      <c r="CQ1180" s="308">
        <v>1582.13</v>
      </c>
      <c r="CR1180" s="308">
        <v>1456.86</v>
      </c>
      <c r="CS1180" s="308">
        <v>12</v>
      </c>
      <c r="CT1180" s="308">
        <v>12</v>
      </c>
      <c r="CW1180" s="312"/>
      <c r="CX1180" s="312"/>
    </row>
    <row r="1181" spans="1:102" s="299" customFormat="1" ht="16" customHeight="1">
      <c r="A1181" s="297" t="s">
        <v>2835</v>
      </c>
      <c r="B1181" s="297" t="s">
        <v>2836</v>
      </c>
      <c r="C1181" s="119" t="s">
        <v>1255</v>
      </c>
      <c r="D1181" s="119"/>
      <c r="E1181" s="119"/>
      <c r="F1181" s="298">
        <v>1181</v>
      </c>
      <c r="G1181" s="119"/>
      <c r="H1181" s="119"/>
      <c r="I1181" s="119" t="s">
        <v>2837</v>
      </c>
      <c r="J1181" s="119" t="s">
        <v>2838</v>
      </c>
      <c r="K1181" s="119" t="s">
        <v>378</v>
      </c>
      <c r="L1181" s="119"/>
      <c r="M1181" s="119" t="s">
        <v>147</v>
      </c>
      <c r="N1181" s="119"/>
      <c r="O1181" s="119"/>
      <c r="P1181" s="119"/>
      <c r="Q1181" s="119"/>
      <c r="R1181" s="119">
        <v>1</v>
      </c>
      <c r="S1181" s="119" t="s">
        <v>120</v>
      </c>
      <c r="T1181" s="119"/>
      <c r="U1181" s="119"/>
      <c r="V1181" s="119"/>
      <c r="W1181" s="119"/>
      <c r="X1181" s="119" t="s">
        <v>2839</v>
      </c>
      <c r="Y1181" s="119" t="s">
        <v>2840</v>
      </c>
      <c r="Z1181" s="119" t="s">
        <v>2841</v>
      </c>
      <c r="AA1181" s="119" t="s">
        <v>2842</v>
      </c>
      <c r="AB1181" s="119" t="s">
        <v>1209</v>
      </c>
      <c r="AD1181" s="300"/>
      <c r="AE1181" s="304"/>
      <c r="AF1181" s="297" t="s">
        <v>619</v>
      </c>
      <c r="AG1181" s="302">
        <v>0</v>
      </c>
      <c r="AH1181" s="297" t="s">
        <v>2835</v>
      </c>
      <c r="AI1181" s="297" t="s">
        <v>2836</v>
      </c>
      <c r="AJ1181" s="302">
        <v>4</v>
      </c>
      <c r="AK1181" s="299">
        <v>4</v>
      </c>
      <c r="AL1181" s="299">
        <v>2</v>
      </c>
      <c r="AM1181" s="299">
        <v>2</v>
      </c>
      <c r="AN1181" s="299">
        <v>2</v>
      </c>
      <c r="AR1181" s="299">
        <v>8</v>
      </c>
      <c r="AS1181" s="299">
        <v>4</v>
      </c>
      <c r="AT1181" s="299">
        <v>3</v>
      </c>
      <c r="AU1181" s="299">
        <v>3</v>
      </c>
      <c r="AX1181" s="303">
        <v>-28.125</v>
      </c>
      <c r="AY1181" s="299">
        <v>740</v>
      </c>
      <c r="AZ1181" s="303">
        <v>-125</v>
      </c>
      <c r="BA1181" s="299">
        <v>0</v>
      </c>
      <c r="BB1181" s="304">
        <v>1572.03</v>
      </c>
      <c r="BC1181" s="304">
        <v>1469.45</v>
      </c>
      <c r="BD1181" s="303">
        <v>875</v>
      </c>
      <c r="BE1181" s="303">
        <v>1000</v>
      </c>
      <c r="BH1181" s="297" t="s">
        <v>2817</v>
      </c>
      <c r="BI1181" s="312"/>
      <c r="BJ1181" s="305" t="s">
        <v>109</v>
      </c>
      <c r="BK1181" s="305"/>
      <c r="BL1181" s="305">
        <v>1</v>
      </c>
      <c r="BM1181" s="307">
        <v>1</v>
      </c>
      <c r="BN1181" s="307" t="s">
        <v>79</v>
      </c>
      <c r="BO1181" s="305" t="s">
        <v>1210</v>
      </c>
      <c r="BP1181" s="308">
        <v>1572.03</v>
      </c>
      <c r="BQ1181" s="308">
        <v>1469.45</v>
      </c>
      <c r="BR1181" s="308">
        <v>12</v>
      </c>
      <c r="BS1181" s="308">
        <v>12</v>
      </c>
      <c r="BT1181" s="305" t="s">
        <v>2843</v>
      </c>
      <c r="BU1181" s="307">
        <v>0.1</v>
      </c>
      <c r="BV1181" s="309">
        <v>0</v>
      </c>
      <c r="BW1181" s="310" t="s">
        <v>1252</v>
      </c>
      <c r="BX1181" s="305"/>
      <c r="BY1181" s="308">
        <v>1572.03</v>
      </c>
      <c r="BZ1181" s="308">
        <v>1469.45</v>
      </c>
      <c r="CA1181" s="308">
        <v>20.399999999999999</v>
      </c>
      <c r="CB1181" s="308">
        <v>20.399999999999999</v>
      </c>
      <c r="CC1181" s="307">
        <v>0.55000000000000004</v>
      </c>
      <c r="CD1181" s="305" t="s">
        <v>1212</v>
      </c>
      <c r="CE1181" s="310" t="s">
        <v>1252</v>
      </c>
      <c r="CF1181" s="305"/>
      <c r="CG1181" s="308">
        <v>1572.03</v>
      </c>
      <c r="CH1181" s="308">
        <v>1469.45</v>
      </c>
      <c r="CI1181" s="308">
        <v>12</v>
      </c>
      <c r="CJ1181" s="308">
        <v>12</v>
      </c>
      <c r="CK1181" s="307"/>
      <c r="CL1181" s="307"/>
      <c r="CM1181" s="307">
        <v>1</v>
      </c>
      <c r="CN1181" s="311" t="s">
        <v>1212</v>
      </c>
      <c r="CO1181" s="305" t="s">
        <v>1252</v>
      </c>
      <c r="CP1181" s="305"/>
      <c r="CQ1181" s="308">
        <v>1572.03</v>
      </c>
      <c r="CR1181" s="308">
        <v>1469.45</v>
      </c>
      <c r="CS1181" s="308">
        <v>12</v>
      </c>
      <c r="CT1181" s="308">
        <v>12</v>
      </c>
      <c r="CW1181" s="312"/>
      <c r="CX1181" s="312"/>
    </row>
    <row r="1182" spans="1:102" s="299" customFormat="1" ht="16" customHeight="1">
      <c r="A1182" s="297" t="s">
        <v>2844</v>
      </c>
      <c r="B1182" s="297" t="s">
        <v>2845</v>
      </c>
      <c r="C1182" s="119" t="s">
        <v>1214</v>
      </c>
      <c r="D1182" s="119"/>
      <c r="E1182" s="119"/>
      <c r="F1182" s="298">
        <v>1182</v>
      </c>
      <c r="G1182" s="119"/>
      <c r="H1182" s="119"/>
      <c r="I1182" s="119" t="s">
        <v>2846</v>
      </c>
      <c r="J1182" s="119" t="s">
        <v>2847</v>
      </c>
      <c r="K1182" s="119" t="s">
        <v>378</v>
      </c>
      <c r="L1182" s="119"/>
      <c r="M1182" s="119" t="s">
        <v>147</v>
      </c>
      <c r="N1182" s="119"/>
      <c r="O1182" s="119"/>
      <c r="P1182" s="119"/>
      <c r="Q1182" s="119"/>
      <c r="R1182" s="119">
        <v>1</v>
      </c>
      <c r="S1182" s="119" t="s">
        <v>120</v>
      </c>
      <c r="T1182" s="119"/>
      <c r="U1182" s="119"/>
      <c r="V1182" s="119"/>
      <c r="W1182" s="119"/>
      <c r="X1182" s="119" t="s">
        <v>2848</v>
      </c>
      <c r="Y1182" s="119" t="s">
        <v>2849</v>
      </c>
      <c r="Z1182" s="119" t="s">
        <v>2850</v>
      </c>
      <c r="AA1182" s="119" t="s">
        <v>2851</v>
      </c>
      <c r="AB1182" s="119" t="s">
        <v>1209</v>
      </c>
      <c r="AD1182" s="300"/>
      <c r="AE1182" s="304"/>
      <c r="AF1182" s="297" t="s">
        <v>620</v>
      </c>
      <c r="AG1182" s="302">
        <v>0</v>
      </c>
      <c r="AH1182" s="297" t="s">
        <v>2844</v>
      </c>
      <c r="AI1182" s="297" t="s">
        <v>2845</v>
      </c>
      <c r="AJ1182" s="302">
        <v>4</v>
      </c>
      <c r="AK1182" s="299">
        <v>4</v>
      </c>
      <c r="AL1182" s="299">
        <v>2</v>
      </c>
      <c r="AM1182" s="299">
        <v>2</v>
      </c>
      <c r="AN1182" s="299">
        <v>3</v>
      </c>
      <c r="AR1182" s="299">
        <v>8</v>
      </c>
      <c r="AS1182" s="299">
        <v>4</v>
      </c>
      <c r="AT1182" s="299">
        <v>3</v>
      </c>
      <c r="AU1182" s="299">
        <v>3</v>
      </c>
      <c r="AX1182" s="303">
        <v>-26.875</v>
      </c>
      <c r="AY1182" s="299">
        <v>740</v>
      </c>
      <c r="AZ1182" s="303">
        <v>-119.44444444444444</v>
      </c>
      <c r="BA1182" s="299">
        <v>0</v>
      </c>
      <c r="BB1182" s="304">
        <v>1561.65</v>
      </c>
      <c r="BC1182" s="304">
        <v>1481.82</v>
      </c>
      <c r="BD1182" s="303">
        <v>880.55555555555554</v>
      </c>
      <c r="BE1182" s="303">
        <v>1000</v>
      </c>
      <c r="BH1182" s="297" t="s">
        <v>2817</v>
      </c>
      <c r="BI1182" s="312"/>
      <c r="BJ1182" s="305" t="s">
        <v>109</v>
      </c>
      <c r="BK1182" s="305"/>
      <c r="BL1182" s="305">
        <v>1</v>
      </c>
      <c r="BM1182" s="307">
        <v>1</v>
      </c>
      <c r="BN1182" s="307" t="s">
        <v>79</v>
      </c>
      <c r="BO1182" s="305" t="s">
        <v>1210</v>
      </c>
      <c r="BP1182" s="308">
        <v>1561.65</v>
      </c>
      <c r="BQ1182" s="308">
        <v>1481.82</v>
      </c>
      <c r="BR1182" s="308">
        <v>12</v>
      </c>
      <c r="BS1182" s="308">
        <v>12</v>
      </c>
      <c r="BT1182" s="305" t="s">
        <v>2852</v>
      </c>
      <c r="BU1182" s="307">
        <v>0.1</v>
      </c>
      <c r="BV1182" s="309">
        <v>0</v>
      </c>
      <c r="BW1182" s="310" t="s">
        <v>1252</v>
      </c>
      <c r="BX1182" s="305"/>
      <c r="BY1182" s="308">
        <v>1561.65</v>
      </c>
      <c r="BZ1182" s="308">
        <v>1481.82</v>
      </c>
      <c r="CA1182" s="308">
        <v>20.399999999999999</v>
      </c>
      <c r="CB1182" s="308">
        <v>20.399999999999999</v>
      </c>
      <c r="CC1182" s="307">
        <v>0.55000000000000004</v>
      </c>
      <c r="CD1182" s="305" t="s">
        <v>1212</v>
      </c>
      <c r="CE1182" s="310" t="s">
        <v>1252</v>
      </c>
      <c r="CF1182" s="305"/>
      <c r="CG1182" s="308">
        <v>1561.65</v>
      </c>
      <c r="CH1182" s="308">
        <v>1481.82</v>
      </c>
      <c r="CI1182" s="308">
        <v>12</v>
      </c>
      <c r="CJ1182" s="308">
        <v>12</v>
      </c>
      <c r="CK1182" s="307"/>
      <c r="CL1182" s="307"/>
      <c r="CM1182" s="307">
        <v>1</v>
      </c>
      <c r="CN1182" s="311" t="s">
        <v>1212</v>
      </c>
      <c r="CO1182" s="305" t="s">
        <v>1252</v>
      </c>
      <c r="CP1182" s="305"/>
      <c r="CQ1182" s="308">
        <v>1561.65</v>
      </c>
      <c r="CR1182" s="308">
        <v>1481.82</v>
      </c>
      <c r="CS1182" s="308">
        <v>12</v>
      </c>
      <c r="CT1182" s="308">
        <v>12</v>
      </c>
      <c r="CW1182" s="312"/>
      <c r="CX1182" s="312"/>
    </row>
    <row r="1183" spans="1:102" s="299" customFormat="1" ht="16" customHeight="1">
      <c r="A1183" s="297" t="s">
        <v>2853</v>
      </c>
      <c r="B1183" s="297" t="s">
        <v>2854</v>
      </c>
      <c r="C1183" s="119" t="s">
        <v>1255</v>
      </c>
      <c r="D1183" s="119"/>
      <c r="E1183" s="119"/>
      <c r="F1183" s="298">
        <v>1183</v>
      </c>
      <c r="G1183" s="119"/>
      <c r="H1183" s="119"/>
      <c r="I1183" s="119" t="s">
        <v>2855</v>
      </c>
      <c r="J1183" s="119" t="s">
        <v>2856</v>
      </c>
      <c r="K1183" s="119" t="s">
        <v>378</v>
      </c>
      <c r="L1183" s="119"/>
      <c r="M1183" s="119" t="s">
        <v>147</v>
      </c>
      <c r="N1183" s="119"/>
      <c r="O1183" s="119"/>
      <c r="P1183" s="119"/>
      <c r="Q1183" s="119"/>
      <c r="R1183" s="119">
        <v>1</v>
      </c>
      <c r="S1183" s="119" t="s">
        <v>120</v>
      </c>
      <c r="T1183" s="119"/>
      <c r="U1183" s="119"/>
      <c r="V1183" s="119"/>
      <c r="W1183" s="119"/>
      <c r="X1183" s="119" t="s">
        <v>2857</v>
      </c>
      <c r="Y1183" s="119" t="s">
        <v>2858</v>
      </c>
      <c r="Z1183" s="119" t="s">
        <v>2859</v>
      </c>
      <c r="AA1183" s="119" t="s">
        <v>2860</v>
      </c>
      <c r="AB1183" s="119" t="s">
        <v>1209</v>
      </c>
      <c r="AD1183" s="300"/>
      <c r="AE1183" s="304"/>
      <c r="AF1183" s="297" t="s">
        <v>621</v>
      </c>
      <c r="AG1183" s="302">
        <v>0</v>
      </c>
      <c r="AH1183" s="297" t="s">
        <v>2853</v>
      </c>
      <c r="AI1183" s="297" t="s">
        <v>2854</v>
      </c>
      <c r="AJ1183" s="302">
        <v>3</v>
      </c>
      <c r="AK1183" s="299">
        <v>4</v>
      </c>
      <c r="AL1183" s="299">
        <v>2</v>
      </c>
      <c r="AM1183" s="299">
        <v>3</v>
      </c>
      <c r="AR1183" s="299">
        <v>8</v>
      </c>
      <c r="AS1183" s="299">
        <v>4</v>
      </c>
      <c r="AT1183" s="299">
        <v>3</v>
      </c>
      <c r="AX1183" s="303">
        <v>-24.375</v>
      </c>
      <c r="AY1183" s="299">
        <v>640</v>
      </c>
      <c r="AZ1183" s="303">
        <v>-108.33333333333333</v>
      </c>
      <c r="BA1183" s="299">
        <v>0</v>
      </c>
      <c r="BB1183" s="304">
        <v>1467.1100000000001</v>
      </c>
      <c r="BC1183" s="304">
        <v>1437.5</v>
      </c>
      <c r="BD1183" s="303">
        <v>891.66666666666663</v>
      </c>
      <c r="BE1183" s="303">
        <v>1000</v>
      </c>
      <c r="BH1183" s="297" t="s">
        <v>2772</v>
      </c>
      <c r="BI1183" s="312"/>
      <c r="BJ1183" s="305" t="s">
        <v>109</v>
      </c>
      <c r="BK1183" s="305"/>
      <c r="BL1183" s="305">
        <v>1</v>
      </c>
      <c r="BM1183" s="307">
        <v>1</v>
      </c>
      <c r="BN1183" s="307" t="s">
        <v>79</v>
      </c>
      <c r="BO1183" s="305" t="s">
        <v>1210</v>
      </c>
      <c r="BP1183" s="308">
        <v>1467.11</v>
      </c>
      <c r="BQ1183" s="308">
        <v>1437.5</v>
      </c>
      <c r="BR1183" s="308">
        <v>35</v>
      </c>
      <c r="BS1183" s="308">
        <v>35</v>
      </c>
      <c r="BT1183" s="305" t="s">
        <v>2861</v>
      </c>
      <c r="BU1183" s="307">
        <v>0.1</v>
      </c>
      <c r="BV1183" s="309">
        <v>0</v>
      </c>
      <c r="BW1183" s="310" t="s">
        <v>1242</v>
      </c>
      <c r="BX1183" s="305"/>
      <c r="BY1183" s="308">
        <v>1467.11</v>
      </c>
      <c r="BZ1183" s="308">
        <v>1437.5</v>
      </c>
      <c r="CA1183" s="308">
        <v>59.5</v>
      </c>
      <c r="CB1183" s="308">
        <v>59.5</v>
      </c>
      <c r="CC1183" s="307">
        <v>0.55000000000000004</v>
      </c>
      <c r="CD1183" s="305" t="s">
        <v>1212</v>
      </c>
      <c r="CE1183" s="310" t="s">
        <v>1242</v>
      </c>
      <c r="CF1183" s="305"/>
      <c r="CG1183" s="308">
        <v>1467.11</v>
      </c>
      <c r="CH1183" s="308">
        <v>1437.5</v>
      </c>
      <c r="CI1183" s="308">
        <v>35</v>
      </c>
      <c r="CJ1183" s="308">
        <v>35</v>
      </c>
      <c r="CK1183" s="307"/>
      <c r="CL1183" s="307"/>
      <c r="CM1183" s="307">
        <v>1</v>
      </c>
      <c r="CN1183" s="311" t="s">
        <v>1212</v>
      </c>
      <c r="CO1183" s="305" t="s">
        <v>1242</v>
      </c>
      <c r="CP1183" s="305"/>
      <c r="CQ1183" s="308">
        <v>1467.11</v>
      </c>
      <c r="CR1183" s="308">
        <v>1437.5</v>
      </c>
      <c r="CS1183" s="308">
        <v>35</v>
      </c>
      <c r="CT1183" s="308">
        <v>35</v>
      </c>
      <c r="CW1183" s="312"/>
      <c r="CX1183" s="312"/>
    </row>
    <row r="1184" spans="1:102" s="299" customFormat="1" ht="16" customHeight="1">
      <c r="A1184" s="297" t="s">
        <v>2862</v>
      </c>
      <c r="B1184" s="297" t="s">
        <v>2863</v>
      </c>
      <c r="C1184" s="119" t="s">
        <v>1255</v>
      </c>
      <c r="D1184" s="119"/>
      <c r="E1184" s="119"/>
      <c r="F1184" s="298">
        <v>1184</v>
      </c>
      <c r="G1184" s="119"/>
      <c r="H1184" s="119"/>
      <c r="I1184" s="119" t="s">
        <v>2864</v>
      </c>
      <c r="J1184" s="119" t="s">
        <v>2865</v>
      </c>
      <c r="K1184" s="119" t="s">
        <v>378</v>
      </c>
      <c r="L1184" s="119"/>
      <c r="M1184" s="119" t="s">
        <v>147</v>
      </c>
      <c r="N1184" s="119"/>
      <c r="O1184" s="119"/>
      <c r="P1184" s="119"/>
      <c r="Q1184" s="119"/>
      <c r="R1184" s="119">
        <v>1</v>
      </c>
      <c r="S1184" s="119" t="s">
        <v>120</v>
      </c>
      <c r="T1184" s="119"/>
      <c r="U1184" s="119"/>
      <c r="V1184" s="119"/>
      <c r="W1184" s="119"/>
      <c r="X1184" s="119" t="s">
        <v>2866</v>
      </c>
      <c r="Y1184" s="119" t="s">
        <v>2867</v>
      </c>
      <c r="Z1184" s="119" t="s">
        <v>2868</v>
      </c>
      <c r="AA1184" s="119" t="s">
        <v>2869</v>
      </c>
      <c r="AB1184" s="119" t="s">
        <v>1209</v>
      </c>
      <c r="AD1184" s="300"/>
      <c r="AE1184" s="304"/>
      <c r="AF1184" s="297" t="s">
        <v>622</v>
      </c>
      <c r="AG1184" s="302">
        <v>0</v>
      </c>
      <c r="AH1184" s="297" t="s">
        <v>2862</v>
      </c>
      <c r="AI1184" s="297" t="s">
        <v>2863</v>
      </c>
      <c r="AJ1184" s="302">
        <v>4</v>
      </c>
      <c r="AK1184" s="299">
        <v>4</v>
      </c>
      <c r="AL1184" s="299">
        <v>2</v>
      </c>
      <c r="AM1184" s="299">
        <v>3</v>
      </c>
      <c r="AN1184" s="299">
        <v>1</v>
      </c>
      <c r="AR1184" s="299">
        <v>8</v>
      </c>
      <c r="AS1184" s="299">
        <v>4</v>
      </c>
      <c r="AT1184" s="299">
        <v>3</v>
      </c>
      <c r="AU1184" s="299">
        <v>3</v>
      </c>
      <c r="AX1184" s="303">
        <v>-25.625</v>
      </c>
      <c r="AY1184" s="299">
        <v>740</v>
      </c>
      <c r="AZ1184" s="303">
        <v>-113.88888888888889</v>
      </c>
      <c r="BA1184" s="299">
        <v>0</v>
      </c>
      <c r="BB1184" s="304">
        <v>1551.01</v>
      </c>
      <c r="BC1184" s="304">
        <v>1493.96</v>
      </c>
      <c r="BD1184" s="303">
        <v>886.11111111111109</v>
      </c>
      <c r="BE1184" s="303">
        <v>1000</v>
      </c>
      <c r="BH1184" s="297" t="s">
        <v>2853</v>
      </c>
      <c r="BI1184" s="312"/>
      <c r="BJ1184" s="305" t="s">
        <v>109</v>
      </c>
      <c r="BK1184" s="305"/>
      <c r="BL1184" s="305">
        <v>1</v>
      </c>
      <c r="BM1184" s="307">
        <v>1</v>
      </c>
      <c r="BN1184" s="307" t="s">
        <v>79</v>
      </c>
      <c r="BO1184" s="305" t="s">
        <v>1210</v>
      </c>
      <c r="BP1184" s="308">
        <v>1551.01</v>
      </c>
      <c r="BQ1184" s="308">
        <v>1493.96</v>
      </c>
      <c r="BR1184" s="308">
        <v>12</v>
      </c>
      <c r="BS1184" s="308">
        <v>12</v>
      </c>
      <c r="BT1184" s="305" t="s">
        <v>2870</v>
      </c>
      <c r="BU1184" s="307">
        <v>0.1</v>
      </c>
      <c r="BV1184" s="309">
        <v>0</v>
      </c>
      <c r="BW1184" s="310" t="s">
        <v>1252</v>
      </c>
      <c r="BX1184" s="305"/>
      <c r="BY1184" s="308">
        <v>1551.01</v>
      </c>
      <c r="BZ1184" s="308">
        <v>1493.96</v>
      </c>
      <c r="CA1184" s="308">
        <v>20.399999999999999</v>
      </c>
      <c r="CB1184" s="308">
        <v>20.399999999999999</v>
      </c>
      <c r="CC1184" s="307">
        <v>0.55000000000000004</v>
      </c>
      <c r="CD1184" s="305" t="s">
        <v>1212</v>
      </c>
      <c r="CE1184" s="310" t="s">
        <v>1252</v>
      </c>
      <c r="CF1184" s="305"/>
      <c r="CG1184" s="308">
        <v>1551.01</v>
      </c>
      <c r="CH1184" s="308">
        <v>1493.96</v>
      </c>
      <c r="CI1184" s="308">
        <v>12</v>
      </c>
      <c r="CJ1184" s="308">
        <v>12</v>
      </c>
      <c r="CK1184" s="307"/>
      <c r="CL1184" s="307"/>
      <c r="CM1184" s="307">
        <v>1</v>
      </c>
      <c r="CN1184" s="311" t="s">
        <v>1212</v>
      </c>
      <c r="CO1184" s="305" t="s">
        <v>1252</v>
      </c>
      <c r="CP1184" s="305"/>
      <c r="CQ1184" s="308">
        <v>1551.01</v>
      </c>
      <c r="CR1184" s="308">
        <v>1493.96</v>
      </c>
      <c r="CS1184" s="308">
        <v>12</v>
      </c>
      <c r="CT1184" s="308">
        <v>12</v>
      </c>
      <c r="CW1184" s="312"/>
      <c r="CX1184" s="312"/>
    </row>
    <row r="1185" spans="1:102" s="299" customFormat="1" ht="16" customHeight="1">
      <c r="A1185" s="297" t="s">
        <v>2871</v>
      </c>
      <c r="B1185" s="297" t="s">
        <v>2872</v>
      </c>
      <c r="C1185" s="119" t="s">
        <v>1214</v>
      </c>
      <c r="D1185" s="119"/>
      <c r="E1185" s="119"/>
      <c r="F1185" s="298">
        <v>1185</v>
      </c>
      <c r="G1185" s="119"/>
      <c r="H1185" s="119"/>
      <c r="I1185" s="119" t="s">
        <v>2873</v>
      </c>
      <c r="J1185" s="119" t="s">
        <v>2874</v>
      </c>
      <c r="K1185" s="119" t="s">
        <v>378</v>
      </c>
      <c r="L1185" s="119"/>
      <c r="M1185" s="119" t="s">
        <v>147</v>
      </c>
      <c r="N1185" s="119"/>
      <c r="O1185" s="119"/>
      <c r="P1185" s="119"/>
      <c r="Q1185" s="119"/>
      <c r="R1185" s="119">
        <v>1</v>
      </c>
      <c r="S1185" s="119" t="s">
        <v>120</v>
      </c>
      <c r="T1185" s="119"/>
      <c r="U1185" s="119"/>
      <c r="V1185" s="119"/>
      <c r="W1185" s="119"/>
      <c r="X1185" s="119" t="s">
        <v>2875</v>
      </c>
      <c r="Y1185" s="119" t="s">
        <v>2876</v>
      </c>
      <c r="Z1185" s="119" t="s">
        <v>2877</v>
      </c>
      <c r="AA1185" s="119" t="s">
        <v>2878</v>
      </c>
      <c r="AB1185" s="119" t="s">
        <v>1209</v>
      </c>
      <c r="AD1185" s="300"/>
      <c r="AE1185" s="304"/>
      <c r="AF1185" s="297" t="s">
        <v>623</v>
      </c>
      <c r="AG1185" s="302">
        <v>0</v>
      </c>
      <c r="AH1185" s="297" t="s">
        <v>2871</v>
      </c>
      <c r="AI1185" s="297" t="s">
        <v>2872</v>
      </c>
      <c r="AJ1185" s="302">
        <v>4</v>
      </c>
      <c r="AK1185" s="299">
        <v>4</v>
      </c>
      <c r="AL1185" s="299">
        <v>2</v>
      </c>
      <c r="AM1185" s="299">
        <v>3</v>
      </c>
      <c r="AN1185" s="299">
        <v>2</v>
      </c>
      <c r="AR1185" s="299">
        <v>8</v>
      </c>
      <c r="AS1185" s="299">
        <v>4</v>
      </c>
      <c r="AT1185" s="299">
        <v>3</v>
      </c>
      <c r="AU1185" s="299">
        <v>3</v>
      </c>
      <c r="AX1185" s="303">
        <v>-24.375</v>
      </c>
      <c r="AY1185" s="299">
        <v>740</v>
      </c>
      <c r="AZ1185" s="303">
        <v>-108.33333333333333</v>
      </c>
      <c r="BA1185" s="299">
        <v>0</v>
      </c>
      <c r="BB1185" s="304">
        <v>1540.1</v>
      </c>
      <c r="BC1185" s="304">
        <v>1505.8600000000001</v>
      </c>
      <c r="BD1185" s="303">
        <v>891.66666666666663</v>
      </c>
      <c r="BE1185" s="303">
        <v>1000</v>
      </c>
      <c r="BH1185" s="297" t="s">
        <v>2853</v>
      </c>
      <c r="BI1185" s="312"/>
      <c r="BJ1185" s="305" t="s">
        <v>109</v>
      </c>
      <c r="BK1185" s="305"/>
      <c r="BL1185" s="305">
        <v>1</v>
      </c>
      <c r="BM1185" s="307">
        <v>1</v>
      </c>
      <c r="BN1185" s="307" t="s">
        <v>79</v>
      </c>
      <c r="BO1185" s="305" t="s">
        <v>1210</v>
      </c>
      <c r="BP1185" s="308">
        <v>1540.1</v>
      </c>
      <c r="BQ1185" s="308">
        <v>1505.86</v>
      </c>
      <c r="BR1185" s="308">
        <v>12</v>
      </c>
      <c r="BS1185" s="308">
        <v>12</v>
      </c>
      <c r="BT1185" s="305" t="s">
        <v>2879</v>
      </c>
      <c r="BU1185" s="307">
        <v>0.1</v>
      </c>
      <c r="BV1185" s="309">
        <v>0</v>
      </c>
      <c r="BW1185" s="310" t="s">
        <v>1252</v>
      </c>
      <c r="BX1185" s="305"/>
      <c r="BY1185" s="308">
        <v>1540.1</v>
      </c>
      <c r="BZ1185" s="308">
        <v>1505.86</v>
      </c>
      <c r="CA1185" s="308">
        <v>20.399999999999999</v>
      </c>
      <c r="CB1185" s="308">
        <v>20.399999999999999</v>
      </c>
      <c r="CC1185" s="307">
        <v>0.55000000000000004</v>
      </c>
      <c r="CD1185" s="305" t="s">
        <v>1212</v>
      </c>
      <c r="CE1185" s="310" t="s">
        <v>1252</v>
      </c>
      <c r="CF1185" s="305"/>
      <c r="CG1185" s="308">
        <v>1540.1</v>
      </c>
      <c r="CH1185" s="308">
        <v>1505.86</v>
      </c>
      <c r="CI1185" s="308">
        <v>12</v>
      </c>
      <c r="CJ1185" s="308">
        <v>12</v>
      </c>
      <c r="CK1185" s="307"/>
      <c r="CL1185" s="307"/>
      <c r="CM1185" s="307">
        <v>1</v>
      </c>
      <c r="CN1185" s="311" t="s">
        <v>1212</v>
      </c>
      <c r="CO1185" s="305" t="s">
        <v>1252</v>
      </c>
      <c r="CP1185" s="305"/>
      <c r="CQ1185" s="308">
        <v>1540.1</v>
      </c>
      <c r="CR1185" s="308">
        <v>1505.86</v>
      </c>
      <c r="CS1185" s="308">
        <v>12</v>
      </c>
      <c r="CT1185" s="308">
        <v>12</v>
      </c>
      <c r="CW1185" s="312"/>
      <c r="CX1185" s="312"/>
    </row>
    <row r="1186" spans="1:102" s="299" customFormat="1" ht="16" customHeight="1">
      <c r="A1186" s="297" t="s">
        <v>2880</v>
      </c>
      <c r="B1186" s="297" t="s">
        <v>2881</v>
      </c>
      <c r="C1186" s="119" t="s">
        <v>1255</v>
      </c>
      <c r="D1186" s="119"/>
      <c r="E1186" s="119"/>
      <c r="F1186" s="298">
        <v>1186</v>
      </c>
      <c r="G1186" s="119"/>
      <c r="H1186" s="119"/>
      <c r="I1186" s="119" t="s">
        <v>2882</v>
      </c>
      <c r="J1186" s="119" t="s">
        <v>2883</v>
      </c>
      <c r="K1186" s="119" t="s">
        <v>378</v>
      </c>
      <c r="L1186" s="119"/>
      <c r="M1186" s="119" t="s">
        <v>147</v>
      </c>
      <c r="N1186" s="119"/>
      <c r="O1186" s="119"/>
      <c r="P1186" s="119"/>
      <c r="Q1186" s="119"/>
      <c r="R1186" s="119">
        <v>1</v>
      </c>
      <c r="S1186" s="119" t="s">
        <v>120</v>
      </c>
      <c r="T1186" s="119"/>
      <c r="U1186" s="119"/>
      <c r="V1186" s="119"/>
      <c r="W1186" s="119"/>
      <c r="X1186" s="119" t="s">
        <v>2884</v>
      </c>
      <c r="Y1186" s="119" t="s">
        <v>2885</v>
      </c>
      <c r="Z1186" s="119" t="s">
        <v>2886</v>
      </c>
      <c r="AA1186" s="119" t="s">
        <v>2887</v>
      </c>
      <c r="AB1186" s="119" t="s">
        <v>1209</v>
      </c>
      <c r="AD1186" s="300"/>
      <c r="AE1186" s="304"/>
      <c r="AF1186" s="297" t="s">
        <v>624</v>
      </c>
      <c r="AG1186" s="302">
        <v>0</v>
      </c>
      <c r="AH1186" s="297" t="s">
        <v>2880</v>
      </c>
      <c r="AI1186" s="297" t="s">
        <v>2881</v>
      </c>
      <c r="AJ1186" s="302">
        <v>4</v>
      </c>
      <c r="AK1186" s="299">
        <v>4</v>
      </c>
      <c r="AL1186" s="299">
        <v>2</v>
      </c>
      <c r="AM1186" s="299">
        <v>3</v>
      </c>
      <c r="AN1186" s="299">
        <v>3</v>
      </c>
      <c r="AR1186" s="299">
        <v>8</v>
      </c>
      <c r="AS1186" s="299">
        <v>4</v>
      </c>
      <c r="AT1186" s="299">
        <v>3</v>
      </c>
      <c r="AU1186" s="299">
        <v>3</v>
      </c>
      <c r="AX1186" s="303">
        <v>-23.125</v>
      </c>
      <c r="AY1186" s="299">
        <v>740</v>
      </c>
      <c r="AZ1186" s="303">
        <v>-102.77777777777777</v>
      </c>
      <c r="BA1186" s="299">
        <v>0</v>
      </c>
      <c r="BB1186" s="304">
        <v>1528.94</v>
      </c>
      <c r="BC1186" s="304">
        <v>1517.52</v>
      </c>
      <c r="BD1186" s="303">
        <v>897.22222222222217</v>
      </c>
      <c r="BE1186" s="303">
        <v>1000</v>
      </c>
      <c r="BH1186" s="297" t="s">
        <v>2853</v>
      </c>
      <c r="BI1186" s="312"/>
      <c r="BJ1186" s="305" t="s">
        <v>109</v>
      </c>
      <c r="BK1186" s="305"/>
      <c r="BL1186" s="305">
        <v>1</v>
      </c>
      <c r="BM1186" s="307">
        <v>1</v>
      </c>
      <c r="BN1186" s="307" t="s">
        <v>79</v>
      </c>
      <c r="BO1186" s="305" t="s">
        <v>1210</v>
      </c>
      <c r="BP1186" s="308">
        <v>1528.94</v>
      </c>
      <c r="BQ1186" s="308">
        <v>1517.52</v>
      </c>
      <c r="BR1186" s="308">
        <v>12</v>
      </c>
      <c r="BS1186" s="308">
        <v>12</v>
      </c>
      <c r="BT1186" s="305" t="s">
        <v>2888</v>
      </c>
      <c r="BU1186" s="307">
        <v>0.1</v>
      </c>
      <c r="BV1186" s="309">
        <v>0</v>
      </c>
      <c r="BW1186" s="310" t="s">
        <v>1252</v>
      </c>
      <c r="BX1186" s="305"/>
      <c r="BY1186" s="308">
        <v>1528.94</v>
      </c>
      <c r="BZ1186" s="308">
        <v>1517.52</v>
      </c>
      <c r="CA1186" s="308">
        <v>20.399999999999999</v>
      </c>
      <c r="CB1186" s="308">
        <v>20.399999999999999</v>
      </c>
      <c r="CC1186" s="307">
        <v>0.55000000000000004</v>
      </c>
      <c r="CD1186" s="305" t="s">
        <v>1212</v>
      </c>
      <c r="CE1186" s="310" t="s">
        <v>1252</v>
      </c>
      <c r="CF1186" s="305"/>
      <c r="CG1186" s="308">
        <v>1528.94</v>
      </c>
      <c r="CH1186" s="308">
        <v>1517.52</v>
      </c>
      <c r="CI1186" s="308">
        <v>12</v>
      </c>
      <c r="CJ1186" s="308">
        <v>12</v>
      </c>
      <c r="CK1186" s="307"/>
      <c r="CL1186" s="307"/>
      <c r="CM1186" s="307">
        <v>1</v>
      </c>
      <c r="CN1186" s="311" t="s">
        <v>1212</v>
      </c>
      <c r="CO1186" s="305" t="s">
        <v>1252</v>
      </c>
      <c r="CP1186" s="305"/>
      <c r="CQ1186" s="308">
        <v>1528.94</v>
      </c>
      <c r="CR1186" s="308">
        <v>1517.52</v>
      </c>
      <c r="CS1186" s="308">
        <v>12</v>
      </c>
      <c r="CT1186" s="308">
        <v>12</v>
      </c>
      <c r="CW1186" s="312"/>
      <c r="CX1186" s="312"/>
    </row>
    <row r="1187" spans="1:102" s="299" customFormat="1" ht="16" customHeight="1">
      <c r="A1187" s="297" t="s">
        <v>2889</v>
      </c>
      <c r="B1187" s="297" t="s">
        <v>2890</v>
      </c>
      <c r="C1187" s="119" t="s">
        <v>1214</v>
      </c>
      <c r="D1187" s="119"/>
      <c r="E1187" s="119"/>
      <c r="F1187" s="298">
        <v>1187</v>
      </c>
      <c r="G1187" s="119"/>
      <c r="H1187" s="119"/>
      <c r="I1187" s="119" t="s">
        <v>2891</v>
      </c>
      <c r="J1187" s="119" t="s">
        <v>2892</v>
      </c>
      <c r="K1187" s="119" t="s">
        <v>378</v>
      </c>
      <c r="L1187" s="119"/>
      <c r="M1187" s="119" t="s">
        <v>147</v>
      </c>
      <c r="N1187" s="119"/>
      <c r="O1187" s="119"/>
      <c r="P1187" s="119"/>
      <c r="Q1187" s="119"/>
      <c r="R1187" s="119">
        <v>1</v>
      </c>
      <c r="S1187" s="119" t="s">
        <v>120</v>
      </c>
      <c r="T1187" s="119"/>
      <c r="U1187" s="119"/>
      <c r="V1187" s="119"/>
      <c r="W1187" s="119"/>
      <c r="X1187" s="119" t="s">
        <v>2893</v>
      </c>
      <c r="Y1187" s="119" t="s">
        <v>2894</v>
      </c>
      <c r="Z1187" s="119" t="s">
        <v>2895</v>
      </c>
      <c r="AA1187" s="119" t="s">
        <v>2896</v>
      </c>
      <c r="AB1187" s="119" t="s">
        <v>1209</v>
      </c>
      <c r="AD1187" s="300"/>
      <c r="AE1187" s="304"/>
      <c r="AF1187" s="297" t="s">
        <v>625</v>
      </c>
      <c r="AG1187" s="302">
        <v>0</v>
      </c>
      <c r="AH1187" s="297" t="s">
        <v>2889</v>
      </c>
      <c r="AI1187" s="297" t="s">
        <v>2890</v>
      </c>
      <c r="AJ1187" s="302">
        <v>2</v>
      </c>
      <c r="AK1187" s="299">
        <v>4</v>
      </c>
      <c r="AL1187" s="299">
        <v>3</v>
      </c>
      <c r="AR1187" s="299">
        <v>8</v>
      </c>
      <c r="AS1187" s="299">
        <v>4</v>
      </c>
      <c r="AX1187" s="303">
        <v>-16.875</v>
      </c>
      <c r="AY1187" s="299">
        <v>500</v>
      </c>
      <c r="AZ1187" s="303">
        <v>-75</v>
      </c>
      <c r="BA1187" s="299">
        <v>0</v>
      </c>
      <c r="BB1187" s="304">
        <v>1317.2</v>
      </c>
      <c r="BC1187" s="304">
        <v>1386.51</v>
      </c>
      <c r="BD1187" s="303">
        <v>925</v>
      </c>
      <c r="BE1187" s="303">
        <v>1000</v>
      </c>
      <c r="BH1187" s="297" t="s">
        <v>2638</v>
      </c>
      <c r="BI1187" s="312"/>
      <c r="BJ1187" s="305" t="s">
        <v>109</v>
      </c>
      <c r="BK1187" s="305"/>
      <c r="BL1187" s="305">
        <v>1</v>
      </c>
      <c r="BM1187" s="307">
        <v>1</v>
      </c>
      <c r="BN1187" s="307" t="s">
        <v>79</v>
      </c>
      <c r="BO1187" s="305" t="s">
        <v>1210</v>
      </c>
      <c r="BP1187" s="308">
        <v>1317.2</v>
      </c>
      <c r="BQ1187" s="308">
        <v>1386.51</v>
      </c>
      <c r="BR1187" s="308">
        <v>60</v>
      </c>
      <c r="BS1187" s="308">
        <v>60</v>
      </c>
      <c r="BT1187" s="305" t="s">
        <v>2897</v>
      </c>
      <c r="BU1187" s="307">
        <v>0.1</v>
      </c>
      <c r="BV1187" s="309">
        <v>0</v>
      </c>
      <c r="BW1187" s="310" t="s">
        <v>1232</v>
      </c>
      <c r="BX1187" s="305"/>
      <c r="BY1187" s="308">
        <v>1317.2</v>
      </c>
      <c r="BZ1187" s="308">
        <v>1386.51</v>
      </c>
      <c r="CA1187" s="308">
        <v>102</v>
      </c>
      <c r="CB1187" s="308">
        <v>102</v>
      </c>
      <c r="CC1187" s="307">
        <v>0.55000000000000004</v>
      </c>
      <c r="CD1187" s="305" t="s">
        <v>1212</v>
      </c>
      <c r="CE1187" s="310" t="s">
        <v>1232</v>
      </c>
      <c r="CF1187" s="305"/>
      <c r="CG1187" s="308">
        <v>1317.2</v>
      </c>
      <c r="CH1187" s="308">
        <v>1386.51</v>
      </c>
      <c r="CI1187" s="308">
        <v>60</v>
      </c>
      <c r="CJ1187" s="308">
        <v>60</v>
      </c>
      <c r="CK1187" s="307"/>
      <c r="CL1187" s="307"/>
      <c r="CM1187" s="307">
        <v>1</v>
      </c>
      <c r="CN1187" s="311" t="s">
        <v>1212</v>
      </c>
      <c r="CO1187" s="305" t="s">
        <v>1232</v>
      </c>
      <c r="CP1187" s="305"/>
      <c r="CQ1187" s="308">
        <v>1317.2</v>
      </c>
      <c r="CR1187" s="308">
        <v>1386.51</v>
      </c>
      <c r="CS1187" s="308">
        <v>60</v>
      </c>
      <c r="CT1187" s="308">
        <v>60</v>
      </c>
      <c r="CW1187" s="312"/>
      <c r="CX1187" s="312"/>
    </row>
    <row r="1188" spans="1:102" s="299" customFormat="1" ht="16" customHeight="1">
      <c r="A1188" s="297" t="s">
        <v>2898</v>
      </c>
      <c r="B1188" s="297" t="s">
        <v>2899</v>
      </c>
      <c r="C1188" s="119" t="s">
        <v>1214</v>
      </c>
      <c r="D1188" s="119"/>
      <c r="E1188" s="119"/>
      <c r="F1188" s="298">
        <v>1188</v>
      </c>
      <c r="G1188" s="119"/>
      <c r="H1188" s="119"/>
      <c r="I1188" s="119" t="s">
        <v>2900</v>
      </c>
      <c r="J1188" s="119" t="s">
        <v>2901</v>
      </c>
      <c r="K1188" s="119" t="s">
        <v>378</v>
      </c>
      <c r="L1188" s="119"/>
      <c r="M1188" s="119" t="s">
        <v>147</v>
      </c>
      <c r="N1188" s="119"/>
      <c r="O1188" s="119"/>
      <c r="P1188" s="119"/>
      <c r="Q1188" s="119"/>
      <c r="R1188" s="119">
        <v>1</v>
      </c>
      <c r="S1188" s="119" t="s">
        <v>120</v>
      </c>
      <c r="T1188" s="119"/>
      <c r="U1188" s="119"/>
      <c r="V1188" s="119"/>
      <c r="W1188" s="119"/>
      <c r="X1188" s="119" t="s">
        <v>2902</v>
      </c>
      <c r="Y1188" s="119" t="s">
        <v>2903</v>
      </c>
      <c r="Z1188" s="119" t="s">
        <v>2904</v>
      </c>
      <c r="AA1188" s="119" t="s">
        <v>2905</v>
      </c>
      <c r="AB1188" s="119" t="s">
        <v>1209</v>
      </c>
      <c r="AD1188" s="300"/>
      <c r="AE1188" s="304"/>
      <c r="AF1188" s="297" t="s">
        <v>626</v>
      </c>
      <c r="AG1188" s="302">
        <v>0</v>
      </c>
      <c r="AH1188" s="297" t="s">
        <v>2898</v>
      </c>
      <c r="AI1188" s="297" t="s">
        <v>2899</v>
      </c>
      <c r="AJ1188" s="302">
        <v>3</v>
      </c>
      <c r="AK1188" s="299">
        <v>4</v>
      </c>
      <c r="AL1188" s="299">
        <v>3</v>
      </c>
      <c r="AM1188" s="299">
        <v>1</v>
      </c>
      <c r="AR1188" s="299">
        <v>8</v>
      </c>
      <c r="AS1188" s="299">
        <v>4</v>
      </c>
      <c r="AT1188" s="299">
        <v>3</v>
      </c>
      <c r="AX1188" s="303">
        <v>-20.625</v>
      </c>
      <c r="AY1188" s="299">
        <v>640</v>
      </c>
      <c r="AZ1188" s="303">
        <v>-91.666666666666657</v>
      </c>
      <c r="BA1188" s="299">
        <v>0</v>
      </c>
      <c r="BB1188" s="304">
        <v>1437.5</v>
      </c>
      <c r="BC1188" s="304">
        <v>1467.1100000000001</v>
      </c>
      <c r="BD1188" s="303">
        <v>908.33333333333337</v>
      </c>
      <c r="BE1188" s="303">
        <v>1000</v>
      </c>
      <c r="BH1188" s="297" t="s">
        <v>2889</v>
      </c>
      <c r="BI1188" s="312"/>
      <c r="BJ1188" s="305" t="s">
        <v>109</v>
      </c>
      <c r="BK1188" s="305"/>
      <c r="BL1188" s="305">
        <v>1</v>
      </c>
      <c r="BM1188" s="307">
        <v>1</v>
      </c>
      <c r="BN1188" s="307" t="s">
        <v>79</v>
      </c>
      <c r="BO1188" s="305" t="s">
        <v>1210</v>
      </c>
      <c r="BP1188" s="308">
        <v>1437.5</v>
      </c>
      <c r="BQ1188" s="308">
        <v>1467.11</v>
      </c>
      <c r="BR1188" s="308">
        <v>35</v>
      </c>
      <c r="BS1188" s="308">
        <v>35</v>
      </c>
      <c r="BT1188" s="305" t="s">
        <v>2906</v>
      </c>
      <c r="BU1188" s="307">
        <v>0.1</v>
      </c>
      <c r="BV1188" s="309">
        <v>0</v>
      </c>
      <c r="BW1188" s="310" t="s">
        <v>1242</v>
      </c>
      <c r="BX1188" s="305"/>
      <c r="BY1188" s="308">
        <v>1437.5</v>
      </c>
      <c r="BZ1188" s="308">
        <v>1467.11</v>
      </c>
      <c r="CA1188" s="308">
        <v>59.5</v>
      </c>
      <c r="CB1188" s="308">
        <v>59.5</v>
      </c>
      <c r="CC1188" s="307">
        <v>0.55000000000000004</v>
      </c>
      <c r="CD1188" s="305" t="s">
        <v>1212</v>
      </c>
      <c r="CE1188" s="310" t="s">
        <v>1242</v>
      </c>
      <c r="CF1188" s="305"/>
      <c r="CG1188" s="308">
        <v>1437.5</v>
      </c>
      <c r="CH1188" s="308">
        <v>1467.11</v>
      </c>
      <c r="CI1188" s="308">
        <v>35</v>
      </c>
      <c r="CJ1188" s="308">
        <v>35</v>
      </c>
      <c r="CK1188" s="307"/>
      <c r="CL1188" s="307"/>
      <c r="CM1188" s="307">
        <v>1</v>
      </c>
      <c r="CN1188" s="311" t="s">
        <v>1212</v>
      </c>
      <c r="CO1188" s="305" t="s">
        <v>1242</v>
      </c>
      <c r="CP1188" s="305"/>
      <c r="CQ1188" s="308">
        <v>1437.5</v>
      </c>
      <c r="CR1188" s="308">
        <v>1467.11</v>
      </c>
      <c r="CS1188" s="308">
        <v>35</v>
      </c>
      <c r="CT1188" s="308">
        <v>35</v>
      </c>
      <c r="CW1188" s="312"/>
      <c r="CX1188" s="312"/>
    </row>
    <row r="1189" spans="1:102" s="299" customFormat="1" ht="16" customHeight="1">
      <c r="A1189" s="297" t="s">
        <v>2907</v>
      </c>
      <c r="B1189" s="297" t="s">
        <v>2908</v>
      </c>
      <c r="C1189" s="119" t="s">
        <v>1214</v>
      </c>
      <c r="D1189" s="119"/>
      <c r="E1189" s="119"/>
      <c r="F1189" s="298">
        <v>1189</v>
      </c>
      <c r="G1189" s="119"/>
      <c r="H1189" s="119"/>
      <c r="I1189" s="119" t="s">
        <v>2909</v>
      </c>
      <c r="J1189" s="119" t="s">
        <v>2910</v>
      </c>
      <c r="K1189" s="119" t="s">
        <v>378</v>
      </c>
      <c r="L1189" s="119"/>
      <c r="M1189" s="119" t="s">
        <v>147</v>
      </c>
      <c r="N1189" s="119"/>
      <c r="O1189" s="119"/>
      <c r="P1189" s="119"/>
      <c r="Q1189" s="119"/>
      <c r="R1189" s="119">
        <v>1</v>
      </c>
      <c r="S1189" s="119" t="s">
        <v>120</v>
      </c>
      <c r="T1189" s="119"/>
      <c r="U1189" s="119"/>
      <c r="V1189" s="119"/>
      <c r="W1189" s="119"/>
      <c r="X1189" s="119" t="s">
        <v>2911</v>
      </c>
      <c r="Y1189" s="119" t="s">
        <v>2912</v>
      </c>
      <c r="Z1189" s="119" t="s">
        <v>2913</v>
      </c>
      <c r="AA1189" s="119" t="s">
        <v>2914</v>
      </c>
      <c r="AB1189" s="119" t="s">
        <v>1209</v>
      </c>
      <c r="AD1189" s="300"/>
      <c r="AE1189" s="304"/>
      <c r="AF1189" s="297" t="s">
        <v>627</v>
      </c>
      <c r="AG1189" s="302">
        <v>0</v>
      </c>
      <c r="AH1189" s="297" t="s">
        <v>2907</v>
      </c>
      <c r="AI1189" s="297" t="s">
        <v>2908</v>
      </c>
      <c r="AJ1189" s="302">
        <v>4</v>
      </c>
      <c r="AK1189" s="299">
        <v>4</v>
      </c>
      <c r="AL1189" s="299">
        <v>3</v>
      </c>
      <c r="AM1189" s="299">
        <v>1</v>
      </c>
      <c r="AN1189" s="299">
        <v>1</v>
      </c>
      <c r="AR1189" s="299">
        <v>8</v>
      </c>
      <c r="AS1189" s="299">
        <v>4</v>
      </c>
      <c r="AT1189" s="299">
        <v>3</v>
      </c>
      <c r="AU1189" s="299">
        <v>3</v>
      </c>
      <c r="AX1189" s="303">
        <v>-21.875</v>
      </c>
      <c r="AY1189" s="299">
        <v>740</v>
      </c>
      <c r="AZ1189" s="303">
        <v>-97.222222222222214</v>
      </c>
      <c r="BA1189" s="299">
        <v>0</v>
      </c>
      <c r="BB1189" s="304">
        <v>1517.52</v>
      </c>
      <c r="BC1189" s="304">
        <v>1528.94</v>
      </c>
      <c r="BD1189" s="303">
        <v>902.77777777777783</v>
      </c>
      <c r="BE1189" s="303">
        <v>1000</v>
      </c>
      <c r="BH1189" s="297" t="s">
        <v>2898</v>
      </c>
      <c r="BI1189" s="312"/>
      <c r="BJ1189" s="305" t="s">
        <v>109</v>
      </c>
      <c r="BK1189" s="305"/>
      <c r="BL1189" s="305">
        <v>1</v>
      </c>
      <c r="BM1189" s="307">
        <v>1</v>
      </c>
      <c r="BN1189" s="307" t="s">
        <v>79</v>
      </c>
      <c r="BO1189" s="305" t="s">
        <v>1210</v>
      </c>
      <c r="BP1189" s="308">
        <v>1517.52</v>
      </c>
      <c r="BQ1189" s="308">
        <v>1528.94</v>
      </c>
      <c r="BR1189" s="308">
        <v>12</v>
      </c>
      <c r="BS1189" s="308">
        <v>12</v>
      </c>
      <c r="BT1189" s="305" t="s">
        <v>2915</v>
      </c>
      <c r="BU1189" s="307">
        <v>0.1</v>
      </c>
      <c r="BV1189" s="309">
        <v>0</v>
      </c>
      <c r="BW1189" s="310" t="s">
        <v>1252</v>
      </c>
      <c r="BX1189" s="305"/>
      <c r="BY1189" s="308">
        <v>1517.52</v>
      </c>
      <c r="BZ1189" s="308">
        <v>1528.94</v>
      </c>
      <c r="CA1189" s="308">
        <v>20.399999999999999</v>
      </c>
      <c r="CB1189" s="308">
        <v>20.399999999999999</v>
      </c>
      <c r="CC1189" s="307">
        <v>0.55000000000000004</v>
      </c>
      <c r="CD1189" s="305" t="s">
        <v>1212</v>
      </c>
      <c r="CE1189" s="310" t="s">
        <v>1252</v>
      </c>
      <c r="CF1189" s="305"/>
      <c r="CG1189" s="308">
        <v>1517.52</v>
      </c>
      <c r="CH1189" s="308">
        <v>1528.94</v>
      </c>
      <c r="CI1189" s="308">
        <v>12</v>
      </c>
      <c r="CJ1189" s="308">
        <v>12</v>
      </c>
      <c r="CK1189" s="307"/>
      <c r="CL1189" s="307"/>
      <c r="CM1189" s="307">
        <v>1</v>
      </c>
      <c r="CN1189" s="311" t="s">
        <v>1212</v>
      </c>
      <c r="CO1189" s="305" t="s">
        <v>1252</v>
      </c>
      <c r="CP1189" s="305"/>
      <c r="CQ1189" s="308">
        <v>1517.52</v>
      </c>
      <c r="CR1189" s="308">
        <v>1528.94</v>
      </c>
      <c r="CS1189" s="308">
        <v>12</v>
      </c>
      <c r="CT1189" s="308">
        <v>12</v>
      </c>
      <c r="CW1189" s="312"/>
      <c r="CX1189" s="312"/>
    </row>
    <row r="1190" spans="1:102" s="299" customFormat="1" ht="16" customHeight="1">
      <c r="A1190" s="297" t="s">
        <v>2916</v>
      </c>
      <c r="B1190" s="297" t="s">
        <v>2917</v>
      </c>
      <c r="C1190" s="119" t="s">
        <v>1255</v>
      </c>
      <c r="D1190" s="119"/>
      <c r="E1190" s="119"/>
      <c r="F1190" s="298">
        <v>1190</v>
      </c>
      <c r="G1190" s="119"/>
      <c r="H1190" s="119"/>
      <c r="I1190" s="119" t="s">
        <v>2918</v>
      </c>
      <c r="J1190" s="119" t="s">
        <v>2919</v>
      </c>
      <c r="K1190" s="119" t="s">
        <v>378</v>
      </c>
      <c r="L1190" s="119"/>
      <c r="M1190" s="119" t="s">
        <v>147</v>
      </c>
      <c r="N1190" s="119"/>
      <c r="O1190" s="119"/>
      <c r="P1190" s="119"/>
      <c r="Q1190" s="119"/>
      <c r="R1190" s="119">
        <v>1</v>
      </c>
      <c r="S1190" s="119" t="s">
        <v>120</v>
      </c>
      <c r="T1190" s="119"/>
      <c r="U1190" s="119"/>
      <c r="V1190" s="119"/>
      <c r="W1190" s="119"/>
      <c r="X1190" s="119" t="s">
        <v>2920</v>
      </c>
      <c r="Y1190" s="119" t="s">
        <v>2921</v>
      </c>
      <c r="Z1190" s="119" t="s">
        <v>2922</v>
      </c>
      <c r="AA1190" s="119" t="s">
        <v>2923</v>
      </c>
      <c r="AB1190" s="119" t="s">
        <v>1209</v>
      </c>
      <c r="AD1190" s="300"/>
      <c r="AE1190" s="304"/>
      <c r="AF1190" s="297" t="s">
        <v>628</v>
      </c>
      <c r="AG1190" s="302">
        <v>0</v>
      </c>
      <c r="AH1190" s="297" t="s">
        <v>2916</v>
      </c>
      <c r="AI1190" s="297" t="s">
        <v>2917</v>
      </c>
      <c r="AJ1190" s="302">
        <v>4</v>
      </c>
      <c r="AK1190" s="299">
        <v>4</v>
      </c>
      <c r="AL1190" s="299">
        <v>3</v>
      </c>
      <c r="AM1190" s="299">
        <v>1</v>
      </c>
      <c r="AN1190" s="299">
        <v>2</v>
      </c>
      <c r="AR1190" s="299">
        <v>8</v>
      </c>
      <c r="AS1190" s="299">
        <v>4</v>
      </c>
      <c r="AT1190" s="299">
        <v>3</v>
      </c>
      <c r="AU1190" s="299">
        <v>3</v>
      </c>
      <c r="AX1190" s="303">
        <v>-20.625</v>
      </c>
      <c r="AY1190" s="299">
        <v>740</v>
      </c>
      <c r="AZ1190" s="303">
        <v>-91.666666666666657</v>
      </c>
      <c r="BA1190" s="299">
        <v>0</v>
      </c>
      <c r="BB1190" s="304">
        <v>1505.8600000000001</v>
      </c>
      <c r="BC1190" s="304">
        <v>1540.1</v>
      </c>
      <c r="BD1190" s="303">
        <v>908.33333333333337</v>
      </c>
      <c r="BE1190" s="303">
        <v>1000</v>
      </c>
      <c r="BH1190" s="297" t="s">
        <v>2898</v>
      </c>
      <c r="BI1190" s="312"/>
      <c r="BJ1190" s="305" t="s">
        <v>109</v>
      </c>
      <c r="BK1190" s="305"/>
      <c r="BL1190" s="305">
        <v>1</v>
      </c>
      <c r="BM1190" s="307">
        <v>1</v>
      </c>
      <c r="BN1190" s="307" t="s">
        <v>79</v>
      </c>
      <c r="BO1190" s="305" t="s">
        <v>1210</v>
      </c>
      <c r="BP1190" s="308">
        <v>1505.86</v>
      </c>
      <c r="BQ1190" s="308">
        <v>1540.1</v>
      </c>
      <c r="BR1190" s="308">
        <v>12</v>
      </c>
      <c r="BS1190" s="308">
        <v>12</v>
      </c>
      <c r="BT1190" s="305" t="s">
        <v>2924</v>
      </c>
      <c r="BU1190" s="307">
        <v>0.1</v>
      </c>
      <c r="BV1190" s="309">
        <v>0</v>
      </c>
      <c r="BW1190" s="310" t="s">
        <v>1252</v>
      </c>
      <c r="BX1190" s="305"/>
      <c r="BY1190" s="308">
        <v>1505.86</v>
      </c>
      <c r="BZ1190" s="308">
        <v>1540.1</v>
      </c>
      <c r="CA1190" s="308">
        <v>20.399999999999999</v>
      </c>
      <c r="CB1190" s="308">
        <v>20.399999999999999</v>
      </c>
      <c r="CC1190" s="307">
        <v>0.55000000000000004</v>
      </c>
      <c r="CD1190" s="305" t="s">
        <v>1212</v>
      </c>
      <c r="CE1190" s="310" t="s">
        <v>1252</v>
      </c>
      <c r="CF1190" s="305"/>
      <c r="CG1190" s="308">
        <v>1505.86</v>
      </c>
      <c r="CH1190" s="308">
        <v>1540.1</v>
      </c>
      <c r="CI1190" s="308">
        <v>12</v>
      </c>
      <c r="CJ1190" s="308">
        <v>12</v>
      </c>
      <c r="CK1190" s="307"/>
      <c r="CL1190" s="307"/>
      <c r="CM1190" s="307">
        <v>1</v>
      </c>
      <c r="CN1190" s="311" t="s">
        <v>1212</v>
      </c>
      <c r="CO1190" s="305" t="s">
        <v>1252</v>
      </c>
      <c r="CP1190" s="305"/>
      <c r="CQ1190" s="308">
        <v>1505.86</v>
      </c>
      <c r="CR1190" s="308">
        <v>1540.1</v>
      </c>
      <c r="CS1190" s="308">
        <v>12</v>
      </c>
      <c r="CT1190" s="308">
        <v>12</v>
      </c>
      <c r="CW1190" s="312"/>
      <c r="CX1190" s="312"/>
    </row>
    <row r="1191" spans="1:102" s="299" customFormat="1" ht="16" customHeight="1">
      <c r="A1191" s="297" t="s">
        <v>2925</v>
      </c>
      <c r="B1191" s="297" t="s">
        <v>2926</v>
      </c>
      <c r="C1191" s="119" t="s">
        <v>1214</v>
      </c>
      <c r="D1191" s="119"/>
      <c r="E1191" s="119"/>
      <c r="F1191" s="298">
        <v>1191</v>
      </c>
      <c r="G1191" s="119"/>
      <c r="H1191" s="119"/>
      <c r="I1191" s="119" t="s">
        <v>2927</v>
      </c>
      <c r="J1191" s="119" t="s">
        <v>2928</v>
      </c>
      <c r="K1191" s="119" t="s">
        <v>378</v>
      </c>
      <c r="L1191" s="119"/>
      <c r="M1191" s="119" t="s">
        <v>147</v>
      </c>
      <c r="N1191" s="119"/>
      <c r="O1191" s="119"/>
      <c r="P1191" s="119"/>
      <c r="Q1191" s="119"/>
      <c r="R1191" s="119">
        <v>1</v>
      </c>
      <c r="S1191" s="119" t="s">
        <v>120</v>
      </c>
      <c r="T1191" s="119"/>
      <c r="U1191" s="119"/>
      <c r="V1191" s="119"/>
      <c r="W1191" s="119"/>
      <c r="X1191" s="119" t="s">
        <v>2929</v>
      </c>
      <c r="Y1191" s="119" t="s">
        <v>2930</v>
      </c>
      <c r="Z1191" s="119" t="s">
        <v>2931</v>
      </c>
      <c r="AA1191" s="119" t="s">
        <v>2932</v>
      </c>
      <c r="AB1191" s="119" t="s">
        <v>1209</v>
      </c>
      <c r="AD1191" s="300"/>
      <c r="AE1191" s="304"/>
      <c r="AF1191" s="297" t="s">
        <v>629</v>
      </c>
      <c r="AG1191" s="302">
        <v>0</v>
      </c>
      <c r="AH1191" s="297" t="s">
        <v>2925</v>
      </c>
      <c r="AI1191" s="297" t="s">
        <v>2926</v>
      </c>
      <c r="AJ1191" s="302">
        <v>4</v>
      </c>
      <c r="AK1191" s="299">
        <v>4</v>
      </c>
      <c r="AL1191" s="299">
        <v>3</v>
      </c>
      <c r="AM1191" s="299">
        <v>1</v>
      </c>
      <c r="AN1191" s="299">
        <v>3</v>
      </c>
      <c r="AR1191" s="299">
        <v>8</v>
      </c>
      <c r="AS1191" s="299">
        <v>4</v>
      </c>
      <c r="AT1191" s="299">
        <v>3</v>
      </c>
      <c r="AU1191" s="299">
        <v>3</v>
      </c>
      <c r="AX1191" s="303">
        <v>-19.375</v>
      </c>
      <c r="AY1191" s="299">
        <v>740</v>
      </c>
      <c r="AZ1191" s="303">
        <v>-86.1111111111111</v>
      </c>
      <c r="BA1191" s="299">
        <v>0</v>
      </c>
      <c r="BB1191" s="304">
        <v>1493.96</v>
      </c>
      <c r="BC1191" s="304">
        <v>1551.01</v>
      </c>
      <c r="BD1191" s="303">
        <v>913.88888888888891</v>
      </c>
      <c r="BE1191" s="303">
        <v>1000</v>
      </c>
      <c r="BH1191" s="297" t="s">
        <v>2898</v>
      </c>
      <c r="BI1191" s="312"/>
      <c r="BJ1191" s="305" t="s">
        <v>109</v>
      </c>
      <c r="BK1191" s="305"/>
      <c r="BL1191" s="305">
        <v>1</v>
      </c>
      <c r="BM1191" s="307">
        <v>1</v>
      </c>
      <c r="BN1191" s="307" t="s">
        <v>79</v>
      </c>
      <c r="BO1191" s="305" t="s">
        <v>1210</v>
      </c>
      <c r="BP1191" s="308">
        <v>1493.96</v>
      </c>
      <c r="BQ1191" s="308">
        <v>1551.01</v>
      </c>
      <c r="BR1191" s="308">
        <v>12</v>
      </c>
      <c r="BS1191" s="308">
        <v>12</v>
      </c>
      <c r="BT1191" s="305" t="s">
        <v>2933</v>
      </c>
      <c r="BU1191" s="307">
        <v>0.1</v>
      </c>
      <c r="BV1191" s="309">
        <v>0</v>
      </c>
      <c r="BW1191" s="310" t="s">
        <v>1252</v>
      </c>
      <c r="BX1191" s="305"/>
      <c r="BY1191" s="308">
        <v>1493.96</v>
      </c>
      <c r="BZ1191" s="308">
        <v>1551.01</v>
      </c>
      <c r="CA1191" s="308">
        <v>20.399999999999999</v>
      </c>
      <c r="CB1191" s="308">
        <v>20.399999999999999</v>
      </c>
      <c r="CC1191" s="307">
        <v>0.55000000000000004</v>
      </c>
      <c r="CD1191" s="305" t="s">
        <v>1212</v>
      </c>
      <c r="CE1191" s="310" t="s">
        <v>1252</v>
      </c>
      <c r="CF1191" s="305"/>
      <c r="CG1191" s="308">
        <v>1493.96</v>
      </c>
      <c r="CH1191" s="308">
        <v>1551.01</v>
      </c>
      <c r="CI1191" s="308">
        <v>12</v>
      </c>
      <c r="CJ1191" s="308">
        <v>12</v>
      </c>
      <c r="CK1191" s="307"/>
      <c r="CL1191" s="307"/>
      <c r="CM1191" s="307">
        <v>1</v>
      </c>
      <c r="CN1191" s="311" t="s">
        <v>1212</v>
      </c>
      <c r="CO1191" s="305" t="s">
        <v>1252</v>
      </c>
      <c r="CP1191" s="305"/>
      <c r="CQ1191" s="308">
        <v>1493.96</v>
      </c>
      <c r="CR1191" s="308">
        <v>1551.01</v>
      </c>
      <c r="CS1191" s="308">
        <v>12</v>
      </c>
      <c r="CT1191" s="308">
        <v>12</v>
      </c>
      <c r="CW1191" s="312"/>
      <c r="CX1191" s="312"/>
    </row>
    <row r="1192" spans="1:102" s="299" customFormat="1" ht="16" customHeight="1">
      <c r="A1192" s="297" t="s">
        <v>2934</v>
      </c>
      <c r="B1192" s="297" t="s">
        <v>2935</v>
      </c>
      <c r="C1192" s="119" t="s">
        <v>1255</v>
      </c>
      <c r="D1192" s="119"/>
      <c r="E1192" s="119"/>
      <c r="F1192" s="298">
        <v>1192</v>
      </c>
      <c r="G1192" s="119"/>
      <c r="H1192" s="119"/>
      <c r="I1192" s="119" t="s">
        <v>2936</v>
      </c>
      <c r="J1192" s="119" t="s">
        <v>2937</v>
      </c>
      <c r="K1192" s="119" t="s">
        <v>378</v>
      </c>
      <c r="L1192" s="119"/>
      <c r="M1192" s="119" t="s">
        <v>147</v>
      </c>
      <c r="N1192" s="119"/>
      <c r="O1192" s="119"/>
      <c r="P1192" s="119"/>
      <c r="Q1192" s="119"/>
      <c r="R1192" s="119">
        <v>1</v>
      </c>
      <c r="S1192" s="119" t="s">
        <v>120</v>
      </c>
      <c r="T1192" s="119"/>
      <c r="U1192" s="119"/>
      <c r="V1192" s="119"/>
      <c r="W1192" s="119"/>
      <c r="X1192" s="119" t="s">
        <v>2938</v>
      </c>
      <c r="Y1192" s="119" t="s">
        <v>2939</v>
      </c>
      <c r="Z1192" s="119" t="s">
        <v>2940</v>
      </c>
      <c r="AA1192" s="119" t="s">
        <v>2941</v>
      </c>
      <c r="AB1192" s="119" t="s">
        <v>1209</v>
      </c>
      <c r="AD1192" s="300"/>
      <c r="AE1192" s="304"/>
      <c r="AF1192" s="297" t="s">
        <v>630</v>
      </c>
      <c r="AG1192" s="302">
        <v>0</v>
      </c>
      <c r="AH1192" s="297" t="s">
        <v>2934</v>
      </c>
      <c r="AI1192" s="297" t="s">
        <v>2935</v>
      </c>
      <c r="AJ1192" s="302">
        <v>3</v>
      </c>
      <c r="AK1192" s="299">
        <v>4</v>
      </c>
      <c r="AL1192" s="299">
        <v>3</v>
      </c>
      <c r="AM1192" s="299">
        <v>2</v>
      </c>
      <c r="AR1192" s="299">
        <v>8</v>
      </c>
      <c r="AS1192" s="299">
        <v>4</v>
      </c>
      <c r="AT1192" s="299">
        <v>3</v>
      </c>
      <c r="AX1192" s="303">
        <v>-16.875</v>
      </c>
      <c r="AY1192" s="299">
        <v>640</v>
      </c>
      <c r="AZ1192" s="303">
        <v>-75</v>
      </c>
      <c r="BA1192" s="299">
        <v>0</v>
      </c>
      <c r="BB1192" s="304">
        <v>1406.01</v>
      </c>
      <c r="BC1192" s="304">
        <v>1494.73</v>
      </c>
      <c r="BD1192" s="303">
        <v>925</v>
      </c>
      <c r="BE1192" s="303">
        <v>1000</v>
      </c>
      <c r="BH1192" s="297" t="s">
        <v>2889</v>
      </c>
      <c r="BI1192" s="312"/>
      <c r="BJ1192" s="305" t="s">
        <v>109</v>
      </c>
      <c r="BK1192" s="305"/>
      <c r="BL1192" s="305">
        <v>1</v>
      </c>
      <c r="BM1192" s="307">
        <v>1</v>
      </c>
      <c r="BN1192" s="307" t="s">
        <v>79</v>
      </c>
      <c r="BO1192" s="305" t="s">
        <v>1210</v>
      </c>
      <c r="BP1192" s="308">
        <v>1406.01</v>
      </c>
      <c r="BQ1192" s="308">
        <v>1494.73</v>
      </c>
      <c r="BR1192" s="308">
        <v>35</v>
      </c>
      <c r="BS1192" s="308">
        <v>35</v>
      </c>
      <c r="BT1192" s="305" t="s">
        <v>2942</v>
      </c>
      <c r="BU1192" s="307">
        <v>0.1</v>
      </c>
      <c r="BV1192" s="309">
        <v>0</v>
      </c>
      <c r="BW1192" s="310" t="s">
        <v>1242</v>
      </c>
      <c r="BX1192" s="305"/>
      <c r="BY1192" s="308">
        <v>1406.01</v>
      </c>
      <c r="BZ1192" s="308">
        <v>1494.73</v>
      </c>
      <c r="CA1192" s="308">
        <v>59.5</v>
      </c>
      <c r="CB1192" s="308">
        <v>59.5</v>
      </c>
      <c r="CC1192" s="307">
        <v>0.55000000000000004</v>
      </c>
      <c r="CD1192" s="305" t="s">
        <v>1212</v>
      </c>
      <c r="CE1192" s="310" t="s">
        <v>1242</v>
      </c>
      <c r="CF1192" s="305"/>
      <c r="CG1192" s="308">
        <v>1406.01</v>
      </c>
      <c r="CH1192" s="308">
        <v>1494.73</v>
      </c>
      <c r="CI1192" s="308">
        <v>35</v>
      </c>
      <c r="CJ1192" s="308">
        <v>35</v>
      </c>
      <c r="CK1192" s="307"/>
      <c r="CL1192" s="307"/>
      <c r="CM1192" s="307">
        <v>1</v>
      </c>
      <c r="CN1192" s="311" t="s">
        <v>1212</v>
      </c>
      <c r="CO1192" s="305" t="s">
        <v>1242</v>
      </c>
      <c r="CP1192" s="305"/>
      <c r="CQ1192" s="308">
        <v>1406.01</v>
      </c>
      <c r="CR1192" s="308">
        <v>1494.73</v>
      </c>
      <c r="CS1192" s="308">
        <v>35</v>
      </c>
      <c r="CT1192" s="308">
        <v>35</v>
      </c>
      <c r="CW1192" s="312"/>
      <c r="CX1192" s="312"/>
    </row>
    <row r="1193" spans="1:102" s="299" customFormat="1" ht="16" customHeight="1">
      <c r="A1193" s="297" t="s">
        <v>2943</v>
      </c>
      <c r="B1193" s="297" t="s">
        <v>2944</v>
      </c>
      <c r="C1193" s="119" t="s">
        <v>1255</v>
      </c>
      <c r="D1193" s="119"/>
      <c r="E1193" s="119"/>
      <c r="F1193" s="298">
        <v>1193</v>
      </c>
      <c r="G1193" s="119"/>
      <c r="H1193" s="119"/>
      <c r="I1193" s="119" t="s">
        <v>2945</v>
      </c>
      <c r="J1193" s="119" t="s">
        <v>2946</v>
      </c>
      <c r="K1193" s="119" t="s">
        <v>378</v>
      </c>
      <c r="L1193" s="119"/>
      <c r="M1193" s="119" t="s">
        <v>147</v>
      </c>
      <c r="N1193" s="119"/>
      <c r="O1193" s="119"/>
      <c r="P1193" s="119"/>
      <c r="Q1193" s="119"/>
      <c r="R1193" s="119">
        <v>1</v>
      </c>
      <c r="S1193" s="119" t="s">
        <v>120</v>
      </c>
      <c r="T1193" s="119"/>
      <c r="U1193" s="119"/>
      <c r="V1193" s="119"/>
      <c r="W1193" s="119"/>
      <c r="X1193" s="119" t="s">
        <v>2947</v>
      </c>
      <c r="Y1193" s="119" t="s">
        <v>2948</v>
      </c>
      <c r="Z1193" s="119" t="s">
        <v>2949</v>
      </c>
      <c r="AA1193" s="119" t="s">
        <v>2950</v>
      </c>
      <c r="AB1193" s="119" t="s">
        <v>1209</v>
      </c>
      <c r="AD1193" s="300"/>
      <c r="AE1193" s="304"/>
      <c r="AF1193" s="297" t="s">
        <v>631</v>
      </c>
      <c r="AG1193" s="302">
        <v>0</v>
      </c>
      <c r="AH1193" s="297" t="s">
        <v>2943</v>
      </c>
      <c r="AI1193" s="297" t="s">
        <v>2944</v>
      </c>
      <c r="AJ1193" s="302">
        <v>4</v>
      </c>
      <c r="AK1193" s="299">
        <v>4</v>
      </c>
      <c r="AL1193" s="299">
        <v>3</v>
      </c>
      <c r="AM1193" s="299">
        <v>2</v>
      </c>
      <c r="AN1193" s="299">
        <v>1</v>
      </c>
      <c r="AR1193" s="299">
        <v>8</v>
      </c>
      <c r="AS1193" s="299">
        <v>4</v>
      </c>
      <c r="AT1193" s="299">
        <v>3</v>
      </c>
      <c r="AU1193" s="299">
        <v>3</v>
      </c>
      <c r="AX1193" s="303">
        <v>-18.125</v>
      </c>
      <c r="AY1193" s="299">
        <v>740</v>
      </c>
      <c r="AZ1193" s="303">
        <v>-80.555555555555557</v>
      </c>
      <c r="BA1193" s="299">
        <v>0</v>
      </c>
      <c r="BB1193" s="304">
        <v>1481.82</v>
      </c>
      <c r="BC1193" s="304">
        <v>1561.65</v>
      </c>
      <c r="BD1193" s="303">
        <v>919.44444444444446</v>
      </c>
      <c r="BE1193" s="303">
        <v>1000</v>
      </c>
      <c r="BH1193" s="297" t="s">
        <v>2934</v>
      </c>
      <c r="BI1193" s="312"/>
      <c r="BJ1193" s="305" t="s">
        <v>109</v>
      </c>
      <c r="BK1193" s="305"/>
      <c r="BL1193" s="305">
        <v>1</v>
      </c>
      <c r="BM1193" s="307">
        <v>1</v>
      </c>
      <c r="BN1193" s="307" t="s">
        <v>79</v>
      </c>
      <c r="BO1193" s="305" t="s">
        <v>1210</v>
      </c>
      <c r="BP1193" s="308">
        <v>1481.82</v>
      </c>
      <c r="BQ1193" s="308">
        <v>1561.65</v>
      </c>
      <c r="BR1193" s="308">
        <v>12</v>
      </c>
      <c r="BS1193" s="308">
        <v>12</v>
      </c>
      <c r="BT1193" s="305" t="s">
        <v>2951</v>
      </c>
      <c r="BU1193" s="307">
        <v>0.1</v>
      </c>
      <c r="BV1193" s="309">
        <v>0</v>
      </c>
      <c r="BW1193" s="310" t="s">
        <v>1252</v>
      </c>
      <c r="BX1193" s="305"/>
      <c r="BY1193" s="308">
        <v>1481.82</v>
      </c>
      <c r="BZ1193" s="308">
        <v>1561.65</v>
      </c>
      <c r="CA1193" s="308">
        <v>20.399999999999999</v>
      </c>
      <c r="CB1193" s="308">
        <v>20.399999999999999</v>
      </c>
      <c r="CC1193" s="307">
        <v>0.55000000000000004</v>
      </c>
      <c r="CD1193" s="305" t="s">
        <v>1212</v>
      </c>
      <c r="CE1193" s="310" t="s">
        <v>1252</v>
      </c>
      <c r="CF1193" s="305"/>
      <c r="CG1193" s="308">
        <v>1481.82</v>
      </c>
      <c r="CH1193" s="308">
        <v>1561.65</v>
      </c>
      <c r="CI1193" s="308">
        <v>12</v>
      </c>
      <c r="CJ1193" s="308">
        <v>12</v>
      </c>
      <c r="CK1193" s="307"/>
      <c r="CL1193" s="307"/>
      <c r="CM1193" s="307">
        <v>1</v>
      </c>
      <c r="CN1193" s="311" t="s">
        <v>1212</v>
      </c>
      <c r="CO1193" s="305" t="s">
        <v>1252</v>
      </c>
      <c r="CP1193" s="305"/>
      <c r="CQ1193" s="308">
        <v>1481.82</v>
      </c>
      <c r="CR1193" s="308">
        <v>1561.65</v>
      </c>
      <c r="CS1193" s="308">
        <v>12</v>
      </c>
      <c r="CT1193" s="308">
        <v>12</v>
      </c>
      <c r="CW1193" s="312"/>
      <c r="CX1193" s="312"/>
    </row>
    <row r="1194" spans="1:102" s="299" customFormat="1" ht="16" customHeight="1">
      <c r="A1194" s="297" t="s">
        <v>2952</v>
      </c>
      <c r="B1194" s="297" t="s">
        <v>2953</v>
      </c>
      <c r="C1194" s="119" t="s">
        <v>1214</v>
      </c>
      <c r="D1194" s="119"/>
      <c r="E1194" s="119"/>
      <c r="F1194" s="298">
        <v>1194</v>
      </c>
      <c r="G1194" s="119"/>
      <c r="H1194" s="119"/>
      <c r="I1194" s="119" t="s">
        <v>2954</v>
      </c>
      <c r="J1194" s="119" t="s">
        <v>2955</v>
      </c>
      <c r="K1194" s="119" t="s">
        <v>378</v>
      </c>
      <c r="L1194" s="119"/>
      <c r="M1194" s="119" t="s">
        <v>147</v>
      </c>
      <c r="N1194" s="119"/>
      <c r="O1194" s="119"/>
      <c r="P1194" s="119"/>
      <c r="Q1194" s="119"/>
      <c r="R1194" s="119">
        <v>1</v>
      </c>
      <c r="S1194" s="119" t="s">
        <v>120</v>
      </c>
      <c r="T1194" s="119"/>
      <c r="U1194" s="119"/>
      <c r="V1194" s="119"/>
      <c r="W1194" s="119"/>
      <c r="X1194" s="119" t="s">
        <v>2956</v>
      </c>
      <c r="Y1194" s="119" t="s">
        <v>2957</v>
      </c>
      <c r="Z1194" s="119" t="s">
        <v>2958</v>
      </c>
      <c r="AA1194" s="119" t="s">
        <v>2959</v>
      </c>
      <c r="AB1194" s="119" t="s">
        <v>1209</v>
      </c>
      <c r="AD1194" s="300"/>
      <c r="AE1194" s="304"/>
      <c r="AF1194" s="297" t="s">
        <v>632</v>
      </c>
      <c r="AG1194" s="302">
        <v>0</v>
      </c>
      <c r="AH1194" s="297" t="s">
        <v>2952</v>
      </c>
      <c r="AI1194" s="297" t="s">
        <v>2953</v>
      </c>
      <c r="AJ1194" s="302">
        <v>4</v>
      </c>
      <c r="AK1194" s="299">
        <v>4</v>
      </c>
      <c r="AL1194" s="299">
        <v>3</v>
      </c>
      <c r="AM1194" s="299">
        <v>2</v>
      </c>
      <c r="AN1194" s="299">
        <v>2</v>
      </c>
      <c r="AR1194" s="299">
        <v>8</v>
      </c>
      <c r="AS1194" s="299">
        <v>4</v>
      </c>
      <c r="AT1194" s="299">
        <v>3</v>
      </c>
      <c r="AU1194" s="299">
        <v>3</v>
      </c>
      <c r="AX1194" s="303">
        <v>-16.875</v>
      </c>
      <c r="AY1194" s="299">
        <v>740</v>
      </c>
      <c r="AZ1194" s="303">
        <v>-75</v>
      </c>
      <c r="BA1194" s="299">
        <v>0</v>
      </c>
      <c r="BB1194" s="304">
        <v>1469.45</v>
      </c>
      <c r="BC1194" s="304">
        <v>1572.03</v>
      </c>
      <c r="BD1194" s="303">
        <v>925</v>
      </c>
      <c r="BE1194" s="303">
        <v>1000</v>
      </c>
      <c r="BH1194" s="297" t="s">
        <v>2934</v>
      </c>
      <c r="BI1194" s="312"/>
      <c r="BJ1194" s="305" t="s">
        <v>109</v>
      </c>
      <c r="BK1194" s="305"/>
      <c r="BL1194" s="305">
        <v>1</v>
      </c>
      <c r="BM1194" s="307">
        <v>1</v>
      </c>
      <c r="BN1194" s="307" t="s">
        <v>79</v>
      </c>
      <c r="BO1194" s="305" t="s">
        <v>1210</v>
      </c>
      <c r="BP1194" s="308">
        <v>1469.45</v>
      </c>
      <c r="BQ1194" s="308">
        <v>1572.03</v>
      </c>
      <c r="BR1194" s="308">
        <v>12</v>
      </c>
      <c r="BS1194" s="308">
        <v>12</v>
      </c>
      <c r="BT1194" s="305" t="s">
        <v>2960</v>
      </c>
      <c r="BU1194" s="307">
        <v>0.1</v>
      </c>
      <c r="BV1194" s="309">
        <v>0</v>
      </c>
      <c r="BW1194" s="310" t="s">
        <v>1252</v>
      </c>
      <c r="BX1194" s="305"/>
      <c r="BY1194" s="308">
        <v>1469.45</v>
      </c>
      <c r="BZ1194" s="308">
        <v>1572.03</v>
      </c>
      <c r="CA1194" s="308">
        <v>20.399999999999999</v>
      </c>
      <c r="CB1194" s="308">
        <v>20.399999999999999</v>
      </c>
      <c r="CC1194" s="307">
        <v>0.55000000000000004</v>
      </c>
      <c r="CD1194" s="305" t="s">
        <v>1212</v>
      </c>
      <c r="CE1194" s="310" t="s">
        <v>1252</v>
      </c>
      <c r="CF1194" s="305"/>
      <c r="CG1194" s="308">
        <v>1469.45</v>
      </c>
      <c r="CH1194" s="308">
        <v>1572.03</v>
      </c>
      <c r="CI1194" s="308">
        <v>12</v>
      </c>
      <c r="CJ1194" s="308">
        <v>12</v>
      </c>
      <c r="CK1194" s="307"/>
      <c r="CL1194" s="307"/>
      <c r="CM1194" s="307">
        <v>1</v>
      </c>
      <c r="CN1194" s="311" t="s">
        <v>1212</v>
      </c>
      <c r="CO1194" s="305" t="s">
        <v>1252</v>
      </c>
      <c r="CP1194" s="305"/>
      <c r="CQ1194" s="308">
        <v>1469.45</v>
      </c>
      <c r="CR1194" s="308">
        <v>1572.03</v>
      </c>
      <c r="CS1194" s="308">
        <v>12</v>
      </c>
      <c r="CT1194" s="308">
        <v>12</v>
      </c>
      <c r="CW1194" s="312"/>
      <c r="CX1194" s="312"/>
    </row>
    <row r="1195" spans="1:102" s="299" customFormat="1" ht="16" customHeight="1">
      <c r="A1195" s="297" t="s">
        <v>2961</v>
      </c>
      <c r="B1195" s="297" t="s">
        <v>2962</v>
      </c>
      <c r="C1195" s="119" t="s">
        <v>1255</v>
      </c>
      <c r="D1195" s="119"/>
      <c r="E1195" s="119"/>
      <c r="F1195" s="298">
        <v>1195</v>
      </c>
      <c r="G1195" s="119"/>
      <c r="H1195" s="119"/>
      <c r="I1195" s="119" t="s">
        <v>2963</v>
      </c>
      <c r="J1195" s="119" t="s">
        <v>2964</v>
      </c>
      <c r="K1195" s="119" t="s">
        <v>378</v>
      </c>
      <c r="L1195" s="119"/>
      <c r="M1195" s="119" t="s">
        <v>147</v>
      </c>
      <c r="N1195" s="119"/>
      <c r="O1195" s="119"/>
      <c r="P1195" s="119"/>
      <c r="Q1195" s="119"/>
      <c r="R1195" s="119">
        <v>1</v>
      </c>
      <c r="S1195" s="119" t="s">
        <v>120</v>
      </c>
      <c r="T1195" s="119"/>
      <c r="U1195" s="119"/>
      <c r="V1195" s="119"/>
      <c r="W1195" s="119"/>
      <c r="X1195" s="119" t="s">
        <v>2965</v>
      </c>
      <c r="Y1195" s="119" t="s">
        <v>2966</v>
      </c>
      <c r="Z1195" s="119" t="s">
        <v>2967</v>
      </c>
      <c r="AA1195" s="119" t="s">
        <v>2968</v>
      </c>
      <c r="AB1195" s="119" t="s">
        <v>1209</v>
      </c>
      <c r="AD1195" s="300"/>
      <c r="AE1195" s="304"/>
      <c r="AF1195" s="297" t="s">
        <v>633</v>
      </c>
      <c r="AG1195" s="302">
        <v>0</v>
      </c>
      <c r="AH1195" s="297" t="s">
        <v>2961</v>
      </c>
      <c r="AI1195" s="297" t="s">
        <v>2962</v>
      </c>
      <c r="AJ1195" s="302">
        <v>4</v>
      </c>
      <c r="AK1195" s="299">
        <v>4</v>
      </c>
      <c r="AL1195" s="299">
        <v>3</v>
      </c>
      <c r="AM1195" s="299">
        <v>2</v>
      </c>
      <c r="AN1195" s="299">
        <v>3</v>
      </c>
      <c r="AR1195" s="299">
        <v>8</v>
      </c>
      <c r="AS1195" s="299">
        <v>4</v>
      </c>
      <c r="AT1195" s="299">
        <v>3</v>
      </c>
      <c r="AU1195" s="299">
        <v>3</v>
      </c>
      <c r="AX1195" s="303">
        <v>-15.625</v>
      </c>
      <c r="AY1195" s="299">
        <v>740</v>
      </c>
      <c r="AZ1195" s="303">
        <v>-69.444444444444443</v>
      </c>
      <c r="BA1195" s="299">
        <v>0</v>
      </c>
      <c r="BB1195" s="304">
        <v>1456.8600000000001</v>
      </c>
      <c r="BC1195" s="304">
        <v>1582.13</v>
      </c>
      <c r="BD1195" s="303">
        <v>930.55555555555554</v>
      </c>
      <c r="BE1195" s="303">
        <v>1000</v>
      </c>
      <c r="BH1195" s="297" t="s">
        <v>2934</v>
      </c>
      <c r="BI1195" s="312"/>
      <c r="BJ1195" s="305" t="s">
        <v>109</v>
      </c>
      <c r="BK1195" s="305"/>
      <c r="BL1195" s="305">
        <v>1</v>
      </c>
      <c r="BM1195" s="307">
        <v>1</v>
      </c>
      <c r="BN1195" s="307" t="s">
        <v>79</v>
      </c>
      <c r="BO1195" s="305" t="s">
        <v>1210</v>
      </c>
      <c r="BP1195" s="308">
        <v>1456.86</v>
      </c>
      <c r="BQ1195" s="308">
        <v>1582.13</v>
      </c>
      <c r="BR1195" s="308">
        <v>12</v>
      </c>
      <c r="BS1195" s="308">
        <v>12</v>
      </c>
      <c r="BT1195" s="305" t="s">
        <v>2969</v>
      </c>
      <c r="BU1195" s="307">
        <v>0.1</v>
      </c>
      <c r="BV1195" s="309">
        <v>0</v>
      </c>
      <c r="BW1195" s="310" t="s">
        <v>1252</v>
      </c>
      <c r="BX1195" s="305"/>
      <c r="BY1195" s="308">
        <v>1456.86</v>
      </c>
      <c r="BZ1195" s="308">
        <v>1582.13</v>
      </c>
      <c r="CA1195" s="308">
        <v>20.399999999999999</v>
      </c>
      <c r="CB1195" s="308">
        <v>20.399999999999999</v>
      </c>
      <c r="CC1195" s="307">
        <v>0.55000000000000004</v>
      </c>
      <c r="CD1195" s="305" t="s">
        <v>1212</v>
      </c>
      <c r="CE1195" s="310" t="s">
        <v>1252</v>
      </c>
      <c r="CF1195" s="305"/>
      <c r="CG1195" s="308">
        <v>1456.86</v>
      </c>
      <c r="CH1195" s="308">
        <v>1582.13</v>
      </c>
      <c r="CI1195" s="308">
        <v>12</v>
      </c>
      <c r="CJ1195" s="308">
        <v>12</v>
      </c>
      <c r="CK1195" s="307"/>
      <c r="CL1195" s="307"/>
      <c r="CM1195" s="307">
        <v>1</v>
      </c>
      <c r="CN1195" s="311" t="s">
        <v>1212</v>
      </c>
      <c r="CO1195" s="305" t="s">
        <v>1252</v>
      </c>
      <c r="CP1195" s="305"/>
      <c r="CQ1195" s="308">
        <v>1456.86</v>
      </c>
      <c r="CR1195" s="308">
        <v>1582.13</v>
      </c>
      <c r="CS1195" s="308">
        <v>12</v>
      </c>
      <c r="CT1195" s="308">
        <v>12</v>
      </c>
      <c r="CW1195" s="312"/>
      <c r="CX1195" s="312"/>
    </row>
    <row r="1196" spans="1:102" s="299" customFormat="1" ht="16" customHeight="1">
      <c r="A1196" s="297" t="s">
        <v>2970</v>
      </c>
      <c r="B1196" s="297" t="s">
        <v>2971</v>
      </c>
      <c r="C1196" s="119" t="s">
        <v>1214</v>
      </c>
      <c r="D1196" s="119"/>
      <c r="E1196" s="119"/>
      <c r="F1196" s="298">
        <v>1196</v>
      </c>
      <c r="G1196" s="119"/>
      <c r="H1196" s="119"/>
      <c r="I1196" s="119" t="s">
        <v>2972</v>
      </c>
      <c r="J1196" s="119" t="s">
        <v>2973</v>
      </c>
      <c r="K1196" s="119" t="s">
        <v>378</v>
      </c>
      <c r="L1196" s="119"/>
      <c r="M1196" s="119" t="s">
        <v>147</v>
      </c>
      <c r="N1196" s="119"/>
      <c r="O1196" s="119"/>
      <c r="P1196" s="119"/>
      <c r="Q1196" s="119"/>
      <c r="R1196" s="119">
        <v>1</v>
      </c>
      <c r="S1196" s="119" t="s">
        <v>120</v>
      </c>
      <c r="T1196" s="119"/>
      <c r="U1196" s="119"/>
      <c r="V1196" s="119"/>
      <c r="W1196" s="119"/>
      <c r="X1196" s="119" t="s">
        <v>2974</v>
      </c>
      <c r="Y1196" s="119" t="s">
        <v>2975</v>
      </c>
      <c r="Z1196" s="119" t="s">
        <v>2976</v>
      </c>
      <c r="AA1196" s="119" t="s">
        <v>2977</v>
      </c>
      <c r="AB1196" s="119" t="s">
        <v>1209</v>
      </c>
      <c r="AD1196" s="300"/>
      <c r="AE1196" s="304"/>
      <c r="AF1196" s="297" t="s">
        <v>634</v>
      </c>
      <c r="AG1196" s="302">
        <v>0</v>
      </c>
      <c r="AH1196" s="297" t="s">
        <v>2970</v>
      </c>
      <c r="AI1196" s="297" t="s">
        <v>2971</v>
      </c>
      <c r="AJ1196" s="302">
        <v>3</v>
      </c>
      <c r="AK1196" s="299">
        <v>4</v>
      </c>
      <c r="AL1196" s="299">
        <v>3</v>
      </c>
      <c r="AM1196" s="299">
        <v>3</v>
      </c>
      <c r="AR1196" s="299">
        <v>8</v>
      </c>
      <c r="AS1196" s="299">
        <v>4</v>
      </c>
      <c r="AT1196" s="299">
        <v>3</v>
      </c>
      <c r="AX1196" s="303">
        <v>-13.125</v>
      </c>
      <c r="AY1196" s="299">
        <v>640</v>
      </c>
      <c r="AZ1196" s="303">
        <v>-58.333333333333329</v>
      </c>
      <c r="BA1196" s="299">
        <v>0</v>
      </c>
      <c r="BB1196" s="304">
        <v>1372.79</v>
      </c>
      <c r="BC1196" s="304">
        <v>1520.22</v>
      </c>
      <c r="BD1196" s="303">
        <v>941.66666666666663</v>
      </c>
      <c r="BE1196" s="303">
        <v>1000</v>
      </c>
      <c r="BH1196" s="297" t="s">
        <v>2889</v>
      </c>
      <c r="BI1196" s="312"/>
      <c r="BJ1196" s="305" t="s">
        <v>109</v>
      </c>
      <c r="BK1196" s="305"/>
      <c r="BL1196" s="305">
        <v>1</v>
      </c>
      <c r="BM1196" s="307">
        <v>1</v>
      </c>
      <c r="BN1196" s="307" t="s">
        <v>79</v>
      </c>
      <c r="BO1196" s="305" t="s">
        <v>1210</v>
      </c>
      <c r="BP1196" s="308">
        <v>1372.79</v>
      </c>
      <c r="BQ1196" s="308">
        <v>1520.22</v>
      </c>
      <c r="BR1196" s="308">
        <v>35</v>
      </c>
      <c r="BS1196" s="308">
        <v>35</v>
      </c>
      <c r="BT1196" s="305" t="s">
        <v>2978</v>
      </c>
      <c r="BU1196" s="307">
        <v>0.1</v>
      </c>
      <c r="BV1196" s="309">
        <v>0</v>
      </c>
      <c r="BW1196" s="310" t="s">
        <v>1242</v>
      </c>
      <c r="BX1196" s="305"/>
      <c r="BY1196" s="308">
        <v>1372.79</v>
      </c>
      <c r="BZ1196" s="308">
        <v>1520.22</v>
      </c>
      <c r="CA1196" s="308">
        <v>59.5</v>
      </c>
      <c r="CB1196" s="308">
        <v>59.5</v>
      </c>
      <c r="CC1196" s="307">
        <v>0.55000000000000004</v>
      </c>
      <c r="CD1196" s="305" t="s">
        <v>1212</v>
      </c>
      <c r="CE1196" s="310" t="s">
        <v>1242</v>
      </c>
      <c r="CF1196" s="305"/>
      <c r="CG1196" s="308">
        <v>1372.79</v>
      </c>
      <c r="CH1196" s="308">
        <v>1520.22</v>
      </c>
      <c r="CI1196" s="308">
        <v>35</v>
      </c>
      <c r="CJ1196" s="308">
        <v>35</v>
      </c>
      <c r="CK1196" s="307"/>
      <c r="CL1196" s="307"/>
      <c r="CM1196" s="307">
        <v>1</v>
      </c>
      <c r="CN1196" s="311" t="s">
        <v>1212</v>
      </c>
      <c r="CO1196" s="305" t="s">
        <v>1242</v>
      </c>
      <c r="CP1196" s="305"/>
      <c r="CQ1196" s="308">
        <v>1372.79</v>
      </c>
      <c r="CR1196" s="308">
        <v>1520.22</v>
      </c>
      <c r="CS1196" s="308">
        <v>35</v>
      </c>
      <c r="CT1196" s="308">
        <v>35</v>
      </c>
      <c r="CW1196" s="312"/>
      <c r="CX1196" s="312"/>
    </row>
    <row r="1197" spans="1:102" s="299" customFormat="1" ht="16" customHeight="1">
      <c r="A1197" s="297" t="s">
        <v>2979</v>
      </c>
      <c r="B1197" s="297" t="s">
        <v>2980</v>
      </c>
      <c r="C1197" s="119" t="s">
        <v>1214</v>
      </c>
      <c r="D1197" s="119"/>
      <c r="E1197" s="119"/>
      <c r="F1197" s="298">
        <v>1197</v>
      </c>
      <c r="G1197" s="119"/>
      <c r="H1197" s="119"/>
      <c r="I1197" s="119" t="s">
        <v>2981</v>
      </c>
      <c r="J1197" s="119" t="s">
        <v>2982</v>
      </c>
      <c r="K1197" s="119" t="s">
        <v>378</v>
      </c>
      <c r="L1197" s="119"/>
      <c r="M1197" s="119" t="s">
        <v>147</v>
      </c>
      <c r="N1197" s="119"/>
      <c r="O1197" s="119"/>
      <c r="P1197" s="119"/>
      <c r="Q1197" s="119"/>
      <c r="R1197" s="119">
        <v>1</v>
      </c>
      <c r="S1197" s="119" t="s">
        <v>120</v>
      </c>
      <c r="T1197" s="119"/>
      <c r="U1197" s="119"/>
      <c r="V1197" s="119"/>
      <c r="W1197" s="119"/>
      <c r="X1197" s="119" t="s">
        <v>2983</v>
      </c>
      <c r="Y1197" s="119" t="s">
        <v>2984</v>
      </c>
      <c r="Z1197" s="119" t="s">
        <v>2985</v>
      </c>
      <c r="AA1197" s="119" t="s">
        <v>2986</v>
      </c>
      <c r="AB1197" s="119" t="s">
        <v>1209</v>
      </c>
      <c r="AD1197" s="300"/>
      <c r="AE1197" s="304"/>
      <c r="AF1197" s="297" t="s">
        <v>635</v>
      </c>
      <c r="AG1197" s="302">
        <v>0</v>
      </c>
      <c r="AH1197" s="297" t="s">
        <v>2979</v>
      </c>
      <c r="AI1197" s="297" t="s">
        <v>2980</v>
      </c>
      <c r="AJ1197" s="302">
        <v>4</v>
      </c>
      <c r="AK1197" s="299">
        <v>4</v>
      </c>
      <c r="AL1197" s="299">
        <v>3</v>
      </c>
      <c r="AM1197" s="299">
        <v>3</v>
      </c>
      <c r="AN1197" s="299">
        <v>1</v>
      </c>
      <c r="AR1197" s="299">
        <v>8</v>
      </c>
      <c r="AS1197" s="299">
        <v>4</v>
      </c>
      <c r="AT1197" s="299">
        <v>3</v>
      </c>
      <c r="AU1197" s="299">
        <v>3</v>
      </c>
      <c r="AX1197" s="303">
        <v>-14.375</v>
      </c>
      <c r="AY1197" s="299">
        <v>740</v>
      </c>
      <c r="AZ1197" s="303">
        <v>-63.888888888888886</v>
      </c>
      <c r="BA1197" s="299">
        <v>0</v>
      </c>
      <c r="BB1197" s="304">
        <v>1444.05</v>
      </c>
      <c r="BC1197" s="304">
        <v>1591.96</v>
      </c>
      <c r="BD1197" s="303">
        <v>936.11111111111109</v>
      </c>
      <c r="BE1197" s="303">
        <v>1000</v>
      </c>
      <c r="BH1197" s="297" t="s">
        <v>2970</v>
      </c>
      <c r="BI1197" s="312"/>
      <c r="BJ1197" s="305" t="s">
        <v>109</v>
      </c>
      <c r="BK1197" s="305"/>
      <c r="BL1197" s="305">
        <v>1</v>
      </c>
      <c r="BM1197" s="307">
        <v>1</v>
      </c>
      <c r="BN1197" s="307" t="s">
        <v>79</v>
      </c>
      <c r="BO1197" s="305" t="s">
        <v>1210</v>
      </c>
      <c r="BP1197" s="308">
        <v>1444.05</v>
      </c>
      <c r="BQ1197" s="308">
        <v>1591.96</v>
      </c>
      <c r="BR1197" s="308">
        <v>12</v>
      </c>
      <c r="BS1197" s="308">
        <v>12</v>
      </c>
      <c r="BT1197" s="305" t="s">
        <v>2987</v>
      </c>
      <c r="BU1197" s="307">
        <v>0.1</v>
      </c>
      <c r="BV1197" s="309">
        <v>0</v>
      </c>
      <c r="BW1197" s="310" t="s">
        <v>1252</v>
      </c>
      <c r="BX1197" s="305"/>
      <c r="BY1197" s="308">
        <v>1444.05</v>
      </c>
      <c r="BZ1197" s="308">
        <v>1591.96</v>
      </c>
      <c r="CA1197" s="308">
        <v>20.399999999999999</v>
      </c>
      <c r="CB1197" s="308">
        <v>20.399999999999999</v>
      </c>
      <c r="CC1197" s="307">
        <v>0.55000000000000004</v>
      </c>
      <c r="CD1197" s="305" t="s">
        <v>1212</v>
      </c>
      <c r="CE1197" s="310" t="s">
        <v>1252</v>
      </c>
      <c r="CF1197" s="305"/>
      <c r="CG1197" s="308">
        <v>1444.05</v>
      </c>
      <c r="CH1197" s="308">
        <v>1591.96</v>
      </c>
      <c r="CI1197" s="308">
        <v>12</v>
      </c>
      <c r="CJ1197" s="308">
        <v>12</v>
      </c>
      <c r="CK1197" s="307"/>
      <c r="CL1197" s="307"/>
      <c r="CM1197" s="307">
        <v>1</v>
      </c>
      <c r="CN1197" s="311" t="s">
        <v>1212</v>
      </c>
      <c r="CO1197" s="305" t="s">
        <v>1252</v>
      </c>
      <c r="CP1197" s="305"/>
      <c r="CQ1197" s="308">
        <v>1444.05</v>
      </c>
      <c r="CR1197" s="308">
        <v>1591.96</v>
      </c>
      <c r="CS1197" s="308">
        <v>12</v>
      </c>
      <c r="CT1197" s="308">
        <v>12</v>
      </c>
      <c r="CW1197" s="312"/>
      <c r="CX1197" s="312"/>
    </row>
    <row r="1198" spans="1:102" s="299" customFormat="1" ht="16" customHeight="1">
      <c r="A1198" s="297" t="s">
        <v>2988</v>
      </c>
      <c r="B1198" s="297" t="s">
        <v>2989</v>
      </c>
      <c r="C1198" s="119" t="s">
        <v>1255</v>
      </c>
      <c r="D1198" s="119"/>
      <c r="E1198" s="119"/>
      <c r="F1198" s="298">
        <v>1198</v>
      </c>
      <c r="G1198" s="119"/>
      <c r="H1198" s="119"/>
      <c r="I1198" s="119" t="s">
        <v>2990</v>
      </c>
      <c r="J1198" s="119" t="s">
        <v>2991</v>
      </c>
      <c r="K1198" s="119" t="s">
        <v>378</v>
      </c>
      <c r="L1198" s="119"/>
      <c r="M1198" s="119" t="s">
        <v>147</v>
      </c>
      <c r="N1198" s="119"/>
      <c r="O1198" s="119"/>
      <c r="P1198" s="119"/>
      <c r="Q1198" s="119"/>
      <c r="R1198" s="119">
        <v>1</v>
      </c>
      <c r="S1198" s="119" t="s">
        <v>120</v>
      </c>
      <c r="T1198" s="119"/>
      <c r="U1198" s="119"/>
      <c r="V1198" s="119"/>
      <c r="W1198" s="119"/>
      <c r="X1198" s="119" t="s">
        <v>2992</v>
      </c>
      <c r="Y1198" s="119" t="s">
        <v>2993</v>
      </c>
      <c r="Z1198" s="119" t="s">
        <v>2994</v>
      </c>
      <c r="AA1198" s="119" t="s">
        <v>2995</v>
      </c>
      <c r="AB1198" s="119" t="s">
        <v>1209</v>
      </c>
      <c r="AD1198" s="300"/>
      <c r="AE1198" s="304"/>
      <c r="AF1198" s="297" t="s">
        <v>636</v>
      </c>
      <c r="AG1198" s="302">
        <v>0</v>
      </c>
      <c r="AH1198" s="297" t="s">
        <v>2988</v>
      </c>
      <c r="AI1198" s="297" t="s">
        <v>2989</v>
      </c>
      <c r="AJ1198" s="302">
        <v>4</v>
      </c>
      <c r="AK1198" s="299">
        <v>4</v>
      </c>
      <c r="AL1198" s="299">
        <v>3</v>
      </c>
      <c r="AM1198" s="299">
        <v>3</v>
      </c>
      <c r="AN1198" s="299">
        <v>2</v>
      </c>
      <c r="AR1198" s="299">
        <v>8</v>
      </c>
      <c r="AS1198" s="299">
        <v>4</v>
      </c>
      <c r="AT1198" s="299">
        <v>3</v>
      </c>
      <c r="AU1198" s="299">
        <v>3</v>
      </c>
      <c r="AX1198" s="303">
        <v>-13.125</v>
      </c>
      <c r="AY1198" s="299">
        <v>740</v>
      </c>
      <c r="AZ1198" s="303">
        <v>-58.333333333333329</v>
      </c>
      <c r="BA1198" s="299">
        <v>0</v>
      </c>
      <c r="BB1198" s="304">
        <v>1431.03</v>
      </c>
      <c r="BC1198" s="304">
        <v>1601.51</v>
      </c>
      <c r="BD1198" s="303">
        <v>941.66666666666663</v>
      </c>
      <c r="BE1198" s="303">
        <v>1000</v>
      </c>
      <c r="BH1198" s="297" t="s">
        <v>2970</v>
      </c>
      <c r="BI1198" s="312"/>
      <c r="BJ1198" s="305" t="s">
        <v>109</v>
      </c>
      <c r="BK1198" s="305"/>
      <c r="BL1198" s="305">
        <v>1</v>
      </c>
      <c r="BM1198" s="307">
        <v>1</v>
      </c>
      <c r="BN1198" s="307" t="s">
        <v>79</v>
      </c>
      <c r="BO1198" s="305" t="s">
        <v>1210</v>
      </c>
      <c r="BP1198" s="308">
        <v>1431.03</v>
      </c>
      <c r="BQ1198" s="308">
        <v>1601.51</v>
      </c>
      <c r="BR1198" s="308">
        <v>12</v>
      </c>
      <c r="BS1198" s="308">
        <v>12</v>
      </c>
      <c r="BT1198" s="305" t="s">
        <v>2996</v>
      </c>
      <c r="BU1198" s="307">
        <v>0.1</v>
      </c>
      <c r="BV1198" s="309">
        <v>0</v>
      </c>
      <c r="BW1198" s="310" t="s">
        <v>1252</v>
      </c>
      <c r="BX1198" s="305"/>
      <c r="BY1198" s="308">
        <v>1431.03</v>
      </c>
      <c r="BZ1198" s="308">
        <v>1601.51</v>
      </c>
      <c r="CA1198" s="308">
        <v>20.399999999999999</v>
      </c>
      <c r="CB1198" s="308">
        <v>20.399999999999999</v>
      </c>
      <c r="CC1198" s="307">
        <v>0.55000000000000004</v>
      </c>
      <c r="CD1198" s="305" t="s">
        <v>1212</v>
      </c>
      <c r="CE1198" s="310" t="s">
        <v>1252</v>
      </c>
      <c r="CF1198" s="305"/>
      <c r="CG1198" s="308">
        <v>1431.03</v>
      </c>
      <c r="CH1198" s="308">
        <v>1601.51</v>
      </c>
      <c r="CI1198" s="308">
        <v>12</v>
      </c>
      <c r="CJ1198" s="308">
        <v>12</v>
      </c>
      <c r="CK1198" s="307"/>
      <c r="CL1198" s="307"/>
      <c r="CM1198" s="307">
        <v>1</v>
      </c>
      <c r="CN1198" s="311" t="s">
        <v>1212</v>
      </c>
      <c r="CO1198" s="305" t="s">
        <v>1252</v>
      </c>
      <c r="CP1198" s="305"/>
      <c r="CQ1198" s="308">
        <v>1431.03</v>
      </c>
      <c r="CR1198" s="308">
        <v>1601.51</v>
      </c>
      <c r="CS1198" s="308">
        <v>12</v>
      </c>
      <c r="CT1198" s="308">
        <v>12</v>
      </c>
      <c r="CW1198" s="312"/>
      <c r="CX1198" s="312"/>
    </row>
    <row r="1199" spans="1:102" s="299" customFormat="1" ht="16" customHeight="1">
      <c r="A1199" s="297" t="s">
        <v>2997</v>
      </c>
      <c r="B1199" s="297" t="s">
        <v>2998</v>
      </c>
      <c r="C1199" s="119" t="s">
        <v>1214</v>
      </c>
      <c r="D1199" s="119"/>
      <c r="E1199" s="119"/>
      <c r="F1199" s="298">
        <v>1199</v>
      </c>
      <c r="G1199" s="119"/>
      <c r="H1199" s="119"/>
      <c r="I1199" s="119" t="s">
        <v>2999</v>
      </c>
      <c r="J1199" s="119" t="s">
        <v>3000</v>
      </c>
      <c r="K1199" s="119" t="s">
        <v>378</v>
      </c>
      <c r="L1199" s="119"/>
      <c r="M1199" s="119" t="s">
        <v>147</v>
      </c>
      <c r="N1199" s="119"/>
      <c r="O1199" s="119"/>
      <c r="P1199" s="119"/>
      <c r="Q1199" s="119"/>
      <c r="R1199" s="119">
        <v>1</v>
      </c>
      <c r="S1199" s="119" t="s">
        <v>120</v>
      </c>
      <c r="T1199" s="119"/>
      <c r="U1199" s="119"/>
      <c r="V1199" s="119"/>
      <c r="W1199" s="119"/>
      <c r="X1199" s="119" t="s">
        <v>3001</v>
      </c>
      <c r="Y1199" s="119" t="s">
        <v>3002</v>
      </c>
      <c r="Z1199" s="119" t="s">
        <v>3003</v>
      </c>
      <c r="AA1199" s="119" t="s">
        <v>3004</v>
      </c>
      <c r="AB1199" s="119" t="s">
        <v>1209</v>
      </c>
      <c r="AD1199" s="300"/>
      <c r="AE1199" s="304"/>
      <c r="AF1199" s="297" t="s">
        <v>637</v>
      </c>
      <c r="AG1199" s="302">
        <v>0</v>
      </c>
      <c r="AH1199" s="297" t="s">
        <v>2997</v>
      </c>
      <c r="AI1199" s="297" t="s">
        <v>2998</v>
      </c>
      <c r="AJ1199" s="302">
        <v>4</v>
      </c>
      <c r="AK1199" s="299">
        <v>4</v>
      </c>
      <c r="AL1199" s="299">
        <v>3</v>
      </c>
      <c r="AM1199" s="299">
        <v>3</v>
      </c>
      <c r="AN1199" s="299">
        <v>3</v>
      </c>
      <c r="AR1199" s="299">
        <v>8</v>
      </c>
      <c r="AS1199" s="299">
        <v>4</v>
      </c>
      <c r="AT1199" s="299">
        <v>3</v>
      </c>
      <c r="AU1199" s="299">
        <v>3</v>
      </c>
      <c r="AX1199" s="303">
        <v>-11.875</v>
      </c>
      <c r="AY1199" s="299">
        <v>740</v>
      </c>
      <c r="AZ1199" s="303">
        <v>-52.777777777777771</v>
      </c>
      <c r="BA1199" s="299">
        <v>0</v>
      </c>
      <c r="BB1199" s="304">
        <v>1417.81</v>
      </c>
      <c r="BC1199" s="304">
        <v>1610.77</v>
      </c>
      <c r="BD1199" s="303">
        <v>947.22222222222217</v>
      </c>
      <c r="BE1199" s="303">
        <v>1000</v>
      </c>
      <c r="BH1199" s="297" t="s">
        <v>2970</v>
      </c>
      <c r="BI1199" s="312"/>
      <c r="BJ1199" s="305" t="s">
        <v>109</v>
      </c>
      <c r="BK1199" s="305"/>
      <c r="BL1199" s="305">
        <v>1</v>
      </c>
      <c r="BM1199" s="307">
        <v>1</v>
      </c>
      <c r="BN1199" s="307" t="s">
        <v>79</v>
      </c>
      <c r="BO1199" s="305" t="s">
        <v>1210</v>
      </c>
      <c r="BP1199" s="308">
        <v>1417.81</v>
      </c>
      <c r="BQ1199" s="308">
        <v>1610.77</v>
      </c>
      <c r="BR1199" s="308">
        <v>12</v>
      </c>
      <c r="BS1199" s="308">
        <v>12</v>
      </c>
      <c r="BT1199" s="305" t="s">
        <v>3005</v>
      </c>
      <c r="BU1199" s="307">
        <v>0.1</v>
      </c>
      <c r="BV1199" s="309">
        <v>0</v>
      </c>
      <c r="BW1199" s="310" t="s">
        <v>1252</v>
      </c>
      <c r="BX1199" s="305"/>
      <c r="BY1199" s="308">
        <v>1417.81</v>
      </c>
      <c r="BZ1199" s="308">
        <v>1610.77</v>
      </c>
      <c r="CA1199" s="308">
        <v>20.399999999999999</v>
      </c>
      <c r="CB1199" s="308">
        <v>20.399999999999999</v>
      </c>
      <c r="CC1199" s="307">
        <v>0.55000000000000004</v>
      </c>
      <c r="CD1199" s="305" t="s">
        <v>1212</v>
      </c>
      <c r="CE1199" s="310" t="s">
        <v>1252</v>
      </c>
      <c r="CF1199" s="305"/>
      <c r="CG1199" s="308">
        <v>1417.81</v>
      </c>
      <c r="CH1199" s="308">
        <v>1610.77</v>
      </c>
      <c r="CI1199" s="308">
        <v>12</v>
      </c>
      <c r="CJ1199" s="308">
        <v>12</v>
      </c>
      <c r="CK1199" s="307"/>
      <c r="CL1199" s="307"/>
      <c r="CM1199" s="307">
        <v>1</v>
      </c>
      <c r="CN1199" s="311" t="s">
        <v>1212</v>
      </c>
      <c r="CO1199" s="305" t="s">
        <v>1252</v>
      </c>
      <c r="CP1199" s="305"/>
      <c r="CQ1199" s="308">
        <v>1417.81</v>
      </c>
      <c r="CR1199" s="308">
        <v>1610.77</v>
      </c>
      <c r="CS1199" s="308">
        <v>12</v>
      </c>
      <c r="CT1199" s="308">
        <v>12</v>
      </c>
      <c r="CW1199" s="312"/>
      <c r="CX1199" s="312"/>
    </row>
    <row r="1200" spans="1:102" s="299" customFormat="1" ht="16" customHeight="1">
      <c r="A1200" s="297" t="s">
        <v>3006</v>
      </c>
      <c r="B1200" s="297" t="s">
        <v>3007</v>
      </c>
      <c r="C1200" s="119" t="s">
        <v>1255</v>
      </c>
      <c r="D1200" s="119"/>
      <c r="E1200" s="119"/>
      <c r="F1200" s="298">
        <v>1200</v>
      </c>
      <c r="G1200" s="119"/>
      <c r="H1200" s="119"/>
      <c r="I1200" s="119" t="s">
        <v>3008</v>
      </c>
      <c r="J1200" s="119" t="s">
        <v>3009</v>
      </c>
      <c r="K1200" s="119" t="s">
        <v>378</v>
      </c>
      <c r="L1200" s="119"/>
      <c r="M1200" s="119" t="s">
        <v>147</v>
      </c>
      <c r="N1200" s="119"/>
      <c r="O1200" s="119"/>
      <c r="P1200" s="119"/>
      <c r="Q1200" s="119"/>
      <c r="R1200" s="119">
        <v>1</v>
      </c>
      <c r="S1200" s="119" t="s">
        <v>120</v>
      </c>
      <c r="T1200" s="119"/>
      <c r="U1200" s="119"/>
      <c r="V1200" s="119"/>
      <c r="W1200" s="119"/>
      <c r="X1200" s="119" t="s">
        <v>3010</v>
      </c>
      <c r="Y1200" s="119" t="s">
        <v>3011</v>
      </c>
      <c r="Z1200" s="119" t="s">
        <v>3012</v>
      </c>
      <c r="AA1200" s="119" t="s">
        <v>3013</v>
      </c>
      <c r="AB1200" s="119" t="s">
        <v>1209</v>
      </c>
      <c r="AD1200" s="300"/>
      <c r="AE1200" s="304"/>
      <c r="AF1200" s="297" t="s">
        <v>638</v>
      </c>
      <c r="AG1200" s="302">
        <v>0</v>
      </c>
      <c r="AH1200" s="297" t="s">
        <v>3006</v>
      </c>
      <c r="AI1200" s="297" t="s">
        <v>3007</v>
      </c>
      <c r="AJ1200" s="302">
        <v>2</v>
      </c>
      <c r="AK1200" s="299">
        <v>4</v>
      </c>
      <c r="AL1200" s="299">
        <v>4</v>
      </c>
      <c r="AR1200" s="299">
        <v>8</v>
      </c>
      <c r="AS1200" s="299">
        <v>4</v>
      </c>
      <c r="AX1200" s="303">
        <v>-5.625</v>
      </c>
      <c r="AY1200" s="299">
        <v>500</v>
      </c>
      <c r="AZ1200" s="303">
        <v>-25</v>
      </c>
      <c r="BA1200" s="299">
        <v>0</v>
      </c>
      <c r="BB1200" s="304">
        <v>1235.7</v>
      </c>
      <c r="BC1200" s="304">
        <v>1440.96</v>
      </c>
      <c r="BD1200" s="303">
        <v>975</v>
      </c>
      <c r="BE1200" s="303">
        <v>1000</v>
      </c>
      <c r="BH1200" s="297" t="s">
        <v>2638</v>
      </c>
      <c r="BI1200" s="312"/>
      <c r="BJ1200" s="305" t="s">
        <v>109</v>
      </c>
      <c r="BK1200" s="305"/>
      <c r="BL1200" s="305">
        <v>1</v>
      </c>
      <c r="BM1200" s="307">
        <v>1</v>
      </c>
      <c r="BN1200" s="307" t="s">
        <v>79</v>
      </c>
      <c r="BO1200" s="305" t="s">
        <v>1210</v>
      </c>
      <c r="BP1200" s="308">
        <v>1235.7</v>
      </c>
      <c r="BQ1200" s="308">
        <v>1440.96</v>
      </c>
      <c r="BR1200" s="308">
        <v>60</v>
      </c>
      <c r="BS1200" s="308">
        <v>60</v>
      </c>
      <c r="BT1200" s="305" t="s">
        <v>3014</v>
      </c>
      <c r="BU1200" s="307">
        <v>0.1</v>
      </c>
      <c r="BV1200" s="309">
        <v>0</v>
      </c>
      <c r="BW1200" s="310" t="s">
        <v>1232</v>
      </c>
      <c r="BX1200" s="305"/>
      <c r="BY1200" s="308">
        <v>1235.7</v>
      </c>
      <c r="BZ1200" s="308">
        <v>1440.96</v>
      </c>
      <c r="CA1200" s="308">
        <v>102</v>
      </c>
      <c r="CB1200" s="308">
        <v>102</v>
      </c>
      <c r="CC1200" s="307">
        <v>0.55000000000000004</v>
      </c>
      <c r="CD1200" s="305" t="s">
        <v>1212</v>
      </c>
      <c r="CE1200" s="310" t="s">
        <v>1232</v>
      </c>
      <c r="CF1200" s="305"/>
      <c r="CG1200" s="308">
        <v>1235.7</v>
      </c>
      <c r="CH1200" s="308">
        <v>1440.96</v>
      </c>
      <c r="CI1200" s="308">
        <v>60</v>
      </c>
      <c r="CJ1200" s="308">
        <v>60</v>
      </c>
      <c r="CK1200" s="307"/>
      <c r="CL1200" s="307"/>
      <c r="CM1200" s="307">
        <v>1</v>
      </c>
      <c r="CN1200" s="311" t="s">
        <v>1212</v>
      </c>
      <c r="CO1200" s="305" t="s">
        <v>1232</v>
      </c>
      <c r="CP1200" s="305"/>
      <c r="CQ1200" s="308">
        <v>1235.7</v>
      </c>
      <c r="CR1200" s="308">
        <v>1440.96</v>
      </c>
      <c r="CS1200" s="308">
        <v>60</v>
      </c>
      <c r="CT1200" s="308">
        <v>60</v>
      </c>
      <c r="CW1200" s="312"/>
      <c r="CX1200" s="312"/>
    </row>
    <row r="1201" spans="1:102" s="299" customFormat="1" ht="16" customHeight="1">
      <c r="A1201" s="297" t="s">
        <v>3015</v>
      </c>
      <c r="B1201" s="297" t="s">
        <v>3016</v>
      </c>
      <c r="C1201" s="119" t="s">
        <v>1255</v>
      </c>
      <c r="D1201" s="119"/>
      <c r="E1201" s="119"/>
      <c r="F1201" s="298">
        <v>1201</v>
      </c>
      <c r="G1201" s="119"/>
      <c r="H1201" s="119"/>
      <c r="I1201" s="119" t="s">
        <v>3017</v>
      </c>
      <c r="J1201" s="119" t="s">
        <v>3018</v>
      </c>
      <c r="K1201" s="119" t="s">
        <v>378</v>
      </c>
      <c r="L1201" s="119"/>
      <c r="M1201" s="119" t="s">
        <v>147</v>
      </c>
      <c r="N1201" s="119"/>
      <c r="O1201" s="119"/>
      <c r="P1201" s="119"/>
      <c r="Q1201" s="119"/>
      <c r="R1201" s="119">
        <v>1</v>
      </c>
      <c r="S1201" s="119" t="s">
        <v>120</v>
      </c>
      <c r="T1201" s="119"/>
      <c r="U1201" s="119"/>
      <c r="V1201" s="119"/>
      <c r="W1201" s="119"/>
      <c r="X1201" s="119" t="s">
        <v>3019</v>
      </c>
      <c r="Y1201" s="119" t="s">
        <v>3020</v>
      </c>
      <c r="Z1201" s="119" t="s">
        <v>3021</v>
      </c>
      <c r="AA1201" s="119" t="s">
        <v>3022</v>
      </c>
      <c r="AB1201" s="119" t="s">
        <v>1209</v>
      </c>
      <c r="AD1201" s="300"/>
      <c r="AE1201" s="304"/>
      <c r="AF1201" s="297" t="s">
        <v>639</v>
      </c>
      <c r="AG1201" s="302">
        <v>0</v>
      </c>
      <c r="AH1201" s="297" t="s">
        <v>3015</v>
      </c>
      <c r="AI1201" s="297" t="s">
        <v>3016</v>
      </c>
      <c r="AJ1201" s="302">
        <v>3</v>
      </c>
      <c r="AK1201" s="299">
        <v>4</v>
      </c>
      <c r="AL1201" s="299">
        <v>4</v>
      </c>
      <c r="AM1201" s="299">
        <v>1</v>
      </c>
      <c r="AR1201" s="299">
        <v>8</v>
      </c>
      <c r="AS1201" s="299">
        <v>4</v>
      </c>
      <c r="AT1201" s="299">
        <v>3</v>
      </c>
      <c r="AX1201" s="303">
        <v>-9.375</v>
      </c>
      <c r="AY1201" s="299">
        <v>640</v>
      </c>
      <c r="AZ1201" s="303">
        <v>-41.666666666666664</v>
      </c>
      <c r="BA1201" s="299">
        <v>0</v>
      </c>
      <c r="BB1201" s="304">
        <v>1337.96</v>
      </c>
      <c r="BC1201" s="304">
        <v>1543.49</v>
      </c>
      <c r="BD1201" s="303">
        <v>958.33333333333337</v>
      </c>
      <c r="BE1201" s="303">
        <v>1000</v>
      </c>
      <c r="BH1201" s="297" t="s">
        <v>3006</v>
      </c>
      <c r="BI1201" s="312"/>
      <c r="BJ1201" s="305" t="s">
        <v>109</v>
      </c>
      <c r="BK1201" s="305"/>
      <c r="BL1201" s="305">
        <v>1</v>
      </c>
      <c r="BM1201" s="307">
        <v>1</v>
      </c>
      <c r="BN1201" s="307" t="s">
        <v>79</v>
      </c>
      <c r="BO1201" s="305" t="s">
        <v>1210</v>
      </c>
      <c r="BP1201" s="308">
        <v>1337.96</v>
      </c>
      <c r="BQ1201" s="308">
        <v>1543.49</v>
      </c>
      <c r="BR1201" s="308">
        <v>35</v>
      </c>
      <c r="BS1201" s="308">
        <v>35</v>
      </c>
      <c r="BT1201" s="305" t="s">
        <v>3023</v>
      </c>
      <c r="BU1201" s="307">
        <v>0.1</v>
      </c>
      <c r="BV1201" s="309">
        <v>0</v>
      </c>
      <c r="BW1201" s="310" t="s">
        <v>1242</v>
      </c>
      <c r="BX1201" s="305"/>
      <c r="BY1201" s="308">
        <v>1337.96</v>
      </c>
      <c r="BZ1201" s="308">
        <v>1543.49</v>
      </c>
      <c r="CA1201" s="308">
        <v>59.5</v>
      </c>
      <c r="CB1201" s="308">
        <v>59.5</v>
      </c>
      <c r="CC1201" s="307">
        <v>0.55000000000000004</v>
      </c>
      <c r="CD1201" s="305" t="s">
        <v>1212</v>
      </c>
      <c r="CE1201" s="310" t="s">
        <v>1242</v>
      </c>
      <c r="CF1201" s="305"/>
      <c r="CG1201" s="308">
        <v>1337.96</v>
      </c>
      <c r="CH1201" s="308">
        <v>1543.49</v>
      </c>
      <c r="CI1201" s="308">
        <v>35</v>
      </c>
      <c r="CJ1201" s="308">
        <v>35</v>
      </c>
      <c r="CK1201" s="307"/>
      <c r="CL1201" s="307"/>
      <c r="CM1201" s="307">
        <v>1</v>
      </c>
      <c r="CN1201" s="311" t="s">
        <v>1212</v>
      </c>
      <c r="CO1201" s="305" t="s">
        <v>1242</v>
      </c>
      <c r="CP1201" s="305"/>
      <c r="CQ1201" s="308">
        <v>1337.96</v>
      </c>
      <c r="CR1201" s="308">
        <v>1543.49</v>
      </c>
      <c r="CS1201" s="308">
        <v>35</v>
      </c>
      <c r="CT1201" s="308">
        <v>35</v>
      </c>
      <c r="CW1201" s="312"/>
      <c r="CX1201" s="312"/>
    </row>
    <row r="1202" spans="1:102" s="299" customFormat="1" ht="16" customHeight="1">
      <c r="A1202" s="297" t="s">
        <v>3024</v>
      </c>
      <c r="B1202" s="297" t="s">
        <v>3025</v>
      </c>
      <c r="C1202" s="119" t="s">
        <v>1255</v>
      </c>
      <c r="D1202" s="119"/>
      <c r="E1202" s="119"/>
      <c r="F1202" s="298">
        <v>1202</v>
      </c>
      <c r="G1202" s="119"/>
      <c r="H1202" s="119"/>
      <c r="I1202" s="119" t="s">
        <v>3026</v>
      </c>
      <c r="J1202" s="119" t="s">
        <v>3027</v>
      </c>
      <c r="K1202" s="119" t="s">
        <v>378</v>
      </c>
      <c r="L1202" s="119"/>
      <c r="M1202" s="119" t="s">
        <v>147</v>
      </c>
      <c r="N1202" s="119"/>
      <c r="O1202" s="119"/>
      <c r="P1202" s="119"/>
      <c r="Q1202" s="119"/>
      <c r="R1202" s="119">
        <v>1</v>
      </c>
      <c r="S1202" s="119" t="s">
        <v>120</v>
      </c>
      <c r="T1202" s="119"/>
      <c r="U1202" s="119"/>
      <c r="V1202" s="119"/>
      <c r="W1202" s="119"/>
      <c r="X1202" s="119" t="s">
        <v>3028</v>
      </c>
      <c r="Y1202" s="119" t="s">
        <v>3029</v>
      </c>
      <c r="Z1202" s="119" t="s">
        <v>3030</v>
      </c>
      <c r="AA1202" s="119" t="s">
        <v>3031</v>
      </c>
      <c r="AB1202" s="119" t="s">
        <v>1209</v>
      </c>
      <c r="AD1202" s="300"/>
      <c r="AE1202" s="304"/>
      <c r="AF1202" s="297" t="s">
        <v>640</v>
      </c>
      <c r="AG1202" s="302">
        <v>0</v>
      </c>
      <c r="AH1202" s="297" t="s">
        <v>3024</v>
      </c>
      <c r="AI1202" s="297" t="s">
        <v>3025</v>
      </c>
      <c r="AJ1202" s="302">
        <v>4</v>
      </c>
      <c r="AK1202" s="299">
        <v>4</v>
      </c>
      <c r="AL1202" s="299">
        <v>4</v>
      </c>
      <c r="AM1202" s="299">
        <v>1</v>
      </c>
      <c r="AN1202" s="299">
        <v>1</v>
      </c>
      <c r="AR1202" s="299">
        <v>8</v>
      </c>
      <c r="AS1202" s="299">
        <v>4</v>
      </c>
      <c r="AT1202" s="299">
        <v>3</v>
      </c>
      <c r="AU1202" s="299">
        <v>3</v>
      </c>
      <c r="AX1202" s="303">
        <v>-10.625</v>
      </c>
      <c r="AY1202" s="299">
        <v>740</v>
      </c>
      <c r="AZ1202" s="303">
        <v>-47.222222222222221</v>
      </c>
      <c r="BA1202" s="299">
        <v>0</v>
      </c>
      <c r="BB1202" s="304">
        <v>1404.3899999999999</v>
      </c>
      <c r="BC1202" s="304">
        <v>1619.74</v>
      </c>
      <c r="BD1202" s="303">
        <v>952.77777777777783</v>
      </c>
      <c r="BE1202" s="303">
        <v>1000</v>
      </c>
      <c r="BH1202" s="297" t="s">
        <v>3015</v>
      </c>
      <c r="BI1202" s="312"/>
      <c r="BJ1202" s="305" t="s">
        <v>109</v>
      </c>
      <c r="BK1202" s="305"/>
      <c r="BL1202" s="305">
        <v>1</v>
      </c>
      <c r="BM1202" s="307">
        <v>1</v>
      </c>
      <c r="BN1202" s="307" t="s">
        <v>79</v>
      </c>
      <c r="BO1202" s="305" t="s">
        <v>1210</v>
      </c>
      <c r="BP1202" s="308">
        <v>1404.39</v>
      </c>
      <c r="BQ1202" s="308">
        <v>1619.74</v>
      </c>
      <c r="BR1202" s="308">
        <v>12</v>
      </c>
      <c r="BS1202" s="308">
        <v>12</v>
      </c>
      <c r="BT1202" s="305" t="s">
        <v>3032</v>
      </c>
      <c r="BU1202" s="307">
        <v>0.1</v>
      </c>
      <c r="BV1202" s="309">
        <v>0</v>
      </c>
      <c r="BW1202" s="310" t="s">
        <v>1252</v>
      </c>
      <c r="BX1202" s="305"/>
      <c r="BY1202" s="308">
        <v>1404.39</v>
      </c>
      <c r="BZ1202" s="308">
        <v>1619.74</v>
      </c>
      <c r="CA1202" s="308">
        <v>20.399999999999999</v>
      </c>
      <c r="CB1202" s="308">
        <v>20.399999999999999</v>
      </c>
      <c r="CC1202" s="307">
        <v>0.55000000000000004</v>
      </c>
      <c r="CD1202" s="305" t="s">
        <v>1212</v>
      </c>
      <c r="CE1202" s="310" t="s">
        <v>1252</v>
      </c>
      <c r="CF1202" s="305"/>
      <c r="CG1202" s="308">
        <v>1404.39</v>
      </c>
      <c r="CH1202" s="308">
        <v>1619.74</v>
      </c>
      <c r="CI1202" s="308">
        <v>12</v>
      </c>
      <c r="CJ1202" s="308">
        <v>12</v>
      </c>
      <c r="CK1202" s="307"/>
      <c r="CL1202" s="307"/>
      <c r="CM1202" s="307">
        <v>1</v>
      </c>
      <c r="CN1202" s="311" t="s">
        <v>1212</v>
      </c>
      <c r="CO1202" s="305" t="s">
        <v>1252</v>
      </c>
      <c r="CP1202" s="305"/>
      <c r="CQ1202" s="308">
        <v>1404.39</v>
      </c>
      <c r="CR1202" s="308">
        <v>1619.74</v>
      </c>
      <c r="CS1202" s="308">
        <v>12</v>
      </c>
      <c r="CT1202" s="308">
        <v>12</v>
      </c>
      <c r="CW1202" s="312"/>
      <c r="CX1202" s="312"/>
    </row>
    <row r="1203" spans="1:102" s="299" customFormat="1" ht="16" customHeight="1">
      <c r="A1203" s="297" t="s">
        <v>3033</v>
      </c>
      <c r="B1203" s="297" t="s">
        <v>3034</v>
      </c>
      <c r="C1203" s="119" t="s">
        <v>1214</v>
      </c>
      <c r="D1203" s="119"/>
      <c r="E1203" s="119"/>
      <c r="F1203" s="298">
        <v>1203</v>
      </c>
      <c r="G1203" s="119"/>
      <c r="H1203" s="119"/>
      <c r="I1203" s="119" t="s">
        <v>3035</v>
      </c>
      <c r="J1203" s="119" t="s">
        <v>3036</v>
      </c>
      <c r="K1203" s="119" t="s">
        <v>378</v>
      </c>
      <c r="L1203" s="119"/>
      <c r="M1203" s="119" t="s">
        <v>147</v>
      </c>
      <c r="N1203" s="119"/>
      <c r="O1203" s="119"/>
      <c r="P1203" s="119"/>
      <c r="Q1203" s="119"/>
      <c r="R1203" s="119">
        <v>1</v>
      </c>
      <c r="S1203" s="119" t="s">
        <v>120</v>
      </c>
      <c r="T1203" s="119"/>
      <c r="U1203" s="119"/>
      <c r="V1203" s="119"/>
      <c r="W1203" s="119"/>
      <c r="X1203" s="119" t="s">
        <v>3037</v>
      </c>
      <c r="Y1203" s="119" t="s">
        <v>3038</v>
      </c>
      <c r="Z1203" s="119" t="s">
        <v>3039</v>
      </c>
      <c r="AA1203" s="119" t="s">
        <v>3040</v>
      </c>
      <c r="AB1203" s="119" t="s">
        <v>1209</v>
      </c>
      <c r="AD1203" s="300"/>
      <c r="AE1203" s="304"/>
      <c r="AF1203" s="297" t="s">
        <v>641</v>
      </c>
      <c r="AG1203" s="302">
        <v>0</v>
      </c>
      <c r="AH1203" s="297" t="s">
        <v>3033</v>
      </c>
      <c r="AI1203" s="297" t="s">
        <v>3034</v>
      </c>
      <c r="AJ1203" s="302">
        <v>4</v>
      </c>
      <c r="AK1203" s="299">
        <v>4</v>
      </c>
      <c r="AL1203" s="299">
        <v>4</v>
      </c>
      <c r="AM1203" s="299">
        <v>1</v>
      </c>
      <c r="AN1203" s="299">
        <v>2</v>
      </c>
      <c r="AR1203" s="299">
        <v>8</v>
      </c>
      <c r="AS1203" s="299">
        <v>4</v>
      </c>
      <c r="AT1203" s="299">
        <v>3</v>
      </c>
      <c r="AU1203" s="299">
        <v>3</v>
      </c>
      <c r="AX1203" s="303">
        <v>-9.375</v>
      </c>
      <c r="AY1203" s="299">
        <v>740</v>
      </c>
      <c r="AZ1203" s="303">
        <v>-41.666666666666664</v>
      </c>
      <c r="BA1203" s="299">
        <v>0</v>
      </c>
      <c r="BB1203" s="304">
        <v>1390.77</v>
      </c>
      <c r="BC1203" s="304">
        <v>1628.4099999999999</v>
      </c>
      <c r="BD1203" s="303">
        <v>958.33333333333337</v>
      </c>
      <c r="BE1203" s="303">
        <v>1000</v>
      </c>
      <c r="BH1203" s="297" t="s">
        <v>3015</v>
      </c>
      <c r="BI1203" s="312"/>
      <c r="BJ1203" s="305" t="s">
        <v>109</v>
      </c>
      <c r="BK1203" s="305"/>
      <c r="BL1203" s="305">
        <v>1</v>
      </c>
      <c r="BM1203" s="307">
        <v>1</v>
      </c>
      <c r="BN1203" s="307" t="s">
        <v>79</v>
      </c>
      <c r="BO1203" s="305" t="s">
        <v>1210</v>
      </c>
      <c r="BP1203" s="308">
        <v>1390.77</v>
      </c>
      <c r="BQ1203" s="308">
        <v>1628.41</v>
      </c>
      <c r="BR1203" s="308">
        <v>12</v>
      </c>
      <c r="BS1203" s="308">
        <v>12</v>
      </c>
      <c r="BT1203" s="305" t="s">
        <v>3041</v>
      </c>
      <c r="BU1203" s="307">
        <v>0.1</v>
      </c>
      <c r="BV1203" s="309">
        <v>0</v>
      </c>
      <c r="BW1203" s="310" t="s">
        <v>1252</v>
      </c>
      <c r="BX1203" s="305"/>
      <c r="BY1203" s="308">
        <v>1390.77</v>
      </c>
      <c r="BZ1203" s="308">
        <v>1628.41</v>
      </c>
      <c r="CA1203" s="308">
        <v>20.399999999999999</v>
      </c>
      <c r="CB1203" s="308">
        <v>20.399999999999999</v>
      </c>
      <c r="CC1203" s="307">
        <v>0.55000000000000004</v>
      </c>
      <c r="CD1203" s="305" t="s">
        <v>1212</v>
      </c>
      <c r="CE1203" s="310" t="s">
        <v>1252</v>
      </c>
      <c r="CF1203" s="305"/>
      <c r="CG1203" s="308">
        <v>1390.77</v>
      </c>
      <c r="CH1203" s="308">
        <v>1628.41</v>
      </c>
      <c r="CI1203" s="308">
        <v>12</v>
      </c>
      <c r="CJ1203" s="308">
        <v>12</v>
      </c>
      <c r="CK1203" s="307"/>
      <c r="CL1203" s="307"/>
      <c r="CM1203" s="307">
        <v>1</v>
      </c>
      <c r="CN1203" s="311" t="s">
        <v>1212</v>
      </c>
      <c r="CO1203" s="305" t="s">
        <v>1252</v>
      </c>
      <c r="CP1203" s="305"/>
      <c r="CQ1203" s="308">
        <v>1390.77</v>
      </c>
      <c r="CR1203" s="308">
        <v>1628.41</v>
      </c>
      <c r="CS1203" s="308">
        <v>12</v>
      </c>
      <c r="CT1203" s="308">
        <v>12</v>
      </c>
      <c r="CW1203" s="312"/>
      <c r="CX1203" s="312"/>
    </row>
    <row r="1204" spans="1:102" s="299" customFormat="1" ht="16" customHeight="1">
      <c r="A1204" s="297" t="s">
        <v>3042</v>
      </c>
      <c r="B1204" s="297" t="s">
        <v>3043</v>
      </c>
      <c r="C1204" s="119" t="s">
        <v>1255</v>
      </c>
      <c r="D1204" s="119"/>
      <c r="E1204" s="119"/>
      <c r="F1204" s="298">
        <v>1204</v>
      </c>
      <c r="G1204" s="119"/>
      <c r="H1204" s="119"/>
      <c r="I1204" s="119" t="s">
        <v>3044</v>
      </c>
      <c r="J1204" s="119" t="s">
        <v>3045</v>
      </c>
      <c r="K1204" s="119" t="s">
        <v>378</v>
      </c>
      <c r="L1204" s="119"/>
      <c r="M1204" s="119" t="s">
        <v>147</v>
      </c>
      <c r="N1204" s="119"/>
      <c r="O1204" s="119"/>
      <c r="P1204" s="119"/>
      <c r="Q1204" s="119"/>
      <c r="R1204" s="119">
        <v>1</v>
      </c>
      <c r="S1204" s="119" t="s">
        <v>120</v>
      </c>
      <c r="T1204" s="119"/>
      <c r="U1204" s="119"/>
      <c r="V1204" s="119"/>
      <c r="W1204" s="119"/>
      <c r="X1204" s="119" t="s">
        <v>3046</v>
      </c>
      <c r="Y1204" s="119" t="s">
        <v>3047</v>
      </c>
      <c r="Z1204" s="119" t="s">
        <v>3048</v>
      </c>
      <c r="AA1204" s="119" t="s">
        <v>3049</v>
      </c>
      <c r="AB1204" s="119" t="s">
        <v>1209</v>
      </c>
      <c r="AD1204" s="300"/>
      <c r="AE1204" s="304"/>
      <c r="AF1204" s="297" t="s">
        <v>642</v>
      </c>
      <c r="AG1204" s="302">
        <v>0</v>
      </c>
      <c r="AH1204" s="297" t="s">
        <v>3042</v>
      </c>
      <c r="AI1204" s="297" t="s">
        <v>3043</v>
      </c>
      <c r="AJ1204" s="302">
        <v>4</v>
      </c>
      <c r="AK1204" s="299">
        <v>4</v>
      </c>
      <c r="AL1204" s="299">
        <v>4</v>
      </c>
      <c r="AM1204" s="299">
        <v>1</v>
      </c>
      <c r="AN1204" s="299">
        <v>3</v>
      </c>
      <c r="AR1204" s="299">
        <v>8</v>
      </c>
      <c r="AS1204" s="299">
        <v>4</v>
      </c>
      <c r="AT1204" s="299">
        <v>3</v>
      </c>
      <c r="AU1204" s="299">
        <v>3</v>
      </c>
      <c r="AX1204" s="303">
        <v>-8.125</v>
      </c>
      <c r="AY1204" s="299">
        <v>740</v>
      </c>
      <c r="AZ1204" s="303">
        <v>-36.111111111111107</v>
      </c>
      <c r="BA1204" s="299">
        <v>0</v>
      </c>
      <c r="BB1204" s="304">
        <v>1376.97</v>
      </c>
      <c r="BC1204" s="304">
        <v>1636.78</v>
      </c>
      <c r="BD1204" s="303">
        <v>963.88888888888891</v>
      </c>
      <c r="BE1204" s="303">
        <v>1000</v>
      </c>
      <c r="BH1204" s="297" t="s">
        <v>3015</v>
      </c>
      <c r="BI1204" s="312"/>
      <c r="BJ1204" s="305" t="s">
        <v>109</v>
      </c>
      <c r="BK1204" s="305"/>
      <c r="BL1204" s="305">
        <v>1</v>
      </c>
      <c r="BM1204" s="307">
        <v>1</v>
      </c>
      <c r="BN1204" s="307" t="s">
        <v>79</v>
      </c>
      <c r="BO1204" s="305" t="s">
        <v>1210</v>
      </c>
      <c r="BP1204" s="308">
        <v>1376.97</v>
      </c>
      <c r="BQ1204" s="308">
        <v>1636.78</v>
      </c>
      <c r="BR1204" s="308">
        <v>12</v>
      </c>
      <c r="BS1204" s="308">
        <v>12</v>
      </c>
      <c r="BT1204" s="305" t="s">
        <v>3050</v>
      </c>
      <c r="BU1204" s="307">
        <v>0.1</v>
      </c>
      <c r="BV1204" s="309">
        <v>0</v>
      </c>
      <c r="BW1204" s="310" t="s">
        <v>1252</v>
      </c>
      <c r="BX1204" s="305"/>
      <c r="BY1204" s="308">
        <v>1376.97</v>
      </c>
      <c r="BZ1204" s="308">
        <v>1636.78</v>
      </c>
      <c r="CA1204" s="308">
        <v>20.399999999999999</v>
      </c>
      <c r="CB1204" s="308">
        <v>20.399999999999999</v>
      </c>
      <c r="CC1204" s="307">
        <v>0.55000000000000004</v>
      </c>
      <c r="CD1204" s="305" t="s">
        <v>1212</v>
      </c>
      <c r="CE1204" s="310" t="s">
        <v>1252</v>
      </c>
      <c r="CF1204" s="305"/>
      <c r="CG1204" s="308">
        <v>1376.97</v>
      </c>
      <c r="CH1204" s="308">
        <v>1636.78</v>
      </c>
      <c r="CI1204" s="308">
        <v>12</v>
      </c>
      <c r="CJ1204" s="308">
        <v>12</v>
      </c>
      <c r="CK1204" s="307"/>
      <c r="CL1204" s="307"/>
      <c r="CM1204" s="307">
        <v>1</v>
      </c>
      <c r="CN1204" s="311" t="s">
        <v>1212</v>
      </c>
      <c r="CO1204" s="305" t="s">
        <v>1252</v>
      </c>
      <c r="CP1204" s="305"/>
      <c r="CQ1204" s="308">
        <v>1376.97</v>
      </c>
      <c r="CR1204" s="308">
        <v>1636.78</v>
      </c>
      <c r="CS1204" s="308">
        <v>12</v>
      </c>
      <c r="CT1204" s="308">
        <v>12</v>
      </c>
      <c r="CW1204" s="312"/>
      <c r="CX1204" s="312"/>
    </row>
    <row r="1205" spans="1:102" s="299" customFormat="1" ht="16" customHeight="1">
      <c r="A1205" s="297" t="s">
        <v>3051</v>
      </c>
      <c r="B1205" s="297" t="s">
        <v>3052</v>
      </c>
      <c r="C1205" s="119" t="s">
        <v>1214</v>
      </c>
      <c r="D1205" s="119"/>
      <c r="E1205" s="119"/>
      <c r="F1205" s="298">
        <v>1205</v>
      </c>
      <c r="G1205" s="119"/>
      <c r="H1205" s="119"/>
      <c r="I1205" s="119" t="s">
        <v>3053</v>
      </c>
      <c r="J1205" s="119" t="s">
        <v>3054</v>
      </c>
      <c r="K1205" s="119" t="s">
        <v>378</v>
      </c>
      <c r="L1205" s="119"/>
      <c r="M1205" s="119" t="s">
        <v>147</v>
      </c>
      <c r="N1205" s="119"/>
      <c r="O1205" s="119"/>
      <c r="P1205" s="119"/>
      <c r="Q1205" s="119"/>
      <c r="R1205" s="119">
        <v>1</v>
      </c>
      <c r="S1205" s="119" t="s">
        <v>120</v>
      </c>
      <c r="T1205" s="119"/>
      <c r="U1205" s="119"/>
      <c r="V1205" s="119"/>
      <c r="W1205" s="119"/>
      <c r="X1205" s="119" t="s">
        <v>3055</v>
      </c>
      <c r="Y1205" s="119" t="s">
        <v>3056</v>
      </c>
      <c r="Z1205" s="119" t="s">
        <v>3057</v>
      </c>
      <c r="AA1205" s="119" t="s">
        <v>3058</v>
      </c>
      <c r="AB1205" s="119" t="s">
        <v>1209</v>
      </c>
      <c r="AD1205" s="300"/>
      <c r="AE1205" s="304"/>
      <c r="AF1205" s="297" t="s">
        <v>643</v>
      </c>
      <c r="AG1205" s="302">
        <v>0</v>
      </c>
      <c r="AH1205" s="297" t="s">
        <v>3051</v>
      </c>
      <c r="AI1205" s="297" t="s">
        <v>3052</v>
      </c>
      <c r="AJ1205" s="302">
        <v>3</v>
      </c>
      <c r="AK1205" s="299">
        <v>4</v>
      </c>
      <c r="AL1205" s="299">
        <v>4</v>
      </c>
      <c r="AM1205" s="299">
        <v>2</v>
      </c>
      <c r="AR1205" s="299">
        <v>8</v>
      </c>
      <c r="AS1205" s="299">
        <v>4</v>
      </c>
      <c r="AT1205" s="299">
        <v>3</v>
      </c>
      <c r="AX1205" s="303">
        <v>-5.625</v>
      </c>
      <c r="AY1205" s="299">
        <v>640</v>
      </c>
      <c r="AZ1205" s="303">
        <v>-25</v>
      </c>
      <c r="BA1205" s="299">
        <v>0</v>
      </c>
      <c r="BB1205" s="304">
        <v>1301.69</v>
      </c>
      <c r="BC1205" s="304">
        <v>1564.4299999999998</v>
      </c>
      <c r="BD1205" s="303">
        <v>975</v>
      </c>
      <c r="BE1205" s="303">
        <v>1000</v>
      </c>
      <c r="BH1205" s="297" t="s">
        <v>3006</v>
      </c>
      <c r="BI1205" s="312"/>
      <c r="BJ1205" s="305" t="s">
        <v>109</v>
      </c>
      <c r="BK1205" s="305"/>
      <c r="BL1205" s="305">
        <v>1</v>
      </c>
      <c r="BM1205" s="307">
        <v>1</v>
      </c>
      <c r="BN1205" s="307" t="s">
        <v>79</v>
      </c>
      <c r="BO1205" s="305" t="s">
        <v>1210</v>
      </c>
      <c r="BP1205" s="308">
        <v>1301.69</v>
      </c>
      <c r="BQ1205" s="308">
        <v>1564.43</v>
      </c>
      <c r="BR1205" s="308">
        <v>35</v>
      </c>
      <c r="BS1205" s="308">
        <v>35</v>
      </c>
      <c r="BT1205" s="305" t="s">
        <v>3059</v>
      </c>
      <c r="BU1205" s="307">
        <v>0.1</v>
      </c>
      <c r="BV1205" s="309">
        <v>0</v>
      </c>
      <c r="BW1205" s="310" t="s">
        <v>1242</v>
      </c>
      <c r="BX1205" s="305"/>
      <c r="BY1205" s="308">
        <v>1301.69</v>
      </c>
      <c r="BZ1205" s="308">
        <v>1564.43</v>
      </c>
      <c r="CA1205" s="308">
        <v>59.5</v>
      </c>
      <c r="CB1205" s="308">
        <v>59.5</v>
      </c>
      <c r="CC1205" s="307">
        <v>0.55000000000000004</v>
      </c>
      <c r="CD1205" s="305" t="s">
        <v>1212</v>
      </c>
      <c r="CE1205" s="310" t="s">
        <v>1242</v>
      </c>
      <c r="CF1205" s="305"/>
      <c r="CG1205" s="308">
        <v>1301.69</v>
      </c>
      <c r="CH1205" s="308">
        <v>1564.43</v>
      </c>
      <c r="CI1205" s="308">
        <v>35</v>
      </c>
      <c r="CJ1205" s="308">
        <v>35</v>
      </c>
      <c r="CK1205" s="307"/>
      <c r="CL1205" s="307"/>
      <c r="CM1205" s="307">
        <v>1</v>
      </c>
      <c r="CN1205" s="311" t="s">
        <v>1212</v>
      </c>
      <c r="CO1205" s="305" t="s">
        <v>1242</v>
      </c>
      <c r="CP1205" s="305"/>
      <c r="CQ1205" s="308">
        <v>1301.69</v>
      </c>
      <c r="CR1205" s="308">
        <v>1564.43</v>
      </c>
      <c r="CS1205" s="308">
        <v>35</v>
      </c>
      <c r="CT1205" s="308">
        <v>35</v>
      </c>
      <c r="CW1205" s="312"/>
      <c r="CX1205" s="312"/>
    </row>
    <row r="1206" spans="1:102" s="299" customFormat="1" ht="16" customHeight="1">
      <c r="A1206" s="297" t="s">
        <v>3060</v>
      </c>
      <c r="B1206" s="297" t="s">
        <v>3061</v>
      </c>
      <c r="C1206" s="119" t="s">
        <v>1214</v>
      </c>
      <c r="D1206" s="119"/>
      <c r="E1206" s="119"/>
      <c r="F1206" s="298">
        <v>1206</v>
      </c>
      <c r="G1206" s="119"/>
      <c r="H1206" s="119"/>
      <c r="I1206" s="119" t="s">
        <v>3062</v>
      </c>
      <c r="J1206" s="119" t="s">
        <v>3063</v>
      </c>
      <c r="K1206" s="119" t="s">
        <v>378</v>
      </c>
      <c r="L1206" s="119"/>
      <c r="M1206" s="119" t="s">
        <v>147</v>
      </c>
      <c r="N1206" s="119"/>
      <c r="O1206" s="119"/>
      <c r="P1206" s="119"/>
      <c r="Q1206" s="119"/>
      <c r="R1206" s="119">
        <v>1</v>
      </c>
      <c r="S1206" s="119" t="s">
        <v>120</v>
      </c>
      <c r="T1206" s="119"/>
      <c r="U1206" s="119"/>
      <c r="V1206" s="119"/>
      <c r="W1206" s="119"/>
      <c r="X1206" s="119" t="s">
        <v>3064</v>
      </c>
      <c r="Y1206" s="119" t="s">
        <v>3065</v>
      </c>
      <c r="Z1206" s="119" t="s">
        <v>3066</v>
      </c>
      <c r="AA1206" s="119" t="s">
        <v>3067</v>
      </c>
      <c r="AB1206" s="119" t="s">
        <v>1209</v>
      </c>
      <c r="AD1206" s="300"/>
      <c r="AE1206" s="304"/>
      <c r="AF1206" s="297" t="s">
        <v>644</v>
      </c>
      <c r="AG1206" s="302">
        <v>0</v>
      </c>
      <c r="AH1206" s="297" t="s">
        <v>3060</v>
      </c>
      <c r="AI1206" s="297" t="s">
        <v>3061</v>
      </c>
      <c r="AJ1206" s="302">
        <v>4</v>
      </c>
      <c r="AK1206" s="299">
        <v>4</v>
      </c>
      <c r="AL1206" s="299">
        <v>4</v>
      </c>
      <c r="AM1206" s="299">
        <v>2</v>
      </c>
      <c r="AN1206" s="299">
        <v>1</v>
      </c>
      <c r="AR1206" s="299">
        <v>8</v>
      </c>
      <c r="AS1206" s="299">
        <v>4</v>
      </c>
      <c r="AT1206" s="299">
        <v>3</v>
      </c>
      <c r="AU1206" s="299">
        <v>3</v>
      </c>
      <c r="AX1206" s="303">
        <v>-6.875</v>
      </c>
      <c r="AY1206" s="299">
        <v>740</v>
      </c>
      <c r="AZ1206" s="303">
        <v>-30.555555555555557</v>
      </c>
      <c r="BA1206" s="299">
        <v>0</v>
      </c>
      <c r="BB1206" s="304">
        <v>1362.99</v>
      </c>
      <c r="BC1206" s="304">
        <v>1644.8600000000001</v>
      </c>
      <c r="BD1206" s="303">
        <v>969.44444444444446</v>
      </c>
      <c r="BE1206" s="303">
        <v>1000</v>
      </c>
      <c r="BH1206" s="297" t="s">
        <v>3051</v>
      </c>
      <c r="BI1206" s="312"/>
      <c r="BJ1206" s="305" t="s">
        <v>109</v>
      </c>
      <c r="BK1206" s="305"/>
      <c r="BL1206" s="305">
        <v>1</v>
      </c>
      <c r="BM1206" s="307">
        <v>1</v>
      </c>
      <c r="BN1206" s="307" t="s">
        <v>79</v>
      </c>
      <c r="BO1206" s="305" t="s">
        <v>1210</v>
      </c>
      <c r="BP1206" s="308">
        <v>1362.99</v>
      </c>
      <c r="BQ1206" s="308">
        <v>1644.86</v>
      </c>
      <c r="BR1206" s="308">
        <v>12</v>
      </c>
      <c r="BS1206" s="308">
        <v>12</v>
      </c>
      <c r="BT1206" s="305" t="s">
        <v>3068</v>
      </c>
      <c r="BU1206" s="307">
        <v>0.1</v>
      </c>
      <c r="BV1206" s="309">
        <v>0</v>
      </c>
      <c r="BW1206" s="310" t="s">
        <v>1252</v>
      </c>
      <c r="BX1206" s="305"/>
      <c r="BY1206" s="308">
        <v>1362.99</v>
      </c>
      <c r="BZ1206" s="308">
        <v>1644.86</v>
      </c>
      <c r="CA1206" s="308">
        <v>20.399999999999999</v>
      </c>
      <c r="CB1206" s="308">
        <v>20.399999999999999</v>
      </c>
      <c r="CC1206" s="307">
        <v>0.55000000000000004</v>
      </c>
      <c r="CD1206" s="305" t="s">
        <v>1212</v>
      </c>
      <c r="CE1206" s="310" t="s">
        <v>1252</v>
      </c>
      <c r="CF1206" s="305"/>
      <c r="CG1206" s="308">
        <v>1362.99</v>
      </c>
      <c r="CH1206" s="308">
        <v>1644.86</v>
      </c>
      <c r="CI1206" s="308">
        <v>12</v>
      </c>
      <c r="CJ1206" s="308">
        <v>12</v>
      </c>
      <c r="CK1206" s="307"/>
      <c r="CL1206" s="307"/>
      <c r="CM1206" s="307">
        <v>1</v>
      </c>
      <c r="CN1206" s="311" t="s">
        <v>1212</v>
      </c>
      <c r="CO1206" s="305" t="s">
        <v>1252</v>
      </c>
      <c r="CP1206" s="305"/>
      <c r="CQ1206" s="308">
        <v>1362.99</v>
      </c>
      <c r="CR1206" s="308">
        <v>1644.86</v>
      </c>
      <c r="CS1206" s="308">
        <v>12</v>
      </c>
      <c r="CT1206" s="308">
        <v>12</v>
      </c>
      <c r="CW1206" s="312"/>
      <c r="CX1206" s="312"/>
    </row>
    <row r="1207" spans="1:102" s="299" customFormat="1" ht="16" customHeight="1">
      <c r="A1207" s="297" t="s">
        <v>3069</v>
      </c>
      <c r="B1207" s="297" t="s">
        <v>3070</v>
      </c>
      <c r="C1207" s="119" t="s">
        <v>1255</v>
      </c>
      <c r="D1207" s="119"/>
      <c r="E1207" s="119"/>
      <c r="F1207" s="298">
        <v>1207</v>
      </c>
      <c r="G1207" s="119"/>
      <c r="H1207" s="119"/>
      <c r="I1207" s="119" t="s">
        <v>3071</v>
      </c>
      <c r="J1207" s="119" t="s">
        <v>3072</v>
      </c>
      <c r="K1207" s="119" t="s">
        <v>378</v>
      </c>
      <c r="L1207" s="119"/>
      <c r="M1207" s="119" t="s">
        <v>147</v>
      </c>
      <c r="N1207" s="119"/>
      <c r="O1207" s="119"/>
      <c r="P1207" s="119"/>
      <c r="Q1207" s="119"/>
      <c r="R1207" s="119">
        <v>1</v>
      </c>
      <c r="S1207" s="119" t="s">
        <v>120</v>
      </c>
      <c r="T1207" s="119"/>
      <c r="U1207" s="119"/>
      <c r="V1207" s="119"/>
      <c r="W1207" s="119"/>
      <c r="X1207" s="119" t="s">
        <v>3073</v>
      </c>
      <c r="Y1207" s="119" t="s">
        <v>3074</v>
      </c>
      <c r="Z1207" s="119" t="s">
        <v>3075</v>
      </c>
      <c r="AA1207" s="119" t="s">
        <v>3076</v>
      </c>
      <c r="AB1207" s="119" t="s">
        <v>1209</v>
      </c>
      <c r="AD1207" s="300"/>
      <c r="AE1207" s="304"/>
      <c r="AF1207" s="297" t="s">
        <v>645</v>
      </c>
      <c r="AG1207" s="302">
        <v>0</v>
      </c>
      <c r="AH1207" s="297" t="s">
        <v>3069</v>
      </c>
      <c r="AI1207" s="297" t="s">
        <v>3070</v>
      </c>
      <c r="AJ1207" s="302">
        <v>4</v>
      </c>
      <c r="AK1207" s="299">
        <v>4</v>
      </c>
      <c r="AL1207" s="299">
        <v>4</v>
      </c>
      <c r="AM1207" s="299">
        <v>2</v>
      </c>
      <c r="AN1207" s="299">
        <v>2</v>
      </c>
      <c r="AR1207" s="299">
        <v>8</v>
      </c>
      <c r="AS1207" s="299">
        <v>4</v>
      </c>
      <c r="AT1207" s="299">
        <v>3</v>
      </c>
      <c r="AU1207" s="299">
        <v>3</v>
      </c>
      <c r="AX1207" s="303">
        <v>-5.625</v>
      </c>
      <c r="AY1207" s="299">
        <v>740</v>
      </c>
      <c r="AZ1207" s="303">
        <v>-25</v>
      </c>
      <c r="BA1207" s="299">
        <v>0</v>
      </c>
      <c r="BB1207" s="304">
        <v>1348.83</v>
      </c>
      <c r="BC1207" s="304">
        <v>1652.62</v>
      </c>
      <c r="BD1207" s="303">
        <v>975</v>
      </c>
      <c r="BE1207" s="303">
        <v>1000</v>
      </c>
      <c r="BH1207" s="297" t="s">
        <v>3051</v>
      </c>
      <c r="BI1207" s="312"/>
      <c r="BJ1207" s="305" t="s">
        <v>109</v>
      </c>
      <c r="BK1207" s="305"/>
      <c r="BL1207" s="305">
        <v>1</v>
      </c>
      <c r="BM1207" s="307">
        <v>1</v>
      </c>
      <c r="BN1207" s="307" t="s">
        <v>79</v>
      </c>
      <c r="BO1207" s="305" t="s">
        <v>1210</v>
      </c>
      <c r="BP1207" s="308">
        <v>1348.83</v>
      </c>
      <c r="BQ1207" s="308">
        <v>1652.62</v>
      </c>
      <c r="BR1207" s="308">
        <v>12</v>
      </c>
      <c r="BS1207" s="308">
        <v>12</v>
      </c>
      <c r="BT1207" s="305" t="s">
        <v>3077</v>
      </c>
      <c r="BU1207" s="307">
        <v>0.1</v>
      </c>
      <c r="BV1207" s="309">
        <v>0</v>
      </c>
      <c r="BW1207" s="310" t="s">
        <v>1252</v>
      </c>
      <c r="BX1207" s="305"/>
      <c r="BY1207" s="308">
        <v>1348.83</v>
      </c>
      <c r="BZ1207" s="308">
        <v>1652.62</v>
      </c>
      <c r="CA1207" s="308">
        <v>20.399999999999999</v>
      </c>
      <c r="CB1207" s="308">
        <v>20.399999999999999</v>
      </c>
      <c r="CC1207" s="307">
        <v>0.55000000000000004</v>
      </c>
      <c r="CD1207" s="305" t="s">
        <v>1212</v>
      </c>
      <c r="CE1207" s="310" t="s">
        <v>1252</v>
      </c>
      <c r="CF1207" s="305"/>
      <c r="CG1207" s="308">
        <v>1348.83</v>
      </c>
      <c r="CH1207" s="308">
        <v>1652.62</v>
      </c>
      <c r="CI1207" s="308">
        <v>12</v>
      </c>
      <c r="CJ1207" s="308">
        <v>12</v>
      </c>
      <c r="CK1207" s="307"/>
      <c r="CL1207" s="307"/>
      <c r="CM1207" s="307">
        <v>1</v>
      </c>
      <c r="CN1207" s="311" t="s">
        <v>1212</v>
      </c>
      <c r="CO1207" s="305" t="s">
        <v>1252</v>
      </c>
      <c r="CP1207" s="305"/>
      <c r="CQ1207" s="308">
        <v>1348.83</v>
      </c>
      <c r="CR1207" s="308">
        <v>1652.62</v>
      </c>
      <c r="CS1207" s="308">
        <v>12</v>
      </c>
      <c r="CT1207" s="308">
        <v>12</v>
      </c>
      <c r="CW1207" s="312"/>
      <c r="CX1207" s="312"/>
    </row>
    <row r="1208" spans="1:102" s="299" customFormat="1" ht="16" customHeight="1">
      <c r="A1208" s="297" t="s">
        <v>3078</v>
      </c>
      <c r="B1208" s="297" t="s">
        <v>3079</v>
      </c>
      <c r="C1208" s="119" t="s">
        <v>1214</v>
      </c>
      <c r="D1208" s="119"/>
      <c r="E1208" s="119"/>
      <c r="F1208" s="298">
        <v>1208</v>
      </c>
      <c r="G1208" s="119"/>
      <c r="H1208" s="119"/>
      <c r="I1208" s="119" t="s">
        <v>3080</v>
      </c>
      <c r="J1208" s="119" t="s">
        <v>3081</v>
      </c>
      <c r="K1208" s="119" t="s">
        <v>378</v>
      </c>
      <c r="L1208" s="119"/>
      <c r="M1208" s="119" t="s">
        <v>147</v>
      </c>
      <c r="N1208" s="119"/>
      <c r="O1208" s="119"/>
      <c r="P1208" s="119"/>
      <c r="Q1208" s="119"/>
      <c r="R1208" s="119">
        <v>1</v>
      </c>
      <c r="S1208" s="119" t="s">
        <v>120</v>
      </c>
      <c r="T1208" s="119"/>
      <c r="U1208" s="119"/>
      <c r="V1208" s="119"/>
      <c r="W1208" s="119"/>
      <c r="X1208" s="119" t="s">
        <v>3082</v>
      </c>
      <c r="Y1208" s="119" t="s">
        <v>3083</v>
      </c>
      <c r="Z1208" s="119" t="s">
        <v>3084</v>
      </c>
      <c r="AA1208" s="119" t="s">
        <v>3085</v>
      </c>
      <c r="AB1208" s="119" t="s">
        <v>1209</v>
      </c>
      <c r="AD1208" s="300"/>
      <c r="AE1208" s="304"/>
      <c r="AF1208" s="297" t="s">
        <v>646</v>
      </c>
      <c r="AG1208" s="302">
        <v>0</v>
      </c>
      <c r="AH1208" s="297" t="s">
        <v>3078</v>
      </c>
      <c r="AI1208" s="297" t="s">
        <v>3079</v>
      </c>
      <c r="AJ1208" s="302">
        <v>4</v>
      </c>
      <c r="AK1208" s="299">
        <v>4</v>
      </c>
      <c r="AL1208" s="299">
        <v>4</v>
      </c>
      <c r="AM1208" s="299">
        <v>2</v>
      </c>
      <c r="AN1208" s="299">
        <v>3</v>
      </c>
      <c r="AR1208" s="299">
        <v>8</v>
      </c>
      <c r="AS1208" s="299">
        <v>4</v>
      </c>
      <c r="AT1208" s="299">
        <v>3</v>
      </c>
      <c r="AU1208" s="299">
        <v>3</v>
      </c>
      <c r="AX1208" s="303">
        <v>-4.375</v>
      </c>
      <c r="AY1208" s="299">
        <v>740</v>
      </c>
      <c r="AZ1208" s="303">
        <v>-19.444444444444443</v>
      </c>
      <c r="BA1208" s="299">
        <v>0</v>
      </c>
      <c r="BB1208" s="304">
        <v>1334.51</v>
      </c>
      <c r="BC1208" s="304">
        <v>1660.08</v>
      </c>
      <c r="BD1208" s="303">
        <v>980.55555555555554</v>
      </c>
      <c r="BE1208" s="303">
        <v>1000</v>
      </c>
      <c r="BH1208" s="297" t="s">
        <v>3051</v>
      </c>
      <c r="BI1208" s="312"/>
      <c r="BJ1208" s="305" t="s">
        <v>109</v>
      </c>
      <c r="BK1208" s="305"/>
      <c r="BL1208" s="305">
        <v>1</v>
      </c>
      <c r="BM1208" s="307">
        <v>1</v>
      </c>
      <c r="BN1208" s="307" t="s">
        <v>79</v>
      </c>
      <c r="BO1208" s="305" t="s">
        <v>1210</v>
      </c>
      <c r="BP1208" s="308">
        <v>1334.51</v>
      </c>
      <c r="BQ1208" s="308">
        <v>1660.08</v>
      </c>
      <c r="BR1208" s="308">
        <v>12</v>
      </c>
      <c r="BS1208" s="308">
        <v>12</v>
      </c>
      <c r="BT1208" s="305" t="s">
        <v>3086</v>
      </c>
      <c r="BU1208" s="307">
        <v>0.1</v>
      </c>
      <c r="BV1208" s="309">
        <v>0</v>
      </c>
      <c r="BW1208" s="310" t="s">
        <v>1252</v>
      </c>
      <c r="BX1208" s="305"/>
      <c r="BY1208" s="308">
        <v>1334.51</v>
      </c>
      <c r="BZ1208" s="308">
        <v>1660.08</v>
      </c>
      <c r="CA1208" s="308">
        <v>20.399999999999999</v>
      </c>
      <c r="CB1208" s="308">
        <v>20.399999999999999</v>
      </c>
      <c r="CC1208" s="307">
        <v>0.55000000000000004</v>
      </c>
      <c r="CD1208" s="305" t="s">
        <v>1212</v>
      </c>
      <c r="CE1208" s="310" t="s">
        <v>1252</v>
      </c>
      <c r="CF1208" s="305"/>
      <c r="CG1208" s="308">
        <v>1334.51</v>
      </c>
      <c r="CH1208" s="308">
        <v>1660.08</v>
      </c>
      <c r="CI1208" s="308">
        <v>12</v>
      </c>
      <c r="CJ1208" s="308">
        <v>12</v>
      </c>
      <c r="CK1208" s="307"/>
      <c r="CL1208" s="307"/>
      <c r="CM1208" s="307">
        <v>1</v>
      </c>
      <c r="CN1208" s="311" t="s">
        <v>1212</v>
      </c>
      <c r="CO1208" s="305" t="s">
        <v>1252</v>
      </c>
      <c r="CP1208" s="305"/>
      <c r="CQ1208" s="308">
        <v>1334.51</v>
      </c>
      <c r="CR1208" s="308">
        <v>1660.08</v>
      </c>
      <c r="CS1208" s="308">
        <v>12</v>
      </c>
      <c r="CT1208" s="308">
        <v>12</v>
      </c>
      <c r="CW1208" s="312"/>
      <c r="CX1208" s="312"/>
    </row>
    <row r="1209" spans="1:102" s="299" customFormat="1" ht="16" customHeight="1">
      <c r="A1209" s="297" t="s">
        <v>3087</v>
      </c>
      <c r="B1209" s="297" t="s">
        <v>3088</v>
      </c>
      <c r="C1209" s="119" t="s">
        <v>1255</v>
      </c>
      <c r="D1209" s="119"/>
      <c r="E1209" s="119"/>
      <c r="F1209" s="298">
        <v>1209</v>
      </c>
      <c r="G1209" s="119"/>
      <c r="H1209" s="119"/>
      <c r="I1209" s="119" t="s">
        <v>3089</v>
      </c>
      <c r="J1209" s="119" t="s">
        <v>3090</v>
      </c>
      <c r="K1209" s="119" t="s">
        <v>378</v>
      </c>
      <c r="L1209" s="119"/>
      <c r="M1209" s="119" t="s">
        <v>147</v>
      </c>
      <c r="N1209" s="119"/>
      <c r="O1209" s="119"/>
      <c r="P1209" s="119"/>
      <c r="Q1209" s="119"/>
      <c r="R1209" s="119">
        <v>1</v>
      </c>
      <c r="S1209" s="119" t="s">
        <v>120</v>
      </c>
      <c r="T1209" s="119"/>
      <c r="U1209" s="119"/>
      <c r="V1209" s="119"/>
      <c r="W1209" s="119"/>
      <c r="X1209" s="119" t="s">
        <v>3091</v>
      </c>
      <c r="Y1209" s="119" t="s">
        <v>3092</v>
      </c>
      <c r="Z1209" s="119" t="s">
        <v>3093</v>
      </c>
      <c r="AA1209" s="119" t="s">
        <v>3094</v>
      </c>
      <c r="AB1209" s="119" t="s">
        <v>1209</v>
      </c>
      <c r="AD1209" s="300"/>
      <c r="AE1209" s="304"/>
      <c r="AF1209" s="297" t="s">
        <v>647</v>
      </c>
      <c r="AG1209" s="302">
        <v>0</v>
      </c>
      <c r="AH1209" s="297" t="s">
        <v>3087</v>
      </c>
      <c r="AI1209" s="297" t="s">
        <v>3088</v>
      </c>
      <c r="AJ1209" s="302">
        <v>3</v>
      </c>
      <c r="AK1209" s="299">
        <v>4</v>
      </c>
      <c r="AL1209" s="299">
        <v>4</v>
      </c>
      <c r="AM1209" s="299">
        <v>3</v>
      </c>
      <c r="AR1209" s="299">
        <v>8</v>
      </c>
      <c r="AS1209" s="299">
        <v>4</v>
      </c>
      <c r="AT1209" s="299">
        <v>3</v>
      </c>
      <c r="AX1209" s="303">
        <v>-1.875</v>
      </c>
      <c r="AY1209" s="299">
        <v>640</v>
      </c>
      <c r="AZ1209" s="303">
        <v>-8.3333333333333286</v>
      </c>
      <c r="BA1209" s="299">
        <v>0</v>
      </c>
      <c r="BB1209" s="304">
        <v>1264.1300000000001</v>
      </c>
      <c r="BC1209" s="304">
        <v>1582.95</v>
      </c>
      <c r="BD1209" s="303">
        <v>991.66666666666663</v>
      </c>
      <c r="BE1209" s="303">
        <v>1000</v>
      </c>
      <c r="BH1209" s="297" t="s">
        <v>3006</v>
      </c>
      <c r="BI1209" s="312"/>
      <c r="BJ1209" s="305" t="s">
        <v>109</v>
      </c>
      <c r="BK1209" s="305"/>
      <c r="BL1209" s="305">
        <v>1</v>
      </c>
      <c r="BM1209" s="307">
        <v>1</v>
      </c>
      <c r="BN1209" s="307" t="s">
        <v>79</v>
      </c>
      <c r="BO1209" s="305" t="s">
        <v>1210</v>
      </c>
      <c r="BP1209" s="308">
        <v>1264.1300000000001</v>
      </c>
      <c r="BQ1209" s="308">
        <v>1582.95</v>
      </c>
      <c r="BR1209" s="308">
        <v>35</v>
      </c>
      <c r="BS1209" s="308">
        <v>35</v>
      </c>
      <c r="BT1209" s="305" t="s">
        <v>3095</v>
      </c>
      <c r="BU1209" s="307">
        <v>0.1</v>
      </c>
      <c r="BV1209" s="309">
        <v>0</v>
      </c>
      <c r="BW1209" s="310" t="s">
        <v>1242</v>
      </c>
      <c r="BX1209" s="305"/>
      <c r="BY1209" s="308">
        <v>1264.1300000000001</v>
      </c>
      <c r="BZ1209" s="308">
        <v>1582.95</v>
      </c>
      <c r="CA1209" s="308">
        <v>59.5</v>
      </c>
      <c r="CB1209" s="308">
        <v>59.5</v>
      </c>
      <c r="CC1209" s="307">
        <v>0.55000000000000004</v>
      </c>
      <c r="CD1209" s="305" t="s">
        <v>1212</v>
      </c>
      <c r="CE1209" s="310" t="s">
        <v>1242</v>
      </c>
      <c r="CF1209" s="305"/>
      <c r="CG1209" s="308">
        <v>1264.1300000000001</v>
      </c>
      <c r="CH1209" s="308">
        <v>1582.95</v>
      </c>
      <c r="CI1209" s="308">
        <v>35</v>
      </c>
      <c r="CJ1209" s="308">
        <v>35</v>
      </c>
      <c r="CK1209" s="307"/>
      <c r="CL1209" s="307"/>
      <c r="CM1209" s="307">
        <v>1</v>
      </c>
      <c r="CN1209" s="311" t="s">
        <v>1212</v>
      </c>
      <c r="CO1209" s="305" t="s">
        <v>1242</v>
      </c>
      <c r="CP1209" s="305"/>
      <c r="CQ1209" s="308">
        <v>1264.1300000000001</v>
      </c>
      <c r="CR1209" s="308">
        <v>1582.95</v>
      </c>
      <c r="CS1209" s="308">
        <v>35</v>
      </c>
      <c r="CT1209" s="308">
        <v>35</v>
      </c>
      <c r="CW1209" s="312"/>
      <c r="CX1209" s="312"/>
    </row>
    <row r="1210" spans="1:102" s="299" customFormat="1" ht="16" customHeight="1">
      <c r="A1210" s="297" t="s">
        <v>3096</v>
      </c>
      <c r="B1210" s="297" t="s">
        <v>3097</v>
      </c>
      <c r="C1210" s="119" t="s">
        <v>1255</v>
      </c>
      <c r="D1210" s="119"/>
      <c r="E1210" s="119"/>
      <c r="F1210" s="298">
        <v>1210</v>
      </c>
      <c r="G1210" s="119"/>
      <c r="H1210" s="119"/>
      <c r="I1210" s="119" t="s">
        <v>3098</v>
      </c>
      <c r="J1210" s="119" t="s">
        <v>3099</v>
      </c>
      <c r="K1210" s="119" t="s">
        <v>378</v>
      </c>
      <c r="L1210" s="119"/>
      <c r="M1210" s="119" t="s">
        <v>147</v>
      </c>
      <c r="N1210" s="119"/>
      <c r="O1210" s="119"/>
      <c r="P1210" s="119"/>
      <c r="Q1210" s="119"/>
      <c r="R1210" s="119">
        <v>1</v>
      </c>
      <c r="S1210" s="119" t="s">
        <v>120</v>
      </c>
      <c r="T1210" s="119"/>
      <c r="U1210" s="119"/>
      <c r="V1210" s="119"/>
      <c r="W1210" s="119"/>
      <c r="X1210" s="119" t="s">
        <v>3100</v>
      </c>
      <c r="Y1210" s="119" t="s">
        <v>3101</v>
      </c>
      <c r="Z1210" s="119" t="s">
        <v>3102</v>
      </c>
      <c r="AA1210" s="119" t="s">
        <v>3103</v>
      </c>
      <c r="AB1210" s="119" t="s">
        <v>1209</v>
      </c>
      <c r="AD1210" s="300"/>
      <c r="AE1210" s="304"/>
      <c r="AF1210" s="297" t="s">
        <v>648</v>
      </c>
      <c r="AG1210" s="302">
        <v>0</v>
      </c>
      <c r="AH1210" s="297" t="s">
        <v>3096</v>
      </c>
      <c r="AI1210" s="297" t="s">
        <v>3097</v>
      </c>
      <c r="AJ1210" s="302">
        <v>4</v>
      </c>
      <c r="AK1210" s="299">
        <v>4</v>
      </c>
      <c r="AL1210" s="299">
        <v>4</v>
      </c>
      <c r="AM1210" s="299">
        <v>3</v>
      </c>
      <c r="AN1210" s="299">
        <v>1</v>
      </c>
      <c r="AR1210" s="299">
        <v>8</v>
      </c>
      <c r="AS1210" s="299">
        <v>4</v>
      </c>
      <c r="AT1210" s="299">
        <v>3</v>
      </c>
      <c r="AU1210" s="299">
        <v>3</v>
      </c>
      <c r="AX1210" s="303">
        <v>-3.125</v>
      </c>
      <c r="AY1210" s="299">
        <v>740</v>
      </c>
      <c r="AZ1210" s="303">
        <v>-13.888888888888884</v>
      </c>
      <c r="BA1210" s="299">
        <v>0</v>
      </c>
      <c r="BB1210" s="304">
        <v>1320.03</v>
      </c>
      <c r="BC1210" s="304">
        <v>1667.22</v>
      </c>
      <c r="BD1210" s="303">
        <v>986.11111111111109</v>
      </c>
      <c r="BE1210" s="303">
        <v>1000</v>
      </c>
      <c r="BH1210" s="297" t="s">
        <v>3087</v>
      </c>
      <c r="BI1210" s="312"/>
      <c r="BJ1210" s="305" t="s">
        <v>109</v>
      </c>
      <c r="BK1210" s="305"/>
      <c r="BL1210" s="305">
        <v>1</v>
      </c>
      <c r="BM1210" s="307">
        <v>1</v>
      </c>
      <c r="BN1210" s="307" t="s">
        <v>79</v>
      </c>
      <c r="BO1210" s="305" t="s">
        <v>1210</v>
      </c>
      <c r="BP1210" s="308">
        <v>1320.03</v>
      </c>
      <c r="BQ1210" s="308">
        <v>1667.22</v>
      </c>
      <c r="BR1210" s="308">
        <v>12</v>
      </c>
      <c r="BS1210" s="308">
        <v>12</v>
      </c>
      <c r="BT1210" s="305" t="s">
        <v>3104</v>
      </c>
      <c r="BU1210" s="307">
        <v>0.1</v>
      </c>
      <c r="BV1210" s="309">
        <v>0</v>
      </c>
      <c r="BW1210" s="310" t="s">
        <v>1252</v>
      </c>
      <c r="BX1210" s="305"/>
      <c r="BY1210" s="308">
        <v>1320.03</v>
      </c>
      <c r="BZ1210" s="308">
        <v>1667.22</v>
      </c>
      <c r="CA1210" s="308">
        <v>20.399999999999999</v>
      </c>
      <c r="CB1210" s="308">
        <v>20.399999999999999</v>
      </c>
      <c r="CC1210" s="307">
        <v>0.55000000000000004</v>
      </c>
      <c r="CD1210" s="305" t="s">
        <v>1212</v>
      </c>
      <c r="CE1210" s="310" t="s">
        <v>1252</v>
      </c>
      <c r="CF1210" s="305"/>
      <c r="CG1210" s="308">
        <v>1320.03</v>
      </c>
      <c r="CH1210" s="308">
        <v>1667.22</v>
      </c>
      <c r="CI1210" s="308">
        <v>12</v>
      </c>
      <c r="CJ1210" s="308">
        <v>12</v>
      </c>
      <c r="CK1210" s="307"/>
      <c r="CL1210" s="307"/>
      <c r="CM1210" s="307">
        <v>1</v>
      </c>
      <c r="CN1210" s="311" t="s">
        <v>1212</v>
      </c>
      <c r="CO1210" s="305" t="s">
        <v>1252</v>
      </c>
      <c r="CP1210" s="305"/>
      <c r="CQ1210" s="308">
        <v>1320.03</v>
      </c>
      <c r="CR1210" s="308">
        <v>1667.22</v>
      </c>
      <c r="CS1210" s="308">
        <v>12</v>
      </c>
      <c r="CT1210" s="308">
        <v>12</v>
      </c>
      <c r="CW1210" s="312"/>
      <c r="CX1210" s="312"/>
    </row>
    <row r="1211" spans="1:102" s="299" customFormat="1" ht="16" customHeight="1">
      <c r="A1211" s="297" t="s">
        <v>3105</v>
      </c>
      <c r="B1211" s="297" t="s">
        <v>3106</v>
      </c>
      <c r="C1211" s="119" t="s">
        <v>1214</v>
      </c>
      <c r="D1211" s="119"/>
      <c r="E1211" s="119"/>
      <c r="F1211" s="298">
        <v>1211</v>
      </c>
      <c r="G1211" s="119"/>
      <c r="H1211" s="119"/>
      <c r="I1211" s="119" t="s">
        <v>3107</v>
      </c>
      <c r="J1211" s="119" t="s">
        <v>3108</v>
      </c>
      <c r="K1211" s="119" t="s">
        <v>378</v>
      </c>
      <c r="L1211" s="119"/>
      <c r="M1211" s="119" t="s">
        <v>147</v>
      </c>
      <c r="N1211" s="119"/>
      <c r="O1211" s="119"/>
      <c r="P1211" s="119"/>
      <c r="Q1211" s="119"/>
      <c r="R1211" s="119">
        <v>1</v>
      </c>
      <c r="S1211" s="119" t="s">
        <v>120</v>
      </c>
      <c r="T1211" s="119"/>
      <c r="U1211" s="119"/>
      <c r="V1211" s="119"/>
      <c r="W1211" s="119"/>
      <c r="X1211" s="119" t="s">
        <v>3109</v>
      </c>
      <c r="Y1211" s="119" t="s">
        <v>3110</v>
      </c>
      <c r="Z1211" s="119" t="s">
        <v>3111</v>
      </c>
      <c r="AA1211" s="119" t="s">
        <v>3112</v>
      </c>
      <c r="AB1211" s="119" t="s">
        <v>1209</v>
      </c>
      <c r="AD1211" s="300"/>
      <c r="AE1211" s="304"/>
      <c r="AF1211" s="297" t="s">
        <v>649</v>
      </c>
      <c r="AG1211" s="302">
        <v>0</v>
      </c>
      <c r="AH1211" s="297" t="s">
        <v>3105</v>
      </c>
      <c r="AI1211" s="297" t="s">
        <v>3106</v>
      </c>
      <c r="AJ1211" s="302">
        <v>4</v>
      </c>
      <c r="AK1211" s="299">
        <v>4</v>
      </c>
      <c r="AL1211" s="299">
        <v>4</v>
      </c>
      <c r="AM1211" s="299">
        <v>3</v>
      </c>
      <c r="AN1211" s="299">
        <v>2</v>
      </c>
      <c r="AR1211" s="299">
        <v>8</v>
      </c>
      <c r="AS1211" s="299">
        <v>4</v>
      </c>
      <c r="AT1211" s="299">
        <v>3</v>
      </c>
      <c r="AU1211" s="299">
        <v>3</v>
      </c>
      <c r="AX1211" s="303">
        <v>-1.875</v>
      </c>
      <c r="AY1211" s="299">
        <v>740</v>
      </c>
      <c r="AZ1211" s="303">
        <v>-8.3333333333333286</v>
      </c>
      <c r="BA1211" s="299">
        <v>0</v>
      </c>
      <c r="BB1211" s="304">
        <v>1305.4000000000001</v>
      </c>
      <c r="BC1211" s="304">
        <v>1674.04</v>
      </c>
      <c r="BD1211" s="303">
        <v>991.66666666666663</v>
      </c>
      <c r="BE1211" s="303">
        <v>1000</v>
      </c>
      <c r="BH1211" s="297" t="s">
        <v>3087</v>
      </c>
      <c r="BI1211" s="312"/>
      <c r="BJ1211" s="305" t="s">
        <v>109</v>
      </c>
      <c r="BK1211" s="305"/>
      <c r="BL1211" s="305">
        <v>1</v>
      </c>
      <c r="BM1211" s="307">
        <v>1</v>
      </c>
      <c r="BN1211" s="307" t="s">
        <v>79</v>
      </c>
      <c r="BO1211" s="305" t="s">
        <v>1210</v>
      </c>
      <c r="BP1211" s="308">
        <v>1305.4000000000001</v>
      </c>
      <c r="BQ1211" s="308">
        <v>1674.04</v>
      </c>
      <c r="BR1211" s="308">
        <v>12</v>
      </c>
      <c r="BS1211" s="308">
        <v>12</v>
      </c>
      <c r="BT1211" s="305" t="s">
        <v>3113</v>
      </c>
      <c r="BU1211" s="307">
        <v>0.1</v>
      </c>
      <c r="BV1211" s="309">
        <v>0</v>
      </c>
      <c r="BW1211" s="310" t="s">
        <v>1252</v>
      </c>
      <c r="BX1211" s="305"/>
      <c r="BY1211" s="308">
        <v>1305.4000000000001</v>
      </c>
      <c r="BZ1211" s="308">
        <v>1674.04</v>
      </c>
      <c r="CA1211" s="308">
        <v>20.399999999999999</v>
      </c>
      <c r="CB1211" s="308">
        <v>20.399999999999999</v>
      </c>
      <c r="CC1211" s="307">
        <v>0.55000000000000004</v>
      </c>
      <c r="CD1211" s="305" t="s">
        <v>1212</v>
      </c>
      <c r="CE1211" s="310" t="s">
        <v>1252</v>
      </c>
      <c r="CF1211" s="305"/>
      <c r="CG1211" s="308">
        <v>1305.4000000000001</v>
      </c>
      <c r="CH1211" s="308">
        <v>1674.04</v>
      </c>
      <c r="CI1211" s="308">
        <v>12</v>
      </c>
      <c r="CJ1211" s="308">
        <v>12</v>
      </c>
      <c r="CK1211" s="307"/>
      <c r="CL1211" s="307"/>
      <c r="CM1211" s="307">
        <v>1</v>
      </c>
      <c r="CN1211" s="311" t="s">
        <v>1212</v>
      </c>
      <c r="CO1211" s="305" t="s">
        <v>1252</v>
      </c>
      <c r="CP1211" s="305"/>
      <c r="CQ1211" s="308">
        <v>1305.4000000000001</v>
      </c>
      <c r="CR1211" s="308">
        <v>1674.04</v>
      </c>
      <c r="CS1211" s="308">
        <v>12</v>
      </c>
      <c r="CT1211" s="308">
        <v>12</v>
      </c>
      <c r="CW1211" s="312"/>
      <c r="CX1211" s="312"/>
    </row>
    <row r="1212" spans="1:102" s="299" customFormat="1" ht="16" customHeight="1">
      <c r="A1212" s="297" t="s">
        <v>3114</v>
      </c>
      <c r="B1212" s="297" t="s">
        <v>3115</v>
      </c>
      <c r="C1212" s="119" t="s">
        <v>1255</v>
      </c>
      <c r="D1212" s="119"/>
      <c r="E1212" s="119"/>
      <c r="F1212" s="298">
        <v>1212</v>
      </c>
      <c r="G1212" s="119"/>
      <c r="H1212" s="119"/>
      <c r="I1212" s="119" t="s">
        <v>3116</v>
      </c>
      <c r="J1212" s="119" t="s">
        <v>3117</v>
      </c>
      <c r="K1212" s="119" t="s">
        <v>378</v>
      </c>
      <c r="L1212" s="119"/>
      <c r="M1212" s="119" t="s">
        <v>147</v>
      </c>
      <c r="N1212" s="119"/>
      <c r="O1212" s="119"/>
      <c r="P1212" s="119"/>
      <c r="Q1212" s="119"/>
      <c r="R1212" s="119">
        <v>1</v>
      </c>
      <c r="S1212" s="119" t="s">
        <v>120</v>
      </c>
      <c r="T1212" s="119"/>
      <c r="U1212" s="119"/>
      <c r="V1212" s="119"/>
      <c r="W1212" s="119"/>
      <c r="X1212" s="119" t="s">
        <v>3118</v>
      </c>
      <c r="Y1212" s="119" t="s">
        <v>3119</v>
      </c>
      <c r="Z1212" s="119" t="s">
        <v>3120</v>
      </c>
      <c r="AA1212" s="119" t="s">
        <v>3121</v>
      </c>
      <c r="AB1212" s="119" t="s">
        <v>1209</v>
      </c>
      <c r="AD1212" s="300"/>
      <c r="AE1212" s="304"/>
      <c r="AF1212" s="297" t="s">
        <v>650</v>
      </c>
      <c r="AG1212" s="302">
        <v>0</v>
      </c>
      <c r="AH1212" s="297" t="s">
        <v>3114</v>
      </c>
      <c r="AI1212" s="297" t="s">
        <v>3115</v>
      </c>
      <c r="AJ1212" s="302">
        <v>4</v>
      </c>
      <c r="AK1212" s="299">
        <v>4</v>
      </c>
      <c r="AL1212" s="299">
        <v>4</v>
      </c>
      <c r="AM1212" s="299">
        <v>3</v>
      </c>
      <c r="AN1212" s="299">
        <v>3</v>
      </c>
      <c r="AR1212" s="299">
        <v>8</v>
      </c>
      <c r="AS1212" s="299">
        <v>4</v>
      </c>
      <c r="AT1212" s="299">
        <v>3</v>
      </c>
      <c r="AU1212" s="299">
        <v>3</v>
      </c>
      <c r="AX1212" s="303">
        <v>-0.625</v>
      </c>
      <c r="AY1212" s="299">
        <v>740</v>
      </c>
      <c r="AZ1212" s="303">
        <v>-2.7777777777777715</v>
      </c>
      <c r="BA1212" s="299">
        <v>0</v>
      </c>
      <c r="BB1212" s="304">
        <v>1290.6300000000001</v>
      </c>
      <c r="BC1212" s="304">
        <v>1680.54</v>
      </c>
      <c r="BD1212" s="303">
        <v>997.22222222222217</v>
      </c>
      <c r="BE1212" s="303">
        <v>1000</v>
      </c>
      <c r="BH1212" s="297" t="s">
        <v>3087</v>
      </c>
      <c r="BI1212" s="312"/>
      <c r="BJ1212" s="305" t="s">
        <v>109</v>
      </c>
      <c r="BK1212" s="305"/>
      <c r="BL1212" s="305">
        <v>1</v>
      </c>
      <c r="BM1212" s="307">
        <v>1</v>
      </c>
      <c r="BN1212" s="307" t="s">
        <v>79</v>
      </c>
      <c r="BO1212" s="305" t="s">
        <v>1210</v>
      </c>
      <c r="BP1212" s="308">
        <v>1290.6300000000001</v>
      </c>
      <c r="BQ1212" s="308">
        <v>1680.54</v>
      </c>
      <c r="BR1212" s="308">
        <v>12</v>
      </c>
      <c r="BS1212" s="308">
        <v>12</v>
      </c>
      <c r="BT1212" s="305" t="s">
        <v>3122</v>
      </c>
      <c r="BU1212" s="307">
        <v>0.1</v>
      </c>
      <c r="BV1212" s="309">
        <v>0</v>
      </c>
      <c r="BW1212" s="310" t="s">
        <v>1252</v>
      </c>
      <c r="BX1212" s="305"/>
      <c r="BY1212" s="308">
        <v>1290.6300000000001</v>
      </c>
      <c r="BZ1212" s="308">
        <v>1680.54</v>
      </c>
      <c r="CA1212" s="308">
        <v>20.399999999999999</v>
      </c>
      <c r="CB1212" s="308">
        <v>20.399999999999999</v>
      </c>
      <c r="CC1212" s="307">
        <v>0.55000000000000004</v>
      </c>
      <c r="CD1212" s="305" t="s">
        <v>1212</v>
      </c>
      <c r="CE1212" s="310" t="s">
        <v>1252</v>
      </c>
      <c r="CF1212" s="305"/>
      <c r="CG1212" s="308">
        <v>1290.6300000000001</v>
      </c>
      <c r="CH1212" s="308">
        <v>1680.54</v>
      </c>
      <c r="CI1212" s="308">
        <v>12</v>
      </c>
      <c r="CJ1212" s="308">
        <v>12</v>
      </c>
      <c r="CK1212" s="307"/>
      <c r="CL1212" s="307"/>
      <c r="CM1212" s="307">
        <v>1</v>
      </c>
      <c r="CN1212" s="311" t="s">
        <v>1212</v>
      </c>
      <c r="CO1212" s="305" t="s">
        <v>1252</v>
      </c>
      <c r="CP1212" s="305"/>
      <c r="CQ1212" s="308">
        <v>1290.6300000000001</v>
      </c>
      <c r="CR1212" s="308">
        <v>1680.54</v>
      </c>
      <c r="CS1212" s="308">
        <v>12</v>
      </c>
      <c r="CT1212" s="308">
        <v>12</v>
      </c>
      <c r="CW1212" s="312"/>
      <c r="CX1212" s="312"/>
    </row>
    <row r="1213" spans="1:102" s="299" customFormat="1" ht="16" customHeight="1">
      <c r="A1213" s="297" t="s">
        <v>865</v>
      </c>
      <c r="B1213" s="297" t="s">
        <v>3123</v>
      </c>
      <c r="C1213" s="119" t="s">
        <v>1214</v>
      </c>
      <c r="D1213" s="119"/>
      <c r="E1213" s="119"/>
      <c r="F1213" s="298">
        <v>1213</v>
      </c>
      <c r="G1213" s="119"/>
      <c r="H1213" s="119"/>
      <c r="I1213" s="119" t="s">
        <v>3124</v>
      </c>
      <c r="J1213" s="119" t="s">
        <v>3125</v>
      </c>
      <c r="K1213" s="119" t="s">
        <v>378</v>
      </c>
      <c r="L1213" s="119"/>
      <c r="M1213" s="119" t="s">
        <v>147</v>
      </c>
      <c r="N1213" s="119"/>
      <c r="O1213" s="119"/>
      <c r="P1213" s="119"/>
      <c r="Q1213" s="119"/>
      <c r="R1213" s="119">
        <v>1</v>
      </c>
      <c r="S1213" s="119" t="s">
        <v>120</v>
      </c>
      <c r="T1213" s="119"/>
      <c r="U1213" s="119"/>
      <c r="V1213" s="119"/>
      <c r="W1213" s="119"/>
      <c r="X1213" s="119" t="s">
        <v>3126</v>
      </c>
      <c r="Y1213" s="119" t="s">
        <v>3127</v>
      </c>
      <c r="Z1213" s="119" t="s">
        <v>3128</v>
      </c>
      <c r="AA1213" s="119" t="s">
        <v>3129</v>
      </c>
      <c r="AB1213" s="119" t="s">
        <v>1209</v>
      </c>
      <c r="AD1213" s="300"/>
      <c r="AE1213" s="304"/>
      <c r="AF1213" s="297">
        <v>5</v>
      </c>
      <c r="AG1213" s="302">
        <v>0</v>
      </c>
      <c r="AH1213" s="297" t="s">
        <v>865</v>
      </c>
      <c r="AI1213" s="297" t="s">
        <v>3123</v>
      </c>
      <c r="AJ1213" s="302">
        <v>1</v>
      </c>
      <c r="AK1213" s="299">
        <v>5</v>
      </c>
      <c r="AR1213" s="299">
        <v>8</v>
      </c>
      <c r="AX1213" s="303">
        <v>22.5</v>
      </c>
      <c r="AY1213" s="299">
        <v>260</v>
      </c>
      <c r="AZ1213" s="303">
        <v>100</v>
      </c>
      <c r="BA1213" s="299">
        <v>0</v>
      </c>
      <c r="BB1213" s="304">
        <v>1000</v>
      </c>
      <c r="BC1213" s="304">
        <v>1260</v>
      </c>
      <c r="BD1213" s="303">
        <v>1100</v>
      </c>
      <c r="BE1213" s="303">
        <v>1000</v>
      </c>
      <c r="BH1213" s="297" t="s">
        <v>1202</v>
      </c>
      <c r="BI1213" s="312"/>
      <c r="BJ1213" s="305" t="s">
        <v>109</v>
      </c>
      <c r="BK1213" s="305"/>
      <c r="BL1213" s="305">
        <v>1</v>
      </c>
      <c r="BM1213" s="307">
        <v>1</v>
      </c>
      <c r="BN1213" s="307" t="s">
        <v>79</v>
      </c>
      <c r="BO1213" s="305" t="s">
        <v>1210</v>
      </c>
      <c r="BP1213" s="308">
        <v>1000</v>
      </c>
      <c r="BQ1213" s="308">
        <v>1260</v>
      </c>
      <c r="BR1213" s="308">
        <v>95</v>
      </c>
      <c r="BS1213" s="308">
        <v>95</v>
      </c>
      <c r="BT1213" s="305" t="s">
        <v>3130</v>
      </c>
      <c r="BU1213" s="307">
        <v>0.1</v>
      </c>
      <c r="BV1213" s="309">
        <v>0</v>
      </c>
      <c r="BW1213" s="310" t="s">
        <v>873</v>
      </c>
      <c r="BX1213" s="305"/>
      <c r="BY1213" s="308">
        <v>1000</v>
      </c>
      <c r="BZ1213" s="308">
        <v>1260</v>
      </c>
      <c r="CA1213" s="308">
        <v>161.5</v>
      </c>
      <c r="CB1213" s="308">
        <v>161.5</v>
      </c>
      <c r="CC1213" s="307">
        <v>0.55000000000000004</v>
      </c>
      <c r="CD1213" s="305" t="s">
        <v>1212</v>
      </c>
      <c r="CE1213" s="310" t="s">
        <v>873</v>
      </c>
      <c r="CF1213" s="305"/>
      <c r="CG1213" s="308">
        <v>1000</v>
      </c>
      <c r="CH1213" s="308">
        <v>1260</v>
      </c>
      <c r="CI1213" s="308">
        <v>95</v>
      </c>
      <c r="CJ1213" s="308">
        <v>95</v>
      </c>
      <c r="CK1213" s="307"/>
      <c r="CL1213" s="307"/>
      <c r="CM1213" s="307">
        <v>1</v>
      </c>
      <c r="CN1213" s="311" t="s">
        <v>1212</v>
      </c>
      <c r="CO1213" s="305" t="s">
        <v>873</v>
      </c>
      <c r="CP1213" s="305"/>
      <c r="CQ1213" s="308">
        <v>1000</v>
      </c>
      <c r="CR1213" s="308">
        <v>1260</v>
      </c>
      <c r="CS1213" s="308">
        <v>95</v>
      </c>
      <c r="CT1213" s="308">
        <v>95</v>
      </c>
      <c r="CW1213" s="312"/>
      <c r="CX1213" s="312"/>
    </row>
    <row r="1214" spans="1:102" s="299" customFormat="1" ht="16" customHeight="1">
      <c r="A1214" s="297" t="s">
        <v>3131</v>
      </c>
      <c r="B1214" s="297" t="s">
        <v>3132</v>
      </c>
      <c r="C1214" s="119" t="s">
        <v>1214</v>
      </c>
      <c r="D1214" s="119"/>
      <c r="E1214" s="119"/>
      <c r="F1214" s="298">
        <v>1214</v>
      </c>
      <c r="G1214" s="119"/>
      <c r="H1214" s="119"/>
      <c r="I1214" s="119" t="s">
        <v>3133</v>
      </c>
      <c r="J1214" s="119" t="s">
        <v>3134</v>
      </c>
      <c r="K1214" s="119" t="s">
        <v>378</v>
      </c>
      <c r="L1214" s="119"/>
      <c r="M1214" s="119" t="s">
        <v>147</v>
      </c>
      <c r="N1214" s="119"/>
      <c r="O1214" s="119"/>
      <c r="P1214" s="119"/>
      <c r="Q1214" s="119"/>
      <c r="R1214" s="119">
        <v>1</v>
      </c>
      <c r="S1214" s="119" t="s">
        <v>120</v>
      </c>
      <c r="T1214" s="119"/>
      <c r="U1214" s="119"/>
      <c r="V1214" s="119"/>
      <c r="W1214" s="119"/>
      <c r="X1214" s="119" t="s">
        <v>3135</v>
      </c>
      <c r="Y1214" s="119" t="s">
        <v>3136</v>
      </c>
      <c r="Z1214" s="119" t="s">
        <v>3137</v>
      </c>
      <c r="AA1214" s="119" t="s">
        <v>3138</v>
      </c>
      <c r="AB1214" s="119" t="s">
        <v>1209</v>
      </c>
      <c r="AD1214" s="300"/>
      <c r="AE1214" s="304"/>
      <c r="AF1214" s="297" t="s">
        <v>651</v>
      </c>
      <c r="AG1214" s="302">
        <v>0</v>
      </c>
      <c r="AH1214" s="297" t="s">
        <v>3131</v>
      </c>
      <c r="AI1214" s="297" t="s">
        <v>3132</v>
      </c>
      <c r="AJ1214" s="302">
        <v>2</v>
      </c>
      <c r="AK1214" s="299">
        <v>5</v>
      </c>
      <c r="AL1214" s="299">
        <v>1</v>
      </c>
      <c r="AR1214" s="299">
        <v>8</v>
      </c>
      <c r="AS1214" s="299">
        <v>4</v>
      </c>
      <c r="AX1214" s="303">
        <v>5.625</v>
      </c>
      <c r="AY1214" s="299">
        <v>500</v>
      </c>
      <c r="AZ1214" s="303">
        <v>25</v>
      </c>
      <c r="BA1214" s="299">
        <v>0</v>
      </c>
      <c r="BB1214" s="304">
        <v>1145.1399999999999</v>
      </c>
      <c r="BC1214" s="304">
        <v>1478.47</v>
      </c>
      <c r="BD1214" s="303">
        <v>1025</v>
      </c>
      <c r="BE1214" s="303">
        <v>1000</v>
      </c>
      <c r="BH1214" s="297" t="s">
        <v>3114</v>
      </c>
      <c r="BI1214" s="312"/>
      <c r="BJ1214" s="305" t="s">
        <v>109</v>
      </c>
      <c r="BK1214" s="305"/>
      <c r="BL1214" s="305">
        <v>1</v>
      </c>
      <c r="BM1214" s="307">
        <v>1</v>
      </c>
      <c r="BN1214" s="307" t="s">
        <v>79</v>
      </c>
      <c r="BO1214" s="305" t="s">
        <v>1210</v>
      </c>
      <c r="BP1214" s="308">
        <v>1145.1400000000001</v>
      </c>
      <c r="BQ1214" s="308">
        <v>1478.47</v>
      </c>
      <c r="BR1214" s="308">
        <v>60</v>
      </c>
      <c r="BS1214" s="308">
        <v>60</v>
      </c>
      <c r="BT1214" s="305" t="s">
        <v>3139</v>
      </c>
      <c r="BU1214" s="307">
        <v>0.1</v>
      </c>
      <c r="BV1214" s="309">
        <v>0</v>
      </c>
      <c r="BW1214" s="310" t="s">
        <v>1232</v>
      </c>
      <c r="BX1214" s="305"/>
      <c r="BY1214" s="308">
        <v>1145.1400000000001</v>
      </c>
      <c r="BZ1214" s="308">
        <v>1478.47</v>
      </c>
      <c r="CA1214" s="308">
        <v>102</v>
      </c>
      <c r="CB1214" s="308">
        <v>102</v>
      </c>
      <c r="CC1214" s="307">
        <v>0.55000000000000004</v>
      </c>
      <c r="CD1214" s="305" t="s">
        <v>1212</v>
      </c>
      <c r="CE1214" s="310" t="s">
        <v>1232</v>
      </c>
      <c r="CF1214" s="305"/>
      <c r="CG1214" s="308">
        <v>1145.1400000000001</v>
      </c>
      <c r="CH1214" s="308">
        <v>1478.47</v>
      </c>
      <c r="CI1214" s="308">
        <v>60</v>
      </c>
      <c r="CJ1214" s="308">
        <v>60</v>
      </c>
      <c r="CK1214" s="307"/>
      <c r="CL1214" s="307"/>
      <c r="CM1214" s="307">
        <v>1</v>
      </c>
      <c r="CN1214" s="311" t="s">
        <v>1212</v>
      </c>
      <c r="CO1214" s="305" t="s">
        <v>1232</v>
      </c>
      <c r="CP1214" s="305"/>
      <c r="CQ1214" s="308">
        <v>1145.1400000000001</v>
      </c>
      <c r="CR1214" s="308">
        <v>1478.47</v>
      </c>
      <c r="CS1214" s="308">
        <v>60</v>
      </c>
      <c r="CT1214" s="308">
        <v>60</v>
      </c>
      <c r="CW1214" s="312"/>
      <c r="CX1214" s="312"/>
    </row>
    <row r="1215" spans="1:102" s="299" customFormat="1" ht="16" customHeight="1">
      <c r="A1215" s="297" t="s">
        <v>3140</v>
      </c>
      <c r="B1215" s="297" t="s">
        <v>3141</v>
      </c>
      <c r="C1215" s="119" t="s">
        <v>1214</v>
      </c>
      <c r="D1215" s="119"/>
      <c r="E1215" s="119"/>
      <c r="F1215" s="298">
        <v>1215</v>
      </c>
      <c r="G1215" s="119"/>
      <c r="H1215" s="119"/>
      <c r="I1215" s="119" t="s">
        <v>3142</v>
      </c>
      <c r="J1215" s="119" t="s">
        <v>3143</v>
      </c>
      <c r="K1215" s="119" t="s">
        <v>378</v>
      </c>
      <c r="L1215" s="119"/>
      <c r="M1215" s="119" t="s">
        <v>147</v>
      </c>
      <c r="N1215" s="119"/>
      <c r="O1215" s="119"/>
      <c r="P1215" s="119"/>
      <c r="Q1215" s="119"/>
      <c r="R1215" s="119">
        <v>1</v>
      </c>
      <c r="S1215" s="119" t="s">
        <v>120</v>
      </c>
      <c r="T1215" s="119"/>
      <c r="U1215" s="119"/>
      <c r="V1215" s="119"/>
      <c r="W1215" s="119"/>
      <c r="X1215" s="119" t="s">
        <v>3144</v>
      </c>
      <c r="Y1215" s="119" t="s">
        <v>3145</v>
      </c>
      <c r="Z1215" s="119" t="s">
        <v>3146</v>
      </c>
      <c r="AA1215" s="119" t="s">
        <v>3147</v>
      </c>
      <c r="AB1215" s="119" t="s">
        <v>1209</v>
      </c>
      <c r="AD1215" s="300"/>
      <c r="AE1215" s="304"/>
      <c r="AF1215" s="297" t="s">
        <v>652</v>
      </c>
      <c r="AG1215" s="302">
        <v>0</v>
      </c>
      <c r="AH1215" s="297" t="s">
        <v>3140</v>
      </c>
      <c r="AI1215" s="297" t="s">
        <v>3141</v>
      </c>
      <c r="AJ1215" s="302">
        <v>3</v>
      </c>
      <c r="AK1215" s="299">
        <v>5</v>
      </c>
      <c r="AL1215" s="299">
        <v>1</v>
      </c>
      <c r="AM1215" s="299">
        <v>1</v>
      </c>
      <c r="AR1215" s="299">
        <v>8</v>
      </c>
      <c r="AS1215" s="299">
        <v>4</v>
      </c>
      <c r="AT1215" s="299">
        <v>3</v>
      </c>
      <c r="AX1215" s="303">
        <v>1.875</v>
      </c>
      <c r="AY1215" s="299">
        <v>640</v>
      </c>
      <c r="AZ1215" s="303">
        <v>8.3333333333333357</v>
      </c>
      <c r="BA1215" s="299">
        <v>0</v>
      </c>
      <c r="BB1215" s="304">
        <v>1225.44</v>
      </c>
      <c r="BC1215" s="304">
        <v>1598.98</v>
      </c>
      <c r="BD1215" s="303">
        <v>1008.3333333333334</v>
      </c>
      <c r="BE1215" s="303">
        <v>1000</v>
      </c>
      <c r="BH1215" s="297" t="s">
        <v>3131</v>
      </c>
      <c r="BI1215" s="312"/>
      <c r="BJ1215" s="305" t="s">
        <v>109</v>
      </c>
      <c r="BK1215" s="305"/>
      <c r="BL1215" s="305">
        <v>1</v>
      </c>
      <c r="BM1215" s="307">
        <v>1</v>
      </c>
      <c r="BN1215" s="307" t="s">
        <v>79</v>
      </c>
      <c r="BO1215" s="305" t="s">
        <v>1210</v>
      </c>
      <c r="BP1215" s="308">
        <v>1225.44</v>
      </c>
      <c r="BQ1215" s="308">
        <v>1598.98</v>
      </c>
      <c r="BR1215" s="308">
        <v>35</v>
      </c>
      <c r="BS1215" s="308">
        <v>35</v>
      </c>
      <c r="BT1215" s="305" t="s">
        <v>3148</v>
      </c>
      <c r="BU1215" s="307">
        <v>0.1</v>
      </c>
      <c r="BV1215" s="309">
        <v>0</v>
      </c>
      <c r="BW1215" s="310" t="s">
        <v>1242</v>
      </c>
      <c r="BX1215" s="305"/>
      <c r="BY1215" s="308">
        <v>1225.44</v>
      </c>
      <c r="BZ1215" s="308">
        <v>1598.98</v>
      </c>
      <c r="CA1215" s="308">
        <v>59.5</v>
      </c>
      <c r="CB1215" s="308">
        <v>59.5</v>
      </c>
      <c r="CC1215" s="307">
        <v>0.55000000000000004</v>
      </c>
      <c r="CD1215" s="305" t="s">
        <v>1212</v>
      </c>
      <c r="CE1215" s="310" t="s">
        <v>1242</v>
      </c>
      <c r="CF1215" s="305"/>
      <c r="CG1215" s="308">
        <v>1225.44</v>
      </c>
      <c r="CH1215" s="308">
        <v>1598.98</v>
      </c>
      <c r="CI1215" s="308">
        <v>35</v>
      </c>
      <c r="CJ1215" s="308">
        <v>35</v>
      </c>
      <c r="CK1215" s="307"/>
      <c r="CL1215" s="307"/>
      <c r="CM1215" s="307">
        <v>1</v>
      </c>
      <c r="CN1215" s="311" t="s">
        <v>1212</v>
      </c>
      <c r="CO1215" s="305" t="s">
        <v>1242</v>
      </c>
      <c r="CP1215" s="305"/>
      <c r="CQ1215" s="308">
        <v>1225.44</v>
      </c>
      <c r="CR1215" s="308">
        <v>1598.98</v>
      </c>
      <c r="CS1215" s="308">
        <v>35</v>
      </c>
      <c r="CT1215" s="308">
        <v>35</v>
      </c>
      <c r="CW1215" s="312"/>
      <c r="CX1215" s="312"/>
    </row>
    <row r="1216" spans="1:102" s="299" customFormat="1" ht="16" customHeight="1">
      <c r="A1216" s="297" t="s">
        <v>3149</v>
      </c>
      <c r="B1216" s="297" t="s">
        <v>3150</v>
      </c>
      <c r="C1216" s="119" t="s">
        <v>1214</v>
      </c>
      <c r="D1216" s="119"/>
      <c r="E1216" s="119"/>
      <c r="F1216" s="298">
        <v>1216</v>
      </c>
      <c r="G1216" s="119"/>
      <c r="H1216" s="119"/>
      <c r="I1216" s="119" t="s">
        <v>3151</v>
      </c>
      <c r="J1216" s="119" t="s">
        <v>3152</v>
      </c>
      <c r="K1216" s="119" t="s">
        <v>378</v>
      </c>
      <c r="L1216" s="119"/>
      <c r="M1216" s="119" t="s">
        <v>147</v>
      </c>
      <c r="N1216" s="119"/>
      <c r="O1216" s="119"/>
      <c r="P1216" s="119"/>
      <c r="Q1216" s="119"/>
      <c r="R1216" s="119">
        <v>1</v>
      </c>
      <c r="S1216" s="119" t="s">
        <v>120</v>
      </c>
      <c r="T1216" s="119"/>
      <c r="U1216" s="119"/>
      <c r="V1216" s="119"/>
      <c r="W1216" s="119"/>
      <c r="X1216" s="119" t="s">
        <v>3153</v>
      </c>
      <c r="Y1216" s="119" t="s">
        <v>3154</v>
      </c>
      <c r="Z1216" s="119" t="s">
        <v>3155</v>
      </c>
      <c r="AA1216" s="119" t="s">
        <v>3156</v>
      </c>
      <c r="AB1216" s="119" t="s">
        <v>1209</v>
      </c>
      <c r="AD1216" s="300"/>
      <c r="AE1216" s="304"/>
      <c r="AF1216" s="297" t="s">
        <v>653</v>
      </c>
      <c r="AG1216" s="302">
        <v>0</v>
      </c>
      <c r="AH1216" s="297" t="s">
        <v>3149</v>
      </c>
      <c r="AI1216" s="297" t="s">
        <v>3150</v>
      </c>
      <c r="AJ1216" s="302">
        <v>4</v>
      </c>
      <c r="AK1216" s="299">
        <v>5</v>
      </c>
      <c r="AL1216" s="299">
        <v>1</v>
      </c>
      <c r="AM1216" s="299">
        <v>1</v>
      </c>
      <c r="AN1216" s="299">
        <v>1</v>
      </c>
      <c r="AR1216" s="299">
        <v>8</v>
      </c>
      <c r="AS1216" s="299">
        <v>4</v>
      </c>
      <c r="AT1216" s="299">
        <v>3</v>
      </c>
      <c r="AU1216" s="299">
        <v>3</v>
      </c>
      <c r="AX1216" s="303">
        <v>0.625</v>
      </c>
      <c r="AY1216" s="299">
        <v>740</v>
      </c>
      <c r="AZ1216" s="303">
        <v>2.7777777777777803</v>
      </c>
      <c r="BA1216" s="299">
        <v>0</v>
      </c>
      <c r="BB1216" s="304">
        <v>1275.71</v>
      </c>
      <c r="BC1216" s="304">
        <v>1686.72</v>
      </c>
      <c r="BD1216" s="303">
        <v>1002.7777777777778</v>
      </c>
      <c r="BE1216" s="303">
        <v>1000</v>
      </c>
      <c r="BH1216" s="297" t="s">
        <v>3140</v>
      </c>
      <c r="BI1216" s="312"/>
      <c r="BJ1216" s="305" t="s">
        <v>109</v>
      </c>
      <c r="BK1216" s="305"/>
      <c r="BL1216" s="305">
        <v>1</v>
      </c>
      <c r="BM1216" s="307">
        <v>1</v>
      </c>
      <c r="BN1216" s="307" t="s">
        <v>79</v>
      </c>
      <c r="BO1216" s="305" t="s">
        <v>1210</v>
      </c>
      <c r="BP1216" s="308">
        <v>1275.71</v>
      </c>
      <c r="BQ1216" s="308">
        <v>1686.72</v>
      </c>
      <c r="BR1216" s="308">
        <v>12</v>
      </c>
      <c r="BS1216" s="308">
        <v>12</v>
      </c>
      <c r="BT1216" s="305" t="s">
        <v>3157</v>
      </c>
      <c r="BU1216" s="307">
        <v>0.1</v>
      </c>
      <c r="BV1216" s="309">
        <v>0</v>
      </c>
      <c r="BW1216" s="310" t="s">
        <v>1252</v>
      </c>
      <c r="BX1216" s="305"/>
      <c r="BY1216" s="308">
        <v>1275.71</v>
      </c>
      <c r="BZ1216" s="308">
        <v>1686.72</v>
      </c>
      <c r="CA1216" s="308">
        <v>20.399999999999999</v>
      </c>
      <c r="CB1216" s="308">
        <v>20.399999999999999</v>
      </c>
      <c r="CC1216" s="307">
        <v>0.55000000000000004</v>
      </c>
      <c r="CD1216" s="305" t="s">
        <v>1212</v>
      </c>
      <c r="CE1216" s="310" t="s">
        <v>1252</v>
      </c>
      <c r="CF1216" s="305"/>
      <c r="CG1216" s="308">
        <v>1275.71</v>
      </c>
      <c r="CH1216" s="308">
        <v>1686.72</v>
      </c>
      <c r="CI1216" s="308">
        <v>12</v>
      </c>
      <c r="CJ1216" s="308">
        <v>12</v>
      </c>
      <c r="CK1216" s="307"/>
      <c r="CL1216" s="307"/>
      <c r="CM1216" s="307">
        <v>1</v>
      </c>
      <c r="CN1216" s="311" t="s">
        <v>1212</v>
      </c>
      <c r="CO1216" s="305" t="s">
        <v>1252</v>
      </c>
      <c r="CP1216" s="305"/>
      <c r="CQ1216" s="308">
        <v>1275.71</v>
      </c>
      <c r="CR1216" s="308">
        <v>1686.72</v>
      </c>
      <c r="CS1216" s="308">
        <v>12</v>
      </c>
      <c r="CT1216" s="308">
        <v>12</v>
      </c>
      <c r="CW1216" s="312"/>
      <c r="CX1216" s="312"/>
    </row>
    <row r="1217" spans="1:102" s="299" customFormat="1" ht="16" customHeight="1">
      <c r="A1217" s="297" t="s">
        <v>3158</v>
      </c>
      <c r="B1217" s="297" t="s">
        <v>3159</v>
      </c>
      <c r="C1217" s="119" t="s">
        <v>1255</v>
      </c>
      <c r="D1217" s="119"/>
      <c r="E1217" s="119"/>
      <c r="F1217" s="298">
        <v>1217</v>
      </c>
      <c r="G1217" s="119"/>
      <c r="H1217" s="119"/>
      <c r="I1217" s="119" t="s">
        <v>3160</v>
      </c>
      <c r="J1217" s="119" t="s">
        <v>3161</v>
      </c>
      <c r="K1217" s="119" t="s">
        <v>378</v>
      </c>
      <c r="L1217" s="119"/>
      <c r="M1217" s="119" t="s">
        <v>147</v>
      </c>
      <c r="N1217" s="119"/>
      <c r="O1217" s="119"/>
      <c r="P1217" s="119"/>
      <c r="Q1217" s="119"/>
      <c r="R1217" s="119">
        <v>1</v>
      </c>
      <c r="S1217" s="119" t="s">
        <v>120</v>
      </c>
      <c r="T1217" s="119"/>
      <c r="U1217" s="119"/>
      <c r="V1217" s="119"/>
      <c r="W1217" s="119"/>
      <c r="X1217" s="119" t="s">
        <v>3162</v>
      </c>
      <c r="Y1217" s="119" t="s">
        <v>3163</v>
      </c>
      <c r="Z1217" s="119" t="s">
        <v>3164</v>
      </c>
      <c r="AA1217" s="119" t="s">
        <v>3165</v>
      </c>
      <c r="AB1217" s="119" t="s">
        <v>1209</v>
      </c>
      <c r="AD1217" s="300"/>
      <c r="AE1217" s="304"/>
      <c r="AF1217" s="297" t="s">
        <v>654</v>
      </c>
      <c r="AG1217" s="302">
        <v>0</v>
      </c>
      <c r="AH1217" s="297" t="s">
        <v>3158</v>
      </c>
      <c r="AI1217" s="297" t="s">
        <v>3159</v>
      </c>
      <c r="AJ1217" s="302">
        <v>4</v>
      </c>
      <c r="AK1217" s="299">
        <v>5</v>
      </c>
      <c r="AL1217" s="299">
        <v>1</v>
      </c>
      <c r="AM1217" s="299">
        <v>1</v>
      </c>
      <c r="AN1217" s="299">
        <v>2</v>
      </c>
      <c r="AR1217" s="299">
        <v>8</v>
      </c>
      <c r="AS1217" s="299">
        <v>4</v>
      </c>
      <c r="AT1217" s="299">
        <v>3</v>
      </c>
      <c r="AU1217" s="299">
        <v>3</v>
      </c>
      <c r="AX1217" s="303">
        <v>1.875</v>
      </c>
      <c r="AY1217" s="299">
        <v>740</v>
      </c>
      <c r="AZ1217" s="303">
        <v>8.3333333333333357</v>
      </c>
      <c r="BA1217" s="299">
        <v>0</v>
      </c>
      <c r="BB1217" s="304">
        <v>1260.67</v>
      </c>
      <c r="BC1217" s="304">
        <v>1692.5700000000002</v>
      </c>
      <c r="BD1217" s="303">
        <v>1008.3333333333334</v>
      </c>
      <c r="BE1217" s="303">
        <v>1000</v>
      </c>
      <c r="BH1217" s="297" t="s">
        <v>3140</v>
      </c>
      <c r="BI1217" s="312"/>
      <c r="BJ1217" s="305" t="s">
        <v>109</v>
      </c>
      <c r="BK1217" s="305"/>
      <c r="BL1217" s="305">
        <v>1</v>
      </c>
      <c r="BM1217" s="307">
        <v>1</v>
      </c>
      <c r="BN1217" s="307" t="s">
        <v>79</v>
      </c>
      <c r="BO1217" s="305" t="s">
        <v>1210</v>
      </c>
      <c r="BP1217" s="308">
        <v>1260.67</v>
      </c>
      <c r="BQ1217" s="308">
        <v>1692.57</v>
      </c>
      <c r="BR1217" s="308">
        <v>12</v>
      </c>
      <c r="BS1217" s="308">
        <v>12</v>
      </c>
      <c r="BT1217" s="305" t="s">
        <v>3166</v>
      </c>
      <c r="BU1217" s="307">
        <v>0.1</v>
      </c>
      <c r="BV1217" s="309">
        <v>0</v>
      </c>
      <c r="BW1217" s="310" t="s">
        <v>1252</v>
      </c>
      <c r="BX1217" s="305"/>
      <c r="BY1217" s="308">
        <v>1260.67</v>
      </c>
      <c r="BZ1217" s="308">
        <v>1692.57</v>
      </c>
      <c r="CA1217" s="308">
        <v>20.399999999999999</v>
      </c>
      <c r="CB1217" s="308">
        <v>20.399999999999999</v>
      </c>
      <c r="CC1217" s="307">
        <v>0.55000000000000004</v>
      </c>
      <c r="CD1217" s="305" t="s">
        <v>1212</v>
      </c>
      <c r="CE1217" s="310" t="s">
        <v>1252</v>
      </c>
      <c r="CF1217" s="305"/>
      <c r="CG1217" s="308">
        <v>1260.67</v>
      </c>
      <c r="CH1217" s="308">
        <v>1692.57</v>
      </c>
      <c r="CI1217" s="308">
        <v>12</v>
      </c>
      <c r="CJ1217" s="308">
        <v>12</v>
      </c>
      <c r="CK1217" s="307"/>
      <c r="CL1217" s="307"/>
      <c r="CM1217" s="307">
        <v>1</v>
      </c>
      <c r="CN1217" s="311" t="s">
        <v>1212</v>
      </c>
      <c r="CO1217" s="305" t="s">
        <v>1252</v>
      </c>
      <c r="CP1217" s="305"/>
      <c r="CQ1217" s="308">
        <v>1260.67</v>
      </c>
      <c r="CR1217" s="308">
        <v>1692.57</v>
      </c>
      <c r="CS1217" s="308">
        <v>12</v>
      </c>
      <c r="CT1217" s="308">
        <v>12</v>
      </c>
      <c r="CW1217" s="312"/>
      <c r="CX1217" s="312"/>
    </row>
    <row r="1218" spans="1:102" s="299" customFormat="1" ht="16" customHeight="1">
      <c r="A1218" s="297" t="s">
        <v>3167</v>
      </c>
      <c r="B1218" s="297" t="s">
        <v>3168</v>
      </c>
      <c r="C1218" s="119" t="s">
        <v>1214</v>
      </c>
      <c r="D1218" s="119"/>
      <c r="E1218" s="119"/>
      <c r="F1218" s="298">
        <v>1218</v>
      </c>
      <c r="G1218" s="119"/>
      <c r="H1218" s="119"/>
      <c r="I1218" s="119" t="s">
        <v>3169</v>
      </c>
      <c r="J1218" s="119" t="s">
        <v>3170</v>
      </c>
      <c r="K1218" s="119" t="s">
        <v>378</v>
      </c>
      <c r="L1218" s="119"/>
      <c r="M1218" s="119" t="s">
        <v>147</v>
      </c>
      <c r="N1218" s="119"/>
      <c r="O1218" s="119"/>
      <c r="P1218" s="119"/>
      <c r="Q1218" s="119"/>
      <c r="R1218" s="119">
        <v>1</v>
      </c>
      <c r="S1218" s="119" t="s">
        <v>120</v>
      </c>
      <c r="T1218" s="119"/>
      <c r="U1218" s="119"/>
      <c r="V1218" s="119"/>
      <c r="W1218" s="119"/>
      <c r="X1218" s="119" t="s">
        <v>3171</v>
      </c>
      <c r="Y1218" s="119" t="s">
        <v>3172</v>
      </c>
      <c r="Z1218" s="119" t="s">
        <v>3173</v>
      </c>
      <c r="AA1218" s="119" t="s">
        <v>3174</v>
      </c>
      <c r="AB1218" s="119" t="s">
        <v>1209</v>
      </c>
      <c r="AD1218" s="300"/>
      <c r="AE1218" s="304"/>
      <c r="AF1218" s="297" t="s">
        <v>655</v>
      </c>
      <c r="AG1218" s="302">
        <v>0</v>
      </c>
      <c r="AH1218" s="297" t="s">
        <v>3167</v>
      </c>
      <c r="AI1218" s="297" t="s">
        <v>3168</v>
      </c>
      <c r="AJ1218" s="302">
        <v>4</v>
      </c>
      <c r="AK1218" s="299">
        <v>5</v>
      </c>
      <c r="AL1218" s="299">
        <v>1</v>
      </c>
      <c r="AM1218" s="299">
        <v>1</v>
      </c>
      <c r="AN1218" s="299">
        <v>3</v>
      </c>
      <c r="AR1218" s="299">
        <v>8</v>
      </c>
      <c r="AS1218" s="299">
        <v>4</v>
      </c>
      <c r="AT1218" s="299">
        <v>3</v>
      </c>
      <c r="AU1218" s="299">
        <v>3</v>
      </c>
      <c r="AX1218" s="303">
        <v>3.125</v>
      </c>
      <c r="AY1218" s="299">
        <v>740</v>
      </c>
      <c r="AZ1218" s="303">
        <v>13.888888888888893</v>
      </c>
      <c r="BA1218" s="299">
        <v>0</v>
      </c>
      <c r="BB1218" s="304">
        <v>1245.49</v>
      </c>
      <c r="BC1218" s="304">
        <v>1698.0900000000001</v>
      </c>
      <c r="BD1218" s="303">
        <v>1013.8888888888889</v>
      </c>
      <c r="BE1218" s="303">
        <v>1000</v>
      </c>
      <c r="BH1218" s="297" t="s">
        <v>3140</v>
      </c>
      <c r="BI1218" s="312"/>
      <c r="BJ1218" s="305" t="s">
        <v>109</v>
      </c>
      <c r="BK1218" s="305"/>
      <c r="BL1218" s="305">
        <v>1</v>
      </c>
      <c r="BM1218" s="307">
        <v>1</v>
      </c>
      <c r="BN1218" s="307" t="s">
        <v>79</v>
      </c>
      <c r="BO1218" s="305" t="s">
        <v>1210</v>
      </c>
      <c r="BP1218" s="308">
        <v>1245.49</v>
      </c>
      <c r="BQ1218" s="308">
        <v>1698.09</v>
      </c>
      <c r="BR1218" s="308">
        <v>12</v>
      </c>
      <c r="BS1218" s="308">
        <v>12</v>
      </c>
      <c r="BT1218" s="305" t="s">
        <v>3175</v>
      </c>
      <c r="BU1218" s="307">
        <v>0.1</v>
      </c>
      <c r="BV1218" s="309">
        <v>0</v>
      </c>
      <c r="BW1218" s="310" t="s">
        <v>1252</v>
      </c>
      <c r="BX1218" s="305"/>
      <c r="BY1218" s="308">
        <v>1245.49</v>
      </c>
      <c r="BZ1218" s="308">
        <v>1698.09</v>
      </c>
      <c r="CA1218" s="308">
        <v>20.399999999999999</v>
      </c>
      <c r="CB1218" s="308">
        <v>20.399999999999999</v>
      </c>
      <c r="CC1218" s="307">
        <v>0.55000000000000004</v>
      </c>
      <c r="CD1218" s="305" t="s">
        <v>1212</v>
      </c>
      <c r="CE1218" s="310" t="s">
        <v>1252</v>
      </c>
      <c r="CF1218" s="305"/>
      <c r="CG1218" s="308">
        <v>1245.49</v>
      </c>
      <c r="CH1218" s="308">
        <v>1698.09</v>
      </c>
      <c r="CI1218" s="308">
        <v>12</v>
      </c>
      <c r="CJ1218" s="308">
        <v>12</v>
      </c>
      <c r="CK1218" s="307"/>
      <c r="CL1218" s="307"/>
      <c r="CM1218" s="307">
        <v>1</v>
      </c>
      <c r="CN1218" s="311" t="s">
        <v>1212</v>
      </c>
      <c r="CO1218" s="305" t="s">
        <v>1252</v>
      </c>
      <c r="CP1218" s="305"/>
      <c r="CQ1218" s="308">
        <v>1245.49</v>
      </c>
      <c r="CR1218" s="308">
        <v>1698.09</v>
      </c>
      <c r="CS1218" s="308">
        <v>12</v>
      </c>
      <c r="CT1218" s="308">
        <v>12</v>
      </c>
      <c r="CW1218" s="312"/>
      <c r="CX1218" s="312"/>
    </row>
    <row r="1219" spans="1:102" s="299" customFormat="1" ht="16" customHeight="1">
      <c r="A1219" s="297" t="s">
        <v>3176</v>
      </c>
      <c r="B1219" s="297" t="s">
        <v>3177</v>
      </c>
      <c r="C1219" s="119" t="s">
        <v>1255</v>
      </c>
      <c r="D1219" s="119"/>
      <c r="E1219" s="119"/>
      <c r="F1219" s="298">
        <v>1219</v>
      </c>
      <c r="G1219" s="119"/>
      <c r="H1219" s="119"/>
      <c r="I1219" s="119" t="s">
        <v>3178</v>
      </c>
      <c r="J1219" s="119" t="s">
        <v>3179</v>
      </c>
      <c r="K1219" s="119" t="s">
        <v>378</v>
      </c>
      <c r="L1219" s="119"/>
      <c r="M1219" s="119" t="s">
        <v>147</v>
      </c>
      <c r="N1219" s="119"/>
      <c r="O1219" s="119"/>
      <c r="P1219" s="119"/>
      <c r="Q1219" s="119"/>
      <c r="R1219" s="119">
        <v>1</v>
      </c>
      <c r="S1219" s="119" t="s">
        <v>120</v>
      </c>
      <c r="T1219" s="119"/>
      <c r="U1219" s="119"/>
      <c r="V1219" s="119"/>
      <c r="W1219" s="119"/>
      <c r="X1219" s="119" t="s">
        <v>3180</v>
      </c>
      <c r="Y1219" s="119" t="s">
        <v>3181</v>
      </c>
      <c r="Z1219" s="119" t="s">
        <v>3182</v>
      </c>
      <c r="AA1219" s="119" t="s">
        <v>3183</v>
      </c>
      <c r="AB1219" s="119" t="s">
        <v>1209</v>
      </c>
      <c r="AD1219" s="300"/>
      <c r="AE1219" s="304"/>
      <c r="AF1219" s="297" t="s">
        <v>656</v>
      </c>
      <c r="AG1219" s="302">
        <v>0</v>
      </c>
      <c r="AH1219" s="297" t="s">
        <v>3176</v>
      </c>
      <c r="AI1219" s="297" t="s">
        <v>3177</v>
      </c>
      <c r="AJ1219" s="302">
        <v>3</v>
      </c>
      <c r="AK1219" s="299">
        <v>5</v>
      </c>
      <c r="AL1219" s="299">
        <v>1</v>
      </c>
      <c r="AM1219" s="299">
        <v>2</v>
      </c>
      <c r="AR1219" s="299">
        <v>8</v>
      </c>
      <c r="AS1219" s="299">
        <v>4</v>
      </c>
      <c r="AT1219" s="299">
        <v>3</v>
      </c>
      <c r="AX1219" s="303">
        <v>5.625</v>
      </c>
      <c r="AY1219" s="299">
        <v>640</v>
      </c>
      <c r="AZ1219" s="303">
        <v>25</v>
      </c>
      <c r="BA1219" s="299">
        <v>0</v>
      </c>
      <c r="BB1219" s="304">
        <v>1185.78</v>
      </c>
      <c r="BC1219" s="304">
        <v>1612.44</v>
      </c>
      <c r="BD1219" s="303">
        <v>1025</v>
      </c>
      <c r="BE1219" s="303">
        <v>1000</v>
      </c>
      <c r="BH1219" s="297" t="s">
        <v>3131</v>
      </c>
      <c r="BI1219" s="312"/>
      <c r="BJ1219" s="305" t="s">
        <v>109</v>
      </c>
      <c r="BK1219" s="305"/>
      <c r="BL1219" s="305">
        <v>1</v>
      </c>
      <c r="BM1219" s="307">
        <v>1</v>
      </c>
      <c r="BN1219" s="307" t="s">
        <v>79</v>
      </c>
      <c r="BO1219" s="305" t="s">
        <v>1210</v>
      </c>
      <c r="BP1219" s="308">
        <v>1185.78</v>
      </c>
      <c r="BQ1219" s="308">
        <v>1612.44</v>
      </c>
      <c r="BR1219" s="308">
        <v>35</v>
      </c>
      <c r="BS1219" s="308">
        <v>35</v>
      </c>
      <c r="BT1219" s="305" t="s">
        <v>3184</v>
      </c>
      <c r="BU1219" s="307">
        <v>0.1</v>
      </c>
      <c r="BV1219" s="309">
        <v>0</v>
      </c>
      <c r="BW1219" s="310" t="s">
        <v>1242</v>
      </c>
      <c r="BX1219" s="305"/>
      <c r="BY1219" s="308">
        <v>1185.78</v>
      </c>
      <c r="BZ1219" s="308">
        <v>1612.44</v>
      </c>
      <c r="CA1219" s="308">
        <v>59.5</v>
      </c>
      <c r="CB1219" s="308">
        <v>59.5</v>
      </c>
      <c r="CC1219" s="307">
        <v>0.55000000000000004</v>
      </c>
      <c r="CD1219" s="305" t="s">
        <v>1212</v>
      </c>
      <c r="CE1219" s="310" t="s">
        <v>1242</v>
      </c>
      <c r="CF1219" s="305"/>
      <c r="CG1219" s="308">
        <v>1185.78</v>
      </c>
      <c r="CH1219" s="308">
        <v>1612.44</v>
      </c>
      <c r="CI1219" s="308">
        <v>35</v>
      </c>
      <c r="CJ1219" s="308">
        <v>35</v>
      </c>
      <c r="CK1219" s="307"/>
      <c r="CL1219" s="307"/>
      <c r="CM1219" s="307">
        <v>1</v>
      </c>
      <c r="CN1219" s="311" t="s">
        <v>1212</v>
      </c>
      <c r="CO1219" s="305" t="s">
        <v>1242</v>
      </c>
      <c r="CP1219" s="305"/>
      <c r="CQ1219" s="308">
        <v>1185.78</v>
      </c>
      <c r="CR1219" s="308">
        <v>1612.44</v>
      </c>
      <c r="CS1219" s="308">
        <v>35</v>
      </c>
      <c r="CT1219" s="308">
        <v>35</v>
      </c>
      <c r="CW1219" s="312"/>
      <c r="CX1219" s="312"/>
    </row>
    <row r="1220" spans="1:102" s="299" customFormat="1" ht="16" customHeight="1">
      <c r="A1220" s="297" t="s">
        <v>3185</v>
      </c>
      <c r="B1220" s="297" t="s">
        <v>3186</v>
      </c>
      <c r="C1220" s="119" t="s">
        <v>1255</v>
      </c>
      <c r="D1220" s="119"/>
      <c r="E1220" s="119"/>
      <c r="F1220" s="298">
        <v>1220</v>
      </c>
      <c r="G1220" s="119"/>
      <c r="H1220" s="119"/>
      <c r="I1220" s="119" t="s">
        <v>3187</v>
      </c>
      <c r="J1220" s="119" t="s">
        <v>3188</v>
      </c>
      <c r="K1220" s="119" t="s">
        <v>378</v>
      </c>
      <c r="L1220" s="119"/>
      <c r="M1220" s="119" t="s">
        <v>147</v>
      </c>
      <c r="N1220" s="119"/>
      <c r="O1220" s="119"/>
      <c r="P1220" s="119"/>
      <c r="Q1220" s="119"/>
      <c r="R1220" s="119">
        <v>1</v>
      </c>
      <c r="S1220" s="119" t="s">
        <v>120</v>
      </c>
      <c r="T1220" s="119"/>
      <c r="U1220" s="119"/>
      <c r="V1220" s="119"/>
      <c r="W1220" s="119"/>
      <c r="X1220" s="119" t="s">
        <v>3189</v>
      </c>
      <c r="Y1220" s="119" t="s">
        <v>3190</v>
      </c>
      <c r="Z1220" s="119" t="s">
        <v>3191</v>
      </c>
      <c r="AA1220" s="119" t="s">
        <v>3192</v>
      </c>
      <c r="AB1220" s="119" t="s">
        <v>1209</v>
      </c>
      <c r="AD1220" s="300"/>
      <c r="AE1220" s="304"/>
      <c r="AF1220" s="297" t="s">
        <v>657</v>
      </c>
      <c r="AG1220" s="302">
        <v>0</v>
      </c>
      <c r="AH1220" s="297" t="s">
        <v>3185</v>
      </c>
      <c r="AI1220" s="297" t="s">
        <v>3186</v>
      </c>
      <c r="AJ1220" s="302">
        <v>4</v>
      </c>
      <c r="AK1220" s="299">
        <v>5</v>
      </c>
      <c r="AL1220" s="299">
        <v>1</v>
      </c>
      <c r="AM1220" s="299">
        <v>2</v>
      </c>
      <c r="AN1220" s="299">
        <v>1</v>
      </c>
      <c r="AR1220" s="299">
        <v>8</v>
      </c>
      <c r="AS1220" s="299">
        <v>4</v>
      </c>
      <c r="AT1220" s="299">
        <v>3</v>
      </c>
      <c r="AU1220" s="299">
        <v>3</v>
      </c>
      <c r="AX1220" s="303">
        <v>4.375</v>
      </c>
      <c r="AY1220" s="299">
        <v>740</v>
      </c>
      <c r="AZ1220" s="303">
        <v>19.444444444444443</v>
      </c>
      <c r="BA1220" s="299">
        <v>0</v>
      </c>
      <c r="BB1220" s="304">
        <v>1230.21</v>
      </c>
      <c r="BC1220" s="304">
        <v>1703.28</v>
      </c>
      <c r="BD1220" s="303">
        <v>1019.4444444444445</v>
      </c>
      <c r="BE1220" s="303">
        <v>1000</v>
      </c>
      <c r="BH1220" s="297" t="s">
        <v>3176</v>
      </c>
      <c r="BI1220" s="312"/>
      <c r="BJ1220" s="305" t="s">
        <v>109</v>
      </c>
      <c r="BK1220" s="305"/>
      <c r="BL1220" s="305">
        <v>1</v>
      </c>
      <c r="BM1220" s="307">
        <v>1</v>
      </c>
      <c r="BN1220" s="307" t="s">
        <v>79</v>
      </c>
      <c r="BO1220" s="305" t="s">
        <v>1210</v>
      </c>
      <c r="BP1220" s="308">
        <v>1230.21</v>
      </c>
      <c r="BQ1220" s="308">
        <v>1703.28</v>
      </c>
      <c r="BR1220" s="308">
        <v>12</v>
      </c>
      <c r="BS1220" s="308">
        <v>12</v>
      </c>
      <c r="BT1220" s="305" t="s">
        <v>3193</v>
      </c>
      <c r="BU1220" s="307">
        <v>0.1</v>
      </c>
      <c r="BV1220" s="309">
        <v>0</v>
      </c>
      <c r="BW1220" s="310" t="s">
        <v>1252</v>
      </c>
      <c r="BX1220" s="305"/>
      <c r="BY1220" s="308">
        <v>1230.21</v>
      </c>
      <c r="BZ1220" s="308">
        <v>1703.28</v>
      </c>
      <c r="CA1220" s="308">
        <v>20.399999999999999</v>
      </c>
      <c r="CB1220" s="308">
        <v>20.399999999999999</v>
      </c>
      <c r="CC1220" s="307">
        <v>0.55000000000000004</v>
      </c>
      <c r="CD1220" s="305" t="s">
        <v>1212</v>
      </c>
      <c r="CE1220" s="310" t="s">
        <v>1252</v>
      </c>
      <c r="CF1220" s="305"/>
      <c r="CG1220" s="308">
        <v>1230.21</v>
      </c>
      <c r="CH1220" s="308">
        <v>1703.28</v>
      </c>
      <c r="CI1220" s="308">
        <v>12</v>
      </c>
      <c r="CJ1220" s="308">
        <v>12</v>
      </c>
      <c r="CK1220" s="307"/>
      <c r="CL1220" s="307"/>
      <c r="CM1220" s="307">
        <v>1</v>
      </c>
      <c r="CN1220" s="311" t="s">
        <v>1212</v>
      </c>
      <c r="CO1220" s="305" t="s">
        <v>1252</v>
      </c>
      <c r="CP1220" s="305"/>
      <c r="CQ1220" s="308">
        <v>1230.21</v>
      </c>
      <c r="CR1220" s="308">
        <v>1703.28</v>
      </c>
      <c r="CS1220" s="308">
        <v>12</v>
      </c>
      <c r="CT1220" s="308">
        <v>12</v>
      </c>
      <c r="CW1220" s="312"/>
      <c r="CX1220" s="312"/>
    </row>
    <row r="1221" spans="1:102" s="299" customFormat="1" ht="16" customHeight="1">
      <c r="A1221" s="297" t="s">
        <v>3194</v>
      </c>
      <c r="B1221" s="297" t="s">
        <v>3195</v>
      </c>
      <c r="C1221" s="119" t="s">
        <v>1214</v>
      </c>
      <c r="D1221" s="119"/>
      <c r="E1221" s="119"/>
      <c r="F1221" s="298">
        <v>1221</v>
      </c>
      <c r="G1221" s="119"/>
      <c r="H1221" s="119"/>
      <c r="I1221" s="119" t="s">
        <v>3196</v>
      </c>
      <c r="J1221" s="119" t="s">
        <v>3197</v>
      </c>
      <c r="K1221" s="119" t="s">
        <v>378</v>
      </c>
      <c r="L1221" s="119"/>
      <c r="M1221" s="119" t="s">
        <v>147</v>
      </c>
      <c r="N1221" s="119"/>
      <c r="O1221" s="119"/>
      <c r="P1221" s="119"/>
      <c r="Q1221" s="119"/>
      <c r="R1221" s="119">
        <v>1</v>
      </c>
      <c r="S1221" s="119" t="s">
        <v>120</v>
      </c>
      <c r="T1221" s="119"/>
      <c r="U1221" s="119"/>
      <c r="V1221" s="119"/>
      <c r="W1221" s="119"/>
      <c r="X1221" s="119" t="s">
        <v>3198</v>
      </c>
      <c r="Y1221" s="119" t="s">
        <v>3199</v>
      </c>
      <c r="Z1221" s="119" t="s">
        <v>3200</v>
      </c>
      <c r="AA1221" s="119" t="s">
        <v>3201</v>
      </c>
      <c r="AB1221" s="119" t="s">
        <v>1209</v>
      </c>
      <c r="AD1221" s="300"/>
      <c r="AE1221" s="304"/>
      <c r="AF1221" s="297" t="s">
        <v>658</v>
      </c>
      <c r="AG1221" s="302">
        <v>0</v>
      </c>
      <c r="AH1221" s="297" t="s">
        <v>3194</v>
      </c>
      <c r="AI1221" s="297" t="s">
        <v>3195</v>
      </c>
      <c r="AJ1221" s="302">
        <v>4</v>
      </c>
      <c r="AK1221" s="299">
        <v>5</v>
      </c>
      <c r="AL1221" s="299">
        <v>1</v>
      </c>
      <c r="AM1221" s="299">
        <v>2</v>
      </c>
      <c r="AN1221" s="299">
        <v>2</v>
      </c>
      <c r="AR1221" s="299">
        <v>8</v>
      </c>
      <c r="AS1221" s="299">
        <v>4</v>
      </c>
      <c r="AT1221" s="299">
        <v>3</v>
      </c>
      <c r="AU1221" s="299">
        <v>3</v>
      </c>
      <c r="AX1221" s="303">
        <v>5.625</v>
      </c>
      <c r="AY1221" s="299">
        <v>740</v>
      </c>
      <c r="AZ1221" s="303">
        <v>25</v>
      </c>
      <c r="BA1221" s="299">
        <v>0</v>
      </c>
      <c r="BB1221" s="304">
        <v>1214.81</v>
      </c>
      <c r="BC1221" s="304">
        <v>1708.1399999999999</v>
      </c>
      <c r="BD1221" s="303">
        <v>1025</v>
      </c>
      <c r="BE1221" s="303">
        <v>1000</v>
      </c>
      <c r="BH1221" s="297" t="s">
        <v>3176</v>
      </c>
      <c r="BI1221" s="312"/>
      <c r="BJ1221" s="305" t="s">
        <v>109</v>
      </c>
      <c r="BK1221" s="305"/>
      <c r="BL1221" s="305">
        <v>1</v>
      </c>
      <c r="BM1221" s="307">
        <v>1</v>
      </c>
      <c r="BN1221" s="307" t="s">
        <v>79</v>
      </c>
      <c r="BO1221" s="305" t="s">
        <v>1210</v>
      </c>
      <c r="BP1221" s="308">
        <v>1214.81</v>
      </c>
      <c r="BQ1221" s="308">
        <v>1708.14</v>
      </c>
      <c r="BR1221" s="308">
        <v>12</v>
      </c>
      <c r="BS1221" s="308">
        <v>12</v>
      </c>
      <c r="BT1221" s="305" t="s">
        <v>3202</v>
      </c>
      <c r="BU1221" s="307">
        <v>0.1</v>
      </c>
      <c r="BV1221" s="309">
        <v>0</v>
      </c>
      <c r="BW1221" s="310" t="s">
        <v>1252</v>
      </c>
      <c r="BX1221" s="305"/>
      <c r="BY1221" s="308">
        <v>1214.81</v>
      </c>
      <c r="BZ1221" s="308">
        <v>1708.14</v>
      </c>
      <c r="CA1221" s="308">
        <v>20.399999999999999</v>
      </c>
      <c r="CB1221" s="308">
        <v>20.399999999999999</v>
      </c>
      <c r="CC1221" s="307">
        <v>0.55000000000000004</v>
      </c>
      <c r="CD1221" s="305" t="s">
        <v>1212</v>
      </c>
      <c r="CE1221" s="310" t="s">
        <v>1252</v>
      </c>
      <c r="CF1221" s="305"/>
      <c r="CG1221" s="308">
        <v>1214.81</v>
      </c>
      <c r="CH1221" s="308">
        <v>1708.14</v>
      </c>
      <c r="CI1221" s="308">
        <v>12</v>
      </c>
      <c r="CJ1221" s="308">
        <v>12</v>
      </c>
      <c r="CK1221" s="307"/>
      <c r="CL1221" s="307"/>
      <c r="CM1221" s="307">
        <v>1</v>
      </c>
      <c r="CN1221" s="311" t="s">
        <v>1212</v>
      </c>
      <c r="CO1221" s="305" t="s">
        <v>1252</v>
      </c>
      <c r="CP1221" s="305"/>
      <c r="CQ1221" s="308">
        <v>1214.81</v>
      </c>
      <c r="CR1221" s="308">
        <v>1708.14</v>
      </c>
      <c r="CS1221" s="308">
        <v>12</v>
      </c>
      <c r="CT1221" s="308">
        <v>12</v>
      </c>
      <c r="CW1221" s="312"/>
      <c r="CX1221" s="312"/>
    </row>
    <row r="1222" spans="1:102" s="299" customFormat="1" ht="16" customHeight="1">
      <c r="A1222" s="297" t="s">
        <v>3203</v>
      </c>
      <c r="B1222" s="297" t="s">
        <v>3204</v>
      </c>
      <c r="C1222" s="119" t="s">
        <v>1255</v>
      </c>
      <c r="D1222" s="119"/>
      <c r="E1222" s="119"/>
      <c r="F1222" s="298">
        <v>1222</v>
      </c>
      <c r="G1222" s="119"/>
      <c r="H1222" s="119"/>
      <c r="I1222" s="119" t="s">
        <v>3205</v>
      </c>
      <c r="J1222" s="119" t="s">
        <v>3206</v>
      </c>
      <c r="K1222" s="119" t="s">
        <v>378</v>
      </c>
      <c r="L1222" s="119"/>
      <c r="M1222" s="119" t="s">
        <v>147</v>
      </c>
      <c r="N1222" s="119"/>
      <c r="O1222" s="119"/>
      <c r="P1222" s="119"/>
      <c r="Q1222" s="119"/>
      <c r="R1222" s="119">
        <v>1</v>
      </c>
      <c r="S1222" s="119" t="s">
        <v>120</v>
      </c>
      <c r="T1222" s="119"/>
      <c r="U1222" s="119"/>
      <c r="V1222" s="119"/>
      <c r="W1222" s="119"/>
      <c r="X1222" s="119" t="s">
        <v>3207</v>
      </c>
      <c r="Y1222" s="119" t="s">
        <v>3208</v>
      </c>
      <c r="Z1222" s="119" t="s">
        <v>3209</v>
      </c>
      <c r="AA1222" s="119" t="s">
        <v>3210</v>
      </c>
      <c r="AB1222" s="119" t="s">
        <v>1209</v>
      </c>
      <c r="AD1222" s="300"/>
      <c r="AE1222" s="304"/>
      <c r="AF1222" s="297" t="s">
        <v>659</v>
      </c>
      <c r="AG1222" s="302">
        <v>0</v>
      </c>
      <c r="AH1222" s="297" t="s">
        <v>3203</v>
      </c>
      <c r="AI1222" s="297" t="s">
        <v>3204</v>
      </c>
      <c r="AJ1222" s="302">
        <v>4</v>
      </c>
      <c r="AK1222" s="299">
        <v>5</v>
      </c>
      <c r="AL1222" s="299">
        <v>1</v>
      </c>
      <c r="AM1222" s="299">
        <v>2</v>
      </c>
      <c r="AN1222" s="299">
        <v>3</v>
      </c>
      <c r="AR1222" s="299">
        <v>8</v>
      </c>
      <c r="AS1222" s="299">
        <v>4</v>
      </c>
      <c r="AT1222" s="299">
        <v>3</v>
      </c>
      <c r="AU1222" s="299">
        <v>3</v>
      </c>
      <c r="AX1222" s="303">
        <v>6.875</v>
      </c>
      <c r="AY1222" s="299">
        <v>740</v>
      </c>
      <c r="AZ1222" s="303">
        <v>30.555555555555557</v>
      </c>
      <c r="BA1222" s="299">
        <v>0</v>
      </c>
      <c r="BB1222" s="304">
        <v>1199.31</v>
      </c>
      <c r="BC1222" s="304">
        <v>1712.65</v>
      </c>
      <c r="BD1222" s="303">
        <v>1030.5555555555557</v>
      </c>
      <c r="BE1222" s="303">
        <v>1000</v>
      </c>
      <c r="BH1222" s="297" t="s">
        <v>3176</v>
      </c>
      <c r="BI1222" s="312"/>
      <c r="BJ1222" s="305" t="s">
        <v>109</v>
      </c>
      <c r="BK1222" s="305"/>
      <c r="BL1222" s="305">
        <v>1</v>
      </c>
      <c r="BM1222" s="307">
        <v>1</v>
      </c>
      <c r="BN1222" s="307" t="s">
        <v>79</v>
      </c>
      <c r="BO1222" s="305" t="s">
        <v>1210</v>
      </c>
      <c r="BP1222" s="308">
        <v>1199.31</v>
      </c>
      <c r="BQ1222" s="308">
        <v>1712.65</v>
      </c>
      <c r="BR1222" s="308">
        <v>12</v>
      </c>
      <c r="BS1222" s="308">
        <v>12</v>
      </c>
      <c r="BT1222" s="305" t="s">
        <v>3211</v>
      </c>
      <c r="BU1222" s="307">
        <v>0.1</v>
      </c>
      <c r="BV1222" s="309">
        <v>0</v>
      </c>
      <c r="BW1222" s="310" t="s">
        <v>1252</v>
      </c>
      <c r="BX1222" s="305"/>
      <c r="BY1222" s="308">
        <v>1199.31</v>
      </c>
      <c r="BZ1222" s="308">
        <v>1712.65</v>
      </c>
      <c r="CA1222" s="308">
        <v>20.399999999999999</v>
      </c>
      <c r="CB1222" s="308">
        <v>20.399999999999999</v>
      </c>
      <c r="CC1222" s="307">
        <v>0.55000000000000004</v>
      </c>
      <c r="CD1222" s="305" t="s">
        <v>1212</v>
      </c>
      <c r="CE1222" s="310" t="s">
        <v>1252</v>
      </c>
      <c r="CF1222" s="305"/>
      <c r="CG1222" s="308">
        <v>1199.31</v>
      </c>
      <c r="CH1222" s="308">
        <v>1712.65</v>
      </c>
      <c r="CI1222" s="308">
        <v>12</v>
      </c>
      <c r="CJ1222" s="308">
        <v>12</v>
      </c>
      <c r="CK1222" s="307"/>
      <c r="CL1222" s="307"/>
      <c r="CM1222" s="307">
        <v>1</v>
      </c>
      <c r="CN1222" s="311" t="s">
        <v>1212</v>
      </c>
      <c r="CO1222" s="305" t="s">
        <v>1252</v>
      </c>
      <c r="CP1222" s="305"/>
      <c r="CQ1222" s="308">
        <v>1199.31</v>
      </c>
      <c r="CR1222" s="308">
        <v>1712.65</v>
      </c>
      <c r="CS1222" s="308">
        <v>12</v>
      </c>
      <c r="CT1222" s="308">
        <v>12</v>
      </c>
      <c r="CW1222" s="312"/>
      <c r="CX1222" s="312"/>
    </row>
    <row r="1223" spans="1:102" s="299" customFormat="1" ht="16" customHeight="1">
      <c r="A1223" s="297" t="s">
        <v>3212</v>
      </c>
      <c r="B1223" s="297" t="s">
        <v>3213</v>
      </c>
      <c r="C1223" s="119" t="s">
        <v>1214</v>
      </c>
      <c r="D1223" s="119"/>
      <c r="E1223" s="119"/>
      <c r="F1223" s="298">
        <v>1223</v>
      </c>
      <c r="G1223" s="119"/>
      <c r="H1223" s="119"/>
      <c r="I1223" s="119" t="s">
        <v>3214</v>
      </c>
      <c r="J1223" s="119" t="s">
        <v>3215</v>
      </c>
      <c r="K1223" s="119" t="s">
        <v>378</v>
      </c>
      <c r="L1223" s="119"/>
      <c r="M1223" s="119" t="s">
        <v>147</v>
      </c>
      <c r="N1223" s="119"/>
      <c r="O1223" s="119"/>
      <c r="P1223" s="119"/>
      <c r="Q1223" s="119"/>
      <c r="R1223" s="119">
        <v>1</v>
      </c>
      <c r="S1223" s="119" t="s">
        <v>120</v>
      </c>
      <c r="T1223" s="119"/>
      <c r="U1223" s="119"/>
      <c r="V1223" s="119"/>
      <c r="W1223" s="119"/>
      <c r="X1223" s="119" t="s">
        <v>3216</v>
      </c>
      <c r="Y1223" s="119" t="s">
        <v>3217</v>
      </c>
      <c r="Z1223" s="119" t="s">
        <v>3218</v>
      </c>
      <c r="AA1223" s="119" t="s">
        <v>3219</v>
      </c>
      <c r="AB1223" s="119" t="s">
        <v>1209</v>
      </c>
      <c r="AD1223" s="300"/>
      <c r="AE1223" s="304"/>
      <c r="AF1223" s="297" t="s">
        <v>660</v>
      </c>
      <c r="AG1223" s="302">
        <v>0</v>
      </c>
      <c r="AH1223" s="297" t="s">
        <v>3212</v>
      </c>
      <c r="AI1223" s="297" t="s">
        <v>3213</v>
      </c>
      <c r="AJ1223" s="302">
        <v>3</v>
      </c>
      <c r="AK1223" s="299">
        <v>5</v>
      </c>
      <c r="AL1223" s="299">
        <v>1</v>
      </c>
      <c r="AM1223" s="299">
        <v>3</v>
      </c>
      <c r="AR1223" s="299">
        <v>8</v>
      </c>
      <c r="AS1223" s="299">
        <v>4</v>
      </c>
      <c r="AT1223" s="299">
        <v>3</v>
      </c>
      <c r="AX1223" s="303">
        <v>9.375</v>
      </c>
      <c r="AY1223" s="299">
        <v>640</v>
      </c>
      <c r="AZ1223" s="303">
        <v>41.666666666666671</v>
      </c>
      <c r="BA1223" s="299">
        <v>0</v>
      </c>
      <c r="BB1223" s="304">
        <v>1145.33</v>
      </c>
      <c r="BC1223" s="304">
        <v>1623.28</v>
      </c>
      <c r="BD1223" s="303">
        <v>1041.6666666666667</v>
      </c>
      <c r="BE1223" s="303">
        <v>1000</v>
      </c>
      <c r="BH1223" s="297" t="s">
        <v>3131</v>
      </c>
      <c r="BI1223" s="312"/>
      <c r="BJ1223" s="305" t="s">
        <v>109</v>
      </c>
      <c r="BK1223" s="305"/>
      <c r="BL1223" s="305">
        <v>1</v>
      </c>
      <c r="BM1223" s="307">
        <v>1</v>
      </c>
      <c r="BN1223" s="307" t="s">
        <v>79</v>
      </c>
      <c r="BO1223" s="305" t="s">
        <v>1210</v>
      </c>
      <c r="BP1223" s="308">
        <v>1145.33</v>
      </c>
      <c r="BQ1223" s="308">
        <v>1623.28</v>
      </c>
      <c r="BR1223" s="308">
        <v>35</v>
      </c>
      <c r="BS1223" s="308">
        <v>35</v>
      </c>
      <c r="BT1223" s="305" t="s">
        <v>3220</v>
      </c>
      <c r="BU1223" s="307">
        <v>0.1</v>
      </c>
      <c r="BV1223" s="309">
        <v>0</v>
      </c>
      <c r="BW1223" s="310" t="s">
        <v>1242</v>
      </c>
      <c r="BX1223" s="305"/>
      <c r="BY1223" s="308">
        <v>1145.33</v>
      </c>
      <c r="BZ1223" s="308">
        <v>1623.28</v>
      </c>
      <c r="CA1223" s="308">
        <v>59.5</v>
      </c>
      <c r="CB1223" s="308">
        <v>59.5</v>
      </c>
      <c r="CC1223" s="307">
        <v>0.55000000000000004</v>
      </c>
      <c r="CD1223" s="305" t="s">
        <v>1212</v>
      </c>
      <c r="CE1223" s="310" t="s">
        <v>1242</v>
      </c>
      <c r="CF1223" s="305"/>
      <c r="CG1223" s="308">
        <v>1145.33</v>
      </c>
      <c r="CH1223" s="308">
        <v>1623.28</v>
      </c>
      <c r="CI1223" s="308">
        <v>35</v>
      </c>
      <c r="CJ1223" s="308">
        <v>35</v>
      </c>
      <c r="CK1223" s="307"/>
      <c r="CL1223" s="307"/>
      <c r="CM1223" s="307">
        <v>1</v>
      </c>
      <c r="CN1223" s="311" t="s">
        <v>1212</v>
      </c>
      <c r="CO1223" s="305" t="s">
        <v>1242</v>
      </c>
      <c r="CP1223" s="305"/>
      <c r="CQ1223" s="308">
        <v>1145.33</v>
      </c>
      <c r="CR1223" s="308">
        <v>1623.28</v>
      </c>
      <c r="CS1223" s="308">
        <v>35</v>
      </c>
      <c r="CT1223" s="308">
        <v>35</v>
      </c>
      <c r="CW1223" s="312"/>
      <c r="CX1223" s="312"/>
    </row>
    <row r="1224" spans="1:102" s="299" customFormat="1" ht="16" customHeight="1">
      <c r="A1224" s="297" t="s">
        <v>3221</v>
      </c>
      <c r="B1224" s="297" t="s">
        <v>3222</v>
      </c>
      <c r="C1224" s="119" t="s">
        <v>1214</v>
      </c>
      <c r="D1224" s="119"/>
      <c r="E1224" s="119"/>
      <c r="F1224" s="298">
        <v>1224</v>
      </c>
      <c r="G1224" s="119"/>
      <c r="H1224" s="119"/>
      <c r="I1224" s="119" t="s">
        <v>3223</v>
      </c>
      <c r="J1224" s="119" t="s">
        <v>3224</v>
      </c>
      <c r="K1224" s="119" t="s">
        <v>378</v>
      </c>
      <c r="L1224" s="119"/>
      <c r="M1224" s="119" t="s">
        <v>147</v>
      </c>
      <c r="N1224" s="119"/>
      <c r="O1224" s="119"/>
      <c r="P1224" s="119"/>
      <c r="Q1224" s="119"/>
      <c r="R1224" s="119">
        <v>1</v>
      </c>
      <c r="S1224" s="119" t="s">
        <v>120</v>
      </c>
      <c r="T1224" s="119"/>
      <c r="U1224" s="119"/>
      <c r="V1224" s="119"/>
      <c r="W1224" s="119"/>
      <c r="X1224" s="119" t="s">
        <v>3225</v>
      </c>
      <c r="Y1224" s="119" t="s">
        <v>3226</v>
      </c>
      <c r="Z1224" s="119" t="s">
        <v>3227</v>
      </c>
      <c r="AA1224" s="119" t="s">
        <v>3228</v>
      </c>
      <c r="AB1224" s="119" t="s">
        <v>1209</v>
      </c>
      <c r="AD1224" s="300"/>
      <c r="AE1224" s="304"/>
      <c r="AF1224" s="297" t="s">
        <v>661</v>
      </c>
      <c r="AG1224" s="302">
        <v>0</v>
      </c>
      <c r="AH1224" s="297" t="s">
        <v>3221</v>
      </c>
      <c r="AI1224" s="297" t="s">
        <v>3222</v>
      </c>
      <c r="AJ1224" s="302">
        <v>4</v>
      </c>
      <c r="AK1224" s="299">
        <v>5</v>
      </c>
      <c r="AL1224" s="299">
        <v>1</v>
      </c>
      <c r="AM1224" s="299">
        <v>3</v>
      </c>
      <c r="AN1224" s="299">
        <v>1</v>
      </c>
      <c r="AR1224" s="299">
        <v>8</v>
      </c>
      <c r="AS1224" s="299">
        <v>4</v>
      </c>
      <c r="AT1224" s="299">
        <v>3</v>
      </c>
      <c r="AU1224" s="299">
        <v>3</v>
      </c>
      <c r="AX1224" s="303">
        <v>8.125</v>
      </c>
      <c r="AY1224" s="299">
        <v>740</v>
      </c>
      <c r="AZ1224" s="303">
        <v>36.111111111111114</v>
      </c>
      <c r="BA1224" s="299">
        <v>0</v>
      </c>
      <c r="BB1224" s="304">
        <v>1183.72</v>
      </c>
      <c r="BC1224" s="304">
        <v>1716.83</v>
      </c>
      <c r="BD1224" s="303">
        <v>1036.1111111111111</v>
      </c>
      <c r="BE1224" s="303">
        <v>1000</v>
      </c>
      <c r="BH1224" s="297" t="s">
        <v>3212</v>
      </c>
      <c r="BI1224" s="312"/>
      <c r="BJ1224" s="305" t="s">
        <v>109</v>
      </c>
      <c r="BK1224" s="305"/>
      <c r="BL1224" s="305">
        <v>1</v>
      </c>
      <c r="BM1224" s="307">
        <v>1</v>
      </c>
      <c r="BN1224" s="307" t="s">
        <v>79</v>
      </c>
      <c r="BO1224" s="305" t="s">
        <v>1210</v>
      </c>
      <c r="BP1224" s="308">
        <v>1183.72</v>
      </c>
      <c r="BQ1224" s="308">
        <v>1716.83</v>
      </c>
      <c r="BR1224" s="308">
        <v>12</v>
      </c>
      <c r="BS1224" s="308">
        <v>12</v>
      </c>
      <c r="BT1224" s="305" t="s">
        <v>3229</v>
      </c>
      <c r="BU1224" s="307">
        <v>0.1</v>
      </c>
      <c r="BV1224" s="309">
        <v>0</v>
      </c>
      <c r="BW1224" s="310" t="s">
        <v>1252</v>
      </c>
      <c r="BX1224" s="305"/>
      <c r="BY1224" s="308">
        <v>1183.72</v>
      </c>
      <c r="BZ1224" s="308">
        <v>1716.83</v>
      </c>
      <c r="CA1224" s="308">
        <v>20.399999999999999</v>
      </c>
      <c r="CB1224" s="308">
        <v>20.399999999999999</v>
      </c>
      <c r="CC1224" s="307">
        <v>0.55000000000000004</v>
      </c>
      <c r="CD1224" s="305" t="s">
        <v>1212</v>
      </c>
      <c r="CE1224" s="310" t="s">
        <v>1252</v>
      </c>
      <c r="CF1224" s="305"/>
      <c r="CG1224" s="308">
        <v>1183.72</v>
      </c>
      <c r="CH1224" s="308">
        <v>1716.83</v>
      </c>
      <c r="CI1224" s="308">
        <v>12</v>
      </c>
      <c r="CJ1224" s="308">
        <v>12</v>
      </c>
      <c r="CK1224" s="307"/>
      <c r="CL1224" s="307"/>
      <c r="CM1224" s="307">
        <v>1</v>
      </c>
      <c r="CN1224" s="311" t="s">
        <v>1212</v>
      </c>
      <c r="CO1224" s="305" t="s">
        <v>1252</v>
      </c>
      <c r="CP1224" s="305"/>
      <c r="CQ1224" s="308">
        <v>1183.72</v>
      </c>
      <c r="CR1224" s="308">
        <v>1716.83</v>
      </c>
      <c r="CS1224" s="308">
        <v>12</v>
      </c>
      <c r="CT1224" s="308">
        <v>12</v>
      </c>
      <c r="CW1224" s="312"/>
      <c r="CX1224" s="312"/>
    </row>
    <row r="1225" spans="1:102" s="299" customFormat="1" ht="16" customHeight="1">
      <c r="A1225" s="297" t="s">
        <v>3230</v>
      </c>
      <c r="B1225" s="297" t="s">
        <v>3231</v>
      </c>
      <c r="C1225" s="119" t="s">
        <v>1255</v>
      </c>
      <c r="D1225" s="119"/>
      <c r="E1225" s="119"/>
      <c r="F1225" s="298">
        <v>1225</v>
      </c>
      <c r="G1225" s="119"/>
      <c r="H1225" s="119"/>
      <c r="I1225" s="119" t="s">
        <v>3232</v>
      </c>
      <c r="J1225" s="119" t="s">
        <v>3233</v>
      </c>
      <c r="K1225" s="119" t="s">
        <v>378</v>
      </c>
      <c r="L1225" s="119"/>
      <c r="M1225" s="119" t="s">
        <v>147</v>
      </c>
      <c r="N1225" s="119"/>
      <c r="O1225" s="119"/>
      <c r="P1225" s="119"/>
      <c r="Q1225" s="119"/>
      <c r="R1225" s="119">
        <v>1</v>
      </c>
      <c r="S1225" s="119" t="s">
        <v>120</v>
      </c>
      <c r="T1225" s="119"/>
      <c r="U1225" s="119"/>
      <c r="V1225" s="119"/>
      <c r="W1225" s="119"/>
      <c r="X1225" s="119" t="s">
        <v>3234</v>
      </c>
      <c r="Y1225" s="119" t="s">
        <v>3235</v>
      </c>
      <c r="Z1225" s="119" t="s">
        <v>3236</v>
      </c>
      <c r="AA1225" s="119" t="s">
        <v>3237</v>
      </c>
      <c r="AB1225" s="119" t="s">
        <v>1209</v>
      </c>
      <c r="AD1225" s="300"/>
      <c r="AE1225" s="304"/>
      <c r="AF1225" s="297" t="s">
        <v>662</v>
      </c>
      <c r="AG1225" s="302">
        <v>0</v>
      </c>
      <c r="AH1225" s="297" t="s">
        <v>3230</v>
      </c>
      <c r="AI1225" s="297" t="s">
        <v>3231</v>
      </c>
      <c r="AJ1225" s="302">
        <v>4</v>
      </c>
      <c r="AK1225" s="299">
        <v>5</v>
      </c>
      <c r="AL1225" s="299">
        <v>1</v>
      </c>
      <c r="AM1225" s="299">
        <v>3</v>
      </c>
      <c r="AN1225" s="299">
        <v>2</v>
      </c>
      <c r="AR1225" s="299">
        <v>8</v>
      </c>
      <c r="AS1225" s="299">
        <v>4</v>
      </c>
      <c r="AT1225" s="299">
        <v>3</v>
      </c>
      <c r="AU1225" s="299">
        <v>3</v>
      </c>
      <c r="AX1225" s="303">
        <v>9.375</v>
      </c>
      <c r="AY1225" s="299">
        <v>740</v>
      </c>
      <c r="AZ1225" s="303">
        <v>41.666666666666671</v>
      </c>
      <c r="BA1225" s="299">
        <v>0</v>
      </c>
      <c r="BB1225" s="304">
        <v>1168.04</v>
      </c>
      <c r="BC1225" s="304">
        <v>1720.67</v>
      </c>
      <c r="BD1225" s="303">
        <v>1041.6666666666667</v>
      </c>
      <c r="BE1225" s="303">
        <v>1000</v>
      </c>
      <c r="BH1225" s="297" t="s">
        <v>3212</v>
      </c>
      <c r="BI1225" s="312"/>
      <c r="BJ1225" s="305" t="s">
        <v>109</v>
      </c>
      <c r="BK1225" s="305"/>
      <c r="BL1225" s="305">
        <v>1</v>
      </c>
      <c r="BM1225" s="307">
        <v>1</v>
      </c>
      <c r="BN1225" s="307" t="s">
        <v>79</v>
      </c>
      <c r="BO1225" s="305" t="s">
        <v>1210</v>
      </c>
      <c r="BP1225" s="308">
        <v>1168.04</v>
      </c>
      <c r="BQ1225" s="308">
        <v>1720.67</v>
      </c>
      <c r="BR1225" s="308">
        <v>12</v>
      </c>
      <c r="BS1225" s="308">
        <v>12</v>
      </c>
      <c r="BT1225" s="305" t="s">
        <v>3238</v>
      </c>
      <c r="BU1225" s="307">
        <v>0.1</v>
      </c>
      <c r="BV1225" s="309">
        <v>0</v>
      </c>
      <c r="BW1225" s="310" t="s">
        <v>1252</v>
      </c>
      <c r="BX1225" s="305"/>
      <c r="BY1225" s="308">
        <v>1168.04</v>
      </c>
      <c r="BZ1225" s="308">
        <v>1720.67</v>
      </c>
      <c r="CA1225" s="308">
        <v>20.399999999999999</v>
      </c>
      <c r="CB1225" s="308">
        <v>20.399999999999999</v>
      </c>
      <c r="CC1225" s="307">
        <v>0.55000000000000004</v>
      </c>
      <c r="CD1225" s="305" t="s">
        <v>1212</v>
      </c>
      <c r="CE1225" s="310" t="s">
        <v>1252</v>
      </c>
      <c r="CF1225" s="305"/>
      <c r="CG1225" s="308">
        <v>1168.04</v>
      </c>
      <c r="CH1225" s="308">
        <v>1720.67</v>
      </c>
      <c r="CI1225" s="308">
        <v>12</v>
      </c>
      <c r="CJ1225" s="308">
        <v>12</v>
      </c>
      <c r="CK1225" s="307"/>
      <c r="CL1225" s="307"/>
      <c r="CM1225" s="307">
        <v>1</v>
      </c>
      <c r="CN1225" s="311" t="s">
        <v>1212</v>
      </c>
      <c r="CO1225" s="305" t="s">
        <v>1252</v>
      </c>
      <c r="CP1225" s="305"/>
      <c r="CQ1225" s="308">
        <v>1168.04</v>
      </c>
      <c r="CR1225" s="308">
        <v>1720.67</v>
      </c>
      <c r="CS1225" s="308">
        <v>12</v>
      </c>
      <c r="CT1225" s="308">
        <v>12</v>
      </c>
      <c r="CW1225" s="312"/>
      <c r="CX1225" s="312"/>
    </row>
    <row r="1226" spans="1:102" s="299" customFormat="1" ht="16" customHeight="1">
      <c r="A1226" s="297" t="s">
        <v>3239</v>
      </c>
      <c r="B1226" s="297" t="s">
        <v>3240</v>
      </c>
      <c r="C1226" s="119" t="s">
        <v>1214</v>
      </c>
      <c r="D1226" s="119"/>
      <c r="E1226" s="119"/>
      <c r="F1226" s="298">
        <v>1226</v>
      </c>
      <c r="G1226" s="119"/>
      <c r="H1226" s="119"/>
      <c r="I1226" s="119" t="s">
        <v>3241</v>
      </c>
      <c r="J1226" s="119" t="s">
        <v>3242</v>
      </c>
      <c r="K1226" s="119" t="s">
        <v>378</v>
      </c>
      <c r="L1226" s="119"/>
      <c r="M1226" s="119" t="s">
        <v>147</v>
      </c>
      <c r="N1226" s="119"/>
      <c r="O1226" s="119"/>
      <c r="P1226" s="119"/>
      <c r="Q1226" s="119"/>
      <c r="R1226" s="119">
        <v>1</v>
      </c>
      <c r="S1226" s="119" t="s">
        <v>120</v>
      </c>
      <c r="T1226" s="119"/>
      <c r="U1226" s="119"/>
      <c r="V1226" s="119"/>
      <c r="W1226" s="119"/>
      <c r="X1226" s="119" t="s">
        <v>3243</v>
      </c>
      <c r="Y1226" s="119" t="s">
        <v>3244</v>
      </c>
      <c r="Z1226" s="119" t="s">
        <v>3245</v>
      </c>
      <c r="AA1226" s="119" t="s">
        <v>3246</v>
      </c>
      <c r="AB1226" s="119" t="s">
        <v>1209</v>
      </c>
      <c r="AD1226" s="300"/>
      <c r="AE1226" s="304"/>
      <c r="AF1226" s="297" t="s">
        <v>663</v>
      </c>
      <c r="AG1226" s="302">
        <v>0</v>
      </c>
      <c r="AH1226" s="297" t="s">
        <v>3239</v>
      </c>
      <c r="AI1226" s="297" t="s">
        <v>3240</v>
      </c>
      <c r="AJ1226" s="302">
        <v>4</v>
      </c>
      <c r="AK1226" s="299">
        <v>5</v>
      </c>
      <c r="AL1226" s="299">
        <v>1</v>
      </c>
      <c r="AM1226" s="299">
        <v>3</v>
      </c>
      <c r="AN1226" s="299">
        <v>3</v>
      </c>
      <c r="AR1226" s="299">
        <v>8</v>
      </c>
      <c r="AS1226" s="299">
        <v>4</v>
      </c>
      <c r="AT1226" s="299">
        <v>3</v>
      </c>
      <c r="AU1226" s="299">
        <v>3</v>
      </c>
      <c r="AX1226" s="303">
        <v>10.625</v>
      </c>
      <c r="AY1226" s="299">
        <v>740</v>
      </c>
      <c r="AZ1226" s="303">
        <v>47.222222222222229</v>
      </c>
      <c r="BA1226" s="299">
        <v>0</v>
      </c>
      <c r="BB1226" s="304">
        <v>1152.28</v>
      </c>
      <c r="BC1226" s="304">
        <v>1724.1599999999999</v>
      </c>
      <c r="BD1226" s="303">
        <v>1047.2222222222222</v>
      </c>
      <c r="BE1226" s="303">
        <v>1000</v>
      </c>
      <c r="BH1226" s="297" t="s">
        <v>3212</v>
      </c>
      <c r="BI1226" s="312"/>
      <c r="BJ1226" s="305" t="s">
        <v>109</v>
      </c>
      <c r="BK1226" s="305"/>
      <c r="BL1226" s="305">
        <v>1</v>
      </c>
      <c r="BM1226" s="307">
        <v>1</v>
      </c>
      <c r="BN1226" s="307" t="s">
        <v>79</v>
      </c>
      <c r="BO1226" s="305" t="s">
        <v>1210</v>
      </c>
      <c r="BP1226" s="308">
        <v>1152.28</v>
      </c>
      <c r="BQ1226" s="308">
        <v>1724.16</v>
      </c>
      <c r="BR1226" s="308">
        <v>12</v>
      </c>
      <c r="BS1226" s="308">
        <v>12</v>
      </c>
      <c r="BT1226" s="305" t="s">
        <v>3247</v>
      </c>
      <c r="BU1226" s="307">
        <v>0.1</v>
      </c>
      <c r="BV1226" s="309">
        <v>0</v>
      </c>
      <c r="BW1226" s="310" t="s">
        <v>1252</v>
      </c>
      <c r="BX1226" s="305"/>
      <c r="BY1226" s="308">
        <v>1152.28</v>
      </c>
      <c r="BZ1226" s="308">
        <v>1724.16</v>
      </c>
      <c r="CA1226" s="308">
        <v>20.399999999999999</v>
      </c>
      <c r="CB1226" s="308">
        <v>20.399999999999999</v>
      </c>
      <c r="CC1226" s="307">
        <v>0.55000000000000004</v>
      </c>
      <c r="CD1226" s="305" t="s">
        <v>1212</v>
      </c>
      <c r="CE1226" s="310" t="s">
        <v>1252</v>
      </c>
      <c r="CF1226" s="305"/>
      <c r="CG1226" s="308">
        <v>1152.28</v>
      </c>
      <c r="CH1226" s="308">
        <v>1724.16</v>
      </c>
      <c r="CI1226" s="308">
        <v>12</v>
      </c>
      <c r="CJ1226" s="308">
        <v>12</v>
      </c>
      <c r="CK1226" s="307"/>
      <c r="CL1226" s="307"/>
      <c r="CM1226" s="307">
        <v>1</v>
      </c>
      <c r="CN1226" s="311" t="s">
        <v>1212</v>
      </c>
      <c r="CO1226" s="305" t="s">
        <v>1252</v>
      </c>
      <c r="CP1226" s="305"/>
      <c r="CQ1226" s="308">
        <v>1152.28</v>
      </c>
      <c r="CR1226" s="308">
        <v>1724.16</v>
      </c>
      <c r="CS1226" s="308">
        <v>12</v>
      </c>
      <c r="CT1226" s="308">
        <v>12</v>
      </c>
      <c r="CW1226" s="312"/>
      <c r="CX1226" s="312"/>
    </row>
    <row r="1227" spans="1:102" s="299" customFormat="1" ht="16" customHeight="1">
      <c r="A1227" s="297" t="s">
        <v>3248</v>
      </c>
      <c r="B1227" s="297" t="s">
        <v>3249</v>
      </c>
      <c r="C1227" s="119" t="s">
        <v>1255</v>
      </c>
      <c r="D1227" s="119"/>
      <c r="E1227" s="119"/>
      <c r="F1227" s="298">
        <v>1227</v>
      </c>
      <c r="G1227" s="119"/>
      <c r="H1227" s="119"/>
      <c r="I1227" s="119" t="s">
        <v>3250</v>
      </c>
      <c r="J1227" s="119" t="s">
        <v>3251</v>
      </c>
      <c r="K1227" s="119" t="s">
        <v>378</v>
      </c>
      <c r="L1227" s="119"/>
      <c r="M1227" s="119" t="s">
        <v>147</v>
      </c>
      <c r="N1227" s="119"/>
      <c r="O1227" s="119"/>
      <c r="P1227" s="119"/>
      <c r="Q1227" s="119"/>
      <c r="R1227" s="119">
        <v>1</v>
      </c>
      <c r="S1227" s="119" t="s">
        <v>120</v>
      </c>
      <c r="T1227" s="119"/>
      <c r="U1227" s="119"/>
      <c r="V1227" s="119"/>
      <c r="W1227" s="119"/>
      <c r="X1227" s="119" t="s">
        <v>3252</v>
      </c>
      <c r="Y1227" s="119" t="s">
        <v>3253</v>
      </c>
      <c r="Z1227" s="119" t="s">
        <v>3254</v>
      </c>
      <c r="AA1227" s="119" t="s">
        <v>3255</v>
      </c>
      <c r="AB1227" s="119" t="s">
        <v>1209</v>
      </c>
      <c r="AD1227" s="300"/>
      <c r="AE1227" s="304"/>
      <c r="AF1227" s="297" t="s">
        <v>664</v>
      </c>
      <c r="AG1227" s="302">
        <v>0</v>
      </c>
      <c r="AH1227" s="297" t="s">
        <v>3248</v>
      </c>
      <c r="AI1227" s="297" t="s">
        <v>3249</v>
      </c>
      <c r="AJ1227" s="302">
        <v>2</v>
      </c>
      <c r="AK1227" s="299">
        <v>5</v>
      </c>
      <c r="AL1227" s="299">
        <v>2</v>
      </c>
      <c r="AR1227" s="299">
        <v>8</v>
      </c>
      <c r="AS1227" s="299">
        <v>4</v>
      </c>
      <c r="AX1227" s="303">
        <v>16.875</v>
      </c>
      <c r="AY1227" s="299">
        <v>500</v>
      </c>
      <c r="AZ1227" s="303">
        <v>75</v>
      </c>
      <c r="BA1227" s="299">
        <v>0</v>
      </c>
      <c r="BB1227" s="304">
        <v>1049.01</v>
      </c>
      <c r="BC1227" s="304">
        <v>1497.59</v>
      </c>
      <c r="BD1227" s="303">
        <v>1075</v>
      </c>
      <c r="BE1227" s="303">
        <v>1000</v>
      </c>
      <c r="BH1227" s="297" t="s">
        <v>3114</v>
      </c>
      <c r="BI1227" s="312"/>
      <c r="BJ1227" s="305" t="s">
        <v>109</v>
      </c>
      <c r="BK1227" s="305"/>
      <c r="BL1227" s="305">
        <v>1</v>
      </c>
      <c r="BM1227" s="307">
        <v>1</v>
      </c>
      <c r="BN1227" s="307" t="s">
        <v>79</v>
      </c>
      <c r="BO1227" s="305" t="s">
        <v>1210</v>
      </c>
      <c r="BP1227" s="308">
        <v>1049.01</v>
      </c>
      <c r="BQ1227" s="308">
        <v>1497.59</v>
      </c>
      <c r="BR1227" s="308">
        <v>60</v>
      </c>
      <c r="BS1227" s="308">
        <v>60</v>
      </c>
      <c r="BT1227" s="305" t="s">
        <v>3256</v>
      </c>
      <c r="BU1227" s="307">
        <v>0.1</v>
      </c>
      <c r="BV1227" s="309">
        <v>0</v>
      </c>
      <c r="BW1227" s="310" t="s">
        <v>1232</v>
      </c>
      <c r="BX1227" s="305"/>
      <c r="BY1227" s="308">
        <v>1049.01</v>
      </c>
      <c r="BZ1227" s="308">
        <v>1497.59</v>
      </c>
      <c r="CA1227" s="308">
        <v>102</v>
      </c>
      <c r="CB1227" s="308">
        <v>102</v>
      </c>
      <c r="CC1227" s="307">
        <v>0.55000000000000004</v>
      </c>
      <c r="CD1227" s="305" t="s">
        <v>1212</v>
      </c>
      <c r="CE1227" s="310" t="s">
        <v>1232</v>
      </c>
      <c r="CF1227" s="305"/>
      <c r="CG1227" s="308">
        <v>1049.01</v>
      </c>
      <c r="CH1227" s="308">
        <v>1497.59</v>
      </c>
      <c r="CI1227" s="308">
        <v>60</v>
      </c>
      <c r="CJ1227" s="308">
        <v>60</v>
      </c>
      <c r="CK1227" s="307"/>
      <c r="CL1227" s="307"/>
      <c r="CM1227" s="307">
        <v>1</v>
      </c>
      <c r="CN1227" s="311" t="s">
        <v>1212</v>
      </c>
      <c r="CO1227" s="305" t="s">
        <v>1232</v>
      </c>
      <c r="CP1227" s="305"/>
      <c r="CQ1227" s="308">
        <v>1049.01</v>
      </c>
      <c r="CR1227" s="308">
        <v>1497.59</v>
      </c>
      <c r="CS1227" s="308">
        <v>60</v>
      </c>
      <c r="CT1227" s="308">
        <v>60</v>
      </c>
      <c r="CW1227" s="312"/>
      <c r="CX1227" s="312"/>
    </row>
    <row r="1228" spans="1:102" s="299" customFormat="1" ht="16" customHeight="1">
      <c r="A1228" s="297" t="s">
        <v>3257</v>
      </c>
      <c r="B1228" s="297" t="s">
        <v>3258</v>
      </c>
      <c r="C1228" s="119" t="s">
        <v>1255</v>
      </c>
      <c r="D1228" s="119"/>
      <c r="E1228" s="119"/>
      <c r="F1228" s="298">
        <v>1228</v>
      </c>
      <c r="G1228" s="119"/>
      <c r="H1228" s="119"/>
      <c r="I1228" s="119" t="s">
        <v>3259</v>
      </c>
      <c r="J1228" s="119" t="s">
        <v>3260</v>
      </c>
      <c r="K1228" s="119" t="s">
        <v>378</v>
      </c>
      <c r="L1228" s="119"/>
      <c r="M1228" s="119" t="s">
        <v>147</v>
      </c>
      <c r="N1228" s="119"/>
      <c r="O1228" s="119"/>
      <c r="P1228" s="119"/>
      <c r="Q1228" s="119"/>
      <c r="R1228" s="119">
        <v>1</v>
      </c>
      <c r="S1228" s="119" t="s">
        <v>120</v>
      </c>
      <c r="T1228" s="119"/>
      <c r="U1228" s="119"/>
      <c r="V1228" s="119"/>
      <c r="W1228" s="119"/>
      <c r="X1228" s="119" t="s">
        <v>3261</v>
      </c>
      <c r="Y1228" s="119" t="s">
        <v>3262</v>
      </c>
      <c r="Z1228" s="119" t="s">
        <v>3263</v>
      </c>
      <c r="AA1228" s="119" t="s">
        <v>3264</v>
      </c>
      <c r="AB1228" s="119" t="s">
        <v>1209</v>
      </c>
      <c r="AD1228" s="300"/>
      <c r="AE1228" s="304"/>
      <c r="AF1228" s="297" t="s">
        <v>665</v>
      </c>
      <c r="AG1228" s="302">
        <v>0</v>
      </c>
      <c r="AH1228" s="297" t="s">
        <v>3257</v>
      </c>
      <c r="AI1228" s="297" t="s">
        <v>3258</v>
      </c>
      <c r="AJ1228" s="302">
        <v>3</v>
      </c>
      <c r="AK1228" s="299">
        <v>5</v>
      </c>
      <c r="AL1228" s="299">
        <v>2</v>
      </c>
      <c r="AM1228" s="299">
        <v>1</v>
      </c>
      <c r="AR1228" s="299">
        <v>8</v>
      </c>
      <c r="AS1228" s="299">
        <v>4</v>
      </c>
      <c r="AT1228" s="299">
        <v>3</v>
      </c>
      <c r="AX1228" s="303">
        <v>13.125</v>
      </c>
      <c r="AY1228" s="299">
        <v>640</v>
      </c>
      <c r="AZ1228" s="303">
        <v>58.333333333333336</v>
      </c>
      <c r="BA1228" s="299">
        <v>0</v>
      </c>
      <c r="BB1228" s="304">
        <v>1104.25</v>
      </c>
      <c r="BC1228" s="304">
        <v>1631.45</v>
      </c>
      <c r="BD1228" s="303">
        <v>1058.3333333333333</v>
      </c>
      <c r="BE1228" s="303">
        <v>1000</v>
      </c>
      <c r="BH1228" s="297" t="s">
        <v>3248</v>
      </c>
      <c r="BI1228" s="312"/>
      <c r="BJ1228" s="305" t="s">
        <v>109</v>
      </c>
      <c r="BK1228" s="305"/>
      <c r="BL1228" s="305">
        <v>1</v>
      </c>
      <c r="BM1228" s="307">
        <v>1</v>
      </c>
      <c r="BN1228" s="307" t="s">
        <v>79</v>
      </c>
      <c r="BO1228" s="305" t="s">
        <v>1210</v>
      </c>
      <c r="BP1228" s="308">
        <v>1104.25</v>
      </c>
      <c r="BQ1228" s="308">
        <v>1631.45</v>
      </c>
      <c r="BR1228" s="308">
        <v>35</v>
      </c>
      <c r="BS1228" s="308">
        <v>35</v>
      </c>
      <c r="BT1228" s="305" t="s">
        <v>3265</v>
      </c>
      <c r="BU1228" s="307">
        <v>0.1</v>
      </c>
      <c r="BV1228" s="309">
        <v>0</v>
      </c>
      <c r="BW1228" s="310" t="s">
        <v>1242</v>
      </c>
      <c r="BX1228" s="305"/>
      <c r="BY1228" s="308">
        <v>1104.25</v>
      </c>
      <c r="BZ1228" s="308">
        <v>1631.45</v>
      </c>
      <c r="CA1228" s="308">
        <v>59.5</v>
      </c>
      <c r="CB1228" s="308">
        <v>59.5</v>
      </c>
      <c r="CC1228" s="307">
        <v>0.55000000000000004</v>
      </c>
      <c r="CD1228" s="305" t="s">
        <v>1212</v>
      </c>
      <c r="CE1228" s="310" t="s">
        <v>1242</v>
      </c>
      <c r="CF1228" s="305"/>
      <c r="CG1228" s="308">
        <v>1104.25</v>
      </c>
      <c r="CH1228" s="308">
        <v>1631.45</v>
      </c>
      <c r="CI1228" s="308">
        <v>35</v>
      </c>
      <c r="CJ1228" s="308">
        <v>35</v>
      </c>
      <c r="CK1228" s="307"/>
      <c r="CL1228" s="307"/>
      <c r="CM1228" s="307">
        <v>1</v>
      </c>
      <c r="CN1228" s="311" t="s">
        <v>1212</v>
      </c>
      <c r="CO1228" s="305" t="s">
        <v>1242</v>
      </c>
      <c r="CP1228" s="305"/>
      <c r="CQ1228" s="308">
        <v>1104.25</v>
      </c>
      <c r="CR1228" s="308">
        <v>1631.45</v>
      </c>
      <c r="CS1228" s="308">
        <v>35</v>
      </c>
      <c r="CT1228" s="308">
        <v>35</v>
      </c>
      <c r="CW1228" s="312"/>
      <c r="CX1228" s="312"/>
    </row>
    <row r="1229" spans="1:102" s="299" customFormat="1" ht="16" customHeight="1">
      <c r="A1229" s="297" t="s">
        <v>3266</v>
      </c>
      <c r="B1229" s="297" t="s">
        <v>3267</v>
      </c>
      <c r="C1229" s="119" t="s">
        <v>1255</v>
      </c>
      <c r="D1229" s="119"/>
      <c r="E1229" s="119"/>
      <c r="F1229" s="298">
        <v>1229</v>
      </c>
      <c r="G1229" s="119"/>
      <c r="H1229" s="119"/>
      <c r="I1229" s="119" t="s">
        <v>3268</v>
      </c>
      <c r="J1229" s="119" t="s">
        <v>3269</v>
      </c>
      <c r="K1229" s="119" t="s">
        <v>378</v>
      </c>
      <c r="L1229" s="119"/>
      <c r="M1229" s="119" t="s">
        <v>147</v>
      </c>
      <c r="N1229" s="119"/>
      <c r="O1229" s="119"/>
      <c r="P1229" s="119"/>
      <c r="Q1229" s="119"/>
      <c r="R1229" s="119">
        <v>1</v>
      </c>
      <c r="S1229" s="119" t="s">
        <v>120</v>
      </c>
      <c r="T1229" s="119"/>
      <c r="U1229" s="119"/>
      <c r="V1229" s="119"/>
      <c r="W1229" s="119"/>
      <c r="X1229" s="119" t="s">
        <v>3270</v>
      </c>
      <c r="Y1229" s="119" t="s">
        <v>3271</v>
      </c>
      <c r="Z1229" s="119" t="s">
        <v>3272</v>
      </c>
      <c r="AA1229" s="119" t="s">
        <v>3273</v>
      </c>
      <c r="AB1229" s="119" t="s">
        <v>1209</v>
      </c>
      <c r="AD1229" s="300"/>
      <c r="AE1229" s="304"/>
      <c r="AF1229" s="297" t="s">
        <v>666</v>
      </c>
      <c r="AG1229" s="302">
        <v>0</v>
      </c>
      <c r="AH1229" s="297" t="s">
        <v>3266</v>
      </c>
      <c r="AI1229" s="297" t="s">
        <v>3267</v>
      </c>
      <c r="AJ1229" s="302">
        <v>4</v>
      </c>
      <c r="AK1229" s="299">
        <v>5</v>
      </c>
      <c r="AL1229" s="299">
        <v>2</v>
      </c>
      <c r="AM1229" s="299">
        <v>1</v>
      </c>
      <c r="AN1229" s="299">
        <v>1</v>
      </c>
      <c r="AR1229" s="299">
        <v>8</v>
      </c>
      <c r="AS1229" s="299">
        <v>4</v>
      </c>
      <c r="AT1229" s="299">
        <v>3</v>
      </c>
      <c r="AU1229" s="299">
        <v>3</v>
      </c>
      <c r="AX1229" s="303">
        <v>11.875</v>
      </c>
      <c r="AY1229" s="299">
        <v>740</v>
      </c>
      <c r="AZ1229" s="303">
        <v>52.777777777777779</v>
      </c>
      <c r="BA1229" s="299">
        <v>0</v>
      </c>
      <c r="BB1229" s="304">
        <v>1136.44</v>
      </c>
      <c r="BC1229" s="304">
        <v>1727.31</v>
      </c>
      <c r="BD1229" s="303">
        <v>1052.7777777777778</v>
      </c>
      <c r="BE1229" s="303">
        <v>1000</v>
      </c>
      <c r="BH1229" s="297" t="s">
        <v>3257</v>
      </c>
      <c r="BI1229" s="312"/>
      <c r="BJ1229" s="305" t="s">
        <v>109</v>
      </c>
      <c r="BK1229" s="305"/>
      <c r="BL1229" s="305">
        <v>1</v>
      </c>
      <c r="BM1229" s="307">
        <v>1</v>
      </c>
      <c r="BN1229" s="307" t="s">
        <v>79</v>
      </c>
      <c r="BO1229" s="305" t="s">
        <v>1210</v>
      </c>
      <c r="BP1229" s="308">
        <v>1136.44</v>
      </c>
      <c r="BQ1229" s="308">
        <v>1727.31</v>
      </c>
      <c r="BR1229" s="308">
        <v>12</v>
      </c>
      <c r="BS1229" s="308">
        <v>12</v>
      </c>
      <c r="BT1229" s="305" t="s">
        <v>3274</v>
      </c>
      <c r="BU1229" s="307">
        <v>0.1</v>
      </c>
      <c r="BV1229" s="309">
        <v>0</v>
      </c>
      <c r="BW1229" s="310" t="s">
        <v>1252</v>
      </c>
      <c r="BX1229" s="305"/>
      <c r="BY1229" s="308">
        <v>1136.44</v>
      </c>
      <c r="BZ1229" s="308">
        <v>1727.31</v>
      </c>
      <c r="CA1229" s="308">
        <v>20.399999999999999</v>
      </c>
      <c r="CB1229" s="308">
        <v>20.399999999999999</v>
      </c>
      <c r="CC1229" s="307">
        <v>0.55000000000000004</v>
      </c>
      <c r="CD1229" s="305" t="s">
        <v>1212</v>
      </c>
      <c r="CE1229" s="310" t="s">
        <v>1252</v>
      </c>
      <c r="CF1229" s="305"/>
      <c r="CG1229" s="308">
        <v>1136.44</v>
      </c>
      <c r="CH1229" s="308">
        <v>1727.31</v>
      </c>
      <c r="CI1229" s="308">
        <v>12</v>
      </c>
      <c r="CJ1229" s="308">
        <v>12</v>
      </c>
      <c r="CK1229" s="307"/>
      <c r="CL1229" s="307"/>
      <c r="CM1229" s="307">
        <v>1</v>
      </c>
      <c r="CN1229" s="311" t="s">
        <v>1212</v>
      </c>
      <c r="CO1229" s="305" t="s">
        <v>1252</v>
      </c>
      <c r="CP1229" s="305"/>
      <c r="CQ1229" s="308">
        <v>1136.44</v>
      </c>
      <c r="CR1229" s="308">
        <v>1727.31</v>
      </c>
      <c r="CS1229" s="308">
        <v>12</v>
      </c>
      <c r="CT1229" s="308">
        <v>12</v>
      </c>
      <c r="CW1229" s="312"/>
      <c r="CX1229" s="312"/>
    </row>
    <row r="1230" spans="1:102" s="299" customFormat="1" ht="16" customHeight="1">
      <c r="A1230" s="297" t="s">
        <v>3275</v>
      </c>
      <c r="B1230" s="297" t="s">
        <v>3276</v>
      </c>
      <c r="C1230" s="119" t="s">
        <v>1214</v>
      </c>
      <c r="D1230" s="119"/>
      <c r="E1230" s="119"/>
      <c r="F1230" s="298">
        <v>1230</v>
      </c>
      <c r="G1230" s="119"/>
      <c r="H1230" s="119"/>
      <c r="I1230" s="119" t="s">
        <v>3277</v>
      </c>
      <c r="J1230" s="119" t="s">
        <v>3278</v>
      </c>
      <c r="K1230" s="119" t="s">
        <v>378</v>
      </c>
      <c r="L1230" s="119"/>
      <c r="M1230" s="119" t="s">
        <v>147</v>
      </c>
      <c r="N1230" s="119"/>
      <c r="O1230" s="119"/>
      <c r="P1230" s="119"/>
      <c r="Q1230" s="119"/>
      <c r="R1230" s="119">
        <v>1</v>
      </c>
      <c r="S1230" s="119" t="s">
        <v>120</v>
      </c>
      <c r="T1230" s="119"/>
      <c r="U1230" s="119"/>
      <c r="V1230" s="119"/>
      <c r="W1230" s="119"/>
      <c r="X1230" s="119" t="s">
        <v>3279</v>
      </c>
      <c r="Y1230" s="119" t="s">
        <v>3280</v>
      </c>
      <c r="Z1230" s="119" t="s">
        <v>3281</v>
      </c>
      <c r="AA1230" s="119" t="s">
        <v>3282</v>
      </c>
      <c r="AB1230" s="119" t="s">
        <v>1209</v>
      </c>
      <c r="AD1230" s="300"/>
      <c r="AE1230" s="304"/>
      <c r="AF1230" s="297" t="s">
        <v>667</v>
      </c>
      <c r="AG1230" s="302">
        <v>0</v>
      </c>
      <c r="AH1230" s="297" t="s">
        <v>3275</v>
      </c>
      <c r="AI1230" s="297" t="s">
        <v>3276</v>
      </c>
      <c r="AJ1230" s="302">
        <v>4</v>
      </c>
      <c r="AK1230" s="299">
        <v>5</v>
      </c>
      <c r="AL1230" s="299">
        <v>2</v>
      </c>
      <c r="AM1230" s="299">
        <v>1</v>
      </c>
      <c r="AN1230" s="299">
        <v>2</v>
      </c>
      <c r="AR1230" s="299">
        <v>8</v>
      </c>
      <c r="AS1230" s="299">
        <v>4</v>
      </c>
      <c r="AT1230" s="299">
        <v>3</v>
      </c>
      <c r="AU1230" s="299">
        <v>3</v>
      </c>
      <c r="AX1230" s="303">
        <v>13.125</v>
      </c>
      <c r="AY1230" s="299">
        <v>740</v>
      </c>
      <c r="AZ1230" s="303">
        <v>58.333333333333336</v>
      </c>
      <c r="BA1230" s="299">
        <v>0</v>
      </c>
      <c r="BB1230" s="304">
        <v>1120.54</v>
      </c>
      <c r="BC1230" s="304">
        <v>1730.12</v>
      </c>
      <c r="BD1230" s="303">
        <v>1058.3333333333333</v>
      </c>
      <c r="BE1230" s="303">
        <v>1000</v>
      </c>
      <c r="BH1230" s="297" t="s">
        <v>3257</v>
      </c>
      <c r="BI1230" s="312"/>
      <c r="BJ1230" s="305" t="s">
        <v>109</v>
      </c>
      <c r="BK1230" s="305"/>
      <c r="BL1230" s="305">
        <v>1</v>
      </c>
      <c r="BM1230" s="307">
        <v>1</v>
      </c>
      <c r="BN1230" s="307" t="s">
        <v>79</v>
      </c>
      <c r="BO1230" s="305" t="s">
        <v>1210</v>
      </c>
      <c r="BP1230" s="308">
        <v>1120.54</v>
      </c>
      <c r="BQ1230" s="308">
        <v>1730.12</v>
      </c>
      <c r="BR1230" s="308">
        <v>12</v>
      </c>
      <c r="BS1230" s="308">
        <v>12</v>
      </c>
      <c r="BT1230" s="305" t="s">
        <v>3283</v>
      </c>
      <c r="BU1230" s="307">
        <v>0.1</v>
      </c>
      <c r="BV1230" s="309">
        <v>0</v>
      </c>
      <c r="BW1230" s="310" t="s">
        <v>1252</v>
      </c>
      <c r="BX1230" s="305"/>
      <c r="BY1230" s="308">
        <v>1120.54</v>
      </c>
      <c r="BZ1230" s="308">
        <v>1730.12</v>
      </c>
      <c r="CA1230" s="308">
        <v>20.399999999999999</v>
      </c>
      <c r="CB1230" s="308">
        <v>20.399999999999999</v>
      </c>
      <c r="CC1230" s="307">
        <v>0.55000000000000004</v>
      </c>
      <c r="CD1230" s="305" t="s">
        <v>1212</v>
      </c>
      <c r="CE1230" s="310" t="s">
        <v>1252</v>
      </c>
      <c r="CF1230" s="305"/>
      <c r="CG1230" s="308">
        <v>1120.54</v>
      </c>
      <c r="CH1230" s="308">
        <v>1730.12</v>
      </c>
      <c r="CI1230" s="308">
        <v>12</v>
      </c>
      <c r="CJ1230" s="308">
        <v>12</v>
      </c>
      <c r="CK1230" s="307"/>
      <c r="CL1230" s="307"/>
      <c r="CM1230" s="307">
        <v>1</v>
      </c>
      <c r="CN1230" s="311" t="s">
        <v>1212</v>
      </c>
      <c r="CO1230" s="305" t="s">
        <v>1252</v>
      </c>
      <c r="CP1230" s="305"/>
      <c r="CQ1230" s="308">
        <v>1120.54</v>
      </c>
      <c r="CR1230" s="308">
        <v>1730.12</v>
      </c>
      <c r="CS1230" s="308">
        <v>12</v>
      </c>
      <c r="CT1230" s="308">
        <v>12</v>
      </c>
      <c r="CW1230" s="312"/>
      <c r="CX1230" s="312"/>
    </row>
    <row r="1231" spans="1:102" s="299" customFormat="1" ht="16" customHeight="1">
      <c r="A1231" s="297" t="s">
        <v>3284</v>
      </c>
      <c r="B1231" s="297" t="s">
        <v>3285</v>
      </c>
      <c r="C1231" s="119" t="s">
        <v>1255</v>
      </c>
      <c r="D1231" s="119"/>
      <c r="E1231" s="119"/>
      <c r="F1231" s="298">
        <v>1231</v>
      </c>
      <c r="G1231" s="119"/>
      <c r="H1231" s="119"/>
      <c r="I1231" s="119" t="s">
        <v>3286</v>
      </c>
      <c r="J1231" s="119" t="s">
        <v>3287</v>
      </c>
      <c r="K1231" s="119" t="s">
        <v>378</v>
      </c>
      <c r="L1231" s="119"/>
      <c r="M1231" s="119" t="s">
        <v>147</v>
      </c>
      <c r="N1231" s="119"/>
      <c r="O1231" s="119"/>
      <c r="P1231" s="119"/>
      <c r="Q1231" s="119"/>
      <c r="R1231" s="119">
        <v>1</v>
      </c>
      <c r="S1231" s="119" t="s">
        <v>120</v>
      </c>
      <c r="T1231" s="119"/>
      <c r="U1231" s="119"/>
      <c r="V1231" s="119"/>
      <c r="W1231" s="119"/>
      <c r="X1231" s="119" t="s">
        <v>3288</v>
      </c>
      <c r="Y1231" s="119" t="s">
        <v>3289</v>
      </c>
      <c r="Z1231" s="119" t="s">
        <v>3290</v>
      </c>
      <c r="AA1231" s="119" t="s">
        <v>3291</v>
      </c>
      <c r="AB1231" s="119" t="s">
        <v>1209</v>
      </c>
      <c r="AD1231" s="300"/>
      <c r="AE1231" s="304"/>
      <c r="AF1231" s="297" t="s">
        <v>668</v>
      </c>
      <c r="AG1231" s="302">
        <v>0</v>
      </c>
      <c r="AH1231" s="297" t="s">
        <v>3284</v>
      </c>
      <c r="AI1231" s="297" t="s">
        <v>3285</v>
      </c>
      <c r="AJ1231" s="302">
        <v>4</v>
      </c>
      <c r="AK1231" s="299">
        <v>5</v>
      </c>
      <c r="AL1231" s="299">
        <v>2</v>
      </c>
      <c r="AM1231" s="299">
        <v>1</v>
      </c>
      <c r="AN1231" s="299">
        <v>3</v>
      </c>
      <c r="AR1231" s="299">
        <v>8</v>
      </c>
      <c r="AS1231" s="299">
        <v>4</v>
      </c>
      <c r="AT1231" s="299">
        <v>3</v>
      </c>
      <c r="AU1231" s="299">
        <v>3</v>
      </c>
      <c r="AX1231" s="303">
        <v>14.375</v>
      </c>
      <c r="AY1231" s="299">
        <v>740</v>
      </c>
      <c r="AZ1231" s="303">
        <v>63.888888888888893</v>
      </c>
      <c r="BA1231" s="299">
        <v>0</v>
      </c>
      <c r="BB1231" s="304">
        <v>1104.5899999999999</v>
      </c>
      <c r="BC1231" s="304">
        <v>1732.5700000000002</v>
      </c>
      <c r="BD1231" s="303">
        <v>1063.8888888888889</v>
      </c>
      <c r="BE1231" s="303">
        <v>1000</v>
      </c>
      <c r="BH1231" s="297" t="s">
        <v>3257</v>
      </c>
      <c r="BI1231" s="312"/>
      <c r="BJ1231" s="305" t="s">
        <v>109</v>
      </c>
      <c r="BK1231" s="305"/>
      <c r="BL1231" s="305">
        <v>1</v>
      </c>
      <c r="BM1231" s="307">
        <v>1</v>
      </c>
      <c r="BN1231" s="307" t="s">
        <v>79</v>
      </c>
      <c r="BO1231" s="305" t="s">
        <v>1210</v>
      </c>
      <c r="BP1231" s="308">
        <v>1104.5899999999999</v>
      </c>
      <c r="BQ1231" s="308">
        <v>1732.57</v>
      </c>
      <c r="BR1231" s="308">
        <v>12</v>
      </c>
      <c r="BS1231" s="308">
        <v>12</v>
      </c>
      <c r="BT1231" s="305" t="s">
        <v>3292</v>
      </c>
      <c r="BU1231" s="307">
        <v>0.1</v>
      </c>
      <c r="BV1231" s="309">
        <v>0</v>
      </c>
      <c r="BW1231" s="310" t="s">
        <v>1252</v>
      </c>
      <c r="BX1231" s="305"/>
      <c r="BY1231" s="308">
        <v>1104.5899999999999</v>
      </c>
      <c r="BZ1231" s="308">
        <v>1732.57</v>
      </c>
      <c r="CA1231" s="308">
        <v>20.399999999999999</v>
      </c>
      <c r="CB1231" s="308">
        <v>20.399999999999999</v>
      </c>
      <c r="CC1231" s="307">
        <v>0.55000000000000004</v>
      </c>
      <c r="CD1231" s="305" t="s">
        <v>1212</v>
      </c>
      <c r="CE1231" s="310" t="s">
        <v>1252</v>
      </c>
      <c r="CF1231" s="305"/>
      <c r="CG1231" s="308">
        <v>1104.5899999999999</v>
      </c>
      <c r="CH1231" s="308">
        <v>1732.57</v>
      </c>
      <c r="CI1231" s="308">
        <v>12</v>
      </c>
      <c r="CJ1231" s="308">
        <v>12</v>
      </c>
      <c r="CK1231" s="307"/>
      <c r="CL1231" s="307"/>
      <c r="CM1231" s="307">
        <v>1</v>
      </c>
      <c r="CN1231" s="311" t="s">
        <v>1212</v>
      </c>
      <c r="CO1231" s="305" t="s">
        <v>1252</v>
      </c>
      <c r="CP1231" s="305"/>
      <c r="CQ1231" s="308">
        <v>1104.5899999999999</v>
      </c>
      <c r="CR1231" s="308">
        <v>1732.57</v>
      </c>
      <c r="CS1231" s="308">
        <v>12</v>
      </c>
      <c r="CT1231" s="308">
        <v>12</v>
      </c>
      <c r="CW1231" s="312"/>
      <c r="CX1231" s="312"/>
    </row>
    <row r="1232" spans="1:102" s="299" customFormat="1" ht="16" customHeight="1">
      <c r="A1232" s="297" t="s">
        <v>3293</v>
      </c>
      <c r="B1232" s="297" t="s">
        <v>3294</v>
      </c>
      <c r="C1232" s="119" t="s">
        <v>1214</v>
      </c>
      <c r="D1232" s="119"/>
      <c r="E1232" s="119"/>
      <c r="F1232" s="298">
        <v>1232</v>
      </c>
      <c r="G1232" s="119"/>
      <c r="H1232" s="119"/>
      <c r="I1232" s="119" t="s">
        <v>3295</v>
      </c>
      <c r="J1232" s="119" t="s">
        <v>3296</v>
      </c>
      <c r="K1232" s="119" t="s">
        <v>378</v>
      </c>
      <c r="L1232" s="119"/>
      <c r="M1232" s="119" t="s">
        <v>147</v>
      </c>
      <c r="N1232" s="119"/>
      <c r="O1232" s="119"/>
      <c r="P1232" s="119"/>
      <c r="Q1232" s="119"/>
      <c r="R1232" s="119">
        <v>1</v>
      </c>
      <c r="S1232" s="119" t="s">
        <v>120</v>
      </c>
      <c r="T1232" s="119"/>
      <c r="U1232" s="119"/>
      <c r="V1232" s="119"/>
      <c r="W1232" s="119"/>
      <c r="X1232" s="119" t="s">
        <v>3297</v>
      </c>
      <c r="Y1232" s="119" t="s">
        <v>3298</v>
      </c>
      <c r="Z1232" s="119" t="s">
        <v>3299</v>
      </c>
      <c r="AA1232" s="119" t="s">
        <v>3300</v>
      </c>
      <c r="AB1232" s="119" t="s">
        <v>1209</v>
      </c>
      <c r="AD1232" s="300"/>
      <c r="AE1232" s="304"/>
      <c r="AF1232" s="297" t="s">
        <v>669</v>
      </c>
      <c r="AG1232" s="302">
        <v>0</v>
      </c>
      <c r="AH1232" s="297" t="s">
        <v>3293</v>
      </c>
      <c r="AI1232" s="297" t="s">
        <v>3294</v>
      </c>
      <c r="AJ1232" s="302">
        <v>3</v>
      </c>
      <c r="AK1232" s="299">
        <v>5</v>
      </c>
      <c r="AL1232" s="299">
        <v>2</v>
      </c>
      <c r="AM1232" s="299">
        <v>2</v>
      </c>
      <c r="AR1232" s="299">
        <v>8</v>
      </c>
      <c r="AS1232" s="299">
        <v>4</v>
      </c>
      <c r="AT1232" s="299">
        <v>3</v>
      </c>
      <c r="AX1232" s="303">
        <v>16.875</v>
      </c>
      <c r="AY1232" s="299">
        <v>640</v>
      </c>
      <c r="AZ1232" s="303">
        <v>75</v>
      </c>
      <c r="BA1232" s="299">
        <v>0</v>
      </c>
      <c r="BB1232" s="304">
        <v>1062.73</v>
      </c>
      <c r="BC1232" s="304">
        <v>1636.92</v>
      </c>
      <c r="BD1232" s="303">
        <v>1075</v>
      </c>
      <c r="BE1232" s="303">
        <v>1000</v>
      </c>
      <c r="BH1232" s="297" t="s">
        <v>3248</v>
      </c>
      <c r="BI1232" s="312"/>
      <c r="BJ1232" s="305" t="s">
        <v>109</v>
      </c>
      <c r="BK1232" s="305"/>
      <c r="BL1232" s="305">
        <v>1</v>
      </c>
      <c r="BM1232" s="307">
        <v>1</v>
      </c>
      <c r="BN1232" s="307" t="s">
        <v>79</v>
      </c>
      <c r="BO1232" s="305" t="s">
        <v>1210</v>
      </c>
      <c r="BP1232" s="308">
        <v>1062.73</v>
      </c>
      <c r="BQ1232" s="308">
        <v>1636.92</v>
      </c>
      <c r="BR1232" s="308">
        <v>35</v>
      </c>
      <c r="BS1232" s="308">
        <v>35</v>
      </c>
      <c r="BT1232" s="305" t="s">
        <v>3301</v>
      </c>
      <c r="BU1232" s="307">
        <v>0.1</v>
      </c>
      <c r="BV1232" s="309">
        <v>0</v>
      </c>
      <c r="BW1232" s="310" t="s">
        <v>1242</v>
      </c>
      <c r="BX1232" s="305"/>
      <c r="BY1232" s="308">
        <v>1062.73</v>
      </c>
      <c r="BZ1232" s="308">
        <v>1636.92</v>
      </c>
      <c r="CA1232" s="308">
        <v>59.5</v>
      </c>
      <c r="CB1232" s="308">
        <v>59.5</v>
      </c>
      <c r="CC1232" s="307">
        <v>0.55000000000000004</v>
      </c>
      <c r="CD1232" s="305" t="s">
        <v>1212</v>
      </c>
      <c r="CE1232" s="310" t="s">
        <v>1242</v>
      </c>
      <c r="CF1232" s="305"/>
      <c r="CG1232" s="308">
        <v>1062.73</v>
      </c>
      <c r="CH1232" s="308">
        <v>1636.92</v>
      </c>
      <c r="CI1232" s="308">
        <v>35</v>
      </c>
      <c r="CJ1232" s="308">
        <v>35</v>
      </c>
      <c r="CK1232" s="307"/>
      <c r="CL1232" s="307"/>
      <c r="CM1232" s="307">
        <v>1</v>
      </c>
      <c r="CN1232" s="311" t="s">
        <v>1212</v>
      </c>
      <c r="CO1232" s="305" t="s">
        <v>1242</v>
      </c>
      <c r="CP1232" s="305"/>
      <c r="CQ1232" s="308">
        <v>1062.73</v>
      </c>
      <c r="CR1232" s="308">
        <v>1636.92</v>
      </c>
      <c r="CS1232" s="308">
        <v>35</v>
      </c>
      <c r="CT1232" s="308">
        <v>35</v>
      </c>
      <c r="CW1232" s="312"/>
      <c r="CX1232" s="312"/>
    </row>
    <row r="1233" spans="1:102" s="299" customFormat="1" ht="16" customHeight="1">
      <c r="A1233" s="297" t="s">
        <v>3302</v>
      </c>
      <c r="B1233" s="297" t="s">
        <v>3303</v>
      </c>
      <c r="C1233" s="119" t="s">
        <v>1214</v>
      </c>
      <c r="D1233" s="119"/>
      <c r="E1233" s="119"/>
      <c r="F1233" s="298">
        <v>1233</v>
      </c>
      <c r="G1233" s="119"/>
      <c r="H1233" s="119"/>
      <c r="I1233" s="119" t="s">
        <v>3304</v>
      </c>
      <c r="J1233" s="119" t="s">
        <v>3305</v>
      </c>
      <c r="K1233" s="119" t="s">
        <v>378</v>
      </c>
      <c r="L1233" s="119"/>
      <c r="M1233" s="119" t="s">
        <v>147</v>
      </c>
      <c r="N1233" s="119"/>
      <c r="O1233" s="119"/>
      <c r="P1233" s="119"/>
      <c r="Q1233" s="119"/>
      <c r="R1233" s="119">
        <v>1</v>
      </c>
      <c r="S1233" s="119" t="s">
        <v>120</v>
      </c>
      <c r="T1233" s="119"/>
      <c r="U1233" s="119"/>
      <c r="V1233" s="119"/>
      <c r="W1233" s="119"/>
      <c r="X1233" s="119" t="s">
        <v>3306</v>
      </c>
      <c r="Y1233" s="119" t="s">
        <v>3307</v>
      </c>
      <c r="Z1233" s="119" t="s">
        <v>3308</v>
      </c>
      <c r="AA1233" s="119" t="s">
        <v>3309</v>
      </c>
      <c r="AB1233" s="119" t="s">
        <v>1209</v>
      </c>
      <c r="AD1233" s="300"/>
      <c r="AE1233" s="304"/>
      <c r="AF1233" s="297" t="s">
        <v>670</v>
      </c>
      <c r="AG1233" s="302">
        <v>0</v>
      </c>
      <c r="AH1233" s="297" t="s">
        <v>3302</v>
      </c>
      <c r="AI1233" s="297" t="s">
        <v>3303</v>
      </c>
      <c r="AJ1233" s="302">
        <v>4</v>
      </c>
      <c r="AK1233" s="299">
        <v>5</v>
      </c>
      <c r="AL1233" s="299">
        <v>2</v>
      </c>
      <c r="AM1233" s="299">
        <v>2</v>
      </c>
      <c r="AN1233" s="299">
        <v>1</v>
      </c>
      <c r="AR1233" s="299">
        <v>8</v>
      </c>
      <c r="AS1233" s="299">
        <v>4</v>
      </c>
      <c r="AT1233" s="299">
        <v>3</v>
      </c>
      <c r="AU1233" s="299">
        <v>3</v>
      </c>
      <c r="AX1233" s="303">
        <v>15.625</v>
      </c>
      <c r="AY1233" s="299">
        <v>740</v>
      </c>
      <c r="AZ1233" s="303">
        <v>69.444444444444443</v>
      </c>
      <c r="BA1233" s="299">
        <v>0</v>
      </c>
      <c r="BB1233" s="304">
        <v>1088.58</v>
      </c>
      <c r="BC1233" s="304">
        <v>1734.6799999999998</v>
      </c>
      <c r="BD1233" s="303">
        <v>1069.4444444444443</v>
      </c>
      <c r="BE1233" s="303">
        <v>1000</v>
      </c>
      <c r="BH1233" s="297" t="s">
        <v>3293</v>
      </c>
      <c r="BI1233" s="312"/>
      <c r="BJ1233" s="305" t="s">
        <v>109</v>
      </c>
      <c r="BK1233" s="305"/>
      <c r="BL1233" s="305">
        <v>1</v>
      </c>
      <c r="BM1233" s="307">
        <v>1</v>
      </c>
      <c r="BN1233" s="307" t="s">
        <v>79</v>
      </c>
      <c r="BO1233" s="305" t="s">
        <v>1210</v>
      </c>
      <c r="BP1233" s="308">
        <v>1088.58</v>
      </c>
      <c r="BQ1233" s="308">
        <v>1734.68</v>
      </c>
      <c r="BR1233" s="308">
        <v>12</v>
      </c>
      <c r="BS1233" s="308">
        <v>12</v>
      </c>
      <c r="BT1233" s="305" t="s">
        <v>3310</v>
      </c>
      <c r="BU1233" s="307">
        <v>0.1</v>
      </c>
      <c r="BV1233" s="309">
        <v>0</v>
      </c>
      <c r="BW1233" s="310" t="s">
        <v>1252</v>
      </c>
      <c r="BX1233" s="305"/>
      <c r="BY1233" s="308">
        <v>1088.58</v>
      </c>
      <c r="BZ1233" s="308">
        <v>1734.68</v>
      </c>
      <c r="CA1233" s="308">
        <v>20.399999999999999</v>
      </c>
      <c r="CB1233" s="308">
        <v>20.399999999999999</v>
      </c>
      <c r="CC1233" s="307">
        <v>0.55000000000000004</v>
      </c>
      <c r="CD1233" s="305" t="s">
        <v>1212</v>
      </c>
      <c r="CE1233" s="310" t="s">
        <v>1252</v>
      </c>
      <c r="CF1233" s="305"/>
      <c r="CG1233" s="308">
        <v>1088.58</v>
      </c>
      <c r="CH1233" s="308">
        <v>1734.68</v>
      </c>
      <c r="CI1233" s="308">
        <v>12</v>
      </c>
      <c r="CJ1233" s="308">
        <v>12</v>
      </c>
      <c r="CK1233" s="307"/>
      <c r="CL1233" s="307"/>
      <c r="CM1233" s="307">
        <v>1</v>
      </c>
      <c r="CN1233" s="311" t="s">
        <v>1212</v>
      </c>
      <c r="CO1233" s="305" t="s">
        <v>1252</v>
      </c>
      <c r="CP1233" s="305"/>
      <c r="CQ1233" s="308">
        <v>1088.58</v>
      </c>
      <c r="CR1233" s="308">
        <v>1734.68</v>
      </c>
      <c r="CS1233" s="308">
        <v>12</v>
      </c>
      <c r="CT1233" s="308">
        <v>12</v>
      </c>
      <c r="CW1233" s="312"/>
      <c r="CX1233" s="312"/>
    </row>
    <row r="1234" spans="1:102" s="299" customFormat="1" ht="16" customHeight="1">
      <c r="A1234" s="297" t="s">
        <v>3311</v>
      </c>
      <c r="B1234" s="297" t="s">
        <v>3312</v>
      </c>
      <c r="C1234" s="119" t="s">
        <v>1255</v>
      </c>
      <c r="D1234" s="119"/>
      <c r="E1234" s="119"/>
      <c r="F1234" s="298">
        <v>1234</v>
      </c>
      <c r="G1234" s="119"/>
      <c r="H1234" s="119"/>
      <c r="I1234" s="119" t="s">
        <v>3313</v>
      </c>
      <c r="J1234" s="119" t="s">
        <v>3314</v>
      </c>
      <c r="K1234" s="119" t="s">
        <v>378</v>
      </c>
      <c r="L1234" s="119"/>
      <c r="M1234" s="119" t="s">
        <v>147</v>
      </c>
      <c r="N1234" s="119"/>
      <c r="O1234" s="119"/>
      <c r="P1234" s="119"/>
      <c r="Q1234" s="119"/>
      <c r="R1234" s="119">
        <v>1</v>
      </c>
      <c r="S1234" s="119" t="s">
        <v>120</v>
      </c>
      <c r="T1234" s="119"/>
      <c r="U1234" s="119"/>
      <c r="V1234" s="119"/>
      <c r="W1234" s="119"/>
      <c r="X1234" s="119" t="s">
        <v>3315</v>
      </c>
      <c r="Y1234" s="119" t="s">
        <v>3316</v>
      </c>
      <c r="Z1234" s="119" t="s">
        <v>3317</v>
      </c>
      <c r="AA1234" s="119" t="s">
        <v>3318</v>
      </c>
      <c r="AB1234" s="119" t="s">
        <v>1209</v>
      </c>
      <c r="AD1234" s="300"/>
      <c r="AE1234" s="304"/>
      <c r="AF1234" s="297" t="s">
        <v>671</v>
      </c>
      <c r="AG1234" s="302">
        <v>0</v>
      </c>
      <c r="AH1234" s="297" t="s">
        <v>3311</v>
      </c>
      <c r="AI1234" s="297" t="s">
        <v>3312</v>
      </c>
      <c r="AJ1234" s="302">
        <v>4</v>
      </c>
      <c r="AK1234" s="299">
        <v>5</v>
      </c>
      <c r="AL1234" s="299">
        <v>2</v>
      </c>
      <c r="AM1234" s="299">
        <v>2</v>
      </c>
      <c r="AN1234" s="299">
        <v>2</v>
      </c>
      <c r="AR1234" s="299">
        <v>8</v>
      </c>
      <c r="AS1234" s="299">
        <v>4</v>
      </c>
      <c r="AT1234" s="299">
        <v>3</v>
      </c>
      <c r="AU1234" s="299">
        <v>3</v>
      </c>
      <c r="AX1234" s="303">
        <v>16.875</v>
      </c>
      <c r="AY1234" s="299">
        <v>740</v>
      </c>
      <c r="AZ1234" s="303">
        <v>75</v>
      </c>
      <c r="BA1234" s="299">
        <v>0</v>
      </c>
      <c r="BB1234" s="304">
        <v>1072.53</v>
      </c>
      <c r="BC1234" s="304">
        <v>1736.44</v>
      </c>
      <c r="BD1234" s="303">
        <v>1075</v>
      </c>
      <c r="BE1234" s="303">
        <v>1000</v>
      </c>
      <c r="BH1234" s="297" t="s">
        <v>3293</v>
      </c>
      <c r="BI1234" s="312"/>
      <c r="BJ1234" s="305" t="s">
        <v>109</v>
      </c>
      <c r="BK1234" s="305"/>
      <c r="BL1234" s="305">
        <v>1</v>
      </c>
      <c r="BM1234" s="307">
        <v>1</v>
      </c>
      <c r="BN1234" s="307" t="s">
        <v>79</v>
      </c>
      <c r="BO1234" s="305" t="s">
        <v>1210</v>
      </c>
      <c r="BP1234" s="308">
        <v>1072.53</v>
      </c>
      <c r="BQ1234" s="308">
        <v>1736.44</v>
      </c>
      <c r="BR1234" s="308">
        <v>12</v>
      </c>
      <c r="BS1234" s="308">
        <v>12</v>
      </c>
      <c r="BT1234" s="305" t="s">
        <v>3319</v>
      </c>
      <c r="BU1234" s="307">
        <v>0.1</v>
      </c>
      <c r="BV1234" s="309">
        <v>0</v>
      </c>
      <c r="BW1234" s="310" t="s">
        <v>1252</v>
      </c>
      <c r="BX1234" s="305"/>
      <c r="BY1234" s="308">
        <v>1072.53</v>
      </c>
      <c r="BZ1234" s="308">
        <v>1736.44</v>
      </c>
      <c r="CA1234" s="308">
        <v>20.399999999999999</v>
      </c>
      <c r="CB1234" s="308">
        <v>20.399999999999999</v>
      </c>
      <c r="CC1234" s="307">
        <v>0.55000000000000004</v>
      </c>
      <c r="CD1234" s="305" t="s">
        <v>1212</v>
      </c>
      <c r="CE1234" s="310" t="s">
        <v>1252</v>
      </c>
      <c r="CF1234" s="305"/>
      <c r="CG1234" s="308">
        <v>1072.53</v>
      </c>
      <c r="CH1234" s="308">
        <v>1736.44</v>
      </c>
      <c r="CI1234" s="308">
        <v>12</v>
      </c>
      <c r="CJ1234" s="308">
        <v>12</v>
      </c>
      <c r="CK1234" s="307"/>
      <c r="CL1234" s="307"/>
      <c r="CM1234" s="307">
        <v>1</v>
      </c>
      <c r="CN1234" s="311" t="s">
        <v>1212</v>
      </c>
      <c r="CO1234" s="305" t="s">
        <v>1252</v>
      </c>
      <c r="CP1234" s="305"/>
      <c r="CQ1234" s="308">
        <v>1072.53</v>
      </c>
      <c r="CR1234" s="308">
        <v>1736.44</v>
      </c>
      <c r="CS1234" s="308">
        <v>12</v>
      </c>
      <c r="CT1234" s="308">
        <v>12</v>
      </c>
      <c r="CW1234" s="312"/>
      <c r="CX1234" s="312"/>
    </row>
    <row r="1235" spans="1:102" s="299" customFormat="1" ht="16" customHeight="1">
      <c r="A1235" s="297" t="s">
        <v>3320</v>
      </c>
      <c r="B1235" s="297" t="s">
        <v>3321</v>
      </c>
      <c r="C1235" s="119" t="s">
        <v>1214</v>
      </c>
      <c r="D1235" s="119"/>
      <c r="E1235" s="119"/>
      <c r="F1235" s="298">
        <v>1235</v>
      </c>
      <c r="G1235" s="119"/>
      <c r="H1235" s="119"/>
      <c r="I1235" s="119" t="s">
        <v>3322</v>
      </c>
      <c r="J1235" s="119" t="s">
        <v>3323</v>
      </c>
      <c r="K1235" s="119" t="s">
        <v>378</v>
      </c>
      <c r="L1235" s="119"/>
      <c r="M1235" s="119" t="s">
        <v>147</v>
      </c>
      <c r="N1235" s="119"/>
      <c r="O1235" s="119"/>
      <c r="P1235" s="119"/>
      <c r="Q1235" s="119"/>
      <c r="R1235" s="119">
        <v>1</v>
      </c>
      <c r="S1235" s="119" t="s">
        <v>120</v>
      </c>
      <c r="T1235" s="119"/>
      <c r="U1235" s="119"/>
      <c r="V1235" s="119"/>
      <c r="W1235" s="119"/>
      <c r="X1235" s="119" t="s">
        <v>3324</v>
      </c>
      <c r="Y1235" s="119" t="s">
        <v>3325</v>
      </c>
      <c r="Z1235" s="119" t="s">
        <v>3326</v>
      </c>
      <c r="AA1235" s="119" t="s">
        <v>3327</v>
      </c>
      <c r="AB1235" s="119" t="s">
        <v>1209</v>
      </c>
      <c r="AD1235" s="300"/>
      <c r="AE1235" s="304"/>
      <c r="AF1235" s="297" t="s">
        <v>672</v>
      </c>
      <c r="AG1235" s="302">
        <v>0</v>
      </c>
      <c r="AH1235" s="297" t="s">
        <v>3320</v>
      </c>
      <c r="AI1235" s="297" t="s">
        <v>3321</v>
      </c>
      <c r="AJ1235" s="302">
        <v>4</v>
      </c>
      <c r="AK1235" s="299">
        <v>5</v>
      </c>
      <c r="AL1235" s="299">
        <v>2</v>
      </c>
      <c r="AM1235" s="299">
        <v>2</v>
      </c>
      <c r="AN1235" s="299">
        <v>3</v>
      </c>
      <c r="AR1235" s="299">
        <v>8</v>
      </c>
      <c r="AS1235" s="299">
        <v>4</v>
      </c>
      <c r="AT1235" s="299">
        <v>3</v>
      </c>
      <c r="AU1235" s="299">
        <v>3</v>
      </c>
      <c r="AX1235" s="303">
        <v>18.125</v>
      </c>
      <c r="AY1235" s="299">
        <v>740</v>
      </c>
      <c r="AZ1235" s="303">
        <v>80.555555555555557</v>
      </c>
      <c r="BA1235" s="299">
        <v>0</v>
      </c>
      <c r="BB1235" s="304">
        <v>1056.45</v>
      </c>
      <c r="BC1235" s="304">
        <v>1737.8400000000001</v>
      </c>
      <c r="BD1235" s="303">
        <v>1080.5555555555557</v>
      </c>
      <c r="BE1235" s="303">
        <v>1000</v>
      </c>
      <c r="BH1235" s="297" t="s">
        <v>3293</v>
      </c>
      <c r="BI1235" s="312"/>
      <c r="BJ1235" s="305" t="s">
        <v>109</v>
      </c>
      <c r="BK1235" s="305"/>
      <c r="BL1235" s="305">
        <v>1</v>
      </c>
      <c r="BM1235" s="307">
        <v>1</v>
      </c>
      <c r="BN1235" s="307" t="s">
        <v>79</v>
      </c>
      <c r="BO1235" s="305" t="s">
        <v>1210</v>
      </c>
      <c r="BP1235" s="308">
        <v>1056.45</v>
      </c>
      <c r="BQ1235" s="308">
        <v>1737.84</v>
      </c>
      <c r="BR1235" s="308">
        <v>12</v>
      </c>
      <c r="BS1235" s="308">
        <v>12</v>
      </c>
      <c r="BT1235" s="305" t="s">
        <v>3328</v>
      </c>
      <c r="BU1235" s="307">
        <v>0.1</v>
      </c>
      <c r="BV1235" s="309">
        <v>0</v>
      </c>
      <c r="BW1235" s="310" t="s">
        <v>1252</v>
      </c>
      <c r="BX1235" s="305"/>
      <c r="BY1235" s="308">
        <v>1056.45</v>
      </c>
      <c r="BZ1235" s="308">
        <v>1737.84</v>
      </c>
      <c r="CA1235" s="308">
        <v>20.399999999999999</v>
      </c>
      <c r="CB1235" s="308">
        <v>20.399999999999999</v>
      </c>
      <c r="CC1235" s="307">
        <v>0.55000000000000004</v>
      </c>
      <c r="CD1235" s="305" t="s">
        <v>1212</v>
      </c>
      <c r="CE1235" s="310" t="s">
        <v>1252</v>
      </c>
      <c r="CF1235" s="305"/>
      <c r="CG1235" s="308">
        <v>1056.45</v>
      </c>
      <c r="CH1235" s="308">
        <v>1737.84</v>
      </c>
      <c r="CI1235" s="308">
        <v>12</v>
      </c>
      <c r="CJ1235" s="308">
        <v>12</v>
      </c>
      <c r="CK1235" s="307"/>
      <c r="CL1235" s="307"/>
      <c r="CM1235" s="307">
        <v>1</v>
      </c>
      <c r="CN1235" s="311" t="s">
        <v>1212</v>
      </c>
      <c r="CO1235" s="305" t="s">
        <v>1252</v>
      </c>
      <c r="CP1235" s="305"/>
      <c r="CQ1235" s="308">
        <v>1056.45</v>
      </c>
      <c r="CR1235" s="308">
        <v>1737.84</v>
      </c>
      <c r="CS1235" s="308">
        <v>12</v>
      </c>
      <c r="CT1235" s="308">
        <v>12</v>
      </c>
      <c r="CW1235" s="312"/>
      <c r="CX1235" s="312"/>
    </row>
    <row r="1236" spans="1:102" s="299" customFormat="1" ht="16" customHeight="1">
      <c r="A1236" s="297" t="s">
        <v>3329</v>
      </c>
      <c r="B1236" s="297" t="s">
        <v>3330</v>
      </c>
      <c r="C1236" s="119" t="s">
        <v>1255</v>
      </c>
      <c r="D1236" s="119"/>
      <c r="E1236" s="119"/>
      <c r="F1236" s="298">
        <v>1236</v>
      </c>
      <c r="G1236" s="119"/>
      <c r="H1236" s="119"/>
      <c r="I1236" s="119" t="s">
        <v>3331</v>
      </c>
      <c r="J1236" s="119" t="s">
        <v>3332</v>
      </c>
      <c r="K1236" s="119" t="s">
        <v>378</v>
      </c>
      <c r="L1236" s="119"/>
      <c r="M1236" s="119" t="s">
        <v>147</v>
      </c>
      <c r="N1236" s="119"/>
      <c r="O1236" s="119"/>
      <c r="P1236" s="119"/>
      <c r="Q1236" s="119"/>
      <c r="R1236" s="119">
        <v>1</v>
      </c>
      <c r="S1236" s="119" t="s">
        <v>120</v>
      </c>
      <c r="T1236" s="119"/>
      <c r="U1236" s="119"/>
      <c r="V1236" s="119"/>
      <c r="W1236" s="119"/>
      <c r="X1236" s="119" t="s">
        <v>3333</v>
      </c>
      <c r="Y1236" s="119" t="s">
        <v>3334</v>
      </c>
      <c r="Z1236" s="119" t="s">
        <v>3335</v>
      </c>
      <c r="AA1236" s="119" t="s">
        <v>3336</v>
      </c>
      <c r="AB1236" s="119" t="s">
        <v>1209</v>
      </c>
      <c r="AD1236" s="300"/>
      <c r="AE1236" s="304"/>
      <c r="AF1236" s="297" t="s">
        <v>673</v>
      </c>
      <c r="AG1236" s="302">
        <v>0</v>
      </c>
      <c r="AH1236" s="297" t="s">
        <v>3329</v>
      </c>
      <c r="AI1236" s="297" t="s">
        <v>3330</v>
      </c>
      <c r="AJ1236" s="302">
        <v>3</v>
      </c>
      <c r="AK1236" s="299">
        <v>5</v>
      </c>
      <c r="AL1236" s="299">
        <v>2</v>
      </c>
      <c r="AM1236" s="299">
        <v>3</v>
      </c>
      <c r="AR1236" s="299">
        <v>8</v>
      </c>
      <c r="AS1236" s="299">
        <v>4</v>
      </c>
      <c r="AT1236" s="299">
        <v>3</v>
      </c>
      <c r="AX1236" s="303">
        <v>20.625</v>
      </c>
      <c r="AY1236" s="299">
        <v>640</v>
      </c>
      <c r="AZ1236" s="303">
        <v>91.666666666666671</v>
      </c>
      <c r="BA1236" s="299">
        <v>0</v>
      </c>
      <c r="BB1236" s="304">
        <v>1020.94</v>
      </c>
      <c r="BC1236" s="304">
        <v>1639.6599999999999</v>
      </c>
      <c r="BD1236" s="303">
        <v>1091.6666666666667</v>
      </c>
      <c r="BE1236" s="303">
        <v>1000</v>
      </c>
      <c r="BH1236" s="297" t="s">
        <v>3248</v>
      </c>
      <c r="BI1236" s="312"/>
      <c r="BJ1236" s="305" t="s">
        <v>109</v>
      </c>
      <c r="BK1236" s="305"/>
      <c r="BL1236" s="305">
        <v>1</v>
      </c>
      <c r="BM1236" s="307">
        <v>1</v>
      </c>
      <c r="BN1236" s="307" t="s">
        <v>79</v>
      </c>
      <c r="BO1236" s="305" t="s">
        <v>1210</v>
      </c>
      <c r="BP1236" s="308">
        <v>1020.94</v>
      </c>
      <c r="BQ1236" s="308">
        <v>1639.66</v>
      </c>
      <c r="BR1236" s="308">
        <v>35</v>
      </c>
      <c r="BS1236" s="308">
        <v>35</v>
      </c>
      <c r="BT1236" s="305" t="s">
        <v>3337</v>
      </c>
      <c r="BU1236" s="307">
        <v>0.1</v>
      </c>
      <c r="BV1236" s="309">
        <v>0</v>
      </c>
      <c r="BW1236" s="310" t="s">
        <v>1242</v>
      </c>
      <c r="BX1236" s="305"/>
      <c r="BY1236" s="308">
        <v>1020.94</v>
      </c>
      <c r="BZ1236" s="308">
        <v>1639.66</v>
      </c>
      <c r="CA1236" s="308">
        <v>59.5</v>
      </c>
      <c r="CB1236" s="308">
        <v>59.5</v>
      </c>
      <c r="CC1236" s="307">
        <v>0.55000000000000004</v>
      </c>
      <c r="CD1236" s="305" t="s">
        <v>1212</v>
      </c>
      <c r="CE1236" s="310" t="s">
        <v>1242</v>
      </c>
      <c r="CF1236" s="305"/>
      <c r="CG1236" s="308">
        <v>1020.94</v>
      </c>
      <c r="CH1236" s="308">
        <v>1639.66</v>
      </c>
      <c r="CI1236" s="308">
        <v>35</v>
      </c>
      <c r="CJ1236" s="308">
        <v>35</v>
      </c>
      <c r="CK1236" s="307"/>
      <c r="CL1236" s="307"/>
      <c r="CM1236" s="307">
        <v>1</v>
      </c>
      <c r="CN1236" s="311" t="s">
        <v>1212</v>
      </c>
      <c r="CO1236" s="305" t="s">
        <v>1242</v>
      </c>
      <c r="CP1236" s="305"/>
      <c r="CQ1236" s="308">
        <v>1020.94</v>
      </c>
      <c r="CR1236" s="308">
        <v>1639.66</v>
      </c>
      <c r="CS1236" s="308">
        <v>35</v>
      </c>
      <c r="CT1236" s="308">
        <v>35</v>
      </c>
      <c r="CW1236" s="312"/>
      <c r="CX1236" s="312"/>
    </row>
    <row r="1237" spans="1:102" s="299" customFormat="1" ht="16" customHeight="1">
      <c r="A1237" s="297" t="s">
        <v>3338</v>
      </c>
      <c r="B1237" s="297" t="s">
        <v>3339</v>
      </c>
      <c r="C1237" s="119" t="s">
        <v>1255</v>
      </c>
      <c r="D1237" s="119"/>
      <c r="E1237" s="119"/>
      <c r="F1237" s="298">
        <v>1237</v>
      </c>
      <c r="G1237" s="119"/>
      <c r="H1237" s="119"/>
      <c r="I1237" s="119" t="s">
        <v>3340</v>
      </c>
      <c r="J1237" s="119" t="s">
        <v>3341</v>
      </c>
      <c r="K1237" s="119" t="s">
        <v>378</v>
      </c>
      <c r="L1237" s="119"/>
      <c r="M1237" s="119" t="s">
        <v>147</v>
      </c>
      <c r="N1237" s="119"/>
      <c r="O1237" s="119"/>
      <c r="P1237" s="119"/>
      <c r="Q1237" s="119"/>
      <c r="R1237" s="119">
        <v>1</v>
      </c>
      <c r="S1237" s="119" t="s">
        <v>120</v>
      </c>
      <c r="T1237" s="119"/>
      <c r="U1237" s="119"/>
      <c r="V1237" s="119"/>
      <c r="W1237" s="119"/>
      <c r="X1237" s="119" t="s">
        <v>3342</v>
      </c>
      <c r="Y1237" s="119" t="s">
        <v>3343</v>
      </c>
      <c r="Z1237" s="119" t="s">
        <v>3344</v>
      </c>
      <c r="AA1237" s="119" t="s">
        <v>3345</v>
      </c>
      <c r="AB1237" s="119" t="s">
        <v>1209</v>
      </c>
      <c r="AD1237" s="300"/>
      <c r="AE1237" s="304"/>
      <c r="AF1237" s="297" t="s">
        <v>674</v>
      </c>
      <c r="AG1237" s="302">
        <v>0</v>
      </c>
      <c r="AH1237" s="297" t="s">
        <v>3338</v>
      </c>
      <c r="AI1237" s="297" t="s">
        <v>3339</v>
      </c>
      <c r="AJ1237" s="302">
        <v>4</v>
      </c>
      <c r="AK1237" s="299">
        <v>5</v>
      </c>
      <c r="AL1237" s="299">
        <v>2</v>
      </c>
      <c r="AM1237" s="299">
        <v>3</v>
      </c>
      <c r="AN1237" s="299">
        <v>1</v>
      </c>
      <c r="AR1237" s="299">
        <v>8</v>
      </c>
      <c r="AS1237" s="299">
        <v>4</v>
      </c>
      <c r="AT1237" s="299">
        <v>3</v>
      </c>
      <c r="AU1237" s="299">
        <v>3</v>
      </c>
      <c r="AX1237" s="303">
        <v>19.375</v>
      </c>
      <c r="AY1237" s="299">
        <v>740</v>
      </c>
      <c r="AZ1237" s="303">
        <v>86.111111111111114</v>
      </c>
      <c r="BA1237" s="299">
        <v>0</v>
      </c>
      <c r="BB1237" s="304">
        <v>1040.3399999999999</v>
      </c>
      <c r="BC1237" s="304">
        <v>1738.9</v>
      </c>
      <c r="BD1237" s="303">
        <v>1086.1111111111111</v>
      </c>
      <c r="BE1237" s="303">
        <v>1000</v>
      </c>
      <c r="BH1237" s="297" t="s">
        <v>3329</v>
      </c>
      <c r="BI1237" s="312"/>
      <c r="BJ1237" s="305" t="s">
        <v>109</v>
      </c>
      <c r="BK1237" s="305"/>
      <c r="BL1237" s="305">
        <v>1</v>
      </c>
      <c r="BM1237" s="307">
        <v>1</v>
      </c>
      <c r="BN1237" s="307" t="s">
        <v>79</v>
      </c>
      <c r="BO1237" s="305" t="s">
        <v>1210</v>
      </c>
      <c r="BP1237" s="308">
        <v>1040.3399999999999</v>
      </c>
      <c r="BQ1237" s="308">
        <v>1738.9</v>
      </c>
      <c r="BR1237" s="308">
        <v>12</v>
      </c>
      <c r="BS1237" s="308">
        <v>12</v>
      </c>
      <c r="BT1237" s="305" t="s">
        <v>3346</v>
      </c>
      <c r="BU1237" s="307">
        <v>0.1</v>
      </c>
      <c r="BV1237" s="309">
        <v>0</v>
      </c>
      <c r="BW1237" s="310" t="s">
        <v>1252</v>
      </c>
      <c r="BX1237" s="305"/>
      <c r="BY1237" s="308">
        <v>1040.3399999999999</v>
      </c>
      <c r="BZ1237" s="308">
        <v>1738.9</v>
      </c>
      <c r="CA1237" s="308">
        <v>20.399999999999999</v>
      </c>
      <c r="CB1237" s="308">
        <v>20.399999999999999</v>
      </c>
      <c r="CC1237" s="307">
        <v>0.55000000000000004</v>
      </c>
      <c r="CD1237" s="305" t="s">
        <v>1212</v>
      </c>
      <c r="CE1237" s="310" t="s">
        <v>1252</v>
      </c>
      <c r="CF1237" s="305"/>
      <c r="CG1237" s="308">
        <v>1040.3399999999999</v>
      </c>
      <c r="CH1237" s="308">
        <v>1738.9</v>
      </c>
      <c r="CI1237" s="308">
        <v>12</v>
      </c>
      <c r="CJ1237" s="308">
        <v>12</v>
      </c>
      <c r="CK1237" s="307"/>
      <c r="CL1237" s="307"/>
      <c r="CM1237" s="307">
        <v>1</v>
      </c>
      <c r="CN1237" s="311" t="s">
        <v>1212</v>
      </c>
      <c r="CO1237" s="305" t="s">
        <v>1252</v>
      </c>
      <c r="CP1237" s="305"/>
      <c r="CQ1237" s="308">
        <v>1040.3399999999999</v>
      </c>
      <c r="CR1237" s="308">
        <v>1738.9</v>
      </c>
      <c r="CS1237" s="308">
        <v>12</v>
      </c>
      <c r="CT1237" s="308">
        <v>12</v>
      </c>
      <c r="CW1237" s="312"/>
      <c r="CX1237" s="312"/>
    </row>
    <row r="1238" spans="1:102" s="299" customFormat="1" ht="16" customHeight="1">
      <c r="A1238" s="297" t="s">
        <v>3347</v>
      </c>
      <c r="B1238" s="297" t="s">
        <v>3348</v>
      </c>
      <c r="C1238" s="119" t="s">
        <v>1214</v>
      </c>
      <c r="D1238" s="119"/>
      <c r="E1238" s="119"/>
      <c r="F1238" s="298">
        <v>1238</v>
      </c>
      <c r="G1238" s="119"/>
      <c r="H1238" s="119"/>
      <c r="I1238" s="119" t="s">
        <v>3349</v>
      </c>
      <c r="J1238" s="119" t="s">
        <v>3350</v>
      </c>
      <c r="K1238" s="119" t="s">
        <v>378</v>
      </c>
      <c r="L1238" s="119"/>
      <c r="M1238" s="119" t="s">
        <v>147</v>
      </c>
      <c r="N1238" s="119"/>
      <c r="O1238" s="119"/>
      <c r="P1238" s="119"/>
      <c r="Q1238" s="119"/>
      <c r="R1238" s="119">
        <v>1</v>
      </c>
      <c r="S1238" s="119" t="s">
        <v>120</v>
      </c>
      <c r="T1238" s="119"/>
      <c r="U1238" s="119"/>
      <c r="V1238" s="119"/>
      <c r="W1238" s="119"/>
      <c r="X1238" s="119" t="s">
        <v>3351</v>
      </c>
      <c r="Y1238" s="119" t="s">
        <v>3352</v>
      </c>
      <c r="Z1238" s="119" t="s">
        <v>3353</v>
      </c>
      <c r="AA1238" s="119" t="s">
        <v>3354</v>
      </c>
      <c r="AB1238" s="119" t="s">
        <v>1209</v>
      </c>
      <c r="AD1238" s="300"/>
      <c r="AE1238" s="304"/>
      <c r="AF1238" s="297" t="s">
        <v>675</v>
      </c>
      <c r="AG1238" s="302">
        <v>0</v>
      </c>
      <c r="AH1238" s="297" t="s">
        <v>3347</v>
      </c>
      <c r="AI1238" s="297" t="s">
        <v>3348</v>
      </c>
      <c r="AJ1238" s="302">
        <v>4</v>
      </c>
      <c r="AK1238" s="299">
        <v>5</v>
      </c>
      <c r="AL1238" s="299">
        <v>2</v>
      </c>
      <c r="AM1238" s="299">
        <v>3</v>
      </c>
      <c r="AN1238" s="299">
        <v>2</v>
      </c>
      <c r="AR1238" s="299">
        <v>8</v>
      </c>
      <c r="AS1238" s="299">
        <v>4</v>
      </c>
      <c r="AT1238" s="299">
        <v>3</v>
      </c>
      <c r="AU1238" s="299">
        <v>3</v>
      </c>
      <c r="AX1238" s="303">
        <v>20.625</v>
      </c>
      <c r="AY1238" s="299">
        <v>740</v>
      </c>
      <c r="AZ1238" s="303">
        <v>91.666666666666671</v>
      </c>
      <c r="BA1238" s="299">
        <v>0</v>
      </c>
      <c r="BB1238" s="304">
        <v>1024.21</v>
      </c>
      <c r="BC1238" s="304">
        <v>1739.6</v>
      </c>
      <c r="BD1238" s="303">
        <v>1091.6666666666667</v>
      </c>
      <c r="BE1238" s="303">
        <v>1000</v>
      </c>
      <c r="BH1238" s="297" t="s">
        <v>3329</v>
      </c>
      <c r="BI1238" s="312"/>
      <c r="BJ1238" s="305" t="s">
        <v>109</v>
      </c>
      <c r="BK1238" s="305"/>
      <c r="BL1238" s="305">
        <v>1</v>
      </c>
      <c r="BM1238" s="307">
        <v>1</v>
      </c>
      <c r="BN1238" s="307" t="s">
        <v>79</v>
      </c>
      <c r="BO1238" s="305" t="s">
        <v>1210</v>
      </c>
      <c r="BP1238" s="308">
        <v>1024.21</v>
      </c>
      <c r="BQ1238" s="308">
        <v>1739.6</v>
      </c>
      <c r="BR1238" s="308">
        <v>12</v>
      </c>
      <c r="BS1238" s="308">
        <v>12</v>
      </c>
      <c r="BT1238" s="305" t="s">
        <v>3355</v>
      </c>
      <c r="BU1238" s="307">
        <v>0.1</v>
      </c>
      <c r="BV1238" s="309">
        <v>0</v>
      </c>
      <c r="BW1238" s="310" t="s">
        <v>1252</v>
      </c>
      <c r="BX1238" s="305"/>
      <c r="BY1238" s="308">
        <v>1024.21</v>
      </c>
      <c r="BZ1238" s="308">
        <v>1739.6</v>
      </c>
      <c r="CA1238" s="308">
        <v>20.399999999999999</v>
      </c>
      <c r="CB1238" s="308">
        <v>20.399999999999999</v>
      </c>
      <c r="CC1238" s="307">
        <v>0.55000000000000004</v>
      </c>
      <c r="CD1238" s="305" t="s">
        <v>1212</v>
      </c>
      <c r="CE1238" s="310" t="s">
        <v>1252</v>
      </c>
      <c r="CF1238" s="305"/>
      <c r="CG1238" s="308">
        <v>1024.21</v>
      </c>
      <c r="CH1238" s="308">
        <v>1739.6</v>
      </c>
      <c r="CI1238" s="308">
        <v>12</v>
      </c>
      <c r="CJ1238" s="308">
        <v>12</v>
      </c>
      <c r="CK1238" s="307"/>
      <c r="CL1238" s="307"/>
      <c r="CM1238" s="307">
        <v>1</v>
      </c>
      <c r="CN1238" s="311" t="s">
        <v>1212</v>
      </c>
      <c r="CO1238" s="305" t="s">
        <v>1252</v>
      </c>
      <c r="CP1238" s="305"/>
      <c r="CQ1238" s="308">
        <v>1024.21</v>
      </c>
      <c r="CR1238" s="308">
        <v>1739.6</v>
      </c>
      <c r="CS1238" s="308">
        <v>12</v>
      </c>
      <c r="CT1238" s="308">
        <v>12</v>
      </c>
      <c r="CW1238" s="312"/>
      <c r="CX1238" s="312"/>
    </row>
    <row r="1239" spans="1:102" s="299" customFormat="1" ht="16" customHeight="1">
      <c r="A1239" s="297" t="s">
        <v>3356</v>
      </c>
      <c r="B1239" s="297" t="s">
        <v>3357</v>
      </c>
      <c r="C1239" s="119" t="s">
        <v>1255</v>
      </c>
      <c r="D1239" s="119"/>
      <c r="E1239" s="119"/>
      <c r="F1239" s="298">
        <v>1239</v>
      </c>
      <c r="G1239" s="119"/>
      <c r="H1239" s="119"/>
      <c r="I1239" s="119" t="s">
        <v>3358</v>
      </c>
      <c r="J1239" s="119" t="s">
        <v>3359</v>
      </c>
      <c r="K1239" s="119" t="s">
        <v>378</v>
      </c>
      <c r="L1239" s="119"/>
      <c r="M1239" s="119" t="s">
        <v>147</v>
      </c>
      <c r="N1239" s="119"/>
      <c r="O1239" s="119"/>
      <c r="P1239" s="119"/>
      <c r="Q1239" s="119"/>
      <c r="R1239" s="119">
        <v>1</v>
      </c>
      <c r="S1239" s="119" t="s">
        <v>120</v>
      </c>
      <c r="T1239" s="119"/>
      <c r="U1239" s="119"/>
      <c r="V1239" s="119"/>
      <c r="W1239" s="119"/>
      <c r="X1239" s="119" t="s">
        <v>3360</v>
      </c>
      <c r="Y1239" s="119" t="s">
        <v>3361</v>
      </c>
      <c r="Z1239" s="119" t="s">
        <v>3362</v>
      </c>
      <c r="AA1239" s="119" t="s">
        <v>3363</v>
      </c>
      <c r="AB1239" s="119" t="s">
        <v>1209</v>
      </c>
      <c r="AD1239" s="300"/>
      <c r="AE1239" s="304"/>
      <c r="AF1239" s="297" t="s">
        <v>676</v>
      </c>
      <c r="AG1239" s="302">
        <v>0</v>
      </c>
      <c r="AH1239" s="297" t="s">
        <v>3356</v>
      </c>
      <c r="AI1239" s="297" t="s">
        <v>3357</v>
      </c>
      <c r="AJ1239" s="302">
        <v>4</v>
      </c>
      <c r="AK1239" s="299">
        <v>5</v>
      </c>
      <c r="AL1239" s="299">
        <v>2</v>
      </c>
      <c r="AM1239" s="299">
        <v>3</v>
      </c>
      <c r="AN1239" s="299">
        <v>3</v>
      </c>
      <c r="AR1239" s="299">
        <v>8</v>
      </c>
      <c r="AS1239" s="299">
        <v>4</v>
      </c>
      <c r="AT1239" s="299">
        <v>3</v>
      </c>
      <c r="AU1239" s="299">
        <v>3</v>
      </c>
      <c r="AX1239" s="303">
        <v>21.875</v>
      </c>
      <c r="AY1239" s="299">
        <v>740</v>
      </c>
      <c r="AZ1239" s="303">
        <v>97.222222222222229</v>
      </c>
      <c r="BA1239" s="299">
        <v>0</v>
      </c>
      <c r="BB1239" s="304">
        <v>1008.07</v>
      </c>
      <c r="BC1239" s="304">
        <v>1739.96</v>
      </c>
      <c r="BD1239" s="303">
        <v>1097.2222222222222</v>
      </c>
      <c r="BE1239" s="303">
        <v>1000</v>
      </c>
      <c r="BH1239" s="297" t="s">
        <v>3329</v>
      </c>
      <c r="BI1239" s="312"/>
      <c r="BJ1239" s="305" t="s">
        <v>109</v>
      </c>
      <c r="BK1239" s="305"/>
      <c r="BL1239" s="305">
        <v>1</v>
      </c>
      <c r="BM1239" s="307">
        <v>1</v>
      </c>
      <c r="BN1239" s="307" t="s">
        <v>79</v>
      </c>
      <c r="BO1239" s="305" t="s">
        <v>1210</v>
      </c>
      <c r="BP1239" s="308">
        <v>1008.07</v>
      </c>
      <c r="BQ1239" s="308">
        <v>1739.96</v>
      </c>
      <c r="BR1239" s="308">
        <v>12</v>
      </c>
      <c r="BS1239" s="308">
        <v>12</v>
      </c>
      <c r="BT1239" s="305" t="s">
        <v>3364</v>
      </c>
      <c r="BU1239" s="307">
        <v>0.1</v>
      </c>
      <c r="BV1239" s="309">
        <v>0</v>
      </c>
      <c r="BW1239" s="310" t="s">
        <v>1252</v>
      </c>
      <c r="BX1239" s="305"/>
      <c r="BY1239" s="308">
        <v>1008.07</v>
      </c>
      <c r="BZ1239" s="308">
        <v>1739.96</v>
      </c>
      <c r="CA1239" s="308">
        <v>20.399999999999999</v>
      </c>
      <c r="CB1239" s="308">
        <v>20.399999999999999</v>
      </c>
      <c r="CC1239" s="307">
        <v>0.55000000000000004</v>
      </c>
      <c r="CD1239" s="305" t="s">
        <v>1212</v>
      </c>
      <c r="CE1239" s="310" t="s">
        <v>1252</v>
      </c>
      <c r="CF1239" s="305"/>
      <c r="CG1239" s="308">
        <v>1008.07</v>
      </c>
      <c r="CH1239" s="308">
        <v>1739.96</v>
      </c>
      <c r="CI1239" s="308">
        <v>12</v>
      </c>
      <c r="CJ1239" s="308">
        <v>12</v>
      </c>
      <c r="CK1239" s="307"/>
      <c r="CL1239" s="307"/>
      <c r="CM1239" s="307">
        <v>1</v>
      </c>
      <c r="CN1239" s="311" t="s">
        <v>1212</v>
      </c>
      <c r="CO1239" s="305" t="s">
        <v>1252</v>
      </c>
      <c r="CP1239" s="305"/>
      <c r="CQ1239" s="308">
        <v>1008.07</v>
      </c>
      <c r="CR1239" s="308">
        <v>1739.96</v>
      </c>
      <c r="CS1239" s="308">
        <v>12</v>
      </c>
      <c r="CT1239" s="308">
        <v>12</v>
      </c>
      <c r="CW1239" s="312"/>
      <c r="CX1239" s="312"/>
    </row>
    <row r="1240" spans="1:102" s="299" customFormat="1" ht="16" customHeight="1">
      <c r="A1240" s="297" t="s">
        <v>3365</v>
      </c>
      <c r="B1240" s="297" t="s">
        <v>3366</v>
      </c>
      <c r="C1240" s="119" t="s">
        <v>1214</v>
      </c>
      <c r="D1240" s="119"/>
      <c r="E1240" s="119"/>
      <c r="F1240" s="298">
        <v>1240</v>
      </c>
      <c r="G1240" s="119"/>
      <c r="H1240" s="119"/>
      <c r="I1240" s="119" t="s">
        <v>3367</v>
      </c>
      <c r="J1240" s="119" t="s">
        <v>3368</v>
      </c>
      <c r="K1240" s="119" t="s">
        <v>378</v>
      </c>
      <c r="L1240" s="119"/>
      <c r="M1240" s="119" t="s">
        <v>147</v>
      </c>
      <c r="N1240" s="119"/>
      <c r="O1240" s="119"/>
      <c r="P1240" s="119"/>
      <c r="Q1240" s="119"/>
      <c r="R1240" s="119">
        <v>1</v>
      </c>
      <c r="S1240" s="119" t="s">
        <v>120</v>
      </c>
      <c r="T1240" s="119"/>
      <c r="U1240" s="119"/>
      <c r="V1240" s="119"/>
      <c r="W1240" s="119"/>
      <c r="X1240" s="119" t="s">
        <v>3369</v>
      </c>
      <c r="Y1240" s="119" t="s">
        <v>3370</v>
      </c>
      <c r="Z1240" s="119" t="s">
        <v>3371</v>
      </c>
      <c r="AA1240" s="119" t="s">
        <v>3372</v>
      </c>
      <c r="AB1240" s="119" t="s">
        <v>1209</v>
      </c>
      <c r="AD1240" s="300"/>
      <c r="AE1240" s="304"/>
      <c r="AF1240" s="297" t="s">
        <v>677</v>
      </c>
      <c r="AG1240" s="302">
        <v>0</v>
      </c>
      <c r="AH1240" s="297" t="s">
        <v>3365</v>
      </c>
      <c r="AI1240" s="297" t="s">
        <v>3366</v>
      </c>
      <c r="AJ1240" s="302">
        <v>2</v>
      </c>
      <c r="AK1240" s="299">
        <v>5</v>
      </c>
      <c r="AL1240" s="299">
        <v>3</v>
      </c>
      <c r="AR1240" s="299">
        <v>8</v>
      </c>
      <c r="AS1240" s="299">
        <v>4</v>
      </c>
      <c r="AX1240" s="303">
        <v>28.125</v>
      </c>
      <c r="AY1240" s="299">
        <v>500</v>
      </c>
      <c r="AZ1240" s="303">
        <v>125</v>
      </c>
      <c r="BA1240" s="299">
        <v>0</v>
      </c>
      <c r="BB1240" s="304">
        <v>950.99</v>
      </c>
      <c r="BC1240" s="304">
        <v>1497.59</v>
      </c>
      <c r="BD1240" s="303">
        <v>1125</v>
      </c>
      <c r="BE1240" s="303">
        <v>1000</v>
      </c>
      <c r="BH1240" s="297" t="s">
        <v>3114</v>
      </c>
      <c r="BI1240" s="312"/>
      <c r="BJ1240" s="305" t="s">
        <v>109</v>
      </c>
      <c r="BK1240" s="305"/>
      <c r="BL1240" s="305">
        <v>1</v>
      </c>
      <c r="BM1240" s="307">
        <v>1</v>
      </c>
      <c r="BN1240" s="307" t="s">
        <v>79</v>
      </c>
      <c r="BO1240" s="305" t="s">
        <v>1210</v>
      </c>
      <c r="BP1240" s="308">
        <v>950.99</v>
      </c>
      <c r="BQ1240" s="308">
        <v>1497.59</v>
      </c>
      <c r="BR1240" s="308">
        <v>60</v>
      </c>
      <c r="BS1240" s="308">
        <v>60</v>
      </c>
      <c r="BT1240" s="305" t="s">
        <v>3373</v>
      </c>
      <c r="BU1240" s="307">
        <v>0.1</v>
      </c>
      <c r="BV1240" s="309">
        <v>0</v>
      </c>
      <c r="BW1240" s="310" t="s">
        <v>1232</v>
      </c>
      <c r="BX1240" s="305"/>
      <c r="BY1240" s="308">
        <v>950.99</v>
      </c>
      <c r="BZ1240" s="308">
        <v>1497.59</v>
      </c>
      <c r="CA1240" s="308">
        <v>102</v>
      </c>
      <c r="CB1240" s="308">
        <v>102</v>
      </c>
      <c r="CC1240" s="307">
        <v>0.55000000000000004</v>
      </c>
      <c r="CD1240" s="305" t="s">
        <v>1212</v>
      </c>
      <c r="CE1240" s="310" t="s">
        <v>1232</v>
      </c>
      <c r="CF1240" s="305"/>
      <c r="CG1240" s="308">
        <v>950.99</v>
      </c>
      <c r="CH1240" s="308">
        <v>1497.59</v>
      </c>
      <c r="CI1240" s="308">
        <v>60</v>
      </c>
      <c r="CJ1240" s="308">
        <v>60</v>
      </c>
      <c r="CK1240" s="307"/>
      <c r="CL1240" s="307"/>
      <c r="CM1240" s="307">
        <v>1</v>
      </c>
      <c r="CN1240" s="311" t="s">
        <v>1212</v>
      </c>
      <c r="CO1240" s="305" t="s">
        <v>1232</v>
      </c>
      <c r="CP1240" s="305"/>
      <c r="CQ1240" s="308">
        <v>950.99</v>
      </c>
      <c r="CR1240" s="308">
        <v>1497.59</v>
      </c>
      <c r="CS1240" s="308">
        <v>60</v>
      </c>
      <c r="CT1240" s="308">
        <v>60</v>
      </c>
      <c r="CW1240" s="312"/>
      <c r="CX1240" s="312"/>
    </row>
    <row r="1241" spans="1:102" s="299" customFormat="1" ht="16" customHeight="1">
      <c r="A1241" s="297" t="s">
        <v>3374</v>
      </c>
      <c r="B1241" s="297" t="s">
        <v>3375</v>
      </c>
      <c r="C1241" s="119" t="s">
        <v>1214</v>
      </c>
      <c r="D1241" s="119"/>
      <c r="E1241" s="119"/>
      <c r="F1241" s="298">
        <v>1241</v>
      </c>
      <c r="G1241" s="119"/>
      <c r="H1241" s="119"/>
      <c r="I1241" s="119" t="s">
        <v>3376</v>
      </c>
      <c r="J1241" s="119" t="s">
        <v>3377</v>
      </c>
      <c r="K1241" s="119" t="s">
        <v>378</v>
      </c>
      <c r="L1241" s="119"/>
      <c r="M1241" s="119" t="s">
        <v>147</v>
      </c>
      <c r="N1241" s="119"/>
      <c r="O1241" s="119"/>
      <c r="P1241" s="119"/>
      <c r="Q1241" s="119"/>
      <c r="R1241" s="119">
        <v>1</v>
      </c>
      <c r="S1241" s="119" t="s">
        <v>120</v>
      </c>
      <c r="T1241" s="119"/>
      <c r="U1241" s="119"/>
      <c r="V1241" s="119"/>
      <c r="W1241" s="119"/>
      <c r="X1241" s="119" t="s">
        <v>3378</v>
      </c>
      <c r="Y1241" s="119" t="s">
        <v>3379</v>
      </c>
      <c r="Z1241" s="119" t="s">
        <v>3380</v>
      </c>
      <c r="AA1241" s="119" t="s">
        <v>3381</v>
      </c>
      <c r="AB1241" s="119" t="s">
        <v>1209</v>
      </c>
      <c r="AD1241" s="300"/>
      <c r="AE1241" s="304"/>
      <c r="AF1241" s="297" t="s">
        <v>678</v>
      </c>
      <c r="AG1241" s="302">
        <v>0</v>
      </c>
      <c r="AH1241" s="297" t="s">
        <v>3374</v>
      </c>
      <c r="AI1241" s="297" t="s">
        <v>3375</v>
      </c>
      <c r="AJ1241" s="302">
        <v>3</v>
      </c>
      <c r="AK1241" s="299">
        <v>5</v>
      </c>
      <c r="AL1241" s="299">
        <v>3</v>
      </c>
      <c r="AM1241" s="299">
        <v>1</v>
      </c>
      <c r="AR1241" s="299">
        <v>8</v>
      </c>
      <c r="AS1241" s="299">
        <v>4</v>
      </c>
      <c r="AT1241" s="299">
        <v>3</v>
      </c>
      <c r="AX1241" s="303">
        <v>24.375</v>
      </c>
      <c r="AY1241" s="299">
        <v>640</v>
      </c>
      <c r="AZ1241" s="303">
        <v>108.33333333333334</v>
      </c>
      <c r="BA1241" s="299">
        <v>0</v>
      </c>
      <c r="BB1241" s="304">
        <v>979.06</v>
      </c>
      <c r="BC1241" s="304">
        <v>1639.6599999999999</v>
      </c>
      <c r="BD1241" s="303">
        <v>1108.3333333333333</v>
      </c>
      <c r="BE1241" s="303">
        <v>1000</v>
      </c>
      <c r="BH1241" s="297" t="s">
        <v>3365</v>
      </c>
      <c r="BI1241" s="312"/>
      <c r="BJ1241" s="305" t="s">
        <v>109</v>
      </c>
      <c r="BK1241" s="305"/>
      <c r="BL1241" s="305">
        <v>1</v>
      </c>
      <c r="BM1241" s="307">
        <v>1</v>
      </c>
      <c r="BN1241" s="307" t="s">
        <v>79</v>
      </c>
      <c r="BO1241" s="305" t="s">
        <v>1210</v>
      </c>
      <c r="BP1241" s="308">
        <v>979.06</v>
      </c>
      <c r="BQ1241" s="308">
        <v>1639.66</v>
      </c>
      <c r="BR1241" s="308">
        <v>35</v>
      </c>
      <c r="BS1241" s="308">
        <v>35</v>
      </c>
      <c r="BT1241" s="305" t="s">
        <v>3382</v>
      </c>
      <c r="BU1241" s="307">
        <v>0.1</v>
      </c>
      <c r="BV1241" s="309">
        <v>0</v>
      </c>
      <c r="BW1241" s="310" t="s">
        <v>1242</v>
      </c>
      <c r="BX1241" s="305"/>
      <c r="BY1241" s="308">
        <v>979.06</v>
      </c>
      <c r="BZ1241" s="308">
        <v>1639.66</v>
      </c>
      <c r="CA1241" s="308">
        <v>59.5</v>
      </c>
      <c r="CB1241" s="308">
        <v>59.5</v>
      </c>
      <c r="CC1241" s="307">
        <v>0.55000000000000004</v>
      </c>
      <c r="CD1241" s="305" t="s">
        <v>1212</v>
      </c>
      <c r="CE1241" s="310" t="s">
        <v>1242</v>
      </c>
      <c r="CF1241" s="305"/>
      <c r="CG1241" s="308">
        <v>979.06</v>
      </c>
      <c r="CH1241" s="308">
        <v>1639.66</v>
      </c>
      <c r="CI1241" s="308">
        <v>35</v>
      </c>
      <c r="CJ1241" s="308">
        <v>35</v>
      </c>
      <c r="CK1241" s="307"/>
      <c r="CL1241" s="307"/>
      <c r="CM1241" s="307">
        <v>1</v>
      </c>
      <c r="CN1241" s="311" t="s">
        <v>1212</v>
      </c>
      <c r="CO1241" s="305" t="s">
        <v>1242</v>
      </c>
      <c r="CP1241" s="305"/>
      <c r="CQ1241" s="308">
        <v>979.06</v>
      </c>
      <c r="CR1241" s="308">
        <v>1639.66</v>
      </c>
      <c r="CS1241" s="308">
        <v>35</v>
      </c>
      <c r="CT1241" s="308">
        <v>35</v>
      </c>
      <c r="CW1241" s="312"/>
      <c r="CX1241" s="312"/>
    </row>
    <row r="1242" spans="1:102" s="299" customFormat="1" ht="16" customHeight="1">
      <c r="A1242" s="297" t="s">
        <v>3383</v>
      </c>
      <c r="B1242" s="297" t="s">
        <v>3384</v>
      </c>
      <c r="C1242" s="119" t="s">
        <v>1214</v>
      </c>
      <c r="D1242" s="119"/>
      <c r="E1242" s="119"/>
      <c r="F1242" s="298">
        <v>1242</v>
      </c>
      <c r="G1242" s="119"/>
      <c r="H1242" s="119"/>
      <c r="I1242" s="119" t="s">
        <v>3385</v>
      </c>
      <c r="J1242" s="119" t="s">
        <v>3386</v>
      </c>
      <c r="K1242" s="119" t="s">
        <v>378</v>
      </c>
      <c r="L1242" s="119"/>
      <c r="M1242" s="119" t="s">
        <v>147</v>
      </c>
      <c r="N1242" s="119"/>
      <c r="O1242" s="119"/>
      <c r="P1242" s="119"/>
      <c r="Q1242" s="119"/>
      <c r="R1242" s="119">
        <v>1</v>
      </c>
      <c r="S1242" s="119" t="s">
        <v>120</v>
      </c>
      <c r="T1242" s="119"/>
      <c r="U1242" s="119"/>
      <c r="V1242" s="119"/>
      <c r="W1242" s="119"/>
      <c r="X1242" s="119" t="s">
        <v>3387</v>
      </c>
      <c r="Y1242" s="119" t="s">
        <v>3388</v>
      </c>
      <c r="Z1242" s="119" t="s">
        <v>3389</v>
      </c>
      <c r="AA1242" s="119" t="s">
        <v>3390</v>
      </c>
      <c r="AB1242" s="119" t="s">
        <v>1209</v>
      </c>
      <c r="AD1242" s="300"/>
      <c r="AE1242" s="304"/>
      <c r="AF1242" s="297" t="s">
        <v>679</v>
      </c>
      <c r="AG1242" s="302">
        <v>0</v>
      </c>
      <c r="AH1242" s="297" t="s">
        <v>3383</v>
      </c>
      <c r="AI1242" s="297" t="s">
        <v>3384</v>
      </c>
      <c r="AJ1242" s="302">
        <v>4</v>
      </c>
      <c r="AK1242" s="299">
        <v>5</v>
      </c>
      <c r="AL1242" s="299">
        <v>3</v>
      </c>
      <c r="AM1242" s="299">
        <v>1</v>
      </c>
      <c r="AN1242" s="299">
        <v>1</v>
      </c>
      <c r="AR1242" s="299">
        <v>8</v>
      </c>
      <c r="AS1242" s="299">
        <v>4</v>
      </c>
      <c r="AT1242" s="299">
        <v>3</v>
      </c>
      <c r="AU1242" s="299">
        <v>3</v>
      </c>
      <c r="AX1242" s="303">
        <v>23.125</v>
      </c>
      <c r="AY1242" s="299">
        <v>740</v>
      </c>
      <c r="AZ1242" s="303">
        <v>102.77777777777779</v>
      </c>
      <c r="BA1242" s="299">
        <v>0</v>
      </c>
      <c r="BB1242" s="304">
        <v>991.93</v>
      </c>
      <c r="BC1242" s="304">
        <v>1739.96</v>
      </c>
      <c r="BD1242" s="303">
        <v>1102.7777777777778</v>
      </c>
      <c r="BE1242" s="303">
        <v>1000</v>
      </c>
      <c r="BH1242" s="297" t="s">
        <v>3374</v>
      </c>
      <c r="BI1242" s="312"/>
      <c r="BJ1242" s="305" t="s">
        <v>109</v>
      </c>
      <c r="BK1242" s="305"/>
      <c r="BL1242" s="305">
        <v>1</v>
      </c>
      <c r="BM1242" s="307">
        <v>1</v>
      </c>
      <c r="BN1242" s="307" t="s">
        <v>79</v>
      </c>
      <c r="BO1242" s="305" t="s">
        <v>1210</v>
      </c>
      <c r="BP1242" s="308">
        <v>991.93</v>
      </c>
      <c r="BQ1242" s="308">
        <v>1739.96</v>
      </c>
      <c r="BR1242" s="308">
        <v>12</v>
      </c>
      <c r="BS1242" s="308">
        <v>12</v>
      </c>
      <c r="BT1242" s="305" t="s">
        <v>3391</v>
      </c>
      <c r="BU1242" s="307">
        <v>0.1</v>
      </c>
      <c r="BV1242" s="309">
        <v>0</v>
      </c>
      <c r="BW1242" s="310" t="s">
        <v>1252</v>
      </c>
      <c r="BX1242" s="305"/>
      <c r="BY1242" s="308">
        <v>991.93</v>
      </c>
      <c r="BZ1242" s="308">
        <v>1739.96</v>
      </c>
      <c r="CA1242" s="308">
        <v>20.399999999999999</v>
      </c>
      <c r="CB1242" s="308">
        <v>20.399999999999999</v>
      </c>
      <c r="CC1242" s="307">
        <v>0.55000000000000004</v>
      </c>
      <c r="CD1242" s="305" t="s">
        <v>1212</v>
      </c>
      <c r="CE1242" s="310" t="s">
        <v>1252</v>
      </c>
      <c r="CF1242" s="305"/>
      <c r="CG1242" s="308">
        <v>991.93</v>
      </c>
      <c r="CH1242" s="308">
        <v>1739.96</v>
      </c>
      <c r="CI1242" s="308">
        <v>12</v>
      </c>
      <c r="CJ1242" s="308">
        <v>12</v>
      </c>
      <c r="CK1242" s="307"/>
      <c r="CL1242" s="307"/>
      <c r="CM1242" s="307">
        <v>1</v>
      </c>
      <c r="CN1242" s="311" t="s">
        <v>1212</v>
      </c>
      <c r="CO1242" s="305" t="s">
        <v>1252</v>
      </c>
      <c r="CP1242" s="305"/>
      <c r="CQ1242" s="308">
        <v>991.93</v>
      </c>
      <c r="CR1242" s="308">
        <v>1739.96</v>
      </c>
      <c r="CS1242" s="308">
        <v>12</v>
      </c>
      <c r="CT1242" s="308">
        <v>12</v>
      </c>
      <c r="CW1242" s="312"/>
      <c r="CX1242" s="312"/>
    </row>
    <row r="1243" spans="1:102" s="299" customFormat="1" ht="16" customHeight="1">
      <c r="A1243" s="297" t="s">
        <v>3392</v>
      </c>
      <c r="B1243" s="297" t="s">
        <v>3393</v>
      </c>
      <c r="C1243" s="119" t="s">
        <v>1255</v>
      </c>
      <c r="D1243" s="119"/>
      <c r="E1243" s="119"/>
      <c r="F1243" s="298">
        <v>1243</v>
      </c>
      <c r="G1243" s="119"/>
      <c r="H1243" s="119"/>
      <c r="I1243" s="119" t="s">
        <v>3394</v>
      </c>
      <c r="J1243" s="119" t="s">
        <v>3395</v>
      </c>
      <c r="K1243" s="119" t="s">
        <v>378</v>
      </c>
      <c r="L1243" s="119"/>
      <c r="M1243" s="119" t="s">
        <v>147</v>
      </c>
      <c r="N1243" s="119"/>
      <c r="O1243" s="119"/>
      <c r="P1243" s="119"/>
      <c r="Q1243" s="119"/>
      <c r="R1243" s="119">
        <v>1</v>
      </c>
      <c r="S1243" s="119" t="s">
        <v>120</v>
      </c>
      <c r="T1243" s="119"/>
      <c r="U1243" s="119"/>
      <c r="V1243" s="119"/>
      <c r="W1243" s="119"/>
      <c r="X1243" s="119" t="s">
        <v>3396</v>
      </c>
      <c r="Y1243" s="119" t="s">
        <v>3397</v>
      </c>
      <c r="Z1243" s="119" t="s">
        <v>3398</v>
      </c>
      <c r="AA1243" s="119" t="s">
        <v>3399</v>
      </c>
      <c r="AB1243" s="119" t="s">
        <v>1209</v>
      </c>
      <c r="AD1243" s="300"/>
      <c r="AE1243" s="304"/>
      <c r="AF1243" s="297" t="s">
        <v>680</v>
      </c>
      <c r="AG1243" s="302">
        <v>0</v>
      </c>
      <c r="AH1243" s="297" t="s">
        <v>3392</v>
      </c>
      <c r="AI1243" s="297" t="s">
        <v>3393</v>
      </c>
      <c r="AJ1243" s="302">
        <v>4</v>
      </c>
      <c r="AK1243" s="299">
        <v>5</v>
      </c>
      <c r="AL1243" s="299">
        <v>3</v>
      </c>
      <c r="AM1243" s="299">
        <v>1</v>
      </c>
      <c r="AN1243" s="299">
        <v>2</v>
      </c>
      <c r="AR1243" s="299">
        <v>8</v>
      </c>
      <c r="AS1243" s="299">
        <v>4</v>
      </c>
      <c r="AT1243" s="299">
        <v>3</v>
      </c>
      <c r="AU1243" s="299">
        <v>3</v>
      </c>
      <c r="AX1243" s="303">
        <v>24.375</v>
      </c>
      <c r="AY1243" s="299">
        <v>740</v>
      </c>
      <c r="AZ1243" s="303">
        <v>108.33333333333334</v>
      </c>
      <c r="BA1243" s="299">
        <v>0</v>
      </c>
      <c r="BB1243" s="304">
        <v>975.79</v>
      </c>
      <c r="BC1243" s="304">
        <v>1739.6</v>
      </c>
      <c r="BD1243" s="303">
        <v>1108.3333333333333</v>
      </c>
      <c r="BE1243" s="303">
        <v>1000</v>
      </c>
      <c r="BH1243" s="297" t="s">
        <v>3374</v>
      </c>
      <c r="BI1243" s="312"/>
      <c r="BJ1243" s="305" t="s">
        <v>109</v>
      </c>
      <c r="BK1243" s="305"/>
      <c r="BL1243" s="305">
        <v>1</v>
      </c>
      <c r="BM1243" s="307">
        <v>1</v>
      </c>
      <c r="BN1243" s="307" t="s">
        <v>79</v>
      </c>
      <c r="BO1243" s="305" t="s">
        <v>1210</v>
      </c>
      <c r="BP1243" s="308">
        <v>975.79</v>
      </c>
      <c r="BQ1243" s="308">
        <v>1739.6</v>
      </c>
      <c r="BR1243" s="308">
        <v>12</v>
      </c>
      <c r="BS1243" s="308">
        <v>12</v>
      </c>
      <c r="BT1243" s="305" t="s">
        <v>3400</v>
      </c>
      <c r="BU1243" s="307">
        <v>0.1</v>
      </c>
      <c r="BV1243" s="309">
        <v>0</v>
      </c>
      <c r="BW1243" s="310" t="s">
        <v>1252</v>
      </c>
      <c r="BX1243" s="305"/>
      <c r="BY1243" s="308">
        <v>975.79</v>
      </c>
      <c r="BZ1243" s="308">
        <v>1739.6</v>
      </c>
      <c r="CA1243" s="308">
        <v>20.399999999999999</v>
      </c>
      <c r="CB1243" s="308">
        <v>20.399999999999999</v>
      </c>
      <c r="CC1243" s="307">
        <v>0.55000000000000004</v>
      </c>
      <c r="CD1243" s="305" t="s">
        <v>1212</v>
      </c>
      <c r="CE1243" s="310" t="s">
        <v>1252</v>
      </c>
      <c r="CF1243" s="305"/>
      <c r="CG1243" s="308">
        <v>975.79</v>
      </c>
      <c r="CH1243" s="308">
        <v>1739.6</v>
      </c>
      <c r="CI1243" s="308">
        <v>12</v>
      </c>
      <c r="CJ1243" s="308">
        <v>12</v>
      </c>
      <c r="CK1243" s="307"/>
      <c r="CL1243" s="307"/>
      <c r="CM1243" s="307">
        <v>1</v>
      </c>
      <c r="CN1243" s="311" t="s">
        <v>1212</v>
      </c>
      <c r="CO1243" s="305" t="s">
        <v>1252</v>
      </c>
      <c r="CP1243" s="305"/>
      <c r="CQ1243" s="308">
        <v>975.79</v>
      </c>
      <c r="CR1243" s="308">
        <v>1739.6</v>
      </c>
      <c r="CS1243" s="308">
        <v>12</v>
      </c>
      <c r="CT1243" s="308">
        <v>12</v>
      </c>
      <c r="CW1243" s="312"/>
      <c r="CX1243" s="312"/>
    </row>
    <row r="1244" spans="1:102" s="299" customFormat="1" ht="16" customHeight="1">
      <c r="A1244" s="297" t="s">
        <v>3401</v>
      </c>
      <c r="B1244" s="297" t="s">
        <v>3402</v>
      </c>
      <c r="C1244" s="119" t="s">
        <v>1214</v>
      </c>
      <c r="D1244" s="119"/>
      <c r="E1244" s="119"/>
      <c r="F1244" s="298">
        <v>1244</v>
      </c>
      <c r="G1244" s="119"/>
      <c r="H1244" s="119"/>
      <c r="I1244" s="119" t="s">
        <v>3403</v>
      </c>
      <c r="J1244" s="119" t="s">
        <v>3404</v>
      </c>
      <c r="K1244" s="119" t="s">
        <v>378</v>
      </c>
      <c r="L1244" s="119"/>
      <c r="M1244" s="119" t="s">
        <v>147</v>
      </c>
      <c r="N1244" s="119"/>
      <c r="O1244" s="119"/>
      <c r="P1244" s="119"/>
      <c r="Q1244" s="119"/>
      <c r="R1244" s="119">
        <v>1</v>
      </c>
      <c r="S1244" s="119" t="s">
        <v>120</v>
      </c>
      <c r="T1244" s="119"/>
      <c r="U1244" s="119"/>
      <c r="V1244" s="119"/>
      <c r="W1244" s="119"/>
      <c r="X1244" s="119" t="s">
        <v>3405</v>
      </c>
      <c r="Y1244" s="119" t="s">
        <v>3406</v>
      </c>
      <c r="Z1244" s="119" t="s">
        <v>3407</v>
      </c>
      <c r="AA1244" s="119" t="s">
        <v>3408</v>
      </c>
      <c r="AB1244" s="119" t="s">
        <v>1209</v>
      </c>
      <c r="AD1244" s="300"/>
      <c r="AE1244" s="304"/>
      <c r="AF1244" s="297" t="s">
        <v>681</v>
      </c>
      <c r="AG1244" s="302">
        <v>0</v>
      </c>
      <c r="AH1244" s="297" t="s">
        <v>3401</v>
      </c>
      <c r="AI1244" s="297" t="s">
        <v>3402</v>
      </c>
      <c r="AJ1244" s="302">
        <v>4</v>
      </c>
      <c r="AK1244" s="299">
        <v>5</v>
      </c>
      <c r="AL1244" s="299">
        <v>3</v>
      </c>
      <c r="AM1244" s="299">
        <v>1</v>
      </c>
      <c r="AN1244" s="299">
        <v>3</v>
      </c>
      <c r="AR1244" s="299">
        <v>8</v>
      </c>
      <c r="AS1244" s="299">
        <v>4</v>
      </c>
      <c r="AT1244" s="299">
        <v>3</v>
      </c>
      <c r="AU1244" s="299">
        <v>3</v>
      </c>
      <c r="AX1244" s="303">
        <v>25.625</v>
      </c>
      <c r="AY1244" s="299">
        <v>740</v>
      </c>
      <c r="AZ1244" s="303">
        <v>113.8888888888889</v>
      </c>
      <c r="BA1244" s="299">
        <v>0</v>
      </c>
      <c r="BB1244" s="304">
        <v>959.66</v>
      </c>
      <c r="BC1244" s="304">
        <v>1738.9</v>
      </c>
      <c r="BD1244" s="303">
        <v>1113.8888888888889</v>
      </c>
      <c r="BE1244" s="303">
        <v>1000</v>
      </c>
      <c r="BH1244" s="297" t="s">
        <v>3374</v>
      </c>
      <c r="BI1244" s="312"/>
      <c r="BJ1244" s="305" t="s">
        <v>109</v>
      </c>
      <c r="BK1244" s="305"/>
      <c r="BL1244" s="305">
        <v>1</v>
      </c>
      <c r="BM1244" s="307">
        <v>1</v>
      </c>
      <c r="BN1244" s="307" t="s">
        <v>79</v>
      </c>
      <c r="BO1244" s="305" t="s">
        <v>1210</v>
      </c>
      <c r="BP1244" s="308">
        <v>959.66</v>
      </c>
      <c r="BQ1244" s="308">
        <v>1738.9</v>
      </c>
      <c r="BR1244" s="308">
        <v>12</v>
      </c>
      <c r="BS1244" s="308">
        <v>12</v>
      </c>
      <c r="BT1244" s="305" t="s">
        <v>3409</v>
      </c>
      <c r="BU1244" s="307">
        <v>0.1</v>
      </c>
      <c r="BV1244" s="309">
        <v>0</v>
      </c>
      <c r="BW1244" s="310" t="s">
        <v>1252</v>
      </c>
      <c r="BX1244" s="305"/>
      <c r="BY1244" s="308">
        <v>959.66</v>
      </c>
      <c r="BZ1244" s="308">
        <v>1738.9</v>
      </c>
      <c r="CA1244" s="308">
        <v>20.399999999999999</v>
      </c>
      <c r="CB1244" s="308">
        <v>20.399999999999999</v>
      </c>
      <c r="CC1244" s="307">
        <v>0.55000000000000004</v>
      </c>
      <c r="CD1244" s="305" t="s">
        <v>1212</v>
      </c>
      <c r="CE1244" s="310" t="s">
        <v>1252</v>
      </c>
      <c r="CF1244" s="305"/>
      <c r="CG1244" s="308">
        <v>959.66</v>
      </c>
      <c r="CH1244" s="308">
        <v>1738.9</v>
      </c>
      <c r="CI1244" s="308">
        <v>12</v>
      </c>
      <c r="CJ1244" s="308">
        <v>12</v>
      </c>
      <c r="CK1244" s="307"/>
      <c r="CL1244" s="307"/>
      <c r="CM1244" s="307">
        <v>1</v>
      </c>
      <c r="CN1244" s="311" t="s">
        <v>1212</v>
      </c>
      <c r="CO1244" s="305" t="s">
        <v>1252</v>
      </c>
      <c r="CP1244" s="305"/>
      <c r="CQ1244" s="308">
        <v>959.66</v>
      </c>
      <c r="CR1244" s="308">
        <v>1738.9</v>
      </c>
      <c r="CS1244" s="308">
        <v>12</v>
      </c>
      <c r="CT1244" s="308">
        <v>12</v>
      </c>
      <c r="CW1244" s="312"/>
      <c r="CX1244" s="312"/>
    </row>
    <row r="1245" spans="1:102" s="299" customFormat="1" ht="16" customHeight="1">
      <c r="A1245" s="297" t="s">
        <v>3410</v>
      </c>
      <c r="B1245" s="297" t="s">
        <v>3411</v>
      </c>
      <c r="C1245" s="119" t="s">
        <v>1255</v>
      </c>
      <c r="D1245" s="119"/>
      <c r="E1245" s="119"/>
      <c r="F1245" s="298">
        <v>1245</v>
      </c>
      <c r="G1245" s="119"/>
      <c r="H1245" s="119"/>
      <c r="I1245" s="119" t="s">
        <v>3412</v>
      </c>
      <c r="J1245" s="119" t="s">
        <v>3413</v>
      </c>
      <c r="K1245" s="119" t="s">
        <v>378</v>
      </c>
      <c r="L1245" s="119"/>
      <c r="M1245" s="119" t="s">
        <v>147</v>
      </c>
      <c r="N1245" s="119"/>
      <c r="O1245" s="119"/>
      <c r="P1245" s="119"/>
      <c r="Q1245" s="119"/>
      <c r="R1245" s="119">
        <v>1</v>
      </c>
      <c r="S1245" s="119" t="s">
        <v>120</v>
      </c>
      <c r="T1245" s="119"/>
      <c r="U1245" s="119"/>
      <c r="V1245" s="119"/>
      <c r="W1245" s="119"/>
      <c r="X1245" s="119" t="s">
        <v>3414</v>
      </c>
      <c r="Y1245" s="119" t="s">
        <v>3415</v>
      </c>
      <c r="Z1245" s="119" t="s">
        <v>3416</v>
      </c>
      <c r="AA1245" s="119" t="s">
        <v>3417</v>
      </c>
      <c r="AB1245" s="119" t="s">
        <v>1209</v>
      </c>
      <c r="AD1245" s="300"/>
      <c r="AE1245" s="304"/>
      <c r="AF1245" s="297" t="s">
        <v>682</v>
      </c>
      <c r="AG1245" s="302">
        <v>0</v>
      </c>
      <c r="AH1245" s="297" t="s">
        <v>3410</v>
      </c>
      <c r="AI1245" s="297" t="s">
        <v>3411</v>
      </c>
      <c r="AJ1245" s="302">
        <v>3</v>
      </c>
      <c r="AK1245" s="299">
        <v>5</v>
      </c>
      <c r="AL1245" s="299">
        <v>3</v>
      </c>
      <c r="AM1245" s="299">
        <v>2</v>
      </c>
      <c r="AR1245" s="299">
        <v>8</v>
      </c>
      <c r="AS1245" s="299">
        <v>4</v>
      </c>
      <c r="AT1245" s="299">
        <v>3</v>
      </c>
      <c r="AX1245" s="303">
        <v>28.125</v>
      </c>
      <c r="AY1245" s="299">
        <v>640</v>
      </c>
      <c r="AZ1245" s="303">
        <v>125</v>
      </c>
      <c r="BA1245" s="299">
        <v>0</v>
      </c>
      <c r="BB1245" s="304">
        <v>937.27</v>
      </c>
      <c r="BC1245" s="304">
        <v>1636.92</v>
      </c>
      <c r="BD1245" s="303">
        <v>1125</v>
      </c>
      <c r="BE1245" s="303">
        <v>1000</v>
      </c>
      <c r="BH1245" s="297" t="s">
        <v>3365</v>
      </c>
      <c r="BI1245" s="312"/>
      <c r="BJ1245" s="305" t="s">
        <v>109</v>
      </c>
      <c r="BK1245" s="305"/>
      <c r="BL1245" s="305">
        <v>1</v>
      </c>
      <c r="BM1245" s="307">
        <v>1</v>
      </c>
      <c r="BN1245" s="307" t="s">
        <v>79</v>
      </c>
      <c r="BO1245" s="305" t="s">
        <v>1210</v>
      </c>
      <c r="BP1245" s="308">
        <v>937.27</v>
      </c>
      <c r="BQ1245" s="308">
        <v>1636.92</v>
      </c>
      <c r="BR1245" s="308">
        <v>35</v>
      </c>
      <c r="BS1245" s="308">
        <v>35</v>
      </c>
      <c r="BT1245" s="305" t="s">
        <v>3418</v>
      </c>
      <c r="BU1245" s="307">
        <v>0.1</v>
      </c>
      <c r="BV1245" s="309">
        <v>0</v>
      </c>
      <c r="BW1245" s="310" t="s">
        <v>1242</v>
      </c>
      <c r="BX1245" s="305"/>
      <c r="BY1245" s="308">
        <v>937.27</v>
      </c>
      <c r="BZ1245" s="308">
        <v>1636.92</v>
      </c>
      <c r="CA1245" s="308">
        <v>59.5</v>
      </c>
      <c r="CB1245" s="308">
        <v>59.5</v>
      </c>
      <c r="CC1245" s="307">
        <v>0.55000000000000004</v>
      </c>
      <c r="CD1245" s="305" t="s">
        <v>1212</v>
      </c>
      <c r="CE1245" s="310" t="s">
        <v>1242</v>
      </c>
      <c r="CF1245" s="305"/>
      <c r="CG1245" s="308">
        <v>937.27</v>
      </c>
      <c r="CH1245" s="308">
        <v>1636.92</v>
      </c>
      <c r="CI1245" s="308">
        <v>35</v>
      </c>
      <c r="CJ1245" s="308">
        <v>35</v>
      </c>
      <c r="CK1245" s="307"/>
      <c r="CL1245" s="307"/>
      <c r="CM1245" s="307">
        <v>1</v>
      </c>
      <c r="CN1245" s="311" t="s">
        <v>1212</v>
      </c>
      <c r="CO1245" s="305" t="s">
        <v>1242</v>
      </c>
      <c r="CP1245" s="305"/>
      <c r="CQ1245" s="308">
        <v>937.27</v>
      </c>
      <c r="CR1245" s="308">
        <v>1636.92</v>
      </c>
      <c r="CS1245" s="308">
        <v>35</v>
      </c>
      <c r="CT1245" s="308">
        <v>35</v>
      </c>
      <c r="CW1245" s="312"/>
      <c r="CX1245" s="312"/>
    </row>
    <row r="1246" spans="1:102" s="299" customFormat="1" ht="16" customHeight="1">
      <c r="A1246" s="297" t="s">
        <v>3419</v>
      </c>
      <c r="B1246" s="297" t="s">
        <v>3420</v>
      </c>
      <c r="C1246" s="119" t="s">
        <v>1255</v>
      </c>
      <c r="D1246" s="119"/>
      <c r="E1246" s="119"/>
      <c r="F1246" s="298">
        <v>1246</v>
      </c>
      <c r="G1246" s="119"/>
      <c r="H1246" s="119"/>
      <c r="I1246" s="119" t="s">
        <v>3421</v>
      </c>
      <c r="J1246" s="119" t="s">
        <v>3422</v>
      </c>
      <c r="K1246" s="119" t="s">
        <v>378</v>
      </c>
      <c r="L1246" s="119"/>
      <c r="M1246" s="119" t="s">
        <v>147</v>
      </c>
      <c r="N1246" s="119"/>
      <c r="O1246" s="119"/>
      <c r="P1246" s="119"/>
      <c r="Q1246" s="119"/>
      <c r="R1246" s="119">
        <v>1</v>
      </c>
      <c r="S1246" s="119" t="s">
        <v>120</v>
      </c>
      <c r="T1246" s="119"/>
      <c r="U1246" s="119"/>
      <c r="V1246" s="119"/>
      <c r="W1246" s="119"/>
      <c r="X1246" s="119" t="s">
        <v>3423</v>
      </c>
      <c r="Y1246" s="119" t="s">
        <v>3424</v>
      </c>
      <c r="Z1246" s="119" t="s">
        <v>3425</v>
      </c>
      <c r="AA1246" s="119" t="s">
        <v>3426</v>
      </c>
      <c r="AB1246" s="119" t="s">
        <v>1209</v>
      </c>
      <c r="AD1246" s="300"/>
      <c r="AE1246" s="304"/>
      <c r="AF1246" s="297" t="s">
        <v>683</v>
      </c>
      <c r="AG1246" s="302">
        <v>0</v>
      </c>
      <c r="AH1246" s="297" t="s">
        <v>3419</v>
      </c>
      <c r="AI1246" s="297" t="s">
        <v>3420</v>
      </c>
      <c r="AJ1246" s="302">
        <v>4</v>
      </c>
      <c r="AK1246" s="299">
        <v>5</v>
      </c>
      <c r="AL1246" s="299">
        <v>3</v>
      </c>
      <c r="AM1246" s="299">
        <v>2</v>
      </c>
      <c r="AN1246" s="299">
        <v>1</v>
      </c>
      <c r="AR1246" s="299">
        <v>8</v>
      </c>
      <c r="AS1246" s="299">
        <v>4</v>
      </c>
      <c r="AT1246" s="299">
        <v>3</v>
      </c>
      <c r="AU1246" s="299">
        <v>3</v>
      </c>
      <c r="AX1246" s="303">
        <v>26.875</v>
      </c>
      <c r="AY1246" s="299">
        <v>740</v>
      </c>
      <c r="AZ1246" s="303">
        <v>119.44444444444444</v>
      </c>
      <c r="BA1246" s="299">
        <v>0</v>
      </c>
      <c r="BB1246" s="304">
        <v>943.55</v>
      </c>
      <c r="BC1246" s="304">
        <v>1737.8400000000001</v>
      </c>
      <c r="BD1246" s="303">
        <v>1119.4444444444443</v>
      </c>
      <c r="BE1246" s="303">
        <v>1000</v>
      </c>
      <c r="BH1246" s="297" t="s">
        <v>3410</v>
      </c>
      <c r="BI1246" s="312"/>
      <c r="BJ1246" s="305" t="s">
        <v>109</v>
      </c>
      <c r="BK1246" s="305"/>
      <c r="BL1246" s="305">
        <v>1</v>
      </c>
      <c r="BM1246" s="307">
        <v>1</v>
      </c>
      <c r="BN1246" s="307" t="s">
        <v>79</v>
      </c>
      <c r="BO1246" s="305" t="s">
        <v>1210</v>
      </c>
      <c r="BP1246" s="308">
        <v>943.55</v>
      </c>
      <c r="BQ1246" s="308">
        <v>1737.84</v>
      </c>
      <c r="BR1246" s="308">
        <v>12</v>
      </c>
      <c r="BS1246" s="308">
        <v>12</v>
      </c>
      <c r="BT1246" s="305" t="s">
        <v>3427</v>
      </c>
      <c r="BU1246" s="307">
        <v>0.1</v>
      </c>
      <c r="BV1246" s="309">
        <v>0</v>
      </c>
      <c r="BW1246" s="310" t="s">
        <v>1252</v>
      </c>
      <c r="BX1246" s="305"/>
      <c r="BY1246" s="308">
        <v>943.55</v>
      </c>
      <c r="BZ1246" s="308">
        <v>1737.84</v>
      </c>
      <c r="CA1246" s="308">
        <v>20.399999999999999</v>
      </c>
      <c r="CB1246" s="308">
        <v>20.399999999999999</v>
      </c>
      <c r="CC1246" s="307">
        <v>0.55000000000000004</v>
      </c>
      <c r="CD1246" s="305" t="s">
        <v>1212</v>
      </c>
      <c r="CE1246" s="310" t="s">
        <v>1252</v>
      </c>
      <c r="CF1246" s="305"/>
      <c r="CG1246" s="308">
        <v>943.55</v>
      </c>
      <c r="CH1246" s="308">
        <v>1737.84</v>
      </c>
      <c r="CI1246" s="308">
        <v>12</v>
      </c>
      <c r="CJ1246" s="308">
        <v>12</v>
      </c>
      <c r="CK1246" s="307"/>
      <c r="CL1246" s="307"/>
      <c r="CM1246" s="307">
        <v>1</v>
      </c>
      <c r="CN1246" s="311" t="s">
        <v>1212</v>
      </c>
      <c r="CO1246" s="305" t="s">
        <v>1252</v>
      </c>
      <c r="CP1246" s="305"/>
      <c r="CQ1246" s="308">
        <v>943.55</v>
      </c>
      <c r="CR1246" s="308">
        <v>1737.84</v>
      </c>
      <c r="CS1246" s="308">
        <v>12</v>
      </c>
      <c r="CT1246" s="308">
        <v>12</v>
      </c>
      <c r="CW1246" s="312"/>
      <c r="CX1246" s="312"/>
    </row>
    <row r="1247" spans="1:102" s="299" customFormat="1" ht="16" customHeight="1">
      <c r="A1247" s="297" t="s">
        <v>3428</v>
      </c>
      <c r="B1247" s="297" t="s">
        <v>3429</v>
      </c>
      <c r="C1247" s="119" t="s">
        <v>1214</v>
      </c>
      <c r="D1247" s="119"/>
      <c r="E1247" s="119"/>
      <c r="F1247" s="298">
        <v>1247</v>
      </c>
      <c r="G1247" s="119"/>
      <c r="H1247" s="119"/>
      <c r="I1247" s="119" t="s">
        <v>3430</v>
      </c>
      <c r="J1247" s="119" t="s">
        <v>3431</v>
      </c>
      <c r="K1247" s="119" t="s">
        <v>378</v>
      </c>
      <c r="L1247" s="119"/>
      <c r="M1247" s="119" t="s">
        <v>147</v>
      </c>
      <c r="N1247" s="119"/>
      <c r="O1247" s="119"/>
      <c r="P1247" s="119"/>
      <c r="Q1247" s="119"/>
      <c r="R1247" s="119">
        <v>1</v>
      </c>
      <c r="S1247" s="119" t="s">
        <v>120</v>
      </c>
      <c r="T1247" s="119"/>
      <c r="U1247" s="119"/>
      <c r="V1247" s="119"/>
      <c r="W1247" s="119"/>
      <c r="X1247" s="119" t="s">
        <v>3432</v>
      </c>
      <c r="Y1247" s="119" t="s">
        <v>3433</v>
      </c>
      <c r="Z1247" s="119" t="s">
        <v>3434</v>
      </c>
      <c r="AA1247" s="119" t="s">
        <v>3435</v>
      </c>
      <c r="AB1247" s="119" t="s">
        <v>1209</v>
      </c>
      <c r="AD1247" s="300"/>
      <c r="AE1247" s="304"/>
      <c r="AF1247" s="297" t="s">
        <v>684</v>
      </c>
      <c r="AG1247" s="302">
        <v>0</v>
      </c>
      <c r="AH1247" s="297" t="s">
        <v>3428</v>
      </c>
      <c r="AI1247" s="297" t="s">
        <v>3429</v>
      </c>
      <c r="AJ1247" s="302">
        <v>4</v>
      </c>
      <c r="AK1247" s="299">
        <v>5</v>
      </c>
      <c r="AL1247" s="299">
        <v>3</v>
      </c>
      <c r="AM1247" s="299">
        <v>2</v>
      </c>
      <c r="AN1247" s="299">
        <v>2</v>
      </c>
      <c r="AR1247" s="299">
        <v>8</v>
      </c>
      <c r="AS1247" s="299">
        <v>4</v>
      </c>
      <c r="AT1247" s="299">
        <v>3</v>
      </c>
      <c r="AU1247" s="299">
        <v>3</v>
      </c>
      <c r="AX1247" s="303">
        <v>28.125</v>
      </c>
      <c r="AY1247" s="299">
        <v>740</v>
      </c>
      <c r="AZ1247" s="303">
        <v>125</v>
      </c>
      <c r="BA1247" s="299">
        <v>0</v>
      </c>
      <c r="BB1247" s="304">
        <v>927.47</v>
      </c>
      <c r="BC1247" s="304">
        <v>1736.44</v>
      </c>
      <c r="BD1247" s="303">
        <v>1125</v>
      </c>
      <c r="BE1247" s="303">
        <v>1000</v>
      </c>
      <c r="BH1247" s="297" t="s">
        <v>3410</v>
      </c>
      <c r="BI1247" s="312"/>
      <c r="BJ1247" s="305" t="s">
        <v>109</v>
      </c>
      <c r="BK1247" s="305"/>
      <c r="BL1247" s="305">
        <v>1</v>
      </c>
      <c r="BM1247" s="307">
        <v>1</v>
      </c>
      <c r="BN1247" s="307" t="s">
        <v>79</v>
      </c>
      <c r="BO1247" s="305" t="s">
        <v>1210</v>
      </c>
      <c r="BP1247" s="308">
        <v>927.47</v>
      </c>
      <c r="BQ1247" s="308">
        <v>1736.44</v>
      </c>
      <c r="BR1247" s="308">
        <v>12</v>
      </c>
      <c r="BS1247" s="308">
        <v>12</v>
      </c>
      <c r="BT1247" s="305" t="s">
        <v>3436</v>
      </c>
      <c r="BU1247" s="307">
        <v>0.1</v>
      </c>
      <c r="BV1247" s="309">
        <v>0</v>
      </c>
      <c r="BW1247" s="310" t="s">
        <v>1252</v>
      </c>
      <c r="BX1247" s="305"/>
      <c r="BY1247" s="308">
        <v>927.47</v>
      </c>
      <c r="BZ1247" s="308">
        <v>1736.44</v>
      </c>
      <c r="CA1247" s="308">
        <v>20.399999999999999</v>
      </c>
      <c r="CB1247" s="308">
        <v>20.399999999999999</v>
      </c>
      <c r="CC1247" s="307">
        <v>0.55000000000000004</v>
      </c>
      <c r="CD1247" s="305" t="s">
        <v>1212</v>
      </c>
      <c r="CE1247" s="310" t="s">
        <v>1252</v>
      </c>
      <c r="CF1247" s="305"/>
      <c r="CG1247" s="308">
        <v>927.47</v>
      </c>
      <c r="CH1247" s="308">
        <v>1736.44</v>
      </c>
      <c r="CI1247" s="308">
        <v>12</v>
      </c>
      <c r="CJ1247" s="308">
        <v>12</v>
      </c>
      <c r="CK1247" s="307"/>
      <c r="CL1247" s="307"/>
      <c r="CM1247" s="307">
        <v>1</v>
      </c>
      <c r="CN1247" s="311" t="s">
        <v>1212</v>
      </c>
      <c r="CO1247" s="305" t="s">
        <v>1252</v>
      </c>
      <c r="CP1247" s="305"/>
      <c r="CQ1247" s="308">
        <v>927.47</v>
      </c>
      <c r="CR1247" s="308">
        <v>1736.44</v>
      </c>
      <c r="CS1247" s="308">
        <v>12</v>
      </c>
      <c r="CT1247" s="308">
        <v>12</v>
      </c>
      <c r="CW1247" s="312"/>
      <c r="CX1247" s="312"/>
    </row>
    <row r="1248" spans="1:102" s="299" customFormat="1" ht="16" customHeight="1">
      <c r="A1248" s="297" t="s">
        <v>3437</v>
      </c>
      <c r="B1248" s="297" t="s">
        <v>3438</v>
      </c>
      <c r="C1248" s="119" t="s">
        <v>1255</v>
      </c>
      <c r="D1248" s="119"/>
      <c r="E1248" s="119"/>
      <c r="F1248" s="298">
        <v>1248</v>
      </c>
      <c r="G1248" s="119"/>
      <c r="H1248" s="119"/>
      <c r="I1248" s="119" t="s">
        <v>3439</v>
      </c>
      <c r="J1248" s="119" t="s">
        <v>3440</v>
      </c>
      <c r="K1248" s="119" t="s">
        <v>378</v>
      </c>
      <c r="L1248" s="119"/>
      <c r="M1248" s="119" t="s">
        <v>147</v>
      </c>
      <c r="N1248" s="119"/>
      <c r="O1248" s="119"/>
      <c r="P1248" s="119"/>
      <c r="Q1248" s="119"/>
      <c r="R1248" s="119">
        <v>1</v>
      </c>
      <c r="S1248" s="119" t="s">
        <v>120</v>
      </c>
      <c r="T1248" s="119"/>
      <c r="U1248" s="119"/>
      <c r="V1248" s="119"/>
      <c r="W1248" s="119"/>
      <c r="X1248" s="119" t="s">
        <v>3441</v>
      </c>
      <c r="Y1248" s="119" t="s">
        <v>3442</v>
      </c>
      <c r="Z1248" s="119" t="s">
        <v>3443</v>
      </c>
      <c r="AA1248" s="119" t="s">
        <v>3444</v>
      </c>
      <c r="AB1248" s="119" t="s">
        <v>1209</v>
      </c>
      <c r="AD1248" s="300"/>
      <c r="AE1248" s="304"/>
      <c r="AF1248" s="297" t="s">
        <v>685</v>
      </c>
      <c r="AG1248" s="302">
        <v>0</v>
      </c>
      <c r="AH1248" s="297" t="s">
        <v>3437</v>
      </c>
      <c r="AI1248" s="297" t="s">
        <v>3438</v>
      </c>
      <c r="AJ1248" s="302">
        <v>4</v>
      </c>
      <c r="AK1248" s="299">
        <v>5</v>
      </c>
      <c r="AL1248" s="299">
        <v>3</v>
      </c>
      <c r="AM1248" s="299">
        <v>2</v>
      </c>
      <c r="AN1248" s="299">
        <v>3</v>
      </c>
      <c r="AR1248" s="299">
        <v>8</v>
      </c>
      <c r="AS1248" s="299">
        <v>4</v>
      </c>
      <c r="AT1248" s="299">
        <v>3</v>
      </c>
      <c r="AU1248" s="299">
        <v>3</v>
      </c>
      <c r="AX1248" s="303">
        <v>29.375</v>
      </c>
      <c r="AY1248" s="299">
        <v>740</v>
      </c>
      <c r="AZ1248" s="303">
        <v>130.55555555555554</v>
      </c>
      <c r="BA1248" s="299">
        <v>0</v>
      </c>
      <c r="BB1248" s="304">
        <v>911.42</v>
      </c>
      <c r="BC1248" s="304">
        <v>1734.6799999999998</v>
      </c>
      <c r="BD1248" s="303">
        <v>1130.5555555555557</v>
      </c>
      <c r="BE1248" s="303">
        <v>1000</v>
      </c>
      <c r="BH1248" s="297" t="s">
        <v>3410</v>
      </c>
      <c r="BI1248" s="312"/>
      <c r="BJ1248" s="305" t="s">
        <v>109</v>
      </c>
      <c r="BK1248" s="305"/>
      <c r="BL1248" s="305">
        <v>1</v>
      </c>
      <c r="BM1248" s="307">
        <v>1</v>
      </c>
      <c r="BN1248" s="307" t="s">
        <v>79</v>
      </c>
      <c r="BO1248" s="305" t="s">
        <v>1210</v>
      </c>
      <c r="BP1248" s="308">
        <v>911.42</v>
      </c>
      <c r="BQ1248" s="308">
        <v>1734.68</v>
      </c>
      <c r="BR1248" s="308">
        <v>12</v>
      </c>
      <c r="BS1248" s="308">
        <v>12</v>
      </c>
      <c r="BT1248" s="305" t="s">
        <v>3445</v>
      </c>
      <c r="BU1248" s="307">
        <v>0.1</v>
      </c>
      <c r="BV1248" s="309">
        <v>0</v>
      </c>
      <c r="BW1248" s="310" t="s">
        <v>1252</v>
      </c>
      <c r="BX1248" s="305"/>
      <c r="BY1248" s="308">
        <v>911.42</v>
      </c>
      <c r="BZ1248" s="308">
        <v>1734.68</v>
      </c>
      <c r="CA1248" s="308">
        <v>20.399999999999999</v>
      </c>
      <c r="CB1248" s="308">
        <v>20.399999999999999</v>
      </c>
      <c r="CC1248" s="307">
        <v>0.55000000000000004</v>
      </c>
      <c r="CD1248" s="305" t="s">
        <v>1212</v>
      </c>
      <c r="CE1248" s="310" t="s">
        <v>1252</v>
      </c>
      <c r="CF1248" s="305"/>
      <c r="CG1248" s="308">
        <v>911.42</v>
      </c>
      <c r="CH1248" s="308">
        <v>1734.68</v>
      </c>
      <c r="CI1248" s="308">
        <v>12</v>
      </c>
      <c r="CJ1248" s="308">
        <v>12</v>
      </c>
      <c r="CK1248" s="307"/>
      <c r="CL1248" s="307"/>
      <c r="CM1248" s="307">
        <v>1</v>
      </c>
      <c r="CN1248" s="311" t="s">
        <v>1212</v>
      </c>
      <c r="CO1248" s="305" t="s">
        <v>1252</v>
      </c>
      <c r="CP1248" s="305"/>
      <c r="CQ1248" s="308">
        <v>911.42</v>
      </c>
      <c r="CR1248" s="308">
        <v>1734.68</v>
      </c>
      <c r="CS1248" s="308">
        <v>12</v>
      </c>
      <c r="CT1248" s="308">
        <v>12</v>
      </c>
      <c r="CW1248" s="312"/>
      <c r="CX1248" s="312"/>
    </row>
    <row r="1249" spans="1:102" s="299" customFormat="1" ht="16" customHeight="1">
      <c r="A1249" s="297" t="s">
        <v>3446</v>
      </c>
      <c r="B1249" s="297" t="s">
        <v>3447</v>
      </c>
      <c r="C1249" s="119" t="s">
        <v>1214</v>
      </c>
      <c r="D1249" s="119"/>
      <c r="E1249" s="119"/>
      <c r="F1249" s="298">
        <v>1249</v>
      </c>
      <c r="G1249" s="119"/>
      <c r="H1249" s="119"/>
      <c r="I1249" s="119" t="s">
        <v>3448</v>
      </c>
      <c r="J1249" s="119" t="s">
        <v>3449</v>
      </c>
      <c r="K1249" s="119" t="s">
        <v>378</v>
      </c>
      <c r="L1249" s="119"/>
      <c r="M1249" s="119" t="s">
        <v>147</v>
      </c>
      <c r="N1249" s="119"/>
      <c r="O1249" s="119"/>
      <c r="P1249" s="119"/>
      <c r="Q1249" s="119"/>
      <c r="R1249" s="119">
        <v>1</v>
      </c>
      <c r="S1249" s="119" t="s">
        <v>120</v>
      </c>
      <c r="T1249" s="119"/>
      <c r="U1249" s="119"/>
      <c r="V1249" s="119"/>
      <c r="W1249" s="119"/>
      <c r="X1249" s="119" t="s">
        <v>3450</v>
      </c>
      <c r="Y1249" s="119" t="s">
        <v>3451</v>
      </c>
      <c r="Z1249" s="119" t="s">
        <v>3452</v>
      </c>
      <c r="AA1249" s="119" t="s">
        <v>3453</v>
      </c>
      <c r="AB1249" s="119" t="s">
        <v>1209</v>
      </c>
      <c r="AD1249" s="300"/>
      <c r="AE1249" s="304"/>
      <c r="AF1249" s="297" t="s">
        <v>686</v>
      </c>
      <c r="AG1249" s="302">
        <v>0</v>
      </c>
      <c r="AH1249" s="297" t="s">
        <v>3446</v>
      </c>
      <c r="AI1249" s="297" t="s">
        <v>3447</v>
      </c>
      <c r="AJ1249" s="302">
        <v>3</v>
      </c>
      <c r="AK1249" s="299">
        <v>5</v>
      </c>
      <c r="AL1249" s="299">
        <v>3</v>
      </c>
      <c r="AM1249" s="299">
        <v>3</v>
      </c>
      <c r="AR1249" s="299">
        <v>8</v>
      </c>
      <c r="AS1249" s="299">
        <v>4</v>
      </c>
      <c r="AT1249" s="299">
        <v>3</v>
      </c>
      <c r="AX1249" s="303">
        <v>31.875</v>
      </c>
      <c r="AY1249" s="299">
        <v>640</v>
      </c>
      <c r="AZ1249" s="303">
        <v>141.66666666666669</v>
      </c>
      <c r="BA1249" s="299">
        <v>0</v>
      </c>
      <c r="BB1249" s="304">
        <v>895.75</v>
      </c>
      <c r="BC1249" s="304">
        <v>1631.45</v>
      </c>
      <c r="BD1249" s="303">
        <v>1141.6666666666667</v>
      </c>
      <c r="BE1249" s="303">
        <v>1000</v>
      </c>
      <c r="BH1249" s="297" t="s">
        <v>3365</v>
      </c>
      <c r="BI1249" s="312"/>
      <c r="BJ1249" s="305" t="s">
        <v>109</v>
      </c>
      <c r="BK1249" s="305"/>
      <c r="BL1249" s="305">
        <v>1</v>
      </c>
      <c r="BM1249" s="307">
        <v>1</v>
      </c>
      <c r="BN1249" s="307" t="s">
        <v>79</v>
      </c>
      <c r="BO1249" s="305" t="s">
        <v>1210</v>
      </c>
      <c r="BP1249" s="308">
        <v>895.75</v>
      </c>
      <c r="BQ1249" s="308">
        <v>1631.45</v>
      </c>
      <c r="BR1249" s="308">
        <v>35</v>
      </c>
      <c r="BS1249" s="308">
        <v>35</v>
      </c>
      <c r="BT1249" s="305" t="s">
        <v>3454</v>
      </c>
      <c r="BU1249" s="307">
        <v>0.1</v>
      </c>
      <c r="BV1249" s="309">
        <v>0</v>
      </c>
      <c r="BW1249" s="310" t="s">
        <v>1242</v>
      </c>
      <c r="BX1249" s="305"/>
      <c r="BY1249" s="308">
        <v>895.75</v>
      </c>
      <c r="BZ1249" s="308">
        <v>1631.45</v>
      </c>
      <c r="CA1249" s="308">
        <v>59.5</v>
      </c>
      <c r="CB1249" s="308">
        <v>59.5</v>
      </c>
      <c r="CC1249" s="307">
        <v>0.55000000000000004</v>
      </c>
      <c r="CD1249" s="305" t="s">
        <v>1212</v>
      </c>
      <c r="CE1249" s="310" t="s">
        <v>1242</v>
      </c>
      <c r="CF1249" s="305"/>
      <c r="CG1249" s="308">
        <v>895.75</v>
      </c>
      <c r="CH1249" s="308">
        <v>1631.45</v>
      </c>
      <c r="CI1249" s="308">
        <v>35</v>
      </c>
      <c r="CJ1249" s="308">
        <v>35</v>
      </c>
      <c r="CK1249" s="307"/>
      <c r="CL1249" s="307"/>
      <c r="CM1249" s="307">
        <v>1</v>
      </c>
      <c r="CN1249" s="311" t="s">
        <v>1212</v>
      </c>
      <c r="CO1249" s="305" t="s">
        <v>1242</v>
      </c>
      <c r="CP1249" s="305"/>
      <c r="CQ1249" s="308">
        <v>895.75</v>
      </c>
      <c r="CR1249" s="308">
        <v>1631.45</v>
      </c>
      <c r="CS1249" s="308">
        <v>35</v>
      </c>
      <c r="CT1249" s="308">
        <v>35</v>
      </c>
      <c r="CW1249" s="312"/>
      <c r="CX1249" s="312"/>
    </row>
    <row r="1250" spans="1:102" s="299" customFormat="1" ht="16" customHeight="1">
      <c r="A1250" s="297" t="s">
        <v>3455</v>
      </c>
      <c r="B1250" s="297" t="s">
        <v>3456</v>
      </c>
      <c r="C1250" s="119" t="s">
        <v>1214</v>
      </c>
      <c r="D1250" s="119"/>
      <c r="E1250" s="119"/>
      <c r="F1250" s="298">
        <v>1250</v>
      </c>
      <c r="G1250" s="119"/>
      <c r="H1250" s="119"/>
      <c r="I1250" s="119" t="s">
        <v>3457</v>
      </c>
      <c r="J1250" s="119" t="s">
        <v>3458</v>
      </c>
      <c r="K1250" s="119" t="s">
        <v>378</v>
      </c>
      <c r="L1250" s="119"/>
      <c r="M1250" s="119" t="s">
        <v>147</v>
      </c>
      <c r="N1250" s="119"/>
      <c r="O1250" s="119"/>
      <c r="P1250" s="119"/>
      <c r="Q1250" s="119"/>
      <c r="R1250" s="119">
        <v>1</v>
      </c>
      <c r="S1250" s="119" t="s">
        <v>120</v>
      </c>
      <c r="T1250" s="119"/>
      <c r="U1250" s="119"/>
      <c r="V1250" s="119"/>
      <c r="W1250" s="119"/>
      <c r="X1250" s="119" t="s">
        <v>3459</v>
      </c>
      <c r="Y1250" s="119" t="s">
        <v>3460</v>
      </c>
      <c r="Z1250" s="119" t="s">
        <v>3461</v>
      </c>
      <c r="AA1250" s="119" t="s">
        <v>3462</v>
      </c>
      <c r="AB1250" s="119" t="s">
        <v>1209</v>
      </c>
      <c r="AD1250" s="300"/>
      <c r="AE1250" s="304"/>
      <c r="AF1250" s="297" t="s">
        <v>687</v>
      </c>
      <c r="AG1250" s="302">
        <v>0</v>
      </c>
      <c r="AH1250" s="297" t="s">
        <v>3455</v>
      </c>
      <c r="AI1250" s="297" t="s">
        <v>3456</v>
      </c>
      <c r="AJ1250" s="302">
        <v>4</v>
      </c>
      <c r="AK1250" s="299">
        <v>5</v>
      </c>
      <c r="AL1250" s="299">
        <v>3</v>
      </c>
      <c r="AM1250" s="299">
        <v>3</v>
      </c>
      <c r="AN1250" s="299">
        <v>1</v>
      </c>
      <c r="AR1250" s="299">
        <v>8</v>
      </c>
      <c r="AS1250" s="299">
        <v>4</v>
      </c>
      <c r="AT1250" s="299">
        <v>3</v>
      </c>
      <c r="AU1250" s="299">
        <v>3</v>
      </c>
      <c r="AX1250" s="303">
        <v>30.625</v>
      </c>
      <c r="AY1250" s="299">
        <v>740</v>
      </c>
      <c r="AZ1250" s="303">
        <v>136.11111111111114</v>
      </c>
      <c r="BA1250" s="299">
        <v>0</v>
      </c>
      <c r="BB1250" s="304">
        <v>895.41</v>
      </c>
      <c r="BC1250" s="304">
        <v>1732.5700000000002</v>
      </c>
      <c r="BD1250" s="303">
        <v>1136.1111111111111</v>
      </c>
      <c r="BE1250" s="303">
        <v>1000</v>
      </c>
      <c r="BH1250" s="297" t="s">
        <v>3446</v>
      </c>
      <c r="BI1250" s="312"/>
      <c r="BJ1250" s="305" t="s">
        <v>109</v>
      </c>
      <c r="BK1250" s="305"/>
      <c r="BL1250" s="305">
        <v>1</v>
      </c>
      <c r="BM1250" s="307">
        <v>1</v>
      </c>
      <c r="BN1250" s="307" t="s">
        <v>79</v>
      </c>
      <c r="BO1250" s="305" t="s">
        <v>1210</v>
      </c>
      <c r="BP1250" s="308">
        <v>895.41</v>
      </c>
      <c r="BQ1250" s="308">
        <v>1732.57</v>
      </c>
      <c r="BR1250" s="308">
        <v>12</v>
      </c>
      <c r="BS1250" s="308">
        <v>12</v>
      </c>
      <c r="BT1250" s="305" t="s">
        <v>3463</v>
      </c>
      <c r="BU1250" s="307">
        <v>0.1</v>
      </c>
      <c r="BV1250" s="309">
        <v>0</v>
      </c>
      <c r="BW1250" s="310" t="s">
        <v>1252</v>
      </c>
      <c r="BX1250" s="305"/>
      <c r="BY1250" s="308">
        <v>895.41</v>
      </c>
      <c r="BZ1250" s="308">
        <v>1732.57</v>
      </c>
      <c r="CA1250" s="308">
        <v>20.399999999999999</v>
      </c>
      <c r="CB1250" s="308">
        <v>20.399999999999999</v>
      </c>
      <c r="CC1250" s="307">
        <v>0.55000000000000004</v>
      </c>
      <c r="CD1250" s="305" t="s">
        <v>1212</v>
      </c>
      <c r="CE1250" s="310" t="s">
        <v>1252</v>
      </c>
      <c r="CF1250" s="305"/>
      <c r="CG1250" s="308">
        <v>895.41</v>
      </c>
      <c r="CH1250" s="308">
        <v>1732.57</v>
      </c>
      <c r="CI1250" s="308">
        <v>12</v>
      </c>
      <c r="CJ1250" s="308">
        <v>12</v>
      </c>
      <c r="CK1250" s="307"/>
      <c r="CL1250" s="307"/>
      <c r="CM1250" s="307">
        <v>1</v>
      </c>
      <c r="CN1250" s="311" t="s">
        <v>1212</v>
      </c>
      <c r="CO1250" s="305" t="s">
        <v>1252</v>
      </c>
      <c r="CP1250" s="305"/>
      <c r="CQ1250" s="308">
        <v>895.41</v>
      </c>
      <c r="CR1250" s="308">
        <v>1732.57</v>
      </c>
      <c r="CS1250" s="308">
        <v>12</v>
      </c>
      <c r="CT1250" s="308">
        <v>12</v>
      </c>
      <c r="CW1250" s="312"/>
      <c r="CX1250" s="312"/>
    </row>
    <row r="1251" spans="1:102" s="299" customFormat="1" ht="16" customHeight="1">
      <c r="A1251" s="297" t="s">
        <v>3464</v>
      </c>
      <c r="B1251" s="297" t="s">
        <v>3465</v>
      </c>
      <c r="C1251" s="119" t="s">
        <v>1255</v>
      </c>
      <c r="D1251" s="119"/>
      <c r="E1251" s="119"/>
      <c r="F1251" s="298">
        <v>1251</v>
      </c>
      <c r="G1251" s="119"/>
      <c r="H1251" s="119"/>
      <c r="I1251" s="119" t="s">
        <v>3466</v>
      </c>
      <c r="J1251" s="119" t="s">
        <v>3467</v>
      </c>
      <c r="K1251" s="119" t="s">
        <v>378</v>
      </c>
      <c r="L1251" s="119"/>
      <c r="M1251" s="119" t="s">
        <v>147</v>
      </c>
      <c r="N1251" s="119"/>
      <c r="O1251" s="119"/>
      <c r="P1251" s="119"/>
      <c r="Q1251" s="119"/>
      <c r="R1251" s="119">
        <v>1</v>
      </c>
      <c r="S1251" s="119" t="s">
        <v>120</v>
      </c>
      <c r="T1251" s="119"/>
      <c r="U1251" s="119"/>
      <c r="V1251" s="119"/>
      <c r="W1251" s="119"/>
      <c r="X1251" s="119" t="s">
        <v>3468</v>
      </c>
      <c r="Y1251" s="119" t="s">
        <v>3469</v>
      </c>
      <c r="Z1251" s="119" t="s">
        <v>3470</v>
      </c>
      <c r="AA1251" s="119" t="s">
        <v>3471</v>
      </c>
      <c r="AB1251" s="119" t="s">
        <v>1209</v>
      </c>
      <c r="AD1251" s="300"/>
      <c r="AE1251" s="304"/>
      <c r="AF1251" s="297" t="s">
        <v>688</v>
      </c>
      <c r="AG1251" s="302">
        <v>0</v>
      </c>
      <c r="AH1251" s="297" t="s">
        <v>3464</v>
      </c>
      <c r="AI1251" s="297" t="s">
        <v>3465</v>
      </c>
      <c r="AJ1251" s="302">
        <v>4</v>
      </c>
      <c r="AK1251" s="299">
        <v>5</v>
      </c>
      <c r="AL1251" s="299">
        <v>3</v>
      </c>
      <c r="AM1251" s="299">
        <v>3</v>
      </c>
      <c r="AN1251" s="299">
        <v>2</v>
      </c>
      <c r="AR1251" s="299">
        <v>8</v>
      </c>
      <c r="AS1251" s="299">
        <v>4</v>
      </c>
      <c r="AT1251" s="299">
        <v>3</v>
      </c>
      <c r="AU1251" s="299">
        <v>3</v>
      </c>
      <c r="AX1251" s="303">
        <v>31.875</v>
      </c>
      <c r="AY1251" s="299">
        <v>740</v>
      </c>
      <c r="AZ1251" s="303">
        <v>141.66666666666669</v>
      </c>
      <c r="BA1251" s="299">
        <v>0</v>
      </c>
      <c r="BB1251" s="304">
        <v>879.46</v>
      </c>
      <c r="BC1251" s="304">
        <v>1730.12</v>
      </c>
      <c r="BD1251" s="303">
        <v>1141.6666666666667</v>
      </c>
      <c r="BE1251" s="303">
        <v>1000</v>
      </c>
      <c r="BH1251" s="297" t="s">
        <v>3446</v>
      </c>
      <c r="BI1251" s="312"/>
      <c r="BJ1251" s="305" t="s">
        <v>109</v>
      </c>
      <c r="BK1251" s="305"/>
      <c r="BL1251" s="305">
        <v>1</v>
      </c>
      <c r="BM1251" s="307">
        <v>1</v>
      </c>
      <c r="BN1251" s="307" t="s">
        <v>79</v>
      </c>
      <c r="BO1251" s="305" t="s">
        <v>1210</v>
      </c>
      <c r="BP1251" s="308">
        <v>879.46</v>
      </c>
      <c r="BQ1251" s="308">
        <v>1730.12</v>
      </c>
      <c r="BR1251" s="308">
        <v>12</v>
      </c>
      <c r="BS1251" s="308">
        <v>12</v>
      </c>
      <c r="BT1251" s="305" t="s">
        <v>3472</v>
      </c>
      <c r="BU1251" s="307">
        <v>0.1</v>
      </c>
      <c r="BV1251" s="309">
        <v>0</v>
      </c>
      <c r="BW1251" s="310" t="s">
        <v>1252</v>
      </c>
      <c r="BX1251" s="305"/>
      <c r="BY1251" s="308">
        <v>879.46</v>
      </c>
      <c r="BZ1251" s="308">
        <v>1730.12</v>
      </c>
      <c r="CA1251" s="308">
        <v>20.399999999999999</v>
      </c>
      <c r="CB1251" s="308">
        <v>20.399999999999999</v>
      </c>
      <c r="CC1251" s="307">
        <v>0.55000000000000004</v>
      </c>
      <c r="CD1251" s="305" t="s">
        <v>1212</v>
      </c>
      <c r="CE1251" s="310" t="s">
        <v>1252</v>
      </c>
      <c r="CF1251" s="305"/>
      <c r="CG1251" s="308">
        <v>879.46</v>
      </c>
      <c r="CH1251" s="308">
        <v>1730.12</v>
      </c>
      <c r="CI1251" s="308">
        <v>12</v>
      </c>
      <c r="CJ1251" s="308">
        <v>12</v>
      </c>
      <c r="CK1251" s="307"/>
      <c r="CL1251" s="307"/>
      <c r="CM1251" s="307">
        <v>1</v>
      </c>
      <c r="CN1251" s="311" t="s">
        <v>1212</v>
      </c>
      <c r="CO1251" s="305" t="s">
        <v>1252</v>
      </c>
      <c r="CP1251" s="305"/>
      <c r="CQ1251" s="308">
        <v>879.46</v>
      </c>
      <c r="CR1251" s="308">
        <v>1730.12</v>
      </c>
      <c r="CS1251" s="308">
        <v>12</v>
      </c>
      <c r="CT1251" s="308">
        <v>12</v>
      </c>
      <c r="CW1251" s="312"/>
      <c r="CX1251" s="312"/>
    </row>
    <row r="1252" spans="1:102" s="299" customFormat="1" ht="16" customHeight="1">
      <c r="A1252" s="297" t="s">
        <v>3473</v>
      </c>
      <c r="B1252" s="297" t="s">
        <v>3474</v>
      </c>
      <c r="C1252" s="119" t="s">
        <v>1214</v>
      </c>
      <c r="D1252" s="119"/>
      <c r="E1252" s="119"/>
      <c r="F1252" s="298">
        <v>1252</v>
      </c>
      <c r="G1252" s="119"/>
      <c r="H1252" s="119"/>
      <c r="I1252" s="119" t="s">
        <v>3475</v>
      </c>
      <c r="J1252" s="119" t="s">
        <v>3476</v>
      </c>
      <c r="K1252" s="119" t="s">
        <v>378</v>
      </c>
      <c r="L1252" s="119"/>
      <c r="M1252" s="119" t="s">
        <v>147</v>
      </c>
      <c r="N1252" s="119"/>
      <c r="O1252" s="119"/>
      <c r="P1252" s="119"/>
      <c r="Q1252" s="119"/>
      <c r="R1252" s="119">
        <v>1</v>
      </c>
      <c r="S1252" s="119" t="s">
        <v>120</v>
      </c>
      <c r="T1252" s="119"/>
      <c r="U1252" s="119"/>
      <c r="V1252" s="119"/>
      <c r="W1252" s="119"/>
      <c r="X1252" s="119" t="s">
        <v>3477</v>
      </c>
      <c r="Y1252" s="119" t="s">
        <v>3478</v>
      </c>
      <c r="Z1252" s="119" t="s">
        <v>3479</v>
      </c>
      <c r="AA1252" s="119" t="s">
        <v>3480</v>
      </c>
      <c r="AB1252" s="119" t="s">
        <v>1209</v>
      </c>
      <c r="AD1252" s="300"/>
      <c r="AE1252" s="304"/>
      <c r="AF1252" s="297" t="s">
        <v>689</v>
      </c>
      <c r="AG1252" s="302">
        <v>0</v>
      </c>
      <c r="AH1252" s="297" t="s">
        <v>3473</v>
      </c>
      <c r="AI1252" s="297" t="s">
        <v>3474</v>
      </c>
      <c r="AJ1252" s="302">
        <v>4</v>
      </c>
      <c r="AK1252" s="299">
        <v>5</v>
      </c>
      <c r="AL1252" s="299">
        <v>3</v>
      </c>
      <c r="AM1252" s="299">
        <v>3</v>
      </c>
      <c r="AN1252" s="299">
        <v>3</v>
      </c>
      <c r="AR1252" s="299">
        <v>8</v>
      </c>
      <c r="AS1252" s="299">
        <v>4</v>
      </c>
      <c r="AT1252" s="299">
        <v>3</v>
      </c>
      <c r="AU1252" s="299">
        <v>3</v>
      </c>
      <c r="AX1252" s="303">
        <v>33.125</v>
      </c>
      <c r="AY1252" s="299">
        <v>740</v>
      </c>
      <c r="AZ1252" s="303">
        <v>147.22222222222223</v>
      </c>
      <c r="BA1252" s="299">
        <v>0</v>
      </c>
      <c r="BB1252" s="304">
        <v>863.56</v>
      </c>
      <c r="BC1252" s="304">
        <v>1727.31</v>
      </c>
      <c r="BD1252" s="303">
        <v>1147.2222222222222</v>
      </c>
      <c r="BE1252" s="303">
        <v>1000</v>
      </c>
      <c r="BH1252" s="297" t="s">
        <v>3446</v>
      </c>
      <c r="BI1252" s="312"/>
      <c r="BJ1252" s="305" t="s">
        <v>109</v>
      </c>
      <c r="BK1252" s="305"/>
      <c r="BL1252" s="305">
        <v>1</v>
      </c>
      <c r="BM1252" s="307">
        <v>1</v>
      </c>
      <c r="BN1252" s="307" t="s">
        <v>79</v>
      </c>
      <c r="BO1252" s="305" t="s">
        <v>1210</v>
      </c>
      <c r="BP1252" s="308">
        <v>863.56</v>
      </c>
      <c r="BQ1252" s="308">
        <v>1727.31</v>
      </c>
      <c r="BR1252" s="308">
        <v>12</v>
      </c>
      <c r="BS1252" s="308">
        <v>12</v>
      </c>
      <c r="BT1252" s="305" t="s">
        <v>3481</v>
      </c>
      <c r="BU1252" s="307">
        <v>0.1</v>
      </c>
      <c r="BV1252" s="309">
        <v>0</v>
      </c>
      <c r="BW1252" s="310" t="s">
        <v>1252</v>
      </c>
      <c r="BX1252" s="305"/>
      <c r="BY1252" s="308">
        <v>863.56</v>
      </c>
      <c r="BZ1252" s="308">
        <v>1727.31</v>
      </c>
      <c r="CA1252" s="308">
        <v>20.399999999999999</v>
      </c>
      <c r="CB1252" s="308">
        <v>20.399999999999999</v>
      </c>
      <c r="CC1252" s="307">
        <v>0.55000000000000004</v>
      </c>
      <c r="CD1252" s="305" t="s">
        <v>1212</v>
      </c>
      <c r="CE1252" s="310" t="s">
        <v>1252</v>
      </c>
      <c r="CF1252" s="305"/>
      <c r="CG1252" s="308">
        <v>863.56</v>
      </c>
      <c r="CH1252" s="308">
        <v>1727.31</v>
      </c>
      <c r="CI1252" s="308">
        <v>12</v>
      </c>
      <c r="CJ1252" s="308">
        <v>12</v>
      </c>
      <c r="CK1252" s="307"/>
      <c r="CL1252" s="307"/>
      <c r="CM1252" s="307">
        <v>1</v>
      </c>
      <c r="CN1252" s="311" t="s">
        <v>1212</v>
      </c>
      <c r="CO1252" s="305" t="s">
        <v>1252</v>
      </c>
      <c r="CP1252" s="305"/>
      <c r="CQ1252" s="308">
        <v>863.56</v>
      </c>
      <c r="CR1252" s="308">
        <v>1727.31</v>
      </c>
      <c r="CS1252" s="308">
        <v>12</v>
      </c>
      <c r="CT1252" s="308">
        <v>12</v>
      </c>
      <c r="CW1252" s="312"/>
      <c r="CX1252" s="312"/>
    </row>
    <row r="1253" spans="1:102" s="299" customFormat="1" ht="16" customHeight="1">
      <c r="A1253" s="297" t="s">
        <v>3482</v>
      </c>
      <c r="B1253" s="297" t="s">
        <v>3483</v>
      </c>
      <c r="C1253" s="119" t="s">
        <v>1255</v>
      </c>
      <c r="D1253" s="119"/>
      <c r="E1253" s="119"/>
      <c r="F1253" s="298">
        <v>1253</v>
      </c>
      <c r="G1253" s="119"/>
      <c r="H1253" s="119"/>
      <c r="I1253" s="119" t="s">
        <v>3484</v>
      </c>
      <c r="J1253" s="119" t="s">
        <v>3485</v>
      </c>
      <c r="K1253" s="119" t="s">
        <v>378</v>
      </c>
      <c r="L1253" s="119"/>
      <c r="M1253" s="119" t="s">
        <v>147</v>
      </c>
      <c r="N1253" s="119"/>
      <c r="O1253" s="119"/>
      <c r="P1253" s="119"/>
      <c r="Q1253" s="119"/>
      <c r="R1253" s="119">
        <v>1</v>
      </c>
      <c r="S1253" s="119" t="s">
        <v>120</v>
      </c>
      <c r="T1253" s="119"/>
      <c r="U1253" s="119"/>
      <c r="V1253" s="119"/>
      <c r="W1253" s="119"/>
      <c r="X1253" s="119" t="s">
        <v>3486</v>
      </c>
      <c r="Y1253" s="119" t="s">
        <v>3487</v>
      </c>
      <c r="Z1253" s="119" t="s">
        <v>3488</v>
      </c>
      <c r="AA1253" s="119" t="s">
        <v>3489</v>
      </c>
      <c r="AB1253" s="119" t="s">
        <v>1209</v>
      </c>
      <c r="AD1253" s="300"/>
      <c r="AE1253" s="304"/>
      <c r="AF1253" s="297" t="s">
        <v>690</v>
      </c>
      <c r="AG1253" s="302">
        <v>0</v>
      </c>
      <c r="AH1253" s="297" t="s">
        <v>3482</v>
      </c>
      <c r="AI1253" s="297" t="s">
        <v>3483</v>
      </c>
      <c r="AJ1253" s="302">
        <v>2</v>
      </c>
      <c r="AK1253" s="299">
        <v>5</v>
      </c>
      <c r="AL1253" s="299">
        <v>4</v>
      </c>
      <c r="AR1253" s="299">
        <v>8</v>
      </c>
      <c r="AS1253" s="299">
        <v>4</v>
      </c>
      <c r="AX1253" s="303">
        <v>39.375</v>
      </c>
      <c r="AY1253" s="299">
        <v>500</v>
      </c>
      <c r="AZ1253" s="303">
        <v>175</v>
      </c>
      <c r="BA1253" s="299">
        <v>0</v>
      </c>
      <c r="BB1253" s="304">
        <v>854.86</v>
      </c>
      <c r="BC1253" s="304">
        <v>1478.47</v>
      </c>
      <c r="BD1253" s="303">
        <v>1175</v>
      </c>
      <c r="BE1253" s="303">
        <v>1000</v>
      </c>
      <c r="BH1253" s="297" t="s">
        <v>3114</v>
      </c>
      <c r="BI1253" s="312"/>
      <c r="BJ1253" s="305" t="s">
        <v>109</v>
      </c>
      <c r="BK1253" s="305"/>
      <c r="BL1253" s="305">
        <v>1</v>
      </c>
      <c r="BM1253" s="307">
        <v>1</v>
      </c>
      <c r="BN1253" s="307" t="s">
        <v>79</v>
      </c>
      <c r="BO1253" s="305" t="s">
        <v>1210</v>
      </c>
      <c r="BP1253" s="308">
        <v>854.86</v>
      </c>
      <c r="BQ1253" s="308">
        <v>1478.47</v>
      </c>
      <c r="BR1253" s="308">
        <v>60</v>
      </c>
      <c r="BS1253" s="308">
        <v>60</v>
      </c>
      <c r="BT1253" s="305" t="s">
        <v>3490</v>
      </c>
      <c r="BU1253" s="307">
        <v>0.1</v>
      </c>
      <c r="BV1253" s="309">
        <v>0</v>
      </c>
      <c r="BW1253" s="310" t="s">
        <v>1232</v>
      </c>
      <c r="BX1253" s="305"/>
      <c r="BY1253" s="308">
        <v>854.86</v>
      </c>
      <c r="BZ1253" s="308">
        <v>1478.47</v>
      </c>
      <c r="CA1253" s="308">
        <v>102</v>
      </c>
      <c r="CB1253" s="308">
        <v>102</v>
      </c>
      <c r="CC1253" s="307">
        <v>0.55000000000000004</v>
      </c>
      <c r="CD1253" s="305" t="s">
        <v>1212</v>
      </c>
      <c r="CE1253" s="310" t="s">
        <v>1232</v>
      </c>
      <c r="CF1253" s="305"/>
      <c r="CG1253" s="308">
        <v>854.86</v>
      </c>
      <c r="CH1253" s="308">
        <v>1478.47</v>
      </c>
      <c r="CI1253" s="308">
        <v>60</v>
      </c>
      <c r="CJ1253" s="308">
        <v>60</v>
      </c>
      <c r="CK1253" s="307"/>
      <c r="CL1253" s="307"/>
      <c r="CM1253" s="307">
        <v>1</v>
      </c>
      <c r="CN1253" s="311" t="s">
        <v>1212</v>
      </c>
      <c r="CO1253" s="305" t="s">
        <v>1232</v>
      </c>
      <c r="CP1253" s="305"/>
      <c r="CQ1253" s="308">
        <v>854.86</v>
      </c>
      <c r="CR1253" s="308">
        <v>1478.47</v>
      </c>
      <c r="CS1253" s="308">
        <v>60</v>
      </c>
      <c r="CT1253" s="308">
        <v>60</v>
      </c>
      <c r="CW1253" s="312"/>
      <c r="CX1253" s="312"/>
    </row>
    <row r="1254" spans="1:102" s="299" customFormat="1" ht="16" customHeight="1">
      <c r="A1254" s="297" t="s">
        <v>3491</v>
      </c>
      <c r="B1254" s="297" t="s">
        <v>3492</v>
      </c>
      <c r="C1254" s="119" t="s">
        <v>1255</v>
      </c>
      <c r="D1254" s="119"/>
      <c r="E1254" s="119"/>
      <c r="F1254" s="298">
        <v>1254</v>
      </c>
      <c r="G1254" s="119"/>
      <c r="H1254" s="119"/>
      <c r="I1254" s="119" t="s">
        <v>3493</v>
      </c>
      <c r="J1254" s="119" t="s">
        <v>3494</v>
      </c>
      <c r="K1254" s="119" t="s">
        <v>378</v>
      </c>
      <c r="L1254" s="119"/>
      <c r="M1254" s="119" t="s">
        <v>147</v>
      </c>
      <c r="N1254" s="119"/>
      <c r="O1254" s="119"/>
      <c r="P1254" s="119"/>
      <c r="Q1254" s="119"/>
      <c r="R1254" s="119">
        <v>1</v>
      </c>
      <c r="S1254" s="119" t="s">
        <v>120</v>
      </c>
      <c r="T1254" s="119"/>
      <c r="U1254" s="119"/>
      <c r="V1254" s="119"/>
      <c r="W1254" s="119"/>
      <c r="X1254" s="119" t="s">
        <v>3495</v>
      </c>
      <c r="Y1254" s="119" t="s">
        <v>3496</v>
      </c>
      <c r="Z1254" s="119" t="s">
        <v>3497</v>
      </c>
      <c r="AA1254" s="119" t="s">
        <v>3498</v>
      </c>
      <c r="AB1254" s="119" t="s">
        <v>1209</v>
      </c>
      <c r="AD1254" s="300"/>
      <c r="AE1254" s="304"/>
      <c r="AF1254" s="297" t="s">
        <v>691</v>
      </c>
      <c r="AG1254" s="302">
        <v>0</v>
      </c>
      <c r="AH1254" s="297" t="s">
        <v>3491</v>
      </c>
      <c r="AI1254" s="297" t="s">
        <v>3492</v>
      </c>
      <c r="AJ1254" s="302">
        <v>3</v>
      </c>
      <c r="AK1254" s="299">
        <v>5</v>
      </c>
      <c r="AL1254" s="299">
        <v>4</v>
      </c>
      <c r="AM1254" s="299">
        <v>1</v>
      </c>
      <c r="AR1254" s="299">
        <v>8</v>
      </c>
      <c r="AS1254" s="299">
        <v>4</v>
      </c>
      <c r="AT1254" s="299">
        <v>3</v>
      </c>
      <c r="AX1254" s="303">
        <v>35.625</v>
      </c>
      <c r="AY1254" s="299">
        <v>640</v>
      </c>
      <c r="AZ1254" s="303">
        <v>158.33333333333334</v>
      </c>
      <c r="BA1254" s="299">
        <v>0</v>
      </c>
      <c r="BB1254" s="304">
        <v>854.67</v>
      </c>
      <c r="BC1254" s="304">
        <v>1623.28</v>
      </c>
      <c r="BD1254" s="303">
        <v>1158.3333333333333</v>
      </c>
      <c r="BE1254" s="303">
        <v>1000</v>
      </c>
      <c r="BH1254" s="297" t="s">
        <v>3482</v>
      </c>
      <c r="BI1254" s="312"/>
      <c r="BJ1254" s="305" t="s">
        <v>109</v>
      </c>
      <c r="BK1254" s="305"/>
      <c r="BL1254" s="305">
        <v>1</v>
      </c>
      <c r="BM1254" s="307">
        <v>1</v>
      </c>
      <c r="BN1254" s="307" t="s">
        <v>79</v>
      </c>
      <c r="BO1254" s="305" t="s">
        <v>1210</v>
      </c>
      <c r="BP1254" s="308">
        <v>854.67</v>
      </c>
      <c r="BQ1254" s="308">
        <v>1623.28</v>
      </c>
      <c r="BR1254" s="308">
        <v>35</v>
      </c>
      <c r="BS1254" s="308">
        <v>35</v>
      </c>
      <c r="BT1254" s="305" t="s">
        <v>3499</v>
      </c>
      <c r="BU1254" s="307">
        <v>0.1</v>
      </c>
      <c r="BV1254" s="309">
        <v>0</v>
      </c>
      <c r="BW1254" s="310" t="s">
        <v>1242</v>
      </c>
      <c r="BX1254" s="305"/>
      <c r="BY1254" s="308">
        <v>854.67</v>
      </c>
      <c r="BZ1254" s="308">
        <v>1623.28</v>
      </c>
      <c r="CA1254" s="308">
        <v>59.5</v>
      </c>
      <c r="CB1254" s="308">
        <v>59.5</v>
      </c>
      <c r="CC1254" s="307">
        <v>0.55000000000000004</v>
      </c>
      <c r="CD1254" s="305" t="s">
        <v>1212</v>
      </c>
      <c r="CE1254" s="310" t="s">
        <v>1242</v>
      </c>
      <c r="CF1254" s="305"/>
      <c r="CG1254" s="308">
        <v>854.67</v>
      </c>
      <c r="CH1254" s="308">
        <v>1623.28</v>
      </c>
      <c r="CI1254" s="308">
        <v>35</v>
      </c>
      <c r="CJ1254" s="308">
        <v>35</v>
      </c>
      <c r="CK1254" s="307"/>
      <c r="CL1254" s="307"/>
      <c r="CM1254" s="307">
        <v>1</v>
      </c>
      <c r="CN1254" s="311" t="s">
        <v>1212</v>
      </c>
      <c r="CO1254" s="305" t="s">
        <v>1242</v>
      </c>
      <c r="CP1254" s="305"/>
      <c r="CQ1254" s="308">
        <v>854.67</v>
      </c>
      <c r="CR1254" s="308">
        <v>1623.28</v>
      </c>
      <c r="CS1254" s="308">
        <v>35</v>
      </c>
      <c r="CT1254" s="308">
        <v>35</v>
      </c>
      <c r="CW1254" s="312"/>
      <c r="CX1254" s="312"/>
    </row>
    <row r="1255" spans="1:102" s="299" customFormat="1" ht="16" customHeight="1">
      <c r="A1255" s="297" t="s">
        <v>3500</v>
      </c>
      <c r="B1255" s="297" t="s">
        <v>3501</v>
      </c>
      <c r="C1255" s="119" t="s">
        <v>1255</v>
      </c>
      <c r="D1255" s="119"/>
      <c r="E1255" s="119"/>
      <c r="F1255" s="298">
        <v>1255</v>
      </c>
      <c r="G1255" s="119"/>
      <c r="H1255" s="119"/>
      <c r="I1255" s="119" t="s">
        <v>3502</v>
      </c>
      <c r="J1255" s="119" t="s">
        <v>3503</v>
      </c>
      <c r="K1255" s="119" t="s">
        <v>378</v>
      </c>
      <c r="L1255" s="119"/>
      <c r="M1255" s="119" t="s">
        <v>147</v>
      </c>
      <c r="N1255" s="119"/>
      <c r="O1255" s="119"/>
      <c r="P1255" s="119"/>
      <c r="Q1255" s="119"/>
      <c r="R1255" s="119">
        <v>1</v>
      </c>
      <c r="S1255" s="119" t="s">
        <v>120</v>
      </c>
      <c r="T1255" s="119"/>
      <c r="U1255" s="119"/>
      <c r="V1255" s="119"/>
      <c r="W1255" s="119"/>
      <c r="X1255" s="119" t="s">
        <v>3504</v>
      </c>
      <c r="Y1255" s="119" t="s">
        <v>3505</v>
      </c>
      <c r="Z1255" s="119" t="s">
        <v>3506</v>
      </c>
      <c r="AA1255" s="119" t="s">
        <v>3507</v>
      </c>
      <c r="AB1255" s="119" t="s">
        <v>1209</v>
      </c>
      <c r="AD1255" s="300"/>
      <c r="AE1255" s="304"/>
      <c r="AF1255" s="297" t="s">
        <v>692</v>
      </c>
      <c r="AG1255" s="302">
        <v>0</v>
      </c>
      <c r="AH1255" s="297" t="s">
        <v>3500</v>
      </c>
      <c r="AI1255" s="297" t="s">
        <v>3501</v>
      </c>
      <c r="AJ1255" s="302">
        <v>4</v>
      </c>
      <c r="AK1255" s="299">
        <v>5</v>
      </c>
      <c r="AL1255" s="299">
        <v>4</v>
      </c>
      <c r="AM1255" s="299">
        <v>1</v>
      </c>
      <c r="AN1255" s="299">
        <v>1</v>
      </c>
      <c r="AR1255" s="299">
        <v>8</v>
      </c>
      <c r="AS1255" s="299">
        <v>4</v>
      </c>
      <c r="AT1255" s="299">
        <v>3</v>
      </c>
      <c r="AU1255" s="299">
        <v>3</v>
      </c>
      <c r="AX1255" s="303">
        <v>34.375</v>
      </c>
      <c r="AY1255" s="299">
        <v>740</v>
      </c>
      <c r="AZ1255" s="303">
        <v>152.7777777777778</v>
      </c>
      <c r="BA1255" s="299">
        <v>0</v>
      </c>
      <c r="BB1255" s="304">
        <v>847.72</v>
      </c>
      <c r="BC1255" s="304">
        <v>1724.1599999999999</v>
      </c>
      <c r="BD1255" s="303">
        <v>1152.7777777777778</v>
      </c>
      <c r="BE1255" s="303">
        <v>1000</v>
      </c>
      <c r="BH1255" s="297" t="s">
        <v>3491</v>
      </c>
      <c r="BI1255" s="312"/>
      <c r="BJ1255" s="305" t="s">
        <v>109</v>
      </c>
      <c r="BK1255" s="305"/>
      <c r="BL1255" s="305">
        <v>1</v>
      </c>
      <c r="BM1255" s="307">
        <v>1</v>
      </c>
      <c r="BN1255" s="307" t="s">
        <v>79</v>
      </c>
      <c r="BO1255" s="305" t="s">
        <v>1210</v>
      </c>
      <c r="BP1255" s="308">
        <v>847.72</v>
      </c>
      <c r="BQ1255" s="308">
        <v>1724.16</v>
      </c>
      <c r="BR1255" s="308">
        <v>12</v>
      </c>
      <c r="BS1255" s="308">
        <v>12</v>
      </c>
      <c r="BT1255" s="305" t="s">
        <v>3508</v>
      </c>
      <c r="BU1255" s="307">
        <v>0.1</v>
      </c>
      <c r="BV1255" s="309">
        <v>0</v>
      </c>
      <c r="BW1255" s="310" t="s">
        <v>1252</v>
      </c>
      <c r="BX1255" s="305"/>
      <c r="BY1255" s="308">
        <v>847.72</v>
      </c>
      <c r="BZ1255" s="308">
        <v>1724.16</v>
      </c>
      <c r="CA1255" s="308">
        <v>20.399999999999999</v>
      </c>
      <c r="CB1255" s="308">
        <v>20.399999999999999</v>
      </c>
      <c r="CC1255" s="307">
        <v>0.55000000000000004</v>
      </c>
      <c r="CD1255" s="305" t="s">
        <v>1212</v>
      </c>
      <c r="CE1255" s="310" t="s">
        <v>1252</v>
      </c>
      <c r="CF1255" s="305"/>
      <c r="CG1255" s="308">
        <v>847.72</v>
      </c>
      <c r="CH1255" s="308">
        <v>1724.16</v>
      </c>
      <c r="CI1255" s="308">
        <v>12</v>
      </c>
      <c r="CJ1255" s="308">
        <v>12</v>
      </c>
      <c r="CK1255" s="307"/>
      <c r="CL1255" s="307"/>
      <c r="CM1255" s="307">
        <v>1</v>
      </c>
      <c r="CN1255" s="311" t="s">
        <v>1212</v>
      </c>
      <c r="CO1255" s="305" t="s">
        <v>1252</v>
      </c>
      <c r="CP1255" s="305"/>
      <c r="CQ1255" s="308">
        <v>847.72</v>
      </c>
      <c r="CR1255" s="308">
        <v>1724.16</v>
      </c>
      <c r="CS1255" s="308">
        <v>12</v>
      </c>
      <c r="CT1255" s="308">
        <v>12</v>
      </c>
      <c r="CW1255" s="312"/>
      <c r="CX1255" s="312"/>
    </row>
    <row r="1256" spans="1:102" s="299" customFormat="1" ht="16" customHeight="1">
      <c r="A1256" s="297" t="s">
        <v>3509</v>
      </c>
      <c r="B1256" s="297" t="s">
        <v>3510</v>
      </c>
      <c r="C1256" s="119" t="s">
        <v>1214</v>
      </c>
      <c r="D1256" s="119"/>
      <c r="E1256" s="119"/>
      <c r="F1256" s="298">
        <v>1256</v>
      </c>
      <c r="G1256" s="119"/>
      <c r="H1256" s="119"/>
      <c r="I1256" s="119" t="s">
        <v>3511</v>
      </c>
      <c r="J1256" s="119" t="s">
        <v>3512</v>
      </c>
      <c r="K1256" s="119" t="s">
        <v>378</v>
      </c>
      <c r="L1256" s="119"/>
      <c r="M1256" s="119" t="s">
        <v>147</v>
      </c>
      <c r="N1256" s="119"/>
      <c r="O1256" s="119"/>
      <c r="P1256" s="119"/>
      <c r="Q1256" s="119"/>
      <c r="R1256" s="119">
        <v>1</v>
      </c>
      <c r="S1256" s="119" t="s">
        <v>120</v>
      </c>
      <c r="T1256" s="119"/>
      <c r="U1256" s="119"/>
      <c r="V1256" s="119"/>
      <c r="W1256" s="119"/>
      <c r="X1256" s="119" t="s">
        <v>3513</v>
      </c>
      <c r="Y1256" s="119" t="s">
        <v>3514</v>
      </c>
      <c r="Z1256" s="119" t="s">
        <v>3515</v>
      </c>
      <c r="AA1256" s="119" t="s">
        <v>3516</v>
      </c>
      <c r="AB1256" s="119" t="s">
        <v>1209</v>
      </c>
      <c r="AD1256" s="300"/>
      <c r="AE1256" s="304"/>
      <c r="AF1256" s="297" t="s">
        <v>693</v>
      </c>
      <c r="AG1256" s="302">
        <v>0</v>
      </c>
      <c r="AH1256" s="297" t="s">
        <v>3509</v>
      </c>
      <c r="AI1256" s="297" t="s">
        <v>3510</v>
      </c>
      <c r="AJ1256" s="302">
        <v>4</v>
      </c>
      <c r="AK1256" s="299">
        <v>5</v>
      </c>
      <c r="AL1256" s="299">
        <v>4</v>
      </c>
      <c r="AM1256" s="299">
        <v>1</v>
      </c>
      <c r="AN1256" s="299">
        <v>2</v>
      </c>
      <c r="AR1256" s="299">
        <v>8</v>
      </c>
      <c r="AS1256" s="299">
        <v>4</v>
      </c>
      <c r="AT1256" s="299">
        <v>3</v>
      </c>
      <c r="AU1256" s="299">
        <v>3</v>
      </c>
      <c r="AX1256" s="303">
        <v>35.625</v>
      </c>
      <c r="AY1256" s="299">
        <v>740</v>
      </c>
      <c r="AZ1256" s="303">
        <v>158.33333333333334</v>
      </c>
      <c r="BA1256" s="299">
        <v>0</v>
      </c>
      <c r="BB1256" s="304">
        <v>831.96</v>
      </c>
      <c r="BC1256" s="304">
        <v>1720.67</v>
      </c>
      <c r="BD1256" s="303">
        <v>1158.3333333333333</v>
      </c>
      <c r="BE1256" s="303">
        <v>1000</v>
      </c>
      <c r="BH1256" s="297" t="s">
        <v>3491</v>
      </c>
      <c r="BI1256" s="312"/>
      <c r="BJ1256" s="305" t="s">
        <v>109</v>
      </c>
      <c r="BK1256" s="305"/>
      <c r="BL1256" s="305">
        <v>1</v>
      </c>
      <c r="BM1256" s="307">
        <v>1</v>
      </c>
      <c r="BN1256" s="307" t="s">
        <v>79</v>
      </c>
      <c r="BO1256" s="305" t="s">
        <v>1210</v>
      </c>
      <c r="BP1256" s="308">
        <v>831.96</v>
      </c>
      <c r="BQ1256" s="308">
        <v>1720.67</v>
      </c>
      <c r="BR1256" s="308">
        <v>12</v>
      </c>
      <c r="BS1256" s="308">
        <v>12</v>
      </c>
      <c r="BT1256" s="305" t="s">
        <v>3517</v>
      </c>
      <c r="BU1256" s="307">
        <v>0.1</v>
      </c>
      <c r="BV1256" s="309">
        <v>0</v>
      </c>
      <c r="BW1256" s="310" t="s">
        <v>1252</v>
      </c>
      <c r="BX1256" s="305"/>
      <c r="BY1256" s="308">
        <v>831.96</v>
      </c>
      <c r="BZ1256" s="308">
        <v>1720.67</v>
      </c>
      <c r="CA1256" s="308">
        <v>20.399999999999999</v>
      </c>
      <c r="CB1256" s="308">
        <v>20.399999999999999</v>
      </c>
      <c r="CC1256" s="307">
        <v>0.55000000000000004</v>
      </c>
      <c r="CD1256" s="305" t="s">
        <v>1212</v>
      </c>
      <c r="CE1256" s="310" t="s">
        <v>1252</v>
      </c>
      <c r="CF1256" s="305"/>
      <c r="CG1256" s="308">
        <v>831.96</v>
      </c>
      <c r="CH1256" s="308">
        <v>1720.67</v>
      </c>
      <c r="CI1256" s="308">
        <v>12</v>
      </c>
      <c r="CJ1256" s="308">
        <v>12</v>
      </c>
      <c r="CK1256" s="307"/>
      <c r="CL1256" s="307"/>
      <c r="CM1256" s="307">
        <v>1</v>
      </c>
      <c r="CN1256" s="311" t="s">
        <v>1212</v>
      </c>
      <c r="CO1256" s="305" t="s">
        <v>1252</v>
      </c>
      <c r="CP1256" s="305"/>
      <c r="CQ1256" s="308">
        <v>831.96</v>
      </c>
      <c r="CR1256" s="308">
        <v>1720.67</v>
      </c>
      <c r="CS1256" s="308">
        <v>12</v>
      </c>
      <c r="CT1256" s="308">
        <v>12</v>
      </c>
      <c r="CW1256" s="312"/>
      <c r="CX1256" s="312"/>
    </row>
    <row r="1257" spans="1:102" s="299" customFormat="1" ht="16" customHeight="1">
      <c r="A1257" s="297" t="s">
        <v>3518</v>
      </c>
      <c r="B1257" s="297" t="s">
        <v>3519</v>
      </c>
      <c r="C1257" s="119" t="s">
        <v>1255</v>
      </c>
      <c r="D1257" s="119"/>
      <c r="E1257" s="119"/>
      <c r="F1257" s="298">
        <v>1257</v>
      </c>
      <c r="G1257" s="119"/>
      <c r="H1257" s="119"/>
      <c r="I1257" s="119" t="s">
        <v>3520</v>
      </c>
      <c r="J1257" s="119" t="s">
        <v>3521</v>
      </c>
      <c r="K1257" s="119" t="s">
        <v>378</v>
      </c>
      <c r="L1257" s="119"/>
      <c r="M1257" s="119" t="s">
        <v>147</v>
      </c>
      <c r="N1257" s="119"/>
      <c r="O1257" s="119"/>
      <c r="P1257" s="119"/>
      <c r="Q1257" s="119"/>
      <c r="R1257" s="119">
        <v>1</v>
      </c>
      <c r="S1257" s="119" t="s">
        <v>120</v>
      </c>
      <c r="T1257" s="119"/>
      <c r="U1257" s="119"/>
      <c r="V1257" s="119"/>
      <c r="W1257" s="119"/>
      <c r="X1257" s="119" t="s">
        <v>3522</v>
      </c>
      <c r="Y1257" s="119" t="s">
        <v>3523</v>
      </c>
      <c r="Z1257" s="119" t="s">
        <v>3524</v>
      </c>
      <c r="AA1257" s="119" t="s">
        <v>3525</v>
      </c>
      <c r="AB1257" s="119" t="s">
        <v>1209</v>
      </c>
      <c r="AD1257" s="300"/>
      <c r="AE1257" s="304"/>
      <c r="AF1257" s="297" t="s">
        <v>694</v>
      </c>
      <c r="AG1257" s="302">
        <v>0</v>
      </c>
      <c r="AH1257" s="297" t="s">
        <v>3518</v>
      </c>
      <c r="AI1257" s="297" t="s">
        <v>3519</v>
      </c>
      <c r="AJ1257" s="302">
        <v>4</v>
      </c>
      <c r="AK1257" s="299">
        <v>5</v>
      </c>
      <c r="AL1257" s="299">
        <v>4</v>
      </c>
      <c r="AM1257" s="299">
        <v>1</v>
      </c>
      <c r="AN1257" s="299">
        <v>3</v>
      </c>
      <c r="AR1257" s="299">
        <v>8</v>
      </c>
      <c r="AS1257" s="299">
        <v>4</v>
      </c>
      <c r="AT1257" s="299">
        <v>3</v>
      </c>
      <c r="AU1257" s="299">
        <v>3</v>
      </c>
      <c r="AX1257" s="303">
        <v>36.875</v>
      </c>
      <c r="AY1257" s="299">
        <v>740</v>
      </c>
      <c r="AZ1257" s="303">
        <v>163.88888888888891</v>
      </c>
      <c r="BA1257" s="299">
        <v>0</v>
      </c>
      <c r="BB1257" s="304">
        <v>816.28</v>
      </c>
      <c r="BC1257" s="304">
        <v>1716.83</v>
      </c>
      <c r="BD1257" s="303">
        <v>1163.8888888888889</v>
      </c>
      <c r="BE1257" s="303">
        <v>1000</v>
      </c>
      <c r="BH1257" s="297" t="s">
        <v>3491</v>
      </c>
      <c r="BI1257" s="312"/>
      <c r="BJ1257" s="305" t="s">
        <v>109</v>
      </c>
      <c r="BK1257" s="305"/>
      <c r="BL1257" s="305">
        <v>1</v>
      </c>
      <c r="BM1257" s="307">
        <v>1</v>
      </c>
      <c r="BN1257" s="307" t="s">
        <v>79</v>
      </c>
      <c r="BO1257" s="305" t="s">
        <v>1210</v>
      </c>
      <c r="BP1257" s="308">
        <v>816.28</v>
      </c>
      <c r="BQ1257" s="308">
        <v>1716.83</v>
      </c>
      <c r="BR1257" s="308">
        <v>12</v>
      </c>
      <c r="BS1257" s="308">
        <v>12</v>
      </c>
      <c r="BT1257" s="305" t="s">
        <v>3526</v>
      </c>
      <c r="BU1257" s="307">
        <v>0.1</v>
      </c>
      <c r="BV1257" s="309">
        <v>0</v>
      </c>
      <c r="BW1257" s="310" t="s">
        <v>1252</v>
      </c>
      <c r="BX1257" s="305"/>
      <c r="BY1257" s="308">
        <v>816.28</v>
      </c>
      <c r="BZ1257" s="308">
        <v>1716.83</v>
      </c>
      <c r="CA1257" s="308">
        <v>20.399999999999999</v>
      </c>
      <c r="CB1257" s="308">
        <v>20.399999999999999</v>
      </c>
      <c r="CC1257" s="307">
        <v>0.55000000000000004</v>
      </c>
      <c r="CD1257" s="305" t="s">
        <v>1212</v>
      </c>
      <c r="CE1257" s="310" t="s">
        <v>1252</v>
      </c>
      <c r="CF1257" s="305"/>
      <c r="CG1257" s="308">
        <v>816.28</v>
      </c>
      <c r="CH1257" s="308">
        <v>1716.83</v>
      </c>
      <c r="CI1257" s="308">
        <v>12</v>
      </c>
      <c r="CJ1257" s="308">
        <v>12</v>
      </c>
      <c r="CK1257" s="307"/>
      <c r="CL1257" s="307"/>
      <c r="CM1257" s="307">
        <v>1</v>
      </c>
      <c r="CN1257" s="311" t="s">
        <v>1212</v>
      </c>
      <c r="CO1257" s="305" t="s">
        <v>1252</v>
      </c>
      <c r="CP1257" s="305"/>
      <c r="CQ1257" s="308">
        <v>816.28</v>
      </c>
      <c r="CR1257" s="308">
        <v>1716.83</v>
      </c>
      <c r="CS1257" s="308">
        <v>12</v>
      </c>
      <c r="CT1257" s="308">
        <v>12</v>
      </c>
      <c r="CW1257" s="312"/>
      <c r="CX1257" s="312"/>
    </row>
    <row r="1258" spans="1:102" s="299" customFormat="1" ht="16" customHeight="1">
      <c r="A1258" s="297" t="s">
        <v>3527</v>
      </c>
      <c r="B1258" s="297" t="s">
        <v>3528</v>
      </c>
      <c r="C1258" s="119" t="s">
        <v>1214</v>
      </c>
      <c r="D1258" s="119"/>
      <c r="E1258" s="119"/>
      <c r="F1258" s="298">
        <v>1258</v>
      </c>
      <c r="G1258" s="119"/>
      <c r="H1258" s="119"/>
      <c r="I1258" s="119" t="s">
        <v>3529</v>
      </c>
      <c r="J1258" s="119" t="s">
        <v>3530</v>
      </c>
      <c r="K1258" s="119" t="s">
        <v>378</v>
      </c>
      <c r="L1258" s="119"/>
      <c r="M1258" s="119" t="s">
        <v>147</v>
      </c>
      <c r="N1258" s="119"/>
      <c r="O1258" s="119"/>
      <c r="P1258" s="119"/>
      <c r="Q1258" s="119"/>
      <c r="R1258" s="119">
        <v>1</v>
      </c>
      <c r="S1258" s="119" t="s">
        <v>120</v>
      </c>
      <c r="T1258" s="119"/>
      <c r="U1258" s="119"/>
      <c r="V1258" s="119"/>
      <c r="W1258" s="119"/>
      <c r="X1258" s="119" t="s">
        <v>3531</v>
      </c>
      <c r="Y1258" s="119" t="s">
        <v>3532</v>
      </c>
      <c r="Z1258" s="119" t="s">
        <v>3533</v>
      </c>
      <c r="AA1258" s="119" t="s">
        <v>3534</v>
      </c>
      <c r="AB1258" s="119" t="s">
        <v>1209</v>
      </c>
      <c r="AD1258" s="300"/>
      <c r="AE1258" s="304"/>
      <c r="AF1258" s="297" t="s">
        <v>695</v>
      </c>
      <c r="AG1258" s="302">
        <v>0</v>
      </c>
      <c r="AH1258" s="297" t="s">
        <v>3527</v>
      </c>
      <c r="AI1258" s="297" t="s">
        <v>3528</v>
      </c>
      <c r="AJ1258" s="302">
        <v>3</v>
      </c>
      <c r="AK1258" s="299">
        <v>5</v>
      </c>
      <c r="AL1258" s="299">
        <v>4</v>
      </c>
      <c r="AM1258" s="299">
        <v>2</v>
      </c>
      <c r="AR1258" s="299">
        <v>8</v>
      </c>
      <c r="AS1258" s="299">
        <v>4</v>
      </c>
      <c r="AT1258" s="299">
        <v>3</v>
      </c>
      <c r="AX1258" s="303">
        <v>39.375</v>
      </c>
      <c r="AY1258" s="299">
        <v>640</v>
      </c>
      <c r="AZ1258" s="303">
        <v>175</v>
      </c>
      <c r="BA1258" s="299">
        <v>0</v>
      </c>
      <c r="BB1258" s="304">
        <v>814.22</v>
      </c>
      <c r="BC1258" s="304">
        <v>1612.44</v>
      </c>
      <c r="BD1258" s="303">
        <v>1175</v>
      </c>
      <c r="BE1258" s="303">
        <v>1000</v>
      </c>
      <c r="BH1258" s="297" t="s">
        <v>3482</v>
      </c>
      <c r="BI1258" s="312"/>
      <c r="BJ1258" s="305" t="s">
        <v>109</v>
      </c>
      <c r="BK1258" s="305"/>
      <c r="BL1258" s="305">
        <v>1</v>
      </c>
      <c r="BM1258" s="307">
        <v>1</v>
      </c>
      <c r="BN1258" s="307" t="s">
        <v>79</v>
      </c>
      <c r="BO1258" s="305" t="s">
        <v>1210</v>
      </c>
      <c r="BP1258" s="308">
        <v>814.22</v>
      </c>
      <c r="BQ1258" s="308">
        <v>1612.44</v>
      </c>
      <c r="BR1258" s="308">
        <v>35</v>
      </c>
      <c r="BS1258" s="308">
        <v>35</v>
      </c>
      <c r="BT1258" s="305" t="s">
        <v>3535</v>
      </c>
      <c r="BU1258" s="307">
        <v>0.1</v>
      </c>
      <c r="BV1258" s="309">
        <v>0</v>
      </c>
      <c r="BW1258" s="310" t="s">
        <v>1242</v>
      </c>
      <c r="BX1258" s="305"/>
      <c r="BY1258" s="308">
        <v>814.22</v>
      </c>
      <c r="BZ1258" s="308">
        <v>1612.44</v>
      </c>
      <c r="CA1258" s="308">
        <v>59.5</v>
      </c>
      <c r="CB1258" s="308">
        <v>59.5</v>
      </c>
      <c r="CC1258" s="307">
        <v>0.55000000000000004</v>
      </c>
      <c r="CD1258" s="305" t="s">
        <v>1212</v>
      </c>
      <c r="CE1258" s="310" t="s">
        <v>1242</v>
      </c>
      <c r="CF1258" s="305"/>
      <c r="CG1258" s="308">
        <v>814.22</v>
      </c>
      <c r="CH1258" s="308">
        <v>1612.44</v>
      </c>
      <c r="CI1258" s="308">
        <v>35</v>
      </c>
      <c r="CJ1258" s="308">
        <v>35</v>
      </c>
      <c r="CK1258" s="307"/>
      <c r="CL1258" s="307"/>
      <c r="CM1258" s="307">
        <v>1</v>
      </c>
      <c r="CN1258" s="311" t="s">
        <v>1212</v>
      </c>
      <c r="CO1258" s="305" t="s">
        <v>1242</v>
      </c>
      <c r="CP1258" s="305"/>
      <c r="CQ1258" s="308">
        <v>814.22</v>
      </c>
      <c r="CR1258" s="308">
        <v>1612.44</v>
      </c>
      <c r="CS1258" s="308">
        <v>35</v>
      </c>
      <c r="CT1258" s="308">
        <v>35</v>
      </c>
      <c r="CW1258" s="312"/>
      <c r="CX1258" s="312"/>
    </row>
    <row r="1259" spans="1:102" s="299" customFormat="1" ht="16" customHeight="1">
      <c r="A1259" s="297" t="s">
        <v>3536</v>
      </c>
      <c r="B1259" s="297" t="s">
        <v>3537</v>
      </c>
      <c r="C1259" s="119" t="s">
        <v>1214</v>
      </c>
      <c r="D1259" s="119"/>
      <c r="E1259" s="119"/>
      <c r="F1259" s="298">
        <v>1259</v>
      </c>
      <c r="G1259" s="119"/>
      <c r="H1259" s="119"/>
      <c r="I1259" s="119" t="s">
        <v>3538</v>
      </c>
      <c r="J1259" s="119" t="s">
        <v>3539</v>
      </c>
      <c r="K1259" s="119" t="s">
        <v>378</v>
      </c>
      <c r="L1259" s="119"/>
      <c r="M1259" s="119" t="s">
        <v>147</v>
      </c>
      <c r="N1259" s="119"/>
      <c r="O1259" s="119"/>
      <c r="P1259" s="119"/>
      <c r="Q1259" s="119"/>
      <c r="R1259" s="119">
        <v>1</v>
      </c>
      <c r="S1259" s="119" t="s">
        <v>120</v>
      </c>
      <c r="T1259" s="119"/>
      <c r="U1259" s="119"/>
      <c r="V1259" s="119"/>
      <c r="W1259" s="119"/>
      <c r="X1259" s="119" t="s">
        <v>3540</v>
      </c>
      <c r="Y1259" s="119" t="s">
        <v>3541</v>
      </c>
      <c r="Z1259" s="119" t="s">
        <v>3542</v>
      </c>
      <c r="AA1259" s="119" t="s">
        <v>3543</v>
      </c>
      <c r="AB1259" s="119" t="s">
        <v>1209</v>
      </c>
      <c r="AD1259" s="300"/>
      <c r="AE1259" s="304"/>
      <c r="AF1259" s="297" t="s">
        <v>696</v>
      </c>
      <c r="AG1259" s="302">
        <v>0</v>
      </c>
      <c r="AH1259" s="297" t="s">
        <v>3536</v>
      </c>
      <c r="AI1259" s="297" t="s">
        <v>3537</v>
      </c>
      <c r="AJ1259" s="302">
        <v>4</v>
      </c>
      <c r="AK1259" s="299">
        <v>5</v>
      </c>
      <c r="AL1259" s="299">
        <v>4</v>
      </c>
      <c r="AM1259" s="299">
        <v>2</v>
      </c>
      <c r="AN1259" s="299">
        <v>1</v>
      </c>
      <c r="AR1259" s="299">
        <v>8</v>
      </c>
      <c r="AS1259" s="299">
        <v>4</v>
      </c>
      <c r="AT1259" s="299">
        <v>3</v>
      </c>
      <c r="AU1259" s="299">
        <v>3</v>
      </c>
      <c r="AX1259" s="303">
        <v>38.125</v>
      </c>
      <c r="AY1259" s="299">
        <v>740</v>
      </c>
      <c r="AZ1259" s="303">
        <v>169.44444444444446</v>
      </c>
      <c r="BA1259" s="299">
        <v>0</v>
      </c>
      <c r="BB1259" s="304">
        <v>800.69</v>
      </c>
      <c r="BC1259" s="304">
        <v>1712.65</v>
      </c>
      <c r="BD1259" s="303">
        <v>1169.4444444444443</v>
      </c>
      <c r="BE1259" s="303">
        <v>1000</v>
      </c>
      <c r="BH1259" s="297" t="s">
        <v>3527</v>
      </c>
      <c r="BI1259" s="312"/>
      <c r="BJ1259" s="305" t="s">
        <v>109</v>
      </c>
      <c r="BK1259" s="305"/>
      <c r="BL1259" s="305">
        <v>1</v>
      </c>
      <c r="BM1259" s="307">
        <v>1</v>
      </c>
      <c r="BN1259" s="307" t="s">
        <v>79</v>
      </c>
      <c r="BO1259" s="305" t="s">
        <v>1210</v>
      </c>
      <c r="BP1259" s="308">
        <v>800.69</v>
      </c>
      <c r="BQ1259" s="308">
        <v>1712.65</v>
      </c>
      <c r="BR1259" s="308">
        <v>12</v>
      </c>
      <c r="BS1259" s="308">
        <v>12</v>
      </c>
      <c r="BT1259" s="305" t="s">
        <v>3544</v>
      </c>
      <c r="BU1259" s="307">
        <v>0.1</v>
      </c>
      <c r="BV1259" s="309">
        <v>0</v>
      </c>
      <c r="BW1259" s="310" t="s">
        <v>1252</v>
      </c>
      <c r="BX1259" s="305"/>
      <c r="BY1259" s="308">
        <v>800.69</v>
      </c>
      <c r="BZ1259" s="308">
        <v>1712.65</v>
      </c>
      <c r="CA1259" s="308">
        <v>20.399999999999999</v>
      </c>
      <c r="CB1259" s="308">
        <v>20.399999999999999</v>
      </c>
      <c r="CC1259" s="307">
        <v>0.55000000000000004</v>
      </c>
      <c r="CD1259" s="305" t="s">
        <v>1212</v>
      </c>
      <c r="CE1259" s="310" t="s">
        <v>1252</v>
      </c>
      <c r="CF1259" s="305"/>
      <c r="CG1259" s="308">
        <v>800.69</v>
      </c>
      <c r="CH1259" s="308">
        <v>1712.65</v>
      </c>
      <c r="CI1259" s="308">
        <v>12</v>
      </c>
      <c r="CJ1259" s="308">
        <v>12</v>
      </c>
      <c r="CK1259" s="307"/>
      <c r="CL1259" s="307"/>
      <c r="CM1259" s="307">
        <v>1</v>
      </c>
      <c r="CN1259" s="311" t="s">
        <v>1212</v>
      </c>
      <c r="CO1259" s="305" t="s">
        <v>1252</v>
      </c>
      <c r="CP1259" s="305"/>
      <c r="CQ1259" s="308">
        <v>800.69</v>
      </c>
      <c r="CR1259" s="308">
        <v>1712.65</v>
      </c>
      <c r="CS1259" s="308">
        <v>12</v>
      </c>
      <c r="CT1259" s="308">
        <v>12</v>
      </c>
      <c r="CW1259" s="312"/>
      <c r="CX1259" s="312"/>
    </row>
    <row r="1260" spans="1:102" s="299" customFormat="1" ht="16" customHeight="1">
      <c r="A1260" s="297" t="s">
        <v>3545</v>
      </c>
      <c r="B1260" s="297" t="s">
        <v>3546</v>
      </c>
      <c r="C1260" s="119" t="s">
        <v>1255</v>
      </c>
      <c r="D1260" s="119"/>
      <c r="E1260" s="119"/>
      <c r="F1260" s="298">
        <v>1260</v>
      </c>
      <c r="G1260" s="119"/>
      <c r="H1260" s="119"/>
      <c r="I1260" s="119" t="s">
        <v>3547</v>
      </c>
      <c r="J1260" s="119" t="s">
        <v>3548</v>
      </c>
      <c r="K1260" s="119" t="s">
        <v>378</v>
      </c>
      <c r="L1260" s="119"/>
      <c r="M1260" s="119" t="s">
        <v>147</v>
      </c>
      <c r="N1260" s="119"/>
      <c r="O1260" s="119"/>
      <c r="P1260" s="119"/>
      <c r="Q1260" s="119"/>
      <c r="R1260" s="119">
        <v>1</v>
      </c>
      <c r="S1260" s="119" t="s">
        <v>120</v>
      </c>
      <c r="T1260" s="119"/>
      <c r="U1260" s="119"/>
      <c r="V1260" s="119"/>
      <c r="W1260" s="119"/>
      <c r="X1260" s="119" t="s">
        <v>3549</v>
      </c>
      <c r="Y1260" s="119" t="s">
        <v>3550</v>
      </c>
      <c r="Z1260" s="119" t="s">
        <v>3551</v>
      </c>
      <c r="AA1260" s="119" t="s">
        <v>3552</v>
      </c>
      <c r="AB1260" s="119" t="s">
        <v>1209</v>
      </c>
      <c r="AD1260" s="300"/>
      <c r="AE1260" s="304"/>
      <c r="AF1260" s="297" t="s">
        <v>697</v>
      </c>
      <c r="AG1260" s="302">
        <v>0</v>
      </c>
      <c r="AH1260" s="297" t="s">
        <v>3545</v>
      </c>
      <c r="AI1260" s="297" t="s">
        <v>3546</v>
      </c>
      <c r="AJ1260" s="302">
        <v>4</v>
      </c>
      <c r="AK1260" s="299">
        <v>5</v>
      </c>
      <c r="AL1260" s="299">
        <v>4</v>
      </c>
      <c r="AM1260" s="299">
        <v>2</v>
      </c>
      <c r="AN1260" s="299">
        <v>2</v>
      </c>
      <c r="AR1260" s="299">
        <v>8</v>
      </c>
      <c r="AS1260" s="299">
        <v>4</v>
      </c>
      <c r="AT1260" s="299">
        <v>3</v>
      </c>
      <c r="AU1260" s="299">
        <v>3</v>
      </c>
      <c r="AX1260" s="303">
        <v>39.375</v>
      </c>
      <c r="AY1260" s="299">
        <v>740</v>
      </c>
      <c r="AZ1260" s="303">
        <v>175</v>
      </c>
      <c r="BA1260" s="299">
        <v>0</v>
      </c>
      <c r="BB1260" s="304">
        <v>785.19</v>
      </c>
      <c r="BC1260" s="304">
        <v>1708.1399999999999</v>
      </c>
      <c r="BD1260" s="303">
        <v>1175</v>
      </c>
      <c r="BE1260" s="303">
        <v>1000</v>
      </c>
      <c r="BH1260" s="297" t="s">
        <v>3527</v>
      </c>
      <c r="BI1260" s="312"/>
      <c r="BJ1260" s="305" t="s">
        <v>109</v>
      </c>
      <c r="BK1260" s="305"/>
      <c r="BL1260" s="305">
        <v>1</v>
      </c>
      <c r="BM1260" s="307">
        <v>1</v>
      </c>
      <c r="BN1260" s="307" t="s">
        <v>79</v>
      </c>
      <c r="BO1260" s="305" t="s">
        <v>1210</v>
      </c>
      <c r="BP1260" s="308">
        <v>785.19</v>
      </c>
      <c r="BQ1260" s="308">
        <v>1708.14</v>
      </c>
      <c r="BR1260" s="308">
        <v>12</v>
      </c>
      <c r="BS1260" s="308">
        <v>12</v>
      </c>
      <c r="BT1260" s="305" t="s">
        <v>3553</v>
      </c>
      <c r="BU1260" s="307">
        <v>0.1</v>
      </c>
      <c r="BV1260" s="309">
        <v>0</v>
      </c>
      <c r="BW1260" s="310" t="s">
        <v>1252</v>
      </c>
      <c r="BX1260" s="305"/>
      <c r="BY1260" s="308">
        <v>785.19</v>
      </c>
      <c r="BZ1260" s="308">
        <v>1708.14</v>
      </c>
      <c r="CA1260" s="308">
        <v>20.399999999999999</v>
      </c>
      <c r="CB1260" s="308">
        <v>20.399999999999999</v>
      </c>
      <c r="CC1260" s="307">
        <v>0.55000000000000004</v>
      </c>
      <c r="CD1260" s="305" t="s">
        <v>1212</v>
      </c>
      <c r="CE1260" s="310" t="s">
        <v>1252</v>
      </c>
      <c r="CF1260" s="305"/>
      <c r="CG1260" s="308">
        <v>785.19</v>
      </c>
      <c r="CH1260" s="308">
        <v>1708.14</v>
      </c>
      <c r="CI1260" s="308">
        <v>12</v>
      </c>
      <c r="CJ1260" s="308">
        <v>12</v>
      </c>
      <c r="CK1260" s="307"/>
      <c r="CL1260" s="307"/>
      <c r="CM1260" s="307">
        <v>1</v>
      </c>
      <c r="CN1260" s="311" t="s">
        <v>1212</v>
      </c>
      <c r="CO1260" s="305" t="s">
        <v>1252</v>
      </c>
      <c r="CP1260" s="305"/>
      <c r="CQ1260" s="308">
        <v>785.19</v>
      </c>
      <c r="CR1260" s="308">
        <v>1708.14</v>
      </c>
      <c r="CS1260" s="308">
        <v>12</v>
      </c>
      <c r="CT1260" s="308">
        <v>12</v>
      </c>
      <c r="CW1260" s="312"/>
      <c r="CX1260" s="312"/>
    </row>
    <row r="1261" spans="1:102" s="299" customFormat="1" ht="16" customHeight="1">
      <c r="A1261" s="297" t="s">
        <v>3554</v>
      </c>
      <c r="B1261" s="297" t="s">
        <v>3555</v>
      </c>
      <c r="C1261" s="119" t="s">
        <v>1214</v>
      </c>
      <c r="D1261" s="119"/>
      <c r="E1261" s="119"/>
      <c r="F1261" s="298">
        <v>1261</v>
      </c>
      <c r="G1261" s="119"/>
      <c r="H1261" s="119"/>
      <c r="I1261" s="119" t="s">
        <v>3556</v>
      </c>
      <c r="J1261" s="119" t="s">
        <v>3557</v>
      </c>
      <c r="K1261" s="119" t="s">
        <v>378</v>
      </c>
      <c r="L1261" s="119"/>
      <c r="M1261" s="119" t="s">
        <v>147</v>
      </c>
      <c r="N1261" s="119"/>
      <c r="O1261" s="119"/>
      <c r="P1261" s="119"/>
      <c r="Q1261" s="119"/>
      <c r="R1261" s="119">
        <v>1</v>
      </c>
      <c r="S1261" s="119" t="s">
        <v>120</v>
      </c>
      <c r="T1261" s="119"/>
      <c r="U1261" s="119"/>
      <c r="V1261" s="119"/>
      <c r="W1261" s="119"/>
      <c r="X1261" s="119" t="s">
        <v>3558</v>
      </c>
      <c r="Y1261" s="119" t="s">
        <v>3559</v>
      </c>
      <c r="Z1261" s="119" t="s">
        <v>3560</v>
      </c>
      <c r="AA1261" s="119" t="s">
        <v>3561</v>
      </c>
      <c r="AB1261" s="119" t="s">
        <v>1209</v>
      </c>
      <c r="AD1261" s="300"/>
      <c r="AE1261" s="304"/>
      <c r="AF1261" s="297" t="s">
        <v>698</v>
      </c>
      <c r="AG1261" s="302">
        <v>0</v>
      </c>
      <c r="AH1261" s="297" t="s">
        <v>3554</v>
      </c>
      <c r="AI1261" s="297" t="s">
        <v>3555</v>
      </c>
      <c r="AJ1261" s="302">
        <v>4</v>
      </c>
      <c r="AK1261" s="299">
        <v>5</v>
      </c>
      <c r="AL1261" s="299">
        <v>4</v>
      </c>
      <c r="AM1261" s="299">
        <v>2</v>
      </c>
      <c r="AN1261" s="299">
        <v>3</v>
      </c>
      <c r="AR1261" s="299">
        <v>8</v>
      </c>
      <c r="AS1261" s="299">
        <v>4</v>
      </c>
      <c r="AT1261" s="299">
        <v>3</v>
      </c>
      <c r="AU1261" s="299">
        <v>3</v>
      </c>
      <c r="AX1261" s="303">
        <v>40.625</v>
      </c>
      <c r="AY1261" s="299">
        <v>740</v>
      </c>
      <c r="AZ1261" s="303">
        <v>180.55555555555554</v>
      </c>
      <c r="BA1261" s="299">
        <v>0</v>
      </c>
      <c r="BB1261" s="304">
        <v>769.79</v>
      </c>
      <c r="BC1261" s="304">
        <v>1703.28</v>
      </c>
      <c r="BD1261" s="303">
        <v>1180.5555555555557</v>
      </c>
      <c r="BE1261" s="303">
        <v>1000</v>
      </c>
      <c r="BH1261" s="297" t="s">
        <v>3527</v>
      </c>
      <c r="BI1261" s="312"/>
      <c r="BJ1261" s="305" t="s">
        <v>109</v>
      </c>
      <c r="BK1261" s="305"/>
      <c r="BL1261" s="305">
        <v>1</v>
      </c>
      <c r="BM1261" s="307">
        <v>1</v>
      </c>
      <c r="BN1261" s="307" t="s">
        <v>79</v>
      </c>
      <c r="BO1261" s="305" t="s">
        <v>1210</v>
      </c>
      <c r="BP1261" s="308">
        <v>769.79</v>
      </c>
      <c r="BQ1261" s="308">
        <v>1703.28</v>
      </c>
      <c r="BR1261" s="308">
        <v>12</v>
      </c>
      <c r="BS1261" s="308">
        <v>12</v>
      </c>
      <c r="BT1261" s="305" t="s">
        <v>3562</v>
      </c>
      <c r="BU1261" s="307">
        <v>0.1</v>
      </c>
      <c r="BV1261" s="309">
        <v>0</v>
      </c>
      <c r="BW1261" s="310" t="s">
        <v>1252</v>
      </c>
      <c r="BX1261" s="305"/>
      <c r="BY1261" s="308">
        <v>769.79</v>
      </c>
      <c r="BZ1261" s="308">
        <v>1703.28</v>
      </c>
      <c r="CA1261" s="308">
        <v>20.399999999999999</v>
      </c>
      <c r="CB1261" s="308">
        <v>20.399999999999999</v>
      </c>
      <c r="CC1261" s="307">
        <v>0.55000000000000004</v>
      </c>
      <c r="CD1261" s="305" t="s">
        <v>1212</v>
      </c>
      <c r="CE1261" s="310" t="s">
        <v>1252</v>
      </c>
      <c r="CF1261" s="305"/>
      <c r="CG1261" s="308">
        <v>769.79</v>
      </c>
      <c r="CH1261" s="308">
        <v>1703.28</v>
      </c>
      <c r="CI1261" s="308">
        <v>12</v>
      </c>
      <c r="CJ1261" s="308">
        <v>12</v>
      </c>
      <c r="CK1261" s="307"/>
      <c r="CL1261" s="307"/>
      <c r="CM1261" s="307">
        <v>1</v>
      </c>
      <c r="CN1261" s="311" t="s">
        <v>1212</v>
      </c>
      <c r="CO1261" s="305" t="s">
        <v>1252</v>
      </c>
      <c r="CP1261" s="305"/>
      <c r="CQ1261" s="308">
        <v>769.79</v>
      </c>
      <c r="CR1261" s="308">
        <v>1703.28</v>
      </c>
      <c r="CS1261" s="308">
        <v>12</v>
      </c>
      <c r="CT1261" s="308">
        <v>12</v>
      </c>
      <c r="CW1261" s="312"/>
      <c r="CX1261" s="312"/>
    </row>
    <row r="1262" spans="1:102" s="299" customFormat="1" ht="16" customHeight="1">
      <c r="A1262" s="297" t="s">
        <v>3563</v>
      </c>
      <c r="B1262" s="297" t="s">
        <v>3564</v>
      </c>
      <c r="C1262" s="119" t="s">
        <v>1255</v>
      </c>
      <c r="D1262" s="119"/>
      <c r="E1262" s="119"/>
      <c r="F1262" s="298">
        <v>1262</v>
      </c>
      <c r="G1262" s="119"/>
      <c r="H1262" s="119"/>
      <c r="I1262" s="119" t="s">
        <v>3565</v>
      </c>
      <c r="J1262" s="119" t="s">
        <v>3566</v>
      </c>
      <c r="K1262" s="119" t="s">
        <v>378</v>
      </c>
      <c r="L1262" s="119"/>
      <c r="M1262" s="119" t="s">
        <v>147</v>
      </c>
      <c r="N1262" s="119"/>
      <c r="O1262" s="119"/>
      <c r="P1262" s="119"/>
      <c r="Q1262" s="119"/>
      <c r="R1262" s="119">
        <v>1</v>
      </c>
      <c r="S1262" s="119" t="s">
        <v>120</v>
      </c>
      <c r="T1262" s="119"/>
      <c r="U1262" s="119"/>
      <c r="V1262" s="119"/>
      <c r="W1262" s="119"/>
      <c r="X1262" s="119" t="s">
        <v>3567</v>
      </c>
      <c r="Y1262" s="119" t="s">
        <v>3568</v>
      </c>
      <c r="Z1262" s="119" t="s">
        <v>3569</v>
      </c>
      <c r="AA1262" s="119" t="s">
        <v>3570</v>
      </c>
      <c r="AB1262" s="119" t="s">
        <v>1209</v>
      </c>
      <c r="AD1262" s="300"/>
      <c r="AE1262" s="304"/>
      <c r="AF1262" s="297" t="s">
        <v>699</v>
      </c>
      <c r="AG1262" s="302">
        <v>0</v>
      </c>
      <c r="AH1262" s="297" t="s">
        <v>3563</v>
      </c>
      <c r="AI1262" s="297" t="s">
        <v>3564</v>
      </c>
      <c r="AJ1262" s="302">
        <v>3</v>
      </c>
      <c r="AK1262" s="299">
        <v>5</v>
      </c>
      <c r="AL1262" s="299">
        <v>4</v>
      </c>
      <c r="AM1262" s="299">
        <v>3</v>
      </c>
      <c r="AR1262" s="299">
        <v>8</v>
      </c>
      <c r="AS1262" s="299">
        <v>4</v>
      </c>
      <c r="AT1262" s="299">
        <v>3</v>
      </c>
      <c r="AX1262" s="303">
        <v>43.125</v>
      </c>
      <c r="AY1262" s="299">
        <v>640</v>
      </c>
      <c r="AZ1262" s="303">
        <v>191.66666666666669</v>
      </c>
      <c r="BA1262" s="299">
        <v>0</v>
      </c>
      <c r="BB1262" s="304">
        <v>774.56</v>
      </c>
      <c r="BC1262" s="304">
        <v>1598.98</v>
      </c>
      <c r="BD1262" s="303">
        <v>1191.6666666666667</v>
      </c>
      <c r="BE1262" s="303">
        <v>1000</v>
      </c>
      <c r="BH1262" s="297" t="s">
        <v>3482</v>
      </c>
      <c r="BI1262" s="312"/>
      <c r="BJ1262" s="305" t="s">
        <v>109</v>
      </c>
      <c r="BK1262" s="305"/>
      <c r="BL1262" s="305">
        <v>1</v>
      </c>
      <c r="BM1262" s="307">
        <v>1</v>
      </c>
      <c r="BN1262" s="307" t="s">
        <v>79</v>
      </c>
      <c r="BO1262" s="305" t="s">
        <v>1210</v>
      </c>
      <c r="BP1262" s="308">
        <v>774.56</v>
      </c>
      <c r="BQ1262" s="308">
        <v>1598.98</v>
      </c>
      <c r="BR1262" s="308">
        <v>35</v>
      </c>
      <c r="BS1262" s="308">
        <v>35</v>
      </c>
      <c r="BT1262" s="305" t="s">
        <v>3571</v>
      </c>
      <c r="BU1262" s="307">
        <v>0.1</v>
      </c>
      <c r="BV1262" s="309">
        <v>0</v>
      </c>
      <c r="BW1262" s="310" t="s">
        <v>1242</v>
      </c>
      <c r="BX1262" s="305"/>
      <c r="BY1262" s="308">
        <v>774.56</v>
      </c>
      <c r="BZ1262" s="308">
        <v>1598.98</v>
      </c>
      <c r="CA1262" s="308">
        <v>59.5</v>
      </c>
      <c r="CB1262" s="308">
        <v>59.5</v>
      </c>
      <c r="CC1262" s="307">
        <v>0.55000000000000004</v>
      </c>
      <c r="CD1262" s="305" t="s">
        <v>1212</v>
      </c>
      <c r="CE1262" s="310" t="s">
        <v>1242</v>
      </c>
      <c r="CF1262" s="305"/>
      <c r="CG1262" s="308">
        <v>774.56</v>
      </c>
      <c r="CH1262" s="308">
        <v>1598.98</v>
      </c>
      <c r="CI1262" s="308">
        <v>35</v>
      </c>
      <c r="CJ1262" s="308">
        <v>35</v>
      </c>
      <c r="CK1262" s="307"/>
      <c r="CL1262" s="307"/>
      <c r="CM1262" s="307">
        <v>1</v>
      </c>
      <c r="CN1262" s="311" t="s">
        <v>1212</v>
      </c>
      <c r="CO1262" s="305" t="s">
        <v>1242</v>
      </c>
      <c r="CP1262" s="305"/>
      <c r="CQ1262" s="308">
        <v>774.56</v>
      </c>
      <c r="CR1262" s="308">
        <v>1598.98</v>
      </c>
      <c r="CS1262" s="308">
        <v>35</v>
      </c>
      <c r="CT1262" s="308">
        <v>35</v>
      </c>
      <c r="CW1262" s="312"/>
      <c r="CX1262" s="312"/>
    </row>
    <row r="1263" spans="1:102" s="299" customFormat="1" ht="16" customHeight="1">
      <c r="A1263" s="297" t="s">
        <v>3572</v>
      </c>
      <c r="B1263" s="297" t="s">
        <v>3573</v>
      </c>
      <c r="C1263" s="119" t="s">
        <v>1255</v>
      </c>
      <c r="D1263" s="119"/>
      <c r="E1263" s="119"/>
      <c r="F1263" s="298">
        <v>1263</v>
      </c>
      <c r="G1263" s="119"/>
      <c r="H1263" s="119"/>
      <c r="I1263" s="119" t="s">
        <v>3574</v>
      </c>
      <c r="J1263" s="119" t="s">
        <v>3575</v>
      </c>
      <c r="K1263" s="119" t="s">
        <v>378</v>
      </c>
      <c r="L1263" s="119"/>
      <c r="M1263" s="119" t="s">
        <v>147</v>
      </c>
      <c r="N1263" s="119"/>
      <c r="O1263" s="119"/>
      <c r="P1263" s="119"/>
      <c r="Q1263" s="119"/>
      <c r="R1263" s="119">
        <v>1</v>
      </c>
      <c r="S1263" s="119" t="s">
        <v>120</v>
      </c>
      <c r="T1263" s="119"/>
      <c r="U1263" s="119"/>
      <c r="V1263" s="119"/>
      <c r="W1263" s="119"/>
      <c r="X1263" s="119" t="s">
        <v>3576</v>
      </c>
      <c r="Y1263" s="119" t="s">
        <v>3577</v>
      </c>
      <c r="Z1263" s="119" t="s">
        <v>3578</v>
      </c>
      <c r="AA1263" s="119" t="s">
        <v>3579</v>
      </c>
      <c r="AB1263" s="119" t="s">
        <v>1209</v>
      </c>
      <c r="AD1263" s="300"/>
      <c r="AE1263" s="304"/>
      <c r="AF1263" s="297" t="s">
        <v>700</v>
      </c>
      <c r="AG1263" s="302">
        <v>0</v>
      </c>
      <c r="AH1263" s="297" t="s">
        <v>3572</v>
      </c>
      <c r="AI1263" s="297" t="s">
        <v>3573</v>
      </c>
      <c r="AJ1263" s="302">
        <v>4</v>
      </c>
      <c r="AK1263" s="299">
        <v>5</v>
      </c>
      <c r="AL1263" s="299">
        <v>4</v>
      </c>
      <c r="AM1263" s="299">
        <v>3</v>
      </c>
      <c r="AN1263" s="299">
        <v>1</v>
      </c>
      <c r="AR1263" s="299">
        <v>8</v>
      </c>
      <c r="AS1263" s="299">
        <v>4</v>
      </c>
      <c r="AT1263" s="299">
        <v>3</v>
      </c>
      <c r="AU1263" s="299">
        <v>3</v>
      </c>
      <c r="AX1263" s="303">
        <v>41.875</v>
      </c>
      <c r="AY1263" s="299">
        <v>740</v>
      </c>
      <c r="AZ1263" s="303">
        <v>186.11111111111114</v>
      </c>
      <c r="BA1263" s="299">
        <v>0</v>
      </c>
      <c r="BB1263" s="304">
        <v>754.51</v>
      </c>
      <c r="BC1263" s="304">
        <v>1698.0900000000001</v>
      </c>
      <c r="BD1263" s="303">
        <v>1186.1111111111111</v>
      </c>
      <c r="BE1263" s="303">
        <v>1000</v>
      </c>
      <c r="BH1263" s="297" t="s">
        <v>3563</v>
      </c>
      <c r="BI1263" s="312"/>
      <c r="BJ1263" s="305" t="s">
        <v>109</v>
      </c>
      <c r="BK1263" s="305"/>
      <c r="BL1263" s="305">
        <v>1</v>
      </c>
      <c r="BM1263" s="307">
        <v>1</v>
      </c>
      <c r="BN1263" s="307" t="s">
        <v>79</v>
      </c>
      <c r="BO1263" s="305" t="s">
        <v>1210</v>
      </c>
      <c r="BP1263" s="308">
        <v>754.51</v>
      </c>
      <c r="BQ1263" s="308">
        <v>1698.09</v>
      </c>
      <c r="BR1263" s="308">
        <v>12</v>
      </c>
      <c r="BS1263" s="308">
        <v>12</v>
      </c>
      <c r="BT1263" s="305" t="s">
        <v>3580</v>
      </c>
      <c r="BU1263" s="307">
        <v>0.1</v>
      </c>
      <c r="BV1263" s="309">
        <v>0</v>
      </c>
      <c r="BW1263" s="310" t="s">
        <v>1252</v>
      </c>
      <c r="BX1263" s="305"/>
      <c r="BY1263" s="308">
        <v>754.51</v>
      </c>
      <c r="BZ1263" s="308">
        <v>1698.09</v>
      </c>
      <c r="CA1263" s="308">
        <v>20.399999999999999</v>
      </c>
      <c r="CB1263" s="308">
        <v>20.399999999999999</v>
      </c>
      <c r="CC1263" s="307">
        <v>0.55000000000000004</v>
      </c>
      <c r="CD1263" s="305" t="s">
        <v>1212</v>
      </c>
      <c r="CE1263" s="310" t="s">
        <v>1252</v>
      </c>
      <c r="CF1263" s="305"/>
      <c r="CG1263" s="308">
        <v>754.51</v>
      </c>
      <c r="CH1263" s="308">
        <v>1698.09</v>
      </c>
      <c r="CI1263" s="308">
        <v>12</v>
      </c>
      <c r="CJ1263" s="308">
        <v>12</v>
      </c>
      <c r="CK1263" s="307"/>
      <c r="CL1263" s="307"/>
      <c r="CM1263" s="307">
        <v>1</v>
      </c>
      <c r="CN1263" s="311" t="s">
        <v>1212</v>
      </c>
      <c r="CO1263" s="305" t="s">
        <v>1252</v>
      </c>
      <c r="CP1263" s="305"/>
      <c r="CQ1263" s="308">
        <v>754.51</v>
      </c>
      <c r="CR1263" s="308">
        <v>1698.09</v>
      </c>
      <c r="CS1263" s="308">
        <v>12</v>
      </c>
      <c r="CT1263" s="308">
        <v>12</v>
      </c>
      <c r="CW1263" s="312"/>
      <c r="CX1263" s="312"/>
    </row>
    <row r="1264" spans="1:102" s="299" customFormat="1" ht="16" customHeight="1">
      <c r="A1264" s="297" t="s">
        <v>3581</v>
      </c>
      <c r="B1264" s="297" t="s">
        <v>3582</v>
      </c>
      <c r="C1264" s="119" t="s">
        <v>1214</v>
      </c>
      <c r="D1264" s="119"/>
      <c r="E1264" s="119"/>
      <c r="F1264" s="298">
        <v>1264</v>
      </c>
      <c r="G1264" s="119"/>
      <c r="H1264" s="119"/>
      <c r="I1264" s="119" t="s">
        <v>3583</v>
      </c>
      <c r="J1264" s="119" t="s">
        <v>3584</v>
      </c>
      <c r="K1264" s="119" t="s">
        <v>378</v>
      </c>
      <c r="L1264" s="119"/>
      <c r="M1264" s="119" t="s">
        <v>147</v>
      </c>
      <c r="N1264" s="119"/>
      <c r="O1264" s="119"/>
      <c r="P1264" s="119"/>
      <c r="Q1264" s="119"/>
      <c r="R1264" s="119">
        <v>1</v>
      </c>
      <c r="S1264" s="119" t="s">
        <v>120</v>
      </c>
      <c r="T1264" s="119"/>
      <c r="U1264" s="119"/>
      <c r="V1264" s="119"/>
      <c r="W1264" s="119"/>
      <c r="X1264" s="119" t="s">
        <v>3585</v>
      </c>
      <c r="Y1264" s="119" t="s">
        <v>3586</v>
      </c>
      <c r="Z1264" s="119" t="s">
        <v>3587</v>
      </c>
      <c r="AA1264" s="119" t="s">
        <v>3588</v>
      </c>
      <c r="AB1264" s="119" t="s">
        <v>1209</v>
      </c>
      <c r="AD1264" s="300"/>
      <c r="AE1264" s="304"/>
      <c r="AF1264" s="297" t="s">
        <v>701</v>
      </c>
      <c r="AG1264" s="302">
        <v>0</v>
      </c>
      <c r="AH1264" s="297" t="s">
        <v>3581</v>
      </c>
      <c r="AI1264" s="297" t="s">
        <v>3582</v>
      </c>
      <c r="AJ1264" s="302">
        <v>4</v>
      </c>
      <c r="AK1264" s="299">
        <v>5</v>
      </c>
      <c r="AL1264" s="299">
        <v>4</v>
      </c>
      <c r="AM1264" s="299">
        <v>3</v>
      </c>
      <c r="AN1264" s="299">
        <v>2</v>
      </c>
      <c r="AR1264" s="299">
        <v>8</v>
      </c>
      <c r="AS1264" s="299">
        <v>4</v>
      </c>
      <c r="AT1264" s="299">
        <v>3</v>
      </c>
      <c r="AU1264" s="299">
        <v>3</v>
      </c>
      <c r="AX1264" s="303">
        <v>43.125</v>
      </c>
      <c r="AY1264" s="299">
        <v>740</v>
      </c>
      <c r="AZ1264" s="303">
        <v>191.66666666666669</v>
      </c>
      <c r="BA1264" s="299">
        <v>0</v>
      </c>
      <c r="BB1264" s="304">
        <v>739.32999999999993</v>
      </c>
      <c r="BC1264" s="304">
        <v>1692.5700000000002</v>
      </c>
      <c r="BD1264" s="303">
        <v>1191.6666666666667</v>
      </c>
      <c r="BE1264" s="303">
        <v>1000</v>
      </c>
      <c r="BH1264" s="297" t="s">
        <v>3563</v>
      </c>
      <c r="BI1264" s="312"/>
      <c r="BJ1264" s="305" t="s">
        <v>109</v>
      </c>
      <c r="BK1264" s="305"/>
      <c r="BL1264" s="305">
        <v>1</v>
      </c>
      <c r="BM1264" s="307">
        <v>1</v>
      </c>
      <c r="BN1264" s="307" t="s">
        <v>79</v>
      </c>
      <c r="BO1264" s="305" t="s">
        <v>1210</v>
      </c>
      <c r="BP1264" s="308">
        <v>739.33</v>
      </c>
      <c r="BQ1264" s="308">
        <v>1692.57</v>
      </c>
      <c r="BR1264" s="308">
        <v>12</v>
      </c>
      <c r="BS1264" s="308">
        <v>12</v>
      </c>
      <c r="BT1264" s="305" t="s">
        <v>3589</v>
      </c>
      <c r="BU1264" s="307">
        <v>0.1</v>
      </c>
      <c r="BV1264" s="309">
        <v>0</v>
      </c>
      <c r="BW1264" s="310" t="s">
        <v>1252</v>
      </c>
      <c r="BX1264" s="305"/>
      <c r="BY1264" s="308">
        <v>739.33</v>
      </c>
      <c r="BZ1264" s="308">
        <v>1692.57</v>
      </c>
      <c r="CA1264" s="308">
        <v>20.399999999999999</v>
      </c>
      <c r="CB1264" s="308">
        <v>20.399999999999999</v>
      </c>
      <c r="CC1264" s="307">
        <v>0.55000000000000004</v>
      </c>
      <c r="CD1264" s="305" t="s">
        <v>1212</v>
      </c>
      <c r="CE1264" s="310" t="s">
        <v>1252</v>
      </c>
      <c r="CF1264" s="305"/>
      <c r="CG1264" s="308">
        <v>739.33</v>
      </c>
      <c r="CH1264" s="308">
        <v>1692.57</v>
      </c>
      <c r="CI1264" s="308">
        <v>12</v>
      </c>
      <c r="CJ1264" s="308">
        <v>12</v>
      </c>
      <c r="CK1264" s="307"/>
      <c r="CL1264" s="307"/>
      <c r="CM1264" s="307">
        <v>1</v>
      </c>
      <c r="CN1264" s="311" t="s">
        <v>1212</v>
      </c>
      <c r="CO1264" s="305" t="s">
        <v>1252</v>
      </c>
      <c r="CP1264" s="305"/>
      <c r="CQ1264" s="308">
        <v>739.33</v>
      </c>
      <c r="CR1264" s="308">
        <v>1692.57</v>
      </c>
      <c r="CS1264" s="308">
        <v>12</v>
      </c>
      <c r="CT1264" s="308">
        <v>12</v>
      </c>
      <c r="CW1264" s="312"/>
      <c r="CX1264" s="312"/>
    </row>
    <row r="1265" spans="1:102" s="299" customFormat="1" ht="16" customHeight="1">
      <c r="A1265" s="297" t="s">
        <v>3590</v>
      </c>
      <c r="B1265" s="297" t="s">
        <v>3591</v>
      </c>
      <c r="C1265" s="119" t="s">
        <v>1255</v>
      </c>
      <c r="D1265" s="119"/>
      <c r="E1265" s="119"/>
      <c r="F1265" s="298">
        <v>1265</v>
      </c>
      <c r="G1265" s="119"/>
      <c r="H1265" s="119"/>
      <c r="I1265" s="119" t="s">
        <v>3592</v>
      </c>
      <c r="J1265" s="119" t="s">
        <v>3593</v>
      </c>
      <c r="K1265" s="119" t="s">
        <v>378</v>
      </c>
      <c r="L1265" s="119"/>
      <c r="M1265" s="119" t="s">
        <v>147</v>
      </c>
      <c r="N1265" s="119"/>
      <c r="O1265" s="119"/>
      <c r="P1265" s="119"/>
      <c r="Q1265" s="119"/>
      <c r="R1265" s="119">
        <v>1</v>
      </c>
      <c r="S1265" s="119" t="s">
        <v>120</v>
      </c>
      <c r="T1265" s="119"/>
      <c r="U1265" s="119"/>
      <c r="V1265" s="119"/>
      <c r="W1265" s="119"/>
      <c r="X1265" s="119" t="s">
        <v>3594</v>
      </c>
      <c r="Y1265" s="119" t="s">
        <v>3595</v>
      </c>
      <c r="Z1265" s="119" t="s">
        <v>3596</v>
      </c>
      <c r="AA1265" s="119" t="s">
        <v>3597</v>
      </c>
      <c r="AB1265" s="119" t="s">
        <v>1209</v>
      </c>
      <c r="AD1265" s="300"/>
      <c r="AE1265" s="304"/>
      <c r="AF1265" s="297" t="s">
        <v>702</v>
      </c>
      <c r="AG1265" s="302">
        <v>0</v>
      </c>
      <c r="AH1265" s="297" t="s">
        <v>3590</v>
      </c>
      <c r="AI1265" s="297" t="s">
        <v>3591</v>
      </c>
      <c r="AJ1265" s="302">
        <v>4</v>
      </c>
      <c r="AK1265" s="299">
        <v>5</v>
      </c>
      <c r="AL1265" s="299">
        <v>4</v>
      </c>
      <c r="AM1265" s="299">
        <v>3</v>
      </c>
      <c r="AN1265" s="299">
        <v>3</v>
      </c>
      <c r="AR1265" s="299">
        <v>8</v>
      </c>
      <c r="AS1265" s="299">
        <v>4</v>
      </c>
      <c r="AT1265" s="299">
        <v>3</v>
      </c>
      <c r="AU1265" s="299">
        <v>3</v>
      </c>
      <c r="AX1265" s="303">
        <v>44.375</v>
      </c>
      <c r="AY1265" s="299">
        <v>740</v>
      </c>
      <c r="AZ1265" s="303">
        <v>197.22222222222223</v>
      </c>
      <c r="BA1265" s="299">
        <v>0</v>
      </c>
      <c r="BB1265" s="304">
        <v>724.29</v>
      </c>
      <c r="BC1265" s="304">
        <v>1686.72</v>
      </c>
      <c r="BD1265" s="303">
        <v>1197.2222222222222</v>
      </c>
      <c r="BE1265" s="303">
        <v>1000</v>
      </c>
      <c r="BH1265" s="297" t="s">
        <v>3563</v>
      </c>
      <c r="BI1265" s="312"/>
      <c r="BJ1265" s="305" t="s">
        <v>109</v>
      </c>
      <c r="BK1265" s="305"/>
      <c r="BL1265" s="305">
        <v>1</v>
      </c>
      <c r="BM1265" s="307">
        <v>1</v>
      </c>
      <c r="BN1265" s="307" t="s">
        <v>79</v>
      </c>
      <c r="BO1265" s="305" t="s">
        <v>1210</v>
      </c>
      <c r="BP1265" s="308">
        <v>724.29</v>
      </c>
      <c r="BQ1265" s="308">
        <v>1686.72</v>
      </c>
      <c r="BR1265" s="308">
        <v>12</v>
      </c>
      <c r="BS1265" s="308">
        <v>12</v>
      </c>
      <c r="BT1265" s="305" t="s">
        <v>3598</v>
      </c>
      <c r="BU1265" s="307">
        <v>0.1</v>
      </c>
      <c r="BV1265" s="309">
        <v>0</v>
      </c>
      <c r="BW1265" s="310" t="s">
        <v>1252</v>
      </c>
      <c r="BX1265" s="305"/>
      <c r="BY1265" s="308">
        <v>724.29</v>
      </c>
      <c r="BZ1265" s="308">
        <v>1686.72</v>
      </c>
      <c r="CA1265" s="308">
        <v>20.399999999999999</v>
      </c>
      <c r="CB1265" s="308">
        <v>20.399999999999999</v>
      </c>
      <c r="CC1265" s="307">
        <v>0.55000000000000004</v>
      </c>
      <c r="CD1265" s="305" t="s">
        <v>1212</v>
      </c>
      <c r="CE1265" s="310" t="s">
        <v>1252</v>
      </c>
      <c r="CF1265" s="305"/>
      <c r="CG1265" s="308">
        <v>724.29</v>
      </c>
      <c r="CH1265" s="308">
        <v>1686.72</v>
      </c>
      <c r="CI1265" s="308">
        <v>12</v>
      </c>
      <c r="CJ1265" s="308">
        <v>12</v>
      </c>
      <c r="CK1265" s="307"/>
      <c r="CL1265" s="307"/>
      <c r="CM1265" s="307">
        <v>1</v>
      </c>
      <c r="CN1265" s="311" t="s">
        <v>1212</v>
      </c>
      <c r="CO1265" s="305" t="s">
        <v>1252</v>
      </c>
      <c r="CP1265" s="305"/>
      <c r="CQ1265" s="308">
        <v>724.29</v>
      </c>
      <c r="CR1265" s="308">
        <v>1686.72</v>
      </c>
      <c r="CS1265" s="308">
        <v>12</v>
      </c>
      <c r="CT1265" s="308">
        <v>12</v>
      </c>
      <c r="CW1265" s="312"/>
      <c r="CX1265" s="312"/>
    </row>
    <row r="1266" spans="1:102" s="299" customFormat="1" ht="16" customHeight="1">
      <c r="A1266" s="297" t="s">
        <v>866</v>
      </c>
      <c r="B1266" s="297" t="s">
        <v>3599</v>
      </c>
      <c r="C1266" s="119" t="s">
        <v>1255</v>
      </c>
      <c r="D1266" s="119"/>
      <c r="E1266" s="119"/>
      <c r="F1266" s="298">
        <v>1266</v>
      </c>
      <c r="G1266" s="119"/>
      <c r="H1266" s="119"/>
      <c r="I1266" s="119" t="s">
        <v>3600</v>
      </c>
      <c r="J1266" s="119" t="s">
        <v>3601</v>
      </c>
      <c r="K1266" s="119" t="s">
        <v>378</v>
      </c>
      <c r="L1266" s="119"/>
      <c r="M1266" s="119" t="s">
        <v>147</v>
      </c>
      <c r="N1266" s="119"/>
      <c r="O1266" s="119"/>
      <c r="P1266" s="119"/>
      <c r="Q1266" s="119"/>
      <c r="R1266" s="119">
        <v>1</v>
      </c>
      <c r="S1266" s="119" t="s">
        <v>120</v>
      </c>
      <c r="T1266" s="119"/>
      <c r="U1266" s="119"/>
      <c r="V1266" s="119"/>
      <c r="W1266" s="119"/>
      <c r="X1266" s="119" t="s">
        <v>3602</v>
      </c>
      <c r="Y1266" s="119" t="s">
        <v>3603</v>
      </c>
      <c r="Z1266" s="119" t="s">
        <v>3604</v>
      </c>
      <c r="AA1266" s="119" t="s">
        <v>3605</v>
      </c>
      <c r="AB1266" s="119" t="s">
        <v>1209</v>
      </c>
      <c r="AD1266" s="300"/>
      <c r="AE1266" s="304"/>
      <c r="AF1266" s="297">
        <v>6</v>
      </c>
      <c r="AG1266" s="302">
        <v>0</v>
      </c>
      <c r="AH1266" s="297" t="s">
        <v>866</v>
      </c>
      <c r="AI1266" s="297" t="s">
        <v>3599</v>
      </c>
      <c r="AJ1266" s="302">
        <v>1</v>
      </c>
      <c r="AK1266" s="299">
        <v>6</v>
      </c>
      <c r="AR1266" s="299">
        <v>8</v>
      </c>
      <c r="AX1266" s="303">
        <v>67.5</v>
      </c>
      <c r="AY1266" s="299">
        <v>260</v>
      </c>
      <c r="AZ1266" s="303">
        <v>300</v>
      </c>
      <c r="BA1266" s="299">
        <v>0</v>
      </c>
      <c r="BB1266" s="304">
        <v>816.15</v>
      </c>
      <c r="BC1266" s="304">
        <v>1183.8499999999999</v>
      </c>
      <c r="BD1266" s="303">
        <v>1300</v>
      </c>
      <c r="BE1266" s="303">
        <v>1000</v>
      </c>
      <c r="BH1266" s="297" t="s">
        <v>1202</v>
      </c>
      <c r="BI1266" s="312"/>
      <c r="BJ1266" s="305" t="s">
        <v>109</v>
      </c>
      <c r="BK1266" s="305"/>
      <c r="BL1266" s="305">
        <v>1</v>
      </c>
      <c r="BM1266" s="307">
        <v>1</v>
      </c>
      <c r="BN1266" s="307" t="s">
        <v>79</v>
      </c>
      <c r="BO1266" s="305" t="s">
        <v>1210</v>
      </c>
      <c r="BP1266" s="308">
        <v>816.15</v>
      </c>
      <c r="BQ1266" s="308">
        <v>1183.8499999999999</v>
      </c>
      <c r="BR1266" s="308">
        <v>95</v>
      </c>
      <c r="BS1266" s="308">
        <v>95</v>
      </c>
      <c r="BT1266" s="305" t="s">
        <v>3606</v>
      </c>
      <c r="BU1266" s="307">
        <v>0.1</v>
      </c>
      <c r="BV1266" s="309">
        <v>0</v>
      </c>
      <c r="BW1266" s="310" t="s">
        <v>873</v>
      </c>
      <c r="BX1266" s="305"/>
      <c r="BY1266" s="308">
        <v>816.15</v>
      </c>
      <c r="BZ1266" s="308">
        <v>1183.8499999999999</v>
      </c>
      <c r="CA1266" s="308">
        <v>161.5</v>
      </c>
      <c r="CB1266" s="308">
        <v>161.5</v>
      </c>
      <c r="CC1266" s="307">
        <v>0.55000000000000004</v>
      </c>
      <c r="CD1266" s="305" t="s">
        <v>1212</v>
      </c>
      <c r="CE1266" s="310" t="s">
        <v>873</v>
      </c>
      <c r="CF1266" s="305"/>
      <c r="CG1266" s="308">
        <v>816.15</v>
      </c>
      <c r="CH1266" s="308">
        <v>1183.8499999999999</v>
      </c>
      <c r="CI1266" s="308">
        <v>95</v>
      </c>
      <c r="CJ1266" s="308">
        <v>95</v>
      </c>
      <c r="CK1266" s="307"/>
      <c r="CL1266" s="307"/>
      <c r="CM1266" s="307">
        <v>1</v>
      </c>
      <c r="CN1266" s="311" t="s">
        <v>1212</v>
      </c>
      <c r="CO1266" s="305" t="s">
        <v>873</v>
      </c>
      <c r="CP1266" s="305"/>
      <c r="CQ1266" s="308">
        <v>816.15</v>
      </c>
      <c r="CR1266" s="308">
        <v>1183.8499999999999</v>
      </c>
      <c r="CS1266" s="308">
        <v>95</v>
      </c>
      <c r="CT1266" s="308">
        <v>95</v>
      </c>
      <c r="CW1266" s="312"/>
      <c r="CX1266" s="312"/>
    </row>
    <row r="1267" spans="1:102" s="299" customFormat="1" ht="16" customHeight="1">
      <c r="A1267" s="297" t="s">
        <v>3607</v>
      </c>
      <c r="B1267" s="297" t="s">
        <v>3608</v>
      </c>
      <c r="C1267" s="119" t="s">
        <v>1214</v>
      </c>
      <c r="D1267" s="119"/>
      <c r="E1267" s="119"/>
      <c r="F1267" s="298">
        <v>1267</v>
      </c>
      <c r="G1267" s="119"/>
      <c r="H1267" s="119"/>
      <c r="I1267" s="119" t="s">
        <v>3609</v>
      </c>
      <c r="J1267" s="119" t="s">
        <v>3610</v>
      </c>
      <c r="K1267" s="119" t="s">
        <v>378</v>
      </c>
      <c r="L1267" s="119"/>
      <c r="M1267" s="119" t="s">
        <v>147</v>
      </c>
      <c r="N1267" s="119"/>
      <c r="O1267" s="119"/>
      <c r="P1267" s="119"/>
      <c r="Q1267" s="119"/>
      <c r="R1267" s="119">
        <v>1</v>
      </c>
      <c r="S1267" s="119" t="s">
        <v>120</v>
      </c>
      <c r="T1267" s="119"/>
      <c r="U1267" s="119"/>
      <c r="V1267" s="119"/>
      <c r="W1267" s="119"/>
      <c r="X1267" s="119" t="s">
        <v>3611</v>
      </c>
      <c r="Y1267" s="119" t="s">
        <v>3612</v>
      </c>
      <c r="Z1267" s="119" t="s">
        <v>3613</v>
      </c>
      <c r="AA1267" s="119" t="s">
        <v>3614</v>
      </c>
      <c r="AB1267" s="119" t="s">
        <v>1209</v>
      </c>
      <c r="AD1267" s="300"/>
      <c r="AE1267" s="304"/>
      <c r="AF1267" s="297" t="s">
        <v>703</v>
      </c>
      <c r="AG1267" s="302">
        <v>0</v>
      </c>
      <c r="AH1267" s="297" t="s">
        <v>3607</v>
      </c>
      <c r="AI1267" s="297" t="s">
        <v>3608</v>
      </c>
      <c r="AJ1267" s="302">
        <v>2</v>
      </c>
      <c r="AK1267" s="299">
        <v>6</v>
      </c>
      <c r="AL1267" s="299">
        <v>1</v>
      </c>
      <c r="AR1267" s="299">
        <v>8</v>
      </c>
      <c r="AS1267" s="299">
        <v>4</v>
      </c>
      <c r="AX1267" s="303">
        <v>50.625</v>
      </c>
      <c r="AY1267" s="299">
        <v>500</v>
      </c>
      <c r="AZ1267" s="303">
        <v>225</v>
      </c>
      <c r="BA1267" s="299">
        <v>0</v>
      </c>
      <c r="BB1267" s="304">
        <v>764.3</v>
      </c>
      <c r="BC1267" s="304">
        <v>1440.96</v>
      </c>
      <c r="BD1267" s="303">
        <v>1225</v>
      </c>
      <c r="BE1267" s="303">
        <v>1000</v>
      </c>
      <c r="BH1267" s="297" t="s">
        <v>3590</v>
      </c>
      <c r="BI1267" s="312"/>
      <c r="BJ1267" s="305" t="s">
        <v>109</v>
      </c>
      <c r="BK1267" s="305"/>
      <c r="BL1267" s="305">
        <v>1</v>
      </c>
      <c r="BM1267" s="307">
        <v>1</v>
      </c>
      <c r="BN1267" s="307" t="s">
        <v>79</v>
      </c>
      <c r="BO1267" s="305" t="s">
        <v>1210</v>
      </c>
      <c r="BP1267" s="308">
        <v>764.3</v>
      </c>
      <c r="BQ1267" s="308">
        <v>1440.96</v>
      </c>
      <c r="BR1267" s="308">
        <v>60</v>
      </c>
      <c r="BS1267" s="308">
        <v>60</v>
      </c>
      <c r="BT1267" s="305" t="s">
        <v>3615</v>
      </c>
      <c r="BU1267" s="307">
        <v>0.1</v>
      </c>
      <c r="BV1267" s="309">
        <v>0</v>
      </c>
      <c r="BW1267" s="310" t="s">
        <v>1232</v>
      </c>
      <c r="BX1267" s="305"/>
      <c r="BY1267" s="308">
        <v>764.3</v>
      </c>
      <c r="BZ1267" s="308">
        <v>1440.96</v>
      </c>
      <c r="CA1267" s="308">
        <v>102</v>
      </c>
      <c r="CB1267" s="308">
        <v>102</v>
      </c>
      <c r="CC1267" s="307">
        <v>0.55000000000000004</v>
      </c>
      <c r="CD1267" s="305" t="s">
        <v>1212</v>
      </c>
      <c r="CE1267" s="310" t="s">
        <v>1232</v>
      </c>
      <c r="CF1267" s="305"/>
      <c r="CG1267" s="308">
        <v>764.3</v>
      </c>
      <c r="CH1267" s="308">
        <v>1440.96</v>
      </c>
      <c r="CI1267" s="308">
        <v>60</v>
      </c>
      <c r="CJ1267" s="308">
        <v>60</v>
      </c>
      <c r="CK1267" s="307"/>
      <c r="CL1267" s="307"/>
      <c r="CM1267" s="307">
        <v>1</v>
      </c>
      <c r="CN1267" s="311" t="s">
        <v>1212</v>
      </c>
      <c r="CO1267" s="305" t="s">
        <v>1232</v>
      </c>
      <c r="CP1267" s="305"/>
      <c r="CQ1267" s="308">
        <v>764.3</v>
      </c>
      <c r="CR1267" s="308">
        <v>1440.96</v>
      </c>
      <c r="CS1267" s="308">
        <v>60</v>
      </c>
      <c r="CT1267" s="308">
        <v>60</v>
      </c>
      <c r="CW1267" s="312"/>
      <c r="CX1267" s="312"/>
    </row>
    <row r="1268" spans="1:102" s="299" customFormat="1" ht="16" customHeight="1">
      <c r="A1268" s="297" t="s">
        <v>3616</v>
      </c>
      <c r="B1268" s="297" t="s">
        <v>3617</v>
      </c>
      <c r="C1268" s="119" t="s">
        <v>1214</v>
      </c>
      <c r="D1268" s="119"/>
      <c r="E1268" s="119"/>
      <c r="F1268" s="298">
        <v>1268</v>
      </c>
      <c r="G1268" s="119"/>
      <c r="H1268" s="119"/>
      <c r="I1268" s="119" t="s">
        <v>3618</v>
      </c>
      <c r="J1268" s="119" t="s">
        <v>3619</v>
      </c>
      <c r="K1268" s="119" t="s">
        <v>378</v>
      </c>
      <c r="L1268" s="119"/>
      <c r="M1268" s="119" t="s">
        <v>147</v>
      </c>
      <c r="N1268" s="119"/>
      <c r="O1268" s="119"/>
      <c r="P1268" s="119"/>
      <c r="Q1268" s="119"/>
      <c r="R1268" s="119">
        <v>1</v>
      </c>
      <c r="S1268" s="119" t="s">
        <v>120</v>
      </c>
      <c r="T1268" s="119"/>
      <c r="U1268" s="119"/>
      <c r="V1268" s="119"/>
      <c r="W1268" s="119"/>
      <c r="X1268" s="119" t="s">
        <v>3620</v>
      </c>
      <c r="Y1268" s="119" t="s">
        <v>3621</v>
      </c>
      <c r="Z1268" s="119" t="s">
        <v>3622</v>
      </c>
      <c r="AA1268" s="119" t="s">
        <v>3623</v>
      </c>
      <c r="AB1268" s="119" t="s">
        <v>1209</v>
      </c>
      <c r="AD1268" s="300"/>
      <c r="AE1268" s="304"/>
      <c r="AF1268" s="297" t="s">
        <v>704</v>
      </c>
      <c r="AG1268" s="302">
        <v>0</v>
      </c>
      <c r="AH1268" s="297" t="s">
        <v>3616</v>
      </c>
      <c r="AI1268" s="297" t="s">
        <v>3617</v>
      </c>
      <c r="AJ1268" s="302">
        <v>3</v>
      </c>
      <c r="AK1268" s="299">
        <v>6</v>
      </c>
      <c r="AL1268" s="299">
        <v>1</v>
      </c>
      <c r="AM1268" s="299">
        <v>1</v>
      </c>
      <c r="AR1268" s="299">
        <v>8</v>
      </c>
      <c r="AS1268" s="299">
        <v>4</v>
      </c>
      <c r="AT1268" s="299">
        <v>3</v>
      </c>
      <c r="AX1268" s="303">
        <v>46.875</v>
      </c>
      <c r="AY1268" s="299">
        <v>640</v>
      </c>
      <c r="AZ1268" s="303">
        <v>208.33333333333334</v>
      </c>
      <c r="BA1268" s="299">
        <v>0</v>
      </c>
      <c r="BB1268" s="304">
        <v>735.87</v>
      </c>
      <c r="BC1268" s="304">
        <v>1582.95</v>
      </c>
      <c r="BD1268" s="303">
        <v>1208.3333333333333</v>
      </c>
      <c r="BE1268" s="303">
        <v>1000</v>
      </c>
      <c r="BH1268" s="297" t="s">
        <v>3607</v>
      </c>
      <c r="BI1268" s="312"/>
      <c r="BJ1268" s="305" t="s">
        <v>109</v>
      </c>
      <c r="BK1268" s="305"/>
      <c r="BL1268" s="305">
        <v>1</v>
      </c>
      <c r="BM1268" s="307">
        <v>1</v>
      </c>
      <c r="BN1268" s="307" t="s">
        <v>79</v>
      </c>
      <c r="BO1268" s="305" t="s">
        <v>1210</v>
      </c>
      <c r="BP1268" s="308">
        <v>735.87</v>
      </c>
      <c r="BQ1268" s="308">
        <v>1582.95</v>
      </c>
      <c r="BR1268" s="308">
        <v>35</v>
      </c>
      <c r="BS1268" s="308">
        <v>35</v>
      </c>
      <c r="BT1268" s="305" t="s">
        <v>3624</v>
      </c>
      <c r="BU1268" s="307">
        <v>0.1</v>
      </c>
      <c r="BV1268" s="309">
        <v>0</v>
      </c>
      <c r="BW1268" s="310" t="s">
        <v>1242</v>
      </c>
      <c r="BX1268" s="305"/>
      <c r="BY1268" s="308">
        <v>735.87</v>
      </c>
      <c r="BZ1268" s="308">
        <v>1582.95</v>
      </c>
      <c r="CA1268" s="308">
        <v>59.5</v>
      </c>
      <c r="CB1268" s="308">
        <v>59.5</v>
      </c>
      <c r="CC1268" s="307">
        <v>0.55000000000000004</v>
      </c>
      <c r="CD1268" s="305" t="s">
        <v>1212</v>
      </c>
      <c r="CE1268" s="310" t="s">
        <v>1242</v>
      </c>
      <c r="CF1268" s="305"/>
      <c r="CG1268" s="308">
        <v>735.87</v>
      </c>
      <c r="CH1268" s="308">
        <v>1582.95</v>
      </c>
      <c r="CI1268" s="308">
        <v>35</v>
      </c>
      <c r="CJ1268" s="308">
        <v>35</v>
      </c>
      <c r="CK1268" s="307"/>
      <c r="CL1268" s="307"/>
      <c r="CM1268" s="307">
        <v>1</v>
      </c>
      <c r="CN1268" s="311" t="s">
        <v>1212</v>
      </c>
      <c r="CO1268" s="305" t="s">
        <v>1242</v>
      </c>
      <c r="CP1268" s="305"/>
      <c r="CQ1268" s="308">
        <v>735.87</v>
      </c>
      <c r="CR1268" s="308">
        <v>1582.95</v>
      </c>
      <c r="CS1268" s="308">
        <v>35</v>
      </c>
      <c r="CT1268" s="308">
        <v>35</v>
      </c>
      <c r="CW1268" s="312"/>
      <c r="CX1268" s="312"/>
    </row>
    <row r="1269" spans="1:102" s="299" customFormat="1" ht="16" customHeight="1">
      <c r="A1269" s="297" t="s">
        <v>3625</v>
      </c>
      <c r="B1269" s="297" t="s">
        <v>3626</v>
      </c>
      <c r="C1269" s="119" t="s">
        <v>1214</v>
      </c>
      <c r="D1269" s="119"/>
      <c r="E1269" s="119"/>
      <c r="F1269" s="298">
        <v>1269</v>
      </c>
      <c r="G1269" s="119"/>
      <c r="H1269" s="119"/>
      <c r="I1269" s="119" t="s">
        <v>3627</v>
      </c>
      <c r="J1269" s="119" t="s">
        <v>3628</v>
      </c>
      <c r="K1269" s="119" t="s">
        <v>378</v>
      </c>
      <c r="L1269" s="119"/>
      <c r="M1269" s="119" t="s">
        <v>147</v>
      </c>
      <c r="N1269" s="119"/>
      <c r="O1269" s="119"/>
      <c r="P1269" s="119"/>
      <c r="Q1269" s="119"/>
      <c r="R1269" s="119">
        <v>1</v>
      </c>
      <c r="S1269" s="119" t="s">
        <v>120</v>
      </c>
      <c r="T1269" s="119"/>
      <c r="U1269" s="119"/>
      <c r="V1269" s="119"/>
      <c r="W1269" s="119"/>
      <c r="X1269" s="119" t="s">
        <v>3629</v>
      </c>
      <c r="Y1269" s="119" t="s">
        <v>3630</v>
      </c>
      <c r="Z1269" s="119" t="s">
        <v>3631</v>
      </c>
      <c r="AA1269" s="119" t="s">
        <v>3632</v>
      </c>
      <c r="AB1269" s="119" t="s">
        <v>1209</v>
      </c>
      <c r="AD1269" s="300"/>
      <c r="AE1269" s="304"/>
      <c r="AF1269" s="297" t="s">
        <v>705</v>
      </c>
      <c r="AG1269" s="302">
        <v>0</v>
      </c>
      <c r="AH1269" s="297" t="s">
        <v>3625</v>
      </c>
      <c r="AI1269" s="297" t="s">
        <v>3626</v>
      </c>
      <c r="AJ1269" s="302">
        <v>4</v>
      </c>
      <c r="AK1269" s="299">
        <v>6</v>
      </c>
      <c r="AL1269" s="299">
        <v>1</v>
      </c>
      <c r="AM1269" s="299">
        <v>1</v>
      </c>
      <c r="AN1269" s="299">
        <v>1</v>
      </c>
      <c r="AR1269" s="299">
        <v>8</v>
      </c>
      <c r="AS1269" s="299">
        <v>4</v>
      </c>
      <c r="AT1269" s="299">
        <v>3</v>
      </c>
      <c r="AU1269" s="299">
        <v>3</v>
      </c>
      <c r="AX1269" s="303">
        <v>45.625</v>
      </c>
      <c r="AY1269" s="299">
        <v>740</v>
      </c>
      <c r="AZ1269" s="303">
        <v>202.7777777777778</v>
      </c>
      <c r="BA1269" s="299">
        <v>0</v>
      </c>
      <c r="BB1269" s="304">
        <v>709.37</v>
      </c>
      <c r="BC1269" s="304">
        <v>1680.54</v>
      </c>
      <c r="BD1269" s="303">
        <v>1202.7777777777778</v>
      </c>
      <c r="BE1269" s="303">
        <v>1000</v>
      </c>
      <c r="BH1269" s="297" t="s">
        <v>3616</v>
      </c>
      <c r="BI1269" s="312"/>
      <c r="BJ1269" s="305" t="s">
        <v>109</v>
      </c>
      <c r="BK1269" s="305"/>
      <c r="BL1269" s="305">
        <v>1</v>
      </c>
      <c r="BM1269" s="307">
        <v>1</v>
      </c>
      <c r="BN1269" s="307" t="s">
        <v>79</v>
      </c>
      <c r="BO1269" s="305" t="s">
        <v>1210</v>
      </c>
      <c r="BP1269" s="308">
        <v>709.37</v>
      </c>
      <c r="BQ1269" s="308">
        <v>1680.54</v>
      </c>
      <c r="BR1269" s="308">
        <v>12</v>
      </c>
      <c r="BS1269" s="308">
        <v>12</v>
      </c>
      <c r="BT1269" s="305" t="s">
        <v>3633</v>
      </c>
      <c r="BU1269" s="307">
        <v>0.1</v>
      </c>
      <c r="BV1269" s="309">
        <v>0</v>
      </c>
      <c r="BW1269" s="310" t="s">
        <v>1252</v>
      </c>
      <c r="BX1269" s="305"/>
      <c r="BY1269" s="308">
        <v>709.37</v>
      </c>
      <c r="BZ1269" s="308">
        <v>1680.54</v>
      </c>
      <c r="CA1269" s="308">
        <v>20.399999999999999</v>
      </c>
      <c r="CB1269" s="308">
        <v>20.399999999999999</v>
      </c>
      <c r="CC1269" s="307">
        <v>0.55000000000000004</v>
      </c>
      <c r="CD1269" s="305" t="s">
        <v>1212</v>
      </c>
      <c r="CE1269" s="310" t="s">
        <v>1252</v>
      </c>
      <c r="CF1269" s="305"/>
      <c r="CG1269" s="308">
        <v>709.37</v>
      </c>
      <c r="CH1269" s="308">
        <v>1680.54</v>
      </c>
      <c r="CI1269" s="308">
        <v>12</v>
      </c>
      <c r="CJ1269" s="308">
        <v>12</v>
      </c>
      <c r="CK1269" s="307"/>
      <c r="CL1269" s="307"/>
      <c r="CM1269" s="307">
        <v>1</v>
      </c>
      <c r="CN1269" s="311" t="s">
        <v>1212</v>
      </c>
      <c r="CO1269" s="305" t="s">
        <v>1252</v>
      </c>
      <c r="CP1269" s="305"/>
      <c r="CQ1269" s="308">
        <v>709.37</v>
      </c>
      <c r="CR1269" s="308">
        <v>1680.54</v>
      </c>
      <c r="CS1269" s="308">
        <v>12</v>
      </c>
      <c r="CT1269" s="308">
        <v>12</v>
      </c>
      <c r="CW1269" s="312"/>
      <c r="CX1269" s="312"/>
    </row>
    <row r="1270" spans="1:102" s="299" customFormat="1" ht="16" customHeight="1">
      <c r="A1270" s="297" t="s">
        <v>3634</v>
      </c>
      <c r="B1270" s="297" t="s">
        <v>3635</v>
      </c>
      <c r="C1270" s="119" t="s">
        <v>1255</v>
      </c>
      <c r="D1270" s="119"/>
      <c r="E1270" s="119"/>
      <c r="F1270" s="298">
        <v>1270</v>
      </c>
      <c r="G1270" s="119"/>
      <c r="H1270" s="119"/>
      <c r="I1270" s="119" t="s">
        <v>3636</v>
      </c>
      <c r="J1270" s="119" t="s">
        <v>3637</v>
      </c>
      <c r="K1270" s="119" t="s">
        <v>378</v>
      </c>
      <c r="L1270" s="119"/>
      <c r="M1270" s="119" t="s">
        <v>147</v>
      </c>
      <c r="N1270" s="119"/>
      <c r="O1270" s="119"/>
      <c r="P1270" s="119"/>
      <c r="Q1270" s="119"/>
      <c r="R1270" s="119">
        <v>1</v>
      </c>
      <c r="S1270" s="119" t="s">
        <v>120</v>
      </c>
      <c r="T1270" s="119"/>
      <c r="U1270" s="119"/>
      <c r="V1270" s="119"/>
      <c r="W1270" s="119"/>
      <c r="X1270" s="119" t="s">
        <v>3638</v>
      </c>
      <c r="Y1270" s="119" t="s">
        <v>3639</v>
      </c>
      <c r="Z1270" s="119" t="s">
        <v>3640</v>
      </c>
      <c r="AA1270" s="119" t="s">
        <v>3641</v>
      </c>
      <c r="AB1270" s="119" t="s">
        <v>1209</v>
      </c>
      <c r="AD1270" s="300"/>
      <c r="AE1270" s="304"/>
      <c r="AF1270" s="297" t="s">
        <v>706</v>
      </c>
      <c r="AG1270" s="302">
        <v>0</v>
      </c>
      <c r="AH1270" s="297" t="s">
        <v>3634</v>
      </c>
      <c r="AI1270" s="297" t="s">
        <v>3635</v>
      </c>
      <c r="AJ1270" s="302">
        <v>4</v>
      </c>
      <c r="AK1270" s="299">
        <v>6</v>
      </c>
      <c r="AL1270" s="299">
        <v>1</v>
      </c>
      <c r="AM1270" s="299">
        <v>1</v>
      </c>
      <c r="AN1270" s="299">
        <v>2</v>
      </c>
      <c r="AR1270" s="299">
        <v>8</v>
      </c>
      <c r="AS1270" s="299">
        <v>4</v>
      </c>
      <c r="AT1270" s="299">
        <v>3</v>
      </c>
      <c r="AU1270" s="299">
        <v>3</v>
      </c>
      <c r="AX1270" s="303">
        <v>46.875</v>
      </c>
      <c r="AY1270" s="299">
        <v>740</v>
      </c>
      <c r="AZ1270" s="303">
        <v>208.33333333333334</v>
      </c>
      <c r="BA1270" s="299">
        <v>0</v>
      </c>
      <c r="BB1270" s="304">
        <v>694.6</v>
      </c>
      <c r="BC1270" s="304">
        <v>1674.04</v>
      </c>
      <c r="BD1270" s="303">
        <v>1208.3333333333333</v>
      </c>
      <c r="BE1270" s="303">
        <v>1000</v>
      </c>
      <c r="BH1270" s="297" t="s">
        <v>3616</v>
      </c>
      <c r="BI1270" s="312"/>
      <c r="BJ1270" s="305" t="s">
        <v>109</v>
      </c>
      <c r="BK1270" s="305"/>
      <c r="BL1270" s="305">
        <v>1</v>
      </c>
      <c r="BM1270" s="307">
        <v>1</v>
      </c>
      <c r="BN1270" s="307" t="s">
        <v>79</v>
      </c>
      <c r="BO1270" s="305" t="s">
        <v>1210</v>
      </c>
      <c r="BP1270" s="308">
        <v>694.6</v>
      </c>
      <c r="BQ1270" s="308">
        <v>1674.04</v>
      </c>
      <c r="BR1270" s="308">
        <v>12</v>
      </c>
      <c r="BS1270" s="308">
        <v>12</v>
      </c>
      <c r="BT1270" s="305" t="s">
        <v>3642</v>
      </c>
      <c r="BU1270" s="307">
        <v>0.1</v>
      </c>
      <c r="BV1270" s="309">
        <v>0</v>
      </c>
      <c r="BW1270" s="310" t="s">
        <v>1252</v>
      </c>
      <c r="BX1270" s="305"/>
      <c r="BY1270" s="308">
        <v>694.6</v>
      </c>
      <c r="BZ1270" s="308">
        <v>1674.04</v>
      </c>
      <c r="CA1270" s="308">
        <v>20.399999999999999</v>
      </c>
      <c r="CB1270" s="308">
        <v>20.399999999999999</v>
      </c>
      <c r="CC1270" s="307">
        <v>0.55000000000000004</v>
      </c>
      <c r="CD1270" s="305" t="s">
        <v>1212</v>
      </c>
      <c r="CE1270" s="310" t="s">
        <v>1252</v>
      </c>
      <c r="CF1270" s="305"/>
      <c r="CG1270" s="308">
        <v>694.6</v>
      </c>
      <c r="CH1270" s="308">
        <v>1674.04</v>
      </c>
      <c r="CI1270" s="308">
        <v>12</v>
      </c>
      <c r="CJ1270" s="308">
        <v>12</v>
      </c>
      <c r="CK1270" s="307"/>
      <c r="CL1270" s="307"/>
      <c r="CM1270" s="307">
        <v>1</v>
      </c>
      <c r="CN1270" s="311" t="s">
        <v>1212</v>
      </c>
      <c r="CO1270" s="305" t="s">
        <v>1252</v>
      </c>
      <c r="CP1270" s="305"/>
      <c r="CQ1270" s="308">
        <v>694.6</v>
      </c>
      <c r="CR1270" s="308">
        <v>1674.04</v>
      </c>
      <c r="CS1270" s="308">
        <v>12</v>
      </c>
      <c r="CT1270" s="308">
        <v>12</v>
      </c>
      <c r="CW1270" s="312"/>
      <c r="CX1270" s="312"/>
    </row>
    <row r="1271" spans="1:102" s="299" customFormat="1" ht="16" customHeight="1">
      <c r="A1271" s="297" t="s">
        <v>3643</v>
      </c>
      <c r="B1271" s="297" t="s">
        <v>3644</v>
      </c>
      <c r="C1271" s="119" t="s">
        <v>1214</v>
      </c>
      <c r="D1271" s="119"/>
      <c r="E1271" s="119"/>
      <c r="F1271" s="298">
        <v>1271</v>
      </c>
      <c r="G1271" s="119"/>
      <c r="H1271" s="119"/>
      <c r="I1271" s="119" t="s">
        <v>3645</v>
      </c>
      <c r="J1271" s="119" t="s">
        <v>3646</v>
      </c>
      <c r="K1271" s="119" t="s">
        <v>378</v>
      </c>
      <c r="L1271" s="119"/>
      <c r="M1271" s="119" t="s">
        <v>147</v>
      </c>
      <c r="N1271" s="119"/>
      <c r="O1271" s="119"/>
      <c r="P1271" s="119"/>
      <c r="Q1271" s="119"/>
      <c r="R1271" s="119">
        <v>1</v>
      </c>
      <c r="S1271" s="119" t="s">
        <v>120</v>
      </c>
      <c r="T1271" s="119"/>
      <c r="U1271" s="119"/>
      <c r="V1271" s="119"/>
      <c r="W1271" s="119"/>
      <c r="X1271" s="119" t="s">
        <v>3647</v>
      </c>
      <c r="Y1271" s="119" t="s">
        <v>3648</v>
      </c>
      <c r="Z1271" s="119" t="s">
        <v>3649</v>
      </c>
      <c r="AA1271" s="119" t="s">
        <v>3650</v>
      </c>
      <c r="AB1271" s="119" t="s">
        <v>1209</v>
      </c>
      <c r="AD1271" s="300"/>
      <c r="AE1271" s="304"/>
      <c r="AF1271" s="297" t="s">
        <v>707</v>
      </c>
      <c r="AG1271" s="302">
        <v>0</v>
      </c>
      <c r="AH1271" s="297" t="s">
        <v>3643</v>
      </c>
      <c r="AI1271" s="297" t="s">
        <v>3644</v>
      </c>
      <c r="AJ1271" s="302">
        <v>4</v>
      </c>
      <c r="AK1271" s="299">
        <v>6</v>
      </c>
      <c r="AL1271" s="299">
        <v>1</v>
      </c>
      <c r="AM1271" s="299">
        <v>1</v>
      </c>
      <c r="AN1271" s="299">
        <v>3</v>
      </c>
      <c r="AR1271" s="299">
        <v>8</v>
      </c>
      <c r="AS1271" s="299">
        <v>4</v>
      </c>
      <c r="AT1271" s="299">
        <v>3</v>
      </c>
      <c r="AU1271" s="299">
        <v>3</v>
      </c>
      <c r="AX1271" s="303">
        <v>48.125</v>
      </c>
      <c r="AY1271" s="299">
        <v>740</v>
      </c>
      <c r="AZ1271" s="303">
        <v>213.88888888888891</v>
      </c>
      <c r="BA1271" s="299">
        <v>0</v>
      </c>
      <c r="BB1271" s="304">
        <v>679.97</v>
      </c>
      <c r="BC1271" s="304">
        <v>1667.22</v>
      </c>
      <c r="BD1271" s="303">
        <v>1213.8888888888889</v>
      </c>
      <c r="BE1271" s="303">
        <v>1000</v>
      </c>
      <c r="BH1271" s="297" t="s">
        <v>3616</v>
      </c>
      <c r="BI1271" s="312"/>
      <c r="BJ1271" s="305" t="s">
        <v>109</v>
      </c>
      <c r="BK1271" s="305"/>
      <c r="BL1271" s="305">
        <v>1</v>
      </c>
      <c r="BM1271" s="307">
        <v>1</v>
      </c>
      <c r="BN1271" s="307" t="s">
        <v>79</v>
      </c>
      <c r="BO1271" s="305" t="s">
        <v>1210</v>
      </c>
      <c r="BP1271" s="308">
        <v>679.97</v>
      </c>
      <c r="BQ1271" s="308">
        <v>1667.22</v>
      </c>
      <c r="BR1271" s="308">
        <v>12</v>
      </c>
      <c r="BS1271" s="308">
        <v>12</v>
      </c>
      <c r="BT1271" s="305" t="s">
        <v>3651</v>
      </c>
      <c r="BU1271" s="307">
        <v>0.1</v>
      </c>
      <c r="BV1271" s="309">
        <v>0</v>
      </c>
      <c r="BW1271" s="310" t="s">
        <v>1252</v>
      </c>
      <c r="BX1271" s="305"/>
      <c r="BY1271" s="308">
        <v>679.97</v>
      </c>
      <c r="BZ1271" s="308">
        <v>1667.22</v>
      </c>
      <c r="CA1271" s="308">
        <v>20.399999999999999</v>
      </c>
      <c r="CB1271" s="308">
        <v>20.399999999999999</v>
      </c>
      <c r="CC1271" s="307">
        <v>0.55000000000000004</v>
      </c>
      <c r="CD1271" s="305" t="s">
        <v>1212</v>
      </c>
      <c r="CE1271" s="310" t="s">
        <v>1252</v>
      </c>
      <c r="CF1271" s="305"/>
      <c r="CG1271" s="308">
        <v>679.97</v>
      </c>
      <c r="CH1271" s="308">
        <v>1667.22</v>
      </c>
      <c r="CI1271" s="308">
        <v>12</v>
      </c>
      <c r="CJ1271" s="308">
        <v>12</v>
      </c>
      <c r="CK1271" s="307"/>
      <c r="CL1271" s="307"/>
      <c r="CM1271" s="307">
        <v>1</v>
      </c>
      <c r="CN1271" s="311" t="s">
        <v>1212</v>
      </c>
      <c r="CO1271" s="305" t="s">
        <v>1252</v>
      </c>
      <c r="CP1271" s="305"/>
      <c r="CQ1271" s="308">
        <v>679.97</v>
      </c>
      <c r="CR1271" s="308">
        <v>1667.22</v>
      </c>
      <c r="CS1271" s="308">
        <v>12</v>
      </c>
      <c r="CT1271" s="308">
        <v>12</v>
      </c>
      <c r="CW1271" s="312"/>
      <c r="CX1271" s="312"/>
    </row>
    <row r="1272" spans="1:102" s="299" customFormat="1" ht="16" customHeight="1">
      <c r="A1272" s="297" t="s">
        <v>3652</v>
      </c>
      <c r="B1272" s="297" t="s">
        <v>3653</v>
      </c>
      <c r="C1272" s="119" t="s">
        <v>1255</v>
      </c>
      <c r="D1272" s="119"/>
      <c r="E1272" s="119"/>
      <c r="F1272" s="298">
        <v>1272</v>
      </c>
      <c r="G1272" s="119"/>
      <c r="H1272" s="119"/>
      <c r="I1272" s="119" t="s">
        <v>3654</v>
      </c>
      <c r="J1272" s="119" t="s">
        <v>3655</v>
      </c>
      <c r="K1272" s="119" t="s">
        <v>378</v>
      </c>
      <c r="L1272" s="119"/>
      <c r="M1272" s="119" t="s">
        <v>147</v>
      </c>
      <c r="N1272" s="119"/>
      <c r="O1272" s="119"/>
      <c r="P1272" s="119"/>
      <c r="Q1272" s="119"/>
      <c r="R1272" s="119">
        <v>1</v>
      </c>
      <c r="S1272" s="119" t="s">
        <v>120</v>
      </c>
      <c r="T1272" s="119"/>
      <c r="U1272" s="119"/>
      <c r="V1272" s="119"/>
      <c r="W1272" s="119"/>
      <c r="X1272" s="119" t="s">
        <v>3656</v>
      </c>
      <c r="Y1272" s="119" t="s">
        <v>3657</v>
      </c>
      <c r="Z1272" s="119" t="s">
        <v>3658</v>
      </c>
      <c r="AA1272" s="119" t="s">
        <v>3659</v>
      </c>
      <c r="AB1272" s="119" t="s">
        <v>1209</v>
      </c>
      <c r="AD1272" s="300"/>
      <c r="AE1272" s="304"/>
      <c r="AF1272" s="297" t="s">
        <v>708</v>
      </c>
      <c r="AG1272" s="302">
        <v>0</v>
      </c>
      <c r="AH1272" s="297" t="s">
        <v>3652</v>
      </c>
      <c r="AI1272" s="297" t="s">
        <v>3653</v>
      </c>
      <c r="AJ1272" s="302">
        <v>3</v>
      </c>
      <c r="AK1272" s="299">
        <v>6</v>
      </c>
      <c r="AL1272" s="299">
        <v>1</v>
      </c>
      <c r="AM1272" s="299">
        <v>2</v>
      </c>
      <c r="AR1272" s="299">
        <v>8</v>
      </c>
      <c r="AS1272" s="299">
        <v>4</v>
      </c>
      <c r="AT1272" s="299">
        <v>3</v>
      </c>
      <c r="AX1272" s="303">
        <v>50.625</v>
      </c>
      <c r="AY1272" s="299">
        <v>640</v>
      </c>
      <c r="AZ1272" s="303">
        <v>225</v>
      </c>
      <c r="BA1272" s="299">
        <v>0</v>
      </c>
      <c r="BB1272" s="304">
        <v>698.31</v>
      </c>
      <c r="BC1272" s="304">
        <v>1564.4299999999998</v>
      </c>
      <c r="BD1272" s="303">
        <v>1225</v>
      </c>
      <c r="BE1272" s="303">
        <v>1000</v>
      </c>
      <c r="BH1272" s="297" t="s">
        <v>3607</v>
      </c>
      <c r="BI1272" s="312"/>
      <c r="BJ1272" s="305" t="s">
        <v>109</v>
      </c>
      <c r="BK1272" s="305"/>
      <c r="BL1272" s="305">
        <v>1</v>
      </c>
      <c r="BM1272" s="307">
        <v>1</v>
      </c>
      <c r="BN1272" s="307" t="s">
        <v>79</v>
      </c>
      <c r="BO1272" s="305" t="s">
        <v>1210</v>
      </c>
      <c r="BP1272" s="308">
        <v>698.31</v>
      </c>
      <c r="BQ1272" s="308">
        <v>1564.43</v>
      </c>
      <c r="BR1272" s="308">
        <v>35</v>
      </c>
      <c r="BS1272" s="308">
        <v>35</v>
      </c>
      <c r="BT1272" s="305" t="s">
        <v>3660</v>
      </c>
      <c r="BU1272" s="307">
        <v>0.1</v>
      </c>
      <c r="BV1272" s="309">
        <v>0</v>
      </c>
      <c r="BW1272" s="310" t="s">
        <v>1242</v>
      </c>
      <c r="BX1272" s="305"/>
      <c r="BY1272" s="308">
        <v>698.31</v>
      </c>
      <c r="BZ1272" s="308">
        <v>1564.43</v>
      </c>
      <c r="CA1272" s="308">
        <v>59.5</v>
      </c>
      <c r="CB1272" s="308">
        <v>59.5</v>
      </c>
      <c r="CC1272" s="307">
        <v>0.55000000000000004</v>
      </c>
      <c r="CD1272" s="305" t="s">
        <v>1212</v>
      </c>
      <c r="CE1272" s="310" t="s">
        <v>1242</v>
      </c>
      <c r="CF1272" s="305"/>
      <c r="CG1272" s="308">
        <v>698.31</v>
      </c>
      <c r="CH1272" s="308">
        <v>1564.43</v>
      </c>
      <c r="CI1272" s="308">
        <v>35</v>
      </c>
      <c r="CJ1272" s="308">
        <v>35</v>
      </c>
      <c r="CK1272" s="307"/>
      <c r="CL1272" s="307"/>
      <c r="CM1272" s="307">
        <v>1</v>
      </c>
      <c r="CN1272" s="311" t="s">
        <v>1212</v>
      </c>
      <c r="CO1272" s="305" t="s">
        <v>1242</v>
      </c>
      <c r="CP1272" s="305"/>
      <c r="CQ1272" s="308">
        <v>698.31</v>
      </c>
      <c r="CR1272" s="308">
        <v>1564.43</v>
      </c>
      <c r="CS1272" s="308">
        <v>35</v>
      </c>
      <c r="CT1272" s="308">
        <v>35</v>
      </c>
      <c r="CW1272" s="312"/>
      <c r="CX1272" s="312"/>
    </row>
    <row r="1273" spans="1:102" s="299" customFormat="1" ht="16" customHeight="1">
      <c r="A1273" s="297" t="s">
        <v>3661</v>
      </c>
      <c r="B1273" s="297" t="s">
        <v>3662</v>
      </c>
      <c r="C1273" s="119" t="s">
        <v>1255</v>
      </c>
      <c r="D1273" s="119"/>
      <c r="E1273" s="119"/>
      <c r="F1273" s="298">
        <v>1273</v>
      </c>
      <c r="G1273" s="119"/>
      <c r="H1273" s="119"/>
      <c r="I1273" s="119" t="s">
        <v>3663</v>
      </c>
      <c r="J1273" s="119" t="s">
        <v>3664</v>
      </c>
      <c r="K1273" s="119" t="s">
        <v>378</v>
      </c>
      <c r="L1273" s="119"/>
      <c r="M1273" s="119" t="s">
        <v>147</v>
      </c>
      <c r="N1273" s="119"/>
      <c r="O1273" s="119"/>
      <c r="P1273" s="119"/>
      <c r="Q1273" s="119"/>
      <c r="R1273" s="119">
        <v>1</v>
      </c>
      <c r="S1273" s="119" t="s">
        <v>120</v>
      </c>
      <c r="T1273" s="119"/>
      <c r="U1273" s="119"/>
      <c r="V1273" s="119"/>
      <c r="W1273" s="119"/>
      <c r="X1273" s="119" t="s">
        <v>3665</v>
      </c>
      <c r="Y1273" s="119" t="s">
        <v>3666</v>
      </c>
      <c r="Z1273" s="119" t="s">
        <v>3667</v>
      </c>
      <c r="AA1273" s="119" t="s">
        <v>3668</v>
      </c>
      <c r="AB1273" s="119" t="s">
        <v>1209</v>
      </c>
      <c r="AD1273" s="300"/>
      <c r="AE1273" s="304"/>
      <c r="AF1273" s="297" t="s">
        <v>709</v>
      </c>
      <c r="AG1273" s="302">
        <v>0</v>
      </c>
      <c r="AH1273" s="297" t="s">
        <v>3661</v>
      </c>
      <c r="AI1273" s="297" t="s">
        <v>3662</v>
      </c>
      <c r="AJ1273" s="302">
        <v>4</v>
      </c>
      <c r="AK1273" s="299">
        <v>6</v>
      </c>
      <c r="AL1273" s="299">
        <v>1</v>
      </c>
      <c r="AM1273" s="299">
        <v>2</v>
      </c>
      <c r="AN1273" s="299">
        <v>1</v>
      </c>
      <c r="AR1273" s="299">
        <v>8</v>
      </c>
      <c r="AS1273" s="299">
        <v>4</v>
      </c>
      <c r="AT1273" s="299">
        <v>3</v>
      </c>
      <c r="AU1273" s="299">
        <v>3</v>
      </c>
      <c r="AX1273" s="303">
        <v>49.375</v>
      </c>
      <c r="AY1273" s="299">
        <v>740</v>
      </c>
      <c r="AZ1273" s="303">
        <v>219.44444444444446</v>
      </c>
      <c r="BA1273" s="299">
        <v>0</v>
      </c>
      <c r="BB1273" s="304">
        <v>665.49</v>
      </c>
      <c r="BC1273" s="304">
        <v>1660.08</v>
      </c>
      <c r="BD1273" s="303">
        <v>1219.4444444444443</v>
      </c>
      <c r="BE1273" s="303">
        <v>1000</v>
      </c>
      <c r="BH1273" s="297" t="s">
        <v>3652</v>
      </c>
      <c r="BI1273" s="312"/>
      <c r="BJ1273" s="305" t="s">
        <v>109</v>
      </c>
      <c r="BK1273" s="305"/>
      <c r="BL1273" s="305">
        <v>1</v>
      </c>
      <c r="BM1273" s="307">
        <v>1</v>
      </c>
      <c r="BN1273" s="307" t="s">
        <v>79</v>
      </c>
      <c r="BO1273" s="305" t="s">
        <v>1210</v>
      </c>
      <c r="BP1273" s="308">
        <v>665.49</v>
      </c>
      <c r="BQ1273" s="308">
        <v>1660.08</v>
      </c>
      <c r="BR1273" s="308">
        <v>12</v>
      </c>
      <c r="BS1273" s="308">
        <v>12</v>
      </c>
      <c r="BT1273" s="305" t="s">
        <v>3669</v>
      </c>
      <c r="BU1273" s="307">
        <v>0.1</v>
      </c>
      <c r="BV1273" s="309">
        <v>0</v>
      </c>
      <c r="BW1273" s="310" t="s">
        <v>1252</v>
      </c>
      <c r="BX1273" s="305"/>
      <c r="BY1273" s="308">
        <v>665.49</v>
      </c>
      <c r="BZ1273" s="308">
        <v>1660.08</v>
      </c>
      <c r="CA1273" s="308">
        <v>20.399999999999999</v>
      </c>
      <c r="CB1273" s="308">
        <v>20.399999999999999</v>
      </c>
      <c r="CC1273" s="307">
        <v>0.55000000000000004</v>
      </c>
      <c r="CD1273" s="305" t="s">
        <v>1212</v>
      </c>
      <c r="CE1273" s="310" t="s">
        <v>1252</v>
      </c>
      <c r="CF1273" s="305"/>
      <c r="CG1273" s="308">
        <v>665.49</v>
      </c>
      <c r="CH1273" s="308">
        <v>1660.08</v>
      </c>
      <c r="CI1273" s="308">
        <v>12</v>
      </c>
      <c r="CJ1273" s="308">
        <v>12</v>
      </c>
      <c r="CK1273" s="307"/>
      <c r="CL1273" s="307"/>
      <c r="CM1273" s="307">
        <v>1</v>
      </c>
      <c r="CN1273" s="311" t="s">
        <v>1212</v>
      </c>
      <c r="CO1273" s="305" t="s">
        <v>1252</v>
      </c>
      <c r="CP1273" s="305"/>
      <c r="CQ1273" s="308">
        <v>665.49</v>
      </c>
      <c r="CR1273" s="308">
        <v>1660.08</v>
      </c>
      <c r="CS1273" s="308">
        <v>12</v>
      </c>
      <c r="CT1273" s="308">
        <v>12</v>
      </c>
      <c r="CW1273" s="312"/>
      <c r="CX1273" s="312"/>
    </row>
    <row r="1274" spans="1:102" s="299" customFormat="1" ht="16" customHeight="1">
      <c r="A1274" s="297" t="s">
        <v>3670</v>
      </c>
      <c r="B1274" s="297" t="s">
        <v>3671</v>
      </c>
      <c r="C1274" s="119" t="s">
        <v>1214</v>
      </c>
      <c r="D1274" s="119"/>
      <c r="E1274" s="119"/>
      <c r="F1274" s="298">
        <v>1274</v>
      </c>
      <c r="G1274" s="119"/>
      <c r="H1274" s="119"/>
      <c r="I1274" s="119" t="s">
        <v>3672</v>
      </c>
      <c r="J1274" s="119" t="s">
        <v>3673</v>
      </c>
      <c r="K1274" s="119" t="s">
        <v>378</v>
      </c>
      <c r="L1274" s="119"/>
      <c r="M1274" s="119" t="s">
        <v>147</v>
      </c>
      <c r="N1274" s="119"/>
      <c r="O1274" s="119"/>
      <c r="P1274" s="119"/>
      <c r="Q1274" s="119"/>
      <c r="R1274" s="119">
        <v>1</v>
      </c>
      <c r="S1274" s="119" t="s">
        <v>120</v>
      </c>
      <c r="T1274" s="119"/>
      <c r="U1274" s="119"/>
      <c r="V1274" s="119"/>
      <c r="W1274" s="119"/>
      <c r="X1274" s="119" t="s">
        <v>3674</v>
      </c>
      <c r="Y1274" s="119" t="s">
        <v>3675</v>
      </c>
      <c r="Z1274" s="119" t="s">
        <v>3676</v>
      </c>
      <c r="AA1274" s="119" t="s">
        <v>3677</v>
      </c>
      <c r="AB1274" s="119" t="s">
        <v>1209</v>
      </c>
      <c r="AD1274" s="300"/>
      <c r="AE1274" s="304"/>
      <c r="AF1274" s="297" t="s">
        <v>710</v>
      </c>
      <c r="AG1274" s="302">
        <v>0</v>
      </c>
      <c r="AH1274" s="297" t="s">
        <v>3670</v>
      </c>
      <c r="AI1274" s="297" t="s">
        <v>3671</v>
      </c>
      <c r="AJ1274" s="302">
        <v>4</v>
      </c>
      <c r="AK1274" s="299">
        <v>6</v>
      </c>
      <c r="AL1274" s="299">
        <v>1</v>
      </c>
      <c r="AM1274" s="299">
        <v>2</v>
      </c>
      <c r="AN1274" s="299">
        <v>2</v>
      </c>
      <c r="AR1274" s="299">
        <v>8</v>
      </c>
      <c r="AS1274" s="299">
        <v>4</v>
      </c>
      <c r="AT1274" s="299">
        <v>3</v>
      </c>
      <c r="AU1274" s="299">
        <v>3</v>
      </c>
      <c r="AX1274" s="303">
        <v>50.625</v>
      </c>
      <c r="AY1274" s="299">
        <v>740</v>
      </c>
      <c r="AZ1274" s="303">
        <v>225</v>
      </c>
      <c r="BA1274" s="299">
        <v>0</v>
      </c>
      <c r="BB1274" s="304">
        <v>651.17000000000007</v>
      </c>
      <c r="BC1274" s="304">
        <v>1652.62</v>
      </c>
      <c r="BD1274" s="303">
        <v>1225</v>
      </c>
      <c r="BE1274" s="303">
        <v>1000</v>
      </c>
      <c r="BH1274" s="297" t="s">
        <v>3652</v>
      </c>
      <c r="BI1274" s="312"/>
      <c r="BJ1274" s="305" t="s">
        <v>109</v>
      </c>
      <c r="BK1274" s="305"/>
      <c r="BL1274" s="305">
        <v>1</v>
      </c>
      <c r="BM1274" s="307">
        <v>1</v>
      </c>
      <c r="BN1274" s="307" t="s">
        <v>79</v>
      </c>
      <c r="BO1274" s="305" t="s">
        <v>1210</v>
      </c>
      <c r="BP1274" s="308">
        <v>651.16999999999996</v>
      </c>
      <c r="BQ1274" s="308">
        <v>1652.62</v>
      </c>
      <c r="BR1274" s="308">
        <v>12</v>
      </c>
      <c r="BS1274" s="308">
        <v>12</v>
      </c>
      <c r="BT1274" s="305" t="s">
        <v>3678</v>
      </c>
      <c r="BU1274" s="307">
        <v>0.1</v>
      </c>
      <c r="BV1274" s="309">
        <v>0</v>
      </c>
      <c r="BW1274" s="310" t="s">
        <v>1252</v>
      </c>
      <c r="BX1274" s="305"/>
      <c r="BY1274" s="308">
        <v>651.16999999999996</v>
      </c>
      <c r="BZ1274" s="308">
        <v>1652.62</v>
      </c>
      <c r="CA1274" s="308">
        <v>20.399999999999999</v>
      </c>
      <c r="CB1274" s="308">
        <v>20.399999999999999</v>
      </c>
      <c r="CC1274" s="307">
        <v>0.55000000000000004</v>
      </c>
      <c r="CD1274" s="305" t="s">
        <v>1212</v>
      </c>
      <c r="CE1274" s="310" t="s">
        <v>1252</v>
      </c>
      <c r="CF1274" s="305"/>
      <c r="CG1274" s="308">
        <v>651.16999999999996</v>
      </c>
      <c r="CH1274" s="308">
        <v>1652.62</v>
      </c>
      <c r="CI1274" s="308">
        <v>12</v>
      </c>
      <c r="CJ1274" s="308">
        <v>12</v>
      </c>
      <c r="CK1274" s="307"/>
      <c r="CL1274" s="307"/>
      <c r="CM1274" s="307">
        <v>1</v>
      </c>
      <c r="CN1274" s="311" t="s">
        <v>1212</v>
      </c>
      <c r="CO1274" s="305" t="s">
        <v>1252</v>
      </c>
      <c r="CP1274" s="305"/>
      <c r="CQ1274" s="308">
        <v>651.16999999999996</v>
      </c>
      <c r="CR1274" s="308">
        <v>1652.62</v>
      </c>
      <c r="CS1274" s="308">
        <v>12</v>
      </c>
      <c r="CT1274" s="308">
        <v>12</v>
      </c>
      <c r="CW1274" s="312"/>
      <c r="CX1274" s="312"/>
    </row>
    <row r="1275" spans="1:102" s="299" customFormat="1" ht="16" customHeight="1">
      <c r="A1275" s="297" t="s">
        <v>3679</v>
      </c>
      <c r="B1275" s="297" t="s">
        <v>3680</v>
      </c>
      <c r="C1275" s="119" t="s">
        <v>1255</v>
      </c>
      <c r="D1275" s="119"/>
      <c r="E1275" s="119"/>
      <c r="F1275" s="298">
        <v>1275</v>
      </c>
      <c r="G1275" s="119"/>
      <c r="H1275" s="119"/>
      <c r="I1275" s="119" t="s">
        <v>3681</v>
      </c>
      <c r="J1275" s="119" t="s">
        <v>3682</v>
      </c>
      <c r="K1275" s="119" t="s">
        <v>378</v>
      </c>
      <c r="L1275" s="119"/>
      <c r="M1275" s="119" t="s">
        <v>147</v>
      </c>
      <c r="N1275" s="119"/>
      <c r="O1275" s="119"/>
      <c r="P1275" s="119"/>
      <c r="Q1275" s="119"/>
      <c r="R1275" s="119">
        <v>1</v>
      </c>
      <c r="S1275" s="119" t="s">
        <v>120</v>
      </c>
      <c r="T1275" s="119"/>
      <c r="U1275" s="119"/>
      <c r="V1275" s="119"/>
      <c r="W1275" s="119"/>
      <c r="X1275" s="119" t="s">
        <v>3683</v>
      </c>
      <c r="Y1275" s="119" t="s">
        <v>3684</v>
      </c>
      <c r="Z1275" s="119" t="s">
        <v>3685</v>
      </c>
      <c r="AA1275" s="119" t="s">
        <v>3686</v>
      </c>
      <c r="AB1275" s="119" t="s">
        <v>1209</v>
      </c>
      <c r="AD1275" s="300"/>
      <c r="AE1275" s="304"/>
      <c r="AF1275" s="297" t="s">
        <v>711</v>
      </c>
      <c r="AG1275" s="302">
        <v>0</v>
      </c>
      <c r="AH1275" s="297" t="s">
        <v>3679</v>
      </c>
      <c r="AI1275" s="297" t="s">
        <v>3680</v>
      </c>
      <c r="AJ1275" s="302">
        <v>4</v>
      </c>
      <c r="AK1275" s="299">
        <v>6</v>
      </c>
      <c r="AL1275" s="299">
        <v>1</v>
      </c>
      <c r="AM1275" s="299">
        <v>2</v>
      </c>
      <c r="AN1275" s="299">
        <v>3</v>
      </c>
      <c r="AR1275" s="299">
        <v>8</v>
      </c>
      <c r="AS1275" s="299">
        <v>4</v>
      </c>
      <c r="AT1275" s="299">
        <v>3</v>
      </c>
      <c r="AU1275" s="299">
        <v>3</v>
      </c>
      <c r="AX1275" s="303">
        <v>51.875</v>
      </c>
      <c r="AY1275" s="299">
        <v>740</v>
      </c>
      <c r="AZ1275" s="303">
        <v>230.55555555555554</v>
      </c>
      <c r="BA1275" s="299">
        <v>0</v>
      </c>
      <c r="BB1275" s="304">
        <v>637.01</v>
      </c>
      <c r="BC1275" s="304">
        <v>1644.8600000000001</v>
      </c>
      <c r="BD1275" s="303">
        <v>1230.5555555555557</v>
      </c>
      <c r="BE1275" s="303">
        <v>1000</v>
      </c>
      <c r="BH1275" s="297" t="s">
        <v>3652</v>
      </c>
      <c r="BI1275" s="312"/>
      <c r="BJ1275" s="305" t="s">
        <v>109</v>
      </c>
      <c r="BK1275" s="305"/>
      <c r="BL1275" s="305">
        <v>1</v>
      </c>
      <c r="BM1275" s="307">
        <v>1</v>
      </c>
      <c r="BN1275" s="307" t="s">
        <v>79</v>
      </c>
      <c r="BO1275" s="305" t="s">
        <v>1210</v>
      </c>
      <c r="BP1275" s="308">
        <v>637.01</v>
      </c>
      <c r="BQ1275" s="308">
        <v>1644.86</v>
      </c>
      <c r="BR1275" s="308">
        <v>12</v>
      </c>
      <c r="BS1275" s="308">
        <v>12</v>
      </c>
      <c r="BT1275" s="305" t="s">
        <v>3687</v>
      </c>
      <c r="BU1275" s="307">
        <v>0.1</v>
      </c>
      <c r="BV1275" s="309">
        <v>0</v>
      </c>
      <c r="BW1275" s="310" t="s">
        <v>1252</v>
      </c>
      <c r="BX1275" s="305"/>
      <c r="BY1275" s="308">
        <v>637.01</v>
      </c>
      <c r="BZ1275" s="308">
        <v>1644.86</v>
      </c>
      <c r="CA1275" s="308">
        <v>20.399999999999999</v>
      </c>
      <c r="CB1275" s="308">
        <v>20.399999999999999</v>
      </c>
      <c r="CC1275" s="307">
        <v>0.55000000000000004</v>
      </c>
      <c r="CD1275" s="305" t="s">
        <v>1212</v>
      </c>
      <c r="CE1275" s="310" t="s">
        <v>1252</v>
      </c>
      <c r="CF1275" s="305"/>
      <c r="CG1275" s="308">
        <v>637.01</v>
      </c>
      <c r="CH1275" s="308">
        <v>1644.86</v>
      </c>
      <c r="CI1275" s="308">
        <v>12</v>
      </c>
      <c r="CJ1275" s="308">
        <v>12</v>
      </c>
      <c r="CK1275" s="307"/>
      <c r="CL1275" s="307"/>
      <c r="CM1275" s="307">
        <v>1</v>
      </c>
      <c r="CN1275" s="311" t="s">
        <v>1212</v>
      </c>
      <c r="CO1275" s="305" t="s">
        <v>1252</v>
      </c>
      <c r="CP1275" s="305"/>
      <c r="CQ1275" s="308">
        <v>637.01</v>
      </c>
      <c r="CR1275" s="308">
        <v>1644.86</v>
      </c>
      <c r="CS1275" s="308">
        <v>12</v>
      </c>
      <c r="CT1275" s="308">
        <v>12</v>
      </c>
      <c r="CW1275" s="312"/>
      <c r="CX1275" s="312"/>
    </row>
    <row r="1276" spans="1:102" s="299" customFormat="1" ht="16" customHeight="1">
      <c r="A1276" s="297" t="s">
        <v>3688</v>
      </c>
      <c r="B1276" s="297" t="s">
        <v>3689</v>
      </c>
      <c r="C1276" s="119" t="s">
        <v>1214</v>
      </c>
      <c r="D1276" s="119"/>
      <c r="E1276" s="119"/>
      <c r="F1276" s="298">
        <v>1276</v>
      </c>
      <c r="G1276" s="119"/>
      <c r="H1276" s="119"/>
      <c r="I1276" s="119" t="s">
        <v>3690</v>
      </c>
      <c r="J1276" s="119" t="s">
        <v>3691</v>
      </c>
      <c r="K1276" s="119" t="s">
        <v>378</v>
      </c>
      <c r="L1276" s="119"/>
      <c r="M1276" s="119" t="s">
        <v>147</v>
      </c>
      <c r="N1276" s="119"/>
      <c r="O1276" s="119"/>
      <c r="P1276" s="119"/>
      <c r="Q1276" s="119"/>
      <c r="R1276" s="119">
        <v>1</v>
      </c>
      <c r="S1276" s="119" t="s">
        <v>120</v>
      </c>
      <c r="T1276" s="119"/>
      <c r="U1276" s="119"/>
      <c r="V1276" s="119"/>
      <c r="W1276" s="119"/>
      <c r="X1276" s="119" t="s">
        <v>3692</v>
      </c>
      <c r="Y1276" s="119" t="s">
        <v>3693</v>
      </c>
      <c r="Z1276" s="119" t="s">
        <v>3694</v>
      </c>
      <c r="AA1276" s="119" t="s">
        <v>3695</v>
      </c>
      <c r="AB1276" s="119" t="s">
        <v>1209</v>
      </c>
      <c r="AD1276" s="300"/>
      <c r="AE1276" s="304"/>
      <c r="AF1276" s="297" t="s">
        <v>712</v>
      </c>
      <c r="AG1276" s="302">
        <v>0</v>
      </c>
      <c r="AH1276" s="297" t="s">
        <v>3688</v>
      </c>
      <c r="AI1276" s="297" t="s">
        <v>3689</v>
      </c>
      <c r="AJ1276" s="302">
        <v>3</v>
      </c>
      <c r="AK1276" s="299">
        <v>6</v>
      </c>
      <c r="AL1276" s="299">
        <v>1</v>
      </c>
      <c r="AM1276" s="299">
        <v>3</v>
      </c>
      <c r="AR1276" s="299">
        <v>8</v>
      </c>
      <c r="AS1276" s="299">
        <v>4</v>
      </c>
      <c r="AT1276" s="299">
        <v>3</v>
      </c>
      <c r="AX1276" s="303">
        <v>54.375</v>
      </c>
      <c r="AY1276" s="299">
        <v>640</v>
      </c>
      <c r="AZ1276" s="303">
        <v>241.66666666666669</v>
      </c>
      <c r="BA1276" s="299">
        <v>0</v>
      </c>
      <c r="BB1276" s="304">
        <v>662.04</v>
      </c>
      <c r="BC1276" s="304">
        <v>1543.49</v>
      </c>
      <c r="BD1276" s="303">
        <v>1241.6666666666667</v>
      </c>
      <c r="BE1276" s="303">
        <v>1000</v>
      </c>
      <c r="BH1276" s="297" t="s">
        <v>3607</v>
      </c>
      <c r="BI1276" s="312"/>
      <c r="BJ1276" s="305" t="s">
        <v>109</v>
      </c>
      <c r="BK1276" s="305"/>
      <c r="BL1276" s="305">
        <v>1</v>
      </c>
      <c r="BM1276" s="307">
        <v>1</v>
      </c>
      <c r="BN1276" s="307" t="s">
        <v>79</v>
      </c>
      <c r="BO1276" s="305" t="s">
        <v>1210</v>
      </c>
      <c r="BP1276" s="308">
        <v>662.04</v>
      </c>
      <c r="BQ1276" s="308">
        <v>1543.49</v>
      </c>
      <c r="BR1276" s="308">
        <v>35</v>
      </c>
      <c r="BS1276" s="308">
        <v>35</v>
      </c>
      <c r="BT1276" s="305" t="s">
        <v>3696</v>
      </c>
      <c r="BU1276" s="307">
        <v>0.1</v>
      </c>
      <c r="BV1276" s="309">
        <v>0</v>
      </c>
      <c r="BW1276" s="310" t="s">
        <v>1242</v>
      </c>
      <c r="BX1276" s="305"/>
      <c r="BY1276" s="308">
        <v>662.04</v>
      </c>
      <c r="BZ1276" s="308">
        <v>1543.49</v>
      </c>
      <c r="CA1276" s="308">
        <v>59.5</v>
      </c>
      <c r="CB1276" s="308">
        <v>59.5</v>
      </c>
      <c r="CC1276" s="307">
        <v>0.55000000000000004</v>
      </c>
      <c r="CD1276" s="305" t="s">
        <v>1212</v>
      </c>
      <c r="CE1276" s="310" t="s">
        <v>1242</v>
      </c>
      <c r="CF1276" s="305"/>
      <c r="CG1276" s="308">
        <v>662.04</v>
      </c>
      <c r="CH1276" s="308">
        <v>1543.49</v>
      </c>
      <c r="CI1276" s="308">
        <v>35</v>
      </c>
      <c r="CJ1276" s="308">
        <v>35</v>
      </c>
      <c r="CK1276" s="307"/>
      <c r="CL1276" s="307"/>
      <c r="CM1276" s="307">
        <v>1</v>
      </c>
      <c r="CN1276" s="311" t="s">
        <v>1212</v>
      </c>
      <c r="CO1276" s="305" t="s">
        <v>1242</v>
      </c>
      <c r="CP1276" s="305"/>
      <c r="CQ1276" s="308">
        <v>662.04</v>
      </c>
      <c r="CR1276" s="308">
        <v>1543.49</v>
      </c>
      <c r="CS1276" s="308">
        <v>35</v>
      </c>
      <c r="CT1276" s="308">
        <v>35</v>
      </c>
      <c r="CW1276" s="312"/>
      <c r="CX1276" s="312"/>
    </row>
    <row r="1277" spans="1:102" s="299" customFormat="1" ht="16" customHeight="1">
      <c r="A1277" s="297" t="s">
        <v>3697</v>
      </c>
      <c r="B1277" s="297" t="s">
        <v>3698</v>
      </c>
      <c r="C1277" s="119" t="s">
        <v>1214</v>
      </c>
      <c r="D1277" s="119"/>
      <c r="E1277" s="119"/>
      <c r="F1277" s="298">
        <v>1277</v>
      </c>
      <c r="G1277" s="119"/>
      <c r="H1277" s="119"/>
      <c r="I1277" s="119" t="s">
        <v>3699</v>
      </c>
      <c r="J1277" s="119" t="s">
        <v>3700</v>
      </c>
      <c r="K1277" s="119" t="s">
        <v>378</v>
      </c>
      <c r="L1277" s="119"/>
      <c r="M1277" s="119" t="s">
        <v>147</v>
      </c>
      <c r="N1277" s="119"/>
      <c r="O1277" s="119"/>
      <c r="P1277" s="119"/>
      <c r="Q1277" s="119"/>
      <c r="R1277" s="119">
        <v>1</v>
      </c>
      <c r="S1277" s="119" t="s">
        <v>120</v>
      </c>
      <c r="T1277" s="119"/>
      <c r="U1277" s="119"/>
      <c r="V1277" s="119"/>
      <c r="W1277" s="119"/>
      <c r="X1277" s="119" t="s">
        <v>3701</v>
      </c>
      <c r="Y1277" s="119" t="s">
        <v>3702</v>
      </c>
      <c r="Z1277" s="119" t="s">
        <v>3703</v>
      </c>
      <c r="AA1277" s="119" t="s">
        <v>3704</v>
      </c>
      <c r="AB1277" s="119" t="s">
        <v>1209</v>
      </c>
      <c r="AD1277" s="300"/>
      <c r="AE1277" s="304"/>
      <c r="AF1277" s="297" t="s">
        <v>713</v>
      </c>
      <c r="AG1277" s="302">
        <v>0</v>
      </c>
      <c r="AH1277" s="297" t="s">
        <v>3697</v>
      </c>
      <c r="AI1277" s="297" t="s">
        <v>3698</v>
      </c>
      <c r="AJ1277" s="302">
        <v>4</v>
      </c>
      <c r="AK1277" s="299">
        <v>6</v>
      </c>
      <c r="AL1277" s="299">
        <v>1</v>
      </c>
      <c r="AM1277" s="299">
        <v>3</v>
      </c>
      <c r="AN1277" s="299">
        <v>1</v>
      </c>
      <c r="AR1277" s="299">
        <v>8</v>
      </c>
      <c r="AS1277" s="299">
        <v>4</v>
      </c>
      <c r="AT1277" s="299">
        <v>3</v>
      </c>
      <c r="AU1277" s="299">
        <v>3</v>
      </c>
      <c r="AX1277" s="303">
        <v>53.125</v>
      </c>
      <c r="AY1277" s="299">
        <v>740</v>
      </c>
      <c r="AZ1277" s="303">
        <v>236.11111111111114</v>
      </c>
      <c r="BA1277" s="299">
        <v>0</v>
      </c>
      <c r="BB1277" s="304">
        <v>623.03</v>
      </c>
      <c r="BC1277" s="304">
        <v>1636.78</v>
      </c>
      <c r="BD1277" s="303">
        <v>1236.1111111111111</v>
      </c>
      <c r="BE1277" s="303">
        <v>1000</v>
      </c>
      <c r="BH1277" s="297" t="s">
        <v>3688</v>
      </c>
      <c r="BI1277" s="312"/>
      <c r="BJ1277" s="305" t="s">
        <v>109</v>
      </c>
      <c r="BK1277" s="305"/>
      <c r="BL1277" s="305">
        <v>1</v>
      </c>
      <c r="BM1277" s="307">
        <v>1</v>
      </c>
      <c r="BN1277" s="307" t="s">
        <v>79</v>
      </c>
      <c r="BO1277" s="305" t="s">
        <v>1210</v>
      </c>
      <c r="BP1277" s="308">
        <v>623.03</v>
      </c>
      <c r="BQ1277" s="308">
        <v>1636.78</v>
      </c>
      <c r="BR1277" s="308">
        <v>12</v>
      </c>
      <c r="BS1277" s="308">
        <v>12</v>
      </c>
      <c r="BT1277" s="305" t="s">
        <v>3705</v>
      </c>
      <c r="BU1277" s="307">
        <v>0.1</v>
      </c>
      <c r="BV1277" s="309">
        <v>0</v>
      </c>
      <c r="BW1277" s="310" t="s">
        <v>1252</v>
      </c>
      <c r="BX1277" s="305"/>
      <c r="BY1277" s="308">
        <v>623.03</v>
      </c>
      <c r="BZ1277" s="308">
        <v>1636.78</v>
      </c>
      <c r="CA1277" s="308">
        <v>20.399999999999999</v>
      </c>
      <c r="CB1277" s="308">
        <v>20.399999999999999</v>
      </c>
      <c r="CC1277" s="307">
        <v>0.55000000000000004</v>
      </c>
      <c r="CD1277" s="305" t="s">
        <v>1212</v>
      </c>
      <c r="CE1277" s="310" t="s">
        <v>1252</v>
      </c>
      <c r="CF1277" s="305"/>
      <c r="CG1277" s="308">
        <v>623.03</v>
      </c>
      <c r="CH1277" s="308">
        <v>1636.78</v>
      </c>
      <c r="CI1277" s="308">
        <v>12</v>
      </c>
      <c r="CJ1277" s="308">
        <v>12</v>
      </c>
      <c r="CK1277" s="307"/>
      <c r="CL1277" s="307"/>
      <c r="CM1277" s="307">
        <v>1</v>
      </c>
      <c r="CN1277" s="311" t="s">
        <v>1212</v>
      </c>
      <c r="CO1277" s="305" t="s">
        <v>1252</v>
      </c>
      <c r="CP1277" s="305"/>
      <c r="CQ1277" s="308">
        <v>623.03</v>
      </c>
      <c r="CR1277" s="308">
        <v>1636.78</v>
      </c>
      <c r="CS1277" s="308">
        <v>12</v>
      </c>
      <c r="CT1277" s="308">
        <v>12</v>
      </c>
      <c r="CW1277" s="312"/>
      <c r="CX1277" s="312"/>
    </row>
    <row r="1278" spans="1:102" s="299" customFormat="1" ht="16" customHeight="1">
      <c r="A1278" s="297" t="s">
        <v>3706</v>
      </c>
      <c r="B1278" s="297" t="s">
        <v>3707</v>
      </c>
      <c r="C1278" s="119" t="s">
        <v>1255</v>
      </c>
      <c r="D1278" s="119"/>
      <c r="E1278" s="119"/>
      <c r="F1278" s="298">
        <v>1278</v>
      </c>
      <c r="G1278" s="119"/>
      <c r="H1278" s="119"/>
      <c r="I1278" s="119" t="s">
        <v>3708</v>
      </c>
      <c r="J1278" s="119" t="s">
        <v>3709</v>
      </c>
      <c r="K1278" s="119" t="s">
        <v>378</v>
      </c>
      <c r="L1278" s="119"/>
      <c r="M1278" s="119" t="s">
        <v>147</v>
      </c>
      <c r="N1278" s="119"/>
      <c r="O1278" s="119"/>
      <c r="P1278" s="119"/>
      <c r="Q1278" s="119"/>
      <c r="R1278" s="119">
        <v>1</v>
      </c>
      <c r="S1278" s="119" t="s">
        <v>120</v>
      </c>
      <c r="T1278" s="119"/>
      <c r="U1278" s="119"/>
      <c r="V1278" s="119"/>
      <c r="W1278" s="119"/>
      <c r="X1278" s="119" t="s">
        <v>3710</v>
      </c>
      <c r="Y1278" s="119" t="s">
        <v>3711</v>
      </c>
      <c r="Z1278" s="119" t="s">
        <v>3712</v>
      </c>
      <c r="AA1278" s="119" t="s">
        <v>3713</v>
      </c>
      <c r="AB1278" s="119" t="s">
        <v>1209</v>
      </c>
      <c r="AD1278" s="300"/>
      <c r="AE1278" s="304"/>
      <c r="AF1278" s="297" t="s">
        <v>714</v>
      </c>
      <c r="AG1278" s="302">
        <v>0</v>
      </c>
      <c r="AH1278" s="297" t="s">
        <v>3706</v>
      </c>
      <c r="AI1278" s="297" t="s">
        <v>3707</v>
      </c>
      <c r="AJ1278" s="302">
        <v>4</v>
      </c>
      <c r="AK1278" s="299">
        <v>6</v>
      </c>
      <c r="AL1278" s="299">
        <v>1</v>
      </c>
      <c r="AM1278" s="299">
        <v>3</v>
      </c>
      <c r="AN1278" s="299">
        <v>2</v>
      </c>
      <c r="AR1278" s="299">
        <v>8</v>
      </c>
      <c r="AS1278" s="299">
        <v>4</v>
      </c>
      <c r="AT1278" s="299">
        <v>3</v>
      </c>
      <c r="AU1278" s="299">
        <v>3</v>
      </c>
      <c r="AX1278" s="303">
        <v>54.375</v>
      </c>
      <c r="AY1278" s="299">
        <v>740</v>
      </c>
      <c r="AZ1278" s="303">
        <v>241.66666666666669</v>
      </c>
      <c r="BA1278" s="299">
        <v>0</v>
      </c>
      <c r="BB1278" s="304">
        <v>609.23</v>
      </c>
      <c r="BC1278" s="304">
        <v>1628.4099999999999</v>
      </c>
      <c r="BD1278" s="303">
        <v>1241.6666666666667</v>
      </c>
      <c r="BE1278" s="303">
        <v>1000</v>
      </c>
      <c r="BH1278" s="297" t="s">
        <v>3688</v>
      </c>
      <c r="BI1278" s="312"/>
      <c r="BJ1278" s="305" t="s">
        <v>109</v>
      </c>
      <c r="BK1278" s="305"/>
      <c r="BL1278" s="305">
        <v>1</v>
      </c>
      <c r="BM1278" s="307">
        <v>1</v>
      </c>
      <c r="BN1278" s="307" t="s">
        <v>79</v>
      </c>
      <c r="BO1278" s="305" t="s">
        <v>1210</v>
      </c>
      <c r="BP1278" s="308">
        <v>609.23</v>
      </c>
      <c r="BQ1278" s="308">
        <v>1628.41</v>
      </c>
      <c r="BR1278" s="308">
        <v>12</v>
      </c>
      <c r="BS1278" s="308">
        <v>12</v>
      </c>
      <c r="BT1278" s="305" t="s">
        <v>3714</v>
      </c>
      <c r="BU1278" s="307">
        <v>0.1</v>
      </c>
      <c r="BV1278" s="309">
        <v>0</v>
      </c>
      <c r="BW1278" s="310" t="s">
        <v>1252</v>
      </c>
      <c r="BX1278" s="305"/>
      <c r="BY1278" s="308">
        <v>609.23</v>
      </c>
      <c r="BZ1278" s="308">
        <v>1628.41</v>
      </c>
      <c r="CA1278" s="308">
        <v>20.399999999999999</v>
      </c>
      <c r="CB1278" s="308">
        <v>20.399999999999999</v>
      </c>
      <c r="CC1278" s="307">
        <v>0.55000000000000004</v>
      </c>
      <c r="CD1278" s="305" t="s">
        <v>1212</v>
      </c>
      <c r="CE1278" s="310" t="s">
        <v>1252</v>
      </c>
      <c r="CF1278" s="305"/>
      <c r="CG1278" s="308">
        <v>609.23</v>
      </c>
      <c r="CH1278" s="308">
        <v>1628.41</v>
      </c>
      <c r="CI1278" s="308">
        <v>12</v>
      </c>
      <c r="CJ1278" s="308">
        <v>12</v>
      </c>
      <c r="CK1278" s="307"/>
      <c r="CL1278" s="307"/>
      <c r="CM1278" s="307">
        <v>1</v>
      </c>
      <c r="CN1278" s="311" t="s">
        <v>1212</v>
      </c>
      <c r="CO1278" s="305" t="s">
        <v>1252</v>
      </c>
      <c r="CP1278" s="305"/>
      <c r="CQ1278" s="308">
        <v>609.23</v>
      </c>
      <c r="CR1278" s="308">
        <v>1628.41</v>
      </c>
      <c r="CS1278" s="308">
        <v>12</v>
      </c>
      <c r="CT1278" s="308">
        <v>12</v>
      </c>
      <c r="CW1278" s="312"/>
      <c r="CX1278" s="312"/>
    </row>
    <row r="1279" spans="1:102" s="299" customFormat="1" ht="16" customHeight="1">
      <c r="A1279" s="297" t="s">
        <v>3715</v>
      </c>
      <c r="B1279" s="297" t="s">
        <v>3716</v>
      </c>
      <c r="C1279" s="119" t="s">
        <v>1214</v>
      </c>
      <c r="D1279" s="119"/>
      <c r="E1279" s="119"/>
      <c r="F1279" s="298">
        <v>1279</v>
      </c>
      <c r="G1279" s="119"/>
      <c r="H1279" s="119"/>
      <c r="I1279" s="119" t="s">
        <v>3717</v>
      </c>
      <c r="J1279" s="119" t="s">
        <v>3718</v>
      </c>
      <c r="K1279" s="119" t="s">
        <v>378</v>
      </c>
      <c r="L1279" s="119"/>
      <c r="M1279" s="119" t="s">
        <v>147</v>
      </c>
      <c r="N1279" s="119"/>
      <c r="O1279" s="119"/>
      <c r="P1279" s="119"/>
      <c r="Q1279" s="119"/>
      <c r="R1279" s="119">
        <v>1</v>
      </c>
      <c r="S1279" s="119" t="s">
        <v>120</v>
      </c>
      <c r="T1279" s="119"/>
      <c r="U1279" s="119"/>
      <c r="V1279" s="119"/>
      <c r="W1279" s="119"/>
      <c r="X1279" s="119" t="s">
        <v>3719</v>
      </c>
      <c r="Y1279" s="119" t="s">
        <v>3720</v>
      </c>
      <c r="Z1279" s="119" t="s">
        <v>3721</v>
      </c>
      <c r="AA1279" s="119" t="s">
        <v>3722</v>
      </c>
      <c r="AB1279" s="119" t="s">
        <v>1209</v>
      </c>
      <c r="AD1279" s="300"/>
      <c r="AE1279" s="304"/>
      <c r="AF1279" s="297" t="s">
        <v>715</v>
      </c>
      <c r="AG1279" s="302">
        <v>0</v>
      </c>
      <c r="AH1279" s="297" t="s">
        <v>3715</v>
      </c>
      <c r="AI1279" s="297" t="s">
        <v>3716</v>
      </c>
      <c r="AJ1279" s="302">
        <v>4</v>
      </c>
      <c r="AK1279" s="299">
        <v>6</v>
      </c>
      <c r="AL1279" s="299">
        <v>1</v>
      </c>
      <c r="AM1279" s="299">
        <v>3</v>
      </c>
      <c r="AN1279" s="299">
        <v>3</v>
      </c>
      <c r="AR1279" s="299">
        <v>8</v>
      </c>
      <c r="AS1279" s="299">
        <v>4</v>
      </c>
      <c r="AT1279" s="299">
        <v>3</v>
      </c>
      <c r="AU1279" s="299">
        <v>3</v>
      </c>
      <c r="AX1279" s="303">
        <v>55.625</v>
      </c>
      <c r="AY1279" s="299">
        <v>740</v>
      </c>
      <c r="AZ1279" s="303">
        <v>247.22222222222223</v>
      </c>
      <c r="BA1279" s="299">
        <v>0</v>
      </c>
      <c r="BB1279" s="304">
        <v>595.61</v>
      </c>
      <c r="BC1279" s="304">
        <v>1619.74</v>
      </c>
      <c r="BD1279" s="303">
        <v>1247.2222222222222</v>
      </c>
      <c r="BE1279" s="303">
        <v>1000</v>
      </c>
      <c r="BH1279" s="297" t="s">
        <v>3688</v>
      </c>
      <c r="BI1279" s="312"/>
      <c r="BJ1279" s="305" t="s">
        <v>109</v>
      </c>
      <c r="BK1279" s="305"/>
      <c r="BL1279" s="305">
        <v>1</v>
      </c>
      <c r="BM1279" s="307">
        <v>1</v>
      </c>
      <c r="BN1279" s="307" t="s">
        <v>79</v>
      </c>
      <c r="BO1279" s="305" t="s">
        <v>1210</v>
      </c>
      <c r="BP1279" s="308">
        <v>595.61</v>
      </c>
      <c r="BQ1279" s="308">
        <v>1619.74</v>
      </c>
      <c r="BR1279" s="308">
        <v>12</v>
      </c>
      <c r="BS1279" s="308">
        <v>12</v>
      </c>
      <c r="BT1279" s="305" t="s">
        <v>3723</v>
      </c>
      <c r="BU1279" s="307">
        <v>0.1</v>
      </c>
      <c r="BV1279" s="309">
        <v>0</v>
      </c>
      <c r="BW1279" s="310" t="s">
        <v>1252</v>
      </c>
      <c r="BX1279" s="305"/>
      <c r="BY1279" s="308">
        <v>595.61</v>
      </c>
      <c r="BZ1279" s="308">
        <v>1619.74</v>
      </c>
      <c r="CA1279" s="308">
        <v>20.399999999999999</v>
      </c>
      <c r="CB1279" s="308">
        <v>20.399999999999999</v>
      </c>
      <c r="CC1279" s="307">
        <v>0.55000000000000004</v>
      </c>
      <c r="CD1279" s="305" t="s">
        <v>1212</v>
      </c>
      <c r="CE1279" s="310" t="s">
        <v>1252</v>
      </c>
      <c r="CF1279" s="305"/>
      <c r="CG1279" s="308">
        <v>595.61</v>
      </c>
      <c r="CH1279" s="308">
        <v>1619.74</v>
      </c>
      <c r="CI1279" s="308">
        <v>12</v>
      </c>
      <c r="CJ1279" s="308">
        <v>12</v>
      </c>
      <c r="CK1279" s="307"/>
      <c r="CL1279" s="307"/>
      <c r="CM1279" s="307">
        <v>1</v>
      </c>
      <c r="CN1279" s="311" t="s">
        <v>1212</v>
      </c>
      <c r="CO1279" s="305" t="s">
        <v>1252</v>
      </c>
      <c r="CP1279" s="305"/>
      <c r="CQ1279" s="308">
        <v>595.61</v>
      </c>
      <c r="CR1279" s="308">
        <v>1619.74</v>
      </c>
      <c r="CS1279" s="308">
        <v>12</v>
      </c>
      <c r="CT1279" s="308">
        <v>12</v>
      </c>
      <c r="CW1279" s="312"/>
      <c r="CX1279" s="312"/>
    </row>
    <row r="1280" spans="1:102" s="299" customFormat="1" ht="16" customHeight="1">
      <c r="A1280" s="297" t="s">
        <v>3724</v>
      </c>
      <c r="B1280" s="297" t="s">
        <v>3725</v>
      </c>
      <c r="C1280" s="119" t="s">
        <v>1255</v>
      </c>
      <c r="D1280" s="119"/>
      <c r="E1280" s="119"/>
      <c r="F1280" s="298">
        <v>1280</v>
      </c>
      <c r="G1280" s="119"/>
      <c r="H1280" s="119"/>
      <c r="I1280" s="119" t="s">
        <v>3726</v>
      </c>
      <c r="J1280" s="119" t="s">
        <v>3727</v>
      </c>
      <c r="K1280" s="119" t="s">
        <v>378</v>
      </c>
      <c r="L1280" s="119"/>
      <c r="M1280" s="119" t="s">
        <v>147</v>
      </c>
      <c r="N1280" s="119"/>
      <c r="O1280" s="119"/>
      <c r="P1280" s="119"/>
      <c r="Q1280" s="119"/>
      <c r="R1280" s="119">
        <v>1</v>
      </c>
      <c r="S1280" s="119" t="s">
        <v>120</v>
      </c>
      <c r="T1280" s="119"/>
      <c r="U1280" s="119"/>
      <c r="V1280" s="119"/>
      <c r="W1280" s="119"/>
      <c r="X1280" s="119" t="s">
        <v>3728</v>
      </c>
      <c r="Y1280" s="119" t="s">
        <v>3729</v>
      </c>
      <c r="Z1280" s="119" t="s">
        <v>3730</v>
      </c>
      <c r="AA1280" s="119" t="s">
        <v>3731</v>
      </c>
      <c r="AB1280" s="119" t="s">
        <v>1209</v>
      </c>
      <c r="AD1280" s="300"/>
      <c r="AE1280" s="304"/>
      <c r="AF1280" s="297" t="s">
        <v>716</v>
      </c>
      <c r="AG1280" s="302">
        <v>0</v>
      </c>
      <c r="AH1280" s="297" t="s">
        <v>3724</v>
      </c>
      <c r="AI1280" s="297" t="s">
        <v>3725</v>
      </c>
      <c r="AJ1280" s="302">
        <v>2</v>
      </c>
      <c r="AK1280" s="299">
        <v>6</v>
      </c>
      <c r="AL1280" s="299">
        <v>2</v>
      </c>
      <c r="AR1280" s="299">
        <v>8</v>
      </c>
      <c r="AS1280" s="299">
        <v>4</v>
      </c>
      <c r="AX1280" s="303">
        <v>61.875</v>
      </c>
      <c r="AY1280" s="299">
        <v>500</v>
      </c>
      <c r="AZ1280" s="303">
        <v>275</v>
      </c>
      <c r="BA1280" s="299">
        <v>0</v>
      </c>
      <c r="BB1280" s="304">
        <v>682.8</v>
      </c>
      <c r="BC1280" s="304">
        <v>1386.51</v>
      </c>
      <c r="BD1280" s="303">
        <v>1275</v>
      </c>
      <c r="BE1280" s="303">
        <v>1000</v>
      </c>
      <c r="BH1280" s="297" t="s">
        <v>3590</v>
      </c>
      <c r="BI1280" s="312"/>
      <c r="BJ1280" s="305" t="s">
        <v>109</v>
      </c>
      <c r="BK1280" s="305"/>
      <c r="BL1280" s="305">
        <v>1</v>
      </c>
      <c r="BM1280" s="307">
        <v>1</v>
      </c>
      <c r="BN1280" s="307" t="s">
        <v>79</v>
      </c>
      <c r="BO1280" s="305" t="s">
        <v>1210</v>
      </c>
      <c r="BP1280" s="308">
        <v>682.8</v>
      </c>
      <c r="BQ1280" s="308">
        <v>1386.51</v>
      </c>
      <c r="BR1280" s="308">
        <v>60</v>
      </c>
      <c r="BS1280" s="308">
        <v>60</v>
      </c>
      <c r="BT1280" s="305" t="s">
        <v>3732</v>
      </c>
      <c r="BU1280" s="307">
        <v>0.1</v>
      </c>
      <c r="BV1280" s="309">
        <v>0</v>
      </c>
      <c r="BW1280" s="310" t="s">
        <v>1232</v>
      </c>
      <c r="BX1280" s="305"/>
      <c r="BY1280" s="308">
        <v>682.8</v>
      </c>
      <c r="BZ1280" s="308">
        <v>1386.51</v>
      </c>
      <c r="CA1280" s="308">
        <v>102</v>
      </c>
      <c r="CB1280" s="308">
        <v>102</v>
      </c>
      <c r="CC1280" s="307">
        <v>0.55000000000000004</v>
      </c>
      <c r="CD1280" s="305" t="s">
        <v>1212</v>
      </c>
      <c r="CE1280" s="310" t="s">
        <v>1232</v>
      </c>
      <c r="CF1280" s="305"/>
      <c r="CG1280" s="308">
        <v>682.8</v>
      </c>
      <c r="CH1280" s="308">
        <v>1386.51</v>
      </c>
      <c r="CI1280" s="308">
        <v>60</v>
      </c>
      <c r="CJ1280" s="308">
        <v>60</v>
      </c>
      <c r="CK1280" s="307"/>
      <c r="CL1280" s="307"/>
      <c r="CM1280" s="307">
        <v>1</v>
      </c>
      <c r="CN1280" s="311" t="s">
        <v>1212</v>
      </c>
      <c r="CO1280" s="305" t="s">
        <v>1232</v>
      </c>
      <c r="CP1280" s="305"/>
      <c r="CQ1280" s="308">
        <v>682.8</v>
      </c>
      <c r="CR1280" s="308">
        <v>1386.51</v>
      </c>
      <c r="CS1280" s="308">
        <v>60</v>
      </c>
      <c r="CT1280" s="308">
        <v>60</v>
      </c>
      <c r="CW1280" s="312"/>
      <c r="CX1280" s="312"/>
    </row>
    <row r="1281" spans="1:102" s="299" customFormat="1" ht="16" customHeight="1">
      <c r="A1281" s="297" t="s">
        <v>3733</v>
      </c>
      <c r="B1281" s="297" t="s">
        <v>3734</v>
      </c>
      <c r="C1281" s="119" t="s">
        <v>1255</v>
      </c>
      <c r="D1281" s="119"/>
      <c r="E1281" s="119"/>
      <c r="F1281" s="298">
        <v>1281</v>
      </c>
      <c r="G1281" s="119"/>
      <c r="H1281" s="119"/>
      <c r="I1281" s="119" t="s">
        <v>3735</v>
      </c>
      <c r="J1281" s="119" t="s">
        <v>3736</v>
      </c>
      <c r="K1281" s="119" t="s">
        <v>378</v>
      </c>
      <c r="L1281" s="119"/>
      <c r="M1281" s="119" t="s">
        <v>147</v>
      </c>
      <c r="N1281" s="119"/>
      <c r="O1281" s="119"/>
      <c r="P1281" s="119"/>
      <c r="Q1281" s="119"/>
      <c r="R1281" s="119">
        <v>1</v>
      </c>
      <c r="S1281" s="119" t="s">
        <v>120</v>
      </c>
      <c r="T1281" s="119"/>
      <c r="U1281" s="119"/>
      <c r="V1281" s="119"/>
      <c r="W1281" s="119"/>
      <c r="X1281" s="119" t="s">
        <v>3737</v>
      </c>
      <c r="Y1281" s="119" t="s">
        <v>3738</v>
      </c>
      <c r="Z1281" s="119" t="s">
        <v>3739</v>
      </c>
      <c r="AA1281" s="119" t="s">
        <v>3740</v>
      </c>
      <c r="AB1281" s="119" t="s">
        <v>1209</v>
      </c>
      <c r="AD1281" s="300"/>
      <c r="AE1281" s="304"/>
      <c r="AF1281" s="297" t="s">
        <v>717</v>
      </c>
      <c r="AG1281" s="302">
        <v>0</v>
      </c>
      <c r="AH1281" s="297" t="s">
        <v>3733</v>
      </c>
      <c r="AI1281" s="297" t="s">
        <v>3734</v>
      </c>
      <c r="AJ1281" s="302">
        <v>3</v>
      </c>
      <c r="AK1281" s="299">
        <v>6</v>
      </c>
      <c r="AL1281" s="299">
        <v>2</v>
      </c>
      <c r="AM1281" s="299">
        <v>1</v>
      </c>
      <c r="AR1281" s="299">
        <v>8</v>
      </c>
      <c r="AS1281" s="299">
        <v>4</v>
      </c>
      <c r="AT1281" s="299">
        <v>3</v>
      </c>
      <c r="AX1281" s="303">
        <v>58.125</v>
      </c>
      <c r="AY1281" s="299">
        <v>640</v>
      </c>
      <c r="AZ1281" s="303">
        <v>258.33333333333331</v>
      </c>
      <c r="BA1281" s="299">
        <v>0</v>
      </c>
      <c r="BB1281" s="304">
        <v>627.21</v>
      </c>
      <c r="BC1281" s="304">
        <v>1520.22</v>
      </c>
      <c r="BD1281" s="303">
        <v>1258.3333333333333</v>
      </c>
      <c r="BE1281" s="303">
        <v>1000</v>
      </c>
      <c r="BH1281" s="297" t="s">
        <v>3724</v>
      </c>
      <c r="BI1281" s="312"/>
      <c r="BJ1281" s="305" t="s">
        <v>109</v>
      </c>
      <c r="BK1281" s="305"/>
      <c r="BL1281" s="305">
        <v>1</v>
      </c>
      <c r="BM1281" s="307">
        <v>1</v>
      </c>
      <c r="BN1281" s="307" t="s">
        <v>79</v>
      </c>
      <c r="BO1281" s="305" t="s">
        <v>1210</v>
      </c>
      <c r="BP1281" s="308">
        <v>627.21</v>
      </c>
      <c r="BQ1281" s="308">
        <v>1520.22</v>
      </c>
      <c r="BR1281" s="308">
        <v>35</v>
      </c>
      <c r="BS1281" s="308">
        <v>35</v>
      </c>
      <c r="BT1281" s="305" t="s">
        <v>3741</v>
      </c>
      <c r="BU1281" s="307">
        <v>0.1</v>
      </c>
      <c r="BV1281" s="309">
        <v>0</v>
      </c>
      <c r="BW1281" s="310" t="s">
        <v>1242</v>
      </c>
      <c r="BX1281" s="305"/>
      <c r="BY1281" s="308">
        <v>627.21</v>
      </c>
      <c r="BZ1281" s="308">
        <v>1520.22</v>
      </c>
      <c r="CA1281" s="308">
        <v>59.5</v>
      </c>
      <c r="CB1281" s="308">
        <v>59.5</v>
      </c>
      <c r="CC1281" s="307">
        <v>0.55000000000000004</v>
      </c>
      <c r="CD1281" s="305" t="s">
        <v>1212</v>
      </c>
      <c r="CE1281" s="310" t="s">
        <v>1242</v>
      </c>
      <c r="CF1281" s="305"/>
      <c r="CG1281" s="308">
        <v>627.21</v>
      </c>
      <c r="CH1281" s="308">
        <v>1520.22</v>
      </c>
      <c r="CI1281" s="308">
        <v>35</v>
      </c>
      <c r="CJ1281" s="308">
        <v>35</v>
      </c>
      <c r="CK1281" s="307"/>
      <c r="CL1281" s="307"/>
      <c r="CM1281" s="307">
        <v>1</v>
      </c>
      <c r="CN1281" s="311" t="s">
        <v>1212</v>
      </c>
      <c r="CO1281" s="305" t="s">
        <v>1242</v>
      </c>
      <c r="CP1281" s="305"/>
      <c r="CQ1281" s="308">
        <v>627.21</v>
      </c>
      <c r="CR1281" s="308">
        <v>1520.22</v>
      </c>
      <c r="CS1281" s="308">
        <v>35</v>
      </c>
      <c r="CT1281" s="308">
        <v>35</v>
      </c>
      <c r="CW1281" s="312"/>
      <c r="CX1281" s="312"/>
    </row>
    <row r="1282" spans="1:102" s="299" customFormat="1" ht="16" customHeight="1">
      <c r="A1282" s="297" t="s">
        <v>3742</v>
      </c>
      <c r="B1282" s="297" t="s">
        <v>3743</v>
      </c>
      <c r="C1282" s="119" t="s">
        <v>1255</v>
      </c>
      <c r="D1282" s="119"/>
      <c r="E1282" s="119"/>
      <c r="F1282" s="298">
        <v>1282</v>
      </c>
      <c r="G1282" s="119"/>
      <c r="H1282" s="119"/>
      <c r="I1282" s="119" t="s">
        <v>3744</v>
      </c>
      <c r="J1282" s="119" t="s">
        <v>3745</v>
      </c>
      <c r="K1282" s="119" t="s">
        <v>378</v>
      </c>
      <c r="L1282" s="119"/>
      <c r="M1282" s="119" t="s">
        <v>147</v>
      </c>
      <c r="N1282" s="119"/>
      <c r="O1282" s="119"/>
      <c r="P1282" s="119"/>
      <c r="Q1282" s="119"/>
      <c r="R1282" s="119">
        <v>1</v>
      </c>
      <c r="S1282" s="119" t="s">
        <v>120</v>
      </c>
      <c r="T1282" s="119"/>
      <c r="U1282" s="119"/>
      <c r="V1282" s="119"/>
      <c r="W1282" s="119"/>
      <c r="X1282" s="119" t="s">
        <v>3746</v>
      </c>
      <c r="Y1282" s="119" t="s">
        <v>3747</v>
      </c>
      <c r="Z1282" s="119" t="s">
        <v>3748</v>
      </c>
      <c r="AA1282" s="119" t="s">
        <v>3749</v>
      </c>
      <c r="AB1282" s="119" t="s">
        <v>1209</v>
      </c>
      <c r="AD1282" s="300"/>
      <c r="AE1282" s="304"/>
      <c r="AF1282" s="297" t="s">
        <v>718</v>
      </c>
      <c r="AG1282" s="302">
        <v>0</v>
      </c>
      <c r="AH1282" s="297" t="s">
        <v>3742</v>
      </c>
      <c r="AI1282" s="297" t="s">
        <v>3743</v>
      </c>
      <c r="AJ1282" s="302">
        <v>4</v>
      </c>
      <c r="AK1282" s="299">
        <v>6</v>
      </c>
      <c r="AL1282" s="299">
        <v>2</v>
      </c>
      <c r="AM1282" s="299">
        <v>1</v>
      </c>
      <c r="AN1282" s="299">
        <v>1</v>
      </c>
      <c r="AR1282" s="299">
        <v>8</v>
      </c>
      <c r="AS1282" s="299">
        <v>4</v>
      </c>
      <c r="AT1282" s="299">
        <v>3</v>
      </c>
      <c r="AU1282" s="299">
        <v>3</v>
      </c>
      <c r="AX1282" s="303">
        <v>56.875</v>
      </c>
      <c r="AY1282" s="299">
        <v>740</v>
      </c>
      <c r="AZ1282" s="303">
        <v>252.77777777777777</v>
      </c>
      <c r="BA1282" s="299">
        <v>0</v>
      </c>
      <c r="BB1282" s="304">
        <v>582.19000000000005</v>
      </c>
      <c r="BC1282" s="304">
        <v>1610.77</v>
      </c>
      <c r="BD1282" s="303">
        <v>1252.7777777777778</v>
      </c>
      <c r="BE1282" s="303">
        <v>1000</v>
      </c>
      <c r="BH1282" s="297" t="s">
        <v>3733</v>
      </c>
      <c r="BI1282" s="312"/>
      <c r="BJ1282" s="305" t="s">
        <v>109</v>
      </c>
      <c r="BK1282" s="305"/>
      <c r="BL1282" s="305">
        <v>1</v>
      </c>
      <c r="BM1282" s="307">
        <v>1</v>
      </c>
      <c r="BN1282" s="307" t="s">
        <v>79</v>
      </c>
      <c r="BO1282" s="305" t="s">
        <v>1210</v>
      </c>
      <c r="BP1282" s="308">
        <v>582.19000000000005</v>
      </c>
      <c r="BQ1282" s="308">
        <v>1610.77</v>
      </c>
      <c r="BR1282" s="308">
        <v>12</v>
      </c>
      <c r="BS1282" s="308">
        <v>12</v>
      </c>
      <c r="BT1282" s="305" t="s">
        <v>3750</v>
      </c>
      <c r="BU1282" s="307">
        <v>0.1</v>
      </c>
      <c r="BV1282" s="309">
        <v>0</v>
      </c>
      <c r="BW1282" s="310" t="s">
        <v>1252</v>
      </c>
      <c r="BX1282" s="305"/>
      <c r="BY1282" s="308">
        <v>582.19000000000005</v>
      </c>
      <c r="BZ1282" s="308">
        <v>1610.77</v>
      </c>
      <c r="CA1282" s="308">
        <v>20.399999999999999</v>
      </c>
      <c r="CB1282" s="308">
        <v>20.399999999999999</v>
      </c>
      <c r="CC1282" s="307">
        <v>0.55000000000000004</v>
      </c>
      <c r="CD1282" s="305" t="s">
        <v>1212</v>
      </c>
      <c r="CE1282" s="310" t="s">
        <v>1252</v>
      </c>
      <c r="CF1282" s="305"/>
      <c r="CG1282" s="308">
        <v>582.19000000000005</v>
      </c>
      <c r="CH1282" s="308">
        <v>1610.77</v>
      </c>
      <c r="CI1282" s="308">
        <v>12</v>
      </c>
      <c r="CJ1282" s="308">
        <v>12</v>
      </c>
      <c r="CK1282" s="307"/>
      <c r="CL1282" s="307"/>
      <c r="CM1282" s="307">
        <v>1</v>
      </c>
      <c r="CN1282" s="311" t="s">
        <v>1212</v>
      </c>
      <c r="CO1282" s="305" t="s">
        <v>1252</v>
      </c>
      <c r="CP1282" s="305"/>
      <c r="CQ1282" s="308">
        <v>582.19000000000005</v>
      </c>
      <c r="CR1282" s="308">
        <v>1610.77</v>
      </c>
      <c r="CS1282" s="308">
        <v>12</v>
      </c>
      <c r="CT1282" s="308">
        <v>12</v>
      </c>
      <c r="CW1282" s="312"/>
      <c r="CX1282" s="312"/>
    </row>
    <row r="1283" spans="1:102" s="299" customFormat="1" ht="16" customHeight="1">
      <c r="A1283" s="297" t="s">
        <v>3751</v>
      </c>
      <c r="B1283" s="297" t="s">
        <v>3752</v>
      </c>
      <c r="C1283" s="119" t="s">
        <v>1214</v>
      </c>
      <c r="D1283" s="119"/>
      <c r="E1283" s="119"/>
      <c r="F1283" s="298">
        <v>1283</v>
      </c>
      <c r="G1283" s="119"/>
      <c r="H1283" s="119"/>
      <c r="I1283" s="119" t="s">
        <v>3753</v>
      </c>
      <c r="J1283" s="119" t="s">
        <v>3754</v>
      </c>
      <c r="K1283" s="119" t="s">
        <v>378</v>
      </c>
      <c r="L1283" s="119"/>
      <c r="M1283" s="119" t="s">
        <v>147</v>
      </c>
      <c r="N1283" s="119"/>
      <c r="O1283" s="119"/>
      <c r="P1283" s="119"/>
      <c r="Q1283" s="119"/>
      <c r="R1283" s="119">
        <v>1</v>
      </c>
      <c r="S1283" s="119" t="s">
        <v>120</v>
      </c>
      <c r="T1283" s="119"/>
      <c r="U1283" s="119"/>
      <c r="V1283" s="119"/>
      <c r="W1283" s="119"/>
      <c r="X1283" s="119" t="s">
        <v>3755</v>
      </c>
      <c r="Y1283" s="119" t="s">
        <v>3756</v>
      </c>
      <c r="Z1283" s="119" t="s">
        <v>3757</v>
      </c>
      <c r="AA1283" s="119" t="s">
        <v>3758</v>
      </c>
      <c r="AB1283" s="119" t="s">
        <v>1209</v>
      </c>
      <c r="AD1283" s="300"/>
      <c r="AE1283" s="304"/>
      <c r="AF1283" s="297" t="s">
        <v>719</v>
      </c>
      <c r="AG1283" s="302">
        <v>0</v>
      </c>
      <c r="AH1283" s="297" t="s">
        <v>3751</v>
      </c>
      <c r="AI1283" s="297" t="s">
        <v>3752</v>
      </c>
      <c r="AJ1283" s="302">
        <v>4</v>
      </c>
      <c r="AK1283" s="299">
        <v>6</v>
      </c>
      <c r="AL1283" s="299">
        <v>2</v>
      </c>
      <c r="AM1283" s="299">
        <v>1</v>
      </c>
      <c r="AN1283" s="299">
        <v>2</v>
      </c>
      <c r="AR1283" s="299">
        <v>8</v>
      </c>
      <c r="AS1283" s="299">
        <v>4</v>
      </c>
      <c r="AT1283" s="299">
        <v>3</v>
      </c>
      <c r="AU1283" s="299">
        <v>3</v>
      </c>
      <c r="AX1283" s="303">
        <v>58.125</v>
      </c>
      <c r="AY1283" s="299">
        <v>740</v>
      </c>
      <c r="AZ1283" s="303">
        <v>258.33333333333331</v>
      </c>
      <c r="BA1283" s="299">
        <v>0</v>
      </c>
      <c r="BB1283" s="304">
        <v>568.97</v>
      </c>
      <c r="BC1283" s="304">
        <v>1601.51</v>
      </c>
      <c r="BD1283" s="303">
        <v>1258.3333333333333</v>
      </c>
      <c r="BE1283" s="303">
        <v>1000</v>
      </c>
      <c r="BH1283" s="297" t="s">
        <v>3733</v>
      </c>
      <c r="BI1283" s="312"/>
      <c r="BJ1283" s="305" t="s">
        <v>109</v>
      </c>
      <c r="BK1283" s="305"/>
      <c r="BL1283" s="305">
        <v>1</v>
      </c>
      <c r="BM1283" s="307">
        <v>1</v>
      </c>
      <c r="BN1283" s="307" t="s">
        <v>79</v>
      </c>
      <c r="BO1283" s="305" t="s">
        <v>1210</v>
      </c>
      <c r="BP1283" s="308">
        <v>568.97</v>
      </c>
      <c r="BQ1283" s="308">
        <v>1601.51</v>
      </c>
      <c r="BR1283" s="308">
        <v>12</v>
      </c>
      <c r="BS1283" s="308">
        <v>12</v>
      </c>
      <c r="BT1283" s="305" t="s">
        <v>3759</v>
      </c>
      <c r="BU1283" s="307">
        <v>0.1</v>
      </c>
      <c r="BV1283" s="309">
        <v>0</v>
      </c>
      <c r="BW1283" s="310" t="s">
        <v>1252</v>
      </c>
      <c r="BX1283" s="305"/>
      <c r="BY1283" s="308">
        <v>568.97</v>
      </c>
      <c r="BZ1283" s="308">
        <v>1601.51</v>
      </c>
      <c r="CA1283" s="308">
        <v>20.399999999999999</v>
      </c>
      <c r="CB1283" s="308">
        <v>20.399999999999999</v>
      </c>
      <c r="CC1283" s="307">
        <v>0.55000000000000004</v>
      </c>
      <c r="CD1283" s="305" t="s">
        <v>1212</v>
      </c>
      <c r="CE1283" s="310" t="s">
        <v>1252</v>
      </c>
      <c r="CF1283" s="305"/>
      <c r="CG1283" s="308">
        <v>568.97</v>
      </c>
      <c r="CH1283" s="308">
        <v>1601.51</v>
      </c>
      <c r="CI1283" s="308">
        <v>12</v>
      </c>
      <c r="CJ1283" s="308">
        <v>12</v>
      </c>
      <c r="CK1283" s="307"/>
      <c r="CL1283" s="307"/>
      <c r="CM1283" s="307">
        <v>1</v>
      </c>
      <c r="CN1283" s="311" t="s">
        <v>1212</v>
      </c>
      <c r="CO1283" s="305" t="s">
        <v>1252</v>
      </c>
      <c r="CP1283" s="305"/>
      <c r="CQ1283" s="308">
        <v>568.97</v>
      </c>
      <c r="CR1283" s="308">
        <v>1601.51</v>
      </c>
      <c r="CS1283" s="308">
        <v>12</v>
      </c>
      <c r="CT1283" s="308">
        <v>12</v>
      </c>
      <c r="CW1283" s="312"/>
      <c r="CX1283" s="312"/>
    </row>
    <row r="1284" spans="1:102" s="299" customFormat="1" ht="16" customHeight="1">
      <c r="A1284" s="297" t="s">
        <v>3760</v>
      </c>
      <c r="B1284" s="297" t="s">
        <v>3761</v>
      </c>
      <c r="C1284" s="119" t="s">
        <v>1255</v>
      </c>
      <c r="D1284" s="119"/>
      <c r="E1284" s="119"/>
      <c r="F1284" s="298">
        <v>1284</v>
      </c>
      <c r="G1284" s="119"/>
      <c r="H1284" s="119"/>
      <c r="I1284" s="119" t="s">
        <v>3762</v>
      </c>
      <c r="J1284" s="119" t="s">
        <v>3763</v>
      </c>
      <c r="K1284" s="119" t="s">
        <v>378</v>
      </c>
      <c r="L1284" s="119"/>
      <c r="M1284" s="119" t="s">
        <v>147</v>
      </c>
      <c r="N1284" s="119"/>
      <c r="O1284" s="119"/>
      <c r="P1284" s="119"/>
      <c r="Q1284" s="119"/>
      <c r="R1284" s="119">
        <v>1</v>
      </c>
      <c r="S1284" s="119" t="s">
        <v>120</v>
      </c>
      <c r="T1284" s="119"/>
      <c r="U1284" s="119"/>
      <c r="V1284" s="119"/>
      <c r="W1284" s="119"/>
      <c r="X1284" s="119" t="s">
        <v>3764</v>
      </c>
      <c r="Y1284" s="119" t="s">
        <v>3765</v>
      </c>
      <c r="Z1284" s="119" t="s">
        <v>3766</v>
      </c>
      <c r="AA1284" s="119" t="s">
        <v>3767</v>
      </c>
      <c r="AB1284" s="119" t="s">
        <v>1209</v>
      </c>
      <c r="AD1284" s="300"/>
      <c r="AE1284" s="304"/>
      <c r="AF1284" s="297" t="s">
        <v>720</v>
      </c>
      <c r="AG1284" s="302">
        <v>0</v>
      </c>
      <c r="AH1284" s="297" t="s">
        <v>3760</v>
      </c>
      <c r="AI1284" s="297" t="s">
        <v>3761</v>
      </c>
      <c r="AJ1284" s="302">
        <v>4</v>
      </c>
      <c r="AK1284" s="299">
        <v>6</v>
      </c>
      <c r="AL1284" s="299">
        <v>2</v>
      </c>
      <c r="AM1284" s="299">
        <v>1</v>
      </c>
      <c r="AN1284" s="299">
        <v>3</v>
      </c>
      <c r="AR1284" s="299">
        <v>8</v>
      </c>
      <c r="AS1284" s="299">
        <v>4</v>
      </c>
      <c r="AT1284" s="299">
        <v>3</v>
      </c>
      <c r="AU1284" s="299">
        <v>3</v>
      </c>
      <c r="AX1284" s="303">
        <v>59.375</v>
      </c>
      <c r="AY1284" s="299">
        <v>740</v>
      </c>
      <c r="AZ1284" s="303">
        <v>263.88888888888886</v>
      </c>
      <c r="BA1284" s="299">
        <v>0</v>
      </c>
      <c r="BB1284" s="304">
        <v>555.95000000000005</v>
      </c>
      <c r="BC1284" s="304">
        <v>1591.96</v>
      </c>
      <c r="BD1284" s="303">
        <v>1263.8888888888889</v>
      </c>
      <c r="BE1284" s="303">
        <v>1000</v>
      </c>
      <c r="BH1284" s="297" t="s">
        <v>3733</v>
      </c>
      <c r="BI1284" s="312"/>
      <c r="BJ1284" s="305" t="s">
        <v>109</v>
      </c>
      <c r="BK1284" s="305"/>
      <c r="BL1284" s="305">
        <v>1</v>
      </c>
      <c r="BM1284" s="307">
        <v>1</v>
      </c>
      <c r="BN1284" s="307" t="s">
        <v>79</v>
      </c>
      <c r="BO1284" s="305" t="s">
        <v>1210</v>
      </c>
      <c r="BP1284" s="308">
        <v>555.95000000000005</v>
      </c>
      <c r="BQ1284" s="308">
        <v>1591.96</v>
      </c>
      <c r="BR1284" s="308">
        <v>12</v>
      </c>
      <c r="BS1284" s="308">
        <v>12</v>
      </c>
      <c r="BT1284" s="305" t="s">
        <v>3768</v>
      </c>
      <c r="BU1284" s="307">
        <v>0.1</v>
      </c>
      <c r="BV1284" s="309">
        <v>0</v>
      </c>
      <c r="BW1284" s="310" t="s">
        <v>1252</v>
      </c>
      <c r="BX1284" s="305"/>
      <c r="BY1284" s="308">
        <v>555.95000000000005</v>
      </c>
      <c r="BZ1284" s="308">
        <v>1591.96</v>
      </c>
      <c r="CA1284" s="308">
        <v>20.399999999999999</v>
      </c>
      <c r="CB1284" s="308">
        <v>20.399999999999999</v>
      </c>
      <c r="CC1284" s="307">
        <v>0.55000000000000004</v>
      </c>
      <c r="CD1284" s="305" t="s">
        <v>1212</v>
      </c>
      <c r="CE1284" s="310" t="s">
        <v>1252</v>
      </c>
      <c r="CF1284" s="305"/>
      <c r="CG1284" s="308">
        <v>555.95000000000005</v>
      </c>
      <c r="CH1284" s="308">
        <v>1591.96</v>
      </c>
      <c r="CI1284" s="308">
        <v>12</v>
      </c>
      <c r="CJ1284" s="308">
        <v>12</v>
      </c>
      <c r="CK1284" s="307"/>
      <c r="CL1284" s="307"/>
      <c r="CM1284" s="307">
        <v>1</v>
      </c>
      <c r="CN1284" s="311" t="s">
        <v>1212</v>
      </c>
      <c r="CO1284" s="305" t="s">
        <v>1252</v>
      </c>
      <c r="CP1284" s="305"/>
      <c r="CQ1284" s="308">
        <v>555.95000000000005</v>
      </c>
      <c r="CR1284" s="308">
        <v>1591.96</v>
      </c>
      <c r="CS1284" s="308">
        <v>12</v>
      </c>
      <c r="CT1284" s="308">
        <v>12</v>
      </c>
      <c r="CW1284" s="312"/>
      <c r="CX1284" s="312"/>
    </row>
    <row r="1285" spans="1:102" s="299" customFormat="1" ht="16" customHeight="1">
      <c r="A1285" s="297" t="s">
        <v>3769</v>
      </c>
      <c r="B1285" s="297" t="s">
        <v>3770</v>
      </c>
      <c r="C1285" s="119" t="s">
        <v>1214</v>
      </c>
      <c r="D1285" s="119"/>
      <c r="E1285" s="119"/>
      <c r="F1285" s="298">
        <v>1285</v>
      </c>
      <c r="G1285" s="119"/>
      <c r="H1285" s="119"/>
      <c r="I1285" s="119" t="s">
        <v>3771</v>
      </c>
      <c r="J1285" s="119" t="s">
        <v>3772</v>
      </c>
      <c r="K1285" s="119" t="s">
        <v>378</v>
      </c>
      <c r="L1285" s="119"/>
      <c r="M1285" s="119" t="s">
        <v>147</v>
      </c>
      <c r="N1285" s="119"/>
      <c r="O1285" s="119"/>
      <c r="P1285" s="119"/>
      <c r="Q1285" s="119"/>
      <c r="R1285" s="119">
        <v>1</v>
      </c>
      <c r="S1285" s="119" t="s">
        <v>120</v>
      </c>
      <c r="T1285" s="119"/>
      <c r="U1285" s="119"/>
      <c r="V1285" s="119"/>
      <c r="W1285" s="119"/>
      <c r="X1285" s="119" t="s">
        <v>3773</v>
      </c>
      <c r="Y1285" s="119" t="s">
        <v>3774</v>
      </c>
      <c r="Z1285" s="119" t="s">
        <v>3775</v>
      </c>
      <c r="AA1285" s="119" t="s">
        <v>3776</v>
      </c>
      <c r="AB1285" s="119" t="s">
        <v>1209</v>
      </c>
      <c r="AD1285" s="300"/>
      <c r="AE1285" s="304"/>
      <c r="AF1285" s="297" t="s">
        <v>721</v>
      </c>
      <c r="AG1285" s="302">
        <v>0</v>
      </c>
      <c r="AH1285" s="297" t="s">
        <v>3769</v>
      </c>
      <c r="AI1285" s="297" t="s">
        <v>3770</v>
      </c>
      <c r="AJ1285" s="302">
        <v>3</v>
      </c>
      <c r="AK1285" s="299">
        <v>6</v>
      </c>
      <c r="AL1285" s="299">
        <v>2</v>
      </c>
      <c r="AM1285" s="299">
        <v>2</v>
      </c>
      <c r="AR1285" s="299">
        <v>8</v>
      </c>
      <c r="AS1285" s="299">
        <v>4</v>
      </c>
      <c r="AT1285" s="299">
        <v>3</v>
      </c>
      <c r="AX1285" s="303">
        <v>61.875</v>
      </c>
      <c r="AY1285" s="299">
        <v>640</v>
      </c>
      <c r="AZ1285" s="303">
        <v>275</v>
      </c>
      <c r="BA1285" s="299">
        <v>0</v>
      </c>
      <c r="BB1285" s="304">
        <v>593.99</v>
      </c>
      <c r="BC1285" s="304">
        <v>1494.73</v>
      </c>
      <c r="BD1285" s="303">
        <v>1275</v>
      </c>
      <c r="BE1285" s="303">
        <v>1000</v>
      </c>
      <c r="BH1285" s="297" t="s">
        <v>3724</v>
      </c>
      <c r="BI1285" s="312"/>
      <c r="BJ1285" s="305" t="s">
        <v>109</v>
      </c>
      <c r="BK1285" s="305"/>
      <c r="BL1285" s="305">
        <v>1</v>
      </c>
      <c r="BM1285" s="307">
        <v>1</v>
      </c>
      <c r="BN1285" s="307" t="s">
        <v>79</v>
      </c>
      <c r="BO1285" s="305" t="s">
        <v>1210</v>
      </c>
      <c r="BP1285" s="308">
        <v>593.99</v>
      </c>
      <c r="BQ1285" s="308">
        <v>1494.73</v>
      </c>
      <c r="BR1285" s="308">
        <v>35</v>
      </c>
      <c r="BS1285" s="308">
        <v>35</v>
      </c>
      <c r="BT1285" s="305" t="s">
        <v>3777</v>
      </c>
      <c r="BU1285" s="307">
        <v>0.1</v>
      </c>
      <c r="BV1285" s="309">
        <v>0</v>
      </c>
      <c r="BW1285" s="310" t="s">
        <v>1242</v>
      </c>
      <c r="BX1285" s="305"/>
      <c r="BY1285" s="308">
        <v>593.99</v>
      </c>
      <c r="BZ1285" s="308">
        <v>1494.73</v>
      </c>
      <c r="CA1285" s="308">
        <v>59.5</v>
      </c>
      <c r="CB1285" s="308">
        <v>59.5</v>
      </c>
      <c r="CC1285" s="307">
        <v>0.55000000000000004</v>
      </c>
      <c r="CD1285" s="305" t="s">
        <v>1212</v>
      </c>
      <c r="CE1285" s="310" t="s">
        <v>1242</v>
      </c>
      <c r="CF1285" s="305"/>
      <c r="CG1285" s="308">
        <v>593.99</v>
      </c>
      <c r="CH1285" s="308">
        <v>1494.73</v>
      </c>
      <c r="CI1285" s="308">
        <v>35</v>
      </c>
      <c r="CJ1285" s="308">
        <v>35</v>
      </c>
      <c r="CK1285" s="307"/>
      <c r="CL1285" s="307"/>
      <c r="CM1285" s="307">
        <v>1</v>
      </c>
      <c r="CN1285" s="311" t="s">
        <v>1212</v>
      </c>
      <c r="CO1285" s="305" t="s">
        <v>1242</v>
      </c>
      <c r="CP1285" s="305"/>
      <c r="CQ1285" s="308">
        <v>593.99</v>
      </c>
      <c r="CR1285" s="308">
        <v>1494.73</v>
      </c>
      <c r="CS1285" s="308">
        <v>35</v>
      </c>
      <c r="CT1285" s="308">
        <v>35</v>
      </c>
      <c r="CW1285" s="312"/>
      <c r="CX1285" s="312"/>
    </row>
    <row r="1286" spans="1:102" s="299" customFormat="1" ht="16" customHeight="1">
      <c r="A1286" s="297" t="s">
        <v>3778</v>
      </c>
      <c r="B1286" s="297" t="s">
        <v>3779</v>
      </c>
      <c r="C1286" s="119" t="s">
        <v>1214</v>
      </c>
      <c r="D1286" s="119"/>
      <c r="E1286" s="119"/>
      <c r="F1286" s="298">
        <v>1286</v>
      </c>
      <c r="G1286" s="119"/>
      <c r="H1286" s="119"/>
      <c r="I1286" s="119" t="s">
        <v>3780</v>
      </c>
      <c r="J1286" s="119" t="s">
        <v>3781</v>
      </c>
      <c r="K1286" s="119" t="s">
        <v>378</v>
      </c>
      <c r="L1286" s="119"/>
      <c r="M1286" s="119" t="s">
        <v>147</v>
      </c>
      <c r="N1286" s="119"/>
      <c r="O1286" s="119"/>
      <c r="P1286" s="119"/>
      <c r="Q1286" s="119"/>
      <c r="R1286" s="119">
        <v>1</v>
      </c>
      <c r="S1286" s="119" t="s">
        <v>120</v>
      </c>
      <c r="T1286" s="119"/>
      <c r="U1286" s="119"/>
      <c r="V1286" s="119"/>
      <c r="W1286" s="119"/>
      <c r="X1286" s="119" t="s">
        <v>3782</v>
      </c>
      <c r="Y1286" s="119" t="s">
        <v>3783</v>
      </c>
      <c r="Z1286" s="119" t="s">
        <v>3784</v>
      </c>
      <c r="AA1286" s="119" t="s">
        <v>3785</v>
      </c>
      <c r="AB1286" s="119" t="s">
        <v>1209</v>
      </c>
      <c r="AD1286" s="300"/>
      <c r="AE1286" s="304"/>
      <c r="AF1286" s="297" t="s">
        <v>722</v>
      </c>
      <c r="AG1286" s="302">
        <v>0</v>
      </c>
      <c r="AH1286" s="297" t="s">
        <v>3778</v>
      </c>
      <c r="AI1286" s="297" t="s">
        <v>3779</v>
      </c>
      <c r="AJ1286" s="302">
        <v>4</v>
      </c>
      <c r="AK1286" s="299">
        <v>6</v>
      </c>
      <c r="AL1286" s="299">
        <v>2</v>
      </c>
      <c r="AM1286" s="299">
        <v>2</v>
      </c>
      <c r="AN1286" s="299">
        <v>1</v>
      </c>
      <c r="AR1286" s="299">
        <v>8</v>
      </c>
      <c r="AS1286" s="299">
        <v>4</v>
      </c>
      <c r="AT1286" s="299">
        <v>3</v>
      </c>
      <c r="AU1286" s="299">
        <v>3</v>
      </c>
      <c r="AX1286" s="303">
        <v>60.625</v>
      </c>
      <c r="AY1286" s="299">
        <v>740</v>
      </c>
      <c r="AZ1286" s="303">
        <v>269.44444444444446</v>
      </c>
      <c r="BA1286" s="299">
        <v>0</v>
      </c>
      <c r="BB1286" s="304">
        <v>543.14</v>
      </c>
      <c r="BC1286" s="304">
        <v>1582.13</v>
      </c>
      <c r="BD1286" s="303">
        <v>1269.4444444444443</v>
      </c>
      <c r="BE1286" s="303">
        <v>1000</v>
      </c>
      <c r="BH1286" s="297" t="s">
        <v>3769</v>
      </c>
      <c r="BI1286" s="312"/>
      <c r="BJ1286" s="305" t="s">
        <v>109</v>
      </c>
      <c r="BK1286" s="305"/>
      <c r="BL1286" s="305">
        <v>1</v>
      </c>
      <c r="BM1286" s="307">
        <v>1</v>
      </c>
      <c r="BN1286" s="307" t="s">
        <v>79</v>
      </c>
      <c r="BO1286" s="305" t="s">
        <v>1210</v>
      </c>
      <c r="BP1286" s="308">
        <v>543.14</v>
      </c>
      <c r="BQ1286" s="308">
        <v>1582.13</v>
      </c>
      <c r="BR1286" s="308">
        <v>12</v>
      </c>
      <c r="BS1286" s="308">
        <v>12</v>
      </c>
      <c r="BT1286" s="305" t="s">
        <v>3786</v>
      </c>
      <c r="BU1286" s="307">
        <v>0.1</v>
      </c>
      <c r="BV1286" s="309">
        <v>0</v>
      </c>
      <c r="BW1286" s="310" t="s">
        <v>1252</v>
      </c>
      <c r="BX1286" s="305"/>
      <c r="BY1286" s="308">
        <v>543.14</v>
      </c>
      <c r="BZ1286" s="308">
        <v>1582.13</v>
      </c>
      <c r="CA1286" s="308">
        <v>20.399999999999999</v>
      </c>
      <c r="CB1286" s="308">
        <v>20.399999999999999</v>
      </c>
      <c r="CC1286" s="307">
        <v>0.55000000000000004</v>
      </c>
      <c r="CD1286" s="305" t="s">
        <v>1212</v>
      </c>
      <c r="CE1286" s="310" t="s">
        <v>1252</v>
      </c>
      <c r="CF1286" s="305"/>
      <c r="CG1286" s="308">
        <v>543.14</v>
      </c>
      <c r="CH1286" s="308">
        <v>1582.13</v>
      </c>
      <c r="CI1286" s="308">
        <v>12</v>
      </c>
      <c r="CJ1286" s="308">
        <v>12</v>
      </c>
      <c r="CK1286" s="307"/>
      <c r="CL1286" s="307"/>
      <c r="CM1286" s="307">
        <v>1</v>
      </c>
      <c r="CN1286" s="311" t="s">
        <v>1212</v>
      </c>
      <c r="CO1286" s="305" t="s">
        <v>1252</v>
      </c>
      <c r="CP1286" s="305"/>
      <c r="CQ1286" s="308">
        <v>543.14</v>
      </c>
      <c r="CR1286" s="308">
        <v>1582.13</v>
      </c>
      <c r="CS1286" s="308">
        <v>12</v>
      </c>
      <c r="CT1286" s="308">
        <v>12</v>
      </c>
      <c r="CW1286" s="312"/>
      <c r="CX1286" s="312"/>
    </row>
    <row r="1287" spans="1:102" s="299" customFormat="1" ht="16" customHeight="1">
      <c r="A1287" s="297" t="s">
        <v>3787</v>
      </c>
      <c r="B1287" s="297" t="s">
        <v>3788</v>
      </c>
      <c r="C1287" s="119" t="s">
        <v>1255</v>
      </c>
      <c r="D1287" s="119"/>
      <c r="E1287" s="119"/>
      <c r="F1287" s="298">
        <v>1287</v>
      </c>
      <c r="G1287" s="119"/>
      <c r="H1287" s="119"/>
      <c r="I1287" s="119" t="s">
        <v>3789</v>
      </c>
      <c r="J1287" s="119" t="s">
        <v>3790</v>
      </c>
      <c r="K1287" s="119" t="s">
        <v>378</v>
      </c>
      <c r="L1287" s="119"/>
      <c r="M1287" s="119" t="s">
        <v>147</v>
      </c>
      <c r="N1287" s="119"/>
      <c r="O1287" s="119"/>
      <c r="P1287" s="119"/>
      <c r="Q1287" s="119"/>
      <c r="R1287" s="119">
        <v>1</v>
      </c>
      <c r="S1287" s="119" t="s">
        <v>120</v>
      </c>
      <c r="T1287" s="119"/>
      <c r="U1287" s="119"/>
      <c r="V1287" s="119"/>
      <c r="W1287" s="119"/>
      <c r="X1287" s="119" t="s">
        <v>3791</v>
      </c>
      <c r="Y1287" s="119" t="s">
        <v>3792</v>
      </c>
      <c r="Z1287" s="119" t="s">
        <v>3793</v>
      </c>
      <c r="AA1287" s="119" t="s">
        <v>3794</v>
      </c>
      <c r="AB1287" s="119" t="s">
        <v>1209</v>
      </c>
      <c r="AD1287" s="300"/>
      <c r="AE1287" s="304"/>
      <c r="AF1287" s="297" t="s">
        <v>723</v>
      </c>
      <c r="AG1287" s="302">
        <v>0</v>
      </c>
      <c r="AH1287" s="297" t="s">
        <v>3787</v>
      </c>
      <c r="AI1287" s="297" t="s">
        <v>3788</v>
      </c>
      <c r="AJ1287" s="302">
        <v>4</v>
      </c>
      <c r="AK1287" s="299">
        <v>6</v>
      </c>
      <c r="AL1287" s="299">
        <v>2</v>
      </c>
      <c r="AM1287" s="299">
        <v>2</v>
      </c>
      <c r="AN1287" s="299">
        <v>2</v>
      </c>
      <c r="AR1287" s="299">
        <v>8</v>
      </c>
      <c r="AS1287" s="299">
        <v>4</v>
      </c>
      <c r="AT1287" s="299">
        <v>3</v>
      </c>
      <c r="AU1287" s="299">
        <v>3</v>
      </c>
      <c r="AX1287" s="303">
        <v>61.875</v>
      </c>
      <c r="AY1287" s="299">
        <v>740</v>
      </c>
      <c r="AZ1287" s="303">
        <v>275</v>
      </c>
      <c r="BA1287" s="299">
        <v>0</v>
      </c>
      <c r="BB1287" s="304">
        <v>530.54999999999995</v>
      </c>
      <c r="BC1287" s="304">
        <v>1572.03</v>
      </c>
      <c r="BD1287" s="303">
        <v>1275</v>
      </c>
      <c r="BE1287" s="303">
        <v>1000</v>
      </c>
      <c r="BH1287" s="297" t="s">
        <v>3769</v>
      </c>
      <c r="BI1287" s="312"/>
      <c r="BJ1287" s="305" t="s">
        <v>109</v>
      </c>
      <c r="BK1287" s="305"/>
      <c r="BL1287" s="305">
        <v>1</v>
      </c>
      <c r="BM1287" s="307">
        <v>1</v>
      </c>
      <c r="BN1287" s="307" t="s">
        <v>79</v>
      </c>
      <c r="BO1287" s="305" t="s">
        <v>1210</v>
      </c>
      <c r="BP1287" s="308">
        <v>530.54999999999995</v>
      </c>
      <c r="BQ1287" s="308">
        <v>1572.03</v>
      </c>
      <c r="BR1287" s="308">
        <v>12</v>
      </c>
      <c r="BS1287" s="308">
        <v>12</v>
      </c>
      <c r="BT1287" s="305" t="s">
        <v>3795</v>
      </c>
      <c r="BU1287" s="307">
        <v>0.1</v>
      </c>
      <c r="BV1287" s="309">
        <v>0</v>
      </c>
      <c r="BW1287" s="310" t="s">
        <v>1252</v>
      </c>
      <c r="BX1287" s="305"/>
      <c r="BY1287" s="308">
        <v>530.54999999999995</v>
      </c>
      <c r="BZ1287" s="308">
        <v>1572.03</v>
      </c>
      <c r="CA1287" s="308">
        <v>20.399999999999999</v>
      </c>
      <c r="CB1287" s="308">
        <v>20.399999999999999</v>
      </c>
      <c r="CC1287" s="307">
        <v>0.55000000000000004</v>
      </c>
      <c r="CD1287" s="305" t="s">
        <v>1212</v>
      </c>
      <c r="CE1287" s="310" t="s">
        <v>1252</v>
      </c>
      <c r="CF1287" s="305"/>
      <c r="CG1287" s="308">
        <v>530.54999999999995</v>
      </c>
      <c r="CH1287" s="308">
        <v>1572.03</v>
      </c>
      <c r="CI1287" s="308">
        <v>12</v>
      </c>
      <c r="CJ1287" s="308">
        <v>12</v>
      </c>
      <c r="CK1287" s="307"/>
      <c r="CL1287" s="307"/>
      <c r="CM1287" s="307">
        <v>1</v>
      </c>
      <c r="CN1287" s="311" t="s">
        <v>1212</v>
      </c>
      <c r="CO1287" s="305" t="s">
        <v>1252</v>
      </c>
      <c r="CP1287" s="305"/>
      <c r="CQ1287" s="308">
        <v>530.54999999999995</v>
      </c>
      <c r="CR1287" s="308">
        <v>1572.03</v>
      </c>
      <c r="CS1287" s="308">
        <v>12</v>
      </c>
      <c r="CT1287" s="308">
        <v>12</v>
      </c>
      <c r="CW1287" s="312"/>
      <c r="CX1287" s="312"/>
    </row>
    <row r="1288" spans="1:102" s="299" customFormat="1" ht="16" customHeight="1">
      <c r="A1288" s="297" t="s">
        <v>3796</v>
      </c>
      <c r="B1288" s="297" t="s">
        <v>3797</v>
      </c>
      <c r="C1288" s="119" t="s">
        <v>1214</v>
      </c>
      <c r="D1288" s="119"/>
      <c r="E1288" s="119"/>
      <c r="F1288" s="298">
        <v>1288</v>
      </c>
      <c r="G1288" s="119"/>
      <c r="H1288" s="119"/>
      <c r="I1288" s="119" t="s">
        <v>3798</v>
      </c>
      <c r="J1288" s="119" t="s">
        <v>3799</v>
      </c>
      <c r="K1288" s="119" t="s">
        <v>378</v>
      </c>
      <c r="L1288" s="119"/>
      <c r="M1288" s="119" t="s">
        <v>147</v>
      </c>
      <c r="N1288" s="119"/>
      <c r="O1288" s="119"/>
      <c r="P1288" s="119"/>
      <c r="Q1288" s="119"/>
      <c r="R1288" s="119">
        <v>1</v>
      </c>
      <c r="S1288" s="119" t="s">
        <v>120</v>
      </c>
      <c r="T1288" s="119"/>
      <c r="U1288" s="119"/>
      <c r="V1288" s="119"/>
      <c r="W1288" s="119"/>
      <c r="X1288" s="119" t="s">
        <v>3800</v>
      </c>
      <c r="Y1288" s="119" t="s">
        <v>3801</v>
      </c>
      <c r="Z1288" s="119" t="s">
        <v>3802</v>
      </c>
      <c r="AA1288" s="119" t="s">
        <v>3803</v>
      </c>
      <c r="AB1288" s="119" t="s">
        <v>1209</v>
      </c>
      <c r="AD1288" s="300"/>
      <c r="AE1288" s="304"/>
      <c r="AF1288" s="297" t="s">
        <v>724</v>
      </c>
      <c r="AG1288" s="302">
        <v>0</v>
      </c>
      <c r="AH1288" s="297" t="s">
        <v>3796</v>
      </c>
      <c r="AI1288" s="297" t="s">
        <v>3797</v>
      </c>
      <c r="AJ1288" s="302">
        <v>4</v>
      </c>
      <c r="AK1288" s="299">
        <v>6</v>
      </c>
      <c r="AL1288" s="299">
        <v>2</v>
      </c>
      <c r="AM1288" s="299">
        <v>2</v>
      </c>
      <c r="AN1288" s="299">
        <v>3</v>
      </c>
      <c r="AR1288" s="299">
        <v>8</v>
      </c>
      <c r="AS1288" s="299">
        <v>4</v>
      </c>
      <c r="AT1288" s="299">
        <v>3</v>
      </c>
      <c r="AU1288" s="299">
        <v>3</v>
      </c>
      <c r="AX1288" s="303">
        <v>63.125</v>
      </c>
      <c r="AY1288" s="299">
        <v>740</v>
      </c>
      <c r="AZ1288" s="303">
        <v>280.55555555555554</v>
      </c>
      <c r="BA1288" s="299">
        <v>0</v>
      </c>
      <c r="BB1288" s="304">
        <v>518.18000000000006</v>
      </c>
      <c r="BC1288" s="304">
        <v>1561.65</v>
      </c>
      <c r="BD1288" s="303">
        <v>1280.5555555555557</v>
      </c>
      <c r="BE1288" s="303">
        <v>1000</v>
      </c>
      <c r="BH1288" s="297" t="s">
        <v>3769</v>
      </c>
      <c r="BI1288" s="312"/>
      <c r="BJ1288" s="305" t="s">
        <v>109</v>
      </c>
      <c r="BK1288" s="305"/>
      <c r="BL1288" s="305">
        <v>1</v>
      </c>
      <c r="BM1288" s="307">
        <v>1</v>
      </c>
      <c r="BN1288" s="307" t="s">
        <v>79</v>
      </c>
      <c r="BO1288" s="305" t="s">
        <v>1210</v>
      </c>
      <c r="BP1288" s="308">
        <v>518.17999999999995</v>
      </c>
      <c r="BQ1288" s="308">
        <v>1561.65</v>
      </c>
      <c r="BR1288" s="308">
        <v>12</v>
      </c>
      <c r="BS1288" s="308">
        <v>12</v>
      </c>
      <c r="BT1288" s="305" t="s">
        <v>3804</v>
      </c>
      <c r="BU1288" s="307">
        <v>0.1</v>
      </c>
      <c r="BV1288" s="309">
        <v>0</v>
      </c>
      <c r="BW1288" s="310" t="s">
        <v>1252</v>
      </c>
      <c r="BX1288" s="305"/>
      <c r="BY1288" s="308">
        <v>518.17999999999995</v>
      </c>
      <c r="BZ1288" s="308">
        <v>1561.65</v>
      </c>
      <c r="CA1288" s="308">
        <v>20.399999999999999</v>
      </c>
      <c r="CB1288" s="308">
        <v>20.399999999999999</v>
      </c>
      <c r="CC1288" s="307">
        <v>0.55000000000000004</v>
      </c>
      <c r="CD1288" s="305" t="s">
        <v>1212</v>
      </c>
      <c r="CE1288" s="310" t="s">
        <v>1252</v>
      </c>
      <c r="CF1288" s="305"/>
      <c r="CG1288" s="308">
        <v>518.17999999999995</v>
      </c>
      <c r="CH1288" s="308">
        <v>1561.65</v>
      </c>
      <c r="CI1288" s="308">
        <v>12</v>
      </c>
      <c r="CJ1288" s="308">
        <v>12</v>
      </c>
      <c r="CK1288" s="307"/>
      <c r="CL1288" s="307"/>
      <c r="CM1288" s="307">
        <v>1</v>
      </c>
      <c r="CN1288" s="311" t="s">
        <v>1212</v>
      </c>
      <c r="CO1288" s="305" t="s">
        <v>1252</v>
      </c>
      <c r="CP1288" s="305"/>
      <c r="CQ1288" s="308">
        <v>518.17999999999995</v>
      </c>
      <c r="CR1288" s="308">
        <v>1561.65</v>
      </c>
      <c r="CS1288" s="308">
        <v>12</v>
      </c>
      <c r="CT1288" s="308">
        <v>12</v>
      </c>
      <c r="CW1288" s="312"/>
      <c r="CX1288" s="312"/>
    </row>
    <row r="1289" spans="1:102" s="299" customFormat="1" ht="16" customHeight="1">
      <c r="A1289" s="297" t="s">
        <v>3805</v>
      </c>
      <c r="B1289" s="297" t="s">
        <v>3806</v>
      </c>
      <c r="C1289" s="119" t="s">
        <v>1255</v>
      </c>
      <c r="D1289" s="119"/>
      <c r="E1289" s="119"/>
      <c r="F1289" s="298">
        <v>1289</v>
      </c>
      <c r="G1289" s="119"/>
      <c r="H1289" s="119"/>
      <c r="I1289" s="119" t="s">
        <v>3807</v>
      </c>
      <c r="J1289" s="119" t="s">
        <v>3808</v>
      </c>
      <c r="K1289" s="119" t="s">
        <v>378</v>
      </c>
      <c r="L1289" s="119"/>
      <c r="M1289" s="119" t="s">
        <v>147</v>
      </c>
      <c r="N1289" s="119"/>
      <c r="O1289" s="119"/>
      <c r="P1289" s="119"/>
      <c r="Q1289" s="119"/>
      <c r="R1289" s="119">
        <v>1</v>
      </c>
      <c r="S1289" s="119" t="s">
        <v>120</v>
      </c>
      <c r="T1289" s="119"/>
      <c r="U1289" s="119"/>
      <c r="V1289" s="119"/>
      <c r="W1289" s="119"/>
      <c r="X1289" s="119" t="s">
        <v>3809</v>
      </c>
      <c r="Y1289" s="119" t="s">
        <v>3810</v>
      </c>
      <c r="Z1289" s="119" t="s">
        <v>3811</v>
      </c>
      <c r="AA1289" s="119" t="s">
        <v>3812</v>
      </c>
      <c r="AB1289" s="119" t="s">
        <v>1209</v>
      </c>
      <c r="AD1289" s="300"/>
      <c r="AE1289" s="304"/>
      <c r="AF1289" s="297" t="s">
        <v>725</v>
      </c>
      <c r="AG1289" s="302">
        <v>0</v>
      </c>
      <c r="AH1289" s="297" t="s">
        <v>3805</v>
      </c>
      <c r="AI1289" s="297" t="s">
        <v>3806</v>
      </c>
      <c r="AJ1289" s="302">
        <v>3</v>
      </c>
      <c r="AK1289" s="299">
        <v>6</v>
      </c>
      <c r="AL1289" s="299">
        <v>2</v>
      </c>
      <c r="AM1289" s="299">
        <v>3</v>
      </c>
      <c r="AR1289" s="299">
        <v>8</v>
      </c>
      <c r="AS1289" s="299">
        <v>4</v>
      </c>
      <c r="AT1289" s="299">
        <v>3</v>
      </c>
      <c r="AX1289" s="303">
        <v>65.625</v>
      </c>
      <c r="AY1289" s="299">
        <v>640</v>
      </c>
      <c r="AZ1289" s="303">
        <v>291.66666666666669</v>
      </c>
      <c r="BA1289" s="299">
        <v>0</v>
      </c>
      <c r="BB1289" s="304">
        <v>562.5</v>
      </c>
      <c r="BC1289" s="304">
        <v>1467.1100000000001</v>
      </c>
      <c r="BD1289" s="303">
        <v>1291.6666666666667</v>
      </c>
      <c r="BE1289" s="303">
        <v>1000</v>
      </c>
      <c r="BH1289" s="297" t="s">
        <v>3724</v>
      </c>
      <c r="BI1289" s="312"/>
      <c r="BJ1289" s="305" t="s">
        <v>109</v>
      </c>
      <c r="BK1289" s="305"/>
      <c r="BL1289" s="305">
        <v>1</v>
      </c>
      <c r="BM1289" s="307">
        <v>1</v>
      </c>
      <c r="BN1289" s="307" t="s">
        <v>79</v>
      </c>
      <c r="BO1289" s="305" t="s">
        <v>1210</v>
      </c>
      <c r="BP1289" s="308">
        <v>562.5</v>
      </c>
      <c r="BQ1289" s="308">
        <v>1467.11</v>
      </c>
      <c r="BR1289" s="308">
        <v>35</v>
      </c>
      <c r="BS1289" s="308">
        <v>35</v>
      </c>
      <c r="BT1289" s="305" t="s">
        <v>3813</v>
      </c>
      <c r="BU1289" s="307">
        <v>0.1</v>
      </c>
      <c r="BV1289" s="309">
        <v>0</v>
      </c>
      <c r="BW1289" s="310" t="s">
        <v>1242</v>
      </c>
      <c r="BX1289" s="305"/>
      <c r="BY1289" s="308">
        <v>562.5</v>
      </c>
      <c r="BZ1289" s="308">
        <v>1467.11</v>
      </c>
      <c r="CA1289" s="308">
        <v>59.5</v>
      </c>
      <c r="CB1289" s="308">
        <v>59.5</v>
      </c>
      <c r="CC1289" s="307">
        <v>0.55000000000000004</v>
      </c>
      <c r="CD1289" s="305" t="s">
        <v>1212</v>
      </c>
      <c r="CE1289" s="310" t="s">
        <v>1242</v>
      </c>
      <c r="CF1289" s="305"/>
      <c r="CG1289" s="308">
        <v>562.5</v>
      </c>
      <c r="CH1289" s="308">
        <v>1467.11</v>
      </c>
      <c r="CI1289" s="308">
        <v>35</v>
      </c>
      <c r="CJ1289" s="308">
        <v>35</v>
      </c>
      <c r="CK1289" s="307"/>
      <c r="CL1289" s="307"/>
      <c r="CM1289" s="307">
        <v>1</v>
      </c>
      <c r="CN1289" s="311" t="s">
        <v>1212</v>
      </c>
      <c r="CO1289" s="305" t="s">
        <v>1242</v>
      </c>
      <c r="CP1289" s="305"/>
      <c r="CQ1289" s="308">
        <v>562.5</v>
      </c>
      <c r="CR1289" s="308">
        <v>1467.11</v>
      </c>
      <c r="CS1289" s="308">
        <v>35</v>
      </c>
      <c r="CT1289" s="308">
        <v>35</v>
      </c>
      <c r="CW1289" s="312"/>
      <c r="CX1289" s="312"/>
    </row>
    <row r="1290" spans="1:102" s="299" customFormat="1" ht="16" customHeight="1">
      <c r="A1290" s="297" t="s">
        <v>3814</v>
      </c>
      <c r="B1290" s="297" t="s">
        <v>3815</v>
      </c>
      <c r="C1290" s="119" t="s">
        <v>1255</v>
      </c>
      <c r="D1290" s="119"/>
      <c r="E1290" s="119"/>
      <c r="F1290" s="298">
        <v>1290</v>
      </c>
      <c r="G1290" s="119"/>
      <c r="H1290" s="119"/>
      <c r="I1290" s="119" t="s">
        <v>3816</v>
      </c>
      <c r="J1290" s="119" t="s">
        <v>3817</v>
      </c>
      <c r="K1290" s="119" t="s">
        <v>378</v>
      </c>
      <c r="L1290" s="119"/>
      <c r="M1290" s="119" t="s">
        <v>147</v>
      </c>
      <c r="N1290" s="119"/>
      <c r="O1290" s="119"/>
      <c r="P1290" s="119"/>
      <c r="Q1290" s="119"/>
      <c r="R1290" s="119">
        <v>1</v>
      </c>
      <c r="S1290" s="119" t="s">
        <v>120</v>
      </c>
      <c r="T1290" s="119"/>
      <c r="U1290" s="119"/>
      <c r="V1290" s="119"/>
      <c r="W1290" s="119"/>
      <c r="X1290" s="119" t="s">
        <v>3818</v>
      </c>
      <c r="Y1290" s="119" t="s">
        <v>3819</v>
      </c>
      <c r="Z1290" s="119" t="s">
        <v>3820</v>
      </c>
      <c r="AA1290" s="119" t="s">
        <v>3821</v>
      </c>
      <c r="AB1290" s="119" t="s">
        <v>1209</v>
      </c>
      <c r="AD1290" s="300"/>
      <c r="AE1290" s="304"/>
      <c r="AF1290" s="297" t="s">
        <v>726</v>
      </c>
      <c r="AG1290" s="302">
        <v>0</v>
      </c>
      <c r="AH1290" s="297" t="s">
        <v>3814</v>
      </c>
      <c r="AI1290" s="297" t="s">
        <v>3815</v>
      </c>
      <c r="AJ1290" s="302">
        <v>4</v>
      </c>
      <c r="AK1290" s="299">
        <v>6</v>
      </c>
      <c r="AL1290" s="299">
        <v>2</v>
      </c>
      <c r="AM1290" s="299">
        <v>3</v>
      </c>
      <c r="AN1290" s="299">
        <v>1</v>
      </c>
      <c r="AR1290" s="299">
        <v>8</v>
      </c>
      <c r="AS1290" s="299">
        <v>4</v>
      </c>
      <c r="AT1290" s="299">
        <v>3</v>
      </c>
      <c r="AU1290" s="299">
        <v>3</v>
      </c>
      <c r="AX1290" s="303">
        <v>64.375</v>
      </c>
      <c r="AY1290" s="299">
        <v>740</v>
      </c>
      <c r="AZ1290" s="303">
        <v>286.11111111111114</v>
      </c>
      <c r="BA1290" s="299">
        <v>0</v>
      </c>
      <c r="BB1290" s="304">
        <v>506.04</v>
      </c>
      <c r="BC1290" s="304">
        <v>1551.01</v>
      </c>
      <c r="BD1290" s="303">
        <v>1286.1111111111111</v>
      </c>
      <c r="BE1290" s="303">
        <v>1000</v>
      </c>
      <c r="BH1290" s="297" t="s">
        <v>3805</v>
      </c>
      <c r="BI1290" s="312"/>
      <c r="BJ1290" s="305" t="s">
        <v>109</v>
      </c>
      <c r="BK1290" s="305"/>
      <c r="BL1290" s="305">
        <v>1</v>
      </c>
      <c r="BM1290" s="307">
        <v>1</v>
      </c>
      <c r="BN1290" s="307" t="s">
        <v>79</v>
      </c>
      <c r="BO1290" s="305" t="s">
        <v>1210</v>
      </c>
      <c r="BP1290" s="308">
        <v>506.04</v>
      </c>
      <c r="BQ1290" s="308">
        <v>1551.01</v>
      </c>
      <c r="BR1290" s="308">
        <v>12</v>
      </c>
      <c r="BS1290" s="308">
        <v>12</v>
      </c>
      <c r="BT1290" s="305" t="s">
        <v>3822</v>
      </c>
      <c r="BU1290" s="307">
        <v>0.1</v>
      </c>
      <c r="BV1290" s="309">
        <v>0</v>
      </c>
      <c r="BW1290" s="310" t="s">
        <v>1252</v>
      </c>
      <c r="BX1290" s="305"/>
      <c r="BY1290" s="308">
        <v>506.04</v>
      </c>
      <c r="BZ1290" s="308">
        <v>1551.01</v>
      </c>
      <c r="CA1290" s="308">
        <v>20.399999999999999</v>
      </c>
      <c r="CB1290" s="308">
        <v>20.399999999999999</v>
      </c>
      <c r="CC1290" s="307">
        <v>0.55000000000000004</v>
      </c>
      <c r="CD1290" s="305" t="s">
        <v>1212</v>
      </c>
      <c r="CE1290" s="310" t="s">
        <v>1252</v>
      </c>
      <c r="CF1290" s="305"/>
      <c r="CG1290" s="308">
        <v>506.04</v>
      </c>
      <c r="CH1290" s="308">
        <v>1551.01</v>
      </c>
      <c r="CI1290" s="308">
        <v>12</v>
      </c>
      <c r="CJ1290" s="308">
        <v>12</v>
      </c>
      <c r="CK1290" s="307"/>
      <c r="CL1290" s="307"/>
      <c r="CM1290" s="307">
        <v>1</v>
      </c>
      <c r="CN1290" s="311" t="s">
        <v>1212</v>
      </c>
      <c r="CO1290" s="305" t="s">
        <v>1252</v>
      </c>
      <c r="CP1290" s="305"/>
      <c r="CQ1290" s="308">
        <v>506.04</v>
      </c>
      <c r="CR1290" s="308">
        <v>1551.01</v>
      </c>
      <c r="CS1290" s="308">
        <v>12</v>
      </c>
      <c r="CT1290" s="308">
        <v>12</v>
      </c>
      <c r="CW1290" s="312"/>
      <c r="CX1290" s="312"/>
    </row>
    <row r="1291" spans="1:102" s="299" customFormat="1" ht="16" customHeight="1">
      <c r="A1291" s="297" t="s">
        <v>3823</v>
      </c>
      <c r="B1291" s="297" t="s">
        <v>3824</v>
      </c>
      <c r="C1291" s="119" t="s">
        <v>1214</v>
      </c>
      <c r="D1291" s="119"/>
      <c r="E1291" s="119"/>
      <c r="F1291" s="298">
        <v>1291</v>
      </c>
      <c r="G1291" s="119"/>
      <c r="H1291" s="119"/>
      <c r="I1291" s="119" t="s">
        <v>3825</v>
      </c>
      <c r="J1291" s="119" t="s">
        <v>3826</v>
      </c>
      <c r="K1291" s="119" t="s">
        <v>378</v>
      </c>
      <c r="L1291" s="119"/>
      <c r="M1291" s="119" t="s">
        <v>147</v>
      </c>
      <c r="N1291" s="119"/>
      <c r="O1291" s="119"/>
      <c r="P1291" s="119"/>
      <c r="Q1291" s="119"/>
      <c r="R1291" s="119">
        <v>1</v>
      </c>
      <c r="S1291" s="119" t="s">
        <v>120</v>
      </c>
      <c r="T1291" s="119"/>
      <c r="U1291" s="119"/>
      <c r="V1291" s="119"/>
      <c r="W1291" s="119"/>
      <c r="X1291" s="119" t="s">
        <v>3827</v>
      </c>
      <c r="Y1291" s="119" t="s">
        <v>3828</v>
      </c>
      <c r="Z1291" s="119" t="s">
        <v>3829</v>
      </c>
      <c r="AA1291" s="119" t="s">
        <v>3830</v>
      </c>
      <c r="AB1291" s="119" t="s">
        <v>1209</v>
      </c>
      <c r="AD1291" s="300"/>
      <c r="AE1291" s="304"/>
      <c r="AF1291" s="297" t="s">
        <v>727</v>
      </c>
      <c r="AG1291" s="302">
        <v>0</v>
      </c>
      <c r="AH1291" s="297" t="s">
        <v>3823</v>
      </c>
      <c r="AI1291" s="297" t="s">
        <v>3824</v>
      </c>
      <c r="AJ1291" s="302">
        <v>4</v>
      </c>
      <c r="AK1291" s="299">
        <v>6</v>
      </c>
      <c r="AL1291" s="299">
        <v>2</v>
      </c>
      <c r="AM1291" s="299">
        <v>3</v>
      </c>
      <c r="AN1291" s="299">
        <v>2</v>
      </c>
      <c r="AR1291" s="299">
        <v>8</v>
      </c>
      <c r="AS1291" s="299">
        <v>4</v>
      </c>
      <c r="AT1291" s="299">
        <v>3</v>
      </c>
      <c r="AU1291" s="299">
        <v>3</v>
      </c>
      <c r="AX1291" s="303">
        <v>65.625</v>
      </c>
      <c r="AY1291" s="299">
        <v>740</v>
      </c>
      <c r="AZ1291" s="303">
        <v>291.66666666666669</v>
      </c>
      <c r="BA1291" s="299">
        <v>0</v>
      </c>
      <c r="BB1291" s="304">
        <v>494.14</v>
      </c>
      <c r="BC1291" s="304">
        <v>1540.1</v>
      </c>
      <c r="BD1291" s="303">
        <v>1291.6666666666667</v>
      </c>
      <c r="BE1291" s="303">
        <v>1000</v>
      </c>
      <c r="BH1291" s="297" t="s">
        <v>3805</v>
      </c>
      <c r="BI1291" s="312"/>
      <c r="BJ1291" s="305" t="s">
        <v>109</v>
      </c>
      <c r="BK1291" s="305"/>
      <c r="BL1291" s="305">
        <v>1</v>
      </c>
      <c r="BM1291" s="307">
        <v>1</v>
      </c>
      <c r="BN1291" s="307" t="s">
        <v>79</v>
      </c>
      <c r="BO1291" s="305" t="s">
        <v>1210</v>
      </c>
      <c r="BP1291" s="308">
        <v>494.14</v>
      </c>
      <c r="BQ1291" s="308">
        <v>1540.1</v>
      </c>
      <c r="BR1291" s="308">
        <v>12</v>
      </c>
      <c r="BS1291" s="308">
        <v>12</v>
      </c>
      <c r="BT1291" s="305" t="s">
        <v>3831</v>
      </c>
      <c r="BU1291" s="307">
        <v>0.1</v>
      </c>
      <c r="BV1291" s="309">
        <v>0</v>
      </c>
      <c r="BW1291" s="310" t="s">
        <v>1252</v>
      </c>
      <c r="BX1291" s="305"/>
      <c r="BY1291" s="308">
        <v>494.14</v>
      </c>
      <c r="BZ1291" s="308">
        <v>1540.1</v>
      </c>
      <c r="CA1291" s="308">
        <v>20.399999999999999</v>
      </c>
      <c r="CB1291" s="308">
        <v>20.399999999999999</v>
      </c>
      <c r="CC1291" s="307">
        <v>0.55000000000000004</v>
      </c>
      <c r="CD1291" s="305" t="s">
        <v>1212</v>
      </c>
      <c r="CE1291" s="310" t="s">
        <v>1252</v>
      </c>
      <c r="CF1291" s="305"/>
      <c r="CG1291" s="308">
        <v>494.14</v>
      </c>
      <c r="CH1291" s="308">
        <v>1540.1</v>
      </c>
      <c r="CI1291" s="308">
        <v>12</v>
      </c>
      <c r="CJ1291" s="308">
        <v>12</v>
      </c>
      <c r="CK1291" s="307"/>
      <c r="CL1291" s="307"/>
      <c r="CM1291" s="307">
        <v>1</v>
      </c>
      <c r="CN1291" s="311" t="s">
        <v>1212</v>
      </c>
      <c r="CO1291" s="305" t="s">
        <v>1252</v>
      </c>
      <c r="CP1291" s="305"/>
      <c r="CQ1291" s="308">
        <v>494.14</v>
      </c>
      <c r="CR1291" s="308">
        <v>1540.1</v>
      </c>
      <c r="CS1291" s="308">
        <v>12</v>
      </c>
      <c r="CT1291" s="308">
        <v>12</v>
      </c>
      <c r="CW1291" s="312"/>
      <c r="CX1291" s="312"/>
    </row>
    <row r="1292" spans="1:102" s="299" customFormat="1" ht="16" customHeight="1">
      <c r="A1292" s="297" t="s">
        <v>3832</v>
      </c>
      <c r="B1292" s="297" t="s">
        <v>3833</v>
      </c>
      <c r="C1292" s="119" t="s">
        <v>1255</v>
      </c>
      <c r="D1292" s="119"/>
      <c r="E1292" s="119"/>
      <c r="F1292" s="298">
        <v>1292</v>
      </c>
      <c r="G1292" s="119"/>
      <c r="H1292" s="119"/>
      <c r="I1292" s="119" t="s">
        <v>3834</v>
      </c>
      <c r="J1292" s="119" t="s">
        <v>3835</v>
      </c>
      <c r="K1292" s="119" t="s">
        <v>378</v>
      </c>
      <c r="L1292" s="119"/>
      <c r="M1292" s="119" t="s">
        <v>147</v>
      </c>
      <c r="N1292" s="119"/>
      <c r="O1292" s="119"/>
      <c r="P1292" s="119"/>
      <c r="Q1292" s="119"/>
      <c r="R1292" s="119">
        <v>1</v>
      </c>
      <c r="S1292" s="119" t="s">
        <v>120</v>
      </c>
      <c r="T1292" s="119"/>
      <c r="U1292" s="119"/>
      <c r="V1292" s="119"/>
      <c r="W1292" s="119"/>
      <c r="X1292" s="119" t="s">
        <v>3836</v>
      </c>
      <c r="Y1292" s="119" t="s">
        <v>3837</v>
      </c>
      <c r="Z1292" s="119" t="s">
        <v>3838</v>
      </c>
      <c r="AA1292" s="119" t="s">
        <v>3839</v>
      </c>
      <c r="AB1292" s="119" t="s">
        <v>1209</v>
      </c>
      <c r="AD1292" s="300"/>
      <c r="AE1292" s="304"/>
      <c r="AF1292" s="297" t="s">
        <v>728</v>
      </c>
      <c r="AG1292" s="302">
        <v>0</v>
      </c>
      <c r="AH1292" s="297" t="s">
        <v>3832</v>
      </c>
      <c r="AI1292" s="297" t="s">
        <v>3833</v>
      </c>
      <c r="AJ1292" s="302">
        <v>4</v>
      </c>
      <c r="AK1292" s="299">
        <v>6</v>
      </c>
      <c r="AL1292" s="299">
        <v>2</v>
      </c>
      <c r="AM1292" s="299">
        <v>3</v>
      </c>
      <c r="AN1292" s="299">
        <v>3</v>
      </c>
      <c r="AR1292" s="299">
        <v>8</v>
      </c>
      <c r="AS1292" s="299">
        <v>4</v>
      </c>
      <c r="AT1292" s="299">
        <v>3</v>
      </c>
      <c r="AU1292" s="299">
        <v>3</v>
      </c>
      <c r="AX1292" s="303">
        <v>66.875</v>
      </c>
      <c r="AY1292" s="299">
        <v>740</v>
      </c>
      <c r="AZ1292" s="303">
        <v>297.22222222222223</v>
      </c>
      <c r="BA1292" s="299">
        <v>0</v>
      </c>
      <c r="BB1292" s="304">
        <v>482.48</v>
      </c>
      <c r="BC1292" s="304">
        <v>1528.94</v>
      </c>
      <c r="BD1292" s="303">
        <v>1297.2222222222222</v>
      </c>
      <c r="BE1292" s="303">
        <v>1000</v>
      </c>
      <c r="BH1292" s="297" t="s">
        <v>3805</v>
      </c>
      <c r="BI1292" s="312"/>
      <c r="BJ1292" s="305" t="s">
        <v>109</v>
      </c>
      <c r="BK1292" s="305"/>
      <c r="BL1292" s="305">
        <v>1</v>
      </c>
      <c r="BM1292" s="307">
        <v>1</v>
      </c>
      <c r="BN1292" s="307" t="s">
        <v>79</v>
      </c>
      <c r="BO1292" s="305" t="s">
        <v>1210</v>
      </c>
      <c r="BP1292" s="308">
        <v>482.48</v>
      </c>
      <c r="BQ1292" s="308">
        <v>1528.94</v>
      </c>
      <c r="BR1292" s="308">
        <v>12</v>
      </c>
      <c r="BS1292" s="308">
        <v>12</v>
      </c>
      <c r="BT1292" s="305" t="s">
        <v>3840</v>
      </c>
      <c r="BU1292" s="307">
        <v>0.1</v>
      </c>
      <c r="BV1292" s="309">
        <v>0</v>
      </c>
      <c r="BW1292" s="310" t="s">
        <v>1252</v>
      </c>
      <c r="BX1292" s="305"/>
      <c r="BY1292" s="308">
        <v>482.48</v>
      </c>
      <c r="BZ1292" s="308">
        <v>1528.94</v>
      </c>
      <c r="CA1292" s="308">
        <v>20.399999999999999</v>
      </c>
      <c r="CB1292" s="308">
        <v>20.399999999999999</v>
      </c>
      <c r="CC1292" s="307">
        <v>0.55000000000000004</v>
      </c>
      <c r="CD1292" s="305" t="s">
        <v>1212</v>
      </c>
      <c r="CE1292" s="310" t="s">
        <v>1252</v>
      </c>
      <c r="CF1292" s="305"/>
      <c r="CG1292" s="308">
        <v>482.48</v>
      </c>
      <c r="CH1292" s="308">
        <v>1528.94</v>
      </c>
      <c r="CI1292" s="308">
        <v>12</v>
      </c>
      <c r="CJ1292" s="308">
        <v>12</v>
      </c>
      <c r="CK1292" s="307"/>
      <c r="CL1292" s="307"/>
      <c r="CM1292" s="307">
        <v>1</v>
      </c>
      <c r="CN1292" s="311" t="s">
        <v>1212</v>
      </c>
      <c r="CO1292" s="305" t="s">
        <v>1252</v>
      </c>
      <c r="CP1292" s="305"/>
      <c r="CQ1292" s="308">
        <v>482.48</v>
      </c>
      <c r="CR1292" s="308">
        <v>1528.94</v>
      </c>
      <c r="CS1292" s="308">
        <v>12</v>
      </c>
      <c r="CT1292" s="308">
        <v>12</v>
      </c>
      <c r="CW1292" s="312"/>
      <c r="CX1292" s="312"/>
    </row>
    <row r="1293" spans="1:102" s="299" customFormat="1" ht="16" customHeight="1">
      <c r="A1293" s="297" t="s">
        <v>3841</v>
      </c>
      <c r="B1293" s="297" t="s">
        <v>3842</v>
      </c>
      <c r="C1293" s="119" t="s">
        <v>1214</v>
      </c>
      <c r="D1293" s="119"/>
      <c r="E1293" s="119"/>
      <c r="F1293" s="298">
        <v>1293</v>
      </c>
      <c r="G1293" s="119"/>
      <c r="H1293" s="119"/>
      <c r="I1293" s="119" t="s">
        <v>3843</v>
      </c>
      <c r="J1293" s="119" t="s">
        <v>3844</v>
      </c>
      <c r="K1293" s="119" t="s">
        <v>378</v>
      </c>
      <c r="L1293" s="119"/>
      <c r="M1293" s="119" t="s">
        <v>147</v>
      </c>
      <c r="N1293" s="119"/>
      <c r="O1293" s="119"/>
      <c r="P1293" s="119"/>
      <c r="Q1293" s="119"/>
      <c r="R1293" s="119">
        <v>1</v>
      </c>
      <c r="S1293" s="119" t="s">
        <v>120</v>
      </c>
      <c r="T1293" s="119"/>
      <c r="U1293" s="119"/>
      <c r="V1293" s="119"/>
      <c r="W1293" s="119"/>
      <c r="X1293" s="119" t="s">
        <v>3845</v>
      </c>
      <c r="Y1293" s="119" t="s">
        <v>3846</v>
      </c>
      <c r="Z1293" s="119" t="s">
        <v>3847</v>
      </c>
      <c r="AA1293" s="119" t="s">
        <v>3848</v>
      </c>
      <c r="AB1293" s="119" t="s">
        <v>1209</v>
      </c>
      <c r="AD1293" s="300"/>
      <c r="AE1293" s="304"/>
      <c r="AF1293" s="297" t="s">
        <v>729</v>
      </c>
      <c r="AG1293" s="302">
        <v>0</v>
      </c>
      <c r="AH1293" s="297" t="s">
        <v>3841</v>
      </c>
      <c r="AI1293" s="297" t="s">
        <v>3842</v>
      </c>
      <c r="AJ1293" s="302">
        <v>2</v>
      </c>
      <c r="AK1293" s="299">
        <v>6</v>
      </c>
      <c r="AL1293" s="299">
        <v>3</v>
      </c>
      <c r="AR1293" s="299">
        <v>8</v>
      </c>
      <c r="AS1293" s="299">
        <v>4</v>
      </c>
      <c r="AX1293" s="303">
        <v>73.125</v>
      </c>
      <c r="AY1293" s="299">
        <v>500</v>
      </c>
      <c r="AZ1293" s="303">
        <v>325</v>
      </c>
      <c r="BA1293" s="299">
        <v>0</v>
      </c>
      <c r="BB1293" s="304">
        <v>613.49</v>
      </c>
      <c r="BC1293" s="304">
        <v>1317.2</v>
      </c>
      <c r="BD1293" s="303">
        <v>1325</v>
      </c>
      <c r="BE1293" s="303">
        <v>1000</v>
      </c>
      <c r="BH1293" s="297" t="s">
        <v>3590</v>
      </c>
      <c r="BI1293" s="312"/>
      <c r="BJ1293" s="305" t="s">
        <v>109</v>
      </c>
      <c r="BK1293" s="305"/>
      <c r="BL1293" s="305">
        <v>1</v>
      </c>
      <c r="BM1293" s="307">
        <v>1</v>
      </c>
      <c r="BN1293" s="307" t="s">
        <v>79</v>
      </c>
      <c r="BO1293" s="305" t="s">
        <v>1210</v>
      </c>
      <c r="BP1293" s="308">
        <v>613.49</v>
      </c>
      <c r="BQ1293" s="308">
        <v>1317.2</v>
      </c>
      <c r="BR1293" s="308">
        <v>60</v>
      </c>
      <c r="BS1293" s="308">
        <v>60</v>
      </c>
      <c r="BT1293" s="305" t="s">
        <v>3849</v>
      </c>
      <c r="BU1293" s="307">
        <v>0.1</v>
      </c>
      <c r="BV1293" s="309">
        <v>0</v>
      </c>
      <c r="BW1293" s="310" t="s">
        <v>1232</v>
      </c>
      <c r="BX1293" s="305"/>
      <c r="BY1293" s="308">
        <v>613.49</v>
      </c>
      <c r="BZ1293" s="308">
        <v>1317.2</v>
      </c>
      <c r="CA1293" s="308">
        <v>102</v>
      </c>
      <c r="CB1293" s="308">
        <v>102</v>
      </c>
      <c r="CC1293" s="307">
        <v>0.55000000000000004</v>
      </c>
      <c r="CD1293" s="305" t="s">
        <v>1212</v>
      </c>
      <c r="CE1293" s="310" t="s">
        <v>1232</v>
      </c>
      <c r="CF1293" s="305"/>
      <c r="CG1293" s="308">
        <v>613.49</v>
      </c>
      <c r="CH1293" s="308">
        <v>1317.2</v>
      </c>
      <c r="CI1293" s="308">
        <v>60</v>
      </c>
      <c r="CJ1293" s="308">
        <v>60</v>
      </c>
      <c r="CK1293" s="307"/>
      <c r="CL1293" s="307"/>
      <c r="CM1293" s="307">
        <v>1</v>
      </c>
      <c r="CN1293" s="311" t="s">
        <v>1212</v>
      </c>
      <c r="CO1293" s="305" t="s">
        <v>1232</v>
      </c>
      <c r="CP1293" s="305"/>
      <c r="CQ1293" s="308">
        <v>613.49</v>
      </c>
      <c r="CR1293" s="308">
        <v>1317.2</v>
      </c>
      <c r="CS1293" s="308">
        <v>60</v>
      </c>
      <c r="CT1293" s="308">
        <v>60</v>
      </c>
      <c r="CW1293" s="312"/>
      <c r="CX1293" s="312"/>
    </row>
    <row r="1294" spans="1:102" s="299" customFormat="1" ht="16" customHeight="1">
      <c r="A1294" s="297" t="s">
        <v>3850</v>
      </c>
      <c r="B1294" s="297" t="s">
        <v>3851</v>
      </c>
      <c r="C1294" s="119" t="s">
        <v>1214</v>
      </c>
      <c r="D1294" s="119"/>
      <c r="E1294" s="119"/>
      <c r="F1294" s="298">
        <v>1294</v>
      </c>
      <c r="G1294" s="119"/>
      <c r="H1294" s="119"/>
      <c r="I1294" s="119" t="s">
        <v>3852</v>
      </c>
      <c r="J1294" s="119" t="s">
        <v>3853</v>
      </c>
      <c r="K1294" s="119" t="s">
        <v>378</v>
      </c>
      <c r="L1294" s="119"/>
      <c r="M1294" s="119" t="s">
        <v>147</v>
      </c>
      <c r="N1294" s="119"/>
      <c r="O1294" s="119"/>
      <c r="P1294" s="119"/>
      <c r="Q1294" s="119"/>
      <c r="R1294" s="119">
        <v>1</v>
      </c>
      <c r="S1294" s="119" t="s">
        <v>120</v>
      </c>
      <c r="T1294" s="119"/>
      <c r="U1294" s="119"/>
      <c r="V1294" s="119"/>
      <c r="W1294" s="119"/>
      <c r="X1294" s="119" t="s">
        <v>3854</v>
      </c>
      <c r="Y1294" s="119" t="s">
        <v>3855</v>
      </c>
      <c r="Z1294" s="119" t="s">
        <v>3856</v>
      </c>
      <c r="AA1294" s="119" t="s">
        <v>3857</v>
      </c>
      <c r="AB1294" s="119" t="s">
        <v>1209</v>
      </c>
      <c r="AD1294" s="300"/>
      <c r="AE1294" s="304"/>
      <c r="AF1294" s="297" t="s">
        <v>730</v>
      </c>
      <c r="AG1294" s="302">
        <v>0</v>
      </c>
      <c r="AH1294" s="297" t="s">
        <v>3850</v>
      </c>
      <c r="AI1294" s="297" t="s">
        <v>3851</v>
      </c>
      <c r="AJ1294" s="302">
        <v>3</v>
      </c>
      <c r="AK1294" s="299">
        <v>6</v>
      </c>
      <c r="AL1294" s="299">
        <v>3</v>
      </c>
      <c r="AM1294" s="299">
        <v>1</v>
      </c>
      <c r="AR1294" s="299">
        <v>8</v>
      </c>
      <c r="AS1294" s="299">
        <v>4</v>
      </c>
      <c r="AT1294" s="299">
        <v>3</v>
      </c>
      <c r="AX1294" s="303">
        <v>69.375</v>
      </c>
      <c r="AY1294" s="299">
        <v>640</v>
      </c>
      <c r="AZ1294" s="303">
        <v>308.33333333333331</v>
      </c>
      <c r="BA1294" s="299">
        <v>0</v>
      </c>
      <c r="BB1294" s="304">
        <v>532.89</v>
      </c>
      <c r="BC1294" s="304">
        <v>1437.5</v>
      </c>
      <c r="BD1294" s="303">
        <v>1308.3333333333333</v>
      </c>
      <c r="BE1294" s="303">
        <v>1000</v>
      </c>
      <c r="BH1294" s="297" t="s">
        <v>3841</v>
      </c>
      <c r="BI1294" s="312"/>
      <c r="BJ1294" s="305" t="s">
        <v>109</v>
      </c>
      <c r="BK1294" s="305"/>
      <c r="BL1294" s="305">
        <v>1</v>
      </c>
      <c r="BM1294" s="307">
        <v>1</v>
      </c>
      <c r="BN1294" s="307" t="s">
        <v>79</v>
      </c>
      <c r="BO1294" s="305" t="s">
        <v>1210</v>
      </c>
      <c r="BP1294" s="308">
        <v>532.89</v>
      </c>
      <c r="BQ1294" s="308">
        <v>1437.5</v>
      </c>
      <c r="BR1294" s="308">
        <v>35</v>
      </c>
      <c r="BS1294" s="308">
        <v>35</v>
      </c>
      <c r="BT1294" s="305" t="s">
        <v>3858</v>
      </c>
      <c r="BU1294" s="307">
        <v>0.1</v>
      </c>
      <c r="BV1294" s="309">
        <v>0</v>
      </c>
      <c r="BW1294" s="310" t="s">
        <v>1242</v>
      </c>
      <c r="BX1294" s="305"/>
      <c r="BY1294" s="308">
        <v>532.89</v>
      </c>
      <c r="BZ1294" s="308">
        <v>1437.5</v>
      </c>
      <c r="CA1294" s="308">
        <v>59.5</v>
      </c>
      <c r="CB1294" s="308">
        <v>59.5</v>
      </c>
      <c r="CC1294" s="307">
        <v>0.55000000000000004</v>
      </c>
      <c r="CD1294" s="305" t="s">
        <v>1212</v>
      </c>
      <c r="CE1294" s="310" t="s">
        <v>1242</v>
      </c>
      <c r="CF1294" s="305"/>
      <c r="CG1294" s="308">
        <v>532.89</v>
      </c>
      <c r="CH1294" s="308">
        <v>1437.5</v>
      </c>
      <c r="CI1294" s="308">
        <v>35</v>
      </c>
      <c r="CJ1294" s="308">
        <v>35</v>
      </c>
      <c r="CK1294" s="307"/>
      <c r="CL1294" s="307"/>
      <c r="CM1294" s="307">
        <v>1</v>
      </c>
      <c r="CN1294" s="311" t="s">
        <v>1212</v>
      </c>
      <c r="CO1294" s="305" t="s">
        <v>1242</v>
      </c>
      <c r="CP1294" s="305"/>
      <c r="CQ1294" s="308">
        <v>532.89</v>
      </c>
      <c r="CR1294" s="308">
        <v>1437.5</v>
      </c>
      <c r="CS1294" s="308">
        <v>35</v>
      </c>
      <c r="CT1294" s="308">
        <v>35</v>
      </c>
      <c r="CW1294" s="312"/>
      <c r="CX1294" s="312"/>
    </row>
    <row r="1295" spans="1:102" s="299" customFormat="1" ht="16" customHeight="1">
      <c r="A1295" s="297" t="s">
        <v>3859</v>
      </c>
      <c r="B1295" s="297" t="s">
        <v>3860</v>
      </c>
      <c r="C1295" s="119" t="s">
        <v>1214</v>
      </c>
      <c r="D1295" s="119"/>
      <c r="E1295" s="119"/>
      <c r="F1295" s="298">
        <v>1295</v>
      </c>
      <c r="G1295" s="119"/>
      <c r="H1295" s="119"/>
      <c r="I1295" s="119" t="s">
        <v>3861</v>
      </c>
      <c r="J1295" s="119" t="s">
        <v>3862</v>
      </c>
      <c r="K1295" s="119" t="s">
        <v>378</v>
      </c>
      <c r="L1295" s="119"/>
      <c r="M1295" s="119" t="s">
        <v>147</v>
      </c>
      <c r="N1295" s="119"/>
      <c r="O1295" s="119"/>
      <c r="P1295" s="119"/>
      <c r="Q1295" s="119"/>
      <c r="R1295" s="119">
        <v>1</v>
      </c>
      <c r="S1295" s="119" t="s">
        <v>120</v>
      </c>
      <c r="T1295" s="119"/>
      <c r="U1295" s="119"/>
      <c r="V1295" s="119"/>
      <c r="W1295" s="119"/>
      <c r="X1295" s="119" t="s">
        <v>3863</v>
      </c>
      <c r="Y1295" s="119" t="s">
        <v>3864</v>
      </c>
      <c r="Z1295" s="119" t="s">
        <v>3865</v>
      </c>
      <c r="AA1295" s="119" t="s">
        <v>3866</v>
      </c>
      <c r="AB1295" s="119" t="s">
        <v>1209</v>
      </c>
      <c r="AD1295" s="300"/>
      <c r="AE1295" s="304"/>
      <c r="AF1295" s="297" t="s">
        <v>731</v>
      </c>
      <c r="AG1295" s="302">
        <v>0</v>
      </c>
      <c r="AH1295" s="297" t="s">
        <v>3859</v>
      </c>
      <c r="AI1295" s="297" t="s">
        <v>3860</v>
      </c>
      <c r="AJ1295" s="302">
        <v>4</v>
      </c>
      <c r="AK1295" s="299">
        <v>6</v>
      </c>
      <c r="AL1295" s="299">
        <v>3</v>
      </c>
      <c r="AM1295" s="299">
        <v>1</v>
      </c>
      <c r="AN1295" s="299">
        <v>1</v>
      </c>
      <c r="AR1295" s="299">
        <v>8</v>
      </c>
      <c r="AS1295" s="299">
        <v>4</v>
      </c>
      <c r="AT1295" s="299">
        <v>3</v>
      </c>
      <c r="AU1295" s="299">
        <v>3</v>
      </c>
      <c r="AX1295" s="303">
        <v>68.125</v>
      </c>
      <c r="AY1295" s="299">
        <v>740</v>
      </c>
      <c r="AZ1295" s="303">
        <v>302.77777777777777</v>
      </c>
      <c r="BA1295" s="299">
        <v>0</v>
      </c>
      <c r="BB1295" s="304">
        <v>471.05999999999995</v>
      </c>
      <c r="BC1295" s="304">
        <v>1517.52</v>
      </c>
      <c r="BD1295" s="303">
        <v>1302.7777777777778</v>
      </c>
      <c r="BE1295" s="303">
        <v>1000</v>
      </c>
      <c r="BH1295" s="297" t="s">
        <v>3850</v>
      </c>
      <c r="BI1295" s="312"/>
      <c r="BJ1295" s="305" t="s">
        <v>109</v>
      </c>
      <c r="BK1295" s="305"/>
      <c r="BL1295" s="305">
        <v>1</v>
      </c>
      <c r="BM1295" s="307">
        <v>1</v>
      </c>
      <c r="BN1295" s="307" t="s">
        <v>79</v>
      </c>
      <c r="BO1295" s="305" t="s">
        <v>1210</v>
      </c>
      <c r="BP1295" s="308">
        <v>471.06</v>
      </c>
      <c r="BQ1295" s="308">
        <v>1517.52</v>
      </c>
      <c r="BR1295" s="308">
        <v>12</v>
      </c>
      <c r="BS1295" s="308">
        <v>12</v>
      </c>
      <c r="BT1295" s="305" t="s">
        <v>3867</v>
      </c>
      <c r="BU1295" s="307">
        <v>0.1</v>
      </c>
      <c r="BV1295" s="309">
        <v>0</v>
      </c>
      <c r="BW1295" s="310" t="s">
        <v>1252</v>
      </c>
      <c r="BX1295" s="305"/>
      <c r="BY1295" s="308">
        <v>471.06</v>
      </c>
      <c r="BZ1295" s="308">
        <v>1517.52</v>
      </c>
      <c r="CA1295" s="308">
        <v>20.399999999999999</v>
      </c>
      <c r="CB1295" s="308">
        <v>20.399999999999999</v>
      </c>
      <c r="CC1295" s="307">
        <v>0.55000000000000004</v>
      </c>
      <c r="CD1295" s="305" t="s">
        <v>1212</v>
      </c>
      <c r="CE1295" s="310" t="s">
        <v>1252</v>
      </c>
      <c r="CF1295" s="305"/>
      <c r="CG1295" s="308">
        <v>471.06</v>
      </c>
      <c r="CH1295" s="308">
        <v>1517.52</v>
      </c>
      <c r="CI1295" s="308">
        <v>12</v>
      </c>
      <c r="CJ1295" s="308">
        <v>12</v>
      </c>
      <c r="CK1295" s="307"/>
      <c r="CL1295" s="307"/>
      <c r="CM1295" s="307">
        <v>1</v>
      </c>
      <c r="CN1295" s="311" t="s">
        <v>1212</v>
      </c>
      <c r="CO1295" s="305" t="s">
        <v>1252</v>
      </c>
      <c r="CP1295" s="305"/>
      <c r="CQ1295" s="308">
        <v>471.06</v>
      </c>
      <c r="CR1295" s="308">
        <v>1517.52</v>
      </c>
      <c r="CS1295" s="308">
        <v>12</v>
      </c>
      <c r="CT1295" s="308">
        <v>12</v>
      </c>
      <c r="CW1295" s="312"/>
      <c r="CX1295" s="312"/>
    </row>
    <row r="1296" spans="1:102" s="299" customFormat="1" ht="16" customHeight="1">
      <c r="A1296" s="297" t="s">
        <v>3868</v>
      </c>
      <c r="B1296" s="297" t="s">
        <v>3869</v>
      </c>
      <c r="C1296" s="119" t="s">
        <v>1255</v>
      </c>
      <c r="D1296" s="119"/>
      <c r="E1296" s="119"/>
      <c r="F1296" s="298">
        <v>1296</v>
      </c>
      <c r="G1296" s="119"/>
      <c r="H1296" s="119"/>
      <c r="I1296" s="119" t="s">
        <v>3870</v>
      </c>
      <c r="J1296" s="119" t="s">
        <v>3871</v>
      </c>
      <c r="K1296" s="119" t="s">
        <v>378</v>
      </c>
      <c r="L1296" s="119"/>
      <c r="M1296" s="119" t="s">
        <v>147</v>
      </c>
      <c r="N1296" s="119"/>
      <c r="O1296" s="119"/>
      <c r="P1296" s="119"/>
      <c r="Q1296" s="119"/>
      <c r="R1296" s="119">
        <v>1</v>
      </c>
      <c r="S1296" s="119" t="s">
        <v>120</v>
      </c>
      <c r="T1296" s="119"/>
      <c r="U1296" s="119"/>
      <c r="V1296" s="119"/>
      <c r="W1296" s="119"/>
      <c r="X1296" s="119" t="s">
        <v>3872</v>
      </c>
      <c r="Y1296" s="119" t="s">
        <v>3873</v>
      </c>
      <c r="Z1296" s="119" t="s">
        <v>3874</v>
      </c>
      <c r="AA1296" s="119" t="s">
        <v>3875</v>
      </c>
      <c r="AB1296" s="119" t="s">
        <v>1209</v>
      </c>
      <c r="AD1296" s="300"/>
      <c r="AE1296" s="304"/>
      <c r="AF1296" s="297" t="s">
        <v>732</v>
      </c>
      <c r="AG1296" s="302">
        <v>0</v>
      </c>
      <c r="AH1296" s="297" t="s">
        <v>3868</v>
      </c>
      <c r="AI1296" s="297" t="s">
        <v>3869</v>
      </c>
      <c r="AJ1296" s="302">
        <v>4</v>
      </c>
      <c r="AK1296" s="299">
        <v>6</v>
      </c>
      <c r="AL1296" s="299">
        <v>3</v>
      </c>
      <c r="AM1296" s="299">
        <v>1</v>
      </c>
      <c r="AN1296" s="299">
        <v>2</v>
      </c>
      <c r="AR1296" s="299">
        <v>8</v>
      </c>
      <c r="AS1296" s="299">
        <v>4</v>
      </c>
      <c r="AT1296" s="299">
        <v>3</v>
      </c>
      <c r="AU1296" s="299">
        <v>3</v>
      </c>
      <c r="AX1296" s="303">
        <v>69.375</v>
      </c>
      <c r="AY1296" s="299">
        <v>740</v>
      </c>
      <c r="AZ1296" s="303">
        <v>308.33333333333331</v>
      </c>
      <c r="BA1296" s="299">
        <v>0</v>
      </c>
      <c r="BB1296" s="304">
        <v>459.9</v>
      </c>
      <c r="BC1296" s="304">
        <v>1505.8600000000001</v>
      </c>
      <c r="BD1296" s="303">
        <v>1308.3333333333333</v>
      </c>
      <c r="BE1296" s="303">
        <v>1000</v>
      </c>
      <c r="BH1296" s="297" t="s">
        <v>3850</v>
      </c>
      <c r="BI1296" s="312"/>
      <c r="BJ1296" s="305" t="s">
        <v>109</v>
      </c>
      <c r="BK1296" s="305"/>
      <c r="BL1296" s="305">
        <v>1</v>
      </c>
      <c r="BM1296" s="307">
        <v>1</v>
      </c>
      <c r="BN1296" s="307" t="s">
        <v>79</v>
      </c>
      <c r="BO1296" s="305" t="s">
        <v>1210</v>
      </c>
      <c r="BP1296" s="308">
        <v>459.9</v>
      </c>
      <c r="BQ1296" s="308">
        <v>1505.86</v>
      </c>
      <c r="BR1296" s="308">
        <v>12</v>
      </c>
      <c r="BS1296" s="308">
        <v>12</v>
      </c>
      <c r="BT1296" s="305" t="s">
        <v>3876</v>
      </c>
      <c r="BU1296" s="307">
        <v>0.1</v>
      </c>
      <c r="BV1296" s="309">
        <v>0</v>
      </c>
      <c r="BW1296" s="310" t="s">
        <v>1252</v>
      </c>
      <c r="BX1296" s="305"/>
      <c r="BY1296" s="308">
        <v>459.9</v>
      </c>
      <c r="BZ1296" s="308">
        <v>1505.86</v>
      </c>
      <c r="CA1296" s="308">
        <v>20.399999999999999</v>
      </c>
      <c r="CB1296" s="308">
        <v>20.399999999999999</v>
      </c>
      <c r="CC1296" s="307">
        <v>0.55000000000000004</v>
      </c>
      <c r="CD1296" s="305" t="s">
        <v>1212</v>
      </c>
      <c r="CE1296" s="310" t="s">
        <v>1252</v>
      </c>
      <c r="CF1296" s="305"/>
      <c r="CG1296" s="308">
        <v>459.9</v>
      </c>
      <c r="CH1296" s="308">
        <v>1505.86</v>
      </c>
      <c r="CI1296" s="308">
        <v>12</v>
      </c>
      <c r="CJ1296" s="308">
        <v>12</v>
      </c>
      <c r="CK1296" s="307"/>
      <c r="CL1296" s="307"/>
      <c r="CM1296" s="307">
        <v>1</v>
      </c>
      <c r="CN1296" s="311" t="s">
        <v>1212</v>
      </c>
      <c r="CO1296" s="305" t="s">
        <v>1252</v>
      </c>
      <c r="CP1296" s="305"/>
      <c r="CQ1296" s="308">
        <v>459.9</v>
      </c>
      <c r="CR1296" s="308">
        <v>1505.86</v>
      </c>
      <c r="CS1296" s="308">
        <v>12</v>
      </c>
      <c r="CT1296" s="308">
        <v>12</v>
      </c>
      <c r="CW1296" s="312"/>
      <c r="CX1296" s="312"/>
    </row>
    <row r="1297" spans="1:102" s="299" customFormat="1" ht="16" customHeight="1">
      <c r="A1297" s="297" t="s">
        <v>3877</v>
      </c>
      <c r="B1297" s="297" t="s">
        <v>3878</v>
      </c>
      <c r="C1297" s="119" t="s">
        <v>1214</v>
      </c>
      <c r="D1297" s="119"/>
      <c r="E1297" s="119"/>
      <c r="F1297" s="298">
        <v>1297</v>
      </c>
      <c r="G1297" s="119"/>
      <c r="H1297" s="119"/>
      <c r="I1297" s="119" t="s">
        <v>3879</v>
      </c>
      <c r="J1297" s="119" t="s">
        <v>3880</v>
      </c>
      <c r="K1297" s="119" t="s">
        <v>378</v>
      </c>
      <c r="L1297" s="119"/>
      <c r="M1297" s="119" t="s">
        <v>147</v>
      </c>
      <c r="N1297" s="119"/>
      <c r="O1297" s="119"/>
      <c r="P1297" s="119"/>
      <c r="Q1297" s="119"/>
      <c r="R1297" s="119">
        <v>1</v>
      </c>
      <c r="S1297" s="119" t="s">
        <v>120</v>
      </c>
      <c r="T1297" s="119"/>
      <c r="U1297" s="119"/>
      <c r="V1297" s="119"/>
      <c r="W1297" s="119"/>
      <c r="X1297" s="119" t="s">
        <v>3881</v>
      </c>
      <c r="Y1297" s="119" t="s">
        <v>3882</v>
      </c>
      <c r="Z1297" s="119" t="s">
        <v>3883</v>
      </c>
      <c r="AA1297" s="119" t="s">
        <v>3884</v>
      </c>
      <c r="AB1297" s="119" t="s">
        <v>1209</v>
      </c>
      <c r="AD1297" s="300"/>
      <c r="AE1297" s="304"/>
      <c r="AF1297" s="297" t="s">
        <v>733</v>
      </c>
      <c r="AG1297" s="302">
        <v>0</v>
      </c>
      <c r="AH1297" s="297" t="s">
        <v>3877</v>
      </c>
      <c r="AI1297" s="297" t="s">
        <v>3878</v>
      </c>
      <c r="AJ1297" s="302">
        <v>4</v>
      </c>
      <c r="AK1297" s="299">
        <v>6</v>
      </c>
      <c r="AL1297" s="299">
        <v>3</v>
      </c>
      <c r="AM1297" s="299">
        <v>1</v>
      </c>
      <c r="AN1297" s="299">
        <v>3</v>
      </c>
      <c r="AR1297" s="299">
        <v>8</v>
      </c>
      <c r="AS1297" s="299">
        <v>4</v>
      </c>
      <c r="AT1297" s="299">
        <v>3</v>
      </c>
      <c r="AU1297" s="299">
        <v>3</v>
      </c>
      <c r="AX1297" s="303">
        <v>70.625</v>
      </c>
      <c r="AY1297" s="299">
        <v>740</v>
      </c>
      <c r="AZ1297" s="303">
        <v>313.88888888888886</v>
      </c>
      <c r="BA1297" s="299">
        <v>0</v>
      </c>
      <c r="BB1297" s="304">
        <v>448.99</v>
      </c>
      <c r="BC1297" s="304">
        <v>1493.96</v>
      </c>
      <c r="BD1297" s="303">
        <v>1313.8888888888889</v>
      </c>
      <c r="BE1297" s="303">
        <v>1000</v>
      </c>
      <c r="BH1297" s="297" t="s">
        <v>3850</v>
      </c>
      <c r="BI1297" s="312"/>
      <c r="BJ1297" s="305" t="s">
        <v>109</v>
      </c>
      <c r="BK1297" s="305"/>
      <c r="BL1297" s="305">
        <v>1</v>
      </c>
      <c r="BM1297" s="307">
        <v>1</v>
      </c>
      <c r="BN1297" s="307" t="s">
        <v>79</v>
      </c>
      <c r="BO1297" s="305" t="s">
        <v>1210</v>
      </c>
      <c r="BP1297" s="308">
        <v>448.99</v>
      </c>
      <c r="BQ1297" s="308">
        <v>1493.96</v>
      </c>
      <c r="BR1297" s="308">
        <v>12</v>
      </c>
      <c r="BS1297" s="308">
        <v>12</v>
      </c>
      <c r="BT1297" s="305" t="s">
        <v>3885</v>
      </c>
      <c r="BU1297" s="307">
        <v>0.1</v>
      </c>
      <c r="BV1297" s="309">
        <v>0</v>
      </c>
      <c r="BW1297" s="310" t="s">
        <v>1252</v>
      </c>
      <c r="BX1297" s="305"/>
      <c r="BY1297" s="308">
        <v>448.99</v>
      </c>
      <c r="BZ1297" s="308">
        <v>1493.96</v>
      </c>
      <c r="CA1297" s="308">
        <v>20.399999999999999</v>
      </c>
      <c r="CB1297" s="308">
        <v>20.399999999999999</v>
      </c>
      <c r="CC1297" s="307">
        <v>0.55000000000000004</v>
      </c>
      <c r="CD1297" s="305" t="s">
        <v>1212</v>
      </c>
      <c r="CE1297" s="310" t="s">
        <v>1252</v>
      </c>
      <c r="CF1297" s="305"/>
      <c r="CG1297" s="308">
        <v>448.99</v>
      </c>
      <c r="CH1297" s="308">
        <v>1493.96</v>
      </c>
      <c r="CI1297" s="308">
        <v>12</v>
      </c>
      <c r="CJ1297" s="308">
        <v>12</v>
      </c>
      <c r="CK1297" s="307"/>
      <c r="CL1297" s="307"/>
      <c r="CM1297" s="307">
        <v>1</v>
      </c>
      <c r="CN1297" s="311" t="s">
        <v>1212</v>
      </c>
      <c r="CO1297" s="305" t="s">
        <v>1252</v>
      </c>
      <c r="CP1297" s="305"/>
      <c r="CQ1297" s="308">
        <v>448.99</v>
      </c>
      <c r="CR1297" s="308">
        <v>1493.96</v>
      </c>
      <c r="CS1297" s="308">
        <v>12</v>
      </c>
      <c r="CT1297" s="308">
        <v>12</v>
      </c>
      <c r="CW1297" s="312"/>
      <c r="CX1297" s="312"/>
    </row>
    <row r="1298" spans="1:102" s="299" customFormat="1" ht="16" customHeight="1">
      <c r="A1298" s="297" t="s">
        <v>3886</v>
      </c>
      <c r="B1298" s="297" t="s">
        <v>3887</v>
      </c>
      <c r="C1298" s="119" t="s">
        <v>1255</v>
      </c>
      <c r="D1298" s="119"/>
      <c r="E1298" s="119"/>
      <c r="F1298" s="298">
        <v>1298</v>
      </c>
      <c r="G1298" s="119"/>
      <c r="H1298" s="119"/>
      <c r="I1298" s="119" t="s">
        <v>3888</v>
      </c>
      <c r="J1298" s="119" t="s">
        <v>3889</v>
      </c>
      <c r="K1298" s="119" t="s">
        <v>378</v>
      </c>
      <c r="L1298" s="119"/>
      <c r="M1298" s="119" t="s">
        <v>147</v>
      </c>
      <c r="N1298" s="119"/>
      <c r="O1298" s="119"/>
      <c r="P1298" s="119"/>
      <c r="Q1298" s="119"/>
      <c r="R1298" s="119">
        <v>1</v>
      </c>
      <c r="S1298" s="119" t="s">
        <v>120</v>
      </c>
      <c r="T1298" s="119"/>
      <c r="U1298" s="119"/>
      <c r="V1298" s="119"/>
      <c r="W1298" s="119"/>
      <c r="X1298" s="119" t="s">
        <v>3890</v>
      </c>
      <c r="Y1298" s="119" t="s">
        <v>3891</v>
      </c>
      <c r="Z1298" s="119" t="s">
        <v>3892</v>
      </c>
      <c r="AA1298" s="119" t="s">
        <v>3893</v>
      </c>
      <c r="AB1298" s="119" t="s">
        <v>1209</v>
      </c>
      <c r="AD1298" s="300"/>
      <c r="AE1298" s="304"/>
      <c r="AF1298" s="297" t="s">
        <v>734</v>
      </c>
      <c r="AG1298" s="302">
        <v>0</v>
      </c>
      <c r="AH1298" s="297" t="s">
        <v>3886</v>
      </c>
      <c r="AI1298" s="297" t="s">
        <v>3887</v>
      </c>
      <c r="AJ1298" s="302">
        <v>3</v>
      </c>
      <c r="AK1298" s="299">
        <v>6</v>
      </c>
      <c r="AL1298" s="299">
        <v>3</v>
      </c>
      <c r="AM1298" s="299">
        <v>2</v>
      </c>
      <c r="AR1298" s="299">
        <v>8</v>
      </c>
      <c r="AS1298" s="299">
        <v>4</v>
      </c>
      <c r="AT1298" s="299">
        <v>3</v>
      </c>
      <c r="AX1298" s="303">
        <v>73.125</v>
      </c>
      <c r="AY1298" s="299">
        <v>640</v>
      </c>
      <c r="AZ1298" s="303">
        <v>325</v>
      </c>
      <c r="BA1298" s="299">
        <v>0</v>
      </c>
      <c r="BB1298" s="304">
        <v>505.27</v>
      </c>
      <c r="BC1298" s="304">
        <v>1406.01</v>
      </c>
      <c r="BD1298" s="303">
        <v>1325</v>
      </c>
      <c r="BE1298" s="303">
        <v>1000</v>
      </c>
      <c r="BH1298" s="297" t="s">
        <v>3841</v>
      </c>
      <c r="BI1298" s="312"/>
      <c r="BJ1298" s="305" t="s">
        <v>109</v>
      </c>
      <c r="BK1298" s="305"/>
      <c r="BL1298" s="305">
        <v>1</v>
      </c>
      <c r="BM1298" s="307">
        <v>1</v>
      </c>
      <c r="BN1298" s="307" t="s">
        <v>79</v>
      </c>
      <c r="BO1298" s="305" t="s">
        <v>1210</v>
      </c>
      <c r="BP1298" s="308">
        <v>505.27</v>
      </c>
      <c r="BQ1298" s="308">
        <v>1406.01</v>
      </c>
      <c r="BR1298" s="308">
        <v>35</v>
      </c>
      <c r="BS1298" s="308">
        <v>35</v>
      </c>
      <c r="BT1298" s="305" t="s">
        <v>3894</v>
      </c>
      <c r="BU1298" s="307">
        <v>0.1</v>
      </c>
      <c r="BV1298" s="309">
        <v>0</v>
      </c>
      <c r="BW1298" s="310" t="s">
        <v>1242</v>
      </c>
      <c r="BX1298" s="305"/>
      <c r="BY1298" s="308">
        <v>505.27</v>
      </c>
      <c r="BZ1298" s="308">
        <v>1406.01</v>
      </c>
      <c r="CA1298" s="308">
        <v>59.5</v>
      </c>
      <c r="CB1298" s="308">
        <v>59.5</v>
      </c>
      <c r="CC1298" s="307">
        <v>0.55000000000000004</v>
      </c>
      <c r="CD1298" s="305" t="s">
        <v>1212</v>
      </c>
      <c r="CE1298" s="310" t="s">
        <v>1242</v>
      </c>
      <c r="CF1298" s="305"/>
      <c r="CG1298" s="308">
        <v>505.27</v>
      </c>
      <c r="CH1298" s="308">
        <v>1406.01</v>
      </c>
      <c r="CI1298" s="308">
        <v>35</v>
      </c>
      <c r="CJ1298" s="308">
        <v>35</v>
      </c>
      <c r="CK1298" s="307"/>
      <c r="CL1298" s="307"/>
      <c r="CM1298" s="307">
        <v>1</v>
      </c>
      <c r="CN1298" s="311" t="s">
        <v>1212</v>
      </c>
      <c r="CO1298" s="305" t="s">
        <v>1242</v>
      </c>
      <c r="CP1298" s="305"/>
      <c r="CQ1298" s="308">
        <v>505.27</v>
      </c>
      <c r="CR1298" s="308">
        <v>1406.01</v>
      </c>
      <c r="CS1298" s="308">
        <v>35</v>
      </c>
      <c r="CT1298" s="308">
        <v>35</v>
      </c>
      <c r="CW1298" s="312"/>
      <c r="CX1298" s="312"/>
    </row>
    <row r="1299" spans="1:102" s="299" customFormat="1" ht="16" customHeight="1">
      <c r="A1299" s="297" t="s">
        <v>3895</v>
      </c>
      <c r="B1299" s="297" t="s">
        <v>3896</v>
      </c>
      <c r="C1299" s="119" t="s">
        <v>1255</v>
      </c>
      <c r="D1299" s="119"/>
      <c r="E1299" s="119"/>
      <c r="F1299" s="298">
        <v>1299</v>
      </c>
      <c r="G1299" s="119"/>
      <c r="H1299" s="119"/>
      <c r="I1299" s="119" t="s">
        <v>3897</v>
      </c>
      <c r="J1299" s="119" t="s">
        <v>3898</v>
      </c>
      <c r="K1299" s="119" t="s">
        <v>378</v>
      </c>
      <c r="L1299" s="119"/>
      <c r="M1299" s="119" t="s">
        <v>147</v>
      </c>
      <c r="N1299" s="119"/>
      <c r="O1299" s="119"/>
      <c r="P1299" s="119"/>
      <c r="Q1299" s="119"/>
      <c r="R1299" s="119">
        <v>1</v>
      </c>
      <c r="S1299" s="119" t="s">
        <v>120</v>
      </c>
      <c r="T1299" s="119"/>
      <c r="U1299" s="119"/>
      <c r="V1299" s="119"/>
      <c r="W1299" s="119"/>
      <c r="X1299" s="119" t="s">
        <v>3899</v>
      </c>
      <c r="Y1299" s="119" t="s">
        <v>3900</v>
      </c>
      <c r="Z1299" s="119" t="s">
        <v>3901</v>
      </c>
      <c r="AA1299" s="119" t="s">
        <v>3902</v>
      </c>
      <c r="AB1299" s="119" t="s">
        <v>1209</v>
      </c>
      <c r="AD1299" s="300"/>
      <c r="AE1299" s="304"/>
      <c r="AF1299" s="297" t="s">
        <v>735</v>
      </c>
      <c r="AG1299" s="302">
        <v>0</v>
      </c>
      <c r="AH1299" s="297" t="s">
        <v>3895</v>
      </c>
      <c r="AI1299" s="297" t="s">
        <v>3896</v>
      </c>
      <c r="AJ1299" s="302">
        <v>4</v>
      </c>
      <c r="AK1299" s="299">
        <v>6</v>
      </c>
      <c r="AL1299" s="299">
        <v>3</v>
      </c>
      <c r="AM1299" s="299">
        <v>2</v>
      </c>
      <c r="AN1299" s="299">
        <v>1</v>
      </c>
      <c r="AR1299" s="299">
        <v>8</v>
      </c>
      <c r="AS1299" s="299">
        <v>4</v>
      </c>
      <c r="AT1299" s="299">
        <v>3</v>
      </c>
      <c r="AU1299" s="299">
        <v>3</v>
      </c>
      <c r="AX1299" s="303">
        <v>71.875</v>
      </c>
      <c r="AY1299" s="299">
        <v>740</v>
      </c>
      <c r="AZ1299" s="303">
        <v>319.44444444444446</v>
      </c>
      <c r="BA1299" s="299">
        <v>0</v>
      </c>
      <c r="BB1299" s="304">
        <v>438.35</v>
      </c>
      <c r="BC1299" s="304">
        <v>1481.82</v>
      </c>
      <c r="BD1299" s="303">
        <v>1319.4444444444443</v>
      </c>
      <c r="BE1299" s="303">
        <v>1000</v>
      </c>
      <c r="BH1299" s="297" t="s">
        <v>3886</v>
      </c>
      <c r="BI1299" s="312"/>
      <c r="BJ1299" s="305" t="s">
        <v>109</v>
      </c>
      <c r="BK1299" s="305"/>
      <c r="BL1299" s="305">
        <v>1</v>
      </c>
      <c r="BM1299" s="307">
        <v>1</v>
      </c>
      <c r="BN1299" s="307" t="s">
        <v>79</v>
      </c>
      <c r="BO1299" s="305" t="s">
        <v>1210</v>
      </c>
      <c r="BP1299" s="308">
        <v>438.35</v>
      </c>
      <c r="BQ1299" s="308">
        <v>1481.82</v>
      </c>
      <c r="BR1299" s="308">
        <v>12</v>
      </c>
      <c r="BS1299" s="308">
        <v>12</v>
      </c>
      <c r="BT1299" s="305" t="s">
        <v>3903</v>
      </c>
      <c r="BU1299" s="307">
        <v>0.1</v>
      </c>
      <c r="BV1299" s="309">
        <v>0</v>
      </c>
      <c r="BW1299" s="310" t="s">
        <v>1252</v>
      </c>
      <c r="BX1299" s="305"/>
      <c r="BY1299" s="308">
        <v>438.35</v>
      </c>
      <c r="BZ1299" s="308">
        <v>1481.82</v>
      </c>
      <c r="CA1299" s="308">
        <v>20.399999999999999</v>
      </c>
      <c r="CB1299" s="308">
        <v>20.399999999999999</v>
      </c>
      <c r="CC1299" s="307">
        <v>0.55000000000000004</v>
      </c>
      <c r="CD1299" s="305" t="s">
        <v>1212</v>
      </c>
      <c r="CE1299" s="310" t="s">
        <v>1252</v>
      </c>
      <c r="CF1299" s="305"/>
      <c r="CG1299" s="308">
        <v>438.35</v>
      </c>
      <c r="CH1299" s="308">
        <v>1481.82</v>
      </c>
      <c r="CI1299" s="308">
        <v>12</v>
      </c>
      <c r="CJ1299" s="308">
        <v>12</v>
      </c>
      <c r="CK1299" s="307"/>
      <c r="CL1299" s="307"/>
      <c r="CM1299" s="307">
        <v>1</v>
      </c>
      <c r="CN1299" s="311" t="s">
        <v>1212</v>
      </c>
      <c r="CO1299" s="305" t="s">
        <v>1252</v>
      </c>
      <c r="CP1299" s="305"/>
      <c r="CQ1299" s="308">
        <v>438.35</v>
      </c>
      <c r="CR1299" s="308">
        <v>1481.82</v>
      </c>
      <c r="CS1299" s="308">
        <v>12</v>
      </c>
      <c r="CT1299" s="308">
        <v>12</v>
      </c>
      <c r="CW1299" s="312"/>
      <c r="CX1299" s="312"/>
    </row>
    <row r="1300" spans="1:102" s="299" customFormat="1" ht="16" customHeight="1">
      <c r="A1300" s="297" t="s">
        <v>3904</v>
      </c>
      <c r="B1300" s="297" t="s">
        <v>3905</v>
      </c>
      <c r="C1300" s="119" t="s">
        <v>1214</v>
      </c>
      <c r="D1300" s="119"/>
      <c r="E1300" s="119"/>
      <c r="F1300" s="298">
        <v>1300</v>
      </c>
      <c r="G1300" s="119"/>
      <c r="H1300" s="119"/>
      <c r="I1300" s="119" t="s">
        <v>3906</v>
      </c>
      <c r="J1300" s="119" t="s">
        <v>3907</v>
      </c>
      <c r="K1300" s="119" t="s">
        <v>378</v>
      </c>
      <c r="L1300" s="119"/>
      <c r="M1300" s="119" t="s">
        <v>147</v>
      </c>
      <c r="N1300" s="119"/>
      <c r="O1300" s="119"/>
      <c r="P1300" s="119"/>
      <c r="Q1300" s="119"/>
      <c r="R1300" s="119">
        <v>1</v>
      </c>
      <c r="S1300" s="119" t="s">
        <v>120</v>
      </c>
      <c r="T1300" s="119"/>
      <c r="U1300" s="119"/>
      <c r="V1300" s="119"/>
      <c r="W1300" s="119"/>
      <c r="X1300" s="119" t="s">
        <v>3908</v>
      </c>
      <c r="Y1300" s="119" t="s">
        <v>3909</v>
      </c>
      <c r="Z1300" s="119" t="s">
        <v>3910</v>
      </c>
      <c r="AA1300" s="119" t="s">
        <v>3911</v>
      </c>
      <c r="AB1300" s="119" t="s">
        <v>1209</v>
      </c>
      <c r="AD1300" s="300"/>
      <c r="AE1300" s="304"/>
      <c r="AF1300" s="297" t="s">
        <v>736</v>
      </c>
      <c r="AG1300" s="302">
        <v>0</v>
      </c>
      <c r="AH1300" s="297" t="s">
        <v>3904</v>
      </c>
      <c r="AI1300" s="297" t="s">
        <v>3905</v>
      </c>
      <c r="AJ1300" s="302">
        <v>4</v>
      </c>
      <c r="AK1300" s="299">
        <v>6</v>
      </c>
      <c r="AL1300" s="299">
        <v>3</v>
      </c>
      <c r="AM1300" s="299">
        <v>2</v>
      </c>
      <c r="AN1300" s="299">
        <v>2</v>
      </c>
      <c r="AR1300" s="299">
        <v>8</v>
      </c>
      <c r="AS1300" s="299">
        <v>4</v>
      </c>
      <c r="AT1300" s="299">
        <v>3</v>
      </c>
      <c r="AU1300" s="299">
        <v>3</v>
      </c>
      <c r="AX1300" s="303">
        <v>73.125</v>
      </c>
      <c r="AY1300" s="299">
        <v>740</v>
      </c>
      <c r="AZ1300" s="303">
        <v>325</v>
      </c>
      <c r="BA1300" s="299">
        <v>0</v>
      </c>
      <c r="BB1300" s="304">
        <v>427.97</v>
      </c>
      <c r="BC1300" s="304">
        <v>1469.45</v>
      </c>
      <c r="BD1300" s="303">
        <v>1325</v>
      </c>
      <c r="BE1300" s="303">
        <v>1000</v>
      </c>
      <c r="BH1300" s="297" t="s">
        <v>3886</v>
      </c>
      <c r="BI1300" s="312"/>
      <c r="BJ1300" s="305" t="s">
        <v>109</v>
      </c>
      <c r="BK1300" s="305"/>
      <c r="BL1300" s="305">
        <v>1</v>
      </c>
      <c r="BM1300" s="307">
        <v>1</v>
      </c>
      <c r="BN1300" s="307" t="s">
        <v>79</v>
      </c>
      <c r="BO1300" s="305" t="s">
        <v>1210</v>
      </c>
      <c r="BP1300" s="308">
        <v>427.97</v>
      </c>
      <c r="BQ1300" s="308">
        <v>1469.45</v>
      </c>
      <c r="BR1300" s="308">
        <v>12</v>
      </c>
      <c r="BS1300" s="308">
        <v>12</v>
      </c>
      <c r="BT1300" s="305" t="s">
        <v>3912</v>
      </c>
      <c r="BU1300" s="307">
        <v>0.1</v>
      </c>
      <c r="BV1300" s="309">
        <v>0</v>
      </c>
      <c r="BW1300" s="310" t="s">
        <v>1252</v>
      </c>
      <c r="BX1300" s="305"/>
      <c r="BY1300" s="308">
        <v>427.97</v>
      </c>
      <c r="BZ1300" s="308">
        <v>1469.45</v>
      </c>
      <c r="CA1300" s="308">
        <v>20.399999999999999</v>
      </c>
      <c r="CB1300" s="308">
        <v>20.399999999999999</v>
      </c>
      <c r="CC1300" s="307">
        <v>0.55000000000000004</v>
      </c>
      <c r="CD1300" s="305" t="s">
        <v>1212</v>
      </c>
      <c r="CE1300" s="310" t="s">
        <v>1252</v>
      </c>
      <c r="CF1300" s="305"/>
      <c r="CG1300" s="308">
        <v>427.97</v>
      </c>
      <c r="CH1300" s="308">
        <v>1469.45</v>
      </c>
      <c r="CI1300" s="308">
        <v>12</v>
      </c>
      <c r="CJ1300" s="308">
        <v>12</v>
      </c>
      <c r="CK1300" s="307"/>
      <c r="CL1300" s="307"/>
      <c r="CM1300" s="307">
        <v>1</v>
      </c>
      <c r="CN1300" s="311" t="s">
        <v>1212</v>
      </c>
      <c r="CO1300" s="305" t="s">
        <v>1252</v>
      </c>
      <c r="CP1300" s="305"/>
      <c r="CQ1300" s="308">
        <v>427.97</v>
      </c>
      <c r="CR1300" s="308">
        <v>1469.45</v>
      </c>
      <c r="CS1300" s="308">
        <v>12</v>
      </c>
      <c r="CT1300" s="308">
        <v>12</v>
      </c>
      <c r="CW1300" s="312"/>
      <c r="CX1300" s="312"/>
    </row>
    <row r="1301" spans="1:102" s="299" customFormat="1" ht="16" customHeight="1">
      <c r="A1301" s="297" t="s">
        <v>3913</v>
      </c>
      <c r="B1301" s="297" t="s">
        <v>3914</v>
      </c>
      <c r="C1301" s="119" t="s">
        <v>1255</v>
      </c>
      <c r="D1301" s="119"/>
      <c r="E1301" s="119"/>
      <c r="F1301" s="298">
        <v>1301</v>
      </c>
      <c r="G1301" s="119"/>
      <c r="H1301" s="119"/>
      <c r="I1301" s="119" t="s">
        <v>3915</v>
      </c>
      <c r="J1301" s="119" t="s">
        <v>3916</v>
      </c>
      <c r="K1301" s="119" t="s">
        <v>378</v>
      </c>
      <c r="L1301" s="119"/>
      <c r="M1301" s="119" t="s">
        <v>147</v>
      </c>
      <c r="N1301" s="119"/>
      <c r="O1301" s="119"/>
      <c r="P1301" s="119"/>
      <c r="Q1301" s="119"/>
      <c r="R1301" s="119">
        <v>1</v>
      </c>
      <c r="S1301" s="119" t="s">
        <v>120</v>
      </c>
      <c r="T1301" s="119"/>
      <c r="U1301" s="119"/>
      <c r="V1301" s="119"/>
      <c r="W1301" s="119"/>
      <c r="X1301" s="119" t="s">
        <v>3917</v>
      </c>
      <c r="Y1301" s="119" t="s">
        <v>3918</v>
      </c>
      <c r="Z1301" s="119" t="s">
        <v>3919</v>
      </c>
      <c r="AA1301" s="119" t="s">
        <v>3920</v>
      </c>
      <c r="AB1301" s="119" t="s">
        <v>1209</v>
      </c>
      <c r="AD1301" s="300"/>
      <c r="AE1301" s="304"/>
      <c r="AF1301" s="297" t="s">
        <v>737</v>
      </c>
      <c r="AG1301" s="302">
        <v>0</v>
      </c>
      <c r="AH1301" s="297" t="s">
        <v>3913</v>
      </c>
      <c r="AI1301" s="297" t="s">
        <v>3914</v>
      </c>
      <c r="AJ1301" s="302">
        <v>4</v>
      </c>
      <c r="AK1301" s="299">
        <v>6</v>
      </c>
      <c r="AL1301" s="299">
        <v>3</v>
      </c>
      <c r="AM1301" s="299">
        <v>2</v>
      </c>
      <c r="AN1301" s="299">
        <v>3</v>
      </c>
      <c r="AR1301" s="299">
        <v>8</v>
      </c>
      <c r="AS1301" s="299">
        <v>4</v>
      </c>
      <c r="AT1301" s="299">
        <v>3</v>
      </c>
      <c r="AU1301" s="299">
        <v>3</v>
      </c>
      <c r="AX1301" s="303">
        <v>74.375</v>
      </c>
      <c r="AY1301" s="299">
        <v>740</v>
      </c>
      <c r="AZ1301" s="303">
        <v>330.55555555555554</v>
      </c>
      <c r="BA1301" s="299">
        <v>0</v>
      </c>
      <c r="BB1301" s="304">
        <v>417.87</v>
      </c>
      <c r="BC1301" s="304">
        <v>1456.8600000000001</v>
      </c>
      <c r="BD1301" s="303">
        <v>1330.5555555555557</v>
      </c>
      <c r="BE1301" s="303">
        <v>1000</v>
      </c>
      <c r="BH1301" s="297" t="s">
        <v>3886</v>
      </c>
      <c r="BI1301" s="312"/>
      <c r="BJ1301" s="305" t="s">
        <v>109</v>
      </c>
      <c r="BK1301" s="305"/>
      <c r="BL1301" s="305">
        <v>1</v>
      </c>
      <c r="BM1301" s="307">
        <v>1</v>
      </c>
      <c r="BN1301" s="307" t="s">
        <v>79</v>
      </c>
      <c r="BO1301" s="305" t="s">
        <v>1210</v>
      </c>
      <c r="BP1301" s="308">
        <v>417.87</v>
      </c>
      <c r="BQ1301" s="308">
        <v>1456.86</v>
      </c>
      <c r="BR1301" s="308">
        <v>12</v>
      </c>
      <c r="BS1301" s="308">
        <v>12</v>
      </c>
      <c r="BT1301" s="305" t="s">
        <v>3921</v>
      </c>
      <c r="BU1301" s="307">
        <v>0.1</v>
      </c>
      <c r="BV1301" s="309">
        <v>0</v>
      </c>
      <c r="BW1301" s="310" t="s">
        <v>1252</v>
      </c>
      <c r="BX1301" s="305"/>
      <c r="BY1301" s="308">
        <v>417.87</v>
      </c>
      <c r="BZ1301" s="308">
        <v>1456.86</v>
      </c>
      <c r="CA1301" s="308">
        <v>20.399999999999999</v>
      </c>
      <c r="CB1301" s="308">
        <v>20.399999999999999</v>
      </c>
      <c r="CC1301" s="307">
        <v>0.55000000000000004</v>
      </c>
      <c r="CD1301" s="305" t="s">
        <v>1212</v>
      </c>
      <c r="CE1301" s="310" t="s">
        <v>1252</v>
      </c>
      <c r="CF1301" s="305"/>
      <c r="CG1301" s="308">
        <v>417.87</v>
      </c>
      <c r="CH1301" s="308">
        <v>1456.86</v>
      </c>
      <c r="CI1301" s="308">
        <v>12</v>
      </c>
      <c r="CJ1301" s="308">
        <v>12</v>
      </c>
      <c r="CK1301" s="307"/>
      <c r="CL1301" s="307"/>
      <c r="CM1301" s="307">
        <v>1</v>
      </c>
      <c r="CN1301" s="311" t="s">
        <v>1212</v>
      </c>
      <c r="CO1301" s="305" t="s">
        <v>1252</v>
      </c>
      <c r="CP1301" s="305"/>
      <c r="CQ1301" s="308">
        <v>417.87</v>
      </c>
      <c r="CR1301" s="308">
        <v>1456.86</v>
      </c>
      <c r="CS1301" s="308">
        <v>12</v>
      </c>
      <c r="CT1301" s="308">
        <v>12</v>
      </c>
      <c r="CW1301" s="312"/>
      <c r="CX1301" s="312"/>
    </row>
    <row r="1302" spans="1:102" s="299" customFormat="1" ht="16" customHeight="1">
      <c r="A1302" s="297" t="s">
        <v>3922</v>
      </c>
      <c r="B1302" s="297" t="s">
        <v>3923</v>
      </c>
      <c r="C1302" s="119" t="s">
        <v>1214</v>
      </c>
      <c r="D1302" s="119"/>
      <c r="E1302" s="119"/>
      <c r="F1302" s="298">
        <v>1302</v>
      </c>
      <c r="G1302" s="119"/>
      <c r="H1302" s="119"/>
      <c r="I1302" s="119" t="s">
        <v>3924</v>
      </c>
      <c r="J1302" s="119" t="s">
        <v>3925</v>
      </c>
      <c r="K1302" s="119" t="s">
        <v>378</v>
      </c>
      <c r="L1302" s="119"/>
      <c r="M1302" s="119" t="s">
        <v>147</v>
      </c>
      <c r="N1302" s="119"/>
      <c r="O1302" s="119"/>
      <c r="P1302" s="119"/>
      <c r="Q1302" s="119"/>
      <c r="R1302" s="119">
        <v>1</v>
      </c>
      <c r="S1302" s="119" t="s">
        <v>120</v>
      </c>
      <c r="T1302" s="119"/>
      <c r="U1302" s="119"/>
      <c r="V1302" s="119"/>
      <c r="W1302" s="119"/>
      <c r="X1302" s="119" t="s">
        <v>3926</v>
      </c>
      <c r="Y1302" s="119" t="s">
        <v>3927</v>
      </c>
      <c r="Z1302" s="119" t="s">
        <v>3928</v>
      </c>
      <c r="AA1302" s="119" t="s">
        <v>3929</v>
      </c>
      <c r="AB1302" s="119" t="s">
        <v>1209</v>
      </c>
      <c r="AD1302" s="300"/>
      <c r="AE1302" s="304"/>
      <c r="AF1302" s="297" t="s">
        <v>738</v>
      </c>
      <c r="AG1302" s="302">
        <v>0</v>
      </c>
      <c r="AH1302" s="297" t="s">
        <v>3922</v>
      </c>
      <c r="AI1302" s="297" t="s">
        <v>3923</v>
      </c>
      <c r="AJ1302" s="302">
        <v>3</v>
      </c>
      <c r="AK1302" s="299">
        <v>6</v>
      </c>
      <c r="AL1302" s="299">
        <v>3</v>
      </c>
      <c r="AM1302" s="299">
        <v>3</v>
      </c>
      <c r="AR1302" s="299">
        <v>8</v>
      </c>
      <c r="AS1302" s="299">
        <v>4</v>
      </c>
      <c r="AT1302" s="299">
        <v>3</v>
      </c>
      <c r="AX1302" s="303">
        <v>76.875</v>
      </c>
      <c r="AY1302" s="299">
        <v>640</v>
      </c>
      <c r="AZ1302" s="303">
        <v>341.66666666666669</v>
      </c>
      <c r="BA1302" s="299">
        <v>0</v>
      </c>
      <c r="BB1302" s="304">
        <v>479.78</v>
      </c>
      <c r="BC1302" s="304">
        <v>1372.79</v>
      </c>
      <c r="BD1302" s="303">
        <v>1341.6666666666667</v>
      </c>
      <c r="BE1302" s="303">
        <v>1000</v>
      </c>
      <c r="BH1302" s="297" t="s">
        <v>3841</v>
      </c>
      <c r="BI1302" s="312"/>
      <c r="BJ1302" s="305" t="s">
        <v>109</v>
      </c>
      <c r="BK1302" s="305"/>
      <c r="BL1302" s="305">
        <v>1</v>
      </c>
      <c r="BM1302" s="307">
        <v>1</v>
      </c>
      <c r="BN1302" s="307" t="s">
        <v>79</v>
      </c>
      <c r="BO1302" s="305" t="s">
        <v>1210</v>
      </c>
      <c r="BP1302" s="308">
        <v>479.78</v>
      </c>
      <c r="BQ1302" s="308">
        <v>1372.79</v>
      </c>
      <c r="BR1302" s="308">
        <v>35</v>
      </c>
      <c r="BS1302" s="308">
        <v>35</v>
      </c>
      <c r="BT1302" s="305" t="s">
        <v>3930</v>
      </c>
      <c r="BU1302" s="307">
        <v>0.1</v>
      </c>
      <c r="BV1302" s="309">
        <v>0</v>
      </c>
      <c r="BW1302" s="310" t="s">
        <v>1242</v>
      </c>
      <c r="BX1302" s="305"/>
      <c r="BY1302" s="308">
        <v>479.78</v>
      </c>
      <c r="BZ1302" s="308">
        <v>1372.79</v>
      </c>
      <c r="CA1302" s="308">
        <v>59.5</v>
      </c>
      <c r="CB1302" s="308">
        <v>59.5</v>
      </c>
      <c r="CC1302" s="307">
        <v>0.55000000000000004</v>
      </c>
      <c r="CD1302" s="305" t="s">
        <v>1212</v>
      </c>
      <c r="CE1302" s="310" t="s">
        <v>1242</v>
      </c>
      <c r="CF1302" s="305"/>
      <c r="CG1302" s="308">
        <v>479.78</v>
      </c>
      <c r="CH1302" s="308">
        <v>1372.79</v>
      </c>
      <c r="CI1302" s="308">
        <v>35</v>
      </c>
      <c r="CJ1302" s="308">
        <v>35</v>
      </c>
      <c r="CK1302" s="307"/>
      <c r="CL1302" s="307"/>
      <c r="CM1302" s="307">
        <v>1</v>
      </c>
      <c r="CN1302" s="311" t="s">
        <v>1212</v>
      </c>
      <c r="CO1302" s="305" t="s">
        <v>1242</v>
      </c>
      <c r="CP1302" s="305"/>
      <c r="CQ1302" s="308">
        <v>479.78</v>
      </c>
      <c r="CR1302" s="308">
        <v>1372.79</v>
      </c>
      <c r="CS1302" s="308">
        <v>35</v>
      </c>
      <c r="CT1302" s="308">
        <v>35</v>
      </c>
      <c r="CW1302" s="312"/>
      <c r="CX1302" s="312"/>
    </row>
    <row r="1303" spans="1:102" s="299" customFormat="1" ht="16" customHeight="1">
      <c r="A1303" s="297" t="s">
        <v>3931</v>
      </c>
      <c r="B1303" s="297" t="s">
        <v>3932</v>
      </c>
      <c r="C1303" s="119" t="s">
        <v>1214</v>
      </c>
      <c r="D1303" s="119"/>
      <c r="E1303" s="119"/>
      <c r="F1303" s="298">
        <v>1303</v>
      </c>
      <c r="G1303" s="119"/>
      <c r="H1303" s="119"/>
      <c r="I1303" s="119" t="s">
        <v>3933</v>
      </c>
      <c r="J1303" s="119" t="s">
        <v>3934</v>
      </c>
      <c r="K1303" s="119" t="s">
        <v>378</v>
      </c>
      <c r="L1303" s="119"/>
      <c r="M1303" s="119" t="s">
        <v>147</v>
      </c>
      <c r="N1303" s="119"/>
      <c r="O1303" s="119"/>
      <c r="P1303" s="119"/>
      <c r="Q1303" s="119"/>
      <c r="R1303" s="119">
        <v>1</v>
      </c>
      <c r="S1303" s="119" t="s">
        <v>120</v>
      </c>
      <c r="T1303" s="119"/>
      <c r="U1303" s="119"/>
      <c r="V1303" s="119"/>
      <c r="W1303" s="119"/>
      <c r="X1303" s="119" t="s">
        <v>3935</v>
      </c>
      <c r="Y1303" s="119" t="s">
        <v>3936</v>
      </c>
      <c r="Z1303" s="119" t="s">
        <v>3937</v>
      </c>
      <c r="AA1303" s="119" t="s">
        <v>3938</v>
      </c>
      <c r="AB1303" s="119" t="s">
        <v>1209</v>
      </c>
      <c r="AD1303" s="300"/>
      <c r="AE1303" s="304"/>
      <c r="AF1303" s="297" t="s">
        <v>739</v>
      </c>
      <c r="AG1303" s="302">
        <v>0</v>
      </c>
      <c r="AH1303" s="297" t="s">
        <v>3931</v>
      </c>
      <c r="AI1303" s="297" t="s">
        <v>3932</v>
      </c>
      <c r="AJ1303" s="302">
        <v>4</v>
      </c>
      <c r="AK1303" s="299">
        <v>6</v>
      </c>
      <c r="AL1303" s="299">
        <v>3</v>
      </c>
      <c r="AM1303" s="299">
        <v>3</v>
      </c>
      <c r="AN1303" s="299">
        <v>1</v>
      </c>
      <c r="AR1303" s="299">
        <v>8</v>
      </c>
      <c r="AS1303" s="299">
        <v>4</v>
      </c>
      <c r="AT1303" s="299">
        <v>3</v>
      </c>
      <c r="AU1303" s="299">
        <v>3</v>
      </c>
      <c r="AX1303" s="303">
        <v>75.625</v>
      </c>
      <c r="AY1303" s="299">
        <v>740</v>
      </c>
      <c r="AZ1303" s="303">
        <v>336.11111111111114</v>
      </c>
      <c r="BA1303" s="299">
        <v>0</v>
      </c>
      <c r="BB1303" s="304">
        <v>408.03999999999996</v>
      </c>
      <c r="BC1303" s="304">
        <v>1444.05</v>
      </c>
      <c r="BD1303" s="303">
        <v>1336.1111111111111</v>
      </c>
      <c r="BE1303" s="303">
        <v>1000</v>
      </c>
      <c r="BH1303" s="297" t="s">
        <v>3922</v>
      </c>
      <c r="BI1303" s="312"/>
      <c r="BJ1303" s="305" t="s">
        <v>109</v>
      </c>
      <c r="BK1303" s="305"/>
      <c r="BL1303" s="305">
        <v>1</v>
      </c>
      <c r="BM1303" s="307">
        <v>1</v>
      </c>
      <c r="BN1303" s="307" t="s">
        <v>79</v>
      </c>
      <c r="BO1303" s="305" t="s">
        <v>1210</v>
      </c>
      <c r="BP1303" s="308">
        <v>408.04</v>
      </c>
      <c r="BQ1303" s="308">
        <v>1444.05</v>
      </c>
      <c r="BR1303" s="308">
        <v>12</v>
      </c>
      <c r="BS1303" s="308">
        <v>12</v>
      </c>
      <c r="BT1303" s="305" t="s">
        <v>3939</v>
      </c>
      <c r="BU1303" s="307">
        <v>0.1</v>
      </c>
      <c r="BV1303" s="309">
        <v>0</v>
      </c>
      <c r="BW1303" s="310" t="s">
        <v>1252</v>
      </c>
      <c r="BX1303" s="305"/>
      <c r="BY1303" s="308">
        <v>408.04</v>
      </c>
      <c r="BZ1303" s="308">
        <v>1444.05</v>
      </c>
      <c r="CA1303" s="308">
        <v>20.399999999999999</v>
      </c>
      <c r="CB1303" s="308">
        <v>20.399999999999999</v>
      </c>
      <c r="CC1303" s="307">
        <v>0.55000000000000004</v>
      </c>
      <c r="CD1303" s="305" t="s">
        <v>1212</v>
      </c>
      <c r="CE1303" s="310" t="s">
        <v>1252</v>
      </c>
      <c r="CF1303" s="305"/>
      <c r="CG1303" s="308">
        <v>408.04</v>
      </c>
      <c r="CH1303" s="308">
        <v>1444.05</v>
      </c>
      <c r="CI1303" s="308">
        <v>12</v>
      </c>
      <c r="CJ1303" s="308">
        <v>12</v>
      </c>
      <c r="CK1303" s="307"/>
      <c r="CL1303" s="307"/>
      <c r="CM1303" s="307">
        <v>1</v>
      </c>
      <c r="CN1303" s="311" t="s">
        <v>1212</v>
      </c>
      <c r="CO1303" s="305" t="s">
        <v>1252</v>
      </c>
      <c r="CP1303" s="305"/>
      <c r="CQ1303" s="308">
        <v>408.04</v>
      </c>
      <c r="CR1303" s="308">
        <v>1444.05</v>
      </c>
      <c r="CS1303" s="308">
        <v>12</v>
      </c>
      <c r="CT1303" s="308">
        <v>12</v>
      </c>
      <c r="CW1303" s="312"/>
      <c r="CX1303" s="312"/>
    </row>
    <row r="1304" spans="1:102" s="299" customFormat="1" ht="16" customHeight="1">
      <c r="A1304" s="297" t="s">
        <v>3940</v>
      </c>
      <c r="B1304" s="297" t="s">
        <v>3941</v>
      </c>
      <c r="C1304" s="119" t="s">
        <v>1255</v>
      </c>
      <c r="D1304" s="119"/>
      <c r="E1304" s="119"/>
      <c r="F1304" s="298">
        <v>1304</v>
      </c>
      <c r="G1304" s="119"/>
      <c r="H1304" s="119"/>
      <c r="I1304" s="119" t="s">
        <v>3942</v>
      </c>
      <c r="J1304" s="119" t="s">
        <v>3943</v>
      </c>
      <c r="K1304" s="119" t="s">
        <v>378</v>
      </c>
      <c r="L1304" s="119"/>
      <c r="M1304" s="119" t="s">
        <v>147</v>
      </c>
      <c r="N1304" s="119"/>
      <c r="O1304" s="119"/>
      <c r="P1304" s="119"/>
      <c r="Q1304" s="119"/>
      <c r="R1304" s="119">
        <v>1</v>
      </c>
      <c r="S1304" s="119" t="s">
        <v>120</v>
      </c>
      <c r="T1304" s="119"/>
      <c r="U1304" s="119"/>
      <c r="V1304" s="119"/>
      <c r="W1304" s="119"/>
      <c r="X1304" s="119" t="s">
        <v>3944</v>
      </c>
      <c r="Y1304" s="119" t="s">
        <v>3945</v>
      </c>
      <c r="Z1304" s="119" t="s">
        <v>3946</v>
      </c>
      <c r="AA1304" s="119" t="s">
        <v>3947</v>
      </c>
      <c r="AB1304" s="119" t="s">
        <v>1209</v>
      </c>
      <c r="AD1304" s="300"/>
      <c r="AE1304" s="304"/>
      <c r="AF1304" s="297" t="s">
        <v>740</v>
      </c>
      <c r="AG1304" s="302">
        <v>0</v>
      </c>
      <c r="AH1304" s="297" t="s">
        <v>3940</v>
      </c>
      <c r="AI1304" s="297" t="s">
        <v>3941</v>
      </c>
      <c r="AJ1304" s="302">
        <v>4</v>
      </c>
      <c r="AK1304" s="299">
        <v>6</v>
      </c>
      <c r="AL1304" s="299">
        <v>3</v>
      </c>
      <c r="AM1304" s="299">
        <v>3</v>
      </c>
      <c r="AN1304" s="299">
        <v>2</v>
      </c>
      <c r="AR1304" s="299">
        <v>8</v>
      </c>
      <c r="AS1304" s="299">
        <v>4</v>
      </c>
      <c r="AT1304" s="299">
        <v>3</v>
      </c>
      <c r="AU1304" s="299">
        <v>3</v>
      </c>
      <c r="AX1304" s="303">
        <v>76.875</v>
      </c>
      <c r="AY1304" s="299">
        <v>740</v>
      </c>
      <c r="AZ1304" s="303">
        <v>341.66666666666669</v>
      </c>
      <c r="BA1304" s="299">
        <v>0</v>
      </c>
      <c r="BB1304" s="304">
        <v>398.49</v>
      </c>
      <c r="BC1304" s="304">
        <v>1431.03</v>
      </c>
      <c r="BD1304" s="303">
        <v>1341.6666666666667</v>
      </c>
      <c r="BE1304" s="303">
        <v>1000</v>
      </c>
      <c r="BH1304" s="297" t="s">
        <v>3922</v>
      </c>
      <c r="BI1304" s="312"/>
      <c r="BJ1304" s="305" t="s">
        <v>109</v>
      </c>
      <c r="BK1304" s="305"/>
      <c r="BL1304" s="305">
        <v>1</v>
      </c>
      <c r="BM1304" s="307">
        <v>1</v>
      </c>
      <c r="BN1304" s="307" t="s">
        <v>79</v>
      </c>
      <c r="BO1304" s="305" t="s">
        <v>1210</v>
      </c>
      <c r="BP1304" s="308">
        <v>398.49</v>
      </c>
      <c r="BQ1304" s="308">
        <v>1431.03</v>
      </c>
      <c r="BR1304" s="308">
        <v>12</v>
      </c>
      <c r="BS1304" s="308">
        <v>12</v>
      </c>
      <c r="BT1304" s="305" t="s">
        <v>3948</v>
      </c>
      <c r="BU1304" s="307">
        <v>0.1</v>
      </c>
      <c r="BV1304" s="309">
        <v>0</v>
      </c>
      <c r="BW1304" s="310" t="s">
        <v>1252</v>
      </c>
      <c r="BX1304" s="305"/>
      <c r="BY1304" s="308">
        <v>398.49</v>
      </c>
      <c r="BZ1304" s="308">
        <v>1431.03</v>
      </c>
      <c r="CA1304" s="308">
        <v>20.399999999999999</v>
      </c>
      <c r="CB1304" s="308">
        <v>20.399999999999999</v>
      </c>
      <c r="CC1304" s="307">
        <v>0.55000000000000004</v>
      </c>
      <c r="CD1304" s="305" t="s">
        <v>1212</v>
      </c>
      <c r="CE1304" s="310" t="s">
        <v>1252</v>
      </c>
      <c r="CF1304" s="305"/>
      <c r="CG1304" s="308">
        <v>398.49</v>
      </c>
      <c r="CH1304" s="308">
        <v>1431.03</v>
      </c>
      <c r="CI1304" s="308">
        <v>12</v>
      </c>
      <c r="CJ1304" s="308">
        <v>12</v>
      </c>
      <c r="CK1304" s="307"/>
      <c r="CL1304" s="307"/>
      <c r="CM1304" s="307">
        <v>1</v>
      </c>
      <c r="CN1304" s="311" t="s">
        <v>1212</v>
      </c>
      <c r="CO1304" s="305" t="s">
        <v>1252</v>
      </c>
      <c r="CP1304" s="305"/>
      <c r="CQ1304" s="308">
        <v>398.49</v>
      </c>
      <c r="CR1304" s="308">
        <v>1431.03</v>
      </c>
      <c r="CS1304" s="308">
        <v>12</v>
      </c>
      <c r="CT1304" s="308">
        <v>12</v>
      </c>
      <c r="CW1304" s="312"/>
      <c r="CX1304" s="312"/>
    </row>
    <row r="1305" spans="1:102" s="299" customFormat="1" ht="16" customHeight="1">
      <c r="A1305" s="297" t="s">
        <v>3949</v>
      </c>
      <c r="B1305" s="297" t="s">
        <v>3950</v>
      </c>
      <c r="C1305" s="119" t="s">
        <v>1214</v>
      </c>
      <c r="D1305" s="119"/>
      <c r="E1305" s="119"/>
      <c r="F1305" s="298">
        <v>1305</v>
      </c>
      <c r="G1305" s="119"/>
      <c r="H1305" s="119"/>
      <c r="I1305" s="119" t="s">
        <v>3951</v>
      </c>
      <c r="J1305" s="119" t="s">
        <v>3952</v>
      </c>
      <c r="K1305" s="119" t="s">
        <v>378</v>
      </c>
      <c r="L1305" s="119"/>
      <c r="M1305" s="119" t="s">
        <v>147</v>
      </c>
      <c r="N1305" s="119"/>
      <c r="O1305" s="119"/>
      <c r="P1305" s="119"/>
      <c r="Q1305" s="119"/>
      <c r="R1305" s="119">
        <v>1</v>
      </c>
      <c r="S1305" s="119" t="s">
        <v>120</v>
      </c>
      <c r="T1305" s="119"/>
      <c r="U1305" s="119"/>
      <c r="V1305" s="119"/>
      <c r="W1305" s="119"/>
      <c r="X1305" s="119" t="s">
        <v>3953</v>
      </c>
      <c r="Y1305" s="119" t="s">
        <v>3954</v>
      </c>
      <c r="Z1305" s="119" t="s">
        <v>3955</v>
      </c>
      <c r="AA1305" s="119" t="s">
        <v>3956</v>
      </c>
      <c r="AB1305" s="119" t="s">
        <v>1209</v>
      </c>
      <c r="AD1305" s="300"/>
      <c r="AE1305" s="304"/>
      <c r="AF1305" s="297" t="s">
        <v>741</v>
      </c>
      <c r="AG1305" s="302">
        <v>0</v>
      </c>
      <c r="AH1305" s="297" t="s">
        <v>3949</v>
      </c>
      <c r="AI1305" s="297" t="s">
        <v>3950</v>
      </c>
      <c r="AJ1305" s="302">
        <v>4</v>
      </c>
      <c r="AK1305" s="299">
        <v>6</v>
      </c>
      <c r="AL1305" s="299">
        <v>3</v>
      </c>
      <c r="AM1305" s="299">
        <v>3</v>
      </c>
      <c r="AN1305" s="299">
        <v>3</v>
      </c>
      <c r="AR1305" s="299">
        <v>8</v>
      </c>
      <c r="AS1305" s="299">
        <v>4</v>
      </c>
      <c r="AT1305" s="299">
        <v>3</v>
      </c>
      <c r="AU1305" s="299">
        <v>3</v>
      </c>
      <c r="AX1305" s="303">
        <v>78.125</v>
      </c>
      <c r="AY1305" s="299">
        <v>740</v>
      </c>
      <c r="AZ1305" s="303">
        <v>347.22222222222223</v>
      </c>
      <c r="BA1305" s="299">
        <v>0</v>
      </c>
      <c r="BB1305" s="304">
        <v>389.23</v>
      </c>
      <c r="BC1305" s="304">
        <v>1417.81</v>
      </c>
      <c r="BD1305" s="303">
        <v>1347.2222222222222</v>
      </c>
      <c r="BE1305" s="303">
        <v>1000</v>
      </c>
      <c r="BH1305" s="297" t="s">
        <v>3922</v>
      </c>
      <c r="BI1305" s="312"/>
      <c r="BJ1305" s="305" t="s">
        <v>109</v>
      </c>
      <c r="BK1305" s="305"/>
      <c r="BL1305" s="305">
        <v>1</v>
      </c>
      <c r="BM1305" s="307">
        <v>1</v>
      </c>
      <c r="BN1305" s="307" t="s">
        <v>79</v>
      </c>
      <c r="BO1305" s="305" t="s">
        <v>1210</v>
      </c>
      <c r="BP1305" s="308">
        <v>389.23</v>
      </c>
      <c r="BQ1305" s="308">
        <v>1417.81</v>
      </c>
      <c r="BR1305" s="308">
        <v>12</v>
      </c>
      <c r="BS1305" s="308">
        <v>12</v>
      </c>
      <c r="BT1305" s="305" t="s">
        <v>3957</v>
      </c>
      <c r="BU1305" s="307">
        <v>0.1</v>
      </c>
      <c r="BV1305" s="309">
        <v>0</v>
      </c>
      <c r="BW1305" s="310" t="s">
        <v>1252</v>
      </c>
      <c r="BX1305" s="305"/>
      <c r="BY1305" s="308">
        <v>389.23</v>
      </c>
      <c r="BZ1305" s="308">
        <v>1417.81</v>
      </c>
      <c r="CA1305" s="308">
        <v>20.399999999999999</v>
      </c>
      <c r="CB1305" s="308">
        <v>20.399999999999999</v>
      </c>
      <c r="CC1305" s="307">
        <v>0.55000000000000004</v>
      </c>
      <c r="CD1305" s="305" t="s">
        <v>1212</v>
      </c>
      <c r="CE1305" s="310" t="s">
        <v>1252</v>
      </c>
      <c r="CF1305" s="305"/>
      <c r="CG1305" s="308">
        <v>389.23</v>
      </c>
      <c r="CH1305" s="308">
        <v>1417.81</v>
      </c>
      <c r="CI1305" s="308">
        <v>12</v>
      </c>
      <c r="CJ1305" s="308">
        <v>12</v>
      </c>
      <c r="CK1305" s="307"/>
      <c r="CL1305" s="307"/>
      <c r="CM1305" s="307">
        <v>1</v>
      </c>
      <c r="CN1305" s="311" t="s">
        <v>1212</v>
      </c>
      <c r="CO1305" s="305" t="s">
        <v>1252</v>
      </c>
      <c r="CP1305" s="305"/>
      <c r="CQ1305" s="308">
        <v>389.23</v>
      </c>
      <c r="CR1305" s="308">
        <v>1417.81</v>
      </c>
      <c r="CS1305" s="308">
        <v>12</v>
      </c>
      <c r="CT1305" s="308">
        <v>12</v>
      </c>
      <c r="CW1305" s="312"/>
      <c r="CX1305" s="312"/>
    </row>
    <row r="1306" spans="1:102" s="299" customFormat="1" ht="16" customHeight="1">
      <c r="A1306" s="297" t="s">
        <v>3958</v>
      </c>
      <c r="B1306" s="297" t="s">
        <v>3959</v>
      </c>
      <c r="C1306" s="119" t="s">
        <v>1255</v>
      </c>
      <c r="D1306" s="119"/>
      <c r="E1306" s="119"/>
      <c r="F1306" s="298">
        <v>1306</v>
      </c>
      <c r="G1306" s="119"/>
      <c r="H1306" s="119"/>
      <c r="I1306" s="119" t="s">
        <v>3960</v>
      </c>
      <c r="J1306" s="119" t="s">
        <v>3961</v>
      </c>
      <c r="K1306" s="119" t="s">
        <v>378</v>
      </c>
      <c r="L1306" s="119"/>
      <c r="M1306" s="119" t="s">
        <v>147</v>
      </c>
      <c r="N1306" s="119"/>
      <c r="O1306" s="119"/>
      <c r="P1306" s="119"/>
      <c r="Q1306" s="119"/>
      <c r="R1306" s="119">
        <v>1</v>
      </c>
      <c r="S1306" s="119" t="s">
        <v>120</v>
      </c>
      <c r="T1306" s="119"/>
      <c r="U1306" s="119"/>
      <c r="V1306" s="119"/>
      <c r="W1306" s="119"/>
      <c r="X1306" s="119" t="s">
        <v>3962</v>
      </c>
      <c r="Y1306" s="119" t="s">
        <v>3963</v>
      </c>
      <c r="Z1306" s="119" t="s">
        <v>3964</v>
      </c>
      <c r="AA1306" s="119" t="s">
        <v>3965</v>
      </c>
      <c r="AB1306" s="119" t="s">
        <v>1209</v>
      </c>
      <c r="AD1306" s="300"/>
      <c r="AE1306" s="304"/>
      <c r="AF1306" s="297" t="s">
        <v>742</v>
      </c>
      <c r="AG1306" s="302">
        <v>0</v>
      </c>
      <c r="AH1306" s="297" t="s">
        <v>3958</v>
      </c>
      <c r="AI1306" s="297" t="s">
        <v>3959</v>
      </c>
      <c r="AJ1306" s="302">
        <v>2</v>
      </c>
      <c r="AK1306" s="299">
        <v>6</v>
      </c>
      <c r="AL1306" s="299">
        <v>4</v>
      </c>
      <c r="AR1306" s="299">
        <v>8</v>
      </c>
      <c r="AS1306" s="299">
        <v>4</v>
      </c>
      <c r="AX1306" s="303">
        <v>84.375</v>
      </c>
      <c r="AY1306" s="299">
        <v>500</v>
      </c>
      <c r="AZ1306" s="303">
        <v>375</v>
      </c>
      <c r="BA1306" s="299">
        <v>0</v>
      </c>
      <c r="BB1306" s="304">
        <v>559.04</v>
      </c>
      <c r="BC1306" s="304">
        <v>1235.7</v>
      </c>
      <c r="BD1306" s="303">
        <v>1375</v>
      </c>
      <c r="BE1306" s="303">
        <v>1000</v>
      </c>
      <c r="BH1306" s="297" t="s">
        <v>3590</v>
      </c>
      <c r="BI1306" s="312"/>
      <c r="BJ1306" s="305" t="s">
        <v>109</v>
      </c>
      <c r="BK1306" s="305"/>
      <c r="BL1306" s="305">
        <v>1</v>
      </c>
      <c r="BM1306" s="307">
        <v>1</v>
      </c>
      <c r="BN1306" s="307" t="s">
        <v>79</v>
      </c>
      <c r="BO1306" s="305" t="s">
        <v>1210</v>
      </c>
      <c r="BP1306" s="308">
        <v>559.04</v>
      </c>
      <c r="BQ1306" s="308">
        <v>1235.7</v>
      </c>
      <c r="BR1306" s="308">
        <v>60</v>
      </c>
      <c r="BS1306" s="308">
        <v>60</v>
      </c>
      <c r="BT1306" s="305" t="s">
        <v>3966</v>
      </c>
      <c r="BU1306" s="307">
        <v>0.1</v>
      </c>
      <c r="BV1306" s="309">
        <v>0</v>
      </c>
      <c r="BW1306" s="310" t="s">
        <v>1232</v>
      </c>
      <c r="BX1306" s="305"/>
      <c r="BY1306" s="308">
        <v>559.04</v>
      </c>
      <c r="BZ1306" s="308">
        <v>1235.7</v>
      </c>
      <c r="CA1306" s="308">
        <v>102</v>
      </c>
      <c r="CB1306" s="308">
        <v>102</v>
      </c>
      <c r="CC1306" s="307">
        <v>0.55000000000000004</v>
      </c>
      <c r="CD1306" s="305" t="s">
        <v>1212</v>
      </c>
      <c r="CE1306" s="310" t="s">
        <v>1232</v>
      </c>
      <c r="CF1306" s="305"/>
      <c r="CG1306" s="308">
        <v>559.04</v>
      </c>
      <c r="CH1306" s="308">
        <v>1235.7</v>
      </c>
      <c r="CI1306" s="308">
        <v>60</v>
      </c>
      <c r="CJ1306" s="308">
        <v>60</v>
      </c>
      <c r="CK1306" s="307"/>
      <c r="CL1306" s="307"/>
      <c r="CM1306" s="307">
        <v>1</v>
      </c>
      <c r="CN1306" s="311" t="s">
        <v>1212</v>
      </c>
      <c r="CO1306" s="305" t="s">
        <v>1232</v>
      </c>
      <c r="CP1306" s="305"/>
      <c r="CQ1306" s="308">
        <v>559.04</v>
      </c>
      <c r="CR1306" s="308">
        <v>1235.7</v>
      </c>
      <c r="CS1306" s="308">
        <v>60</v>
      </c>
      <c r="CT1306" s="308">
        <v>60</v>
      </c>
      <c r="CW1306" s="312"/>
      <c r="CX1306" s="312"/>
    </row>
    <row r="1307" spans="1:102" s="299" customFormat="1" ht="16" customHeight="1">
      <c r="A1307" s="297" t="s">
        <v>3967</v>
      </c>
      <c r="B1307" s="297" t="s">
        <v>3968</v>
      </c>
      <c r="C1307" s="119" t="s">
        <v>1255</v>
      </c>
      <c r="D1307" s="119"/>
      <c r="E1307" s="119"/>
      <c r="F1307" s="298">
        <v>1307</v>
      </c>
      <c r="G1307" s="119"/>
      <c r="H1307" s="119"/>
      <c r="I1307" s="119" t="s">
        <v>3969</v>
      </c>
      <c r="J1307" s="119" t="s">
        <v>3970</v>
      </c>
      <c r="K1307" s="119" t="s">
        <v>378</v>
      </c>
      <c r="L1307" s="119"/>
      <c r="M1307" s="119" t="s">
        <v>147</v>
      </c>
      <c r="N1307" s="119"/>
      <c r="O1307" s="119"/>
      <c r="P1307" s="119"/>
      <c r="Q1307" s="119"/>
      <c r="R1307" s="119">
        <v>1</v>
      </c>
      <c r="S1307" s="119" t="s">
        <v>120</v>
      </c>
      <c r="T1307" s="119"/>
      <c r="U1307" s="119"/>
      <c r="V1307" s="119"/>
      <c r="W1307" s="119"/>
      <c r="X1307" s="119" t="s">
        <v>3971</v>
      </c>
      <c r="Y1307" s="119" t="s">
        <v>3972</v>
      </c>
      <c r="Z1307" s="119" t="s">
        <v>3973</v>
      </c>
      <c r="AA1307" s="119" t="s">
        <v>3974</v>
      </c>
      <c r="AB1307" s="119" t="s">
        <v>1209</v>
      </c>
      <c r="AD1307" s="300"/>
      <c r="AE1307" s="304"/>
      <c r="AF1307" s="297" t="s">
        <v>743</v>
      </c>
      <c r="AG1307" s="302">
        <v>0</v>
      </c>
      <c r="AH1307" s="297" t="s">
        <v>3967</v>
      </c>
      <c r="AI1307" s="297" t="s">
        <v>3968</v>
      </c>
      <c r="AJ1307" s="302">
        <v>3</v>
      </c>
      <c r="AK1307" s="299">
        <v>6</v>
      </c>
      <c r="AL1307" s="299">
        <v>4</v>
      </c>
      <c r="AM1307" s="299">
        <v>1</v>
      </c>
      <c r="AR1307" s="299">
        <v>8</v>
      </c>
      <c r="AS1307" s="299">
        <v>4</v>
      </c>
      <c r="AT1307" s="299">
        <v>3</v>
      </c>
      <c r="AX1307" s="303">
        <v>80.625</v>
      </c>
      <c r="AY1307" s="299">
        <v>640</v>
      </c>
      <c r="AZ1307" s="303">
        <v>358.33333333333331</v>
      </c>
      <c r="BA1307" s="299">
        <v>0</v>
      </c>
      <c r="BB1307" s="304">
        <v>456.51</v>
      </c>
      <c r="BC1307" s="304">
        <v>1337.96</v>
      </c>
      <c r="BD1307" s="303">
        <v>1358.3333333333333</v>
      </c>
      <c r="BE1307" s="303">
        <v>1000</v>
      </c>
      <c r="BH1307" s="297" t="s">
        <v>3958</v>
      </c>
      <c r="BI1307" s="312"/>
      <c r="BJ1307" s="305" t="s">
        <v>109</v>
      </c>
      <c r="BK1307" s="305"/>
      <c r="BL1307" s="305">
        <v>1</v>
      </c>
      <c r="BM1307" s="307">
        <v>1</v>
      </c>
      <c r="BN1307" s="307" t="s">
        <v>79</v>
      </c>
      <c r="BO1307" s="305" t="s">
        <v>1210</v>
      </c>
      <c r="BP1307" s="308">
        <v>456.51</v>
      </c>
      <c r="BQ1307" s="308">
        <v>1337.96</v>
      </c>
      <c r="BR1307" s="308">
        <v>35</v>
      </c>
      <c r="BS1307" s="308">
        <v>35</v>
      </c>
      <c r="BT1307" s="305" t="s">
        <v>3975</v>
      </c>
      <c r="BU1307" s="307">
        <v>0.1</v>
      </c>
      <c r="BV1307" s="309">
        <v>0</v>
      </c>
      <c r="BW1307" s="310" t="s">
        <v>1242</v>
      </c>
      <c r="BX1307" s="305"/>
      <c r="BY1307" s="308">
        <v>456.51</v>
      </c>
      <c r="BZ1307" s="308">
        <v>1337.96</v>
      </c>
      <c r="CA1307" s="308">
        <v>59.5</v>
      </c>
      <c r="CB1307" s="308">
        <v>59.5</v>
      </c>
      <c r="CC1307" s="307">
        <v>0.55000000000000004</v>
      </c>
      <c r="CD1307" s="305" t="s">
        <v>1212</v>
      </c>
      <c r="CE1307" s="310" t="s">
        <v>1242</v>
      </c>
      <c r="CF1307" s="305"/>
      <c r="CG1307" s="308">
        <v>456.51</v>
      </c>
      <c r="CH1307" s="308">
        <v>1337.96</v>
      </c>
      <c r="CI1307" s="308">
        <v>35</v>
      </c>
      <c r="CJ1307" s="308">
        <v>35</v>
      </c>
      <c r="CK1307" s="307"/>
      <c r="CL1307" s="307"/>
      <c r="CM1307" s="307">
        <v>1</v>
      </c>
      <c r="CN1307" s="311" t="s">
        <v>1212</v>
      </c>
      <c r="CO1307" s="305" t="s">
        <v>1242</v>
      </c>
      <c r="CP1307" s="305"/>
      <c r="CQ1307" s="308">
        <v>456.51</v>
      </c>
      <c r="CR1307" s="308">
        <v>1337.96</v>
      </c>
      <c r="CS1307" s="308">
        <v>35</v>
      </c>
      <c r="CT1307" s="308">
        <v>35</v>
      </c>
      <c r="CW1307" s="312"/>
      <c r="CX1307" s="312"/>
    </row>
    <row r="1308" spans="1:102" s="299" customFormat="1" ht="16" customHeight="1">
      <c r="A1308" s="297" t="s">
        <v>3976</v>
      </c>
      <c r="B1308" s="297" t="s">
        <v>3977</v>
      </c>
      <c r="C1308" s="119" t="s">
        <v>1255</v>
      </c>
      <c r="D1308" s="119"/>
      <c r="E1308" s="119"/>
      <c r="F1308" s="298">
        <v>1308</v>
      </c>
      <c r="G1308" s="119"/>
      <c r="H1308" s="119"/>
      <c r="I1308" s="119" t="s">
        <v>3978</v>
      </c>
      <c r="J1308" s="119" t="s">
        <v>3979</v>
      </c>
      <c r="K1308" s="119" t="s">
        <v>378</v>
      </c>
      <c r="L1308" s="119"/>
      <c r="M1308" s="119" t="s">
        <v>147</v>
      </c>
      <c r="N1308" s="119"/>
      <c r="O1308" s="119"/>
      <c r="P1308" s="119"/>
      <c r="Q1308" s="119"/>
      <c r="R1308" s="119">
        <v>1</v>
      </c>
      <c r="S1308" s="119" t="s">
        <v>120</v>
      </c>
      <c r="T1308" s="119"/>
      <c r="U1308" s="119"/>
      <c r="V1308" s="119"/>
      <c r="W1308" s="119"/>
      <c r="X1308" s="119" t="s">
        <v>3980</v>
      </c>
      <c r="Y1308" s="119" t="s">
        <v>3981</v>
      </c>
      <c r="Z1308" s="119" t="s">
        <v>3982</v>
      </c>
      <c r="AA1308" s="119" t="s">
        <v>3983</v>
      </c>
      <c r="AB1308" s="119" t="s">
        <v>1209</v>
      </c>
      <c r="AD1308" s="300"/>
      <c r="AE1308" s="304"/>
      <c r="AF1308" s="297" t="s">
        <v>744</v>
      </c>
      <c r="AG1308" s="302">
        <v>0</v>
      </c>
      <c r="AH1308" s="297" t="s">
        <v>3976</v>
      </c>
      <c r="AI1308" s="297" t="s">
        <v>3977</v>
      </c>
      <c r="AJ1308" s="302">
        <v>4</v>
      </c>
      <c r="AK1308" s="299">
        <v>6</v>
      </c>
      <c r="AL1308" s="299">
        <v>4</v>
      </c>
      <c r="AM1308" s="299">
        <v>1</v>
      </c>
      <c r="AN1308" s="299">
        <v>1</v>
      </c>
      <c r="AR1308" s="299">
        <v>8</v>
      </c>
      <c r="AS1308" s="299">
        <v>4</v>
      </c>
      <c r="AT1308" s="299">
        <v>3</v>
      </c>
      <c r="AU1308" s="299">
        <v>3</v>
      </c>
      <c r="AX1308" s="303">
        <v>79.375</v>
      </c>
      <c r="AY1308" s="299">
        <v>740</v>
      </c>
      <c r="AZ1308" s="303">
        <v>352.77777777777777</v>
      </c>
      <c r="BA1308" s="299">
        <v>0</v>
      </c>
      <c r="BB1308" s="304">
        <v>380.26</v>
      </c>
      <c r="BC1308" s="304">
        <v>1404.3899999999999</v>
      </c>
      <c r="BD1308" s="303">
        <v>1352.7777777777778</v>
      </c>
      <c r="BE1308" s="303">
        <v>1000</v>
      </c>
      <c r="BH1308" s="297" t="s">
        <v>3967</v>
      </c>
      <c r="BI1308" s="312"/>
      <c r="BJ1308" s="305" t="s">
        <v>109</v>
      </c>
      <c r="BK1308" s="305"/>
      <c r="BL1308" s="305">
        <v>1</v>
      </c>
      <c r="BM1308" s="307">
        <v>1</v>
      </c>
      <c r="BN1308" s="307" t="s">
        <v>79</v>
      </c>
      <c r="BO1308" s="305" t="s">
        <v>1210</v>
      </c>
      <c r="BP1308" s="308">
        <v>380.26</v>
      </c>
      <c r="BQ1308" s="308">
        <v>1404.39</v>
      </c>
      <c r="BR1308" s="308">
        <v>12</v>
      </c>
      <c r="BS1308" s="308">
        <v>12</v>
      </c>
      <c r="BT1308" s="305" t="s">
        <v>3984</v>
      </c>
      <c r="BU1308" s="307">
        <v>0.1</v>
      </c>
      <c r="BV1308" s="309">
        <v>0</v>
      </c>
      <c r="BW1308" s="310" t="s">
        <v>1252</v>
      </c>
      <c r="BX1308" s="305"/>
      <c r="BY1308" s="308">
        <v>380.26</v>
      </c>
      <c r="BZ1308" s="308">
        <v>1404.39</v>
      </c>
      <c r="CA1308" s="308">
        <v>20.399999999999999</v>
      </c>
      <c r="CB1308" s="308">
        <v>20.399999999999999</v>
      </c>
      <c r="CC1308" s="307">
        <v>0.55000000000000004</v>
      </c>
      <c r="CD1308" s="305" t="s">
        <v>1212</v>
      </c>
      <c r="CE1308" s="310" t="s">
        <v>1252</v>
      </c>
      <c r="CF1308" s="305"/>
      <c r="CG1308" s="308">
        <v>380.26</v>
      </c>
      <c r="CH1308" s="308">
        <v>1404.39</v>
      </c>
      <c r="CI1308" s="308">
        <v>12</v>
      </c>
      <c r="CJ1308" s="308">
        <v>12</v>
      </c>
      <c r="CK1308" s="307"/>
      <c r="CL1308" s="307"/>
      <c r="CM1308" s="307">
        <v>1</v>
      </c>
      <c r="CN1308" s="311" t="s">
        <v>1212</v>
      </c>
      <c r="CO1308" s="305" t="s">
        <v>1252</v>
      </c>
      <c r="CP1308" s="305"/>
      <c r="CQ1308" s="308">
        <v>380.26</v>
      </c>
      <c r="CR1308" s="308">
        <v>1404.39</v>
      </c>
      <c r="CS1308" s="308">
        <v>12</v>
      </c>
      <c r="CT1308" s="308">
        <v>12</v>
      </c>
      <c r="CW1308" s="312"/>
      <c r="CX1308" s="312"/>
    </row>
    <row r="1309" spans="1:102" s="299" customFormat="1" ht="16" customHeight="1">
      <c r="A1309" s="297" t="s">
        <v>3985</v>
      </c>
      <c r="B1309" s="297" t="s">
        <v>3986</v>
      </c>
      <c r="C1309" s="119" t="s">
        <v>1214</v>
      </c>
      <c r="D1309" s="119"/>
      <c r="E1309" s="119"/>
      <c r="F1309" s="298">
        <v>1309</v>
      </c>
      <c r="G1309" s="119"/>
      <c r="H1309" s="119"/>
      <c r="I1309" s="119" t="s">
        <v>3987</v>
      </c>
      <c r="J1309" s="119" t="s">
        <v>3988</v>
      </c>
      <c r="K1309" s="119" t="s">
        <v>378</v>
      </c>
      <c r="L1309" s="119"/>
      <c r="M1309" s="119" t="s">
        <v>147</v>
      </c>
      <c r="N1309" s="119"/>
      <c r="O1309" s="119"/>
      <c r="P1309" s="119"/>
      <c r="Q1309" s="119"/>
      <c r="R1309" s="119">
        <v>1</v>
      </c>
      <c r="S1309" s="119" t="s">
        <v>120</v>
      </c>
      <c r="T1309" s="119"/>
      <c r="U1309" s="119"/>
      <c r="V1309" s="119"/>
      <c r="W1309" s="119"/>
      <c r="X1309" s="119" t="s">
        <v>3989</v>
      </c>
      <c r="Y1309" s="119" t="s">
        <v>3990</v>
      </c>
      <c r="Z1309" s="119" t="s">
        <v>3991</v>
      </c>
      <c r="AA1309" s="119" t="s">
        <v>3992</v>
      </c>
      <c r="AB1309" s="119" t="s">
        <v>1209</v>
      </c>
      <c r="AD1309" s="300"/>
      <c r="AE1309" s="304"/>
      <c r="AF1309" s="297" t="s">
        <v>745</v>
      </c>
      <c r="AG1309" s="302">
        <v>0</v>
      </c>
      <c r="AH1309" s="297" t="s">
        <v>3985</v>
      </c>
      <c r="AI1309" s="297" t="s">
        <v>3986</v>
      </c>
      <c r="AJ1309" s="302">
        <v>4</v>
      </c>
      <c r="AK1309" s="299">
        <v>6</v>
      </c>
      <c r="AL1309" s="299">
        <v>4</v>
      </c>
      <c r="AM1309" s="299">
        <v>1</v>
      </c>
      <c r="AN1309" s="299">
        <v>2</v>
      </c>
      <c r="AR1309" s="299">
        <v>8</v>
      </c>
      <c r="AS1309" s="299">
        <v>4</v>
      </c>
      <c r="AT1309" s="299">
        <v>3</v>
      </c>
      <c r="AU1309" s="299">
        <v>3</v>
      </c>
      <c r="AX1309" s="303">
        <v>80.625</v>
      </c>
      <c r="AY1309" s="299">
        <v>740</v>
      </c>
      <c r="AZ1309" s="303">
        <v>358.33333333333331</v>
      </c>
      <c r="BA1309" s="299">
        <v>0</v>
      </c>
      <c r="BB1309" s="304">
        <v>371.59000000000003</v>
      </c>
      <c r="BC1309" s="304">
        <v>1390.77</v>
      </c>
      <c r="BD1309" s="303">
        <v>1358.3333333333333</v>
      </c>
      <c r="BE1309" s="303">
        <v>1000</v>
      </c>
      <c r="BH1309" s="297" t="s">
        <v>3967</v>
      </c>
      <c r="BI1309" s="312"/>
      <c r="BJ1309" s="305" t="s">
        <v>109</v>
      </c>
      <c r="BK1309" s="305"/>
      <c r="BL1309" s="305">
        <v>1</v>
      </c>
      <c r="BM1309" s="307">
        <v>1</v>
      </c>
      <c r="BN1309" s="307" t="s">
        <v>79</v>
      </c>
      <c r="BO1309" s="305" t="s">
        <v>1210</v>
      </c>
      <c r="BP1309" s="308">
        <v>371.59</v>
      </c>
      <c r="BQ1309" s="308">
        <v>1390.77</v>
      </c>
      <c r="BR1309" s="308">
        <v>12</v>
      </c>
      <c r="BS1309" s="308">
        <v>12</v>
      </c>
      <c r="BT1309" s="305" t="s">
        <v>3993</v>
      </c>
      <c r="BU1309" s="307">
        <v>0.1</v>
      </c>
      <c r="BV1309" s="309">
        <v>0</v>
      </c>
      <c r="BW1309" s="310" t="s">
        <v>1252</v>
      </c>
      <c r="BX1309" s="305"/>
      <c r="BY1309" s="308">
        <v>371.59</v>
      </c>
      <c r="BZ1309" s="308">
        <v>1390.77</v>
      </c>
      <c r="CA1309" s="308">
        <v>20.399999999999999</v>
      </c>
      <c r="CB1309" s="308">
        <v>20.399999999999999</v>
      </c>
      <c r="CC1309" s="307">
        <v>0.55000000000000004</v>
      </c>
      <c r="CD1309" s="305" t="s">
        <v>1212</v>
      </c>
      <c r="CE1309" s="310" t="s">
        <v>1252</v>
      </c>
      <c r="CF1309" s="305"/>
      <c r="CG1309" s="308">
        <v>371.59</v>
      </c>
      <c r="CH1309" s="308">
        <v>1390.77</v>
      </c>
      <c r="CI1309" s="308">
        <v>12</v>
      </c>
      <c r="CJ1309" s="308">
        <v>12</v>
      </c>
      <c r="CK1309" s="307"/>
      <c r="CL1309" s="307"/>
      <c r="CM1309" s="307">
        <v>1</v>
      </c>
      <c r="CN1309" s="311" t="s">
        <v>1212</v>
      </c>
      <c r="CO1309" s="305" t="s">
        <v>1252</v>
      </c>
      <c r="CP1309" s="305"/>
      <c r="CQ1309" s="308">
        <v>371.59</v>
      </c>
      <c r="CR1309" s="308">
        <v>1390.77</v>
      </c>
      <c r="CS1309" s="308">
        <v>12</v>
      </c>
      <c r="CT1309" s="308">
        <v>12</v>
      </c>
      <c r="CW1309" s="312"/>
      <c r="CX1309" s="312"/>
    </row>
    <row r="1310" spans="1:102" s="299" customFormat="1" ht="16" customHeight="1">
      <c r="A1310" s="297" t="s">
        <v>3994</v>
      </c>
      <c r="B1310" s="297" t="s">
        <v>3995</v>
      </c>
      <c r="C1310" s="119" t="s">
        <v>1255</v>
      </c>
      <c r="D1310" s="119"/>
      <c r="E1310" s="119"/>
      <c r="F1310" s="298">
        <v>1310</v>
      </c>
      <c r="G1310" s="119"/>
      <c r="H1310" s="119"/>
      <c r="I1310" s="119" t="s">
        <v>3996</v>
      </c>
      <c r="J1310" s="119" t="s">
        <v>3997</v>
      </c>
      <c r="K1310" s="119" t="s">
        <v>378</v>
      </c>
      <c r="L1310" s="119"/>
      <c r="M1310" s="119" t="s">
        <v>147</v>
      </c>
      <c r="N1310" s="119"/>
      <c r="O1310" s="119"/>
      <c r="P1310" s="119"/>
      <c r="Q1310" s="119"/>
      <c r="R1310" s="119">
        <v>1</v>
      </c>
      <c r="S1310" s="119" t="s">
        <v>120</v>
      </c>
      <c r="T1310" s="119"/>
      <c r="U1310" s="119"/>
      <c r="V1310" s="119"/>
      <c r="W1310" s="119"/>
      <c r="X1310" s="119" t="s">
        <v>3998</v>
      </c>
      <c r="Y1310" s="119" t="s">
        <v>3999</v>
      </c>
      <c r="Z1310" s="119" t="s">
        <v>4000</v>
      </c>
      <c r="AA1310" s="119" t="s">
        <v>4001</v>
      </c>
      <c r="AB1310" s="119" t="s">
        <v>1209</v>
      </c>
      <c r="AD1310" s="300"/>
      <c r="AE1310" s="304"/>
      <c r="AF1310" s="297" t="s">
        <v>746</v>
      </c>
      <c r="AG1310" s="302">
        <v>0</v>
      </c>
      <c r="AH1310" s="297" t="s">
        <v>3994</v>
      </c>
      <c r="AI1310" s="297" t="s">
        <v>3995</v>
      </c>
      <c r="AJ1310" s="302">
        <v>4</v>
      </c>
      <c r="AK1310" s="299">
        <v>6</v>
      </c>
      <c r="AL1310" s="299">
        <v>4</v>
      </c>
      <c r="AM1310" s="299">
        <v>1</v>
      </c>
      <c r="AN1310" s="299">
        <v>3</v>
      </c>
      <c r="AR1310" s="299">
        <v>8</v>
      </c>
      <c r="AS1310" s="299">
        <v>4</v>
      </c>
      <c r="AT1310" s="299">
        <v>3</v>
      </c>
      <c r="AU1310" s="299">
        <v>3</v>
      </c>
      <c r="AX1310" s="303">
        <v>81.875</v>
      </c>
      <c r="AY1310" s="299">
        <v>740</v>
      </c>
      <c r="AZ1310" s="303">
        <v>363.88888888888886</v>
      </c>
      <c r="BA1310" s="299">
        <v>0</v>
      </c>
      <c r="BB1310" s="304">
        <v>363.22</v>
      </c>
      <c r="BC1310" s="304">
        <v>1376.97</v>
      </c>
      <c r="BD1310" s="303">
        <v>1363.8888888888889</v>
      </c>
      <c r="BE1310" s="303">
        <v>1000</v>
      </c>
      <c r="BH1310" s="297" t="s">
        <v>3967</v>
      </c>
      <c r="BI1310" s="312"/>
      <c r="BJ1310" s="305" t="s">
        <v>109</v>
      </c>
      <c r="BK1310" s="305"/>
      <c r="BL1310" s="305">
        <v>1</v>
      </c>
      <c r="BM1310" s="307">
        <v>1</v>
      </c>
      <c r="BN1310" s="307" t="s">
        <v>79</v>
      </c>
      <c r="BO1310" s="305" t="s">
        <v>1210</v>
      </c>
      <c r="BP1310" s="308">
        <v>363.22</v>
      </c>
      <c r="BQ1310" s="308">
        <v>1376.97</v>
      </c>
      <c r="BR1310" s="308">
        <v>12</v>
      </c>
      <c r="BS1310" s="308">
        <v>12</v>
      </c>
      <c r="BT1310" s="305" t="s">
        <v>4002</v>
      </c>
      <c r="BU1310" s="307">
        <v>0.1</v>
      </c>
      <c r="BV1310" s="309">
        <v>0</v>
      </c>
      <c r="BW1310" s="310" t="s">
        <v>1252</v>
      </c>
      <c r="BX1310" s="305"/>
      <c r="BY1310" s="308">
        <v>363.22</v>
      </c>
      <c r="BZ1310" s="308">
        <v>1376.97</v>
      </c>
      <c r="CA1310" s="308">
        <v>20.399999999999999</v>
      </c>
      <c r="CB1310" s="308">
        <v>20.399999999999999</v>
      </c>
      <c r="CC1310" s="307">
        <v>0.55000000000000004</v>
      </c>
      <c r="CD1310" s="305" t="s">
        <v>1212</v>
      </c>
      <c r="CE1310" s="310" t="s">
        <v>1252</v>
      </c>
      <c r="CF1310" s="305"/>
      <c r="CG1310" s="308">
        <v>363.22</v>
      </c>
      <c r="CH1310" s="308">
        <v>1376.97</v>
      </c>
      <c r="CI1310" s="308">
        <v>12</v>
      </c>
      <c r="CJ1310" s="308">
        <v>12</v>
      </c>
      <c r="CK1310" s="307"/>
      <c r="CL1310" s="307"/>
      <c r="CM1310" s="307">
        <v>1</v>
      </c>
      <c r="CN1310" s="311" t="s">
        <v>1212</v>
      </c>
      <c r="CO1310" s="305" t="s">
        <v>1252</v>
      </c>
      <c r="CP1310" s="305"/>
      <c r="CQ1310" s="308">
        <v>363.22</v>
      </c>
      <c r="CR1310" s="308">
        <v>1376.97</v>
      </c>
      <c r="CS1310" s="308">
        <v>12</v>
      </c>
      <c r="CT1310" s="308">
        <v>12</v>
      </c>
      <c r="CW1310" s="312"/>
      <c r="CX1310" s="312"/>
    </row>
    <row r="1311" spans="1:102" s="299" customFormat="1" ht="16" customHeight="1">
      <c r="A1311" s="297" t="s">
        <v>4003</v>
      </c>
      <c r="B1311" s="297" t="s">
        <v>4004</v>
      </c>
      <c r="C1311" s="119" t="s">
        <v>1214</v>
      </c>
      <c r="D1311" s="119"/>
      <c r="E1311" s="119"/>
      <c r="F1311" s="298">
        <v>1311</v>
      </c>
      <c r="G1311" s="119"/>
      <c r="H1311" s="119"/>
      <c r="I1311" s="119" t="s">
        <v>4005</v>
      </c>
      <c r="J1311" s="119" t="s">
        <v>4006</v>
      </c>
      <c r="K1311" s="119" t="s">
        <v>378</v>
      </c>
      <c r="L1311" s="119"/>
      <c r="M1311" s="119" t="s">
        <v>147</v>
      </c>
      <c r="N1311" s="119"/>
      <c r="O1311" s="119"/>
      <c r="P1311" s="119"/>
      <c r="Q1311" s="119"/>
      <c r="R1311" s="119">
        <v>1</v>
      </c>
      <c r="S1311" s="119" t="s">
        <v>120</v>
      </c>
      <c r="T1311" s="119"/>
      <c r="U1311" s="119"/>
      <c r="V1311" s="119"/>
      <c r="W1311" s="119"/>
      <c r="X1311" s="119" t="s">
        <v>4007</v>
      </c>
      <c r="Y1311" s="119" t="s">
        <v>4008</v>
      </c>
      <c r="Z1311" s="119" t="s">
        <v>4009</v>
      </c>
      <c r="AA1311" s="119" t="s">
        <v>4010</v>
      </c>
      <c r="AB1311" s="119" t="s">
        <v>1209</v>
      </c>
      <c r="AD1311" s="300"/>
      <c r="AE1311" s="304"/>
      <c r="AF1311" s="297" t="s">
        <v>747</v>
      </c>
      <c r="AG1311" s="302">
        <v>0</v>
      </c>
      <c r="AH1311" s="297" t="s">
        <v>4003</v>
      </c>
      <c r="AI1311" s="297" t="s">
        <v>4004</v>
      </c>
      <c r="AJ1311" s="302">
        <v>3</v>
      </c>
      <c r="AK1311" s="299">
        <v>6</v>
      </c>
      <c r="AL1311" s="299">
        <v>4</v>
      </c>
      <c r="AM1311" s="299">
        <v>2</v>
      </c>
      <c r="AR1311" s="299">
        <v>8</v>
      </c>
      <c r="AS1311" s="299">
        <v>4</v>
      </c>
      <c r="AT1311" s="299">
        <v>3</v>
      </c>
      <c r="AX1311" s="303">
        <v>84.375</v>
      </c>
      <c r="AY1311" s="299">
        <v>640</v>
      </c>
      <c r="AZ1311" s="303">
        <v>375</v>
      </c>
      <c r="BA1311" s="299">
        <v>0</v>
      </c>
      <c r="BB1311" s="304">
        <v>435.57000000000005</v>
      </c>
      <c r="BC1311" s="304">
        <v>1301.69</v>
      </c>
      <c r="BD1311" s="303">
        <v>1375</v>
      </c>
      <c r="BE1311" s="303">
        <v>1000</v>
      </c>
      <c r="BH1311" s="297" t="s">
        <v>3958</v>
      </c>
      <c r="BI1311" s="312"/>
      <c r="BJ1311" s="305" t="s">
        <v>109</v>
      </c>
      <c r="BK1311" s="305"/>
      <c r="BL1311" s="305">
        <v>1</v>
      </c>
      <c r="BM1311" s="307">
        <v>1</v>
      </c>
      <c r="BN1311" s="307" t="s">
        <v>79</v>
      </c>
      <c r="BO1311" s="305" t="s">
        <v>1210</v>
      </c>
      <c r="BP1311" s="308">
        <v>435.57</v>
      </c>
      <c r="BQ1311" s="308">
        <v>1301.69</v>
      </c>
      <c r="BR1311" s="308">
        <v>35</v>
      </c>
      <c r="BS1311" s="308">
        <v>35</v>
      </c>
      <c r="BT1311" s="305" t="s">
        <v>4011</v>
      </c>
      <c r="BU1311" s="307">
        <v>0.1</v>
      </c>
      <c r="BV1311" s="309">
        <v>0</v>
      </c>
      <c r="BW1311" s="310" t="s">
        <v>1242</v>
      </c>
      <c r="BX1311" s="305"/>
      <c r="BY1311" s="308">
        <v>435.57</v>
      </c>
      <c r="BZ1311" s="308">
        <v>1301.69</v>
      </c>
      <c r="CA1311" s="308">
        <v>59.5</v>
      </c>
      <c r="CB1311" s="308">
        <v>59.5</v>
      </c>
      <c r="CC1311" s="307">
        <v>0.55000000000000004</v>
      </c>
      <c r="CD1311" s="305" t="s">
        <v>1212</v>
      </c>
      <c r="CE1311" s="310" t="s">
        <v>1242</v>
      </c>
      <c r="CF1311" s="305"/>
      <c r="CG1311" s="308">
        <v>435.57</v>
      </c>
      <c r="CH1311" s="308">
        <v>1301.69</v>
      </c>
      <c r="CI1311" s="308">
        <v>35</v>
      </c>
      <c r="CJ1311" s="308">
        <v>35</v>
      </c>
      <c r="CK1311" s="307"/>
      <c r="CL1311" s="307"/>
      <c r="CM1311" s="307">
        <v>1</v>
      </c>
      <c r="CN1311" s="311" t="s">
        <v>1212</v>
      </c>
      <c r="CO1311" s="305" t="s">
        <v>1242</v>
      </c>
      <c r="CP1311" s="305"/>
      <c r="CQ1311" s="308">
        <v>435.57</v>
      </c>
      <c r="CR1311" s="308">
        <v>1301.69</v>
      </c>
      <c r="CS1311" s="308">
        <v>35</v>
      </c>
      <c r="CT1311" s="308">
        <v>35</v>
      </c>
      <c r="CW1311" s="312"/>
      <c r="CX1311" s="312"/>
    </row>
    <row r="1312" spans="1:102" s="299" customFormat="1" ht="16" customHeight="1">
      <c r="A1312" s="297" t="s">
        <v>4012</v>
      </c>
      <c r="B1312" s="297" t="s">
        <v>4013</v>
      </c>
      <c r="C1312" s="119" t="s">
        <v>1214</v>
      </c>
      <c r="D1312" s="119"/>
      <c r="E1312" s="119"/>
      <c r="F1312" s="298">
        <v>1312</v>
      </c>
      <c r="G1312" s="119"/>
      <c r="H1312" s="119"/>
      <c r="I1312" s="119" t="s">
        <v>4014</v>
      </c>
      <c r="J1312" s="119" t="s">
        <v>4015</v>
      </c>
      <c r="K1312" s="119" t="s">
        <v>378</v>
      </c>
      <c r="L1312" s="119"/>
      <c r="M1312" s="119" t="s">
        <v>147</v>
      </c>
      <c r="N1312" s="119"/>
      <c r="O1312" s="119"/>
      <c r="P1312" s="119"/>
      <c r="Q1312" s="119"/>
      <c r="R1312" s="119">
        <v>1</v>
      </c>
      <c r="S1312" s="119" t="s">
        <v>120</v>
      </c>
      <c r="T1312" s="119"/>
      <c r="U1312" s="119"/>
      <c r="V1312" s="119"/>
      <c r="W1312" s="119"/>
      <c r="X1312" s="119" t="s">
        <v>4016</v>
      </c>
      <c r="Y1312" s="119" t="s">
        <v>4017</v>
      </c>
      <c r="Z1312" s="119" t="s">
        <v>4018</v>
      </c>
      <c r="AA1312" s="119" t="s">
        <v>4019</v>
      </c>
      <c r="AB1312" s="119" t="s">
        <v>1209</v>
      </c>
      <c r="AD1312" s="300"/>
      <c r="AE1312" s="304"/>
      <c r="AF1312" s="297" t="s">
        <v>748</v>
      </c>
      <c r="AG1312" s="302">
        <v>0</v>
      </c>
      <c r="AH1312" s="297" t="s">
        <v>4012</v>
      </c>
      <c r="AI1312" s="297" t="s">
        <v>4013</v>
      </c>
      <c r="AJ1312" s="302">
        <v>4</v>
      </c>
      <c r="AK1312" s="299">
        <v>6</v>
      </c>
      <c r="AL1312" s="299">
        <v>4</v>
      </c>
      <c r="AM1312" s="299">
        <v>2</v>
      </c>
      <c r="AN1312" s="299">
        <v>1</v>
      </c>
      <c r="AR1312" s="299">
        <v>8</v>
      </c>
      <c r="AS1312" s="299">
        <v>4</v>
      </c>
      <c r="AT1312" s="299">
        <v>3</v>
      </c>
      <c r="AU1312" s="299">
        <v>3</v>
      </c>
      <c r="AX1312" s="303">
        <v>83.125</v>
      </c>
      <c r="AY1312" s="299">
        <v>740</v>
      </c>
      <c r="AZ1312" s="303">
        <v>369.44444444444446</v>
      </c>
      <c r="BA1312" s="299">
        <v>0</v>
      </c>
      <c r="BB1312" s="304">
        <v>355.14</v>
      </c>
      <c r="BC1312" s="304">
        <v>1362.99</v>
      </c>
      <c r="BD1312" s="303">
        <v>1369.4444444444443</v>
      </c>
      <c r="BE1312" s="303">
        <v>1000</v>
      </c>
      <c r="BH1312" s="297" t="s">
        <v>4003</v>
      </c>
      <c r="BI1312" s="312"/>
      <c r="BJ1312" s="305" t="s">
        <v>109</v>
      </c>
      <c r="BK1312" s="305"/>
      <c r="BL1312" s="305">
        <v>1</v>
      </c>
      <c r="BM1312" s="307">
        <v>1</v>
      </c>
      <c r="BN1312" s="307" t="s">
        <v>79</v>
      </c>
      <c r="BO1312" s="305" t="s">
        <v>1210</v>
      </c>
      <c r="BP1312" s="308">
        <v>355.14</v>
      </c>
      <c r="BQ1312" s="308">
        <v>1362.99</v>
      </c>
      <c r="BR1312" s="308">
        <v>12</v>
      </c>
      <c r="BS1312" s="308">
        <v>12</v>
      </c>
      <c r="BT1312" s="305" t="s">
        <v>4020</v>
      </c>
      <c r="BU1312" s="307">
        <v>0.1</v>
      </c>
      <c r="BV1312" s="309">
        <v>0</v>
      </c>
      <c r="BW1312" s="310" t="s">
        <v>1252</v>
      </c>
      <c r="BX1312" s="305"/>
      <c r="BY1312" s="308">
        <v>355.14</v>
      </c>
      <c r="BZ1312" s="308">
        <v>1362.99</v>
      </c>
      <c r="CA1312" s="308">
        <v>20.399999999999999</v>
      </c>
      <c r="CB1312" s="308">
        <v>20.399999999999999</v>
      </c>
      <c r="CC1312" s="307">
        <v>0.55000000000000004</v>
      </c>
      <c r="CD1312" s="305" t="s">
        <v>1212</v>
      </c>
      <c r="CE1312" s="310" t="s">
        <v>1252</v>
      </c>
      <c r="CF1312" s="305"/>
      <c r="CG1312" s="308">
        <v>355.14</v>
      </c>
      <c r="CH1312" s="308">
        <v>1362.99</v>
      </c>
      <c r="CI1312" s="308">
        <v>12</v>
      </c>
      <c r="CJ1312" s="308">
        <v>12</v>
      </c>
      <c r="CK1312" s="307"/>
      <c r="CL1312" s="307"/>
      <c r="CM1312" s="307">
        <v>1</v>
      </c>
      <c r="CN1312" s="311" t="s">
        <v>1212</v>
      </c>
      <c r="CO1312" s="305" t="s">
        <v>1252</v>
      </c>
      <c r="CP1312" s="305"/>
      <c r="CQ1312" s="308">
        <v>355.14</v>
      </c>
      <c r="CR1312" s="308">
        <v>1362.99</v>
      </c>
      <c r="CS1312" s="308">
        <v>12</v>
      </c>
      <c r="CT1312" s="308">
        <v>12</v>
      </c>
      <c r="CW1312" s="312"/>
      <c r="CX1312" s="312"/>
    </row>
    <row r="1313" spans="1:102" s="299" customFormat="1" ht="16" customHeight="1">
      <c r="A1313" s="297" t="s">
        <v>4021</v>
      </c>
      <c r="B1313" s="297" t="s">
        <v>4022</v>
      </c>
      <c r="C1313" s="119" t="s">
        <v>1255</v>
      </c>
      <c r="D1313" s="119"/>
      <c r="E1313" s="119"/>
      <c r="F1313" s="298">
        <v>1313</v>
      </c>
      <c r="G1313" s="119"/>
      <c r="H1313" s="119"/>
      <c r="I1313" s="119" t="s">
        <v>4023</v>
      </c>
      <c r="J1313" s="119" t="s">
        <v>4024</v>
      </c>
      <c r="K1313" s="119" t="s">
        <v>378</v>
      </c>
      <c r="L1313" s="119"/>
      <c r="M1313" s="119" t="s">
        <v>147</v>
      </c>
      <c r="N1313" s="119"/>
      <c r="O1313" s="119"/>
      <c r="P1313" s="119"/>
      <c r="Q1313" s="119"/>
      <c r="R1313" s="119">
        <v>1</v>
      </c>
      <c r="S1313" s="119" t="s">
        <v>120</v>
      </c>
      <c r="T1313" s="119"/>
      <c r="U1313" s="119"/>
      <c r="V1313" s="119"/>
      <c r="W1313" s="119"/>
      <c r="X1313" s="119" t="s">
        <v>4025</v>
      </c>
      <c r="Y1313" s="119" t="s">
        <v>4026</v>
      </c>
      <c r="Z1313" s="119" t="s">
        <v>4027</v>
      </c>
      <c r="AA1313" s="119" t="s">
        <v>4028</v>
      </c>
      <c r="AB1313" s="119" t="s">
        <v>1209</v>
      </c>
      <c r="AD1313" s="300"/>
      <c r="AE1313" s="304"/>
      <c r="AF1313" s="297" t="s">
        <v>749</v>
      </c>
      <c r="AG1313" s="302">
        <v>0</v>
      </c>
      <c r="AH1313" s="297" t="s">
        <v>4021</v>
      </c>
      <c r="AI1313" s="297" t="s">
        <v>4022</v>
      </c>
      <c r="AJ1313" s="302">
        <v>4</v>
      </c>
      <c r="AK1313" s="299">
        <v>6</v>
      </c>
      <c r="AL1313" s="299">
        <v>4</v>
      </c>
      <c r="AM1313" s="299">
        <v>2</v>
      </c>
      <c r="AN1313" s="299">
        <v>2</v>
      </c>
      <c r="AR1313" s="299">
        <v>8</v>
      </c>
      <c r="AS1313" s="299">
        <v>4</v>
      </c>
      <c r="AT1313" s="299">
        <v>3</v>
      </c>
      <c r="AU1313" s="299">
        <v>3</v>
      </c>
      <c r="AX1313" s="303">
        <v>84.375</v>
      </c>
      <c r="AY1313" s="299">
        <v>740</v>
      </c>
      <c r="AZ1313" s="303">
        <v>375</v>
      </c>
      <c r="BA1313" s="299">
        <v>0</v>
      </c>
      <c r="BB1313" s="304">
        <v>347.38</v>
      </c>
      <c r="BC1313" s="304">
        <v>1348.83</v>
      </c>
      <c r="BD1313" s="303">
        <v>1375</v>
      </c>
      <c r="BE1313" s="303">
        <v>1000</v>
      </c>
      <c r="BH1313" s="297" t="s">
        <v>4003</v>
      </c>
      <c r="BI1313" s="312"/>
      <c r="BJ1313" s="305" t="s">
        <v>109</v>
      </c>
      <c r="BK1313" s="305"/>
      <c r="BL1313" s="305">
        <v>1</v>
      </c>
      <c r="BM1313" s="307">
        <v>1</v>
      </c>
      <c r="BN1313" s="307" t="s">
        <v>79</v>
      </c>
      <c r="BO1313" s="305" t="s">
        <v>1210</v>
      </c>
      <c r="BP1313" s="308">
        <v>347.38</v>
      </c>
      <c r="BQ1313" s="308">
        <v>1348.83</v>
      </c>
      <c r="BR1313" s="308">
        <v>12</v>
      </c>
      <c r="BS1313" s="308">
        <v>12</v>
      </c>
      <c r="BT1313" s="305" t="s">
        <v>4029</v>
      </c>
      <c r="BU1313" s="307">
        <v>0.1</v>
      </c>
      <c r="BV1313" s="309">
        <v>0</v>
      </c>
      <c r="BW1313" s="310" t="s">
        <v>1252</v>
      </c>
      <c r="BX1313" s="305"/>
      <c r="BY1313" s="308">
        <v>347.38</v>
      </c>
      <c r="BZ1313" s="308">
        <v>1348.83</v>
      </c>
      <c r="CA1313" s="308">
        <v>20.399999999999999</v>
      </c>
      <c r="CB1313" s="308">
        <v>20.399999999999999</v>
      </c>
      <c r="CC1313" s="307">
        <v>0.55000000000000004</v>
      </c>
      <c r="CD1313" s="305" t="s">
        <v>1212</v>
      </c>
      <c r="CE1313" s="310" t="s">
        <v>1252</v>
      </c>
      <c r="CF1313" s="305"/>
      <c r="CG1313" s="308">
        <v>347.38</v>
      </c>
      <c r="CH1313" s="308">
        <v>1348.83</v>
      </c>
      <c r="CI1313" s="308">
        <v>12</v>
      </c>
      <c r="CJ1313" s="308">
        <v>12</v>
      </c>
      <c r="CK1313" s="307"/>
      <c r="CL1313" s="307"/>
      <c r="CM1313" s="307">
        <v>1</v>
      </c>
      <c r="CN1313" s="311" t="s">
        <v>1212</v>
      </c>
      <c r="CO1313" s="305" t="s">
        <v>1252</v>
      </c>
      <c r="CP1313" s="305"/>
      <c r="CQ1313" s="308">
        <v>347.38</v>
      </c>
      <c r="CR1313" s="308">
        <v>1348.83</v>
      </c>
      <c r="CS1313" s="308">
        <v>12</v>
      </c>
      <c r="CT1313" s="308">
        <v>12</v>
      </c>
      <c r="CW1313" s="312"/>
      <c r="CX1313" s="312"/>
    </row>
    <row r="1314" spans="1:102" s="299" customFormat="1" ht="16" customHeight="1">
      <c r="A1314" s="297" t="s">
        <v>4030</v>
      </c>
      <c r="B1314" s="297" t="s">
        <v>4031</v>
      </c>
      <c r="C1314" s="119" t="s">
        <v>1214</v>
      </c>
      <c r="D1314" s="119"/>
      <c r="E1314" s="119"/>
      <c r="F1314" s="298">
        <v>1314</v>
      </c>
      <c r="G1314" s="119"/>
      <c r="H1314" s="119"/>
      <c r="I1314" s="119" t="s">
        <v>4032</v>
      </c>
      <c r="J1314" s="119" t="s">
        <v>4033</v>
      </c>
      <c r="K1314" s="119" t="s">
        <v>378</v>
      </c>
      <c r="L1314" s="119"/>
      <c r="M1314" s="119" t="s">
        <v>147</v>
      </c>
      <c r="N1314" s="119"/>
      <c r="O1314" s="119"/>
      <c r="P1314" s="119"/>
      <c r="Q1314" s="119"/>
      <c r="R1314" s="119">
        <v>1</v>
      </c>
      <c r="S1314" s="119" t="s">
        <v>120</v>
      </c>
      <c r="T1314" s="119"/>
      <c r="U1314" s="119"/>
      <c r="V1314" s="119"/>
      <c r="W1314" s="119"/>
      <c r="X1314" s="119" t="s">
        <v>4034</v>
      </c>
      <c r="Y1314" s="119" t="s">
        <v>4035</v>
      </c>
      <c r="Z1314" s="119" t="s">
        <v>4036</v>
      </c>
      <c r="AA1314" s="119" t="s">
        <v>4037</v>
      </c>
      <c r="AB1314" s="119" t="s">
        <v>1209</v>
      </c>
      <c r="AD1314" s="300"/>
      <c r="AE1314" s="304"/>
      <c r="AF1314" s="297" t="s">
        <v>750</v>
      </c>
      <c r="AG1314" s="302">
        <v>0</v>
      </c>
      <c r="AH1314" s="297" t="s">
        <v>4030</v>
      </c>
      <c r="AI1314" s="297" t="s">
        <v>4031</v>
      </c>
      <c r="AJ1314" s="302">
        <v>4</v>
      </c>
      <c r="AK1314" s="299">
        <v>6</v>
      </c>
      <c r="AL1314" s="299">
        <v>4</v>
      </c>
      <c r="AM1314" s="299">
        <v>2</v>
      </c>
      <c r="AN1314" s="299">
        <v>3</v>
      </c>
      <c r="AR1314" s="299">
        <v>8</v>
      </c>
      <c r="AS1314" s="299">
        <v>4</v>
      </c>
      <c r="AT1314" s="299">
        <v>3</v>
      </c>
      <c r="AU1314" s="299">
        <v>3</v>
      </c>
      <c r="AX1314" s="303">
        <v>85.625</v>
      </c>
      <c r="AY1314" s="299">
        <v>740</v>
      </c>
      <c r="AZ1314" s="303">
        <v>380.55555555555554</v>
      </c>
      <c r="BA1314" s="299">
        <v>0</v>
      </c>
      <c r="BB1314" s="304">
        <v>339.91999999999996</v>
      </c>
      <c r="BC1314" s="304">
        <v>1334.51</v>
      </c>
      <c r="BD1314" s="303">
        <v>1380.5555555555557</v>
      </c>
      <c r="BE1314" s="303">
        <v>1000</v>
      </c>
      <c r="BH1314" s="297" t="s">
        <v>4003</v>
      </c>
      <c r="BI1314" s="312"/>
      <c r="BJ1314" s="305" t="s">
        <v>109</v>
      </c>
      <c r="BK1314" s="305"/>
      <c r="BL1314" s="305">
        <v>1</v>
      </c>
      <c r="BM1314" s="307">
        <v>1</v>
      </c>
      <c r="BN1314" s="307" t="s">
        <v>79</v>
      </c>
      <c r="BO1314" s="305" t="s">
        <v>1210</v>
      </c>
      <c r="BP1314" s="308">
        <v>339.92</v>
      </c>
      <c r="BQ1314" s="308">
        <v>1334.51</v>
      </c>
      <c r="BR1314" s="308">
        <v>12</v>
      </c>
      <c r="BS1314" s="308">
        <v>12</v>
      </c>
      <c r="BT1314" s="305" t="s">
        <v>4038</v>
      </c>
      <c r="BU1314" s="307">
        <v>0.1</v>
      </c>
      <c r="BV1314" s="309">
        <v>0</v>
      </c>
      <c r="BW1314" s="310" t="s">
        <v>1252</v>
      </c>
      <c r="BX1314" s="305"/>
      <c r="BY1314" s="308">
        <v>339.92</v>
      </c>
      <c r="BZ1314" s="308">
        <v>1334.51</v>
      </c>
      <c r="CA1314" s="308">
        <v>20.399999999999999</v>
      </c>
      <c r="CB1314" s="308">
        <v>20.399999999999999</v>
      </c>
      <c r="CC1314" s="307">
        <v>0.55000000000000004</v>
      </c>
      <c r="CD1314" s="305" t="s">
        <v>1212</v>
      </c>
      <c r="CE1314" s="310" t="s">
        <v>1252</v>
      </c>
      <c r="CF1314" s="305"/>
      <c r="CG1314" s="308">
        <v>339.92</v>
      </c>
      <c r="CH1314" s="308">
        <v>1334.51</v>
      </c>
      <c r="CI1314" s="308">
        <v>12</v>
      </c>
      <c r="CJ1314" s="308">
        <v>12</v>
      </c>
      <c r="CK1314" s="307"/>
      <c r="CL1314" s="307"/>
      <c r="CM1314" s="307">
        <v>1</v>
      </c>
      <c r="CN1314" s="311" t="s">
        <v>1212</v>
      </c>
      <c r="CO1314" s="305" t="s">
        <v>1252</v>
      </c>
      <c r="CP1314" s="305"/>
      <c r="CQ1314" s="308">
        <v>339.92</v>
      </c>
      <c r="CR1314" s="308">
        <v>1334.51</v>
      </c>
      <c r="CS1314" s="308">
        <v>12</v>
      </c>
      <c r="CT1314" s="308">
        <v>12</v>
      </c>
      <c r="CW1314" s="312"/>
      <c r="CX1314" s="312"/>
    </row>
    <row r="1315" spans="1:102" s="299" customFormat="1" ht="16" customHeight="1">
      <c r="A1315" s="297" t="s">
        <v>4039</v>
      </c>
      <c r="B1315" s="297" t="s">
        <v>4040</v>
      </c>
      <c r="C1315" s="119" t="s">
        <v>1255</v>
      </c>
      <c r="D1315" s="119"/>
      <c r="E1315" s="119"/>
      <c r="F1315" s="298">
        <v>1315</v>
      </c>
      <c r="G1315" s="119"/>
      <c r="H1315" s="119"/>
      <c r="I1315" s="119" t="s">
        <v>4041</v>
      </c>
      <c r="J1315" s="119" t="s">
        <v>4042</v>
      </c>
      <c r="K1315" s="119" t="s">
        <v>378</v>
      </c>
      <c r="L1315" s="119"/>
      <c r="M1315" s="119" t="s">
        <v>147</v>
      </c>
      <c r="N1315" s="119"/>
      <c r="O1315" s="119"/>
      <c r="P1315" s="119"/>
      <c r="Q1315" s="119"/>
      <c r="R1315" s="119">
        <v>1</v>
      </c>
      <c r="S1315" s="119" t="s">
        <v>120</v>
      </c>
      <c r="T1315" s="119"/>
      <c r="U1315" s="119"/>
      <c r="V1315" s="119"/>
      <c r="W1315" s="119"/>
      <c r="X1315" s="119" t="s">
        <v>4043</v>
      </c>
      <c r="Y1315" s="119" t="s">
        <v>4044</v>
      </c>
      <c r="Z1315" s="119" t="s">
        <v>4045</v>
      </c>
      <c r="AA1315" s="119" t="s">
        <v>4046</v>
      </c>
      <c r="AB1315" s="119" t="s">
        <v>1209</v>
      </c>
      <c r="AD1315" s="300"/>
      <c r="AE1315" s="304"/>
      <c r="AF1315" s="297" t="s">
        <v>751</v>
      </c>
      <c r="AG1315" s="302">
        <v>0</v>
      </c>
      <c r="AH1315" s="297" t="s">
        <v>4039</v>
      </c>
      <c r="AI1315" s="297" t="s">
        <v>4040</v>
      </c>
      <c r="AJ1315" s="302">
        <v>3</v>
      </c>
      <c r="AK1315" s="299">
        <v>6</v>
      </c>
      <c r="AL1315" s="299">
        <v>4</v>
      </c>
      <c r="AM1315" s="299">
        <v>3</v>
      </c>
      <c r="AR1315" s="299">
        <v>8</v>
      </c>
      <c r="AS1315" s="299">
        <v>4</v>
      </c>
      <c r="AT1315" s="299">
        <v>3</v>
      </c>
      <c r="AX1315" s="303">
        <v>88.125</v>
      </c>
      <c r="AY1315" s="299">
        <v>640</v>
      </c>
      <c r="AZ1315" s="303">
        <v>391.66666666666669</v>
      </c>
      <c r="BA1315" s="299">
        <v>0</v>
      </c>
      <c r="BB1315" s="304">
        <v>417.04999999999995</v>
      </c>
      <c r="BC1315" s="304">
        <v>1264.1300000000001</v>
      </c>
      <c r="BD1315" s="303">
        <v>1391.6666666666667</v>
      </c>
      <c r="BE1315" s="303">
        <v>1000</v>
      </c>
      <c r="BH1315" s="297" t="s">
        <v>3958</v>
      </c>
      <c r="BI1315" s="312"/>
      <c r="BJ1315" s="305" t="s">
        <v>109</v>
      </c>
      <c r="BK1315" s="305"/>
      <c r="BL1315" s="305">
        <v>1</v>
      </c>
      <c r="BM1315" s="307">
        <v>1</v>
      </c>
      <c r="BN1315" s="307" t="s">
        <v>79</v>
      </c>
      <c r="BO1315" s="305" t="s">
        <v>1210</v>
      </c>
      <c r="BP1315" s="308">
        <v>417.05</v>
      </c>
      <c r="BQ1315" s="308">
        <v>1264.1300000000001</v>
      </c>
      <c r="BR1315" s="308">
        <v>35</v>
      </c>
      <c r="BS1315" s="308">
        <v>35</v>
      </c>
      <c r="BT1315" s="305" t="s">
        <v>4047</v>
      </c>
      <c r="BU1315" s="307">
        <v>0.1</v>
      </c>
      <c r="BV1315" s="309">
        <v>0</v>
      </c>
      <c r="BW1315" s="310" t="s">
        <v>1242</v>
      </c>
      <c r="BX1315" s="305"/>
      <c r="BY1315" s="308">
        <v>417.05</v>
      </c>
      <c r="BZ1315" s="308">
        <v>1264.1300000000001</v>
      </c>
      <c r="CA1315" s="308">
        <v>59.5</v>
      </c>
      <c r="CB1315" s="308">
        <v>59.5</v>
      </c>
      <c r="CC1315" s="307">
        <v>0.55000000000000004</v>
      </c>
      <c r="CD1315" s="305" t="s">
        <v>1212</v>
      </c>
      <c r="CE1315" s="310" t="s">
        <v>1242</v>
      </c>
      <c r="CF1315" s="305"/>
      <c r="CG1315" s="308">
        <v>417.05</v>
      </c>
      <c r="CH1315" s="308">
        <v>1264.1300000000001</v>
      </c>
      <c r="CI1315" s="308">
        <v>35</v>
      </c>
      <c r="CJ1315" s="308">
        <v>35</v>
      </c>
      <c r="CK1315" s="307"/>
      <c r="CL1315" s="307"/>
      <c r="CM1315" s="307">
        <v>1</v>
      </c>
      <c r="CN1315" s="311" t="s">
        <v>1212</v>
      </c>
      <c r="CO1315" s="305" t="s">
        <v>1242</v>
      </c>
      <c r="CP1315" s="305"/>
      <c r="CQ1315" s="308">
        <v>417.05</v>
      </c>
      <c r="CR1315" s="308">
        <v>1264.1300000000001</v>
      </c>
      <c r="CS1315" s="308">
        <v>35</v>
      </c>
      <c r="CT1315" s="308">
        <v>35</v>
      </c>
      <c r="CW1315" s="312"/>
      <c r="CX1315" s="312"/>
    </row>
    <row r="1316" spans="1:102" s="299" customFormat="1" ht="16" customHeight="1">
      <c r="A1316" s="297" t="s">
        <v>4048</v>
      </c>
      <c r="B1316" s="297" t="s">
        <v>4049</v>
      </c>
      <c r="C1316" s="119" t="s">
        <v>1255</v>
      </c>
      <c r="D1316" s="119"/>
      <c r="E1316" s="119"/>
      <c r="F1316" s="298">
        <v>1316</v>
      </c>
      <c r="G1316" s="119"/>
      <c r="H1316" s="119"/>
      <c r="I1316" s="119" t="s">
        <v>4050</v>
      </c>
      <c r="J1316" s="119" t="s">
        <v>4051</v>
      </c>
      <c r="K1316" s="119" t="s">
        <v>378</v>
      </c>
      <c r="L1316" s="119"/>
      <c r="M1316" s="119" t="s">
        <v>147</v>
      </c>
      <c r="N1316" s="119"/>
      <c r="O1316" s="119"/>
      <c r="P1316" s="119"/>
      <c r="Q1316" s="119"/>
      <c r="R1316" s="119">
        <v>1</v>
      </c>
      <c r="S1316" s="119" t="s">
        <v>120</v>
      </c>
      <c r="T1316" s="119"/>
      <c r="U1316" s="119"/>
      <c r="V1316" s="119"/>
      <c r="W1316" s="119"/>
      <c r="X1316" s="119" t="s">
        <v>4052</v>
      </c>
      <c r="Y1316" s="119" t="s">
        <v>4053</v>
      </c>
      <c r="Z1316" s="119" t="s">
        <v>4054</v>
      </c>
      <c r="AA1316" s="119" t="s">
        <v>4055</v>
      </c>
      <c r="AB1316" s="119" t="s">
        <v>1209</v>
      </c>
      <c r="AD1316" s="300"/>
      <c r="AE1316" s="304"/>
      <c r="AF1316" s="297" t="s">
        <v>752</v>
      </c>
      <c r="AG1316" s="302">
        <v>0</v>
      </c>
      <c r="AH1316" s="297" t="s">
        <v>4048</v>
      </c>
      <c r="AI1316" s="297" t="s">
        <v>4049</v>
      </c>
      <c r="AJ1316" s="302">
        <v>4</v>
      </c>
      <c r="AK1316" s="299">
        <v>6</v>
      </c>
      <c r="AL1316" s="299">
        <v>4</v>
      </c>
      <c r="AM1316" s="299">
        <v>3</v>
      </c>
      <c r="AN1316" s="299">
        <v>1</v>
      </c>
      <c r="AR1316" s="299">
        <v>8</v>
      </c>
      <c r="AS1316" s="299">
        <v>4</v>
      </c>
      <c r="AT1316" s="299">
        <v>3</v>
      </c>
      <c r="AU1316" s="299">
        <v>3</v>
      </c>
      <c r="AX1316" s="303">
        <v>86.875</v>
      </c>
      <c r="AY1316" s="299">
        <v>740</v>
      </c>
      <c r="AZ1316" s="303">
        <v>386.11111111111114</v>
      </c>
      <c r="BA1316" s="299">
        <v>0</v>
      </c>
      <c r="BB1316" s="304">
        <v>332.78</v>
      </c>
      <c r="BC1316" s="304">
        <v>1320.03</v>
      </c>
      <c r="BD1316" s="303">
        <v>1386.1111111111111</v>
      </c>
      <c r="BE1316" s="303">
        <v>1000</v>
      </c>
      <c r="BH1316" s="297" t="s">
        <v>4039</v>
      </c>
      <c r="BI1316" s="312"/>
      <c r="BJ1316" s="305" t="s">
        <v>109</v>
      </c>
      <c r="BK1316" s="305"/>
      <c r="BL1316" s="305">
        <v>1</v>
      </c>
      <c r="BM1316" s="307">
        <v>1</v>
      </c>
      <c r="BN1316" s="307" t="s">
        <v>79</v>
      </c>
      <c r="BO1316" s="305" t="s">
        <v>1210</v>
      </c>
      <c r="BP1316" s="308">
        <v>332.78</v>
      </c>
      <c r="BQ1316" s="308">
        <v>1320.03</v>
      </c>
      <c r="BR1316" s="308">
        <v>12</v>
      </c>
      <c r="BS1316" s="308">
        <v>12</v>
      </c>
      <c r="BT1316" s="305" t="s">
        <v>4056</v>
      </c>
      <c r="BU1316" s="307">
        <v>0.1</v>
      </c>
      <c r="BV1316" s="309">
        <v>0</v>
      </c>
      <c r="BW1316" s="310" t="s">
        <v>1252</v>
      </c>
      <c r="BX1316" s="305"/>
      <c r="BY1316" s="308">
        <v>332.78</v>
      </c>
      <c r="BZ1316" s="308">
        <v>1320.03</v>
      </c>
      <c r="CA1316" s="308">
        <v>20.399999999999999</v>
      </c>
      <c r="CB1316" s="308">
        <v>20.399999999999999</v>
      </c>
      <c r="CC1316" s="307">
        <v>0.55000000000000004</v>
      </c>
      <c r="CD1316" s="305" t="s">
        <v>1212</v>
      </c>
      <c r="CE1316" s="310" t="s">
        <v>1252</v>
      </c>
      <c r="CF1316" s="305"/>
      <c r="CG1316" s="308">
        <v>332.78</v>
      </c>
      <c r="CH1316" s="308">
        <v>1320.03</v>
      </c>
      <c r="CI1316" s="308">
        <v>12</v>
      </c>
      <c r="CJ1316" s="308">
        <v>12</v>
      </c>
      <c r="CK1316" s="307"/>
      <c r="CL1316" s="307"/>
      <c r="CM1316" s="307">
        <v>1</v>
      </c>
      <c r="CN1316" s="311" t="s">
        <v>1212</v>
      </c>
      <c r="CO1316" s="305" t="s">
        <v>1252</v>
      </c>
      <c r="CP1316" s="305"/>
      <c r="CQ1316" s="308">
        <v>332.78</v>
      </c>
      <c r="CR1316" s="308">
        <v>1320.03</v>
      </c>
      <c r="CS1316" s="308">
        <v>12</v>
      </c>
      <c r="CT1316" s="308">
        <v>12</v>
      </c>
      <c r="CW1316" s="312"/>
      <c r="CX1316" s="312"/>
    </row>
    <row r="1317" spans="1:102" s="299" customFormat="1" ht="16" customHeight="1">
      <c r="A1317" s="297" t="s">
        <v>4057</v>
      </c>
      <c r="B1317" s="297" t="s">
        <v>4058</v>
      </c>
      <c r="C1317" s="119" t="s">
        <v>1214</v>
      </c>
      <c r="D1317" s="119"/>
      <c r="E1317" s="119"/>
      <c r="F1317" s="298">
        <v>1317</v>
      </c>
      <c r="G1317" s="119"/>
      <c r="H1317" s="119"/>
      <c r="I1317" s="119" t="s">
        <v>4059</v>
      </c>
      <c r="J1317" s="119" t="s">
        <v>4060</v>
      </c>
      <c r="K1317" s="119" t="s">
        <v>378</v>
      </c>
      <c r="L1317" s="119"/>
      <c r="M1317" s="119" t="s">
        <v>147</v>
      </c>
      <c r="N1317" s="119"/>
      <c r="O1317" s="119"/>
      <c r="P1317" s="119"/>
      <c r="Q1317" s="119"/>
      <c r="R1317" s="119">
        <v>1</v>
      </c>
      <c r="S1317" s="119" t="s">
        <v>120</v>
      </c>
      <c r="T1317" s="119"/>
      <c r="U1317" s="119"/>
      <c r="V1317" s="119"/>
      <c r="W1317" s="119"/>
      <c r="X1317" s="119" t="s">
        <v>4061</v>
      </c>
      <c r="Y1317" s="119" t="s">
        <v>4062</v>
      </c>
      <c r="Z1317" s="119" t="s">
        <v>4063</v>
      </c>
      <c r="AA1317" s="119" t="s">
        <v>4064</v>
      </c>
      <c r="AB1317" s="119" t="s">
        <v>1209</v>
      </c>
      <c r="AD1317" s="300"/>
      <c r="AE1317" s="304"/>
      <c r="AF1317" s="297" t="s">
        <v>753</v>
      </c>
      <c r="AG1317" s="302">
        <v>0</v>
      </c>
      <c r="AH1317" s="297" t="s">
        <v>4057</v>
      </c>
      <c r="AI1317" s="297" t="s">
        <v>4058</v>
      </c>
      <c r="AJ1317" s="302">
        <v>4</v>
      </c>
      <c r="AK1317" s="299">
        <v>6</v>
      </c>
      <c r="AL1317" s="299">
        <v>4</v>
      </c>
      <c r="AM1317" s="299">
        <v>3</v>
      </c>
      <c r="AN1317" s="299">
        <v>2</v>
      </c>
      <c r="AR1317" s="299">
        <v>8</v>
      </c>
      <c r="AS1317" s="299">
        <v>4</v>
      </c>
      <c r="AT1317" s="299">
        <v>3</v>
      </c>
      <c r="AU1317" s="299">
        <v>3</v>
      </c>
      <c r="AX1317" s="303">
        <v>88.125</v>
      </c>
      <c r="AY1317" s="299">
        <v>740</v>
      </c>
      <c r="AZ1317" s="303">
        <v>391.66666666666669</v>
      </c>
      <c r="BA1317" s="299">
        <v>0</v>
      </c>
      <c r="BB1317" s="304">
        <v>325.96000000000004</v>
      </c>
      <c r="BC1317" s="304">
        <v>1305.4000000000001</v>
      </c>
      <c r="BD1317" s="303">
        <v>1391.6666666666667</v>
      </c>
      <c r="BE1317" s="303">
        <v>1000</v>
      </c>
      <c r="BH1317" s="297" t="s">
        <v>4039</v>
      </c>
      <c r="BI1317" s="312"/>
      <c r="BJ1317" s="305" t="s">
        <v>109</v>
      </c>
      <c r="BK1317" s="305"/>
      <c r="BL1317" s="305">
        <v>1</v>
      </c>
      <c r="BM1317" s="307">
        <v>1</v>
      </c>
      <c r="BN1317" s="307" t="s">
        <v>79</v>
      </c>
      <c r="BO1317" s="305" t="s">
        <v>1210</v>
      </c>
      <c r="BP1317" s="308">
        <v>325.95999999999998</v>
      </c>
      <c r="BQ1317" s="308">
        <v>1305.4000000000001</v>
      </c>
      <c r="BR1317" s="308">
        <v>12</v>
      </c>
      <c r="BS1317" s="308">
        <v>12</v>
      </c>
      <c r="BT1317" s="305" t="s">
        <v>4065</v>
      </c>
      <c r="BU1317" s="307">
        <v>0.1</v>
      </c>
      <c r="BV1317" s="309">
        <v>0</v>
      </c>
      <c r="BW1317" s="310" t="s">
        <v>1252</v>
      </c>
      <c r="BX1317" s="305"/>
      <c r="BY1317" s="308">
        <v>325.95999999999998</v>
      </c>
      <c r="BZ1317" s="308">
        <v>1305.4000000000001</v>
      </c>
      <c r="CA1317" s="308">
        <v>20.399999999999999</v>
      </c>
      <c r="CB1317" s="308">
        <v>20.399999999999999</v>
      </c>
      <c r="CC1317" s="307">
        <v>0.55000000000000004</v>
      </c>
      <c r="CD1317" s="305" t="s">
        <v>1212</v>
      </c>
      <c r="CE1317" s="310" t="s">
        <v>1252</v>
      </c>
      <c r="CF1317" s="305"/>
      <c r="CG1317" s="308">
        <v>325.95999999999998</v>
      </c>
      <c r="CH1317" s="308">
        <v>1305.4000000000001</v>
      </c>
      <c r="CI1317" s="308">
        <v>12</v>
      </c>
      <c r="CJ1317" s="308">
        <v>12</v>
      </c>
      <c r="CK1317" s="307"/>
      <c r="CL1317" s="307"/>
      <c r="CM1317" s="307">
        <v>1</v>
      </c>
      <c r="CN1317" s="311" t="s">
        <v>1212</v>
      </c>
      <c r="CO1317" s="305" t="s">
        <v>1252</v>
      </c>
      <c r="CP1317" s="305"/>
      <c r="CQ1317" s="308">
        <v>325.95999999999998</v>
      </c>
      <c r="CR1317" s="308">
        <v>1305.4000000000001</v>
      </c>
      <c r="CS1317" s="308">
        <v>12</v>
      </c>
      <c r="CT1317" s="308">
        <v>12</v>
      </c>
      <c r="CW1317" s="312"/>
      <c r="CX1317" s="312"/>
    </row>
    <row r="1318" spans="1:102" s="299" customFormat="1" ht="16" customHeight="1">
      <c r="A1318" s="297" t="s">
        <v>4066</v>
      </c>
      <c r="B1318" s="297" t="s">
        <v>4067</v>
      </c>
      <c r="C1318" s="119" t="s">
        <v>1255</v>
      </c>
      <c r="D1318" s="119"/>
      <c r="E1318" s="119"/>
      <c r="F1318" s="298">
        <v>1318</v>
      </c>
      <c r="G1318" s="119"/>
      <c r="H1318" s="119"/>
      <c r="I1318" s="119" t="s">
        <v>4068</v>
      </c>
      <c r="J1318" s="119" t="s">
        <v>4069</v>
      </c>
      <c r="K1318" s="119" t="s">
        <v>378</v>
      </c>
      <c r="L1318" s="119"/>
      <c r="M1318" s="119" t="s">
        <v>147</v>
      </c>
      <c r="N1318" s="119"/>
      <c r="O1318" s="119"/>
      <c r="P1318" s="119"/>
      <c r="Q1318" s="119"/>
      <c r="R1318" s="119">
        <v>1</v>
      </c>
      <c r="S1318" s="119" t="s">
        <v>120</v>
      </c>
      <c r="T1318" s="119"/>
      <c r="U1318" s="119"/>
      <c r="V1318" s="119"/>
      <c r="W1318" s="119"/>
      <c r="X1318" s="119" t="s">
        <v>4070</v>
      </c>
      <c r="Y1318" s="119" t="s">
        <v>4071</v>
      </c>
      <c r="Z1318" s="119" t="s">
        <v>4072</v>
      </c>
      <c r="AA1318" s="119" t="s">
        <v>4073</v>
      </c>
      <c r="AB1318" s="119" t="s">
        <v>1209</v>
      </c>
      <c r="AD1318" s="300"/>
      <c r="AE1318" s="304"/>
      <c r="AF1318" s="297" t="s">
        <v>754</v>
      </c>
      <c r="AG1318" s="302">
        <v>0</v>
      </c>
      <c r="AH1318" s="297" t="s">
        <v>4066</v>
      </c>
      <c r="AI1318" s="297" t="s">
        <v>4067</v>
      </c>
      <c r="AJ1318" s="302">
        <v>4</v>
      </c>
      <c r="AK1318" s="299">
        <v>6</v>
      </c>
      <c r="AL1318" s="299">
        <v>4</v>
      </c>
      <c r="AM1318" s="299">
        <v>3</v>
      </c>
      <c r="AN1318" s="299">
        <v>3</v>
      </c>
      <c r="AR1318" s="299">
        <v>8</v>
      </c>
      <c r="AS1318" s="299">
        <v>4</v>
      </c>
      <c r="AT1318" s="299">
        <v>3</v>
      </c>
      <c r="AU1318" s="299">
        <v>3</v>
      </c>
      <c r="AX1318" s="303">
        <v>89.375</v>
      </c>
      <c r="AY1318" s="299">
        <v>740</v>
      </c>
      <c r="AZ1318" s="303">
        <v>397.22222222222223</v>
      </c>
      <c r="BA1318" s="299">
        <v>0</v>
      </c>
      <c r="BB1318" s="304">
        <v>319.46000000000004</v>
      </c>
      <c r="BC1318" s="304">
        <v>1290.6300000000001</v>
      </c>
      <c r="BD1318" s="303">
        <v>1397.2222222222222</v>
      </c>
      <c r="BE1318" s="303">
        <v>1000</v>
      </c>
      <c r="BH1318" s="297" t="s">
        <v>4039</v>
      </c>
      <c r="BI1318" s="312"/>
      <c r="BJ1318" s="305" t="s">
        <v>109</v>
      </c>
      <c r="BK1318" s="305"/>
      <c r="BL1318" s="305">
        <v>1</v>
      </c>
      <c r="BM1318" s="307">
        <v>1</v>
      </c>
      <c r="BN1318" s="307" t="s">
        <v>79</v>
      </c>
      <c r="BO1318" s="305" t="s">
        <v>1210</v>
      </c>
      <c r="BP1318" s="308">
        <v>319.45999999999998</v>
      </c>
      <c r="BQ1318" s="308">
        <v>1290.6300000000001</v>
      </c>
      <c r="BR1318" s="308">
        <v>12</v>
      </c>
      <c r="BS1318" s="308">
        <v>12</v>
      </c>
      <c r="BT1318" s="305" t="s">
        <v>4074</v>
      </c>
      <c r="BU1318" s="307">
        <v>0.1</v>
      </c>
      <c r="BV1318" s="309">
        <v>0</v>
      </c>
      <c r="BW1318" s="310" t="s">
        <v>1252</v>
      </c>
      <c r="BX1318" s="305"/>
      <c r="BY1318" s="308">
        <v>319.45999999999998</v>
      </c>
      <c r="BZ1318" s="308">
        <v>1290.6300000000001</v>
      </c>
      <c r="CA1318" s="308">
        <v>20.399999999999999</v>
      </c>
      <c r="CB1318" s="308">
        <v>20.399999999999999</v>
      </c>
      <c r="CC1318" s="307">
        <v>0.55000000000000004</v>
      </c>
      <c r="CD1318" s="305" t="s">
        <v>1212</v>
      </c>
      <c r="CE1318" s="310" t="s">
        <v>1252</v>
      </c>
      <c r="CF1318" s="305"/>
      <c r="CG1318" s="308">
        <v>319.45999999999998</v>
      </c>
      <c r="CH1318" s="308">
        <v>1290.6300000000001</v>
      </c>
      <c r="CI1318" s="308">
        <v>12</v>
      </c>
      <c r="CJ1318" s="308">
        <v>12</v>
      </c>
      <c r="CK1318" s="307"/>
      <c r="CL1318" s="307"/>
      <c r="CM1318" s="307">
        <v>1</v>
      </c>
      <c r="CN1318" s="311" t="s">
        <v>1212</v>
      </c>
      <c r="CO1318" s="305" t="s">
        <v>1252</v>
      </c>
      <c r="CP1318" s="305"/>
      <c r="CQ1318" s="308">
        <v>319.45999999999998</v>
      </c>
      <c r="CR1318" s="308">
        <v>1290.6300000000001</v>
      </c>
      <c r="CS1318" s="308">
        <v>12</v>
      </c>
      <c r="CT1318" s="308">
        <v>12</v>
      </c>
      <c r="CW1318" s="312"/>
      <c r="CX1318" s="312"/>
    </row>
    <row r="1319" spans="1:102" s="299" customFormat="1" ht="16" customHeight="1">
      <c r="A1319" s="297" t="s">
        <v>867</v>
      </c>
      <c r="B1319" s="297" t="s">
        <v>4075</v>
      </c>
      <c r="C1319" s="119" t="s">
        <v>1214</v>
      </c>
      <c r="D1319" s="119"/>
      <c r="E1319" s="119"/>
      <c r="F1319" s="298">
        <v>1319</v>
      </c>
      <c r="G1319" s="119"/>
      <c r="H1319" s="119"/>
      <c r="I1319" s="119" t="s">
        <v>4076</v>
      </c>
      <c r="J1319" s="119" t="s">
        <v>4077</v>
      </c>
      <c r="K1319" s="119" t="s">
        <v>378</v>
      </c>
      <c r="L1319" s="119"/>
      <c r="M1319" s="119" t="s">
        <v>147</v>
      </c>
      <c r="N1319" s="119"/>
      <c r="O1319" s="119"/>
      <c r="P1319" s="119"/>
      <c r="Q1319" s="119"/>
      <c r="R1319" s="119">
        <v>1</v>
      </c>
      <c r="S1319" s="119" t="s">
        <v>120</v>
      </c>
      <c r="T1319" s="119"/>
      <c r="U1319" s="119"/>
      <c r="V1319" s="119"/>
      <c r="W1319" s="119"/>
      <c r="X1319" s="119" t="s">
        <v>4078</v>
      </c>
      <c r="Y1319" s="119" t="s">
        <v>4079</v>
      </c>
      <c r="Z1319" s="119" t="s">
        <v>4080</v>
      </c>
      <c r="AA1319" s="119" t="s">
        <v>4081</v>
      </c>
      <c r="AB1319" s="119" t="s">
        <v>1209</v>
      </c>
      <c r="AD1319" s="300"/>
      <c r="AE1319" s="304"/>
      <c r="AF1319" s="297">
        <v>7</v>
      </c>
      <c r="AG1319" s="302">
        <v>0</v>
      </c>
      <c r="AH1319" s="297" t="s">
        <v>867</v>
      </c>
      <c r="AI1319" s="297" t="s">
        <v>4075</v>
      </c>
      <c r="AJ1319" s="302">
        <v>1</v>
      </c>
      <c r="AK1319" s="299">
        <v>7</v>
      </c>
      <c r="AR1319" s="299">
        <v>8</v>
      </c>
      <c r="AX1319" s="303">
        <v>112.5</v>
      </c>
      <c r="AY1319" s="299">
        <v>260</v>
      </c>
      <c r="AZ1319" s="303">
        <v>500</v>
      </c>
      <c r="BA1319" s="299">
        <v>0</v>
      </c>
      <c r="BB1319" s="304">
        <v>740</v>
      </c>
      <c r="BC1319" s="304">
        <v>1000</v>
      </c>
      <c r="BD1319" s="303">
        <v>1500</v>
      </c>
      <c r="BE1319" s="303">
        <v>1000</v>
      </c>
      <c r="BH1319" s="297" t="s">
        <v>1202</v>
      </c>
      <c r="BI1319" s="312"/>
      <c r="BJ1319" s="305" t="s">
        <v>109</v>
      </c>
      <c r="BK1319" s="305"/>
      <c r="BL1319" s="305">
        <v>1</v>
      </c>
      <c r="BM1319" s="307">
        <v>1</v>
      </c>
      <c r="BN1319" s="307" t="s">
        <v>79</v>
      </c>
      <c r="BO1319" s="305" t="s">
        <v>1210</v>
      </c>
      <c r="BP1319" s="308">
        <v>740</v>
      </c>
      <c r="BQ1319" s="308">
        <v>1000</v>
      </c>
      <c r="BR1319" s="308">
        <v>95</v>
      </c>
      <c r="BS1319" s="308">
        <v>95</v>
      </c>
      <c r="BT1319" s="305" t="s">
        <v>4082</v>
      </c>
      <c r="BU1319" s="307">
        <v>0.1</v>
      </c>
      <c r="BV1319" s="309">
        <v>0</v>
      </c>
      <c r="BW1319" s="310" t="s">
        <v>873</v>
      </c>
      <c r="BX1319" s="305"/>
      <c r="BY1319" s="308">
        <v>740</v>
      </c>
      <c r="BZ1319" s="308">
        <v>1000</v>
      </c>
      <c r="CA1319" s="308">
        <v>161.5</v>
      </c>
      <c r="CB1319" s="308">
        <v>161.5</v>
      </c>
      <c r="CC1319" s="307">
        <v>0.55000000000000004</v>
      </c>
      <c r="CD1319" s="305" t="s">
        <v>1212</v>
      </c>
      <c r="CE1319" s="310" t="s">
        <v>873</v>
      </c>
      <c r="CF1319" s="305"/>
      <c r="CG1319" s="308">
        <v>740</v>
      </c>
      <c r="CH1319" s="308">
        <v>1000</v>
      </c>
      <c r="CI1319" s="308">
        <v>95</v>
      </c>
      <c r="CJ1319" s="308">
        <v>95</v>
      </c>
      <c r="CK1319" s="307"/>
      <c r="CL1319" s="307"/>
      <c r="CM1319" s="307">
        <v>1</v>
      </c>
      <c r="CN1319" s="311" t="s">
        <v>1212</v>
      </c>
      <c r="CO1319" s="305" t="s">
        <v>873</v>
      </c>
      <c r="CP1319" s="305"/>
      <c r="CQ1319" s="308">
        <v>740</v>
      </c>
      <c r="CR1319" s="308">
        <v>1000</v>
      </c>
      <c r="CS1319" s="308">
        <v>95</v>
      </c>
      <c r="CT1319" s="308">
        <v>95</v>
      </c>
      <c r="CW1319" s="312"/>
      <c r="CX1319" s="312"/>
    </row>
    <row r="1320" spans="1:102" s="299" customFormat="1" ht="16" customHeight="1">
      <c r="A1320" s="297" t="s">
        <v>4083</v>
      </c>
      <c r="B1320" s="297" t="s">
        <v>4084</v>
      </c>
      <c r="C1320" s="119" t="s">
        <v>1214</v>
      </c>
      <c r="D1320" s="119"/>
      <c r="E1320" s="119"/>
      <c r="F1320" s="298">
        <v>1320</v>
      </c>
      <c r="G1320" s="119"/>
      <c r="H1320" s="119"/>
      <c r="I1320" s="119" t="s">
        <v>4085</v>
      </c>
      <c r="J1320" s="119" t="s">
        <v>4086</v>
      </c>
      <c r="K1320" s="119" t="s">
        <v>378</v>
      </c>
      <c r="L1320" s="119"/>
      <c r="M1320" s="119" t="s">
        <v>147</v>
      </c>
      <c r="N1320" s="119"/>
      <c r="O1320" s="119"/>
      <c r="P1320" s="119"/>
      <c r="Q1320" s="119"/>
      <c r="R1320" s="119">
        <v>1</v>
      </c>
      <c r="S1320" s="119" t="s">
        <v>120</v>
      </c>
      <c r="T1320" s="119"/>
      <c r="U1320" s="119"/>
      <c r="V1320" s="119"/>
      <c r="W1320" s="119"/>
      <c r="X1320" s="119" t="s">
        <v>4087</v>
      </c>
      <c r="Y1320" s="119" t="s">
        <v>4088</v>
      </c>
      <c r="Z1320" s="119" t="s">
        <v>4089</v>
      </c>
      <c r="AA1320" s="119" t="s">
        <v>4090</v>
      </c>
      <c r="AB1320" s="119" t="s">
        <v>1209</v>
      </c>
      <c r="AD1320" s="300"/>
      <c r="AE1320" s="304"/>
      <c r="AF1320" s="297" t="s">
        <v>755</v>
      </c>
      <c r="AG1320" s="302">
        <v>0</v>
      </c>
      <c r="AH1320" s="297" t="s">
        <v>4083</v>
      </c>
      <c r="AI1320" s="297" t="s">
        <v>4084</v>
      </c>
      <c r="AJ1320" s="302">
        <v>2</v>
      </c>
      <c r="AK1320" s="299">
        <v>7</v>
      </c>
      <c r="AL1320" s="299">
        <v>1</v>
      </c>
      <c r="AR1320" s="299">
        <v>8</v>
      </c>
      <c r="AS1320" s="299">
        <v>4</v>
      </c>
      <c r="AX1320" s="303">
        <v>95.625</v>
      </c>
      <c r="AY1320" s="299">
        <v>500</v>
      </c>
      <c r="AZ1320" s="303">
        <v>425</v>
      </c>
      <c r="BA1320" s="299">
        <v>0</v>
      </c>
      <c r="BB1320" s="304">
        <v>521.53</v>
      </c>
      <c r="BC1320" s="304">
        <v>1145.1399999999999</v>
      </c>
      <c r="BD1320" s="303">
        <v>1425</v>
      </c>
      <c r="BE1320" s="303">
        <v>1000</v>
      </c>
      <c r="BH1320" s="297" t="s">
        <v>4066</v>
      </c>
      <c r="BI1320" s="312"/>
      <c r="BJ1320" s="305" t="s">
        <v>109</v>
      </c>
      <c r="BK1320" s="305"/>
      <c r="BL1320" s="305">
        <v>1</v>
      </c>
      <c r="BM1320" s="307">
        <v>1</v>
      </c>
      <c r="BN1320" s="307" t="s">
        <v>79</v>
      </c>
      <c r="BO1320" s="305" t="s">
        <v>1210</v>
      </c>
      <c r="BP1320" s="308">
        <v>521.53</v>
      </c>
      <c r="BQ1320" s="308">
        <v>1145.1400000000001</v>
      </c>
      <c r="BR1320" s="308">
        <v>60</v>
      </c>
      <c r="BS1320" s="308">
        <v>60</v>
      </c>
      <c r="BT1320" s="305" t="s">
        <v>4091</v>
      </c>
      <c r="BU1320" s="307">
        <v>0.1</v>
      </c>
      <c r="BV1320" s="309">
        <v>0</v>
      </c>
      <c r="BW1320" s="310" t="s">
        <v>1232</v>
      </c>
      <c r="BX1320" s="305"/>
      <c r="BY1320" s="308">
        <v>521.53</v>
      </c>
      <c r="BZ1320" s="308">
        <v>1145.1400000000001</v>
      </c>
      <c r="CA1320" s="308">
        <v>102</v>
      </c>
      <c r="CB1320" s="308">
        <v>102</v>
      </c>
      <c r="CC1320" s="307">
        <v>0.55000000000000004</v>
      </c>
      <c r="CD1320" s="305" t="s">
        <v>1212</v>
      </c>
      <c r="CE1320" s="310" t="s">
        <v>1232</v>
      </c>
      <c r="CF1320" s="305"/>
      <c r="CG1320" s="308">
        <v>521.53</v>
      </c>
      <c r="CH1320" s="308">
        <v>1145.1400000000001</v>
      </c>
      <c r="CI1320" s="308">
        <v>60</v>
      </c>
      <c r="CJ1320" s="308">
        <v>60</v>
      </c>
      <c r="CK1320" s="307"/>
      <c r="CL1320" s="307"/>
      <c r="CM1320" s="307">
        <v>1</v>
      </c>
      <c r="CN1320" s="311" t="s">
        <v>1212</v>
      </c>
      <c r="CO1320" s="305" t="s">
        <v>1232</v>
      </c>
      <c r="CP1320" s="305"/>
      <c r="CQ1320" s="308">
        <v>521.53</v>
      </c>
      <c r="CR1320" s="308">
        <v>1145.1400000000001</v>
      </c>
      <c r="CS1320" s="308">
        <v>60</v>
      </c>
      <c r="CT1320" s="308">
        <v>60</v>
      </c>
      <c r="CW1320" s="312"/>
      <c r="CX1320" s="312"/>
    </row>
    <row r="1321" spans="1:102" s="299" customFormat="1" ht="16" customHeight="1">
      <c r="A1321" s="297" t="s">
        <v>4092</v>
      </c>
      <c r="B1321" s="297" t="s">
        <v>4093</v>
      </c>
      <c r="C1321" s="119" t="s">
        <v>1214</v>
      </c>
      <c r="D1321" s="119"/>
      <c r="E1321" s="119"/>
      <c r="F1321" s="298">
        <v>1321</v>
      </c>
      <c r="G1321" s="119"/>
      <c r="H1321" s="119"/>
      <c r="I1321" s="119" t="s">
        <v>4094</v>
      </c>
      <c r="J1321" s="119" t="s">
        <v>4095</v>
      </c>
      <c r="K1321" s="119" t="s">
        <v>378</v>
      </c>
      <c r="L1321" s="119"/>
      <c r="M1321" s="119" t="s">
        <v>147</v>
      </c>
      <c r="N1321" s="119"/>
      <c r="O1321" s="119"/>
      <c r="P1321" s="119"/>
      <c r="Q1321" s="119"/>
      <c r="R1321" s="119">
        <v>1</v>
      </c>
      <c r="S1321" s="119" t="s">
        <v>120</v>
      </c>
      <c r="T1321" s="119"/>
      <c r="U1321" s="119"/>
      <c r="V1321" s="119"/>
      <c r="W1321" s="119"/>
      <c r="X1321" s="119" t="s">
        <v>4096</v>
      </c>
      <c r="Y1321" s="119" t="s">
        <v>4097</v>
      </c>
      <c r="Z1321" s="119" t="s">
        <v>4098</v>
      </c>
      <c r="AA1321" s="119" t="s">
        <v>4099</v>
      </c>
      <c r="AB1321" s="119" t="s">
        <v>1209</v>
      </c>
      <c r="AD1321" s="300"/>
      <c r="AE1321" s="304"/>
      <c r="AF1321" s="297" t="s">
        <v>756</v>
      </c>
      <c r="AG1321" s="302">
        <v>0</v>
      </c>
      <c r="AH1321" s="297" t="s">
        <v>4092</v>
      </c>
      <c r="AI1321" s="297" t="s">
        <v>4093</v>
      </c>
      <c r="AJ1321" s="302">
        <v>3</v>
      </c>
      <c r="AK1321" s="299">
        <v>7</v>
      </c>
      <c r="AL1321" s="299">
        <v>1</v>
      </c>
      <c r="AM1321" s="299">
        <v>1</v>
      </c>
      <c r="AR1321" s="299">
        <v>8</v>
      </c>
      <c r="AS1321" s="299">
        <v>4</v>
      </c>
      <c r="AT1321" s="299">
        <v>3</v>
      </c>
      <c r="AX1321" s="303">
        <v>91.875</v>
      </c>
      <c r="AY1321" s="299">
        <v>640</v>
      </c>
      <c r="AZ1321" s="303">
        <v>408.33333333333331</v>
      </c>
      <c r="BA1321" s="299">
        <v>0</v>
      </c>
      <c r="BB1321" s="304">
        <v>401.02</v>
      </c>
      <c r="BC1321" s="304">
        <v>1225.44</v>
      </c>
      <c r="BD1321" s="303">
        <v>1408.3333333333333</v>
      </c>
      <c r="BE1321" s="303">
        <v>1000</v>
      </c>
      <c r="BH1321" s="297" t="s">
        <v>4083</v>
      </c>
      <c r="BI1321" s="312"/>
      <c r="BJ1321" s="305" t="s">
        <v>109</v>
      </c>
      <c r="BK1321" s="305"/>
      <c r="BL1321" s="305">
        <v>1</v>
      </c>
      <c r="BM1321" s="307">
        <v>1</v>
      </c>
      <c r="BN1321" s="307" t="s">
        <v>79</v>
      </c>
      <c r="BO1321" s="305" t="s">
        <v>1210</v>
      </c>
      <c r="BP1321" s="308">
        <v>401.02</v>
      </c>
      <c r="BQ1321" s="308">
        <v>1225.44</v>
      </c>
      <c r="BR1321" s="308">
        <v>35</v>
      </c>
      <c r="BS1321" s="308">
        <v>35</v>
      </c>
      <c r="BT1321" s="305" t="s">
        <v>4100</v>
      </c>
      <c r="BU1321" s="307">
        <v>0.1</v>
      </c>
      <c r="BV1321" s="309">
        <v>0</v>
      </c>
      <c r="BW1321" s="310" t="s">
        <v>1242</v>
      </c>
      <c r="BX1321" s="305"/>
      <c r="BY1321" s="308">
        <v>401.02</v>
      </c>
      <c r="BZ1321" s="308">
        <v>1225.44</v>
      </c>
      <c r="CA1321" s="308">
        <v>59.5</v>
      </c>
      <c r="CB1321" s="308">
        <v>59.5</v>
      </c>
      <c r="CC1321" s="307">
        <v>0.55000000000000004</v>
      </c>
      <c r="CD1321" s="305" t="s">
        <v>1212</v>
      </c>
      <c r="CE1321" s="310" t="s">
        <v>1242</v>
      </c>
      <c r="CF1321" s="305"/>
      <c r="CG1321" s="308">
        <v>401.02</v>
      </c>
      <c r="CH1321" s="308">
        <v>1225.44</v>
      </c>
      <c r="CI1321" s="308">
        <v>35</v>
      </c>
      <c r="CJ1321" s="308">
        <v>35</v>
      </c>
      <c r="CK1321" s="307"/>
      <c r="CL1321" s="307"/>
      <c r="CM1321" s="307">
        <v>1</v>
      </c>
      <c r="CN1321" s="311" t="s">
        <v>1212</v>
      </c>
      <c r="CO1321" s="305" t="s">
        <v>1242</v>
      </c>
      <c r="CP1321" s="305"/>
      <c r="CQ1321" s="308">
        <v>401.02</v>
      </c>
      <c r="CR1321" s="308">
        <v>1225.44</v>
      </c>
      <c r="CS1321" s="308">
        <v>35</v>
      </c>
      <c r="CT1321" s="308">
        <v>35</v>
      </c>
      <c r="CW1321" s="312"/>
      <c r="CX1321" s="312"/>
    </row>
    <row r="1322" spans="1:102" s="299" customFormat="1" ht="16" customHeight="1">
      <c r="A1322" s="297" t="s">
        <v>4101</v>
      </c>
      <c r="B1322" s="297" t="s">
        <v>4102</v>
      </c>
      <c r="C1322" s="119" t="s">
        <v>1214</v>
      </c>
      <c r="D1322" s="119"/>
      <c r="E1322" s="119"/>
      <c r="F1322" s="298">
        <v>1322</v>
      </c>
      <c r="G1322" s="119"/>
      <c r="H1322" s="119"/>
      <c r="I1322" s="119" t="s">
        <v>4103</v>
      </c>
      <c r="J1322" s="119" t="s">
        <v>4104</v>
      </c>
      <c r="K1322" s="119" t="s">
        <v>378</v>
      </c>
      <c r="L1322" s="119"/>
      <c r="M1322" s="119" t="s">
        <v>147</v>
      </c>
      <c r="N1322" s="119"/>
      <c r="O1322" s="119"/>
      <c r="P1322" s="119"/>
      <c r="Q1322" s="119"/>
      <c r="R1322" s="119">
        <v>1</v>
      </c>
      <c r="S1322" s="119" t="s">
        <v>120</v>
      </c>
      <c r="T1322" s="119"/>
      <c r="U1322" s="119"/>
      <c r="V1322" s="119"/>
      <c r="W1322" s="119"/>
      <c r="X1322" s="119" t="s">
        <v>4105</v>
      </c>
      <c r="Y1322" s="119" t="s">
        <v>4106</v>
      </c>
      <c r="Z1322" s="119" t="s">
        <v>4107</v>
      </c>
      <c r="AA1322" s="119" t="s">
        <v>4108</v>
      </c>
      <c r="AB1322" s="119" t="s">
        <v>1209</v>
      </c>
      <c r="AD1322" s="300"/>
      <c r="AE1322" s="304"/>
      <c r="AF1322" s="297" t="s">
        <v>757</v>
      </c>
      <c r="AG1322" s="302">
        <v>0</v>
      </c>
      <c r="AH1322" s="297" t="s">
        <v>4101</v>
      </c>
      <c r="AI1322" s="297" t="s">
        <v>4102</v>
      </c>
      <c r="AJ1322" s="302">
        <v>4</v>
      </c>
      <c r="AK1322" s="299">
        <v>7</v>
      </c>
      <c r="AL1322" s="299">
        <v>1</v>
      </c>
      <c r="AM1322" s="299">
        <v>1</v>
      </c>
      <c r="AN1322" s="299">
        <v>1</v>
      </c>
      <c r="AR1322" s="299">
        <v>8</v>
      </c>
      <c r="AS1322" s="299">
        <v>4</v>
      </c>
      <c r="AT1322" s="299">
        <v>3</v>
      </c>
      <c r="AU1322" s="299">
        <v>3</v>
      </c>
      <c r="AX1322" s="303">
        <v>90.625</v>
      </c>
      <c r="AY1322" s="299">
        <v>740</v>
      </c>
      <c r="AZ1322" s="303">
        <v>402.77777777777777</v>
      </c>
      <c r="BA1322" s="299">
        <v>0</v>
      </c>
      <c r="BB1322" s="304">
        <v>313.27999999999997</v>
      </c>
      <c r="BC1322" s="304">
        <v>1275.71</v>
      </c>
      <c r="BD1322" s="303">
        <v>1402.7777777777778</v>
      </c>
      <c r="BE1322" s="303">
        <v>1000</v>
      </c>
      <c r="BH1322" s="297" t="s">
        <v>4092</v>
      </c>
      <c r="BI1322" s="312"/>
      <c r="BJ1322" s="305" t="s">
        <v>109</v>
      </c>
      <c r="BK1322" s="305"/>
      <c r="BL1322" s="305">
        <v>1</v>
      </c>
      <c r="BM1322" s="307">
        <v>1</v>
      </c>
      <c r="BN1322" s="307" t="s">
        <v>79</v>
      </c>
      <c r="BO1322" s="305" t="s">
        <v>1210</v>
      </c>
      <c r="BP1322" s="308">
        <v>313.27999999999997</v>
      </c>
      <c r="BQ1322" s="308">
        <v>1275.71</v>
      </c>
      <c r="BR1322" s="308">
        <v>12</v>
      </c>
      <c r="BS1322" s="308">
        <v>12</v>
      </c>
      <c r="BT1322" s="305" t="s">
        <v>4109</v>
      </c>
      <c r="BU1322" s="307">
        <v>0.1</v>
      </c>
      <c r="BV1322" s="309">
        <v>0</v>
      </c>
      <c r="BW1322" s="310" t="s">
        <v>1252</v>
      </c>
      <c r="BX1322" s="305"/>
      <c r="BY1322" s="308">
        <v>313.27999999999997</v>
      </c>
      <c r="BZ1322" s="308">
        <v>1275.71</v>
      </c>
      <c r="CA1322" s="308">
        <v>20.399999999999999</v>
      </c>
      <c r="CB1322" s="308">
        <v>20.399999999999999</v>
      </c>
      <c r="CC1322" s="307">
        <v>0.55000000000000004</v>
      </c>
      <c r="CD1322" s="305" t="s">
        <v>1212</v>
      </c>
      <c r="CE1322" s="310" t="s">
        <v>1252</v>
      </c>
      <c r="CF1322" s="305"/>
      <c r="CG1322" s="308">
        <v>313.27999999999997</v>
      </c>
      <c r="CH1322" s="308">
        <v>1275.71</v>
      </c>
      <c r="CI1322" s="308">
        <v>12</v>
      </c>
      <c r="CJ1322" s="308">
        <v>12</v>
      </c>
      <c r="CK1322" s="307"/>
      <c r="CL1322" s="307"/>
      <c r="CM1322" s="307">
        <v>1</v>
      </c>
      <c r="CN1322" s="311" t="s">
        <v>1212</v>
      </c>
      <c r="CO1322" s="305" t="s">
        <v>1252</v>
      </c>
      <c r="CP1322" s="305"/>
      <c r="CQ1322" s="308">
        <v>313.27999999999997</v>
      </c>
      <c r="CR1322" s="308">
        <v>1275.71</v>
      </c>
      <c r="CS1322" s="308">
        <v>12</v>
      </c>
      <c r="CT1322" s="308">
        <v>12</v>
      </c>
      <c r="CW1322" s="312"/>
      <c r="CX1322" s="312"/>
    </row>
    <row r="1323" spans="1:102" s="299" customFormat="1" ht="16" customHeight="1">
      <c r="A1323" s="297" t="s">
        <v>4110</v>
      </c>
      <c r="B1323" s="297" t="s">
        <v>4111</v>
      </c>
      <c r="C1323" s="119" t="s">
        <v>1255</v>
      </c>
      <c r="D1323" s="119"/>
      <c r="E1323" s="119"/>
      <c r="F1323" s="298">
        <v>1323</v>
      </c>
      <c r="G1323" s="119"/>
      <c r="H1323" s="119"/>
      <c r="I1323" s="119" t="s">
        <v>4112</v>
      </c>
      <c r="J1323" s="119" t="s">
        <v>4113</v>
      </c>
      <c r="K1323" s="119" t="s">
        <v>378</v>
      </c>
      <c r="L1323" s="119"/>
      <c r="M1323" s="119" t="s">
        <v>147</v>
      </c>
      <c r="N1323" s="119"/>
      <c r="O1323" s="119"/>
      <c r="P1323" s="119"/>
      <c r="Q1323" s="119"/>
      <c r="R1323" s="119">
        <v>1</v>
      </c>
      <c r="S1323" s="119" t="s">
        <v>120</v>
      </c>
      <c r="T1323" s="119"/>
      <c r="U1323" s="119"/>
      <c r="V1323" s="119"/>
      <c r="W1323" s="119"/>
      <c r="X1323" s="119" t="s">
        <v>4114</v>
      </c>
      <c r="Y1323" s="119" t="s">
        <v>4115</v>
      </c>
      <c r="Z1323" s="119" t="s">
        <v>4116</v>
      </c>
      <c r="AA1323" s="119" t="s">
        <v>4117</v>
      </c>
      <c r="AB1323" s="119" t="s">
        <v>1209</v>
      </c>
      <c r="AD1323" s="300"/>
      <c r="AE1323" s="304"/>
      <c r="AF1323" s="297" t="s">
        <v>758</v>
      </c>
      <c r="AG1323" s="302">
        <v>0</v>
      </c>
      <c r="AH1323" s="297" t="s">
        <v>4110</v>
      </c>
      <c r="AI1323" s="297" t="s">
        <v>4111</v>
      </c>
      <c r="AJ1323" s="302">
        <v>4</v>
      </c>
      <c r="AK1323" s="299">
        <v>7</v>
      </c>
      <c r="AL1323" s="299">
        <v>1</v>
      </c>
      <c r="AM1323" s="299">
        <v>1</v>
      </c>
      <c r="AN1323" s="299">
        <v>2</v>
      </c>
      <c r="AR1323" s="299">
        <v>8</v>
      </c>
      <c r="AS1323" s="299">
        <v>4</v>
      </c>
      <c r="AT1323" s="299">
        <v>3</v>
      </c>
      <c r="AU1323" s="299">
        <v>3</v>
      </c>
      <c r="AX1323" s="303">
        <v>91.875</v>
      </c>
      <c r="AY1323" s="299">
        <v>740</v>
      </c>
      <c r="AZ1323" s="303">
        <v>408.33333333333331</v>
      </c>
      <c r="BA1323" s="299">
        <v>0</v>
      </c>
      <c r="BB1323" s="304">
        <v>307.42999999999995</v>
      </c>
      <c r="BC1323" s="304">
        <v>1260.67</v>
      </c>
      <c r="BD1323" s="303">
        <v>1408.3333333333333</v>
      </c>
      <c r="BE1323" s="303">
        <v>1000</v>
      </c>
      <c r="BH1323" s="297" t="s">
        <v>4092</v>
      </c>
      <c r="BI1323" s="312"/>
      <c r="BJ1323" s="305" t="s">
        <v>109</v>
      </c>
      <c r="BK1323" s="305"/>
      <c r="BL1323" s="305">
        <v>1</v>
      </c>
      <c r="BM1323" s="307">
        <v>1</v>
      </c>
      <c r="BN1323" s="307" t="s">
        <v>79</v>
      </c>
      <c r="BO1323" s="305" t="s">
        <v>1210</v>
      </c>
      <c r="BP1323" s="308">
        <v>307.43</v>
      </c>
      <c r="BQ1323" s="308">
        <v>1260.67</v>
      </c>
      <c r="BR1323" s="308">
        <v>12</v>
      </c>
      <c r="BS1323" s="308">
        <v>12</v>
      </c>
      <c r="BT1323" s="305" t="s">
        <v>4118</v>
      </c>
      <c r="BU1323" s="307">
        <v>0.1</v>
      </c>
      <c r="BV1323" s="309">
        <v>0</v>
      </c>
      <c r="BW1323" s="310" t="s">
        <v>1252</v>
      </c>
      <c r="BX1323" s="305"/>
      <c r="BY1323" s="308">
        <v>307.43</v>
      </c>
      <c r="BZ1323" s="308">
        <v>1260.67</v>
      </c>
      <c r="CA1323" s="308">
        <v>20.399999999999999</v>
      </c>
      <c r="CB1323" s="308">
        <v>20.399999999999999</v>
      </c>
      <c r="CC1323" s="307">
        <v>0.55000000000000004</v>
      </c>
      <c r="CD1323" s="305" t="s">
        <v>1212</v>
      </c>
      <c r="CE1323" s="310" t="s">
        <v>1252</v>
      </c>
      <c r="CF1323" s="305"/>
      <c r="CG1323" s="308">
        <v>307.43</v>
      </c>
      <c r="CH1323" s="308">
        <v>1260.67</v>
      </c>
      <c r="CI1323" s="308">
        <v>12</v>
      </c>
      <c r="CJ1323" s="308">
        <v>12</v>
      </c>
      <c r="CK1323" s="307"/>
      <c r="CL1323" s="307"/>
      <c r="CM1323" s="307">
        <v>1</v>
      </c>
      <c r="CN1323" s="311" t="s">
        <v>1212</v>
      </c>
      <c r="CO1323" s="305" t="s">
        <v>1252</v>
      </c>
      <c r="CP1323" s="305"/>
      <c r="CQ1323" s="308">
        <v>307.43</v>
      </c>
      <c r="CR1323" s="308">
        <v>1260.67</v>
      </c>
      <c r="CS1323" s="308">
        <v>12</v>
      </c>
      <c r="CT1323" s="308">
        <v>12</v>
      </c>
      <c r="CW1323" s="312"/>
      <c r="CX1323" s="312"/>
    </row>
    <row r="1324" spans="1:102" s="299" customFormat="1" ht="16" customHeight="1">
      <c r="A1324" s="297" t="s">
        <v>4119</v>
      </c>
      <c r="B1324" s="297" t="s">
        <v>4120</v>
      </c>
      <c r="C1324" s="119" t="s">
        <v>1214</v>
      </c>
      <c r="D1324" s="119"/>
      <c r="E1324" s="119"/>
      <c r="F1324" s="298">
        <v>1324</v>
      </c>
      <c r="G1324" s="119"/>
      <c r="H1324" s="119"/>
      <c r="I1324" s="119" t="s">
        <v>4121</v>
      </c>
      <c r="J1324" s="119" t="s">
        <v>4122</v>
      </c>
      <c r="K1324" s="119" t="s">
        <v>378</v>
      </c>
      <c r="L1324" s="119"/>
      <c r="M1324" s="119" t="s">
        <v>147</v>
      </c>
      <c r="N1324" s="119"/>
      <c r="O1324" s="119"/>
      <c r="P1324" s="119"/>
      <c r="Q1324" s="119"/>
      <c r="R1324" s="119">
        <v>1</v>
      </c>
      <c r="S1324" s="119" t="s">
        <v>120</v>
      </c>
      <c r="T1324" s="119"/>
      <c r="U1324" s="119"/>
      <c r="V1324" s="119"/>
      <c r="W1324" s="119"/>
      <c r="X1324" s="119" t="s">
        <v>4123</v>
      </c>
      <c r="Y1324" s="119" t="s">
        <v>4124</v>
      </c>
      <c r="Z1324" s="119" t="s">
        <v>4125</v>
      </c>
      <c r="AA1324" s="119" t="s">
        <v>4126</v>
      </c>
      <c r="AB1324" s="119" t="s">
        <v>1209</v>
      </c>
      <c r="AD1324" s="300"/>
      <c r="AE1324" s="304"/>
      <c r="AF1324" s="297" t="s">
        <v>759</v>
      </c>
      <c r="AG1324" s="302">
        <v>0</v>
      </c>
      <c r="AH1324" s="297" t="s">
        <v>4119</v>
      </c>
      <c r="AI1324" s="297" t="s">
        <v>4120</v>
      </c>
      <c r="AJ1324" s="302">
        <v>4</v>
      </c>
      <c r="AK1324" s="299">
        <v>7</v>
      </c>
      <c r="AL1324" s="299">
        <v>1</v>
      </c>
      <c r="AM1324" s="299">
        <v>1</v>
      </c>
      <c r="AN1324" s="299">
        <v>3</v>
      </c>
      <c r="AR1324" s="299">
        <v>8</v>
      </c>
      <c r="AS1324" s="299">
        <v>4</v>
      </c>
      <c r="AT1324" s="299">
        <v>3</v>
      </c>
      <c r="AU1324" s="299">
        <v>3</v>
      </c>
      <c r="AX1324" s="303">
        <v>93.125</v>
      </c>
      <c r="AY1324" s="299">
        <v>740</v>
      </c>
      <c r="AZ1324" s="303">
        <v>413.88888888888886</v>
      </c>
      <c r="BA1324" s="299">
        <v>0</v>
      </c>
      <c r="BB1324" s="304">
        <v>301.90999999999997</v>
      </c>
      <c r="BC1324" s="304">
        <v>1245.49</v>
      </c>
      <c r="BD1324" s="303">
        <v>1413.8888888888889</v>
      </c>
      <c r="BE1324" s="303">
        <v>1000</v>
      </c>
      <c r="BH1324" s="297" t="s">
        <v>4092</v>
      </c>
      <c r="BI1324" s="312"/>
      <c r="BJ1324" s="305" t="s">
        <v>109</v>
      </c>
      <c r="BK1324" s="305"/>
      <c r="BL1324" s="305">
        <v>1</v>
      </c>
      <c r="BM1324" s="307">
        <v>1</v>
      </c>
      <c r="BN1324" s="307" t="s">
        <v>79</v>
      </c>
      <c r="BO1324" s="305" t="s">
        <v>1210</v>
      </c>
      <c r="BP1324" s="308">
        <v>301.91000000000003</v>
      </c>
      <c r="BQ1324" s="308">
        <v>1245.49</v>
      </c>
      <c r="BR1324" s="308">
        <v>12</v>
      </c>
      <c r="BS1324" s="308">
        <v>12</v>
      </c>
      <c r="BT1324" s="305" t="s">
        <v>4127</v>
      </c>
      <c r="BU1324" s="307">
        <v>0.1</v>
      </c>
      <c r="BV1324" s="309">
        <v>0</v>
      </c>
      <c r="BW1324" s="310" t="s">
        <v>1252</v>
      </c>
      <c r="BX1324" s="305"/>
      <c r="BY1324" s="308">
        <v>301.91000000000003</v>
      </c>
      <c r="BZ1324" s="308">
        <v>1245.49</v>
      </c>
      <c r="CA1324" s="308">
        <v>20.399999999999999</v>
      </c>
      <c r="CB1324" s="308">
        <v>20.399999999999999</v>
      </c>
      <c r="CC1324" s="307">
        <v>0.55000000000000004</v>
      </c>
      <c r="CD1324" s="305" t="s">
        <v>1212</v>
      </c>
      <c r="CE1324" s="310" t="s">
        <v>1252</v>
      </c>
      <c r="CF1324" s="305"/>
      <c r="CG1324" s="308">
        <v>301.91000000000003</v>
      </c>
      <c r="CH1324" s="308">
        <v>1245.49</v>
      </c>
      <c r="CI1324" s="308">
        <v>12</v>
      </c>
      <c r="CJ1324" s="308">
        <v>12</v>
      </c>
      <c r="CK1324" s="307"/>
      <c r="CL1324" s="307"/>
      <c r="CM1324" s="307">
        <v>1</v>
      </c>
      <c r="CN1324" s="311" t="s">
        <v>1212</v>
      </c>
      <c r="CO1324" s="305" t="s">
        <v>1252</v>
      </c>
      <c r="CP1324" s="305"/>
      <c r="CQ1324" s="308">
        <v>301.91000000000003</v>
      </c>
      <c r="CR1324" s="308">
        <v>1245.49</v>
      </c>
      <c r="CS1324" s="308">
        <v>12</v>
      </c>
      <c r="CT1324" s="308">
        <v>12</v>
      </c>
      <c r="CW1324" s="312"/>
      <c r="CX1324" s="312"/>
    </row>
    <row r="1325" spans="1:102" s="299" customFormat="1" ht="16" customHeight="1">
      <c r="A1325" s="297" t="s">
        <v>4128</v>
      </c>
      <c r="B1325" s="297" t="s">
        <v>4129</v>
      </c>
      <c r="C1325" s="119" t="s">
        <v>1255</v>
      </c>
      <c r="D1325" s="119"/>
      <c r="E1325" s="119"/>
      <c r="F1325" s="298">
        <v>1325</v>
      </c>
      <c r="G1325" s="119"/>
      <c r="H1325" s="119"/>
      <c r="I1325" s="119" t="s">
        <v>4130</v>
      </c>
      <c r="J1325" s="119" t="s">
        <v>4131</v>
      </c>
      <c r="K1325" s="119" t="s">
        <v>378</v>
      </c>
      <c r="L1325" s="119"/>
      <c r="M1325" s="119" t="s">
        <v>147</v>
      </c>
      <c r="N1325" s="119"/>
      <c r="O1325" s="119"/>
      <c r="P1325" s="119"/>
      <c r="Q1325" s="119"/>
      <c r="R1325" s="119">
        <v>1</v>
      </c>
      <c r="S1325" s="119" t="s">
        <v>120</v>
      </c>
      <c r="T1325" s="119"/>
      <c r="U1325" s="119"/>
      <c r="V1325" s="119"/>
      <c r="W1325" s="119"/>
      <c r="X1325" s="119" t="s">
        <v>4132</v>
      </c>
      <c r="Y1325" s="119" t="s">
        <v>4133</v>
      </c>
      <c r="Z1325" s="119" t="s">
        <v>4134</v>
      </c>
      <c r="AA1325" s="119" t="s">
        <v>4135</v>
      </c>
      <c r="AB1325" s="119" t="s">
        <v>1209</v>
      </c>
      <c r="AD1325" s="300"/>
      <c r="AE1325" s="304"/>
      <c r="AF1325" s="297" t="s">
        <v>760</v>
      </c>
      <c r="AG1325" s="302">
        <v>0</v>
      </c>
      <c r="AH1325" s="297" t="s">
        <v>4128</v>
      </c>
      <c r="AI1325" s="297" t="s">
        <v>4129</v>
      </c>
      <c r="AJ1325" s="302">
        <v>3</v>
      </c>
      <c r="AK1325" s="299">
        <v>7</v>
      </c>
      <c r="AL1325" s="299">
        <v>1</v>
      </c>
      <c r="AM1325" s="299">
        <v>2</v>
      </c>
      <c r="AR1325" s="299">
        <v>8</v>
      </c>
      <c r="AS1325" s="299">
        <v>4</v>
      </c>
      <c r="AT1325" s="299">
        <v>3</v>
      </c>
      <c r="AX1325" s="303">
        <v>95.625</v>
      </c>
      <c r="AY1325" s="299">
        <v>640</v>
      </c>
      <c r="AZ1325" s="303">
        <v>425</v>
      </c>
      <c r="BA1325" s="299">
        <v>0</v>
      </c>
      <c r="BB1325" s="304">
        <v>387.55999999999995</v>
      </c>
      <c r="BC1325" s="304">
        <v>1185.78</v>
      </c>
      <c r="BD1325" s="303">
        <v>1425</v>
      </c>
      <c r="BE1325" s="303">
        <v>1000</v>
      </c>
      <c r="BH1325" s="297" t="s">
        <v>4083</v>
      </c>
      <c r="BI1325" s="312"/>
      <c r="BJ1325" s="305" t="s">
        <v>109</v>
      </c>
      <c r="BK1325" s="305"/>
      <c r="BL1325" s="305">
        <v>1</v>
      </c>
      <c r="BM1325" s="307">
        <v>1</v>
      </c>
      <c r="BN1325" s="307" t="s">
        <v>79</v>
      </c>
      <c r="BO1325" s="305" t="s">
        <v>1210</v>
      </c>
      <c r="BP1325" s="308">
        <v>387.56</v>
      </c>
      <c r="BQ1325" s="308">
        <v>1185.78</v>
      </c>
      <c r="BR1325" s="308">
        <v>35</v>
      </c>
      <c r="BS1325" s="308">
        <v>35</v>
      </c>
      <c r="BT1325" s="305" t="s">
        <v>4136</v>
      </c>
      <c r="BU1325" s="307">
        <v>0.1</v>
      </c>
      <c r="BV1325" s="309">
        <v>0</v>
      </c>
      <c r="BW1325" s="310" t="s">
        <v>1242</v>
      </c>
      <c r="BX1325" s="305"/>
      <c r="BY1325" s="308">
        <v>387.56</v>
      </c>
      <c r="BZ1325" s="308">
        <v>1185.78</v>
      </c>
      <c r="CA1325" s="308">
        <v>59.5</v>
      </c>
      <c r="CB1325" s="308">
        <v>59.5</v>
      </c>
      <c r="CC1325" s="307">
        <v>0.55000000000000004</v>
      </c>
      <c r="CD1325" s="305" t="s">
        <v>1212</v>
      </c>
      <c r="CE1325" s="310" t="s">
        <v>1242</v>
      </c>
      <c r="CF1325" s="305"/>
      <c r="CG1325" s="308">
        <v>387.56</v>
      </c>
      <c r="CH1325" s="308">
        <v>1185.78</v>
      </c>
      <c r="CI1325" s="308">
        <v>35</v>
      </c>
      <c r="CJ1325" s="308">
        <v>35</v>
      </c>
      <c r="CK1325" s="307"/>
      <c r="CL1325" s="307"/>
      <c r="CM1325" s="307">
        <v>1</v>
      </c>
      <c r="CN1325" s="311" t="s">
        <v>1212</v>
      </c>
      <c r="CO1325" s="305" t="s">
        <v>1242</v>
      </c>
      <c r="CP1325" s="305"/>
      <c r="CQ1325" s="308">
        <v>387.56</v>
      </c>
      <c r="CR1325" s="308">
        <v>1185.78</v>
      </c>
      <c r="CS1325" s="308">
        <v>35</v>
      </c>
      <c r="CT1325" s="308">
        <v>35</v>
      </c>
      <c r="CW1325" s="312"/>
      <c r="CX1325" s="312"/>
    </row>
    <row r="1326" spans="1:102" s="299" customFormat="1" ht="16" customHeight="1">
      <c r="A1326" s="297" t="s">
        <v>4137</v>
      </c>
      <c r="B1326" s="297" t="s">
        <v>4138</v>
      </c>
      <c r="C1326" s="119" t="s">
        <v>1255</v>
      </c>
      <c r="D1326" s="119"/>
      <c r="E1326" s="119"/>
      <c r="F1326" s="298">
        <v>1326</v>
      </c>
      <c r="G1326" s="119"/>
      <c r="H1326" s="119"/>
      <c r="I1326" s="119" t="s">
        <v>4139</v>
      </c>
      <c r="J1326" s="119" t="s">
        <v>4140</v>
      </c>
      <c r="K1326" s="119" t="s">
        <v>378</v>
      </c>
      <c r="L1326" s="119"/>
      <c r="M1326" s="119" t="s">
        <v>147</v>
      </c>
      <c r="N1326" s="119"/>
      <c r="O1326" s="119"/>
      <c r="P1326" s="119"/>
      <c r="Q1326" s="119"/>
      <c r="R1326" s="119">
        <v>1</v>
      </c>
      <c r="S1326" s="119" t="s">
        <v>120</v>
      </c>
      <c r="T1326" s="119"/>
      <c r="U1326" s="119"/>
      <c r="V1326" s="119"/>
      <c r="W1326" s="119"/>
      <c r="X1326" s="119" t="s">
        <v>4141</v>
      </c>
      <c r="Y1326" s="119" t="s">
        <v>4142</v>
      </c>
      <c r="Z1326" s="119" t="s">
        <v>4143</v>
      </c>
      <c r="AA1326" s="119" t="s">
        <v>4144</v>
      </c>
      <c r="AB1326" s="119" t="s">
        <v>1209</v>
      </c>
      <c r="AD1326" s="300"/>
      <c r="AE1326" s="304"/>
      <c r="AF1326" s="297" t="s">
        <v>761</v>
      </c>
      <c r="AG1326" s="302">
        <v>0</v>
      </c>
      <c r="AH1326" s="297" t="s">
        <v>4137</v>
      </c>
      <c r="AI1326" s="297" t="s">
        <v>4138</v>
      </c>
      <c r="AJ1326" s="302">
        <v>4</v>
      </c>
      <c r="AK1326" s="299">
        <v>7</v>
      </c>
      <c r="AL1326" s="299">
        <v>1</v>
      </c>
      <c r="AM1326" s="299">
        <v>2</v>
      </c>
      <c r="AN1326" s="299">
        <v>1</v>
      </c>
      <c r="AR1326" s="299">
        <v>8</v>
      </c>
      <c r="AS1326" s="299">
        <v>4</v>
      </c>
      <c r="AT1326" s="299">
        <v>3</v>
      </c>
      <c r="AU1326" s="299">
        <v>3</v>
      </c>
      <c r="AX1326" s="303">
        <v>94.375</v>
      </c>
      <c r="AY1326" s="299">
        <v>740</v>
      </c>
      <c r="AZ1326" s="303">
        <v>419.44444444444446</v>
      </c>
      <c r="BA1326" s="299">
        <v>0</v>
      </c>
      <c r="BB1326" s="304">
        <v>296.72000000000003</v>
      </c>
      <c r="BC1326" s="304">
        <v>1230.21</v>
      </c>
      <c r="BD1326" s="303">
        <v>1419.4444444444443</v>
      </c>
      <c r="BE1326" s="303">
        <v>1000</v>
      </c>
      <c r="BH1326" s="297" t="s">
        <v>4128</v>
      </c>
      <c r="BI1326" s="312"/>
      <c r="BJ1326" s="305" t="s">
        <v>109</v>
      </c>
      <c r="BK1326" s="305"/>
      <c r="BL1326" s="305">
        <v>1</v>
      </c>
      <c r="BM1326" s="307">
        <v>1</v>
      </c>
      <c r="BN1326" s="307" t="s">
        <v>79</v>
      </c>
      <c r="BO1326" s="305" t="s">
        <v>1210</v>
      </c>
      <c r="BP1326" s="308">
        <v>296.72000000000003</v>
      </c>
      <c r="BQ1326" s="308">
        <v>1230.21</v>
      </c>
      <c r="BR1326" s="308">
        <v>12</v>
      </c>
      <c r="BS1326" s="308">
        <v>12</v>
      </c>
      <c r="BT1326" s="305" t="s">
        <v>4145</v>
      </c>
      <c r="BU1326" s="307">
        <v>0.1</v>
      </c>
      <c r="BV1326" s="309">
        <v>0</v>
      </c>
      <c r="BW1326" s="310" t="s">
        <v>1252</v>
      </c>
      <c r="BX1326" s="305"/>
      <c r="BY1326" s="308">
        <v>296.72000000000003</v>
      </c>
      <c r="BZ1326" s="308">
        <v>1230.21</v>
      </c>
      <c r="CA1326" s="308">
        <v>20.399999999999999</v>
      </c>
      <c r="CB1326" s="308">
        <v>20.399999999999999</v>
      </c>
      <c r="CC1326" s="307">
        <v>0.55000000000000004</v>
      </c>
      <c r="CD1326" s="305" t="s">
        <v>1212</v>
      </c>
      <c r="CE1326" s="310" t="s">
        <v>1252</v>
      </c>
      <c r="CF1326" s="305"/>
      <c r="CG1326" s="308">
        <v>296.72000000000003</v>
      </c>
      <c r="CH1326" s="308">
        <v>1230.21</v>
      </c>
      <c r="CI1326" s="308">
        <v>12</v>
      </c>
      <c r="CJ1326" s="308">
        <v>12</v>
      </c>
      <c r="CK1326" s="307"/>
      <c r="CL1326" s="307"/>
      <c r="CM1326" s="307">
        <v>1</v>
      </c>
      <c r="CN1326" s="311" t="s">
        <v>1212</v>
      </c>
      <c r="CO1326" s="305" t="s">
        <v>1252</v>
      </c>
      <c r="CP1326" s="305"/>
      <c r="CQ1326" s="308">
        <v>296.72000000000003</v>
      </c>
      <c r="CR1326" s="308">
        <v>1230.21</v>
      </c>
      <c r="CS1326" s="308">
        <v>12</v>
      </c>
      <c r="CT1326" s="308">
        <v>12</v>
      </c>
      <c r="CW1326" s="312"/>
      <c r="CX1326" s="312"/>
    </row>
    <row r="1327" spans="1:102" s="299" customFormat="1" ht="16" customHeight="1">
      <c r="A1327" s="297" t="s">
        <v>4146</v>
      </c>
      <c r="B1327" s="297" t="s">
        <v>4147</v>
      </c>
      <c r="C1327" s="119" t="s">
        <v>1214</v>
      </c>
      <c r="D1327" s="119"/>
      <c r="E1327" s="119"/>
      <c r="F1327" s="298">
        <v>1327</v>
      </c>
      <c r="G1327" s="119"/>
      <c r="H1327" s="119"/>
      <c r="I1327" s="119" t="s">
        <v>4148</v>
      </c>
      <c r="J1327" s="119" t="s">
        <v>4149</v>
      </c>
      <c r="K1327" s="119" t="s">
        <v>378</v>
      </c>
      <c r="L1327" s="119"/>
      <c r="M1327" s="119" t="s">
        <v>147</v>
      </c>
      <c r="N1327" s="119"/>
      <c r="O1327" s="119"/>
      <c r="P1327" s="119"/>
      <c r="Q1327" s="119"/>
      <c r="R1327" s="119">
        <v>1</v>
      </c>
      <c r="S1327" s="119" t="s">
        <v>120</v>
      </c>
      <c r="T1327" s="119"/>
      <c r="U1327" s="119"/>
      <c r="V1327" s="119"/>
      <c r="W1327" s="119"/>
      <c r="X1327" s="119" t="s">
        <v>4150</v>
      </c>
      <c r="Y1327" s="119" t="s">
        <v>4151</v>
      </c>
      <c r="Z1327" s="119" t="s">
        <v>4152</v>
      </c>
      <c r="AA1327" s="119" t="s">
        <v>4153</v>
      </c>
      <c r="AB1327" s="119" t="s">
        <v>1209</v>
      </c>
      <c r="AD1327" s="300"/>
      <c r="AE1327" s="304"/>
      <c r="AF1327" s="297" t="s">
        <v>762</v>
      </c>
      <c r="AG1327" s="302">
        <v>0</v>
      </c>
      <c r="AH1327" s="297" t="s">
        <v>4146</v>
      </c>
      <c r="AI1327" s="297" t="s">
        <v>4147</v>
      </c>
      <c r="AJ1327" s="302">
        <v>4</v>
      </c>
      <c r="AK1327" s="299">
        <v>7</v>
      </c>
      <c r="AL1327" s="299">
        <v>1</v>
      </c>
      <c r="AM1327" s="299">
        <v>2</v>
      </c>
      <c r="AN1327" s="299">
        <v>2</v>
      </c>
      <c r="AR1327" s="299">
        <v>8</v>
      </c>
      <c r="AS1327" s="299">
        <v>4</v>
      </c>
      <c r="AT1327" s="299">
        <v>3</v>
      </c>
      <c r="AU1327" s="299">
        <v>3</v>
      </c>
      <c r="AX1327" s="303">
        <v>95.625</v>
      </c>
      <c r="AY1327" s="299">
        <v>740</v>
      </c>
      <c r="AZ1327" s="303">
        <v>425</v>
      </c>
      <c r="BA1327" s="299">
        <v>0</v>
      </c>
      <c r="BB1327" s="304">
        <v>291.86</v>
      </c>
      <c r="BC1327" s="304">
        <v>1214.81</v>
      </c>
      <c r="BD1327" s="303">
        <v>1425</v>
      </c>
      <c r="BE1327" s="303">
        <v>1000</v>
      </c>
      <c r="BH1327" s="297" t="s">
        <v>4128</v>
      </c>
      <c r="BI1327" s="312"/>
      <c r="BJ1327" s="305" t="s">
        <v>109</v>
      </c>
      <c r="BK1327" s="305"/>
      <c r="BL1327" s="305">
        <v>1</v>
      </c>
      <c r="BM1327" s="307">
        <v>1</v>
      </c>
      <c r="BN1327" s="307" t="s">
        <v>79</v>
      </c>
      <c r="BO1327" s="305" t="s">
        <v>1210</v>
      </c>
      <c r="BP1327" s="308">
        <v>291.86</v>
      </c>
      <c r="BQ1327" s="308">
        <v>1214.81</v>
      </c>
      <c r="BR1327" s="308">
        <v>12</v>
      </c>
      <c r="BS1327" s="308">
        <v>12</v>
      </c>
      <c r="BT1327" s="305" t="s">
        <v>4154</v>
      </c>
      <c r="BU1327" s="307">
        <v>0.1</v>
      </c>
      <c r="BV1327" s="309">
        <v>0</v>
      </c>
      <c r="BW1327" s="310" t="s">
        <v>1252</v>
      </c>
      <c r="BX1327" s="305"/>
      <c r="BY1327" s="308">
        <v>291.86</v>
      </c>
      <c r="BZ1327" s="308">
        <v>1214.81</v>
      </c>
      <c r="CA1327" s="308">
        <v>20.399999999999999</v>
      </c>
      <c r="CB1327" s="308">
        <v>20.399999999999999</v>
      </c>
      <c r="CC1327" s="307">
        <v>0.55000000000000004</v>
      </c>
      <c r="CD1327" s="305" t="s">
        <v>1212</v>
      </c>
      <c r="CE1327" s="310" t="s">
        <v>1252</v>
      </c>
      <c r="CF1327" s="305"/>
      <c r="CG1327" s="308">
        <v>291.86</v>
      </c>
      <c r="CH1327" s="308">
        <v>1214.81</v>
      </c>
      <c r="CI1327" s="308">
        <v>12</v>
      </c>
      <c r="CJ1327" s="308">
        <v>12</v>
      </c>
      <c r="CK1327" s="307"/>
      <c r="CL1327" s="307"/>
      <c r="CM1327" s="307">
        <v>1</v>
      </c>
      <c r="CN1327" s="311" t="s">
        <v>1212</v>
      </c>
      <c r="CO1327" s="305" t="s">
        <v>1252</v>
      </c>
      <c r="CP1327" s="305"/>
      <c r="CQ1327" s="308">
        <v>291.86</v>
      </c>
      <c r="CR1327" s="308">
        <v>1214.81</v>
      </c>
      <c r="CS1327" s="308">
        <v>12</v>
      </c>
      <c r="CT1327" s="308">
        <v>12</v>
      </c>
      <c r="CW1327" s="312"/>
      <c r="CX1327" s="312"/>
    </row>
    <row r="1328" spans="1:102" s="299" customFormat="1" ht="16" customHeight="1">
      <c r="A1328" s="297" t="s">
        <v>4155</v>
      </c>
      <c r="B1328" s="297" t="s">
        <v>4156</v>
      </c>
      <c r="C1328" s="119" t="s">
        <v>1255</v>
      </c>
      <c r="D1328" s="119"/>
      <c r="E1328" s="119"/>
      <c r="F1328" s="298">
        <v>1328</v>
      </c>
      <c r="G1328" s="119"/>
      <c r="H1328" s="119"/>
      <c r="I1328" s="119" t="s">
        <v>4157</v>
      </c>
      <c r="J1328" s="119" t="s">
        <v>4158</v>
      </c>
      <c r="K1328" s="119" t="s">
        <v>378</v>
      </c>
      <c r="L1328" s="119"/>
      <c r="M1328" s="119" t="s">
        <v>147</v>
      </c>
      <c r="N1328" s="119"/>
      <c r="O1328" s="119"/>
      <c r="P1328" s="119"/>
      <c r="Q1328" s="119"/>
      <c r="R1328" s="119">
        <v>1</v>
      </c>
      <c r="S1328" s="119" t="s">
        <v>120</v>
      </c>
      <c r="T1328" s="119"/>
      <c r="U1328" s="119"/>
      <c r="V1328" s="119"/>
      <c r="W1328" s="119"/>
      <c r="X1328" s="119" t="s">
        <v>4159</v>
      </c>
      <c r="Y1328" s="119" t="s">
        <v>4160</v>
      </c>
      <c r="Z1328" s="119" t="s">
        <v>4161</v>
      </c>
      <c r="AA1328" s="119" t="s">
        <v>4162</v>
      </c>
      <c r="AB1328" s="119" t="s">
        <v>1209</v>
      </c>
      <c r="AD1328" s="300"/>
      <c r="AE1328" s="304"/>
      <c r="AF1328" s="297" t="s">
        <v>763</v>
      </c>
      <c r="AG1328" s="302">
        <v>0</v>
      </c>
      <c r="AH1328" s="297" t="s">
        <v>4155</v>
      </c>
      <c r="AI1328" s="297" t="s">
        <v>4156</v>
      </c>
      <c r="AJ1328" s="302">
        <v>4</v>
      </c>
      <c r="AK1328" s="299">
        <v>7</v>
      </c>
      <c r="AL1328" s="299">
        <v>1</v>
      </c>
      <c r="AM1328" s="299">
        <v>2</v>
      </c>
      <c r="AN1328" s="299">
        <v>3</v>
      </c>
      <c r="AR1328" s="299">
        <v>8</v>
      </c>
      <c r="AS1328" s="299">
        <v>4</v>
      </c>
      <c r="AT1328" s="299">
        <v>3</v>
      </c>
      <c r="AU1328" s="299">
        <v>3</v>
      </c>
      <c r="AX1328" s="303">
        <v>96.875</v>
      </c>
      <c r="AY1328" s="299">
        <v>740</v>
      </c>
      <c r="AZ1328" s="303">
        <v>430.55555555555554</v>
      </c>
      <c r="BA1328" s="299">
        <v>0</v>
      </c>
      <c r="BB1328" s="304">
        <v>287.35000000000002</v>
      </c>
      <c r="BC1328" s="304">
        <v>1199.31</v>
      </c>
      <c r="BD1328" s="303">
        <v>1430.5555555555557</v>
      </c>
      <c r="BE1328" s="303">
        <v>1000</v>
      </c>
      <c r="BH1328" s="297" t="s">
        <v>4128</v>
      </c>
      <c r="BI1328" s="312"/>
      <c r="BJ1328" s="305" t="s">
        <v>109</v>
      </c>
      <c r="BK1328" s="305"/>
      <c r="BL1328" s="305">
        <v>1</v>
      </c>
      <c r="BM1328" s="307">
        <v>1</v>
      </c>
      <c r="BN1328" s="307" t="s">
        <v>79</v>
      </c>
      <c r="BO1328" s="305" t="s">
        <v>1210</v>
      </c>
      <c r="BP1328" s="308">
        <v>287.35000000000002</v>
      </c>
      <c r="BQ1328" s="308">
        <v>1199.31</v>
      </c>
      <c r="BR1328" s="308">
        <v>12</v>
      </c>
      <c r="BS1328" s="308">
        <v>12</v>
      </c>
      <c r="BT1328" s="305" t="s">
        <v>4163</v>
      </c>
      <c r="BU1328" s="307">
        <v>0.1</v>
      </c>
      <c r="BV1328" s="309">
        <v>0</v>
      </c>
      <c r="BW1328" s="310" t="s">
        <v>1252</v>
      </c>
      <c r="BX1328" s="305"/>
      <c r="BY1328" s="308">
        <v>287.35000000000002</v>
      </c>
      <c r="BZ1328" s="308">
        <v>1199.31</v>
      </c>
      <c r="CA1328" s="308">
        <v>20.399999999999999</v>
      </c>
      <c r="CB1328" s="308">
        <v>20.399999999999999</v>
      </c>
      <c r="CC1328" s="307">
        <v>0.55000000000000004</v>
      </c>
      <c r="CD1328" s="305" t="s">
        <v>1212</v>
      </c>
      <c r="CE1328" s="310" t="s">
        <v>1252</v>
      </c>
      <c r="CF1328" s="305"/>
      <c r="CG1328" s="308">
        <v>287.35000000000002</v>
      </c>
      <c r="CH1328" s="308">
        <v>1199.31</v>
      </c>
      <c r="CI1328" s="308">
        <v>12</v>
      </c>
      <c r="CJ1328" s="308">
        <v>12</v>
      </c>
      <c r="CK1328" s="307"/>
      <c r="CL1328" s="307"/>
      <c r="CM1328" s="307">
        <v>1</v>
      </c>
      <c r="CN1328" s="311" t="s">
        <v>1212</v>
      </c>
      <c r="CO1328" s="305" t="s">
        <v>1252</v>
      </c>
      <c r="CP1328" s="305"/>
      <c r="CQ1328" s="308">
        <v>287.35000000000002</v>
      </c>
      <c r="CR1328" s="308">
        <v>1199.31</v>
      </c>
      <c r="CS1328" s="308">
        <v>12</v>
      </c>
      <c r="CT1328" s="308">
        <v>12</v>
      </c>
      <c r="CW1328" s="312"/>
      <c r="CX1328" s="312"/>
    </row>
    <row r="1329" spans="1:102" s="299" customFormat="1" ht="16" customHeight="1">
      <c r="A1329" s="297" t="s">
        <v>4164</v>
      </c>
      <c r="B1329" s="297" t="s">
        <v>4165</v>
      </c>
      <c r="C1329" s="119" t="s">
        <v>1214</v>
      </c>
      <c r="D1329" s="119"/>
      <c r="E1329" s="119"/>
      <c r="F1329" s="298">
        <v>1329</v>
      </c>
      <c r="G1329" s="119"/>
      <c r="H1329" s="119"/>
      <c r="I1329" s="119" t="s">
        <v>4166</v>
      </c>
      <c r="J1329" s="119" t="s">
        <v>4167</v>
      </c>
      <c r="K1329" s="119" t="s">
        <v>378</v>
      </c>
      <c r="L1329" s="119"/>
      <c r="M1329" s="119" t="s">
        <v>147</v>
      </c>
      <c r="N1329" s="119"/>
      <c r="O1329" s="119"/>
      <c r="P1329" s="119"/>
      <c r="Q1329" s="119"/>
      <c r="R1329" s="119">
        <v>1</v>
      </c>
      <c r="S1329" s="119" t="s">
        <v>120</v>
      </c>
      <c r="T1329" s="119"/>
      <c r="U1329" s="119"/>
      <c r="V1329" s="119"/>
      <c r="W1329" s="119"/>
      <c r="X1329" s="119" t="s">
        <v>4168</v>
      </c>
      <c r="Y1329" s="119" t="s">
        <v>4169</v>
      </c>
      <c r="Z1329" s="119" t="s">
        <v>4170</v>
      </c>
      <c r="AA1329" s="119" t="s">
        <v>4171</v>
      </c>
      <c r="AB1329" s="119" t="s">
        <v>1209</v>
      </c>
      <c r="AD1329" s="300"/>
      <c r="AE1329" s="304"/>
      <c r="AF1329" s="297" t="s">
        <v>764</v>
      </c>
      <c r="AG1329" s="302">
        <v>0</v>
      </c>
      <c r="AH1329" s="297" t="s">
        <v>4164</v>
      </c>
      <c r="AI1329" s="297" t="s">
        <v>4165</v>
      </c>
      <c r="AJ1329" s="302">
        <v>3</v>
      </c>
      <c r="AK1329" s="299">
        <v>7</v>
      </c>
      <c r="AL1329" s="299">
        <v>1</v>
      </c>
      <c r="AM1329" s="299">
        <v>3</v>
      </c>
      <c r="AR1329" s="299">
        <v>8</v>
      </c>
      <c r="AS1329" s="299">
        <v>4</v>
      </c>
      <c r="AT1329" s="299">
        <v>3</v>
      </c>
      <c r="AX1329" s="303">
        <v>99.375</v>
      </c>
      <c r="AY1329" s="299">
        <v>640</v>
      </c>
      <c r="AZ1329" s="303">
        <v>441.66666666666669</v>
      </c>
      <c r="BA1329" s="299">
        <v>0</v>
      </c>
      <c r="BB1329" s="304">
        <v>376.72</v>
      </c>
      <c r="BC1329" s="304">
        <v>1145.33</v>
      </c>
      <c r="BD1329" s="303">
        <v>1441.6666666666667</v>
      </c>
      <c r="BE1329" s="303">
        <v>1000</v>
      </c>
      <c r="BH1329" s="297" t="s">
        <v>4083</v>
      </c>
      <c r="BI1329" s="312"/>
      <c r="BJ1329" s="305" t="s">
        <v>109</v>
      </c>
      <c r="BK1329" s="305"/>
      <c r="BL1329" s="305">
        <v>1</v>
      </c>
      <c r="BM1329" s="307">
        <v>1</v>
      </c>
      <c r="BN1329" s="307" t="s">
        <v>79</v>
      </c>
      <c r="BO1329" s="305" t="s">
        <v>1210</v>
      </c>
      <c r="BP1329" s="308">
        <v>376.72</v>
      </c>
      <c r="BQ1329" s="308">
        <v>1145.33</v>
      </c>
      <c r="BR1329" s="308">
        <v>35</v>
      </c>
      <c r="BS1329" s="308">
        <v>35</v>
      </c>
      <c r="BT1329" s="305" t="s">
        <v>4172</v>
      </c>
      <c r="BU1329" s="307">
        <v>0.1</v>
      </c>
      <c r="BV1329" s="309">
        <v>0</v>
      </c>
      <c r="BW1329" s="310" t="s">
        <v>1242</v>
      </c>
      <c r="BX1329" s="305"/>
      <c r="BY1329" s="308">
        <v>376.72</v>
      </c>
      <c r="BZ1329" s="308">
        <v>1145.33</v>
      </c>
      <c r="CA1329" s="308">
        <v>59.5</v>
      </c>
      <c r="CB1329" s="308">
        <v>59.5</v>
      </c>
      <c r="CC1329" s="307">
        <v>0.55000000000000004</v>
      </c>
      <c r="CD1329" s="305" t="s">
        <v>1212</v>
      </c>
      <c r="CE1329" s="310" t="s">
        <v>1242</v>
      </c>
      <c r="CF1329" s="305"/>
      <c r="CG1329" s="308">
        <v>376.72</v>
      </c>
      <c r="CH1329" s="308">
        <v>1145.33</v>
      </c>
      <c r="CI1329" s="308">
        <v>35</v>
      </c>
      <c r="CJ1329" s="308">
        <v>35</v>
      </c>
      <c r="CK1329" s="307"/>
      <c r="CL1329" s="307"/>
      <c r="CM1329" s="307">
        <v>1</v>
      </c>
      <c r="CN1329" s="311" t="s">
        <v>1212</v>
      </c>
      <c r="CO1329" s="305" t="s">
        <v>1242</v>
      </c>
      <c r="CP1329" s="305"/>
      <c r="CQ1329" s="308">
        <v>376.72</v>
      </c>
      <c r="CR1329" s="308">
        <v>1145.33</v>
      </c>
      <c r="CS1329" s="308">
        <v>35</v>
      </c>
      <c r="CT1329" s="308">
        <v>35</v>
      </c>
      <c r="CW1329" s="312"/>
      <c r="CX1329" s="312"/>
    </row>
    <row r="1330" spans="1:102" s="299" customFormat="1" ht="16" customHeight="1">
      <c r="A1330" s="297" t="s">
        <v>4173</v>
      </c>
      <c r="B1330" s="297" t="s">
        <v>4174</v>
      </c>
      <c r="C1330" s="119" t="s">
        <v>1214</v>
      </c>
      <c r="D1330" s="119"/>
      <c r="E1330" s="119"/>
      <c r="F1330" s="298">
        <v>1330</v>
      </c>
      <c r="G1330" s="119"/>
      <c r="H1330" s="119"/>
      <c r="I1330" s="119" t="s">
        <v>4175</v>
      </c>
      <c r="J1330" s="119" t="s">
        <v>4176</v>
      </c>
      <c r="K1330" s="119" t="s">
        <v>378</v>
      </c>
      <c r="L1330" s="119"/>
      <c r="M1330" s="119" t="s">
        <v>147</v>
      </c>
      <c r="N1330" s="119"/>
      <c r="O1330" s="119"/>
      <c r="P1330" s="119"/>
      <c r="Q1330" s="119"/>
      <c r="R1330" s="119">
        <v>1</v>
      </c>
      <c r="S1330" s="119" t="s">
        <v>120</v>
      </c>
      <c r="T1330" s="119"/>
      <c r="U1330" s="119"/>
      <c r="V1330" s="119"/>
      <c r="W1330" s="119"/>
      <c r="X1330" s="119" t="s">
        <v>4177</v>
      </c>
      <c r="Y1330" s="119" t="s">
        <v>4178</v>
      </c>
      <c r="Z1330" s="119" t="s">
        <v>4179</v>
      </c>
      <c r="AA1330" s="119" t="s">
        <v>4180</v>
      </c>
      <c r="AB1330" s="119" t="s">
        <v>1209</v>
      </c>
      <c r="AD1330" s="300"/>
      <c r="AE1330" s="304"/>
      <c r="AF1330" s="297" t="s">
        <v>765</v>
      </c>
      <c r="AG1330" s="302">
        <v>0</v>
      </c>
      <c r="AH1330" s="297" t="s">
        <v>4173</v>
      </c>
      <c r="AI1330" s="297" t="s">
        <v>4174</v>
      </c>
      <c r="AJ1330" s="302">
        <v>4</v>
      </c>
      <c r="AK1330" s="299">
        <v>7</v>
      </c>
      <c r="AL1330" s="299">
        <v>1</v>
      </c>
      <c r="AM1330" s="299">
        <v>3</v>
      </c>
      <c r="AN1330" s="299">
        <v>1</v>
      </c>
      <c r="AR1330" s="299">
        <v>8</v>
      </c>
      <c r="AS1330" s="299">
        <v>4</v>
      </c>
      <c r="AT1330" s="299">
        <v>3</v>
      </c>
      <c r="AU1330" s="299">
        <v>3</v>
      </c>
      <c r="AX1330" s="303">
        <v>98.125</v>
      </c>
      <c r="AY1330" s="299">
        <v>740</v>
      </c>
      <c r="AZ1330" s="303">
        <v>436.11111111111114</v>
      </c>
      <c r="BA1330" s="299">
        <v>0</v>
      </c>
      <c r="BB1330" s="304">
        <v>283.16999999999996</v>
      </c>
      <c r="BC1330" s="304">
        <v>1183.72</v>
      </c>
      <c r="BD1330" s="303">
        <v>1436.1111111111111</v>
      </c>
      <c r="BE1330" s="303">
        <v>1000</v>
      </c>
      <c r="BH1330" s="297" t="s">
        <v>4164</v>
      </c>
      <c r="BI1330" s="312"/>
      <c r="BJ1330" s="305" t="s">
        <v>109</v>
      </c>
      <c r="BK1330" s="305"/>
      <c r="BL1330" s="305">
        <v>1</v>
      </c>
      <c r="BM1330" s="307">
        <v>1</v>
      </c>
      <c r="BN1330" s="307" t="s">
        <v>79</v>
      </c>
      <c r="BO1330" s="305" t="s">
        <v>1210</v>
      </c>
      <c r="BP1330" s="308">
        <v>283.17</v>
      </c>
      <c r="BQ1330" s="308">
        <v>1183.72</v>
      </c>
      <c r="BR1330" s="308">
        <v>12</v>
      </c>
      <c r="BS1330" s="308">
        <v>12</v>
      </c>
      <c r="BT1330" s="305" t="s">
        <v>4181</v>
      </c>
      <c r="BU1330" s="307">
        <v>0.1</v>
      </c>
      <c r="BV1330" s="309">
        <v>0</v>
      </c>
      <c r="BW1330" s="310" t="s">
        <v>1252</v>
      </c>
      <c r="BX1330" s="305"/>
      <c r="BY1330" s="308">
        <v>283.17</v>
      </c>
      <c r="BZ1330" s="308">
        <v>1183.72</v>
      </c>
      <c r="CA1330" s="308">
        <v>20.399999999999999</v>
      </c>
      <c r="CB1330" s="308">
        <v>20.399999999999999</v>
      </c>
      <c r="CC1330" s="307">
        <v>0.55000000000000004</v>
      </c>
      <c r="CD1330" s="305" t="s">
        <v>1212</v>
      </c>
      <c r="CE1330" s="310" t="s">
        <v>1252</v>
      </c>
      <c r="CF1330" s="305"/>
      <c r="CG1330" s="308">
        <v>283.17</v>
      </c>
      <c r="CH1330" s="308">
        <v>1183.72</v>
      </c>
      <c r="CI1330" s="308">
        <v>12</v>
      </c>
      <c r="CJ1330" s="308">
        <v>12</v>
      </c>
      <c r="CK1330" s="307"/>
      <c r="CL1330" s="307"/>
      <c r="CM1330" s="307">
        <v>1</v>
      </c>
      <c r="CN1330" s="311" t="s">
        <v>1212</v>
      </c>
      <c r="CO1330" s="305" t="s">
        <v>1252</v>
      </c>
      <c r="CP1330" s="305"/>
      <c r="CQ1330" s="308">
        <v>283.17</v>
      </c>
      <c r="CR1330" s="308">
        <v>1183.72</v>
      </c>
      <c r="CS1330" s="308">
        <v>12</v>
      </c>
      <c r="CT1330" s="308">
        <v>12</v>
      </c>
      <c r="CW1330" s="312"/>
      <c r="CX1330" s="312"/>
    </row>
    <row r="1331" spans="1:102" s="299" customFormat="1" ht="16" customHeight="1">
      <c r="A1331" s="297" t="s">
        <v>4182</v>
      </c>
      <c r="B1331" s="297" t="s">
        <v>4183</v>
      </c>
      <c r="C1331" s="119" t="s">
        <v>1255</v>
      </c>
      <c r="D1331" s="119"/>
      <c r="E1331" s="119"/>
      <c r="F1331" s="298">
        <v>1331</v>
      </c>
      <c r="G1331" s="119"/>
      <c r="H1331" s="119"/>
      <c r="I1331" s="119" t="s">
        <v>4184</v>
      </c>
      <c r="J1331" s="119" t="s">
        <v>4185</v>
      </c>
      <c r="K1331" s="119" t="s">
        <v>378</v>
      </c>
      <c r="L1331" s="119"/>
      <c r="M1331" s="119" t="s">
        <v>147</v>
      </c>
      <c r="N1331" s="119"/>
      <c r="O1331" s="119"/>
      <c r="P1331" s="119"/>
      <c r="Q1331" s="119"/>
      <c r="R1331" s="119">
        <v>1</v>
      </c>
      <c r="S1331" s="119" t="s">
        <v>120</v>
      </c>
      <c r="T1331" s="119"/>
      <c r="U1331" s="119"/>
      <c r="V1331" s="119"/>
      <c r="W1331" s="119"/>
      <c r="X1331" s="119" t="s">
        <v>4186</v>
      </c>
      <c r="Y1331" s="119" t="s">
        <v>4187</v>
      </c>
      <c r="Z1331" s="119" t="s">
        <v>4188</v>
      </c>
      <c r="AA1331" s="119" t="s">
        <v>4189</v>
      </c>
      <c r="AB1331" s="119" t="s">
        <v>1209</v>
      </c>
      <c r="AD1331" s="300"/>
      <c r="AE1331" s="304"/>
      <c r="AF1331" s="297" t="s">
        <v>766</v>
      </c>
      <c r="AG1331" s="302">
        <v>0</v>
      </c>
      <c r="AH1331" s="297" t="s">
        <v>4182</v>
      </c>
      <c r="AI1331" s="297" t="s">
        <v>4183</v>
      </c>
      <c r="AJ1331" s="302">
        <v>4</v>
      </c>
      <c r="AK1331" s="299">
        <v>7</v>
      </c>
      <c r="AL1331" s="299">
        <v>1</v>
      </c>
      <c r="AM1331" s="299">
        <v>3</v>
      </c>
      <c r="AN1331" s="299">
        <v>2</v>
      </c>
      <c r="AR1331" s="299">
        <v>8</v>
      </c>
      <c r="AS1331" s="299">
        <v>4</v>
      </c>
      <c r="AT1331" s="299">
        <v>3</v>
      </c>
      <c r="AU1331" s="299">
        <v>3</v>
      </c>
      <c r="AX1331" s="303">
        <v>99.375</v>
      </c>
      <c r="AY1331" s="299">
        <v>740</v>
      </c>
      <c r="AZ1331" s="303">
        <v>441.66666666666669</v>
      </c>
      <c r="BA1331" s="299">
        <v>0</v>
      </c>
      <c r="BB1331" s="304">
        <v>279.33000000000004</v>
      </c>
      <c r="BC1331" s="304">
        <v>1168.04</v>
      </c>
      <c r="BD1331" s="303">
        <v>1441.6666666666667</v>
      </c>
      <c r="BE1331" s="303">
        <v>1000</v>
      </c>
      <c r="BH1331" s="297" t="s">
        <v>4164</v>
      </c>
      <c r="BI1331" s="312"/>
      <c r="BJ1331" s="305" t="s">
        <v>109</v>
      </c>
      <c r="BK1331" s="305"/>
      <c r="BL1331" s="305">
        <v>1</v>
      </c>
      <c r="BM1331" s="307">
        <v>1</v>
      </c>
      <c r="BN1331" s="307" t="s">
        <v>79</v>
      </c>
      <c r="BO1331" s="305" t="s">
        <v>1210</v>
      </c>
      <c r="BP1331" s="308">
        <v>279.33</v>
      </c>
      <c r="BQ1331" s="308">
        <v>1168.04</v>
      </c>
      <c r="BR1331" s="308">
        <v>12</v>
      </c>
      <c r="BS1331" s="308">
        <v>12</v>
      </c>
      <c r="BT1331" s="305" t="s">
        <v>4190</v>
      </c>
      <c r="BU1331" s="307">
        <v>0.1</v>
      </c>
      <c r="BV1331" s="309">
        <v>0</v>
      </c>
      <c r="BW1331" s="310" t="s">
        <v>1252</v>
      </c>
      <c r="BX1331" s="305"/>
      <c r="BY1331" s="308">
        <v>279.33</v>
      </c>
      <c r="BZ1331" s="308">
        <v>1168.04</v>
      </c>
      <c r="CA1331" s="308">
        <v>20.399999999999999</v>
      </c>
      <c r="CB1331" s="308">
        <v>20.399999999999999</v>
      </c>
      <c r="CC1331" s="307">
        <v>0.55000000000000004</v>
      </c>
      <c r="CD1331" s="305" t="s">
        <v>1212</v>
      </c>
      <c r="CE1331" s="310" t="s">
        <v>1252</v>
      </c>
      <c r="CF1331" s="305"/>
      <c r="CG1331" s="308">
        <v>279.33</v>
      </c>
      <c r="CH1331" s="308">
        <v>1168.04</v>
      </c>
      <c r="CI1331" s="308">
        <v>12</v>
      </c>
      <c r="CJ1331" s="308">
        <v>12</v>
      </c>
      <c r="CK1331" s="307"/>
      <c r="CL1331" s="307"/>
      <c r="CM1331" s="307">
        <v>1</v>
      </c>
      <c r="CN1331" s="311" t="s">
        <v>1212</v>
      </c>
      <c r="CO1331" s="305" t="s">
        <v>1252</v>
      </c>
      <c r="CP1331" s="305"/>
      <c r="CQ1331" s="308">
        <v>279.33</v>
      </c>
      <c r="CR1331" s="308">
        <v>1168.04</v>
      </c>
      <c r="CS1331" s="308">
        <v>12</v>
      </c>
      <c r="CT1331" s="308">
        <v>12</v>
      </c>
      <c r="CW1331" s="312"/>
      <c r="CX1331" s="312"/>
    </row>
    <row r="1332" spans="1:102" s="299" customFormat="1" ht="16" customHeight="1">
      <c r="A1332" s="297" t="s">
        <v>4191</v>
      </c>
      <c r="B1332" s="297" t="s">
        <v>4192</v>
      </c>
      <c r="C1332" s="119" t="s">
        <v>1214</v>
      </c>
      <c r="D1332" s="119"/>
      <c r="E1332" s="119"/>
      <c r="F1332" s="298">
        <v>1332</v>
      </c>
      <c r="G1332" s="119"/>
      <c r="H1332" s="119"/>
      <c r="I1332" s="119" t="s">
        <v>4193</v>
      </c>
      <c r="J1332" s="119" t="s">
        <v>4194</v>
      </c>
      <c r="K1332" s="119" t="s">
        <v>378</v>
      </c>
      <c r="L1332" s="119"/>
      <c r="M1332" s="119" t="s">
        <v>147</v>
      </c>
      <c r="N1332" s="119"/>
      <c r="O1332" s="119"/>
      <c r="P1332" s="119"/>
      <c r="Q1332" s="119"/>
      <c r="R1332" s="119">
        <v>1</v>
      </c>
      <c r="S1332" s="119" t="s">
        <v>120</v>
      </c>
      <c r="T1332" s="119"/>
      <c r="U1332" s="119"/>
      <c r="V1332" s="119"/>
      <c r="W1332" s="119"/>
      <c r="X1332" s="119" t="s">
        <v>4195</v>
      </c>
      <c r="Y1332" s="119" t="s">
        <v>4196</v>
      </c>
      <c r="Z1332" s="119" t="s">
        <v>4197</v>
      </c>
      <c r="AA1332" s="119" t="s">
        <v>4198</v>
      </c>
      <c r="AB1332" s="119" t="s">
        <v>1209</v>
      </c>
      <c r="AD1332" s="300"/>
      <c r="AE1332" s="304"/>
      <c r="AF1332" s="297" t="s">
        <v>767</v>
      </c>
      <c r="AG1332" s="302">
        <v>0</v>
      </c>
      <c r="AH1332" s="297" t="s">
        <v>4191</v>
      </c>
      <c r="AI1332" s="297" t="s">
        <v>4192</v>
      </c>
      <c r="AJ1332" s="302">
        <v>4</v>
      </c>
      <c r="AK1332" s="299">
        <v>7</v>
      </c>
      <c r="AL1332" s="299">
        <v>1</v>
      </c>
      <c r="AM1332" s="299">
        <v>3</v>
      </c>
      <c r="AN1332" s="299">
        <v>3</v>
      </c>
      <c r="AR1332" s="299">
        <v>8</v>
      </c>
      <c r="AS1332" s="299">
        <v>4</v>
      </c>
      <c r="AT1332" s="299">
        <v>3</v>
      </c>
      <c r="AU1332" s="299">
        <v>3</v>
      </c>
      <c r="AX1332" s="303">
        <v>100.625</v>
      </c>
      <c r="AY1332" s="299">
        <v>740</v>
      </c>
      <c r="AZ1332" s="303">
        <v>447.22222222222223</v>
      </c>
      <c r="BA1332" s="299">
        <v>0</v>
      </c>
      <c r="BB1332" s="304">
        <v>275.84000000000003</v>
      </c>
      <c r="BC1332" s="304">
        <v>1152.28</v>
      </c>
      <c r="BD1332" s="303">
        <v>1447.2222222222222</v>
      </c>
      <c r="BE1332" s="303">
        <v>1000</v>
      </c>
      <c r="BH1332" s="297" t="s">
        <v>4164</v>
      </c>
      <c r="BI1332" s="312"/>
      <c r="BJ1332" s="305" t="s">
        <v>109</v>
      </c>
      <c r="BK1332" s="305"/>
      <c r="BL1332" s="305">
        <v>1</v>
      </c>
      <c r="BM1332" s="307">
        <v>1</v>
      </c>
      <c r="BN1332" s="307" t="s">
        <v>79</v>
      </c>
      <c r="BO1332" s="305" t="s">
        <v>1210</v>
      </c>
      <c r="BP1332" s="308">
        <v>275.83999999999997</v>
      </c>
      <c r="BQ1332" s="308">
        <v>1152.28</v>
      </c>
      <c r="BR1332" s="308">
        <v>12</v>
      </c>
      <c r="BS1332" s="308">
        <v>12</v>
      </c>
      <c r="BT1332" s="305" t="s">
        <v>4199</v>
      </c>
      <c r="BU1332" s="307">
        <v>0.1</v>
      </c>
      <c r="BV1332" s="309">
        <v>0</v>
      </c>
      <c r="BW1332" s="310" t="s">
        <v>1252</v>
      </c>
      <c r="BX1332" s="305"/>
      <c r="BY1332" s="308">
        <v>275.83999999999997</v>
      </c>
      <c r="BZ1332" s="308">
        <v>1152.28</v>
      </c>
      <c r="CA1332" s="308">
        <v>20.399999999999999</v>
      </c>
      <c r="CB1332" s="308">
        <v>20.399999999999999</v>
      </c>
      <c r="CC1332" s="307">
        <v>0.55000000000000004</v>
      </c>
      <c r="CD1332" s="305" t="s">
        <v>1212</v>
      </c>
      <c r="CE1332" s="310" t="s">
        <v>1252</v>
      </c>
      <c r="CF1332" s="305"/>
      <c r="CG1332" s="308">
        <v>275.83999999999997</v>
      </c>
      <c r="CH1332" s="308">
        <v>1152.28</v>
      </c>
      <c r="CI1332" s="308">
        <v>12</v>
      </c>
      <c r="CJ1332" s="308">
        <v>12</v>
      </c>
      <c r="CK1332" s="307"/>
      <c r="CL1332" s="307"/>
      <c r="CM1332" s="307">
        <v>1</v>
      </c>
      <c r="CN1332" s="311" t="s">
        <v>1212</v>
      </c>
      <c r="CO1332" s="305" t="s">
        <v>1252</v>
      </c>
      <c r="CP1332" s="305"/>
      <c r="CQ1332" s="308">
        <v>275.83999999999997</v>
      </c>
      <c r="CR1332" s="308">
        <v>1152.28</v>
      </c>
      <c r="CS1332" s="308">
        <v>12</v>
      </c>
      <c r="CT1332" s="308">
        <v>12</v>
      </c>
      <c r="CW1332" s="312"/>
      <c r="CX1332" s="312"/>
    </row>
    <row r="1333" spans="1:102" s="299" customFormat="1" ht="16" customHeight="1">
      <c r="A1333" s="297" t="s">
        <v>4200</v>
      </c>
      <c r="B1333" s="297" t="s">
        <v>4201</v>
      </c>
      <c r="C1333" s="119" t="s">
        <v>1255</v>
      </c>
      <c r="D1333" s="119"/>
      <c r="E1333" s="119"/>
      <c r="F1333" s="298">
        <v>1333</v>
      </c>
      <c r="G1333" s="119"/>
      <c r="H1333" s="119"/>
      <c r="I1333" s="119" t="s">
        <v>4202</v>
      </c>
      <c r="J1333" s="119" t="s">
        <v>4203</v>
      </c>
      <c r="K1333" s="119" t="s">
        <v>378</v>
      </c>
      <c r="L1333" s="119"/>
      <c r="M1333" s="119" t="s">
        <v>147</v>
      </c>
      <c r="N1333" s="119"/>
      <c r="O1333" s="119"/>
      <c r="P1333" s="119"/>
      <c r="Q1333" s="119"/>
      <c r="R1333" s="119">
        <v>1</v>
      </c>
      <c r="S1333" s="119" t="s">
        <v>120</v>
      </c>
      <c r="T1333" s="119"/>
      <c r="U1333" s="119"/>
      <c r="V1333" s="119"/>
      <c r="W1333" s="119"/>
      <c r="X1333" s="119" t="s">
        <v>4204</v>
      </c>
      <c r="Y1333" s="119" t="s">
        <v>4205</v>
      </c>
      <c r="Z1333" s="119" t="s">
        <v>4206</v>
      </c>
      <c r="AA1333" s="119" t="s">
        <v>4207</v>
      </c>
      <c r="AB1333" s="119" t="s">
        <v>1209</v>
      </c>
      <c r="AD1333" s="300"/>
      <c r="AE1333" s="304"/>
      <c r="AF1333" s="297" t="s">
        <v>768</v>
      </c>
      <c r="AG1333" s="302">
        <v>0</v>
      </c>
      <c r="AH1333" s="297" t="s">
        <v>4200</v>
      </c>
      <c r="AI1333" s="297" t="s">
        <v>4201</v>
      </c>
      <c r="AJ1333" s="302">
        <v>2</v>
      </c>
      <c r="AK1333" s="299">
        <v>7</v>
      </c>
      <c r="AL1333" s="299">
        <v>2</v>
      </c>
      <c r="AR1333" s="299">
        <v>8</v>
      </c>
      <c r="AS1333" s="299">
        <v>4</v>
      </c>
      <c r="AX1333" s="303">
        <v>106.875</v>
      </c>
      <c r="AY1333" s="299">
        <v>500</v>
      </c>
      <c r="AZ1333" s="303">
        <v>475</v>
      </c>
      <c r="BA1333" s="299">
        <v>0</v>
      </c>
      <c r="BB1333" s="304">
        <v>502.41</v>
      </c>
      <c r="BC1333" s="304">
        <v>1049.01</v>
      </c>
      <c r="BD1333" s="303">
        <v>1475</v>
      </c>
      <c r="BE1333" s="303">
        <v>1000</v>
      </c>
      <c r="BH1333" s="297" t="s">
        <v>4066</v>
      </c>
      <c r="BI1333" s="312"/>
      <c r="BJ1333" s="305" t="s">
        <v>109</v>
      </c>
      <c r="BK1333" s="305"/>
      <c r="BL1333" s="305">
        <v>1</v>
      </c>
      <c r="BM1333" s="307">
        <v>1</v>
      </c>
      <c r="BN1333" s="307" t="s">
        <v>79</v>
      </c>
      <c r="BO1333" s="305" t="s">
        <v>1210</v>
      </c>
      <c r="BP1333" s="308">
        <v>502.41</v>
      </c>
      <c r="BQ1333" s="308">
        <v>1049.01</v>
      </c>
      <c r="BR1333" s="308">
        <v>60</v>
      </c>
      <c r="BS1333" s="308">
        <v>60</v>
      </c>
      <c r="BT1333" s="305" t="s">
        <v>4208</v>
      </c>
      <c r="BU1333" s="307">
        <v>0.1</v>
      </c>
      <c r="BV1333" s="309">
        <v>0</v>
      </c>
      <c r="BW1333" s="310" t="s">
        <v>1232</v>
      </c>
      <c r="BX1333" s="305"/>
      <c r="BY1333" s="308">
        <v>502.41</v>
      </c>
      <c r="BZ1333" s="308">
        <v>1049.01</v>
      </c>
      <c r="CA1333" s="308">
        <v>102</v>
      </c>
      <c r="CB1333" s="308">
        <v>102</v>
      </c>
      <c r="CC1333" s="307">
        <v>0.55000000000000004</v>
      </c>
      <c r="CD1333" s="305" t="s">
        <v>1212</v>
      </c>
      <c r="CE1333" s="310" t="s">
        <v>1232</v>
      </c>
      <c r="CF1333" s="305"/>
      <c r="CG1333" s="308">
        <v>502.41</v>
      </c>
      <c r="CH1333" s="308">
        <v>1049.01</v>
      </c>
      <c r="CI1333" s="308">
        <v>60</v>
      </c>
      <c r="CJ1333" s="308">
        <v>60</v>
      </c>
      <c r="CK1333" s="307"/>
      <c r="CL1333" s="307"/>
      <c r="CM1333" s="307">
        <v>1</v>
      </c>
      <c r="CN1333" s="311" t="s">
        <v>1212</v>
      </c>
      <c r="CO1333" s="305" t="s">
        <v>1232</v>
      </c>
      <c r="CP1333" s="305"/>
      <c r="CQ1333" s="308">
        <v>502.41</v>
      </c>
      <c r="CR1333" s="308">
        <v>1049.01</v>
      </c>
      <c r="CS1333" s="308">
        <v>60</v>
      </c>
      <c r="CT1333" s="308">
        <v>60</v>
      </c>
      <c r="CW1333" s="312"/>
      <c r="CX1333" s="312"/>
    </row>
    <row r="1334" spans="1:102" s="299" customFormat="1" ht="16" customHeight="1">
      <c r="A1334" s="297" t="s">
        <v>4209</v>
      </c>
      <c r="B1334" s="297" t="s">
        <v>4210</v>
      </c>
      <c r="C1334" s="119" t="s">
        <v>1255</v>
      </c>
      <c r="D1334" s="119"/>
      <c r="E1334" s="119"/>
      <c r="F1334" s="298">
        <v>1334</v>
      </c>
      <c r="G1334" s="119"/>
      <c r="H1334" s="119"/>
      <c r="I1334" s="119" t="s">
        <v>4211</v>
      </c>
      <c r="J1334" s="119" t="s">
        <v>4212</v>
      </c>
      <c r="K1334" s="119" t="s">
        <v>378</v>
      </c>
      <c r="L1334" s="119"/>
      <c r="M1334" s="119" t="s">
        <v>147</v>
      </c>
      <c r="N1334" s="119"/>
      <c r="O1334" s="119"/>
      <c r="P1334" s="119"/>
      <c r="Q1334" s="119"/>
      <c r="R1334" s="119">
        <v>1</v>
      </c>
      <c r="S1334" s="119" t="s">
        <v>120</v>
      </c>
      <c r="T1334" s="119"/>
      <c r="U1334" s="119"/>
      <c r="V1334" s="119"/>
      <c r="W1334" s="119"/>
      <c r="X1334" s="119" t="s">
        <v>4213</v>
      </c>
      <c r="Y1334" s="119" t="s">
        <v>4214</v>
      </c>
      <c r="Z1334" s="119" t="s">
        <v>4215</v>
      </c>
      <c r="AA1334" s="119" t="s">
        <v>4216</v>
      </c>
      <c r="AB1334" s="119" t="s">
        <v>1209</v>
      </c>
      <c r="AD1334" s="300"/>
      <c r="AE1334" s="304"/>
      <c r="AF1334" s="297" t="s">
        <v>769</v>
      </c>
      <c r="AG1334" s="302">
        <v>0</v>
      </c>
      <c r="AH1334" s="297" t="s">
        <v>4209</v>
      </c>
      <c r="AI1334" s="297" t="s">
        <v>4210</v>
      </c>
      <c r="AJ1334" s="302">
        <v>3</v>
      </c>
      <c r="AK1334" s="299">
        <v>7</v>
      </c>
      <c r="AL1334" s="299">
        <v>2</v>
      </c>
      <c r="AM1334" s="299">
        <v>1</v>
      </c>
      <c r="AR1334" s="299">
        <v>8</v>
      </c>
      <c r="AS1334" s="299">
        <v>4</v>
      </c>
      <c r="AT1334" s="299">
        <v>3</v>
      </c>
      <c r="AX1334" s="303">
        <v>103.125</v>
      </c>
      <c r="AY1334" s="299">
        <v>640</v>
      </c>
      <c r="AZ1334" s="303">
        <v>458.33333333333331</v>
      </c>
      <c r="BA1334" s="299">
        <v>0</v>
      </c>
      <c r="BB1334" s="304">
        <v>368.54999999999995</v>
      </c>
      <c r="BC1334" s="304">
        <v>1104.25</v>
      </c>
      <c r="BD1334" s="303">
        <v>1458.3333333333333</v>
      </c>
      <c r="BE1334" s="303">
        <v>1000</v>
      </c>
      <c r="BH1334" s="297" t="s">
        <v>4200</v>
      </c>
      <c r="BI1334" s="312"/>
      <c r="BJ1334" s="305" t="s">
        <v>109</v>
      </c>
      <c r="BK1334" s="305"/>
      <c r="BL1334" s="305">
        <v>1</v>
      </c>
      <c r="BM1334" s="307">
        <v>1</v>
      </c>
      <c r="BN1334" s="307" t="s">
        <v>79</v>
      </c>
      <c r="BO1334" s="305" t="s">
        <v>1210</v>
      </c>
      <c r="BP1334" s="308">
        <v>368.55</v>
      </c>
      <c r="BQ1334" s="308">
        <v>1104.25</v>
      </c>
      <c r="BR1334" s="308">
        <v>35</v>
      </c>
      <c r="BS1334" s="308">
        <v>35</v>
      </c>
      <c r="BT1334" s="305" t="s">
        <v>4217</v>
      </c>
      <c r="BU1334" s="307">
        <v>0.1</v>
      </c>
      <c r="BV1334" s="309">
        <v>0</v>
      </c>
      <c r="BW1334" s="310" t="s">
        <v>1242</v>
      </c>
      <c r="BX1334" s="305"/>
      <c r="BY1334" s="308">
        <v>368.55</v>
      </c>
      <c r="BZ1334" s="308">
        <v>1104.25</v>
      </c>
      <c r="CA1334" s="308">
        <v>59.5</v>
      </c>
      <c r="CB1334" s="308">
        <v>59.5</v>
      </c>
      <c r="CC1334" s="307">
        <v>0.55000000000000004</v>
      </c>
      <c r="CD1334" s="305" t="s">
        <v>1212</v>
      </c>
      <c r="CE1334" s="310" t="s">
        <v>1242</v>
      </c>
      <c r="CF1334" s="305"/>
      <c r="CG1334" s="308">
        <v>368.55</v>
      </c>
      <c r="CH1334" s="308">
        <v>1104.25</v>
      </c>
      <c r="CI1334" s="308">
        <v>35</v>
      </c>
      <c r="CJ1334" s="308">
        <v>35</v>
      </c>
      <c r="CK1334" s="307"/>
      <c r="CL1334" s="307"/>
      <c r="CM1334" s="307">
        <v>1</v>
      </c>
      <c r="CN1334" s="311" t="s">
        <v>1212</v>
      </c>
      <c r="CO1334" s="305" t="s">
        <v>1242</v>
      </c>
      <c r="CP1334" s="305"/>
      <c r="CQ1334" s="308">
        <v>368.55</v>
      </c>
      <c r="CR1334" s="308">
        <v>1104.25</v>
      </c>
      <c r="CS1334" s="308">
        <v>35</v>
      </c>
      <c r="CT1334" s="308">
        <v>35</v>
      </c>
      <c r="CW1334" s="312"/>
      <c r="CX1334" s="312"/>
    </row>
    <row r="1335" spans="1:102" s="299" customFormat="1" ht="16" customHeight="1">
      <c r="A1335" s="297" t="s">
        <v>4218</v>
      </c>
      <c r="B1335" s="297" t="s">
        <v>4219</v>
      </c>
      <c r="C1335" s="119" t="s">
        <v>1255</v>
      </c>
      <c r="D1335" s="119"/>
      <c r="E1335" s="119"/>
      <c r="F1335" s="298">
        <v>1335</v>
      </c>
      <c r="G1335" s="119"/>
      <c r="H1335" s="119"/>
      <c r="I1335" s="119" t="s">
        <v>4220</v>
      </c>
      <c r="J1335" s="119" t="s">
        <v>4221</v>
      </c>
      <c r="K1335" s="119" t="s">
        <v>378</v>
      </c>
      <c r="L1335" s="119"/>
      <c r="M1335" s="119" t="s">
        <v>147</v>
      </c>
      <c r="N1335" s="119"/>
      <c r="O1335" s="119"/>
      <c r="P1335" s="119"/>
      <c r="Q1335" s="119"/>
      <c r="R1335" s="119">
        <v>1</v>
      </c>
      <c r="S1335" s="119" t="s">
        <v>120</v>
      </c>
      <c r="T1335" s="119"/>
      <c r="U1335" s="119"/>
      <c r="V1335" s="119"/>
      <c r="W1335" s="119"/>
      <c r="X1335" s="119" t="s">
        <v>4222</v>
      </c>
      <c r="Y1335" s="119" t="s">
        <v>4223</v>
      </c>
      <c r="Z1335" s="119" t="s">
        <v>4224</v>
      </c>
      <c r="AA1335" s="119" t="s">
        <v>4225</v>
      </c>
      <c r="AB1335" s="119" t="s">
        <v>1209</v>
      </c>
      <c r="AD1335" s="300"/>
      <c r="AE1335" s="304"/>
      <c r="AF1335" s="297" t="s">
        <v>770</v>
      </c>
      <c r="AG1335" s="302">
        <v>0</v>
      </c>
      <c r="AH1335" s="297" t="s">
        <v>4218</v>
      </c>
      <c r="AI1335" s="297" t="s">
        <v>4219</v>
      </c>
      <c r="AJ1335" s="302">
        <v>4</v>
      </c>
      <c r="AK1335" s="299">
        <v>7</v>
      </c>
      <c r="AL1335" s="299">
        <v>2</v>
      </c>
      <c r="AM1335" s="299">
        <v>1</v>
      </c>
      <c r="AN1335" s="299">
        <v>1</v>
      </c>
      <c r="AR1335" s="299">
        <v>8</v>
      </c>
      <c r="AS1335" s="299">
        <v>4</v>
      </c>
      <c r="AT1335" s="299">
        <v>3</v>
      </c>
      <c r="AU1335" s="299">
        <v>3</v>
      </c>
      <c r="AX1335" s="303">
        <v>101.875</v>
      </c>
      <c r="AY1335" s="299">
        <v>740</v>
      </c>
      <c r="AZ1335" s="303">
        <v>452.77777777777777</v>
      </c>
      <c r="BA1335" s="299">
        <v>0</v>
      </c>
      <c r="BB1335" s="304">
        <v>272.69000000000005</v>
      </c>
      <c r="BC1335" s="304">
        <v>1136.44</v>
      </c>
      <c r="BD1335" s="303">
        <v>1452.7777777777778</v>
      </c>
      <c r="BE1335" s="303">
        <v>1000</v>
      </c>
      <c r="BH1335" s="297" t="s">
        <v>4209</v>
      </c>
      <c r="BI1335" s="312"/>
      <c r="BJ1335" s="305" t="s">
        <v>109</v>
      </c>
      <c r="BK1335" s="305"/>
      <c r="BL1335" s="305">
        <v>1</v>
      </c>
      <c r="BM1335" s="307">
        <v>1</v>
      </c>
      <c r="BN1335" s="307" t="s">
        <v>79</v>
      </c>
      <c r="BO1335" s="305" t="s">
        <v>1210</v>
      </c>
      <c r="BP1335" s="308">
        <v>272.69</v>
      </c>
      <c r="BQ1335" s="308">
        <v>1136.44</v>
      </c>
      <c r="BR1335" s="308">
        <v>12</v>
      </c>
      <c r="BS1335" s="308">
        <v>12</v>
      </c>
      <c r="BT1335" s="305" t="s">
        <v>4226</v>
      </c>
      <c r="BU1335" s="307">
        <v>0.1</v>
      </c>
      <c r="BV1335" s="309">
        <v>0</v>
      </c>
      <c r="BW1335" s="310" t="s">
        <v>1252</v>
      </c>
      <c r="BX1335" s="305"/>
      <c r="BY1335" s="308">
        <v>272.69</v>
      </c>
      <c r="BZ1335" s="308">
        <v>1136.44</v>
      </c>
      <c r="CA1335" s="308">
        <v>20.399999999999999</v>
      </c>
      <c r="CB1335" s="308">
        <v>20.399999999999999</v>
      </c>
      <c r="CC1335" s="307">
        <v>0.55000000000000004</v>
      </c>
      <c r="CD1335" s="305" t="s">
        <v>1212</v>
      </c>
      <c r="CE1335" s="310" t="s">
        <v>1252</v>
      </c>
      <c r="CF1335" s="305"/>
      <c r="CG1335" s="308">
        <v>272.69</v>
      </c>
      <c r="CH1335" s="308">
        <v>1136.44</v>
      </c>
      <c r="CI1335" s="308">
        <v>12</v>
      </c>
      <c r="CJ1335" s="308">
        <v>12</v>
      </c>
      <c r="CK1335" s="307"/>
      <c r="CL1335" s="307"/>
      <c r="CM1335" s="307">
        <v>1</v>
      </c>
      <c r="CN1335" s="311" t="s">
        <v>1212</v>
      </c>
      <c r="CO1335" s="305" t="s">
        <v>1252</v>
      </c>
      <c r="CP1335" s="305"/>
      <c r="CQ1335" s="308">
        <v>272.69</v>
      </c>
      <c r="CR1335" s="308">
        <v>1136.44</v>
      </c>
      <c r="CS1335" s="308">
        <v>12</v>
      </c>
      <c r="CT1335" s="308">
        <v>12</v>
      </c>
      <c r="CW1335" s="312"/>
      <c r="CX1335" s="312"/>
    </row>
    <row r="1336" spans="1:102" s="299" customFormat="1" ht="16" customHeight="1">
      <c r="A1336" s="297" t="s">
        <v>4227</v>
      </c>
      <c r="B1336" s="297" t="s">
        <v>4228</v>
      </c>
      <c r="C1336" s="119" t="s">
        <v>1214</v>
      </c>
      <c r="D1336" s="119"/>
      <c r="E1336" s="119"/>
      <c r="F1336" s="298">
        <v>1336</v>
      </c>
      <c r="G1336" s="119"/>
      <c r="H1336" s="119"/>
      <c r="I1336" s="119" t="s">
        <v>4229</v>
      </c>
      <c r="J1336" s="119" t="s">
        <v>4230</v>
      </c>
      <c r="K1336" s="119" t="s">
        <v>378</v>
      </c>
      <c r="L1336" s="119"/>
      <c r="M1336" s="119" t="s">
        <v>147</v>
      </c>
      <c r="N1336" s="119"/>
      <c r="O1336" s="119"/>
      <c r="P1336" s="119"/>
      <c r="Q1336" s="119"/>
      <c r="R1336" s="119">
        <v>1</v>
      </c>
      <c r="S1336" s="119" t="s">
        <v>120</v>
      </c>
      <c r="T1336" s="119"/>
      <c r="U1336" s="119"/>
      <c r="V1336" s="119"/>
      <c r="W1336" s="119"/>
      <c r="X1336" s="119" t="s">
        <v>4231</v>
      </c>
      <c r="Y1336" s="119" t="s">
        <v>4232</v>
      </c>
      <c r="Z1336" s="119" t="s">
        <v>4233</v>
      </c>
      <c r="AA1336" s="119" t="s">
        <v>4234</v>
      </c>
      <c r="AB1336" s="119" t="s">
        <v>1209</v>
      </c>
      <c r="AD1336" s="300"/>
      <c r="AE1336" s="304"/>
      <c r="AF1336" s="297" t="s">
        <v>771</v>
      </c>
      <c r="AG1336" s="302">
        <v>0</v>
      </c>
      <c r="AH1336" s="297" t="s">
        <v>4227</v>
      </c>
      <c r="AI1336" s="297" t="s">
        <v>4228</v>
      </c>
      <c r="AJ1336" s="302">
        <v>4</v>
      </c>
      <c r="AK1336" s="299">
        <v>7</v>
      </c>
      <c r="AL1336" s="299">
        <v>2</v>
      </c>
      <c r="AM1336" s="299">
        <v>1</v>
      </c>
      <c r="AN1336" s="299">
        <v>2</v>
      </c>
      <c r="AR1336" s="299">
        <v>8</v>
      </c>
      <c r="AS1336" s="299">
        <v>4</v>
      </c>
      <c r="AT1336" s="299">
        <v>3</v>
      </c>
      <c r="AU1336" s="299">
        <v>3</v>
      </c>
      <c r="AX1336" s="303">
        <v>103.125</v>
      </c>
      <c r="AY1336" s="299">
        <v>740</v>
      </c>
      <c r="AZ1336" s="303">
        <v>458.33333333333331</v>
      </c>
      <c r="BA1336" s="299">
        <v>0</v>
      </c>
      <c r="BB1336" s="304">
        <v>269.88</v>
      </c>
      <c r="BC1336" s="304">
        <v>1120.54</v>
      </c>
      <c r="BD1336" s="303">
        <v>1458.3333333333333</v>
      </c>
      <c r="BE1336" s="303">
        <v>1000</v>
      </c>
      <c r="BH1336" s="297" t="s">
        <v>4209</v>
      </c>
      <c r="BI1336" s="312"/>
      <c r="BJ1336" s="305" t="s">
        <v>109</v>
      </c>
      <c r="BK1336" s="305"/>
      <c r="BL1336" s="305">
        <v>1</v>
      </c>
      <c r="BM1336" s="307">
        <v>1</v>
      </c>
      <c r="BN1336" s="307" t="s">
        <v>79</v>
      </c>
      <c r="BO1336" s="305" t="s">
        <v>1210</v>
      </c>
      <c r="BP1336" s="308">
        <v>269.88</v>
      </c>
      <c r="BQ1336" s="308">
        <v>1120.54</v>
      </c>
      <c r="BR1336" s="308">
        <v>12</v>
      </c>
      <c r="BS1336" s="308">
        <v>12</v>
      </c>
      <c r="BT1336" s="305" t="s">
        <v>4235</v>
      </c>
      <c r="BU1336" s="307">
        <v>0.1</v>
      </c>
      <c r="BV1336" s="309">
        <v>0</v>
      </c>
      <c r="BW1336" s="310" t="s">
        <v>1252</v>
      </c>
      <c r="BX1336" s="305"/>
      <c r="BY1336" s="308">
        <v>269.88</v>
      </c>
      <c r="BZ1336" s="308">
        <v>1120.54</v>
      </c>
      <c r="CA1336" s="308">
        <v>20.399999999999999</v>
      </c>
      <c r="CB1336" s="308">
        <v>20.399999999999999</v>
      </c>
      <c r="CC1336" s="307">
        <v>0.55000000000000004</v>
      </c>
      <c r="CD1336" s="305" t="s">
        <v>1212</v>
      </c>
      <c r="CE1336" s="310" t="s">
        <v>1252</v>
      </c>
      <c r="CF1336" s="305"/>
      <c r="CG1336" s="308">
        <v>269.88</v>
      </c>
      <c r="CH1336" s="308">
        <v>1120.54</v>
      </c>
      <c r="CI1336" s="308">
        <v>12</v>
      </c>
      <c r="CJ1336" s="308">
        <v>12</v>
      </c>
      <c r="CK1336" s="307"/>
      <c r="CL1336" s="307"/>
      <c r="CM1336" s="307">
        <v>1</v>
      </c>
      <c r="CN1336" s="311" t="s">
        <v>1212</v>
      </c>
      <c r="CO1336" s="305" t="s">
        <v>1252</v>
      </c>
      <c r="CP1336" s="305"/>
      <c r="CQ1336" s="308">
        <v>269.88</v>
      </c>
      <c r="CR1336" s="308">
        <v>1120.54</v>
      </c>
      <c r="CS1336" s="308">
        <v>12</v>
      </c>
      <c r="CT1336" s="308">
        <v>12</v>
      </c>
      <c r="CW1336" s="312"/>
      <c r="CX1336" s="312"/>
    </row>
    <row r="1337" spans="1:102" s="299" customFormat="1" ht="16" customHeight="1">
      <c r="A1337" s="297" t="s">
        <v>4236</v>
      </c>
      <c r="B1337" s="297" t="s">
        <v>4237</v>
      </c>
      <c r="C1337" s="119" t="s">
        <v>1255</v>
      </c>
      <c r="D1337" s="119"/>
      <c r="E1337" s="119"/>
      <c r="F1337" s="298">
        <v>1337</v>
      </c>
      <c r="G1337" s="119"/>
      <c r="H1337" s="119"/>
      <c r="I1337" s="119" t="s">
        <v>4238</v>
      </c>
      <c r="J1337" s="119" t="s">
        <v>4239</v>
      </c>
      <c r="K1337" s="119" t="s">
        <v>378</v>
      </c>
      <c r="L1337" s="119"/>
      <c r="M1337" s="119" t="s">
        <v>147</v>
      </c>
      <c r="N1337" s="119"/>
      <c r="O1337" s="119"/>
      <c r="P1337" s="119"/>
      <c r="Q1337" s="119"/>
      <c r="R1337" s="119">
        <v>1</v>
      </c>
      <c r="S1337" s="119" t="s">
        <v>120</v>
      </c>
      <c r="T1337" s="119"/>
      <c r="U1337" s="119"/>
      <c r="V1337" s="119"/>
      <c r="W1337" s="119"/>
      <c r="X1337" s="119" t="s">
        <v>4240</v>
      </c>
      <c r="Y1337" s="119" t="s">
        <v>4241</v>
      </c>
      <c r="Z1337" s="119" t="s">
        <v>4242</v>
      </c>
      <c r="AA1337" s="119" t="s">
        <v>4243</v>
      </c>
      <c r="AB1337" s="119" t="s">
        <v>1209</v>
      </c>
      <c r="AD1337" s="300"/>
      <c r="AE1337" s="304"/>
      <c r="AF1337" s="297" t="s">
        <v>772</v>
      </c>
      <c r="AG1337" s="302">
        <v>0</v>
      </c>
      <c r="AH1337" s="297" t="s">
        <v>4236</v>
      </c>
      <c r="AI1337" s="297" t="s">
        <v>4237</v>
      </c>
      <c r="AJ1337" s="302">
        <v>4</v>
      </c>
      <c r="AK1337" s="299">
        <v>7</v>
      </c>
      <c r="AL1337" s="299">
        <v>2</v>
      </c>
      <c r="AM1337" s="299">
        <v>1</v>
      </c>
      <c r="AN1337" s="299">
        <v>3</v>
      </c>
      <c r="AR1337" s="299">
        <v>8</v>
      </c>
      <c r="AS1337" s="299">
        <v>4</v>
      </c>
      <c r="AT1337" s="299">
        <v>3</v>
      </c>
      <c r="AU1337" s="299">
        <v>3</v>
      </c>
      <c r="AX1337" s="303">
        <v>104.375</v>
      </c>
      <c r="AY1337" s="299">
        <v>740</v>
      </c>
      <c r="AZ1337" s="303">
        <v>463.88888888888886</v>
      </c>
      <c r="BA1337" s="299">
        <v>0</v>
      </c>
      <c r="BB1337" s="304">
        <v>267.42999999999995</v>
      </c>
      <c r="BC1337" s="304">
        <v>1104.5899999999999</v>
      </c>
      <c r="BD1337" s="303">
        <v>1463.8888888888889</v>
      </c>
      <c r="BE1337" s="303">
        <v>1000</v>
      </c>
      <c r="BH1337" s="297" t="s">
        <v>4209</v>
      </c>
      <c r="BI1337" s="312"/>
      <c r="BJ1337" s="305" t="s">
        <v>109</v>
      </c>
      <c r="BK1337" s="305"/>
      <c r="BL1337" s="305">
        <v>1</v>
      </c>
      <c r="BM1337" s="307">
        <v>1</v>
      </c>
      <c r="BN1337" s="307" t="s">
        <v>79</v>
      </c>
      <c r="BO1337" s="305" t="s">
        <v>1210</v>
      </c>
      <c r="BP1337" s="308">
        <v>267.43</v>
      </c>
      <c r="BQ1337" s="308">
        <v>1104.5899999999999</v>
      </c>
      <c r="BR1337" s="308">
        <v>12</v>
      </c>
      <c r="BS1337" s="308">
        <v>12</v>
      </c>
      <c r="BT1337" s="305" t="s">
        <v>4244</v>
      </c>
      <c r="BU1337" s="307">
        <v>0.1</v>
      </c>
      <c r="BV1337" s="309">
        <v>0</v>
      </c>
      <c r="BW1337" s="310" t="s">
        <v>1252</v>
      </c>
      <c r="BX1337" s="305"/>
      <c r="BY1337" s="308">
        <v>267.43</v>
      </c>
      <c r="BZ1337" s="308">
        <v>1104.5899999999999</v>
      </c>
      <c r="CA1337" s="308">
        <v>20.399999999999999</v>
      </c>
      <c r="CB1337" s="308">
        <v>20.399999999999999</v>
      </c>
      <c r="CC1337" s="307">
        <v>0.55000000000000004</v>
      </c>
      <c r="CD1337" s="305" t="s">
        <v>1212</v>
      </c>
      <c r="CE1337" s="310" t="s">
        <v>1252</v>
      </c>
      <c r="CF1337" s="305"/>
      <c r="CG1337" s="308">
        <v>267.43</v>
      </c>
      <c r="CH1337" s="308">
        <v>1104.5899999999999</v>
      </c>
      <c r="CI1337" s="308">
        <v>12</v>
      </c>
      <c r="CJ1337" s="308">
        <v>12</v>
      </c>
      <c r="CK1337" s="307"/>
      <c r="CL1337" s="307"/>
      <c r="CM1337" s="307">
        <v>1</v>
      </c>
      <c r="CN1337" s="311" t="s">
        <v>1212</v>
      </c>
      <c r="CO1337" s="305" t="s">
        <v>1252</v>
      </c>
      <c r="CP1337" s="305"/>
      <c r="CQ1337" s="308">
        <v>267.43</v>
      </c>
      <c r="CR1337" s="308">
        <v>1104.5899999999999</v>
      </c>
      <c r="CS1337" s="308">
        <v>12</v>
      </c>
      <c r="CT1337" s="308">
        <v>12</v>
      </c>
      <c r="CW1337" s="312"/>
      <c r="CX1337" s="312"/>
    </row>
    <row r="1338" spans="1:102" s="299" customFormat="1" ht="16" customHeight="1">
      <c r="A1338" s="297" t="s">
        <v>4245</v>
      </c>
      <c r="B1338" s="297" t="s">
        <v>4246</v>
      </c>
      <c r="C1338" s="119" t="s">
        <v>1214</v>
      </c>
      <c r="D1338" s="119"/>
      <c r="E1338" s="119"/>
      <c r="F1338" s="298">
        <v>1338</v>
      </c>
      <c r="G1338" s="119"/>
      <c r="H1338" s="119"/>
      <c r="I1338" s="119" t="s">
        <v>4247</v>
      </c>
      <c r="J1338" s="119" t="s">
        <v>4248</v>
      </c>
      <c r="K1338" s="119" t="s">
        <v>378</v>
      </c>
      <c r="L1338" s="119"/>
      <c r="M1338" s="119" t="s">
        <v>147</v>
      </c>
      <c r="N1338" s="119"/>
      <c r="O1338" s="119"/>
      <c r="P1338" s="119"/>
      <c r="Q1338" s="119"/>
      <c r="R1338" s="119">
        <v>1</v>
      </c>
      <c r="S1338" s="119" t="s">
        <v>120</v>
      </c>
      <c r="T1338" s="119"/>
      <c r="U1338" s="119"/>
      <c r="V1338" s="119"/>
      <c r="W1338" s="119"/>
      <c r="X1338" s="119" t="s">
        <v>4249</v>
      </c>
      <c r="Y1338" s="119" t="s">
        <v>4250</v>
      </c>
      <c r="Z1338" s="119" t="s">
        <v>4251</v>
      </c>
      <c r="AA1338" s="119" t="s">
        <v>4252</v>
      </c>
      <c r="AB1338" s="119" t="s">
        <v>1209</v>
      </c>
      <c r="AD1338" s="300"/>
      <c r="AE1338" s="304"/>
      <c r="AF1338" s="297" t="s">
        <v>773</v>
      </c>
      <c r="AG1338" s="302">
        <v>0</v>
      </c>
      <c r="AH1338" s="297" t="s">
        <v>4245</v>
      </c>
      <c r="AI1338" s="297" t="s">
        <v>4246</v>
      </c>
      <c r="AJ1338" s="302">
        <v>3</v>
      </c>
      <c r="AK1338" s="299">
        <v>7</v>
      </c>
      <c r="AL1338" s="299">
        <v>2</v>
      </c>
      <c r="AM1338" s="299">
        <v>2</v>
      </c>
      <c r="AR1338" s="299">
        <v>8</v>
      </c>
      <c r="AS1338" s="299">
        <v>4</v>
      </c>
      <c r="AT1338" s="299">
        <v>3</v>
      </c>
      <c r="AX1338" s="303">
        <v>106.875</v>
      </c>
      <c r="AY1338" s="299">
        <v>640</v>
      </c>
      <c r="AZ1338" s="303">
        <v>475</v>
      </c>
      <c r="BA1338" s="299">
        <v>0</v>
      </c>
      <c r="BB1338" s="304">
        <v>363.08000000000004</v>
      </c>
      <c r="BC1338" s="304">
        <v>1062.73</v>
      </c>
      <c r="BD1338" s="303">
        <v>1475</v>
      </c>
      <c r="BE1338" s="303">
        <v>1000</v>
      </c>
      <c r="BH1338" s="297" t="s">
        <v>4200</v>
      </c>
      <c r="BI1338" s="312"/>
      <c r="BJ1338" s="305" t="s">
        <v>109</v>
      </c>
      <c r="BK1338" s="305"/>
      <c r="BL1338" s="305">
        <v>1</v>
      </c>
      <c r="BM1338" s="307">
        <v>1</v>
      </c>
      <c r="BN1338" s="307" t="s">
        <v>79</v>
      </c>
      <c r="BO1338" s="305" t="s">
        <v>1210</v>
      </c>
      <c r="BP1338" s="308">
        <v>363.08</v>
      </c>
      <c r="BQ1338" s="308">
        <v>1062.73</v>
      </c>
      <c r="BR1338" s="308">
        <v>35</v>
      </c>
      <c r="BS1338" s="308">
        <v>35</v>
      </c>
      <c r="BT1338" s="305" t="s">
        <v>4253</v>
      </c>
      <c r="BU1338" s="307">
        <v>0.1</v>
      </c>
      <c r="BV1338" s="309">
        <v>0</v>
      </c>
      <c r="BW1338" s="310" t="s">
        <v>1242</v>
      </c>
      <c r="BX1338" s="305"/>
      <c r="BY1338" s="308">
        <v>363.08</v>
      </c>
      <c r="BZ1338" s="308">
        <v>1062.73</v>
      </c>
      <c r="CA1338" s="308">
        <v>59.5</v>
      </c>
      <c r="CB1338" s="308">
        <v>59.5</v>
      </c>
      <c r="CC1338" s="307">
        <v>0.55000000000000004</v>
      </c>
      <c r="CD1338" s="305" t="s">
        <v>1212</v>
      </c>
      <c r="CE1338" s="310" t="s">
        <v>1242</v>
      </c>
      <c r="CF1338" s="305"/>
      <c r="CG1338" s="308">
        <v>363.08</v>
      </c>
      <c r="CH1338" s="308">
        <v>1062.73</v>
      </c>
      <c r="CI1338" s="308">
        <v>35</v>
      </c>
      <c r="CJ1338" s="308">
        <v>35</v>
      </c>
      <c r="CK1338" s="307"/>
      <c r="CL1338" s="307"/>
      <c r="CM1338" s="307">
        <v>1</v>
      </c>
      <c r="CN1338" s="311" t="s">
        <v>1212</v>
      </c>
      <c r="CO1338" s="305" t="s">
        <v>1242</v>
      </c>
      <c r="CP1338" s="305"/>
      <c r="CQ1338" s="308">
        <v>363.08</v>
      </c>
      <c r="CR1338" s="308">
        <v>1062.73</v>
      </c>
      <c r="CS1338" s="308">
        <v>35</v>
      </c>
      <c r="CT1338" s="308">
        <v>35</v>
      </c>
      <c r="CW1338" s="312"/>
      <c r="CX1338" s="312"/>
    </row>
    <row r="1339" spans="1:102" s="299" customFormat="1" ht="16" customHeight="1">
      <c r="A1339" s="297" t="s">
        <v>4254</v>
      </c>
      <c r="B1339" s="297" t="s">
        <v>4255</v>
      </c>
      <c r="C1339" s="119" t="s">
        <v>1214</v>
      </c>
      <c r="D1339" s="119"/>
      <c r="E1339" s="119"/>
      <c r="F1339" s="298">
        <v>1339</v>
      </c>
      <c r="G1339" s="119"/>
      <c r="H1339" s="119"/>
      <c r="I1339" s="119" t="s">
        <v>4256</v>
      </c>
      <c r="J1339" s="119" t="s">
        <v>4257</v>
      </c>
      <c r="K1339" s="119" t="s">
        <v>378</v>
      </c>
      <c r="L1339" s="119"/>
      <c r="M1339" s="119" t="s">
        <v>147</v>
      </c>
      <c r="N1339" s="119"/>
      <c r="O1339" s="119"/>
      <c r="P1339" s="119"/>
      <c r="Q1339" s="119"/>
      <c r="R1339" s="119">
        <v>1</v>
      </c>
      <c r="S1339" s="119" t="s">
        <v>120</v>
      </c>
      <c r="T1339" s="119"/>
      <c r="U1339" s="119"/>
      <c r="V1339" s="119"/>
      <c r="W1339" s="119"/>
      <c r="X1339" s="119" t="s">
        <v>4258</v>
      </c>
      <c r="Y1339" s="119" t="s">
        <v>4259</v>
      </c>
      <c r="Z1339" s="119" t="s">
        <v>4260</v>
      </c>
      <c r="AA1339" s="119" t="s">
        <v>4261</v>
      </c>
      <c r="AB1339" s="119" t="s">
        <v>1209</v>
      </c>
      <c r="AD1339" s="300"/>
      <c r="AE1339" s="304"/>
      <c r="AF1339" s="297" t="s">
        <v>774</v>
      </c>
      <c r="AG1339" s="302">
        <v>0</v>
      </c>
      <c r="AH1339" s="297" t="s">
        <v>4254</v>
      </c>
      <c r="AI1339" s="297" t="s">
        <v>4255</v>
      </c>
      <c r="AJ1339" s="302">
        <v>4</v>
      </c>
      <c r="AK1339" s="299">
        <v>7</v>
      </c>
      <c r="AL1339" s="299">
        <v>2</v>
      </c>
      <c r="AM1339" s="299">
        <v>2</v>
      </c>
      <c r="AN1339" s="299">
        <v>1</v>
      </c>
      <c r="AR1339" s="299">
        <v>8</v>
      </c>
      <c r="AS1339" s="299">
        <v>4</v>
      </c>
      <c r="AT1339" s="299">
        <v>3</v>
      </c>
      <c r="AU1339" s="299">
        <v>3</v>
      </c>
      <c r="AX1339" s="303">
        <v>105.625</v>
      </c>
      <c r="AY1339" s="299">
        <v>740</v>
      </c>
      <c r="AZ1339" s="303">
        <v>469.44444444444446</v>
      </c>
      <c r="BA1339" s="299">
        <v>0</v>
      </c>
      <c r="BB1339" s="304">
        <v>265.32000000000005</v>
      </c>
      <c r="BC1339" s="304">
        <v>1088.58</v>
      </c>
      <c r="BD1339" s="303">
        <v>1469.4444444444443</v>
      </c>
      <c r="BE1339" s="303">
        <v>1000</v>
      </c>
      <c r="BH1339" s="297" t="s">
        <v>4245</v>
      </c>
      <c r="BI1339" s="312"/>
      <c r="BJ1339" s="305" t="s">
        <v>109</v>
      </c>
      <c r="BK1339" s="305"/>
      <c r="BL1339" s="305">
        <v>1</v>
      </c>
      <c r="BM1339" s="307">
        <v>1</v>
      </c>
      <c r="BN1339" s="307" t="s">
        <v>79</v>
      </c>
      <c r="BO1339" s="305" t="s">
        <v>1210</v>
      </c>
      <c r="BP1339" s="308">
        <v>265.32</v>
      </c>
      <c r="BQ1339" s="308">
        <v>1088.58</v>
      </c>
      <c r="BR1339" s="308">
        <v>12</v>
      </c>
      <c r="BS1339" s="308">
        <v>12</v>
      </c>
      <c r="BT1339" s="305" t="s">
        <v>4262</v>
      </c>
      <c r="BU1339" s="307">
        <v>0.1</v>
      </c>
      <c r="BV1339" s="309">
        <v>0</v>
      </c>
      <c r="BW1339" s="310" t="s">
        <v>1252</v>
      </c>
      <c r="BX1339" s="305"/>
      <c r="BY1339" s="308">
        <v>265.32</v>
      </c>
      <c r="BZ1339" s="308">
        <v>1088.58</v>
      </c>
      <c r="CA1339" s="308">
        <v>20.399999999999999</v>
      </c>
      <c r="CB1339" s="308">
        <v>20.399999999999999</v>
      </c>
      <c r="CC1339" s="307">
        <v>0.55000000000000004</v>
      </c>
      <c r="CD1339" s="305" t="s">
        <v>1212</v>
      </c>
      <c r="CE1339" s="310" t="s">
        <v>1252</v>
      </c>
      <c r="CF1339" s="305"/>
      <c r="CG1339" s="308">
        <v>265.32</v>
      </c>
      <c r="CH1339" s="308">
        <v>1088.58</v>
      </c>
      <c r="CI1339" s="308">
        <v>12</v>
      </c>
      <c r="CJ1339" s="308">
        <v>12</v>
      </c>
      <c r="CK1339" s="307"/>
      <c r="CL1339" s="307"/>
      <c r="CM1339" s="307">
        <v>1</v>
      </c>
      <c r="CN1339" s="311" t="s">
        <v>1212</v>
      </c>
      <c r="CO1339" s="305" t="s">
        <v>1252</v>
      </c>
      <c r="CP1339" s="305"/>
      <c r="CQ1339" s="308">
        <v>265.32</v>
      </c>
      <c r="CR1339" s="308">
        <v>1088.58</v>
      </c>
      <c r="CS1339" s="308">
        <v>12</v>
      </c>
      <c r="CT1339" s="308">
        <v>12</v>
      </c>
      <c r="CW1339" s="312"/>
      <c r="CX1339" s="312"/>
    </row>
    <row r="1340" spans="1:102" s="299" customFormat="1" ht="16" customHeight="1">
      <c r="A1340" s="297" t="s">
        <v>4263</v>
      </c>
      <c r="B1340" s="297" t="s">
        <v>4264</v>
      </c>
      <c r="C1340" s="119" t="s">
        <v>1255</v>
      </c>
      <c r="D1340" s="119"/>
      <c r="E1340" s="119"/>
      <c r="F1340" s="298">
        <v>1340</v>
      </c>
      <c r="G1340" s="119"/>
      <c r="H1340" s="119"/>
      <c r="I1340" s="119" t="s">
        <v>4265</v>
      </c>
      <c r="J1340" s="119" t="s">
        <v>4266</v>
      </c>
      <c r="K1340" s="119" t="s">
        <v>378</v>
      </c>
      <c r="L1340" s="119"/>
      <c r="M1340" s="119" t="s">
        <v>147</v>
      </c>
      <c r="N1340" s="119"/>
      <c r="O1340" s="119"/>
      <c r="P1340" s="119"/>
      <c r="Q1340" s="119"/>
      <c r="R1340" s="119">
        <v>1</v>
      </c>
      <c r="S1340" s="119" t="s">
        <v>120</v>
      </c>
      <c r="T1340" s="119"/>
      <c r="U1340" s="119"/>
      <c r="V1340" s="119"/>
      <c r="W1340" s="119"/>
      <c r="X1340" s="119" t="s">
        <v>4267</v>
      </c>
      <c r="Y1340" s="119" t="s">
        <v>4268</v>
      </c>
      <c r="Z1340" s="119" t="s">
        <v>4269</v>
      </c>
      <c r="AA1340" s="119" t="s">
        <v>4270</v>
      </c>
      <c r="AB1340" s="119" t="s">
        <v>1209</v>
      </c>
      <c r="AD1340" s="300"/>
      <c r="AE1340" s="304"/>
      <c r="AF1340" s="297" t="s">
        <v>775</v>
      </c>
      <c r="AG1340" s="302">
        <v>0</v>
      </c>
      <c r="AH1340" s="297" t="s">
        <v>4263</v>
      </c>
      <c r="AI1340" s="297" t="s">
        <v>4264</v>
      </c>
      <c r="AJ1340" s="302">
        <v>4</v>
      </c>
      <c r="AK1340" s="299">
        <v>7</v>
      </c>
      <c r="AL1340" s="299">
        <v>2</v>
      </c>
      <c r="AM1340" s="299">
        <v>2</v>
      </c>
      <c r="AN1340" s="299">
        <v>2</v>
      </c>
      <c r="AR1340" s="299">
        <v>8</v>
      </c>
      <c r="AS1340" s="299">
        <v>4</v>
      </c>
      <c r="AT1340" s="299">
        <v>3</v>
      </c>
      <c r="AU1340" s="299">
        <v>3</v>
      </c>
      <c r="AX1340" s="303">
        <v>106.875</v>
      </c>
      <c r="AY1340" s="299">
        <v>740</v>
      </c>
      <c r="AZ1340" s="303">
        <v>475</v>
      </c>
      <c r="BA1340" s="299">
        <v>0</v>
      </c>
      <c r="BB1340" s="304">
        <v>263.55999999999995</v>
      </c>
      <c r="BC1340" s="304">
        <v>1072.53</v>
      </c>
      <c r="BD1340" s="303">
        <v>1475</v>
      </c>
      <c r="BE1340" s="303">
        <v>1000</v>
      </c>
      <c r="BH1340" s="297" t="s">
        <v>4245</v>
      </c>
      <c r="BI1340" s="312"/>
      <c r="BJ1340" s="305" t="s">
        <v>109</v>
      </c>
      <c r="BK1340" s="305"/>
      <c r="BL1340" s="305">
        <v>1</v>
      </c>
      <c r="BM1340" s="307">
        <v>1</v>
      </c>
      <c r="BN1340" s="307" t="s">
        <v>79</v>
      </c>
      <c r="BO1340" s="305" t="s">
        <v>1210</v>
      </c>
      <c r="BP1340" s="308">
        <v>263.56</v>
      </c>
      <c r="BQ1340" s="308">
        <v>1072.53</v>
      </c>
      <c r="BR1340" s="308">
        <v>12</v>
      </c>
      <c r="BS1340" s="308">
        <v>12</v>
      </c>
      <c r="BT1340" s="305" t="s">
        <v>4271</v>
      </c>
      <c r="BU1340" s="307">
        <v>0.1</v>
      </c>
      <c r="BV1340" s="309">
        <v>0</v>
      </c>
      <c r="BW1340" s="310" t="s">
        <v>1252</v>
      </c>
      <c r="BX1340" s="305"/>
      <c r="BY1340" s="308">
        <v>263.56</v>
      </c>
      <c r="BZ1340" s="308">
        <v>1072.53</v>
      </c>
      <c r="CA1340" s="308">
        <v>20.399999999999999</v>
      </c>
      <c r="CB1340" s="308">
        <v>20.399999999999999</v>
      </c>
      <c r="CC1340" s="307">
        <v>0.55000000000000004</v>
      </c>
      <c r="CD1340" s="305" t="s">
        <v>1212</v>
      </c>
      <c r="CE1340" s="310" t="s">
        <v>1252</v>
      </c>
      <c r="CF1340" s="305"/>
      <c r="CG1340" s="308">
        <v>263.56</v>
      </c>
      <c r="CH1340" s="308">
        <v>1072.53</v>
      </c>
      <c r="CI1340" s="308">
        <v>12</v>
      </c>
      <c r="CJ1340" s="308">
        <v>12</v>
      </c>
      <c r="CK1340" s="307"/>
      <c r="CL1340" s="307"/>
      <c r="CM1340" s="307">
        <v>1</v>
      </c>
      <c r="CN1340" s="311" t="s">
        <v>1212</v>
      </c>
      <c r="CO1340" s="305" t="s">
        <v>1252</v>
      </c>
      <c r="CP1340" s="305"/>
      <c r="CQ1340" s="308">
        <v>263.56</v>
      </c>
      <c r="CR1340" s="308">
        <v>1072.53</v>
      </c>
      <c r="CS1340" s="308">
        <v>12</v>
      </c>
      <c r="CT1340" s="308">
        <v>12</v>
      </c>
      <c r="CW1340" s="312"/>
      <c r="CX1340" s="312"/>
    </row>
    <row r="1341" spans="1:102" s="299" customFormat="1" ht="16" customHeight="1">
      <c r="A1341" s="297" t="s">
        <v>4272</v>
      </c>
      <c r="B1341" s="297" t="s">
        <v>4273</v>
      </c>
      <c r="C1341" s="119" t="s">
        <v>1214</v>
      </c>
      <c r="D1341" s="119"/>
      <c r="E1341" s="119"/>
      <c r="F1341" s="298">
        <v>1341</v>
      </c>
      <c r="G1341" s="119"/>
      <c r="H1341" s="119"/>
      <c r="I1341" s="119" t="s">
        <v>4274</v>
      </c>
      <c r="J1341" s="119" t="s">
        <v>4275</v>
      </c>
      <c r="K1341" s="119" t="s">
        <v>378</v>
      </c>
      <c r="L1341" s="119"/>
      <c r="M1341" s="119" t="s">
        <v>147</v>
      </c>
      <c r="N1341" s="119"/>
      <c r="O1341" s="119"/>
      <c r="P1341" s="119"/>
      <c r="Q1341" s="119"/>
      <c r="R1341" s="119">
        <v>1</v>
      </c>
      <c r="S1341" s="119" t="s">
        <v>120</v>
      </c>
      <c r="T1341" s="119"/>
      <c r="U1341" s="119"/>
      <c r="V1341" s="119"/>
      <c r="W1341" s="119"/>
      <c r="X1341" s="119" t="s">
        <v>4276</v>
      </c>
      <c r="Y1341" s="119" t="s">
        <v>4277</v>
      </c>
      <c r="Z1341" s="119" t="s">
        <v>4278</v>
      </c>
      <c r="AA1341" s="119" t="s">
        <v>4279</v>
      </c>
      <c r="AB1341" s="119" t="s">
        <v>1209</v>
      </c>
      <c r="AD1341" s="300"/>
      <c r="AE1341" s="304"/>
      <c r="AF1341" s="297" t="s">
        <v>776</v>
      </c>
      <c r="AG1341" s="302">
        <v>0</v>
      </c>
      <c r="AH1341" s="297" t="s">
        <v>4272</v>
      </c>
      <c r="AI1341" s="297" t="s">
        <v>4273</v>
      </c>
      <c r="AJ1341" s="302">
        <v>4</v>
      </c>
      <c r="AK1341" s="299">
        <v>7</v>
      </c>
      <c r="AL1341" s="299">
        <v>2</v>
      </c>
      <c r="AM1341" s="299">
        <v>2</v>
      </c>
      <c r="AN1341" s="299">
        <v>3</v>
      </c>
      <c r="AR1341" s="299">
        <v>8</v>
      </c>
      <c r="AS1341" s="299">
        <v>4</v>
      </c>
      <c r="AT1341" s="299">
        <v>3</v>
      </c>
      <c r="AU1341" s="299">
        <v>3</v>
      </c>
      <c r="AX1341" s="303">
        <v>108.125</v>
      </c>
      <c r="AY1341" s="299">
        <v>740</v>
      </c>
      <c r="AZ1341" s="303">
        <v>480.55555555555554</v>
      </c>
      <c r="BA1341" s="299">
        <v>0</v>
      </c>
      <c r="BB1341" s="304">
        <v>262.15999999999997</v>
      </c>
      <c r="BC1341" s="304">
        <v>1056.45</v>
      </c>
      <c r="BD1341" s="303">
        <v>1480.5555555555557</v>
      </c>
      <c r="BE1341" s="303">
        <v>1000</v>
      </c>
      <c r="BH1341" s="297" t="s">
        <v>4245</v>
      </c>
      <c r="BI1341" s="312"/>
      <c r="BJ1341" s="305" t="s">
        <v>109</v>
      </c>
      <c r="BK1341" s="305"/>
      <c r="BL1341" s="305">
        <v>1</v>
      </c>
      <c r="BM1341" s="307">
        <v>1</v>
      </c>
      <c r="BN1341" s="307" t="s">
        <v>79</v>
      </c>
      <c r="BO1341" s="305" t="s">
        <v>1210</v>
      </c>
      <c r="BP1341" s="308">
        <v>262.16000000000003</v>
      </c>
      <c r="BQ1341" s="308">
        <v>1056.45</v>
      </c>
      <c r="BR1341" s="308">
        <v>12</v>
      </c>
      <c r="BS1341" s="308">
        <v>12</v>
      </c>
      <c r="BT1341" s="305" t="s">
        <v>4280</v>
      </c>
      <c r="BU1341" s="307">
        <v>0.1</v>
      </c>
      <c r="BV1341" s="309">
        <v>0</v>
      </c>
      <c r="BW1341" s="310" t="s">
        <v>1252</v>
      </c>
      <c r="BX1341" s="305"/>
      <c r="BY1341" s="308">
        <v>262.16000000000003</v>
      </c>
      <c r="BZ1341" s="308">
        <v>1056.45</v>
      </c>
      <c r="CA1341" s="308">
        <v>20.399999999999999</v>
      </c>
      <c r="CB1341" s="308">
        <v>20.399999999999999</v>
      </c>
      <c r="CC1341" s="307">
        <v>0.55000000000000004</v>
      </c>
      <c r="CD1341" s="305" t="s">
        <v>1212</v>
      </c>
      <c r="CE1341" s="310" t="s">
        <v>1252</v>
      </c>
      <c r="CF1341" s="305"/>
      <c r="CG1341" s="308">
        <v>262.16000000000003</v>
      </c>
      <c r="CH1341" s="308">
        <v>1056.45</v>
      </c>
      <c r="CI1341" s="308">
        <v>12</v>
      </c>
      <c r="CJ1341" s="308">
        <v>12</v>
      </c>
      <c r="CK1341" s="307"/>
      <c r="CL1341" s="307"/>
      <c r="CM1341" s="307">
        <v>1</v>
      </c>
      <c r="CN1341" s="311" t="s">
        <v>1212</v>
      </c>
      <c r="CO1341" s="305" t="s">
        <v>1252</v>
      </c>
      <c r="CP1341" s="305"/>
      <c r="CQ1341" s="308">
        <v>262.16000000000003</v>
      </c>
      <c r="CR1341" s="308">
        <v>1056.45</v>
      </c>
      <c r="CS1341" s="308">
        <v>12</v>
      </c>
      <c r="CT1341" s="308">
        <v>12</v>
      </c>
      <c r="CW1341" s="312"/>
      <c r="CX1341" s="312"/>
    </row>
    <row r="1342" spans="1:102" s="299" customFormat="1" ht="16" customHeight="1">
      <c r="A1342" s="297" t="s">
        <v>4281</v>
      </c>
      <c r="B1342" s="297" t="s">
        <v>4282</v>
      </c>
      <c r="C1342" s="119" t="s">
        <v>1255</v>
      </c>
      <c r="D1342" s="119"/>
      <c r="E1342" s="119"/>
      <c r="F1342" s="298">
        <v>1342</v>
      </c>
      <c r="G1342" s="119"/>
      <c r="H1342" s="119"/>
      <c r="I1342" s="119" t="s">
        <v>4283</v>
      </c>
      <c r="J1342" s="119" t="s">
        <v>4284</v>
      </c>
      <c r="K1342" s="119" t="s">
        <v>378</v>
      </c>
      <c r="L1342" s="119"/>
      <c r="M1342" s="119" t="s">
        <v>147</v>
      </c>
      <c r="N1342" s="119"/>
      <c r="O1342" s="119"/>
      <c r="P1342" s="119"/>
      <c r="Q1342" s="119"/>
      <c r="R1342" s="119">
        <v>1</v>
      </c>
      <c r="S1342" s="119" t="s">
        <v>120</v>
      </c>
      <c r="T1342" s="119"/>
      <c r="U1342" s="119"/>
      <c r="V1342" s="119"/>
      <c r="W1342" s="119"/>
      <c r="X1342" s="119" t="s">
        <v>4285</v>
      </c>
      <c r="Y1342" s="119" t="s">
        <v>4286</v>
      </c>
      <c r="Z1342" s="119" t="s">
        <v>4287</v>
      </c>
      <c r="AA1342" s="119" t="s">
        <v>4288</v>
      </c>
      <c r="AB1342" s="119" t="s">
        <v>1209</v>
      </c>
      <c r="AD1342" s="300"/>
      <c r="AE1342" s="304"/>
      <c r="AF1342" s="297" t="s">
        <v>777</v>
      </c>
      <c r="AG1342" s="302">
        <v>0</v>
      </c>
      <c r="AH1342" s="297" t="s">
        <v>4281</v>
      </c>
      <c r="AI1342" s="297" t="s">
        <v>4282</v>
      </c>
      <c r="AJ1342" s="302">
        <v>3</v>
      </c>
      <c r="AK1342" s="299">
        <v>7</v>
      </c>
      <c r="AL1342" s="299">
        <v>2</v>
      </c>
      <c r="AM1342" s="299">
        <v>3</v>
      </c>
      <c r="AR1342" s="299">
        <v>8</v>
      </c>
      <c r="AS1342" s="299">
        <v>4</v>
      </c>
      <c r="AT1342" s="299">
        <v>3</v>
      </c>
      <c r="AX1342" s="303">
        <v>110.625</v>
      </c>
      <c r="AY1342" s="299">
        <v>640</v>
      </c>
      <c r="AZ1342" s="303">
        <v>491.66666666666669</v>
      </c>
      <c r="BA1342" s="299">
        <v>0</v>
      </c>
      <c r="BB1342" s="304">
        <v>360.34000000000003</v>
      </c>
      <c r="BC1342" s="304">
        <v>1020.94</v>
      </c>
      <c r="BD1342" s="303">
        <v>1491.6666666666667</v>
      </c>
      <c r="BE1342" s="303">
        <v>1000</v>
      </c>
      <c r="BH1342" s="297" t="s">
        <v>4200</v>
      </c>
      <c r="BI1342" s="312"/>
      <c r="BJ1342" s="305" t="s">
        <v>109</v>
      </c>
      <c r="BK1342" s="305"/>
      <c r="BL1342" s="305">
        <v>1</v>
      </c>
      <c r="BM1342" s="307">
        <v>1</v>
      </c>
      <c r="BN1342" s="307" t="s">
        <v>79</v>
      </c>
      <c r="BO1342" s="305" t="s">
        <v>1210</v>
      </c>
      <c r="BP1342" s="308">
        <v>360.34</v>
      </c>
      <c r="BQ1342" s="308">
        <v>1020.94</v>
      </c>
      <c r="BR1342" s="308">
        <v>35</v>
      </c>
      <c r="BS1342" s="308">
        <v>35</v>
      </c>
      <c r="BT1342" s="305" t="s">
        <v>4289</v>
      </c>
      <c r="BU1342" s="307">
        <v>0.1</v>
      </c>
      <c r="BV1342" s="309">
        <v>0</v>
      </c>
      <c r="BW1342" s="310" t="s">
        <v>1242</v>
      </c>
      <c r="BX1342" s="305"/>
      <c r="BY1342" s="308">
        <v>360.34</v>
      </c>
      <c r="BZ1342" s="308">
        <v>1020.94</v>
      </c>
      <c r="CA1342" s="308">
        <v>59.5</v>
      </c>
      <c r="CB1342" s="308">
        <v>59.5</v>
      </c>
      <c r="CC1342" s="307">
        <v>0.55000000000000004</v>
      </c>
      <c r="CD1342" s="305" t="s">
        <v>1212</v>
      </c>
      <c r="CE1342" s="310" t="s">
        <v>1242</v>
      </c>
      <c r="CF1342" s="305"/>
      <c r="CG1342" s="308">
        <v>360.34</v>
      </c>
      <c r="CH1342" s="308">
        <v>1020.94</v>
      </c>
      <c r="CI1342" s="308">
        <v>35</v>
      </c>
      <c r="CJ1342" s="308">
        <v>35</v>
      </c>
      <c r="CK1342" s="307"/>
      <c r="CL1342" s="307"/>
      <c r="CM1342" s="307">
        <v>1</v>
      </c>
      <c r="CN1342" s="311" t="s">
        <v>1212</v>
      </c>
      <c r="CO1342" s="305" t="s">
        <v>1242</v>
      </c>
      <c r="CP1342" s="305"/>
      <c r="CQ1342" s="308">
        <v>360.34</v>
      </c>
      <c r="CR1342" s="308">
        <v>1020.94</v>
      </c>
      <c r="CS1342" s="308">
        <v>35</v>
      </c>
      <c r="CT1342" s="308">
        <v>35</v>
      </c>
      <c r="CW1342" s="312"/>
      <c r="CX1342" s="312"/>
    </row>
    <row r="1343" spans="1:102" s="299" customFormat="1" ht="16" customHeight="1">
      <c r="A1343" s="297" t="s">
        <v>4290</v>
      </c>
      <c r="B1343" s="297" t="s">
        <v>4291</v>
      </c>
      <c r="C1343" s="119" t="s">
        <v>1255</v>
      </c>
      <c r="D1343" s="119"/>
      <c r="E1343" s="119"/>
      <c r="F1343" s="298">
        <v>1343</v>
      </c>
      <c r="G1343" s="119"/>
      <c r="H1343" s="119"/>
      <c r="I1343" s="119" t="s">
        <v>4292</v>
      </c>
      <c r="J1343" s="119" t="s">
        <v>4293</v>
      </c>
      <c r="K1343" s="119" t="s">
        <v>378</v>
      </c>
      <c r="L1343" s="119"/>
      <c r="M1343" s="119" t="s">
        <v>147</v>
      </c>
      <c r="N1343" s="119"/>
      <c r="O1343" s="119"/>
      <c r="P1343" s="119"/>
      <c r="Q1343" s="119"/>
      <c r="R1343" s="119">
        <v>1</v>
      </c>
      <c r="S1343" s="119" t="s">
        <v>120</v>
      </c>
      <c r="T1343" s="119"/>
      <c r="U1343" s="119"/>
      <c r="V1343" s="119"/>
      <c r="W1343" s="119"/>
      <c r="X1343" s="119" t="s">
        <v>4294</v>
      </c>
      <c r="Y1343" s="119" t="s">
        <v>4295</v>
      </c>
      <c r="Z1343" s="119" t="s">
        <v>4296</v>
      </c>
      <c r="AA1343" s="119" t="s">
        <v>4297</v>
      </c>
      <c r="AB1343" s="119" t="s">
        <v>1209</v>
      </c>
      <c r="AD1343" s="300"/>
      <c r="AE1343" s="304"/>
      <c r="AF1343" s="297" t="s">
        <v>778</v>
      </c>
      <c r="AG1343" s="302">
        <v>0</v>
      </c>
      <c r="AH1343" s="297" t="s">
        <v>4290</v>
      </c>
      <c r="AI1343" s="297" t="s">
        <v>4291</v>
      </c>
      <c r="AJ1343" s="302">
        <v>4</v>
      </c>
      <c r="AK1343" s="299">
        <v>7</v>
      </c>
      <c r="AL1343" s="299">
        <v>2</v>
      </c>
      <c r="AM1343" s="299">
        <v>3</v>
      </c>
      <c r="AN1343" s="299">
        <v>1</v>
      </c>
      <c r="AR1343" s="299">
        <v>8</v>
      </c>
      <c r="AS1343" s="299">
        <v>4</v>
      </c>
      <c r="AT1343" s="299">
        <v>3</v>
      </c>
      <c r="AU1343" s="299">
        <v>3</v>
      </c>
      <c r="AX1343" s="303">
        <v>109.375</v>
      </c>
      <c r="AY1343" s="299">
        <v>740</v>
      </c>
      <c r="AZ1343" s="303">
        <v>486.11111111111114</v>
      </c>
      <c r="BA1343" s="299">
        <v>0</v>
      </c>
      <c r="BB1343" s="304">
        <v>261.10000000000002</v>
      </c>
      <c r="BC1343" s="304">
        <v>1040.3399999999999</v>
      </c>
      <c r="BD1343" s="303">
        <v>1486.1111111111111</v>
      </c>
      <c r="BE1343" s="303">
        <v>1000</v>
      </c>
      <c r="BH1343" s="297" t="s">
        <v>4281</v>
      </c>
      <c r="BI1343" s="312"/>
      <c r="BJ1343" s="305" t="s">
        <v>109</v>
      </c>
      <c r="BK1343" s="305"/>
      <c r="BL1343" s="305">
        <v>1</v>
      </c>
      <c r="BM1343" s="307">
        <v>1</v>
      </c>
      <c r="BN1343" s="307" t="s">
        <v>79</v>
      </c>
      <c r="BO1343" s="305" t="s">
        <v>1210</v>
      </c>
      <c r="BP1343" s="308">
        <v>261.10000000000002</v>
      </c>
      <c r="BQ1343" s="308">
        <v>1040.3399999999999</v>
      </c>
      <c r="BR1343" s="308">
        <v>12</v>
      </c>
      <c r="BS1343" s="308">
        <v>12</v>
      </c>
      <c r="BT1343" s="305" t="s">
        <v>4298</v>
      </c>
      <c r="BU1343" s="307">
        <v>0.1</v>
      </c>
      <c r="BV1343" s="309">
        <v>0</v>
      </c>
      <c r="BW1343" s="310" t="s">
        <v>1252</v>
      </c>
      <c r="BX1343" s="305"/>
      <c r="BY1343" s="308">
        <v>261.10000000000002</v>
      </c>
      <c r="BZ1343" s="308">
        <v>1040.3399999999999</v>
      </c>
      <c r="CA1343" s="308">
        <v>20.399999999999999</v>
      </c>
      <c r="CB1343" s="308">
        <v>20.399999999999999</v>
      </c>
      <c r="CC1343" s="307">
        <v>0.55000000000000004</v>
      </c>
      <c r="CD1343" s="305" t="s">
        <v>1212</v>
      </c>
      <c r="CE1343" s="310" t="s">
        <v>1252</v>
      </c>
      <c r="CF1343" s="305"/>
      <c r="CG1343" s="308">
        <v>261.10000000000002</v>
      </c>
      <c r="CH1343" s="308">
        <v>1040.3399999999999</v>
      </c>
      <c r="CI1343" s="308">
        <v>12</v>
      </c>
      <c r="CJ1343" s="308">
        <v>12</v>
      </c>
      <c r="CK1343" s="307"/>
      <c r="CL1343" s="307"/>
      <c r="CM1343" s="307">
        <v>1</v>
      </c>
      <c r="CN1343" s="311" t="s">
        <v>1212</v>
      </c>
      <c r="CO1343" s="305" t="s">
        <v>1252</v>
      </c>
      <c r="CP1343" s="305"/>
      <c r="CQ1343" s="308">
        <v>261.10000000000002</v>
      </c>
      <c r="CR1343" s="308">
        <v>1040.3399999999999</v>
      </c>
      <c r="CS1343" s="308">
        <v>12</v>
      </c>
      <c r="CT1343" s="308">
        <v>12</v>
      </c>
      <c r="CW1343" s="312"/>
      <c r="CX1343" s="312"/>
    </row>
    <row r="1344" spans="1:102" s="299" customFormat="1" ht="16" customHeight="1">
      <c r="A1344" s="297" t="s">
        <v>4299</v>
      </c>
      <c r="B1344" s="297" t="s">
        <v>4300</v>
      </c>
      <c r="C1344" s="119" t="s">
        <v>1214</v>
      </c>
      <c r="D1344" s="119"/>
      <c r="E1344" s="119"/>
      <c r="F1344" s="298">
        <v>1344</v>
      </c>
      <c r="G1344" s="119"/>
      <c r="H1344" s="119"/>
      <c r="I1344" s="119" t="s">
        <v>4301</v>
      </c>
      <c r="J1344" s="119" t="s">
        <v>4302</v>
      </c>
      <c r="K1344" s="119" t="s">
        <v>378</v>
      </c>
      <c r="L1344" s="119"/>
      <c r="M1344" s="119" t="s">
        <v>147</v>
      </c>
      <c r="N1344" s="119"/>
      <c r="O1344" s="119"/>
      <c r="P1344" s="119"/>
      <c r="Q1344" s="119"/>
      <c r="R1344" s="119">
        <v>1</v>
      </c>
      <c r="S1344" s="119" t="s">
        <v>120</v>
      </c>
      <c r="T1344" s="119"/>
      <c r="U1344" s="119"/>
      <c r="V1344" s="119"/>
      <c r="W1344" s="119"/>
      <c r="X1344" s="119" t="s">
        <v>4303</v>
      </c>
      <c r="Y1344" s="119" t="s">
        <v>4304</v>
      </c>
      <c r="Z1344" s="119" t="s">
        <v>4305</v>
      </c>
      <c r="AA1344" s="119" t="s">
        <v>4306</v>
      </c>
      <c r="AB1344" s="119" t="s">
        <v>1209</v>
      </c>
      <c r="AD1344" s="300"/>
      <c r="AE1344" s="304"/>
      <c r="AF1344" s="297" t="s">
        <v>779</v>
      </c>
      <c r="AG1344" s="302">
        <v>0</v>
      </c>
      <c r="AH1344" s="297" t="s">
        <v>4299</v>
      </c>
      <c r="AI1344" s="297" t="s">
        <v>4300</v>
      </c>
      <c r="AJ1344" s="302">
        <v>4</v>
      </c>
      <c r="AK1344" s="299">
        <v>7</v>
      </c>
      <c r="AL1344" s="299">
        <v>2</v>
      </c>
      <c r="AM1344" s="299">
        <v>3</v>
      </c>
      <c r="AN1344" s="299">
        <v>2</v>
      </c>
      <c r="AR1344" s="299">
        <v>8</v>
      </c>
      <c r="AS1344" s="299">
        <v>4</v>
      </c>
      <c r="AT1344" s="299">
        <v>3</v>
      </c>
      <c r="AU1344" s="299">
        <v>3</v>
      </c>
      <c r="AX1344" s="303">
        <v>110.625</v>
      </c>
      <c r="AY1344" s="299">
        <v>740</v>
      </c>
      <c r="AZ1344" s="303">
        <v>491.66666666666669</v>
      </c>
      <c r="BA1344" s="299">
        <v>0</v>
      </c>
      <c r="BB1344" s="304">
        <v>260.39999999999998</v>
      </c>
      <c r="BC1344" s="304">
        <v>1024.21</v>
      </c>
      <c r="BD1344" s="303">
        <v>1491.6666666666667</v>
      </c>
      <c r="BE1344" s="303">
        <v>1000</v>
      </c>
      <c r="BH1344" s="297" t="s">
        <v>4281</v>
      </c>
      <c r="BI1344" s="312"/>
      <c r="BJ1344" s="305" t="s">
        <v>109</v>
      </c>
      <c r="BK1344" s="305"/>
      <c r="BL1344" s="305">
        <v>1</v>
      </c>
      <c r="BM1344" s="307">
        <v>1</v>
      </c>
      <c r="BN1344" s="307" t="s">
        <v>79</v>
      </c>
      <c r="BO1344" s="305" t="s">
        <v>1210</v>
      </c>
      <c r="BP1344" s="308">
        <v>260.39999999999998</v>
      </c>
      <c r="BQ1344" s="308">
        <v>1024.21</v>
      </c>
      <c r="BR1344" s="308">
        <v>12</v>
      </c>
      <c r="BS1344" s="308">
        <v>12</v>
      </c>
      <c r="BT1344" s="305" t="s">
        <v>4307</v>
      </c>
      <c r="BU1344" s="307">
        <v>0.1</v>
      </c>
      <c r="BV1344" s="309">
        <v>0</v>
      </c>
      <c r="BW1344" s="310" t="s">
        <v>1252</v>
      </c>
      <c r="BX1344" s="305"/>
      <c r="BY1344" s="308">
        <v>260.39999999999998</v>
      </c>
      <c r="BZ1344" s="308">
        <v>1024.21</v>
      </c>
      <c r="CA1344" s="308">
        <v>20.399999999999999</v>
      </c>
      <c r="CB1344" s="308">
        <v>20.399999999999999</v>
      </c>
      <c r="CC1344" s="307">
        <v>0.55000000000000004</v>
      </c>
      <c r="CD1344" s="305" t="s">
        <v>1212</v>
      </c>
      <c r="CE1344" s="310" t="s">
        <v>1252</v>
      </c>
      <c r="CF1344" s="305"/>
      <c r="CG1344" s="308">
        <v>260.39999999999998</v>
      </c>
      <c r="CH1344" s="308">
        <v>1024.21</v>
      </c>
      <c r="CI1344" s="308">
        <v>12</v>
      </c>
      <c r="CJ1344" s="308">
        <v>12</v>
      </c>
      <c r="CK1344" s="307"/>
      <c r="CL1344" s="307"/>
      <c r="CM1344" s="307">
        <v>1</v>
      </c>
      <c r="CN1344" s="311" t="s">
        <v>1212</v>
      </c>
      <c r="CO1344" s="305" t="s">
        <v>1252</v>
      </c>
      <c r="CP1344" s="305"/>
      <c r="CQ1344" s="308">
        <v>260.39999999999998</v>
      </c>
      <c r="CR1344" s="308">
        <v>1024.21</v>
      </c>
      <c r="CS1344" s="308">
        <v>12</v>
      </c>
      <c r="CT1344" s="308">
        <v>12</v>
      </c>
      <c r="CW1344" s="312"/>
      <c r="CX1344" s="312"/>
    </row>
    <row r="1345" spans="1:102" s="299" customFormat="1" ht="16" customHeight="1">
      <c r="A1345" s="297" t="s">
        <v>4308</v>
      </c>
      <c r="B1345" s="297" t="s">
        <v>4309</v>
      </c>
      <c r="C1345" s="119" t="s">
        <v>1255</v>
      </c>
      <c r="D1345" s="119"/>
      <c r="E1345" s="119"/>
      <c r="F1345" s="298">
        <v>1345</v>
      </c>
      <c r="G1345" s="119"/>
      <c r="H1345" s="119"/>
      <c r="I1345" s="119" t="s">
        <v>4310</v>
      </c>
      <c r="J1345" s="119" t="s">
        <v>4311</v>
      </c>
      <c r="K1345" s="119" t="s">
        <v>378</v>
      </c>
      <c r="L1345" s="119"/>
      <c r="M1345" s="119" t="s">
        <v>147</v>
      </c>
      <c r="N1345" s="119"/>
      <c r="O1345" s="119"/>
      <c r="P1345" s="119"/>
      <c r="Q1345" s="119"/>
      <c r="R1345" s="119">
        <v>1</v>
      </c>
      <c r="S1345" s="119" t="s">
        <v>120</v>
      </c>
      <c r="T1345" s="119"/>
      <c r="U1345" s="119"/>
      <c r="V1345" s="119"/>
      <c r="W1345" s="119"/>
      <c r="X1345" s="119" t="s">
        <v>4312</v>
      </c>
      <c r="Y1345" s="119" t="s">
        <v>4313</v>
      </c>
      <c r="Z1345" s="119" t="s">
        <v>4314</v>
      </c>
      <c r="AA1345" s="119" t="s">
        <v>4315</v>
      </c>
      <c r="AB1345" s="119" t="s">
        <v>1209</v>
      </c>
      <c r="AD1345" s="300"/>
      <c r="AE1345" s="304"/>
      <c r="AF1345" s="297" t="s">
        <v>780</v>
      </c>
      <c r="AG1345" s="302">
        <v>0</v>
      </c>
      <c r="AH1345" s="297" t="s">
        <v>4308</v>
      </c>
      <c r="AI1345" s="297" t="s">
        <v>4309</v>
      </c>
      <c r="AJ1345" s="302">
        <v>4</v>
      </c>
      <c r="AK1345" s="299">
        <v>7</v>
      </c>
      <c r="AL1345" s="299">
        <v>2</v>
      </c>
      <c r="AM1345" s="299">
        <v>3</v>
      </c>
      <c r="AN1345" s="299">
        <v>3</v>
      </c>
      <c r="AR1345" s="299">
        <v>8</v>
      </c>
      <c r="AS1345" s="299">
        <v>4</v>
      </c>
      <c r="AT1345" s="299">
        <v>3</v>
      </c>
      <c r="AU1345" s="299">
        <v>3</v>
      </c>
      <c r="AX1345" s="303">
        <v>111.875</v>
      </c>
      <c r="AY1345" s="299">
        <v>740</v>
      </c>
      <c r="AZ1345" s="303">
        <v>497.22222222222223</v>
      </c>
      <c r="BA1345" s="299">
        <v>0</v>
      </c>
      <c r="BB1345" s="304">
        <v>260.03999999999996</v>
      </c>
      <c r="BC1345" s="304">
        <v>1008.07</v>
      </c>
      <c r="BD1345" s="303">
        <v>1497.2222222222222</v>
      </c>
      <c r="BE1345" s="303">
        <v>1000</v>
      </c>
      <c r="BH1345" s="297" t="s">
        <v>4281</v>
      </c>
      <c r="BI1345" s="312"/>
      <c r="BJ1345" s="305" t="s">
        <v>109</v>
      </c>
      <c r="BK1345" s="305"/>
      <c r="BL1345" s="305">
        <v>1</v>
      </c>
      <c r="BM1345" s="307">
        <v>1</v>
      </c>
      <c r="BN1345" s="307" t="s">
        <v>79</v>
      </c>
      <c r="BO1345" s="305" t="s">
        <v>1210</v>
      </c>
      <c r="BP1345" s="308">
        <v>260.04000000000002</v>
      </c>
      <c r="BQ1345" s="308">
        <v>1008.07</v>
      </c>
      <c r="BR1345" s="308">
        <v>12</v>
      </c>
      <c r="BS1345" s="308">
        <v>12</v>
      </c>
      <c r="BT1345" s="305" t="s">
        <v>4316</v>
      </c>
      <c r="BU1345" s="307">
        <v>0.1</v>
      </c>
      <c r="BV1345" s="309">
        <v>0</v>
      </c>
      <c r="BW1345" s="310" t="s">
        <v>1252</v>
      </c>
      <c r="BX1345" s="305"/>
      <c r="BY1345" s="308">
        <v>260.04000000000002</v>
      </c>
      <c r="BZ1345" s="308">
        <v>1008.07</v>
      </c>
      <c r="CA1345" s="308">
        <v>20.399999999999999</v>
      </c>
      <c r="CB1345" s="308">
        <v>20.399999999999999</v>
      </c>
      <c r="CC1345" s="307">
        <v>0.55000000000000004</v>
      </c>
      <c r="CD1345" s="305" t="s">
        <v>1212</v>
      </c>
      <c r="CE1345" s="310" t="s">
        <v>1252</v>
      </c>
      <c r="CF1345" s="305"/>
      <c r="CG1345" s="308">
        <v>260.04000000000002</v>
      </c>
      <c r="CH1345" s="308">
        <v>1008.07</v>
      </c>
      <c r="CI1345" s="308">
        <v>12</v>
      </c>
      <c r="CJ1345" s="308">
        <v>12</v>
      </c>
      <c r="CK1345" s="307"/>
      <c r="CL1345" s="307"/>
      <c r="CM1345" s="307">
        <v>1</v>
      </c>
      <c r="CN1345" s="311" t="s">
        <v>1212</v>
      </c>
      <c r="CO1345" s="305" t="s">
        <v>1252</v>
      </c>
      <c r="CP1345" s="305"/>
      <c r="CQ1345" s="308">
        <v>260.04000000000002</v>
      </c>
      <c r="CR1345" s="308">
        <v>1008.07</v>
      </c>
      <c r="CS1345" s="308">
        <v>12</v>
      </c>
      <c r="CT1345" s="308">
        <v>12</v>
      </c>
      <c r="CW1345" s="312"/>
      <c r="CX1345" s="312"/>
    </row>
    <row r="1346" spans="1:102" s="299" customFormat="1" ht="16" customHeight="1">
      <c r="A1346" s="297" t="s">
        <v>4317</v>
      </c>
      <c r="B1346" s="297" t="s">
        <v>4318</v>
      </c>
      <c r="C1346" s="119" t="s">
        <v>1214</v>
      </c>
      <c r="D1346" s="119"/>
      <c r="E1346" s="119"/>
      <c r="F1346" s="298">
        <v>1346</v>
      </c>
      <c r="G1346" s="119"/>
      <c r="H1346" s="119"/>
      <c r="I1346" s="119" t="s">
        <v>4319</v>
      </c>
      <c r="J1346" s="119" t="s">
        <v>4320</v>
      </c>
      <c r="K1346" s="119" t="s">
        <v>378</v>
      </c>
      <c r="L1346" s="119"/>
      <c r="M1346" s="119" t="s">
        <v>147</v>
      </c>
      <c r="N1346" s="119"/>
      <c r="O1346" s="119"/>
      <c r="P1346" s="119"/>
      <c r="Q1346" s="119"/>
      <c r="R1346" s="119">
        <v>1</v>
      </c>
      <c r="S1346" s="119" t="s">
        <v>120</v>
      </c>
      <c r="T1346" s="119"/>
      <c r="U1346" s="119"/>
      <c r="V1346" s="119"/>
      <c r="W1346" s="119"/>
      <c r="X1346" s="119" t="s">
        <v>4321</v>
      </c>
      <c r="Y1346" s="119" t="s">
        <v>4322</v>
      </c>
      <c r="Z1346" s="119" t="s">
        <v>4323</v>
      </c>
      <c r="AA1346" s="119" t="s">
        <v>4324</v>
      </c>
      <c r="AB1346" s="119" t="s">
        <v>1209</v>
      </c>
      <c r="AD1346" s="300"/>
      <c r="AE1346" s="304"/>
      <c r="AF1346" s="297" t="s">
        <v>781</v>
      </c>
      <c r="AG1346" s="302">
        <v>0</v>
      </c>
      <c r="AH1346" s="297" t="s">
        <v>4317</v>
      </c>
      <c r="AI1346" s="297" t="s">
        <v>4318</v>
      </c>
      <c r="AJ1346" s="302">
        <v>2</v>
      </c>
      <c r="AK1346" s="299">
        <v>7</v>
      </c>
      <c r="AL1346" s="299">
        <v>3</v>
      </c>
      <c r="AR1346" s="299">
        <v>8</v>
      </c>
      <c r="AS1346" s="299">
        <v>4</v>
      </c>
      <c r="AX1346" s="303">
        <v>118.125</v>
      </c>
      <c r="AY1346" s="299">
        <v>500</v>
      </c>
      <c r="AZ1346" s="303">
        <v>525</v>
      </c>
      <c r="BA1346" s="299">
        <v>0</v>
      </c>
      <c r="BB1346" s="304">
        <v>502.41</v>
      </c>
      <c r="BC1346" s="304">
        <v>950.99</v>
      </c>
      <c r="BD1346" s="303">
        <v>1525</v>
      </c>
      <c r="BE1346" s="303">
        <v>1000</v>
      </c>
      <c r="BH1346" s="297" t="s">
        <v>4066</v>
      </c>
      <c r="BI1346" s="312"/>
      <c r="BJ1346" s="305" t="s">
        <v>109</v>
      </c>
      <c r="BK1346" s="305"/>
      <c r="BL1346" s="305">
        <v>1</v>
      </c>
      <c r="BM1346" s="307">
        <v>1</v>
      </c>
      <c r="BN1346" s="307" t="s">
        <v>79</v>
      </c>
      <c r="BO1346" s="305" t="s">
        <v>1210</v>
      </c>
      <c r="BP1346" s="308">
        <v>502.41</v>
      </c>
      <c r="BQ1346" s="308">
        <v>950.99</v>
      </c>
      <c r="BR1346" s="308">
        <v>60</v>
      </c>
      <c r="BS1346" s="308">
        <v>60</v>
      </c>
      <c r="BT1346" s="305" t="s">
        <v>4325</v>
      </c>
      <c r="BU1346" s="307">
        <v>0.1</v>
      </c>
      <c r="BV1346" s="309">
        <v>0</v>
      </c>
      <c r="BW1346" s="310" t="s">
        <v>1232</v>
      </c>
      <c r="BX1346" s="305"/>
      <c r="BY1346" s="308">
        <v>502.41</v>
      </c>
      <c r="BZ1346" s="308">
        <v>950.99</v>
      </c>
      <c r="CA1346" s="308">
        <v>102</v>
      </c>
      <c r="CB1346" s="308">
        <v>102</v>
      </c>
      <c r="CC1346" s="307">
        <v>0.55000000000000004</v>
      </c>
      <c r="CD1346" s="305" t="s">
        <v>1212</v>
      </c>
      <c r="CE1346" s="310" t="s">
        <v>1232</v>
      </c>
      <c r="CF1346" s="305"/>
      <c r="CG1346" s="308">
        <v>502.41</v>
      </c>
      <c r="CH1346" s="308">
        <v>950.99</v>
      </c>
      <c r="CI1346" s="308">
        <v>60</v>
      </c>
      <c r="CJ1346" s="308">
        <v>60</v>
      </c>
      <c r="CK1346" s="307"/>
      <c r="CL1346" s="307"/>
      <c r="CM1346" s="307">
        <v>1</v>
      </c>
      <c r="CN1346" s="311" t="s">
        <v>1212</v>
      </c>
      <c r="CO1346" s="305" t="s">
        <v>1232</v>
      </c>
      <c r="CP1346" s="305"/>
      <c r="CQ1346" s="308">
        <v>502.41</v>
      </c>
      <c r="CR1346" s="308">
        <v>950.99</v>
      </c>
      <c r="CS1346" s="308">
        <v>60</v>
      </c>
      <c r="CT1346" s="308">
        <v>60</v>
      </c>
      <c r="CW1346" s="312"/>
      <c r="CX1346" s="312"/>
    </row>
    <row r="1347" spans="1:102" s="299" customFormat="1" ht="16" customHeight="1">
      <c r="A1347" s="297" t="s">
        <v>4326</v>
      </c>
      <c r="B1347" s="297" t="s">
        <v>4327</v>
      </c>
      <c r="C1347" s="119" t="s">
        <v>1214</v>
      </c>
      <c r="D1347" s="119"/>
      <c r="E1347" s="119"/>
      <c r="F1347" s="298">
        <v>1347</v>
      </c>
      <c r="G1347" s="119"/>
      <c r="H1347" s="119"/>
      <c r="I1347" s="119" t="s">
        <v>4328</v>
      </c>
      <c r="J1347" s="119" t="s">
        <v>4329</v>
      </c>
      <c r="K1347" s="119" t="s">
        <v>378</v>
      </c>
      <c r="L1347" s="119"/>
      <c r="M1347" s="119" t="s">
        <v>147</v>
      </c>
      <c r="N1347" s="119"/>
      <c r="O1347" s="119"/>
      <c r="P1347" s="119"/>
      <c r="Q1347" s="119"/>
      <c r="R1347" s="119">
        <v>1</v>
      </c>
      <c r="S1347" s="119" t="s">
        <v>120</v>
      </c>
      <c r="T1347" s="119"/>
      <c r="U1347" s="119"/>
      <c r="V1347" s="119"/>
      <c r="W1347" s="119"/>
      <c r="X1347" s="119" t="s">
        <v>4330</v>
      </c>
      <c r="Y1347" s="119" t="s">
        <v>4331</v>
      </c>
      <c r="Z1347" s="119" t="s">
        <v>4332</v>
      </c>
      <c r="AA1347" s="119" t="s">
        <v>4333</v>
      </c>
      <c r="AB1347" s="119" t="s">
        <v>1209</v>
      </c>
      <c r="AD1347" s="300"/>
      <c r="AE1347" s="304"/>
      <c r="AF1347" s="297" t="s">
        <v>782</v>
      </c>
      <c r="AG1347" s="302">
        <v>0</v>
      </c>
      <c r="AH1347" s="297" t="s">
        <v>4326</v>
      </c>
      <c r="AI1347" s="297" t="s">
        <v>4327</v>
      </c>
      <c r="AJ1347" s="302">
        <v>3</v>
      </c>
      <c r="AK1347" s="299">
        <v>7</v>
      </c>
      <c r="AL1347" s="299">
        <v>3</v>
      </c>
      <c r="AM1347" s="299">
        <v>1</v>
      </c>
      <c r="AR1347" s="299">
        <v>8</v>
      </c>
      <c r="AS1347" s="299">
        <v>4</v>
      </c>
      <c r="AT1347" s="299">
        <v>3</v>
      </c>
      <c r="AX1347" s="303">
        <v>114.375</v>
      </c>
      <c r="AY1347" s="299">
        <v>640</v>
      </c>
      <c r="AZ1347" s="303">
        <v>508.33333333333331</v>
      </c>
      <c r="BA1347" s="299">
        <v>0</v>
      </c>
      <c r="BB1347" s="304">
        <v>360.34000000000003</v>
      </c>
      <c r="BC1347" s="304">
        <v>979.06</v>
      </c>
      <c r="BD1347" s="303">
        <v>1508.3333333333333</v>
      </c>
      <c r="BE1347" s="303">
        <v>1000</v>
      </c>
      <c r="BH1347" s="297" t="s">
        <v>4317</v>
      </c>
      <c r="BI1347" s="312"/>
      <c r="BJ1347" s="305" t="s">
        <v>109</v>
      </c>
      <c r="BK1347" s="305"/>
      <c r="BL1347" s="305">
        <v>1</v>
      </c>
      <c r="BM1347" s="307">
        <v>1</v>
      </c>
      <c r="BN1347" s="307" t="s">
        <v>79</v>
      </c>
      <c r="BO1347" s="305" t="s">
        <v>1210</v>
      </c>
      <c r="BP1347" s="308">
        <v>360.34</v>
      </c>
      <c r="BQ1347" s="308">
        <v>979.06</v>
      </c>
      <c r="BR1347" s="308">
        <v>35</v>
      </c>
      <c r="BS1347" s="308">
        <v>35</v>
      </c>
      <c r="BT1347" s="305" t="s">
        <v>4334</v>
      </c>
      <c r="BU1347" s="307">
        <v>0.1</v>
      </c>
      <c r="BV1347" s="309">
        <v>0</v>
      </c>
      <c r="BW1347" s="310" t="s">
        <v>1242</v>
      </c>
      <c r="BX1347" s="305"/>
      <c r="BY1347" s="308">
        <v>360.34</v>
      </c>
      <c r="BZ1347" s="308">
        <v>979.06</v>
      </c>
      <c r="CA1347" s="308">
        <v>59.5</v>
      </c>
      <c r="CB1347" s="308">
        <v>59.5</v>
      </c>
      <c r="CC1347" s="307">
        <v>0.55000000000000004</v>
      </c>
      <c r="CD1347" s="305" t="s">
        <v>1212</v>
      </c>
      <c r="CE1347" s="310" t="s">
        <v>1242</v>
      </c>
      <c r="CF1347" s="305"/>
      <c r="CG1347" s="308">
        <v>360.34</v>
      </c>
      <c r="CH1347" s="308">
        <v>979.06</v>
      </c>
      <c r="CI1347" s="308">
        <v>35</v>
      </c>
      <c r="CJ1347" s="308">
        <v>35</v>
      </c>
      <c r="CK1347" s="307"/>
      <c r="CL1347" s="307"/>
      <c r="CM1347" s="307">
        <v>1</v>
      </c>
      <c r="CN1347" s="311" t="s">
        <v>1212</v>
      </c>
      <c r="CO1347" s="305" t="s">
        <v>1242</v>
      </c>
      <c r="CP1347" s="305"/>
      <c r="CQ1347" s="308">
        <v>360.34</v>
      </c>
      <c r="CR1347" s="308">
        <v>979.06</v>
      </c>
      <c r="CS1347" s="308">
        <v>35</v>
      </c>
      <c r="CT1347" s="308">
        <v>35</v>
      </c>
      <c r="CW1347" s="312"/>
      <c r="CX1347" s="312"/>
    </row>
    <row r="1348" spans="1:102" s="299" customFormat="1" ht="16" customHeight="1">
      <c r="A1348" s="297" t="s">
        <v>4335</v>
      </c>
      <c r="B1348" s="297" t="s">
        <v>4336</v>
      </c>
      <c r="C1348" s="119" t="s">
        <v>1214</v>
      </c>
      <c r="D1348" s="119"/>
      <c r="E1348" s="119"/>
      <c r="F1348" s="298">
        <v>1348</v>
      </c>
      <c r="G1348" s="119"/>
      <c r="H1348" s="119"/>
      <c r="I1348" s="119" t="s">
        <v>4337</v>
      </c>
      <c r="J1348" s="119" t="s">
        <v>4338</v>
      </c>
      <c r="K1348" s="119" t="s">
        <v>378</v>
      </c>
      <c r="L1348" s="119"/>
      <c r="M1348" s="119" t="s">
        <v>147</v>
      </c>
      <c r="N1348" s="119"/>
      <c r="O1348" s="119"/>
      <c r="P1348" s="119"/>
      <c r="Q1348" s="119"/>
      <c r="R1348" s="119">
        <v>1</v>
      </c>
      <c r="S1348" s="119" t="s">
        <v>120</v>
      </c>
      <c r="T1348" s="119"/>
      <c r="U1348" s="119"/>
      <c r="V1348" s="119"/>
      <c r="W1348" s="119"/>
      <c r="X1348" s="119" t="s">
        <v>4339</v>
      </c>
      <c r="Y1348" s="119" t="s">
        <v>4340</v>
      </c>
      <c r="Z1348" s="119" t="s">
        <v>4341</v>
      </c>
      <c r="AA1348" s="119" t="s">
        <v>4342</v>
      </c>
      <c r="AB1348" s="119" t="s">
        <v>1209</v>
      </c>
      <c r="AD1348" s="300"/>
      <c r="AE1348" s="304"/>
      <c r="AF1348" s="297" t="s">
        <v>783</v>
      </c>
      <c r="AG1348" s="302">
        <v>0</v>
      </c>
      <c r="AH1348" s="297" t="s">
        <v>4335</v>
      </c>
      <c r="AI1348" s="297" t="s">
        <v>4336</v>
      </c>
      <c r="AJ1348" s="302">
        <v>4</v>
      </c>
      <c r="AK1348" s="299">
        <v>7</v>
      </c>
      <c r="AL1348" s="299">
        <v>3</v>
      </c>
      <c r="AM1348" s="299">
        <v>1</v>
      </c>
      <c r="AN1348" s="299">
        <v>1</v>
      </c>
      <c r="AR1348" s="299">
        <v>8</v>
      </c>
      <c r="AS1348" s="299">
        <v>4</v>
      </c>
      <c r="AT1348" s="299">
        <v>3</v>
      </c>
      <c r="AU1348" s="299">
        <v>3</v>
      </c>
      <c r="AX1348" s="303">
        <v>113.125</v>
      </c>
      <c r="AY1348" s="299">
        <v>740</v>
      </c>
      <c r="AZ1348" s="303">
        <v>502.77777777777777</v>
      </c>
      <c r="BA1348" s="299">
        <v>0</v>
      </c>
      <c r="BB1348" s="304">
        <v>260.03999999999996</v>
      </c>
      <c r="BC1348" s="304">
        <v>991.93</v>
      </c>
      <c r="BD1348" s="303">
        <v>1502.7777777777778</v>
      </c>
      <c r="BE1348" s="303">
        <v>1000</v>
      </c>
      <c r="BH1348" s="297" t="s">
        <v>4326</v>
      </c>
      <c r="BI1348" s="312"/>
      <c r="BJ1348" s="305" t="s">
        <v>109</v>
      </c>
      <c r="BK1348" s="305"/>
      <c r="BL1348" s="305">
        <v>1</v>
      </c>
      <c r="BM1348" s="307">
        <v>1</v>
      </c>
      <c r="BN1348" s="307" t="s">
        <v>79</v>
      </c>
      <c r="BO1348" s="305" t="s">
        <v>1210</v>
      </c>
      <c r="BP1348" s="308">
        <v>260.04000000000002</v>
      </c>
      <c r="BQ1348" s="308">
        <v>991.93</v>
      </c>
      <c r="BR1348" s="308">
        <v>12</v>
      </c>
      <c r="BS1348" s="308">
        <v>12</v>
      </c>
      <c r="BT1348" s="305" t="s">
        <v>4343</v>
      </c>
      <c r="BU1348" s="307">
        <v>0.1</v>
      </c>
      <c r="BV1348" s="309">
        <v>0</v>
      </c>
      <c r="BW1348" s="310" t="s">
        <v>1252</v>
      </c>
      <c r="BX1348" s="305"/>
      <c r="BY1348" s="308">
        <v>260.04000000000002</v>
      </c>
      <c r="BZ1348" s="308">
        <v>991.93</v>
      </c>
      <c r="CA1348" s="308">
        <v>20.399999999999999</v>
      </c>
      <c r="CB1348" s="308">
        <v>20.399999999999999</v>
      </c>
      <c r="CC1348" s="307">
        <v>0.55000000000000004</v>
      </c>
      <c r="CD1348" s="305" t="s">
        <v>1212</v>
      </c>
      <c r="CE1348" s="310" t="s">
        <v>1252</v>
      </c>
      <c r="CF1348" s="305"/>
      <c r="CG1348" s="308">
        <v>260.04000000000002</v>
      </c>
      <c r="CH1348" s="308">
        <v>991.93</v>
      </c>
      <c r="CI1348" s="308">
        <v>12</v>
      </c>
      <c r="CJ1348" s="308">
        <v>12</v>
      </c>
      <c r="CK1348" s="307"/>
      <c r="CL1348" s="307"/>
      <c r="CM1348" s="307">
        <v>1</v>
      </c>
      <c r="CN1348" s="311" t="s">
        <v>1212</v>
      </c>
      <c r="CO1348" s="305" t="s">
        <v>1252</v>
      </c>
      <c r="CP1348" s="305"/>
      <c r="CQ1348" s="308">
        <v>260.04000000000002</v>
      </c>
      <c r="CR1348" s="308">
        <v>991.93</v>
      </c>
      <c r="CS1348" s="308">
        <v>12</v>
      </c>
      <c r="CT1348" s="308">
        <v>12</v>
      </c>
      <c r="CW1348" s="312"/>
      <c r="CX1348" s="312"/>
    </row>
    <row r="1349" spans="1:102" s="299" customFormat="1" ht="16" customHeight="1">
      <c r="A1349" s="297" t="s">
        <v>4344</v>
      </c>
      <c r="B1349" s="297" t="s">
        <v>4345</v>
      </c>
      <c r="C1349" s="119" t="s">
        <v>1255</v>
      </c>
      <c r="D1349" s="119"/>
      <c r="E1349" s="119"/>
      <c r="F1349" s="298">
        <v>1349</v>
      </c>
      <c r="G1349" s="119"/>
      <c r="H1349" s="119"/>
      <c r="I1349" s="119" t="s">
        <v>4346</v>
      </c>
      <c r="J1349" s="119" t="s">
        <v>4347</v>
      </c>
      <c r="K1349" s="119" t="s">
        <v>378</v>
      </c>
      <c r="L1349" s="119"/>
      <c r="M1349" s="119" t="s">
        <v>147</v>
      </c>
      <c r="N1349" s="119"/>
      <c r="O1349" s="119"/>
      <c r="P1349" s="119"/>
      <c r="Q1349" s="119"/>
      <c r="R1349" s="119">
        <v>1</v>
      </c>
      <c r="S1349" s="119" t="s">
        <v>120</v>
      </c>
      <c r="T1349" s="119"/>
      <c r="U1349" s="119"/>
      <c r="V1349" s="119"/>
      <c r="W1349" s="119"/>
      <c r="X1349" s="119" t="s">
        <v>4348</v>
      </c>
      <c r="Y1349" s="119" t="s">
        <v>4349</v>
      </c>
      <c r="Z1349" s="119" t="s">
        <v>4350</v>
      </c>
      <c r="AA1349" s="119" t="s">
        <v>4351</v>
      </c>
      <c r="AB1349" s="119" t="s">
        <v>1209</v>
      </c>
      <c r="AD1349" s="300"/>
      <c r="AE1349" s="304"/>
      <c r="AF1349" s="297" t="s">
        <v>784</v>
      </c>
      <c r="AG1349" s="302">
        <v>0</v>
      </c>
      <c r="AH1349" s="297" t="s">
        <v>4344</v>
      </c>
      <c r="AI1349" s="297" t="s">
        <v>4345</v>
      </c>
      <c r="AJ1349" s="302">
        <v>4</v>
      </c>
      <c r="AK1349" s="299">
        <v>7</v>
      </c>
      <c r="AL1349" s="299">
        <v>3</v>
      </c>
      <c r="AM1349" s="299">
        <v>1</v>
      </c>
      <c r="AN1349" s="299">
        <v>2</v>
      </c>
      <c r="AR1349" s="299">
        <v>8</v>
      </c>
      <c r="AS1349" s="299">
        <v>4</v>
      </c>
      <c r="AT1349" s="299">
        <v>3</v>
      </c>
      <c r="AU1349" s="299">
        <v>3</v>
      </c>
      <c r="AX1349" s="303">
        <v>114.375</v>
      </c>
      <c r="AY1349" s="299">
        <v>740</v>
      </c>
      <c r="AZ1349" s="303">
        <v>508.33333333333331</v>
      </c>
      <c r="BA1349" s="299">
        <v>0</v>
      </c>
      <c r="BB1349" s="304">
        <v>260.39999999999998</v>
      </c>
      <c r="BC1349" s="304">
        <v>975.79</v>
      </c>
      <c r="BD1349" s="303">
        <v>1508.3333333333333</v>
      </c>
      <c r="BE1349" s="303">
        <v>1000</v>
      </c>
      <c r="BH1349" s="297" t="s">
        <v>4326</v>
      </c>
      <c r="BI1349" s="312"/>
      <c r="BJ1349" s="305" t="s">
        <v>109</v>
      </c>
      <c r="BK1349" s="305"/>
      <c r="BL1349" s="305">
        <v>1</v>
      </c>
      <c r="BM1349" s="307">
        <v>1</v>
      </c>
      <c r="BN1349" s="307" t="s">
        <v>79</v>
      </c>
      <c r="BO1349" s="305" t="s">
        <v>1210</v>
      </c>
      <c r="BP1349" s="308">
        <v>260.39999999999998</v>
      </c>
      <c r="BQ1349" s="308">
        <v>975.79</v>
      </c>
      <c r="BR1349" s="308">
        <v>12</v>
      </c>
      <c r="BS1349" s="308">
        <v>12</v>
      </c>
      <c r="BT1349" s="305" t="s">
        <v>4352</v>
      </c>
      <c r="BU1349" s="307">
        <v>0.1</v>
      </c>
      <c r="BV1349" s="309">
        <v>0</v>
      </c>
      <c r="BW1349" s="310" t="s">
        <v>1252</v>
      </c>
      <c r="BX1349" s="305"/>
      <c r="BY1349" s="308">
        <v>260.39999999999998</v>
      </c>
      <c r="BZ1349" s="308">
        <v>975.79</v>
      </c>
      <c r="CA1349" s="308">
        <v>20.399999999999999</v>
      </c>
      <c r="CB1349" s="308">
        <v>20.399999999999999</v>
      </c>
      <c r="CC1349" s="307">
        <v>0.55000000000000004</v>
      </c>
      <c r="CD1349" s="305" t="s">
        <v>1212</v>
      </c>
      <c r="CE1349" s="310" t="s">
        <v>1252</v>
      </c>
      <c r="CF1349" s="305"/>
      <c r="CG1349" s="308">
        <v>260.39999999999998</v>
      </c>
      <c r="CH1349" s="308">
        <v>975.79</v>
      </c>
      <c r="CI1349" s="308">
        <v>12</v>
      </c>
      <c r="CJ1349" s="308">
        <v>12</v>
      </c>
      <c r="CK1349" s="307"/>
      <c r="CL1349" s="307"/>
      <c r="CM1349" s="307">
        <v>1</v>
      </c>
      <c r="CN1349" s="311" t="s">
        <v>1212</v>
      </c>
      <c r="CO1349" s="305" t="s">
        <v>1252</v>
      </c>
      <c r="CP1349" s="305"/>
      <c r="CQ1349" s="308">
        <v>260.39999999999998</v>
      </c>
      <c r="CR1349" s="308">
        <v>975.79</v>
      </c>
      <c r="CS1349" s="308">
        <v>12</v>
      </c>
      <c r="CT1349" s="308">
        <v>12</v>
      </c>
      <c r="CW1349" s="312"/>
      <c r="CX1349" s="312"/>
    </row>
    <row r="1350" spans="1:102" s="299" customFormat="1" ht="16" customHeight="1">
      <c r="A1350" s="297" t="s">
        <v>4353</v>
      </c>
      <c r="B1350" s="297" t="s">
        <v>4354</v>
      </c>
      <c r="C1350" s="119" t="s">
        <v>1214</v>
      </c>
      <c r="D1350" s="119"/>
      <c r="E1350" s="119"/>
      <c r="F1350" s="298">
        <v>1350</v>
      </c>
      <c r="G1350" s="119"/>
      <c r="H1350" s="119"/>
      <c r="I1350" s="119" t="s">
        <v>4355</v>
      </c>
      <c r="J1350" s="119" t="s">
        <v>4356</v>
      </c>
      <c r="K1350" s="119" t="s">
        <v>378</v>
      </c>
      <c r="L1350" s="119"/>
      <c r="M1350" s="119" t="s">
        <v>147</v>
      </c>
      <c r="N1350" s="119"/>
      <c r="O1350" s="119"/>
      <c r="P1350" s="119"/>
      <c r="Q1350" s="119"/>
      <c r="R1350" s="119">
        <v>1</v>
      </c>
      <c r="S1350" s="119" t="s">
        <v>120</v>
      </c>
      <c r="T1350" s="119"/>
      <c r="U1350" s="119"/>
      <c r="V1350" s="119"/>
      <c r="W1350" s="119"/>
      <c r="X1350" s="119" t="s">
        <v>4357</v>
      </c>
      <c r="Y1350" s="119" t="s">
        <v>4358</v>
      </c>
      <c r="Z1350" s="119" t="s">
        <v>4359</v>
      </c>
      <c r="AA1350" s="119" t="s">
        <v>4360</v>
      </c>
      <c r="AB1350" s="119" t="s">
        <v>1209</v>
      </c>
      <c r="AD1350" s="300"/>
      <c r="AE1350" s="304"/>
      <c r="AF1350" s="297" t="s">
        <v>785</v>
      </c>
      <c r="AG1350" s="302">
        <v>0</v>
      </c>
      <c r="AH1350" s="297" t="s">
        <v>4353</v>
      </c>
      <c r="AI1350" s="297" t="s">
        <v>4354</v>
      </c>
      <c r="AJ1350" s="302">
        <v>4</v>
      </c>
      <c r="AK1350" s="299">
        <v>7</v>
      </c>
      <c r="AL1350" s="299">
        <v>3</v>
      </c>
      <c r="AM1350" s="299">
        <v>1</v>
      </c>
      <c r="AN1350" s="299">
        <v>3</v>
      </c>
      <c r="AR1350" s="299">
        <v>8</v>
      </c>
      <c r="AS1350" s="299">
        <v>4</v>
      </c>
      <c r="AT1350" s="299">
        <v>3</v>
      </c>
      <c r="AU1350" s="299">
        <v>3</v>
      </c>
      <c r="AX1350" s="303">
        <v>115.625</v>
      </c>
      <c r="AY1350" s="299">
        <v>740</v>
      </c>
      <c r="AZ1350" s="303">
        <v>513.88888888888891</v>
      </c>
      <c r="BA1350" s="299">
        <v>0</v>
      </c>
      <c r="BB1350" s="304">
        <v>261.10000000000002</v>
      </c>
      <c r="BC1350" s="304">
        <v>959.66</v>
      </c>
      <c r="BD1350" s="303">
        <v>1513.8888888888889</v>
      </c>
      <c r="BE1350" s="303">
        <v>1000</v>
      </c>
      <c r="BH1350" s="297" t="s">
        <v>4326</v>
      </c>
      <c r="BI1350" s="312"/>
      <c r="BJ1350" s="305" t="s">
        <v>109</v>
      </c>
      <c r="BK1350" s="305"/>
      <c r="BL1350" s="305">
        <v>1</v>
      </c>
      <c r="BM1350" s="307">
        <v>1</v>
      </c>
      <c r="BN1350" s="307" t="s">
        <v>79</v>
      </c>
      <c r="BO1350" s="305" t="s">
        <v>1210</v>
      </c>
      <c r="BP1350" s="308">
        <v>261.10000000000002</v>
      </c>
      <c r="BQ1350" s="308">
        <v>959.66</v>
      </c>
      <c r="BR1350" s="308">
        <v>12</v>
      </c>
      <c r="BS1350" s="308">
        <v>12</v>
      </c>
      <c r="BT1350" s="305" t="s">
        <v>4361</v>
      </c>
      <c r="BU1350" s="307">
        <v>0.1</v>
      </c>
      <c r="BV1350" s="309">
        <v>0</v>
      </c>
      <c r="BW1350" s="310" t="s">
        <v>1252</v>
      </c>
      <c r="BX1350" s="305"/>
      <c r="BY1350" s="308">
        <v>261.10000000000002</v>
      </c>
      <c r="BZ1350" s="308">
        <v>959.66</v>
      </c>
      <c r="CA1350" s="308">
        <v>20.399999999999999</v>
      </c>
      <c r="CB1350" s="308">
        <v>20.399999999999999</v>
      </c>
      <c r="CC1350" s="307">
        <v>0.55000000000000004</v>
      </c>
      <c r="CD1350" s="305" t="s">
        <v>1212</v>
      </c>
      <c r="CE1350" s="310" t="s">
        <v>1252</v>
      </c>
      <c r="CF1350" s="305"/>
      <c r="CG1350" s="308">
        <v>261.10000000000002</v>
      </c>
      <c r="CH1350" s="308">
        <v>959.66</v>
      </c>
      <c r="CI1350" s="308">
        <v>12</v>
      </c>
      <c r="CJ1350" s="308">
        <v>12</v>
      </c>
      <c r="CK1350" s="307"/>
      <c r="CL1350" s="307"/>
      <c r="CM1350" s="307">
        <v>1</v>
      </c>
      <c r="CN1350" s="311" t="s">
        <v>1212</v>
      </c>
      <c r="CO1350" s="305" t="s">
        <v>1252</v>
      </c>
      <c r="CP1350" s="305"/>
      <c r="CQ1350" s="308">
        <v>261.10000000000002</v>
      </c>
      <c r="CR1350" s="308">
        <v>959.66</v>
      </c>
      <c r="CS1350" s="308">
        <v>12</v>
      </c>
      <c r="CT1350" s="308">
        <v>12</v>
      </c>
      <c r="CW1350" s="312"/>
      <c r="CX1350" s="312"/>
    </row>
    <row r="1351" spans="1:102" s="299" customFormat="1" ht="16" customHeight="1">
      <c r="A1351" s="297" t="s">
        <v>4362</v>
      </c>
      <c r="B1351" s="297" t="s">
        <v>4363</v>
      </c>
      <c r="C1351" s="119" t="s">
        <v>1255</v>
      </c>
      <c r="D1351" s="119"/>
      <c r="E1351" s="119"/>
      <c r="F1351" s="298">
        <v>1351</v>
      </c>
      <c r="G1351" s="119"/>
      <c r="H1351" s="119"/>
      <c r="I1351" s="119" t="s">
        <v>4364</v>
      </c>
      <c r="J1351" s="119" t="s">
        <v>4365</v>
      </c>
      <c r="K1351" s="119" t="s">
        <v>378</v>
      </c>
      <c r="L1351" s="119"/>
      <c r="M1351" s="119" t="s">
        <v>147</v>
      </c>
      <c r="N1351" s="119"/>
      <c r="O1351" s="119"/>
      <c r="P1351" s="119"/>
      <c r="Q1351" s="119"/>
      <c r="R1351" s="119">
        <v>1</v>
      </c>
      <c r="S1351" s="119" t="s">
        <v>120</v>
      </c>
      <c r="T1351" s="119"/>
      <c r="U1351" s="119"/>
      <c r="V1351" s="119"/>
      <c r="W1351" s="119"/>
      <c r="X1351" s="119" t="s">
        <v>4366</v>
      </c>
      <c r="Y1351" s="119" t="s">
        <v>4367</v>
      </c>
      <c r="Z1351" s="119" t="s">
        <v>4368</v>
      </c>
      <c r="AA1351" s="119" t="s">
        <v>4369</v>
      </c>
      <c r="AB1351" s="119" t="s">
        <v>1209</v>
      </c>
      <c r="AD1351" s="300"/>
      <c r="AE1351" s="304"/>
      <c r="AF1351" s="297" t="s">
        <v>786</v>
      </c>
      <c r="AG1351" s="302">
        <v>0</v>
      </c>
      <c r="AH1351" s="297" t="s">
        <v>4362</v>
      </c>
      <c r="AI1351" s="297" t="s">
        <v>4363</v>
      </c>
      <c r="AJ1351" s="302">
        <v>3</v>
      </c>
      <c r="AK1351" s="299">
        <v>7</v>
      </c>
      <c r="AL1351" s="299">
        <v>3</v>
      </c>
      <c r="AM1351" s="299">
        <v>2</v>
      </c>
      <c r="AR1351" s="299">
        <v>8</v>
      </c>
      <c r="AS1351" s="299">
        <v>4</v>
      </c>
      <c r="AT1351" s="299">
        <v>3</v>
      </c>
      <c r="AX1351" s="303">
        <v>118.125</v>
      </c>
      <c r="AY1351" s="299">
        <v>640</v>
      </c>
      <c r="AZ1351" s="303">
        <v>525</v>
      </c>
      <c r="BA1351" s="299">
        <v>0</v>
      </c>
      <c r="BB1351" s="304">
        <v>363.08000000000004</v>
      </c>
      <c r="BC1351" s="304">
        <v>937.27</v>
      </c>
      <c r="BD1351" s="303">
        <v>1525</v>
      </c>
      <c r="BE1351" s="303">
        <v>1000</v>
      </c>
      <c r="BH1351" s="297" t="s">
        <v>4317</v>
      </c>
      <c r="BI1351" s="312"/>
      <c r="BJ1351" s="305" t="s">
        <v>109</v>
      </c>
      <c r="BK1351" s="305"/>
      <c r="BL1351" s="305">
        <v>1</v>
      </c>
      <c r="BM1351" s="307">
        <v>1</v>
      </c>
      <c r="BN1351" s="307" t="s">
        <v>79</v>
      </c>
      <c r="BO1351" s="305" t="s">
        <v>1210</v>
      </c>
      <c r="BP1351" s="308">
        <v>363.08</v>
      </c>
      <c r="BQ1351" s="308">
        <v>937.27</v>
      </c>
      <c r="BR1351" s="308">
        <v>35</v>
      </c>
      <c r="BS1351" s="308">
        <v>35</v>
      </c>
      <c r="BT1351" s="305" t="s">
        <v>4370</v>
      </c>
      <c r="BU1351" s="307">
        <v>0.1</v>
      </c>
      <c r="BV1351" s="309">
        <v>0</v>
      </c>
      <c r="BW1351" s="310" t="s">
        <v>1242</v>
      </c>
      <c r="BX1351" s="305"/>
      <c r="BY1351" s="308">
        <v>363.08</v>
      </c>
      <c r="BZ1351" s="308">
        <v>937.27</v>
      </c>
      <c r="CA1351" s="308">
        <v>59.5</v>
      </c>
      <c r="CB1351" s="308">
        <v>59.5</v>
      </c>
      <c r="CC1351" s="307">
        <v>0.55000000000000004</v>
      </c>
      <c r="CD1351" s="305" t="s">
        <v>1212</v>
      </c>
      <c r="CE1351" s="310" t="s">
        <v>1242</v>
      </c>
      <c r="CF1351" s="305"/>
      <c r="CG1351" s="308">
        <v>363.08</v>
      </c>
      <c r="CH1351" s="308">
        <v>937.27</v>
      </c>
      <c r="CI1351" s="308">
        <v>35</v>
      </c>
      <c r="CJ1351" s="308">
        <v>35</v>
      </c>
      <c r="CK1351" s="307"/>
      <c r="CL1351" s="307"/>
      <c r="CM1351" s="307">
        <v>1</v>
      </c>
      <c r="CN1351" s="311" t="s">
        <v>1212</v>
      </c>
      <c r="CO1351" s="305" t="s">
        <v>1242</v>
      </c>
      <c r="CP1351" s="305"/>
      <c r="CQ1351" s="308">
        <v>363.08</v>
      </c>
      <c r="CR1351" s="308">
        <v>937.27</v>
      </c>
      <c r="CS1351" s="308">
        <v>35</v>
      </c>
      <c r="CT1351" s="308">
        <v>35</v>
      </c>
      <c r="CW1351" s="312"/>
      <c r="CX1351" s="312"/>
    </row>
    <row r="1352" spans="1:102" s="299" customFormat="1" ht="16" customHeight="1">
      <c r="A1352" s="297" t="s">
        <v>4371</v>
      </c>
      <c r="B1352" s="297" t="s">
        <v>4372</v>
      </c>
      <c r="C1352" s="119" t="s">
        <v>1255</v>
      </c>
      <c r="D1352" s="119"/>
      <c r="E1352" s="119"/>
      <c r="F1352" s="298">
        <v>1352</v>
      </c>
      <c r="G1352" s="119"/>
      <c r="H1352" s="119"/>
      <c r="I1352" s="119" t="s">
        <v>4373</v>
      </c>
      <c r="J1352" s="119" t="s">
        <v>4374</v>
      </c>
      <c r="K1352" s="119" t="s">
        <v>378</v>
      </c>
      <c r="L1352" s="119"/>
      <c r="M1352" s="119" t="s">
        <v>147</v>
      </c>
      <c r="N1352" s="119"/>
      <c r="O1352" s="119"/>
      <c r="P1352" s="119"/>
      <c r="Q1352" s="119"/>
      <c r="R1352" s="119">
        <v>1</v>
      </c>
      <c r="S1352" s="119" t="s">
        <v>120</v>
      </c>
      <c r="T1352" s="119"/>
      <c r="U1352" s="119"/>
      <c r="V1352" s="119"/>
      <c r="W1352" s="119"/>
      <c r="X1352" s="119" t="s">
        <v>4375</v>
      </c>
      <c r="Y1352" s="119" t="s">
        <v>4376</v>
      </c>
      <c r="Z1352" s="119" t="s">
        <v>4377</v>
      </c>
      <c r="AA1352" s="119" t="s">
        <v>4378</v>
      </c>
      <c r="AB1352" s="119" t="s">
        <v>1209</v>
      </c>
      <c r="AD1352" s="300"/>
      <c r="AE1352" s="304"/>
      <c r="AF1352" s="297" t="s">
        <v>787</v>
      </c>
      <c r="AG1352" s="302">
        <v>0</v>
      </c>
      <c r="AH1352" s="297" t="s">
        <v>4371</v>
      </c>
      <c r="AI1352" s="297" t="s">
        <v>4372</v>
      </c>
      <c r="AJ1352" s="302">
        <v>4</v>
      </c>
      <c r="AK1352" s="299">
        <v>7</v>
      </c>
      <c r="AL1352" s="299">
        <v>3</v>
      </c>
      <c r="AM1352" s="299">
        <v>2</v>
      </c>
      <c r="AN1352" s="299">
        <v>1</v>
      </c>
      <c r="AR1352" s="299">
        <v>8</v>
      </c>
      <c r="AS1352" s="299">
        <v>4</v>
      </c>
      <c r="AT1352" s="299">
        <v>3</v>
      </c>
      <c r="AU1352" s="299">
        <v>3</v>
      </c>
      <c r="AX1352" s="303">
        <v>116.875</v>
      </c>
      <c r="AY1352" s="299">
        <v>740</v>
      </c>
      <c r="AZ1352" s="303">
        <v>519.44444444444446</v>
      </c>
      <c r="BA1352" s="299">
        <v>0</v>
      </c>
      <c r="BB1352" s="304">
        <v>262.15999999999997</v>
      </c>
      <c r="BC1352" s="304">
        <v>943.55</v>
      </c>
      <c r="BD1352" s="303">
        <v>1519.4444444444443</v>
      </c>
      <c r="BE1352" s="303">
        <v>1000</v>
      </c>
      <c r="BH1352" s="297" t="s">
        <v>4362</v>
      </c>
      <c r="BI1352" s="312"/>
      <c r="BJ1352" s="305" t="s">
        <v>109</v>
      </c>
      <c r="BK1352" s="305"/>
      <c r="BL1352" s="305">
        <v>1</v>
      </c>
      <c r="BM1352" s="307">
        <v>1</v>
      </c>
      <c r="BN1352" s="307" t="s">
        <v>79</v>
      </c>
      <c r="BO1352" s="305" t="s">
        <v>1210</v>
      </c>
      <c r="BP1352" s="308">
        <v>262.16000000000003</v>
      </c>
      <c r="BQ1352" s="308">
        <v>943.55</v>
      </c>
      <c r="BR1352" s="308">
        <v>12</v>
      </c>
      <c r="BS1352" s="308">
        <v>12</v>
      </c>
      <c r="BT1352" s="305" t="s">
        <v>4379</v>
      </c>
      <c r="BU1352" s="307">
        <v>0.1</v>
      </c>
      <c r="BV1352" s="309">
        <v>0</v>
      </c>
      <c r="BW1352" s="310" t="s">
        <v>1252</v>
      </c>
      <c r="BX1352" s="305"/>
      <c r="BY1352" s="308">
        <v>262.16000000000003</v>
      </c>
      <c r="BZ1352" s="308">
        <v>943.55</v>
      </c>
      <c r="CA1352" s="308">
        <v>20.399999999999999</v>
      </c>
      <c r="CB1352" s="308">
        <v>20.399999999999999</v>
      </c>
      <c r="CC1352" s="307">
        <v>0.55000000000000004</v>
      </c>
      <c r="CD1352" s="305" t="s">
        <v>1212</v>
      </c>
      <c r="CE1352" s="310" t="s">
        <v>1252</v>
      </c>
      <c r="CF1352" s="305"/>
      <c r="CG1352" s="308">
        <v>262.16000000000003</v>
      </c>
      <c r="CH1352" s="308">
        <v>943.55</v>
      </c>
      <c r="CI1352" s="308">
        <v>12</v>
      </c>
      <c r="CJ1352" s="308">
        <v>12</v>
      </c>
      <c r="CK1352" s="307"/>
      <c r="CL1352" s="307"/>
      <c r="CM1352" s="307">
        <v>1</v>
      </c>
      <c r="CN1352" s="311" t="s">
        <v>1212</v>
      </c>
      <c r="CO1352" s="305" t="s">
        <v>1252</v>
      </c>
      <c r="CP1352" s="305"/>
      <c r="CQ1352" s="308">
        <v>262.16000000000003</v>
      </c>
      <c r="CR1352" s="308">
        <v>943.55</v>
      </c>
      <c r="CS1352" s="308">
        <v>12</v>
      </c>
      <c r="CT1352" s="308">
        <v>12</v>
      </c>
      <c r="CW1352" s="312"/>
      <c r="CX1352" s="312"/>
    </row>
    <row r="1353" spans="1:102" s="299" customFormat="1" ht="16" customHeight="1">
      <c r="A1353" s="297" t="s">
        <v>4380</v>
      </c>
      <c r="B1353" s="297" t="s">
        <v>4381</v>
      </c>
      <c r="C1353" s="119" t="s">
        <v>1214</v>
      </c>
      <c r="D1353" s="119"/>
      <c r="E1353" s="119"/>
      <c r="F1353" s="298">
        <v>1353</v>
      </c>
      <c r="G1353" s="119"/>
      <c r="H1353" s="119"/>
      <c r="I1353" s="119" t="s">
        <v>4382</v>
      </c>
      <c r="J1353" s="119" t="s">
        <v>4383</v>
      </c>
      <c r="K1353" s="119" t="s">
        <v>378</v>
      </c>
      <c r="L1353" s="119"/>
      <c r="M1353" s="119" t="s">
        <v>147</v>
      </c>
      <c r="N1353" s="119"/>
      <c r="O1353" s="119"/>
      <c r="P1353" s="119"/>
      <c r="Q1353" s="119"/>
      <c r="R1353" s="119">
        <v>1</v>
      </c>
      <c r="S1353" s="119" t="s">
        <v>120</v>
      </c>
      <c r="T1353" s="119"/>
      <c r="U1353" s="119"/>
      <c r="V1353" s="119"/>
      <c r="W1353" s="119"/>
      <c r="X1353" s="119" t="s">
        <v>4384</v>
      </c>
      <c r="Y1353" s="119" t="s">
        <v>4385</v>
      </c>
      <c r="Z1353" s="119" t="s">
        <v>4386</v>
      </c>
      <c r="AA1353" s="119" t="s">
        <v>4387</v>
      </c>
      <c r="AB1353" s="119" t="s">
        <v>1209</v>
      </c>
      <c r="AD1353" s="300"/>
      <c r="AE1353" s="304"/>
      <c r="AF1353" s="297" t="s">
        <v>788</v>
      </c>
      <c r="AG1353" s="302">
        <v>0</v>
      </c>
      <c r="AH1353" s="297" t="s">
        <v>4380</v>
      </c>
      <c r="AI1353" s="297" t="s">
        <v>4381</v>
      </c>
      <c r="AJ1353" s="302">
        <v>4</v>
      </c>
      <c r="AK1353" s="299">
        <v>7</v>
      </c>
      <c r="AL1353" s="299">
        <v>3</v>
      </c>
      <c r="AM1353" s="299">
        <v>2</v>
      </c>
      <c r="AN1353" s="299">
        <v>2</v>
      </c>
      <c r="AR1353" s="299">
        <v>8</v>
      </c>
      <c r="AS1353" s="299">
        <v>4</v>
      </c>
      <c r="AT1353" s="299">
        <v>3</v>
      </c>
      <c r="AU1353" s="299">
        <v>3</v>
      </c>
      <c r="AX1353" s="303">
        <v>118.125</v>
      </c>
      <c r="AY1353" s="299">
        <v>740</v>
      </c>
      <c r="AZ1353" s="303">
        <v>525</v>
      </c>
      <c r="BA1353" s="299">
        <v>0</v>
      </c>
      <c r="BB1353" s="304">
        <v>263.55999999999995</v>
      </c>
      <c r="BC1353" s="304">
        <v>927.47</v>
      </c>
      <c r="BD1353" s="303">
        <v>1525</v>
      </c>
      <c r="BE1353" s="303">
        <v>1000</v>
      </c>
      <c r="BH1353" s="297" t="s">
        <v>4362</v>
      </c>
      <c r="BI1353" s="312"/>
      <c r="BJ1353" s="305" t="s">
        <v>109</v>
      </c>
      <c r="BK1353" s="305"/>
      <c r="BL1353" s="305">
        <v>1</v>
      </c>
      <c r="BM1353" s="307">
        <v>1</v>
      </c>
      <c r="BN1353" s="307" t="s">
        <v>79</v>
      </c>
      <c r="BO1353" s="305" t="s">
        <v>1210</v>
      </c>
      <c r="BP1353" s="308">
        <v>263.56</v>
      </c>
      <c r="BQ1353" s="308">
        <v>927.47</v>
      </c>
      <c r="BR1353" s="308">
        <v>12</v>
      </c>
      <c r="BS1353" s="308">
        <v>12</v>
      </c>
      <c r="BT1353" s="305" t="s">
        <v>4388</v>
      </c>
      <c r="BU1353" s="307">
        <v>0.1</v>
      </c>
      <c r="BV1353" s="309">
        <v>0</v>
      </c>
      <c r="BW1353" s="310" t="s">
        <v>1252</v>
      </c>
      <c r="BX1353" s="305"/>
      <c r="BY1353" s="308">
        <v>263.56</v>
      </c>
      <c r="BZ1353" s="308">
        <v>927.47</v>
      </c>
      <c r="CA1353" s="308">
        <v>20.399999999999999</v>
      </c>
      <c r="CB1353" s="308">
        <v>20.399999999999999</v>
      </c>
      <c r="CC1353" s="307">
        <v>0.55000000000000004</v>
      </c>
      <c r="CD1353" s="305" t="s">
        <v>1212</v>
      </c>
      <c r="CE1353" s="310" t="s">
        <v>1252</v>
      </c>
      <c r="CF1353" s="305"/>
      <c r="CG1353" s="308">
        <v>263.56</v>
      </c>
      <c r="CH1353" s="308">
        <v>927.47</v>
      </c>
      <c r="CI1353" s="308">
        <v>12</v>
      </c>
      <c r="CJ1353" s="308">
        <v>12</v>
      </c>
      <c r="CK1353" s="307"/>
      <c r="CL1353" s="307"/>
      <c r="CM1353" s="307">
        <v>1</v>
      </c>
      <c r="CN1353" s="311" t="s">
        <v>1212</v>
      </c>
      <c r="CO1353" s="305" t="s">
        <v>1252</v>
      </c>
      <c r="CP1353" s="305"/>
      <c r="CQ1353" s="308">
        <v>263.56</v>
      </c>
      <c r="CR1353" s="308">
        <v>927.47</v>
      </c>
      <c r="CS1353" s="308">
        <v>12</v>
      </c>
      <c r="CT1353" s="308">
        <v>12</v>
      </c>
      <c r="CW1353" s="312"/>
      <c r="CX1353" s="312"/>
    </row>
    <row r="1354" spans="1:102" s="299" customFormat="1" ht="16" customHeight="1">
      <c r="A1354" s="297" t="s">
        <v>4389</v>
      </c>
      <c r="B1354" s="297" t="s">
        <v>4390</v>
      </c>
      <c r="C1354" s="119" t="s">
        <v>1255</v>
      </c>
      <c r="D1354" s="119"/>
      <c r="E1354" s="119"/>
      <c r="F1354" s="298">
        <v>1354</v>
      </c>
      <c r="G1354" s="119"/>
      <c r="H1354" s="119"/>
      <c r="I1354" s="119" t="s">
        <v>4391</v>
      </c>
      <c r="J1354" s="119" t="s">
        <v>4392</v>
      </c>
      <c r="K1354" s="119" t="s">
        <v>378</v>
      </c>
      <c r="L1354" s="119"/>
      <c r="M1354" s="119" t="s">
        <v>147</v>
      </c>
      <c r="N1354" s="119"/>
      <c r="O1354" s="119"/>
      <c r="P1354" s="119"/>
      <c r="Q1354" s="119"/>
      <c r="R1354" s="119">
        <v>1</v>
      </c>
      <c r="S1354" s="119" t="s">
        <v>120</v>
      </c>
      <c r="T1354" s="119"/>
      <c r="U1354" s="119"/>
      <c r="V1354" s="119"/>
      <c r="W1354" s="119"/>
      <c r="X1354" s="119" t="s">
        <v>4393</v>
      </c>
      <c r="Y1354" s="119" t="s">
        <v>4394</v>
      </c>
      <c r="Z1354" s="119" t="s">
        <v>4395</v>
      </c>
      <c r="AA1354" s="119" t="s">
        <v>4396</v>
      </c>
      <c r="AB1354" s="119" t="s">
        <v>1209</v>
      </c>
      <c r="AD1354" s="300"/>
      <c r="AE1354" s="304"/>
      <c r="AF1354" s="297" t="s">
        <v>789</v>
      </c>
      <c r="AG1354" s="302">
        <v>0</v>
      </c>
      <c r="AH1354" s="297" t="s">
        <v>4389</v>
      </c>
      <c r="AI1354" s="297" t="s">
        <v>4390</v>
      </c>
      <c r="AJ1354" s="302">
        <v>4</v>
      </c>
      <c r="AK1354" s="299">
        <v>7</v>
      </c>
      <c r="AL1354" s="299">
        <v>3</v>
      </c>
      <c r="AM1354" s="299">
        <v>2</v>
      </c>
      <c r="AN1354" s="299">
        <v>3</v>
      </c>
      <c r="AR1354" s="299">
        <v>8</v>
      </c>
      <c r="AS1354" s="299">
        <v>4</v>
      </c>
      <c r="AT1354" s="299">
        <v>3</v>
      </c>
      <c r="AU1354" s="299">
        <v>3</v>
      </c>
      <c r="AX1354" s="303">
        <v>119.375</v>
      </c>
      <c r="AY1354" s="299">
        <v>740</v>
      </c>
      <c r="AZ1354" s="303">
        <v>530.55555555555554</v>
      </c>
      <c r="BA1354" s="299">
        <v>0</v>
      </c>
      <c r="BB1354" s="304">
        <v>265.32000000000005</v>
      </c>
      <c r="BC1354" s="304">
        <v>911.42</v>
      </c>
      <c r="BD1354" s="303">
        <v>1530.5555555555557</v>
      </c>
      <c r="BE1354" s="303">
        <v>1000</v>
      </c>
      <c r="BH1354" s="297" t="s">
        <v>4362</v>
      </c>
      <c r="BI1354" s="312"/>
      <c r="BJ1354" s="305" t="s">
        <v>109</v>
      </c>
      <c r="BK1354" s="305"/>
      <c r="BL1354" s="305">
        <v>1</v>
      </c>
      <c r="BM1354" s="307">
        <v>1</v>
      </c>
      <c r="BN1354" s="307" t="s">
        <v>79</v>
      </c>
      <c r="BO1354" s="305" t="s">
        <v>1210</v>
      </c>
      <c r="BP1354" s="308">
        <v>265.32</v>
      </c>
      <c r="BQ1354" s="308">
        <v>911.42</v>
      </c>
      <c r="BR1354" s="308">
        <v>12</v>
      </c>
      <c r="BS1354" s="308">
        <v>12</v>
      </c>
      <c r="BT1354" s="305" t="s">
        <v>4397</v>
      </c>
      <c r="BU1354" s="307">
        <v>0.1</v>
      </c>
      <c r="BV1354" s="309">
        <v>0</v>
      </c>
      <c r="BW1354" s="310" t="s">
        <v>1252</v>
      </c>
      <c r="BX1354" s="305"/>
      <c r="BY1354" s="308">
        <v>265.32</v>
      </c>
      <c r="BZ1354" s="308">
        <v>911.42</v>
      </c>
      <c r="CA1354" s="308">
        <v>20.399999999999999</v>
      </c>
      <c r="CB1354" s="308">
        <v>20.399999999999999</v>
      </c>
      <c r="CC1354" s="307">
        <v>0.55000000000000004</v>
      </c>
      <c r="CD1354" s="305" t="s">
        <v>1212</v>
      </c>
      <c r="CE1354" s="310" t="s">
        <v>1252</v>
      </c>
      <c r="CF1354" s="305"/>
      <c r="CG1354" s="308">
        <v>265.32</v>
      </c>
      <c r="CH1354" s="308">
        <v>911.42</v>
      </c>
      <c r="CI1354" s="308">
        <v>12</v>
      </c>
      <c r="CJ1354" s="308">
        <v>12</v>
      </c>
      <c r="CK1354" s="307"/>
      <c r="CL1354" s="307"/>
      <c r="CM1354" s="307">
        <v>1</v>
      </c>
      <c r="CN1354" s="311" t="s">
        <v>1212</v>
      </c>
      <c r="CO1354" s="305" t="s">
        <v>1252</v>
      </c>
      <c r="CP1354" s="305"/>
      <c r="CQ1354" s="308">
        <v>265.32</v>
      </c>
      <c r="CR1354" s="308">
        <v>911.42</v>
      </c>
      <c r="CS1354" s="308">
        <v>12</v>
      </c>
      <c r="CT1354" s="308">
        <v>12</v>
      </c>
      <c r="CW1354" s="312"/>
      <c r="CX1354" s="312"/>
    </row>
    <row r="1355" spans="1:102" s="299" customFormat="1" ht="16" customHeight="1">
      <c r="A1355" s="297" t="s">
        <v>4398</v>
      </c>
      <c r="B1355" s="297" t="s">
        <v>4399</v>
      </c>
      <c r="C1355" s="119" t="s">
        <v>1214</v>
      </c>
      <c r="D1355" s="119"/>
      <c r="E1355" s="119"/>
      <c r="F1355" s="298">
        <v>1355</v>
      </c>
      <c r="G1355" s="119"/>
      <c r="H1355" s="119"/>
      <c r="I1355" s="119" t="s">
        <v>4400</v>
      </c>
      <c r="J1355" s="119" t="s">
        <v>4401</v>
      </c>
      <c r="K1355" s="119" t="s">
        <v>378</v>
      </c>
      <c r="L1355" s="119"/>
      <c r="M1355" s="119" t="s">
        <v>147</v>
      </c>
      <c r="N1355" s="119"/>
      <c r="O1355" s="119"/>
      <c r="P1355" s="119"/>
      <c r="Q1355" s="119"/>
      <c r="R1355" s="119">
        <v>1</v>
      </c>
      <c r="S1355" s="119" t="s">
        <v>120</v>
      </c>
      <c r="T1355" s="119"/>
      <c r="U1355" s="119"/>
      <c r="V1355" s="119"/>
      <c r="W1355" s="119"/>
      <c r="X1355" s="119" t="s">
        <v>4402</v>
      </c>
      <c r="Y1355" s="119" t="s">
        <v>4403</v>
      </c>
      <c r="Z1355" s="119" t="s">
        <v>4404</v>
      </c>
      <c r="AA1355" s="119" t="s">
        <v>4405</v>
      </c>
      <c r="AB1355" s="119" t="s">
        <v>1209</v>
      </c>
      <c r="AD1355" s="300"/>
      <c r="AE1355" s="304"/>
      <c r="AF1355" s="297" t="s">
        <v>790</v>
      </c>
      <c r="AG1355" s="302">
        <v>0</v>
      </c>
      <c r="AH1355" s="297" t="s">
        <v>4398</v>
      </c>
      <c r="AI1355" s="297" t="s">
        <v>4399</v>
      </c>
      <c r="AJ1355" s="302">
        <v>3</v>
      </c>
      <c r="AK1355" s="299">
        <v>7</v>
      </c>
      <c r="AL1355" s="299">
        <v>3</v>
      </c>
      <c r="AM1355" s="299">
        <v>3</v>
      </c>
      <c r="AR1355" s="299">
        <v>8</v>
      </c>
      <c r="AS1355" s="299">
        <v>4</v>
      </c>
      <c r="AT1355" s="299">
        <v>3</v>
      </c>
      <c r="AX1355" s="303">
        <v>121.875</v>
      </c>
      <c r="AY1355" s="299">
        <v>640</v>
      </c>
      <c r="AZ1355" s="303">
        <v>541.66666666666663</v>
      </c>
      <c r="BA1355" s="299">
        <v>0</v>
      </c>
      <c r="BB1355" s="304">
        <v>368.54999999999995</v>
      </c>
      <c r="BC1355" s="304">
        <v>895.75</v>
      </c>
      <c r="BD1355" s="303">
        <v>1541.6666666666665</v>
      </c>
      <c r="BE1355" s="303">
        <v>1000</v>
      </c>
      <c r="BH1355" s="297" t="s">
        <v>4317</v>
      </c>
      <c r="BI1355" s="312"/>
      <c r="BJ1355" s="305" t="s">
        <v>109</v>
      </c>
      <c r="BK1355" s="305"/>
      <c r="BL1355" s="305">
        <v>1</v>
      </c>
      <c r="BM1355" s="307">
        <v>1</v>
      </c>
      <c r="BN1355" s="307" t="s">
        <v>79</v>
      </c>
      <c r="BO1355" s="305" t="s">
        <v>1210</v>
      </c>
      <c r="BP1355" s="308">
        <v>368.55</v>
      </c>
      <c r="BQ1355" s="308">
        <v>895.75</v>
      </c>
      <c r="BR1355" s="308">
        <v>35</v>
      </c>
      <c r="BS1355" s="308">
        <v>35</v>
      </c>
      <c r="BT1355" s="305" t="s">
        <v>4406</v>
      </c>
      <c r="BU1355" s="307">
        <v>0.1</v>
      </c>
      <c r="BV1355" s="309">
        <v>0</v>
      </c>
      <c r="BW1355" s="310" t="s">
        <v>1242</v>
      </c>
      <c r="BX1355" s="305"/>
      <c r="BY1355" s="308">
        <v>368.55</v>
      </c>
      <c r="BZ1355" s="308">
        <v>895.75</v>
      </c>
      <c r="CA1355" s="308">
        <v>59.5</v>
      </c>
      <c r="CB1355" s="308">
        <v>59.5</v>
      </c>
      <c r="CC1355" s="307">
        <v>0.55000000000000004</v>
      </c>
      <c r="CD1355" s="305" t="s">
        <v>1212</v>
      </c>
      <c r="CE1355" s="310" t="s">
        <v>1242</v>
      </c>
      <c r="CF1355" s="305"/>
      <c r="CG1355" s="308">
        <v>368.55</v>
      </c>
      <c r="CH1355" s="308">
        <v>895.75</v>
      </c>
      <c r="CI1355" s="308">
        <v>35</v>
      </c>
      <c r="CJ1355" s="308">
        <v>35</v>
      </c>
      <c r="CK1355" s="307"/>
      <c r="CL1355" s="307"/>
      <c r="CM1355" s="307">
        <v>1</v>
      </c>
      <c r="CN1355" s="311" t="s">
        <v>1212</v>
      </c>
      <c r="CO1355" s="305" t="s">
        <v>1242</v>
      </c>
      <c r="CP1355" s="305"/>
      <c r="CQ1355" s="308">
        <v>368.55</v>
      </c>
      <c r="CR1355" s="308">
        <v>895.75</v>
      </c>
      <c r="CS1355" s="308">
        <v>35</v>
      </c>
      <c r="CT1355" s="308">
        <v>35</v>
      </c>
      <c r="CW1355" s="312"/>
      <c r="CX1355" s="312"/>
    </row>
    <row r="1356" spans="1:102" s="299" customFormat="1" ht="16" customHeight="1">
      <c r="A1356" s="297" t="s">
        <v>4407</v>
      </c>
      <c r="B1356" s="297" t="s">
        <v>4408</v>
      </c>
      <c r="C1356" s="119" t="s">
        <v>1214</v>
      </c>
      <c r="D1356" s="119"/>
      <c r="E1356" s="119"/>
      <c r="F1356" s="298">
        <v>1356</v>
      </c>
      <c r="G1356" s="119"/>
      <c r="H1356" s="119"/>
      <c r="I1356" s="119" t="s">
        <v>4409</v>
      </c>
      <c r="J1356" s="119" t="s">
        <v>4410</v>
      </c>
      <c r="K1356" s="119" t="s">
        <v>378</v>
      </c>
      <c r="L1356" s="119"/>
      <c r="M1356" s="119" t="s">
        <v>147</v>
      </c>
      <c r="N1356" s="119"/>
      <c r="O1356" s="119"/>
      <c r="P1356" s="119"/>
      <c r="Q1356" s="119"/>
      <c r="R1356" s="119">
        <v>1</v>
      </c>
      <c r="S1356" s="119" t="s">
        <v>120</v>
      </c>
      <c r="T1356" s="119"/>
      <c r="U1356" s="119"/>
      <c r="V1356" s="119"/>
      <c r="W1356" s="119"/>
      <c r="X1356" s="119" t="s">
        <v>4411</v>
      </c>
      <c r="Y1356" s="119" t="s">
        <v>4412</v>
      </c>
      <c r="Z1356" s="119" t="s">
        <v>4413</v>
      </c>
      <c r="AA1356" s="119" t="s">
        <v>4414</v>
      </c>
      <c r="AB1356" s="119" t="s">
        <v>1209</v>
      </c>
      <c r="AD1356" s="300"/>
      <c r="AE1356" s="304"/>
      <c r="AF1356" s="297" t="s">
        <v>791</v>
      </c>
      <c r="AG1356" s="302">
        <v>0</v>
      </c>
      <c r="AH1356" s="297" t="s">
        <v>4407</v>
      </c>
      <c r="AI1356" s="297" t="s">
        <v>4408</v>
      </c>
      <c r="AJ1356" s="302">
        <v>4</v>
      </c>
      <c r="AK1356" s="299">
        <v>7</v>
      </c>
      <c r="AL1356" s="299">
        <v>3</v>
      </c>
      <c r="AM1356" s="299">
        <v>3</v>
      </c>
      <c r="AN1356" s="299">
        <v>1</v>
      </c>
      <c r="AR1356" s="299">
        <v>8</v>
      </c>
      <c r="AS1356" s="299">
        <v>4</v>
      </c>
      <c r="AT1356" s="299">
        <v>3</v>
      </c>
      <c r="AU1356" s="299">
        <v>3</v>
      </c>
      <c r="AX1356" s="303">
        <v>120.625</v>
      </c>
      <c r="AY1356" s="299">
        <v>740</v>
      </c>
      <c r="AZ1356" s="303">
        <v>536.11111111111109</v>
      </c>
      <c r="BA1356" s="299">
        <v>0</v>
      </c>
      <c r="BB1356" s="304">
        <v>267.42999999999995</v>
      </c>
      <c r="BC1356" s="304">
        <v>895.41</v>
      </c>
      <c r="BD1356" s="303">
        <v>1536.1111111111111</v>
      </c>
      <c r="BE1356" s="303">
        <v>1000</v>
      </c>
      <c r="BH1356" s="297" t="s">
        <v>4398</v>
      </c>
      <c r="BI1356" s="312"/>
      <c r="BJ1356" s="305" t="s">
        <v>109</v>
      </c>
      <c r="BK1356" s="305"/>
      <c r="BL1356" s="305">
        <v>1</v>
      </c>
      <c r="BM1356" s="307">
        <v>1</v>
      </c>
      <c r="BN1356" s="307" t="s">
        <v>79</v>
      </c>
      <c r="BO1356" s="305" t="s">
        <v>1210</v>
      </c>
      <c r="BP1356" s="308">
        <v>267.43</v>
      </c>
      <c r="BQ1356" s="308">
        <v>895.41</v>
      </c>
      <c r="BR1356" s="308">
        <v>12</v>
      </c>
      <c r="BS1356" s="308">
        <v>12</v>
      </c>
      <c r="BT1356" s="305" t="s">
        <v>4415</v>
      </c>
      <c r="BU1356" s="307">
        <v>0.1</v>
      </c>
      <c r="BV1356" s="309">
        <v>0</v>
      </c>
      <c r="BW1356" s="310" t="s">
        <v>1252</v>
      </c>
      <c r="BX1356" s="305"/>
      <c r="BY1356" s="308">
        <v>267.43</v>
      </c>
      <c r="BZ1356" s="308">
        <v>895.41</v>
      </c>
      <c r="CA1356" s="308">
        <v>20.399999999999999</v>
      </c>
      <c r="CB1356" s="308">
        <v>20.399999999999999</v>
      </c>
      <c r="CC1356" s="307">
        <v>0.55000000000000004</v>
      </c>
      <c r="CD1356" s="305" t="s">
        <v>1212</v>
      </c>
      <c r="CE1356" s="310" t="s">
        <v>1252</v>
      </c>
      <c r="CF1356" s="305"/>
      <c r="CG1356" s="308">
        <v>267.43</v>
      </c>
      <c r="CH1356" s="308">
        <v>895.41</v>
      </c>
      <c r="CI1356" s="308">
        <v>12</v>
      </c>
      <c r="CJ1356" s="308">
        <v>12</v>
      </c>
      <c r="CK1356" s="307"/>
      <c r="CL1356" s="307"/>
      <c r="CM1356" s="307">
        <v>1</v>
      </c>
      <c r="CN1356" s="311" t="s">
        <v>1212</v>
      </c>
      <c r="CO1356" s="305" t="s">
        <v>1252</v>
      </c>
      <c r="CP1356" s="305"/>
      <c r="CQ1356" s="308">
        <v>267.43</v>
      </c>
      <c r="CR1356" s="308">
        <v>895.41</v>
      </c>
      <c r="CS1356" s="308">
        <v>12</v>
      </c>
      <c r="CT1356" s="308">
        <v>12</v>
      </c>
      <c r="CW1356" s="312"/>
      <c r="CX1356" s="312"/>
    </row>
    <row r="1357" spans="1:102" s="299" customFormat="1" ht="16" customHeight="1">
      <c r="A1357" s="297" t="s">
        <v>4416</v>
      </c>
      <c r="B1357" s="297" t="s">
        <v>4417</v>
      </c>
      <c r="C1357" s="119" t="s">
        <v>1255</v>
      </c>
      <c r="D1357" s="119"/>
      <c r="E1357" s="119"/>
      <c r="F1357" s="298">
        <v>1357</v>
      </c>
      <c r="G1357" s="119"/>
      <c r="H1357" s="119"/>
      <c r="I1357" s="119" t="s">
        <v>4418</v>
      </c>
      <c r="J1357" s="119" t="s">
        <v>4419</v>
      </c>
      <c r="K1357" s="119" t="s">
        <v>378</v>
      </c>
      <c r="L1357" s="119"/>
      <c r="M1357" s="119" t="s">
        <v>147</v>
      </c>
      <c r="N1357" s="119"/>
      <c r="O1357" s="119"/>
      <c r="P1357" s="119"/>
      <c r="Q1357" s="119"/>
      <c r="R1357" s="119">
        <v>1</v>
      </c>
      <c r="S1357" s="119" t="s">
        <v>120</v>
      </c>
      <c r="T1357" s="119"/>
      <c r="U1357" s="119"/>
      <c r="V1357" s="119"/>
      <c r="W1357" s="119"/>
      <c r="X1357" s="119" t="s">
        <v>4420</v>
      </c>
      <c r="Y1357" s="119" t="s">
        <v>4421</v>
      </c>
      <c r="Z1357" s="119" t="s">
        <v>4422</v>
      </c>
      <c r="AA1357" s="119" t="s">
        <v>4423</v>
      </c>
      <c r="AB1357" s="119" t="s">
        <v>1209</v>
      </c>
      <c r="AD1357" s="300"/>
      <c r="AE1357" s="304"/>
      <c r="AF1357" s="297" t="s">
        <v>792</v>
      </c>
      <c r="AG1357" s="302">
        <v>0</v>
      </c>
      <c r="AH1357" s="297" t="s">
        <v>4416</v>
      </c>
      <c r="AI1357" s="297" t="s">
        <v>4417</v>
      </c>
      <c r="AJ1357" s="302">
        <v>4</v>
      </c>
      <c r="AK1357" s="299">
        <v>7</v>
      </c>
      <c r="AL1357" s="299">
        <v>3</v>
      </c>
      <c r="AM1357" s="299">
        <v>3</v>
      </c>
      <c r="AN1357" s="299">
        <v>2</v>
      </c>
      <c r="AR1357" s="299">
        <v>8</v>
      </c>
      <c r="AS1357" s="299">
        <v>4</v>
      </c>
      <c r="AT1357" s="299">
        <v>3</v>
      </c>
      <c r="AU1357" s="299">
        <v>3</v>
      </c>
      <c r="AX1357" s="303">
        <v>121.875</v>
      </c>
      <c r="AY1357" s="299">
        <v>740</v>
      </c>
      <c r="AZ1357" s="303">
        <v>541.66666666666663</v>
      </c>
      <c r="BA1357" s="299">
        <v>0</v>
      </c>
      <c r="BB1357" s="304">
        <v>269.88</v>
      </c>
      <c r="BC1357" s="304">
        <v>879.46</v>
      </c>
      <c r="BD1357" s="303">
        <v>1541.6666666666665</v>
      </c>
      <c r="BE1357" s="303">
        <v>1000</v>
      </c>
      <c r="BH1357" s="297" t="s">
        <v>4398</v>
      </c>
      <c r="BI1357" s="312"/>
      <c r="BJ1357" s="305" t="s">
        <v>109</v>
      </c>
      <c r="BK1357" s="305"/>
      <c r="BL1357" s="305">
        <v>1</v>
      </c>
      <c r="BM1357" s="307">
        <v>1</v>
      </c>
      <c r="BN1357" s="307" t="s">
        <v>79</v>
      </c>
      <c r="BO1357" s="305" t="s">
        <v>1210</v>
      </c>
      <c r="BP1357" s="308">
        <v>269.88</v>
      </c>
      <c r="BQ1357" s="308">
        <v>879.46</v>
      </c>
      <c r="BR1357" s="308">
        <v>12</v>
      </c>
      <c r="BS1357" s="308">
        <v>12</v>
      </c>
      <c r="BT1357" s="305" t="s">
        <v>4424</v>
      </c>
      <c r="BU1357" s="307">
        <v>0.1</v>
      </c>
      <c r="BV1357" s="309">
        <v>0</v>
      </c>
      <c r="BW1357" s="310" t="s">
        <v>1252</v>
      </c>
      <c r="BX1357" s="305"/>
      <c r="BY1357" s="308">
        <v>269.88</v>
      </c>
      <c r="BZ1357" s="308">
        <v>879.46</v>
      </c>
      <c r="CA1357" s="308">
        <v>20.399999999999999</v>
      </c>
      <c r="CB1357" s="308">
        <v>20.399999999999999</v>
      </c>
      <c r="CC1357" s="307">
        <v>0.55000000000000004</v>
      </c>
      <c r="CD1357" s="305" t="s">
        <v>1212</v>
      </c>
      <c r="CE1357" s="310" t="s">
        <v>1252</v>
      </c>
      <c r="CF1357" s="305"/>
      <c r="CG1357" s="308">
        <v>269.88</v>
      </c>
      <c r="CH1357" s="308">
        <v>879.46</v>
      </c>
      <c r="CI1357" s="308">
        <v>12</v>
      </c>
      <c r="CJ1357" s="308">
        <v>12</v>
      </c>
      <c r="CK1357" s="307"/>
      <c r="CL1357" s="307"/>
      <c r="CM1357" s="307">
        <v>1</v>
      </c>
      <c r="CN1357" s="311" t="s">
        <v>1212</v>
      </c>
      <c r="CO1357" s="305" t="s">
        <v>1252</v>
      </c>
      <c r="CP1357" s="305"/>
      <c r="CQ1357" s="308">
        <v>269.88</v>
      </c>
      <c r="CR1357" s="308">
        <v>879.46</v>
      </c>
      <c r="CS1357" s="308">
        <v>12</v>
      </c>
      <c r="CT1357" s="308">
        <v>12</v>
      </c>
      <c r="CW1357" s="312"/>
      <c r="CX1357" s="312"/>
    </row>
    <row r="1358" spans="1:102" s="299" customFormat="1" ht="16" customHeight="1">
      <c r="A1358" s="297" t="s">
        <v>4425</v>
      </c>
      <c r="B1358" s="297" t="s">
        <v>4426</v>
      </c>
      <c r="C1358" s="119" t="s">
        <v>1214</v>
      </c>
      <c r="D1358" s="119"/>
      <c r="E1358" s="119"/>
      <c r="F1358" s="298">
        <v>1358</v>
      </c>
      <c r="G1358" s="119"/>
      <c r="H1358" s="119"/>
      <c r="I1358" s="119" t="s">
        <v>4427</v>
      </c>
      <c r="J1358" s="119" t="s">
        <v>4428</v>
      </c>
      <c r="K1358" s="119" t="s">
        <v>378</v>
      </c>
      <c r="L1358" s="119"/>
      <c r="M1358" s="119" t="s">
        <v>147</v>
      </c>
      <c r="N1358" s="119"/>
      <c r="O1358" s="119"/>
      <c r="P1358" s="119"/>
      <c r="Q1358" s="119"/>
      <c r="R1358" s="119">
        <v>1</v>
      </c>
      <c r="S1358" s="119" t="s">
        <v>120</v>
      </c>
      <c r="T1358" s="119"/>
      <c r="U1358" s="119"/>
      <c r="V1358" s="119"/>
      <c r="W1358" s="119"/>
      <c r="X1358" s="119" t="s">
        <v>4429</v>
      </c>
      <c r="Y1358" s="119" t="s">
        <v>4430</v>
      </c>
      <c r="Z1358" s="119" t="s">
        <v>4431</v>
      </c>
      <c r="AA1358" s="119" t="s">
        <v>4432</v>
      </c>
      <c r="AB1358" s="119" t="s">
        <v>1209</v>
      </c>
      <c r="AD1358" s="300"/>
      <c r="AE1358" s="304"/>
      <c r="AF1358" s="297" t="s">
        <v>793</v>
      </c>
      <c r="AG1358" s="302">
        <v>0</v>
      </c>
      <c r="AH1358" s="297" t="s">
        <v>4425</v>
      </c>
      <c r="AI1358" s="297" t="s">
        <v>4426</v>
      </c>
      <c r="AJ1358" s="302">
        <v>4</v>
      </c>
      <c r="AK1358" s="299">
        <v>7</v>
      </c>
      <c r="AL1358" s="299">
        <v>3</v>
      </c>
      <c r="AM1358" s="299">
        <v>3</v>
      </c>
      <c r="AN1358" s="299">
        <v>3</v>
      </c>
      <c r="AR1358" s="299">
        <v>8</v>
      </c>
      <c r="AS1358" s="299">
        <v>4</v>
      </c>
      <c r="AT1358" s="299">
        <v>3</v>
      </c>
      <c r="AU1358" s="299">
        <v>3</v>
      </c>
      <c r="AX1358" s="303">
        <v>123.125</v>
      </c>
      <c r="AY1358" s="299">
        <v>740</v>
      </c>
      <c r="AZ1358" s="303">
        <v>547.22222222222217</v>
      </c>
      <c r="BA1358" s="299">
        <v>0</v>
      </c>
      <c r="BB1358" s="304">
        <v>272.69000000000005</v>
      </c>
      <c r="BC1358" s="304">
        <v>863.56</v>
      </c>
      <c r="BD1358" s="303">
        <v>1547.2222222222222</v>
      </c>
      <c r="BE1358" s="303">
        <v>1000</v>
      </c>
      <c r="BH1358" s="297" t="s">
        <v>4398</v>
      </c>
      <c r="BI1358" s="312"/>
      <c r="BJ1358" s="305" t="s">
        <v>109</v>
      </c>
      <c r="BK1358" s="305"/>
      <c r="BL1358" s="305">
        <v>1</v>
      </c>
      <c r="BM1358" s="307">
        <v>1</v>
      </c>
      <c r="BN1358" s="307" t="s">
        <v>79</v>
      </c>
      <c r="BO1358" s="305" t="s">
        <v>1210</v>
      </c>
      <c r="BP1358" s="308">
        <v>272.69</v>
      </c>
      <c r="BQ1358" s="308">
        <v>863.56</v>
      </c>
      <c r="BR1358" s="308">
        <v>12</v>
      </c>
      <c r="BS1358" s="308">
        <v>12</v>
      </c>
      <c r="BT1358" s="305" t="s">
        <v>4433</v>
      </c>
      <c r="BU1358" s="307">
        <v>0.1</v>
      </c>
      <c r="BV1358" s="309">
        <v>0</v>
      </c>
      <c r="BW1358" s="310" t="s">
        <v>1252</v>
      </c>
      <c r="BX1358" s="305"/>
      <c r="BY1358" s="308">
        <v>272.69</v>
      </c>
      <c r="BZ1358" s="308">
        <v>863.56</v>
      </c>
      <c r="CA1358" s="308">
        <v>20.399999999999999</v>
      </c>
      <c r="CB1358" s="308">
        <v>20.399999999999999</v>
      </c>
      <c r="CC1358" s="307">
        <v>0.55000000000000004</v>
      </c>
      <c r="CD1358" s="305" t="s">
        <v>1212</v>
      </c>
      <c r="CE1358" s="310" t="s">
        <v>1252</v>
      </c>
      <c r="CF1358" s="305"/>
      <c r="CG1358" s="308">
        <v>272.69</v>
      </c>
      <c r="CH1358" s="308">
        <v>863.56</v>
      </c>
      <c r="CI1358" s="308">
        <v>12</v>
      </c>
      <c r="CJ1358" s="308">
        <v>12</v>
      </c>
      <c r="CK1358" s="307"/>
      <c r="CL1358" s="307"/>
      <c r="CM1358" s="307">
        <v>1</v>
      </c>
      <c r="CN1358" s="311" t="s">
        <v>1212</v>
      </c>
      <c r="CO1358" s="305" t="s">
        <v>1252</v>
      </c>
      <c r="CP1358" s="305"/>
      <c r="CQ1358" s="308">
        <v>272.69</v>
      </c>
      <c r="CR1358" s="308">
        <v>863.56</v>
      </c>
      <c r="CS1358" s="308">
        <v>12</v>
      </c>
      <c r="CT1358" s="308">
        <v>12</v>
      </c>
      <c r="CW1358" s="312"/>
      <c r="CX1358" s="312"/>
    </row>
    <row r="1359" spans="1:102" s="299" customFormat="1" ht="16" customHeight="1">
      <c r="A1359" s="297" t="s">
        <v>4434</v>
      </c>
      <c r="B1359" s="297" t="s">
        <v>4435</v>
      </c>
      <c r="C1359" s="119" t="s">
        <v>1255</v>
      </c>
      <c r="D1359" s="119"/>
      <c r="E1359" s="119"/>
      <c r="F1359" s="298">
        <v>1359</v>
      </c>
      <c r="G1359" s="119"/>
      <c r="H1359" s="119"/>
      <c r="I1359" s="119" t="s">
        <v>4436</v>
      </c>
      <c r="J1359" s="119" t="s">
        <v>4437</v>
      </c>
      <c r="K1359" s="119" t="s">
        <v>378</v>
      </c>
      <c r="L1359" s="119"/>
      <c r="M1359" s="119" t="s">
        <v>147</v>
      </c>
      <c r="N1359" s="119"/>
      <c r="O1359" s="119"/>
      <c r="P1359" s="119"/>
      <c r="Q1359" s="119"/>
      <c r="R1359" s="119">
        <v>1</v>
      </c>
      <c r="S1359" s="119" t="s">
        <v>120</v>
      </c>
      <c r="T1359" s="119"/>
      <c r="U1359" s="119"/>
      <c r="V1359" s="119"/>
      <c r="W1359" s="119"/>
      <c r="X1359" s="119" t="s">
        <v>4438</v>
      </c>
      <c r="Y1359" s="119" t="s">
        <v>4439</v>
      </c>
      <c r="Z1359" s="119" t="s">
        <v>4440</v>
      </c>
      <c r="AA1359" s="119" t="s">
        <v>4441</v>
      </c>
      <c r="AB1359" s="119" t="s">
        <v>1209</v>
      </c>
      <c r="AD1359" s="300"/>
      <c r="AE1359" s="304"/>
      <c r="AF1359" s="297" t="s">
        <v>794</v>
      </c>
      <c r="AG1359" s="302">
        <v>0</v>
      </c>
      <c r="AH1359" s="297" t="s">
        <v>4434</v>
      </c>
      <c r="AI1359" s="297" t="s">
        <v>4435</v>
      </c>
      <c r="AJ1359" s="302">
        <v>2</v>
      </c>
      <c r="AK1359" s="299">
        <v>7</v>
      </c>
      <c r="AL1359" s="299">
        <v>4</v>
      </c>
      <c r="AR1359" s="299">
        <v>8</v>
      </c>
      <c r="AS1359" s="299">
        <v>4</v>
      </c>
      <c r="AX1359" s="303">
        <v>129.375</v>
      </c>
      <c r="AY1359" s="299">
        <v>500</v>
      </c>
      <c r="AZ1359" s="303">
        <v>575</v>
      </c>
      <c r="BA1359" s="299">
        <v>0</v>
      </c>
      <c r="BB1359" s="304">
        <v>521.53</v>
      </c>
      <c r="BC1359" s="304">
        <v>854.86</v>
      </c>
      <c r="BD1359" s="303">
        <v>1575</v>
      </c>
      <c r="BE1359" s="303">
        <v>1000</v>
      </c>
      <c r="BH1359" s="297" t="s">
        <v>4066</v>
      </c>
      <c r="BI1359" s="312"/>
      <c r="BJ1359" s="305" t="s">
        <v>109</v>
      </c>
      <c r="BK1359" s="305"/>
      <c r="BL1359" s="305">
        <v>1</v>
      </c>
      <c r="BM1359" s="307">
        <v>1</v>
      </c>
      <c r="BN1359" s="307" t="s">
        <v>79</v>
      </c>
      <c r="BO1359" s="305" t="s">
        <v>1210</v>
      </c>
      <c r="BP1359" s="308">
        <v>521.53</v>
      </c>
      <c r="BQ1359" s="308">
        <v>854.86</v>
      </c>
      <c r="BR1359" s="308">
        <v>60</v>
      </c>
      <c r="BS1359" s="308">
        <v>60</v>
      </c>
      <c r="BT1359" s="305" t="s">
        <v>4442</v>
      </c>
      <c r="BU1359" s="307">
        <v>0.1</v>
      </c>
      <c r="BV1359" s="309">
        <v>0</v>
      </c>
      <c r="BW1359" s="310" t="s">
        <v>1232</v>
      </c>
      <c r="BX1359" s="305"/>
      <c r="BY1359" s="308">
        <v>521.53</v>
      </c>
      <c r="BZ1359" s="308">
        <v>854.86</v>
      </c>
      <c r="CA1359" s="308">
        <v>102</v>
      </c>
      <c r="CB1359" s="308">
        <v>102</v>
      </c>
      <c r="CC1359" s="307">
        <v>0.55000000000000004</v>
      </c>
      <c r="CD1359" s="305" t="s">
        <v>1212</v>
      </c>
      <c r="CE1359" s="310" t="s">
        <v>1232</v>
      </c>
      <c r="CF1359" s="305"/>
      <c r="CG1359" s="308">
        <v>521.53</v>
      </c>
      <c r="CH1359" s="308">
        <v>854.86</v>
      </c>
      <c r="CI1359" s="308">
        <v>60</v>
      </c>
      <c r="CJ1359" s="308">
        <v>60</v>
      </c>
      <c r="CK1359" s="307"/>
      <c r="CL1359" s="307"/>
      <c r="CM1359" s="307">
        <v>1</v>
      </c>
      <c r="CN1359" s="311" t="s">
        <v>1212</v>
      </c>
      <c r="CO1359" s="305" t="s">
        <v>1232</v>
      </c>
      <c r="CP1359" s="305"/>
      <c r="CQ1359" s="308">
        <v>521.53</v>
      </c>
      <c r="CR1359" s="308">
        <v>854.86</v>
      </c>
      <c r="CS1359" s="308">
        <v>60</v>
      </c>
      <c r="CT1359" s="308">
        <v>60</v>
      </c>
      <c r="CW1359" s="312"/>
      <c r="CX1359" s="312"/>
    </row>
    <row r="1360" spans="1:102" s="299" customFormat="1" ht="16" customHeight="1">
      <c r="A1360" s="297" t="s">
        <v>4443</v>
      </c>
      <c r="B1360" s="297" t="s">
        <v>4444</v>
      </c>
      <c r="C1360" s="119" t="s">
        <v>1255</v>
      </c>
      <c r="D1360" s="119"/>
      <c r="E1360" s="119"/>
      <c r="F1360" s="298">
        <v>1360</v>
      </c>
      <c r="G1360" s="119"/>
      <c r="H1360" s="119"/>
      <c r="I1360" s="119" t="s">
        <v>4445</v>
      </c>
      <c r="J1360" s="119" t="s">
        <v>4446</v>
      </c>
      <c r="K1360" s="119" t="s">
        <v>378</v>
      </c>
      <c r="L1360" s="119"/>
      <c r="M1360" s="119" t="s">
        <v>147</v>
      </c>
      <c r="N1360" s="119"/>
      <c r="O1360" s="119"/>
      <c r="P1360" s="119"/>
      <c r="Q1360" s="119"/>
      <c r="R1360" s="119">
        <v>1</v>
      </c>
      <c r="S1360" s="119" t="s">
        <v>120</v>
      </c>
      <c r="T1360" s="119"/>
      <c r="U1360" s="119"/>
      <c r="V1360" s="119"/>
      <c r="W1360" s="119"/>
      <c r="X1360" s="119" t="s">
        <v>4447</v>
      </c>
      <c r="Y1360" s="119" t="s">
        <v>4448</v>
      </c>
      <c r="Z1360" s="119" t="s">
        <v>4449</v>
      </c>
      <c r="AA1360" s="119" t="s">
        <v>4450</v>
      </c>
      <c r="AB1360" s="119" t="s">
        <v>1209</v>
      </c>
      <c r="AD1360" s="300"/>
      <c r="AE1360" s="304"/>
      <c r="AF1360" s="297" t="s">
        <v>795</v>
      </c>
      <c r="AG1360" s="302">
        <v>0</v>
      </c>
      <c r="AH1360" s="297" t="s">
        <v>4443</v>
      </c>
      <c r="AI1360" s="297" t="s">
        <v>4444</v>
      </c>
      <c r="AJ1360" s="302">
        <v>3</v>
      </c>
      <c r="AK1360" s="299">
        <v>7</v>
      </c>
      <c r="AL1360" s="299">
        <v>4</v>
      </c>
      <c r="AM1360" s="299">
        <v>1</v>
      </c>
      <c r="AR1360" s="299">
        <v>8</v>
      </c>
      <c r="AS1360" s="299">
        <v>4</v>
      </c>
      <c r="AT1360" s="299">
        <v>3</v>
      </c>
      <c r="AX1360" s="303">
        <v>125.625</v>
      </c>
      <c r="AY1360" s="299">
        <v>640</v>
      </c>
      <c r="AZ1360" s="303">
        <v>558.33333333333337</v>
      </c>
      <c r="BA1360" s="299">
        <v>0</v>
      </c>
      <c r="BB1360" s="304">
        <v>376.72</v>
      </c>
      <c r="BC1360" s="304">
        <v>854.67</v>
      </c>
      <c r="BD1360" s="303">
        <v>1558.3333333333335</v>
      </c>
      <c r="BE1360" s="303">
        <v>1000</v>
      </c>
      <c r="BH1360" s="297" t="s">
        <v>4434</v>
      </c>
      <c r="BI1360" s="312"/>
      <c r="BJ1360" s="305" t="s">
        <v>109</v>
      </c>
      <c r="BK1360" s="305"/>
      <c r="BL1360" s="305">
        <v>1</v>
      </c>
      <c r="BM1360" s="307">
        <v>1</v>
      </c>
      <c r="BN1360" s="307" t="s">
        <v>79</v>
      </c>
      <c r="BO1360" s="305" t="s">
        <v>1210</v>
      </c>
      <c r="BP1360" s="308">
        <v>376.72</v>
      </c>
      <c r="BQ1360" s="308">
        <v>854.67</v>
      </c>
      <c r="BR1360" s="308">
        <v>35</v>
      </c>
      <c r="BS1360" s="308">
        <v>35</v>
      </c>
      <c r="BT1360" s="305" t="s">
        <v>4451</v>
      </c>
      <c r="BU1360" s="307">
        <v>0.1</v>
      </c>
      <c r="BV1360" s="309">
        <v>0</v>
      </c>
      <c r="BW1360" s="310" t="s">
        <v>1242</v>
      </c>
      <c r="BX1360" s="305"/>
      <c r="BY1360" s="308">
        <v>376.72</v>
      </c>
      <c r="BZ1360" s="308">
        <v>854.67</v>
      </c>
      <c r="CA1360" s="308">
        <v>59.5</v>
      </c>
      <c r="CB1360" s="308">
        <v>59.5</v>
      </c>
      <c r="CC1360" s="307">
        <v>0.55000000000000004</v>
      </c>
      <c r="CD1360" s="305" t="s">
        <v>1212</v>
      </c>
      <c r="CE1360" s="310" t="s">
        <v>1242</v>
      </c>
      <c r="CF1360" s="305"/>
      <c r="CG1360" s="308">
        <v>376.72</v>
      </c>
      <c r="CH1360" s="308">
        <v>854.67</v>
      </c>
      <c r="CI1360" s="308">
        <v>35</v>
      </c>
      <c r="CJ1360" s="308">
        <v>35</v>
      </c>
      <c r="CK1360" s="307"/>
      <c r="CL1360" s="307"/>
      <c r="CM1360" s="307">
        <v>1</v>
      </c>
      <c r="CN1360" s="311" t="s">
        <v>1212</v>
      </c>
      <c r="CO1360" s="305" t="s">
        <v>1242</v>
      </c>
      <c r="CP1360" s="305"/>
      <c r="CQ1360" s="308">
        <v>376.72</v>
      </c>
      <c r="CR1360" s="308">
        <v>854.67</v>
      </c>
      <c r="CS1360" s="308">
        <v>35</v>
      </c>
      <c r="CT1360" s="308">
        <v>35</v>
      </c>
      <c r="CW1360" s="312"/>
      <c r="CX1360" s="312"/>
    </row>
    <row r="1361" spans="1:102" s="299" customFormat="1" ht="16" customHeight="1">
      <c r="A1361" s="297" t="s">
        <v>4452</v>
      </c>
      <c r="B1361" s="297" t="s">
        <v>4453</v>
      </c>
      <c r="C1361" s="119" t="s">
        <v>1255</v>
      </c>
      <c r="D1361" s="119"/>
      <c r="E1361" s="119"/>
      <c r="F1361" s="298">
        <v>1361</v>
      </c>
      <c r="G1361" s="119"/>
      <c r="H1361" s="119"/>
      <c r="I1361" s="119" t="s">
        <v>4454</v>
      </c>
      <c r="J1361" s="119" t="s">
        <v>4455</v>
      </c>
      <c r="K1361" s="119" t="s">
        <v>378</v>
      </c>
      <c r="L1361" s="119"/>
      <c r="M1361" s="119" t="s">
        <v>147</v>
      </c>
      <c r="N1361" s="119"/>
      <c r="O1361" s="119"/>
      <c r="P1361" s="119"/>
      <c r="Q1361" s="119"/>
      <c r="R1361" s="119">
        <v>1</v>
      </c>
      <c r="S1361" s="119" t="s">
        <v>120</v>
      </c>
      <c r="T1361" s="119"/>
      <c r="U1361" s="119"/>
      <c r="V1361" s="119"/>
      <c r="W1361" s="119"/>
      <c r="X1361" s="119" t="s">
        <v>4456</v>
      </c>
      <c r="Y1361" s="119" t="s">
        <v>4457</v>
      </c>
      <c r="Z1361" s="119" t="s">
        <v>4458</v>
      </c>
      <c r="AA1361" s="119" t="s">
        <v>4459</v>
      </c>
      <c r="AB1361" s="119" t="s">
        <v>1209</v>
      </c>
      <c r="AD1361" s="300"/>
      <c r="AE1361" s="304"/>
      <c r="AF1361" s="297" t="s">
        <v>796</v>
      </c>
      <c r="AG1361" s="302">
        <v>0</v>
      </c>
      <c r="AH1361" s="297" t="s">
        <v>4452</v>
      </c>
      <c r="AI1361" s="297" t="s">
        <v>4453</v>
      </c>
      <c r="AJ1361" s="302">
        <v>4</v>
      </c>
      <c r="AK1361" s="299">
        <v>7</v>
      </c>
      <c r="AL1361" s="299">
        <v>4</v>
      </c>
      <c r="AM1361" s="299">
        <v>1</v>
      </c>
      <c r="AN1361" s="299">
        <v>1</v>
      </c>
      <c r="AR1361" s="299">
        <v>8</v>
      </c>
      <c r="AS1361" s="299">
        <v>4</v>
      </c>
      <c r="AT1361" s="299">
        <v>3</v>
      </c>
      <c r="AU1361" s="299">
        <v>3</v>
      </c>
      <c r="AX1361" s="303">
        <v>124.375</v>
      </c>
      <c r="AY1361" s="299">
        <v>740</v>
      </c>
      <c r="AZ1361" s="303">
        <v>552.77777777777783</v>
      </c>
      <c r="BA1361" s="299">
        <v>0</v>
      </c>
      <c r="BB1361" s="304">
        <v>275.84000000000003</v>
      </c>
      <c r="BC1361" s="304">
        <v>847.72</v>
      </c>
      <c r="BD1361" s="303">
        <v>1552.7777777777778</v>
      </c>
      <c r="BE1361" s="303">
        <v>1000</v>
      </c>
      <c r="BH1361" s="297" t="s">
        <v>4443</v>
      </c>
      <c r="BI1361" s="312"/>
      <c r="BJ1361" s="305" t="s">
        <v>109</v>
      </c>
      <c r="BK1361" s="305"/>
      <c r="BL1361" s="305">
        <v>1</v>
      </c>
      <c r="BM1361" s="307">
        <v>1</v>
      </c>
      <c r="BN1361" s="307" t="s">
        <v>79</v>
      </c>
      <c r="BO1361" s="305" t="s">
        <v>1210</v>
      </c>
      <c r="BP1361" s="308">
        <v>275.83999999999997</v>
      </c>
      <c r="BQ1361" s="308">
        <v>847.72</v>
      </c>
      <c r="BR1361" s="308">
        <v>12</v>
      </c>
      <c r="BS1361" s="308">
        <v>12</v>
      </c>
      <c r="BT1361" s="305" t="s">
        <v>4460</v>
      </c>
      <c r="BU1361" s="307">
        <v>0.1</v>
      </c>
      <c r="BV1361" s="309">
        <v>0</v>
      </c>
      <c r="BW1361" s="310" t="s">
        <v>1252</v>
      </c>
      <c r="BX1361" s="305"/>
      <c r="BY1361" s="308">
        <v>275.83999999999997</v>
      </c>
      <c r="BZ1361" s="308">
        <v>847.72</v>
      </c>
      <c r="CA1361" s="308">
        <v>20.399999999999999</v>
      </c>
      <c r="CB1361" s="308">
        <v>20.399999999999999</v>
      </c>
      <c r="CC1361" s="307">
        <v>0.55000000000000004</v>
      </c>
      <c r="CD1361" s="305" t="s">
        <v>1212</v>
      </c>
      <c r="CE1361" s="310" t="s">
        <v>1252</v>
      </c>
      <c r="CF1361" s="305"/>
      <c r="CG1361" s="308">
        <v>275.83999999999997</v>
      </c>
      <c r="CH1361" s="308">
        <v>847.72</v>
      </c>
      <c r="CI1361" s="308">
        <v>12</v>
      </c>
      <c r="CJ1361" s="308">
        <v>12</v>
      </c>
      <c r="CK1361" s="307"/>
      <c r="CL1361" s="307"/>
      <c r="CM1361" s="307">
        <v>1</v>
      </c>
      <c r="CN1361" s="311" t="s">
        <v>1212</v>
      </c>
      <c r="CO1361" s="305" t="s">
        <v>1252</v>
      </c>
      <c r="CP1361" s="305"/>
      <c r="CQ1361" s="308">
        <v>275.83999999999997</v>
      </c>
      <c r="CR1361" s="308">
        <v>847.72</v>
      </c>
      <c r="CS1361" s="308">
        <v>12</v>
      </c>
      <c r="CT1361" s="308">
        <v>12</v>
      </c>
      <c r="CW1361" s="312"/>
      <c r="CX1361" s="312"/>
    </row>
    <row r="1362" spans="1:102" s="299" customFormat="1" ht="16" customHeight="1">
      <c r="A1362" s="297" t="s">
        <v>4461</v>
      </c>
      <c r="B1362" s="297" t="s">
        <v>4462</v>
      </c>
      <c r="C1362" s="119" t="s">
        <v>1214</v>
      </c>
      <c r="D1362" s="119"/>
      <c r="E1362" s="119"/>
      <c r="F1362" s="298">
        <v>1362</v>
      </c>
      <c r="G1362" s="119"/>
      <c r="H1362" s="119"/>
      <c r="I1362" s="119" t="s">
        <v>4463</v>
      </c>
      <c r="J1362" s="119" t="s">
        <v>4464</v>
      </c>
      <c r="K1362" s="119" t="s">
        <v>378</v>
      </c>
      <c r="L1362" s="119"/>
      <c r="M1362" s="119" t="s">
        <v>147</v>
      </c>
      <c r="N1362" s="119"/>
      <c r="O1362" s="119"/>
      <c r="P1362" s="119"/>
      <c r="Q1362" s="119"/>
      <c r="R1362" s="119">
        <v>1</v>
      </c>
      <c r="S1362" s="119" t="s">
        <v>120</v>
      </c>
      <c r="T1362" s="119"/>
      <c r="U1362" s="119"/>
      <c r="V1362" s="119"/>
      <c r="W1362" s="119"/>
      <c r="X1362" s="119" t="s">
        <v>4465</v>
      </c>
      <c r="Y1362" s="119" t="s">
        <v>4466</v>
      </c>
      <c r="Z1362" s="119" t="s">
        <v>4467</v>
      </c>
      <c r="AA1362" s="119" t="s">
        <v>4468</v>
      </c>
      <c r="AB1362" s="119" t="s">
        <v>1209</v>
      </c>
      <c r="AD1362" s="300"/>
      <c r="AE1362" s="304"/>
      <c r="AF1362" s="297" t="s">
        <v>797</v>
      </c>
      <c r="AG1362" s="302">
        <v>0</v>
      </c>
      <c r="AH1362" s="297" t="s">
        <v>4461</v>
      </c>
      <c r="AI1362" s="297" t="s">
        <v>4462</v>
      </c>
      <c r="AJ1362" s="302">
        <v>4</v>
      </c>
      <c r="AK1362" s="299">
        <v>7</v>
      </c>
      <c r="AL1362" s="299">
        <v>4</v>
      </c>
      <c r="AM1362" s="299">
        <v>1</v>
      </c>
      <c r="AN1362" s="299">
        <v>2</v>
      </c>
      <c r="AR1362" s="299">
        <v>8</v>
      </c>
      <c r="AS1362" s="299">
        <v>4</v>
      </c>
      <c r="AT1362" s="299">
        <v>3</v>
      </c>
      <c r="AU1362" s="299">
        <v>3</v>
      </c>
      <c r="AX1362" s="303">
        <v>125.625</v>
      </c>
      <c r="AY1362" s="299">
        <v>740</v>
      </c>
      <c r="AZ1362" s="303">
        <v>558.33333333333337</v>
      </c>
      <c r="BA1362" s="299">
        <v>0</v>
      </c>
      <c r="BB1362" s="304">
        <v>279.33000000000004</v>
      </c>
      <c r="BC1362" s="304">
        <v>831.96</v>
      </c>
      <c r="BD1362" s="303">
        <v>1558.3333333333335</v>
      </c>
      <c r="BE1362" s="303">
        <v>1000</v>
      </c>
      <c r="BH1362" s="297" t="s">
        <v>4443</v>
      </c>
      <c r="BI1362" s="312"/>
      <c r="BJ1362" s="305" t="s">
        <v>109</v>
      </c>
      <c r="BK1362" s="305"/>
      <c r="BL1362" s="305">
        <v>1</v>
      </c>
      <c r="BM1362" s="307">
        <v>1</v>
      </c>
      <c r="BN1362" s="307" t="s">
        <v>79</v>
      </c>
      <c r="BO1362" s="305" t="s">
        <v>1210</v>
      </c>
      <c r="BP1362" s="308">
        <v>279.33</v>
      </c>
      <c r="BQ1362" s="308">
        <v>831.96</v>
      </c>
      <c r="BR1362" s="308">
        <v>12</v>
      </c>
      <c r="BS1362" s="308">
        <v>12</v>
      </c>
      <c r="BT1362" s="305" t="s">
        <v>4469</v>
      </c>
      <c r="BU1362" s="307">
        <v>0.1</v>
      </c>
      <c r="BV1362" s="309">
        <v>0</v>
      </c>
      <c r="BW1362" s="310" t="s">
        <v>1252</v>
      </c>
      <c r="BX1362" s="305"/>
      <c r="BY1362" s="308">
        <v>279.33</v>
      </c>
      <c r="BZ1362" s="308">
        <v>831.96</v>
      </c>
      <c r="CA1362" s="308">
        <v>20.399999999999999</v>
      </c>
      <c r="CB1362" s="308">
        <v>20.399999999999999</v>
      </c>
      <c r="CC1362" s="307">
        <v>0.55000000000000004</v>
      </c>
      <c r="CD1362" s="305" t="s">
        <v>1212</v>
      </c>
      <c r="CE1362" s="310" t="s">
        <v>1252</v>
      </c>
      <c r="CF1362" s="305"/>
      <c r="CG1362" s="308">
        <v>279.33</v>
      </c>
      <c r="CH1362" s="308">
        <v>831.96</v>
      </c>
      <c r="CI1362" s="308">
        <v>12</v>
      </c>
      <c r="CJ1362" s="308">
        <v>12</v>
      </c>
      <c r="CK1362" s="307"/>
      <c r="CL1362" s="307"/>
      <c r="CM1362" s="307">
        <v>1</v>
      </c>
      <c r="CN1362" s="311" t="s">
        <v>1212</v>
      </c>
      <c r="CO1362" s="305" t="s">
        <v>1252</v>
      </c>
      <c r="CP1362" s="305"/>
      <c r="CQ1362" s="308">
        <v>279.33</v>
      </c>
      <c r="CR1362" s="308">
        <v>831.96</v>
      </c>
      <c r="CS1362" s="308">
        <v>12</v>
      </c>
      <c r="CT1362" s="308">
        <v>12</v>
      </c>
      <c r="CW1362" s="312"/>
      <c r="CX1362" s="312"/>
    </row>
    <row r="1363" spans="1:102" s="299" customFormat="1" ht="16" customHeight="1">
      <c r="A1363" s="297" t="s">
        <v>4470</v>
      </c>
      <c r="B1363" s="297" t="s">
        <v>4471</v>
      </c>
      <c r="C1363" s="119" t="s">
        <v>1255</v>
      </c>
      <c r="D1363" s="119"/>
      <c r="E1363" s="119"/>
      <c r="F1363" s="298">
        <v>1363</v>
      </c>
      <c r="G1363" s="119"/>
      <c r="H1363" s="119"/>
      <c r="I1363" s="119" t="s">
        <v>4472</v>
      </c>
      <c r="J1363" s="119" t="s">
        <v>4473</v>
      </c>
      <c r="K1363" s="119" t="s">
        <v>378</v>
      </c>
      <c r="L1363" s="119"/>
      <c r="M1363" s="119" t="s">
        <v>147</v>
      </c>
      <c r="N1363" s="119"/>
      <c r="O1363" s="119"/>
      <c r="P1363" s="119"/>
      <c r="Q1363" s="119"/>
      <c r="R1363" s="119">
        <v>1</v>
      </c>
      <c r="S1363" s="119" t="s">
        <v>120</v>
      </c>
      <c r="T1363" s="119"/>
      <c r="U1363" s="119"/>
      <c r="V1363" s="119"/>
      <c r="W1363" s="119"/>
      <c r="X1363" s="119" t="s">
        <v>4474</v>
      </c>
      <c r="Y1363" s="119" t="s">
        <v>4475</v>
      </c>
      <c r="Z1363" s="119" t="s">
        <v>4476</v>
      </c>
      <c r="AA1363" s="119" t="s">
        <v>4477</v>
      </c>
      <c r="AB1363" s="119" t="s">
        <v>1209</v>
      </c>
      <c r="AD1363" s="300"/>
      <c r="AE1363" s="304"/>
      <c r="AF1363" s="297" t="s">
        <v>798</v>
      </c>
      <c r="AG1363" s="302">
        <v>0</v>
      </c>
      <c r="AH1363" s="297" t="s">
        <v>4470</v>
      </c>
      <c r="AI1363" s="297" t="s">
        <v>4471</v>
      </c>
      <c r="AJ1363" s="302">
        <v>4</v>
      </c>
      <c r="AK1363" s="299">
        <v>7</v>
      </c>
      <c r="AL1363" s="299">
        <v>4</v>
      </c>
      <c r="AM1363" s="299">
        <v>1</v>
      </c>
      <c r="AN1363" s="299">
        <v>3</v>
      </c>
      <c r="AR1363" s="299">
        <v>8</v>
      </c>
      <c r="AS1363" s="299">
        <v>4</v>
      </c>
      <c r="AT1363" s="299">
        <v>3</v>
      </c>
      <c r="AU1363" s="299">
        <v>3</v>
      </c>
      <c r="AX1363" s="303">
        <v>126.875</v>
      </c>
      <c r="AY1363" s="299">
        <v>740</v>
      </c>
      <c r="AZ1363" s="303">
        <v>563.88888888888891</v>
      </c>
      <c r="BA1363" s="299">
        <v>0</v>
      </c>
      <c r="BB1363" s="304">
        <v>283.16999999999996</v>
      </c>
      <c r="BC1363" s="304">
        <v>816.28</v>
      </c>
      <c r="BD1363" s="303">
        <v>1563.8888888888889</v>
      </c>
      <c r="BE1363" s="303">
        <v>1000</v>
      </c>
      <c r="BH1363" s="297" t="s">
        <v>4443</v>
      </c>
      <c r="BI1363" s="312"/>
      <c r="BJ1363" s="305" t="s">
        <v>109</v>
      </c>
      <c r="BK1363" s="305"/>
      <c r="BL1363" s="305">
        <v>1</v>
      </c>
      <c r="BM1363" s="307">
        <v>1</v>
      </c>
      <c r="BN1363" s="307" t="s">
        <v>79</v>
      </c>
      <c r="BO1363" s="305" t="s">
        <v>1210</v>
      </c>
      <c r="BP1363" s="308">
        <v>283.17</v>
      </c>
      <c r="BQ1363" s="308">
        <v>816.28</v>
      </c>
      <c r="BR1363" s="308">
        <v>12</v>
      </c>
      <c r="BS1363" s="308">
        <v>12</v>
      </c>
      <c r="BT1363" s="305" t="s">
        <v>4478</v>
      </c>
      <c r="BU1363" s="307">
        <v>0.1</v>
      </c>
      <c r="BV1363" s="309">
        <v>0</v>
      </c>
      <c r="BW1363" s="310" t="s">
        <v>1252</v>
      </c>
      <c r="BX1363" s="305"/>
      <c r="BY1363" s="308">
        <v>283.17</v>
      </c>
      <c r="BZ1363" s="308">
        <v>816.28</v>
      </c>
      <c r="CA1363" s="308">
        <v>20.399999999999999</v>
      </c>
      <c r="CB1363" s="308">
        <v>20.399999999999999</v>
      </c>
      <c r="CC1363" s="307">
        <v>0.55000000000000004</v>
      </c>
      <c r="CD1363" s="305" t="s">
        <v>1212</v>
      </c>
      <c r="CE1363" s="310" t="s">
        <v>1252</v>
      </c>
      <c r="CF1363" s="305"/>
      <c r="CG1363" s="308">
        <v>283.17</v>
      </c>
      <c r="CH1363" s="308">
        <v>816.28</v>
      </c>
      <c r="CI1363" s="308">
        <v>12</v>
      </c>
      <c r="CJ1363" s="308">
        <v>12</v>
      </c>
      <c r="CK1363" s="307"/>
      <c r="CL1363" s="307"/>
      <c r="CM1363" s="307">
        <v>1</v>
      </c>
      <c r="CN1363" s="311" t="s">
        <v>1212</v>
      </c>
      <c r="CO1363" s="305" t="s">
        <v>1252</v>
      </c>
      <c r="CP1363" s="305"/>
      <c r="CQ1363" s="308">
        <v>283.17</v>
      </c>
      <c r="CR1363" s="308">
        <v>816.28</v>
      </c>
      <c r="CS1363" s="308">
        <v>12</v>
      </c>
      <c r="CT1363" s="308">
        <v>12</v>
      </c>
      <c r="CW1363" s="312"/>
      <c r="CX1363" s="312"/>
    </row>
    <row r="1364" spans="1:102" s="299" customFormat="1" ht="16" customHeight="1">
      <c r="A1364" s="297" t="s">
        <v>4479</v>
      </c>
      <c r="B1364" s="297" t="s">
        <v>4480</v>
      </c>
      <c r="C1364" s="119" t="s">
        <v>1214</v>
      </c>
      <c r="D1364" s="119"/>
      <c r="E1364" s="119"/>
      <c r="F1364" s="298">
        <v>1364</v>
      </c>
      <c r="G1364" s="119"/>
      <c r="H1364" s="119"/>
      <c r="I1364" s="119" t="s">
        <v>4481</v>
      </c>
      <c r="J1364" s="119" t="s">
        <v>4482</v>
      </c>
      <c r="K1364" s="119" t="s">
        <v>378</v>
      </c>
      <c r="L1364" s="119"/>
      <c r="M1364" s="119" t="s">
        <v>147</v>
      </c>
      <c r="N1364" s="119"/>
      <c r="O1364" s="119"/>
      <c r="P1364" s="119"/>
      <c r="Q1364" s="119"/>
      <c r="R1364" s="119">
        <v>1</v>
      </c>
      <c r="S1364" s="119" t="s">
        <v>120</v>
      </c>
      <c r="T1364" s="119"/>
      <c r="U1364" s="119"/>
      <c r="V1364" s="119"/>
      <c r="W1364" s="119"/>
      <c r="X1364" s="119" t="s">
        <v>4483</v>
      </c>
      <c r="Y1364" s="119" t="s">
        <v>4484</v>
      </c>
      <c r="Z1364" s="119" t="s">
        <v>4485</v>
      </c>
      <c r="AA1364" s="119" t="s">
        <v>4486</v>
      </c>
      <c r="AB1364" s="119" t="s">
        <v>1209</v>
      </c>
      <c r="AD1364" s="300"/>
      <c r="AE1364" s="304"/>
      <c r="AF1364" s="297" t="s">
        <v>799</v>
      </c>
      <c r="AG1364" s="302">
        <v>0</v>
      </c>
      <c r="AH1364" s="297" t="s">
        <v>4479</v>
      </c>
      <c r="AI1364" s="297" t="s">
        <v>4480</v>
      </c>
      <c r="AJ1364" s="302">
        <v>3</v>
      </c>
      <c r="AK1364" s="299">
        <v>7</v>
      </c>
      <c r="AL1364" s="299">
        <v>4</v>
      </c>
      <c r="AM1364" s="299">
        <v>2</v>
      </c>
      <c r="AR1364" s="299">
        <v>8</v>
      </c>
      <c r="AS1364" s="299">
        <v>4</v>
      </c>
      <c r="AT1364" s="299">
        <v>3</v>
      </c>
      <c r="AX1364" s="303">
        <v>129.375</v>
      </c>
      <c r="AY1364" s="299">
        <v>640</v>
      </c>
      <c r="AZ1364" s="303">
        <v>575</v>
      </c>
      <c r="BA1364" s="299">
        <v>0</v>
      </c>
      <c r="BB1364" s="304">
        <v>387.55999999999995</v>
      </c>
      <c r="BC1364" s="304">
        <v>814.22</v>
      </c>
      <c r="BD1364" s="303">
        <v>1575</v>
      </c>
      <c r="BE1364" s="303">
        <v>1000</v>
      </c>
      <c r="BH1364" s="297" t="s">
        <v>4434</v>
      </c>
      <c r="BI1364" s="312"/>
      <c r="BJ1364" s="305" t="s">
        <v>109</v>
      </c>
      <c r="BK1364" s="305"/>
      <c r="BL1364" s="305">
        <v>1</v>
      </c>
      <c r="BM1364" s="307">
        <v>1</v>
      </c>
      <c r="BN1364" s="307" t="s">
        <v>79</v>
      </c>
      <c r="BO1364" s="305" t="s">
        <v>1210</v>
      </c>
      <c r="BP1364" s="308">
        <v>387.56</v>
      </c>
      <c r="BQ1364" s="308">
        <v>814.22</v>
      </c>
      <c r="BR1364" s="308">
        <v>35</v>
      </c>
      <c r="BS1364" s="308">
        <v>35</v>
      </c>
      <c r="BT1364" s="305" t="s">
        <v>4487</v>
      </c>
      <c r="BU1364" s="307">
        <v>0.1</v>
      </c>
      <c r="BV1364" s="309">
        <v>0</v>
      </c>
      <c r="BW1364" s="310" t="s">
        <v>1242</v>
      </c>
      <c r="BX1364" s="305"/>
      <c r="BY1364" s="308">
        <v>387.56</v>
      </c>
      <c r="BZ1364" s="308">
        <v>814.22</v>
      </c>
      <c r="CA1364" s="308">
        <v>59.5</v>
      </c>
      <c r="CB1364" s="308">
        <v>59.5</v>
      </c>
      <c r="CC1364" s="307">
        <v>0.55000000000000004</v>
      </c>
      <c r="CD1364" s="305" t="s">
        <v>1212</v>
      </c>
      <c r="CE1364" s="310" t="s">
        <v>1242</v>
      </c>
      <c r="CF1364" s="305"/>
      <c r="CG1364" s="308">
        <v>387.56</v>
      </c>
      <c r="CH1364" s="308">
        <v>814.22</v>
      </c>
      <c r="CI1364" s="308">
        <v>35</v>
      </c>
      <c r="CJ1364" s="308">
        <v>35</v>
      </c>
      <c r="CK1364" s="307"/>
      <c r="CL1364" s="307"/>
      <c r="CM1364" s="307">
        <v>1</v>
      </c>
      <c r="CN1364" s="311" t="s">
        <v>1212</v>
      </c>
      <c r="CO1364" s="305" t="s">
        <v>1242</v>
      </c>
      <c r="CP1364" s="305"/>
      <c r="CQ1364" s="308">
        <v>387.56</v>
      </c>
      <c r="CR1364" s="308">
        <v>814.22</v>
      </c>
      <c r="CS1364" s="308">
        <v>35</v>
      </c>
      <c r="CT1364" s="308">
        <v>35</v>
      </c>
      <c r="CW1364" s="312"/>
      <c r="CX1364" s="312"/>
    </row>
    <row r="1365" spans="1:102" s="299" customFormat="1" ht="16" customHeight="1">
      <c r="A1365" s="297" t="s">
        <v>4488</v>
      </c>
      <c r="B1365" s="297" t="s">
        <v>4489</v>
      </c>
      <c r="C1365" s="119" t="s">
        <v>1214</v>
      </c>
      <c r="D1365" s="119"/>
      <c r="E1365" s="119"/>
      <c r="F1365" s="298">
        <v>1365</v>
      </c>
      <c r="G1365" s="119"/>
      <c r="H1365" s="119"/>
      <c r="I1365" s="119" t="s">
        <v>4490</v>
      </c>
      <c r="J1365" s="119" t="s">
        <v>4491</v>
      </c>
      <c r="K1365" s="119" t="s">
        <v>378</v>
      </c>
      <c r="L1365" s="119"/>
      <c r="M1365" s="119" t="s">
        <v>147</v>
      </c>
      <c r="N1365" s="119"/>
      <c r="O1365" s="119"/>
      <c r="P1365" s="119"/>
      <c r="Q1365" s="119"/>
      <c r="R1365" s="119">
        <v>1</v>
      </c>
      <c r="S1365" s="119" t="s">
        <v>120</v>
      </c>
      <c r="T1365" s="119"/>
      <c r="U1365" s="119"/>
      <c r="V1365" s="119"/>
      <c r="W1365" s="119"/>
      <c r="X1365" s="119" t="s">
        <v>4492</v>
      </c>
      <c r="Y1365" s="119" t="s">
        <v>4493</v>
      </c>
      <c r="Z1365" s="119" t="s">
        <v>4494</v>
      </c>
      <c r="AA1365" s="119" t="s">
        <v>4495</v>
      </c>
      <c r="AB1365" s="119" t="s">
        <v>1209</v>
      </c>
      <c r="AD1365" s="300"/>
      <c r="AE1365" s="304"/>
      <c r="AF1365" s="297" t="s">
        <v>800</v>
      </c>
      <c r="AG1365" s="302">
        <v>0</v>
      </c>
      <c r="AH1365" s="297" t="s">
        <v>4488</v>
      </c>
      <c r="AI1365" s="297" t="s">
        <v>4489</v>
      </c>
      <c r="AJ1365" s="302">
        <v>4</v>
      </c>
      <c r="AK1365" s="299">
        <v>7</v>
      </c>
      <c r="AL1365" s="299">
        <v>4</v>
      </c>
      <c r="AM1365" s="299">
        <v>2</v>
      </c>
      <c r="AN1365" s="299">
        <v>1</v>
      </c>
      <c r="AR1365" s="299">
        <v>8</v>
      </c>
      <c r="AS1365" s="299">
        <v>4</v>
      </c>
      <c r="AT1365" s="299">
        <v>3</v>
      </c>
      <c r="AU1365" s="299">
        <v>3</v>
      </c>
      <c r="AX1365" s="303">
        <v>128.125</v>
      </c>
      <c r="AY1365" s="299">
        <v>740</v>
      </c>
      <c r="AZ1365" s="303">
        <v>569.44444444444446</v>
      </c>
      <c r="BA1365" s="299">
        <v>0</v>
      </c>
      <c r="BB1365" s="304">
        <v>287.35000000000002</v>
      </c>
      <c r="BC1365" s="304">
        <v>800.69</v>
      </c>
      <c r="BD1365" s="303">
        <v>1569.4444444444443</v>
      </c>
      <c r="BE1365" s="303">
        <v>1000</v>
      </c>
      <c r="BH1365" s="297" t="s">
        <v>4479</v>
      </c>
      <c r="BI1365" s="312"/>
      <c r="BJ1365" s="305" t="s">
        <v>109</v>
      </c>
      <c r="BK1365" s="305"/>
      <c r="BL1365" s="305">
        <v>1</v>
      </c>
      <c r="BM1365" s="307">
        <v>1</v>
      </c>
      <c r="BN1365" s="307" t="s">
        <v>79</v>
      </c>
      <c r="BO1365" s="305" t="s">
        <v>1210</v>
      </c>
      <c r="BP1365" s="308">
        <v>287.35000000000002</v>
      </c>
      <c r="BQ1365" s="308">
        <v>800.69</v>
      </c>
      <c r="BR1365" s="308">
        <v>12</v>
      </c>
      <c r="BS1365" s="308">
        <v>12</v>
      </c>
      <c r="BT1365" s="305" t="s">
        <v>4496</v>
      </c>
      <c r="BU1365" s="307">
        <v>0.1</v>
      </c>
      <c r="BV1365" s="309">
        <v>0</v>
      </c>
      <c r="BW1365" s="310" t="s">
        <v>1252</v>
      </c>
      <c r="BX1365" s="305"/>
      <c r="BY1365" s="308">
        <v>287.35000000000002</v>
      </c>
      <c r="BZ1365" s="308">
        <v>800.69</v>
      </c>
      <c r="CA1365" s="308">
        <v>20.399999999999999</v>
      </c>
      <c r="CB1365" s="308">
        <v>20.399999999999999</v>
      </c>
      <c r="CC1365" s="307">
        <v>0.55000000000000004</v>
      </c>
      <c r="CD1365" s="305" t="s">
        <v>1212</v>
      </c>
      <c r="CE1365" s="310" t="s">
        <v>1252</v>
      </c>
      <c r="CF1365" s="305"/>
      <c r="CG1365" s="308">
        <v>287.35000000000002</v>
      </c>
      <c r="CH1365" s="308">
        <v>800.69</v>
      </c>
      <c r="CI1365" s="308">
        <v>12</v>
      </c>
      <c r="CJ1365" s="308">
        <v>12</v>
      </c>
      <c r="CK1365" s="307"/>
      <c r="CL1365" s="307"/>
      <c r="CM1365" s="307">
        <v>1</v>
      </c>
      <c r="CN1365" s="311" t="s">
        <v>1212</v>
      </c>
      <c r="CO1365" s="305" t="s">
        <v>1252</v>
      </c>
      <c r="CP1365" s="305"/>
      <c r="CQ1365" s="308">
        <v>287.35000000000002</v>
      </c>
      <c r="CR1365" s="308">
        <v>800.69</v>
      </c>
      <c r="CS1365" s="308">
        <v>12</v>
      </c>
      <c r="CT1365" s="308">
        <v>12</v>
      </c>
      <c r="CW1365" s="312"/>
      <c r="CX1365" s="312"/>
    </row>
    <row r="1366" spans="1:102" s="299" customFormat="1" ht="16" customHeight="1">
      <c r="A1366" s="297" t="s">
        <v>4497</v>
      </c>
      <c r="B1366" s="297" t="s">
        <v>4498</v>
      </c>
      <c r="C1366" s="119" t="s">
        <v>1255</v>
      </c>
      <c r="D1366" s="119"/>
      <c r="E1366" s="119"/>
      <c r="F1366" s="298">
        <v>1366</v>
      </c>
      <c r="G1366" s="119"/>
      <c r="H1366" s="119"/>
      <c r="I1366" s="119" t="s">
        <v>4499</v>
      </c>
      <c r="J1366" s="119" t="s">
        <v>4500</v>
      </c>
      <c r="K1366" s="119" t="s">
        <v>378</v>
      </c>
      <c r="L1366" s="119"/>
      <c r="M1366" s="119" t="s">
        <v>147</v>
      </c>
      <c r="N1366" s="119"/>
      <c r="O1366" s="119"/>
      <c r="P1366" s="119"/>
      <c r="Q1366" s="119"/>
      <c r="R1366" s="119">
        <v>1</v>
      </c>
      <c r="S1366" s="119" t="s">
        <v>120</v>
      </c>
      <c r="T1366" s="119"/>
      <c r="U1366" s="119"/>
      <c r="V1366" s="119"/>
      <c r="W1366" s="119"/>
      <c r="X1366" s="119" t="s">
        <v>4501</v>
      </c>
      <c r="Y1366" s="119" t="s">
        <v>4502</v>
      </c>
      <c r="Z1366" s="119" t="s">
        <v>4503</v>
      </c>
      <c r="AA1366" s="119" t="s">
        <v>4504</v>
      </c>
      <c r="AB1366" s="119" t="s">
        <v>1209</v>
      </c>
      <c r="AD1366" s="300"/>
      <c r="AE1366" s="304"/>
      <c r="AF1366" s="297" t="s">
        <v>801</v>
      </c>
      <c r="AG1366" s="302">
        <v>0</v>
      </c>
      <c r="AH1366" s="297" t="s">
        <v>4497</v>
      </c>
      <c r="AI1366" s="297" t="s">
        <v>4498</v>
      </c>
      <c r="AJ1366" s="302">
        <v>4</v>
      </c>
      <c r="AK1366" s="299">
        <v>7</v>
      </c>
      <c r="AL1366" s="299">
        <v>4</v>
      </c>
      <c r="AM1366" s="299">
        <v>2</v>
      </c>
      <c r="AN1366" s="299">
        <v>2</v>
      </c>
      <c r="AR1366" s="299">
        <v>8</v>
      </c>
      <c r="AS1366" s="299">
        <v>4</v>
      </c>
      <c r="AT1366" s="299">
        <v>3</v>
      </c>
      <c r="AU1366" s="299">
        <v>3</v>
      </c>
      <c r="AX1366" s="303">
        <v>129.375</v>
      </c>
      <c r="AY1366" s="299">
        <v>740</v>
      </c>
      <c r="AZ1366" s="303">
        <v>575</v>
      </c>
      <c r="BA1366" s="299">
        <v>0</v>
      </c>
      <c r="BB1366" s="304">
        <v>291.86</v>
      </c>
      <c r="BC1366" s="304">
        <v>785.19</v>
      </c>
      <c r="BD1366" s="303">
        <v>1575</v>
      </c>
      <c r="BE1366" s="303">
        <v>1000</v>
      </c>
      <c r="BH1366" s="297" t="s">
        <v>4479</v>
      </c>
      <c r="BI1366" s="312"/>
      <c r="BJ1366" s="305" t="s">
        <v>109</v>
      </c>
      <c r="BK1366" s="305"/>
      <c r="BL1366" s="305">
        <v>1</v>
      </c>
      <c r="BM1366" s="307">
        <v>1</v>
      </c>
      <c r="BN1366" s="307" t="s">
        <v>79</v>
      </c>
      <c r="BO1366" s="305" t="s">
        <v>1210</v>
      </c>
      <c r="BP1366" s="308">
        <v>291.86</v>
      </c>
      <c r="BQ1366" s="308">
        <v>785.19</v>
      </c>
      <c r="BR1366" s="308">
        <v>12</v>
      </c>
      <c r="BS1366" s="308">
        <v>12</v>
      </c>
      <c r="BT1366" s="305" t="s">
        <v>4505</v>
      </c>
      <c r="BU1366" s="307">
        <v>0.1</v>
      </c>
      <c r="BV1366" s="309">
        <v>0</v>
      </c>
      <c r="BW1366" s="310" t="s">
        <v>1252</v>
      </c>
      <c r="BX1366" s="305"/>
      <c r="BY1366" s="308">
        <v>291.86</v>
      </c>
      <c r="BZ1366" s="308">
        <v>785.19</v>
      </c>
      <c r="CA1366" s="308">
        <v>20.399999999999999</v>
      </c>
      <c r="CB1366" s="308">
        <v>20.399999999999999</v>
      </c>
      <c r="CC1366" s="307">
        <v>0.55000000000000004</v>
      </c>
      <c r="CD1366" s="305" t="s">
        <v>1212</v>
      </c>
      <c r="CE1366" s="310" t="s">
        <v>1252</v>
      </c>
      <c r="CF1366" s="305"/>
      <c r="CG1366" s="308">
        <v>291.86</v>
      </c>
      <c r="CH1366" s="308">
        <v>785.19</v>
      </c>
      <c r="CI1366" s="308">
        <v>12</v>
      </c>
      <c r="CJ1366" s="308">
        <v>12</v>
      </c>
      <c r="CK1366" s="307"/>
      <c r="CL1366" s="307"/>
      <c r="CM1366" s="307">
        <v>1</v>
      </c>
      <c r="CN1366" s="311" t="s">
        <v>1212</v>
      </c>
      <c r="CO1366" s="305" t="s">
        <v>1252</v>
      </c>
      <c r="CP1366" s="305"/>
      <c r="CQ1366" s="308">
        <v>291.86</v>
      </c>
      <c r="CR1366" s="308">
        <v>785.19</v>
      </c>
      <c r="CS1366" s="308">
        <v>12</v>
      </c>
      <c r="CT1366" s="308">
        <v>12</v>
      </c>
      <c r="CW1366" s="312"/>
      <c r="CX1366" s="312"/>
    </row>
    <row r="1367" spans="1:102" s="299" customFormat="1" ht="16" customHeight="1">
      <c r="A1367" s="297" t="s">
        <v>4506</v>
      </c>
      <c r="B1367" s="297" t="s">
        <v>4507</v>
      </c>
      <c r="C1367" s="119" t="s">
        <v>1214</v>
      </c>
      <c r="D1367" s="119"/>
      <c r="E1367" s="119"/>
      <c r="F1367" s="298">
        <v>1367</v>
      </c>
      <c r="G1367" s="119"/>
      <c r="H1367" s="119"/>
      <c r="I1367" s="119" t="s">
        <v>4508</v>
      </c>
      <c r="J1367" s="119" t="s">
        <v>4509</v>
      </c>
      <c r="K1367" s="119" t="s">
        <v>378</v>
      </c>
      <c r="L1367" s="119"/>
      <c r="M1367" s="119" t="s">
        <v>147</v>
      </c>
      <c r="N1367" s="119"/>
      <c r="O1367" s="119"/>
      <c r="P1367" s="119"/>
      <c r="Q1367" s="119"/>
      <c r="R1367" s="119">
        <v>1</v>
      </c>
      <c r="S1367" s="119" t="s">
        <v>120</v>
      </c>
      <c r="T1367" s="119"/>
      <c r="U1367" s="119"/>
      <c r="V1367" s="119"/>
      <c r="W1367" s="119"/>
      <c r="X1367" s="119" t="s">
        <v>4510</v>
      </c>
      <c r="Y1367" s="119" t="s">
        <v>4511</v>
      </c>
      <c r="Z1367" s="119" t="s">
        <v>4512</v>
      </c>
      <c r="AA1367" s="119" t="s">
        <v>4513</v>
      </c>
      <c r="AB1367" s="119" t="s">
        <v>1209</v>
      </c>
      <c r="AD1367" s="300"/>
      <c r="AE1367" s="304"/>
      <c r="AF1367" s="297" t="s">
        <v>802</v>
      </c>
      <c r="AG1367" s="302">
        <v>0</v>
      </c>
      <c r="AH1367" s="297" t="s">
        <v>4506</v>
      </c>
      <c r="AI1367" s="297" t="s">
        <v>4507</v>
      </c>
      <c r="AJ1367" s="302">
        <v>4</v>
      </c>
      <c r="AK1367" s="299">
        <v>7</v>
      </c>
      <c r="AL1367" s="299">
        <v>4</v>
      </c>
      <c r="AM1367" s="299">
        <v>2</v>
      </c>
      <c r="AN1367" s="299">
        <v>3</v>
      </c>
      <c r="AR1367" s="299">
        <v>8</v>
      </c>
      <c r="AS1367" s="299">
        <v>4</v>
      </c>
      <c r="AT1367" s="299">
        <v>3</v>
      </c>
      <c r="AU1367" s="299">
        <v>3</v>
      </c>
      <c r="AX1367" s="303">
        <v>130.625</v>
      </c>
      <c r="AY1367" s="299">
        <v>740</v>
      </c>
      <c r="AZ1367" s="303">
        <v>580.55555555555554</v>
      </c>
      <c r="BA1367" s="299">
        <v>0</v>
      </c>
      <c r="BB1367" s="304">
        <v>296.72000000000003</v>
      </c>
      <c r="BC1367" s="304">
        <v>769.79</v>
      </c>
      <c r="BD1367" s="303">
        <v>1580.5555555555557</v>
      </c>
      <c r="BE1367" s="303">
        <v>1000</v>
      </c>
      <c r="BH1367" s="297" t="s">
        <v>4479</v>
      </c>
      <c r="BI1367" s="312"/>
      <c r="BJ1367" s="305" t="s">
        <v>109</v>
      </c>
      <c r="BK1367" s="305"/>
      <c r="BL1367" s="305">
        <v>1</v>
      </c>
      <c r="BM1367" s="307">
        <v>1</v>
      </c>
      <c r="BN1367" s="307" t="s">
        <v>79</v>
      </c>
      <c r="BO1367" s="305" t="s">
        <v>1210</v>
      </c>
      <c r="BP1367" s="308">
        <v>296.72000000000003</v>
      </c>
      <c r="BQ1367" s="308">
        <v>769.79</v>
      </c>
      <c r="BR1367" s="308">
        <v>12</v>
      </c>
      <c r="BS1367" s="308">
        <v>12</v>
      </c>
      <c r="BT1367" s="305" t="s">
        <v>4514</v>
      </c>
      <c r="BU1367" s="307">
        <v>0.1</v>
      </c>
      <c r="BV1367" s="309">
        <v>0</v>
      </c>
      <c r="BW1367" s="310" t="s">
        <v>1252</v>
      </c>
      <c r="BX1367" s="305"/>
      <c r="BY1367" s="308">
        <v>296.72000000000003</v>
      </c>
      <c r="BZ1367" s="308">
        <v>769.79</v>
      </c>
      <c r="CA1367" s="308">
        <v>20.399999999999999</v>
      </c>
      <c r="CB1367" s="308">
        <v>20.399999999999999</v>
      </c>
      <c r="CC1367" s="307">
        <v>0.55000000000000004</v>
      </c>
      <c r="CD1367" s="305" t="s">
        <v>1212</v>
      </c>
      <c r="CE1367" s="310" t="s">
        <v>1252</v>
      </c>
      <c r="CF1367" s="305"/>
      <c r="CG1367" s="308">
        <v>296.72000000000003</v>
      </c>
      <c r="CH1367" s="308">
        <v>769.79</v>
      </c>
      <c r="CI1367" s="308">
        <v>12</v>
      </c>
      <c r="CJ1367" s="308">
        <v>12</v>
      </c>
      <c r="CK1367" s="307"/>
      <c r="CL1367" s="307"/>
      <c r="CM1367" s="307">
        <v>1</v>
      </c>
      <c r="CN1367" s="311" t="s">
        <v>1212</v>
      </c>
      <c r="CO1367" s="305" t="s">
        <v>1252</v>
      </c>
      <c r="CP1367" s="305"/>
      <c r="CQ1367" s="308">
        <v>296.72000000000003</v>
      </c>
      <c r="CR1367" s="308">
        <v>769.79</v>
      </c>
      <c r="CS1367" s="308">
        <v>12</v>
      </c>
      <c r="CT1367" s="308">
        <v>12</v>
      </c>
      <c r="CW1367" s="312"/>
      <c r="CX1367" s="312"/>
    </row>
    <row r="1368" spans="1:102" s="299" customFormat="1" ht="16" customHeight="1">
      <c r="A1368" s="297" t="s">
        <v>4515</v>
      </c>
      <c r="B1368" s="297" t="s">
        <v>4516</v>
      </c>
      <c r="C1368" s="119" t="s">
        <v>1255</v>
      </c>
      <c r="D1368" s="119"/>
      <c r="E1368" s="119"/>
      <c r="F1368" s="298">
        <v>1368</v>
      </c>
      <c r="G1368" s="119"/>
      <c r="H1368" s="119"/>
      <c r="I1368" s="119" t="s">
        <v>4517</v>
      </c>
      <c r="J1368" s="119" t="s">
        <v>4518</v>
      </c>
      <c r="K1368" s="119" t="s">
        <v>378</v>
      </c>
      <c r="L1368" s="119"/>
      <c r="M1368" s="119" t="s">
        <v>147</v>
      </c>
      <c r="N1368" s="119"/>
      <c r="O1368" s="119"/>
      <c r="P1368" s="119"/>
      <c r="Q1368" s="119"/>
      <c r="R1368" s="119">
        <v>1</v>
      </c>
      <c r="S1368" s="119" t="s">
        <v>120</v>
      </c>
      <c r="T1368" s="119"/>
      <c r="U1368" s="119"/>
      <c r="V1368" s="119"/>
      <c r="W1368" s="119"/>
      <c r="X1368" s="119" t="s">
        <v>4519</v>
      </c>
      <c r="Y1368" s="119" t="s">
        <v>4520</v>
      </c>
      <c r="Z1368" s="119" t="s">
        <v>4521</v>
      </c>
      <c r="AA1368" s="119" t="s">
        <v>4522</v>
      </c>
      <c r="AB1368" s="119" t="s">
        <v>1209</v>
      </c>
      <c r="AD1368" s="300"/>
      <c r="AE1368" s="304"/>
      <c r="AF1368" s="297" t="s">
        <v>803</v>
      </c>
      <c r="AG1368" s="302">
        <v>0</v>
      </c>
      <c r="AH1368" s="297" t="s">
        <v>4515</v>
      </c>
      <c r="AI1368" s="297" t="s">
        <v>4516</v>
      </c>
      <c r="AJ1368" s="302">
        <v>3</v>
      </c>
      <c r="AK1368" s="299">
        <v>7</v>
      </c>
      <c r="AL1368" s="299">
        <v>4</v>
      </c>
      <c r="AM1368" s="299">
        <v>3</v>
      </c>
      <c r="AR1368" s="299">
        <v>8</v>
      </c>
      <c r="AS1368" s="299">
        <v>4</v>
      </c>
      <c r="AT1368" s="299">
        <v>3</v>
      </c>
      <c r="AX1368" s="303">
        <v>133.125</v>
      </c>
      <c r="AY1368" s="299">
        <v>640</v>
      </c>
      <c r="AZ1368" s="303">
        <v>591.66666666666663</v>
      </c>
      <c r="BA1368" s="299">
        <v>0</v>
      </c>
      <c r="BB1368" s="304">
        <v>401.02</v>
      </c>
      <c r="BC1368" s="304">
        <v>774.56</v>
      </c>
      <c r="BD1368" s="303">
        <v>1591.6666666666665</v>
      </c>
      <c r="BE1368" s="303">
        <v>1000</v>
      </c>
      <c r="BH1368" s="297" t="s">
        <v>4434</v>
      </c>
      <c r="BI1368" s="312"/>
      <c r="BJ1368" s="305" t="s">
        <v>109</v>
      </c>
      <c r="BK1368" s="305"/>
      <c r="BL1368" s="305">
        <v>1</v>
      </c>
      <c r="BM1368" s="307">
        <v>1</v>
      </c>
      <c r="BN1368" s="307" t="s">
        <v>79</v>
      </c>
      <c r="BO1368" s="305" t="s">
        <v>1210</v>
      </c>
      <c r="BP1368" s="308">
        <v>401.02</v>
      </c>
      <c r="BQ1368" s="308">
        <v>774.56</v>
      </c>
      <c r="BR1368" s="308">
        <v>35</v>
      </c>
      <c r="BS1368" s="308">
        <v>35</v>
      </c>
      <c r="BT1368" s="305" t="s">
        <v>4523</v>
      </c>
      <c r="BU1368" s="307">
        <v>0.1</v>
      </c>
      <c r="BV1368" s="309">
        <v>0</v>
      </c>
      <c r="BW1368" s="310" t="s">
        <v>1242</v>
      </c>
      <c r="BX1368" s="305"/>
      <c r="BY1368" s="308">
        <v>401.02</v>
      </c>
      <c r="BZ1368" s="308">
        <v>774.56</v>
      </c>
      <c r="CA1368" s="308">
        <v>59.5</v>
      </c>
      <c r="CB1368" s="308">
        <v>59.5</v>
      </c>
      <c r="CC1368" s="307">
        <v>0.55000000000000004</v>
      </c>
      <c r="CD1368" s="305" t="s">
        <v>1212</v>
      </c>
      <c r="CE1368" s="310" t="s">
        <v>1242</v>
      </c>
      <c r="CF1368" s="305"/>
      <c r="CG1368" s="308">
        <v>401.02</v>
      </c>
      <c r="CH1368" s="308">
        <v>774.56</v>
      </c>
      <c r="CI1368" s="308">
        <v>35</v>
      </c>
      <c r="CJ1368" s="308">
        <v>35</v>
      </c>
      <c r="CK1368" s="307"/>
      <c r="CL1368" s="307"/>
      <c r="CM1368" s="307">
        <v>1</v>
      </c>
      <c r="CN1368" s="311" t="s">
        <v>1212</v>
      </c>
      <c r="CO1368" s="305" t="s">
        <v>1242</v>
      </c>
      <c r="CP1368" s="305"/>
      <c r="CQ1368" s="308">
        <v>401.02</v>
      </c>
      <c r="CR1368" s="308">
        <v>774.56</v>
      </c>
      <c r="CS1368" s="308">
        <v>35</v>
      </c>
      <c r="CT1368" s="308">
        <v>35</v>
      </c>
      <c r="CW1368" s="312"/>
      <c r="CX1368" s="312"/>
    </row>
    <row r="1369" spans="1:102" s="299" customFormat="1" ht="16" customHeight="1">
      <c r="A1369" s="297" t="s">
        <v>4524</v>
      </c>
      <c r="B1369" s="297" t="s">
        <v>4525</v>
      </c>
      <c r="C1369" s="119" t="s">
        <v>1255</v>
      </c>
      <c r="D1369" s="119"/>
      <c r="E1369" s="119"/>
      <c r="F1369" s="298">
        <v>1369</v>
      </c>
      <c r="G1369" s="119"/>
      <c r="H1369" s="119"/>
      <c r="I1369" s="119" t="s">
        <v>4526</v>
      </c>
      <c r="J1369" s="119" t="s">
        <v>4527</v>
      </c>
      <c r="K1369" s="119" t="s">
        <v>378</v>
      </c>
      <c r="L1369" s="119"/>
      <c r="M1369" s="119" t="s">
        <v>147</v>
      </c>
      <c r="N1369" s="119"/>
      <c r="O1369" s="119"/>
      <c r="P1369" s="119"/>
      <c r="Q1369" s="119"/>
      <c r="R1369" s="119">
        <v>1</v>
      </c>
      <c r="S1369" s="119" t="s">
        <v>120</v>
      </c>
      <c r="T1369" s="119"/>
      <c r="U1369" s="119"/>
      <c r="V1369" s="119"/>
      <c r="W1369" s="119"/>
      <c r="X1369" s="119" t="s">
        <v>4528</v>
      </c>
      <c r="Y1369" s="119" t="s">
        <v>4529</v>
      </c>
      <c r="Z1369" s="119" t="s">
        <v>4530</v>
      </c>
      <c r="AA1369" s="119" t="s">
        <v>4531</v>
      </c>
      <c r="AB1369" s="119" t="s">
        <v>1209</v>
      </c>
      <c r="AD1369" s="300"/>
      <c r="AE1369" s="304"/>
      <c r="AF1369" s="297" t="s">
        <v>804</v>
      </c>
      <c r="AG1369" s="302">
        <v>0</v>
      </c>
      <c r="AH1369" s="297" t="s">
        <v>4524</v>
      </c>
      <c r="AI1369" s="297" t="s">
        <v>4525</v>
      </c>
      <c r="AJ1369" s="302">
        <v>4</v>
      </c>
      <c r="AK1369" s="299">
        <v>7</v>
      </c>
      <c r="AL1369" s="299">
        <v>4</v>
      </c>
      <c r="AM1369" s="299">
        <v>3</v>
      </c>
      <c r="AN1369" s="299">
        <v>1</v>
      </c>
      <c r="AR1369" s="299">
        <v>8</v>
      </c>
      <c r="AS1369" s="299">
        <v>4</v>
      </c>
      <c r="AT1369" s="299">
        <v>3</v>
      </c>
      <c r="AU1369" s="299">
        <v>3</v>
      </c>
      <c r="AX1369" s="303">
        <v>131.875</v>
      </c>
      <c r="AY1369" s="299">
        <v>740</v>
      </c>
      <c r="AZ1369" s="303">
        <v>586.11111111111109</v>
      </c>
      <c r="BA1369" s="299">
        <v>0</v>
      </c>
      <c r="BB1369" s="304">
        <v>301.90999999999997</v>
      </c>
      <c r="BC1369" s="304">
        <v>754.51</v>
      </c>
      <c r="BD1369" s="303">
        <v>1586.1111111111111</v>
      </c>
      <c r="BE1369" s="303">
        <v>1000</v>
      </c>
      <c r="BH1369" s="297" t="s">
        <v>4515</v>
      </c>
      <c r="BI1369" s="312"/>
      <c r="BJ1369" s="305" t="s">
        <v>109</v>
      </c>
      <c r="BK1369" s="305"/>
      <c r="BL1369" s="305">
        <v>1</v>
      </c>
      <c r="BM1369" s="307">
        <v>1</v>
      </c>
      <c r="BN1369" s="307" t="s">
        <v>79</v>
      </c>
      <c r="BO1369" s="305" t="s">
        <v>1210</v>
      </c>
      <c r="BP1369" s="308">
        <v>301.91000000000003</v>
      </c>
      <c r="BQ1369" s="308">
        <v>754.51</v>
      </c>
      <c r="BR1369" s="308">
        <v>12</v>
      </c>
      <c r="BS1369" s="308">
        <v>12</v>
      </c>
      <c r="BT1369" s="305" t="s">
        <v>4532</v>
      </c>
      <c r="BU1369" s="307">
        <v>0.1</v>
      </c>
      <c r="BV1369" s="309">
        <v>0</v>
      </c>
      <c r="BW1369" s="310" t="s">
        <v>1252</v>
      </c>
      <c r="BX1369" s="305"/>
      <c r="BY1369" s="308">
        <v>301.91000000000003</v>
      </c>
      <c r="BZ1369" s="308">
        <v>754.51</v>
      </c>
      <c r="CA1369" s="308">
        <v>20.399999999999999</v>
      </c>
      <c r="CB1369" s="308">
        <v>20.399999999999999</v>
      </c>
      <c r="CC1369" s="307">
        <v>0.55000000000000004</v>
      </c>
      <c r="CD1369" s="305" t="s">
        <v>1212</v>
      </c>
      <c r="CE1369" s="310" t="s">
        <v>1252</v>
      </c>
      <c r="CF1369" s="305"/>
      <c r="CG1369" s="308">
        <v>301.91000000000003</v>
      </c>
      <c r="CH1369" s="308">
        <v>754.51</v>
      </c>
      <c r="CI1369" s="308">
        <v>12</v>
      </c>
      <c r="CJ1369" s="308">
        <v>12</v>
      </c>
      <c r="CK1369" s="307"/>
      <c r="CL1369" s="307"/>
      <c r="CM1369" s="307">
        <v>1</v>
      </c>
      <c r="CN1369" s="311" t="s">
        <v>1212</v>
      </c>
      <c r="CO1369" s="305" t="s">
        <v>1252</v>
      </c>
      <c r="CP1369" s="305"/>
      <c r="CQ1369" s="308">
        <v>301.91000000000003</v>
      </c>
      <c r="CR1369" s="308">
        <v>754.51</v>
      </c>
      <c r="CS1369" s="308">
        <v>12</v>
      </c>
      <c r="CT1369" s="308">
        <v>12</v>
      </c>
      <c r="CW1369" s="312"/>
      <c r="CX1369" s="312"/>
    </row>
    <row r="1370" spans="1:102" s="299" customFormat="1" ht="16" customHeight="1">
      <c r="A1370" s="297" t="s">
        <v>4533</v>
      </c>
      <c r="B1370" s="297" t="s">
        <v>4534</v>
      </c>
      <c r="C1370" s="119" t="s">
        <v>1214</v>
      </c>
      <c r="D1370" s="119"/>
      <c r="E1370" s="119"/>
      <c r="F1370" s="298">
        <v>1370</v>
      </c>
      <c r="G1370" s="119"/>
      <c r="H1370" s="119"/>
      <c r="I1370" s="119" t="s">
        <v>4535</v>
      </c>
      <c r="J1370" s="119" t="s">
        <v>4536</v>
      </c>
      <c r="K1370" s="119" t="s">
        <v>378</v>
      </c>
      <c r="L1370" s="119"/>
      <c r="M1370" s="119" t="s">
        <v>147</v>
      </c>
      <c r="N1370" s="119"/>
      <c r="O1370" s="119"/>
      <c r="P1370" s="119"/>
      <c r="Q1370" s="119"/>
      <c r="R1370" s="119">
        <v>1</v>
      </c>
      <c r="S1370" s="119" t="s">
        <v>120</v>
      </c>
      <c r="T1370" s="119"/>
      <c r="U1370" s="119"/>
      <c r="V1370" s="119"/>
      <c r="W1370" s="119"/>
      <c r="X1370" s="119" t="s">
        <v>4537</v>
      </c>
      <c r="Y1370" s="119" t="s">
        <v>4538</v>
      </c>
      <c r="Z1370" s="119" t="s">
        <v>4539</v>
      </c>
      <c r="AA1370" s="119" t="s">
        <v>4540</v>
      </c>
      <c r="AB1370" s="119" t="s">
        <v>1209</v>
      </c>
      <c r="AD1370" s="300"/>
      <c r="AE1370" s="304"/>
      <c r="AF1370" s="297" t="s">
        <v>805</v>
      </c>
      <c r="AG1370" s="302">
        <v>0</v>
      </c>
      <c r="AH1370" s="297" t="s">
        <v>4533</v>
      </c>
      <c r="AI1370" s="297" t="s">
        <v>4534</v>
      </c>
      <c r="AJ1370" s="302">
        <v>4</v>
      </c>
      <c r="AK1370" s="299">
        <v>7</v>
      </c>
      <c r="AL1370" s="299">
        <v>4</v>
      </c>
      <c r="AM1370" s="299">
        <v>3</v>
      </c>
      <c r="AN1370" s="299">
        <v>2</v>
      </c>
      <c r="AR1370" s="299">
        <v>8</v>
      </c>
      <c r="AS1370" s="299">
        <v>4</v>
      </c>
      <c r="AT1370" s="299">
        <v>3</v>
      </c>
      <c r="AU1370" s="299">
        <v>3</v>
      </c>
      <c r="AX1370" s="303">
        <v>133.125</v>
      </c>
      <c r="AY1370" s="299">
        <v>740</v>
      </c>
      <c r="AZ1370" s="303">
        <v>591.66666666666663</v>
      </c>
      <c r="BA1370" s="299">
        <v>0</v>
      </c>
      <c r="BB1370" s="304">
        <v>307.42999999999995</v>
      </c>
      <c r="BC1370" s="304">
        <v>739.32999999999993</v>
      </c>
      <c r="BD1370" s="303">
        <v>1591.6666666666665</v>
      </c>
      <c r="BE1370" s="303">
        <v>1000</v>
      </c>
      <c r="BH1370" s="297" t="s">
        <v>4515</v>
      </c>
      <c r="BI1370" s="312"/>
      <c r="BJ1370" s="305" t="s">
        <v>109</v>
      </c>
      <c r="BK1370" s="305"/>
      <c r="BL1370" s="305">
        <v>1</v>
      </c>
      <c r="BM1370" s="307">
        <v>1</v>
      </c>
      <c r="BN1370" s="307" t="s">
        <v>79</v>
      </c>
      <c r="BO1370" s="305" t="s">
        <v>1210</v>
      </c>
      <c r="BP1370" s="308">
        <v>307.43</v>
      </c>
      <c r="BQ1370" s="308">
        <v>739.33</v>
      </c>
      <c r="BR1370" s="308">
        <v>12</v>
      </c>
      <c r="BS1370" s="308">
        <v>12</v>
      </c>
      <c r="BT1370" s="305" t="s">
        <v>4541</v>
      </c>
      <c r="BU1370" s="307">
        <v>0.1</v>
      </c>
      <c r="BV1370" s="309">
        <v>0</v>
      </c>
      <c r="BW1370" s="310" t="s">
        <v>1252</v>
      </c>
      <c r="BX1370" s="305"/>
      <c r="BY1370" s="308">
        <v>307.43</v>
      </c>
      <c r="BZ1370" s="308">
        <v>739.33</v>
      </c>
      <c r="CA1370" s="308">
        <v>20.399999999999999</v>
      </c>
      <c r="CB1370" s="308">
        <v>20.399999999999999</v>
      </c>
      <c r="CC1370" s="307">
        <v>0.55000000000000004</v>
      </c>
      <c r="CD1370" s="305" t="s">
        <v>1212</v>
      </c>
      <c r="CE1370" s="310" t="s">
        <v>1252</v>
      </c>
      <c r="CF1370" s="305"/>
      <c r="CG1370" s="308">
        <v>307.43</v>
      </c>
      <c r="CH1370" s="308">
        <v>739.33</v>
      </c>
      <c r="CI1370" s="308">
        <v>12</v>
      </c>
      <c r="CJ1370" s="308">
        <v>12</v>
      </c>
      <c r="CK1370" s="307"/>
      <c r="CL1370" s="307"/>
      <c r="CM1370" s="307">
        <v>1</v>
      </c>
      <c r="CN1370" s="311" t="s">
        <v>1212</v>
      </c>
      <c r="CO1370" s="305" t="s">
        <v>1252</v>
      </c>
      <c r="CP1370" s="305"/>
      <c r="CQ1370" s="308">
        <v>307.43</v>
      </c>
      <c r="CR1370" s="308">
        <v>739.33</v>
      </c>
      <c r="CS1370" s="308">
        <v>12</v>
      </c>
      <c r="CT1370" s="308">
        <v>12</v>
      </c>
      <c r="CW1370" s="312"/>
      <c r="CX1370" s="312"/>
    </row>
    <row r="1371" spans="1:102" s="299" customFormat="1" ht="16" customHeight="1">
      <c r="A1371" s="297" t="s">
        <v>4542</v>
      </c>
      <c r="B1371" s="297" t="s">
        <v>4543</v>
      </c>
      <c r="C1371" s="119" t="s">
        <v>1255</v>
      </c>
      <c r="D1371" s="119"/>
      <c r="E1371" s="119"/>
      <c r="F1371" s="298">
        <v>1371</v>
      </c>
      <c r="G1371" s="119"/>
      <c r="H1371" s="119"/>
      <c r="I1371" s="119" t="s">
        <v>4544</v>
      </c>
      <c r="J1371" s="119" t="s">
        <v>4545</v>
      </c>
      <c r="K1371" s="119" t="s">
        <v>378</v>
      </c>
      <c r="L1371" s="119"/>
      <c r="M1371" s="119" t="s">
        <v>147</v>
      </c>
      <c r="N1371" s="119"/>
      <c r="O1371" s="119"/>
      <c r="P1371" s="119"/>
      <c r="Q1371" s="119"/>
      <c r="R1371" s="119">
        <v>1</v>
      </c>
      <c r="S1371" s="119" t="s">
        <v>120</v>
      </c>
      <c r="T1371" s="119"/>
      <c r="U1371" s="119"/>
      <c r="V1371" s="119"/>
      <c r="W1371" s="119"/>
      <c r="X1371" s="119" t="s">
        <v>4546</v>
      </c>
      <c r="Y1371" s="119" t="s">
        <v>4547</v>
      </c>
      <c r="Z1371" s="119" t="s">
        <v>4548</v>
      </c>
      <c r="AA1371" s="119" t="s">
        <v>4549</v>
      </c>
      <c r="AB1371" s="119" t="s">
        <v>1209</v>
      </c>
      <c r="AD1371" s="300"/>
      <c r="AE1371" s="304"/>
      <c r="AF1371" s="297" t="s">
        <v>806</v>
      </c>
      <c r="AG1371" s="302">
        <v>0</v>
      </c>
      <c r="AH1371" s="297" t="s">
        <v>4542</v>
      </c>
      <c r="AI1371" s="297" t="s">
        <v>4543</v>
      </c>
      <c r="AJ1371" s="302">
        <v>4</v>
      </c>
      <c r="AK1371" s="299">
        <v>7</v>
      </c>
      <c r="AL1371" s="299">
        <v>4</v>
      </c>
      <c r="AM1371" s="299">
        <v>3</v>
      </c>
      <c r="AN1371" s="299">
        <v>3</v>
      </c>
      <c r="AR1371" s="299">
        <v>8</v>
      </c>
      <c r="AS1371" s="299">
        <v>4</v>
      </c>
      <c r="AT1371" s="299">
        <v>3</v>
      </c>
      <c r="AU1371" s="299">
        <v>3</v>
      </c>
      <c r="AX1371" s="303">
        <v>134.375</v>
      </c>
      <c r="AY1371" s="299">
        <v>740</v>
      </c>
      <c r="AZ1371" s="303">
        <v>597.22222222222217</v>
      </c>
      <c r="BA1371" s="299">
        <v>0</v>
      </c>
      <c r="BB1371" s="304">
        <v>313.27999999999997</v>
      </c>
      <c r="BC1371" s="304">
        <v>724.29</v>
      </c>
      <c r="BD1371" s="303">
        <v>1597.2222222222222</v>
      </c>
      <c r="BE1371" s="303">
        <v>1000</v>
      </c>
      <c r="BH1371" s="297" t="s">
        <v>4515</v>
      </c>
      <c r="BI1371" s="312"/>
      <c r="BJ1371" s="305" t="s">
        <v>109</v>
      </c>
      <c r="BK1371" s="305"/>
      <c r="BL1371" s="305">
        <v>1</v>
      </c>
      <c r="BM1371" s="307">
        <v>1</v>
      </c>
      <c r="BN1371" s="307" t="s">
        <v>79</v>
      </c>
      <c r="BO1371" s="305" t="s">
        <v>1210</v>
      </c>
      <c r="BP1371" s="308">
        <v>313.27999999999997</v>
      </c>
      <c r="BQ1371" s="308">
        <v>724.29</v>
      </c>
      <c r="BR1371" s="308">
        <v>12</v>
      </c>
      <c r="BS1371" s="308">
        <v>12</v>
      </c>
      <c r="BT1371" s="305" t="s">
        <v>4550</v>
      </c>
      <c r="BU1371" s="307">
        <v>0.1</v>
      </c>
      <c r="BV1371" s="309">
        <v>0</v>
      </c>
      <c r="BW1371" s="310" t="s">
        <v>1252</v>
      </c>
      <c r="BX1371" s="305"/>
      <c r="BY1371" s="308">
        <v>313.27999999999997</v>
      </c>
      <c r="BZ1371" s="308">
        <v>724.29</v>
      </c>
      <c r="CA1371" s="308">
        <v>20.399999999999999</v>
      </c>
      <c r="CB1371" s="308">
        <v>20.399999999999999</v>
      </c>
      <c r="CC1371" s="307">
        <v>0.55000000000000004</v>
      </c>
      <c r="CD1371" s="305" t="s">
        <v>1212</v>
      </c>
      <c r="CE1371" s="310" t="s">
        <v>1252</v>
      </c>
      <c r="CF1371" s="305"/>
      <c r="CG1371" s="308">
        <v>313.27999999999997</v>
      </c>
      <c r="CH1371" s="308">
        <v>724.29</v>
      </c>
      <c r="CI1371" s="308">
        <v>12</v>
      </c>
      <c r="CJ1371" s="308">
        <v>12</v>
      </c>
      <c r="CK1371" s="307"/>
      <c r="CL1371" s="307"/>
      <c r="CM1371" s="307">
        <v>1</v>
      </c>
      <c r="CN1371" s="311" t="s">
        <v>1212</v>
      </c>
      <c r="CO1371" s="305" t="s">
        <v>1252</v>
      </c>
      <c r="CP1371" s="305"/>
      <c r="CQ1371" s="308">
        <v>313.27999999999997</v>
      </c>
      <c r="CR1371" s="308">
        <v>724.29</v>
      </c>
      <c r="CS1371" s="308">
        <v>12</v>
      </c>
      <c r="CT1371" s="308">
        <v>12</v>
      </c>
      <c r="CW1371" s="312"/>
      <c r="CX1371" s="312"/>
    </row>
    <row r="1372" spans="1:102" s="299" customFormat="1" ht="16" customHeight="1">
      <c r="A1372" s="297" t="s">
        <v>868</v>
      </c>
      <c r="B1372" s="297" t="s">
        <v>4551</v>
      </c>
      <c r="C1372" s="119" t="s">
        <v>1255</v>
      </c>
      <c r="D1372" s="119"/>
      <c r="E1372" s="119"/>
      <c r="F1372" s="298">
        <v>1372</v>
      </c>
      <c r="G1372" s="119"/>
      <c r="H1372" s="119"/>
      <c r="I1372" s="119" t="s">
        <v>4552</v>
      </c>
      <c r="J1372" s="119" t="s">
        <v>4553</v>
      </c>
      <c r="K1372" s="119" t="s">
        <v>378</v>
      </c>
      <c r="L1372" s="119"/>
      <c r="M1372" s="119" t="s">
        <v>147</v>
      </c>
      <c r="N1372" s="119"/>
      <c r="O1372" s="119"/>
      <c r="P1372" s="119"/>
      <c r="Q1372" s="119"/>
      <c r="R1372" s="119">
        <v>1</v>
      </c>
      <c r="S1372" s="119" t="s">
        <v>120</v>
      </c>
      <c r="T1372" s="119"/>
      <c r="U1372" s="119"/>
      <c r="V1372" s="119"/>
      <c r="W1372" s="119"/>
      <c r="X1372" s="119" t="s">
        <v>4554</v>
      </c>
      <c r="Y1372" s="119" t="s">
        <v>4555</v>
      </c>
      <c r="Z1372" s="119" t="s">
        <v>4556</v>
      </c>
      <c r="AA1372" s="119" t="s">
        <v>4557</v>
      </c>
      <c r="AB1372" s="119" t="s">
        <v>1209</v>
      </c>
      <c r="AD1372" s="300"/>
      <c r="AE1372" s="304"/>
      <c r="AF1372" s="297">
        <v>8</v>
      </c>
      <c r="AG1372" s="302">
        <v>0</v>
      </c>
      <c r="AH1372" s="297" t="s">
        <v>868</v>
      </c>
      <c r="AI1372" s="297" t="s">
        <v>4551</v>
      </c>
      <c r="AJ1372" s="302">
        <v>1</v>
      </c>
      <c r="AK1372" s="299">
        <v>8</v>
      </c>
      <c r="AR1372" s="299">
        <v>8</v>
      </c>
      <c r="AX1372" s="303">
        <v>157.5</v>
      </c>
      <c r="AY1372" s="299">
        <v>260</v>
      </c>
      <c r="AZ1372" s="303">
        <v>700</v>
      </c>
      <c r="BA1372" s="299">
        <v>0</v>
      </c>
      <c r="BB1372" s="304">
        <v>816.15</v>
      </c>
      <c r="BC1372" s="304">
        <v>816.15</v>
      </c>
      <c r="BD1372" s="303">
        <v>1700</v>
      </c>
      <c r="BE1372" s="303">
        <v>1000</v>
      </c>
      <c r="BH1372" s="297" t="s">
        <v>1202</v>
      </c>
      <c r="BI1372" s="312"/>
      <c r="BJ1372" s="305" t="s">
        <v>109</v>
      </c>
      <c r="BK1372" s="305"/>
      <c r="BL1372" s="305">
        <v>1</v>
      </c>
      <c r="BM1372" s="307">
        <v>1</v>
      </c>
      <c r="BN1372" s="307" t="s">
        <v>79</v>
      </c>
      <c r="BO1372" s="305" t="s">
        <v>1210</v>
      </c>
      <c r="BP1372" s="308">
        <v>816.15</v>
      </c>
      <c r="BQ1372" s="308">
        <v>816.15</v>
      </c>
      <c r="BR1372" s="308">
        <v>95</v>
      </c>
      <c r="BS1372" s="308">
        <v>95</v>
      </c>
      <c r="BT1372" s="305" t="s">
        <v>4558</v>
      </c>
      <c r="BU1372" s="307">
        <v>0.1</v>
      </c>
      <c r="BV1372" s="309">
        <v>0</v>
      </c>
      <c r="BW1372" s="310" t="s">
        <v>873</v>
      </c>
      <c r="BX1372" s="305"/>
      <c r="BY1372" s="308">
        <v>816.15</v>
      </c>
      <c r="BZ1372" s="308">
        <v>816.15</v>
      </c>
      <c r="CA1372" s="308">
        <v>161.5</v>
      </c>
      <c r="CB1372" s="308">
        <v>161.5</v>
      </c>
      <c r="CC1372" s="307">
        <v>0.55000000000000004</v>
      </c>
      <c r="CD1372" s="305" t="s">
        <v>1212</v>
      </c>
      <c r="CE1372" s="310" t="s">
        <v>873</v>
      </c>
      <c r="CF1372" s="305"/>
      <c r="CG1372" s="308">
        <v>816.15</v>
      </c>
      <c r="CH1372" s="308">
        <v>816.15</v>
      </c>
      <c r="CI1372" s="308">
        <v>95</v>
      </c>
      <c r="CJ1372" s="308">
        <v>95</v>
      </c>
      <c r="CK1372" s="307"/>
      <c r="CL1372" s="307"/>
      <c r="CM1372" s="307">
        <v>1</v>
      </c>
      <c r="CN1372" s="311" t="s">
        <v>1212</v>
      </c>
      <c r="CO1372" s="305" t="s">
        <v>873</v>
      </c>
      <c r="CP1372" s="305"/>
      <c r="CQ1372" s="308">
        <v>816.15</v>
      </c>
      <c r="CR1372" s="308">
        <v>816.15</v>
      </c>
      <c r="CS1372" s="308">
        <v>95</v>
      </c>
      <c r="CT1372" s="308">
        <v>95</v>
      </c>
      <c r="CW1372" s="312"/>
      <c r="CX1372" s="312"/>
    </row>
    <row r="1373" spans="1:102" s="299" customFormat="1" ht="16" customHeight="1">
      <c r="A1373" s="297" t="s">
        <v>4559</v>
      </c>
      <c r="B1373" s="297" t="s">
        <v>4560</v>
      </c>
      <c r="C1373" s="119" t="s">
        <v>1214</v>
      </c>
      <c r="D1373" s="119"/>
      <c r="E1373" s="119"/>
      <c r="F1373" s="298">
        <v>1373</v>
      </c>
      <c r="G1373" s="119"/>
      <c r="H1373" s="119"/>
      <c r="I1373" s="119" t="s">
        <v>4561</v>
      </c>
      <c r="J1373" s="119" t="s">
        <v>4562</v>
      </c>
      <c r="K1373" s="119" t="s">
        <v>378</v>
      </c>
      <c r="L1373" s="119"/>
      <c r="M1373" s="119" t="s">
        <v>147</v>
      </c>
      <c r="N1373" s="119"/>
      <c r="O1373" s="119"/>
      <c r="P1373" s="119"/>
      <c r="Q1373" s="119"/>
      <c r="R1373" s="119">
        <v>1</v>
      </c>
      <c r="S1373" s="119" t="s">
        <v>120</v>
      </c>
      <c r="T1373" s="119"/>
      <c r="U1373" s="119"/>
      <c r="V1373" s="119"/>
      <c r="W1373" s="119"/>
      <c r="X1373" s="119" t="s">
        <v>4563</v>
      </c>
      <c r="Y1373" s="119" t="s">
        <v>4564</v>
      </c>
      <c r="Z1373" s="119" t="s">
        <v>4565</v>
      </c>
      <c r="AA1373" s="119" t="s">
        <v>4566</v>
      </c>
      <c r="AB1373" s="119" t="s">
        <v>1209</v>
      </c>
      <c r="AD1373" s="300"/>
      <c r="AE1373" s="304"/>
      <c r="AF1373" s="297" t="s">
        <v>807</v>
      </c>
      <c r="AG1373" s="302">
        <v>0</v>
      </c>
      <c r="AH1373" s="297" t="s">
        <v>4559</v>
      </c>
      <c r="AI1373" s="297" t="s">
        <v>4560</v>
      </c>
      <c r="AJ1373" s="302">
        <v>2</v>
      </c>
      <c r="AK1373" s="299">
        <v>8</v>
      </c>
      <c r="AL1373" s="299">
        <v>1</v>
      </c>
      <c r="AR1373" s="299">
        <v>8</v>
      </c>
      <c r="AS1373" s="299">
        <v>4</v>
      </c>
      <c r="AX1373" s="303">
        <v>140.625</v>
      </c>
      <c r="AY1373" s="299">
        <v>500</v>
      </c>
      <c r="AZ1373" s="303">
        <v>625</v>
      </c>
      <c r="BA1373" s="299">
        <v>0</v>
      </c>
      <c r="BB1373" s="304">
        <v>559.04</v>
      </c>
      <c r="BC1373" s="304">
        <v>764.3</v>
      </c>
      <c r="BD1373" s="303">
        <v>1625</v>
      </c>
      <c r="BE1373" s="303">
        <v>1000</v>
      </c>
      <c r="BH1373" s="297" t="s">
        <v>4542</v>
      </c>
      <c r="BI1373" s="312"/>
      <c r="BJ1373" s="305" t="s">
        <v>109</v>
      </c>
      <c r="BK1373" s="305"/>
      <c r="BL1373" s="305">
        <v>1</v>
      </c>
      <c r="BM1373" s="307">
        <v>1</v>
      </c>
      <c r="BN1373" s="307" t="s">
        <v>79</v>
      </c>
      <c r="BO1373" s="305" t="s">
        <v>1210</v>
      </c>
      <c r="BP1373" s="308">
        <v>559.04</v>
      </c>
      <c r="BQ1373" s="308">
        <v>764.3</v>
      </c>
      <c r="BR1373" s="308">
        <v>60</v>
      </c>
      <c r="BS1373" s="308">
        <v>60</v>
      </c>
      <c r="BT1373" s="305" t="s">
        <v>4567</v>
      </c>
      <c r="BU1373" s="307">
        <v>0.1</v>
      </c>
      <c r="BV1373" s="309">
        <v>0</v>
      </c>
      <c r="BW1373" s="310" t="s">
        <v>1232</v>
      </c>
      <c r="BX1373" s="305"/>
      <c r="BY1373" s="308">
        <v>559.04</v>
      </c>
      <c r="BZ1373" s="308">
        <v>764.3</v>
      </c>
      <c r="CA1373" s="308">
        <v>102</v>
      </c>
      <c r="CB1373" s="308">
        <v>102</v>
      </c>
      <c r="CC1373" s="307">
        <v>0.55000000000000004</v>
      </c>
      <c r="CD1373" s="305" t="s">
        <v>1212</v>
      </c>
      <c r="CE1373" s="310" t="s">
        <v>1232</v>
      </c>
      <c r="CF1373" s="305"/>
      <c r="CG1373" s="308">
        <v>559.04</v>
      </c>
      <c r="CH1373" s="308">
        <v>764.3</v>
      </c>
      <c r="CI1373" s="308">
        <v>60</v>
      </c>
      <c r="CJ1373" s="308">
        <v>60</v>
      </c>
      <c r="CK1373" s="307"/>
      <c r="CL1373" s="307"/>
      <c r="CM1373" s="307">
        <v>1</v>
      </c>
      <c r="CN1373" s="311" t="s">
        <v>1212</v>
      </c>
      <c r="CO1373" s="305" t="s">
        <v>1232</v>
      </c>
      <c r="CP1373" s="305"/>
      <c r="CQ1373" s="308">
        <v>559.04</v>
      </c>
      <c r="CR1373" s="308">
        <v>764.3</v>
      </c>
      <c r="CS1373" s="308">
        <v>60</v>
      </c>
      <c r="CT1373" s="308">
        <v>60</v>
      </c>
      <c r="CW1373" s="312"/>
      <c r="CX1373" s="312"/>
    </row>
    <row r="1374" spans="1:102" s="299" customFormat="1" ht="16" customHeight="1">
      <c r="A1374" s="297" t="s">
        <v>4568</v>
      </c>
      <c r="B1374" s="297" t="s">
        <v>4569</v>
      </c>
      <c r="C1374" s="119" t="s">
        <v>1214</v>
      </c>
      <c r="D1374" s="119"/>
      <c r="E1374" s="119"/>
      <c r="F1374" s="298">
        <v>1374</v>
      </c>
      <c r="G1374" s="119"/>
      <c r="H1374" s="119"/>
      <c r="I1374" s="119" t="s">
        <v>4570</v>
      </c>
      <c r="J1374" s="119" t="s">
        <v>4571</v>
      </c>
      <c r="K1374" s="119" t="s">
        <v>378</v>
      </c>
      <c r="L1374" s="119"/>
      <c r="M1374" s="119" t="s">
        <v>147</v>
      </c>
      <c r="N1374" s="119"/>
      <c r="O1374" s="119"/>
      <c r="P1374" s="119"/>
      <c r="Q1374" s="119"/>
      <c r="R1374" s="119">
        <v>1</v>
      </c>
      <c r="S1374" s="119" t="s">
        <v>120</v>
      </c>
      <c r="T1374" s="119"/>
      <c r="U1374" s="119"/>
      <c r="V1374" s="119"/>
      <c r="W1374" s="119"/>
      <c r="X1374" s="119" t="s">
        <v>4572</v>
      </c>
      <c r="Y1374" s="119" t="s">
        <v>4573</v>
      </c>
      <c r="Z1374" s="119" t="s">
        <v>4574</v>
      </c>
      <c r="AA1374" s="119" t="s">
        <v>4575</v>
      </c>
      <c r="AB1374" s="119" t="s">
        <v>1209</v>
      </c>
      <c r="AD1374" s="300"/>
      <c r="AE1374" s="304"/>
      <c r="AF1374" s="297" t="s">
        <v>808</v>
      </c>
      <c r="AG1374" s="302">
        <v>0</v>
      </c>
      <c r="AH1374" s="297" t="s">
        <v>4568</v>
      </c>
      <c r="AI1374" s="297" t="s">
        <v>4569</v>
      </c>
      <c r="AJ1374" s="302">
        <v>3</v>
      </c>
      <c r="AK1374" s="299">
        <v>8</v>
      </c>
      <c r="AL1374" s="299">
        <v>1</v>
      </c>
      <c r="AM1374" s="299">
        <v>1</v>
      </c>
      <c r="AR1374" s="299">
        <v>8</v>
      </c>
      <c r="AS1374" s="299">
        <v>4</v>
      </c>
      <c r="AT1374" s="299">
        <v>3</v>
      </c>
      <c r="AX1374" s="303">
        <v>136.875</v>
      </c>
      <c r="AY1374" s="299">
        <v>640</v>
      </c>
      <c r="AZ1374" s="303">
        <v>608.33333333333337</v>
      </c>
      <c r="BA1374" s="299">
        <v>0</v>
      </c>
      <c r="BB1374" s="304">
        <v>417.04999999999995</v>
      </c>
      <c r="BC1374" s="304">
        <v>735.87</v>
      </c>
      <c r="BD1374" s="303">
        <v>1608.3333333333335</v>
      </c>
      <c r="BE1374" s="303">
        <v>1000</v>
      </c>
      <c r="BH1374" s="297" t="s">
        <v>4559</v>
      </c>
      <c r="BI1374" s="312"/>
      <c r="BJ1374" s="305" t="s">
        <v>109</v>
      </c>
      <c r="BK1374" s="305"/>
      <c r="BL1374" s="305">
        <v>1</v>
      </c>
      <c r="BM1374" s="307">
        <v>1</v>
      </c>
      <c r="BN1374" s="307" t="s">
        <v>79</v>
      </c>
      <c r="BO1374" s="305" t="s">
        <v>1210</v>
      </c>
      <c r="BP1374" s="308">
        <v>417.05</v>
      </c>
      <c r="BQ1374" s="308">
        <v>735.87</v>
      </c>
      <c r="BR1374" s="308">
        <v>35</v>
      </c>
      <c r="BS1374" s="308">
        <v>35</v>
      </c>
      <c r="BT1374" s="305" t="s">
        <v>4576</v>
      </c>
      <c r="BU1374" s="307">
        <v>0.1</v>
      </c>
      <c r="BV1374" s="309">
        <v>0</v>
      </c>
      <c r="BW1374" s="310" t="s">
        <v>1242</v>
      </c>
      <c r="BX1374" s="305"/>
      <c r="BY1374" s="308">
        <v>417.05</v>
      </c>
      <c r="BZ1374" s="308">
        <v>735.87</v>
      </c>
      <c r="CA1374" s="308">
        <v>59.5</v>
      </c>
      <c r="CB1374" s="308">
        <v>59.5</v>
      </c>
      <c r="CC1374" s="307">
        <v>0.55000000000000004</v>
      </c>
      <c r="CD1374" s="305" t="s">
        <v>1212</v>
      </c>
      <c r="CE1374" s="310" t="s">
        <v>1242</v>
      </c>
      <c r="CF1374" s="305"/>
      <c r="CG1374" s="308">
        <v>417.05</v>
      </c>
      <c r="CH1374" s="308">
        <v>735.87</v>
      </c>
      <c r="CI1374" s="308">
        <v>35</v>
      </c>
      <c r="CJ1374" s="308">
        <v>35</v>
      </c>
      <c r="CK1374" s="307"/>
      <c r="CL1374" s="307"/>
      <c r="CM1374" s="307">
        <v>1</v>
      </c>
      <c r="CN1374" s="311" t="s">
        <v>1212</v>
      </c>
      <c r="CO1374" s="305" t="s">
        <v>1242</v>
      </c>
      <c r="CP1374" s="305"/>
      <c r="CQ1374" s="308">
        <v>417.05</v>
      </c>
      <c r="CR1374" s="308">
        <v>735.87</v>
      </c>
      <c r="CS1374" s="308">
        <v>35</v>
      </c>
      <c r="CT1374" s="308">
        <v>35</v>
      </c>
      <c r="CW1374" s="312"/>
      <c r="CX1374" s="312"/>
    </row>
    <row r="1375" spans="1:102" s="299" customFormat="1" ht="16" customHeight="1">
      <c r="A1375" s="297" t="s">
        <v>4577</v>
      </c>
      <c r="B1375" s="297" t="s">
        <v>4578</v>
      </c>
      <c r="C1375" s="119" t="s">
        <v>1214</v>
      </c>
      <c r="D1375" s="119"/>
      <c r="E1375" s="119"/>
      <c r="F1375" s="298">
        <v>1375</v>
      </c>
      <c r="G1375" s="119"/>
      <c r="H1375" s="119"/>
      <c r="I1375" s="119" t="s">
        <v>4579</v>
      </c>
      <c r="J1375" s="119" t="s">
        <v>4580</v>
      </c>
      <c r="K1375" s="119" t="s">
        <v>378</v>
      </c>
      <c r="L1375" s="119"/>
      <c r="M1375" s="119" t="s">
        <v>147</v>
      </c>
      <c r="N1375" s="119"/>
      <c r="O1375" s="119"/>
      <c r="P1375" s="119"/>
      <c r="Q1375" s="119"/>
      <c r="R1375" s="119">
        <v>1</v>
      </c>
      <c r="S1375" s="119" t="s">
        <v>120</v>
      </c>
      <c r="T1375" s="119"/>
      <c r="U1375" s="119"/>
      <c r="V1375" s="119"/>
      <c r="W1375" s="119"/>
      <c r="X1375" s="119" t="s">
        <v>4581</v>
      </c>
      <c r="Y1375" s="119" t="s">
        <v>4582</v>
      </c>
      <c r="Z1375" s="119" t="s">
        <v>4583</v>
      </c>
      <c r="AA1375" s="119" t="s">
        <v>4584</v>
      </c>
      <c r="AB1375" s="119" t="s">
        <v>1209</v>
      </c>
      <c r="AD1375" s="300"/>
      <c r="AE1375" s="304"/>
      <c r="AF1375" s="297" t="s">
        <v>809</v>
      </c>
      <c r="AG1375" s="302">
        <v>0</v>
      </c>
      <c r="AH1375" s="297" t="s">
        <v>4577</v>
      </c>
      <c r="AI1375" s="297" t="s">
        <v>4578</v>
      </c>
      <c r="AJ1375" s="302">
        <v>4</v>
      </c>
      <c r="AK1375" s="299">
        <v>8</v>
      </c>
      <c r="AL1375" s="299">
        <v>1</v>
      </c>
      <c r="AM1375" s="299">
        <v>1</v>
      </c>
      <c r="AN1375" s="299">
        <v>1</v>
      </c>
      <c r="AR1375" s="299">
        <v>8</v>
      </c>
      <c r="AS1375" s="299">
        <v>4</v>
      </c>
      <c r="AT1375" s="299">
        <v>3</v>
      </c>
      <c r="AU1375" s="299">
        <v>3</v>
      </c>
      <c r="AX1375" s="303">
        <v>135.625</v>
      </c>
      <c r="AY1375" s="299">
        <v>740</v>
      </c>
      <c r="AZ1375" s="303">
        <v>602.77777777777783</v>
      </c>
      <c r="BA1375" s="299">
        <v>0</v>
      </c>
      <c r="BB1375" s="304">
        <v>319.46000000000004</v>
      </c>
      <c r="BC1375" s="304">
        <v>709.37</v>
      </c>
      <c r="BD1375" s="303">
        <v>1602.7777777777778</v>
      </c>
      <c r="BE1375" s="303">
        <v>1000</v>
      </c>
      <c r="BH1375" s="297" t="s">
        <v>4568</v>
      </c>
      <c r="BI1375" s="312"/>
      <c r="BJ1375" s="305" t="s">
        <v>109</v>
      </c>
      <c r="BK1375" s="305"/>
      <c r="BL1375" s="305">
        <v>1</v>
      </c>
      <c r="BM1375" s="307">
        <v>1</v>
      </c>
      <c r="BN1375" s="307" t="s">
        <v>79</v>
      </c>
      <c r="BO1375" s="305" t="s">
        <v>1210</v>
      </c>
      <c r="BP1375" s="308">
        <v>319.45999999999998</v>
      </c>
      <c r="BQ1375" s="308">
        <v>709.37</v>
      </c>
      <c r="BR1375" s="308">
        <v>12</v>
      </c>
      <c r="BS1375" s="308">
        <v>12</v>
      </c>
      <c r="BT1375" s="305" t="s">
        <v>4585</v>
      </c>
      <c r="BU1375" s="307">
        <v>0.1</v>
      </c>
      <c r="BV1375" s="309">
        <v>0</v>
      </c>
      <c r="BW1375" s="310" t="s">
        <v>1252</v>
      </c>
      <c r="BX1375" s="305"/>
      <c r="BY1375" s="308">
        <v>319.45999999999998</v>
      </c>
      <c r="BZ1375" s="308">
        <v>709.37</v>
      </c>
      <c r="CA1375" s="308">
        <v>20.399999999999999</v>
      </c>
      <c r="CB1375" s="308">
        <v>20.399999999999999</v>
      </c>
      <c r="CC1375" s="307">
        <v>0.55000000000000004</v>
      </c>
      <c r="CD1375" s="305" t="s">
        <v>1212</v>
      </c>
      <c r="CE1375" s="310" t="s">
        <v>1252</v>
      </c>
      <c r="CF1375" s="305"/>
      <c r="CG1375" s="308">
        <v>319.45999999999998</v>
      </c>
      <c r="CH1375" s="308">
        <v>709.37</v>
      </c>
      <c r="CI1375" s="308">
        <v>12</v>
      </c>
      <c r="CJ1375" s="308">
        <v>12</v>
      </c>
      <c r="CK1375" s="307"/>
      <c r="CL1375" s="307"/>
      <c r="CM1375" s="307">
        <v>1</v>
      </c>
      <c r="CN1375" s="311" t="s">
        <v>1212</v>
      </c>
      <c r="CO1375" s="305" t="s">
        <v>1252</v>
      </c>
      <c r="CP1375" s="305"/>
      <c r="CQ1375" s="308">
        <v>319.45999999999998</v>
      </c>
      <c r="CR1375" s="308">
        <v>709.37</v>
      </c>
      <c r="CS1375" s="308">
        <v>12</v>
      </c>
      <c r="CT1375" s="308">
        <v>12</v>
      </c>
      <c r="CW1375" s="312"/>
      <c r="CX1375" s="312"/>
    </row>
    <row r="1376" spans="1:102" s="299" customFormat="1" ht="16" customHeight="1">
      <c r="A1376" s="297" t="s">
        <v>4586</v>
      </c>
      <c r="B1376" s="297" t="s">
        <v>4587</v>
      </c>
      <c r="C1376" s="119" t="s">
        <v>1255</v>
      </c>
      <c r="D1376" s="119"/>
      <c r="E1376" s="119"/>
      <c r="F1376" s="298">
        <v>1376</v>
      </c>
      <c r="G1376" s="119"/>
      <c r="H1376" s="119"/>
      <c r="I1376" s="119" t="s">
        <v>4588</v>
      </c>
      <c r="J1376" s="119" t="s">
        <v>4589</v>
      </c>
      <c r="K1376" s="119" t="s">
        <v>378</v>
      </c>
      <c r="L1376" s="119"/>
      <c r="M1376" s="119" t="s">
        <v>147</v>
      </c>
      <c r="N1376" s="119"/>
      <c r="O1376" s="119"/>
      <c r="P1376" s="119"/>
      <c r="Q1376" s="119"/>
      <c r="R1376" s="119">
        <v>1</v>
      </c>
      <c r="S1376" s="119" t="s">
        <v>120</v>
      </c>
      <c r="T1376" s="119"/>
      <c r="U1376" s="119"/>
      <c r="V1376" s="119"/>
      <c r="W1376" s="119"/>
      <c r="X1376" s="119" t="s">
        <v>4590</v>
      </c>
      <c r="Y1376" s="119" t="s">
        <v>4591</v>
      </c>
      <c r="Z1376" s="119" t="s">
        <v>4592</v>
      </c>
      <c r="AA1376" s="119" t="s">
        <v>4593</v>
      </c>
      <c r="AB1376" s="119" t="s">
        <v>1209</v>
      </c>
      <c r="AD1376" s="300"/>
      <c r="AE1376" s="304"/>
      <c r="AF1376" s="297" t="s">
        <v>810</v>
      </c>
      <c r="AG1376" s="302">
        <v>0</v>
      </c>
      <c r="AH1376" s="297" t="s">
        <v>4586</v>
      </c>
      <c r="AI1376" s="297" t="s">
        <v>4587</v>
      </c>
      <c r="AJ1376" s="302">
        <v>4</v>
      </c>
      <c r="AK1376" s="299">
        <v>8</v>
      </c>
      <c r="AL1376" s="299">
        <v>1</v>
      </c>
      <c r="AM1376" s="299">
        <v>1</v>
      </c>
      <c r="AN1376" s="299">
        <v>2</v>
      </c>
      <c r="AR1376" s="299">
        <v>8</v>
      </c>
      <c r="AS1376" s="299">
        <v>4</v>
      </c>
      <c r="AT1376" s="299">
        <v>3</v>
      </c>
      <c r="AU1376" s="299">
        <v>3</v>
      </c>
      <c r="AX1376" s="303">
        <v>136.875</v>
      </c>
      <c r="AY1376" s="299">
        <v>740</v>
      </c>
      <c r="AZ1376" s="303">
        <v>608.33333333333337</v>
      </c>
      <c r="BA1376" s="299">
        <v>0</v>
      </c>
      <c r="BB1376" s="304">
        <v>325.96000000000004</v>
      </c>
      <c r="BC1376" s="304">
        <v>694.6</v>
      </c>
      <c r="BD1376" s="303">
        <v>1608.3333333333335</v>
      </c>
      <c r="BE1376" s="303">
        <v>1000</v>
      </c>
      <c r="BH1376" s="297" t="s">
        <v>4568</v>
      </c>
      <c r="BI1376" s="312"/>
      <c r="BJ1376" s="305" t="s">
        <v>109</v>
      </c>
      <c r="BK1376" s="305"/>
      <c r="BL1376" s="305">
        <v>1</v>
      </c>
      <c r="BM1376" s="307">
        <v>1</v>
      </c>
      <c r="BN1376" s="307" t="s">
        <v>79</v>
      </c>
      <c r="BO1376" s="305" t="s">
        <v>1210</v>
      </c>
      <c r="BP1376" s="308">
        <v>325.95999999999998</v>
      </c>
      <c r="BQ1376" s="308">
        <v>694.6</v>
      </c>
      <c r="BR1376" s="308">
        <v>12</v>
      </c>
      <c r="BS1376" s="308">
        <v>12</v>
      </c>
      <c r="BT1376" s="305" t="s">
        <v>4594</v>
      </c>
      <c r="BU1376" s="307">
        <v>0.1</v>
      </c>
      <c r="BV1376" s="309">
        <v>0</v>
      </c>
      <c r="BW1376" s="310" t="s">
        <v>1252</v>
      </c>
      <c r="BX1376" s="305"/>
      <c r="BY1376" s="308">
        <v>325.95999999999998</v>
      </c>
      <c r="BZ1376" s="308">
        <v>694.6</v>
      </c>
      <c r="CA1376" s="308">
        <v>20.399999999999999</v>
      </c>
      <c r="CB1376" s="308">
        <v>20.399999999999999</v>
      </c>
      <c r="CC1376" s="307">
        <v>0.55000000000000004</v>
      </c>
      <c r="CD1376" s="305" t="s">
        <v>1212</v>
      </c>
      <c r="CE1376" s="310" t="s">
        <v>1252</v>
      </c>
      <c r="CF1376" s="305"/>
      <c r="CG1376" s="308">
        <v>325.95999999999998</v>
      </c>
      <c r="CH1376" s="308">
        <v>694.6</v>
      </c>
      <c r="CI1376" s="308">
        <v>12</v>
      </c>
      <c r="CJ1376" s="308">
        <v>12</v>
      </c>
      <c r="CK1376" s="307"/>
      <c r="CL1376" s="307"/>
      <c r="CM1376" s="307">
        <v>1</v>
      </c>
      <c r="CN1376" s="311" t="s">
        <v>1212</v>
      </c>
      <c r="CO1376" s="305" t="s">
        <v>1252</v>
      </c>
      <c r="CP1376" s="305"/>
      <c r="CQ1376" s="308">
        <v>325.95999999999998</v>
      </c>
      <c r="CR1376" s="308">
        <v>694.6</v>
      </c>
      <c r="CS1376" s="308">
        <v>12</v>
      </c>
      <c r="CT1376" s="308">
        <v>12</v>
      </c>
      <c r="CW1376" s="312"/>
      <c r="CX1376" s="312"/>
    </row>
    <row r="1377" spans="1:110" s="299" customFormat="1" ht="16" customHeight="1">
      <c r="A1377" s="297" t="s">
        <v>4595</v>
      </c>
      <c r="B1377" s="297" t="s">
        <v>4596</v>
      </c>
      <c r="C1377" s="119" t="s">
        <v>1214</v>
      </c>
      <c r="D1377" s="119"/>
      <c r="E1377" s="119"/>
      <c r="F1377" s="298">
        <v>1377</v>
      </c>
      <c r="G1377" s="119"/>
      <c r="H1377" s="119"/>
      <c r="I1377" s="119" t="s">
        <v>4597</v>
      </c>
      <c r="J1377" s="119" t="s">
        <v>4598</v>
      </c>
      <c r="K1377" s="119" t="s">
        <v>378</v>
      </c>
      <c r="L1377" s="119"/>
      <c r="M1377" s="119" t="s">
        <v>147</v>
      </c>
      <c r="N1377" s="119"/>
      <c r="O1377" s="119"/>
      <c r="P1377" s="119"/>
      <c r="Q1377" s="119"/>
      <c r="R1377" s="119">
        <v>1</v>
      </c>
      <c r="S1377" s="119" t="s">
        <v>120</v>
      </c>
      <c r="T1377" s="119"/>
      <c r="U1377" s="119"/>
      <c r="V1377" s="119"/>
      <c r="W1377" s="119"/>
      <c r="X1377" s="119" t="s">
        <v>4599</v>
      </c>
      <c r="Y1377" s="119" t="s">
        <v>4600</v>
      </c>
      <c r="Z1377" s="119" t="s">
        <v>4601</v>
      </c>
      <c r="AA1377" s="119" t="s">
        <v>4602</v>
      </c>
      <c r="AB1377" s="119" t="s">
        <v>1209</v>
      </c>
      <c r="AD1377" s="300"/>
      <c r="AE1377" s="304"/>
      <c r="AF1377" s="297" t="s">
        <v>811</v>
      </c>
      <c r="AG1377" s="302">
        <v>0</v>
      </c>
      <c r="AH1377" s="297" t="s">
        <v>4595</v>
      </c>
      <c r="AI1377" s="297" t="s">
        <v>4596</v>
      </c>
      <c r="AJ1377" s="302">
        <v>4</v>
      </c>
      <c r="AK1377" s="299">
        <v>8</v>
      </c>
      <c r="AL1377" s="299">
        <v>1</v>
      </c>
      <c r="AM1377" s="299">
        <v>1</v>
      </c>
      <c r="AN1377" s="299">
        <v>3</v>
      </c>
      <c r="AR1377" s="299">
        <v>8</v>
      </c>
      <c r="AS1377" s="299">
        <v>4</v>
      </c>
      <c r="AT1377" s="299">
        <v>3</v>
      </c>
      <c r="AU1377" s="299">
        <v>3</v>
      </c>
      <c r="AX1377" s="303">
        <v>138.125</v>
      </c>
      <c r="AY1377" s="299">
        <v>740</v>
      </c>
      <c r="AZ1377" s="303">
        <v>613.88888888888891</v>
      </c>
      <c r="BA1377" s="299">
        <v>0</v>
      </c>
      <c r="BB1377" s="304">
        <v>332.78</v>
      </c>
      <c r="BC1377" s="304">
        <v>679.97</v>
      </c>
      <c r="BD1377" s="303">
        <v>1613.8888888888889</v>
      </c>
      <c r="BE1377" s="303">
        <v>1000</v>
      </c>
      <c r="BH1377" s="297" t="s">
        <v>4568</v>
      </c>
      <c r="BI1377" s="312"/>
      <c r="BJ1377" s="305" t="s">
        <v>109</v>
      </c>
      <c r="BK1377" s="305"/>
      <c r="BL1377" s="305">
        <v>1</v>
      </c>
      <c r="BM1377" s="307">
        <v>1</v>
      </c>
      <c r="BN1377" s="307" t="s">
        <v>79</v>
      </c>
      <c r="BO1377" s="305" t="s">
        <v>1210</v>
      </c>
      <c r="BP1377" s="308">
        <v>332.78</v>
      </c>
      <c r="BQ1377" s="308">
        <v>679.97</v>
      </c>
      <c r="BR1377" s="308">
        <v>12</v>
      </c>
      <c r="BS1377" s="308">
        <v>12</v>
      </c>
      <c r="BT1377" s="305" t="s">
        <v>4603</v>
      </c>
      <c r="BU1377" s="307">
        <v>0.1</v>
      </c>
      <c r="BV1377" s="309">
        <v>0</v>
      </c>
      <c r="BW1377" s="310" t="s">
        <v>1252</v>
      </c>
      <c r="BX1377" s="305"/>
      <c r="BY1377" s="308">
        <v>332.78</v>
      </c>
      <c r="BZ1377" s="308">
        <v>679.97</v>
      </c>
      <c r="CA1377" s="308">
        <v>20.399999999999999</v>
      </c>
      <c r="CB1377" s="308">
        <v>20.399999999999999</v>
      </c>
      <c r="CC1377" s="307">
        <v>0.55000000000000004</v>
      </c>
      <c r="CD1377" s="305" t="s">
        <v>1212</v>
      </c>
      <c r="CE1377" s="310" t="s">
        <v>1252</v>
      </c>
      <c r="CF1377" s="305"/>
      <c r="CG1377" s="308">
        <v>332.78</v>
      </c>
      <c r="CH1377" s="308">
        <v>679.97</v>
      </c>
      <c r="CI1377" s="308">
        <v>12</v>
      </c>
      <c r="CJ1377" s="308">
        <v>12</v>
      </c>
      <c r="CK1377" s="307"/>
      <c r="CL1377" s="307"/>
      <c r="CM1377" s="307">
        <v>1</v>
      </c>
      <c r="CN1377" s="311" t="s">
        <v>1212</v>
      </c>
      <c r="CO1377" s="305" t="s">
        <v>1252</v>
      </c>
      <c r="CP1377" s="305"/>
      <c r="CQ1377" s="308">
        <v>332.78</v>
      </c>
      <c r="CR1377" s="308">
        <v>679.97</v>
      </c>
      <c r="CS1377" s="308">
        <v>12</v>
      </c>
      <c r="CT1377" s="308">
        <v>12</v>
      </c>
      <c r="CW1377" s="312"/>
      <c r="CX1377" s="312"/>
    </row>
    <row r="1378" spans="1:110" s="299" customFormat="1" ht="16" customHeight="1">
      <c r="A1378" s="297" t="s">
        <v>4604</v>
      </c>
      <c r="B1378" s="297" t="s">
        <v>4605</v>
      </c>
      <c r="C1378" s="119" t="s">
        <v>1255</v>
      </c>
      <c r="D1378" s="119"/>
      <c r="E1378" s="119"/>
      <c r="F1378" s="298">
        <v>1378</v>
      </c>
      <c r="G1378" s="119"/>
      <c r="H1378" s="119"/>
      <c r="I1378" s="119" t="s">
        <v>4606</v>
      </c>
      <c r="J1378" s="119" t="s">
        <v>4607</v>
      </c>
      <c r="K1378" s="119" t="s">
        <v>378</v>
      </c>
      <c r="L1378" s="119"/>
      <c r="M1378" s="119" t="s">
        <v>147</v>
      </c>
      <c r="N1378" s="119"/>
      <c r="O1378" s="119"/>
      <c r="P1378" s="119"/>
      <c r="Q1378" s="119"/>
      <c r="R1378" s="119">
        <v>1</v>
      </c>
      <c r="S1378" s="119" t="s">
        <v>120</v>
      </c>
      <c r="T1378" s="119"/>
      <c r="U1378" s="119"/>
      <c r="V1378" s="119"/>
      <c r="W1378" s="119"/>
      <c r="X1378" s="119" t="s">
        <v>4608</v>
      </c>
      <c r="Y1378" s="119" t="s">
        <v>4609</v>
      </c>
      <c r="Z1378" s="119" t="s">
        <v>4610</v>
      </c>
      <c r="AA1378" s="119" t="s">
        <v>4611</v>
      </c>
      <c r="AB1378" s="119" t="s">
        <v>1209</v>
      </c>
      <c r="AD1378" s="300"/>
      <c r="AE1378" s="304"/>
      <c r="AF1378" s="297" t="s">
        <v>812</v>
      </c>
      <c r="AG1378" s="302">
        <v>0</v>
      </c>
      <c r="AH1378" s="297" t="s">
        <v>4604</v>
      </c>
      <c r="AI1378" s="297" t="s">
        <v>4605</v>
      </c>
      <c r="AJ1378" s="302">
        <v>3</v>
      </c>
      <c r="AK1378" s="299">
        <v>8</v>
      </c>
      <c r="AL1378" s="299">
        <v>1</v>
      </c>
      <c r="AM1378" s="299">
        <v>2</v>
      </c>
      <c r="AR1378" s="299">
        <v>8</v>
      </c>
      <c r="AS1378" s="299">
        <v>4</v>
      </c>
      <c r="AT1378" s="299">
        <v>3</v>
      </c>
      <c r="AX1378" s="303">
        <v>140.625</v>
      </c>
      <c r="AY1378" s="299">
        <v>640</v>
      </c>
      <c r="AZ1378" s="303">
        <v>625</v>
      </c>
      <c r="BA1378" s="299">
        <v>0</v>
      </c>
      <c r="BB1378" s="304">
        <v>435.57000000000005</v>
      </c>
      <c r="BC1378" s="304">
        <v>698.31</v>
      </c>
      <c r="BD1378" s="303">
        <v>1625</v>
      </c>
      <c r="BE1378" s="303">
        <v>1000</v>
      </c>
      <c r="BH1378" s="297" t="s">
        <v>4559</v>
      </c>
      <c r="BI1378" s="312"/>
      <c r="BJ1378" s="305" t="s">
        <v>109</v>
      </c>
      <c r="BK1378" s="305"/>
      <c r="BL1378" s="305">
        <v>1</v>
      </c>
      <c r="BM1378" s="307">
        <v>1</v>
      </c>
      <c r="BN1378" s="307" t="s">
        <v>79</v>
      </c>
      <c r="BO1378" s="305" t="s">
        <v>1210</v>
      </c>
      <c r="BP1378" s="308">
        <v>435.57</v>
      </c>
      <c r="BQ1378" s="308">
        <v>698.31</v>
      </c>
      <c r="BR1378" s="308">
        <v>35</v>
      </c>
      <c r="BS1378" s="308">
        <v>35</v>
      </c>
      <c r="BT1378" s="305" t="s">
        <v>4612</v>
      </c>
      <c r="BU1378" s="307">
        <v>0.1</v>
      </c>
      <c r="BV1378" s="309">
        <v>0</v>
      </c>
      <c r="BW1378" s="310" t="s">
        <v>1242</v>
      </c>
      <c r="BX1378" s="305"/>
      <c r="BY1378" s="308">
        <v>435.57</v>
      </c>
      <c r="BZ1378" s="308">
        <v>698.31</v>
      </c>
      <c r="CA1378" s="308">
        <v>59.5</v>
      </c>
      <c r="CB1378" s="308">
        <v>59.5</v>
      </c>
      <c r="CC1378" s="307">
        <v>0.55000000000000004</v>
      </c>
      <c r="CD1378" s="305" t="s">
        <v>1212</v>
      </c>
      <c r="CE1378" s="310" t="s">
        <v>1242</v>
      </c>
      <c r="CF1378" s="305"/>
      <c r="CG1378" s="308">
        <v>435.57</v>
      </c>
      <c r="CH1378" s="308">
        <v>698.31</v>
      </c>
      <c r="CI1378" s="308">
        <v>35</v>
      </c>
      <c r="CJ1378" s="308">
        <v>35</v>
      </c>
      <c r="CK1378" s="307"/>
      <c r="CL1378" s="307"/>
      <c r="CM1378" s="307">
        <v>1</v>
      </c>
      <c r="CN1378" s="311" t="s">
        <v>1212</v>
      </c>
      <c r="CO1378" s="305" t="s">
        <v>1242</v>
      </c>
      <c r="CP1378" s="305"/>
      <c r="CQ1378" s="308">
        <v>435.57</v>
      </c>
      <c r="CR1378" s="308">
        <v>698.31</v>
      </c>
      <c r="CS1378" s="308">
        <v>35</v>
      </c>
      <c r="CT1378" s="308">
        <v>35</v>
      </c>
      <c r="CW1378" s="312"/>
      <c r="CX1378" s="312"/>
    </row>
    <row r="1379" spans="1:110" s="299" customFormat="1" ht="16" customHeight="1">
      <c r="A1379" s="297" t="s">
        <v>4613</v>
      </c>
      <c r="B1379" s="297" t="s">
        <v>4614</v>
      </c>
      <c r="C1379" s="119" t="s">
        <v>1255</v>
      </c>
      <c r="D1379" s="119"/>
      <c r="E1379" s="119"/>
      <c r="F1379" s="298">
        <v>1379</v>
      </c>
      <c r="G1379" s="119"/>
      <c r="H1379" s="119"/>
      <c r="I1379" s="119" t="s">
        <v>4615</v>
      </c>
      <c r="J1379" s="119" t="s">
        <v>4616</v>
      </c>
      <c r="K1379" s="119" t="s">
        <v>378</v>
      </c>
      <c r="L1379" s="119"/>
      <c r="M1379" s="119" t="s">
        <v>147</v>
      </c>
      <c r="N1379" s="119"/>
      <c r="O1379" s="119"/>
      <c r="P1379" s="119"/>
      <c r="Q1379" s="119"/>
      <c r="R1379" s="119">
        <v>1</v>
      </c>
      <c r="S1379" s="119" t="s">
        <v>120</v>
      </c>
      <c r="T1379" s="119"/>
      <c r="U1379" s="119"/>
      <c r="V1379" s="119"/>
      <c r="W1379" s="119"/>
      <c r="X1379" s="119" t="s">
        <v>4617</v>
      </c>
      <c r="Y1379" s="119" t="s">
        <v>4618</v>
      </c>
      <c r="Z1379" s="119" t="s">
        <v>4619</v>
      </c>
      <c r="AA1379" s="119" t="s">
        <v>4620</v>
      </c>
      <c r="AB1379" s="119" t="s">
        <v>1209</v>
      </c>
      <c r="AD1379" s="300"/>
      <c r="AE1379" s="304"/>
      <c r="AF1379" s="297" t="s">
        <v>813</v>
      </c>
      <c r="AG1379" s="302">
        <v>0</v>
      </c>
      <c r="AH1379" s="297" t="s">
        <v>4613</v>
      </c>
      <c r="AI1379" s="297" t="s">
        <v>4614</v>
      </c>
      <c r="AJ1379" s="302">
        <v>4</v>
      </c>
      <c r="AK1379" s="299">
        <v>8</v>
      </c>
      <c r="AL1379" s="299">
        <v>1</v>
      </c>
      <c r="AM1379" s="299">
        <v>2</v>
      </c>
      <c r="AN1379" s="299">
        <v>1</v>
      </c>
      <c r="AR1379" s="299">
        <v>8</v>
      </c>
      <c r="AS1379" s="299">
        <v>4</v>
      </c>
      <c r="AT1379" s="299">
        <v>3</v>
      </c>
      <c r="AU1379" s="299">
        <v>3</v>
      </c>
      <c r="AX1379" s="303">
        <v>139.375</v>
      </c>
      <c r="AY1379" s="299">
        <v>740</v>
      </c>
      <c r="AZ1379" s="303">
        <v>619.44444444444446</v>
      </c>
      <c r="BA1379" s="299">
        <v>0</v>
      </c>
      <c r="BB1379" s="304">
        <v>339.91999999999996</v>
      </c>
      <c r="BC1379" s="304">
        <v>665.49</v>
      </c>
      <c r="BD1379" s="303">
        <v>1619.4444444444443</v>
      </c>
      <c r="BE1379" s="303">
        <v>1000</v>
      </c>
      <c r="BH1379" s="297" t="s">
        <v>4604</v>
      </c>
      <c r="BI1379" s="312"/>
      <c r="BJ1379" s="305" t="s">
        <v>109</v>
      </c>
      <c r="BK1379" s="305"/>
      <c r="BL1379" s="305">
        <v>1</v>
      </c>
      <c r="BM1379" s="307">
        <v>1</v>
      </c>
      <c r="BN1379" s="307" t="s">
        <v>79</v>
      </c>
      <c r="BO1379" s="305" t="s">
        <v>1210</v>
      </c>
      <c r="BP1379" s="308">
        <v>339.92</v>
      </c>
      <c r="BQ1379" s="308">
        <v>665.49</v>
      </c>
      <c r="BR1379" s="308">
        <v>12</v>
      </c>
      <c r="BS1379" s="308">
        <v>12</v>
      </c>
      <c r="BT1379" s="305" t="s">
        <v>4621</v>
      </c>
      <c r="BU1379" s="307">
        <v>0.1</v>
      </c>
      <c r="BV1379" s="309">
        <v>0</v>
      </c>
      <c r="BW1379" s="310" t="s">
        <v>1252</v>
      </c>
      <c r="BX1379" s="305"/>
      <c r="BY1379" s="308">
        <v>339.92</v>
      </c>
      <c r="BZ1379" s="308">
        <v>665.49</v>
      </c>
      <c r="CA1379" s="308">
        <v>20.399999999999999</v>
      </c>
      <c r="CB1379" s="308">
        <v>20.399999999999999</v>
      </c>
      <c r="CC1379" s="307">
        <v>0.55000000000000004</v>
      </c>
      <c r="CD1379" s="305" t="s">
        <v>1212</v>
      </c>
      <c r="CE1379" s="310" t="s">
        <v>1252</v>
      </c>
      <c r="CF1379" s="305"/>
      <c r="CG1379" s="308">
        <v>339.92</v>
      </c>
      <c r="CH1379" s="308">
        <v>665.49</v>
      </c>
      <c r="CI1379" s="308">
        <v>12</v>
      </c>
      <c r="CJ1379" s="308">
        <v>12</v>
      </c>
      <c r="CK1379" s="307"/>
      <c r="CL1379" s="307"/>
      <c r="CM1379" s="307">
        <v>1</v>
      </c>
      <c r="CN1379" s="311" t="s">
        <v>1212</v>
      </c>
      <c r="CO1379" s="305" t="s">
        <v>1252</v>
      </c>
      <c r="CP1379" s="305"/>
      <c r="CQ1379" s="308">
        <v>339.92</v>
      </c>
      <c r="CR1379" s="308">
        <v>665.49</v>
      </c>
      <c r="CS1379" s="308">
        <v>12</v>
      </c>
      <c r="CT1379" s="308">
        <v>12</v>
      </c>
      <c r="CW1379" s="312"/>
      <c r="CX1379" s="312"/>
    </row>
    <row r="1380" spans="1:110" s="299" customFormat="1" ht="16" customHeight="1">
      <c r="A1380" s="297" t="s">
        <v>4622</v>
      </c>
      <c r="B1380" s="297" t="s">
        <v>4623</v>
      </c>
      <c r="C1380" s="119" t="s">
        <v>1214</v>
      </c>
      <c r="D1380" s="119"/>
      <c r="E1380" s="119"/>
      <c r="F1380" s="298">
        <v>1380</v>
      </c>
      <c r="G1380" s="119"/>
      <c r="H1380" s="119"/>
      <c r="I1380" s="119" t="s">
        <v>4624</v>
      </c>
      <c r="J1380" s="119" t="s">
        <v>4625</v>
      </c>
      <c r="K1380" s="119" t="s">
        <v>378</v>
      </c>
      <c r="L1380" s="119"/>
      <c r="M1380" s="119" t="s">
        <v>147</v>
      </c>
      <c r="N1380" s="119"/>
      <c r="O1380" s="119"/>
      <c r="P1380" s="119"/>
      <c r="Q1380" s="119"/>
      <c r="R1380" s="119">
        <v>1</v>
      </c>
      <c r="S1380" s="119" t="s">
        <v>120</v>
      </c>
      <c r="T1380" s="119"/>
      <c r="U1380" s="119"/>
      <c r="V1380" s="119"/>
      <c r="W1380" s="119"/>
      <c r="X1380" s="119" t="s">
        <v>4626</v>
      </c>
      <c r="Y1380" s="119" t="s">
        <v>4627</v>
      </c>
      <c r="Z1380" s="119" t="s">
        <v>4628</v>
      </c>
      <c r="AA1380" s="119" t="s">
        <v>4629</v>
      </c>
      <c r="AB1380" s="119" t="s">
        <v>1209</v>
      </c>
      <c r="AD1380" s="300"/>
      <c r="AE1380" s="304"/>
      <c r="AF1380" s="297" t="s">
        <v>814</v>
      </c>
      <c r="AG1380" s="302">
        <v>0</v>
      </c>
      <c r="AH1380" s="297" t="s">
        <v>4622</v>
      </c>
      <c r="AI1380" s="297" t="s">
        <v>4623</v>
      </c>
      <c r="AJ1380" s="302">
        <v>4</v>
      </c>
      <c r="AK1380" s="299">
        <v>8</v>
      </c>
      <c r="AL1380" s="299">
        <v>1</v>
      </c>
      <c r="AM1380" s="299">
        <v>2</v>
      </c>
      <c r="AN1380" s="299">
        <v>2</v>
      </c>
      <c r="AR1380" s="299">
        <v>8</v>
      </c>
      <c r="AS1380" s="299">
        <v>4</v>
      </c>
      <c r="AT1380" s="299">
        <v>3</v>
      </c>
      <c r="AU1380" s="299">
        <v>3</v>
      </c>
      <c r="AX1380" s="303">
        <v>140.625</v>
      </c>
      <c r="AY1380" s="299">
        <v>740</v>
      </c>
      <c r="AZ1380" s="303">
        <v>625</v>
      </c>
      <c r="BA1380" s="299">
        <v>0</v>
      </c>
      <c r="BB1380" s="304">
        <v>347.38</v>
      </c>
      <c r="BC1380" s="304">
        <v>651.17000000000007</v>
      </c>
      <c r="BD1380" s="303">
        <v>1625</v>
      </c>
      <c r="BE1380" s="303">
        <v>1000</v>
      </c>
      <c r="BH1380" s="297" t="s">
        <v>4604</v>
      </c>
      <c r="BI1380" s="312"/>
      <c r="BJ1380" s="305" t="s">
        <v>109</v>
      </c>
      <c r="BK1380" s="305"/>
      <c r="BL1380" s="305">
        <v>1</v>
      </c>
      <c r="BM1380" s="307">
        <v>1</v>
      </c>
      <c r="BN1380" s="307" t="s">
        <v>79</v>
      </c>
      <c r="BO1380" s="305" t="s">
        <v>1210</v>
      </c>
      <c r="BP1380" s="308">
        <v>347.38</v>
      </c>
      <c r="BQ1380" s="308">
        <v>651.16999999999996</v>
      </c>
      <c r="BR1380" s="308">
        <v>12</v>
      </c>
      <c r="BS1380" s="308">
        <v>12</v>
      </c>
      <c r="BT1380" s="305" t="s">
        <v>4630</v>
      </c>
      <c r="BU1380" s="307">
        <v>0.1</v>
      </c>
      <c r="BV1380" s="309">
        <v>0</v>
      </c>
      <c r="BW1380" s="310" t="s">
        <v>1252</v>
      </c>
      <c r="BX1380" s="305"/>
      <c r="BY1380" s="308">
        <v>347.38</v>
      </c>
      <c r="BZ1380" s="308">
        <v>651.16999999999996</v>
      </c>
      <c r="CA1380" s="308">
        <v>20.399999999999999</v>
      </c>
      <c r="CB1380" s="308">
        <v>20.399999999999999</v>
      </c>
      <c r="CC1380" s="307">
        <v>0.55000000000000004</v>
      </c>
      <c r="CD1380" s="305" t="s">
        <v>1212</v>
      </c>
      <c r="CE1380" s="310" t="s">
        <v>1252</v>
      </c>
      <c r="CF1380" s="305"/>
      <c r="CG1380" s="308">
        <v>347.38</v>
      </c>
      <c r="CH1380" s="308">
        <v>651.16999999999996</v>
      </c>
      <c r="CI1380" s="308">
        <v>12</v>
      </c>
      <c r="CJ1380" s="308">
        <v>12</v>
      </c>
      <c r="CK1380" s="307"/>
      <c r="CL1380" s="307"/>
      <c r="CM1380" s="307">
        <v>1</v>
      </c>
      <c r="CN1380" s="311" t="s">
        <v>1212</v>
      </c>
      <c r="CO1380" s="305" t="s">
        <v>1252</v>
      </c>
      <c r="CP1380" s="305"/>
      <c r="CQ1380" s="308">
        <v>347.38</v>
      </c>
      <c r="CR1380" s="308">
        <v>651.16999999999996</v>
      </c>
      <c r="CS1380" s="308">
        <v>12</v>
      </c>
      <c r="CT1380" s="308">
        <v>12</v>
      </c>
      <c r="CW1380" s="312"/>
      <c r="CX1380" s="312"/>
    </row>
    <row r="1381" spans="1:110" s="299" customFormat="1" ht="16" customHeight="1">
      <c r="A1381" s="297" t="s">
        <v>4631</v>
      </c>
      <c r="B1381" s="297" t="s">
        <v>4632</v>
      </c>
      <c r="C1381" s="119" t="s">
        <v>1255</v>
      </c>
      <c r="D1381" s="119"/>
      <c r="E1381" s="119"/>
      <c r="F1381" s="298">
        <v>1381</v>
      </c>
      <c r="G1381" s="119"/>
      <c r="H1381" s="119"/>
      <c r="I1381" s="119" t="s">
        <v>4633</v>
      </c>
      <c r="J1381" s="119" t="s">
        <v>4634</v>
      </c>
      <c r="K1381" s="119" t="s">
        <v>378</v>
      </c>
      <c r="L1381" s="119"/>
      <c r="M1381" s="119" t="s">
        <v>147</v>
      </c>
      <c r="N1381" s="119"/>
      <c r="O1381" s="119"/>
      <c r="P1381" s="119"/>
      <c r="Q1381" s="119"/>
      <c r="R1381" s="119">
        <v>1</v>
      </c>
      <c r="S1381" s="119" t="s">
        <v>120</v>
      </c>
      <c r="T1381" s="119"/>
      <c r="U1381" s="119"/>
      <c r="V1381" s="119"/>
      <c r="W1381" s="119"/>
      <c r="X1381" s="119" t="s">
        <v>4635</v>
      </c>
      <c r="Y1381" s="119" t="s">
        <v>4636</v>
      </c>
      <c r="Z1381" s="119" t="s">
        <v>4637</v>
      </c>
      <c r="AA1381" s="119" t="s">
        <v>4638</v>
      </c>
      <c r="AB1381" s="119" t="s">
        <v>1209</v>
      </c>
      <c r="AD1381" s="300"/>
      <c r="AE1381" s="304"/>
      <c r="AF1381" s="297" t="s">
        <v>815</v>
      </c>
      <c r="AG1381" s="302">
        <v>0</v>
      </c>
      <c r="AH1381" s="297" t="s">
        <v>4631</v>
      </c>
      <c r="AI1381" s="297" t="s">
        <v>4632</v>
      </c>
      <c r="AJ1381" s="302">
        <v>4</v>
      </c>
      <c r="AK1381" s="299">
        <v>8</v>
      </c>
      <c r="AL1381" s="299">
        <v>1</v>
      </c>
      <c r="AM1381" s="299">
        <v>2</v>
      </c>
      <c r="AN1381" s="299">
        <v>3</v>
      </c>
      <c r="AR1381" s="299">
        <v>8</v>
      </c>
      <c r="AS1381" s="299">
        <v>4</v>
      </c>
      <c r="AT1381" s="299">
        <v>3</v>
      </c>
      <c r="AU1381" s="299">
        <v>3</v>
      </c>
      <c r="AX1381" s="303">
        <v>141.875</v>
      </c>
      <c r="AY1381" s="299">
        <v>740</v>
      </c>
      <c r="AZ1381" s="303">
        <v>630.55555555555554</v>
      </c>
      <c r="BA1381" s="299">
        <v>0</v>
      </c>
      <c r="BB1381" s="304">
        <v>355.14</v>
      </c>
      <c r="BC1381" s="304">
        <v>637.01</v>
      </c>
      <c r="BD1381" s="303">
        <v>1630.5555555555557</v>
      </c>
      <c r="BE1381" s="303">
        <v>1000</v>
      </c>
      <c r="BH1381" s="297" t="s">
        <v>4604</v>
      </c>
      <c r="BI1381" s="312"/>
      <c r="BJ1381" s="305" t="s">
        <v>109</v>
      </c>
      <c r="BK1381" s="305"/>
      <c r="BL1381" s="305">
        <v>1</v>
      </c>
      <c r="BM1381" s="307">
        <v>1</v>
      </c>
      <c r="BN1381" s="307" t="s">
        <v>79</v>
      </c>
      <c r="BO1381" s="305" t="s">
        <v>1210</v>
      </c>
      <c r="BP1381" s="308">
        <v>355.14</v>
      </c>
      <c r="BQ1381" s="308">
        <v>637.01</v>
      </c>
      <c r="BR1381" s="308">
        <v>12</v>
      </c>
      <c r="BS1381" s="308">
        <v>12</v>
      </c>
      <c r="BT1381" s="305" t="s">
        <v>4639</v>
      </c>
      <c r="BU1381" s="307">
        <v>0.1</v>
      </c>
      <c r="BV1381" s="309">
        <v>0</v>
      </c>
      <c r="BW1381" s="310" t="s">
        <v>1252</v>
      </c>
      <c r="BX1381" s="305"/>
      <c r="BY1381" s="308">
        <v>355.14</v>
      </c>
      <c r="BZ1381" s="308">
        <v>637.01</v>
      </c>
      <c r="CA1381" s="308">
        <v>20.399999999999999</v>
      </c>
      <c r="CB1381" s="308">
        <v>20.399999999999999</v>
      </c>
      <c r="CC1381" s="307">
        <v>0.55000000000000004</v>
      </c>
      <c r="CD1381" s="305" t="s">
        <v>1212</v>
      </c>
      <c r="CE1381" s="310" t="s">
        <v>1252</v>
      </c>
      <c r="CF1381" s="305"/>
      <c r="CG1381" s="308">
        <v>355.14</v>
      </c>
      <c r="CH1381" s="308">
        <v>637.01</v>
      </c>
      <c r="CI1381" s="308">
        <v>12</v>
      </c>
      <c r="CJ1381" s="308">
        <v>12</v>
      </c>
      <c r="CK1381" s="307"/>
      <c r="CL1381" s="307"/>
      <c r="CM1381" s="307">
        <v>1</v>
      </c>
      <c r="CN1381" s="311" t="s">
        <v>1212</v>
      </c>
      <c r="CO1381" s="305" t="s">
        <v>1252</v>
      </c>
      <c r="CP1381" s="305"/>
      <c r="CQ1381" s="308">
        <v>355.14</v>
      </c>
      <c r="CR1381" s="308">
        <v>637.01</v>
      </c>
      <c r="CS1381" s="308">
        <v>12</v>
      </c>
      <c r="CT1381" s="308">
        <v>12</v>
      </c>
      <c r="CW1381" s="312"/>
      <c r="CX1381" s="312"/>
    </row>
    <row r="1382" spans="1:110" s="299" customFormat="1" ht="16" customHeight="1">
      <c r="A1382" s="297" t="s">
        <v>4640</v>
      </c>
      <c r="B1382" s="297" t="s">
        <v>4641</v>
      </c>
      <c r="C1382" s="119" t="s">
        <v>1214</v>
      </c>
      <c r="D1382" s="119"/>
      <c r="E1382" s="119"/>
      <c r="F1382" s="298">
        <v>1382</v>
      </c>
      <c r="G1382" s="119"/>
      <c r="H1382" s="119"/>
      <c r="I1382" s="119" t="s">
        <v>4642</v>
      </c>
      <c r="J1382" s="119" t="s">
        <v>4643</v>
      </c>
      <c r="K1382" s="119" t="s">
        <v>378</v>
      </c>
      <c r="L1382" s="119"/>
      <c r="M1382" s="119" t="s">
        <v>147</v>
      </c>
      <c r="N1382" s="119"/>
      <c r="O1382" s="119"/>
      <c r="P1382" s="119"/>
      <c r="Q1382" s="119"/>
      <c r="R1382" s="119">
        <v>1</v>
      </c>
      <c r="S1382" s="119" t="s">
        <v>120</v>
      </c>
      <c r="T1382" s="119"/>
      <c r="U1382" s="119"/>
      <c r="V1382" s="119"/>
      <c r="W1382" s="119"/>
      <c r="X1382" s="119" t="s">
        <v>4644</v>
      </c>
      <c r="Y1382" s="119" t="s">
        <v>4645</v>
      </c>
      <c r="Z1382" s="119" t="s">
        <v>4646</v>
      </c>
      <c r="AA1382" s="119" t="s">
        <v>4647</v>
      </c>
      <c r="AB1382" s="119" t="s">
        <v>1209</v>
      </c>
      <c r="AD1382" s="300"/>
      <c r="AE1382" s="304"/>
      <c r="AF1382" s="297" t="s">
        <v>816</v>
      </c>
      <c r="AG1382" s="302">
        <v>0</v>
      </c>
      <c r="AH1382" s="297" t="s">
        <v>4640</v>
      </c>
      <c r="AI1382" s="297" t="s">
        <v>4641</v>
      </c>
      <c r="AJ1382" s="302">
        <v>3</v>
      </c>
      <c r="AK1382" s="299">
        <v>8</v>
      </c>
      <c r="AL1382" s="299">
        <v>1</v>
      </c>
      <c r="AM1382" s="299">
        <v>3</v>
      </c>
      <c r="AR1382" s="299">
        <v>8</v>
      </c>
      <c r="AS1382" s="299">
        <v>4</v>
      </c>
      <c r="AT1382" s="299">
        <v>3</v>
      </c>
      <c r="AX1382" s="303">
        <v>144.375</v>
      </c>
      <c r="AY1382" s="299">
        <v>640</v>
      </c>
      <c r="AZ1382" s="303">
        <v>641.66666666666663</v>
      </c>
      <c r="BA1382" s="299">
        <v>0</v>
      </c>
      <c r="BB1382" s="304">
        <v>456.51</v>
      </c>
      <c r="BC1382" s="304">
        <v>662.04</v>
      </c>
      <c r="BD1382" s="303">
        <v>1641.6666666666665</v>
      </c>
      <c r="BE1382" s="303">
        <v>1000</v>
      </c>
      <c r="BH1382" s="297" t="s">
        <v>4559</v>
      </c>
      <c r="BI1382" s="312"/>
      <c r="BJ1382" s="305" t="s">
        <v>109</v>
      </c>
      <c r="BK1382" s="305"/>
      <c r="BL1382" s="305">
        <v>1</v>
      </c>
      <c r="BM1382" s="307">
        <v>1</v>
      </c>
      <c r="BN1382" s="307" t="s">
        <v>79</v>
      </c>
      <c r="BO1382" s="305" t="s">
        <v>1210</v>
      </c>
      <c r="BP1382" s="308">
        <v>456.51</v>
      </c>
      <c r="BQ1382" s="308">
        <v>662.04</v>
      </c>
      <c r="BR1382" s="308">
        <v>35</v>
      </c>
      <c r="BS1382" s="308">
        <v>35</v>
      </c>
      <c r="BT1382" s="305" t="s">
        <v>4648</v>
      </c>
      <c r="BU1382" s="307">
        <v>0.1</v>
      </c>
      <c r="BV1382" s="309">
        <v>0</v>
      </c>
      <c r="BW1382" s="310" t="s">
        <v>1242</v>
      </c>
      <c r="BX1382" s="305"/>
      <c r="BY1382" s="308">
        <v>456.51</v>
      </c>
      <c r="BZ1382" s="308">
        <v>662.04</v>
      </c>
      <c r="CA1382" s="308">
        <v>59.5</v>
      </c>
      <c r="CB1382" s="308">
        <v>59.5</v>
      </c>
      <c r="CC1382" s="307">
        <v>0.55000000000000004</v>
      </c>
      <c r="CD1382" s="305" t="s">
        <v>1212</v>
      </c>
      <c r="CE1382" s="310" t="s">
        <v>1242</v>
      </c>
      <c r="CF1382" s="305"/>
      <c r="CG1382" s="308">
        <v>456.51</v>
      </c>
      <c r="CH1382" s="308">
        <v>662.04</v>
      </c>
      <c r="CI1382" s="308">
        <v>35</v>
      </c>
      <c r="CJ1382" s="308">
        <v>35</v>
      </c>
      <c r="CK1382" s="307"/>
      <c r="CL1382" s="307"/>
      <c r="CM1382" s="307">
        <v>1</v>
      </c>
      <c r="CN1382" s="311" t="s">
        <v>1212</v>
      </c>
      <c r="CO1382" s="305" t="s">
        <v>1242</v>
      </c>
      <c r="CP1382" s="305"/>
      <c r="CQ1382" s="308">
        <v>456.51</v>
      </c>
      <c r="CR1382" s="308">
        <v>662.04</v>
      </c>
      <c r="CS1382" s="308">
        <v>35</v>
      </c>
      <c r="CT1382" s="308">
        <v>35</v>
      </c>
      <c r="CW1382" s="312"/>
      <c r="CX1382" s="312"/>
    </row>
    <row r="1383" spans="1:110" s="299" customFormat="1" ht="16" customHeight="1">
      <c r="A1383" s="297" t="s">
        <v>4649</v>
      </c>
      <c r="B1383" s="297" t="s">
        <v>4650</v>
      </c>
      <c r="C1383" s="119" t="s">
        <v>1214</v>
      </c>
      <c r="D1383" s="119"/>
      <c r="E1383" s="119"/>
      <c r="F1383" s="298">
        <v>1383</v>
      </c>
      <c r="G1383" s="119"/>
      <c r="H1383" s="119"/>
      <c r="I1383" s="119" t="s">
        <v>4651</v>
      </c>
      <c r="J1383" s="119" t="s">
        <v>4652</v>
      </c>
      <c r="K1383" s="119" t="s">
        <v>378</v>
      </c>
      <c r="L1383" s="119"/>
      <c r="M1383" s="119" t="s">
        <v>147</v>
      </c>
      <c r="N1383" s="119"/>
      <c r="O1383" s="119"/>
      <c r="P1383" s="119"/>
      <c r="Q1383" s="119"/>
      <c r="R1383" s="119">
        <v>1</v>
      </c>
      <c r="S1383" s="119" t="s">
        <v>120</v>
      </c>
      <c r="T1383" s="119"/>
      <c r="U1383" s="119"/>
      <c r="V1383" s="119"/>
      <c r="W1383" s="119"/>
      <c r="X1383" s="119" t="s">
        <v>4653</v>
      </c>
      <c r="Y1383" s="119" t="s">
        <v>4654</v>
      </c>
      <c r="Z1383" s="119" t="s">
        <v>4655</v>
      </c>
      <c r="AA1383" s="119" t="s">
        <v>4656</v>
      </c>
      <c r="AB1383" s="119" t="s">
        <v>1209</v>
      </c>
      <c r="AD1383" s="300"/>
      <c r="AE1383" s="304"/>
      <c r="AF1383" s="297" t="s">
        <v>817</v>
      </c>
      <c r="AG1383" s="302">
        <v>0</v>
      </c>
      <c r="AH1383" s="297" t="s">
        <v>4649</v>
      </c>
      <c r="AI1383" s="297" t="s">
        <v>4650</v>
      </c>
      <c r="AJ1383" s="302">
        <v>4</v>
      </c>
      <c r="AK1383" s="299">
        <v>8</v>
      </c>
      <c r="AL1383" s="299">
        <v>1</v>
      </c>
      <c r="AM1383" s="299">
        <v>3</v>
      </c>
      <c r="AN1383" s="299">
        <v>1</v>
      </c>
      <c r="AR1383" s="299">
        <v>8</v>
      </c>
      <c r="AS1383" s="299">
        <v>4</v>
      </c>
      <c r="AT1383" s="299">
        <v>3</v>
      </c>
      <c r="AU1383" s="299">
        <v>3</v>
      </c>
      <c r="AX1383" s="303">
        <v>143.125</v>
      </c>
      <c r="AY1383" s="299">
        <v>740</v>
      </c>
      <c r="AZ1383" s="303">
        <v>636.11111111111109</v>
      </c>
      <c r="BA1383" s="299">
        <v>0</v>
      </c>
      <c r="BB1383" s="304">
        <v>363.22</v>
      </c>
      <c r="BC1383" s="304">
        <v>623.03</v>
      </c>
      <c r="BD1383" s="303">
        <v>1636.1111111111111</v>
      </c>
      <c r="BE1383" s="303">
        <v>1000</v>
      </c>
      <c r="BH1383" s="297" t="s">
        <v>4640</v>
      </c>
      <c r="BI1383" s="312"/>
      <c r="BJ1383" s="305" t="s">
        <v>109</v>
      </c>
      <c r="BK1383" s="305"/>
      <c r="BL1383" s="305">
        <v>1</v>
      </c>
      <c r="BM1383" s="307">
        <v>1</v>
      </c>
      <c r="BN1383" s="307" t="s">
        <v>79</v>
      </c>
      <c r="BO1383" s="305" t="s">
        <v>1210</v>
      </c>
      <c r="BP1383" s="308">
        <v>363.22</v>
      </c>
      <c r="BQ1383" s="308">
        <v>623.03</v>
      </c>
      <c r="BR1383" s="308">
        <v>12</v>
      </c>
      <c r="BS1383" s="308">
        <v>12</v>
      </c>
      <c r="BT1383" s="305" t="s">
        <v>4657</v>
      </c>
      <c r="BU1383" s="307">
        <v>0.1</v>
      </c>
      <c r="BV1383" s="309">
        <v>0</v>
      </c>
      <c r="BW1383" s="310" t="s">
        <v>1252</v>
      </c>
      <c r="BX1383" s="305"/>
      <c r="BY1383" s="308">
        <v>363.22</v>
      </c>
      <c r="BZ1383" s="308">
        <v>623.03</v>
      </c>
      <c r="CA1383" s="308">
        <v>20.399999999999999</v>
      </c>
      <c r="CB1383" s="308">
        <v>20.399999999999999</v>
      </c>
      <c r="CC1383" s="307">
        <v>0.55000000000000004</v>
      </c>
      <c r="CD1383" s="305" t="s">
        <v>1212</v>
      </c>
      <c r="CE1383" s="310" t="s">
        <v>1252</v>
      </c>
      <c r="CF1383" s="305"/>
      <c r="CG1383" s="308">
        <v>363.22</v>
      </c>
      <c r="CH1383" s="308">
        <v>623.03</v>
      </c>
      <c r="CI1383" s="308">
        <v>12</v>
      </c>
      <c r="CJ1383" s="308">
        <v>12</v>
      </c>
      <c r="CK1383" s="307"/>
      <c r="CL1383" s="307"/>
      <c r="CM1383" s="307">
        <v>1</v>
      </c>
      <c r="CN1383" s="311" t="s">
        <v>1212</v>
      </c>
      <c r="CO1383" s="305" t="s">
        <v>1252</v>
      </c>
      <c r="CP1383" s="305"/>
      <c r="CQ1383" s="308">
        <v>363.22</v>
      </c>
      <c r="CR1383" s="308">
        <v>623.03</v>
      </c>
      <c r="CS1383" s="308">
        <v>12</v>
      </c>
      <c r="CT1383" s="308">
        <v>12</v>
      </c>
      <c r="CW1383" s="312"/>
      <c r="CX1383" s="312"/>
    </row>
    <row r="1384" spans="1:110" s="299" customFormat="1" ht="16" customHeight="1">
      <c r="A1384" s="297" t="s">
        <v>4658</v>
      </c>
      <c r="B1384" s="297" t="s">
        <v>4659</v>
      </c>
      <c r="C1384" s="119" t="s">
        <v>1255</v>
      </c>
      <c r="D1384" s="119"/>
      <c r="E1384" s="119"/>
      <c r="F1384" s="298">
        <v>1384</v>
      </c>
      <c r="G1384" s="119"/>
      <c r="H1384" s="119"/>
      <c r="I1384" s="119" t="s">
        <v>4660</v>
      </c>
      <c r="J1384" s="119" t="s">
        <v>4661</v>
      </c>
      <c r="K1384" s="119" t="s">
        <v>378</v>
      </c>
      <c r="L1384" s="119"/>
      <c r="M1384" s="119" t="s">
        <v>147</v>
      </c>
      <c r="N1384" s="119"/>
      <c r="O1384" s="119"/>
      <c r="P1384" s="119"/>
      <c r="Q1384" s="119"/>
      <c r="R1384" s="119">
        <v>1</v>
      </c>
      <c r="S1384" s="119" t="s">
        <v>120</v>
      </c>
      <c r="T1384" s="119"/>
      <c r="U1384" s="119"/>
      <c r="V1384" s="119"/>
      <c r="W1384" s="119"/>
      <c r="X1384" s="119" t="s">
        <v>4662</v>
      </c>
      <c r="Y1384" s="119" t="s">
        <v>4663</v>
      </c>
      <c r="Z1384" s="119" t="s">
        <v>4664</v>
      </c>
      <c r="AA1384" s="119" t="s">
        <v>4665</v>
      </c>
      <c r="AB1384" s="119" t="s">
        <v>1209</v>
      </c>
      <c r="AD1384" s="300"/>
      <c r="AE1384" s="304"/>
      <c r="AF1384" s="297" t="s">
        <v>818</v>
      </c>
      <c r="AG1384" s="302">
        <v>0</v>
      </c>
      <c r="AH1384" s="297" t="s">
        <v>4658</v>
      </c>
      <c r="AI1384" s="297" t="s">
        <v>4659</v>
      </c>
      <c r="AJ1384" s="302">
        <v>4</v>
      </c>
      <c r="AK1384" s="299">
        <v>8</v>
      </c>
      <c r="AL1384" s="299">
        <v>1</v>
      </c>
      <c r="AM1384" s="299">
        <v>3</v>
      </c>
      <c r="AN1384" s="299">
        <v>2</v>
      </c>
      <c r="AR1384" s="299">
        <v>8</v>
      </c>
      <c r="AS1384" s="299">
        <v>4</v>
      </c>
      <c r="AT1384" s="299">
        <v>3</v>
      </c>
      <c r="AU1384" s="299">
        <v>3</v>
      </c>
      <c r="AX1384" s="303">
        <v>144.375</v>
      </c>
      <c r="AY1384" s="299">
        <v>740</v>
      </c>
      <c r="AZ1384" s="303">
        <v>641.66666666666663</v>
      </c>
      <c r="BA1384" s="299">
        <v>0</v>
      </c>
      <c r="BB1384" s="304">
        <v>371.59000000000003</v>
      </c>
      <c r="BC1384" s="304">
        <v>609.23</v>
      </c>
      <c r="BD1384" s="303">
        <v>1641.6666666666665</v>
      </c>
      <c r="BE1384" s="303">
        <v>1000</v>
      </c>
      <c r="BH1384" s="297" t="s">
        <v>4640</v>
      </c>
      <c r="BI1384" s="312"/>
      <c r="BJ1384" s="305" t="s">
        <v>109</v>
      </c>
      <c r="BK1384" s="305"/>
      <c r="BL1384" s="305">
        <v>1</v>
      </c>
      <c r="BM1384" s="307">
        <v>1</v>
      </c>
      <c r="BN1384" s="307" t="s">
        <v>79</v>
      </c>
      <c r="BO1384" s="305" t="s">
        <v>1210</v>
      </c>
      <c r="BP1384" s="308">
        <v>371.59</v>
      </c>
      <c r="BQ1384" s="308">
        <v>609.23</v>
      </c>
      <c r="BR1384" s="308">
        <v>12</v>
      </c>
      <c r="BS1384" s="308">
        <v>12</v>
      </c>
      <c r="BT1384" s="305" t="s">
        <v>4666</v>
      </c>
      <c r="BU1384" s="307">
        <v>0.1</v>
      </c>
      <c r="BV1384" s="309">
        <v>0</v>
      </c>
      <c r="BW1384" s="310" t="s">
        <v>1252</v>
      </c>
      <c r="BX1384" s="305"/>
      <c r="BY1384" s="308">
        <v>371.59</v>
      </c>
      <c r="BZ1384" s="308">
        <v>609.23</v>
      </c>
      <c r="CA1384" s="308">
        <v>20.399999999999999</v>
      </c>
      <c r="CB1384" s="308">
        <v>20.399999999999999</v>
      </c>
      <c r="CC1384" s="307">
        <v>0.55000000000000004</v>
      </c>
      <c r="CD1384" s="305" t="s">
        <v>1212</v>
      </c>
      <c r="CE1384" s="310" t="s">
        <v>1252</v>
      </c>
      <c r="CF1384" s="305"/>
      <c r="CG1384" s="308">
        <v>371.59</v>
      </c>
      <c r="CH1384" s="308">
        <v>609.23</v>
      </c>
      <c r="CI1384" s="308">
        <v>12</v>
      </c>
      <c r="CJ1384" s="308">
        <v>12</v>
      </c>
      <c r="CK1384" s="307"/>
      <c r="CL1384" s="307"/>
      <c r="CM1384" s="307">
        <v>1</v>
      </c>
      <c r="CN1384" s="311" t="s">
        <v>1212</v>
      </c>
      <c r="CO1384" s="305" t="s">
        <v>1252</v>
      </c>
      <c r="CP1384" s="305"/>
      <c r="CQ1384" s="308">
        <v>371.59</v>
      </c>
      <c r="CR1384" s="308">
        <v>609.23</v>
      </c>
      <c r="CS1384" s="308">
        <v>12</v>
      </c>
      <c r="CT1384" s="308">
        <v>12</v>
      </c>
      <c r="CW1384" s="312"/>
      <c r="CX1384" s="312"/>
    </row>
    <row r="1385" spans="1:110" s="299" customFormat="1" ht="16" customHeight="1">
      <c r="A1385" s="297" t="s">
        <v>4667</v>
      </c>
      <c r="B1385" s="297" t="s">
        <v>4668</v>
      </c>
      <c r="C1385" s="119" t="s">
        <v>1214</v>
      </c>
      <c r="D1385" s="119"/>
      <c r="E1385" s="119"/>
      <c r="F1385" s="298">
        <v>1385</v>
      </c>
      <c r="G1385" s="119"/>
      <c r="H1385" s="119"/>
      <c r="I1385" s="119" t="s">
        <v>4669</v>
      </c>
      <c r="J1385" s="119" t="s">
        <v>4670</v>
      </c>
      <c r="K1385" s="119" t="s">
        <v>378</v>
      </c>
      <c r="L1385" s="119"/>
      <c r="M1385" s="119" t="s">
        <v>147</v>
      </c>
      <c r="N1385" s="119"/>
      <c r="O1385" s="119"/>
      <c r="P1385" s="119"/>
      <c r="Q1385" s="119"/>
      <c r="R1385" s="119">
        <v>1</v>
      </c>
      <c r="S1385" s="119" t="s">
        <v>120</v>
      </c>
      <c r="T1385" s="119"/>
      <c r="U1385" s="119"/>
      <c r="V1385" s="119"/>
      <c r="W1385" s="119"/>
      <c r="X1385" s="119" t="s">
        <v>4671</v>
      </c>
      <c r="Y1385" s="119" t="s">
        <v>4672</v>
      </c>
      <c r="Z1385" s="119" t="s">
        <v>4673</v>
      </c>
      <c r="AA1385" s="119" t="s">
        <v>4674</v>
      </c>
      <c r="AB1385" s="119" t="s">
        <v>1209</v>
      </c>
      <c r="AD1385" s="300"/>
      <c r="AE1385" s="304"/>
      <c r="AF1385" s="297" t="s">
        <v>819</v>
      </c>
      <c r="AG1385" s="302">
        <v>0</v>
      </c>
      <c r="AH1385" s="297" t="s">
        <v>4667</v>
      </c>
      <c r="AI1385" s="297" t="s">
        <v>4668</v>
      </c>
      <c r="AJ1385" s="302">
        <v>4</v>
      </c>
      <c r="AK1385" s="299">
        <v>8</v>
      </c>
      <c r="AL1385" s="299">
        <v>1</v>
      </c>
      <c r="AM1385" s="299">
        <v>3</v>
      </c>
      <c r="AN1385" s="299">
        <v>3</v>
      </c>
      <c r="AR1385" s="299">
        <v>8</v>
      </c>
      <c r="AS1385" s="299">
        <v>4</v>
      </c>
      <c r="AT1385" s="299">
        <v>3</v>
      </c>
      <c r="AU1385" s="299">
        <v>3</v>
      </c>
      <c r="AX1385" s="303">
        <v>145.625</v>
      </c>
      <c r="AY1385" s="299">
        <v>740</v>
      </c>
      <c r="AZ1385" s="303">
        <v>647.22222222222217</v>
      </c>
      <c r="BA1385" s="299">
        <v>0</v>
      </c>
      <c r="BB1385" s="304">
        <v>380.26</v>
      </c>
      <c r="BC1385" s="304">
        <v>595.61</v>
      </c>
      <c r="BD1385" s="303">
        <v>1647.2222222222222</v>
      </c>
      <c r="BE1385" s="303">
        <v>1000</v>
      </c>
      <c r="BH1385" s="297" t="s">
        <v>4640</v>
      </c>
      <c r="BI1385" s="312"/>
      <c r="BJ1385" s="305" t="s">
        <v>109</v>
      </c>
      <c r="BK1385" s="305"/>
      <c r="BL1385" s="305">
        <v>1</v>
      </c>
      <c r="BM1385" s="307">
        <v>1</v>
      </c>
      <c r="BN1385" s="307" t="s">
        <v>79</v>
      </c>
      <c r="BO1385" s="305" t="s">
        <v>1210</v>
      </c>
      <c r="BP1385" s="308">
        <v>380.26</v>
      </c>
      <c r="BQ1385" s="308">
        <v>595.61</v>
      </c>
      <c r="BR1385" s="308">
        <v>12</v>
      </c>
      <c r="BS1385" s="308">
        <v>12</v>
      </c>
      <c r="BT1385" s="305" t="s">
        <v>4675</v>
      </c>
      <c r="BU1385" s="307">
        <v>0.1</v>
      </c>
      <c r="BV1385" s="309">
        <v>0</v>
      </c>
      <c r="BW1385" s="310" t="s">
        <v>1252</v>
      </c>
      <c r="BX1385" s="305"/>
      <c r="BY1385" s="308">
        <v>380.26</v>
      </c>
      <c r="BZ1385" s="308">
        <v>595.61</v>
      </c>
      <c r="CA1385" s="308">
        <v>20.399999999999999</v>
      </c>
      <c r="CB1385" s="308">
        <v>20.399999999999999</v>
      </c>
      <c r="CC1385" s="307">
        <v>0.55000000000000004</v>
      </c>
      <c r="CD1385" s="305" t="s">
        <v>1212</v>
      </c>
      <c r="CE1385" s="310" t="s">
        <v>1252</v>
      </c>
      <c r="CF1385" s="305"/>
      <c r="CG1385" s="308">
        <v>380.26</v>
      </c>
      <c r="CH1385" s="308">
        <v>595.61</v>
      </c>
      <c r="CI1385" s="308">
        <v>12</v>
      </c>
      <c r="CJ1385" s="308">
        <v>12</v>
      </c>
      <c r="CK1385" s="307"/>
      <c r="CL1385" s="307"/>
      <c r="CM1385" s="307">
        <v>1</v>
      </c>
      <c r="CN1385" s="311" t="s">
        <v>1212</v>
      </c>
      <c r="CO1385" s="305" t="s">
        <v>1252</v>
      </c>
      <c r="CP1385" s="305"/>
      <c r="CQ1385" s="308">
        <v>380.26</v>
      </c>
      <c r="CR1385" s="308">
        <v>595.61</v>
      </c>
      <c r="CS1385" s="308">
        <v>12</v>
      </c>
      <c r="CT1385" s="308">
        <v>12</v>
      </c>
      <c r="CW1385" s="312"/>
      <c r="CX1385" s="312"/>
    </row>
    <row r="1386" spans="1:110" s="299" customFormat="1" ht="16" customHeight="1">
      <c r="A1386" s="297" t="s">
        <v>4676</v>
      </c>
      <c r="B1386" s="297" t="s">
        <v>4677</v>
      </c>
      <c r="C1386" s="119" t="s">
        <v>1255</v>
      </c>
      <c r="D1386" s="119"/>
      <c r="E1386" s="119"/>
      <c r="F1386" s="298">
        <v>1386</v>
      </c>
      <c r="G1386" s="119"/>
      <c r="H1386" s="119"/>
      <c r="I1386" s="119" t="s">
        <v>4678</v>
      </c>
      <c r="J1386" s="119" t="s">
        <v>4679</v>
      </c>
      <c r="K1386" s="119" t="s">
        <v>378</v>
      </c>
      <c r="L1386" s="119"/>
      <c r="M1386" s="119" t="s">
        <v>147</v>
      </c>
      <c r="N1386" s="119"/>
      <c r="O1386" s="119"/>
      <c r="P1386" s="119"/>
      <c r="Q1386" s="119"/>
      <c r="R1386" s="119">
        <v>1</v>
      </c>
      <c r="S1386" s="119" t="s">
        <v>120</v>
      </c>
      <c r="T1386" s="119"/>
      <c r="U1386" s="119"/>
      <c r="V1386" s="119"/>
      <c r="W1386" s="119"/>
      <c r="X1386" s="119" t="s">
        <v>4680</v>
      </c>
      <c r="Y1386" s="119" t="s">
        <v>4681</v>
      </c>
      <c r="Z1386" s="119" t="s">
        <v>4682</v>
      </c>
      <c r="AA1386" s="119" t="s">
        <v>4683</v>
      </c>
      <c r="AB1386" s="119" t="s">
        <v>1209</v>
      </c>
      <c r="AD1386" s="300"/>
      <c r="AE1386" s="304"/>
      <c r="AF1386" s="297" t="s">
        <v>820</v>
      </c>
      <c r="AG1386" s="302">
        <v>0</v>
      </c>
      <c r="AH1386" s="297" t="s">
        <v>4676</v>
      </c>
      <c r="AI1386" s="297" t="s">
        <v>4677</v>
      </c>
      <c r="AJ1386" s="302">
        <v>2</v>
      </c>
      <c r="AK1386" s="299">
        <v>8</v>
      </c>
      <c r="AL1386" s="299">
        <v>2</v>
      </c>
      <c r="AR1386" s="299">
        <v>8</v>
      </c>
      <c r="AS1386" s="299">
        <v>4</v>
      </c>
      <c r="AX1386" s="303">
        <v>151.875</v>
      </c>
      <c r="AY1386" s="299">
        <v>500</v>
      </c>
      <c r="AZ1386" s="303">
        <v>675</v>
      </c>
      <c r="BA1386" s="299">
        <v>0</v>
      </c>
      <c r="BB1386" s="304">
        <v>613.49</v>
      </c>
      <c r="BC1386" s="304">
        <v>682.8</v>
      </c>
      <c r="BD1386" s="303">
        <v>1675</v>
      </c>
      <c r="BE1386" s="303">
        <v>1000</v>
      </c>
      <c r="BH1386" s="297" t="s">
        <v>4542</v>
      </c>
      <c r="BI1386" s="312"/>
      <c r="BJ1386" s="305" t="s">
        <v>109</v>
      </c>
      <c r="BK1386" s="305"/>
      <c r="BL1386" s="305">
        <v>1</v>
      </c>
      <c r="BM1386" s="307">
        <v>1</v>
      </c>
      <c r="BN1386" s="307" t="s">
        <v>79</v>
      </c>
      <c r="BO1386" s="305" t="s">
        <v>1210</v>
      </c>
      <c r="BP1386" s="308">
        <v>613.49</v>
      </c>
      <c r="BQ1386" s="308">
        <v>682.8</v>
      </c>
      <c r="BR1386" s="308">
        <v>60</v>
      </c>
      <c r="BS1386" s="308">
        <v>60</v>
      </c>
      <c r="BT1386" s="305" t="s">
        <v>4684</v>
      </c>
      <c r="BU1386" s="307">
        <v>0.1</v>
      </c>
      <c r="BV1386" s="309">
        <v>0</v>
      </c>
      <c r="BW1386" s="310" t="s">
        <v>1232</v>
      </c>
      <c r="BX1386" s="305"/>
      <c r="BY1386" s="308">
        <v>613.49</v>
      </c>
      <c r="BZ1386" s="308">
        <v>682.8</v>
      </c>
      <c r="CA1386" s="308">
        <v>102</v>
      </c>
      <c r="CB1386" s="308">
        <v>102</v>
      </c>
      <c r="CC1386" s="307">
        <v>0.55000000000000004</v>
      </c>
      <c r="CD1386" s="305" t="s">
        <v>1212</v>
      </c>
      <c r="CE1386" s="310" t="s">
        <v>1232</v>
      </c>
      <c r="CF1386" s="305"/>
      <c r="CG1386" s="308">
        <v>613.49</v>
      </c>
      <c r="CH1386" s="308">
        <v>682.8</v>
      </c>
      <c r="CI1386" s="308">
        <v>60</v>
      </c>
      <c r="CJ1386" s="308">
        <v>60</v>
      </c>
      <c r="CK1386" s="307"/>
      <c r="CL1386" s="307"/>
      <c r="CM1386" s="307">
        <v>1</v>
      </c>
      <c r="CN1386" s="311" t="s">
        <v>1212</v>
      </c>
      <c r="CO1386" s="305" t="s">
        <v>1232</v>
      </c>
      <c r="CP1386" s="305"/>
      <c r="CQ1386" s="308">
        <v>613.49</v>
      </c>
      <c r="CR1386" s="308">
        <v>682.8</v>
      </c>
      <c r="CS1386" s="308">
        <v>60</v>
      </c>
      <c r="CT1386" s="308">
        <v>60</v>
      </c>
      <c r="CW1386" s="312"/>
      <c r="CX1386" s="312"/>
    </row>
    <row r="1387" spans="1:110" s="299" customFormat="1" ht="16" customHeight="1">
      <c r="A1387" s="297" t="s">
        <v>4685</v>
      </c>
      <c r="B1387" s="297" t="s">
        <v>4686</v>
      </c>
      <c r="C1387" s="119" t="s">
        <v>1255</v>
      </c>
      <c r="D1387" s="119"/>
      <c r="E1387" s="119"/>
      <c r="F1387" s="298">
        <v>1387</v>
      </c>
      <c r="G1387" s="119"/>
      <c r="H1387" s="119"/>
      <c r="I1387" s="119" t="s">
        <v>4687</v>
      </c>
      <c r="J1387" s="119" t="s">
        <v>4688</v>
      </c>
      <c r="K1387" s="119" t="s">
        <v>378</v>
      </c>
      <c r="L1387" s="119"/>
      <c r="M1387" s="119" t="s">
        <v>147</v>
      </c>
      <c r="N1387" s="119"/>
      <c r="O1387" s="119"/>
      <c r="P1387" s="119"/>
      <c r="Q1387" s="119"/>
      <c r="R1387" s="119">
        <v>1</v>
      </c>
      <c r="S1387" s="119" t="s">
        <v>120</v>
      </c>
      <c r="T1387" s="119"/>
      <c r="U1387" s="119"/>
      <c r="V1387" s="119"/>
      <c r="W1387" s="119"/>
      <c r="X1387" s="119" t="s">
        <v>4689</v>
      </c>
      <c r="Y1387" s="119" t="s">
        <v>4690</v>
      </c>
      <c r="Z1387" s="119" t="s">
        <v>4691</v>
      </c>
      <c r="AA1387" s="119" t="s">
        <v>4692</v>
      </c>
      <c r="AB1387" s="119" t="s">
        <v>1209</v>
      </c>
      <c r="AD1387" s="300"/>
      <c r="AE1387" s="304"/>
      <c r="AF1387" s="297" t="s">
        <v>821</v>
      </c>
      <c r="AG1387" s="302">
        <v>0</v>
      </c>
      <c r="AH1387" s="297" t="s">
        <v>4685</v>
      </c>
      <c r="AI1387" s="297" t="s">
        <v>4686</v>
      </c>
      <c r="AJ1387" s="302">
        <v>3</v>
      </c>
      <c r="AK1387" s="299">
        <v>8</v>
      </c>
      <c r="AL1387" s="299">
        <v>2</v>
      </c>
      <c r="AM1387" s="299">
        <v>1</v>
      </c>
      <c r="AR1387" s="299">
        <v>8</v>
      </c>
      <c r="AS1387" s="299">
        <v>4</v>
      </c>
      <c r="AT1387" s="299">
        <v>3</v>
      </c>
      <c r="AX1387" s="303">
        <v>148.125</v>
      </c>
      <c r="AY1387" s="299">
        <v>640</v>
      </c>
      <c r="AZ1387" s="303">
        <v>658.33333333333337</v>
      </c>
      <c r="BA1387" s="299">
        <v>0</v>
      </c>
      <c r="BB1387" s="304">
        <v>479.78</v>
      </c>
      <c r="BC1387" s="304">
        <v>627.21</v>
      </c>
      <c r="BD1387" s="303">
        <v>1658.3333333333335</v>
      </c>
      <c r="BE1387" s="303">
        <v>1000</v>
      </c>
      <c r="BH1387" s="297" t="s">
        <v>4676</v>
      </c>
      <c r="BI1387" s="312"/>
      <c r="BJ1387" s="305" t="s">
        <v>109</v>
      </c>
      <c r="BK1387" s="305"/>
      <c r="BL1387" s="305">
        <v>1</v>
      </c>
      <c r="BM1387" s="307">
        <v>1</v>
      </c>
      <c r="BN1387" s="307" t="s">
        <v>79</v>
      </c>
      <c r="BO1387" s="305" t="s">
        <v>1210</v>
      </c>
      <c r="BP1387" s="308">
        <v>479.78</v>
      </c>
      <c r="BQ1387" s="308">
        <v>627.21</v>
      </c>
      <c r="BR1387" s="308">
        <v>35</v>
      </c>
      <c r="BS1387" s="308">
        <v>35</v>
      </c>
      <c r="BT1387" s="305" t="s">
        <v>4693</v>
      </c>
      <c r="BU1387" s="307">
        <v>0.1</v>
      </c>
      <c r="BV1387" s="309">
        <v>0</v>
      </c>
      <c r="BW1387" s="310" t="s">
        <v>1242</v>
      </c>
      <c r="BX1387" s="305"/>
      <c r="BY1387" s="308">
        <v>479.78</v>
      </c>
      <c r="BZ1387" s="308">
        <v>627.21</v>
      </c>
      <c r="CA1387" s="308">
        <v>59.5</v>
      </c>
      <c r="CB1387" s="308">
        <v>59.5</v>
      </c>
      <c r="CC1387" s="307">
        <v>0.55000000000000004</v>
      </c>
      <c r="CD1387" s="305" t="s">
        <v>1212</v>
      </c>
      <c r="CE1387" s="310" t="s">
        <v>1242</v>
      </c>
      <c r="CF1387" s="305"/>
      <c r="CG1387" s="308">
        <v>479.78</v>
      </c>
      <c r="CH1387" s="308">
        <v>627.21</v>
      </c>
      <c r="CI1387" s="308">
        <v>35</v>
      </c>
      <c r="CJ1387" s="308">
        <v>35</v>
      </c>
      <c r="CK1387" s="307"/>
      <c r="CL1387" s="307"/>
      <c r="CM1387" s="307">
        <v>1</v>
      </c>
      <c r="CN1387" s="311" t="s">
        <v>1212</v>
      </c>
      <c r="CO1387" s="305" t="s">
        <v>1242</v>
      </c>
      <c r="CP1387" s="305"/>
      <c r="CQ1387" s="308">
        <v>479.78</v>
      </c>
      <c r="CR1387" s="308">
        <v>627.21</v>
      </c>
      <c r="CS1387" s="308">
        <v>35</v>
      </c>
      <c r="CT1387" s="308">
        <v>35</v>
      </c>
      <c r="CW1387" s="312"/>
      <c r="CX1387" s="312"/>
    </row>
    <row r="1388" spans="1:110" s="313" customFormat="1" ht="16" customHeight="1">
      <c r="A1388" s="297" t="s">
        <v>4694</v>
      </c>
      <c r="B1388" s="297" t="s">
        <v>4695</v>
      </c>
      <c r="C1388" s="119" t="s">
        <v>1255</v>
      </c>
      <c r="D1388" s="119"/>
      <c r="E1388" s="119"/>
      <c r="F1388" s="298">
        <v>1388</v>
      </c>
      <c r="G1388" s="119"/>
      <c r="H1388" s="119"/>
      <c r="I1388" s="119" t="s">
        <v>4696</v>
      </c>
      <c r="J1388" s="119" t="s">
        <v>4697</v>
      </c>
      <c r="K1388" s="119" t="s">
        <v>378</v>
      </c>
      <c r="L1388" s="119"/>
      <c r="M1388" s="119" t="s">
        <v>147</v>
      </c>
      <c r="N1388" s="119"/>
      <c r="O1388" s="119"/>
      <c r="P1388" s="119"/>
      <c r="Q1388" s="119"/>
      <c r="R1388" s="119">
        <v>1</v>
      </c>
      <c r="S1388" s="119" t="s">
        <v>120</v>
      </c>
      <c r="T1388" s="119"/>
      <c r="U1388" s="119"/>
      <c r="V1388" s="119"/>
      <c r="W1388" s="119"/>
      <c r="X1388" s="119" t="s">
        <v>4698</v>
      </c>
      <c r="Y1388" s="119" t="s">
        <v>4699</v>
      </c>
      <c r="Z1388" s="119" t="s">
        <v>4700</v>
      </c>
      <c r="AA1388" s="119" t="s">
        <v>4701</v>
      </c>
      <c r="AB1388" s="119" t="s">
        <v>1209</v>
      </c>
      <c r="AD1388" s="314"/>
      <c r="AE1388" s="315"/>
      <c r="AF1388" s="297" t="s">
        <v>822</v>
      </c>
      <c r="AG1388" s="302">
        <v>0</v>
      </c>
      <c r="AH1388" s="297" t="s">
        <v>4694</v>
      </c>
      <c r="AI1388" s="297" t="s">
        <v>4695</v>
      </c>
      <c r="AJ1388" s="302">
        <v>4</v>
      </c>
      <c r="AK1388" s="313">
        <v>8</v>
      </c>
      <c r="AL1388" s="313">
        <v>2</v>
      </c>
      <c r="AM1388" s="313">
        <v>1</v>
      </c>
      <c r="AN1388" s="313">
        <v>1</v>
      </c>
      <c r="AR1388" s="313">
        <v>8</v>
      </c>
      <c r="AS1388" s="313">
        <v>4</v>
      </c>
      <c r="AT1388" s="313">
        <v>3</v>
      </c>
      <c r="AU1388" s="313">
        <v>3</v>
      </c>
      <c r="AX1388" s="303">
        <v>146.875</v>
      </c>
      <c r="AY1388" s="299">
        <v>740</v>
      </c>
      <c r="AZ1388" s="303">
        <v>652.77777777777783</v>
      </c>
      <c r="BA1388" s="299">
        <v>0</v>
      </c>
      <c r="BB1388" s="304">
        <v>389.23</v>
      </c>
      <c r="BC1388" s="304">
        <v>582.19000000000005</v>
      </c>
      <c r="BD1388" s="303">
        <v>1652.7777777777778</v>
      </c>
      <c r="BE1388" s="303">
        <v>1000</v>
      </c>
      <c r="BF1388" s="299"/>
      <c r="BG1388" s="299"/>
      <c r="BH1388" s="297" t="s">
        <v>4685</v>
      </c>
      <c r="BI1388" s="312"/>
      <c r="BJ1388" s="305" t="s">
        <v>109</v>
      </c>
      <c r="BK1388" s="305"/>
      <c r="BL1388" s="305">
        <v>1</v>
      </c>
      <c r="BM1388" s="307">
        <v>1</v>
      </c>
      <c r="BN1388" s="307" t="s">
        <v>79</v>
      </c>
      <c r="BO1388" s="305" t="s">
        <v>1210</v>
      </c>
      <c r="BP1388" s="308">
        <v>389.23</v>
      </c>
      <c r="BQ1388" s="308">
        <v>582.19000000000005</v>
      </c>
      <c r="BR1388" s="308">
        <v>12</v>
      </c>
      <c r="BS1388" s="308">
        <v>12</v>
      </c>
      <c r="BT1388" s="305" t="s">
        <v>4702</v>
      </c>
      <c r="BU1388" s="307">
        <v>0.1</v>
      </c>
      <c r="BV1388" s="309">
        <v>0</v>
      </c>
      <c r="BW1388" s="310" t="s">
        <v>1252</v>
      </c>
      <c r="BX1388" s="305"/>
      <c r="BY1388" s="308">
        <v>389.23</v>
      </c>
      <c r="BZ1388" s="308">
        <v>582.19000000000005</v>
      </c>
      <c r="CA1388" s="308">
        <v>20.399999999999999</v>
      </c>
      <c r="CB1388" s="308">
        <v>20.399999999999999</v>
      </c>
      <c r="CC1388" s="307">
        <v>0.55000000000000004</v>
      </c>
      <c r="CD1388" s="305" t="s">
        <v>1212</v>
      </c>
      <c r="CE1388" s="310" t="s">
        <v>1252</v>
      </c>
      <c r="CF1388" s="305"/>
      <c r="CG1388" s="308">
        <v>389.23</v>
      </c>
      <c r="CH1388" s="308">
        <v>582.19000000000005</v>
      </c>
      <c r="CI1388" s="308">
        <v>12</v>
      </c>
      <c r="CJ1388" s="308">
        <v>12</v>
      </c>
      <c r="CK1388" s="307"/>
      <c r="CL1388" s="307"/>
      <c r="CM1388" s="307">
        <v>1</v>
      </c>
      <c r="CN1388" s="311" t="s">
        <v>1212</v>
      </c>
      <c r="CO1388" s="305" t="s">
        <v>1252</v>
      </c>
      <c r="CP1388" s="305"/>
      <c r="CQ1388" s="308">
        <v>389.23</v>
      </c>
      <c r="CR1388" s="308">
        <v>582.19000000000005</v>
      </c>
      <c r="CS1388" s="308">
        <v>12</v>
      </c>
      <c r="CT1388" s="308">
        <v>12</v>
      </c>
      <c r="CU1388" s="299"/>
      <c r="CV1388" s="299"/>
      <c r="CW1388" s="312"/>
      <c r="CX1388" s="312"/>
      <c r="CY1388" s="299"/>
      <c r="CZ1388" s="299"/>
      <c r="DA1388" s="299"/>
      <c r="DB1388" s="299"/>
      <c r="DC1388" s="299"/>
      <c r="DD1388" s="299"/>
      <c r="DE1388" s="299"/>
      <c r="DF1388" s="299"/>
    </row>
    <row r="1389" spans="1:110" s="313" customFormat="1" ht="16" customHeight="1">
      <c r="A1389" s="297" t="s">
        <v>4703</v>
      </c>
      <c r="B1389" s="297" t="s">
        <v>4704</v>
      </c>
      <c r="C1389" s="119" t="s">
        <v>1214</v>
      </c>
      <c r="D1389" s="119"/>
      <c r="E1389" s="119"/>
      <c r="F1389" s="298">
        <v>1389</v>
      </c>
      <c r="G1389" s="119"/>
      <c r="H1389" s="119"/>
      <c r="I1389" s="119" t="s">
        <v>4705</v>
      </c>
      <c r="J1389" s="119" t="s">
        <v>4706</v>
      </c>
      <c r="K1389" s="119" t="s">
        <v>378</v>
      </c>
      <c r="L1389" s="119"/>
      <c r="M1389" s="119" t="s">
        <v>147</v>
      </c>
      <c r="N1389" s="119"/>
      <c r="O1389" s="119"/>
      <c r="P1389" s="119"/>
      <c r="Q1389" s="119"/>
      <c r="R1389" s="119">
        <v>1</v>
      </c>
      <c r="S1389" s="119" t="s">
        <v>120</v>
      </c>
      <c r="T1389" s="119"/>
      <c r="U1389" s="119"/>
      <c r="V1389" s="119"/>
      <c r="W1389" s="119"/>
      <c r="X1389" s="119" t="s">
        <v>4707</v>
      </c>
      <c r="Y1389" s="119" t="s">
        <v>4708</v>
      </c>
      <c r="Z1389" s="119" t="s">
        <v>4709</v>
      </c>
      <c r="AA1389" s="119" t="s">
        <v>4710</v>
      </c>
      <c r="AB1389" s="119" t="s">
        <v>1209</v>
      </c>
      <c r="AD1389" s="314"/>
      <c r="AE1389" s="315"/>
      <c r="AF1389" s="297" t="s">
        <v>823</v>
      </c>
      <c r="AG1389" s="302">
        <v>0</v>
      </c>
      <c r="AH1389" s="297" t="s">
        <v>4703</v>
      </c>
      <c r="AI1389" s="297" t="s">
        <v>4704</v>
      </c>
      <c r="AJ1389" s="302">
        <v>4</v>
      </c>
      <c r="AK1389" s="313">
        <v>8</v>
      </c>
      <c r="AL1389" s="313">
        <v>2</v>
      </c>
      <c r="AM1389" s="313">
        <v>1</v>
      </c>
      <c r="AN1389" s="313">
        <v>2</v>
      </c>
      <c r="AR1389" s="313">
        <v>8</v>
      </c>
      <c r="AS1389" s="313">
        <v>4</v>
      </c>
      <c r="AT1389" s="313">
        <v>3</v>
      </c>
      <c r="AU1389" s="313">
        <v>3</v>
      </c>
      <c r="AX1389" s="303">
        <v>148.125</v>
      </c>
      <c r="AY1389" s="299">
        <v>740</v>
      </c>
      <c r="AZ1389" s="303">
        <v>658.33333333333337</v>
      </c>
      <c r="BA1389" s="299">
        <v>0</v>
      </c>
      <c r="BB1389" s="304">
        <v>398.49</v>
      </c>
      <c r="BC1389" s="304">
        <v>568.97</v>
      </c>
      <c r="BD1389" s="303">
        <v>1658.3333333333335</v>
      </c>
      <c r="BE1389" s="303">
        <v>1000</v>
      </c>
      <c r="BF1389" s="299"/>
      <c r="BG1389" s="299"/>
      <c r="BH1389" s="297" t="s">
        <v>4685</v>
      </c>
      <c r="BI1389" s="312"/>
      <c r="BJ1389" s="305" t="s">
        <v>109</v>
      </c>
      <c r="BK1389" s="305"/>
      <c r="BL1389" s="305">
        <v>1</v>
      </c>
      <c r="BM1389" s="307">
        <v>1</v>
      </c>
      <c r="BN1389" s="307" t="s">
        <v>79</v>
      </c>
      <c r="BO1389" s="305" t="s">
        <v>1210</v>
      </c>
      <c r="BP1389" s="308">
        <v>398.49</v>
      </c>
      <c r="BQ1389" s="308">
        <v>568.97</v>
      </c>
      <c r="BR1389" s="308">
        <v>12</v>
      </c>
      <c r="BS1389" s="308">
        <v>12</v>
      </c>
      <c r="BT1389" s="305" t="s">
        <v>4711</v>
      </c>
      <c r="BU1389" s="307">
        <v>0.1</v>
      </c>
      <c r="BV1389" s="309">
        <v>0</v>
      </c>
      <c r="BW1389" s="310" t="s">
        <v>1252</v>
      </c>
      <c r="BX1389" s="305"/>
      <c r="BY1389" s="308">
        <v>398.49</v>
      </c>
      <c r="BZ1389" s="308">
        <v>568.97</v>
      </c>
      <c r="CA1389" s="308">
        <v>20.399999999999999</v>
      </c>
      <c r="CB1389" s="308">
        <v>20.399999999999999</v>
      </c>
      <c r="CC1389" s="307">
        <v>0.55000000000000004</v>
      </c>
      <c r="CD1389" s="305" t="s">
        <v>1212</v>
      </c>
      <c r="CE1389" s="310" t="s">
        <v>1252</v>
      </c>
      <c r="CF1389" s="305"/>
      <c r="CG1389" s="308">
        <v>398.49</v>
      </c>
      <c r="CH1389" s="308">
        <v>568.97</v>
      </c>
      <c r="CI1389" s="308">
        <v>12</v>
      </c>
      <c r="CJ1389" s="308">
        <v>12</v>
      </c>
      <c r="CK1389" s="307"/>
      <c r="CL1389" s="307"/>
      <c r="CM1389" s="307">
        <v>1</v>
      </c>
      <c r="CN1389" s="311" t="s">
        <v>1212</v>
      </c>
      <c r="CO1389" s="305" t="s">
        <v>1252</v>
      </c>
      <c r="CP1389" s="305"/>
      <c r="CQ1389" s="308">
        <v>398.49</v>
      </c>
      <c r="CR1389" s="308">
        <v>568.97</v>
      </c>
      <c r="CS1389" s="308">
        <v>12</v>
      </c>
      <c r="CT1389" s="308">
        <v>12</v>
      </c>
      <c r="CU1389" s="299"/>
      <c r="CV1389" s="299"/>
      <c r="CW1389" s="312"/>
      <c r="CX1389" s="312"/>
      <c r="CY1389" s="299"/>
      <c r="CZ1389" s="299"/>
      <c r="DA1389" s="299"/>
      <c r="DB1389" s="299"/>
      <c r="DC1389" s="299"/>
      <c r="DD1389" s="299"/>
      <c r="DE1389" s="299"/>
      <c r="DF1389" s="299"/>
    </row>
    <row r="1390" spans="1:110" s="313" customFormat="1" ht="16" customHeight="1">
      <c r="A1390" s="297" t="s">
        <v>4712</v>
      </c>
      <c r="B1390" s="297" t="s">
        <v>4713</v>
      </c>
      <c r="C1390" s="119" t="s">
        <v>1255</v>
      </c>
      <c r="D1390" s="119"/>
      <c r="E1390" s="119"/>
      <c r="F1390" s="298">
        <v>1390</v>
      </c>
      <c r="G1390" s="119"/>
      <c r="H1390" s="119"/>
      <c r="I1390" s="119" t="s">
        <v>4714</v>
      </c>
      <c r="J1390" s="119" t="s">
        <v>4715</v>
      </c>
      <c r="K1390" s="119" t="s">
        <v>378</v>
      </c>
      <c r="L1390" s="119"/>
      <c r="M1390" s="119" t="s">
        <v>147</v>
      </c>
      <c r="N1390" s="119"/>
      <c r="O1390" s="119"/>
      <c r="P1390" s="119"/>
      <c r="Q1390" s="119"/>
      <c r="R1390" s="119">
        <v>1</v>
      </c>
      <c r="S1390" s="119" t="s">
        <v>120</v>
      </c>
      <c r="T1390" s="119"/>
      <c r="U1390" s="119"/>
      <c r="V1390" s="119"/>
      <c r="W1390" s="119"/>
      <c r="X1390" s="119" t="s">
        <v>4716</v>
      </c>
      <c r="Y1390" s="119" t="s">
        <v>4717</v>
      </c>
      <c r="Z1390" s="119" t="s">
        <v>4718</v>
      </c>
      <c r="AA1390" s="119" t="s">
        <v>4719</v>
      </c>
      <c r="AB1390" s="119" t="s">
        <v>1209</v>
      </c>
      <c r="AD1390" s="314"/>
      <c r="AE1390" s="315"/>
      <c r="AF1390" s="297" t="s">
        <v>824</v>
      </c>
      <c r="AG1390" s="302">
        <v>0</v>
      </c>
      <c r="AH1390" s="297" t="s">
        <v>4712</v>
      </c>
      <c r="AI1390" s="297" t="s">
        <v>4713</v>
      </c>
      <c r="AJ1390" s="302">
        <v>4</v>
      </c>
      <c r="AK1390" s="313">
        <v>8</v>
      </c>
      <c r="AL1390" s="313">
        <v>2</v>
      </c>
      <c r="AM1390" s="313">
        <v>1</v>
      </c>
      <c r="AN1390" s="313">
        <v>3</v>
      </c>
      <c r="AR1390" s="313">
        <v>8</v>
      </c>
      <c r="AS1390" s="313">
        <v>4</v>
      </c>
      <c r="AT1390" s="313">
        <v>3</v>
      </c>
      <c r="AU1390" s="313">
        <v>3</v>
      </c>
      <c r="AX1390" s="303">
        <v>149.375</v>
      </c>
      <c r="AY1390" s="299">
        <v>740</v>
      </c>
      <c r="AZ1390" s="303">
        <v>663.88888888888891</v>
      </c>
      <c r="BA1390" s="299">
        <v>0</v>
      </c>
      <c r="BB1390" s="304">
        <v>408.03999999999996</v>
      </c>
      <c r="BC1390" s="304">
        <v>555.95000000000005</v>
      </c>
      <c r="BD1390" s="303">
        <v>1663.8888888888889</v>
      </c>
      <c r="BE1390" s="303">
        <v>1000</v>
      </c>
      <c r="BF1390" s="299"/>
      <c r="BG1390" s="299"/>
      <c r="BH1390" s="297" t="s">
        <v>4685</v>
      </c>
      <c r="BI1390" s="312"/>
      <c r="BJ1390" s="305" t="s">
        <v>109</v>
      </c>
      <c r="BK1390" s="305"/>
      <c r="BL1390" s="305">
        <v>1</v>
      </c>
      <c r="BM1390" s="307">
        <v>1</v>
      </c>
      <c r="BN1390" s="307" t="s">
        <v>79</v>
      </c>
      <c r="BO1390" s="305" t="s">
        <v>1210</v>
      </c>
      <c r="BP1390" s="308">
        <v>408.04</v>
      </c>
      <c r="BQ1390" s="308">
        <v>555.95000000000005</v>
      </c>
      <c r="BR1390" s="308">
        <v>12</v>
      </c>
      <c r="BS1390" s="308">
        <v>12</v>
      </c>
      <c r="BT1390" s="305" t="s">
        <v>4720</v>
      </c>
      <c r="BU1390" s="307">
        <v>0.1</v>
      </c>
      <c r="BV1390" s="309">
        <v>0</v>
      </c>
      <c r="BW1390" s="310" t="s">
        <v>1252</v>
      </c>
      <c r="BX1390" s="305"/>
      <c r="BY1390" s="308">
        <v>408.04</v>
      </c>
      <c r="BZ1390" s="308">
        <v>555.95000000000005</v>
      </c>
      <c r="CA1390" s="308">
        <v>20.399999999999999</v>
      </c>
      <c r="CB1390" s="308">
        <v>20.399999999999999</v>
      </c>
      <c r="CC1390" s="307">
        <v>0.55000000000000004</v>
      </c>
      <c r="CD1390" s="305" t="s">
        <v>1212</v>
      </c>
      <c r="CE1390" s="310" t="s">
        <v>1252</v>
      </c>
      <c r="CF1390" s="305"/>
      <c r="CG1390" s="308">
        <v>408.04</v>
      </c>
      <c r="CH1390" s="308">
        <v>555.95000000000005</v>
      </c>
      <c r="CI1390" s="308">
        <v>12</v>
      </c>
      <c r="CJ1390" s="308">
        <v>12</v>
      </c>
      <c r="CK1390" s="307"/>
      <c r="CL1390" s="307"/>
      <c r="CM1390" s="307">
        <v>1</v>
      </c>
      <c r="CN1390" s="311" t="s">
        <v>1212</v>
      </c>
      <c r="CO1390" s="305" t="s">
        <v>1252</v>
      </c>
      <c r="CP1390" s="305"/>
      <c r="CQ1390" s="308">
        <v>408.04</v>
      </c>
      <c r="CR1390" s="308">
        <v>555.95000000000005</v>
      </c>
      <c r="CS1390" s="308">
        <v>12</v>
      </c>
      <c r="CT1390" s="308">
        <v>12</v>
      </c>
      <c r="CU1390" s="299"/>
      <c r="CV1390" s="299"/>
      <c r="CW1390" s="312"/>
      <c r="CX1390" s="312"/>
      <c r="CY1390" s="299"/>
      <c r="CZ1390" s="299"/>
      <c r="DA1390" s="299"/>
      <c r="DB1390" s="299"/>
      <c r="DC1390" s="299"/>
      <c r="DD1390" s="299"/>
      <c r="DE1390" s="299"/>
      <c r="DF1390" s="299"/>
    </row>
    <row r="1391" spans="1:110" s="313" customFormat="1" ht="16" customHeight="1">
      <c r="A1391" s="297" t="s">
        <v>4721</v>
      </c>
      <c r="B1391" s="297" t="s">
        <v>4722</v>
      </c>
      <c r="C1391" s="119" t="s">
        <v>1214</v>
      </c>
      <c r="D1391" s="119"/>
      <c r="E1391" s="119"/>
      <c r="F1391" s="298">
        <v>1391</v>
      </c>
      <c r="G1391" s="119"/>
      <c r="H1391" s="119"/>
      <c r="I1391" s="119" t="s">
        <v>4723</v>
      </c>
      <c r="J1391" s="119" t="s">
        <v>4724</v>
      </c>
      <c r="K1391" s="119" t="s">
        <v>378</v>
      </c>
      <c r="L1391" s="119"/>
      <c r="M1391" s="119" t="s">
        <v>147</v>
      </c>
      <c r="N1391" s="119"/>
      <c r="O1391" s="119"/>
      <c r="P1391" s="119"/>
      <c r="Q1391" s="119"/>
      <c r="R1391" s="119">
        <v>1</v>
      </c>
      <c r="S1391" s="119" t="s">
        <v>120</v>
      </c>
      <c r="T1391" s="119"/>
      <c r="U1391" s="119"/>
      <c r="V1391" s="119"/>
      <c r="W1391" s="119"/>
      <c r="X1391" s="119" t="s">
        <v>4725</v>
      </c>
      <c r="Y1391" s="119" t="s">
        <v>4726</v>
      </c>
      <c r="Z1391" s="119" t="s">
        <v>4727</v>
      </c>
      <c r="AA1391" s="119" t="s">
        <v>4728</v>
      </c>
      <c r="AB1391" s="119" t="s">
        <v>1209</v>
      </c>
      <c r="AD1391" s="314"/>
      <c r="AE1391" s="315"/>
      <c r="AF1391" s="297" t="s">
        <v>825</v>
      </c>
      <c r="AG1391" s="302">
        <v>0</v>
      </c>
      <c r="AH1391" s="297" t="s">
        <v>4721</v>
      </c>
      <c r="AI1391" s="297" t="s">
        <v>4722</v>
      </c>
      <c r="AJ1391" s="302">
        <v>3</v>
      </c>
      <c r="AK1391" s="313">
        <v>8</v>
      </c>
      <c r="AL1391" s="313">
        <v>2</v>
      </c>
      <c r="AM1391" s="313">
        <v>2</v>
      </c>
      <c r="AR1391" s="313">
        <v>8</v>
      </c>
      <c r="AS1391" s="313">
        <v>4</v>
      </c>
      <c r="AT1391" s="313">
        <v>3</v>
      </c>
      <c r="AX1391" s="303">
        <v>151.875</v>
      </c>
      <c r="AY1391" s="299">
        <v>640</v>
      </c>
      <c r="AZ1391" s="303">
        <v>675</v>
      </c>
      <c r="BA1391" s="299">
        <v>0</v>
      </c>
      <c r="BB1391" s="304">
        <v>505.27</v>
      </c>
      <c r="BC1391" s="304">
        <v>593.99</v>
      </c>
      <c r="BD1391" s="303">
        <v>1675</v>
      </c>
      <c r="BE1391" s="303">
        <v>1000</v>
      </c>
      <c r="BF1391" s="299"/>
      <c r="BG1391" s="299"/>
      <c r="BH1391" s="297" t="s">
        <v>4676</v>
      </c>
      <c r="BI1391" s="312"/>
      <c r="BJ1391" s="305" t="s">
        <v>109</v>
      </c>
      <c r="BK1391" s="305"/>
      <c r="BL1391" s="305">
        <v>1</v>
      </c>
      <c r="BM1391" s="307">
        <v>1</v>
      </c>
      <c r="BN1391" s="307" t="s">
        <v>79</v>
      </c>
      <c r="BO1391" s="305" t="s">
        <v>1210</v>
      </c>
      <c r="BP1391" s="308">
        <v>505.27</v>
      </c>
      <c r="BQ1391" s="308">
        <v>593.99</v>
      </c>
      <c r="BR1391" s="308">
        <v>35</v>
      </c>
      <c r="BS1391" s="308">
        <v>35</v>
      </c>
      <c r="BT1391" s="305" t="s">
        <v>4729</v>
      </c>
      <c r="BU1391" s="307">
        <v>0.1</v>
      </c>
      <c r="BV1391" s="309">
        <v>0</v>
      </c>
      <c r="BW1391" s="310" t="s">
        <v>1242</v>
      </c>
      <c r="BX1391" s="305"/>
      <c r="BY1391" s="308">
        <v>505.27</v>
      </c>
      <c r="BZ1391" s="308">
        <v>593.99</v>
      </c>
      <c r="CA1391" s="308">
        <v>59.5</v>
      </c>
      <c r="CB1391" s="308">
        <v>59.5</v>
      </c>
      <c r="CC1391" s="307">
        <v>0.55000000000000004</v>
      </c>
      <c r="CD1391" s="305" t="s">
        <v>1212</v>
      </c>
      <c r="CE1391" s="310" t="s">
        <v>1242</v>
      </c>
      <c r="CF1391" s="305"/>
      <c r="CG1391" s="308">
        <v>505.27</v>
      </c>
      <c r="CH1391" s="308">
        <v>593.99</v>
      </c>
      <c r="CI1391" s="308">
        <v>35</v>
      </c>
      <c r="CJ1391" s="308">
        <v>35</v>
      </c>
      <c r="CK1391" s="307"/>
      <c r="CL1391" s="307"/>
      <c r="CM1391" s="307">
        <v>1</v>
      </c>
      <c r="CN1391" s="311" t="s">
        <v>1212</v>
      </c>
      <c r="CO1391" s="305" t="s">
        <v>1242</v>
      </c>
      <c r="CP1391" s="305"/>
      <c r="CQ1391" s="308">
        <v>505.27</v>
      </c>
      <c r="CR1391" s="308">
        <v>593.99</v>
      </c>
      <c r="CS1391" s="308">
        <v>35</v>
      </c>
      <c r="CT1391" s="308">
        <v>35</v>
      </c>
      <c r="CU1391" s="299"/>
      <c r="CV1391" s="299"/>
      <c r="CW1391" s="312"/>
      <c r="CX1391" s="312"/>
      <c r="CY1391" s="299"/>
      <c r="CZ1391" s="299"/>
      <c r="DA1391" s="299"/>
      <c r="DB1391" s="299"/>
      <c r="DC1391" s="299"/>
      <c r="DD1391" s="299"/>
      <c r="DE1391" s="299"/>
      <c r="DF1391" s="299"/>
    </row>
    <row r="1392" spans="1:110" s="313" customFormat="1" ht="16" customHeight="1">
      <c r="A1392" s="297" t="s">
        <v>4730</v>
      </c>
      <c r="B1392" s="297" t="s">
        <v>4731</v>
      </c>
      <c r="C1392" s="119" t="s">
        <v>1214</v>
      </c>
      <c r="D1392" s="119"/>
      <c r="E1392" s="119"/>
      <c r="F1392" s="298">
        <v>1392</v>
      </c>
      <c r="G1392" s="119"/>
      <c r="H1392" s="119"/>
      <c r="I1392" s="119" t="s">
        <v>4732</v>
      </c>
      <c r="J1392" s="119" t="s">
        <v>4733</v>
      </c>
      <c r="K1392" s="119" t="s">
        <v>378</v>
      </c>
      <c r="L1392" s="119"/>
      <c r="M1392" s="119" t="s">
        <v>147</v>
      </c>
      <c r="N1392" s="119"/>
      <c r="O1392" s="119"/>
      <c r="P1392" s="119"/>
      <c r="Q1392" s="119"/>
      <c r="R1392" s="119">
        <v>1</v>
      </c>
      <c r="S1392" s="119" t="s">
        <v>120</v>
      </c>
      <c r="T1392" s="119"/>
      <c r="U1392" s="119"/>
      <c r="V1392" s="119"/>
      <c r="W1392" s="119"/>
      <c r="X1392" s="119" t="s">
        <v>4734</v>
      </c>
      <c r="Y1392" s="119" t="s">
        <v>4735</v>
      </c>
      <c r="Z1392" s="119" t="s">
        <v>4736</v>
      </c>
      <c r="AA1392" s="119" t="s">
        <v>4737</v>
      </c>
      <c r="AB1392" s="119" t="s">
        <v>1209</v>
      </c>
      <c r="AD1392" s="314"/>
      <c r="AE1392" s="315"/>
      <c r="AF1392" s="297" t="s">
        <v>826</v>
      </c>
      <c r="AG1392" s="302">
        <v>0</v>
      </c>
      <c r="AH1392" s="297" t="s">
        <v>4730</v>
      </c>
      <c r="AI1392" s="297" t="s">
        <v>4731</v>
      </c>
      <c r="AJ1392" s="302">
        <v>4</v>
      </c>
      <c r="AK1392" s="313">
        <v>8</v>
      </c>
      <c r="AL1392" s="313">
        <v>2</v>
      </c>
      <c r="AM1392" s="313">
        <v>2</v>
      </c>
      <c r="AN1392" s="313">
        <v>1</v>
      </c>
      <c r="AR1392" s="313">
        <v>8</v>
      </c>
      <c r="AS1392" s="313">
        <v>4</v>
      </c>
      <c r="AT1392" s="313">
        <v>3</v>
      </c>
      <c r="AU1392" s="313">
        <v>3</v>
      </c>
      <c r="AX1392" s="303">
        <v>150.625</v>
      </c>
      <c r="AY1392" s="299">
        <v>740</v>
      </c>
      <c r="AZ1392" s="303">
        <v>669.44444444444446</v>
      </c>
      <c r="BA1392" s="299">
        <v>0</v>
      </c>
      <c r="BB1392" s="304">
        <v>417.87</v>
      </c>
      <c r="BC1392" s="304">
        <v>543.14</v>
      </c>
      <c r="BD1392" s="303">
        <v>1669.4444444444443</v>
      </c>
      <c r="BE1392" s="303">
        <v>1000</v>
      </c>
      <c r="BF1392" s="299"/>
      <c r="BG1392" s="299"/>
      <c r="BH1392" s="297" t="s">
        <v>4721</v>
      </c>
      <c r="BI1392" s="312"/>
      <c r="BJ1392" s="305" t="s">
        <v>109</v>
      </c>
      <c r="BK1392" s="305"/>
      <c r="BL1392" s="305">
        <v>1</v>
      </c>
      <c r="BM1392" s="307">
        <v>1</v>
      </c>
      <c r="BN1392" s="307" t="s">
        <v>79</v>
      </c>
      <c r="BO1392" s="305" t="s">
        <v>1210</v>
      </c>
      <c r="BP1392" s="308">
        <v>417.87</v>
      </c>
      <c r="BQ1392" s="308">
        <v>543.14</v>
      </c>
      <c r="BR1392" s="308">
        <v>12</v>
      </c>
      <c r="BS1392" s="308">
        <v>12</v>
      </c>
      <c r="BT1392" s="305" t="s">
        <v>4738</v>
      </c>
      <c r="BU1392" s="307">
        <v>0.1</v>
      </c>
      <c r="BV1392" s="309">
        <v>0</v>
      </c>
      <c r="BW1392" s="310" t="s">
        <v>1252</v>
      </c>
      <c r="BX1392" s="305"/>
      <c r="BY1392" s="308">
        <v>417.87</v>
      </c>
      <c r="BZ1392" s="308">
        <v>543.14</v>
      </c>
      <c r="CA1392" s="308">
        <v>20.399999999999999</v>
      </c>
      <c r="CB1392" s="308">
        <v>20.399999999999999</v>
      </c>
      <c r="CC1392" s="307">
        <v>0.55000000000000004</v>
      </c>
      <c r="CD1392" s="305" t="s">
        <v>1212</v>
      </c>
      <c r="CE1392" s="310" t="s">
        <v>1252</v>
      </c>
      <c r="CF1392" s="305"/>
      <c r="CG1392" s="308">
        <v>417.87</v>
      </c>
      <c r="CH1392" s="308">
        <v>543.14</v>
      </c>
      <c r="CI1392" s="308">
        <v>12</v>
      </c>
      <c r="CJ1392" s="308">
        <v>12</v>
      </c>
      <c r="CK1392" s="307"/>
      <c r="CL1392" s="307"/>
      <c r="CM1392" s="307">
        <v>1</v>
      </c>
      <c r="CN1392" s="311" t="s">
        <v>1212</v>
      </c>
      <c r="CO1392" s="305" t="s">
        <v>1252</v>
      </c>
      <c r="CP1392" s="305"/>
      <c r="CQ1392" s="308">
        <v>417.87</v>
      </c>
      <c r="CR1392" s="308">
        <v>543.14</v>
      </c>
      <c r="CS1392" s="308">
        <v>12</v>
      </c>
      <c r="CT1392" s="308">
        <v>12</v>
      </c>
      <c r="CU1392" s="299"/>
      <c r="CV1392" s="299"/>
      <c r="CW1392" s="312"/>
      <c r="CX1392" s="312"/>
      <c r="CY1392" s="299"/>
      <c r="CZ1392" s="299"/>
      <c r="DA1392" s="299"/>
      <c r="DB1392" s="299"/>
      <c r="DC1392" s="299"/>
      <c r="DD1392" s="299"/>
      <c r="DE1392" s="299"/>
      <c r="DF1392" s="299"/>
    </row>
    <row r="1393" spans="1:110" s="313" customFormat="1" ht="16" customHeight="1">
      <c r="A1393" s="297" t="s">
        <v>4739</v>
      </c>
      <c r="B1393" s="297" t="s">
        <v>4740</v>
      </c>
      <c r="C1393" s="119" t="s">
        <v>1255</v>
      </c>
      <c r="D1393" s="119"/>
      <c r="E1393" s="119"/>
      <c r="F1393" s="298">
        <v>1393</v>
      </c>
      <c r="G1393" s="119"/>
      <c r="H1393" s="119"/>
      <c r="I1393" s="119" t="s">
        <v>4741</v>
      </c>
      <c r="J1393" s="119" t="s">
        <v>4742</v>
      </c>
      <c r="K1393" s="119" t="s">
        <v>378</v>
      </c>
      <c r="L1393" s="119"/>
      <c r="M1393" s="119" t="s">
        <v>147</v>
      </c>
      <c r="N1393" s="119"/>
      <c r="O1393" s="119"/>
      <c r="P1393" s="119"/>
      <c r="Q1393" s="119"/>
      <c r="R1393" s="119">
        <v>1</v>
      </c>
      <c r="S1393" s="119" t="s">
        <v>120</v>
      </c>
      <c r="T1393" s="119"/>
      <c r="U1393" s="119"/>
      <c r="V1393" s="119"/>
      <c r="W1393" s="119"/>
      <c r="X1393" s="119" t="s">
        <v>4743</v>
      </c>
      <c r="Y1393" s="119" t="s">
        <v>4744</v>
      </c>
      <c r="Z1393" s="119" t="s">
        <v>4745</v>
      </c>
      <c r="AA1393" s="119" t="s">
        <v>4746</v>
      </c>
      <c r="AB1393" s="119" t="s">
        <v>1209</v>
      </c>
      <c r="AD1393" s="314"/>
      <c r="AE1393" s="315"/>
      <c r="AF1393" s="297" t="s">
        <v>827</v>
      </c>
      <c r="AG1393" s="302">
        <v>0</v>
      </c>
      <c r="AH1393" s="297" t="s">
        <v>4739</v>
      </c>
      <c r="AI1393" s="297" t="s">
        <v>4740</v>
      </c>
      <c r="AJ1393" s="302">
        <v>4</v>
      </c>
      <c r="AK1393" s="313">
        <v>8</v>
      </c>
      <c r="AL1393" s="313">
        <v>2</v>
      </c>
      <c r="AM1393" s="313">
        <v>2</v>
      </c>
      <c r="AN1393" s="313">
        <v>2</v>
      </c>
      <c r="AR1393" s="313">
        <v>8</v>
      </c>
      <c r="AS1393" s="313">
        <v>4</v>
      </c>
      <c r="AT1393" s="313">
        <v>3</v>
      </c>
      <c r="AU1393" s="313">
        <v>3</v>
      </c>
      <c r="AX1393" s="303">
        <v>151.875</v>
      </c>
      <c r="AY1393" s="299">
        <v>740</v>
      </c>
      <c r="AZ1393" s="303">
        <v>675</v>
      </c>
      <c r="BA1393" s="299">
        <v>0</v>
      </c>
      <c r="BB1393" s="304">
        <v>427.97</v>
      </c>
      <c r="BC1393" s="304">
        <v>530.54999999999995</v>
      </c>
      <c r="BD1393" s="303">
        <v>1675</v>
      </c>
      <c r="BE1393" s="303">
        <v>1000</v>
      </c>
      <c r="BF1393" s="299"/>
      <c r="BG1393" s="299"/>
      <c r="BH1393" s="297" t="s">
        <v>4721</v>
      </c>
      <c r="BI1393" s="312"/>
      <c r="BJ1393" s="305" t="s">
        <v>109</v>
      </c>
      <c r="BK1393" s="305"/>
      <c r="BL1393" s="305">
        <v>1</v>
      </c>
      <c r="BM1393" s="307">
        <v>1</v>
      </c>
      <c r="BN1393" s="307" t="s">
        <v>79</v>
      </c>
      <c r="BO1393" s="305" t="s">
        <v>1210</v>
      </c>
      <c r="BP1393" s="308">
        <v>427.97</v>
      </c>
      <c r="BQ1393" s="308">
        <v>530.54999999999995</v>
      </c>
      <c r="BR1393" s="308">
        <v>12</v>
      </c>
      <c r="BS1393" s="308">
        <v>12</v>
      </c>
      <c r="BT1393" s="305" t="s">
        <v>4747</v>
      </c>
      <c r="BU1393" s="307">
        <v>0.1</v>
      </c>
      <c r="BV1393" s="309">
        <v>0</v>
      </c>
      <c r="BW1393" s="310" t="s">
        <v>1252</v>
      </c>
      <c r="BX1393" s="305"/>
      <c r="BY1393" s="308">
        <v>427.97</v>
      </c>
      <c r="BZ1393" s="308">
        <v>530.54999999999995</v>
      </c>
      <c r="CA1393" s="308">
        <v>20.399999999999999</v>
      </c>
      <c r="CB1393" s="308">
        <v>20.399999999999999</v>
      </c>
      <c r="CC1393" s="307">
        <v>0.55000000000000004</v>
      </c>
      <c r="CD1393" s="305" t="s">
        <v>1212</v>
      </c>
      <c r="CE1393" s="310" t="s">
        <v>1252</v>
      </c>
      <c r="CF1393" s="305"/>
      <c r="CG1393" s="308">
        <v>427.97</v>
      </c>
      <c r="CH1393" s="308">
        <v>530.54999999999995</v>
      </c>
      <c r="CI1393" s="308">
        <v>12</v>
      </c>
      <c r="CJ1393" s="308">
        <v>12</v>
      </c>
      <c r="CK1393" s="307"/>
      <c r="CL1393" s="307"/>
      <c r="CM1393" s="307">
        <v>1</v>
      </c>
      <c r="CN1393" s="311" t="s">
        <v>1212</v>
      </c>
      <c r="CO1393" s="305" t="s">
        <v>1252</v>
      </c>
      <c r="CP1393" s="305"/>
      <c r="CQ1393" s="308">
        <v>427.97</v>
      </c>
      <c r="CR1393" s="308">
        <v>530.54999999999995</v>
      </c>
      <c r="CS1393" s="308">
        <v>12</v>
      </c>
      <c r="CT1393" s="308">
        <v>12</v>
      </c>
      <c r="CU1393" s="299"/>
      <c r="CV1393" s="299"/>
      <c r="CW1393" s="312"/>
      <c r="CX1393" s="312"/>
      <c r="CY1393" s="299"/>
      <c r="CZ1393" s="299"/>
      <c r="DA1393" s="299"/>
      <c r="DB1393" s="299"/>
      <c r="DC1393" s="299"/>
      <c r="DD1393" s="299"/>
      <c r="DE1393" s="299"/>
      <c r="DF1393" s="299"/>
    </row>
    <row r="1394" spans="1:110" s="313" customFormat="1" ht="16" customHeight="1">
      <c r="A1394" s="297" t="s">
        <v>4748</v>
      </c>
      <c r="B1394" s="297" t="s">
        <v>4749</v>
      </c>
      <c r="C1394" s="119" t="s">
        <v>1214</v>
      </c>
      <c r="D1394" s="119"/>
      <c r="E1394" s="119"/>
      <c r="F1394" s="298">
        <v>1394</v>
      </c>
      <c r="G1394" s="119"/>
      <c r="H1394" s="119"/>
      <c r="I1394" s="119" t="s">
        <v>4750</v>
      </c>
      <c r="J1394" s="119" t="s">
        <v>4751</v>
      </c>
      <c r="K1394" s="119" t="s">
        <v>378</v>
      </c>
      <c r="L1394" s="119"/>
      <c r="M1394" s="119" t="s">
        <v>147</v>
      </c>
      <c r="N1394" s="119"/>
      <c r="O1394" s="119"/>
      <c r="P1394" s="119"/>
      <c r="Q1394" s="119"/>
      <c r="R1394" s="119">
        <v>1</v>
      </c>
      <c r="S1394" s="119" t="s">
        <v>120</v>
      </c>
      <c r="T1394" s="119"/>
      <c r="U1394" s="119"/>
      <c r="V1394" s="119"/>
      <c r="W1394" s="119"/>
      <c r="X1394" s="119" t="s">
        <v>4752</v>
      </c>
      <c r="Y1394" s="119" t="s">
        <v>4753</v>
      </c>
      <c r="Z1394" s="119" t="s">
        <v>4754</v>
      </c>
      <c r="AA1394" s="119" t="s">
        <v>4755</v>
      </c>
      <c r="AB1394" s="119" t="s">
        <v>1209</v>
      </c>
      <c r="AD1394" s="314"/>
      <c r="AE1394" s="315"/>
      <c r="AF1394" s="297" t="s">
        <v>828</v>
      </c>
      <c r="AG1394" s="302">
        <v>0</v>
      </c>
      <c r="AH1394" s="297" t="s">
        <v>4748</v>
      </c>
      <c r="AI1394" s="297" t="s">
        <v>4749</v>
      </c>
      <c r="AJ1394" s="302">
        <v>4</v>
      </c>
      <c r="AK1394" s="313">
        <v>8</v>
      </c>
      <c r="AL1394" s="313">
        <v>2</v>
      </c>
      <c r="AM1394" s="313">
        <v>2</v>
      </c>
      <c r="AN1394" s="313">
        <v>3</v>
      </c>
      <c r="AR1394" s="313">
        <v>8</v>
      </c>
      <c r="AS1394" s="313">
        <v>4</v>
      </c>
      <c r="AT1394" s="313">
        <v>3</v>
      </c>
      <c r="AU1394" s="313">
        <v>3</v>
      </c>
      <c r="AX1394" s="303">
        <v>153.125</v>
      </c>
      <c r="AY1394" s="299">
        <v>740</v>
      </c>
      <c r="AZ1394" s="303">
        <v>680.55555555555554</v>
      </c>
      <c r="BA1394" s="299">
        <v>0</v>
      </c>
      <c r="BB1394" s="304">
        <v>438.35</v>
      </c>
      <c r="BC1394" s="304">
        <v>518.18000000000006</v>
      </c>
      <c r="BD1394" s="303">
        <v>1680.5555555555557</v>
      </c>
      <c r="BE1394" s="303">
        <v>1000</v>
      </c>
      <c r="BF1394" s="299"/>
      <c r="BG1394" s="299"/>
      <c r="BH1394" s="297" t="s">
        <v>4721</v>
      </c>
      <c r="BI1394" s="312"/>
      <c r="BJ1394" s="305" t="s">
        <v>109</v>
      </c>
      <c r="BK1394" s="305"/>
      <c r="BL1394" s="305">
        <v>1</v>
      </c>
      <c r="BM1394" s="307">
        <v>1</v>
      </c>
      <c r="BN1394" s="307" t="s">
        <v>79</v>
      </c>
      <c r="BO1394" s="305" t="s">
        <v>1210</v>
      </c>
      <c r="BP1394" s="308">
        <v>438.35</v>
      </c>
      <c r="BQ1394" s="308">
        <v>518.17999999999995</v>
      </c>
      <c r="BR1394" s="308">
        <v>12</v>
      </c>
      <c r="BS1394" s="308">
        <v>12</v>
      </c>
      <c r="BT1394" s="305" t="s">
        <v>4756</v>
      </c>
      <c r="BU1394" s="307">
        <v>0.1</v>
      </c>
      <c r="BV1394" s="309">
        <v>0</v>
      </c>
      <c r="BW1394" s="310" t="s">
        <v>1252</v>
      </c>
      <c r="BX1394" s="305"/>
      <c r="BY1394" s="308">
        <v>438.35</v>
      </c>
      <c r="BZ1394" s="308">
        <v>518.17999999999995</v>
      </c>
      <c r="CA1394" s="308">
        <v>20.399999999999999</v>
      </c>
      <c r="CB1394" s="308">
        <v>20.399999999999999</v>
      </c>
      <c r="CC1394" s="307">
        <v>0.55000000000000004</v>
      </c>
      <c r="CD1394" s="305" t="s">
        <v>1212</v>
      </c>
      <c r="CE1394" s="310" t="s">
        <v>1252</v>
      </c>
      <c r="CF1394" s="305"/>
      <c r="CG1394" s="308">
        <v>438.35</v>
      </c>
      <c r="CH1394" s="308">
        <v>518.17999999999995</v>
      </c>
      <c r="CI1394" s="308">
        <v>12</v>
      </c>
      <c r="CJ1394" s="308">
        <v>12</v>
      </c>
      <c r="CK1394" s="307"/>
      <c r="CL1394" s="307"/>
      <c r="CM1394" s="307">
        <v>1</v>
      </c>
      <c r="CN1394" s="311" t="s">
        <v>1212</v>
      </c>
      <c r="CO1394" s="305" t="s">
        <v>1252</v>
      </c>
      <c r="CP1394" s="305"/>
      <c r="CQ1394" s="308">
        <v>438.35</v>
      </c>
      <c r="CR1394" s="308">
        <v>518.17999999999995</v>
      </c>
      <c r="CS1394" s="308">
        <v>12</v>
      </c>
      <c r="CT1394" s="308">
        <v>12</v>
      </c>
      <c r="CU1394" s="299"/>
      <c r="CV1394" s="299"/>
      <c r="CW1394" s="312"/>
      <c r="CX1394" s="312"/>
      <c r="CY1394" s="299"/>
      <c r="CZ1394" s="299"/>
      <c r="DA1394" s="299"/>
      <c r="DB1394" s="299"/>
      <c r="DC1394" s="299"/>
      <c r="DD1394" s="299"/>
      <c r="DE1394" s="299"/>
      <c r="DF1394" s="299"/>
    </row>
    <row r="1395" spans="1:110" s="313" customFormat="1" ht="16" customHeight="1">
      <c r="A1395" s="297" t="s">
        <v>4757</v>
      </c>
      <c r="B1395" s="297" t="s">
        <v>4758</v>
      </c>
      <c r="C1395" s="119" t="s">
        <v>1255</v>
      </c>
      <c r="D1395" s="119"/>
      <c r="E1395" s="119"/>
      <c r="F1395" s="298">
        <v>1395</v>
      </c>
      <c r="G1395" s="119"/>
      <c r="H1395" s="119"/>
      <c r="I1395" s="119" t="s">
        <v>4759</v>
      </c>
      <c r="J1395" s="119" t="s">
        <v>4760</v>
      </c>
      <c r="K1395" s="119" t="s">
        <v>378</v>
      </c>
      <c r="L1395" s="119"/>
      <c r="M1395" s="119" t="s">
        <v>147</v>
      </c>
      <c r="N1395" s="119"/>
      <c r="O1395" s="119"/>
      <c r="P1395" s="119"/>
      <c r="Q1395" s="119"/>
      <c r="R1395" s="119">
        <v>1</v>
      </c>
      <c r="S1395" s="119" t="s">
        <v>120</v>
      </c>
      <c r="T1395" s="119"/>
      <c r="U1395" s="119"/>
      <c r="V1395" s="119"/>
      <c r="W1395" s="119"/>
      <c r="X1395" s="119" t="s">
        <v>4761</v>
      </c>
      <c r="Y1395" s="119" t="s">
        <v>4762</v>
      </c>
      <c r="Z1395" s="119" t="s">
        <v>4763</v>
      </c>
      <c r="AA1395" s="119" t="s">
        <v>4764</v>
      </c>
      <c r="AB1395" s="119" t="s">
        <v>1209</v>
      </c>
      <c r="AD1395" s="314"/>
      <c r="AE1395" s="315"/>
      <c r="AF1395" s="297" t="s">
        <v>829</v>
      </c>
      <c r="AG1395" s="302">
        <v>0</v>
      </c>
      <c r="AH1395" s="297" t="s">
        <v>4757</v>
      </c>
      <c r="AI1395" s="297" t="s">
        <v>4758</v>
      </c>
      <c r="AJ1395" s="302">
        <v>3</v>
      </c>
      <c r="AK1395" s="313">
        <v>8</v>
      </c>
      <c r="AL1395" s="313">
        <v>2</v>
      </c>
      <c r="AM1395" s="313">
        <v>3</v>
      </c>
      <c r="AR1395" s="313">
        <v>8</v>
      </c>
      <c r="AS1395" s="313">
        <v>4</v>
      </c>
      <c r="AT1395" s="313">
        <v>3</v>
      </c>
      <c r="AX1395" s="303">
        <v>155.625</v>
      </c>
      <c r="AY1395" s="299">
        <v>640</v>
      </c>
      <c r="AZ1395" s="303">
        <v>691.66666666666663</v>
      </c>
      <c r="BA1395" s="299">
        <v>0</v>
      </c>
      <c r="BB1395" s="304">
        <v>532.89</v>
      </c>
      <c r="BC1395" s="304">
        <v>562.5</v>
      </c>
      <c r="BD1395" s="303">
        <v>1691.6666666666665</v>
      </c>
      <c r="BE1395" s="303">
        <v>1000</v>
      </c>
      <c r="BF1395" s="299"/>
      <c r="BG1395" s="299"/>
      <c r="BH1395" s="297" t="s">
        <v>4676</v>
      </c>
      <c r="BI1395" s="312"/>
      <c r="BJ1395" s="305" t="s">
        <v>109</v>
      </c>
      <c r="BK1395" s="305"/>
      <c r="BL1395" s="305">
        <v>1</v>
      </c>
      <c r="BM1395" s="307">
        <v>1</v>
      </c>
      <c r="BN1395" s="307" t="s">
        <v>79</v>
      </c>
      <c r="BO1395" s="305" t="s">
        <v>1210</v>
      </c>
      <c r="BP1395" s="308">
        <v>532.89</v>
      </c>
      <c r="BQ1395" s="308">
        <v>562.5</v>
      </c>
      <c r="BR1395" s="308">
        <v>35</v>
      </c>
      <c r="BS1395" s="308">
        <v>35</v>
      </c>
      <c r="BT1395" s="305" t="s">
        <v>4765</v>
      </c>
      <c r="BU1395" s="307">
        <v>0.1</v>
      </c>
      <c r="BV1395" s="309">
        <v>0</v>
      </c>
      <c r="BW1395" s="310" t="s">
        <v>1242</v>
      </c>
      <c r="BX1395" s="305"/>
      <c r="BY1395" s="308">
        <v>532.89</v>
      </c>
      <c r="BZ1395" s="308">
        <v>562.5</v>
      </c>
      <c r="CA1395" s="308">
        <v>59.5</v>
      </c>
      <c r="CB1395" s="308">
        <v>59.5</v>
      </c>
      <c r="CC1395" s="307">
        <v>0.55000000000000004</v>
      </c>
      <c r="CD1395" s="305" t="s">
        <v>1212</v>
      </c>
      <c r="CE1395" s="310" t="s">
        <v>1242</v>
      </c>
      <c r="CF1395" s="305"/>
      <c r="CG1395" s="308">
        <v>532.89</v>
      </c>
      <c r="CH1395" s="308">
        <v>562.5</v>
      </c>
      <c r="CI1395" s="308">
        <v>35</v>
      </c>
      <c r="CJ1395" s="308">
        <v>35</v>
      </c>
      <c r="CK1395" s="307"/>
      <c r="CL1395" s="307"/>
      <c r="CM1395" s="307">
        <v>1</v>
      </c>
      <c r="CN1395" s="311" t="s">
        <v>1212</v>
      </c>
      <c r="CO1395" s="305" t="s">
        <v>1242</v>
      </c>
      <c r="CP1395" s="305"/>
      <c r="CQ1395" s="308">
        <v>532.89</v>
      </c>
      <c r="CR1395" s="308">
        <v>562.5</v>
      </c>
      <c r="CS1395" s="308">
        <v>35</v>
      </c>
      <c r="CT1395" s="308">
        <v>35</v>
      </c>
      <c r="CU1395" s="299"/>
      <c r="CV1395" s="299"/>
      <c r="CW1395" s="312"/>
      <c r="CX1395" s="312"/>
      <c r="CY1395" s="299"/>
      <c r="CZ1395" s="299"/>
      <c r="DA1395" s="299"/>
      <c r="DB1395" s="299"/>
      <c r="DC1395" s="299"/>
      <c r="DD1395" s="299"/>
      <c r="DE1395" s="299"/>
      <c r="DF1395" s="299"/>
    </row>
    <row r="1396" spans="1:110" s="313" customFormat="1" ht="16" customHeight="1">
      <c r="A1396" s="297" t="s">
        <v>4766</v>
      </c>
      <c r="B1396" s="297" t="s">
        <v>4767</v>
      </c>
      <c r="C1396" s="119" t="s">
        <v>1255</v>
      </c>
      <c r="D1396" s="119"/>
      <c r="E1396" s="119"/>
      <c r="F1396" s="298">
        <v>1396</v>
      </c>
      <c r="G1396" s="119"/>
      <c r="H1396" s="119"/>
      <c r="I1396" s="119" t="s">
        <v>4768</v>
      </c>
      <c r="J1396" s="119" t="s">
        <v>4769</v>
      </c>
      <c r="K1396" s="119" t="s">
        <v>378</v>
      </c>
      <c r="L1396" s="119"/>
      <c r="M1396" s="119" t="s">
        <v>147</v>
      </c>
      <c r="N1396" s="119"/>
      <c r="O1396" s="119"/>
      <c r="P1396" s="119"/>
      <c r="Q1396" s="119"/>
      <c r="R1396" s="119">
        <v>1</v>
      </c>
      <c r="S1396" s="119" t="s">
        <v>120</v>
      </c>
      <c r="T1396" s="119"/>
      <c r="U1396" s="119"/>
      <c r="V1396" s="119"/>
      <c r="W1396" s="119"/>
      <c r="X1396" s="119" t="s">
        <v>4770</v>
      </c>
      <c r="Y1396" s="119" t="s">
        <v>4771</v>
      </c>
      <c r="Z1396" s="119" t="s">
        <v>4772</v>
      </c>
      <c r="AA1396" s="119" t="s">
        <v>4773</v>
      </c>
      <c r="AB1396" s="119" t="s">
        <v>1209</v>
      </c>
      <c r="AD1396" s="314"/>
      <c r="AE1396" s="315"/>
      <c r="AF1396" s="297" t="s">
        <v>830</v>
      </c>
      <c r="AG1396" s="302">
        <v>0</v>
      </c>
      <c r="AH1396" s="297" t="s">
        <v>4766</v>
      </c>
      <c r="AI1396" s="297" t="s">
        <v>4767</v>
      </c>
      <c r="AJ1396" s="302">
        <v>4</v>
      </c>
      <c r="AK1396" s="313">
        <v>8</v>
      </c>
      <c r="AL1396" s="313">
        <v>2</v>
      </c>
      <c r="AM1396" s="313">
        <v>3</v>
      </c>
      <c r="AN1396" s="313">
        <v>1</v>
      </c>
      <c r="AR1396" s="313">
        <v>8</v>
      </c>
      <c r="AS1396" s="313">
        <v>4</v>
      </c>
      <c r="AT1396" s="313">
        <v>3</v>
      </c>
      <c r="AU1396" s="313">
        <v>3</v>
      </c>
      <c r="AX1396" s="303">
        <v>154.375</v>
      </c>
      <c r="AY1396" s="299">
        <v>740</v>
      </c>
      <c r="AZ1396" s="303">
        <v>686.11111111111109</v>
      </c>
      <c r="BA1396" s="299">
        <v>0</v>
      </c>
      <c r="BB1396" s="304">
        <v>448.99</v>
      </c>
      <c r="BC1396" s="304">
        <v>506.04</v>
      </c>
      <c r="BD1396" s="303">
        <v>1686.1111111111111</v>
      </c>
      <c r="BE1396" s="303">
        <v>1000</v>
      </c>
      <c r="BF1396" s="299"/>
      <c r="BG1396" s="299"/>
      <c r="BH1396" s="297" t="s">
        <v>4757</v>
      </c>
      <c r="BI1396" s="312"/>
      <c r="BJ1396" s="305" t="s">
        <v>109</v>
      </c>
      <c r="BK1396" s="305"/>
      <c r="BL1396" s="305">
        <v>1</v>
      </c>
      <c r="BM1396" s="307">
        <v>1</v>
      </c>
      <c r="BN1396" s="307" t="s">
        <v>79</v>
      </c>
      <c r="BO1396" s="305" t="s">
        <v>1210</v>
      </c>
      <c r="BP1396" s="308">
        <v>448.99</v>
      </c>
      <c r="BQ1396" s="308">
        <v>506.04</v>
      </c>
      <c r="BR1396" s="308">
        <v>12</v>
      </c>
      <c r="BS1396" s="308">
        <v>12</v>
      </c>
      <c r="BT1396" s="305" t="s">
        <v>4774</v>
      </c>
      <c r="BU1396" s="307">
        <v>0.1</v>
      </c>
      <c r="BV1396" s="309">
        <v>0</v>
      </c>
      <c r="BW1396" s="310" t="s">
        <v>1252</v>
      </c>
      <c r="BX1396" s="305"/>
      <c r="BY1396" s="308">
        <v>448.99</v>
      </c>
      <c r="BZ1396" s="308">
        <v>506.04</v>
      </c>
      <c r="CA1396" s="308">
        <v>20.399999999999999</v>
      </c>
      <c r="CB1396" s="308">
        <v>20.399999999999999</v>
      </c>
      <c r="CC1396" s="307">
        <v>0.55000000000000004</v>
      </c>
      <c r="CD1396" s="305" t="s">
        <v>1212</v>
      </c>
      <c r="CE1396" s="310" t="s">
        <v>1252</v>
      </c>
      <c r="CF1396" s="305"/>
      <c r="CG1396" s="308">
        <v>448.99</v>
      </c>
      <c r="CH1396" s="308">
        <v>506.04</v>
      </c>
      <c r="CI1396" s="308">
        <v>12</v>
      </c>
      <c r="CJ1396" s="308">
        <v>12</v>
      </c>
      <c r="CK1396" s="307"/>
      <c r="CL1396" s="307"/>
      <c r="CM1396" s="307">
        <v>1</v>
      </c>
      <c r="CN1396" s="311" t="s">
        <v>1212</v>
      </c>
      <c r="CO1396" s="305" t="s">
        <v>1252</v>
      </c>
      <c r="CP1396" s="305"/>
      <c r="CQ1396" s="308">
        <v>448.99</v>
      </c>
      <c r="CR1396" s="308">
        <v>506.04</v>
      </c>
      <c r="CS1396" s="308">
        <v>12</v>
      </c>
      <c r="CT1396" s="308">
        <v>12</v>
      </c>
      <c r="CU1396" s="299"/>
      <c r="CV1396" s="299"/>
      <c r="CW1396" s="312"/>
      <c r="CX1396" s="312"/>
      <c r="CY1396" s="299"/>
      <c r="CZ1396" s="299"/>
      <c r="DA1396" s="299"/>
      <c r="DB1396" s="299"/>
      <c r="DC1396" s="299"/>
      <c r="DD1396" s="299"/>
      <c r="DE1396" s="299"/>
      <c r="DF1396" s="299"/>
    </row>
    <row r="1397" spans="1:110" s="313" customFormat="1" ht="16" customHeight="1">
      <c r="A1397" s="297" t="s">
        <v>4775</v>
      </c>
      <c r="B1397" s="297" t="s">
        <v>4776</v>
      </c>
      <c r="C1397" s="119" t="s">
        <v>1214</v>
      </c>
      <c r="D1397" s="119"/>
      <c r="E1397" s="119"/>
      <c r="F1397" s="298">
        <v>1397</v>
      </c>
      <c r="G1397" s="119"/>
      <c r="H1397" s="119"/>
      <c r="I1397" s="119" t="s">
        <v>4777</v>
      </c>
      <c r="J1397" s="119" t="s">
        <v>4778</v>
      </c>
      <c r="K1397" s="119" t="s">
        <v>378</v>
      </c>
      <c r="L1397" s="119"/>
      <c r="M1397" s="119" t="s">
        <v>147</v>
      </c>
      <c r="N1397" s="119"/>
      <c r="O1397" s="119"/>
      <c r="P1397" s="119"/>
      <c r="Q1397" s="119"/>
      <c r="R1397" s="119">
        <v>1</v>
      </c>
      <c r="S1397" s="119" t="s">
        <v>120</v>
      </c>
      <c r="T1397" s="119"/>
      <c r="U1397" s="119"/>
      <c r="V1397" s="119"/>
      <c r="W1397" s="119"/>
      <c r="X1397" s="119" t="s">
        <v>4779</v>
      </c>
      <c r="Y1397" s="119" t="s">
        <v>4780</v>
      </c>
      <c r="Z1397" s="119" t="s">
        <v>4781</v>
      </c>
      <c r="AA1397" s="119" t="s">
        <v>4782</v>
      </c>
      <c r="AB1397" s="119" t="s">
        <v>1209</v>
      </c>
      <c r="AD1397" s="314"/>
      <c r="AE1397" s="315"/>
      <c r="AF1397" s="297" t="s">
        <v>831</v>
      </c>
      <c r="AG1397" s="302">
        <v>0</v>
      </c>
      <c r="AH1397" s="297" t="s">
        <v>4775</v>
      </c>
      <c r="AI1397" s="297" t="s">
        <v>4776</v>
      </c>
      <c r="AJ1397" s="302">
        <v>4</v>
      </c>
      <c r="AK1397" s="313">
        <v>8</v>
      </c>
      <c r="AL1397" s="313">
        <v>2</v>
      </c>
      <c r="AM1397" s="313">
        <v>3</v>
      </c>
      <c r="AN1397" s="313">
        <v>2</v>
      </c>
      <c r="AR1397" s="313">
        <v>8</v>
      </c>
      <c r="AS1397" s="313">
        <v>4</v>
      </c>
      <c r="AT1397" s="313">
        <v>3</v>
      </c>
      <c r="AU1397" s="313">
        <v>3</v>
      </c>
      <c r="AX1397" s="303">
        <v>155.625</v>
      </c>
      <c r="AY1397" s="299">
        <v>740</v>
      </c>
      <c r="AZ1397" s="303">
        <v>691.66666666666663</v>
      </c>
      <c r="BA1397" s="299">
        <v>0</v>
      </c>
      <c r="BB1397" s="304">
        <v>459.9</v>
      </c>
      <c r="BC1397" s="304">
        <v>494.14</v>
      </c>
      <c r="BD1397" s="303">
        <v>1691.6666666666665</v>
      </c>
      <c r="BE1397" s="303">
        <v>1000</v>
      </c>
      <c r="BF1397" s="299"/>
      <c r="BG1397" s="299"/>
      <c r="BH1397" s="297" t="s">
        <v>4757</v>
      </c>
      <c r="BI1397" s="312"/>
      <c r="BJ1397" s="305" t="s">
        <v>109</v>
      </c>
      <c r="BK1397" s="305"/>
      <c r="BL1397" s="305">
        <v>1</v>
      </c>
      <c r="BM1397" s="307">
        <v>1</v>
      </c>
      <c r="BN1397" s="307" t="s">
        <v>79</v>
      </c>
      <c r="BO1397" s="305" t="s">
        <v>1210</v>
      </c>
      <c r="BP1397" s="308">
        <v>459.9</v>
      </c>
      <c r="BQ1397" s="308">
        <v>494.14</v>
      </c>
      <c r="BR1397" s="308">
        <v>12</v>
      </c>
      <c r="BS1397" s="308">
        <v>12</v>
      </c>
      <c r="BT1397" s="305" t="s">
        <v>4783</v>
      </c>
      <c r="BU1397" s="307">
        <v>0.1</v>
      </c>
      <c r="BV1397" s="309">
        <v>0</v>
      </c>
      <c r="BW1397" s="310" t="s">
        <v>1252</v>
      </c>
      <c r="BX1397" s="305"/>
      <c r="BY1397" s="308">
        <v>459.9</v>
      </c>
      <c r="BZ1397" s="308">
        <v>494.14</v>
      </c>
      <c r="CA1397" s="308">
        <v>20.399999999999999</v>
      </c>
      <c r="CB1397" s="308">
        <v>20.399999999999999</v>
      </c>
      <c r="CC1397" s="307">
        <v>0.55000000000000004</v>
      </c>
      <c r="CD1397" s="305" t="s">
        <v>1212</v>
      </c>
      <c r="CE1397" s="310" t="s">
        <v>1252</v>
      </c>
      <c r="CF1397" s="305"/>
      <c r="CG1397" s="308">
        <v>459.9</v>
      </c>
      <c r="CH1397" s="308">
        <v>494.14</v>
      </c>
      <c r="CI1397" s="308">
        <v>12</v>
      </c>
      <c r="CJ1397" s="308">
        <v>12</v>
      </c>
      <c r="CK1397" s="307"/>
      <c r="CL1397" s="307"/>
      <c r="CM1397" s="307">
        <v>1</v>
      </c>
      <c r="CN1397" s="311" t="s">
        <v>1212</v>
      </c>
      <c r="CO1397" s="305" t="s">
        <v>1252</v>
      </c>
      <c r="CP1397" s="305"/>
      <c r="CQ1397" s="308">
        <v>459.9</v>
      </c>
      <c r="CR1397" s="308">
        <v>494.14</v>
      </c>
      <c r="CS1397" s="308">
        <v>12</v>
      </c>
      <c r="CT1397" s="308">
        <v>12</v>
      </c>
      <c r="CU1397" s="299"/>
      <c r="CV1397" s="299"/>
      <c r="CW1397" s="312"/>
      <c r="CX1397" s="312"/>
      <c r="CY1397" s="299"/>
      <c r="CZ1397" s="299"/>
      <c r="DA1397" s="299"/>
      <c r="DB1397" s="299"/>
      <c r="DC1397" s="299"/>
      <c r="DD1397" s="299"/>
      <c r="DE1397" s="299"/>
      <c r="DF1397" s="299"/>
    </row>
    <row r="1398" spans="1:110" s="313" customFormat="1" ht="16" customHeight="1">
      <c r="A1398" s="297" t="s">
        <v>4784</v>
      </c>
      <c r="B1398" s="297" t="s">
        <v>4785</v>
      </c>
      <c r="C1398" s="119" t="s">
        <v>1255</v>
      </c>
      <c r="D1398" s="119"/>
      <c r="E1398" s="119"/>
      <c r="F1398" s="298">
        <v>1398</v>
      </c>
      <c r="G1398" s="119"/>
      <c r="H1398" s="119"/>
      <c r="I1398" s="119" t="s">
        <v>4786</v>
      </c>
      <c r="J1398" s="119" t="s">
        <v>4787</v>
      </c>
      <c r="K1398" s="119" t="s">
        <v>378</v>
      </c>
      <c r="L1398" s="119"/>
      <c r="M1398" s="119" t="s">
        <v>147</v>
      </c>
      <c r="N1398" s="119"/>
      <c r="O1398" s="119"/>
      <c r="P1398" s="119"/>
      <c r="Q1398" s="119"/>
      <c r="R1398" s="119">
        <v>1</v>
      </c>
      <c r="S1398" s="119" t="s">
        <v>120</v>
      </c>
      <c r="T1398" s="119"/>
      <c r="U1398" s="119"/>
      <c r="V1398" s="119"/>
      <c r="W1398" s="119"/>
      <c r="X1398" s="119" t="s">
        <v>4788</v>
      </c>
      <c r="Y1398" s="119" t="s">
        <v>4789</v>
      </c>
      <c r="Z1398" s="119" t="s">
        <v>4790</v>
      </c>
      <c r="AA1398" s="119" t="s">
        <v>4791</v>
      </c>
      <c r="AB1398" s="119" t="s">
        <v>1209</v>
      </c>
      <c r="AD1398" s="314"/>
      <c r="AE1398" s="315"/>
      <c r="AF1398" s="297" t="s">
        <v>832</v>
      </c>
      <c r="AG1398" s="302">
        <v>0</v>
      </c>
      <c r="AH1398" s="297" t="s">
        <v>4784</v>
      </c>
      <c r="AI1398" s="297" t="s">
        <v>4785</v>
      </c>
      <c r="AJ1398" s="302">
        <v>4</v>
      </c>
      <c r="AK1398" s="313">
        <v>8</v>
      </c>
      <c r="AL1398" s="313">
        <v>2</v>
      </c>
      <c r="AM1398" s="313">
        <v>3</v>
      </c>
      <c r="AN1398" s="313">
        <v>3</v>
      </c>
      <c r="AR1398" s="313">
        <v>8</v>
      </c>
      <c r="AS1398" s="313">
        <v>4</v>
      </c>
      <c r="AT1398" s="313">
        <v>3</v>
      </c>
      <c r="AU1398" s="313">
        <v>3</v>
      </c>
      <c r="AX1398" s="303">
        <v>156.875</v>
      </c>
      <c r="AY1398" s="299">
        <v>740</v>
      </c>
      <c r="AZ1398" s="303">
        <v>697.22222222222217</v>
      </c>
      <c r="BA1398" s="299">
        <v>0</v>
      </c>
      <c r="BB1398" s="304">
        <v>471.05999999999995</v>
      </c>
      <c r="BC1398" s="304">
        <v>482.48</v>
      </c>
      <c r="BD1398" s="303">
        <v>1697.2222222222222</v>
      </c>
      <c r="BE1398" s="303">
        <v>1000</v>
      </c>
      <c r="BF1398" s="299"/>
      <c r="BG1398" s="299"/>
      <c r="BH1398" s="297" t="s">
        <v>4757</v>
      </c>
      <c r="BI1398" s="312"/>
      <c r="BJ1398" s="305" t="s">
        <v>109</v>
      </c>
      <c r="BK1398" s="305"/>
      <c r="BL1398" s="305">
        <v>1</v>
      </c>
      <c r="BM1398" s="307">
        <v>1</v>
      </c>
      <c r="BN1398" s="307" t="s">
        <v>79</v>
      </c>
      <c r="BO1398" s="305" t="s">
        <v>1210</v>
      </c>
      <c r="BP1398" s="308">
        <v>471.06</v>
      </c>
      <c r="BQ1398" s="308">
        <v>482.48</v>
      </c>
      <c r="BR1398" s="308">
        <v>12</v>
      </c>
      <c r="BS1398" s="308">
        <v>12</v>
      </c>
      <c r="BT1398" s="305" t="s">
        <v>4792</v>
      </c>
      <c r="BU1398" s="307">
        <v>0.1</v>
      </c>
      <c r="BV1398" s="309">
        <v>0</v>
      </c>
      <c r="BW1398" s="310" t="s">
        <v>1252</v>
      </c>
      <c r="BX1398" s="305"/>
      <c r="BY1398" s="308">
        <v>471.06</v>
      </c>
      <c r="BZ1398" s="308">
        <v>482.48</v>
      </c>
      <c r="CA1398" s="308">
        <v>20.399999999999999</v>
      </c>
      <c r="CB1398" s="308">
        <v>20.399999999999999</v>
      </c>
      <c r="CC1398" s="307">
        <v>0.55000000000000004</v>
      </c>
      <c r="CD1398" s="305" t="s">
        <v>1212</v>
      </c>
      <c r="CE1398" s="310" t="s">
        <v>1252</v>
      </c>
      <c r="CF1398" s="305"/>
      <c r="CG1398" s="308">
        <v>471.06</v>
      </c>
      <c r="CH1398" s="308">
        <v>482.48</v>
      </c>
      <c r="CI1398" s="308">
        <v>12</v>
      </c>
      <c r="CJ1398" s="308">
        <v>12</v>
      </c>
      <c r="CK1398" s="307"/>
      <c r="CL1398" s="307"/>
      <c r="CM1398" s="307">
        <v>1</v>
      </c>
      <c r="CN1398" s="311" t="s">
        <v>1212</v>
      </c>
      <c r="CO1398" s="305" t="s">
        <v>1252</v>
      </c>
      <c r="CP1398" s="305"/>
      <c r="CQ1398" s="308">
        <v>471.06</v>
      </c>
      <c r="CR1398" s="308">
        <v>482.48</v>
      </c>
      <c r="CS1398" s="308">
        <v>12</v>
      </c>
      <c r="CT1398" s="308">
        <v>12</v>
      </c>
      <c r="CU1398" s="299"/>
      <c r="CV1398" s="299"/>
      <c r="CW1398" s="312"/>
      <c r="CX1398" s="312"/>
      <c r="CY1398" s="299"/>
      <c r="CZ1398" s="299"/>
      <c r="DA1398" s="299"/>
      <c r="DB1398" s="299"/>
      <c r="DC1398" s="299"/>
      <c r="DD1398" s="299"/>
      <c r="DE1398" s="299"/>
      <c r="DF1398" s="299"/>
    </row>
    <row r="1399" spans="1:110" s="313" customFormat="1" ht="16" customHeight="1">
      <c r="A1399" s="297" t="s">
        <v>4793</v>
      </c>
      <c r="B1399" s="297" t="s">
        <v>4794</v>
      </c>
      <c r="C1399" s="119" t="s">
        <v>1214</v>
      </c>
      <c r="D1399" s="119"/>
      <c r="E1399" s="119"/>
      <c r="F1399" s="298">
        <v>1399</v>
      </c>
      <c r="G1399" s="119"/>
      <c r="H1399" s="119"/>
      <c r="I1399" s="119" t="s">
        <v>4795</v>
      </c>
      <c r="J1399" s="119" t="s">
        <v>4796</v>
      </c>
      <c r="K1399" s="119" t="s">
        <v>378</v>
      </c>
      <c r="L1399" s="119"/>
      <c r="M1399" s="119" t="s">
        <v>147</v>
      </c>
      <c r="N1399" s="119"/>
      <c r="O1399" s="119"/>
      <c r="P1399" s="119"/>
      <c r="Q1399" s="119"/>
      <c r="R1399" s="119">
        <v>1</v>
      </c>
      <c r="S1399" s="119" t="s">
        <v>120</v>
      </c>
      <c r="T1399" s="119"/>
      <c r="U1399" s="119"/>
      <c r="V1399" s="119"/>
      <c r="W1399" s="119"/>
      <c r="X1399" s="119" t="s">
        <v>4797</v>
      </c>
      <c r="Y1399" s="119" t="s">
        <v>4798</v>
      </c>
      <c r="Z1399" s="119" t="s">
        <v>4799</v>
      </c>
      <c r="AA1399" s="119" t="s">
        <v>4800</v>
      </c>
      <c r="AB1399" s="119" t="s">
        <v>1209</v>
      </c>
      <c r="AD1399" s="314"/>
      <c r="AE1399" s="315"/>
      <c r="AF1399" s="297" t="s">
        <v>833</v>
      </c>
      <c r="AG1399" s="302">
        <v>0</v>
      </c>
      <c r="AH1399" s="297" t="s">
        <v>4793</v>
      </c>
      <c r="AI1399" s="297" t="s">
        <v>4794</v>
      </c>
      <c r="AJ1399" s="302">
        <v>2</v>
      </c>
      <c r="AK1399" s="313">
        <v>8</v>
      </c>
      <c r="AL1399" s="313">
        <v>3</v>
      </c>
      <c r="AR1399" s="313">
        <v>8</v>
      </c>
      <c r="AS1399" s="313">
        <v>4</v>
      </c>
      <c r="AX1399" s="303">
        <v>163.125</v>
      </c>
      <c r="AY1399" s="299">
        <v>500</v>
      </c>
      <c r="AZ1399" s="303">
        <v>725</v>
      </c>
      <c r="BA1399" s="299">
        <v>0</v>
      </c>
      <c r="BB1399" s="304">
        <v>682.8</v>
      </c>
      <c r="BC1399" s="304">
        <v>613.49</v>
      </c>
      <c r="BD1399" s="303">
        <v>1725</v>
      </c>
      <c r="BE1399" s="303">
        <v>1000</v>
      </c>
      <c r="BF1399" s="299"/>
      <c r="BG1399" s="299"/>
      <c r="BH1399" s="297" t="s">
        <v>4542</v>
      </c>
      <c r="BI1399" s="312"/>
      <c r="BJ1399" s="305" t="s">
        <v>109</v>
      </c>
      <c r="BK1399" s="305"/>
      <c r="BL1399" s="305">
        <v>1</v>
      </c>
      <c r="BM1399" s="307">
        <v>1</v>
      </c>
      <c r="BN1399" s="307" t="s">
        <v>79</v>
      </c>
      <c r="BO1399" s="305" t="s">
        <v>1210</v>
      </c>
      <c r="BP1399" s="308">
        <v>682.8</v>
      </c>
      <c r="BQ1399" s="308">
        <v>613.49</v>
      </c>
      <c r="BR1399" s="308">
        <v>60</v>
      </c>
      <c r="BS1399" s="308">
        <v>60</v>
      </c>
      <c r="BT1399" s="305" t="s">
        <v>4801</v>
      </c>
      <c r="BU1399" s="307">
        <v>0.1</v>
      </c>
      <c r="BV1399" s="309">
        <v>0</v>
      </c>
      <c r="BW1399" s="310" t="s">
        <v>1232</v>
      </c>
      <c r="BX1399" s="305"/>
      <c r="BY1399" s="308">
        <v>682.8</v>
      </c>
      <c r="BZ1399" s="308">
        <v>613.49</v>
      </c>
      <c r="CA1399" s="308">
        <v>102</v>
      </c>
      <c r="CB1399" s="308">
        <v>102</v>
      </c>
      <c r="CC1399" s="307">
        <v>0.55000000000000004</v>
      </c>
      <c r="CD1399" s="305" t="s">
        <v>1212</v>
      </c>
      <c r="CE1399" s="310" t="s">
        <v>1232</v>
      </c>
      <c r="CF1399" s="305"/>
      <c r="CG1399" s="308">
        <v>682.8</v>
      </c>
      <c r="CH1399" s="308">
        <v>613.49</v>
      </c>
      <c r="CI1399" s="308">
        <v>60</v>
      </c>
      <c r="CJ1399" s="308">
        <v>60</v>
      </c>
      <c r="CK1399" s="307"/>
      <c r="CL1399" s="307"/>
      <c r="CM1399" s="307">
        <v>1</v>
      </c>
      <c r="CN1399" s="311" t="s">
        <v>1212</v>
      </c>
      <c r="CO1399" s="305" t="s">
        <v>1232</v>
      </c>
      <c r="CP1399" s="305"/>
      <c r="CQ1399" s="308">
        <v>682.8</v>
      </c>
      <c r="CR1399" s="308">
        <v>613.49</v>
      </c>
      <c r="CS1399" s="308">
        <v>60</v>
      </c>
      <c r="CT1399" s="308">
        <v>60</v>
      </c>
      <c r="CU1399" s="299"/>
      <c r="CV1399" s="299"/>
      <c r="CW1399" s="312"/>
      <c r="CX1399" s="312"/>
      <c r="CY1399" s="299"/>
      <c r="CZ1399" s="299"/>
      <c r="DA1399" s="299"/>
      <c r="DB1399" s="299"/>
      <c r="DC1399" s="299"/>
      <c r="DD1399" s="299"/>
      <c r="DE1399" s="299"/>
      <c r="DF1399" s="299"/>
    </row>
    <row r="1400" spans="1:110" s="313" customFormat="1" ht="16" customHeight="1">
      <c r="A1400" s="297" t="s">
        <v>4802</v>
      </c>
      <c r="B1400" s="297" t="s">
        <v>4803</v>
      </c>
      <c r="C1400" s="119" t="s">
        <v>1214</v>
      </c>
      <c r="D1400" s="119"/>
      <c r="E1400" s="119"/>
      <c r="F1400" s="298">
        <v>1400</v>
      </c>
      <c r="G1400" s="119"/>
      <c r="H1400" s="119"/>
      <c r="I1400" s="119" t="s">
        <v>4804</v>
      </c>
      <c r="J1400" s="119" t="s">
        <v>4805</v>
      </c>
      <c r="K1400" s="119" t="s">
        <v>378</v>
      </c>
      <c r="L1400" s="119"/>
      <c r="M1400" s="119" t="s">
        <v>147</v>
      </c>
      <c r="N1400" s="119"/>
      <c r="O1400" s="119"/>
      <c r="P1400" s="119"/>
      <c r="Q1400" s="119"/>
      <c r="R1400" s="119">
        <v>1</v>
      </c>
      <c r="S1400" s="119" t="s">
        <v>120</v>
      </c>
      <c r="T1400" s="119"/>
      <c r="U1400" s="119"/>
      <c r="V1400" s="119"/>
      <c r="W1400" s="119"/>
      <c r="X1400" s="119" t="s">
        <v>4806</v>
      </c>
      <c r="Y1400" s="119" t="s">
        <v>4807</v>
      </c>
      <c r="Z1400" s="119" t="s">
        <v>4808</v>
      </c>
      <c r="AA1400" s="119" t="s">
        <v>4809</v>
      </c>
      <c r="AB1400" s="119" t="s">
        <v>1209</v>
      </c>
      <c r="AD1400" s="314"/>
      <c r="AE1400" s="315"/>
      <c r="AF1400" s="297" t="s">
        <v>834</v>
      </c>
      <c r="AG1400" s="302">
        <v>0</v>
      </c>
      <c r="AH1400" s="297" t="s">
        <v>4802</v>
      </c>
      <c r="AI1400" s="297" t="s">
        <v>4803</v>
      </c>
      <c r="AJ1400" s="302">
        <v>3</v>
      </c>
      <c r="AK1400" s="313">
        <v>8</v>
      </c>
      <c r="AL1400" s="313">
        <v>3</v>
      </c>
      <c r="AM1400" s="313">
        <v>1</v>
      </c>
      <c r="AR1400" s="313">
        <v>8</v>
      </c>
      <c r="AS1400" s="313">
        <v>4</v>
      </c>
      <c r="AT1400" s="313">
        <v>3</v>
      </c>
      <c r="AX1400" s="303">
        <v>159.375</v>
      </c>
      <c r="AY1400" s="299">
        <v>640</v>
      </c>
      <c r="AZ1400" s="303">
        <v>708.33333333333337</v>
      </c>
      <c r="BA1400" s="299">
        <v>0</v>
      </c>
      <c r="BB1400" s="304">
        <v>562.5</v>
      </c>
      <c r="BC1400" s="304">
        <v>532.89</v>
      </c>
      <c r="BD1400" s="303">
        <v>1708.3333333333335</v>
      </c>
      <c r="BE1400" s="303">
        <v>1000</v>
      </c>
      <c r="BF1400" s="299"/>
      <c r="BG1400" s="299"/>
      <c r="BH1400" s="297" t="s">
        <v>4793</v>
      </c>
      <c r="BI1400" s="312"/>
      <c r="BJ1400" s="305" t="s">
        <v>109</v>
      </c>
      <c r="BK1400" s="305"/>
      <c r="BL1400" s="305">
        <v>1</v>
      </c>
      <c r="BM1400" s="307">
        <v>1</v>
      </c>
      <c r="BN1400" s="307" t="s">
        <v>79</v>
      </c>
      <c r="BO1400" s="305" t="s">
        <v>1210</v>
      </c>
      <c r="BP1400" s="308">
        <v>562.5</v>
      </c>
      <c r="BQ1400" s="308">
        <v>532.89</v>
      </c>
      <c r="BR1400" s="308">
        <v>35</v>
      </c>
      <c r="BS1400" s="308">
        <v>35</v>
      </c>
      <c r="BT1400" s="305" t="s">
        <v>4810</v>
      </c>
      <c r="BU1400" s="307">
        <v>0.1</v>
      </c>
      <c r="BV1400" s="309">
        <v>0</v>
      </c>
      <c r="BW1400" s="310" t="s">
        <v>1242</v>
      </c>
      <c r="BX1400" s="305"/>
      <c r="BY1400" s="308">
        <v>562.5</v>
      </c>
      <c r="BZ1400" s="308">
        <v>532.89</v>
      </c>
      <c r="CA1400" s="308">
        <v>59.5</v>
      </c>
      <c r="CB1400" s="308">
        <v>59.5</v>
      </c>
      <c r="CC1400" s="307">
        <v>0.55000000000000004</v>
      </c>
      <c r="CD1400" s="305" t="s">
        <v>1212</v>
      </c>
      <c r="CE1400" s="310" t="s">
        <v>1242</v>
      </c>
      <c r="CF1400" s="305"/>
      <c r="CG1400" s="308">
        <v>562.5</v>
      </c>
      <c r="CH1400" s="308">
        <v>532.89</v>
      </c>
      <c r="CI1400" s="308">
        <v>35</v>
      </c>
      <c r="CJ1400" s="308">
        <v>35</v>
      </c>
      <c r="CK1400" s="307"/>
      <c r="CL1400" s="307"/>
      <c r="CM1400" s="307">
        <v>1</v>
      </c>
      <c r="CN1400" s="311" t="s">
        <v>1212</v>
      </c>
      <c r="CO1400" s="305" t="s">
        <v>1242</v>
      </c>
      <c r="CP1400" s="305"/>
      <c r="CQ1400" s="308">
        <v>562.5</v>
      </c>
      <c r="CR1400" s="308">
        <v>532.89</v>
      </c>
      <c r="CS1400" s="308">
        <v>35</v>
      </c>
      <c r="CT1400" s="308">
        <v>35</v>
      </c>
      <c r="CU1400" s="299"/>
      <c r="CV1400" s="299"/>
      <c r="CW1400" s="312"/>
      <c r="CX1400" s="312"/>
      <c r="CY1400" s="299"/>
      <c r="CZ1400" s="299"/>
      <c r="DA1400" s="299"/>
      <c r="DB1400" s="299"/>
      <c r="DC1400" s="299"/>
      <c r="DD1400" s="299"/>
      <c r="DE1400" s="299"/>
      <c r="DF1400" s="299"/>
    </row>
    <row r="1401" spans="1:110" s="313" customFormat="1" ht="16" customHeight="1">
      <c r="A1401" s="297" t="s">
        <v>4811</v>
      </c>
      <c r="B1401" s="297" t="s">
        <v>4812</v>
      </c>
      <c r="C1401" s="119" t="s">
        <v>1214</v>
      </c>
      <c r="D1401" s="119"/>
      <c r="E1401" s="119"/>
      <c r="F1401" s="298">
        <v>1401</v>
      </c>
      <c r="G1401" s="119"/>
      <c r="H1401" s="119"/>
      <c r="I1401" s="119" t="s">
        <v>4813</v>
      </c>
      <c r="J1401" s="119" t="s">
        <v>4814</v>
      </c>
      <c r="K1401" s="119" t="s">
        <v>378</v>
      </c>
      <c r="L1401" s="119"/>
      <c r="M1401" s="119" t="s">
        <v>147</v>
      </c>
      <c r="N1401" s="119"/>
      <c r="O1401" s="119"/>
      <c r="P1401" s="119"/>
      <c r="Q1401" s="119"/>
      <c r="R1401" s="119">
        <v>1</v>
      </c>
      <c r="S1401" s="119" t="s">
        <v>120</v>
      </c>
      <c r="T1401" s="119"/>
      <c r="U1401" s="119"/>
      <c r="V1401" s="119"/>
      <c r="W1401" s="119"/>
      <c r="X1401" s="119" t="s">
        <v>4815</v>
      </c>
      <c r="Y1401" s="119" t="s">
        <v>4816</v>
      </c>
      <c r="Z1401" s="119" t="s">
        <v>4817</v>
      </c>
      <c r="AA1401" s="119" t="s">
        <v>4818</v>
      </c>
      <c r="AB1401" s="119" t="s">
        <v>1209</v>
      </c>
      <c r="AD1401" s="314"/>
      <c r="AE1401" s="315"/>
      <c r="AF1401" s="297" t="s">
        <v>835</v>
      </c>
      <c r="AG1401" s="302">
        <v>0</v>
      </c>
      <c r="AH1401" s="297" t="s">
        <v>4811</v>
      </c>
      <c r="AI1401" s="297" t="s">
        <v>4812</v>
      </c>
      <c r="AJ1401" s="302">
        <v>4</v>
      </c>
      <c r="AK1401" s="313">
        <v>8</v>
      </c>
      <c r="AL1401" s="313">
        <v>3</v>
      </c>
      <c r="AM1401" s="313">
        <v>1</v>
      </c>
      <c r="AN1401" s="313">
        <v>1</v>
      </c>
      <c r="AR1401" s="313">
        <v>8</v>
      </c>
      <c r="AS1401" s="313">
        <v>4</v>
      </c>
      <c r="AT1401" s="313">
        <v>3</v>
      </c>
      <c r="AU1401" s="313">
        <v>3</v>
      </c>
      <c r="AX1401" s="303">
        <v>158.125</v>
      </c>
      <c r="AY1401" s="299">
        <v>740</v>
      </c>
      <c r="AZ1401" s="303">
        <v>702.77777777777783</v>
      </c>
      <c r="BA1401" s="299">
        <v>0</v>
      </c>
      <c r="BB1401" s="304">
        <v>482.48</v>
      </c>
      <c r="BC1401" s="304">
        <v>471.05999999999995</v>
      </c>
      <c r="BD1401" s="303">
        <v>1702.7777777777778</v>
      </c>
      <c r="BE1401" s="303">
        <v>1000</v>
      </c>
      <c r="BF1401" s="299"/>
      <c r="BG1401" s="299"/>
      <c r="BH1401" s="297" t="s">
        <v>4802</v>
      </c>
      <c r="BI1401" s="312"/>
      <c r="BJ1401" s="305" t="s">
        <v>109</v>
      </c>
      <c r="BK1401" s="305"/>
      <c r="BL1401" s="305">
        <v>1</v>
      </c>
      <c r="BM1401" s="307">
        <v>1</v>
      </c>
      <c r="BN1401" s="307" t="s">
        <v>79</v>
      </c>
      <c r="BO1401" s="305" t="s">
        <v>1210</v>
      </c>
      <c r="BP1401" s="308">
        <v>482.48</v>
      </c>
      <c r="BQ1401" s="308">
        <v>471.06</v>
      </c>
      <c r="BR1401" s="308">
        <v>12</v>
      </c>
      <c r="BS1401" s="308">
        <v>12</v>
      </c>
      <c r="BT1401" s="305" t="s">
        <v>4819</v>
      </c>
      <c r="BU1401" s="307">
        <v>0.1</v>
      </c>
      <c r="BV1401" s="309">
        <v>0</v>
      </c>
      <c r="BW1401" s="310" t="s">
        <v>1252</v>
      </c>
      <c r="BX1401" s="305"/>
      <c r="BY1401" s="308">
        <v>482.48</v>
      </c>
      <c r="BZ1401" s="308">
        <v>471.06</v>
      </c>
      <c r="CA1401" s="308">
        <v>20.399999999999999</v>
      </c>
      <c r="CB1401" s="308">
        <v>20.399999999999999</v>
      </c>
      <c r="CC1401" s="307">
        <v>0.55000000000000004</v>
      </c>
      <c r="CD1401" s="305" t="s">
        <v>1212</v>
      </c>
      <c r="CE1401" s="310" t="s">
        <v>1252</v>
      </c>
      <c r="CF1401" s="305"/>
      <c r="CG1401" s="308">
        <v>482.48</v>
      </c>
      <c r="CH1401" s="308">
        <v>471.06</v>
      </c>
      <c r="CI1401" s="308">
        <v>12</v>
      </c>
      <c r="CJ1401" s="308">
        <v>12</v>
      </c>
      <c r="CK1401" s="307"/>
      <c r="CL1401" s="307"/>
      <c r="CM1401" s="307">
        <v>1</v>
      </c>
      <c r="CN1401" s="311" t="s">
        <v>1212</v>
      </c>
      <c r="CO1401" s="305" t="s">
        <v>1252</v>
      </c>
      <c r="CP1401" s="305"/>
      <c r="CQ1401" s="308">
        <v>482.48</v>
      </c>
      <c r="CR1401" s="308">
        <v>471.06</v>
      </c>
      <c r="CS1401" s="308">
        <v>12</v>
      </c>
      <c r="CT1401" s="308">
        <v>12</v>
      </c>
      <c r="CU1401" s="299"/>
      <c r="CV1401" s="299"/>
      <c r="CW1401" s="312"/>
      <c r="CX1401" s="312"/>
      <c r="CY1401" s="299"/>
      <c r="CZ1401" s="299"/>
      <c r="DA1401" s="299"/>
      <c r="DB1401" s="299"/>
      <c r="DC1401" s="299"/>
      <c r="DD1401" s="299"/>
      <c r="DE1401" s="299"/>
      <c r="DF1401" s="299"/>
    </row>
    <row r="1402" spans="1:110" s="313" customFormat="1" ht="16" customHeight="1">
      <c r="A1402" s="297" t="s">
        <v>4820</v>
      </c>
      <c r="B1402" s="297" t="s">
        <v>4821</v>
      </c>
      <c r="C1402" s="119" t="s">
        <v>1255</v>
      </c>
      <c r="D1402" s="119"/>
      <c r="E1402" s="119"/>
      <c r="F1402" s="298">
        <v>1402</v>
      </c>
      <c r="G1402" s="119"/>
      <c r="H1402" s="119"/>
      <c r="I1402" s="119" t="s">
        <v>4822</v>
      </c>
      <c r="J1402" s="119" t="s">
        <v>4823</v>
      </c>
      <c r="K1402" s="119" t="s">
        <v>378</v>
      </c>
      <c r="L1402" s="119"/>
      <c r="M1402" s="119" t="s">
        <v>147</v>
      </c>
      <c r="N1402" s="119"/>
      <c r="O1402" s="119"/>
      <c r="P1402" s="119"/>
      <c r="Q1402" s="119"/>
      <c r="R1402" s="119">
        <v>1</v>
      </c>
      <c r="S1402" s="119" t="s">
        <v>120</v>
      </c>
      <c r="T1402" s="119"/>
      <c r="U1402" s="119"/>
      <c r="V1402" s="119"/>
      <c r="W1402" s="119"/>
      <c r="X1402" s="119" t="s">
        <v>4824</v>
      </c>
      <c r="Y1402" s="119" t="s">
        <v>4825</v>
      </c>
      <c r="Z1402" s="119" t="s">
        <v>4826</v>
      </c>
      <c r="AA1402" s="119" t="s">
        <v>4827</v>
      </c>
      <c r="AB1402" s="119" t="s">
        <v>1209</v>
      </c>
      <c r="AD1402" s="314"/>
      <c r="AE1402" s="315"/>
      <c r="AF1402" s="297" t="s">
        <v>836</v>
      </c>
      <c r="AG1402" s="302">
        <v>0</v>
      </c>
      <c r="AH1402" s="297" t="s">
        <v>4820</v>
      </c>
      <c r="AI1402" s="297" t="s">
        <v>4821</v>
      </c>
      <c r="AJ1402" s="302">
        <v>4</v>
      </c>
      <c r="AK1402" s="313">
        <v>8</v>
      </c>
      <c r="AL1402" s="313">
        <v>3</v>
      </c>
      <c r="AM1402" s="313">
        <v>1</v>
      </c>
      <c r="AN1402" s="313">
        <v>2</v>
      </c>
      <c r="AR1402" s="313">
        <v>8</v>
      </c>
      <c r="AS1402" s="313">
        <v>4</v>
      </c>
      <c r="AT1402" s="313">
        <v>3</v>
      </c>
      <c r="AU1402" s="313">
        <v>3</v>
      </c>
      <c r="AX1402" s="303">
        <v>159.375</v>
      </c>
      <c r="AY1402" s="299">
        <v>740</v>
      </c>
      <c r="AZ1402" s="303">
        <v>708.33333333333337</v>
      </c>
      <c r="BA1402" s="299">
        <v>0</v>
      </c>
      <c r="BB1402" s="304">
        <v>494.14</v>
      </c>
      <c r="BC1402" s="304">
        <v>459.9</v>
      </c>
      <c r="BD1402" s="303">
        <v>1708.3333333333335</v>
      </c>
      <c r="BE1402" s="303">
        <v>1000</v>
      </c>
      <c r="BF1402" s="299"/>
      <c r="BG1402" s="299"/>
      <c r="BH1402" s="297" t="s">
        <v>4802</v>
      </c>
      <c r="BI1402" s="312"/>
      <c r="BJ1402" s="305" t="s">
        <v>109</v>
      </c>
      <c r="BK1402" s="305"/>
      <c r="BL1402" s="305">
        <v>1</v>
      </c>
      <c r="BM1402" s="307">
        <v>1</v>
      </c>
      <c r="BN1402" s="307" t="s">
        <v>79</v>
      </c>
      <c r="BO1402" s="305" t="s">
        <v>1210</v>
      </c>
      <c r="BP1402" s="308">
        <v>494.14</v>
      </c>
      <c r="BQ1402" s="308">
        <v>459.9</v>
      </c>
      <c r="BR1402" s="308">
        <v>12</v>
      </c>
      <c r="BS1402" s="308">
        <v>12</v>
      </c>
      <c r="BT1402" s="305" t="s">
        <v>4828</v>
      </c>
      <c r="BU1402" s="307">
        <v>0.1</v>
      </c>
      <c r="BV1402" s="309">
        <v>0</v>
      </c>
      <c r="BW1402" s="310" t="s">
        <v>1252</v>
      </c>
      <c r="BX1402" s="305"/>
      <c r="BY1402" s="308">
        <v>494.14</v>
      </c>
      <c r="BZ1402" s="308">
        <v>459.9</v>
      </c>
      <c r="CA1402" s="308">
        <v>20.399999999999999</v>
      </c>
      <c r="CB1402" s="308">
        <v>20.399999999999999</v>
      </c>
      <c r="CC1402" s="307">
        <v>0.55000000000000004</v>
      </c>
      <c r="CD1402" s="305" t="s">
        <v>1212</v>
      </c>
      <c r="CE1402" s="310" t="s">
        <v>1252</v>
      </c>
      <c r="CF1402" s="305"/>
      <c r="CG1402" s="308">
        <v>494.14</v>
      </c>
      <c r="CH1402" s="308">
        <v>459.9</v>
      </c>
      <c r="CI1402" s="308">
        <v>12</v>
      </c>
      <c r="CJ1402" s="308">
        <v>12</v>
      </c>
      <c r="CK1402" s="307"/>
      <c r="CL1402" s="307"/>
      <c r="CM1402" s="307">
        <v>1</v>
      </c>
      <c r="CN1402" s="311" t="s">
        <v>1212</v>
      </c>
      <c r="CO1402" s="305" t="s">
        <v>1252</v>
      </c>
      <c r="CP1402" s="305"/>
      <c r="CQ1402" s="308">
        <v>494.14</v>
      </c>
      <c r="CR1402" s="308">
        <v>459.9</v>
      </c>
      <c r="CS1402" s="308">
        <v>12</v>
      </c>
      <c r="CT1402" s="308">
        <v>12</v>
      </c>
      <c r="CU1402" s="299"/>
      <c r="CV1402" s="299"/>
      <c r="CW1402" s="312"/>
      <c r="CX1402" s="312"/>
      <c r="CY1402" s="299"/>
      <c r="CZ1402" s="299"/>
      <c r="DA1402" s="299"/>
      <c r="DB1402" s="299"/>
      <c r="DC1402" s="299"/>
      <c r="DD1402" s="299"/>
      <c r="DE1402" s="299"/>
      <c r="DF1402" s="299"/>
    </row>
    <row r="1403" spans="1:110" s="313" customFormat="1" ht="16" customHeight="1">
      <c r="A1403" s="297" t="s">
        <v>4829</v>
      </c>
      <c r="B1403" s="297" t="s">
        <v>4830</v>
      </c>
      <c r="C1403" s="119" t="s">
        <v>1214</v>
      </c>
      <c r="D1403" s="119"/>
      <c r="E1403" s="119"/>
      <c r="F1403" s="298">
        <v>1403</v>
      </c>
      <c r="G1403" s="119"/>
      <c r="H1403" s="119"/>
      <c r="I1403" s="119" t="s">
        <v>4831</v>
      </c>
      <c r="J1403" s="119" t="s">
        <v>4832</v>
      </c>
      <c r="K1403" s="119" t="s">
        <v>378</v>
      </c>
      <c r="L1403" s="119"/>
      <c r="M1403" s="119" t="s">
        <v>147</v>
      </c>
      <c r="N1403" s="119"/>
      <c r="O1403" s="119"/>
      <c r="P1403" s="119"/>
      <c r="Q1403" s="119"/>
      <c r="R1403" s="119">
        <v>1</v>
      </c>
      <c r="S1403" s="119" t="s">
        <v>120</v>
      </c>
      <c r="T1403" s="119"/>
      <c r="U1403" s="119"/>
      <c r="V1403" s="119"/>
      <c r="W1403" s="119"/>
      <c r="X1403" s="119" t="s">
        <v>4833</v>
      </c>
      <c r="Y1403" s="119" t="s">
        <v>4834</v>
      </c>
      <c r="Z1403" s="119" t="s">
        <v>4835</v>
      </c>
      <c r="AA1403" s="119" t="s">
        <v>4836</v>
      </c>
      <c r="AB1403" s="119" t="s">
        <v>1209</v>
      </c>
      <c r="AD1403" s="314"/>
      <c r="AE1403" s="315"/>
      <c r="AF1403" s="297" t="s">
        <v>837</v>
      </c>
      <c r="AG1403" s="302">
        <v>0</v>
      </c>
      <c r="AH1403" s="297" t="s">
        <v>4829</v>
      </c>
      <c r="AI1403" s="297" t="s">
        <v>4830</v>
      </c>
      <c r="AJ1403" s="302">
        <v>4</v>
      </c>
      <c r="AK1403" s="313">
        <v>8</v>
      </c>
      <c r="AL1403" s="313">
        <v>3</v>
      </c>
      <c r="AM1403" s="313">
        <v>1</v>
      </c>
      <c r="AN1403" s="313">
        <v>3</v>
      </c>
      <c r="AR1403" s="313">
        <v>8</v>
      </c>
      <c r="AS1403" s="313">
        <v>4</v>
      </c>
      <c r="AT1403" s="313">
        <v>3</v>
      </c>
      <c r="AU1403" s="313">
        <v>3</v>
      </c>
      <c r="AX1403" s="303">
        <v>160.625</v>
      </c>
      <c r="AY1403" s="299">
        <v>740</v>
      </c>
      <c r="AZ1403" s="303">
        <v>713.88888888888891</v>
      </c>
      <c r="BA1403" s="299">
        <v>0</v>
      </c>
      <c r="BB1403" s="304">
        <v>506.04</v>
      </c>
      <c r="BC1403" s="304">
        <v>448.99</v>
      </c>
      <c r="BD1403" s="303">
        <v>1713.8888888888889</v>
      </c>
      <c r="BE1403" s="303">
        <v>1000</v>
      </c>
      <c r="BF1403" s="299"/>
      <c r="BG1403" s="299"/>
      <c r="BH1403" s="297" t="s">
        <v>4802</v>
      </c>
      <c r="BI1403" s="312"/>
      <c r="BJ1403" s="305" t="s">
        <v>109</v>
      </c>
      <c r="BK1403" s="305"/>
      <c r="BL1403" s="305">
        <v>1</v>
      </c>
      <c r="BM1403" s="307">
        <v>1</v>
      </c>
      <c r="BN1403" s="307" t="s">
        <v>79</v>
      </c>
      <c r="BO1403" s="305" t="s">
        <v>1210</v>
      </c>
      <c r="BP1403" s="308">
        <v>506.04</v>
      </c>
      <c r="BQ1403" s="308">
        <v>448.99</v>
      </c>
      <c r="BR1403" s="308">
        <v>12</v>
      </c>
      <c r="BS1403" s="308">
        <v>12</v>
      </c>
      <c r="BT1403" s="305" t="s">
        <v>4837</v>
      </c>
      <c r="BU1403" s="307">
        <v>0.1</v>
      </c>
      <c r="BV1403" s="309">
        <v>0</v>
      </c>
      <c r="BW1403" s="310" t="s">
        <v>1252</v>
      </c>
      <c r="BX1403" s="305"/>
      <c r="BY1403" s="308">
        <v>506.04</v>
      </c>
      <c r="BZ1403" s="308">
        <v>448.99</v>
      </c>
      <c r="CA1403" s="308">
        <v>20.399999999999999</v>
      </c>
      <c r="CB1403" s="308">
        <v>20.399999999999999</v>
      </c>
      <c r="CC1403" s="307">
        <v>0.55000000000000004</v>
      </c>
      <c r="CD1403" s="305" t="s">
        <v>1212</v>
      </c>
      <c r="CE1403" s="310" t="s">
        <v>1252</v>
      </c>
      <c r="CF1403" s="305"/>
      <c r="CG1403" s="308">
        <v>506.04</v>
      </c>
      <c r="CH1403" s="308">
        <v>448.99</v>
      </c>
      <c r="CI1403" s="308">
        <v>12</v>
      </c>
      <c r="CJ1403" s="308">
        <v>12</v>
      </c>
      <c r="CK1403" s="307"/>
      <c r="CL1403" s="307"/>
      <c r="CM1403" s="307">
        <v>1</v>
      </c>
      <c r="CN1403" s="311" t="s">
        <v>1212</v>
      </c>
      <c r="CO1403" s="305" t="s">
        <v>1252</v>
      </c>
      <c r="CP1403" s="305"/>
      <c r="CQ1403" s="308">
        <v>506.04</v>
      </c>
      <c r="CR1403" s="308">
        <v>448.99</v>
      </c>
      <c r="CS1403" s="308">
        <v>12</v>
      </c>
      <c r="CT1403" s="308">
        <v>12</v>
      </c>
      <c r="CU1403" s="299"/>
      <c r="CV1403" s="299"/>
      <c r="CW1403" s="312"/>
      <c r="CX1403" s="312"/>
      <c r="CY1403" s="299"/>
      <c r="CZ1403" s="299"/>
      <c r="DA1403" s="299"/>
      <c r="DB1403" s="299"/>
      <c r="DC1403" s="299"/>
      <c r="DD1403" s="299"/>
      <c r="DE1403" s="299"/>
      <c r="DF1403" s="299"/>
    </row>
    <row r="1404" spans="1:110" s="313" customFormat="1" ht="16" customHeight="1">
      <c r="A1404" s="297" t="s">
        <v>4838</v>
      </c>
      <c r="B1404" s="297" t="s">
        <v>4839</v>
      </c>
      <c r="C1404" s="119" t="s">
        <v>1255</v>
      </c>
      <c r="D1404" s="119"/>
      <c r="E1404" s="119"/>
      <c r="F1404" s="298">
        <v>1404</v>
      </c>
      <c r="G1404" s="119"/>
      <c r="H1404" s="119"/>
      <c r="I1404" s="119" t="s">
        <v>4840</v>
      </c>
      <c r="J1404" s="119" t="s">
        <v>4841</v>
      </c>
      <c r="K1404" s="119" t="s">
        <v>378</v>
      </c>
      <c r="L1404" s="119"/>
      <c r="M1404" s="119" t="s">
        <v>147</v>
      </c>
      <c r="N1404" s="119"/>
      <c r="O1404" s="119"/>
      <c r="P1404" s="119"/>
      <c r="Q1404" s="119"/>
      <c r="R1404" s="119">
        <v>1</v>
      </c>
      <c r="S1404" s="119" t="s">
        <v>120</v>
      </c>
      <c r="T1404" s="119"/>
      <c r="U1404" s="119"/>
      <c r="V1404" s="119"/>
      <c r="W1404" s="119"/>
      <c r="X1404" s="119" t="s">
        <v>4842</v>
      </c>
      <c r="Y1404" s="119" t="s">
        <v>4843</v>
      </c>
      <c r="Z1404" s="119" t="s">
        <v>4844</v>
      </c>
      <c r="AA1404" s="119" t="s">
        <v>4845</v>
      </c>
      <c r="AB1404" s="119" t="s">
        <v>1209</v>
      </c>
      <c r="AD1404" s="314"/>
      <c r="AE1404" s="315"/>
      <c r="AF1404" s="297" t="s">
        <v>838</v>
      </c>
      <c r="AG1404" s="302">
        <v>0</v>
      </c>
      <c r="AH1404" s="297" t="s">
        <v>4838</v>
      </c>
      <c r="AI1404" s="297" t="s">
        <v>4839</v>
      </c>
      <c r="AJ1404" s="302">
        <v>3</v>
      </c>
      <c r="AK1404" s="313">
        <v>8</v>
      </c>
      <c r="AL1404" s="313">
        <v>3</v>
      </c>
      <c r="AM1404" s="313">
        <v>2</v>
      </c>
      <c r="AR1404" s="313">
        <v>8</v>
      </c>
      <c r="AS1404" s="313">
        <v>4</v>
      </c>
      <c r="AT1404" s="313">
        <v>3</v>
      </c>
      <c r="AX1404" s="303">
        <v>163.125</v>
      </c>
      <c r="AY1404" s="299">
        <v>640</v>
      </c>
      <c r="AZ1404" s="303">
        <v>725</v>
      </c>
      <c r="BA1404" s="299">
        <v>0</v>
      </c>
      <c r="BB1404" s="304">
        <v>593.99</v>
      </c>
      <c r="BC1404" s="304">
        <v>505.27</v>
      </c>
      <c r="BD1404" s="303">
        <v>1725</v>
      </c>
      <c r="BE1404" s="303">
        <v>1000</v>
      </c>
      <c r="BF1404" s="299"/>
      <c r="BG1404" s="299"/>
      <c r="BH1404" s="297" t="s">
        <v>4793</v>
      </c>
      <c r="BI1404" s="312"/>
      <c r="BJ1404" s="305" t="s">
        <v>109</v>
      </c>
      <c r="BK1404" s="305"/>
      <c r="BL1404" s="305">
        <v>1</v>
      </c>
      <c r="BM1404" s="307">
        <v>1</v>
      </c>
      <c r="BN1404" s="307" t="s">
        <v>79</v>
      </c>
      <c r="BO1404" s="305" t="s">
        <v>1210</v>
      </c>
      <c r="BP1404" s="308">
        <v>593.99</v>
      </c>
      <c r="BQ1404" s="308">
        <v>505.27</v>
      </c>
      <c r="BR1404" s="308">
        <v>35</v>
      </c>
      <c r="BS1404" s="308">
        <v>35</v>
      </c>
      <c r="BT1404" s="305" t="s">
        <v>4846</v>
      </c>
      <c r="BU1404" s="307">
        <v>0.1</v>
      </c>
      <c r="BV1404" s="309">
        <v>0</v>
      </c>
      <c r="BW1404" s="310" t="s">
        <v>1242</v>
      </c>
      <c r="BX1404" s="305"/>
      <c r="BY1404" s="308">
        <v>593.99</v>
      </c>
      <c r="BZ1404" s="308">
        <v>505.27</v>
      </c>
      <c r="CA1404" s="308">
        <v>59.5</v>
      </c>
      <c r="CB1404" s="308">
        <v>59.5</v>
      </c>
      <c r="CC1404" s="307">
        <v>0.55000000000000004</v>
      </c>
      <c r="CD1404" s="305" t="s">
        <v>1212</v>
      </c>
      <c r="CE1404" s="310" t="s">
        <v>1242</v>
      </c>
      <c r="CF1404" s="305"/>
      <c r="CG1404" s="308">
        <v>593.99</v>
      </c>
      <c r="CH1404" s="308">
        <v>505.27</v>
      </c>
      <c r="CI1404" s="308">
        <v>35</v>
      </c>
      <c r="CJ1404" s="308">
        <v>35</v>
      </c>
      <c r="CK1404" s="307"/>
      <c r="CL1404" s="307"/>
      <c r="CM1404" s="307">
        <v>1</v>
      </c>
      <c r="CN1404" s="311" t="s">
        <v>1212</v>
      </c>
      <c r="CO1404" s="305" t="s">
        <v>1242</v>
      </c>
      <c r="CP1404" s="305"/>
      <c r="CQ1404" s="308">
        <v>593.99</v>
      </c>
      <c r="CR1404" s="308">
        <v>505.27</v>
      </c>
      <c r="CS1404" s="308">
        <v>35</v>
      </c>
      <c r="CT1404" s="308">
        <v>35</v>
      </c>
      <c r="CU1404" s="299"/>
      <c r="CV1404" s="299"/>
      <c r="CW1404" s="312"/>
      <c r="CX1404" s="312"/>
      <c r="CY1404" s="299"/>
      <c r="CZ1404" s="299"/>
      <c r="DA1404" s="299"/>
      <c r="DB1404" s="299"/>
      <c r="DC1404" s="299"/>
      <c r="DD1404" s="299"/>
      <c r="DE1404" s="299"/>
      <c r="DF1404" s="299"/>
    </row>
    <row r="1405" spans="1:110" s="313" customFormat="1" ht="16" customHeight="1">
      <c r="A1405" s="297" t="s">
        <v>4847</v>
      </c>
      <c r="B1405" s="297" t="s">
        <v>4848</v>
      </c>
      <c r="C1405" s="119" t="s">
        <v>1255</v>
      </c>
      <c r="D1405" s="119"/>
      <c r="E1405" s="119"/>
      <c r="F1405" s="298">
        <v>1405</v>
      </c>
      <c r="G1405" s="119"/>
      <c r="H1405" s="119"/>
      <c r="I1405" s="119" t="s">
        <v>4849</v>
      </c>
      <c r="J1405" s="119" t="s">
        <v>4850</v>
      </c>
      <c r="K1405" s="119" t="s">
        <v>378</v>
      </c>
      <c r="L1405" s="119"/>
      <c r="M1405" s="119" t="s">
        <v>147</v>
      </c>
      <c r="N1405" s="119"/>
      <c r="O1405" s="119"/>
      <c r="P1405" s="119"/>
      <c r="Q1405" s="119"/>
      <c r="R1405" s="119">
        <v>1</v>
      </c>
      <c r="S1405" s="119" t="s">
        <v>120</v>
      </c>
      <c r="T1405" s="119"/>
      <c r="U1405" s="119"/>
      <c r="V1405" s="119"/>
      <c r="W1405" s="119"/>
      <c r="X1405" s="119" t="s">
        <v>4851</v>
      </c>
      <c r="Y1405" s="119" t="s">
        <v>4852</v>
      </c>
      <c r="Z1405" s="119" t="s">
        <v>4853</v>
      </c>
      <c r="AA1405" s="119" t="s">
        <v>4854</v>
      </c>
      <c r="AB1405" s="119" t="s">
        <v>1209</v>
      </c>
      <c r="AD1405" s="314"/>
      <c r="AE1405" s="315"/>
      <c r="AF1405" s="297" t="s">
        <v>839</v>
      </c>
      <c r="AG1405" s="302">
        <v>0</v>
      </c>
      <c r="AH1405" s="297" t="s">
        <v>4847</v>
      </c>
      <c r="AI1405" s="297" t="s">
        <v>4848</v>
      </c>
      <c r="AJ1405" s="302">
        <v>4</v>
      </c>
      <c r="AK1405" s="313">
        <v>8</v>
      </c>
      <c r="AL1405" s="313">
        <v>3</v>
      </c>
      <c r="AM1405" s="313">
        <v>2</v>
      </c>
      <c r="AN1405" s="313">
        <v>1</v>
      </c>
      <c r="AR1405" s="313">
        <v>8</v>
      </c>
      <c r="AS1405" s="313">
        <v>4</v>
      </c>
      <c r="AT1405" s="313">
        <v>3</v>
      </c>
      <c r="AU1405" s="313">
        <v>3</v>
      </c>
      <c r="AX1405" s="303">
        <v>161.875</v>
      </c>
      <c r="AY1405" s="299">
        <v>740</v>
      </c>
      <c r="AZ1405" s="303">
        <v>719.44444444444446</v>
      </c>
      <c r="BA1405" s="299">
        <v>0</v>
      </c>
      <c r="BB1405" s="304">
        <v>518.18000000000006</v>
      </c>
      <c r="BC1405" s="304">
        <v>438.35</v>
      </c>
      <c r="BD1405" s="303">
        <v>1719.4444444444443</v>
      </c>
      <c r="BE1405" s="303">
        <v>1000</v>
      </c>
      <c r="BF1405" s="299"/>
      <c r="BG1405" s="299"/>
      <c r="BH1405" s="297" t="s">
        <v>4838</v>
      </c>
      <c r="BI1405" s="312"/>
      <c r="BJ1405" s="305" t="s">
        <v>109</v>
      </c>
      <c r="BK1405" s="305"/>
      <c r="BL1405" s="305">
        <v>1</v>
      </c>
      <c r="BM1405" s="307">
        <v>1</v>
      </c>
      <c r="BN1405" s="307" t="s">
        <v>79</v>
      </c>
      <c r="BO1405" s="305" t="s">
        <v>1210</v>
      </c>
      <c r="BP1405" s="308">
        <v>518.17999999999995</v>
      </c>
      <c r="BQ1405" s="308">
        <v>438.35</v>
      </c>
      <c r="BR1405" s="308">
        <v>12</v>
      </c>
      <c r="BS1405" s="308">
        <v>12</v>
      </c>
      <c r="BT1405" s="305" t="s">
        <v>4855</v>
      </c>
      <c r="BU1405" s="307">
        <v>0.1</v>
      </c>
      <c r="BV1405" s="309">
        <v>0</v>
      </c>
      <c r="BW1405" s="310" t="s">
        <v>1252</v>
      </c>
      <c r="BX1405" s="305"/>
      <c r="BY1405" s="308">
        <v>518.17999999999995</v>
      </c>
      <c r="BZ1405" s="308">
        <v>438.35</v>
      </c>
      <c r="CA1405" s="308">
        <v>20.399999999999999</v>
      </c>
      <c r="CB1405" s="308">
        <v>20.399999999999999</v>
      </c>
      <c r="CC1405" s="307">
        <v>0.55000000000000004</v>
      </c>
      <c r="CD1405" s="305" t="s">
        <v>1212</v>
      </c>
      <c r="CE1405" s="310" t="s">
        <v>1252</v>
      </c>
      <c r="CF1405" s="305"/>
      <c r="CG1405" s="308">
        <v>518.17999999999995</v>
      </c>
      <c r="CH1405" s="308">
        <v>438.35</v>
      </c>
      <c r="CI1405" s="308">
        <v>12</v>
      </c>
      <c r="CJ1405" s="308">
        <v>12</v>
      </c>
      <c r="CK1405" s="307"/>
      <c r="CL1405" s="307"/>
      <c r="CM1405" s="307">
        <v>1</v>
      </c>
      <c r="CN1405" s="311" t="s">
        <v>1212</v>
      </c>
      <c r="CO1405" s="305" t="s">
        <v>1252</v>
      </c>
      <c r="CP1405" s="305"/>
      <c r="CQ1405" s="308">
        <v>518.17999999999995</v>
      </c>
      <c r="CR1405" s="308">
        <v>438.35</v>
      </c>
      <c r="CS1405" s="308">
        <v>12</v>
      </c>
      <c r="CT1405" s="308">
        <v>12</v>
      </c>
      <c r="CU1405" s="299"/>
      <c r="CV1405" s="299"/>
      <c r="CW1405" s="312"/>
      <c r="CX1405" s="312"/>
      <c r="CY1405" s="299"/>
      <c r="CZ1405" s="299"/>
      <c r="DA1405" s="299"/>
      <c r="DB1405" s="299"/>
      <c r="DC1405" s="299"/>
      <c r="DD1405" s="299"/>
      <c r="DE1405" s="299"/>
      <c r="DF1405" s="299"/>
    </row>
    <row r="1406" spans="1:110" s="313" customFormat="1" ht="16" customHeight="1">
      <c r="A1406" s="297" t="s">
        <v>4856</v>
      </c>
      <c r="B1406" s="297" t="s">
        <v>4857</v>
      </c>
      <c r="C1406" s="119" t="s">
        <v>1214</v>
      </c>
      <c r="D1406" s="119"/>
      <c r="E1406" s="119"/>
      <c r="F1406" s="298">
        <v>1406</v>
      </c>
      <c r="G1406" s="119"/>
      <c r="H1406" s="119"/>
      <c r="I1406" s="119" t="s">
        <v>4858</v>
      </c>
      <c r="J1406" s="119" t="s">
        <v>4859</v>
      </c>
      <c r="K1406" s="119" t="s">
        <v>378</v>
      </c>
      <c r="L1406" s="119"/>
      <c r="M1406" s="119" t="s">
        <v>147</v>
      </c>
      <c r="N1406" s="119"/>
      <c r="O1406" s="119"/>
      <c r="P1406" s="119"/>
      <c r="Q1406" s="119"/>
      <c r="R1406" s="119">
        <v>1</v>
      </c>
      <c r="S1406" s="119" t="s">
        <v>120</v>
      </c>
      <c r="T1406" s="119"/>
      <c r="U1406" s="119"/>
      <c r="V1406" s="119"/>
      <c r="W1406" s="119"/>
      <c r="X1406" s="119" t="s">
        <v>4860</v>
      </c>
      <c r="Y1406" s="119" t="s">
        <v>4861</v>
      </c>
      <c r="Z1406" s="119" t="s">
        <v>4862</v>
      </c>
      <c r="AA1406" s="119" t="s">
        <v>4863</v>
      </c>
      <c r="AB1406" s="119" t="s">
        <v>1209</v>
      </c>
      <c r="AD1406" s="314"/>
      <c r="AE1406" s="315"/>
      <c r="AF1406" s="297" t="s">
        <v>840</v>
      </c>
      <c r="AG1406" s="302">
        <v>0</v>
      </c>
      <c r="AH1406" s="297" t="s">
        <v>4856</v>
      </c>
      <c r="AI1406" s="297" t="s">
        <v>4857</v>
      </c>
      <c r="AJ1406" s="302">
        <v>4</v>
      </c>
      <c r="AK1406" s="313">
        <v>8</v>
      </c>
      <c r="AL1406" s="313">
        <v>3</v>
      </c>
      <c r="AM1406" s="313">
        <v>2</v>
      </c>
      <c r="AN1406" s="313">
        <v>2</v>
      </c>
      <c r="AR1406" s="313">
        <v>8</v>
      </c>
      <c r="AS1406" s="313">
        <v>4</v>
      </c>
      <c r="AT1406" s="313">
        <v>3</v>
      </c>
      <c r="AU1406" s="313">
        <v>3</v>
      </c>
      <c r="AX1406" s="303">
        <v>163.125</v>
      </c>
      <c r="AY1406" s="299">
        <v>740</v>
      </c>
      <c r="AZ1406" s="303">
        <v>725</v>
      </c>
      <c r="BA1406" s="299">
        <v>0</v>
      </c>
      <c r="BB1406" s="304">
        <v>530.54999999999995</v>
      </c>
      <c r="BC1406" s="304">
        <v>427.97</v>
      </c>
      <c r="BD1406" s="303">
        <v>1725</v>
      </c>
      <c r="BE1406" s="303">
        <v>1000</v>
      </c>
      <c r="BF1406" s="299"/>
      <c r="BG1406" s="299"/>
      <c r="BH1406" s="297" t="s">
        <v>4838</v>
      </c>
      <c r="BI1406" s="312"/>
      <c r="BJ1406" s="305" t="s">
        <v>109</v>
      </c>
      <c r="BK1406" s="305"/>
      <c r="BL1406" s="305">
        <v>1</v>
      </c>
      <c r="BM1406" s="307">
        <v>1</v>
      </c>
      <c r="BN1406" s="307" t="s">
        <v>79</v>
      </c>
      <c r="BO1406" s="305" t="s">
        <v>1210</v>
      </c>
      <c r="BP1406" s="308">
        <v>530.54999999999995</v>
      </c>
      <c r="BQ1406" s="308">
        <v>427.97</v>
      </c>
      <c r="BR1406" s="308">
        <v>12</v>
      </c>
      <c r="BS1406" s="308">
        <v>12</v>
      </c>
      <c r="BT1406" s="305" t="s">
        <v>4864</v>
      </c>
      <c r="BU1406" s="307">
        <v>0.1</v>
      </c>
      <c r="BV1406" s="309">
        <v>0</v>
      </c>
      <c r="BW1406" s="310" t="s">
        <v>1252</v>
      </c>
      <c r="BX1406" s="305"/>
      <c r="BY1406" s="308">
        <v>530.54999999999995</v>
      </c>
      <c r="BZ1406" s="308">
        <v>427.97</v>
      </c>
      <c r="CA1406" s="308">
        <v>20.399999999999999</v>
      </c>
      <c r="CB1406" s="308">
        <v>20.399999999999999</v>
      </c>
      <c r="CC1406" s="307">
        <v>0.55000000000000004</v>
      </c>
      <c r="CD1406" s="305" t="s">
        <v>1212</v>
      </c>
      <c r="CE1406" s="310" t="s">
        <v>1252</v>
      </c>
      <c r="CF1406" s="305"/>
      <c r="CG1406" s="308">
        <v>530.54999999999995</v>
      </c>
      <c r="CH1406" s="308">
        <v>427.97</v>
      </c>
      <c r="CI1406" s="308">
        <v>12</v>
      </c>
      <c r="CJ1406" s="308">
        <v>12</v>
      </c>
      <c r="CK1406" s="307"/>
      <c r="CL1406" s="307"/>
      <c r="CM1406" s="307">
        <v>1</v>
      </c>
      <c r="CN1406" s="311" t="s">
        <v>1212</v>
      </c>
      <c r="CO1406" s="305" t="s">
        <v>1252</v>
      </c>
      <c r="CP1406" s="305"/>
      <c r="CQ1406" s="308">
        <v>530.54999999999995</v>
      </c>
      <c r="CR1406" s="308">
        <v>427.97</v>
      </c>
      <c r="CS1406" s="308">
        <v>12</v>
      </c>
      <c r="CT1406" s="308">
        <v>12</v>
      </c>
      <c r="CU1406" s="299"/>
      <c r="CV1406" s="299"/>
      <c r="CW1406" s="312"/>
      <c r="CX1406" s="312"/>
      <c r="CY1406" s="299"/>
      <c r="CZ1406" s="299"/>
      <c r="DA1406" s="299"/>
      <c r="DB1406" s="299"/>
      <c r="DC1406" s="299"/>
      <c r="DD1406" s="299"/>
      <c r="DE1406" s="299"/>
      <c r="DF1406" s="299"/>
    </row>
    <row r="1407" spans="1:110" s="313" customFormat="1" ht="16" customHeight="1">
      <c r="A1407" s="297" t="s">
        <v>4865</v>
      </c>
      <c r="B1407" s="297" t="s">
        <v>4866</v>
      </c>
      <c r="C1407" s="119" t="s">
        <v>1255</v>
      </c>
      <c r="D1407" s="119"/>
      <c r="E1407" s="119"/>
      <c r="F1407" s="298">
        <v>1407</v>
      </c>
      <c r="G1407" s="119"/>
      <c r="H1407" s="119"/>
      <c r="I1407" s="119" t="s">
        <v>4867</v>
      </c>
      <c r="J1407" s="119" t="s">
        <v>4868</v>
      </c>
      <c r="K1407" s="119" t="s">
        <v>378</v>
      </c>
      <c r="L1407" s="119"/>
      <c r="M1407" s="119" t="s">
        <v>147</v>
      </c>
      <c r="N1407" s="119"/>
      <c r="O1407" s="119"/>
      <c r="P1407" s="119"/>
      <c r="Q1407" s="119"/>
      <c r="R1407" s="119">
        <v>1</v>
      </c>
      <c r="S1407" s="119" t="s">
        <v>120</v>
      </c>
      <c r="T1407" s="119"/>
      <c r="U1407" s="119"/>
      <c r="V1407" s="119"/>
      <c r="W1407" s="119"/>
      <c r="X1407" s="119" t="s">
        <v>4869</v>
      </c>
      <c r="Y1407" s="119" t="s">
        <v>4870</v>
      </c>
      <c r="Z1407" s="119" t="s">
        <v>4871</v>
      </c>
      <c r="AA1407" s="119" t="s">
        <v>4872</v>
      </c>
      <c r="AB1407" s="119" t="s">
        <v>1209</v>
      </c>
      <c r="AD1407" s="314"/>
      <c r="AE1407" s="315"/>
      <c r="AF1407" s="297" t="s">
        <v>841</v>
      </c>
      <c r="AG1407" s="302">
        <v>0</v>
      </c>
      <c r="AH1407" s="297" t="s">
        <v>4865</v>
      </c>
      <c r="AI1407" s="297" t="s">
        <v>4866</v>
      </c>
      <c r="AJ1407" s="302">
        <v>4</v>
      </c>
      <c r="AK1407" s="313">
        <v>8</v>
      </c>
      <c r="AL1407" s="313">
        <v>3</v>
      </c>
      <c r="AM1407" s="313">
        <v>2</v>
      </c>
      <c r="AN1407" s="313">
        <v>3</v>
      </c>
      <c r="AR1407" s="313">
        <v>8</v>
      </c>
      <c r="AS1407" s="313">
        <v>4</v>
      </c>
      <c r="AT1407" s="313">
        <v>3</v>
      </c>
      <c r="AU1407" s="313">
        <v>3</v>
      </c>
      <c r="AX1407" s="303">
        <v>164.375</v>
      </c>
      <c r="AY1407" s="299">
        <v>740</v>
      </c>
      <c r="AZ1407" s="303">
        <v>730.55555555555554</v>
      </c>
      <c r="BA1407" s="299">
        <v>0</v>
      </c>
      <c r="BB1407" s="304">
        <v>543.14</v>
      </c>
      <c r="BC1407" s="304">
        <v>417.87</v>
      </c>
      <c r="BD1407" s="303">
        <v>1730.5555555555557</v>
      </c>
      <c r="BE1407" s="303">
        <v>1000</v>
      </c>
      <c r="BF1407" s="299"/>
      <c r="BG1407" s="299"/>
      <c r="BH1407" s="297" t="s">
        <v>4838</v>
      </c>
      <c r="BI1407" s="312"/>
      <c r="BJ1407" s="305" t="s">
        <v>109</v>
      </c>
      <c r="BK1407" s="305"/>
      <c r="BL1407" s="305">
        <v>1</v>
      </c>
      <c r="BM1407" s="307">
        <v>1</v>
      </c>
      <c r="BN1407" s="307" t="s">
        <v>79</v>
      </c>
      <c r="BO1407" s="305" t="s">
        <v>1210</v>
      </c>
      <c r="BP1407" s="308">
        <v>543.14</v>
      </c>
      <c r="BQ1407" s="308">
        <v>417.87</v>
      </c>
      <c r="BR1407" s="308">
        <v>12</v>
      </c>
      <c r="BS1407" s="308">
        <v>12</v>
      </c>
      <c r="BT1407" s="305" t="s">
        <v>4873</v>
      </c>
      <c r="BU1407" s="307">
        <v>0.1</v>
      </c>
      <c r="BV1407" s="309">
        <v>0</v>
      </c>
      <c r="BW1407" s="310" t="s">
        <v>1252</v>
      </c>
      <c r="BX1407" s="305"/>
      <c r="BY1407" s="308">
        <v>543.14</v>
      </c>
      <c r="BZ1407" s="308">
        <v>417.87</v>
      </c>
      <c r="CA1407" s="308">
        <v>20.399999999999999</v>
      </c>
      <c r="CB1407" s="308">
        <v>20.399999999999999</v>
      </c>
      <c r="CC1407" s="307">
        <v>0.55000000000000004</v>
      </c>
      <c r="CD1407" s="305" t="s">
        <v>1212</v>
      </c>
      <c r="CE1407" s="310" t="s">
        <v>1252</v>
      </c>
      <c r="CF1407" s="305"/>
      <c r="CG1407" s="308">
        <v>543.14</v>
      </c>
      <c r="CH1407" s="308">
        <v>417.87</v>
      </c>
      <c r="CI1407" s="308">
        <v>12</v>
      </c>
      <c r="CJ1407" s="308">
        <v>12</v>
      </c>
      <c r="CK1407" s="307"/>
      <c r="CL1407" s="307"/>
      <c r="CM1407" s="307">
        <v>1</v>
      </c>
      <c r="CN1407" s="311" t="s">
        <v>1212</v>
      </c>
      <c r="CO1407" s="305" t="s">
        <v>1252</v>
      </c>
      <c r="CP1407" s="305"/>
      <c r="CQ1407" s="308">
        <v>543.14</v>
      </c>
      <c r="CR1407" s="308">
        <v>417.87</v>
      </c>
      <c r="CS1407" s="308">
        <v>12</v>
      </c>
      <c r="CT1407" s="308">
        <v>12</v>
      </c>
      <c r="CU1407" s="299"/>
      <c r="CV1407" s="299"/>
      <c r="CW1407" s="312"/>
      <c r="CX1407" s="312"/>
      <c r="CY1407" s="299"/>
      <c r="CZ1407" s="299"/>
      <c r="DA1407" s="299"/>
      <c r="DB1407" s="299"/>
      <c r="DC1407" s="299"/>
      <c r="DD1407" s="299"/>
      <c r="DE1407" s="299"/>
      <c r="DF1407" s="299"/>
    </row>
    <row r="1408" spans="1:110" s="313" customFormat="1" ht="16" customHeight="1">
      <c r="A1408" s="297" t="s">
        <v>4874</v>
      </c>
      <c r="B1408" s="297" t="s">
        <v>4875</v>
      </c>
      <c r="C1408" s="119" t="s">
        <v>1214</v>
      </c>
      <c r="D1408" s="119"/>
      <c r="E1408" s="119"/>
      <c r="F1408" s="298">
        <v>1408</v>
      </c>
      <c r="G1408" s="119"/>
      <c r="H1408" s="119"/>
      <c r="I1408" s="119" t="s">
        <v>4876</v>
      </c>
      <c r="J1408" s="119" t="s">
        <v>4877</v>
      </c>
      <c r="K1408" s="119" t="s">
        <v>378</v>
      </c>
      <c r="L1408" s="119"/>
      <c r="M1408" s="119" t="s">
        <v>147</v>
      </c>
      <c r="N1408" s="119"/>
      <c r="O1408" s="119"/>
      <c r="P1408" s="119"/>
      <c r="Q1408" s="119"/>
      <c r="R1408" s="119">
        <v>1</v>
      </c>
      <c r="S1408" s="119" t="s">
        <v>120</v>
      </c>
      <c r="T1408" s="119"/>
      <c r="U1408" s="119"/>
      <c r="V1408" s="119"/>
      <c r="W1408" s="119"/>
      <c r="X1408" s="119" t="s">
        <v>4878</v>
      </c>
      <c r="Y1408" s="119" t="s">
        <v>4879</v>
      </c>
      <c r="Z1408" s="119" t="s">
        <v>4880</v>
      </c>
      <c r="AA1408" s="119" t="s">
        <v>4881</v>
      </c>
      <c r="AB1408" s="119" t="s">
        <v>1209</v>
      </c>
      <c r="AD1408" s="314"/>
      <c r="AE1408" s="315"/>
      <c r="AF1408" s="297" t="s">
        <v>842</v>
      </c>
      <c r="AG1408" s="302">
        <v>0</v>
      </c>
      <c r="AH1408" s="297" t="s">
        <v>4874</v>
      </c>
      <c r="AI1408" s="297" t="s">
        <v>4875</v>
      </c>
      <c r="AJ1408" s="302">
        <v>3</v>
      </c>
      <c r="AK1408" s="313">
        <v>8</v>
      </c>
      <c r="AL1408" s="313">
        <v>3</v>
      </c>
      <c r="AM1408" s="313">
        <v>3</v>
      </c>
      <c r="AR1408" s="313">
        <v>8</v>
      </c>
      <c r="AS1408" s="313">
        <v>4</v>
      </c>
      <c r="AT1408" s="313">
        <v>3</v>
      </c>
      <c r="AX1408" s="303">
        <v>166.875</v>
      </c>
      <c r="AY1408" s="299">
        <v>640</v>
      </c>
      <c r="AZ1408" s="303">
        <v>741.66666666666663</v>
      </c>
      <c r="BA1408" s="299">
        <v>0</v>
      </c>
      <c r="BB1408" s="304">
        <v>627.21</v>
      </c>
      <c r="BC1408" s="304">
        <v>479.78</v>
      </c>
      <c r="BD1408" s="303">
        <v>1741.6666666666665</v>
      </c>
      <c r="BE1408" s="303">
        <v>1000</v>
      </c>
      <c r="BF1408" s="299"/>
      <c r="BG1408" s="299"/>
      <c r="BH1408" s="297" t="s">
        <v>4793</v>
      </c>
      <c r="BI1408" s="312"/>
      <c r="BJ1408" s="305" t="s">
        <v>109</v>
      </c>
      <c r="BK1408" s="305"/>
      <c r="BL1408" s="305">
        <v>1</v>
      </c>
      <c r="BM1408" s="307">
        <v>1</v>
      </c>
      <c r="BN1408" s="307" t="s">
        <v>79</v>
      </c>
      <c r="BO1408" s="305" t="s">
        <v>1210</v>
      </c>
      <c r="BP1408" s="308">
        <v>627.21</v>
      </c>
      <c r="BQ1408" s="308">
        <v>479.78</v>
      </c>
      <c r="BR1408" s="308">
        <v>35</v>
      </c>
      <c r="BS1408" s="308">
        <v>35</v>
      </c>
      <c r="BT1408" s="305" t="s">
        <v>4882</v>
      </c>
      <c r="BU1408" s="307">
        <v>0.1</v>
      </c>
      <c r="BV1408" s="309">
        <v>0</v>
      </c>
      <c r="BW1408" s="310" t="s">
        <v>1242</v>
      </c>
      <c r="BX1408" s="305"/>
      <c r="BY1408" s="308">
        <v>627.21</v>
      </c>
      <c r="BZ1408" s="308">
        <v>479.78</v>
      </c>
      <c r="CA1408" s="308">
        <v>59.5</v>
      </c>
      <c r="CB1408" s="308">
        <v>59.5</v>
      </c>
      <c r="CC1408" s="307">
        <v>0.55000000000000004</v>
      </c>
      <c r="CD1408" s="305" t="s">
        <v>1212</v>
      </c>
      <c r="CE1408" s="310" t="s">
        <v>1242</v>
      </c>
      <c r="CF1408" s="305"/>
      <c r="CG1408" s="308">
        <v>627.21</v>
      </c>
      <c r="CH1408" s="308">
        <v>479.78</v>
      </c>
      <c r="CI1408" s="308">
        <v>35</v>
      </c>
      <c r="CJ1408" s="308">
        <v>35</v>
      </c>
      <c r="CK1408" s="307"/>
      <c r="CL1408" s="307"/>
      <c r="CM1408" s="307">
        <v>1</v>
      </c>
      <c r="CN1408" s="311" t="s">
        <v>1212</v>
      </c>
      <c r="CO1408" s="305" t="s">
        <v>1242</v>
      </c>
      <c r="CP1408" s="305"/>
      <c r="CQ1408" s="308">
        <v>627.21</v>
      </c>
      <c r="CR1408" s="308">
        <v>479.78</v>
      </c>
      <c r="CS1408" s="308">
        <v>35</v>
      </c>
      <c r="CT1408" s="308">
        <v>35</v>
      </c>
      <c r="CU1408" s="299"/>
      <c r="CV1408" s="299"/>
      <c r="CW1408" s="312"/>
      <c r="CX1408" s="312"/>
      <c r="CY1408" s="299"/>
      <c r="CZ1408" s="299"/>
      <c r="DA1408" s="299"/>
      <c r="DB1408" s="299"/>
      <c r="DC1408" s="299"/>
      <c r="DD1408" s="299"/>
      <c r="DE1408" s="299"/>
      <c r="DF1408" s="299"/>
    </row>
    <row r="1409" spans="1:110" s="313" customFormat="1" ht="16" customHeight="1">
      <c r="A1409" s="297" t="s">
        <v>4883</v>
      </c>
      <c r="B1409" s="297" t="s">
        <v>4884</v>
      </c>
      <c r="C1409" s="119" t="s">
        <v>1214</v>
      </c>
      <c r="D1409" s="119"/>
      <c r="E1409" s="119"/>
      <c r="F1409" s="298">
        <v>1409</v>
      </c>
      <c r="G1409" s="119"/>
      <c r="H1409" s="119"/>
      <c r="I1409" s="119" t="s">
        <v>4885</v>
      </c>
      <c r="J1409" s="119" t="s">
        <v>4886</v>
      </c>
      <c r="K1409" s="119" t="s">
        <v>378</v>
      </c>
      <c r="L1409" s="119"/>
      <c r="M1409" s="119" t="s">
        <v>147</v>
      </c>
      <c r="N1409" s="119"/>
      <c r="O1409" s="119"/>
      <c r="P1409" s="119"/>
      <c r="Q1409" s="119"/>
      <c r="R1409" s="119">
        <v>1</v>
      </c>
      <c r="S1409" s="119" t="s">
        <v>120</v>
      </c>
      <c r="T1409" s="119"/>
      <c r="U1409" s="119"/>
      <c r="V1409" s="119"/>
      <c r="W1409" s="119"/>
      <c r="X1409" s="119" t="s">
        <v>4887</v>
      </c>
      <c r="Y1409" s="119" t="s">
        <v>4888</v>
      </c>
      <c r="Z1409" s="119" t="s">
        <v>4889</v>
      </c>
      <c r="AA1409" s="119" t="s">
        <v>4890</v>
      </c>
      <c r="AB1409" s="119" t="s">
        <v>1209</v>
      </c>
      <c r="AD1409" s="314"/>
      <c r="AE1409" s="315"/>
      <c r="AF1409" s="297" t="s">
        <v>843</v>
      </c>
      <c r="AG1409" s="302">
        <v>0</v>
      </c>
      <c r="AH1409" s="297" t="s">
        <v>4883</v>
      </c>
      <c r="AI1409" s="297" t="s">
        <v>4884</v>
      </c>
      <c r="AJ1409" s="302">
        <v>4</v>
      </c>
      <c r="AK1409" s="313">
        <v>8</v>
      </c>
      <c r="AL1409" s="313">
        <v>3</v>
      </c>
      <c r="AM1409" s="313">
        <v>3</v>
      </c>
      <c r="AN1409" s="313">
        <v>1</v>
      </c>
      <c r="AR1409" s="313">
        <v>8</v>
      </c>
      <c r="AS1409" s="313">
        <v>4</v>
      </c>
      <c r="AT1409" s="313">
        <v>3</v>
      </c>
      <c r="AU1409" s="313">
        <v>3</v>
      </c>
      <c r="AX1409" s="303">
        <v>165.625</v>
      </c>
      <c r="AY1409" s="299">
        <v>740</v>
      </c>
      <c r="AZ1409" s="303">
        <v>736.11111111111109</v>
      </c>
      <c r="BA1409" s="299">
        <v>0</v>
      </c>
      <c r="BB1409" s="304">
        <v>555.95000000000005</v>
      </c>
      <c r="BC1409" s="304">
        <v>408.03999999999996</v>
      </c>
      <c r="BD1409" s="303">
        <v>1736.1111111111111</v>
      </c>
      <c r="BE1409" s="303">
        <v>1000</v>
      </c>
      <c r="BF1409" s="299"/>
      <c r="BG1409" s="299"/>
      <c r="BH1409" s="297" t="s">
        <v>4874</v>
      </c>
      <c r="BI1409" s="312"/>
      <c r="BJ1409" s="305" t="s">
        <v>109</v>
      </c>
      <c r="BK1409" s="305"/>
      <c r="BL1409" s="305">
        <v>1</v>
      </c>
      <c r="BM1409" s="307">
        <v>1</v>
      </c>
      <c r="BN1409" s="307" t="s">
        <v>79</v>
      </c>
      <c r="BO1409" s="305" t="s">
        <v>1210</v>
      </c>
      <c r="BP1409" s="308">
        <v>555.95000000000005</v>
      </c>
      <c r="BQ1409" s="308">
        <v>408.04</v>
      </c>
      <c r="BR1409" s="308">
        <v>12</v>
      </c>
      <c r="BS1409" s="308">
        <v>12</v>
      </c>
      <c r="BT1409" s="305" t="s">
        <v>4891</v>
      </c>
      <c r="BU1409" s="307">
        <v>0.1</v>
      </c>
      <c r="BV1409" s="309">
        <v>0</v>
      </c>
      <c r="BW1409" s="310" t="s">
        <v>1252</v>
      </c>
      <c r="BX1409" s="305"/>
      <c r="BY1409" s="308">
        <v>555.95000000000005</v>
      </c>
      <c r="BZ1409" s="308">
        <v>408.04</v>
      </c>
      <c r="CA1409" s="308">
        <v>20.399999999999999</v>
      </c>
      <c r="CB1409" s="308">
        <v>20.399999999999999</v>
      </c>
      <c r="CC1409" s="307">
        <v>0.55000000000000004</v>
      </c>
      <c r="CD1409" s="305" t="s">
        <v>1212</v>
      </c>
      <c r="CE1409" s="310" t="s">
        <v>1252</v>
      </c>
      <c r="CF1409" s="305"/>
      <c r="CG1409" s="308">
        <v>555.95000000000005</v>
      </c>
      <c r="CH1409" s="308">
        <v>408.04</v>
      </c>
      <c r="CI1409" s="308">
        <v>12</v>
      </c>
      <c r="CJ1409" s="308">
        <v>12</v>
      </c>
      <c r="CK1409" s="307"/>
      <c r="CL1409" s="307"/>
      <c r="CM1409" s="307">
        <v>1</v>
      </c>
      <c r="CN1409" s="311" t="s">
        <v>1212</v>
      </c>
      <c r="CO1409" s="305" t="s">
        <v>1252</v>
      </c>
      <c r="CP1409" s="305"/>
      <c r="CQ1409" s="308">
        <v>555.95000000000005</v>
      </c>
      <c r="CR1409" s="308">
        <v>408.04</v>
      </c>
      <c r="CS1409" s="308">
        <v>12</v>
      </c>
      <c r="CT1409" s="308">
        <v>12</v>
      </c>
      <c r="CU1409" s="299"/>
      <c r="CV1409" s="299"/>
      <c r="CW1409" s="312"/>
      <c r="CX1409" s="312"/>
      <c r="CY1409" s="299"/>
      <c r="CZ1409" s="299"/>
      <c r="DA1409" s="299"/>
      <c r="DB1409" s="299"/>
      <c r="DC1409" s="299"/>
      <c r="DD1409" s="299"/>
      <c r="DE1409" s="299"/>
      <c r="DF1409" s="299"/>
    </row>
    <row r="1410" spans="1:110" s="313" customFormat="1" ht="16" customHeight="1">
      <c r="A1410" s="297" t="s">
        <v>4892</v>
      </c>
      <c r="B1410" s="297" t="s">
        <v>4893</v>
      </c>
      <c r="C1410" s="119" t="s">
        <v>1255</v>
      </c>
      <c r="D1410" s="119"/>
      <c r="E1410" s="119"/>
      <c r="F1410" s="298">
        <v>1410</v>
      </c>
      <c r="G1410" s="119"/>
      <c r="H1410" s="119"/>
      <c r="I1410" s="119" t="s">
        <v>4894</v>
      </c>
      <c r="J1410" s="119" t="s">
        <v>4895</v>
      </c>
      <c r="K1410" s="119" t="s">
        <v>378</v>
      </c>
      <c r="L1410" s="119"/>
      <c r="M1410" s="119" t="s">
        <v>147</v>
      </c>
      <c r="N1410" s="119"/>
      <c r="O1410" s="119"/>
      <c r="P1410" s="119"/>
      <c r="Q1410" s="119"/>
      <c r="R1410" s="119">
        <v>1</v>
      </c>
      <c r="S1410" s="119" t="s">
        <v>120</v>
      </c>
      <c r="T1410" s="119"/>
      <c r="U1410" s="119"/>
      <c r="V1410" s="119"/>
      <c r="W1410" s="119"/>
      <c r="X1410" s="119" t="s">
        <v>4896</v>
      </c>
      <c r="Y1410" s="119" t="s">
        <v>4897</v>
      </c>
      <c r="Z1410" s="119" t="s">
        <v>4898</v>
      </c>
      <c r="AA1410" s="119" t="s">
        <v>4899</v>
      </c>
      <c r="AB1410" s="119" t="s">
        <v>1209</v>
      </c>
      <c r="AD1410" s="314"/>
      <c r="AE1410" s="315"/>
      <c r="AF1410" s="297" t="s">
        <v>844</v>
      </c>
      <c r="AG1410" s="302">
        <v>0</v>
      </c>
      <c r="AH1410" s="297" t="s">
        <v>4892</v>
      </c>
      <c r="AI1410" s="297" t="s">
        <v>4893</v>
      </c>
      <c r="AJ1410" s="302">
        <v>4</v>
      </c>
      <c r="AK1410" s="313">
        <v>8</v>
      </c>
      <c r="AL1410" s="313">
        <v>3</v>
      </c>
      <c r="AM1410" s="313">
        <v>3</v>
      </c>
      <c r="AN1410" s="313">
        <v>2</v>
      </c>
      <c r="AR1410" s="313">
        <v>8</v>
      </c>
      <c r="AS1410" s="313">
        <v>4</v>
      </c>
      <c r="AT1410" s="313">
        <v>3</v>
      </c>
      <c r="AU1410" s="313">
        <v>3</v>
      </c>
      <c r="AX1410" s="303">
        <v>166.875</v>
      </c>
      <c r="AY1410" s="299">
        <v>740</v>
      </c>
      <c r="AZ1410" s="303">
        <v>741.66666666666663</v>
      </c>
      <c r="BA1410" s="299">
        <v>0</v>
      </c>
      <c r="BB1410" s="304">
        <v>568.97</v>
      </c>
      <c r="BC1410" s="304">
        <v>398.49</v>
      </c>
      <c r="BD1410" s="303">
        <v>1741.6666666666665</v>
      </c>
      <c r="BE1410" s="303">
        <v>1000</v>
      </c>
      <c r="BF1410" s="299"/>
      <c r="BG1410" s="299"/>
      <c r="BH1410" s="297" t="s">
        <v>4874</v>
      </c>
      <c r="BI1410" s="312"/>
      <c r="BJ1410" s="305" t="s">
        <v>109</v>
      </c>
      <c r="BK1410" s="305"/>
      <c r="BL1410" s="305">
        <v>1</v>
      </c>
      <c r="BM1410" s="307">
        <v>1</v>
      </c>
      <c r="BN1410" s="307" t="s">
        <v>79</v>
      </c>
      <c r="BO1410" s="305" t="s">
        <v>1210</v>
      </c>
      <c r="BP1410" s="308">
        <v>568.97</v>
      </c>
      <c r="BQ1410" s="308">
        <v>398.49</v>
      </c>
      <c r="BR1410" s="308">
        <v>12</v>
      </c>
      <c r="BS1410" s="308">
        <v>12</v>
      </c>
      <c r="BT1410" s="305" t="s">
        <v>4900</v>
      </c>
      <c r="BU1410" s="307">
        <v>0.1</v>
      </c>
      <c r="BV1410" s="309">
        <v>0</v>
      </c>
      <c r="BW1410" s="310" t="s">
        <v>1252</v>
      </c>
      <c r="BX1410" s="305"/>
      <c r="BY1410" s="308">
        <v>568.97</v>
      </c>
      <c r="BZ1410" s="308">
        <v>398.49</v>
      </c>
      <c r="CA1410" s="308">
        <v>20.399999999999999</v>
      </c>
      <c r="CB1410" s="308">
        <v>20.399999999999999</v>
      </c>
      <c r="CC1410" s="307">
        <v>0.55000000000000004</v>
      </c>
      <c r="CD1410" s="305" t="s">
        <v>1212</v>
      </c>
      <c r="CE1410" s="310" t="s">
        <v>1252</v>
      </c>
      <c r="CF1410" s="305"/>
      <c r="CG1410" s="308">
        <v>568.97</v>
      </c>
      <c r="CH1410" s="308">
        <v>398.49</v>
      </c>
      <c r="CI1410" s="308">
        <v>12</v>
      </c>
      <c r="CJ1410" s="308">
        <v>12</v>
      </c>
      <c r="CK1410" s="307"/>
      <c r="CL1410" s="307"/>
      <c r="CM1410" s="307">
        <v>1</v>
      </c>
      <c r="CN1410" s="311" t="s">
        <v>1212</v>
      </c>
      <c r="CO1410" s="305" t="s">
        <v>1252</v>
      </c>
      <c r="CP1410" s="305"/>
      <c r="CQ1410" s="308">
        <v>568.97</v>
      </c>
      <c r="CR1410" s="308">
        <v>398.49</v>
      </c>
      <c r="CS1410" s="308">
        <v>12</v>
      </c>
      <c r="CT1410" s="308">
        <v>12</v>
      </c>
      <c r="CU1410" s="299"/>
      <c r="CV1410" s="299"/>
      <c r="CW1410" s="312"/>
      <c r="CX1410" s="312"/>
      <c r="CY1410" s="299"/>
      <c r="CZ1410" s="299"/>
      <c r="DA1410" s="299"/>
      <c r="DB1410" s="299"/>
      <c r="DC1410" s="299"/>
      <c r="DD1410" s="299"/>
      <c r="DE1410" s="299"/>
      <c r="DF1410" s="299"/>
    </row>
    <row r="1411" spans="1:110" s="313" customFormat="1" ht="16" customHeight="1">
      <c r="A1411" s="297" t="s">
        <v>4901</v>
      </c>
      <c r="B1411" s="297" t="s">
        <v>4902</v>
      </c>
      <c r="C1411" s="119" t="s">
        <v>1214</v>
      </c>
      <c r="D1411" s="119"/>
      <c r="E1411" s="119"/>
      <c r="F1411" s="298">
        <v>1411</v>
      </c>
      <c r="G1411" s="119"/>
      <c r="H1411" s="119"/>
      <c r="I1411" s="119" t="s">
        <v>4903</v>
      </c>
      <c r="J1411" s="119" t="s">
        <v>4904</v>
      </c>
      <c r="K1411" s="119" t="s">
        <v>378</v>
      </c>
      <c r="L1411" s="119"/>
      <c r="M1411" s="119" t="s">
        <v>147</v>
      </c>
      <c r="N1411" s="119"/>
      <c r="O1411" s="119"/>
      <c r="P1411" s="119"/>
      <c r="Q1411" s="119"/>
      <c r="R1411" s="119">
        <v>1</v>
      </c>
      <c r="S1411" s="119" t="s">
        <v>120</v>
      </c>
      <c r="T1411" s="119"/>
      <c r="U1411" s="119"/>
      <c r="V1411" s="119"/>
      <c r="W1411" s="119"/>
      <c r="X1411" s="119" t="s">
        <v>4905</v>
      </c>
      <c r="Y1411" s="119" t="s">
        <v>4906</v>
      </c>
      <c r="Z1411" s="119" t="s">
        <v>4907</v>
      </c>
      <c r="AA1411" s="119" t="s">
        <v>4908</v>
      </c>
      <c r="AB1411" s="119" t="s">
        <v>1209</v>
      </c>
      <c r="AD1411" s="314"/>
      <c r="AE1411" s="315"/>
      <c r="AF1411" s="297" t="s">
        <v>845</v>
      </c>
      <c r="AG1411" s="302">
        <v>0</v>
      </c>
      <c r="AH1411" s="297" t="s">
        <v>4901</v>
      </c>
      <c r="AI1411" s="297" t="s">
        <v>4902</v>
      </c>
      <c r="AJ1411" s="302">
        <v>4</v>
      </c>
      <c r="AK1411" s="313">
        <v>8</v>
      </c>
      <c r="AL1411" s="313">
        <v>3</v>
      </c>
      <c r="AM1411" s="313">
        <v>3</v>
      </c>
      <c r="AN1411" s="313">
        <v>3</v>
      </c>
      <c r="AR1411" s="313">
        <v>8</v>
      </c>
      <c r="AS1411" s="313">
        <v>4</v>
      </c>
      <c r="AT1411" s="313">
        <v>3</v>
      </c>
      <c r="AU1411" s="313">
        <v>3</v>
      </c>
      <c r="AX1411" s="303">
        <v>168.125</v>
      </c>
      <c r="AY1411" s="299">
        <v>740</v>
      </c>
      <c r="AZ1411" s="303">
        <v>747.22222222222217</v>
      </c>
      <c r="BA1411" s="299">
        <v>0</v>
      </c>
      <c r="BB1411" s="304">
        <v>582.19000000000005</v>
      </c>
      <c r="BC1411" s="304">
        <v>389.23</v>
      </c>
      <c r="BD1411" s="303">
        <v>1747.2222222222222</v>
      </c>
      <c r="BE1411" s="303">
        <v>1000</v>
      </c>
      <c r="BF1411" s="299"/>
      <c r="BG1411" s="299"/>
      <c r="BH1411" s="297" t="s">
        <v>4874</v>
      </c>
      <c r="BI1411" s="312"/>
      <c r="BJ1411" s="305" t="s">
        <v>109</v>
      </c>
      <c r="BK1411" s="305"/>
      <c r="BL1411" s="305">
        <v>1</v>
      </c>
      <c r="BM1411" s="307">
        <v>1</v>
      </c>
      <c r="BN1411" s="307" t="s">
        <v>79</v>
      </c>
      <c r="BO1411" s="305" t="s">
        <v>1210</v>
      </c>
      <c r="BP1411" s="308">
        <v>582.19000000000005</v>
      </c>
      <c r="BQ1411" s="308">
        <v>389.23</v>
      </c>
      <c r="BR1411" s="308">
        <v>12</v>
      </c>
      <c r="BS1411" s="308">
        <v>12</v>
      </c>
      <c r="BT1411" s="305" t="s">
        <v>4909</v>
      </c>
      <c r="BU1411" s="307">
        <v>0.1</v>
      </c>
      <c r="BV1411" s="309">
        <v>0</v>
      </c>
      <c r="BW1411" s="310" t="s">
        <v>1252</v>
      </c>
      <c r="BX1411" s="305"/>
      <c r="BY1411" s="308">
        <v>582.19000000000005</v>
      </c>
      <c r="BZ1411" s="308">
        <v>389.23</v>
      </c>
      <c r="CA1411" s="308">
        <v>20.399999999999999</v>
      </c>
      <c r="CB1411" s="308">
        <v>20.399999999999999</v>
      </c>
      <c r="CC1411" s="307">
        <v>0.55000000000000004</v>
      </c>
      <c r="CD1411" s="305" t="s">
        <v>1212</v>
      </c>
      <c r="CE1411" s="310" t="s">
        <v>1252</v>
      </c>
      <c r="CF1411" s="305"/>
      <c r="CG1411" s="308">
        <v>582.19000000000005</v>
      </c>
      <c r="CH1411" s="308">
        <v>389.23</v>
      </c>
      <c r="CI1411" s="308">
        <v>12</v>
      </c>
      <c r="CJ1411" s="308">
        <v>12</v>
      </c>
      <c r="CK1411" s="307"/>
      <c r="CL1411" s="307"/>
      <c r="CM1411" s="307">
        <v>1</v>
      </c>
      <c r="CN1411" s="311" t="s">
        <v>1212</v>
      </c>
      <c r="CO1411" s="305" t="s">
        <v>1252</v>
      </c>
      <c r="CP1411" s="305"/>
      <c r="CQ1411" s="308">
        <v>582.19000000000005</v>
      </c>
      <c r="CR1411" s="308">
        <v>389.23</v>
      </c>
      <c r="CS1411" s="308">
        <v>12</v>
      </c>
      <c r="CT1411" s="308">
        <v>12</v>
      </c>
      <c r="CU1411" s="299"/>
      <c r="CV1411" s="299"/>
      <c r="CW1411" s="312"/>
      <c r="CX1411" s="312"/>
      <c r="CY1411" s="299"/>
      <c r="CZ1411" s="299"/>
      <c r="DA1411" s="299"/>
      <c r="DB1411" s="299"/>
      <c r="DC1411" s="299"/>
      <c r="DD1411" s="299"/>
      <c r="DE1411" s="299"/>
      <c r="DF1411" s="299"/>
    </row>
    <row r="1412" spans="1:110" s="313" customFormat="1" ht="16" customHeight="1">
      <c r="A1412" s="297" t="s">
        <v>4910</v>
      </c>
      <c r="B1412" s="297" t="s">
        <v>4911</v>
      </c>
      <c r="C1412" s="119" t="s">
        <v>1255</v>
      </c>
      <c r="D1412" s="119"/>
      <c r="E1412" s="119"/>
      <c r="F1412" s="298">
        <v>1412</v>
      </c>
      <c r="G1412" s="119"/>
      <c r="H1412" s="119"/>
      <c r="I1412" s="119" t="s">
        <v>4912</v>
      </c>
      <c r="J1412" s="119" t="s">
        <v>4913</v>
      </c>
      <c r="K1412" s="119" t="s">
        <v>378</v>
      </c>
      <c r="L1412" s="119"/>
      <c r="M1412" s="119" t="s">
        <v>147</v>
      </c>
      <c r="N1412" s="119"/>
      <c r="O1412" s="119"/>
      <c r="P1412" s="119"/>
      <c r="Q1412" s="119"/>
      <c r="R1412" s="119">
        <v>1</v>
      </c>
      <c r="S1412" s="119" t="s">
        <v>120</v>
      </c>
      <c r="T1412" s="119"/>
      <c r="U1412" s="119"/>
      <c r="V1412" s="119"/>
      <c r="W1412" s="119"/>
      <c r="X1412" s="119" t="s">
        <v>4914</v>
      </c>
      <c r="Y1412" s="119" t="s">
        <v>4915</v>
      </c>
      <c r="Z1412" s="119" t="s">
        <v>4916</v>
      </c>
      <c r="AA1412" s="119" t="s">
        <v>4917</v>
      </c>
      <c r="AB1412" s="119" t="s">
        <v>1209</v>
      </c>
      <c r="AD1412" s="314"/>
      <c r="AE1412" s="315"/>
      <c r="AF1412" s="297" t="s">
        <v>846</v>
      </c>
      <c r="AG1412" s="302">
        <v>0</v>
      </c>
      <c r="AH1412" s="297" t="s">
        <v>4910</v>
      </c>
      <c r="AI1412" s="297" t="s">
        <v>4911</v>
      </c>
      <c r="AJ1412" s="302">
        <v>2</v>
      </c>
      <c r="AK1412" s="313">
        <v>8</v>
      </c>
      <c r="AL1412" s="313">
        <v>4</v>
      </c>
      <c r="AR1412" s="313">
        <v>8</v>
      </c>
      <c r="AS1412" s="313">
        <v>4</v>
      </c>
      <c r="AX1412" s="303">
        <v>174.375</v>
      </c>
      <c r="AY1412" s="299">
        <v>500</v>
      </c>
      <c r="AZ1412" s="303">
        <v>775</v>
      </c>
      <c r="BA1412" s="299">
        <v>0</v>
      </c>
      <c r="BB1412" s="304">
        <v>764.3</v>
      </c>
      <c r="BC1412" s="304">
        <v>559.04</v>
      </c>
      <c r="BD1412" s="303">
        <v>1775</v>
      </c>
      <c r="BE1412" s="303">
        <v>1000</v>
      </c>
      <c r="BF1412" s="299"/>
      <c r="BG1412" s="299"/>
      <c r="BH1412" s="297" t="s">
        <v>4542</v>
      </c>
      <c r="BI1412" s="312"/>
      <c r="BJ1412" s="305" t="s">
        <v>109</v>
      </c>
      <c r="BK1412" s="305"/>
      <c r="BL1412" s="305">
        <v>1</v>
      </c>
      <c r="BM1412" s="307">
        <v>1</v>
      </c>
      <c r="BN1412" s="307" t="s">
        <v>79</v>
      </c>
      <c r="BO1412" s="305" t="s">
        <v>1210</v>
      </c>
      <c r="BP1412" s="308">
        <v>764.3</v>
      </c>
      <c r="BQ1412" s="308">
        <v>559.04</v>
      </c>
      <c r="BR1412" s="308">
        <v>60</v>
      </c>
      <c r="BS1412" s="308">
        <v>60</v>
      </c>
      <c r="BT1412" s="305" t="s">
        <v>4918</v>
      </c>
      <c r="BU1412" s="307">
        <v>0.1</v>
      </c>
      <c r="BV1412" s="309">
        <v>0</v>
      </c>
      <c r="BW1412" s="310" t="s">
        <v>1232</v>
      </c>
      <c r="BX1412" s="305"/>
      <c r="BY1412" s="308">
        <v>764.3</v>
      </c>
      <c r="BZ1412" s="308">
        <v>559.04</v>
      </c>
      <c r="CA1412" s="308">
        <v>102</v>
      </c>
      <c r="CB1412" s="308">
        <v>102</v>
      </c>
      <c r="CC1412" s="307">
        <v>0.55000000000000004</v>
      </c>
      <c r="CD1412" s="305" t="s">
        <v>1212</v>
      </c>
      <c r="CE1412" s="310" t="s">
        <v>1232</v>
      </c>
      <c r="CF1412" s="305"/>
      <c r="CG1412" s="308">
        <v>764.3</v>
      </c>
      <c r="CH1412" s="308">
        <v>559.04</v>
      </c>
      <c r="CI1412" s="308">
        <v>60</v>
      </c>
      <c r="CJ1412" s="308">
        <v>60</v>
      </c>
      <c r="CK1412" s="307"/>
      <c r="CL1412" s="307"/>
      <c r="CM1412" s="307">
        <v>1</v>
      </c>
      <c r="CN1412" s="311" t="s">
        <v>1212</v>
      </c>
      <c r="CO1412" s="305" t="s">
        <v>1232</v>
      </c>
      <c r="CP1412" s="305"/>
      <c r="CQ1412" s="308">
        <v>764.3</v>
      </c>
      <c r="CR1412" s="308">
        <v>559.04</v>
      </c>
      <c r="CS1412" s="308">
        <v>60</v>
      </c>
      <c r="CT1412" s="308">
        <v>60</v>
      </c>
      <c r="CU1412" s="299"/>
      <c r="CV1412" s="299"/>
      <c r="CW1412" s="312"/>
      <c r="CX1412" s="312"/>
      <c r="CY1412" s="299"/>
      <c r="CZ1412" s="299"/>
      <c r="DA1412" s="299"/>
      <c r="DB1412" s="299"/>
      <c r="DC1412" s="299"/>
      <c r="DD1412" s="299"/>
      <c r="DE1412" s="299"/>
      <c r="DF1412" s="299"/>
    </row>
    <row r="1413" spans="1:110" s="313" customFormat="1" ht="16" customHeight="1">
      <c r="A1413" s="297" t="s">
        <v>4919</v>
      </c>
      <c r="B1413" s="297" t="s">
        <v>4920</v>
      </c>
      <c r="C1413" s="119" t="s">
        <v>1255</v>
      </c>
      <c r="D1413" s="119"/>
      <c r="E1413" s="119"/>
      <c r="F1413" s="298">
        <v>1413</v>
      </c>
      <c r="G1413" s="119"/>
      <c r="H1413" s="119"/>
      <c r="I1413" s="119" t="s">
        <v>4921</v>
      </c>
      <c r="J1413" s="119" t="s">
        <v>4922</v>
      </c>
      <c r="K1413" s="119" t="s">
        <v>378</v>
      </c>
      <c r="L1413" s="119"/>
      <c r="M1413" s="119" t="s">
        <v>147</v>
      </c>
      <c r="N1413" s="119"/>
      <c r="O1413" s="119"/>
      <c r="P1413" s="119"/>
      <c r="Q1413" s="119"/>
      <c r="R1413" s="119">
        <v>1</v>
      </c>
      <c r="S1413" s="119" t="s">
        <v>120</v>
      </c>
      <c r="T1413" s="119"/>
      <c r="U1413" s="119"/>
      <c r="V1413" s="119"/>
      <c r="W1413" s="119"/>
      <c r="X1413" s="119" t="s">
        <v>4923</v>
      </c>
      <c r="Y1413" s="119" t="s">
        <v>4924</v>
      </c>
      <c r="Z1413" s="119" t="s">
        <v>4925</v>
      </c>
      <c r="AA1413" s="119" t="s">
        <v>4926</v>
      </c>
      <c r="AB1413" s="119" t="s">
        <v>1209</v>
      </c>
      <c r="AD1413" s="314"/>
      <c r="AE1413" s="315"/>
      <c r="AF1413" s="297" t="s">
        <v>847</v>
      </c>
      <c r="AG1413" s="302">
        <v>0</v>
      </c>
      <c r="AH1413" s="297" t="s">
        <v>4919</v>
      </c>
      <c r="AI1413" s="297" t="s">
        <v>4920</v>
      </c>
      <c r="AJ1413" s="302">
        <v>3</v>
      </c>
      <c r="AK1413" s="313">
        <v>8</v>
      </c>
      <c r="AL1413" s="313">
        <v>4</v>
      </c>
      <c r="AM1413" s="313">
        <v>1</v>
      </c>
      <c r="AR1413" s="313">
        <v>8</v>
      </c>
      <c r="AS1413" s="313">
        <v>4</v>
      </c>
      <c r="AT1413" s="313">
        <v>3</v>
      </c>
      <c r="AX1413" s="303">
        <v>170.625</v>
      </c>
      <c r="AY1413" s="299">
        <v>640</v>
      </c>
      <c r="AZ1413" s="303">
        <v>758.33333333333337</v>
      </c>
      <c r="BA1413" s="299">
        <v>0</v>
      </c>
      <c r="BB1413" s="304">
        <v>662.04</v>
      </c>
      <c r="BC1413" s="304">
        <v>456.51</v>
      </c>
      <c r="BD1413" s="303">
        <v>1758.3333333333335</v>
      </c>
      <c r="BE1413" s="303">
        <v>1000</v>
      </c>
      <c r="BF1413" s="299"/>
      <c r="BG1413" s="299"/>
      <c r="BH1413" s="297" t="s">
        <v>4910</v>
      </c>
      <c r="BI1413" s="312"/>
      <c r="BJ1413" s="305" t="s">
        <v>109</v>
      </c>
      <c r="BK1413" s="305"/>
      <c r="BL1413" s="305">
        <v>1</v>
      </c>
      <c r="BM1413" s="307">
        <v>1</v>
      </c>
      <c r="BN1413" s="307" t="s">
        <v>79</v>
      </c>
      <c r="BO1413" s="305" t="s">
        <v>1210</v>
      </c>
      <c r="BP1413" s="308">
        <v>662.04</v>
      </c>
      <c r="BQ1413" s="308">
        <v>456.51</v>
      </c>
      <c r="BR1413" s="308">
        <v>35</v>
      </c>
      <c r="BS1413" s="308">
        <v>35</v>
      </c>
      <c r="BT1413" s="305" t="s">
        <v>4927</v>
      </c>
      <c r="BU1413" s="307">
        <v>0.1</v>
      </c>
      <c r="BV1413" s="309">
        <v>0</v>
      </c>
      <c r="BW1413" s="310" t="s">
        <v>1242</v>
      </c>
      <c r="BX1413" s="305"/>
      <c r="BY1413" s="308">
        <v>662.04</v>
      </c>
      <c r="BZ1413" s="308">
        <v>456.51</v>
      </c>
      <c r="CA1413" s="308">
        <v>59.5</v>
      </c>
      <c r="CB1413" s="308">
        <v>59.5</v>
      </c>
      <c r="CC1413" s="307">
        <v>0.55000000000000004</v>
      </c>
      <c r="CD1413" s="305" t="s">
        <v>1212</v>
      </c>
      <c r="CE1413" s="310" t="s">
        <v>1242</v>
      </c>
      <c r="CF1413" s="305"/>
      <c r="CG1413" s="308">
        <v>662.04</v>
      </c>
      <c r="CH1413" s="308">
        <v>456.51</v>
      </c>
      <c r="CI1413" s="308">
        <v>35</v>
      </c>
      <c r="CJ1413" s="308">
        <v>35</v>
      </c>
      <c r="CK1413" s="307"/>
      <c r="CL1413" s="307"/>
      <c r="CM1413" s="307">
        <v>1</v>
      </c>
      <c r="CN1413" s="311" t="s">
        <v>1212</v>
      </c>
      <c r="CO1413" s="305" t="s">
        <v>1242</v>
      </c>
      <c r="CP1413" s="305"/>
      <c r="CQ1413" s="308">
        <v>662.04</v>
      </c>
      <c r="CR1413" s="308">
        <v>456.51</v>
      </c>
      <c r="CS1413" s="308">
        <v>35</v>
      </c>
      <c r="CT1413" s="308">
        <v>35</v>
      </c>
      <c r="CU1413" s="299"/>
      <c r="CV1413" s="299"/>
      <c r="CW1413" s="312"/>
      <c r="CX1413" s="312"/>
      <c r="CY1413" s="299"/>
      <c r="CZ1413" s="299"/>
      <c r="DA1413" s="299"/>
      <c r="DB1413" s="299"/>
      <c r="DC1413" s="299"/>
      <c r="DD1413" s="299"/>
      <c r="DE1413" s="299"/>
      <c r="DF1413" s="299"/>
    </row>
    <row r="1414" spans="1:110" s="313" customFormat="1" ht="16" customHeight="1">
      <c r="A1414" s="297" t="s">
        <v>4928</v>
      </c>
      <c r="B1414" s="297" t="s">
        <v>4929</v>
      </c>
      <c r="C1414" s="119" t="s">
        <v>1255</v>
      </c>
      <c r="D1414" s="119"/>
      <c r="E1414" s="119"/>
      <c r="F1414" s="298">
        <v>1414</v>
      </c>
      <c r="G1414" s="119"/>
      <c r="H1414" s="119"/>
      <c r="I1414" s="119" t="s">
        <v>4930</v>
      </c>
      <c r="J1414" s="119" t="s">
        <v>4931</v>
      </c>
      <c r="K1414" s="119" t="s">
        <v>378</v>
      </c>
      <c r="L1414" s="119"/>
      <c r="M1414" s="119" t="s">
        <v>147</v>
      </c>
      <c r="N1414" s="119"/>
      <c r="O1414" s="119"/>
      <c r="P1414" s="119"/>
      <c r="Q1414" s="119"/>
      <c r="R1414" s="119">
        <v>1</v>
      </c>
      <c r="S1414" s="119" t="s">
        <v>120</v>
      </c>
      <c r="T1414" s="119"/>
      <c r="U1414" s="119"/>
      <c r="V1414" s="119"/>
      <c r="W1414" s="119"/>
      <c r="X1414" s="119" t="s">
        <v>4932</v>
      </c>
      <c r="Y1414" s="119" t="s">
        <v>4933</v>
      </c>
      <c r="Z1414" s="119" t="s">
        <v>4934</v>
      </c>
      <c r="AA1414" s="119" t="s">
        <v>4935</v>
      </c>
      <c r="AB1414" s="119" t="s">
        <v>1209</v>
      </c>
      <c r="AD1414" s="314"/>
      <c r="AE1414" s="315"/>
      <c r="AF1414" s="297" t="s">
        <v>848</v>
      </c>
      <c r="AG1414" s="302">
        <v>0</v>
      </c>
      <c r="AH1414" s="297" t="s">
        <v>4928</v>
      </c>
      <c r="AI1414" s="297" t="s">
        <v>4929</v>
      </c>
      <c r="AJ1414" s="302">
        <v>4</v>
      </c>
      <c r="AK1414" s="313">
        <v>8</v>
      </c>
      <c r="AL1414" s="313">
        <v>4</v>
      </c>
      <c r="AM1414" s="313">
        <v>1</v>
      </c>
      <c r="AN1414" s="313">
        <v>1</v>
      </c>
      <c r="AR1414" s="313">
        <v>8</v>
      </c>
      <c r="AS1414" s="313">
        <v>4</v>
      </c>
      <c r="AT1414" s="313">
        <v>3</v>
      </c>
      <c r="AU1414" s="313">
        <v>3</v>
      </c>
      <c r="AX1414" s="303">
        <v>169.375</v>
      </c>
      <c r="AY1414" s="299">
        <v>740</v>
      </c>
      <c r="AZ1414" s="303">
        <v>752.77777777777783</v>
      </c>
      <c r="BA1414" s="299">
        <v>0</v>
      </c>
      <c r="BB1414" s="304">
        <v>595.61</v>
      </c>
      <c r="BC1414" s="304">
        <v>380.26</v>
      </c>
      <c r="BD1414" s="303">
        <v>1752.7777777777778</v>
      </c>
      <c r="BE1414" s="303">
        <v>1000</v>
      </c>
      <c r="BF1414" s="299"/>
      <c r="BG1414" s="299"/>
      <c r="BH1414" s="297" t="s">
        <v>4919</v>
      </c>
      <c r="BI1414" s="312"/>
      <c r="BJ1414" s="305" t="s">
        <v>109</v>
      </c>
      <c r="BK1414" s="305"/>
      <c r="BL1414" s="305">
        <v>1</v>
      </c>
      <c r="BM1414" s="307">
        <v>1</v>
      </c>
      <c r="BN1414" s="307" t="s">
        <v>79</v>
      </c>
      <c r="BO1414" s="305" t="s">
        <v>1210</v>
      </c>
      <c r="BP1414" s="308">
        <v>595.61</v>
      </c>
      <c r="BQ1414" s="308">
        <v>380.26</v>
      </c>
      <c r="BR1414" s="308">
        <v>12</v>
      </c>
      <c r="BS1414" s="308">
        <v>12</v>
      </c>
      <c r="BT1414" s="305" t="s">
        <v>4936</v>
      </c>
      <c r="BU1414" s="307">
        <v>0.1</v>
      </c>
      <c r="BV1414" s="309">
        <v>0</v>
      </c>
      <c r="BW1414" s="310" t="s">
        <v>1252</v>
      </c>
      <c r="BX1414" s="305"/>
      <c r="BY1414" s="308">
        <v>595.61</v>
      </c>
      <c r="BZ1414" s="308">
        <v>380.26</v>
      </c>
      <c r="CA1414" s="308">
        <v>20.399999999999999</v>
      </c>
      <c r="CB1414" s="308">
        <v>20.399999999999999</v>
      </c>
      <c r="CC1414" s="307">
        <v>0.55000000000000004</v>
      </c>
      <c r="CD1414" s="305" t="s">
        <v>1212</v>
      </c>
      <c r="CE1414" s="310" t="s">
        <v>1252</v>
      </c>
      <c r="CF1414" s="305"/>
      <c r="CG1414" s="308">
        <v>595.61</v>
      </c>
      <c r="CH1414" s="308">
        <v>380.26</v>
      </c>
      <c r="CI1414" s="308">
        <v>12</v>
      </c>
      <c r="CJ1414" s="308">
        <v>12</v>
      </c>
      <c r="CK1414" s="307"/>
      <c r="CL1414" s="307"/>
      <c r="CM1414" s="307">
        <v>1</v>
      </c>
      <c r="CN1414" s="311" t="s">
        <v>1212</v>
      </c>
      <c r="CO1414" s="305" t="s">
        <v>1252</v>
      </c>
      <c r="CP1414" s="305"/>
      <c r="CQ1414" s="308">
        <v>595.61</v>
      </c>
      <c r="CR1414" s="308">
        <v>380.26</v>
      </c>
      <c r="CS1414" s="308">
        <v>12</v>
      </c>
      <c r="CT1414" s="308">
        <v>12</v>
      </c>
      <c r="CU1414" s="299"/>
      <c r="CV1414" s="299"/>
      <c r="CW1414" s="312"/>
      <c r="CX1414" s="312"/>
      <c r="CY1414" s="299"/>
      <c r="CZ1414" s="299"/>
      <c r="DA1414" s="299"/>
      <c r="DB1414" s="299"/>
      <c r="DC1414" s="299"/>
      <c r="DD1414" s="299"/>
      <c r="DE1414" s="299"/>
      <c r="DF1414" s="299"/>
    </row>
    <row r="1415" spans="1:110" s="313" customFormat="1" ht="16" customHeight="1">
      <c r="A1415" s="297" t="s">
        <v>4937</v>
      </c>
      <c r="B1415" s="297" t="s">
        <v>4938</v>
      </c>
      <c r="C1415" s="119" t="s">
        <v>1214</v>
      </c>
      <c r="D1415" s="119"/>
      <c r="E1415" s="119"/>
      <c r="F1415" s="298">
        <v>1415</v>
      </c>
      <c r="G1415" s="119"/>
      <c r="H1415" s="119"/>
      <c r="I1415" s="119" t="s">
        <v>4939</v>
      </c>
      <c r="J1415" s="119" t="s">
        <v>4940</v>
      </c>
      <c r="K1415" s="119" t="s">
        <v>378</v>
      </c>
      <c r="L1415" s="119"/>
      <c r="M1415" s="119" t="s">
        <v>147</v>
      </c>
      <c r="N1415" s="119"/>
      <c r="O1415" s="119"/>
      <c r="P1415" s="119"/>
      <c r="Q1415" s="119"/>
      <c r="R1415" s="119">
        <v>1</v>
      </c>
      <c r="S1415" s="119" t="s">
        <v>120</v>
      </c>
      <c r="T1415" s="119"/>
      <c r="U1415" s="119"/>
      <c r="V1415" s="119"/>
      <c r="W1415" s="119"/>
      <c r="X1415" s="119" t="s">
        <v>4941</v>
      </c>
      <c r="Y1415" s="119" t="s">
        <v>4942</v>
      </c>
      <c r="Z1415" s="119" t="s">
        <v>4943</v>
      </c>
      <c r="AA1415" s="119" t="s">
        <v>4944</v>
      </c>
      <c r="AB1415" s="119" t="s">
        <v>1209</v>
      </c>
      <c r="AD1415" s="314"/>
      <c r="AE1415" s="315"/>
      <c r="AF1415" s="297" t="s">
        <v>849</v>
      </c>
      <c r="AG1415" s="302">
        <v>0</v>
      </c>
      <c r="AH1415" s="297" t="s">
        <v>4937</v>
      </c>
      <c r="AI1415" s="297" t="s">
        <v>4938</v>
      </c>
      <c r="AJ1415" s="302">
        <v>4</v>
      </c>
      <c r="AK1415" s="313">
        <v>8</v>
      </c>
      <c r="AL1415" s="313">
        <v>4</v>
      </c>
      <c r="AM1415" s="313">
        <v>1</v>
      </c>
      <c r="AN1415" s="313">
        <v>2</v>
      </c>
      <c r="AR1415" s="313">
        <v>8</v>
      </c>
      <c r="AS1415" s="313">
        <v>4</v>
      </c>
      <c r="AT1415" s="313">
        <v>3</v>
      </c>
      <c r="AU1415" s="313">
        <v>3</v>
      </c>
      <c r="AX1415" s="303">
        <v>170.625</v>
      </c>
      <c r="AY1415" s="299">
        <v>740</v>
      </c>
      <c r="AZ1415" s="303">
        <v>758.33333333333337</v>
      </c>
      <c r="BA1415" s="299">
        <v>0</v>
      </c>
      <c r="BB1415" s="304">
        <v>609.23</v>
      </c>
      <c r="BC1415" s="304">
        <v>371.59000000000003</v>
      </c>
      <c r="BD1415" s="303">
        <v>1758.3333333333335</v>
      </c>
      <c r="BE1415" s="303">
        <v>1000</v>
      </c>
      <c r="BF1415" s="299"/>
      <c r="BG1415" s="299"/>
      <c r="BH1415" s="297" t="s">
        <v>4919</v>
      </c>
      <c r="BI1415" s="312"/>
      <c r="BJ1415" s="305" t="s">
        <v>109</v>
      </c>
      <c r="BK1415" s="305"/>
      <c r="BL1415" s="305">
        <v>1</v>
      </c>
      <c r="BM1415" s="307">
        <v>1</v>
      </c>
      <c r="BN1415" s="307" t="s">
        <v>79</v>
      </c>
      <c r="BO1415" s="305" t="s">
        <v>1210</v>
      </c>
      <c r="BP1415" s="308">
        <v>609.23</v>
      </c>
      <c r="BQ1415" s="308">
        <v>371.59</v>
      </c>
      <c r="BR1415" s="308">
        <v>12</v>
      </c>
      <c r="BS1415" s="308">
        <v>12</v>
      </c>
      <c r="BT1415" s="305" t="s">
        <v>4945</v>
      </c>
      <c r="BU1415" s="307">
        <v>0.1</v>
      </c>
      <c r="BV1415" s="309">
        <v>0</v>
      </c>
      <c r="BW1415" s="310" t="s">
        <v>1252</v>
      </c>
      <c r="BX1415" s="305"/>
      <c r="BY1415" s="308">
        <v>609.23</v>
      </c>
      <c r="BZ1415" s="308">
        <v>371.59</v>
      </c>
      <c r="CA1415" s="308">
        <v>20.399999999999999</v>
      </c>
      <c r="CB1415" s="308">
        <v>20.399999999999999</v>
      </c>
      <c r="CC1415" s="307">
        <v>0.55000000000000004</v>
      </c>
      <c r="CD1415" s="305" t="s">
        <v>1212</v>
      </c>
      <c r="CE1415" s="310" t="s">
        <v>1252</v>
      </c>
      <c r="CF1415" s="305"/>
      <c r="CG1415" s="308">
        <v>609.23</v>
      </c>
      <c r="CH1415" s="308">
        <v>371.59</v>
      </c>
      <c r="CI1415" s="308">
        <v>12</v>
      </c>
      <c r="CJ1415" s="308">
        <v>12</v>
      </c>
      <c r="CK1415" s="307"/>
      <c r="CL1415" s="307"/>
      <c r="CM1415" s="307">
        <v>1</v>
      </c>
      <c r="CN1415" s="311" t="s">
        <v>1212</v>
      </c>
      <c r="CO1415" s="305" t="s">
        <v>1252</v>
      </c>
      <c r="CP1415" s="305"/>
      <c r="CQ1415" s="308">
        <v>609.23</v>
      </c>
      <c r="CR1415" s="308">
        <v>371.59</v>
      </c>
      <c r="CS1415" s="308">
        <v>12</v>
      </c>
      <c r="CT1415" s="308">
        <v>12</v>
      </c>
      <c r="CU1415" s="299"/>
      <c r="CV1415" s="299"/>
      <c r="CW1415" s="312"/>
      <c r="CX1415" s="312"/>
      <c r="CY1415" s="299"/>
      <c r="CZ1415" s="299"/>
      <c r="DA1415" s="299"/>
      <c r="DB1415" s="299"/>
      <c r="DC1415" s="299"/>
      <c r="DD1415" s="299"/>
      <c r="DE1415" s="299"/>
      <c r="DF1415" s="299"/>
    </row>
    <row r="1416" spans="1:110" s="313" customFormat="1" ht="16" customHeight="1">
      <c r="A1416" s="297" t="s">
        <v>4946</v>
      </c>
      <c r="B1416" s="297" t="s">
        <v>4947</v>
      </c>
      <c r="C1416" s="119" t="s">
        <v>1255</v>
      </c>
      <c r="D1416" s="119"/>
      <c r="E1416" s="119"/>
      <c r="F1416" s="298">
        <v>1416</v>
      </c>
      <c r="G1416" s="119"/>
      <c r="H1416" s="119"/>
      <c r="I1416" s="119" t="s">
        <v>4948</v>
      </c>
      <c r="J1416" s="119" t="s">
        <v>4949</v>
      </c>
      <c r="K1416" s="119" t="s">
        <v>378</v>
      </c>
      <c r="L1416" s="119"/>
      <c r="M1416" s="119" t="s">
        <v>147</v>
      </c>
      <c r="N1416" s="119"/>
      <c r="O1416" s="119"/>
      <c r="P1416" s="119"/>
      <c r="Q1416" s="119"/>
      <c r="R1416" s="119">
        <v>1</v>
      </c>
      <c r="S1416" s="119" t="s">
        <v>120</v>
      </c>
      <c r="T1416" s="119"/>
      <c r="U1416" s="119"/>
      <c r="V1416" s="119"/>
      <c r="W1416" s="119"/>
      <c r="X1416" s="119" t="s">
        <v>4950</v>
      </c>
      <c r="Y1416" s="119" t="s">
        <v>4951</v>
      </c>
      <c r="Z1416" s="119" t="s">
        <v>4952</v>
      </c>
      <c r="AA1416" s="119" t="s">
        <v>4953</v>
      </c>
      <c r="AB1416" s="119" t="s">
        <v>1209</v>
      </c>
      <c r="AD1416" s="314"/>
      <c r="AE1416" s="315"/>
      <c r="AF1416" s="297" t="s">
        <v>850</v>
      </c>
      <c r="AG1416" s="302">
        <v>0</v>
      </c>
      <c r="AH1416" s="297" t="s">
        <v>4946</v>
      </c>
      <c r="AI1416" s="297" t="s">
        <v>4947</v>
      </c>
      <c r="AJ1416" s="302">
        <v>4</v>
      </c>
      <c r="AK1416" s="313">
        <v>8</v>
      </c>
      <c r="AL1416" s="313">
        <v>4</v>
      </c>
      <c r="AM1416" s="313">
        <v>1</v>
      </c>
      <c r="AN1416" s="313">
        <v>3</v>
      </c>
      <c r="AR1416" s="313">
        <v>8</v>
      </c>
      <c r="AS1416" s="313">
        <v>4</v>
      </c>
      <c r="AT1416" s="313">
        <v>3</v>
      </c>
      <c r="AU1416" s="313">
        <v>3</v>
      </c>
      <c r="AX1416" s="303">
        <v>171.875</v>
      </c>
      <c r="AY1416" s="299">
        <v>740</v>
      </c>
      <c r="AZ1416" s="303">
        <v>763.88888888888891</v>
      </c>
      <c r="BA1416" s="299">
        <v>0</v>
      </c>
      <c r="BB1416" s="304">
        <v>623.03</v>
      </c>
      <c r="BC1416" s="304">
        <v>363.22</v>
      </c>
      <c r="BD1416" s="303">
        <v>1763.8888888888889</v>
      </c>
      <c r="BE1416" s="303">
        <v>1000</v>
      </c>
      <c r="BF1416" s="299"/>
      <c r="BG1416" s="299"/>
      <c r="BH1416" s="297" t="s">
        <v>4919</v>
      </c>
      <c r="BI1416" s="312"/>
      <c r="BJ1416" s="305" t="s">
        <v>109</v>
      </c>
      <c r="BK1416" s="305"/>
      <c r="BL1416" s="305">
        <v>1</v>
      </c>
      <c r="BM1416" s="307">
        <v>1</v>
      </c>
      <c r="BN1416" s="307" t="s">
        <v>79</v>
      </c>
      <c r="BO1416" s="305" t="s">
        <v>1210</v>
      </c>
      <c r="BP1416" s="308">
        <v>623.03</v>
      </c>
      <c r="BQ1416" s="308">
        <v>363.22</v>
      </c>
      <c r="BR1416" s="308">
        <v>12</v>
      </c>
      <c r="BS1416" s="308">
        <v>12</v>
      </c>
      <c r="BT1416" s="305" t="s">
        <v>4954</v>
      </c>
      <c r="BU1416" s="307">
        <v>0.1</v>
      </c>
      <c r="BV1416" s="309">
        <v>0</v>
      </c>
      <c r="BW1416" s="310" t="s">
        <v>1252</v>
      </c>
      <c r="BX1416" s="305"/>
      <c r="BY1416" s="308">
        <v>623.03</v>
      </c>
      <c r="BZ1416" s="308">
        <v>363.22</v>
      </c>
      <c r="CA1416" s="308">
        <v>20.399999999999999</v>
      </c>
      <c r="CB1416" s="308">
        <v>20.399999999999999</v>
      </c>
      <c r="CC1416" s="307">
        <v>0.55000000000000004</v>
      </c>
      <c r="CD1416" s="305" t="s">
        <v>1212</v>
      </c>
      <c r="CE1416" s="310" t="s">
        <v>1252</v>
      </c>
      <c r="CF1416" s="305"/>
      <c r="CG1416" s="308">
        <v>623.03</v>
      </c>
      <c r="CH1416" s="308">
        <v>363.22</v>
      </c>
      <c r="CI1416" s="308">
        <v>12</v>
      </c>
      <c r="CJ1416" s="308">
        <v>12</v>
      </c>
      <c r="CK1416" s="307"/>
      <c r="CL1416" s="307"/>
      <c r="CM1416" s="307">
        <v>1</v>
      </c>
      <c r="CN1416" s="311" t="s">
        <v>1212</v>
      </c>
      <c r="CO1416" s="305" t="s">
        <v>1252</v>
      </c>
      <c r="CP1416" s="305"/>
      <c r="CQ1416" s="308">
        <v>623.03</v>
      </c>
      <c r="CR1416" s="308">
        <v>363.22</v>
      </c>
      <c r="CS1416" s="308">
        <v>12</v>
      </c>
      <c r="CT1416" s="308">
        <v>12</v>
      </c>
      <c r="CU1416" s="299"/>
      <c r="CV1416" s="299"/>
      <c r="CW1416" s="312"/>
      <c r="CX1416" s="312"/>
      <c r="CY1416" s="299"/>
      <c r="CZ1416" s="299"/>
      <c r="DA1416" s="299"/>
      <c r="DB1416" s="299"/>
      <c r="DC1416" s="299"/>
      <c r="DD1416" s="299"/>
      <c r="DE1416" s="299"/>
      <c r="DF1416" s="299"/>
    </row>
    <row r="1417" spans="1:110" s="313" customFormat="1" ht="16" customHeight="1">
      <c r="A1417" s="297" t="s">
        <v>4955</v>
      </c>
      <c r="B1417" s="297" t="s">
        <v>4956</v>
      </c>
      <c r="C1417" s="119" t="s">
        <v>1214</v>
      </c>
      <c r="D1417" s="119"/>
      <c r="E1417" s="119"/>
      <c r="F1417" s="298">
        <v>1417</v>
      </c>
      <c r="G1417" s="119"/>
      <c r="H1417" s="119"/>
      <c r="I1417" s="119" t="s">
        <v>4957</v>
      </c>
      <c r="J1417" s="119" t="s">
        <v>4958</v>
      </c>
      <c r="K1417" s="119" t="s">
        <v>378</v>
      </c>
      <c r="L1417" s="119"/>
      <c r="M1417" s="119" t="s">
        <v>147</v>
      </c>
      <c r="N1417" s="119"/>
      <c r="O1417" s="119"/>
      <c r="P1417" s="119"/>
      <c r="Q1417" s="119"/>
      <c r="R1417" s="119">
        <v>1</v>
      </c>
      <c r="S1417" s="119" t="s">
        <v>120</v>
      </c>
      <c r="T1417" s="119"/>
      <c r="U1417" s="119"/>
      <c r="V1417" s="119"/>
      <c r="W1417" s="119"/>
      <c r="X1417" s="119" t="s">
        <v>4959</v>
      </c>
      <c r="Y1417" s="119" t="s">
        <v>4960</v>
      </c>
      <c r="Z1417" s="119" t="s">
        <v>4961</v>
      </c>
      <c r="AA1417" s="119" t="s">
        <v>4962</v>
      </c>
      <c r="AB1417" s="119" t="s">
        <v>1209</v>
      </c>
      <c r="AD1417" s="314"/>
      <c r="AE1417" s="315"/>
      <c r="AF1417" s="297" t="s">
        <v>851</v>
      </c>
      <c r="AG1417" s="302">
        <v>0</v>
      </c>
      <c r="AH1417" s="297" t="s">
        <v>4955</v>
      </c>
      <c r="AI1417" s="297" t="s">
        <v>4956</v>
      </c>
      <c r="AJ1417" s="302">
        <v>3</v>
      </c>
      <c r="AK1417" s="313">
        <v>8</v>
      </c>
      <c r="AL1417" s="313">
        <v>4</v>
      </c>
      <c r="AM1417" s="313">
        <v>2</v>
      </c>
      <c r="AR1417" s="313">
        <v>8</v>
      </c>
      <c r="AS1417" s="313">
        <v>4</v>
      </c>
      <c r="AT1417" s="313">
        <v>3</v>
      </c>
      <c r="AX1417" s="303">
        <v>174.375</v>
      </c>
      <c r="AY1417" s="299">
        <v>640</v>
      </c>
      <c r="AZ1417" s="303">
        <v>775</v>
      </c>
      <c r="BA1417" s="299">
        <v>0</v>
      </c>
      <c r="BB1417" s="304">
        <v>698.31</v>
      </c>
      <c r="BC1417" s="304">
        <v>435.57000000000005</v>
      </c>
      <c r="BD1417" s="303">
        <v>1775</v>
      </c>
      <c r="BE1417" s="303">
        <v>1000</v>
      </c>
      <c r="BF1417" s="299"/>
      <c r="BG1417" s="299"/>
      <c r="BH1417" s="297" t="s">
        <v>4910</v>
      </c>
      <c r="BI1417" s="312"/>
      <c r="BJ1417" s="305" t="s">
        <v>109</v>
      </c>
      <c r="BK1417" s="305"/>
      <c r="BL1417" s="305">
        <v>1</v>
      </c>
      <c r="BM1417" s="307">
        <v>1</v>
      </c>
      <c r="BN1417" s="307" t="s">
        <v>79</v>
      </c>
      <c r="BO1417" s="305" t="s">
        <v>1210</v>
      </c>
      <c r="BP1417" s="308">
        <v>698.31</v>
      </c>
      <c r="BQ1417" s="308">
        <v>435.57</v>
      </c>
      <c r="BR1417" s="308">
        <v>35</v>
      </c>
      <c r="BS1417" s="308">
        <v>35</v>
      </c>
      <c r="BT1417" s="305" t="s">
        <v>4963</v>
      </c>
      <c r="BU1417" s="307">
        <v>0.1</v>
      </c>
      <c r="BV1417" s="309">
        <v>0</v>
      </c>
      <c r="BW1417" s="310" t="s">
        <v>1242</v>
      </c>
      <c r="BX1417" s="305"/>
      <c r="BY1417" s="308">
        <v>698.31</v>
      </c>
      <c r="BZ1417" s="308">
        <v>435.57</v>
      </c>
      <c r="CA1417" s="308">
        <v>59.5</v>
      </c>
      <c r="CB1417" s="308">
        <v>59.5</v>
      </c>
      <c r="CC1417" s="307">
        <v>0.55000000000000004</v>
      </c>
      <c r="CD1417" s="305" t="s">
        <v>1212</v>
      </c>
      <c r="CE1417" s="310" t="s">
        <v>1242</v>
      </c>
      <c r="CF1417" s="305"/>
      <c r="CG1417" s="308">
        <v>698.31</v>
      </c>
      <c r="CH1417" s="308">
        <v>435.57</v>
      </c>
      <c r="CI1417" s="308">
        <v>35</v>
      </c>
      <c r="CJ1417" s="308">
        <v>35</v>
      </c>
      <c r="CK1417" s="307"/>
      <c r="CL1417" s="307"/>
      <c r="CM1417" s="307">
        <v>1</v>
      </c>
      <c r="CN1417" s="311" t="s">
        <v>1212</v>
      </c>
      <c r="CO1417" s="305" t="s">
        <v>1242</v>
      </c>
      <c r="CP1417" s="305"/>
      <c r="CQ1417" s="308">
        <v>698.31</v>
      </c>
      <c r="CR1417" s="308">
        <v>435.57</v>
      </c>
      <c r="CS1417" s="308">
        <v>35</v>
      </c>
      <c r="CT1417" s="308">
        <v>35</v>
      </c>
      <c r="CU1417" s="299"/>
      <c r="CV1417" s="299"/>
      <c r="CW1417" s="312"/>
      <c r="CX1417" s="312"/>
      <c r="CY1417" s="299"/>
      <c r="CZ1417" s="299"/>
      <c r="DA1417" s="299"/>
      <c r="DB1417" s="299"/>
      <c r="DC1417" s="299"/>
      <c r="DD1417" s="299"/>
      <c r="DE1417" s="299"/>
      <c r="DF1417" s="299"/>
    </row>
    <row r="1418" spans="1:110" s="313" customFormat="1" ht="16" customHeight="1">
      <c r="A1418" s="297" t="s">
        <v>4964</v>
      </c>
      <c r="B1418" s="297" t="s">
        <v>4965</v>
      </c>
      <c r="C1418" s="119" t="s">
        <v>1214</v>
      </c>
      <c r="D1418" s="119"/>
      <c r="E1418" s="119"/>
      <c r="F1418" s="298">
        <v>1418</v>
      </c>
      <c r="G1418" s="119"/>
      <c r="H1418" s="119"/>
      <c r="I1418" s="119" t="s">
        <v>4966</v>
      </c>
      <c r="J1418" s="119" t="s">
        <v>4967</v>
      </c>
      <c r="K1418" s="119" t="s">
        <v>378</v>
      </c>
      <c r="L1418" s="119"/>
      <c r="M1418" s="119" t="s">
        <v>147</v>
      </c>
      <c r="N1418" s="119"/>
      <c r="O1418" s="119"/>
      <c r="P1418" s="119"/>
      <c r="Q1418" s="119"/>
      <c r="R1418" s="119">
        <v>1</v>
      </c>
      <c r="S1418" s="119" t="s">
        <v>120</v>
      </c>
      <c r="T1418" s="119"/>
      <c r="U1418" s="119"/>
      <c r="V1418" s="119"/>
      <c r="W1418" s="119"/>
      <c r="X1418" s="119" t="s">
        <v>4968</v>
      </c>
      <c r="Y1418" s="119" t="s">
        <v>4969</v>
      </c>
      <c r="Z1418" s="119" t="s">
        <v>4970</v>
      </c>
      <c r="AA1418" s="119" t="s">
        <v>4971</v>
      </c>
      <c r="AB1418" s="119" t="s">
        <v>1209</v>
      </c>
      <c r="AD1418" s="314"/>
      <c r="AE1418" s="315"/>
      <c r="AF1418" s="297" t="s">
        <v>852</v>
      </c>
      <c r="AG1418" s="302">
        <v>0</v>
      </c>
      <c r="AH1418" s="297" t="s">
        <v>4964</v>
      </c>
      <c r="AI1418" s="297" t="s">
        <v>4965</v>
      </c>
      <c r="AJ1418" s="302">
        <v>4</v>
      </c>
      <c r="AK1418" s="313">
        <v>8</v>
      </c>
      <c r="AL1418" s="313">
        <v>4</v>
      </c>
      <c r="AM1418" s="313">
        <v>2</v>
      </c>
      <c r="AN1418" s="313">
        <v>1</v>
      </c>
      <c r="AR1418" s="313">
        <v>8</v>
      </c>
      <c r="AS1418" s="313">
        <v>4</v>
      </c>
      <c r="AT1418" s="313">
        <v>3</v>
      </c>
      <c r="AU1418" s="313">
        <v>3</v>
      </c>
      <c r="AX1418" s="303">
        <v>173.125</v>
      </c>
      <c r="AY1418" s="299">
        <v>740</v>
      </c>
      <c r="AZ1418" s="303">
        <v>769.44444444444446</v>
      </c>
      <c r="BA1418" s="299">
        <v>0</v>
      </c>
      <c r="BB1418" s="304">
        <v>637.01</v>
      </c>
      <c r="BC1418" s="304">
        <v>355.14</v>
      </c>
      <c r="BD1418" s="303">
        <v>1769.4444444444443</v>
      </c>
      <c r="BE1418" s="303">
        <v>1000</v>
      </c>
      <c r="BF1418" s="299"/>
      <c r="BG1418" s="299"/>
      <c r="BH1418" s="297" t="s">
        <v>4955</v>
      </c>
      <c r="BI1418" s="312"/>
      <c r="BJ1418" s="305" t="s">
        <v>109</v>
      </c>
      <c r="BK1418" s="305"/>
      <c r="BL1418" s="305">
        <v>1</v>
      </c>
      <c r="BM1418" s="307">
        <v>1</v>
      </c>
      <c r="BN1418" s="307" t="s">
        <v>79</v>
      </c>
      <c r="BO1418" s="305" t="s">
        <v>1210</v>
      </c>
      <c r="BP1418" s="308">
        <v>637.01</v>
      </c>
      <c r="BQ1418" s="308">
        <v>355.14</v>
      </c>
      <c r="BR1418" s="308">
        <v>12</v>
      </c>
      <c r="BS1418" s="308">
        <v>12</v>
      </c>
      <c r="BT1418" s="305" t="s">
        <v>4972</v>
      </c>
      <c r="BU1418" s="307">
        <v>0.1</v>
      </c>
      <c r="BV1418" s="309">
        <v>0</v>
      </c>
      <c r="BW1418" s="310" t="s">
        <v>1252</v>
      </c>
      <c r="BX1418" s="305"/>
      <c r="BY1418" s="308">
        <v>637.01</v>
      </c>
      <c r="BZ1418" s="308">
        <v>355.14</v>
      </c>
      <c r="CA1418" s="308">
        <v>20.399999999999999</v>
      </c>
      <c r="CB1418" s="308">
        <v>20.399999999999999</v>
      </c>
      <c r="CC1418" s="307">
        <v>0.55000000000000004</v>
      </c>
      <c r="CD1418" s="305" t="s">
        <v>1212</v>
      </c>
      <c r="CE1418" s="310" t="s">
        <v>1252</v>
      </c>
      <c r="CF1418" s="305"/>
      <c r="CG1418" s="308">
        <v>637.01</v>
      </c>
      <c r="CH1418" s="308">
        <v>355.14</v>
      </c>
      <c r="CI1418" s="308">
        <v>12</v>
      </c>
      <c r="CJ1418" s="308">
        <v>12</v>
      </c>
      <c r="CK1418" s="307"/>
      <c r="CL1418" s="307"/>
      <c r="CM1418" s="307">
        <v>1</v>
      </c>
      <c r="CN1418" s="311" t="s">
        <v>1212</v>
      </c>
      <c r="CO1418" s="305" t="s">
        <v>1252</v>
      </c>
      <c r="CP1418" s="305"/>
      <c r="CQ1418" s="308">
        <v>637.01</v>
      </c>
      <c r="CR1418" s="308">
        <v>355.14</v>
      </c>
      <c r="CS1418" s="308">
        <v>12</v>
      </c>
      <c r="CT1418" s="308">
        <v>12</v>
      </c>
      <c r="CU1418" s="299"/>
      <c r="CV1418" s="299"/>
      <c r="CW1418" s="312"/>
      <c r="CX1418" s="312"/>
      <c r="CY1418" s="299"/>
      <c r="CZ1418" s="299"/>
      <c r="DA1418" s="299"/>
      <c r="DB1418" s="299"/>
      <c r="DC1418" s="299"/>
      <c r="DD1418" s="299"/>
      <c r="DE1418" s="299"/>
      <c r="DF1418" s="299"/>
    </row>
    <row r="1419" spans="1:110" s="313" customFormat="1" ht="16" customHeight="1">
      <c r="A1419" s="297" t="s">
        <v>4973</v>
      </c>
      <c r="B1419" s="297" t="s">
        <v>4974</v>
      </c>
      <c r="C1419" s="119" t="s">
        <v>1255</v>
      </c>
      <c r="D1419" s="119"/>
      <c r="E1419" s="119"/>
      <c r="F1419" s="298">
        <v>1419</v>
      </c>
      <c r="G1419" s="119"/>
      <c r="H1419" s="119"/>
      <c r="I1419" s="119" t="s">
        <v>4975</v>
      </c>
      <c r="J1419" s="119" t="s">
        <v>4976</v>
      </c>
      <c r="K1419" s="119" t="s">
        <v>378</v>
      </c>
      <c r="L1419" s="119"/>
      <c r="M1419" s="119" t="s">
        <v>147</v>
      </c>
      <c r="N1419" s="119"/>
      <c r="O1419" s="119"/>
      <c r="P1419" s="119"/>
      <c r="Q1419" s="119"/>
      <c r="R1419" s="119">
        <v>1</v>
      </c>
      <c r="S1419" s="119" t="s">
        <v>120</v>
      </c>
      <c r="T1419" s="119"/>
      <c r="U1419" s="119"/>
      <c r="V1419" s="119"/>
      <c r="W1419" s="119"/>
      <c r="X1419" s="119" t="s">
        <v>4977</v>
      </c>
      <c r="Y1419" s="119" t="s">
        <v>4978</v>
      </c>
      <c r="Z1419" s="119" t="s">
        <v>4979</v>
      </c>
      <c r="AA1419" s="119" t="s">
        <v>4980</v>
      </c>
      <c r="AB1419" s="119" t="s">
        <v>1209</v>
      </c>
      <c r="AD1419" s="314"/>
      <c r="AE1419" s="315"/>
      <c r="AF1419" s="297" t="s">
        <v>853</v>
      </c>
      <c r="AG1419" s="302">
        <v>0</v>
      </c>
      <c r="AH1419" s="297" t="s">
        <v>4973</v>
      </c>
      <c r="AI1419" s="297" t="s">
        <v>4974</v>
      </c>
      <c r="AJ1419" s="302">
        <v>4</v>
      </c>
      <c r="AK1419" s="313">
        <v>8</v>
      </c>
      <c r="AL1419" s="313">
        <v>4</v>
      </c>
      <c r="AM1419" s="313">
        <v>2</v>
      </c>
      <c r="AN1419" s="313">
        <v>2</v>
      </c>
      <c r="AR1419" s="313">
        <v>8</v>
      </c>
      <c r="AS1419" s="313">
        <v>4</v>
      </c>
      <c r="AT1419" s="313">
        <v>3</v>
      </c>
      <c r="AU1419" s="313">
        <v>3</v>
      </c>
      <c r="AX1419" s="303">
        <v>174.375</v>
      </c>
      <c r="AY1419" s="299">
        <v>740</v>
      </c>
      <c r="AZ1419" s="303">
        <v>775</v>
      </c>
      <c r="BA1419" s="299">
        <v>0</v>
      </c>
      <c r="BB1419" s="304">
        <v>651.17000000000007</v>
      </c>
      <c r="BC1419" s="304">
        <v>347.38</v>
      </c>
      <c r="BD1419" s="303">
        <v>1775</v>
      </c>
      <c r="BE1419" s="303">
        <v>1000</v>
      </c>
      <c r="BF1419" s="299"/>
      <c r="BG1419" s="299"/>
      <c r="BH1419" s="297" t="s">
        <v>4955</v>
      </c>
      <c r="BI1419" s="312"/>
      <c r="BJ1419" s="305" t="s">
        <v>109</v>
      </c>
      <c r="BK1419" s="305"/>
      <c r="BL1419" s="305">
        <v>1</v>
      </c>
      <c r="BM1419" s="307">
        <v>1</v>
      </c>
      <c r="BN1419" s="307" t="s">
        <v>79</v>
      </c>
      <c r="BO1419" s="305" t="s">
        <v>1210</v>
      </c>
      <c r="BP1419" s="308">
        <v>651.16999999999996</v>
      </c>
      <c r="BQ1419" s="308">
        <v>347.38</v>
      </c>
      <c r="BR1419" s="308">
        <v>12</v>
      </c>
      <c r="BS1419" s="308">
        <v>12</v>
      </c>
      <c r="BT1419" s="305" t="s">
        <v>4981</v>
      </c>
      <c r="BU1419" s="307">
        <v>0.1</v>
      </c>
      <c r="BV1419" s="309">
        <v>0</v>
      </c>
      <c r="BW1419" s="310" t="s">
        <v>1252</v>
      </c>
      <c r="BX1419" s="305"/>
      <c r="BY1419" s="308">
        <v>651.16999999999996</v>
      </c>
      <c r="BZ1419" s="308">
        <v>347.38</v>
      </c>
      <c r="CA1419" s="308">
        <v>20.399999999999999</v>
      </c>
      <c r="CB1419" s="308">
        <v>20.399999999999999</v>
      </c>
      <c r="CC1419" s="307">
        <v>0.55000000000000004</v>
      </c>
      <c r="CD1419" s="305" t="s">
        <v>1212</v>
      </c>
      <c r="CE1419" s="310" t="s">
        <v>1252</v>
      </c>
      <c r="CF1419" s="305"/>
      <c r="CG1419" s="308">
        <v>651.16999999999996</v>
      </c>
      <c r="CH1419" s="308">
        <v>347.38</v>
      </c>
      <c r="CI1419" s="308">
        <v>12</v>
      </c>
      <c r="CJ1419" s="308">
        <v>12</v>
      </c>
      <c r="CK1419" s="307"/>
      <c r="CL1419" s="307"/>
      <c r="CM1419" s="307">
        <v>1</v>
      </c>
      <c r="CN1419" s="311" t="s">
        <v>1212</v>
      </c>
      <c r="CO1419" s="305" t="s">
        <v>1252</v>
      </c>
      <c r="CP1419" s="305"/>
      <c r="CQ1419" s="308">
        <v>651.16999999999996</v>
      </c>
      <c r="CR1419" s="308">
        <v>347.38</v>
      </c>
      <c r="CS1419" s="308">
        <v>12</v>
      </c>
      <c r="CT1419" s="308">
        <v>12</v>
      </c>
      <c r="CU1419" s="299"/>
      <c r="CV1419" s="299"/>
      <c r="CW1419" s="312"/>
      <c r="CX1419" s="312"/>
      <c r="CY1419" s="299"/>
      <c r="CZ1419" s="299"/>
      <c r="DA1419" s="299"/>
      <c r="DB1419" s="299"/>
      <c r="DC1419" s="299"/>
      <c r="DD1419" s="299"/>
      <c r="DE1419" s="299"/>
      <c r="DF1419" s="299"/>
    </row>
    <row r="1420" spans="1:110" s="313" customFormat="1" ht="16" customHeight="1">
      <c r="A1420" s="297" t="s">
        <v>4982</v>
      </c>
      <c r="B1420" s="297" t="s">
        <v>4983</v>
      </c>
      <c r="C1420" s="119" t="s">
        <v>1214</v>
      </c>
      <c r="D1420" s="119"/>
      <c r="E1420" s="119"/>
      <c r="F1420" s="298">
        <v>1420</v>
      </c>
      <c r="G1420" s="119"/>
      <c r="H1420" s="119"/>
      <c r="I1420" s="119" t="s">
        <v>4984</v>
      </c>
      <c r="J1420" s="119" t="s">
        <v>4985</v>
      </c>
      <c r="K1420" s="119" t="s">
        <v>378</v>
      </c>
      <c r="L1420" s="119"/>
      <c r="M1420" s="119" t="s">
        <v>147</v>
      </c>
      <c r="N1420" s="119"/>
      <c r="O1420" s="119"/>
      <c r="P1420" s="119"/>
      <c r="Q1420" s="119"/>
      <c r="R1420" s="119">
        <v>1</v>
      </c>
      <c r="S1420" s="119" t="s">
        <v>120</v>
      </c>
      <c r="T1420" s="119"/>
      <c r="U1420" s="119"/>
      <c r="V1420" s="119"/>
      <c r="W1420" s="119"/>
      <c r="X1420" s="119" t="s">
        <v>4986</v>
      </c>
      <c r="Y1420" s="119" t="s">
        <v>4987</v>
      </c>
      <c r="Z1420" s="119" t="s">
        <v>4988</v>
      </c>
      <c r="AA1420" s="119" t="s">
        <v>4989</v>
      </c>
      <c r="AB1420" s="119" t="s">
        <v>1209</v>
      </c>
      <c r="AD1420" s="314"/>
      <c r="AE1420" s="315"/>
      <c r="AF1420" s="297" t="s">
        <v>854</v>
      </c>
      <c r="AG1420" s="302">
        <v>0</v>
      </c>
      <c r="AH1420" s="297" t="s">
        <v>4982</v>
      </c>
      <c r="AI1420" s="297" t="s">
        <v>4983</v>
      </c>
      <c r="AJ1420" s="302">
        <v>4</v>
      </c>
      <c r="AK1420" s="313">
        <v>8</v>
      </c>
      <c r="AL1420" s="313">
        <v>4</v>
      </c>
      <c r="AM1420" s="313">
        <v>2</v>
      </c>
      <c r="AN1420" s="313">
        <v>3</v>
      </c>
      <c r="AR1420" s="313">
        <v>8</v>
      </c>
      <c r="AS1420" s="313">
        <v>4</v>
      </c>
      <c r="AT1420" s="313">
        <v>3</v>
      </c>
      <c r="AU1420" s="313">
        <v>3</v>
      </c>
      <c r="AX1420" s="303">
        <v>175.625</v>
      </c>
      <c r="AY1420" s="299">
        <v>740</v>
      </c>
      <c r="AZ1420" s="303">
        <v>780.55555555555554</v>
      </c>
      <c r="BA1420" s="299">
        <v>0</v>
      </c>
      <c r="BB1420" s="304">
        <v>665.49</v>
      </c>
      <c r="BC1420" s="304">
        <v>339.91999999999996</v>
      </c>
      <c r="BD1420" s="303">
        <v>1780.5555555555557</v>
      </c>
      <c r="BE1420" s="303">
        <v>1000</v>
      </c>
      <c r="BF1420" s="299"/>
      <c r="BG1420" s="299"/>
      <c r="BH1420" s="297" t="s">
        <v>4955</v>
      </c>
      <c r="BI1420" s="312"/>
      <c r="BJ1420" s="305" t="s">
        <v>109</v>
      </c>
      <c r="BK1420" s="305"/>
      <c r="BL1420" s="305">
        <v>1</v>
      </c>
      <c r="BM1420" s="307">
        <v>1</v>
      </c>
      <c r="BN1420" s="307" t="s">
        <v>79</v>
      </c>
      <c r="BO1420" s="305" t="s">
        <v>1210</v>
      </c>
      <c r="BP1420" s="308">
        <v>665.49</v>
      </c>
      <c r="BQ1420" s="308">
        <v>339.92</v>
      </c>
      <c r="BR1420" s="308">
        <v>12</v>
      </c>
      <c r="BS1420" s="308">
        <v>12</v>
      </c>
      <c r="BT1420" s="305" t="s">
        <v>4990</v>
      </c>
      <c r="BU1420" s="307">
        <v>0.1</v>
      </c>
      <c r="BV1420" s="309">
        <v>0</v>
      </c>
      <c r="BW1420" s="310" t="s">
        <v>1252</v>
      </c>
      <c r="BX1420" s="305"/>
      <c r="BY1420" s="308">
        <v>665.49</v>
      </c>
      <c r="BZ1420" s="308">
        <v>339.92</v>
      </c>
      <c r="CA1420" s="308">
        <v>20.399999999999999</v>
      </c>
      <c r="CB1420" s="308">
        <v>20.399999999999999</v>
      </c>
      <c r="CC1420" s="307">
        <v>0.55000000000000004</v>
      </c>
      <c r="CD1420" s="305" t="s">
        <v>1212</v>
      </c>
      <c r="CE1420" s="310" t="s">
        <v>1252</v>
      </c>
      <c r="CF1420" s="305"/>
      <c r="CG1420" s="308">
        <v>665.49</v>
      </c>
      <c r="CH1420" s="308">
        <v>339.92</v>
      </c>
      <c r="CI1420" s="308">
        <v>12</v>
      </c>
      <c r="CJ1420" s="308">
        <v>12</v>
      </c>
      <c r="CK1420" s="307"/>
      <c r="CL1420" s="307"/>
      <c r="CM1420" s="307">
        <v>1</v>
      </c>
      <c r="CN1420" s="311" t="s">
        <v>1212</v>
      </c>
      <c r="CO1420" s="305" t="s">
        <v>1252</v>
      </c>
      <c r="CP1420" s="305"/>
      <c r="CQ1420" s="308">
        <v>665.49</v>
      </c>
      <c r="CR1420" s="308">
        <v>339.92</v>
      </c>
      <c r="CS1420" s="308">
        <v>12</v>
      </c>
      <c r="CT1420" s="308">
        <v>12</v>
      </c>
      <c r="CU1420" s="299"/>
      <c r="CV1420" s="299"/>
      <c r="CW1420" s="312"/>
      <c r="CX1420" s="312"/>
      <c r="CY1420" s="299"/>
      <c r="CZ1420" s="299"/>
      <c r="DA1420" s="299"/>
      <c r="DB1420" s="299"/>
      <c r="DC1420" s="299"/>
      <c r="DD1420" s="299"/>
      <c r="DE1420" s="299"/>
      <c r="DF1420" s="299"/>
    </row>
    <row r="1421" spans="1:110" s="313" customFormat="1" ht="16" customHeight="1">
      <c r="A1421" s="297" t="s">
        <v>4991</v>
      </c>
      <c r="B1421" s="297" t="s">
        <v>4992</v>
      </c>
      <c r="C1421" s="119" t="s">
        <v>1255</v>
      </c>
      <c r="D1421" s="119"/>
      <c r="E1421" s="119"/>
      <c r="F1421" s="298">
        <v>1421</v>
      </c>
      <c r="G1421" s="119"/>
      <c r="H1421" s="119"/>
      <c r="I1421" s="119" t="s">
        <v>4993</v>
      </c>
      <c r="J1421" s="119" t="s">
        <v>4994</v>
      </c>
      <c r="K1421" s="119" t="s">
        <v>378</v>
      </c>
      <c r="L1421" s="119"/>
      <c r="M1421" s="119" t="s">
        <v>147</v>
      </c>
      <c r="N1421" s="119"/>
      <c r="O1421" s="119"/>
      <c r="P1421" s="119"/>
      <c r="Q1421" s="119"/>
      <c r="R1421" s="119">
        <v>1</v>
      </c>
      <c r="S1421" s="119" t="s">
        <v>120</v>
      </c>
      <c r="T1421" s="119"/>
      <c r="U1421" s="119"/>
      <c r="V1421" s="119"/>
      <c r="W1421" s="119"/>
      <c r="X1421" s="119" t="s">
        <v>4995</v>
      </c>
      <c r="Y1421" s="119" t="s">
        <v>4996</v>
      </c>
      <c r="Z1421" s="119" t="s">
        <v>4997</v>
      </c>
      <c r="AA1421" s="119" t="s">
        <v>4998</v>
      </c>
      <c r="AB1421" s="119" t="s">
        <v>1209</v>
      </c>
      <c r="AD1421" s="314"/>
      <c r="AE1421" s="315"/>
      <c r="AF1421" s="297" t="s">
        <v>855</v>
      </c>
      <c r="AG1421" s="302">
        <v>0</v>
      </c>
      <c r="AH1421" s="297" t="s">
        <v>4991</v>
      </c>
      <c r="AI1421" s="297" t="s">
        <v>4992</v>
      </c>
      <c r="AJ1421" s="302">
        <v>3</v>
      </c>
      <c r="AK1421" s="313">
        <v>8</v>
      </c>
      <c r="AL1421" s="313">
        <v>4</v>
      </c>
      <c r="AM1421" s="313">
        <v>3</v>
      </c>
      <c r="AR1421" s="313">
        <v>8</v>
      </c>
      <c r="AS1421" s="313">
        <v>4</v>
      </c>
      <c r="AT1421" s="313">
        <v>3</v>
      </c>
      <c r="AX1421" s="303">
        <v>178.125</v>
      </c>
      <c r="AY1421" s="299">
        <v>640</v>
      </c>
      <c r="AZ1421" s="303">
        <v>791.66666666666663</v>
      </c>
      <c r="BA1421" s="299">
        <v>0</v>
      </c>
      <c r="BB1421" s="304">
        <v>735.87</v>
      </c>
      <c r="BC1421" s="304">
        <v>417.04999999999995</v>
      </c>
      <c r="BD1421" s="303">
        <v>1791.6666666666665</v>
      </c>
      <c r="BE1421" s="303">
        <v>1000</v>
      </c>
      <c r="BF1421" s="299"/>
      <c r="BG1421" s="299"/>
      <c r="BH1421" s="297" t="s">
        <v>4910</v>
      </c>
      <c r="BI1421" s="312"/>
      <c r="BJ1421" s="305" t="s">
        <v>109</v>
      </c>
      <c r="BK1421" s="305"/>
      <c r="BL1421" s="305">
        <v>1</v>
      </c>
      <c r="BM1421" s="307">
        <v>1</v>
      </c>
      <c r="BN1421" s="307" t="s">
        <v>79</v>
      </c>
      <c r="BO1421" s="305" t="s">
        <v>1210</v>
      </c>
      <c r="BP1421" s="308">
        <v>735.87</v>
      </c>
      <c r="BQ1421" s="308">
        <v>417.05</v>
      </c>
      <c r="BR1421" s="308">
        <v>35</v>
      </c>
      <c r="BS1421" s="308">
        <v>35</v>
      </c>
      <c r="BT1421" s="305" t="s">
        <v>4999</v>
      </c>
      <c r="BU1421" s="307">
        <v>0.1</v>
      </c>
      <c r="BV1421" s="309">
        <v>0</v>
      </c>
      <c r="BW1421" s="310" t="s">
        <v>1242</v>
      </c>
      <c r="BX1421" s="305"/>
      <c r="BY1421" s="308">
        <v>735.87</v>
      </c>
      <c r="BZ1421" s="308">
        <v>417.05</v>
      </c>
      <c r="CA1421" s="308">
        <v>59.5</v>
      </c>
      <c r="CB1421" s="308">
        <v>59.5</v>
      </c>
      <c r="CC1421" s="307">
        <v>0.55000000000000004</v>
      </c>
      <c r="CD1421" s="305" t="s">
        <v>1212</v>
      </c>
      <c r="CE1421" s="310" t="s">
        <v>1242</v>
      </c>
      <c r="CF1421" s="305"/>
      <c r="CG1421" s="308">
        <v>735.87</v>
      </c>
      <c r="CH1421" s="308">
        <v>417.05</v>
      </c>
      <c r="CI1421" s="308">
        <v>35</v>
      </c>
      <c r="CJ1421" s="308">
        <v>35</v>
      </c>
      <c r="CK1421" s="307"/>
      <c r="CL1421" s="307"/>
      <c r="CM1421" s="307">
        <v>1</v>
      </c>
      <c r="CN1421" s="311" t="s">
        <v>1212</v>
      </c>
      <c r="CO1421" s="305" t="s">
        <v>1242</v>
      </c>
      <c r="CP1421" s="305"/>
      <c r="CQ1421" s="308">
        <v>735.87</v>
      </c>
      <c r="CR1421" s="308">
        <v>417.05</v>
      </c>
      <c r="CS1421" s="308">
        <v>35</v>
      </c>
      <c r="CT1421" s="308">
        <v>35</v>
      </c>
      <c r="CU1421" s="299"/>
      <c r="CV1421" s="299"/>
      <c r="CW1421" s="312"/>
      <c r="CX1421" s="312"/>
      <c r="CY1421" s="299"/>
      <c r="CZ1421" s="299"/>
      <c r="DA1421" s="299"/>
      <c r="DB1421" s="299"/>
      <c r="DC1421" s="299"/>
      <c r="DD1421" s="299"/>
      <c r="DE1421" s="299"/>
      <c r="DF1421" s="299"/>
    </row>
    <row r="1422" spans="1:110" s="313" customFormat="1" ht="16" customHeight="1">
      <c r="A1422" s="297" t="s">
        <v>5000</v>
      </c>
      <c r="B1422" s="297" t="s">
        <v>5001</v>
      </c>
      <c r="C1422" s="119" t="s">
        <v>1255</v>
      </c>
      <c r="D1422" s="119"/>
      <c r="E1422" s="119"/>
      <c r="F1422" s="298">
        <v>1422</v>
      </c>
      <c r="G1422" s="119"/>
      <c r="H1422" s="119"/>
      <c r="I1422" s="119" t="s">
        <v>5002</v>
      </c>
      <c r="J1422" s="119" t="s">
        <v>5003</v>
      </c>
      <c r="K1422" s="119" t="s">
        <v>378</v>
      </c>
      <c r="L1422" s="119"/>
      <c r="M1422" s="119" t="s">
        <v>147</v>
      </c>
      <c r="N1422" s="119"/>
      <c r="O1422" s="119"/>
      <c r="P1422" s="119"/>
      <c r="Q1422" s="119"/>
      <c r="R1422" s="119">
        <v>1</v>
      </c>
      <c r="S1422" s="119" t="s">
        <v>120</v>
      </c>
      <c r="T1422" s="119"/>
      <c r="U1422" s="119"/>
      <c r="V1422" s="119"/>
      <c r="W1422" s="119"/>
      <c r="X1422" s="119" t="s">
        <v>5004</v>
      </c>
      <c r="Y1422" s="119" t="s">
        <v>5005</v>
      </c>
      <c r="Z1422" s="119" t="s">
        <v>5006</v>
      </c>
      <c r="AA1422" s="119" t="s">
        <v>5007</v>
      </c>
      <c r="AB1422" s="119" t="s">
        <v>1209</v>
      </c>
      <c r="AD1422" s="314"/>
      <c r="AE1422" s="315"/>
      <c r="AF1422" s="297" t="s">
        <v>856</v>
      </c>
      <c r="AG1422" s="302">
        <v>0</v>
      </c>
      <c r="AH1422" s="297" t="s">
        <v>5000</v>
      </c>
      <c r="AI1422" s="297" t="s">
        <v>5001</v>
      </c>
      <c r="AJ1422" s="302">
        <v>4</v>
      </c>
      <c r="AK1422" s="313">
        <v>8</v>
      </c>
      <c r="AL1422" s="313">
        <v>4</v>
      </c>
      <c r="AM1422" s="313">
        <v>3</v>
      </c>
      <c r="AN1422" s="313">
        <v>1</v>
      </c>
      <c r="AR1422" s="313">
        <v>8</v>
      </c>
      <c r="AS1422" s="313">
        <v>4</v>
      </c>
      <c r="AT1422" s="313">
        <v>3</v>
      </c>
      <c r="AU1422" s="313">
        <v>3</v>
      </c>
      <c r="AX1422" s="303">
        <v>176.875</v>
      </c>
      <c r="AY1422" s="299">
        <v>740</v>
      </c>
      <c r="AZ1422" s="303">
        <v>786.11111111111109</v>
      </c>
      <c r="BA1422" s="299">
        <v>0</v>
      </c>
      <c r="BB1422" s="304">
        <v>679.97</v>
      </c>
      <c r="BC1422" s="304">
        <v>332.78</v>
      </c>
      <c r="BD1422" s="303">
        <v>1786.1111111111111</v>
      </c>
      <c r="BE1422" s="303">
        <v>1000</v>
      </c>
      <c r="BF1422" s="299"/>
      <c r="BG1422" s="299"/>
      <c r="BH1422" s="297" t="s">
        <v>4991</v>
      </c>
      <c r="BI1422" s="312"/>
      <c r="BJ1422" s="305" t="s">
        <v>109</v>
      </c>
      <c r="BK1422" s="305"/>
      <c r="BL1422" s="305">
        <v>1</v>
      </c>
      <c r="BM1422" s="307">
        <v>1</v>
      </c>
      <c r="BN1422" s="307" t="s">
        <v>79</v>
      </c>
      <c r="BO1422" s="305" t="s">
        <v>1210</v>
      </c>
      <c r="BP1422" s="308">
        <v>679.97</v>
      </c>
      <c r="BQ1422" s="308">
        <v>332.78</v>
      </c>
      <c r="BR1422" s="308">
        <v>12</v>
      </c>
      <c r="BS1422" s="308">
        <v>12</v>
      </c>
      <c r="BT1422" s="305" t="s">
        <v>5008</v>
      </c>
      <c r="BU1422" s="307">
        <v>0.1</v>
      </c>
      <c r="BV1422" s="309">
        <v>0</v>
      </c>
      <c r="BW1422" s="310" t="s">
        <v>1252</v>
      </c>
      <c r="BX1422" s="305"/>
      <c r="BY1422" s="308">
        <v>679.97</v>
      </c>
      <c r="BZ1422" s="308">
        <v>332.78</v>
      </c>
      <c r="CA1422" s="308">
        <v>20.399999999999999</v>
      </c>
      <c r="CB1422" s="308">
        <v>20.399999999999999</v>
      </c>
      <c r="CC1422" s="307">
        <v>0.55000000000000004</v>
      </c>
      <c r="CD1422" s="305" t="s">
        <v>1212</v>
      </c>
      <c r="CE1422" s="310" t="s">
        <v>1252</v>
      </c>
      <c r="CF1422" s="305"/>
      <c r="CG1422" s="308">
        <v>679.97</v>
      </c>
      <c r="CH1422" s="308">
        <v>332.78</v>
      </c>
      <c r="CI1422" s="308">
        <v>12</v>
      </c>
      <c r="CJ1422" s="308">
        <v>12</v>
      </c>
      <c r="CK1422" s="307"/>
      <c r="CL1422" s="307"/>
      <c r="CM1422" s="307">
        <v>1</v>
      </c>
      <c r="CN1422" s="311" t="s">
        <v>1212</v>
      </c>
      <c r="CO1422" s="305" t="s">
        <v>1252</v>
      </c>
      <c r="CP1422" s="305"/>
      <c r="CQ1422" s="308">
        <v>679.97</v>
      </c>
      <c r="CR1422" s="308">
        <v>332.78</v>
      </c>
      <c r="CS1422" s="308">
        <v>12</v>
      </c>
      <c r="CT1422" s="308">
        <v>12</v>
      </c>
      <c r="CU1422" s="299"/>
      <c r="CV1422" s="299"/>
      <c r="CW1422" s="312"/>
      <c r="CX1422" s="312"/>
      <c r="CY1422" s="299"/>
      <c r="CZ1422" s="299"/>
      <c r="DA1422" s="299"/>
      <c r="DB1422" s="299"/>
      <c r="DC1422" s="299"/>
      <c r="DD1422" s="299"/>
      <c r="DE1422" s="299"/>
      <c r="DF1422" s="299"/>
    </row>
    <row r="1423" spans="1:110" s="313" customFormat="1" ht="16" customHeight="1">
      <c r="A1423" s="297" t="s">
        <v>5009</v>
      </c>
      <c r="B1423" s="297" t="s">
        <v>5010</v>
      </c>
      <c r="C1423" s="119" t="s">
        <v>1214</v>
      </c>
      <c r="D1423" s="119"/>
      <c r="E1423" s="119"/>
      <c r="F1423" s="298">
        <v>1423</v>
      </c>
      <c r="G1423" s="119"/>
      <c r="H1423" s="119"/>
      <c r="I1423" s="119" t="s">
        <v>5011</v>
      </c>
      <c r="J1423" s="119" t="s">
        <v>5012</v>
      </c>
      <c r="K1423" s="119" t="s">
        <v>378</v>
      </c>
      <c r="L1423" s="119"/>
      <c r="M1423" s="119" t="s">
        <v>147</v>
      </c>
      <c r="N1423" s="119"/>
      <c r="O1423" s="119"/>
      <c r="P1423" s="119"/>
      <c r="Q1423" s="119"/>
      <c r="R1423" s="119">
        <v>1</v>
      </c>
      <c r="S1423" s="119" t="s">
        <v>120</v>
      </c>
      <c r="T1423" s="119"/>
      <c r="U1423" s="119"/>
      <c r="V1423" s="119"/>
      <c r="W1423" s="119"/>
      <c r="X1423" s="119" t="s">
        <v>5013</v>
      </c>
      <c r="Y1423" s="119" t="s">
        <v>5014</v>
      </c>
      <c r="Z1423" s="119" t="s">
        <v>5015</v>
      </c>
      <c r="AA1423" s="119" t="s">
        <v>5016</v>
      </c>
      <c r="AB1423" s="119" t="s">
        <v>1209</v>
      </c>
      <c r="AD1423" s="314"/>
      <c r="AE1423" s="315"/>
      <c r="AF1423" s="297" t="s">
        <v>857</v>
      </c>
      <c r="AG1423" s="302">
        <v>0</v>
      </c>
      <c r="AH1423" s="297" t="s">
        <v>5009</v>
      </c>
      <c r="AI1423" s="297" t="s">
        <v>5010</v>
      </c>
      <c r="AJ1423" s="302">
        <v>4</v>
      </c>
      <c r="AK1423" s="313">
        <v>8</v>
      </c>
      <c r="AL1423" s="313">
        <v>4</v>
      </c>
      <c r="AM1423" s="313">
        <v>3</v>
      </c>
      <c r="AN1423" s="313">
        <v>2</v>
      </c>
      <c r="AR1423" s="313">
        <v>8</v>
      </c>
      <c r="AS1423" s="313">
        <v>4</v>
      </c>
      <c r="AT1423" s="313">
        <v>3</v>
      </c>
      <c r="AU1423" s="313">
        <v>3</v>
      </c>
      <c r="AX1423" s="303">
        <v>178.125</v>
      </c>
      <c r="AY1423" s="299">
        <v>740</v>
      </c>
      <c r="AZ1423" s="303">
        <v>791.66666666666663</v>
      </c>
      <c r="BA1423" s="299">
        <v>0</v>
      </c>
      <c r="BB1423" s="304">
        <v>694.6</v>
      </c>
      <c r="BC1423" s="304">
        <v>325.96000000000004</v>
      </c>
      <c r="BD1423" s="303">
        <v>1791.6666666666665</v>
      </c>
      <c r="BE1423" s="303">
        <v>1000</v>
      </c>
      <c r="BF1423" s="299"/>
      <c r="BG1423" s="299"/>
      <c r="BH1423" s="297" t="s">
        <v>4991</v>
      </c>
      <c r="BI1423" s="312"/>
      <c r="BJ1423" s="305" t="s">
        <v>109</v>
      </c>
      <c r="BK1423" s="305"/>
      <c r="BL1423" s="305">
        <v>1</v>
      </c>
      <c r="BM1423" s="307">
        <v>1</v>
      </c>
      <c r="BN1423" s="307" t="s">
        <v>79</v>
      </c>
      <c r="BO1423" s="305" t="s">
        <v>1210</v>
      </c>
      <c r="BP1423" s="308">
        <v>694.6</v>
      </c>
      <c r="BQ1423" s="308">
        <v>325.95999999999998</v>
      </c>
      <c r="BR1423" s="308">
        <v>12</v>
      </c>
      <c r="BS1423" s="308">
        <v>12</v>
      </c>
      <c r="BT1423" s="305" t="s">
        <v>5017</v>
      </c>
      <c r="BU1423" s="307">
        <v>0.1</v>
      </c>
      <c r="BV1423" s="309">
        <v>0</v>
      </c>
      <c r="BW1423" s="310" t="s">
        <v>1252</v>
      </c>
      <c r="BX1423" s="305"/>
      <c r="BY1423" s="308">
        <v>694.6</v>
      </c>
      <c r="BZ1423" s="308">
        <v>325.95999999999998</v>
      </c>
      <c r="CA1423" s="308">
        <v>20.399999999999999</v>
      </c>
      <c r="CB1423" s="308">
        <v>20.399999999999999</v>
      </c>
      <c r="CC1423" s="307">
        <v>0.55000000000000004</v>
      </c>
      <c r="CD1423" s="305" t="s">
        <v>1212</v>
      </c>
      <c r="CE1423" s="310" t="s">
        <v>1252</v>
      </c>
      <c r="CF1423" s="305"/>
      <c r="CG1423" s="308">
        <v>694.6</v>
      </c>
      <c r="CH1423" s="308">
        <v>325.95999999999998</v>
      </c>
      <c r="CI1423" s="308">
        <v>12</v>
      </c>
      <c r="CJ1423" s="308">
        <v>12</v>
      </c>
      <c r="CK1423" s="307"/>
      <c r="CL1423" s="307"/>
      <c r="CM1423" s="307">
        <v>1</v>
      </c>
      <c r="CN1423" s="311" t="s">
        <v>1212</v>
      </c>
      <c r="CO1423" s="305" t="s">
        <v>1252</v>
      </c>
      <c r="CP1423" s="305"/>
      <c r="CQ1423" s="308">
        <v>694.6</v>
      </c>
      <c r="CR1423" s="308">
        <v>325.95999999999998</v>
      </c>
      <c r="CS1423" s="308">
        <v>12</v>
      </c>
      <c r="CT1423" s="308">
        <v>12</v>
      </c>
      <c r="CU1423" s="299"/>
      <c r="CV1423" s="299"/>
      <c r="CW1423" s="312"/>
      <c r="CX1423" s="312"/>
      <c r="CY1423" s="299"/>
      <c r="CZ1423" s="299"/>
      <c r="DA1423" s="299"/>
      <c r="DB1423" s="299"/>
      <c r="DC1423" s="299"/>
      <c r="DD1423" s="299"/>
      <c r="DE1423" s="299"/>
      <c r="DF1423" s="299"/>
    </row>
    <row r="1424" spans="1:110" s="313" customFormat="1" ht="16" customHeight="1">
      <c r="A1424" s="297" t="s">
        <v>5018</v>
      </c>
      <c r="B1424" s="297" t="s">
        <v>5019</v>
      </c>
      <c r="C1424" s="119" t="s">
        <v>1255</v>
      </c>
      <c r="D1424" s="119"/>
      <c r="E1424" s="119"/>
      <c r="F1424" s="298">
        <v>1424</v>
      </c>
      <c r="G1424" s="119"/>
      <c r="H1424" s="119"/>
      <c r="I1424" s="119" t="s">
        <v>5020</v>
      </c>
      <c r="J1424" s="119" t="s">
        <v>5021</v>
      </c>
      <c r="K1424" s="119" t="s">
        <v>378</v>
      </c>
      <c r="L1424" s="119"/>
      <c r="M1424" s="119" t="s">
        <v>147</v>
      </c>
      <c r="N1424" s="119"/>
      <c r="O1424" s="119"/>
      <c r="P1424" s="119"/>
      <c r="Q1424" s="119"/>
      <c r="R1424" s="119">
        <v>1</v>
      </c>
      <c r="S1424" s="119" t="s">
        <v>120</v>
      </c>
      <c r="T1424" s="119"/>
      <c r="U1424" s="119"/>
      <c r="V1424" s="119"/>
      <c r="W1424" s="119"/>
      <c r="X1424" s="119" t="s">
        <v>5022</v>
      </c>
      <c r="Y1424" s="119" t="s">
        <v>5023</v>
      </c>
      <c r="Z1424" s="119" t="s">
        <v>5024</v>
      </c>
      <c r="AA1424" s="119" t="s">
        <v>5025</v>
      </c>
      <c r="AB1424" s="119" t="s">
        <v>1209</v>
      </c>
      <c r="AD1424" s="314"/>
      <c r="AE1424" s="315"/>
      <c r="AF1424" s="297" t="s">
        <v>858</v>
      </c>
      <c r="AG1424" s="302">
        <v>0</v>
      </c>
      <c r="AH1424" s="297" t="s">
        <v>5018</v>
      </c>
      <c r="AI1424" s="297" t="s">
        <v>5019</v>
      </c>
      <c r="AJ1424" s="302">
        <v>4</v>
      </c>
      <c r="AK1424" s="313">
        <v>8</v>
      </c>
      <c r="AL1424" s="313">
        <v>4</v>
      </c>
      <c r="AM1424" s="313">
        <v>3</v>
      </c>
      <c r="AN1424" s="313">
        <v>3</v>
      </c>
      <c r="AR1424" s="313">
        <v>8</v>
      </c>
      <c r="AS1424" s="313">
        <v>4</v>
      </c>
      <c r="AT1424" s="313">
        <v>3</v>
      </c>
      <c r="AU1424" s="313">
        <v>3</v>
      </c>
      <c r="AX1424" s="303">
        <v>179.375</v>
      </c>
      <c r="AY1424" s="299">
        <v>740</v>
      </c>
      <c r="AZ1424" s="303">
        <v>797.22222222222217</v>
      </c>
      <c r="BA1424" s="299">
        <v>0</v>
      </c>
      <c r="BB1424" s="304">
        <v>709.37</v>
      </c>
      <c r="BC1424" s="304">
        <v>319.46000000000004</v>
      </c>
      <c r="BD1424" s="303">
        <v>1797.2222222222222</v>
      </c>
      <c r="BE1424" s="303">
        <v>1000</v>
      </c>
      <c r="BF1424" s="299"/>
      <c r="BG1424" s="299"/>
      <c r="BH1424" s="297" t="s">
        <v>4991</v>
      </c>
      <c r="BI1424" s="312"/>
      <c r="BJ1424" s="305" t="s">
        <v>109</v>
      </c>
      <c r="BK1424" s="305"/>
      <c r="BL1424" s="305">
        <v>1</v>
      </c>
      <c r="BM1424" s="307">
        <v>1</v>
      </c>
      <c r="BN1424" s="307" t="s">
        <v>79</v>
      </c>
      <c r="BO1424" s="305" t="s">
        <v>1210</v>
      </c>
      <c r="BP1424" s="308">
        <v>709.37</v>
      </c>
      <c r="BQ1424" s="308">
        <v>319.45999999999998</v>
      </c>
      <c r="BR1424" s="308">
        <v>12</v>
      </c>
      <c r="BS1424" s="308">
        <v>12</v>
      </c>
      <c r="BT1424" s="305" t="s">
        <v>5026</v>
      </c>
      <c r="BU1424" s="307">
        <v>0.1</v>
      </c>
      <c r="BV1424" s="309">
        <v>0</v>
      </c>
      <c r="BW1424" s="310" t="s">
        <v>1252</v>
      </c>
      <c r="BX1424" s="305"/>
      <c r="BY1424" s="308">
        <v>709.37</v>
      </c>
      <c r="BZ1424" s="308">
        <v>319.45999999999998</v>
      </c>
      <c r="CA1424" s="308">
        <v>20.399999999999999</v>
      </c>
      <c r="CB1424" s="308">
        <v>20.399999999999999</v>
      </c>
      <c r="CC1424" s="307">
        <v>0.55000000000000004</v>
      </c>
      <c r="CD1424" s="305" t="s">
        <v>1212</v>
      </c>
      <c r="CE1424" s="310" t="s">
        <v>1252</v>
      </c>
      <c r="CF1424" s="305"/>
      <c r="CG1424" s="308">
        <v>709.37</v>
      </c>
      <c r="CH1424" s="308">
        <v>319.45999999999998</v>
      </c>
      <c r="CI1424" s="308">
        <v>12</v>
      </c>
      <c r="CJ1424" s="308">
        <v>12</v>
      </c>
      <c r="CK1424" s="307"/>
      <c r="CL1424" s="307"/>
      <c r="CM1424" s="307">
        <v>1</v>
      </c>
      <c r="CN1424" s="311" t="s">
        <v>1212</v>
      </c>
      <c r="CO1424" s="305" t="s">
        <v>1252</v>
      </c>
      <c r="CP1424" s="305"/>
      <c r="CQ1424" s="308">
        <v>709.37</v>
      </c>
      <c r="CR1424" s="308">
        <v>319.45999999999998</v>
      </c>
      <c r="CS1424" s="308">
        <v>12</v>
      </c>
      <c r="CT1424" s="308">
        <v>12</v>
      </c>
      <c r="CU1424" s="299"/>
      <c r="CV1424" s="299"/>
      <c r="CW1424" s="312"/>
      <c r="CX1424" s="312"/>
      <c r="CY1424" s="299"/>
      <c r="CZ1424" s="299"/>
      <c r="DA1424" s="299"/>
      <c r="DB1424" s="299"/>
      <c r="DC1424" s="299"/>
      <c r="DD1424" s="299"/>
      <c r="DE1424" s="299"/>
      <c r="DF1424" s="299"/>
    </row>
    <row r="1425" spans="1:110" s="313" customFormat="1" ht="16" customHeight="1">
      <c r="A1425" s="297"/>
      <c r="B1425" s="297"/>
      <c r="C1425" s="119"/>
      <c r="D1425" s="119"/>
      <c r="E1425" s="119"/>
      <c r="F1425" s="298">
        <v>1425</v>
      </c>
      <c r="G1425" s="119"/>
      <c r="H1425" s="119"/>
      <c r="I1425" s="119"/>
      <c r="J1425" s="119"/>
      <c r="K1425" s="119"/>
      <c r="L1425" s="119"/>
      <c r="M1425" s="119"/>
      <c r="N1425" s="119"/>
      <c r="O1425" s="119"/>
      <c r="P1425" s="119"/>
      <c r="Q1425" s="119"/>
      <c r="R1425" s="119"/>
      <c r="S1425" s="119"/>
      <c r="T1425" s="119"/>
      <c r="U1425" s="119"/>
      <c r="V1425" s="119"/>
      <c r="W1425" s="119"/>
      <c r="X1425" s="119"/>
      <c r="Y1425" s="119"/>
      <c r="Z1425" s="119"/>
      <c r="AA1425" s="119"/>
      <c r="AB1425" s="119"/>
      <c r="AD1425" s="314"/>
      <c r="AE1425" s="315"/>
      <c r="AF1425" s="297"/>
      <c r="AG1425" s="316"/>
      <c r="AH1425" s="297"/>
      <c r="AI1425" s="297"/>
      <c r="AJ1425" s="302"/>
      <c r="AX1425" s="303"/>
      <c r="AY1425" s="299"/>
      <c r="AZ1425" s="303"/>
      <c r="BA1425" s="299"/>
      <c r="BB1425" s="304"/>
      <c r="BC1425" s="304"/>
      <c r="BD1425" s="303"/>
      <c r="BE1425" s="303"/>
      <c r="BF1425" s="299"/>
      <c r="BG1425" s="299"/>
      <c r="BH1425" s="297"/>
      <c r="BI1425" s="312"/>
      <c r="BJ1425" s="305"/>
      <c r="BK1425" s="305"/>
      <c r="BL1425" s="305"/>
      <c r="BM1425" s="307"/>
      <c r="BN1425" s="307"/>
      <c r="BO1425" s="305"/>
      <c r="BP1425" s="308"/>
      <c r="BQ1425" s="308"/>
      <c r="BR1425" s="308"/>
      <c r="BS1425" s="308"/>
      <c r="BT1425" s="305"/>
      <c r="BU1425" s="307"/>
      <c r="BV1425" s="309"/>
      <c r="BW1425" s="310"/>
      <c r="BX1425" s="305"/>
      <c r="BY1425" s="308"/>
      <c r="BZ1425" s="308"/>
      <c r="CA1425" s="308"/>
      <c r="CB1425" s="308"/>
      <c r="CC1425" s="307"/>
      <c r="CD1425" s="305"/>
      <c r="CE1425" s="310"/>
      <c r="CF1425" s="305"/>
      <c r="CG1425" s="308"/>
      <c r="CH1425" s="308"/>
      <c r="CI1425" s="308"/>
      <c r="CJ1425" s="308"/>
      <c r="CK1425" s="307"/>
      <c r="CL1425" s="307"/>
      <c r="CM1425" s="307"/>
      <c r="CN1425" s="311"/>
      <c r="CO1425" s="305"/>
      <c r="CP1425" s="305"/>
      <c r="CQ1425" s="308"/>
      <c r="CR1425" s="308"/>
      <c r="CS1425" s="308"/>
      <c r="CT1425" s="308"/>
      <c r="CU1425" s="299"/>
      <c r="CV1425" s="299"/>
      <c r="CW1425" s="312"/>
      <c r="CX1425" s="312"/>
      <c r="CY1425" s="299"/>
      <c r="CZ1425" s="299"/>
      <c r="DA1425" s="299"/>
      <c r="DB1425" s="299"/>
      <c r="DC1425" s="299"/>
      <c r="DD1425" s="299"/>
      <c r="DE1425" s="299"/>
      <c r="DF1425" s="299"/>
    </row>
    <row r="1426" spans="1:110" s="313" customFormat="1" ht="16" customHeight="1">
      <c r="A1426" s="297"/>
      <c r="B1426" s="297"/>
      <c r="C1426" s="119"/>
      <c r="D1426" s="119"/>
      <c r="E1426" s="119"/>
      <c r="F1426" s="298">
        <v>1426</v>
      </c>
      <c r="G1426" s="119"/>
      <c r="H1426" s="119"/>
      <c r="I1426" s="119"/>
      <c r="J1426" s="119"/>
      <c r="K1426" s="119"/>
      <c r="L1426" s="119"/>
      <c r="M1426" s="119"/>
      <c r="N1426" s="119"/>
      <c r="O1426" s="119"/>
      <c r="P1426" s="119"/>
      <c r="Q1426" s="119"/>
      <c r="R1426" s="119"/>
      <c r="S1426" s="119"/>
      <c r="T1426" s="119"/>
      <c r="U1426" s="119"/>
      <c r="V1426" s="119"/>
      <c r="W1426" s="119"/>
      <c r="X1426" s="119"/>
      <c r="Y1426" s="119"/>
      <c r="Z1426" s="119"/>
      <c r="AA1426" s="119"/>
      <c r="AB1426" s="119"/>
      <c r="AD1426" s="314"/>
      <c r="AE1426" s="315"/>
      <c r="AF1426" s="297"/>
      <c r="AG1426" s="316"/>
      <c r="AH1426" s="297"/>
      <c r="AI1426" s="297"/>
      <c r="AJ1426" s="302"/>
      <c r="AX1426" s="303"/>
      <c r="AY1426" s="299"/>
      <c r="AZ1426" s="303"/>
      <c r="BA1426" s="299"/>
      <c r="BB1426" s="304"/>
      <c r="BC1426" s="304"/>
      <c r="BD1426" s="303"/>
      <c r="BE1426" s="303"/>
      <c r="BF1426" s="299"/>
      <c r="BG1426" s="299"/>
      <c r="BH1426" s="297"/>
      <c r="BI1426" s="312"/>
      <c r="BJ1426" s="305"/>
      <c r="BK1426" s="305"/>
      <c r="BL1426" s="305"/>
      <c r="BM1426" s="307"/>
      <c r="BN1426" s="307"/>
      <c r="BO1426" s="305"/>
      <c r="BP1426" s="308"/>
      <c r="BQ1426" s="308"/>
      <c r="BR1426" s="308"/>
      <c r="BS1426" s="308"/>
      <c r="BT1426" s="305"/>
      <c r="BU1426" s="307"/>
      <c r="BV1426" s="309"/>
      <c r="BW1426" s="310"/>
      <c r="BX1426" s="305"/>
      <c r="BY1426" s="308"/>
      <c r="BZ1426" s="308"/>
      <c r="CA1426" s="308"/>
      <c r="CB1426" s="308"/>
      <c r="CC1426" s="307"/>
      <c r="CD1426" s="305"/>
      <c r="CE1426" s="310"/>
      <c r="CF1426" s="305"/>
      <c r="CG1426" s="308"/>
      <c r="CH1426" s="308"/>
      <c r="CI1426" s="308"/>
      <c r="CJ1426" s="308"/>
      <c r="CK1426" s="307"/>
      <c r="CL1426" s="307"/>
      <c r="CM1426" s="307"/>
      <c r="CN1426" s="311"/>
      <c r="CO1426" s="305"/>
      <c r="CP1426" s="305"/>
      <c r="CQ1426" s="308"/>
      <c r="CR1426" s="308"/>
      <c r="CS1426" s="308"/>
      <c r="CT1426" s="308"/>
      <c r="CU1426" s="299"/>
      <c r="CV1426" s="299"/>
      <c r="CW1426" s="312"/>
      <c r="CX1426" s="312"/>
      <c r="CY1426" s="299"/>
      <c r="CZ1426" s="299"/>
      <c r="DA1426" s="299"/>
      <c r="DB1426" s="299"/>
      <c r="DC1426" s="299"/>
      <c r="DD1426" s="299"/>
      <c r="DE1426" s="299"/>
      <c r="DF1426" s="299"/>
    </row>
    <row r="1427" spans="1:110" s="313" customFormat="1" ht="16" customHeight="1">
      <c r="A1427" s="297"/>
      <c r="B1427" s="297"/>
      <c r="C1427" s="119"/>
      <c r="D1427" s="119"/>
      <c r="E1427" s="119"/>
      <c r="F1427" s="298">
        <v>1427</v>
      </c>
      <c r="G1427" s="119"/>
      <c r="H1427" s="119"/>
      <c r="I1427" s="119"/>
      <c r="J1427" s="119"/>
      <c r="K1427" s="119"/>
      <c r="L1427" s="119"/>
      <c r="M1427" s="119"/>
      <c r="N1427" s="119"/>
      <c r="O1427" s="119"/>
      <c r="P1427" s="119"/>
      <c r="Q1427" s="119"/>
      <c r="R1427" s="119"/>
      <c r="S1427" s="119"/>
      <c r="T1427" s="119"/>
      <c r="U1427" s="119"/>
      <c r="V1427" s="119"/>
      <c r="W1427" s="119"/>
      <c r="X1427" s="119"/>
      <c r="Y1427" s="119"/>
      <c r="Z1427" s="119"/>
      <c r="AA1427" s="119"/>
      <c r="AB1427" s="119"/>
      <c r="AD1427" s="314"/>
      <c r="AE1427" s="315"/>
      <c r="AF1427" s="297"/>
      <c r="AG1427" s="316"/>
      <c r="AH1427" s="297"/>
      <c r="AI1427" s="297"/>
      <c r="AJ1427" s="302"/>
      <c r="AX1427" s="303"/>
      <c r="AY1427" s="299"/>
      <c r="AZ1427" s="303"/>
      <c r="BA1427" s="299"/>
      <c r="BB1427" s="304"/>
      <c r="BC1427" s="304"/>
      <c r="BD1427" s="303"/>
      <c r="BE1427" s="303"/>
      <c r="BF1427" s="299"/>
      <c r="BG1427" s="299"/>
      <c r="BH1427" s="297"/>
      <c r="BI1427" s="312"/>
      <c r="BJ1427" s="305"/>
      <c r="BK1427" s="305"/>
      <c r="BL1427" s="305"/>
      <c r="BM1427" s="307"/>
      <c r="BN1427" s="307"/>
      <c r="BO1427" s="305"/>
      <c r="BP1427" s="308"/>
      <c r="BQ1427" s="308"/>
      <c r="BR1427" s="308"/>
      <c r="BS1427" s="308"/>
      <c r="BT1427" s="305"/>
      <c r="BU1427" s="307"/>
      <c r="BV1427" s="309"/>
      <c r="BW1427" s="310"/>
      <c r="BX1427" s="305"/>
      <c r="BY1427" s="308"/>
      <c r="BZ1427" s="308"/>
      <c r="CA1427" s="308"/>
      <c r="CB1427" s="308"/>
      <c r="CC1427" s="307"/>
      <c r="CD1427" s="305"/>
      <c r="CE1427" s="310"/>
      <c r="CF1427" s="305"/>
      <c r="CG1427" s="308"/>
      <c r="CH1427" s="308"/>
      <c r="CI1427" s="308"/>
      <c r="CJ1427" s="308"/>
      <c r="CK1427" s="307"/>
      <c r="CL1427" s="307"/>
      <c r="CM1427" s="307"/>
      <c r="CN1427" s="311"/>
      <c r="CO1427" s="305"/>
      <c r="CP1427" s="305"/>
      <c r="CQ1427" s="308"/>
      <c r="CR1427" s="308"/>
      <c r="CS1427" s="308"/>
      <c r="CT1427" s="308"/>
      <c r="CU1427" s="299"/>
      <c r="CV1427" s="299"/>
      <c r="CW1427" s="312"/>
      <c r="CX1427" s="312"/>
      <c r="CY1427" s="299"/>
      <c r="CZ1427" s="299"/>
      <c r="DA1427" s="299"/>
      <c r="DB1427" s="299"/>
      <c r="DC1427" s="299"/>
      <c r="DD1427" s="299"/>
      <c r="DE1427" s="299"/>
      <c r="DF1427" s="299"/>
    </row>
    <row r="1428" spans="1:110" s="313" customFormat="1" ht="16" customHeight="1">
      <c r="A1428" s="297"/>
      <c r="B1428" s="297"/>
      <c r="C1428" s="119"/>
      <c r="D1428" s="119"/>
      <c r="E1428" s="119"/>
      <c r="F1428" s="298">
        <v>1428</v>
      </c>
      <c r="G1428" s="119"/>
      <c r="H1428" s="119"/>
      <c r="I1428" s="119"/>
      <c r="J1428" s="119"/>
      <c r="K1428" s="119"/>
      <c r="L1428" s="119"/>
      <c r="M1428" s="119"/>
      <c r="N1428" s="119"/>
      <c r="O1428" s="119"/>
      <c r="P1428" s="119"/>
      <c r="Q1428" s="119"/>
      <c r="R1428" s="119"/>
      <c r="S1428" s="119"/>
      <c r="T1428" s="119"/>
      <c r="U1428" s="119"/>
      <c r="V1428" s="119"/>
      <c r="W1428" s="119"/>
      <c r="X1428" s="119"/>
      <c r="Y1428" s="119"/>
      <c r="Z1428" s="119"/>
      <c r="AA1428" s="119"/>
      <c r="AB1428" s="119"/>
      <c r="AD1428" s="314"/>
      <c r="AE1428" s="315"/>
      <c r="AF1428" s="297"/>
      <c r="AG1428" s="316"/>
      <c r="AH1428" s="297"/>
      <c r="AI1428" s="297"/>
      <c r="AJ1428" s="302"/>
      <c r="AX1428" s="303"/>
      <c r="AY1428" s="299"/>
      <c r="AZ1428" s="303"/>
      <c r="BA1428" s="299"/>
      <c r="BB1428" s="304"/>
      <c r="BC1428" s="304"/>
      <c r="BD1428" s="303"/>
      <c r="BE1428" s="303"/>
      <c r="BF1428" s="299"/>
      <c r="BG1428" s="299"/>
      <c r="BH1428" s="297"/>
      <c r="BI1428" s="312"/>
      <c r="BJ1428" s="305"/>
      <c r="BK1428" s="305"/>
      <c r="BL1428" s="305"/>
      <c r="BM1428" s="307"/>
      <c r="BN1428" s="307"/>
      <c r="BO1428" s="305"/>
      <c r="BP1428" s="308"/>
      <c r="BQ1428" s="308"/>
      <c r="BR1428" s="308"/>
      <c r="BS1428" s="308"/>
      <c r="BT1428" s="305"/>
      <c r="BU1428" s="307"/>
      <c r="BV1428" s="309"/>
      <c r="BW1428" s="310"/>
      <c r="BX1428" s="305"/>
      <c r="BY1428" s="308"/>
      <c r="BZ1428" s="308"/>
      <c r="CA1428" s="308"/>
      <c r="CB1428" s="308"/>
      <c r="CC1428" s="307"/>
      <c r="CD1428" s="305"/>
      <c r="CE1428" s="310"/>
      <c r="CF1428" s="305"/>
      <c r="CG1428" s="308"/>
      <c r="CH1428" s="308"/>
      <c r="CI1428" s="308"/>
      <c r="CJ1428" s="308"/>
      <c r="CK1428" s="307"/>
      <c r="CL1428" s="307"/>
      <c r="CM1428" s="307"/>
      <c r="CN1428" s="311"/>
      <c r="CO1428" s="305"/>
      <c r="CP1428" s="305"/>
      <c r="CQ1428" s="308"/>
      <c r="CR1428" s="308"/>
      <c r="CS1428" s="308"/>
      <c r="CT1428" s="308"/>
      <c r="CU1428" s="299"/>
      <c r="CV1428" s="299"/>
      <c r="CW1428" s="312"/>
      <c r="CX1428" s="312"/>
      <c r="CY1428" s="299"/>
      <c r="CZ1428" s="299"/>
      <c r="DA1428" s="299"/>
      <c r="DB1428" s="299"/>
      <c r="DC1428" s="299"/>
      <c r="DD1428" s="299"/>
      <c r="DE1428" s="299"/>
      <c r="DF1428" s="299"/>
    </row>
    <row r="1429" spans="1:110" s="313" customFormat="1" ht="16" customHeight="1">
      <c r="A1429" s="297"/>
      <c r="B1429" s="317" t="s">
        <v>859</v>
      </c>
      <c r="C1429" s="119"/>
      <c r="D1429" s="119"/>
      <c r="E1429" s="119"/>
      <c r="F1429" s="298">
        <v>1429</v>
      </c>
      <c r="G1429" s="119"/>
      <c r="H1429" s="119"/>
      <c r="I1429" s="119"/>
      <c r="J1429" s="119"/>
      <c r="K1429" s="119"/>
      <c r="L1429" s="119"/>
      <c r="M1429" s="119"/>
      <c r="N1429" s="119"/>
      <c r="O1429" s="119"/>
      <c r="P1429" s="119"/>
      <c r="Q1429" s="119"/>
      <c r="R1429" s="119"/>
      <c r="S1429" s="119"/>
      <c r="T1429" s="119"/>
      <c r="U1429" s="119"/>
      <c r="V1429" s="119"/>
      <c r="W1429" s="119"/>
      <c r="X1429" s="119"/>
      <c r="Y1429" s="119"/>
      <c r="Z1429" s="119"/>
      <c r="AA1429" s="119"/>
      <c r="AB1429" s="119"/>
      <c r="AD1429" s="314"/>
      <c r="AE1429" s="315"/>
      <c r="AF1429" s="297"/>
      <c r="AG1429" s="316"/>
      <c r="AH1429" s="297"/>
      <c r="AI1429" s="297"/>
      <c r="AJ1429" s="302"/>
      <c r="AX1429" s="303"/>
      <c r="AY1429" s="299"/>
      <c r="AZ1429" s="303"/>
      <c r="BA1429" s="299"/>
      <c r="BB1429" s="304"/>
      <c r="BC1429" s="304"/>
      <c r="BD1429" s="303"/>
      <c r="BE1429" s="303"/>
      <c r="BF1429" s="299"/>
      <c r="BG1429" s="299"/>
      <c r="BH1429" s="297"/>
      <c r="BI1429" s="312"/>
      <c r="BJ1429" s="305"/>
      <c r="BK1429" s="305"/>
      <c r="BL1429" s="305"/>
      <c r="BM1429" s="307"/>
      <c r="BN1429" s="307"/>
      <c r="BO1429" s="305"/>
      <c r="BP1429" s="308"/>
      <c r="BQ1429" s="308"/>
      <c r="BR1429" s="308"/>
      <c r="BS1429" s="308"/>
      <c r="BT1429" s="305"/>
      <c r="BU1429" s="307"/>
      <c r="BV1429" s="309"/>
      <c r="BW1429" s="310"/>
      <c r="BX1429" s="305"/>
      <c r="BY1429" s="308"/>
      <c r="BZ1429" s="308"/>
      <c r="CA1429" s="308"/>
      <c r="CB1429" s="308"/>
      <c r="CC1429" s="307"/>
      <c r="CD1429" s="305"/>
      <c r="CE1429" s="310"/>
      <c r="CF1429" s="305"/>
      <c r="CG1429" s="308"/>
      <c r="CH1429" s="308"/>
      <c r="CI1429" s="308"/>
      <c r="CJ1429" s="308"/>
      <c r="CK1429" s="307"/>
      <c r="CL1429" s="307"/>
      <c r="CM1429" s="307"/>
      <c r="CN1429" s="311"/>
      <c r="CO1429" s="305"/>
      <c r="CP1429" s="305"/>
      <c r="CQ1429" s="308"/>
      <c r="CR1429" s="308"/>
      <c r="CS1429" s="308"/>
      <c r="CT1429" s="308"/>
      <c r="CU1429" s="299"/>
      <c r="CV1429" s="299"/>
      <c r="CW1429" s="312"/>
      <c r="CX1429" s="312"/>
      <c r="CY1429" s="299"/>
      <c r="CZ1429" s="299"/>
      <c r="DA1429" s="299"/>
      <c r="DB1429" s="299"/>
      <c r="DC1429" s="299"/>
      <c r="DD1429" s="299"/>
      <c r="DE1429" s="299"/>
      <c r="DF1429" s="299"/>
    </row>
    <row r="1430" spans="1:110" s="313" customFormat="1" ht="16" customHeight="1">
      <c r="A1430" s="297" t="s">
        <v>5027</v>
      </c>
      <c r="B1430" s="297" t="s">
        <v>5027</v>
      </c>
      <c r="C1430" s="119" t="s">
        <v>28</v>
      </c>
      <c r="D1430" s="119" t="s">
        <v>860</v>
      </c>
      <c r="E1430" s="119" t="s">
        <v>861</v>
      </c>
      <c r="F1430" s="298">
        <v>1430</v>
      </c>
      <c r="G1430" s="119"/>
      <c r="H1430" s="119"/>
      <c r="I1430" s="119" t="s">
        <v>5028</v>
      </c>
      <c r="J1430" s="119" t="s">
        <v>5029</v>
      </c>
      <c r="K1430" s="119" t="s">
        <v>378</v>
      </c>
      <c r="L1430" s="119"/>
      <c r="M1430" s="119" t="s">
        <v>147</v>
      </c>
      <c r="N1430" s="119"/>
      <c r="O1430" s="119"/>
      <c r="P1430" s="119"/>
      <c r="Q1430" s="119"/>
      <c r="R1430" s="119">
        <v>1</v>
      </c>
      <c r="S1430" s="119" t="s">
        <v>120</v>
      </c>
      <c r="T1430" s="119"/>
      <c r="U1430" s="119"/>
      <c r="V1430" s="119"/>
      <c r="W1430" s="119"/>
      <c r="X1430" s="119" t="s">
        <v>5030</v>
      </c>
      <c r="Y1430" s="119" t="s">
        <v>5031</v>
      </c>
      <c r="Z1430" s="119" t="s">
        <v>5032</v>
      </c>
      <c r="AA1430" s="119" t="s">
        <v>5033</v>
      </c>
      <c r="AB1430" s="119" t="s">
        <v>1209</v>
      </c>
      <c r="AD1430" s="314"/>
      <c r="AE1430" s="315"/>
      <c r="AF1430" s="297"/>
      <c r="AG1430" s="302"/>
      <c r="AH1430" s="297" t="s">
        <v>5027</v>
      </c>
      <c r="AI1430" s="297" t="s">
        <v>5027</v>
      </c>
      <c r="AJ1430" s="302"/>
      <c r="AK1430" s="299"/>
      <c r="AL1430" s="299"/>
      <c r="AM1430" s="299"/>
      <c r="AN1430" s="299"/>
      <c r="AO1430" s="299"/>
      <c r="AP1430" s="299"/>
      <c r="AQ1430" s="299"/>
      <c r="AR1430" s="299"/>
      <c r="AS1430" s="299"/>
      <c r="AT1430" s="299"/>
      <c r="AU1430" s="299"/>
      <c r="AV1430" s="299"/>
      <c r="AW1430" s="299"/>
      <c r="AX1430" s="303"/>
      <c r="AY1430" s="299"/>
      <c r="AZ1430" s="303"/>
      <c r="BA1430" s="299"/>
      <c r="BB1430" s="304"/>
      <c r="BC1430" s="304"/>
      <c r="BD1430" s="303"/>
      <c r="BE1430" s="303"/>
      <c r="BF1430" s="305"/>
      <c r="BG1430" s="305"/>
      <c r="BH1430" s="306" t="s">
        <v>860</v>
      </c>
      <c r="BI1430" s="163"/>
      <c r="BJ1430" s="305" t="s">
        <v>110</v>
      </c>
      <c r="BK1430" s="305"/>
      <c r="BL1430" s="305">
        <v>1</v>
      </c>
      <c r="BM1430" s="307">
        <v>1</v>
      </c>
      <c r="BN1430" s="307"/>
      <c r="BO1430" s="307"/>
      <c r="BP1430" s="307"/>
      <c r="BQ1430" s="307"/>
      <c r="BR1430" s="307"/>
      <c r="BS1430" s="307"/>
      <c r="BT1430" s="307"/>
      <c r="BU1430" s="307"/>
      <c r="BV1430" s="309"/>
      <c r="BW1430" s="310"/>
      <c r="BX1430" s="305"/>
      <c r="BY1430" s="308"/>
      <c r="BZ1430" s="308"/>
      <c r="CA1430" s="308"/>
      <c r="CB1430" s="308"/>
      <c r="CC1430" s="307"/>
      <c r="CD1430" s="305"/>
      <c r="CE1430" s="310"/>
      <c r="CF1430" s="305"/>
      <c r="CG1430" s="308"/>
      <c r="CH1430" s="308"/>
      <c r="CI1430" s="308"/>
      <c r="CJ1430" s="308"/>
      <c r="CK1430" s="307"/>
      <c r="CL1430" s="307"/>
      <c r="CM1430" s="307"/>
      <c r="CN1430" s="311"/>
      <c r="CO1430" s="305"/>
      <c r="CP1430" s="305"/>
      <c r="CQ1430" s="308"/>
      <c r="CR1430" s="308"/>
      <c r="CS1430" s="308"/>
      <c r="CT1430" s="308"/>
      <c r="CU1430" s="299"/>
      <c r="CV1430" s="299"/>
      <c r="CW1430" s="318" t="s">
        <v>860</v>
      </c>
      <c r="CX1430" s="318" t="s">
        <v>861</v>
      </c>
      <c r="CY1430" s="318" t="s">
        <v>862</v>
      </c>
      <c r="CZ1430" s="319" t="s">
        <v>53</v>
      </c>
      <c r="DA1430" s="319" t="s">
        <v>53</v>
      </c>
      <c r="DB1430" s="319">
        <v>47.5</v>
      </c>
      <c r="DC1430" s="319">
        <v>47.5</v>
      </c>
      <c r="DD1430" s="319">
        <v>47.5</v>
      </c>
      <c r="DE1430" s="319">
        <v>47.5</v>
      </c>
      <c r="DF1430" s="319" t="s">
        <v>48</v>
      </c>
    </row>
    <row r="1431" spans="1:110" s="313" customFormat="1" ht="16" customHeight="1">
      <c r="A1431" s="297" t="s">
        <v>5034</v>
      </c>
      <c r="B1431" s="297" t="s">
        <v>5034</v>
      </c>
      <c r="C1431" s="119" t="s">
        <v>28</v>
      </c>
      <c r="D1431" s="119" t="s">
        <v>861</v>
      </c>
      <c r="E1431" s="119" t="s">
        <v>863</v>
      </c>
      <c r="F1431" s="298">
        <v>1431</v>
      </c>
      <c r="G1431" s="119"/>
      <c r="H1431" s="119"/>
      <c r="I1431" s="119" t="s">
        <v>5035</v>
      </c>
      <c r="J1431" s="119" t="s">
        <v>5036</v>
      </c>
      <c r="K1431" s="119" t="s">
        <v>378</v>
      </c>
      <c r="L1431" s="119"/>
      <c r="M1431" s="119" t="s">
        <v>147</v>
      </c>
      <c r="N1431" s="119"/>
      <c r="O1431" s="119"/>
      <c r="P1431" s="119"/>
      <c r="Q1431" s="119"/>
      <c r="R1431" s="119">
        <v>1</v>
      </c>
      <c r="S1431" s="119" t="s">
        <v>120</v>
      </c>
      <c r="T1431" s="119"/>
      <c r="U1431" s="119"/>
      <c r="V1431" s="119"/>
      <c r="W1431" s="119"/>
      <c r="X1431" s="119" t="s">
        <v>5037</v>
      </c>
      <c r="Y1431" s="119" t="s">
        <v>5038</v>
      </c>
      <c r="Z1431" s="119" t="s">
        <v>5039</v>
      </c>
      <c r="AA1431" s="119" t="s">
        <v>5040</v>
      </c>
      <c r="AB1431" s="119" t="s">
        <v>1209</v>
      </c>
      <c r="AD1431" s="314"/>
      <c r="AE1431" s="315"/>
      <c r="AF1431" s="297"/>
      <c r="AG1431" s="302">
        <v>0</v>
      </c>
      <c r="AH1431" s="297" t="s">
        <v>5034</v>
      </c>
      <c r="AI1431" s="297" t="s">
        <v>5034</v>
      </c>
      <c r="AJ1431" s="302"/>
      <c r="AK1431" s="299"/>
      <c r="AL1431" s="299"/>
      <c r="AM1431" s="299"/>
      <c r="AN1431" s="299"/>
      <c r="AO1431" s="299"/>
      <c r="AP1431" s="299"/>
      <c r="AQ1431" s="299"/>
      <c r="AR1431" s="299"/>
      <c r="AS1431" s="299"/>
      <c r="AT1431" s="299"/>
      <c r="AU1431" s="299"/>
      <c r="AV1431" s="299"/>
      <c r="AW1431" s="299"/>
      <c r="AX1431" s="303"/>
      <c r="AY1431" s="299"/>
      <c r="AZ1431" s="303"/>
      <c r="BA1431" s="299"/>
      <c r="BB1431" s="304"/>
      <c r="BC1431" s="304"/>
      <c r="BD1431" s="303"/>
      <c r="BE1431" s="303"/>
      <c r="BF1431" s="305"/>
      <c r="BG1431" s="305"/>
      <c r="BH1431" s="306" t="s">
        <v>861</v>
      </c>
      <c r="BI1431" s="163"/>
      <c r="BJ1431" s="305" t="s">
        <v>110</v>
      </c>
      <c r="BK1431" s="305"/>
      <c r="BL1431" s="305">
        <v>1</v>
      </c>
      <c r="BM1431" s="307">
        <v>1</v>
      </c>
      <c r="BN1431" s="307"/>
      <c r="BO1431" s="307"/>
      <c r="BP1431" s="307"/>
      <c r="BQ1431" s="307"/>
      <c r="BR1431" s="307"/>
      <c r="BS1431" s="307"/>
      <c r="BT1431" s="307"/>
      <c r="BU1431" s="307"/>
      <c r="BV1431" s="309"/>
      <c r="BW1431" s="310"/>
      <c r="BX1431" s="305"/>
      <c r="BY1431" s="308"/>
      <c r="BZ1431" s="308"/>
      <c r="CA1431" s="308"/>
      <c r="CB1431" s="308"/>
      <c r="CC1431" s="307"/>
      <c r="CD1431" s="305"/>
      <c r="CE1431" s="310"/>
      <c r="CF1431" s="305"/>
      <c r="CG1431" s="308"/>
      <c r="CH1431" s="308"/>
      <c r="CI1431" s="308"/>
      <c r="CJ1431" s="308"/>
      <c r="CK1431" s="307"/>
      <c r="CL1431" s="307"/>
      <c r="CM1431" s="307"/>
      <c r="CN1431" s="311"/>
      <c r="CO1431" s="305"/>
      <c r="CP1431" s="305"/>
      <c r="CQ1431" s="308"/>
      <c r="CR1431" s="308"/>
      <c r="CS1431" s="308"/>
      <c r="CT1431" s="308"/>
      <c r="CU1431" s="299"/>
      <c r="CV1431" s="299"/>
      <c r="CW1431" s="318" t="s">
        <v>861</v>
      </c>
      <c r="CX1431" s="318" t="s">
        <v>863</v>
      </c>
      <c r="CY1431" s="318" t="s">
        <v>862</v>
      </c>
      <c r="CZ1431" s="319" t="s">
        <v>53</v>
      </c>
      <c r="DA1431" s="319" t="s">
        <v>53</v>
      </c>
      <c r="DB1431" s="319">
        <v>47.5</v>
      </c>
      <c r="DC1431" s="319">
        <v>47.5</v>
      </c>
      <c r="DD1431" s="319">
        <v>47.5</v>
      </c>
      <c r="DE1431" s="319">
        <v>47.5</v>
      </c>
      <c r="DF1431" s="319" t="s">
        <v>48</v>
      </c>
    </row>
    <row r="1432" spans="1:110" s="313" customFormat="1" ht="16" customHeight="1">
      <c r="A1432" s="297" t="s">
        <v>5041</v>
      </c>
      <c r="B1432" s="297" t="s">
        <v>5041</v>
      </c>
      <c r="C1432" s="119" t="s">
        <v>28</v>
      </c>
      <c r="D1432" s="119" t="s">
        <v>863</v>
      </c>
      <c r="E1432" s="119" t="s">
        <v>864</v>
      </c>
      <c r="F1432" s="298">
        <v>1432</v>
      </c>
      <c r="G1432" s="119"/>
      <c r="H1432" s="119"/>
      <c r="I1432" s="119" t="s">
        <v>5042</v>
      </c>
      <c r="J1432" s="119" t="s">
        <v>5043</v>
      </c>
      <c r="K1432" s="119" t="s">
        <v>378</v>
      </c>
      <c r="L1432" s="119"/>
      <c r="M1432" s="119" t="s">
        <v>147</v>
      </c>
      <c r="N1432" s="119"/>
      <c r="O1432" s="119"/>
      <c r="P1432" s="119"/>
      <c r="Q1432" s="119"/>
      <c r="R1432" s="119">
        <v>1</v>
      </c>
      <c r="S1432" s="119" t="s">
        <v>120</v>
      </c>
      <c r="T1432" s="119"/>
      <c r="U1432" s="119"/>
      <c r="V1432" s="119"/>
      <c r="W1432" s="119"/>
      <c r="X1432" s="119" t="s">
        <v>5044</v>
      </c>
      <c r="Y1432" s="119" t="s">
        <v>5045</v>
      </c>
      <c r="Z1432" s="119" t="s">
        <v>5046</v>
      </c>
      <c r="AA1432" s="119" t="s">
        <v>5047</v>
      </c>
      <c r="AB1432" s="119" t="s">
        <v>1209</v>
      </c>
      <c r="AD1432" s="314"/>
      <c r="AE1432" s="315"/>
      <c r="AF1432" s="297"/>
      <c r="AG1432" s="302">
        <v>0</v>
      </c>
      <c r="AH1432" s="297" t="s">
        <v>5041</v>
      </c>
      <c r="AI1432" s="297" t="s">
        <v>5041</v>
      </c>
      <c r="AJ1432" s="302"/>
      <c r="AK1432" s="299"/>
      <c r="AL1432" s="299"/>
      <c r="AM1432" s="299"/>
      <c r="AN1432" s="299"/>
      <c r="AO1432" s="299"/>
      <c r="AP1432" s="299"/>
      <c r="AQ1432" s="299"/>
      <c r="AR1432" s="299"/>
      <c r="AS1432" s="299"/>
      <c r="AT1432" s="299"/>
      <c r="AU1432" s="299"/>
      <c r="AV1432" s="299"/>
      <c r="AW1432" s="299"/>
      <c r="AX1432" s="303"/>
      <c r="AY1432" s="299"/>
      <c r="AZ1432" s="303"/>
      <c r="BA1432" s="299"/>
      <c r="BB1432" s="304"/>
      <c r="BC1432" s="304"/>
      <c r="BD1432" s="303"/>
      <c r="BE1432" s="303"/>
      <c r="BF1432" s="305"/>
      <c r="BG1432" s="305"/>
      <c r="BH1432" s="306" t="s">
        <v>863</v>
      </c>
      <c r="BI1432" s="163"/>
      <c r="BJ1432" s="305" t="s">
        <v>110</v>
      </c>
      <c r="BK1432" s="305"/>
      <c r="BL1432" s="305">
        <v>1</v>
      </c>
      <c r="BM1432" s="307">
        <v>1</v>
      </c>
      <c r="BN1432" s="307"/>
      <c r="BO1432" s="307"/>
      <c r="BP1432" s="307"/>
      <c r="BQ1432" s="307"/>
      <c r="BR1432" s="307"/>
      <c r="BS1432" s="307"/>
      <c r="BT1432" s="307"/>
      <c r="BU1432" s="307"/>
      <c r="BV1432" s="309"/>
      <c r="BW1432" s="310"/>
      <c r="BX1432" s="305"/>
      <c r="BY1432" s="308"/>
      <c r="BZ1432" s="308"/>
      <c r="CA1432" s="308"/>
      <c r="CB1432" s="308"/>
      <c r="CC1432" s="307"/>
      <c r="CD1432" s="305"/>
      <c r="CE1432" s="310"/>
      <c r="CF1432" s="305"/>
      <c r="CG1432" s="308"/>
      <c r="CH1432" s="308"/>
      <c r="CI1432" s="308"/>
      <c r="CJ1432" s="308"/>
      <c r="CK1432" s="307"/>
      <c r="CL1432" s="307"/>
      <c r="CM1432" s="307"/>
      <c r="CN1432" s="311"/>
      <c r="CO1432" s="305"/>
      <c r="CP1432" s="305"/>
      <c r="CQ1432" s="308"/>
      <c r="CR1432" s="308"/>
      <c r="CS1432" s="308"/>
      <c r="CT1432" s="308"/>
      <c r="CU1432" s="299"/>
      <c r="CV1432" s="299"/>
      <c r="CW1432" s="318" t="s">
        <v>863</v>
      </c>
      <c r="CX1432" s="318" t="s">
        <v>864</v>
      </c>
      <c r="CY1432" s="318" t="s">
        <v>862</v>
      </c>
      <c r="CZ1432" s="319" t="s">
        <v>53</v>
      </c>
      <c r="DA1432" s="319" t="s">
        <v>53</v>
      </c>
      <c r="DB1432" s="319">
        <v>47.5</v>
      </c>
      <c r="DC1432" s="319">
        <v>47.5</v>
      </c>
      <c r="DD1432" s="319">
        <v>47.5</v>
      </c>
      <c r="DE1432" s="319">
        <v>47.5</v>
      </c>
      <c r="DF1432" s="319" t="s">
        <v>48</v>
      </c>
    </row>
    <row r="1433" spans="1:110" s="313" customFormat="1" ht="16" customHeight="1">
      <c r="A1433" s="297" t="s">
        <v>5048</v>
      </c>
      <c r="B1433" s="297" t="s">
        <v>5048</v>
      </c>
      <c r="C1433" s="119" t="s">
        <v>28</v>
      </c>
      <c r="D1433" s="119" t="s">
        <v>864</v>
      </c>
      <c r="E1433" s="119" t="s">
        <v>865</v>
      </c>
      <c r="F1433" s="298">
        <v>1433</v>
      </c>
      <c r="G1433" s="119"/>
      <c r="H1433" s="119"/>
      <c r="I1433" s="119" t="s">
        <v>5049</v>
      </c>
      <c r="J1433" s="119" t="s">
        <v>5050</v>
      </c>
      <c r="K1433" s="119" t="s">
        <v>378</v>
      </c>
      <c r="L1433" s="119"/>
      <c r="M1433" s="119" t="s">
        <v>147</v>
      </c>
      <c r="N1433" s="119"/>
      <c r="O1433" s="119"/>
      <c r="P1433" s="119"/>
      <c r="Q1433" s="119"/>
      <c r="R1433" s="119">
        <v>1</v>
      </c>
      <c r="S1433" s="119" t="s">
        <v>120</v>
      </c>
      <c r="T1433" s="119"/>
      <c r="U1433" s="119"/>
      <c r="V1433" s="119"/>
      <c r="W1433" s="119"/>
      <c r="X1433" s="119" t="s">
        <v>5051</v>
      </c>
      <c r="Y1433" s="119" t="s">
        <v>5052</v>
      </c>
      <c r="Z1433" s="119" t="s">
        <v>5053</v>
      </c>
      <c r="AA1433" s="119" t="s">
        <v>5054</v>
      </c>
      <c r="AB1433" s="119" t="s">
        <v>1209</v>
      </c>
      <c r="AD1433" s="314"/>
      <c r="AE1433" s="315"/>
      <c r="AF1433" s="297"/>
      <c r="AG1433" s="302">
        <v>0</v>
      </c>
      <c r="AH1433" s="297" t="s">
        <v>5048</v>
      </c>
      <c r="AI1433" s="297" t="s">
        <v>5048</v>
      </c>
      <c r="AJ1433" s="302"/>
      <c r="AK1433" s="299"/>
      <c r="AL1433" s="299"/>
      <c r="AM1433" s="299"/>
      <c r="AN1433" s="299"/>
      <c r="AO1433" s="299"/>
      <c r="AP1433" s="299"/>
      <c r="AQ1433" s="299"/>
      <c r="AR1433" s="299"/>
      <c r="AS1433" s="299"/>
      <c r="AT1433" s="299"/>
      <c r="AU1433" s="299"/>
      <c r="AV1433" s="299"/>
      <c r="AW1433" s="299"/>
      <c r="AX1433" s="303"/>
      <c r="AY1433" s="299"/>
      <c r="AZ1433" s="303"/>
      <c r="BA1433" s="299"/>
      <c r="BB1433" s="304"/>
      <c r="BC1433" s="304"/>
      <c r="BD1433" s="303"/>
      <c r="BE1433" s="303"/>
      <c r="BF1433" s="305"/>
      <c r="BG1433" s="305"/>
      <c r="BH1433" s="306" t="s">
        <v>864</v>
      </c>
      <c r="BI1433" s="163"/>
      <c r="BJ1433" s="305" t="s">
        <v>110</v>
      </c>
      <c r="BK1433" s="305"/>
      <c r="BL1433" s="305">
        <v>1</v>
      </c>
      <c r="BM1433" s="307">
        <v>1</v>
      </c>
      <c r="BN1433" s="307"/>
      <c r="BO1433" s="307"/>
      <c r="BP1433" s="307"/>
      <c r="BQ1433" s="307"/>
      <c r="BR1433" s="307"/>
      <c r="BS1433" s="307"/>
      <c r="BT1433" s="307"/>
      <c r="BU1433" s="307"/>
      <c r="BV1433" s="309"/>
      <c r="BW1433" s="310"/>
      <c r="BX1433" s="305"/>
      <c r="BY1433" s="308"/>
      <c r="BZ1433" s="308"/>
      <c r="CA1433" s="308"/>
      <c r="CB1433" s="308"/>
      <c r="CC1433" s="307"/>
      <c r="CD1433" s="305"/>
      <c r="CE1433" s="310"/>
      <c r="CF1433" s="305"/>
      <c r="CG1433" s="308"/>
      <c r="CH1433" s="308"/>
      <c r="CI1433" s="308"/>
      <c r="CJ1433" s="308"/>
      <c r="CK1433" s="307"/>
      <c r="CL1433" s="307"/>
      <c r="CM1433" s="307"/>
      <c r="CN1433" s="311"/>
      <c r="CO1433" s="305"/>
      <c r="CP1433" s="305"/>
      <c r="CQ1433" s="308"/>
      <c r="CR1433" s="308"/>
      <c r="CS1433" s="308"/>
      <c r="CT1433" s="308"/>
      <c r="CU1433" s="299"/>
      <c r="CV1433" s="299"/>
      <c r="CW1433" s="318" t="s">
        <v>864</v>
      </c>
      <c r="CX1433" s="318" t="s">
        <v>865</v>
      </c>
      <c r="CY1433" s="318" t="s">
        <v>862</v>
      </c>
      <c r="CZ1433" s="319" t="s">
        <v>53</v>
      </c>
      <c r="DA1433" s="319" t="s">
        <v>53</v>
      </c>
      <c r="DB1433" s="319">
        <v>47.5</v>
      </c>
      <c r="DC1433" s="319">
        <v>47.5</v>
      </c>
      <c r="DD1433" s="319">
        <v>47.5</v>
      </c>
      <c r="DE1433" s="319">
        <v>47.5</v>
      </c>
      <c r="DF1433" s="319" t="s">
        <v>48</v>
      </c>
    </row>
    <row r="1434" spans="1:110" s="313" customFormat="1" ht="16" customHeight="1">
      <c r="A1434" s="297" t="s">
        <v>5055</v>
      </c>
      <c r="B1434" s="297" t="s">
        <v>5055</v>
      </c>
      <c r="C1434" s="119" t="s">
        <v>28</v>
      </c>
      <c r="D1434" s="119" t="s">
        <v>865</v>
      </c>
      <c r="E1434" s="119" t="s">
        <v>866</v>
      </c>
      <c r="F1434" s="298">
        <v>1434</v>
      </c>
      <c r="G1434" s="119"/>
      <c r="H1434" s="119"/>
      <c r="I1434" s="119" t="s">
        <v>5056</v>
      </c>
      <c r="J1434" s="119" t="s">
        <v>5057</v>
      </c>
      <c r="K1434" s="119" t="s">
        <v>378</v>
      </c>
      <c r="L1434" s="119"/>
      <c r="M1434" s="119" t="s">
        <v>147</v>
      </c>
      <c r="N1434" s="119"/>
      <c r="O1434" s="119"/>
      <c r="P1434" s="119"/>
      <c r="Q1434" s="119"/>
      <c r="R1434" s="119">
        <v>1</v>
      </c>
      <c r="S1434" s="119" t="s">
        <v>120</v>
      </c>
      <c r="T1434" s="119"/>
      <c r="U1434" s="119"/>
      <c r="V1434" s="119"/>
      <c r="W1434" s="119"/>
      <c r="X1434" s="119" t="s">
        <v>5058</v>
      </c>
      <c r="Y1434" s="119" t="s">
        <v>5059</v>
      </c>
      <c r="Z1434" s="119" t="s">
        <v>5060</v>
      </c>
      <c r="AA1434" s="119" t="s">
        <v>5061</v>
      </c>
      <c r="AB1434" s="119" t="s">
        <v>1209</v>
      </c>
      <c r="AD1434" s="314"/>
      <c r="AE1434" s="315"/>
      <c r="AF1434" s="297"/>
      <c r="AG1434" s="302">
        <v>0</v>
      </c>
      <c r="AH1434" s="297" t="s">
        <v>5055</v>
      </c>
      <c r="AI1434" s="297" t="s">
        <v>5055</v>
      </c>
      <c r="AJ1434" s="302"/>
      <c r="AK1434" s="299"/>
      <c r="AL1434" s="299"/>
      <c r="AM1434" s="299"/>
      <c r="AN1434" s="299"/>
      <c r="AO1434" s="299"/>
      <c r="AP1434" s="299"/>
      <c r="AQ1434" s="299"/>
      <c r="AR1434" s="299"/>
      <c r="AS1434" s="299"/>
      <c r="AT1434" s="299"/>
      <c r="AU1434" s="299"/>
      <c r="AV1434" s="299"/>
      <c r="AW1434" s="299"/>
      <c r="AX1434" s="303"/>
      <c r="AY1434" s="299"/>
      <c r="AZ1434" s="303"/>
      <c r="BA1434" s="299"/>
      <c r="BB1434" s="304"/>
      <c r="BC1434" s="304"/>
      <c r="BD1434" s="303"/>
      <c r="BE1434" s="303"/>
      <c r="BF1434" s="305"/>
      <c r="BG1434" s="305"/>
      <c r="BH1434" s="306" t="s">
        <v>865</v>
      </c>
      <c r="BI1434" s="163"/>
      <c r="BJ1434" s="305" t="s">
        <v>110</v>
      </c>
      <c r="BK1434" s="305"/>
      <c r="BL1434" s="305">
        <v>1</v>
      </c>
      <c r="BM1434" s="307">
        <v>1</v>
      </c>
      <c r="BN1434" s="307"/>
      <c r="BO1434" s="307"/>
      <c r="BP1434" s="307"/>
      <c r="BQ1434" s="307"/>
      <c r="BR1434" s="307"/>
      <c r="BS1434" s="307"/>
      <c r="BT1434" s="307"/>
      <c r="BU1434" s="307"/>
      <c r="BV1434" s="309"/>
      <c r="BW1434" s="310"/>
      <c r="BX1434" s="305"/>
      <c r="BY1434" s="308"/>
      <c r="BZ1434" s="308"/>
      <c r="CA1434" s="308"/>
      <c r="CB1434" s="308"/>
      <c r="CC1434" s="307"/>
      <c r="CD1434" s="305"/>
      <c r="CE1434" s="310"/>
      <c r="CF1434" s="305"/>
      <c r="CG1434" s="308"/>
      <c r="CH1434" s="308"/>
      <c r="CI1434" s="308"/>
      <c r="CJ1434" s="308"/>
      <c r="CK1434" s="307"/>
      <c r="CL1434" s="307"/>
      <c r="CM1434" s="307"/>
      <c r="CN1434" s="311"/>
      <c r="CO1434" s="305"/>
      <c r="CP1434" s="305"/>
      <c r="CQ1434" s="308"/>
      <c r="CR1434" s="308"/>
      <c r="CS1434" s="308"/>
      <c r="CT1434" s="308"/>
      <c r="CU1434" s="299"/>
      <c r="CV1434" s="299"/>
      <c r="CW1434" s="318" t="s">
        <v>865</v>
      </c>
      <c r="CX1434" s="318" t="s">
        <v>866</v>
      </c>
      <c r="CY1434" s="318" t="s">
        <v>862</v>
      </c>
      <c r="CZ1434" s="319" t="s">
        <v>53</v>
      </c>
      <c r="DA1434" s="319" t="s">
        <v>53</v>
      </c>
      <c r="DB1434" s="319">
        <v>47.5</v>
      </c>
      <c r="DC1434" s="319">
        <v>47.5</v>
      </c>
      <c r="DD1434" s="319">
        <v>47.5</v>
      </c>
      <c r="DE1434" s="319">
        <v>47.5</v>
      </c>
      <c r="DF1434" s="319" t="s">
        <v>48</v>
      </c>
    </row>
    <row r="1435" spans="1:110" s="313" customFormat="1" ht="16" customHeight="1">
      <c r="A1435" s="297" t="s">
        <v>5062</v>
      </c>
      <c r="B1435" s="297" t="s">
        <v>5062</v>
      </c>
      <c r="C1435" s="119" t="s">
        <v>28</v>
      </c>
      <c r="D1435" s="119" t="s">
        <v>866</v>
      </c>
      <c r="E1435" s="119" t="s">
        <v>867</v>
      </c>
      <c r="F1435" s="298">
        <v>1435</v>
      </c>
      <c r="G1435" s="119"/>
      <c r="H1435" s="119"/>
      <c r="I1435" s="119" t="s">
        <v>5063</v>
      </c>
      <c r="J1435" s="119" t="s">
        <v>5064</v>
      </c>
      <c r="K1435" s="119" t="s">
        <v>378</v>
      </c>
      <c r="L1435" s="119"/>
      <c r="M1435" s="119" t="s">
        <v>147</v>
      </c>
      <c r="N1435" s="119"/>
      <c r="O1435" s="119"/>
      <c r="P1435" s="119"/>
      <c r="Q1435" s="119"/>
      <c r="R1435" s="119">
        <v>1</v>
      </c>
      <c r="S1435" s="119" t="s">
        <v>120</v>
      </c>
      <c r="T1435" s="119"/>
      <c r="U1435" s="119"/>
      <c r="V1435" s="119"/>
      <c r="W1435" s="119"/>
      <c r="X1435" s="119" t="s">
        <v>5065</v>
      </c>
      <c r="Y1435" s="119" t="s">
        <v>5066</v>
      </c>
      <c r="Z1435" s="119" t="s">
        <v>5067</v>
      </c>
      <c r="AA1435" s="119" t="s">
        <v>5068</v>
      </c>
      <c r="AB1435" s="119" t="s">
        <v>1209</v>
      </c>
      <c r="AD1435" s="314"/>
      <c r="AE1435" s="315"/>
      <c r="AF1435" s="297"/>
      <c r="AG1435" s="302">
        <v>0</v>
      </c>
      <c r="AH1435" s="297" t="s">
        <v>5062</v>
      </c>
      <c r="AI1435" s="297" t="s">
        <v>5062</v>
      </c>
      <c r="AJ1435" s="302"/>
      <c r="AK1435" s="299"/>
      <c r="AL1435" s="299"/>
      <c r="AM1435" s="299"/>
      <c r="AN1435" s="299"/>
      <c r="AO1435" s="299"/>
      <c r="AP1435" s="299"/>
      <c r="AQ1435" s="299"/>
      <c r="AR1435" s="299"/>
      <c r="AS1435" s="299"/>
      <c r="AT1435" s="299"/>
      <c r="AU1435" s="299"/>
      <c r="AV1435" s="299"/>
      <c r="AW1435" s="299"/>
      <c r="AX1435" s="303"/>
      <c r="AY1435" s="299"/>
      <c r="AZ1435" s="303"/>
      <c r="BA1435" s="299"/>
      <c r="BB1435" s="304"/>
      <c r="BC1435" s="304"/>
      <c r="BD1435" s="303"/>
      <c r="BE1435" s="303"/>
      <c r="BF1435" s="305"/>
      <c r="BG1435" s="305"/>
      <c r="BH1435" s="306" t="s">
        <v>866</v>
      </c>
      <c r="BI1435" s="163"/>
      <c r="BJ1435" s="305" t="s">
        <v>110</v>
      </c>
      <c r="BK1435" s="305"/>
      <c r="BL1435" s="305">
        <v>1</v>
      </c>
      <c r="BM1435" s="307">
        <v>1</v>
      </c>
      <c r="BN1435" s="307"/>
      <c r="BO1435" s="307"/>
      <c r="BP1435" s="307"/>
      <c r="BQ1435" s="307"/>
      <c r="BR1435" s="307"/>
      <c r="BS1435" s="307"/>
      <c r="BT1435" s="307"/>
      <c r="BU1435" s="307"/>
      <c r="BV1435" s="309"/>
      <c r="BW1435" s="310"/>
      <c r="BX1435" s="305"/>
      <c r="BY1435" s="308"/>
      <c r="BZ1435" s="308"/>
      <c r="CA1435" s="308"/>
      <c r="CB1435" s="308"/>
      <c r="CC1435" s="307"/>
      <c r="CD1435" s="305"/>
      <c r="CE1435" s="310"/>
      <c r="CF1435" s="305"/>
      <c r="CG1435" s="308"/>
      <c r="CH1435" s="308"/>
      <c r="CI1435" s="308"/>
      <c r="CJ1435" s="308"/>
      <c r="CK1435" s="307"/>
      <c r="CL1435" s="307"/>
      <c r="CM1435" s="307"/>
      <c r="CN1435" s="311"/>
      <c r="CO1435" s="305"/>
      <c r="CP1435" s="305"/>
      <c r="CQ1435" s="308"/>
      <c r="CR1435" s="308"/>
      <c r="CS1435" s="308"/>
      <c r="CT1435" s="308"/>
      <c r="CU1435" s="299"/>
      <c r="CV1435" s="299"/>
      <c r="CW1435" s="318" t="s">
        <v>866</v>
      </c>
      <c r="CX1435" s="318" t="s">
        <v>867</v>
      </c>
      <c r="CY1435" s="318" t="s">
        <v>862</v>
      </c>
      <c r="CZ1435" s="319" t="s">
        <v>53</v>
      </c>
      <c r="DA1435" s="319" t="s">
        <v>53</v>
      </c>
      <c r="DB1435" s="319">
        <v>47.5</v>
      </c>
      <c r="DC1435" s="319">
        <v>47.5</v>
      </c>
      <c r="DD1435" s="319">
        <v>47.5</v>
      </c>
      <c r="DE1435" s="319">
        <v>47.5</v>
      </c>
      <c r="DF1435" s="319" t="s">
        <v>48</v>
      </c>
    </row>
    <row r="1436" spans="1:110" s="313" customFormat="1" ht="16" customHeight="1">
      <c r="A1436" s="297" t="s">
        <v>5069</v>
      </c>
      <c r="B1436" s="297" t="s">
        <v>5069</v>
      </c>
      <c r="C1436" s="119" t="s">
        <v>28</v>
      </c>
      <c r="D1436" s="119" t="s">
        <v>867</v>
      </c>
      <c r="E1436" s="119" t="s">
        <v>868</v>
      </c>
      <c r="F1436" s="298">
        <v>1436</v>
      </c>
      <c r="G1436" s="119"/>
      <c r="H1436" s="119"/>
      <c r="I1436" s="119" t="s">
        <v>5070</v>
      </c>
      <c r="J1436" s="119" t="s">
        <v>5071</v>
      </c>
      <c r="K1436" s="119" t="s">
        <v>378</v>
      </c>
      <c r="L1436" s="119"/>
      <c r="M1436" s="119" t="s">
        <v>147</v>
      </c>
      <c r="N1436" s="119"/>
      <c r="O1436" s="119"/>
      <c r="P1436" s="119"/>
      <c r="Q1436" s="119"/>
      <c r="R1436" s="119">
        <v>1</v>
      </c>
      <c r="S1436" s="119" t="s">
        <v>120</v>
      </c>
      <c r="T1436" s="119"/>
      <c r="U1436" s="119"/>
      <c r="V1436" s="119"/>
      <c r="W1436" s="119"/>
      <c r="X1436" s="119" t="s">
        <v>5072</v>
      </c>
      <c r="Y1436" s="119" t="s">
        <v>5073</v>
      </c>
      <c r="Z1436" s="119" t="s">
        <v>5074</v>
      </c>
      <c r="AA1436" s="119" t="s">
        <v>5075</v>
      </c>
      <c r="AB1436" s="119" t="s">
        <v>1209</v>
      </c>
      <c r="AD1436" s="314"/>
      <c r="AE1436" s="315"/>
      <c r="AF1436" s="297"/>
      <c r="AG1436" s="302">
        <v>0</v>
      </c>
      <c r="AH1436" s="297" t="s">
        <v>5069</v>
      </c>
      <c r="AI1436" s="297" t="s">
        <v>5069</v>
      </c>
      <c r="AJ1436" s="302"/>
      <c r="AK1436" s="299"/>
      <c r="AL1436" s="299"/>
      <c r="AM1436" s="299"/>
      <c r="AN1436" s="299"/>
      <c r="AO1436" s="299"/>
      <c r="AP1436" s="299"/>
      <c r="AQ1436" s="299"/>
      <c r="AR1436" s="299"/>
      <c r="AS1436" s="299"/>
      <c r="AT1436" s="299"/>
      <c r="AU1436" s="299"/>
      <c r="AV1436" s="299"/>
      <c r="AW1436" s="299"/>
      <c r="AX1436" s="303"/>
      <c r="AY1436" s="299"/>
      <c r="AZ1436" s="303"/>
      <c r="BA1436" s="299"/>
      <c r="BB1436" s="304"/>
      <c r="BC1436" s="304"/>
      <c r="BD1436" s="303"/>
      <c r="BE1436" s="303"/>
      <c r="BF1436" s="305"/>
      <c r="BG1436" s="305"/>
      <c r="BH1436" s="306" t="s">
        <v>867</v>
      </c>
      <c r="BI1436" s="163"/>
      <c r="BJ1436" s="305" t="s">
        <v>110</v>
      </c>
      <c r="BK1436" s="305"/>
      <c r="BL1436" s="305">
        <v>1</v>
      </c>
      <c r="BM1436" s="307">
        <v>1</v>
      </c>
      <c r="BN1436" s="307"/>
      <c r="BO1436" s="307"/>
      <c r="BP1436" s="307"/>
      <c r="BQ1436" s="307"/>
      <c r="BR1436" s="307"/>
      <c r="BS1436" s="307"/>
      <c r="BT1436" s="307"/>
      <c r="BU1436" s="307"/>
      <c r="BV1436" s="309"/>
      <c r="BW1436" s="310"/>
      <c r="BX1436" s="305"/>
      <c r="BY1436" s="308"/>
      <c r="BZ1436" s="308"/>
      <c r="CA1436" s="308"/>
      <c r="CB1436" s="308"/>
      <c r="CC1436" s="307"/>
      <c r="CD1436" s="305"/>
      <c r="CE1436" s="310"/>
      <c r="CF1436" s="305"/>
      <c r="CG1436" s="308"/>
      <c r="CH1436" s="308"/>
      <c r="CI1436" s="308"/>
      <c r="CJ1436" s="308"/>
      <c r="CK1436" s="307"/>
      <c r="CL1436" s="307"/>
      <c r="CM1436" s="307"/>
      <c r="CN1436" s="311"/>
      <c r="CO1436" s="305"/>
      <c r="CP1436" s="305"/>
      <c r="CQ1436" s="308"/>
      <c r="CR1436" s="308"/>
      <c r="CS1436" s="308"/>
      <c r="CT1436" s="308"/>
      <c r="CU1436" s="299"/>
      <c r="CV1436" s="299"/>
      <c r="CW1436" s="318" t="s">
        <v>867</v>
      </c>
      <c r="CX1436" s="318" t="s">
        <v>868</v>
      </c>
      <c r="CY1436" s="318" t="s">
        <v>862</v>
      </c>
      <c r="CZ1436" s="319" t="s">
        <v>53</v>
      </c>
      <c r="DA1436" s="319" t="s">
        <v>53</v>
      </c>
      <c r="DB1436" s="319">
        <v>47.5</v>
      </c>
      <c r="DC1436" s="319">
        <v>47.5</v>
      </c>
      <c r="DD1436" s="319">
        <v>47.5</v>
      </c>
      <c r="DE1436" s="319">
        <v>47.5</v>
      </c>
      <c r="DF1436" s="319" t="s">
        <v>48</v>
      </c>
    </row>
    <row r="1437" spans="1:110" s="313" customFormat="1" ht="16" customHeight="1">
      <c r="A1437" s="297" t="s">
        <v>5076</v>
      </c>
      <c r="B1437" s="297" t="s">
        <v>5076</v>
      </c>
      <c r="C1437" s="119" t="s">
        <v>28</v>
      </c>
      <c r="D1437" s="119" t="s">
        <v>868</v>
      </c>
      <c r="E1437" s="119" t="s">
        <v>860</v>
      </c>
      <c r="F1437" s="298">
        <v>1437</v>
      </c>
      <c r="G1437" s="119"/>
      <c r="H1437" s="119"/>
      <c r="I1437" s="119" t="s">
        <v>5077</v>
      </c>
      <c r="J1437" s="119" t="s">
        <v>5078</v>
      </c>
      <c r="K1437" s="119" t="s">
        <v>378</v>
      </c>
      <c r="L1437" s="119"/>
      <c r="M1437" s="119" t="s">
        <v>147</v>
      </c>
      <c r="N1437" s="119"/>
      <c r="O1437" s="119"/>
      <c r="P1437" s="119"/>
      <c r="Q1437" s="119"/>
      <c r="R1437" s="119">
        <v>1</v>
      </c>
      <c r="S1437" s="119" t="s">
        <v>120</v>
      </c>
      <c r="T1437" s="119"/>
      <c r="U1437" s="119"/>
      <c r="V1437" s="119"/>
      <c r="W1437" s="119"/>
      <c r="X1437" s="119" t="s">
        <v>5079</v>
      </c>
      <c r="Y1437" s="119" t="s">
        <v>5080</v>
      </c>
      <c r="Z1437" s="119" t="s">
        <v>5081</v>
      </c>
      <c r="AA1437" s="119" t="s">
        <v>5082</v>
      </c>
      <c r="AB1437" s="119" t="s">
        <v>1209</v>
      </c>
      <c r="AD1437" s="314"/>
      <c r="AE1437" s="315"/>
      <c r="AF1437" s="297"/>
      <c r="AG1437" s="302">
        <v>0</v>
      </c>
      <c r="AH1437" s="297" t="s">
        <v>5076</v>
      </c>
      <c r="AI1437" s="297" t="s">
        <v>5076</v>
      </c>
      <c r="AJ1437" s="302"/>
      <c r="AK1437" s="299"/>
      <c r="AL1437" s="299"/>
      <c r="AM1437" s="299"/>
      <c r="AN1437" s="299"/>
      <c r="AO1437" s="299"/>
      <c r="AP1437" s="299"/>
      <c r="AQ1437" s="299"/>
      <c r="AR1437" s="299"/>
      <c r="AS1437" s="299"/>
      <c r="AT1437" s="299"/>
      <c r="AU1437" s="299"/>
      <c r="AV1437" s="299"/>
      <c r="AW1437" s="299"/>
      <c r="AX1437" s="303"/>
      <c r="AY1437" s="299"/>
      <c r="AZ1437" s="303"/>
      <c r="BA1437" s="299"/>
      <c r="BB1437" s="304"/>
      <c r="BC1437" s="304"/>
      <c r="BD1437" s="303"/>
      <c r="BE1437" s="303"/>
      <c r="BF1437" s="305"/>
      <c r="BG1437" s="305"/>
      <c r="BH1437" s="306" t="s">
        <v>868</v>
      </c>
      <c r="BI1437" s="163"/>
      <c r="BJ1437" s="305" t="s">
        <v>110</v>
      </c>
      <c r="BK1437" s="305"/>
      <c r="BL1437" s="305">
        <v>1</v>
      </c>
      <c r="BM1437" s="307">
        <v>1</v>
      </c>
      <c r="BN1437" s="307"/>
      <c r="BO1437" s="307"/>
      <c r="BP1437" s="307"/>
      <c r="BQ1437" s="307"/>
      <c r="BR1437" s="307"/>
      <c r="BS1437" s="307"/>
      <c r="BT1437" s="307"/>
      <c r="BU1437" s="307"/>
      <c r="BV1437" s="309"/>
      <c r="BW1437" s="310"/>
      <c r="BX1437" s="305"/>
      <c r="BY1437" s="308"/>
      <c r="BZ1437" s="308"/>
      <c r="CA1437" s="308"/>
      <c r="CB1437" s="308"/>
      <c r="CC1437" s="307"/>
      <c r="CD1437" s="305"/>
      <c r="CE1437" s="310"/>
      <c r="CF1437" s="305"/>
      <c r="CG1437" s="308"/>
      <c r="CH1437" s="308"/>
      <c r="CI1437" s="308"/>
      <c r="CJ1437" s="308"/>
      <c r="CK1437" s="307"/>
      <c r="CL1437" s="307"/>
      <c r="CM1437" s="307"/>
      <c r="CN1437" s="311"/>
      <c r="CO1437" s="305"/>
      <c r="CP1437" s="305"/>
      <c r="CQ1437" s="308"/>
      <c r="CR1437" s="308"/>
      <c r="CS1437" s="308"/>
      <c r="CT1437" s="308"/>
      <c r="CU1437" s="299"/>
      <c r="CV1437" s="299"/>
      <c r="CW1437" s="318" t="s">
        <v>868</v>
      </c>
      <c r="CX1437" s="318" t="s">
        <v>860</v>
      </c>
      <c r="CY1437" s="318" t="s">
        <v>862</v>
      </c>
      <c r="CZ1437" s="319" t="s">
        <v>53</v>
      </c>
      <c r="DA1437" s="319" t="s">
        <v>53</v>
      </c>
      <c r="DB1437" s="319">
        <v>47.5</v>
      </c>
      <c r="DC1437" s="319">
        <v>47.5</v>
      </c>
      <c r="DD1437" s="319">
        <v>47.5</v>
      </c>
      <c r="DE1437" s="319">
        <v>47.5</v>
      </c>
      <c r="DF1437" s="319" t="s">
        <v>48</v>
      </c>
    </row>
    <row r="1438" spans="1:110" s="313" customFormat="1" ht="16" customHeight="1">
      <c r="A1438" s="297"/>
      <c r="B1438" s="297"/>
      <c r="C1438" s="119"/>
      <c r="D1438" s="119"/>
      <c r="E1438" s="119"/>
      <c r="F1438" s="298">
        <v>1438</v>
      </c>
      <c r="G1438" s="119"/>
      <c r="H1438" s="119"/>
      <c r="I1438" s="119"/>
      <c r="J1438" s="119"/>
      <c r="K1438" s="119"/>
      <c r="L1438" s="119"/>
      <c r="M1438" s="119"/>
      <c r="N1438" s="119"/>
      <c r="O1438" s="119"/>
      <c r="P1438" s="119"/>
      <c r="Q1438" s="119"/>
      <c r="R1438" s="119"/>
      <c r="S1438" s="119"/>
      <c r="T1438" s="119"/>
      <c r="U1438" s="119"/>
      <c r="V1438" s="119"/>
      <c r="W1438" s="119"/>
      <c r="X1438" s="119"/>
      <c r="Y1438" s="119"/>
      <c r="Z1438" s="119"/>
      <c r="AA1438" s="119"/>
      <c r="AB1438" s="119"/>
      <c r="AD1438" s="314"/>
      <c r="AE1438" s="315"/>
      <c r="AF1438" s="297"/>
      <c r="AG1438" s="302"/>
      <c r="AH1438" s="297"/>
      <c r="AI1438" s="297"/>
      <c r="AJ1438" s="302"/>
      <c r="AK1438" s="299"/>
      <c r="AL1438" s="299"/>
      <c r="AM1438" s="299"/>
      <c r="AN1438" s="299"/>
      <c r="AO1438" s="299"/>
      <c r="AP1438" s="299"/>
      <c r="AQ1438" s="299"/>
      <c r="AR1438" s="299"/>
      <c r="AS1438" s="299"/>
      <c r="AT1438" s="299"/>
      <c r="AU1438" s="299"/>
      <c r="AV1438" s="299"/>
      <c r="AW1438" s="299"/>
      <c r="AX1438" s="303"/>
      <c r="AY1438" s="299"/>
      <c r="AZ1438" s="303"/>
      <c r="BA1438" s="299"/>
      <c r="BB1438" s="304"/>
      <c r="BC1438" s="304"/>
      <c r="BD1438" s="303"/>
      <c r="BE1438" s="303"/>
      <c r="BF1438" s="305"/>
      <c r="BG1438" s="305"/>
      <c r="BH1438" s="306"/>
      <c r="BI1438" s="163"/>
      <c r="BJ1438" s="305"/>
      <c r="BK1438" s="305"/>
      <c r="BL1438" s="305"/>
      <c r="BM1438" s="307"/>
      <c r="BN1438" s="307"/>
      <c r="BO1438" s="307"/>
      <c r="BP1438" s="307"/>
      <c r="BQ1438" s="307"/>
      <c r="BR1438" s="307"/>
      <c r="BS1438" s="307"/>
      <c r="BT1438" s="307"/>
      <c r="BU1438" s="307"/>
      <c r="BV1438" s="309"/>
      <c r="BW1438" s="310"/>
      <c r="BX1438" s="305"/>
      <c r="BY1438" s="308"/>
      <c r="BZ1438" s="308"/>
      <c r="CA1438" s="308"/>
      <c r="CB1438" s="308"/>
      <c r="CC1438" s="307"/>
      <c r="CD1438" s="305"/>
      <c r="CE1438" s="310"/>
      <c r="CF1438" s="305"/>
      <c r="CG1438" s="308"/>
      <c r="CH1438" s="308"/>
      <c r="CI1438" s="308"/>
      <c r="CJ1438" s="308"/>
      <c r="CK1438" s="307"/>
      <c r="CL1438" s="307"/>
      <c r="CM1438" s="307"/>
      <c r="CN1438" s="311"/>
      <c r="CO1438" s="305"/>
      <c r="CP1438" s="305"/>
      <c r="CQ1438" s="308"/>
      <c r="CR1438" s="308"/>
      <c r="CS1438" s="308"/>
      <c r="CT1438" s="308"/>
      <c r="CU1438" s="299"/>
      <c r="CV1438" s="299"/>
      <c r="CW1438" s="318"/>
      <c r="CX1438" s="318"/>
      <c r="CY1438" s="320"/>
      <c r="CZ1438" s="319"/>
      <c r="DA1438" s="319"/>
      <c r="DB1438" s="319"/>
      <c r="DC1438" s="319"/>
      <c r="DD1438" s="319"/>
      <c r="DE1438" s="319"/>
      <c r="DF1438" s="319"/>
    </row>
    <row r="1439" spans="1:110" s="313" customFormat="1" ht="16" customHeight="1">
      <c r="A1439" s="297" t="s">
        <v>870</v>
      </c>
      <c r="B1439" s="317" t="s">
        <v>869</v>
      </c>
      <c r="C1439" s="119"/>
      <c r="D1439" s="119"/>
      <c r="E1439" s="119"/>
      <c r="F1439" s="298">
        <v>1439</v>
      </c>
      <c r="G1439" s="119"/>
      <c r="H1439" s="119"/>
      <c r="I1439" s="119"/>
      <c r="J1439" s="119"/>
      <c r="K1439" s="119"/>
      <c r="L1439" s="119"/>
      <c r="M1439" s="119"/>
      <c r="N1439" s="119"/>
      <c r="O1439" s="119"/>
      <c r="P1439" s="119"/>
      <c r="Q1439" s="119"/>
      <c r="R1439" s="119"/>
      <c r="S1439" s="119"/>
      <c r="T1439" s="119"/>
      <c r="U1439" s="119"/>
      <c r="V1439" s="119"/>
      <c r="W1439" s="119"/>
      <c r="X1439" s="119" t="s">
        <v>5083</v>
      </c>
      <c r="Y1439" s="119" t="s">
        <v>5084</v>
      </c>
      <c r="Z1439" s="119" t="s">
        <v>5085</v>
      </c>
      <c r="AA1439" s="119" t="s">
        <v>5086</v>
      </c>
      <c r="AB1439" s="119" t="s">
        <v>1209</v>
      </c>
      <c r="AD1439" s="314"/>
      <c r="AE1439" s="315"/>
      <c r="AF1439" s="297"/>
      <c r="AG1439" s="316" t="s">
        <v>396</v>
      </c>
      <c r="AH1439" s="297" t="s">
        <v>870</v>
      </c>
      <c r="AI1439" s="317" t="s">
        <v>869</v>
      </c>
      <c r="AJ1439" s="302"/>
      <c r="AX1439" s="303"/>
      <c r="AY1439" s="299"/>
      <c r="AZ1439" s="303"/>
      <c r="BA1439" s="299"/>
      <c r="BB1439" s="304"/>
      <c r="BC1439" s="304"/>
      <c r="BD1439" s="303"/>
      <c r="BE1439" s="303"/>
      <c r="BF1439" s="299"/>
      <c r="BG1439" s="299"/>
      <c r="BH1439" s="297"/>
      <c r="BI1439" s="312"/>
      <c r="BJ1439" s="305" t="s">
        <v>109</v>
      </c>
      <c r="BK1439" s="305"/>
      <c r="BL1439" s="305">
        <v>1</v>
      </c>
      <c r="BM1439" s="307">
        <v>1</v>
      </c>
      <c r="BN1439" s="307" t="s">
        <v>79</v>
      </c>
      <c r="BO1439" s="305" t="s">
        <v>871</v>
      </c>
      <c r="BP1439" s="308">
        <v>700</v>
      </c>
      <c r="BQ1439" s="308">
        <v>1900</v>
      </c>
      <c r="BR1439" s="308">
        <v>60</v>
      </c>
      <c r="BS1439" s="308">
        <v>300</v>
      </c>
      <c r="BT1439" s="305" t="s">
        <v>5087</v>
      </c>
      <c r="BU1439" s="307">
        <v>1</v>
      </c>
      <c r="BV1439" s="309" t="s">
        <v>872</v>
      </c>
      <c r="BW1439" s="310" t="s">
        <v>873</v>
      </c>
      <c r="BX1439" s="305"/>
      <c r="BY1439" s="308">
        <v>700</v>
      </c>
      <c r="BZ1439" s="308">
        <v>1900</v>
      </c>
      <c r="CA1439" s="308">
        <v>60</v>
      </c>
      <c r="CB1439" s="308">
        <v>300</v>
      </c>
      <c r="CC1439" s="307"/>
      <c r="CD1439" s="305"/>
      <c r="CE1439" s="310"/>
      <c r="CF1439" s="305"/>
      <c r="CG1439" s="308"/>
      <c r="CH1439" s="308"/>
      <c r="CI1439" s="308"/>
      <c r="CJ1439" s="308"/>
      <c r="CK1439" s="307"/>
      <c r="CL1439" s="307"/>
      <c r="CM1439" s="307"/>
      <c r="CN1439" s="311"/>
      <c r="CO1439" s="305"/>
      <c r="CP1439" s="305"/>
      <c r="CQ1439" s="308"/>
      <c r="CR1439" s="308"/>
      <c r="CS1439" s="308"/>
      <c r="CT1439" s="308"/>
      <c r="CU1439" s="299"/>
      <c r="CV1439" s="299"/>
      <c r="CW1439" s="312"/>
      <c r="CX1439" s="312"/>
      <c r="CY1439" s="299"/>
      <c r="CZ1439" s="299"/>
      <c r="DA1439" s="299"/>
      <c r="DB1439" s="299"/>
      <c r="DC1439" s="299"/>
      <c r="DD1439" s="299"/>
      <c r="DE1439" s="299"/>
      <c r="DF1439" s="299"/>
    </row>
    <row r="1440" spans="1:110" s="313" customFormat="1" ht="16" customHeight="1">
      <c r="A1440" s="297" t="s">
        <v>5088</v>
      </c>
      <c r="B1440" s="297" t="s">
        <v>1213</v>
      </c>
      <c r="C1440" s="119"/>
      <c r="D1440" s="119"/>
      <c r="E1440" s="119"/>
      <c r="F1440" s="298">
        <v>1440</v>
      </c>
      <c r="G1440" s="119"/>
      <c r="H1440" s="119"/>
      <c r="I1440" s="119" t="s">
        <v>1215</v>
      </c>
      <c r="J1440" s="119" t="s">
        <v>1216</v>
      </c>
      <c r="K1440" s="119" t="s">
        <v>378</v>
      </c>
      <c r="L1440" s="119"/>
      <c r="M1440" s="119" t="s">
        <v>147</v>
      </c>
      <c r="N1440" s="119"/>
      <c r="O1440" s="119"/>
      <c r="P1440" s="119"/>
      <c r="Q1440" s="119"/>
      <c r="R1440" s="119">
        <v>1</v>
      </c>
      <c r="S1440" s="119" t="s">
        <v>120</v>
      </c>
      <c r="T1440" s="119"/>
      <c r="U1440" s="119"/>
      <c r="V1440" s="119"/>
      <c r="W1440" s="119"/>
      <c r="X1440" s="119" t="s">
        <v>5089</v>
      </c>
      <c r="Y1440" s="119" t="s">
        <v>5090</v>
      </c>
      <c r="Z1440" s="119" t="s">
        <v>5091</v>
      </c>
      <c r="AA1440" s="119" t="s">
        <v>5092</v>
      </c>
      <c r="AB1440" s="119" t="s">
        <v>1209</v>
      </c>
      <c r="AD1440" s="314"/>
      <c r="AE1440" s="315"/>
      <c r="AF1440" s="297"/>
      <c r="AG1440" s="316" t="s">
        <v>396</v>
      </c>
      <c r="AH1440" s="297" t="s">
        <v>5088</v>
      </c>
      <c r="AI1440" s="297" t="s">
        <v>1213</v>
      </c>
      <c r="AJ1440" s="302">
        <v>1</v>
      </c>
      <c r="AX1440" s="303"/>
      <c r="AY1440" s="299"/>
      <c r="AZ1440" s="303"/>
      <c r="BA1440" s="299"/>
      <c r="BB1440" s="304"/>
      <c r="BC1440" s="304"/>
      <c r="BD1440" s="303"/>
      <c r="BE1440" s="303"/>
      <c r="BF1440" s="299"/>
      <c r="BG1440" s="299"/>
      <c r="BH1440" s="297" t="s">
        <v>870</v>
      </c>
      <c r="BI1440" s="312"/>
      <c r="BJ1440" s="305" t="s">
        <v>109</v>
      </c>
      <c r="BK1440" s="305"/>
      <c r="BL1440" s="305">
        <v>1</v>
      </c>
      <c r="BM1440" s="307">
        <v>1</v>
      </c>
      <c r="BN1440" s="307" t="s">
        <v>79</v>
      </c>
      <c r="BO1440" s="305" t="s">
        <v>871</v>
      </c>
      <c r="BP1440" s="308">
        <v>760</v>
      </c>
      <c r="BQ1440" s="308">
        <v>1600</v>
      </c>
      <c r="BR1440" s="308">
        <v>60</v>
      </c>
      <c r="BS1440" s="308">
        <v>300</v>
      </c>
      <c r="BT1440" s="305" t="s">
        <v>5093</v>
      </c>
      <c r="BU1440" s="307">
        <v>1</v>
      </c>
      <c r="BV1440" s="309" t="s">
        <v>872</v>
      </c>
      <c r="BW1440" s="310" t="s">
        <v>873</v>
      </c>
      <c r="BX1440" s="305"/>
      <c r="BY1440" s="308">
        <v>760</v>
      </c>
      <c r="BZ1440" s="308">
        <v>1600</v>
      </c>
      <c r="CA1440" s="308">
        <v>60</v>
      </c>
      <c r="CB1440" s="308">
        <v>300</v>
      </c>
      <c r="CC1440" s="307"/>
      <c r="CD1440" s="305"/>
      <c r="CE1440" s="310"/>
      <c r="CF1440" s="305"/>
      <c r="CG1440" s="308"/>
      <c r="CH1440" s="308"/>
      <c r="CI1440" s="308"/>
      <c r="CJ1440" s="308"/>
      <c r="CK1440" s="307"/>
      <c r="CL1440" s="307"/>
      <c r="CM1440" s="307"/>
      <c r="CN1440" s="311"/>
      <c r="CO1440" s="305"/>
      <c r="CP1440" s="305"/>
      <c r="CQ1440" s="308"/>
      <c r="CR1440" s="308"/>
      <c r="CS1440" s="308"/>
      <c r="CT1440" s="308"/>
      <c r="CU1440" s="299"/>
      <c r="CV1440" s="299"/>
      <c r="CW1440" s="312"/>
      <c r="CX1440" s="312"/>
      <c r="CY1440" s="299"/>
      <c r="CZ1440" s="299"/>
      <c r="DA1440" s="299"/>
      <c r="DB1440" s="299"/>
      <c r="DC1440" s="299"/>
      <c r="DD1440" s="299"/>
      <c r="DE1440" s="299"/>
      <c r="DF1440" s="299"/>
    </row>
    <row r="1441" spans="1:110" s="313" customFormat="1" ht="16" customHeight="1">
      <c r="A1441" s="297" t="s">
        <v>5094</v>
      </c>
      <c r="B1441" s="297" t="s">
        <v>1695</v>
      </c>
      <c r="C1441" s="119"/>
      <c r="D1441" s="119"/>
      <c r="E1441" s="119"/>
      <c r="F1441" s="298">
        <v>1441</v>
      </c>
      <c r="G1441" s="119"/>
      <c r="H1441" s="119"/>
      <c r="I1441" s="119" t="s">
        <v>1696</v>
      </c>
      <c r="J1441" s="119" t="s">
        <v>1697</v>
      </c>
      <c r="K1441" s="119" t="s">
        <v>378</v>
      </c>
      <c r="L1441" s="119"/>
      <c r="M1441" s="119" t="s">
        <v>147</v>
      </c>
      <c r="N1441" s="119"/>
      <c r="O1441" s="119"/>
      <c r="P1441" s="119"/>
      <c r="Q1441" s="119"/>
      <c r="R1441" s="119">
        <v>1</v>
      </c>
      <c r="S1441" s="119" t="s">
        <v>120</v>
      </c>
      <c r="T1441" s="119"/>
      <c r="U1441" s="119"/>
      <c r="V1441" s="119"/>
      <c r="W1441" s="119"/>
      <c r="X1441" s="119" t="s">
        <v>5095</v>
      </c>
      <c r="Y1441" s="119" t="s">
        <v>5096</v>
      </c>
      <c r="Z1441" s="119" t="s">
        <v>5097</v>
      </c>
      <c r="AA1441" s="119" t="s">
        <v>5098</v>
      </c>
      <c r="AB1441" s="119" t="s">
        <v>1209</v>
      </c>
      <c r="AD1441" s="314"/>
      <c r="AE1441" s="315"/>
      <c r="AF1441" s="297"/>
      <c r="AG1441" s="316" t="s">
        <v>396</v>
      </c>
      <c r="AH1441" s="297" t="s">
        <v>5094</v>
      </c>
      <c r="AI1441" s="297" t="s">
        <v>1695</v>
      </c>
      <c r="AJ1441" s="302">
        <v>2</v>
      </c>
      <c r="AX1441" s="303"/>
      <c r="AY1441" s="299"/>
      <c r="AZ1441" s="303"/>
      <c r="BA1441" s="299"/>
      <c r="BB1441" s="304"/>
      <c r="BC1441" s="304"/>
      <c r="BD1441" s="303"/>
      <c r="BE1441" s="303"/>
      <c r="BF1441" s="299"/>
      <c r="BG1441" s="299"/>
      <c r="BH1441" s="297" t="s">
        <v>870</v>
      </c>
      <c r="BI1441" s="312"/>
      <c r="BJ1441" s="305" t="s">
        <v>109</v>
      </c>
      <c r="BK1441" s="305"/>
      <c r="BL1441" s="305">
        <v>1</v>
      </c>
      <c r="BM1441" s="307">
        <v>1</v>
      </c>
      <c r="BN1441" s="307" t="s">
        <v>79</v>
      </c>
      <c r="BO1441" s="305" t="s">
        <v>871</v>
      </c>
      <c r="BP1441" s="308">
        <v>820</v>
      </c>
      <c r="BQ1441" s="308">
        <v>1600</v>
      </c>
      <c r="BR1441" s="308">
        <v>60</v>
      </c>
      <c r="BS1441" s="308">
        <v>300</v>
      </c>
      <c r="BT1441" s="305" t="s">
        <v>5099</v>
      </c>
      <c r="BU1441" s="307">
        <v>1</v>
      </c>
      <c r="BV1441" s="309" t="s">
        <v>872</v>
      </c>
      <c r="BW1441" s="310" t="s">
        <v>873</v>
      </c>
      <c r="BX1441" s="305"/>
      <c r="BY1441" s="308">
        <v>820</v>
      </c>
      <c r="BZ1441" s="308">
        <v>1600</v>
      </c>
      <c r="CA1441" s="308">
        <v>60</v>
      </c>
      <c r="CB1441" s="308">
        <v>300</v>
      </c>
      <c r="CC1441" s="307"/>
      <c r="CD1441" s="305"/>
      <c r="CE1441" s="310"/>
      <c r="CF1441" s="305"/>
      <c r="CG1441" s="308"/>
      <c r="CH1441" s="308"/>
      <c r="CI1441" s="308"/>
      <c r="CJ1441" s="308"/>
      <c r="CK1441" s="307"/>
      <c r="CL1441" s="307"/>
      <c r="CM1441" s="307"/>
      <c r="CN1441" s="311"/>
      <c r="CO1441" s="305"/>
      <c r="CP1441" s="305"/>
      <c r="CQ1441" s="308"/>
      <c r="CR1441" s="308"/>
      <c r="CS1441" s="308"/>
      <c r="CT1441" s="308"/>
      <c r="CU1441" s="299"/>
      <c r="CV1441" s="299"/>
      <c r="CW1441" s="312"/>
      <c r="CX1441" s="312"/>
      <c r="CY1441" s="299"/>
      <c r="CZ1441" s="299"/>
      <c r="DA1441" s="299"/>
      <c r="DB1441" s="299"/>
      <c r="DC1441" s="299"/>
      <c r="DD1441" s="299"/>
      <c r="DE1441" s="299"/>
      <c r="DF1441" s="299"/>
    </row>
    <row r="1442" spans="1:110" s="313" customFormat="1" ht="16" customHeight="1">
      <c r="A1442" s="297" t="s">
        <v>5100</v>
      </c>
      <c r="B1442" s="297" t="s">
        <v>2171</v>
      </c>
      <c r="C1442" s="119"/>
      <c r="D1442" s="119"/>
      <c r="E1442" s="119"/>
      <c r="F1442" s="298">
        <v>1442</v>
      </c>
      <c r="G1442" s="119"/>
      <c r="H1442" s="119"/>
      <c r="I1442" s="119" t="s">
        <v>2172</v>
      </c>
      <c r="J1442" s="119" t="s">
        <v>2173</v>
      </c>
      <c r="K1442" s="119" t="s">
        <v>378</v>
      </c>
      <c r="L1442" s="119"/>
      <c r="M1442" s="119" t="s">
        <v>147</v>
      </c>
      <c r="N1442" s="119"/>
      <c r="O1442" s="119"/>
      <c r="P1442" s="119"/>
      <c r="Q1442" s="119"/>
      <c r="R1442" s="119">
        <v>1</v>
      </c>
      <c r="S1442" s="119" t="s">
        <v>120</v>
      </c>
      <c r="T1442" s="119"/>
      <c r="U1442" s="119"/>
      <c r="V1442" s="119"/>
      <c r="W1442" s="119"/>
      <c r="X1442" s="119" t="s">
        <v>5101</v>
      </c>
      <c r="Y1442" s="119" t="s">
        <v>5102</v>
      </c>
      <c r="Z1442" s="119" t="s">
        <v>5103</v>
      </c>
      <c r="AA1442" s="119" t="s">
        <v>5104</v>
      </c>
      <c r="AB1442" s="119" t="s">
        <v>1209</v>
      </c>
      <c r="AD1442" s="314"/>
      <c r="AE1442" s="315"/>
      <c r="AF1442" s="297"/>
      <c r="AG1442" s="316" t="s">
        <v>396</v>
      </c>
      <c r="AH1442" s="297" t="s">
        <v>5100</v>
      </c>
      <c r="AI1442" s="297" t="s">
        <v>2171</v>
      </c>
      <c r="AJ1442" s="302">
        <v>3</v>
      </c>
      <c r="AX1442" s="303"/>
      <c r="AY1442" s="299"/>
      <c r="AZ1442" s="303"/>
      <c r="BA1442" s="299"/>
      <c r="BB1442" s="304"/>
      <c r="BC1442" s="304"/>
      <c r="BD1442" s="303"/>
      <c r="BE1442" s="303"/>
      <c r="BF1442" s="299"/>
      <c r="BG1442" s="299"/>
      <c r="BH1442" s="297" t="s">
        <v>870</v>
      </c>
      <c r="BI1442" s="312"/>
      <c r="BJ1442" s="305" t="s">
        <v>109</v>
      </c>
      <c r="BK1442" s="305"/>
      <c r="BL1442" s="305">
        <v>1</v>
      </c>
      <c r="BM1442" s="307">
        <v>1</v>
      </c>
      <c r="BN1442" s="307" t="s">
        <v>79</v>
      </c>
      <c r="BO1442" s="305" t="s">
        <v>871</v>
      </c>
      <c r="BP1442" s="308">
        <v>880</v>
      </c>
      <c r="BQ1442" s="308">
        <v>1600</v>
      </c>
      <c r="BR1442" s="308">
        <v>60</v>
      </c>
      <c r="BS1442" s="308">
        <v>300</v>
      </c>
      <c r="BT1442" s="305" t="s">
        <v>5105</v>
      </c>
      <c r="BU1442" s="307">
        <v>1</v>
      </c>
      <c r="BV1442" s="309" t="s">
        <v>872</v>
      </c>
      <c r="BW1442" s="310" t="s">
        <v>873</v>
      </c>
      <c r="BX1442" s="305"/>
      <c r="BY1442" s="308">
        <v>880</v>
      </c>
      <c r="BZ1442" s="308">
        <v>1600</v>
      </c>
      <c r="CA1442" s="308">
        <v>60</v>
      </c>
      <c r="CB1442" s="308">
        <v>300</v>
      </c>
      <c r="CC1442" s="307"/>
      <c r="CD1442" s="305"/>
      <c r="CE1442" s="310"/>
      <c r="CF1442" s="305"/>
      <c r="CG1442" s="308"/>
      <c r="CH1442" s="308"/>
      <c r="CI1442" s="308"/>
      <c r="CJ1442" s="308"/>
      <c r="CK1442" s="307"/>
      <c r="CL1442" s="307"/>
      <c r="CM1442" s="307"/>
      <c r="CN1442" s="311"/>
      <c r="CO1442" s="305"/>
      <c r="CP1442" s="305"/>
      <c r="CQ1442" s="308"/>
      <c r="CR1442" s="308"/>
      <c r="CS1442" s="308"/>
      <c r="CT1442" s="308"/>
      <c r="CU1442" s="299"/>
      <c r="CV1442" s="299"/>
      <c r="CW1442" s="312"/>
      <c r="CX1442" s="312"/>
      <c r="CY1442" s="299"/>
      <c r="CZ1442" s="299"/>
      <c r="DA1442" s="299"/>
      <c r="DB1442" s="299"/>
      <c r="DC1442" s="299"/>
      <c r="DD1442" s="299"/>
      <c r="DE1442" s="299"/>
      <c r="DF1442" s="299"/>
    </row>
    <row r="1443" spans="1:110" s="313" customFormat="1" ht="16" customHeight="1">
      <c r="A1443" s="297" t="s">
        <v>5106</v>
      </c>
      <c r="B1443" s="297" t="s">
        <v>2647</v>
      </c>
      <c r="C1443" s="119"/>
      <c r="D1443" s="119"/>
      <c r="E1443" s="119"/>
      <c r="F1443" s="298">
        <v>1443</v>
      </c>
      <c r="G1443" s="119"/>
      <c r="H1443" s="119"/>
      <c r="I1443" s="119" t="s">
        <v>2648</v>
      </c>
      <c r="J1443" s="119" t="s">
        <v>2649</v>
      </c>
      <c r="K1443" s="119" t="s">
        <v>378</v>
      </c>
      <c r="L1443" s="119"/>
      <c r="M1443" s="119" t="s">
        <v>147</v>
      </c>
      <c r="N1443" s="119"/>
      <c r="O1443" s="119"/>
      <c r="P1443" s="119"/>
      <c r="Q1443" s="119"/>
      <c r="R1443" s="119">
        <v>1</v>
      </c>
      <c r="S1443" s="119" t="s">
        <v>120</v>
      </c>
      <c r="T1443" s="119"/>
      <c r="U1443" s="119"/>
      <c r="V1443" s="119"/>
      <c r="W1443" s="119"/>
      <c r="X1443" s="119" t="s">
        <v>5107</v>
      </c>
      <c r="Y1443" s="119" t="s">
        <v>5108</v>
      </c>
      <c r="Z1443" s="119" t="s">
        <v>5109</v>
      </c>
      <c r="AA1443" s="119" t="s">
        <v>5110</v>
      </c>
      <c r="AB1443" s="119" t="s">
        <v>1209</v>
      </c>
      <c r="AD1443" s="314"/>
      <c r="AE1443" s="315"/>
      <c r="AF1443" s="297"/>
      <c r="AG1443" s="316" t="s">
        <v>396</v>
      </c>
      <c r="AH1443" s="297" t="s">
        <v>5106</v>
      </c>
      <c r="AI1443" s="297" t="s">
        <v>2647</v>
      </c>
      <c r="AJ1443" s="302">
        <v>4</v>
      </c>
      <c r="AX1443" s="303"/>
      <c r="AY1443" s="299"/>
      <c r="AZ1443" s="303"/>
      <c r="BA1443" s="299"/>
      <c r="BB1443" s="304"/>
      <c r="BC1443" s="304"/>
      <c r="BD1443" s="303"/>
      <c r="BE1443" s="303"/>
      <c r="BF1443" s="299"/>
      <c r="BG1443" s="299"/>
      <c r="BH1443" s="297" t="s">
        <v>870</v>
      </c>
      <c r="BI1443" s="312"/>
      <c r="BJ1443" s="305" t="s">
        <v>109</v>
      </c>
      <c r="BK1443" s="305"/>
      <c r="BL1443" s="305">
        <v>1</v>
      </c>
      <c r="BM1443" s="307">
        <v>1</v>
      </c>
      <c r="BN1443" s="307" t="s">
        <v>79</v>
      </c>
      <c r="BO1443" s="305" t="s">
        <v>871</v>
      </c>
      <c r="BP1443" s="308">
        <v>940</v>
      </c>
      <c r="BQ1443" s="308">
        <v>1600</v>
      </c>
      <c r="BR1443" s="308">
        <v>60</v>
      </c>
      <c r="BS1443" s="308">
        <v>300</v>
      </c>
      <c r="BT1443" s="305" t="s">
        <v>5111</v>
      </c>
      <c r="BU1443" s="307">
        <v>1</v>
      </c>
      <c r="BV1443" s="309" t="s">
        <v>872</v>
      </c>
      <c r="BW1443" s="310" t="s">
        <v>873</v>
      </c>
      <c r="BX1443" s="305"/>
      <c r="BY1443" s="308">
        <v>940</v>
      </c>
      <c r="BZ1443" s="308">
        <v>1600</v>
      </c>
      <c r="CA1443" s="308">
        <v>60</v>
      </c>
      <c r="CB1443" s="308">
        <v>300</v>
      </c>
      <c r="CC1443" s="307"/>
      <c r="CD1443" s="305"/>
      <c r="CE1443" s="310"/>
      <c r="CF1443" s="305"/>
      <c r="CG1443" s="308"/>
      <c r="CH1443" s="308"/>
      <c r="CI1443" s="308"/>
      <c r="CJ1443" s="308"/>
      <c r="CK1443" s="307"/>
      <c r="CL1443" s="307"/>
      <c r="CM1443" s="307"/>
      <c r="CN1443" s="311"/>
      <c r="CO1443" s="305"/>
      <c r="CP1443" s="305"/>
      <c r="CQ1443" s="308"/>
      <c r="CR1443" s="308"/>
      <c r="CS1443" s="308"/>
      <c r="CT1443" s="308"/>
      <c r="CU1443" s="299"/>
      <c r="CV1443" s="299"/>
      <c r="CW1443" s="312"/>
      <c r="CX1443" s="312"/>
      <c r="CY1443" s="299"/>
      <c r="CZ1443" s="299"/>
      <c r="DA1443" s="299"/>
      <c r="DB1443" s="299"/>
      <c r="DC1443" s="299"/>
      <c r="DD1443" s="299"/>
      <c r="DE1443" s="299"/>
      <c r="DF1443" s="299"/>
    </row>
    <row r="1444" spans="1:110" s="313" customFormat="1" ht="16" customHeight="1">
      <c r="A1444" s="297" t="s">
        <v>5112</v>
      </c>
      <c r="B1444" s="297" t="s">
        <v>3123</v>
      </c>
      <c r="C1444" s="119"/>
      <c r="D1444" s="119"/>
      <c r="E1444" s="119"/>
      <c r="F1444" s="298">
        <v>1444</v>
      </c>
      <c r="G1444" s="119"/>
      <c r="H1444" s="119"/>
      <c r="I1444" s="119" t="s">
        <v>3124</v>
      </c>
      <c r="J1444" s="119" t="s">
        <v>3125</v>
      </c>
      <c r="K1444" s="119" t="s">
        <v>378</v>
      </c>
      <c r="L1444" s="119"/>
      <c r="M1444" s="119" t="s">
        <v>147</v>
      </c>
      <c r="N1444" s="119"/>
      <c r="O1444" s="119"/>
      <c r="P1444" s="119"/>
      <c r="Q1444" s="119"/>
      <c r="R1444" s="119">
        <v>1</v>
      </c>
      <c r="S1444" s="119" t="s">
        <v>120</v>
      </c>
      <c r="T1444" s="119"/>
      <c r="U1444" s="119"/>
      <c r="V1444" s="119"/>
      <c r="W1444" s="119"/>
      <c r="X1444" s="119" t="s">
        <v>5113</v>
      </c>
      <c r="Y1444" s="119" t="s">
        <v>5114</v>
      </c>
      <c r="Z1444" s="119" t="s">
        <v>5115</v>
      </c>
      <c r="AA1444" s="119" t="s">
        <v>5116</v>
      </c>
      <c r="AB1444" s="119" t="s">
        <v>1209</v>
      </c>
      <c r="AD1444" s="314"/>
      <c r="AE1444" s="315"/>
      <c r="AF1444" s="297"/>
      <c r="AG1444" s="316" t="s">
        <v>396</v>
      </c>
      <c r="AH1444" s="297" t="s">
        <v>5112</v>
      </c>
      <c r="AI1444" s="297" t="s">
        <v>3123</v>
      </c>
      <c r="AJ1444" s="302">
        <v>5</v>
      </c>
      <c r="AX1444" s="303"/>
      <c r="AY1444" s="299"/>
      <c r="AZ1444" s="303"/>
      <c r="BA1444" s="299"/>
      <c r="BB1444" s="304"/>
      <c r="BC1444" s="304"/>
      <c r="BD1444" s="303"/>
      <c r="BE1444" s="303"/>
      <c r="BF1444" s="299"/>
      <c r="BG1444" s="299"/>
      <c r="BH1444" s="297" t="s">
        <v>870</v>
      </c>
      <c r="BI1444" s="312"/>
      <c r="BJ1444" s="305" t="s">
        <v>109</v>
      </c>
      <c r="BK1444" s="305"/>
      <c r="BL1444" s="305">
        <v>1</v>
      </c>
      <c r="BM1444" s="307">
        <v>1</v>
      </c>
      <c r="BN1444" s="307" t="s">
        <v>79</v>
      </c>
      <c r="BO1444" s="305" t="s">
        <v>871</v>
      </c>
      <c r="BP1444" s="308">
        <v>1000</v>
      </c>
      <c r="BQ1444" s="308">
        <v>1600</v>
      </c>
      <c r="BR1444" s="308">
        <v>60</v>
      </c>
      <c r="BS1444" s="308">
        <v>300</v>
      </c>
      <c r="BT1444" s="305" t="s">
        <v>5117</v>
      </c>
      <c r="BU1444" s="307">
        <v>1</v>
      </c>
      <c r="BV1444" s="309" t="s">
        <v>872</v>
      </c>
      <c r="BW1444" s="310" t="s">
        <v>873</v>
      </c>
      <c r="BX1444" s="305"/>
      <c r="BY1444" s="308">
        <v>1000</v>
      </c>
      <c r="BZ1444" s="308">
        <v>1600</v>
      </c>
      <c r="CA1444" s="308">
        <v>60</v>
      </c>
      <c r="CB1444" s="308">
        <v>300</v>
      </c>
      <c r="CC1444" s="307"/>
      <c r="CD1444" s="305"/>
      <c r="CE1444" s="310"/>
      <c r="CF1444" s="305"/>
      <c r="CG1444" s="308"/>
      <c r="CH1444" s="308"/>
      <c r="CI1444" s="308"/>
      <c r="CJ1444" s="308"/>
      <c r="CK1444" s="307"/>
      <c r="CL1444" s="307"/>
      <c r="CM1444" s="307"/>
      <c r="CN1444" s="311"/>
      <c r="CO1444" s="305"/>
      <c r="CP1444" s="305"/>
      <c r="CQ1444" s="308"/>
      <c r="CR1444" s="308"/>
      <c r="CS1444" s="308"/>
      <c r="CT1444" s="308"/>
      <c r="CU1444" s="299"/>
      <c r="CV1444" s="299"/>
      <c r="CW1444" s="312"/>
      <c r="CX1444" s="312"/>
      <c r="CY1444" s="299"/>
      <c r="CZ1444" s="299"/>
      <c r="DA1444" s="299"/>
      <c r="DB1444" s="299"/>
      <c r="DC1444" s="299"/>
      <c r="DD1444" s="299"/>
      <c r="DE1444" s="299"/>
      <c r="DF1444" s="299"/>
    </row>
    <row r="1445" spans="1:110" s="313" customFormat="1" ht="16" customHeight="1">
      <c r="A1445" s="297" t="s">
        <v>5118</v>
      </c>
      <c r="B1445" s="297" t="s">
        <v>3599</v>
      </c>
      <c r="C1445" s="119"/>
      <c r="D1445" s="119"/>
      <c r="E1445" s="119"/>
      <c r="F1445" s="298">
        <v>1445</v>
      </c>
      <c r="G1445" s="119"/>
      <c r="H1445" s="119"/>
      <c r="I1445" s="119" t="s">
        <v>3600</v>
      </c>
      <c r="J1445" s="119" t="s">
        <v>3601</v>
      </c>
      <c r="K1445" s="119" t="s">
        <v>378</v>
      </c>
      <c r="L1445" s="119"/>
      <c r="M1445" s="119" t="s">
        <v>147</v>
      </c>
      <c r="N1445" s="119"/>
      <c r="O1445" s="119"/>
      <c r="P1445" s="119"/>
      <c r="Q1445" s="119"/>
      <c r="R1445" s="119">
        <v>1</v>
      </c>
      <c r="S1445" s="119" t="s">
        <v>120</v>
      </c>
      <c r="T1445" s="119"/>
      <c r="U1445" s="119"/>
      <c r="V1445" s="119"/>
      <c r="W1445" s="119"/>
      <c r="X1445" s="119" t="s">
        <v>5119</v>
      </c>
      <c r="Y1445" s="119" t="s">
        <v>5120</v>
      </c>
      <c r="Z1445" s="119" t="s">
        <v>5121</v>
      </c>
      <c r="AA1445" s="119" t="s">
        <v>5122</v>
      </c>
      <c r="AB1445" s="119" t="s">
        <v>1209</v>
      </c>
      <c r="AD1445" s="314"/>
      <c r="AE1445" s="315"/>
      <c r="AF1445" s="297"/>
      <c r="AG1445" s="316" t="s">
        <v>396</v>
      </c>
      <c r="AH1445" s="297" t="s">
        <v>5118</v>
      </c>
      <c r="AI1445" s="297" t="s">
        <v>3599</v>
      </c>
      <c r="AJ1445" s="302">
        <v>6</v>
      </c>
      <c r="AX1445" s="303"/>
      <c r="AY1445" s="299"/>
      <c r="AZ1445" s="303"/>
      <c r="BA1445" s="299"/>
      <c r="BB1445" s="304"/>
      <c r="BC1445" s="304"/>
      <c r="BD1445" s="303"/>
      <c r="BE1445" s="303"/>
      <c r="BF1445" s="299"/>
      <c r="BG1445" s="299"/>
      <c r="BH1445" s="297" t="s">
        <v>870</v>
      </c>
      <c r="BI1445" s="312"/>
      <c r="BJ1445" s="305" t="s">
        <v>109</v>
      </c>
      <c r="BK1445" s="305"/>
      <c r="BL1445" s="305">
        <v>1</v>
      </c>
      <c r="BM1445" s="307">
        <v>1</v>
      </c>
      <c r="BN1445" s="307" t="s">
        <v>79</v>
      </c>
      <c r="BO1445" s="305" t="s">
        <v>871</v>
      </c>
      <c r="BP1445" s="308">
        <v>1060</v>
      </c>
      <c r="BQ1445" s="308">
        <v>1600</v>
      </c>
      <c r="BR1445" s="308">
        <v>60</v>
      </c>
      <c r="BS1445" s="308">
        <v>300</v>
      </c>
      <c r="BT1445" s="305" t="s">
        <v>5123</v>
      </c>
      <c r="BU1445" s="307">
        <v>1</v>
      </c>
      <c r="BV1445" s="309" t="s">
        <v>872</v>
      </c>
      <c r="BW1445" s="310" t="s">
        <v>873</v>
      </c>
      <c r="BX1445" s="305"/>
      <c r="BY1445" s="308">
        <v>1060</v>
      </c>
      <c r="BZ1445" s="308">
        <v>1600</v>
      </c>
      <c r="CA1445" s="308">
        <v>60</v>
      </c>
      <c r="CB1445" s="308">
        <v>300</v>
      </c>
      <c r="CC1445" s="307"/>
      <c r="CD1445" s="305"/>
      <c r="CE1445" s="310"/>
      <c r="CF1445" s="305"/>
      <c r="CG1445" s="308"/>
      <c r="CH1445" s="308"/>
      <c r="CI1445" s="308"/>
      <c r="CJ1445" s="308"/>
      <c r="CK1445" s="307"/>
      <c r="CL1445" s="307"/>
      <c r="CM1445" s="307"/>
      <c r="CN1445" s="311"/>
      <c r="CO1445" s="305"/>
      <c r="CP1445" s="305"/>
      <c r="CQ1445" s="308"/>
      <c r="CR1445" s="308"/>
      <c r="CS1445" s="308"/>
      <c r="CT1445" s="308"/>
      <c r="CU1445" s="299"/>
      <c r="CV1445" s="299"/>
      <c r="CW1445" s="312"/>
      <c r="CX1445" s="312"/>
      <c r="CY1445" s="299"/>
      <c r="CZ1445" s="299"/>
      <c r="DA1445" s="299"/>
      <c r="DB1445" s="299"/>
      <c r="DC1445" s="299"/>
      <c r="DD1445" s="299"/>
      <c r="DE1445" s="299"/>
      <c r="DF1445" s="299"/>
    </row>
    <row r="1446" spans="1:110" s="313" customFormat="1" ht="16" customHeight="1">
      <c r="A1446" s="297" t="s">
        <v>5124</v>
      </c>
      <c r="B1446" s="297" t="s">
        <v>4075</v>
      </c>
      <c r="C1446" s="119"/>
      <c r="D1446" s="119"/>
      <c r="E1446" s="119"/>
      <c r="F1446" s="298">
        <v>1446</v>
      </c>
      <c r="G1446" s="119"/>
      <c r="H1446" s="119"/>
      <c r="I1446" s="119" t="s">
        <v>4076</v>
      </c>
      <c r="J1446" s="119" t="s">
        <v>4077</v>
      </c>
      <c r="K1446" s="119" t="s">
        <v>378</v>
      </c>
      <c r="L1446" s="119"/>
      <c r="M1446" s="119" t="s">
        <v>147</v>
      </c>
      <c r="N1446" s="119"/>
      <c r="O1446" s="119"/>
      <c r="P1446" s="119"/>
      <c r="Q1446" s="119"/>
      <c r="R1446" s="119">
        <v>1</v>
      </c>
      <c r="S1446" s="119" t="s">
        <v>120</v>
      </c>
      <c r="T1446" s="119"/>
      <c r="U1446" s="119"/>
      <c r="V1446" s="119"/>
      <c r="W1446" s="119"/>
      <c r="X1446" s="119" t="s">
        <v>5125</v>
      </c>
      <c r="Y1446" s="119" t="s">
        <v>5126</v>
      </c>
      <c r="Z1446" s="119" t="s">
        <v>5127</v>
      </c>
      <c r="AA1446" s="119" t="s">
        <v>5128</v>
      </c>
      <c r="AB1446" s="119" t="s">
        <v>1209</v>
      </c>
      <c r="AD1446" s="314"/>
      <c r="AE1446" s="315"/>
      <c r="AF1446" s="297"/>
      <c r="AG1446" s="316" t="s">
        <v>396</v>
      </c>
      <c r="AH1446" s="297" t="s">
        <v>5124</v>
      </c>
      <c r="AI1446" s="297" t="s">
        <v>4075</v>
      </c>
      <c r="AJ1446" s="302">
        <v>7</v>
      </c>
      <c r="AX1446" s="303"/>
      <c r="AY1446" s="299"/>
      <c r="AZ1446" s="303"/>
      <c r="BA1446" s="299"/>
      <c r="BB1446" s="304"/>
      <c r="BC1446" s="304"/>
      <c r="BD1446" s="303"/>
      <c r="BE1446" s="303"/>
      <c r="BF1446" s="299"/>
      <c r="BG1446" s="299"/>
      <c r="BH1446" s="297" t="s">
        <v>870</v>
      </c>
      <c r="BI1446" s="312"/>
      <c r="BJ1446" s="305" t="s">
        <v>109</v>
      </c>
      <c r="BK1446" s="305"/>
      <c r="BL1446" s="305">
        <v>1</v>
      </c>
      <c r="BM1446" s="307">
        <v>1</v>
      </c>
      <c r="BN1446" s="307" t="s">
        <v>79</v>
      </c>
      <c r="BO1446" s="305" t="s">
        <v>871</v>
      </c>
      <c r="BP1446" s="308">
        <v>1120</v>
      </c>
      <c r="BQ1446" s="308">
        <v>1600</v>
      </c>
      <c r="BR1446" s="308">
        <v>60</v>
      </c>
      <c r="BS1446" s="308">
        <v>300</v>
      </c>
      <c r="BT1446" s="305" t="s">
        <v>5129</v>
      </c>
      <c r="BU1446" s="307">
        <v>1</v>
      </c>
      <c r="BV1446" s="309" t="s">
        <v>872</v>
      </c>
      <c r="BW1446" s="310" t="s">
        <v>873</v>
      </c>
      <c r="BX1446" s="305"/>
      <c r="BY1446" s="308">
        <v>1120</v>
      </c>
      <c r="BZ1446" s="308">
        <v>1600</v>
      </c>
      <c r="CA1446" s="308">
        <v>60</v>
      </c>
      <c r="CB1446" s="308">
        <v>300</v>
      </c>
      <c r="CC1446" s="307"/>
      <c r="CD1446" s="305"/>
      <c r="CE1446" s="310"/>
      <c r="CF1446" s="305"/>
      <c r="CG1446" s="308"/>
      <c r="CH1446" s="308"/>
      <c r="CI1446" s="308"/>
      <c r="CJ1446" s="308"/>
      <c r="CK1446" s="307"/>
      <c r="CL1446" s="307"/>
      <c r="CM1446" s="307"/>
      <c r="CN1446" s="311"/>
      <c r="CO1446" s="305"/>
      <c r="CP1446" s="305"/>
      <c r="CQ1446" s="308"/>
      <c r="CR1446" s="308"/>
      <c r="CS1446" s="308"/>
      <c r="CT1446" s="308"/>
      <c r="CU1446" s="299"/>
      <c r="CV1446" s="299"/>
      <c r="CW1446" s="312"/>
      <c r="CX1446" s="312"/>
      <c r="CY1446" s="299"/>
      <c r="CZ1446" s="299"/>
      <c r="DA1446" s="299"/>
      <c r="DB1446" s="299"/>
      <c r="DC1446" s="299"/>
      <c r="DD1446" s="299"/>
      <c r="DE1446" s="299"/>
      <c r="DF1446" s="299"/>
    </row>
    <row r="1447" spans="1:110" s="313" customFormat="1" ht="16" customHeight="1">
      <c r="A1447" s="297" t="s">
        <v>5130</v>
      </c>
      <c r="B1447" s="297" t="s">
        <v>4551</v>
      </c>
      <c r="C1447" s="119"/>
      <c r="D1447" s="119"/>
      <c r="E1447" s="119"/>
      <c r="F1447" s="298">
        <v>1447</v>
      </c>
      <c r="G1447" s="119"/>
      <c r="H1447" s="119"/>
      <c r="I1447" s="119" t="s">
        <v>4552</v>
      </c>
      <c r="J1447" s="119" t="s">
        <v>4553</v>
      </c>
      <c r="K1447" s="119" t="s">
        <v>378</v>
      </c>
      <c r="L1447" s="119"/>
      <c r="M1447" s="119" t="s">
        <v>147</v>
      </c>
      <c r="N1447" s="119"/>
      <c r="O1447" s="119"/>
      <c r="P1447" s="119"/>
      <c r="Q1447" s="119"/>
      <c r="R1447" s="119">
        <v>1</v>
      </c>
      <c r="S1447" s="119" t="s">
        <v>120</v>
      </c>
      <c r="T1447" s="119"/>
      <c r="U1447" s="119"/>
      <c r="V1447" s="119"/>
      <c r="W1447" s="119"/>
      <c r="X1447" s="119" t="s">
        <v>5131</v>
      </c>
      <c r="Y1447" s="119" t="s">
        <v>5132</v>
      </c>
      <c r="Z1447" s="119" t="s">
        <v>5133</v>
      </c>
      <c r="AA1447" s="119" t="s">
        <v>5134</v>
      </c>
      <c r="AB1447" s="119" t="s">
        <v>1209</v>
      </c>
      <c r="AD1447" s="314"/>
      <c r="AE1447" s="315"/>
      <c r="AF1447" s="297"/>
      <c r="AG1447" s="316" t="s">
        <v>396</v>
      </c>
      <c r="AH1447" s="297" t="s">
        <v>5130</v>
      </c>
      <c r="AI1447" s="297" t="s">
        <v>4551</v>
      </c>
      <c r="AJ1447" s="302">
        <v>8</v>
      </c>
      <c r="AX1447" s="303"/>
      <c r="AY1447" s="299"/>
      <c r="AZ1447" s="303"/>
      <c r="BA1447" s="299"/>
      <c r="BB1447" s="304"/>
      <c r="BC1447" s="304"/>
      <c r="BD1447" s="303"/>
      <c r="BE1447" s="303"/>
      <c r="BF1447" s="299"/>
      <c r="BG1447" s="299"/>
      <c r="BH1447" s="297" t="s">
        <v>870</v>
      </c>
      <c r="BI1447" s="312"/>
      <c r="BJ1447" s="305" t="s">
        <v>109</v>
      </c>
      <c r="BK1447" s="305"/>
      <c r="BL1447" s="305">
        <v>1</v>
      </c>
      <c r="BM1447" s="307">
        <v>1</v>
      </c>
      <c r="BN1447" s="307" t="s">
        <v>79</v>
      </c>
      <c r="BO1447" s="305" t="s">
        <v>871</v>
      </c>
      <c r="BP1447" s="308">
        <v>1180</v>
      </c>
      <c r="BQ1447" s="308">
        <v>1600</v>
      </c>
      <c r="BR1447" s="308">
        <v>60</v>
      </c>
      <c r="BS1447" s="308">
        <v>300</v>
      </c>
      <c r="BT1447" s="305" t="s">
        <v>5135</v>
      </c>
      <c r="BU1447" s="307">
        <v>1</v>
      </c>
      <c r="BV1447" s="309" t="s">
        <v>872</v>
      </c>
      <c r="BW1447" s="310" t="s">
        <v>873</v>
      </c>
      <c r="BX1447" s="305"/>
      <c r="BY1447" s="308">
        <v>1180</v>
      </c>
      <c r="BZ1447" s="308">
        <v>1600</v>
      </c>
      <c r="CA1447" s="308">
        <v>60</v>
      </c>
      <c r="CB1447" s="308">
        <v>300</v>
      </c>
      <c r="CC1447" s="307"/>
      <c r="CD1447" s="305"/>
      <c r="CE1447" s="310"/>
      <c r="CF1447" s="305"/>
      <c r="CG1447" s="308"/>
      <c r="CH1447" s="308"/>
      <c r="CI1447" s="308"/>
      <c r="CJ1447" s="308"/>
      <c r="CK1447" s="307"/>
      <c r="CL1447" s="307"/>
      <c r="CM1447" s="307"/>
      <c r="CN1447" s="311"/>
      <c r="CO1447" s="305"/>
      <c r="CP1447" s="305"/>
      <c r="CQ1447" s="308"/>
      <c r="CR1447" s="308"/>
      <c r="CS1447" s="308"/>
      <c r="CT1447" s="308"/>
      <c r="CU1447" s="299"/>
      <c r="CV1447" s="299"/>
      <c r="CW1447" s="312"/>
      <c r="CX1447" s="312"/>
      <c r="CY1447" s="299"/>
      <c r="CZ1447" s="299"/>
      <c r="DA1447" s="299"/>
      <c r="DB1447" s="299"/>
      <c r="DC1447" s="299"/>
      <c r="DD1447" s="299"/>
      <c r="DE1447" s="299"/>
      <c r="DF1447" s="299"/>
    </row>
    <row r="1448" spans="1:110" s="313" customFormat="1" ht="16" customHeight="1">
      <c r="A1448" s="297"/>
      <c r="B1448" s="297"/>
      <c r="C1448" s="119"/>
      <c r="D1448" s="119"/>
      <c r="E1448" s="119"/>
      <c r="F1448" s="298">
        <v>1448</v>
      </c>
      <c r="G1448" s="119"/>
      <c r="H1448" s="119"/>
      <c r="I1448" s="119"/>
      <c r="J1448" s="119"/>
      <c r="K1448" s="119"/>
      <c r="L1448" s="119"/>
      <c r="M1448" s="119"/>
      <c r="N1448" s="119"/>
      <c r="O1448" s="119"/>
      <c r="P1448" s="119"/>
      <c r="Q1448" s="119"/>
      <c r="R1448" s="119"/>
      <c r="S1448" s="119"/>
      <c r="T1448" s="119"/>
      <c r="U1448" s="119"/>
      <c r="V1448" s="119"/>
      <c r="W1448" s="119"/>
      <c r="X1448" s="119"/>
      <c r="Y1448" s="119"/>
      <c r="Z1448" s="119"/>
      <c r="AA1448" s="119"/>
      <c r="AB1448" s="119"/>
      <c r="AD1448" s="314"/>
      <c r="AE1448" s="315"/>
      <c r="AF1448" s="297"/>
      <c r="AG1448" s="316"/>
      <c r="AH1448" s="297"/>
      <c r="AI1448" s="297"/>
      <c r="AJ1448" s="302"/>
      <c r="AX1448" s="303"/>
      <c r="AY1448" s="299"/>
      <c r="AZ1448" s="303"/>
      <c r="BA1448" s="299"/>
      <c r="BB1448" s="304"/>
      <c r="BC1448" s="304"/>
      <c r="BD1448" s="303"/>
      <c r="BE1448" s="303"/>
      <c r="BF1448" s="299"/>
      <c r="BG1448" s="299"/>
      <c r="BH1448" s="297"/>
      <c r="BI1448" s="312"/>
      <c r="BJ1448" s="305"/>
      <c r="BK1448" s="305"/>
      <c r="BL1448" s="305"/>
      <c r="BM1448" s="307"/>
      <c r="BN1448" s="307"/>
      <c r="BO1448" s="305"/>
      <c r="BP1448" s="308"/>
      <c r="BQ1448" s="308"/>
      <c r="BR1448" s="308"/>
      <c r="BS1448" s="308"/>
      <c r="BT1448" s="305"/>
      <c r="BU1448" s="307"/>
      <c r="BV1448" s="309"/>
      <c r="BW1448" s="310"/>
      <c r="BX1448" s="305"/>
      <c r="BY1448" s="308"/>
      <c r="BZ1448" s="308"/>
      <c r="CA1448" s="308"/>
      <c r="CB1448" s="308"/>
      <c r="CC1448" s="307"/>
      <c r="CD1448" s="305"/>
      <c r="CE1448" s="310"/>
      <c r="CF1448" s="305"/>
      <c r="CG1448" s="308"/>
      <c r="CH1448" s="308"/>
      <c r="CI1448" s="308"/>
      <c r="CJ1448" s="308"/>
      <c r="CK1448" s="307"/>
      <c r="CL1448" s="307"/>
      <c r="CM1448" s="307"/>
      <c r="CN1448" s="311"/>
      <c r="CO1448" s="305"/>
      <c r="CP1448" s="305"/>
      <c r="CQ1448" s="308"/>
      <c r="CR1448" s="308"/>
      <c r="CS1448" s="308"/>
      <c r="CT1448" s="308"/>
      <c r="CU1448" s="299"/>
      <c r="CV1448" s="299"/>
      <c r="CW1448" s="312"/>
      <c r="CX1448" s="312"/>
      <c r="CY1448" s="299"/>
      <c r="CZ1448" s="299"/>
      <c r="DA1448" s="299"/>
      <c r="DB1448" s="299"/>
      <c r="DC1448" s="299"/>
      <c r="DD1448" s="299"/>
      <c r="DE1448" s="299"/>
      <c r="DF1448" s="299"/>
    </row>
    <row r="1449" spans="1:110" s="313" customFormat="1" ht="16" customHeight="1">
      <c r="A1449" s="297" t="s">
        <v>874</v>
      </c>
      <c r="B1449" s="297" t="s">
        <v>874</v>
      </c>
      <c r="C1449" s="119"/>
      <c r="D1449" s="119"/>
      <c r="E1449" s="119"/>
      <c r="F1449" s="298">
        <v>1449</v>
      </c>
      <c r="G1449" s="119"/>
      <c r="H1449" s="119"/>
      <c r="I1449" s="119" t="s">
        <v>5136</v>
      </c>
      <c r="J1449" s="119" t="s">
        <v>5137</v>
      </c>
      <c r="K1449" s="119" t="s">
        <v>378</v>
      </c>
      <c r="L1449" s="119"/>
      <c r="M1449" s="119" t="s">
        <v>147</v>
      </c>
      <c r="N1449" s="119"/>
      <c r="O1449" s="119"/>
      <c r="P1449" s="119"/>
      <c r="Q1449" s="119"/>
      <c r="R1449" s="119">
        <v>1</v>
      </c>
      <c r="S1449" s="119" t="s">
        <v>120</v>
      </c>
      <c r="T1449" s="119"/>
      <c r="U1449" s="119"/>
      <c r="V1449" s="119"/>
      <c r="W1449" s="119"/>
      <c r="X1449" s="119" t="s">
        <v>5138</v>
      </c>
      <c r="Y1449" s="119" t="s">
        <v>5139</v>
      </c>
      <c r="Z1449" s="119" t="s">
        <v>5140</v>
      </c>
      <c r="AA1449" s="119" t="s">
        <v>5141</v>
      </c>
      <c r="AB1449" s="119" t="s">
        <v>1209</v>
      </c>
      <c r="AD1449" s="314"/>
      <c r="AE1449" s="315"/>
      <c r="AF1449" s="297"/>
      <c r="AG1449" s="316"/>
      <c r="AH1449" s="297"/>
      <c r="AI1449" s="297"/>
      <c r="AJ1449" s="302"/>
      <c r="AX1449" s="303"/>
      <c r="AY1449" s="299"/>
      <c r="AZ1449" s="303"/>
      <c r="BA1449" s="299"/>
      <c r="BB1449" s="304"/>
      <c r="BC1449" s="304"/>
      <c r="BD1449" s="303"/>
      <c r="BE1449" s="303"/>
      <c r="BF1449" s="299"/>
      <c r="BG1449" s="299"/>
      <c r="BH1449" s="297"/>
      <c r="BI1449" s="312"/>
      <c r="BJ1449" s="305"/>
      <c r="BK1449" s="305"/>
      <c r="BL1449" s="305"/>
      <c r="BM1449" s="307"/>
      <c r="BN1449" s="307"/>
      <c r="BO1449" s="305"/>
      <c r="BP1449" s="308"/>
      <c r="BQ1449" s="308"/>
      <c r="BR1449" s="308"/>
      <c r="BS1449" s="308"/>
      <c r="BT1449" s="305"/>
      <c r="BU1449" s="307"/>
      <c r="BV1449" s="309"/>
      <c r="BW1449" s="310"/>
      <c r="BX1449" s="305"/>
      <c r="BY1449" s="308"/>
      <c r="BZ1449" s="308"/>
      <c r="CA1449" s="308"/>
      <c r="CB1449" s="308"/>
      <c r="CC1449" s="307"/>
      <c r="CD1449" s="305"/>
      <c r="CE1449" s="310"/>
      <c r="CF1449" s="305"/>
      <c r="CG1449" s="308"/>
      <c r="CH1449" s="308"/>
      <c r="CI1449" s="308"/>
      <c r="CJ1449" s="308"/>
      <c r="CK1449" s="307"/>
      <c r="CL1449" s="307"/>
      <c r="CM1449" s="307"/>
      <c r="CN1449" s="311"/>
      <c r="CO1449" s="305"/>
      <c r="CP1449" s="305"/>
      <c r="CQ1449" s="308"/>
      <c r="CR1449" s="308"/>
      <c r="CS1449" s="308"/>
      <c r="CT1449" s="308"/>
      <c r="CU1449" s="299"/>
      <c r="CV1449" s="299"/>
      <c r="CW1449" s="312"/>
      <c r="CX1449" s="312"/>
      <c r="CY1449" s="299"/>
      <c r="CZ1449" s="299"/>
      <c r="DA1449" s="299"/>
      <c r="DB1449" s="299"/>
      <c r="DC1449" s="299"/>
      <c r="DD1449" s="299"/>
      <c r="DE1449" s="299"/>
      <c r="DF1449" s="299"/>
    </row>
    <row r="1450" spans="1:110" s="313" customFormat="1" ht="16" customHeight="1">
      <c r="A1450" s="297" t="s">
        <v>875</v>
      </c>
      <c r="B1450" s="297" t="s">
        <v>876</v>
      </c>
      <c r="C1450" s="119"/>
      <c r="D1450" s="119"/>
      <c r="E1450" s="119"/>
      <c r="F1450" s="298">
        <v>1450</v>
      </c>
      <c r="G1450" s="119"/>
      <c r="H1450" s="119"/>
      <c r="I1450" s="119" t="s">
        <v>5142</v>
      </c>
      <c r="J1450" s="321" t="s">
        <v>877</v>
      </c>
      <c r="K1450" s="119" t="s">
        <v>378</v>
      </c>
      <c r="L1450" s="119"/>
      <c r="M1450" s="119" t="s">
        <v>147</v>
      </c>
      <c r="N1450" s="119"/>
      <c r="O1450" s="119"/>
      <c r="P1450" s="119"/>
      <c r="Q1450" s="119"/>
      <c r="R1450" s="119">
        <v>1</v>
      </c>
      <c r="S1450" s="119" t="s">
        <v>120</v>
      </c>
      <c r="T1450" s="119"/>
      <c r="U1450" s="119"/>
      <c r="V1450" s="119"/>
      <c r="W1450" s="119"/>
      <c r="X1450" s="119" t="s">
        <v>5143</v>
      </c>
      <c r="Y1450" s="119" t="s">
        <v>5144</v>
      </c>
      <c r="Z1450" s="119" t="s">
        <v>5145</v>
      </c>
      <c r="AA1450" s="119" t="s">
        <v>5146</v>
      </c>
      <c r="AB1450" s="119" t="s">
        <v>1209</v>
      </c>
      <c r="AD1450" s="314"/>
      <c r="AE1450" s="315"/>
      <c r="AF1450" s="297"/>
      <c r="AG1450" s="316"/>
      <c r="AH1450" s="297"/>
      <c r="AI1450" s="297"/>
      <c r="AJ1450" s="302"/>
      <c r="AX1450" s="303"/>
      <c r="AY1450" s="299"/>
      <c r="AZ1450" s="303"/>
      <c r="BA1450" s="299"/>
      <c r="BB1450" s="304"/>
      <c r="BC1450" s="304"/>
      <c r="BD1450" s="303"/>
      <c r="BE1450" s="303"/>
      <c r="BF1450" s="299"/>
      <c r="BG1450" s="299"/>
      <c r="BH1450" s="297"/>
      <c r="BI1450" s="312"/>
      <c r="BJ1450" s="305"/>
      <c r="BK1450" s="305"/>
      <c r="BL1450" s="305"/>
      <c r="BM1450" s="307"/>
      <c r="BN1450" s="307"/>
      <c r="BO1450" s="305"/>
      <c r="BP1450" s="308"/>
      <c r="BQ1450" s="308"/>
      <c r="BR1450" s="308"/>
      <c r="BS1450" s="308"/>
      <c r="BT1450" s="305"/>
      <c r="BU1450" s="307"/>
      <c r="BV1450" s="309"/>
      <c r="BW1450" s="310"/>
      <c r="BX1450" s="305"/>
      <c r="BY1450" s="308"/>
      <c r="BZ1450" s="308"/>
      <c r="CA1450" s="308"/>
      <c r="CB1450" s="308"/>
      <c r="CC1450" s="307"/>
      <c r="CD1450" s="305"/>
      <c r="CE1450" s="310"/>
      <c r="CF1450" s="305"/>
      <c r="CG1450" s="308"/>
      <c r="CH1450" s="308"/>
      <c r="CI1450" s="308"/>
      <c r="CJ1450" s="308"/>
      <c r="CK1450" s="307"/>
      <c r="CL1450" s="307"/>
      <c r="CM1450" s="307"/>
      <c r="CN1450" s="311"/>
      <c r="CO1450" s="305"/>
      <c r="CP1450" s="305"/>
      <c r="CQ1450" s="308"/>
      <c r="CR1450" s="308"/>
      <c r="CS1450" s="308"/>
      <c r="CT1450" s="308"/>
      <c r="CU1450" s="299"/>
      <c r="CV1450" s="299"/>
      <c r="CW1450" s="312"/>
      <c r="CX1450" s="312"/>
      <c r="CY1450" s="299"/>
      <c r="CZ1450" s="299"/>
      <c r="DA1450" s="299"/>
      <c r="DB1450" s="299"/>
      <c r="DC1450" s="299"/>
      <c r="DD1450" s="299"/>
      <c r="DE1450" s="299"/>
      <c r="DF1450" s="299"/>
    </row>
    <row r="1451" spans="1:110" s="313" customFormat="1" ht="16" customHeight="1">
      <c r="A1451" s="297" t="s">
        <v>878</v>
      </c>
      <c r="B1451" s="297" t="s">
        <v>879</v>
      </c>
      <c r="C1451" s="119"/>
      <c r="D1451" s="119"/>
      <c r="E1451" s="119"/>
      <c r="F1451" s="298">
        <v>1451</v>
      </c>
      <c r="G1451" s="119"/>
      <c r="H1451" s="119"/>
      <c r="I1451" s="119" t="s">
        <v>5147</v>
      </c>
      <c r="J1451" s="321" t="s">
        <v>880</v>
      </c>
      <c r="K1451" s="119" t="s">
        <v>378</v>
      </c>
      <c r="L1451" s="119"/>
      <c r="M1451" s="119" t="s">
        <v>147</v>
      </c>
      <c r="N1451" s="119"/>
      <c r="O1451" s="119"/>
      <c r="P1451" s="119"/>
      <c r="Q1451" s="119"/>
      <c r="R1451" s="119">
        <v>1</v>
      </c>
      <c r="S1451" s="119" t="s">
        <v>120</v>
      </c>
      <c r="T1451" s="119"/>
      <c r="U1451" s="119"/>
      <c r="V1451" s="119"/>
      <c r="W1451" s="119"/>
      <c r="X1451" s="119" t="s">
        <v>5148</v>
      </c>
      <c r="Y1451" s="119" t="s">
        <v>5149</v>
      </c>
      <c r="Z1451" s="119" t="s">
        <v>5150</v>
      </c>
      <c r="AA1451" s="119" t="s">
        <v>5151</v>
      </c>
      <c r="AB1451" s="119" t="s">
        <v>1209</v>
      </c>
      <c r="AD1451" s="314"/>
      <c r="AE1451" s="315"/>
      <c r="AF1451" s="297"/>
      <c r="AG1451" s="316"/>
      <c r="AH1451" s="297"/>
      <c r="AI1451" s="297"/>
      <c r="AJ1451" s="302"/>
      <c r="AX1451" s="303"/>
      <c r="AY1451" s="299"/>
      <c r="AZ1451" s="303"/>
      <c r="BA1451" s="299"/>
      <c r="BB1451" s="304"/>
      <c r="BC1451" s="304"/>
      <c r="BD1451" s="303"/>
      <c r="BE1451" s="303"/>
      <c r="BF1451" s="299"/>
      <c r="BG1451" s="299"/>
      <c r="BH1451" s="297"/>
      <c r="BI1451" s="312"/>
      <c r="BJ1451" s="305"/>
      <c r="BK1451" s="305"/>
      <c r="BL1451" s="305"/>
      <c r="BM1451" s="307"/>
      <c r="BN1451" s="307"/>
      <c r="BO1451" s="305"/>
      <c r="BP1451" s="308"/>
      <c r="BQ1451" s="308"/>
      <c r="BR1451" s="308"/>
      <c r="BS1451" s="308"/>
      <c r="BT1451" s="305"/>
      <c r="BU1451" s="307"/>
      <c r="BV1451" s="309"/>
      <c r="BW1451" s="310"/>
      <c r="BX1451" s="305"/>
      <c r="BY1451" s="308"/>
      <c r="BZ1451" s="308"/>
      <c r="CA1451" s="308"/>
      <c r="CB1451" s="308"/>
      <c r="CC1451" s="307"/>
      <c r="CD1451" s="305"/>
      <c r="CE1451" s="310"/>
      <c r="CF1451" s="305"/>
      <c r="CG1451" s="308"/>
      <c r="CH1451" s="308"/>
      <c r="CI1451" s="308"/>
      <c r="CJ1451" s="308"/>
      <c r="CK1451" s="307"/>
      <c r="CL1451" s="307"/>
      <c r="CM1451" s="307"/>
      <c r="CN1451" s="311"/>
      <c r="CO1451" s="305"/>
      <c r="CP1451" s="305"/>
      <c r="CQ1451" s="308"/>
      <c r="CR1451" s="308"/>
      <c r="CS1451" s="308"/>
      <c r="CT1451" s="308"/>
      <c r="CU1451" s="299"/>
      <c r="CV1451" s="299"/>
      <c r="CW1451" s="312"/>
      <c r="CX1451" s="312"/>
      <c r="CY1451" s="299"/>
      <c r="CZ1451" s="299"/>
      <c r="DA1451" s="299"/>
      <c r="DB1451" s="299"/>
      <c r="DC1451" s="299"/>
      <c r="DD1451" s="299"/>
      <c r="DE1451" s="299"/>
      <c r="DF1451" s="299"/>
    </row>
    <row r="1452" spans="1:110" s="313" customFormat="1" ht="16" customHeight="1">
      <c r="A1452" s="297" t="s">
        <v>881</v>
      </c>
      <c r="B1452" s="297" t="s">
        <v>882</v>
      </c>
      <c r="C1452" s="119"/>
      <c r="D1452" s="119"/>
      <c r="E1452" s="119"/>
      <c r="F1452" s="298">
        <v>1452</v>
      </c>
      <c r="G1452" s="119"/>
      <c r="H1452" s="119"/>
      <c r="I1452" s="119" t="s">
        <v>5152</v>
      </c>
      <c r="J1452" s="321" t="s">
        <v>883</v>
      </c>
      <c r="K1452" s="119" t="s">
        <v>378</v>
      </c>
      <c r="L1452" s="119"/>
      <c r="M1452" s="119" t="s">
        <v>147</v>
      </c>
      <c r="N1452" s="119"/>
      <c r="O1452" s="119"/>
      <c r="P1452" s="119"/>
      <c r="Q1452" s="119"/>
      <c r="R1452" s="119">
        <v>1</v>
      </c>
      <c r="S1452" s="119" t="s">
        <v>120</v>
      </c>
      <c r="T1452" s="119"/>
      <c r="U1452" s="119"/>
      <c r="V1452" s="119"/>
      <c r="W1452" s="119"/>
      <c r="X1452" s="119" t="s">
        <v>5153</v>
      </c>
      <c r="Y1452" s="119" t="s">
        <v>5154</v>
      </c>
      <c r="Z1452" s="119" t="s">
        <v>5155</v>
      </c>
      <c r="AA1452" s="119" t="s">
        <v>5156</v>
      </c>
      <c r="AB1452" s="119" t="s">
        <v>1209</v>
      </c>
      <c r="AD1452" s="314"/>
      <c r="AE1452" s="315"/>
      <c r="AF1452" s="297"/>
      <c r="AG1452" s="316"/>
      <c r="AH1452" s="297"/>
      <c r="AI1452" s="297"/>
      <c r="AJ1452" s="302"/>
      <c r="AX1452" s="303"/>
      <c r="AY1452" s="299"/>
      <c r="AZ1452" s="303"/>
      <c r="BA1452" s="299"/>
      <c r="BB1452" s="304"/>
      <c r="BC1452" s="304"/>
      <c r="BD1452" s="303"/>
      <c r="BE1452" s="303"/>
      <c r="BF1452" s="299"/>
      <c r="BG1452" s="299"/>
      <c r="BH1452" s="297"/>
      <c r="BI1452" s="312"/>
      <c r="BJ1452" s="305"/>
      <c r="BK1452" s="305"/>
      <c r="BL1452" s="305"/>
      <c r="BM1452" s="307"/>
      <c r="BN1452" s="307"/>
      <c r="BO1452" s="305"/>
      <c r="BP1452" s="308"/>
      <c r="BQ1452" s="308"/>
      <c r="BR1452" s="308"/>
      <c r="BS1452" s="308"/>
      <c r="BT1452" s="305"/>
      <c r="BU1452" s="307"/>
      <c r="BV1452" s="309"/>
      <c r="BW1452" s="310"/>
      <c r="BX1452" s="305"/>
      <c r="BY1452" s="308"/>
      <c r="BZ1452" s="308"/>
      <c r="CA1452" s="308"/>
      <c r="CB1452" s="308"/>
      <c r="CC1452" s="307"/>
      <c r="CD1452" s="305"/>
      <c r="CE1452" s="310"/>
      <c r="CF1452" s="305"/>
      <c r="CG1452" s="308"/>
      <c r="CH1452" s="308"/>
      <c r="CI1452" s="308"/>
      <c r="CJ1452" s="308"/>
      <c r="CK1452" s="307"/>
      <c r="CL1452" s="307"/>
      <c r="CM1452" s="307"/>
      <c r="CN1452" s="311"/>
      <c r="CO1452" s="305"/>
      <c r="CP1452" s="305"/>
      <c r="CQ1452" s="308"/>
      <c r="CR1452" s="308"/>
      <c r="CS1452" s="308"/>
      <c r="CT1452" s="308"/>
      <c r="CU1452" s="299"/>
      <c r="CV1452" s="299"/>
      <c r="CW1452" s="312"/>
      <c r="CX1452" s="312"/>
      <c r="CY1452" s="299"/>
      <c r="CZ1452" s="299"/>
      <c r="DA1452" s="299"/>
      <c r="DB1452" s="299"/>
      <c r="DC1452" s="299"/>
      <c r="DD1452" s="299"/>
      <c r="DE1452" s="299"/>
      <c r="DF1452" s="299"/>
    </row>
    <row r="1453" spans="1:110" s="313" customFormat="1" ht="16" customHeight="1">
      <c r="A1453" s="297" t="s">
        <v>884</v>
      </c>
      <c r="B1453" s="297" t="s">
        <v>885</v>
      </c>
      <c r="C1453" s="119"/>
      <c r="D1453" s="119"/>
      <c r="E1453" s="119"/>
      <c r="F1453" s="298">
        <v>1453</v>
      </c>
      <c r="G1453" s="119"/>
      <c r="H1453" s="119"/>
      <c r="I1453" s="119" t="s">
        <v>5157</v>
      </c>
      <c r="J1453" s="321" t="s">
        <v>886</v>
      </c>
      <c r="K1453" s="119" t="s">
        <v>378</v>
      </c>
      <c r="L1453" s="119"/>
      <c r="M1453" s="119" t="s">
        <v>147</v>
      </c>
      <c r="N1453" s="119"/>
      <c r="O1453" s="119"/>
      <c r="P1453" s="119"/>
      <c r="Q1453" s="119"/>
      <c r="R1453" s="119">
        <v>1</v>
      </c>
      <c r="S1453" s="119" t="s">
        <v>120</v>
      </c>
      <c r="T1453" s="119"/>
      <c r="U1453" s="119"/>
      <c r="V1453" s="119"/>
      <c r="W1453" s="119"/>
      <c r="X1453" s="119" t="s">
        <v>5158</v>
      </c>
      <c r="Y1453" s="119" t="s">
        <v>5159</v>
      </c>
      <c r="Z1453" s="119" t="s">
        <v>5160</v>
      </c>
      <c r="AA1453" s="119" t="s">
        <v>5161</v>
      </c>
      <c r="AB1453" s="119" t="s">
        <v>1209</v>
      </c>
      <c r="AD1453" s="314"/>
      <c r="AE1453" s="315"/>
      <c r="AF1453" s="297"/>
      <c r="AG1453" s="316"/>
      <c r="AH1453" s="297"/>
      <c r="AI1453" s="297"/>
      <c r="AJ1453" s="302"/>
      <c r="AX1453" s="303"/>
      <c r="AY1453" s="299"/>
      <c r="AZ1453" s="303"/>
      <c r="BA1453" s="299"/>
      <c r="BB1453" s="304"/>
      <c r="BC1453" s="304"/>
      <c r="BD1453" s="303"/>
      <c r="BE1453" s="303"/>
      <c r="BF1453" s="299"/>
      <c r="BG1453" s="299"/>
      <c r="BH1453" s="297"/>
      <c r="BI1453" s="312"/>
      <c r="BJ1453" s="305"/>
      <c r="BK1453" s="305"/>
      <c r="BL1453" s="305"/>
      <c r="BM1453" s="307"/>
      <c r="BN1453" s="307"/>
      <c r="BO1453" s="305"/>
      <c r="BP1453" s="308"/>
      <c r="BQ1453" s="308"/>
      <c r="BR1453" s="308"/>
      <c r="BS1453" s="308"/>
      <c r="BT1453" s="305"/>
      <c r="BU1453" s="307"/>
      <c r="BV1453" s="309"/>
      <c r="BW1453" s="310"/>
      <c r="BX1453" s="305"/>
      <c r="BY1453" s="308"/>
      <c r="BZ1453" s="308"/>
      <c r="CA1453" s="308"/>
      <c r="CB1453" s="308"/>
      <c r="CC1453" s="307"/>
      <c r="CD1453" s="305"/>
      <c r="CE1453" s="310"/>
      <c r="CF1453" s="305"/>
      <c r="CG1453" s="308"/>
      <c r="CH1453" s="308"/>
      <c r="CI1453" s="308"/>
      <c r="CJ1453" s="308"/>
      <c r="CK1453" s="307"/>
      <c r="CL1453" s="307"/>
      <c r="CM1453" s="307"/>
      <c r="CN1453" s="311"/>
      <c r="CO1453" s="305"/>
      <c r="CP1453" s="305"/>
      <c r="CQ1453" s="308"/>
      <c r="CR1453" s="308"/>
      <c r="CS1453" s="308"/>
      <c r="CT1453" s="308"/>
      <c r="CU1453" s="299"/>
      <c r="CV1453" s="299"/>
      <c r="CW1453" s="312"/>
      <c r="CX1453" s="312"/>
      <c r="CY1453" s="299"/>
      <c r="CZ1453" s="299"/>
      <c r="DA1453" s="299"/>
      <c r="DB1453" s="299"/>
      <c r="DC1453" s="299"/>
      <c r="DD1453" s="299"/>
      <c r="DE1453" s="299"/>
      <c r="DF1453" s="299"/>
    </row>
    <row r="1454" spans="1:110" s="313" customFormat="1" ht="16" customHeight="1">
      <c r="A1454" s="297"/>
      <c r="B1454" s="297"/>
      <c r="C1454" s="119"/>
      <c r="D1454" s="119"/>
      <c r="E1454" s="119"/>
      <c r="F1454" s="298">
        <v>1454</v>
      </c>
      <c r="G1454" s="119"/>
      <c r="H1454" s="119"/>
      <c r="I1454" s="119"/>
      <c r="J1454" s="119"/>
      <c r="K1454" s="119"/>
      <c r="L1454" s="119"/>
      <c r="M1454" s="119"/>
      <c r="N1454" s="119"/>
      <c r="O1454" s="119"/>
      <c r="P1454" s="119"/>
      <c r="Q1454" s="119"/>
      <c r="R1454" s="119"/>
      <c r="S1454" s="119"/>
      <c r="T1454" s="119"/>
      <c r="U1454" s="119"/>
      <c r="V1454" s="119"/>
      <c r="W1454" s="119"/>
      <c r="X1454" s="119"/>
      <c r="Y1454" s="119"/>
      <c r="Z1454" s="119"/>
      <c r="AA1454" s="119"/>
      <c r="AB1454" s="119"/>
      <c r="AD1454" s="314"/>
      <c r="AE1454" s="315"/>
      <c r="AF1454" s="297"/>
      <c r="AG1454" s="316"/>
      <c r="AH1454" s="297"/>
      <c r="AI1454" s="297"/>
      <c r="AJ1454" s="302"/>
      <c r="AX1454" s="303"/>
      <c r="AY1454" s="299"/>
      <c r="AZ1454" s="303"/>
      <c r="BA1454" s="299"/>
      <c r="BB1454" s="304"/>
      <c r="BC1454" s="304"/>
      <c r="BD1454" s="303"/>
      <c r="BE1454" s="303"/>
      <c r="BF1454" s="299"/>
      <c r="BG1454" s="299"/>
      <c r="BH1454" s="297"/>
      <c r="BI1454" s="312"/>
      <c r="BJ1454" s="305"/>
      <c r="BK1454" s="305"/>
      <c r="BL1454" s="305"/>
      <c r="BM1454" s="307"/>
      <c r="BN1454" s="307"/>
      <c r="BO1454" s="305"/>
      <c r="BP1454" s="308"/>
      <c r="BQ1454" s="308"/>
      <c r="BR1454" s="308"/>
      <c r="BS1454" s="308"/>
      <c r="BT1454" s="305"/>
      <c r="BU1454" s="307"/>
      <c r="BV1454" s="309"/>
      <c r="BW1454" s="310"/>
      <c r="BX1454" s="305"/>
      <c r="BY1454" s="308"/>
      <c r="BZ1454" s="308"/>
      <c r="CA1454" s="308"/>
      <c r="CB1454" s="308"/>
      <c r="CC1454" s="307"/>
      <c r="CD1454" s="305"/>
      <c r="CE1454" s="310"/>
      <c r="CF1454" s="305"/>
      <c r="CG1454" s="308"/>
      <c r="CH1454" s="308"/>
      <c r="CI1454" s="308"/>
      <c r="CJ1454" s="308"/>
      <c r="CK1454" s="307"/>
      <c r="CL1454" s="307"/>
      <c r="CM1454" s="307"/>
      <c r="CN1454" s="311"/>
      <c r="CO1454" s="305"/>
      <c r="CP1454" s="305"/>
      <c r="CQ1454" s="308"/>
      <c r="CR1454" s="308"/>
      <c r="CS1454" s="308"/>
      <c r="CT1454" s="308"/>
      <c r="CU1454" s="299"/>
      <c r="CV1454" s="299"/>
      <c r="CW1454" s="312"/>
      <c r="CX1454" s="312"/>
      <c r="CY1454" s="299"/>
      <c r="CZ1454" s="299"/>
      <c r="DA1454" s="299"/>
      <c r="DB1454" s="299"/>
      <c r="DC1454" s="299"/>
      <c r="DD1454" s="299"/>
      <c r="DE1454" s="299"/>
      <c r="DF1454" s="299"/>
    </row>
    <row r="1455" spans="1:110" s="313" customFormat="1" ht="16" customHeight="1">
      <c r="A1455" s="297"/>
      <c r="B1455" s="297"/>
      <c r="C1455" s="119"/>
      <c r="D1455" s="119"/>
      <c r="E1455" s="119"/>
      <c r="F1455" s="298">
        <v>1455</v>
      </c>
      <c r="G1455" s="119"/>
      <c r="H1455" s="119"/>
      <c r="I1455" s="119"/>
      <c r="J1455" s="119"/>
      <c r="K1455" s="119"/>
      <c r="L1455" s="119"/>
      <c r="M1455" s="119"/>
      <c r="N1455" s="119"/>
      <c r="O1455" s="119"/>
      <c r="P1455" s="119"/>
      <c r="Q1455" s="119"/>
      <c r="R1455" s="119"/>
      <c r="S1455" s="119"/>
      <c r="T1455" s="119"/>
      <c r="U1455" s="119"/>
      <c r="V1455" s="119"/>
      <c r="W1455" s="119"/>
      <c r="X1455" s="119"/>
      <c r="Y1455" s="119"/>
      <c r="Z1455" s="119"/>
      <c r="AA1455" s="119"/>
      <c r="AB1455" s="119"/>
      <c r="AD1455" s="314"/>
      <c r="AE1455" s="315"/>
      <c r="AF1455" s="297"/>
      <c r="AG1455" s="316"/>
      <c r="AH1455" s="297"/>
      <c r="AI1455" s="297"/>
      <c r="AJ1455" s="302"/>
      <c r="AX1455" s="303"/>
      <c r="AY1455" s="299"/>
      <c r="AZ1455" s="303"/>
      <c r="BA1455" s="299"/>
      <c r="BB1455" s="304"/>
      <c r="BC1455" s="304"/>
      <c r="BD1455" s="303"/>
      <c r="BE1455" s="303"/>
      <c r="BF1455" s="299"/>
      <c r="BG1455" s="299"/>
      <c r="BH1455" s="297"/>
      <c r="BI1455" s="312"/>
      <c r="BJ1455" s="305"/>
      <c r="BK1455" s="305"/>
      <c r="BL1455" s="305"/>
      <c r="BM1455" s="307"/>
      <c r="BN1455" s="307"/>
      <c r="BO1455" s="305"/>
      <c r="BP1455" s="308"/>
      <c r="BQ1455" s="308"/>
      <c r="BR1455" s="308"/>
      <c r="BS1455" s="308"/>
      <c r="BT1455" s="305"/>
      <c r="BU1455" s="307"/>
      <c r="BV1455" s="309"/>
      <c r="BW1455" s="310"/>
      <c r="BX1455" s="305"/>
      <c r="BY1455" s="308"/>
      <c r="BZ1455" s="308"/>
      <c r="CA1455" s="308"/>
      <c r="CB1455" s="308"/>
      <c r="CC1455" s="307"/>
      <c r="CD1455" s="305"/>
      <c r="CE1455" s="310"/>
      <c r="CF1455" s="305"/>
      <c r="CG1455" s="308"/>
      <c r="CH1455" s="308"/>
      <c r="CI1455" s="308"/>
      <c r="CJ1455" s="308"/>
      <c r="CK1455" s="307"/>
      <c r="CL1455" s="307"/>
      <c r="CM1455" s="307"/>
      <c r="CN1455" s="311"/>
      <c r="CO1455" s="305"/>
      <c r="CP1455" s="305"/>
      <c r="CQ1455" s="308"/>
      <c r="CR1455" s="308"/>
      <c r="CS1455" s="308"/>
      <c r="CT1455" s="308"/>
      <c r="CU1455" s="299"/>
      <c r="CV1455" s="299"/>
      <c r="CW1455" s="312"/>
      <c r="CX1455" s="312"/>
      <c r="CY1455" s="299"/>
      <c r="CZ1455" s="299"/>
      <c r="DA1455" s="299"/>
      <c r="DB1455" s="299"/>
      <c r="DC1455" s="299"/>
      <c r="DD1455" s="299"/>
      <c r="DE1455" s="299"/>
      <c r="DF1455" s="299"/>
    </row>
    <row r="1456" spans="1:110" s="313" customFormat="1" ht="16" customHeight="1">
      <c r="A1456" s="297"/>
      <c r="B1456" s="297"/>
      <c r="C1456" s="119"/>
      <c r="D1456" s="119"/>
      <c r="E1456" s="119"/>
      <c r="F1456" s="298">
        <v>1456</v>
      </c>
      <c r="G1456" s="119"/>
      <c r="H1456" s="119"/>
      <c r="I1456" s="119"/>
      <c r="J1456" s="119"/>
      <c r="K1456" s="119"/>
      <c r="L1456" s="119"/>
      <c r="M1456" s="119"/>
      <c r="N1456" s="119"/>
      <c r="O1456" s="119"/>
      <c r="P1456" s="119"/>
      <c r="Q1456" s="119"/>
      <c r="R1456" s="119"/>
      <c r="S1456" s="119"/>
      <c r="T1456" s="119"/>
      <c r="U1456" s="119"/>
      <c r="V1456" s="119"/>
      <c r="W1456" s="119"/>
      <c r="X1456" s="119"/>
      <c r="Y1456" s="119"/>
      <c r="Z1456" s="119"/>
      <c r="AA1456" s="119"/>
      <c r="AB1456" s="119"/>
      <c r="AD1456" s="314"/>
      <c r="AE1456" s="315"/>
      <c r="AF1456" s="297"/>
      <c r="AG1456" s="316"/>
      <c r="AH1456" s="297"/>
      <c r="AI1456" s="297"/>
      <c r="AJ1456" s="302"/>
      <c r="AX1456" s="303"/>
      <c r="AY1456" s="299"/>
      <c r="AZ1456" s="303"/>
      <c r="BA1456" s="299"/>
      <c r="BB1456" s="304"/>
      <c r="BC1456" s="304"/>
      <c r="BD1456" s="303"/>
      <c r="BE1456" s="303"/>
      <c r="BF1456" s="299"/>
      <c r="BG1456" s="299"/>
      <c r="BH1456" s="297"/>
      <c r="BI1456" s="312"/>
      <c r="BJ1456" s="305"/>
      <c r="BK1456" s="305"/>
      <c r="BL1456" s="305"/>
      <c r="BM1456" s="307"/>
      <c r="BN1456" s="307"/>
      <c r="BO1456" s="305"/>
      <c r="BP1456" s="308"/>
      <c r="BQ1456" s="308"/>
      <c r="BR1456" s="308"/>
      <c r="BS1456" s="308"/>
      <c r="BT1456" s="305"/>
      <c r="BU1456" s="307"/>
      <c r="BV1456" s="309"/>
      <c r="BW1456" s="310"/>
      <c r="BX1456" s="305"/>
      <c r="BY1456" s="308"/>
      <c r="BZ1456" s="308"/>
      <c r="CA1456" s="308"/>
      <c r="CB1456" s="308"/>
      <c r="CC1456" s="307"/>
      <c r="CD1456" s="305"/>
      <c r="CE1456" s="310"/>
      <c r="CF1456" s="305"/>
      <c r="CG1456" s="308"/>
      <c r="CH1456" s="308"/>
      <c r="CI1456" s="308"/>
      <c r="CJ1456" s="308"/>
      <c r="CK1456" s="307"/>
      <c r="CL1456" s="307"/>
      <c r="CM1456" s="307"/>
      <c r="CN1456" s="311"/>
      <c r="CO1456" s="305"/>
      <c r="CP1456" s="305"/>
      <c r="CQ1456" s="308"/>
      <c r="CR1456" s="308"/>
      <c r="CS1456" s="308"/>
      <c r="CT1456" s="308"/>
      <c r="CU1456" s="299"/>
      <c r="CV1456" s="299"/>
      <c r="CW1456" s="312"/>
      <c r="CX1456" s="312"/>
      <c r="CY1456" s="299"/>
      <c r="CZ1456" s="299"/>
      <c r="DA1456" s="299"/>
      <c r="DB1456" s="299"/>
      <c r="DC1456" s="299"/>
      <c r="DD1456" s="299"/>
      <c r="DE1456" s="299"/>
      <c r="DF1456" s="299"/>
    </row>
    <row r="1457" spans="1:110" s="313" customFormat="1" ht="16" customHeight="1">
      <c r="A1457" s="297"/>
      <c r="B1457" s="297"/>
      <c r="C1457" s="119"/>
      <c r="D1457" s="119"/>
      <c r="E1457" s="119"/>
      <c r="F1457" s="298">
        <v>1457</v>
      </c>
      <c r="G1457" s="119"/>
      <c r="H1457" s="119"/>
      <c r="I1457" s="119"/>
      <c r="J1457" s="119"/>
      <c r="K1457" s="119"/>
      <c r="L1457" s="119"/>
      <c r="M1457" s="119"/>
      <c r="N1457" s="119"/>
      <c r="O1457" s="119"/>
      <c r="P1457" s="119"/>
      <c r="Q1457" s="119"/>
      <c r="R1457" s="119"/>
      <c r="S1457" s="119"/>
      <c r="T1457" s="119"/>
      <c r="U1457" s="119"/>
      <c r="V1457" s="119"/>
      <c r="W1457" s="119"/>
      <c r="X1457" s="119"/>
      <c r="Y1457" s="119"/>
      <c r="Z1457" s="119"/>
      <c r="AA1457" s="119"/>
      <c r="AB1457" s="119"/>
      <c r="AD1457" s="314"/>
      <c r="AE1457" s="315"/>
      <c r="AF1457" s="297"/>
      <c r="AG1457" s="316"/>
      <c r="AH1457" s="297"/>
      <c r="AI1457" s="297"/>
      <c r="AJ1457" s="302"/>
      <c r="AX1457" s="303"/>
      <c r="AY1457" s="299"/>
      <c r="AZ1457" s="303"/>
      <c r="BA1457" s="299"/>
      <c r="BB1457" s="304"/>
      <c r="BC1457" s="304"/>
      <c r="BD1457" s="303"/>
      <c r="BE1457" s="303"/>
      <c r="BF1457" s="299"/>
      <c r="BG1457" s="299"/>
      <c r="BH1457" s="297"/>
      <c r="BI1457" s="312"/>
      <c r="BJ1457" s="305"/>
      <c r="BK1457" s="305"/>
      <c r="BL1457" s="305"/>
      <c r="BM1457" s="307"/>
      <c r="BN1457" s="307"/>
      <c r="BO1457" s="305"/>
      <c r="BP1457" s="308"/>
      <c r="BQ1457" s="308"/>
      <c r="BR1457" s="308"/>
      <c r="BS1457" s="308"/>
      <c r="BT1457" s="305"/>
      <c r="BU1457" s="307"/>
      <c r="BV1457" s="309"/>
      <c r="BW1457" s="310"/>
      <c r="BX1457" s="305"/>
      <c r="BY1457" s="308"/>
      <c r="BZ1457" s="308"/>
      <c r="CA1457" s="308"/>
      <c r="CB1457" s="308"/>
      <c r="CC1457" s="307"/>
      <c r="CD1457" s="305"/>
      <c r="CE1457" s="310"/>
      <c r="CF1457" s="305"/>
      <c r="CG1457" s="308"/>
      <c r="CH1457" s="308"/>
      <c r="CI1457" s="308"/>
      <c r="CJ1457" s="308"/>
      <c r="CK1457" s="307"/>
      <c r="CL1457" s="307"/>
      <c r="CM1457" s="307"/>
      <c r="CN1457" s="311"/>
      <c r="CO1457" s="305"/>
      <c r="CP1457" s="305"/>
      <c r="CQ1457" s="308"/>
      <c r="CR1457" s="308"/>
      <c r="CS1457" s="308"/>
      <c r="CT1457" s="308"/>
      <c r="CU1457" s="299"/>
      <c r="CV1457" s="299"/>
      <c r="CW1457" s="312"/>
      <c r="CX1457" s="312"/>
      <c r="CY1457" s="299"/>
      <c r="CZ1457" s="299"/>
      <c r="DA1457" s="299"/>
      <c r="DB1457" s="299"/>
      <c r="DC1457" s="299"/>
      <c r="DD1457" s="299"/>
      <c r="DE1457" s="299"/>
      <c r="DF1457" s="299"/>
    </row>
    <row r="1458" spans="1:110" s="313" customFormat="1" ht="16" customHeight="1">
      <c r="A1458" s="297"/>
      <c r="B1458" s="297"/>
      <c r="C1458" s="119"/>
      <c r="D1458" s="119"/>
      <c r="E1458" s="119"/>
      <c r="F1458" s="298">
        <v>1458</v>
      </c>
      <c r="G1458" s="119"/>
      <c r="H1458" s="119"/>
      <c r="I1458" s="119"/>
      <c r="J1458" s="119"/>
      <c r="K1458" s="119"/>
      <c r="L1458" s="119"/>
      <c r="M1458" s="119"/>
      <c r="N1458" s="119"/>
      <c r="O1458" s="119"/>
      <c r="P1458" s="119"/>
      <c r="Q1458" s="119"/>
      <c r="R1458" s="119"/>
      <c r="S1458" s="119"/>
      <c r="T1458" s="119"/>
      <c r="U1458" s="119"/>
      <c r="V1458" s="119"/>
      <c r="W1458" s="119"/>
      <c r="X1458" s="119"/>
      <c r="Y1458" s="119"/>
      <c r="Z1458" s="119"/>
      <c r="AA1458" s="119"/>
      <c r="AB1458" s="119"/>
      <c r="AD1458" s="314"/>
      <c r="AE1458" s="315"/>
      <c r="AF1458" s="297"/>
      <c r="AG1458" s="316"/>
      <c r="AH1458" s="297"/>
      <c r="AI1458" s="297"/>
      <c r="AJ1458" s="302"/>
      <c r="AX1458" s="303"/>
      <c r="AY1458" s="299"/>
      <c r="AZ1458" s="303"/>
      <c r="BA1458" s="299"/>
      <c r="BB1458" s="304"/>
      <c r="BC1458" s="304"/>
      <c r="BD1458" s="303"/>
      <c r="BE1458" s="303"/>
      <c r="BF1458" s="299"/>
      <c r="BG1458" s="299"/>
      <c r="BH1458" s="297"/>
      <c r="BI1458" s="312"/>
      <c r="BJ1458" s="305"/>
      <c r="BK1458" s="305"/>
      <c r="BL1458" s="305"/>
      <c r="BM1458" s="307"/>
      <c r="BN1458" s="307"/>
      <c r="BO1458" s="305"/>
      <c r="BP1458" s="308"/>
      <c r="BQ1458" s="308"/>
      <c r="BR1458" s="308"/>
      <c r="BS1458" s="308"/>
      <c r="BT1458" s="305"/>
      <c r="BU1458" s="307"/>
      <c r="BV1458" s="309"/>
      <c r="BW1458" s="310"/>
      <c r="BX1458" s="305"/>
      <c r="BY1458" s="308"/>
      <c r="BZ1458" s="308"/>
      <c r="CA1458" s="308"/>
      <c r="CB1458" s="308"/>
      <c r="CC1458" s="307"/>
      <c r="CD1458" s="305"/>
      <c r="CE1458" s="310"/>
      <c r="CF1458" s="305"/>
      <c r="CG1458" s="308"/>
      <c r="CH1458" s="308"/>
      <c r="CI1458" s="308"/>
      <c r="CJ1458" s="308"/>
      <c r="CK1458" s="307"/>
      <c r="CL1458" s="307"/>
      <c r="CM1458" s="307"/>
      <c r="CN1458" s="311"/>
      <c r="CO1458" s="305"/>
      <c r="CP1458" s="305"/>
      <c r="CQ1458" s="308"/>
      <c r="CR1458" s="308"/>
      <c r="CS1458" s="308"/>
      <c r="CT1458" s="308"/>
      <c r="CU1458" s="299"/>
      <c r="CV1458" s="299"/>
      <c r="CW1458" s="312"/>
      <c r="CX1458" s="312"/>
      <c r="CY1458" s="299"/>
      <c r="CZ1458" s="299"/>
      <c r="DA1458" s="299"/>
      <c r="DB1458" s="299"/>
      <c r="DC1458" s="299"/>
      <c r="DD1458" s="299"/>
      <c r="DE1458" s="299"/>
      <c r="DF1458" s="299"/>
    </row>
    <row r="1459" spans="1:110" s="313" customFormat="1" ht="16" customHeight="1">
      <c r="A1459" s="297"/>
      <c r="B1459" s="297"/>
      <c r="C1459" s="119"/>
      <c r="D1459" s="119"/>
      <c r="E1459" s="119"/>
      <c r="F1459" s="298">
        <v>1459</v>
      </c>
      <c r="G1459" s="119"/>
      <c r="H1459" s="119"/>
      <c r="I1459" s="119"/>
      <c r="J1459" s="119"/>
      <c r="K1459" s="119"/>
      <c r="L1459" s="119"/>
      <c r="M1459" s="119"/>
      <c r="N1459" s="119"/>
      <c r="O1459" s="119"/>
      <c r="P1459" s="119"/>
      <c r="Q1459" s="119"/>
      <c r="R1459" s="119"/>
      <c r="S1459" s="119"/>
      <c r="T1459" s="119"/>
      <c r="U1459" s="119"/>
      <c r="V1459" s="119"/>
      <c r="W1459" s="119"/>
      <c r="X1459" s="119"/>
      <c r="Y1459" s="119"/>
      <c r="Z1459" s="119"/>
      <c r="AA1459" s="119"/>
      <c r="AB1459" s="119"/>
      <c r="AD1459" s="314"/>
      <c r="AE1459" s="315"/>
      <c r="AF1459" s="297"/>
      <c r="AG1459" s="316"/>
      <c r="AH1459" s="297"/>
      <c r="AI1459" s="297"/>
      <c r="AJ1459" s="302"/>
      <c r="AX1459" s="303"/>
      <c r="AY1459" s="299"/>
      <c r="AZ1459" s="303"/>
      <c r="BA1459" s="299"/>
      <c r="BB1459" s="304"/>
      <c r="BC1459" s="304"/>
      <c r="BD1459" s="303"/>
      <c r="BE1459" s="303"/>
      <c r="BF1459" s="299"/>
      <c r="BG1459" s="299"/>
      <c r="BH1459" s="297"/>
      <c r="BI1459" s="312"/>
      <c r="BJ1459" s="305"/>
      <c r="BK1459" s="305"/>
      <c r="BL1459" s="305"/>
      <c r="BM1459" s="307"/>
      <c r="BN1459" s="307"/>
      <c r="BO1459" s="305"/>
      <c r="BP1459" s="308"/>
      <c r="BQ1459" s="308"/>
      <c r="BR1459" s="308"/>
      <c r="BS1459" s="308"/>
      <c r="BT1459" s="305"/>
      <c r="BU1459" s="307"/>
      <c r="BV1459" s="309"/>
      <c r="BW1459" s="310"/>
      <c r="BX1459" s="305"/>
      <c r="BY1459" s="308"/>
      <c r="BZ1459" s="308"/>
      <c r="CA1459" s="308"/>
      <c r="CB1459" s="308"/>
      <c r="CC1459" s="307"/>
      <c r="CD1459" s="305"/>
      <c r="CE1459" s="310"/>
      <c r="CF1459" s="305"/>
      <c r="CG1459" s="308"/>
      <c r="CH1459" s="308"/>
      <c r="CI1459" s="308"/>
      <c r="CJ1459" s="308"/>
      <c r="CK1459" s="307"/>
      <c r="CL1459" s="307"/>
      <c r="CM1459" s="307"/>
      <c r="CN1459" s="311"/>
      <c r="CO1459" s="305"/>
      <c r="CP1459" s="305"/>
      <c r="CQ1459" s="308"/>
      <c r="CR1459" s="308"/>
      <c r="CS1459" s="308"/>
      <c r="CT1459" s="308"/>
      <c r="CU1459" s="299"/>
      <c r="CV1459" s="299"/>
      <c r="CW1459" s="312"/>
      <c r="CX1459" s="312"/>
      <c r="CY1459" s="299"/>
      <c r="CZ1459" s="299"/>
      <c r="DA1459" s="299"/>
      <c r="DB1459" s="299"/>
      <c r="DC1459" s="299"/>
      <c r="DD1459" s="299"/>
      <c r="DE1459" s="299"/>
      <c r="DF1459" s="299"/>
    </row>
    <row r="1460" spans="1:110" s="313" customFormat="1" ht="16" customHeight="1">
      <c r="A1460" s="297"/>
      <c r="B1460" s="297"/>
      <c r="F1460" s="298">
        <v>1460</v>
      </c>
      <c r="AD1460" s="314"/>
      <c r="AF1460" s="322"/>
      <c r="BB1460" s="315"/>
      <c r="BC1460" s="315"/>
      <c r="BD1460" s="323"/>
      <c r="BV1460" s="324"/>
    </row>
    <row r="1461" spans="1:110" s="313" customFormat="1" ht="16" customHeight="1">
      <c r="A1461" s="297"/>
      <c r="B1461" s="297"/>
      <c r="F1461" s="298">
        <v>1461</v>
      </c>
      <c r="AD1461" s="314"/>
      <c r="AF1461" s="322"/>
      <c r="BB1461" s="315"/>
      <c r="BC1461" s="315"/>
      <c r="BD1461" s="323"/>
      <c r="BV1461" s="324"/>
    </row>
    <row r="1462" spans="1:110" s="313" customFormat="1" ht="16" customHeight="1">
      <c r="A1462" s="297"/>
      <c r="B1462" s="297"/>
      <c r="F1462" s="298">
        <v>1462</v>
      </c>
      <c r="AD1462" s="314"/>
      <c r="AF1462" s="322"/>
      <c r="BB1462" s="315"/>
      <c r="BC1462" s="315"/>
      <c r="BD1462" s="323"/>
      <c r="BV1462" s="324"/>
    </row>
    <row r="1463" spans="1:110" s="313" customFormat="1" ht="16" customHeight="1">
      <c r="A1463" s="297"/>
      <c r="B1463" s="297"/>
      <c r="F1463" s="298">
        <v>1463</v>
      </c>
      <c r="AD1463" s="314"/>
      <c r="AF1463" s="322"/>
      <c r="BB1463" s="315"/>
      <c r="BC1463" s="315"/>
      <c r="BD1463" s="323"/>
      <c r="BV1463" s="324"/>
    </row>
    <row r="1464" spans="1:110" s="313" customFormat="1" ht="16" customHeight="1">
      <c r="A1464" s="297"/>
      <c r="B1464" s="297"/>
      <c r="F1464" s="298">
        <v>1464</v>
      </c>
      <c r="AD1464" s="314"/>
      <c r="AF1464" s="322"/>
      <c r="BB1464" s="315"/>
      <c r="BC1464" s="315"/>
      <c r="BD1464" s="323"/>
      <c r="BV1464" s="324"/>
    </row>
    <row r="1465" spans="1:110" s="313" customFormat="1" ht="16" customHeight="1">
      <c r="A1465" s="297"/>
      <c r="B1465" s="297"/>
      <c r="F1465" s="298">
        <v>1465</v>
      </c>
      <c r="AD1465" s="314"/>
      <c r="AF1465" s="322"/>
      <c r="BB1465" s="315"/>
      <c r="BC1465" s="315"/>
      <c r="BD1465" s="323"/>
      <c r="BV1465" s="324"/>
    </row>
    <row r="1466" spans="1:110" s="313" customFormat="1" ht="16" customHeight="1">
      <c r="A1466" s="297"/>
      <c r="B1466" s="297"/>
      <c r="F1466" s="298">
        <v>1466</v>
      </c>
      <c r="AD1466" s="314"/>
      <c r="AF1466" s="322"/>
      <c r="BB1466" s="315"/>
      <c r="BC1466" s="315"/>
      <c r="BD1466" s="323"/>
      <c r="BV1466" s="324"/>
    </row>
    <row r="1467" spans="1:110" s="313" customFormat="1" ht="16" customHeight="1">
      <c r="A1467" s="297"/>
      <c r="B1467" s="297"/>
      <c r="F1467" s="298">
        <v>1467</v>
      </c>
      <c r="AD1467" s="314"/>
      <c r="AF1467" s="322"/>
      <c r="BB1467" s="315"/>
      <c r="BC1467" s="315"/>
      <c r="BD1467" s="323"/>
      <c r="BV1467" s="324"/>
    </row>
    <row r="1468" spans="1:110" s="313" customFormat="1" ht="16" customHeight="1">
      <c r="A1468" s="297"/>
      <c r="B1468" s="297"/>
      <c r="F1468" s="298">
        <v>1468</v>
      </c>
      <c r="AD1468" s="314"/>
      <c r="AF1468" s="322"/>
      <c r="BB1468" s="315"/>
      <c r="BC1468" s="315"/>
      <c r="BD1468" s="323"/>
      <c r="BV1468" s="324"/>
    </row>
    <row r="1469" spans="1:110" s="313" customFormat="1" ht="16" customHeight="1">
      <c r="A1469" s="297"/>
      <c r="B1469" s="297"/>
      <c r="F1469" s="298">
        <v>1469</v>
      </c>
      <c r="AD1469" s="314"/>
      <c r="AF1469" s="322"/>
      <c r="BB1469" s="315"/>
      <c r="BC1469" s="315"/>
      <c r="BD1469" s="323"/>
      <c r="BV1469" s="324"/>
    </row>
    <row r="1470" spans="1:110" s="313" customFormat="1" ht="16" customHeight="1">
      <c r="A1470" s="297"/>
      <c r="B1470" s="297"/>
      <c r="F1470" s="298">
        <v>1470</v>
      </c>
      <c r="AD1470" s="314"/>
      <c r="AF1470" s="322"/>
      <c r="BB1470" s="315"/>
      <c r="BC1470" s="315"/>
      <c r="BD1470" s="323"/>
      <c r="BV1470" s="324"/>
    </row>
    <row r="1471" spans="1:110" s="313" customFormat="1" ht="16" customHeight="1">
      <c r="A1471" s="297"/>
      <c r="B1471" s="297"/>
      <c r="F1471" s="298">
        <v>1471</v>
      </c>
      <c r="AD1471" s="314"/>
      <c r="AF1471" s="322"/>
      <c r="BB1471" s="315"/>
      <c r="BC1471" s="315"/>
      <c r="BD1471" s="323"/>
      <c r="BV1471" s="324"/>
    </row>
    <row r="1472" spans="1:110" s="313" customFormat="1" ht="16" customHeight="1">
      <c r="A1472" s="297"/>
      <c r="B1472" s="297"/>
      <c r="F1472" s="298">
        <v>1472</v>
      </c>
      <c r="AD1472" s="314"/>
      <c r="AF1472" s="322"/>
      <c r="BB1472" s="315"/>
      <c r="BC1472" s="315"/>
      <c r="BD1472" s="323"/>
      <c r="BV1472" s="324"/>
    </row>
    <row r="1473" spans="1:102" s="313" customFormat="1" ht="16" customHeight="1">
      <c r="A1473" s="297"/>
      <c r="B1473" s="297"/>
      <c r="F1473" s="298">
        <v>1473</v>
      </c>
      <c r="AD1473" s="314"/>
      <c r="AF1473" s="322"/>
      <c r="BB1473" s="315"/>
      <c r="BC1473" s="315"/>
      <c r="BD1473" s="323"/>
      <c r="BV1473" s="324"/>
    </row>
    <row r="1474" spans="1:102" s="313" customFormat="1" ht="16" customHeight="1">
      <c r="A1474" s="297"/>
      <c r="B1474" s="297"/>
      <c r="F1474" s="298">
        <v>1474</v>
      </c>
      <c r="AD1474" s="314"/>
      <c r="AF1474" s="322"/>
      <c r="BB1474" s="315"/>
      <c r="BC1474" s="315"/>
      <c r="BD1474" s="323"/>
      <c r="BV1474" s="324"/>
    </row>
    <row r="1475" spans="1:102" s="313" customFormat="1" ht="16" customHeight="1">
      <c r="A1475" s="297"/>
      <c r="B1475" s="297"/>
      <c r="F1475" s="298">
        <v>1475</v>
      </c>
      <c r="AD1475" s="314"/>
      <c r="AF1475" s="322"/>
      <c r="BB1475" s="315"/>
      <c r="BC1475" s="315"/>
      <c r="BD1475" s="323"/>
      <c r="BV1475" s="324"/>
    </row>
    <row r="1476" spans="1:102" s="313" customFormat="1" ht="16" customHeight="1">
      <c r="A1476" s="297"/>
      <c r="B1476" s="297"/>
      <c r="F1476" s="298">
        <v>1476</v>
      </c>
      <c r="AD1476" s="314"/>
      <c r="AF1476" s="322"/>
      <c r="BB1476" s="315"/>
      <c r="BC1476" s="315"/>
      <c r="BD1476" s="323"/>
      <c r="BV1476" s="324"/>
    </row>
    <row r="1477" spans="1:102" s="313" customFormat="1" ht="16" customHeight="1">
      <c r="A1477" s="297"/>
      <c r="B1477" s="297"/>
      <c r="F1477" s="298">
        <v>1477</v>
      </c>
      <c r="AD1477" s="314"/>
      <c r="AF1477" s="322"/>
      <c r="BB1477" s="315"/>
      <c r="BC1477" s="315"/>
      <c r="BD1477" s="323"/>
      <c r="BV1477" s="324"/>
    </row>
    <row r="1478" spans="1:102" s="313" customFormat="1" ht="16" customHeight="1">
      <c r="A1478" s="297"/>
      <c r="B1478" s="297"/>
      <c r="F1478" s="298">
        <v>1478</v>
      </c>
      <c r="AD1478" s="314"/>
      <c r="AF1478" s="322"/>
      <c r="BB1478" s="315"/>
      <c r="BC1478" s="315"/>
      <c r="BD1478" s="323"/>
      <c r="BV1478" s="324"/>
    </row>
    <row r="1479" spans="1:102" s="313" customFormat="1" ht="16" customHeight="1">
      <c r="A1479" s="297"/>
      <c r="B1479" s="297"/>
      <c r="F1479" s="298">
        <v>1479</v>
      </c>
      <c r="AD1479" s="314"/>
      <c r="AF1479" s="322"/>
      <c r="BB1479" s="315"/>
      <c r="BC1479" s="315"/>
      <c r="BD1479" s="323"/>
      <c r="BV1479" s="324"/>
    </row>
    <row r="1480" spans="1:102" s="313" customFormat="1" ht="16" customHeight="1">
      <c r="A1480" s="297"/>
      <c r="B1480" s="297"/>
      <c r="F1480" s="298">
        <v>1480</v>
      </c>
      <c r="AD1480" s="314"/>
      <c r="AF1480" s="322"/>
      <c r="BB1480" s="315"/>
      <c r="BC1480" s="315"/>
      <c r="BD1480" s="323"/>
      <c r="BV1480" s="324"/>
    </row>
    <row r="1481" spans="1:102" s="313" customFormat="1" ht="16" customHeight="1">
      <c r="A1481" s="297"/>
      <c r="B1481" s="297"/>
      <c r="F1481" s="298">
        <v>1481</v>
      </c>
      <c r="AD1481" s="314"/>
      <c r="AF1481" s="322"/>
      <c r="BB1481" s="315"/>
      <c r="BC1481" s="315"/>
      <c r="BD1481" s="323"/>
      <c r="BV1481" s="324"/>
    </row>
    <row r="1482" spans="1:102" s="313" customFormat="1" ht="16" customHeight="1">
      <c r="A1482" s="297"/>
      <c r="B1482" s="297"/>
      <c r="F1482" s="298">
        <v>1482</v>
      </c>
      <c r="AD1482" s="314"/>
      <c r="AF1482" s="322"/>
      <c r="BB1482" s="315"/>
      <c r="BC1482" s="315"/>
      <c r="BD1482" s="323"/>
      <c r="BV1482" s="324"/>
    </row>
    <row r="1483" spans="1:102" s="313" customFormat="1" ht="16" customHeight="1">
      <c r="A1483" s="297"/>
      <c r="B1483" s="297"/>
      <c r="F1483" s="298">
        <v>1483</v>
      </c>
      <c r="AD1483" s="314"/>
      <c r="AF1483" s="322"/>
      <c r="BB1483" s="315"/>
      <c r="BC1483" s="315"/>
      <c r="BD1483" s="323"/>
      <c r="BV1483" s="324"/>
    </row>
    <row r="1484" spans="1:102" s="313" customFormat="1" ht="16" customHeight="1">
      <c r="A1484" s="297"/>
      <c r="B1484" s="297"/>
      <c r="F1484" s="298">
        <v>1484</v>
      </c>
      <c r="AD1484" s="314"/>
      <c r="AE1484" s="315"/>
      <c r="AF1484" s="325"/>
      <c r="AG1484" s="302"/>
      <c r="AH1484" s="322"/>
      <c r="AI1484" s="322"/>
      <c r="AJ1484" s="302"/>
      <c r="AX1484" s="323"/>
      <c r="BB1484" s="315"/>
      <c r="BC1484" s="315"/>
      <c r="BD1484" s="323"/>
      <c r="BH1484" s="297"/>
      <c r="BI1484" s="312"/>
      <c r="BV1484" s="324"/>
      <c r="BW1484" s="322"/>
      <c r="CW1484" s="312"/>
      <c r="CX1484" s="312"/>
    </row>
    <row r="1485" spans="1:102" s="313" customFormat="1" ht="16" customHeight="1">
      <c r="A1485" s="297"/>
      <c r="B1485" s="297"/>
      <c r="F1485" s="298">
        <v>1485</v>
      </c>
      <c r="AD1485" s="314"/>
      <c r="AE1485" s="315"/>
      <c r="AF1485" s="325"/>
      <c r="AG1485" s="302"/>
      <c r="AH1485" s="322"/>
      <c r="AI1485" s="322"/>
      <c r="AJ1485" s="302"/>
      <c r="AX1485" s="323"/>
      <c r="BB1485" s="315"/>
      <c r="BC1485" s="315"/>
      <c r="BD1485" s="323"/>
      <c r="BH1485" s="297"/>
      <c r="BI1485" s="312"/>
      <c r="BV1485" s="324"/>
      <c r="BW1485" s="322"/>
      <c r="CW1485" s="312"/>
      <c r="CX1485" s="312"/>
    </row>
    <row r="1486" spans="1:102" s="313" customFormat="1" ht="16" customHeight="1">
      <c r="A1486" s="297"/>
      <c r="B1486" s="297"/>
      <c r="F1486" s="298">
        <v>1486</v>
      </c>
      <c r="AD1486" s="314"/>
      <c r="AE1486" s="315"/>
      <c r="AF1486" s="325"/>
      <c r="AG1486" s="302"/>
      <c r="AH1486" s="322"/>
      <c r="AI1486" s="322"/>
      <c r="AJ1486" s="302"/>
      <c r="AX1486" s="323"/>
      <c r="BB1486" s="315"/>
      <c r="BC1486" s="315"/>
      <c r="BD1486" s="323"/>
      <c r="BH1486" s="297"/>
      <c r="BI1486" s="312"/>
      <c r="BV1486" s="324"/>
      <c r="BW1486" s="322"/>
      <c r="CW1486" s="312"/>
      <c r="CX1486" s="312"/>
    </row>
    <row r="1487" spans="1:102" s="313" customFormat="1" ht="16" customHeight="1">
      <c r="A1487" s="297"/>
      <c r="B1487" s="297"/>
      <c r="F1487" s="298">
        <v>1487</v>
      </c>
      <c r="AD1487" s="314"/>
      <c r="AE1487" s="315"/>
      <c r="AF1487" s="325"/>
      <c r="AG1487" s="302"/>
      <c r="AH1487" s="322"/>
      <c r="AI1487" s="322"/>
      <c r="AJ1487" s="302"/>
      <c r="AX1487" s="323"/>
      <c r="BB1487" s="315"/>
      <c r="BC1487" s="315"/>
      <c r="BD1487" s="323"/>
      <c r="BH1487" s="297"/>
      <c r="BI1487" s="312"/>
      <c r="BV1487" s="324"/>
      <c r="BW1487" s="322"/>
      <c r="CW1487" s="312"/>
      <c r="CX1487" s="312"/>
    </row>
    <row r="1488" spans="1:102" s="299" customFormat="1" ht="16" customHeight="1">
      <c r="A1488" s="297"/>
      <c r="B1488" s="297"/>
      <c r="C1488" s="312"/>
      <c r="D1488" s="312"/>
      <c r="E1488" s="312"/>
      <c r="F1488" s="298">
        <v>1488</v>
      </c>
      <c r="G1488" s="312"/>
      <c r="H1488" s="312"/>
      <c r="I1488" s="312"/>
      <c r="J1488" s="312"/>
      <c r="K1488" s="312"/>
      <c r="L1488" s="312"/>
      <c r="M1488" s="312"/>
      <c r="N1488" s="312"/>
      <c r="O1488" s="312"/>
      <c r="P1488" s="312"/>
      <c r="Q1488" s="312"/>
      <c r="R1488" s="312"/>
      <c r="S1488" s="312"/>
      <c r="T1488" s="312"/>
      <c r="U1488" s="312"/>
      <c r="V1488" s="312"/>
      <c r="W1488" s="312"/>
      <c r="X1488" s="312"/>
      <c r="Y1488" s="312"/>
      <c r="Z1488" s="312"/>
      <c r="AA1488" s="312"/>
      <c r="AB1488" s="312"/>
      <c r="AD1488" s="300"/>
      <c r="AE1488" s="304"/>
      <c r="AF1488" s="297"/>
      <c r="AG1488" s="302"/>
      <c r="AH1488" s="326"/>
      <c r="AI1488" s="297"/>
      <c r="AJ1488" s="302"/>
      <c r="AX1488" s="303"/>
      <c r="BB1488" s="304"/>
      <c r="BC1488" s="304"/>
      <c r="BD1488" s="303"/>
      <c r="BH1488" s="297"/>
      <c r="BI1488" s="312"/>
      <c r="BV1488" s="327"/>
      <c r="BW1488" s="310"/>
      <c r="CW1488" s="312"/>
      <c r="CX1488" s="312"/>
    </row>
    <row r="1489" spans="1:110" s="299" customFormat="1" ht="16" customHeight="1">
      <c r="A1489" s="297"/>
      <c r="B1489" s="297"/>
      <c r="C1489" s="312"/>
      <c r="D1489" s="312"/>
      <c r="E1489" s="312"/>
      <c r="F1489" s="298">
        <v>1489</v>
      </c>
      <c r="G1489" s="312"/>
      <c r="H1489" s="312"/>
      <c r="I1489" s="312"/>
      <c r="J1489" s="312"/>
      <c r="K1489" s="312"/>
      <c r="L1489" s="312"/>
      <c r="M1489" s="312"/>
      <c r="N1489" s="312"/>
      <c r="O1489" s="312"/>
      <c r="P1489" s="312"/>
      <c r="Q1489" s="312"/>
      <c r="R1489" s="312"/>
      <c r="S1489" s="312"/>
      <c r="T1489" s="312"/>
      <c r="U1489" s="312"/>
      <c r="V1489" s="312"/>
      <c r="W1489" s="312"/>
      <c r="X1489" s="312"/>
      <c r="Y1489" s="312"/>
      <c r="Z1489" s="312"/>
      <c r="AA1489" s="312"/>
      <c r="AB1489" s="312"/>
      <c r="AD1489" s="300"/>
      <c r="AE1489" s="304"/>
      <c r="AF1489" s="297"/>
      <c r="AG1489" s="302"/>
      <c r="AH1489" s="326"/>
      <c r="AI1489" s="297"/>
      <c r="AJ1489" s="302"/>
      <c r="AX1489" s="303"/>
      <c r="BB1489" s="304"/>
      <c r="BC1489" s="304"/>
      <c r="BD1489" s="303"/>
      <c r="BH1489" s="297"/>
      <c r="BI1489" s="312"/>
      <c r="BV1489" s="327"/>
      <c r="BW1489" s="310"/>
      <c r="CW1489" s="312"/>
      <c r="CX1489" s="312"/>
    </row>
    <row r="1490" spans="1:110" s="299" customFormat="1" ht="16" customHeight="1">
      <c r="A1490" s="297"/>
      <c r="B1490" s="297"/>
      <c r="C1490" s="312"/>
      <c r="D1490" s="312"/>
      <c r="E1490" s="312"/>
      <c r="F1490" s="298">
        <v>1490</v>
      </c>
      <c r="G1490" s="312"/>
      <c r="H1490" s="312"/>
      <c r="I1490" s="312"/>
      <c r="J1490" s="312"/>
      <c r="K1490" s="312"/>
      <c r="L1490" s="312"/>
      <c r="M1490" s="312"/>
      <c r="N1490" s="312"/>
      <c r="O1490" s="312"/>
      <c r="P1490" s="312"/>
      <c r="Q1490" s="312"/>
      <c r="R1490" s="312"/>
      <c r="S1490" s="312"/>
      <c r="T1490" s="312"/>
      <c r="U1490" s="312"/>
      <c r="V1490" s="312"/>
      <c r="W1490" s="312"/>
      <c r="X1490" s="312"/>
      <c r="Y1490" s="312"/>
      <c r="Z1490" s="312"/>
      <c r="AA1490" s="312"/>
      <c r="AB1490" s="312"/>
      <c r="AD1490" s="300"/>
      <c r="AE1490" s="304"/>
      <c r="AF1490" s="297"/>
      <c r="AG1490" s="302"/>
      <c r="AH1490" s="326"/>
      <c r="AI1490" s="297"/>
      <c r="AJ1490" s="302"/>
      <c r="AX1490" s="303"/>
      <c r="BB1490" s="304"/>
      <c r="BC1490" s="304"/>
      <c r="BD1490" s="303"/>
      <c r="BH1490" s="297"/>
      <c r="BI1490" s="312"/>
      <c r="BV1490" s="327"/>
      <c r="BW1490" s="310"/>
      <c r="CW1490" s="312"/>
      <c r="CX1490" s="312"/>
    </row>
    <row r="1491" spans="1:110" s="299" customFormat="1" ht="16" customHeight="1">
      <c r="A1491" s="297"/>
      <c r="B1491" s="297"/>
      <c r="C1491" s="312"/>
      <c r="D1491" s="312"/>
      <c r="E1491" s="312"/>
      <c r="F1491" s="298">
        <v>1491</v>
      </c>
      <c r="G1491" s="312"/>
      <c r="H1491" s="312"/>
      <c r="I1491" s="312"/>
      <c r="J1491" s="312"/>
      <c r="K1491" s="312"/>
      <c r="L1491" s="312"/>
      <c r="M1491" s="312"/>
      <c r="N1491" s="312"/>
      <c r="O1491" s="312"/>
      <c r="P1491" s="312"/>
      <c r="Q1491" s="312"/>
      <c r="R1491" s="312"/>
      <c r="S1491" s="312"/>
      <c r="T1491" s="312"/>
      <c r="U1491" s="312"/>
      <c r="V1491" s="312"/>
      <c r="W1491" s="312"/>
      <c r="X1491" s="312"/>
      <c r="Y1491" s="312"/>
      <c r="Z1491" s="312"/>
      <c r="AA1491" s="312"/>
      <c r="AB1491" s="312"/>
      <c r="AD1491" s="300"/>
      <c r="AE1491" s="304"/>
      <c r="AF1491" s="297"/>
      <c r="AG1491" s="302"/>
      <c r="AH1491" s="326"/>
      <c r="AI1491" s="297"/>
      <c r="AJ1491" s="302"/>
      <c r="AX1491" s="303"/>
      <c r="BB1491" s="304"/>
      <c r="BC1491" s="304"/>
      <c r="BD1491" s="303"/>
      <c r="BH1491" s="297"/>
      <c r="BI1491" s="312"/>
      <c r="BV1491" s="327"/>
      <c r="BW1491" s="310"/>
      <c r="CW1491" s="312"/>
      <c r="CX1491" s="312"/>
    </row>
    <row r="1492" spans="1:110" s="299" customFormat="1" ht="16" customHeight="1">
      <c r="A1492" s="297"/>
      <c r="B1492" s="297"/>
      <c r="C1492" s="312"/>
      <c r="D1492" s="312"/>
      <c r="E1492" s="312"/>
      <c r="F1492" s="298">
        <v>1492</v>
      </c>
      <c r="G1492" s="312"/>
      <c r="H1492" s="312"/>
      <c r="I1492" s="312"/>
      <c r="J1492" s="312"/>
      <c r="K1492" s="312"/>
      <c r="L1492" s="312"/>
      <c r="M1492" s="312"/>
      <c r="N1492" s="312"/>
      <c r="O1492" s="312"/>
      <c r="P1492" s="312"/>
      <c r="Q1492" s="312"/>
      <c r="R1492" s="312"/>
      <c r="S1492" s="312"/>
      <c r="T1492" s="312"/>
      <c r="U1492" s="312"/>
      <c r="V1492" s="312"/>
      <c r="W1492" s="312"/>
      <c r="X1492" s="312"/>
      <c r="Y1492" s="312"/>
      <c r="Z1492" s="312"/>
      <c r="AA1492" s="312"/>
      <c r="AB1492" s="312"/>
      <c r="AD1492" s="300"/>
      <c r="AE1492" s="304"/>
      <c r="AF1492" s="297"/>
      <c r="AG1492" s="302"/>
      <c r="AH1492" s="326"/>
      <c r="AI1492" s="297"/>
      <c r="AJ1492" s="302"/>
      <c r="AX1492" s="303"/>
      <c r="BB1492" s="304"/>
      <c r="BC1492" s="304"/>
      <c r="BD1492" s="303"/>
      <c r="BH1492" s="297"/>
      <c r="BI1492" s="312"/>
      <c r="BV1492" s="327"/>
      <c r="BW1492" s="310"/>
      <c r="CW1492" s="312"/>
      <c r="CX1492" s="312"/>
    </row>
    <row r="1493" spans="1:110" s="299" customFormat="1" ht="16" customHeight="1">
      <c r="A1493" s="297"/>
      <c r="B1493" s="297"/>
      <c r="C1493" s="312"/>
      <c r="D1493" s="312"/>
      <c r="E1493" s="312"/>
      <c r="F1493" s="298">
        <v>1493</v>
      </c>
      <c r="G1493" s="312"/>
      <c r="H1493" s="312"/>
      <c r="I1493" s="312"/>
      <c r="J1493" s="312"/>
      <c r="K1493" s="312"/>
      <c r="L1493" s="312"/>
      <c r="M1493" s="312"/>
      <c r="N1493" s="312"/>
      <c r="O1493" s="312"/>
      <c r="P1493" s="312"/>
      <c r="Q1493" s="312"/>
      <c r="R1493" s="312"/>
      <c r="S1493" s="312"/>
      <c r="T1493" s="312"/>
      <c r="U1493" s="312"/>
      <c r="V1493" s="312"/>
      <c r="W1493" s="312"/>
      <c r="X1493" s="312"/>
      <c r="Y1493" s="312"/>
      <c r="Z1493" s="312"/>
      <c r="AA1493" s="312"/>
      <c r="AB1493" s="312"/>
      <c r="AD1493" s="300"/>
      <c r="AE1493" s="304"/>
      <c r="AF1493" s="297"/>
      <c r="AG1493" s="302"/>
      <c r="AH1493" s="326"/>
      <c r="AI1493" s="297"/>
      <c r="AJ1493" s="302"/>
      <c r="AX1493" s="303"/>
      <c r="BB1493" s="304"/>
      <c r="BC1493" s="304"/>
      <c r="BD1493" s="303"/>
      <c r="BH1493" s="297"/>
      <c r="BI1493" s="312"/>
      <c r="BV1493" s="327"/>
      <c r="BW1493" s="310"/>
      <c r="CW1493" s="312"/>
      <c r="CX1493" s="312"/>
    </row>
    <row r="1494" spans="1:110" s="299" customFormat="1" ht="16" customHeight="1">
      <c r="A1494" s="297"/>
      <c r="B1494" s="297"/>
      <c r="C1494" s="312"/>
      <c r="D1494" s="312"/>
      <c r="E1494" s="312"/>
      <c r="F1494" s="298">
        <v>1494</v>
      </c>
      <c r="G1494" s="312"/>
      <c r="H1494" s="312"/>
      <c r="I1494" s="312"/>
      <c r="J1494" s="312"/>
      <c r="K1494" s="312"/>
      <c r="L1494" s="312"/>
      <c r="M1494" s="312"/>
      <c r="N1494" s="312"/>
      <c r="O1494" s="312"/>
      <c r="P1494" s="312"/>
      <c r="Q1494" s="312"/>
      <c r="R1494" s="312"/>
      <c r="S1494" s="312"/>
      <c r="T1494" s="312"/>
      <c r="U1494" s="312"/>
      <c r="V1494" s="312"/>
      <c r="W1494" s="312"/>
      <c r="X1494" s="312"/>
      <c r="Y1494" s="312"/>
      <c r="Z1494" s="312"/>
      <c r="AA1494" s="312"/>
      <c r="AB1494" s="312"/>
      <c r="AD1494" s="300"/>
      <c r="AE1494" s="304"/>
      <c r="AF1494" s="297"/>
      <c r="AG1494" s="302"/>
      <c r="AH1494" s="326"/>
      <c r="AI1494" s="297"/>
      <c r="AJ1494" s="302"/>
      <c r="AX1494" s="303"/>
      <c r="BB1494" s="304"/>
      <c r="BC1494" s="304"/>
      <c r="BD1494" s="303"/>
      <c r="BH1494" s="297"/>
      <c r="BI1494" s="312"/>
      <c r="BV1494" s="327"/>
      <c r="BW1494" s="310"/>
      <c r="CW1494" s="312"/>
      <c r="CX1494" s="312"/>
    </row>
    <row r="1495" spans="1:110" s="299" customFormat="1" ht="16" customHeight="1">
      <c r="A1495" s="297"/>
      <c r="B1495" s="297"/>
      <c r="C1495" s="312"/>
      <c r="D1495" s="312"/>
      <c r="E1495" s="312"/>
      <c r="F1495" s="298">
        <v>1495</v>
      </c>
      <c r="G1495" s="312"/>
      <c r="H1495" s="312"/>
      <c r="I1495" s="312"/>
      <c r="J1495" s="312"/>
      <c r="K1495" s="312"/>
      <c r="L1495" s="312"/>
      <c r="M1495" s="312"/>
      <c r="N1495" s="312"/>
      <c r="O1495" s="312"/>
      <c r="P1495" s="312"/>
      <c r="Q1495" s="312"/>
      <c r="R1495" s="312"/>
      <c r="S1495" s="312"/>
      <c r="T1495" s="312"/>
      <c r="U1495" s="312"/>
      <c r="V1495" s="312"/>
      <c r="W1495" s="312"/>
      <c r="X1495" s="312"/>
      <c r="Y1495" s="312"/>
      <c r="Z1495" s="312"/>
      <c r="AA1495" s="312"/>
      <c r="AB1495" s="312"/>
      <c r="AD1495" s="300"/>
      <c r="AE1495" s="304"/>
      <c r="AF1495" s="297"/>
      <c r="AG1495" s="302"/>
      <c r="AH1495" s="326"/>
      <c r="AI1495" s="297"/>
      <c r="AJ1495" s="302"/>
      <c r="AX1495" s="303"/>
      <c r="BB1495" s="304"/>
      <c r="BC1495" s="304"/>
      <c r="BD1495" s="303"/>
      <c r="BH1495" s="297"/>
      <c r="BI1495" s="312"/>
      <c r="BV1495" s="327"/>
      <c r="BW1495" s="310"/>
      <c r="CW1495" s="312"/>
      <c r="CX1495" s="312"/>
    </row>
    <row r="1496" spans="1:110" s="299" customFormat="1" ht="16" customHeight="1">
      <c r="A1496" s="297"/>
      <c r="B1496" s="297"/>
      <c r="C1496" s="312"/>
      <c r="D1496" s="312"/>
      <c r="E1496" s="312"/>
      <c r="F1496" s="298">
        <v>1496</v>
      </c>
      <c r="G1496" s="312"/>
      <c r="H1496" s="312"/>
      <c r="I1496" s="312"/>
      <c r="J1496" s="312"/>
      <c r="K1496" s="312"/>
      <c r="L1496" s="312"/>
      <c r="M1496" s="312"/>
      <c r="N1496" s="312"/>
      <c r="O1496" s="312"/>
      <c r="P1496" s="312"/>
      <c r="Q1496" s="312"/>
      <c r="R1496" s="312"/>
      <c r="S1496" s="312"/>
      <c r="T1496" s="312"/>
      <c r="U1496" s="312"/>
      <c r="V1496" s="312"/>
      <c r="W1496" s="312"/>
      <c r="X1496" s="312"/>
      <c r="Y1496" s="312"/>
      <c r="Z1496" s="312"/>
      <c r="AA1496" s="312"/>
      <c r="AB1496" s="312"/>
      <c r="AD1496" s="300"/>
      <c r="AE1496" s="304"/>
      <c r="AF1496" s="297"/>
      <c r="AG1496" s="302"/>
      <c r="AH1496" s="326"/>
      <c r="AI1496" s="297"/>
      <c r="AJ1496" s="302"/>
      <c r="AX1496" s="303"/>
      <c r="BB1496" s="304"/>
      <c r="BC1496" s="304"/>
      <c r="BD1496" s="303"/>
      <c r="BH1496" s="297"/>
      <c r="BI1496" s="312"/>
      <c r="BV1496" s="327"/>
      <c r="BW1496" s="310"/>
      <c r="CW1496" s="312"/>
      <c r="CX1496" s="312"/>
    </row>
    <row r="1497" spans="1:110" s="299" customFormat="1" ht="16" customHeight="1">
      <c r="A1497" s="297"/>
      <c r="B1497" s="297"/>
      <c r="C1497" s="312"/>
      <c r="D1497" s="312"/>
      <c r="E1497" s="312"/>
      <c r="F1497" s="298">
        <v>1497</v>
      </c>
      <c r="G1497" s="312"/>
      <c r="H1497" s="312"/>
      <c r="I1497" s="312"/>
      <c r="J1497" s="312"/>
      <c r="K1497" s="312"/>
      <c r="L1497" s="312"/>
      <c r="M1497" s="312"/>
      <c r="N1497" s="312"/>
      <c r="O1497" s="312"/>
      <c r="P1497" s="312"/>
      <c r="Q1497" s="312"/>
      <c r="R1497" s="312"/>
      <c r="S1497" s="312"/>
      <c r="T1497" s="312"/>
      <c r="U1497" s="312"/>
      <c r="V1497" s="312"/>
      <c r="W1497" s="312"/>
      <c r="X1497" s="312"/>
      <c r="Y1497" s="312"/>
      <c r="Z1497" s="312"/>
      <c r="AA1497" s="312"/>
      <c r="AB1497" s="312"/>
      <c r="AD1497" s="300"/>
      <c r="AE1497" s="304"/>
      <c r="AF1497" s="297"/>
      <c r="AG1497" s="302"/>
      <c r="AH1497" s="326"/>
      <c r="AI1497" s="297"/>
      <c r="AJ1497" s="302"/>
      <c r="AX1497" s="303"/>
      <c r="BB1497" s="304"/>
      <c r="BC1497" s="304"/>
      <c r="BD1497" s="303"/>
      <c r="BH1497" s="297"/>
      <c r="BI1497" s="312"/>
      <c r="BV1497" s="327"/>
      <c r="BW1497" s="310"/>
      <c r="CW1497" s="312"/>
      <c r="CX1497" s="312"/>
    </row>
    <row r="1498" spans="1:110" s="302" customFormat="1" ht="38" customHeight="1">
      <c r="A1498" s="297" t="s">
        <v>10</v>
      </c>
      <c r="B1498" s="297" t="s">
        <v>11</v>
      </c>
      <c r="C1498" s="328" t="s">
        <v>62</v>
      </c>
      <c r="D1498" s="328" t="s">
        <v>107</v>
      </c>
      <c r="E1498" s="328" t="s">
        <v>108</v>
      </c>
      <c r="F1498" s="328">
        <v>1498</v>
      </c>
      <c r="G1498" s="328" t="s">
        <v>55</v>
      </c>
      <c r="H1498" s="328" t="s">
        <v>56</v>
      </c>
      <c r="I1498" s="329" t="s">
        <v>57</v>
      </c>
      <c r="J1498" s="330" t="s">
        <v>58</v>
      </c>
      <c r="K1498" s="328" t="s">
        <v>86</v>
      </c>
      <c r="L1498" s="328" t="s">
        <v>93</v>
      </c>
      <c r="M1498" s="328" t="s">
        <v>87</v>
      </c>
      <c r="N1498" s="328" t="s">
        <v>94</v>
      </c>
      <c r="O1498" s="328" t="s">
        <v>88</v>
      </c>
      <c r="P1498" s="328" t="s">
        <v>89</v>
      </c>
      <c r="Q1498" s="331" t="s">
        <v>90</v>
      </c>
      <c r="R1498" s="331" t="s">
        <v>59</v>
      </c>
      <c r="S1498" s="331" t="s">
        <v>91</v>
      </c>
      <c r="T1498" s="328" t="s">
        <v>60</v>
      </c>
      <c r="U1498" s="328" t="s">
        <v>224</v>
      </c>
      <c r="V1498" s="328" t="s">
        <v>349</v>
      </c>
      <c r="W1498" s="328" t="s">
        <v>92</v>
      </c>
      <c r="X1498" s="328" t="s">
        <v>225</v>
      </c>
      <c r="Y1498" s="328" t="s">
        <v>95</v>
      </c>
      <c r="Z1498" s="328" t="s">
        <v>85</v>
      </c>
      <c r="AA1498" s="328" t="s">
        <v>84</v>
      </c>
      <c r="AB1498" s="332" t="s">
        <v>82</v>
      </c>
      <c r="AD1498" s="333"/>
      <c r="AE1498" s="334"/>
      <c r="AF1498" s="335" t="s">
        <v>887</v>
      </c>
      <c r="AG1498" s="336"/>
      <c r="AH1498" s="337" t="s">
        <v>10</v>
      </c>
      <c r="AI1498" s="337" t="s">
        <v>11</v>
      </c>
      <c r="AJ1498" s="338" t="s">
        <v>133</v>
      </c>
      <c r="AK1498" s="338" t="s">
        <v>121</v>
      </c>
      <c r="AL1498" s="338" t="s">
        <v>122</v>
      </c>
      <c r="AM1498" s="338" t="s">
        <v>123</v>
      </c>
      <c r="AN1498" s="338" t="s">
        <v>124</v>
      </c>
      <c r="AO1498" s="338" t="s">
        <v>125</v>
      </c>
      <c r="AP1498" s="338" t="s">
        <v>126</v>
      </c>
      <c r="AQ1498" s="338"/>
      <c r="AR1498" s="338" t="s">
        <v>127</v>
      </c>
      <c r="AS1498" s="338" t="s">
        <v>128</v>
      </c>
      <c r="AT1498" s="338" t="s">
        <v>129</v>
      </c>
      <c r="AU1498" s="338" t="s">
        <v>130</v>
      </c>
      <c r="AV1498" s="338" t="s">
        <v>131</v>
      </c>
      <c r="AW1498" s="338" t="s">
        <v>132</v>
      </c>
      <c r="AX1498" s="339" t="s">
        <v>139</v>
      </c>
      <c r="AY1498" s="338" t="s">
        <v>8</v>
      </c>
      <c r="AZ1498" s="338" t="s">
        <v>144</v>
      </c>
      <c r="BA1498" s="338" t="s">
        <v>145</v>
      </c>
      <c r="BB1498" s="338" t="s">
        <v>143</v>
      </c>
      <c r="BC1498" s="338" t="s">
        <v>9</v>
      </c>
      <c r="BD1498" s="339" t="s">
        <v>143</v>
      </c>
      <c r="BE1498" s="338" t="s">
        <v>9</v>
      </c>
      <c r="BF1498" s="336" t="s">
        <v>34</v>
      </c>
      <c r="BG1498" s="336" t="s">
        <v>34</v>
      </c>
      <c r="BH1498" s="340" t="s">
        <v>61</v>
      </c>
      <c r="BI1498" s="341" t="s">
        <v>83</v>
      </c>
      <c r="BJ1498" s="342" t="s">
        <v>21</v>
      </c>
      <c r="BK1498" s="342" t="s">
        <v>62</v>
      </c>
      <c r="BL1498" s="343" t="s">
        <v>888</v>
      </c>
      <c r="BM1498" s="344" t="s">
        <v>148</v>
      </c>
      <c r="BN1498" s="344" t="s">
        <v>63</v>
      </c>
      <c r="BO1498" s="344" t="s">
        <v>12</v>
      </c>
      <c r="BP1498" s="345" t="s">
        <v>13</v>
      </c>
      <c r="BQ1498" s="345" t="s">
        <v>14</v>
      </c>
      <c r="BR1498" s="345" t="s">
        <v>29</v>
      </c>
      <c r="BS1498" s="345" t="s">
        <v>15</v>
      </c>
      <c r="BT1498" s="346" t="s">
        <v>889</v>
      </c>
      <c r="BU1498" s="347" t="s">
        <v>890</v>
      </c>
      <c r="BV1498" s="348" t="s">
        <v>891</v>
      </c>
      <c r="BW1498" s="349" t="s">
        <v>892</v>
      </c>
      <c r="BX1498" s="347" t="s">
        <v>893</v>
      </c>
      <c r="BY1498" s="347" t="s">
        <v>894</v>
      </c>
      <c r="BZ1498" s="347" t="s">
        <v>895</v>
      </c>
      <c r="CA1498" s="347" t="s">
        <v>896</v>
      </c>
      <c r="CB1498" s="347" t="s">
        <v>897</v>
      </c>
      <c r="CC1498" s="350" t="s">
        <v>898</v>
      </c>
      <c r="CD1498" s="350" t="s">
        <v>899</v>
      </c>
      <c r="CE1498" s="350" t="s">
        <v>900</v>
      </c>
      <c r="CF1498" s="350" t="s">
        <v>901</v>
      </c>
      <c r="CG1498" s="351" t="s">
        <v>902</v>
      </c>
      <c r="CH1498" s="351" t="s">
        <v>903</v>
      </c>
      <c r="CI1498" s="351" t="s">
        <v>904</v>
      </c>
      <c r="CJ1498" s="351" t="s">
        <v>905</v>
      </c>
      <c r="CK1498" s="351" t="s">
        <v>906</v>
      </c>
      <c r="CL1498" s="350" t="s">
        <v>907</v>
      </c>
      <c r="CM1498" s="344" t="s">
        <v>908</v>
      </c>
      <c r="CN1498" s="344" t="s">
        <v>909</v>
      </c>
      <c r="CO1498" s="344" t="s">
        <v>910</v>
      </c>
      <c r="CP1498" s="344" t="s">
        <v>911</v>
      </c>
      <c r="CQ1498" s="345" t="s">
        <v>912</v>
      </c>
      <c r="CR1498" s="345" t="s">
        <v>913</v>
      </c>
      <c r="CS1498" s="345" t="s">
        <v>914</v>
      </c>
      <c r="CT1498" s="345" t="s">
        <v>915</v>
      </c>
      <c r="CU1498" s="345" t="s">
        <v>916</v>
      </c>
      <c r="CV1498" s="344" t="s">
        <v>917</v>
      </c>
      <c r="CW1498" s="352" t="s">
        <v>26</v>
      </c>
      <c r="CX1498" s="353" t="s">
        <v>27</v>
      </c>
      <c r="CY1498" s="354" t="s">
        <v>918</v>
      </c>
      <c r="CZ1498" s="354" t="s">
        <v>919</v>
      </c>
      <c r="DA1498" s="354" t="s">
        <v>920</v>
      </c>
      <c r="DB1498" s="354" t="s">
        <v>921</v>
      </c>
      <c r="DC1498" s="354" t="s">
        <v>922</v>
      </c>
      <c r="DD1498" s="354" t="s">
        <v>923</v>
      </c>
      <c r="DE1498" s="354" t="s">
        <v>924</v>
      </c>
      <c r="DF1498" s="354" t="s">
        <v>30</v>
      </c>
    </row>
    <row r="1499" spans="1:110" s="299" customFormat="1" ht="16" customHeight="1">
      <c r="A1499" s="297">
        <v>0</v>
      </c>
      <c r="B1499" s="297">
        <v>0</v>
      </c>
      <c r="C1499" s="312"/>
      <c r="D1499" s="312"/>
      <c r="E1499" s="312"/>
      <c r="F1499" s="312"/>
      <c r="G1499" s="312"/>
      <c r="H1499" s="312"/>
      <c r="I1499" s="312"/>
      <c r="J1499" s="312"/>
      <c r="K1499" s="312"/>
      <c r="L1499" s="312"/>
      <c r="M1499" s="312"/>
      <c r="N1499" s="312"/>
      <c r="O1499" s="312"/>
      <c r="P1499" s="312"/>
      <c r="Q1499" s="312"/>
      <c r="R1499" s="312"/>
      <c r="S1499" s="312"/>
      <c r="T1499" s="312"/>
      <c r="U1499" s="312"/>
      <c r="V1499" s="312"/>
      <c r="W1499" s="312"/>
      <c r="X1499" s="312"/>
      <c r="Y1499" s="312"/>
      <c r="Z1499" s="312"/>
      <c r="AA1499" s="312"/>
      <c r="AB1499" s="312"/>
      <c r="AD1499" s="300"/>
      <c r="AE1499" s="304"/>
      <c r="AF1499" s="297"/>
      <c r="AG1499" s="302"/>
      <c r="AH1499" s="326"/>
      <c r="AI1499" s="297"/>
      <c r="AJ1499" s="302"/>
      <c r="AX1499" s="303"/>
      <c r="BB1499" s="304"/>
      <c r="BC1499" s="304"/>
      <c r="BD1499" s="303"/>
      <c r="BH1499" s="297"/>
      <c r="BI1499" s="312"/>
      <c r="BV1499" s="327"/>
      <c r="BW1499" s="310"/>
      <c r="CW1499" s="312"/>
      <c r="CX1499" s="312"/>
    </row>
    <row r="1500" spans="1:110" s="299" customFormat="1" ht="16" customHeight="1">
      <c r="A1500" s="297" t="s">
        <v>5162</v>
      </c>
      <c r="B1500" s="297" t="s">
        <v>5162</v>
      </c>
      <c r="C1500" s="119" t="s">
        <v>115</v>
      </c>
      <c r="D1500" s="119" t="s">
        <v>1202</v>
      </c>
      <c r="E1500" s="119" t="s">
        <v>860</v>
      </c>
      <c r="F1500" s="298">
        <v>1500</v>
      </c>
      <c r="G1500" s="119"/>
      <c r="H1500" s="119"/>
      <c r="I1500" s="119"/>
      <c r="J1500" s="119"/>
      <c r="K1500" s="119" t="s">
        <v>378</v>
      </c>
      <c r="L1500" s="119"/>
      <c r="M1500" s="119" t="s">
        <v>147</v>
      </c>
      <c r="N1500" s="119"/>
      <c r="O1500" s="119"/>
      <c r="P1500" s="119"/>
      <c r="Q1500" s="119"/>
      <c r="R1500" s="119">
        <v>1</v>
      </c>
      <c r="S1500" s="119"/>
      <c r="T1500" s="119"/>
      <c r="U1500" s="119"/>
      <c r="V1500" s="119"/>
      <c r="W1500" s="119"/>
      <c r="X1500" s="119" t="s">
        <v>5163</v>
      </c>
      <c r="Y1500" s="119" t="s">
        <v>5164</v>
      </c>
      <c r="Z1500" s="119" t="s">
        <v>5165</v>
      </c>
      <c r="AA1500" s="119" t="s">
        <v>5166</v>
      </c>
      <c r="AB1500" s="119" t="s">
        <v>1209</v>
      </c>
      <c r="AD1500" s="300"/>
      <c r="AE1500" s="304"/>
      <c r="AF1500" s="297"/>
      <c r="AG1500" s="302"/>
      <c r="AH1500" s="297" t="s">
        <v>5162</v>
      </c>
      <c r="AI1500" s="297" t="s">
        <v>5162</v>
      </c>
      <c r="AJ1500" s="302">
        <v>1</v>
      </c>
      <c r="AX1500" s="303"/>
      <c r="AZ1500" s="303"/>
      <c r="BB1500" s="304"/>
      <c r="BC1500" s="304"/>
      <c r="BD1500" s="303"/>
      <c r="BE1500" s="303"/>
      <c r="BF1500" s="305"/>
      <c r="BG1500" s="305"/>
      <c r="BH1500" s="306" t="s">
        <v>1202</v>
      </c>
      <c r="BI1500" s="163"/>
      <c r="BJ1500" s="305" t="s">
        <v>110</v>
      </c>
      <c r="BK1500" s="305" t="s">
        <v>115</v>
      </c>
      <c r="BL1500" s="305">
        <v>2</v>
      </c>
      <c r="BM1500" s="307"/>
      <c r="BN1500" s="307"/>
      <c r="BO1500" s="307"/>
      <c r="BP1500" s="307"/>
      <c r="BQ1500" s="307"/>
      <c r="BR1500" s="307">
        <v>95</v>
      </c>
      <c r="BS1500" s="307">
        <v>95</v>
      </c>
      <c r="BT1500" s="307"/>
      <c r="BU1500" s="307"/>
      <c r="BV1500" s="309"/>
      <c r="BW1500" s="310"/>
      <c r="BX1500" s="305"/>
      <c r="BY1500" s="308"/>
      <c r="BZ1500" s="308"/>
      <c r="CA1500" s="308"/>
      <c r="CB1500" s="308"/>
      <c r="CC1500" s="307"/>
      <c r="CD1500" s="305"/>
      <c r="CE1500" s="310"/>
      <c r="CF1500" s="305"/>
      <c r="CG1500" s="308"/>
      <c r="CH1500" s="308"/>
      <c r="CI1500" s="308"/>
      <c r="CJ1500" s="308"/>
      <c r="CK1500" s="307"/>
      <c r="CL1500" s="307"/>
      <c r="CM1500" s="307"/>
      <c r="CN1500" s="311"/>
      <c r="CO1500" s="305"/>
      <c r="CP1500" s="305"/>
      <c r="CQ1500" s="308"/>
      <c r="CR1500" s="308"/>
      <c r="CS1500" s="308"/>
      <c r="CT1500" s="308"/>
      <c r="CW1500" s="318" t="s">
        <v>1202</v>
      </c>
      <c r="CX1500" s="318" t="s">
        <v>860</v>
      </c>
      <c r="CY1500" s="320" t="s">
        <v>925</v>
      </c>
      <c r="CZ1500" s="319" t="s">
        <v>53</v>
      </c>
      <c r="DA1500" s="319" t="s">
        <v>53</v>
      </c>
      <c r="DB1500" s="319">
        <v>6</v>
      </c>
      <c r="DC1500" s="319">
        <v>6</v>
      </c>
      <c r="DD1500" s="319">
        <v>47.5</v>
      </c>
      <c r="DE1500" s="319">
        <v>47.5</v>
      </c>
      <c r="DF1500" s="319" t="s">
        <v>48</v>
      </c>
    </row>
    <row r="1501" spans="1:110" s="299" customFormat="1" ht="16" customHeight="1">
      <c r="A1501" s="297" t="s">
        <v>5167</v>
      </c>
      <c r="B1501" s="297" t="s">
        <v>5167</v>
      </c>
      <c r="C1501" s="119" t="s">
        <v>115</v>
      </c>
      <c r="D1501" s="119" t="s">
        <v>860</v>
      </c>
      <c r="E1501" s="119" t="s">
        <v>1223</v>
      </c>
      <c r="F1501" s="298">
        <v>1501</v>
      </c>
      <c r="G1501" s="119"/>
      <c r="H1501" s="119"/>
      <c r="I1501" s="119"/>
      <c r="J1501" s="119"/>
      <c r="K1501" s="119" t="s">
        <v>378</v>
      </c>
      <c r="L1501" s="119"/>
      <c r="M1501" s="119" t="s">
        <v>147</v>
      </c>
      <c r="N1501" s="119"/>
      <c r="O1501" s="119"/>
      <c r="P1501" s="119"/>
      <c r="Q1501" s="119"/>
      <c r="R1501" s="119">
        <v>1</v>
      </c>
      <c r="S1501" s="119"/>
      <c r="T1501" s="119"/>
      <c r="U1501" s="119"/>
      <c r="V1501" s="119"/>
      <c r="W1501" s="119"/>
      <c r="X1501" s="119" t="s">
        <v>5168</v>
      </c>
      <c r="Y1501" s="119" t="s">
        <v>5169</v>
      </c>
      <c r="Z1501" s="119" t="s">
        <v>5170</v>
      </c>
      <c r="AA1501" s="119" t="s">
        <v>5171</v>
      </c>
      <c r="AB1501" s="119" t="s">
        <v>1209</v>
      </c>
      <c r="AD1501" s="300"/>
      <c r="AE1501" s="304"/>
      <c r="AF1501" s="297"/>
      <c r="AG1501" s="355">
        <v>0</v>
      </c>
      <c r="AH1501" s="297" t="s">
        <v>5167</v>
      </c>
      <c r="AI1501" s="297" t="s">
        <v>5167</v>
      </c>
      <c r="AJ1501" s="302">
        <v>2</v>
      </c>
      <c r="AX1501" s="303"/>
      <c r="AZ1501" s="303"/>
      <c r="BB1501" s="304"/>
      <c r="BC1501" s="304"/>
      <c r="BD1501" s="303"/>
      <c r="BE1501" s="303"/>
      <c r="BF1501" s="305"/>
      <c r="BG1501" s="305"/>
      <c r="BH1501" s="306" t="s">
        <v>860</v>
      </c>
      <c r="BI1501" s="163"/>
      <c r="BJ1501" s="305" t="s">
        <v>110</v>
      </c>
      <c r="BK1501" s="305" t="s">
        <v>115</v>
      </c>
      <c r="BL1501" s="305">
        <v>1.5</v>
      </c>
      <c r="BM1501" s="307"/>
      <c r="BN1501" s="307"/>
      <c r="BO1501" s="307"/>
      <c r="BP1501" s="307"/>
      <c r="BQ1501" s="307"/>
      <c r="BR1501" s="307">
        <v>60</v>
      </c>
      <c r="BS1501" s="307">
        <v>60</v>
      </c>
      <c r="BT1501" s="307"/>
      <c r="BU1501" s="307"/>
      <c r="BV1501" s="309"/>
      <c r="BW1501" s="310"/>
      <c r="BX1501" s="305"/>
      <c r="BY1501" s="308"/>
      <c r="BZ1501" s="308"/>
      <c r="CA1501" s="308"/>
      <c r="CB1501" s="308"/>
      <c r="CC1501" s="307"/>
      <c r="CD1501" s="305"/>
      <c r="CE1501" s="310"/>
      <c r="CF1501" s="305"/>
      <c r="CG1501" s="308"/>
      <c r="CH1501" s="308"/>
      <c r="CI1501" s="308"/>
      <c r="CJ1501" s="308"/>
      <c r="CK1501" s="307"/>
      <c r="CL1501" s="307"/>
      <c r="CM1501" s="307"/>
      <c r="CN1501" s="311"/>
      <c r="CO1501" s="305"/>
      <c r="CP1501" s="305"/>
      <c r="CQ1501" s="308"/>
      <c r="CR1501" s="308"/>
      <c r="CS1501" s="308"/>
      <c r="CT1501" s="308"/>
      <c r="CW1501" s="318" t="s">
        <v>860</v>
      </c>
      <c r="CX1501" s="318" t="s">
        <v>1223</v>
      </c>
      <c r="CY1501" s="320" t="s">
        <v>925</v>
      </c>
      <c r="CZ1501" s="319" t="s">
        <v>53</v>
      </c>
      <c r="DA1501" s="319" t="s">
        <v>53</v>
      </c>
      <c r="DB1501" s="319">
        <v>6</v>
      </c>
      <c r="DC1501" s="319">
        <v>6</v>
      </c>
      <c r="DD1501" s="319">
        <v>30</v>
      </c>
      <c r="DE1501" s="319">
        <v>30</v>
      </c>
      <c r="DF1501" s="319" t="s">
        <v>48</v>
      </c>
    </row>
    <row r="1502" spans="1:110" s="299" customFormat="1" ht="16" customHeight="1">
      <c r="A1502" s="297" t="s">
        <v>5172</v>
      </c>
      <c r="B1502" s="297" t="s">
        <v>5172</v>
      </c>
      <c r="C1502" s="119" t="s">
        <v>115</v>
      </c>
      <c r="D1502" s="119" t="s">
        <v>1223</v>
      </c>
      <c r="E1502" s="119" t="s">
        <v>1233</v>
      </c>
      <c r="F1502" s="298">
        <v>1502</v>
      </c>
      <c r="G1502" s="119"/>
      <c r="H1502" s="119"/>
      <c r="I1502" s="119"/>
      <c r="J1502" s="119"/>
      <c r="K1502" s="119" t="s">
        <v>378</v>
      </c>
      <c r="L1502" s="119"/>
      <c r="M1502" s="119" t="s">
        <v>147</v>
      </c>
      <c r="N1502" s="119"/>
      <c r="O1502" s="119"/>
      <c r="P1502" s="119"/>
      <c r="Q1502" s="119"/>
      <c r="R1502" s="119">
        <v>1</v>
      </c>
      <c r="S1502" s="119"/>
      <c r="T1502" s="119"/>
      <c r="U1502" s="119"/>
      <c r="V1502" s="119"/>
      <c r="W1502" s="119"/>
      <c r="X1502" s="119" t="s">
        <v>5173</v>
      </c>
      <c r="Y1502" s="119" t="s">
        <v>5174</v>
      </c>
      <c r="Z1502" s="119" t="s">
        <v>5175</v>
      </c>
      <c r="AA1502" s="119" t="s">
        <v>5176</v>
      </c>
      <c r="AB1502" s="119" t="s">
        <v>1209</v>
      </c>
      <c r="AD1502" s="300"/>
      <c r="AE1502" s="304"/>
      <c r="AF1502" s="297"/>
      <c r="AG1502" s="355">
        <v>0</v>
      </c>
      <c r="AH1502" s="297" t="s">
        <v>5172</v>
      </c>
      <c r="AI1502" s="297" t="s">
        <v>5172</v>
      </c>
      <c r="AJ1502" s="302">
        <v>3</v>
      </c>
      <c r="AX1502" s="303"/>
      <c r="AZ1502" s="303"/>
      <c r="BB1502" s="304"/>
      <c r="BC1502" s="304"/>
      <c r="BD1502" s="303"/>
      <c r="BE1502" s="303"/>
      <c r="BF1502" s="305"/>
      <c r="BG1502" s="305"/>
      <c r="BH1502" s="306" t="s">
        <v>1223</v>
      </c>
      <c r="BI1502" s="163"/>
      <c r="BJ1502" s="305" t="s">
        <v>110</v>
      </c>
      <c r="BK1502" s="305" t="s">
        <v>115</v>
      </c>
      <c r="BL1502" s="305">
        <v>0.7</v>
      </c>
      <c r="BM1502" s="307"/>
      <c r="BN1502" s="307"/>
      <c r="BO1502" s="307"/>
      <c r="BP1502" s="307"/>
      <c r="BQ1502" s="307"/>
      <c r="BR1502" s="307">
        <v>35</v>
      </c>
      <c r="BS1502" s="307">
        <v>35</v>
      </c>
      <c r="BT1502" s="307"/>
      <c r="BU1502" s="307"/>
      <c r="BV1502" s="309"/>
      <c r="BW1502" s="310"/>
      <c r="BX1502" s="305"/>
      <c r="BY1502" s="308"/>
      <c r="BZ1502" s="308"/>
      <c r="CA1502" s="308"/>
      <c r="CB1502" s="308"/>
      <c r="CC1502" s="307"/>
      <c r="CD1502" s="305"/>
      <c r="CE1502" s="310"/>
      <c r="CF1502" s="305"/>
      <c r="CG1502" s="308"/>
      <c r="CH1502" s="308"/>
      <c r="CI1502" s="308"/>
      <c r="CJ1502" s="308"/>
      <c r="CK1502" s="307"/>
      <c r="CL1502" s="307"/>
      <c r="CM1502" s="307"/>
      <c r="CN1502" s="311"/>
      <c r="CO1502" s="305"/>
      <c r="CP1502" s="305"/>
      <c r="CQ1502" s="308"/>
      <c r="CR1502" s="308"/>
      <c r="CS1502" s="308"/>
      <c r="CT1502" s="308"/>
      <c r="CW1502" s="318" t="s">
        <v>1223</v>
      </c>
      <c r="CX1502" s="318" t="s">
        <v>1233</v>
      </c>
      <c r="CY1502" s="320" t="s">
        <v>925</v>
      </c>
      <c r="CZ1502" s="319" t="s">
        <v>53</v>
      </c>
      <c r="DA1502" s="319" t="s">
        <v>53</v>
      </c>
      <c r="DB1502" s="319">
        <v>6</v>
      </c>
      <c r="DC1502" s="319">
        <v>6</v>
      </c>
      <c r="DD1502" s="319">
        <v>17.5</v>
      </c>
      <c r="DE1502" s="319">
        <v>17.5</v>
      </c>
      <c r="DF1502" s="319" t="s">
        <v>48</v>
      </c>
    </row>
    <row r="1503" spans="1:110" s="299" customFormat="1" ht="16" customHeight="1">
      <c r="A1503" s="297" t="s">
        <v>5177</v>
      </c>
      <c r="B1503" s="297" t="s">
        <v>5177</v>
      </c>
      <c r="C1503" s="119" t="s">
        <v>115</v>
      </c>
      <c r="D1503" s="119" t="s">
        <v>1233</v>
      </c>
      <c r="E1503" s="119" t="s">
        <v>1243</v>
      </c>
      <c r="F1503" s="298">
        <v>1503</v>
      </c>
      <c r="G1503" s="119"/>
      <c r="H1503" s="119"/>
      <c r="I1503" s="119"/>
      <c r="J1503" s="119"/>
      <c r="K1503" s="119" t="s">
        <v>378</v>
      </c>
      <c r="L1503" s="119"/>
      <c r="M1503" s="119" t="s">
        <v>147</v>
      </c>
      <c r="N1503" s="119"/>
      <c r="O1503" s="119"/>
      <c r="P1503" s="119"/>
      <c r="Q1503" s="119"/>
      <c r="R1503" s="119">
        <v>1</v>
      </c>
      <c r="S1503" s="119"/>
      <c r="T1503" s="119"/>
      <c r="U1503" s="119"/>
      <c r="V1503" s="119"/>
      <c r="W1503" s="119"/>
      <c r="X1503" s="119" t="s">
        <v>5178</v>
      </c>
      <c r="Y1503" s="119" t="s">
        <v>5179</v>
      </c>
      <c r="Z1503" s="119" t="s">
        <v>5180</v>
      </c>
      <c r="AA1503" s="119" t="s">
        <v>5181</v>
      </c>
      <c r="AB1503" s="119" t="s">
        <v>1209</v>
      </c>
      <c r="AD1503" s="300"/>
      <c r="AE1503" s="304"/>
      <c r="AF1503" s="297"/>
      <c r="AG1503" s="355">
        <v>0</v>
      </c>
      <c r="AH1503" s="297" t="s">
        <v>5177</v>
      </c>
      <c r="AI1503" s="297" t="s">
        <v>5177</v>
      </c>
      <c r="AJ1503" s="302">
        <v>4</v>
      </c>
      <c r="AX1503" s="303"/>
      <c r="AZ1503" s="303"/>
      <c r="BB1503" s="304"/>
      <c r="BC1503" s="304"/>
      <c r="BD1503" s="303"/>
      <c r="BE1503" s="303"/>
      <c r="BF1503" s="305"/>
      <c r="BG1503" s="305"/>
      <c r="BH1503" s="306" t="s">
        <v>1233</v>
      </c>
      <c r="BI1503" s="163"/>
      <c r="BJ1503" s="305" t="s">
        <v>110</v>
      </c>
      <c r="BK1503" s="305" t="s">
        <v>115</v>
      </c>
      <c r="BL1503" s="305">
        <v>0.4</v>
      </c>
      <c r="BM1503" s="307"/>
      <c r="BN1503" s="307"/>
      <c r="BO1503" s="307"/>
      <c r="BP1503" s="307"/>
      <c r="BQ1503" s="307"/>
      <c r="BR1503" s="307">
        <v>12</v>
      </c>
      <c r="BS1503" s="307">
        <v>12</v>
      </c>
      <c r="BT1503" s="307"/>
      <c r="BU1503" s="307"/>
      <c r="BV1503" s="309"/>
      <c r="BW1503" s="310"/>
      <c r="BX1503" s="305"/>
      <c r="BY1503" s="308"/>
      <c r="BZ1503" s="308"/>
      <c r="CA1503" s="308"/>
      <c r="CB1503" s="308"/>
      <c r="CC1503" s="307"/>
      <c r="CD1503" s="305"/>
      <c r="CE1503" s="310"/>
      <c r="CF1503" s="305"/>
      <c r="CG1503" s="308"/>
      <c r="CH1503" s="308"/>
      <c r="CI1503" s="308"/>
      <c r="CJ1503" s="308"/>
      <c r="CK1503" s="307"/>
      <c r="CL1503" s="307"/>
      <c r="CM1503" s="307"/>
      <c r="CN1503" s="311"/>
      <c r="CO1503" s="305"/>
      <c r="CP1503" s="305"/>
      <c r="CQ1503" s="308"/>
      <c r="CR1503" s="308"/>
      <c r="CS1503" s="308"/>
      <c r="CT1503" s="308"/>
      <c r="CW1503" s="318" t="s">
        <v>1233</v>
      </c>
      <c r="CX1503" s="318" t="s">
        <v>1243</v>
      </c>
      <c r="CY1503" s="320" t="s">
        <v>925</v>
      </c>
      <c r="CZ1503" s="319" t="s">
        <v>53</v>
      </c>
      <c r="DA1503" s="319" t="s">
        <v>53</v>
      </c>
      <c r="DB1503" s="319">
        <v>6</v>
      </c>
      <c r="DC1503" s="319">
        <v>6</v>
      </c>
      <c r="DD1503" s="319">
        <v>6</v>
      </c>
      <c r="DE1503" s="319">
        <v>6</v>
      </c>
      <c r="DF1503" s="319" t="s">
        <v>48</v>
      </c>
    </row>
    <row r="1504" spans="1:110" s="299" customFormat="1" ht="16" customHeight="1">
      <c r="A1504" s="297" t="s">
        <v>5182</v>
      </c>
      <c r="B1504" s="297" t="s">
        <v>5182</v>
      </c>
      <c r="C1504" s="119" t="s">
        <v>115</v>
      </c>
      <c r="D1504" s="119" t="s">
        <v>1233</v>
      </c>
      <c r="E1504" s="119" t="s">
        <v>1253</v>
      </c>
      <c r="F1504" s="298">
        <v>1504</v>
      </c>
      <c r="G1504" s="119"/>
      <c r="H1504" s="119"/>
      <c r="I1504" s="119"/>
      <c r="J1504" s="119"/>
      <c r="K1504" s="119" t="s">
        <v>378</v>
      </c>
      <c r="L1504" s="119"/>
      <c r="M1504" s="119" t="s">
        <v>147</v>
      </c>
      <c r="N1504" s="119"/>
      <c r="O1504" s="119"/>
      <c r="P1504" s="119"/>
      <c r="Q1504" s="119"/>
      <c r="R1504" s="119">
        <v>1</v>
      </c>
      <c r="S1504" s="119"/>
      <c r="T1504" s="119"/>
      <c r="U1504" s="119"/>
      <c r="V1504" s="119"/>
      <c r="W1504" s="119"/>
      <c r="X1504" s="119" t="s">
        <v>5183</v>
      </c>
      <c r="Y1504" s="119" t="s">
        <v>5184</v>
      </c>
      <c r="Z1504" s="119" t="s">
        <v>5185</v>
      </c>
      <c r="AA1504" s="119" t="s">
        <v>5186</v>
      </c>
      <c r="AB1504" s="119" t="s">
        <v>1209</v>
      </c>
      <c r="AD1504" s="300"/>
      <c r="AE1504" s="304"/>
      <c r="AF1504" s="297"/>
      <c r="AG1504" s="355">
        <v>0</v>
      </c>
      <c r="AH1504" s="297" t="s">
        <v>5182</v>
      </c>
      <c r="AI1504" s="297" t="s">
        <v>5182</v>
      </c>
      <c r="AJ1504" s="302">
        <v>4</v>
      </c>
      <c r="AX1504" s="303"/>
      <c r="AZ1504" s="303"/>
      <c r="BB1504" s="304"/>
      <c r="BC1504" s="304"/>
      <c r="BD1504" s="303"/>
      <c r="BE1504" s="303"/>
      <c r="BF1504" s="305"/>
      <c r="BG1504" s="305"/>
      <c r="BH1504" s="306" t="s">
        <v>1233</v>
      </c>
      <c r="BI1504" s="163"/>
      <c r="BJ1504" s="305" t="s">
        <v>110</v>
      </c>
      <c r="BK1504" s="305" t="s">
        <v>115</v>
      </c>
      <c r="BL1504" s="305">
        <v>0.4</v>
      </c>
      <c r="BM1504" s="307"/>
      <c r="BN1504" s="307"/>
      <c r="BO1504" s="307"/>
      <c r="BP1504" s="307"/>
      <c r="BQ1504" s="307"/>
      <c r="BR1504" s="307">
        <v>12</v>
      </c>
      <c r="BS1504" s="307">
        <v>12</v>
      </c>
      <c r="BT1504" s="307"/>
      <c r="BU1504" s="307"/>
      <c r="BV1504" s="309"/>
      <c r="BW1504" s="310"/>
      <c r="BX1504" s="305"/>
      <c r="BY1504" s="308"/>
      <c r="BZ1504" s="308"/>
      <c r="CA1504" s="308"/>
      <c r="CB1504" s="308"/>
      <c r="CC1504" s="307"/>
      <c r="CD1504" s="305"/>
      <c r="CE1504" s="310"/>
      <c r="CF1504" s="305"/>
      <c r="CG1504" s="308"/>
      <c r="CH1504" s="308"/>
      <c r="CI1504" s="308"/>
      <c r="CJ1504" s="308"/>
      <c r="CK1504" s="307"/>
      <c r="CL1504" s="307"/>
      <c r="CM1504" s="307"/>
      <c r="CN1504" s="311"/>
      <c r="CO1504" s="305"/>
      <c r="CP1504" s="305"/>
      <c r="CQ1504" s="308"/>
      <c r="CR1504" s="308"/>
      <c r="CS1504" s="308"/>
      <c r="CT1504" s="308"/>
      <c r="CW1504" s="318" t="s">
        <v>1233</v>
      </c>
      <c r="CX1504" s="318" t="s">
        <v>1253</v>
      </c>
      <c r="CY1504" s="320" t="s">
        <v>925</v>
      </c>
      <c r="CZ1504" s="319" t="s">
        <v>53</v>
      </c>
      <c r="DA1504" s="319" t="s">
        <v>53</v>
      </c>
      <c r="DB1504" s="319">
        <v>6</v>
      </c>
      <c r="DC1504" s="319">
        <v>6</v>
      </c>
      <c r="DD1504" s="319">
        <v>6</v>
      </c>
      <c r="DE1504" s="319">
        <v>6</v>
      </c>
      <c r="DF1504" s="319" t="s">
        <v>48</v>
      </c>
    </row>
    <row r="1505" spans="1:110" s="299" customFormat="1" ht="16" customHeight="1">
      <c r="A1505" s="297" t="s">
        <v>5187</v>
      </c>
      <c r="B1505" s="297" t="s">
        <v>5187</v>
      </c>
      <c r="C1505" s="119" t="s">
        <v>115</v>
      </c>
      <c r="D1505" s="119" t="s">
        <v>1233</v>
      </c>
      <c r="E1505" s="119" t="s">
        <v>1263</v>
      </c>
      <c r="F1505" s="298">
        <v>1505</v>
      </c>
      <c r="G1505" s="119"/>
      <c r="H1505" s="119"/>
      <c r="I1505" s="119"/>
      <c r="J1505" s="119"/>
      <c r="K1505" s="119" t="s">
        <v>378</v>
      </c>
      <c r="L1505" s="119"/>
      <c r="M1505" s="119" t="s">
        <v>147</v>
      </c>
      <c r="N1505" s="119"/>
      <c r="O1505" s="119"/>
      <c r="P1505" s="119"/>
      <c r="Q1505" s="119"/>
      <c r="R1505" s="119">
        <v>1</v>
      </c>
      <c r="S1505" s="119"/>
      <c r="T1505" s="119"/>
      <c r="U1505" s="119"/>
      <c r="V1505" s="119"/>
      <c r="W1505" s="119"/>
      <c r="X1505" s="119" t="s">
        <v>5188</v>
      </c>
      <c r="Y1505" s="119" t="s">
        <v>5189</v>
      </c>
      <c r="Z1505" s="119" t="s">
        <v>5190</v>
      </c>
      <c r="AA1505" s="119" t="s">
        <v>5191</v>
      </c>
      <c r="AB1505" s="119" t="s">
        <v>1209</v>
      </c>
      <c r="AD1505" s="300"/>
      <c r="AE1505" s="304"/>
      <c r="AF1505" s="297"/>
      <c r="AG1505" s="355">
        <v>0</v>
      </c>
      <c r="AH1505" s="297" t="s">
        <v>5187</v>
      </c>
      <c r="AI1505" s="297" t="s">
        <v>5187</v>
      </c>
      <c r="AJ1505" s="302">
        <v>4</v>
      </c>
      <c r="AX1505" s="303"/>
      <c r="AZ1505" s="303"/>
      <c r="BB1505" s="304"/>
      <c r="BC1505" s="304"/>
      <c r="BD1505" s="303"/>
      <c r="BE1505" s="303"/>
      <c r="BF1505" s="305"/>
      <c r="BG1505" s="305"/>
      <c r="BH1505" s="306" t="s">
        <v>1233</v>
      </c>
      <c r="BI1505" s="163"/>
      <c r="BJ1505" s="305" t="s">
        <v>110</v>
      </c>
      <c r="BK1505" s="305" t="s">
        <v>115</v>
      </c>
      <c r="BL1505" s="305">
        <v>0.4</v>
      </c>
      <c r="BM1505" s="307"/>
      <c r="BN1505" s="307"/>
      <c r="BO1505" s="307"/>
      <c r="BP1505" s="307"/>
      <c r="BQ1505" s="307"/>
      <c r="BR1505" s="307">
        <v>12</v>
      </c>
      <c r="BS1505" s="307">
        <v>12</v>
      </c>
      <c r="BT1505" s="307"/>
      <c r="BU1505" s="307"/>
      <c r="BV1505" s="309"/>
      <c r="BW1505" s="310"/>
      <c r="BX1505" s="305"/>
      <c r="BY1505" s="308"/>
      <c r="BZ1505" s="308"/>
      <c r="CA1505" s="308"/>
      <c r="CB1505" s="308"/>
      <c r="CC1505" s="307"/>
      <c r="CD1505" s="305"/>
      <c r="CE1505" s="310"/>
      <c r="CF1505" s="305"/>
      <c r="CG1505" s="308"/>
      <c r="CH1505" s="308"/>
      <c r="CI1505" s="308"/>
      <c r="CJ1505" s="308"/>
      <c r="CK1505" s="307"/>
      <c r="CL1505" s="307"/>
      <c r="CM1505" s="307"/>
      <c r="CN1505" s="311"/>
      <c r="CO1505" s="305"/>
      <c r="CP1505" s="305"/>
      <c r="CQ1505" s="308"/>
      <c r="CR1505" s="308"/>
      <c r="CS1505" s="308"/>
      <c r="CT1505" s="308"/>
      <c r="CW1505" s="318" t="s">
        <v>1233</v>
      </c>
      <c r="CX1505" s="318" t="s">
        <v>1263</v>
      </c>
      <c r="CY1505" s="320" t="s">
        <v>925</v>
      </c>
      <c r="CZ1505" s="319" t="s">
        <v>53</v>
      </c>
      <c r="DA1505" s="319" t="s">
        <v>53</v>
      </c>
      <c r="DB1505" s="319">
        <v>6</v>
      </c>
      <c r="DC1505" s="319">
        <v>6</v>
      </c>
      <c r="DD1505" s="319">
        <v>6</v>
      </c>
      <c r="DE1505" s="319">
        <v>6</v>
      </c>
      <c r="DF1505" s="319" t="s">
        <v>48</v>
      </c>
    </row>
    <row r="1506" spans="1:110" s="299" customFormat="1" ht="16" customHeight="1">
      <c r="A1506" s="297" t="s">
        <v>5192</v>
      </c>
      <c r="B1506" s="297" t="s">
        <v>5192</v>
      </c>
      <c r="C1506" s="119" t="s">
        <v>115</v>
      </c>
      <c r="D1506" s="119" t="s">
        <v>1223</v>
      </c>
      <c r="E1506" s="119" t="s">
        <v>1272</v>
      </c>
      <c r="F1506" s="298">
        <v>1506</v>
      </c>
      <c r="G1506" s="119"/>
      <c r="H1506" s="119"/>
      <c r="I1506" s="119"/>
      <c r="J1506" s="119"/>
      <c r="K1506" s="119" t="s">
        <v>378</v>
      </c>
      <c r="L1506" s="119"/>
      <c r="M1506" s="119" t="s">
        <v>147</v>
      </c>
      <c r="N1506" s="119"/>
      <c r="O1506" s="119"/>
      <c r="P1506" s="119"/>
      <c r="Q1506" s="119"/>
      <c r="R1506" s="119">
        <v>1</v>
      </c>
      <c r="S1506" s="119"/>
      <c r="T1506" s="119"/>
      <c r="U1506" s="119"/>
      <c r="V1506" s="119"/>
      <c r="W1506" s="119"/>
      <c r="X1506" s="119" t="s">
        <v>5193</v>
      </c>
      <c r="Y1506" s="119" t="s">
        <v>5194</v>
      </c>
      <c r="Z1506" s="119" t="s">
        <v>5195</v>
      </c>
      <c r="AA1506" s="119" t="s">
        <v>5196</v>
      </c>
      <c r="AB1506" s="119" t="s">
        <v>1209</v>
      </c>
      <c r="AD1506" s="300"/>
      <c r="AE1506" s="304"/>
      <c r="AF1506" s="297"/>
      <c r="AG1506" s="355">
        <v>0</v>
      </c>
      <c r="AH1506" s="297" t="s">
        <v>5192</v>
      </c>
      <c r="AI1506" s="297" t="s">
        <v>5192</v>
      </c>
      <c r="AJ1506" s="302">
        <v>3</v>
      </c>
      <c r="AX1506" s="303"/>
      <c r="AZ1506" s="303"/>
      <c r="BB1506" s="304"/>
      <c r="BC1506" s="304"/>
      <c r="BD1506" s="303"/>
      <c r="BE1506" s="303"/>
      <c r="BF1506" s="305"/>
      <c r="BG1506" s="305"/>
      <c r="BH1506" s="306" t="s">
        <v>1223</v>
      </c>
      <c r="BI1506" s="163"/>
      <c r="BJ1506" s="305" t="s">
        <v>110</v>
      </c>
      <c r="BK1506" s="305" t="s">
        <v>115</v>
      </c>
      <c r="BL1506" s="305">
        <v>0.7</v>
      </c>
      <c r="BM1506" s="307"/>
      <c r="BN1506" s="307"/>
      <c r="BO1506" s="307"/>
      <c r="BP1506" s="307"/>
      <c r="BQ1506" s="307"/>
      <c r="BR1506" s="307">
        <v>35</v>
      </c>
      <c r="BS1506" s="307">
        <v>35</v>
      </c>
      <c r="BT1506" s="307"/>
      <c r="BU1506" s="307"/>
      <c r="BV1506" s="309"/>
      <c r="BW1506" s="310"/>
      <c r="BX1506" s="305"/>
      <c r="BY1506" s="308"/>
      <c r="BZ1506" s="308"/>
      <c r="CA1506" s="308"/>
      <c r="CB1506" s="308"/>
      <c r="CC1506" s="307"/>
      <c r="CD1506" s="305"/>
      <c r="CE1506" s="310"/>
      <c r="CF1506" s="305"/>
      <c r="CG1506" s="308"/>
      <c r="CH1506" s="308"/>
      <c r="CI1506" s="308"/>
      <c r="CJ1506" s="308"/>
      <c r="CK1506" s="307"/>
      <c r="CL1506" s="307"/>
      <c r="CM1506" s="307"/>
      <c r="CN1506" s="311"/>
      <c r="CO1506" s="305"/>
      <c r="CP1506" s="305"/>
      <c r="CQ1506" s="308"/>
      <c r="CR1506" s="308"/>
      <c r="CS1506" s="308"/>
      <c r="CT1506" s="308"/>
      <c r="CW1506" s="318" t="s">
        <v>1223</v>
      </c>
      <c r="CX1506" s="318" t="s">
        <v>1272</v>
      </c>
      <c r="CY1506" s="320" t="s">
        <v>925</v>
      </c>
      <c r="CZ1506" s="319" t="s">
        <v>53</v>
      </c>
      <c r="DA1506" s="319" t="s">
        <v>53</v>
      </c>
      <c r="DB1506" s="319">
        <v>6</v>
      </c>
      <c r="DC1506" s="319">
        <v>6</v>
      </c>
      <c r="DD1506" s="319">
        <v>17.5</v>
      </c>
      <c r="DE1506" s="319">
        <v>17.5</v>
      </c>
      <c r="DF1506" s="319" t="s">
        <v>48</v>
      </c>
    </row>
    <row r="1507" spans="1:110" s="299" customFormat="1" ht="16" customHeight="1">
      <c r="A1507" s="297" t="s">
        <v>5197</v>
      </c>
      <c r="B1507" s="297" t="s">
        <v>5197</v>
      </c>
      <c r="C1507" s="119" t="s">
        <v>115</v>
      </c>
      <c r="D1507" s="119" t="s">
        <v>1272</v>
      </c>
      <c r="E1507" s="119" t="s">
        <v>1281</v>
      </c>
      <c r="F1507" s="298">
        <v>1507</v>
      </c>
      <c r="G1507" s="119"/>
      <c r="H1507" s="119"/>
      <c r="I1507" s="119"/>
      <c r="J1507" s="119"/>
      <c r="K1507" s="119" t="s">
        <v>378</v>
      </c>
      <c r="L1507" s="119"/>
      <c r="M1507" s="119" t="s">
        <v>147</v>
      </c>
      <c r="N1507" s="119"/>
      <c r="O1507" s="119"/>
      <c r="P1507" s="119"/>
      <c r="Q1507" s="119"/>
      <c r="R1507" s="119">
        <v>1</v>
      </c>
      <c r="S1507" s="119"/>
      <c r="T1507" s="119"/>
      <c r="U1507" s="119"/>
      <c r="V1507" s="119"/>
      <c r="W1507" s="119"/>
      <c r="X1507" s="119" t="s">
        <v>5198</v>
      </c>
      <c r="Y1507" s="119" t="s">
        <v>5199</v>
      </c>
      <c r="Z1507" s="119" t="s">
        <v>5200</v>
      </c>
      <c r="AA1507" s="119" t="s">
        <v>5201</v>
      </c>
      <c r="AB1507" s="119" t="s">
        <v>1209</v>
      </c>
      <c r="AD1507" s="300"/>
      <c r="AE1507" s="304"/>
      <c r="AF1507" s="297"/>
      <c r="AG1507" s="355">
        <v>0</v>
      </c>
      <c r="AH1507" s="297" t="s">
        <v>5197</v>
      </c>
      <c r="AI1507" s="297" t="s">
        <v>5197</v>
      </c>
      <c r="AJ1507" s="302">
        <v>4</v>
      </c>
      <c r="AX1507" s="303"/>
      <c r="AZ1507" s="303"/>
      <c r="BB1507" s="304"/>
      <c r="BC1507" s="304"/>
      <c r="BD1507" s="303"/>
      <c r="BE1507" s="303"/>
      <c r="BF1507" s="305"/>
      <c r="BG1507" s="305"/>
      <c r="BH1507" s="306" t="s">
        <v>1272</v>
      </c>
      <c r="BI1507" s="163"/>
      <c r="BJ1507" s="305" t="s">
        <v>110</v>
      </c>
      <c r="BK1507" s="305" t="s">
        <v>115</v>
      </c>
      <c r="BL1507" s="305">
        <v>0.4</v>
      </c>
      <c r="BM1507" s="307"/>
      <c r="BN1507" s="307"/>
      <c r="BO1507" s="307"/>
      <c r="BP1507" s="307"/>
      <c r="BQ1507" s="307"/>
      <c r="BR1507" s="307">
        <v>12</v>
      </c>
      <c r="BS1507" s="307">
        <v>12</v>
      </c>
      <c r="BT1507" s="307"/>
      <c r="BU1507" s="307"/>
      <c r="BV1507" s="309"/>
      <c r="BW1507" s="310"/>
      <c r="BX1507" s="305"/>
      <c r="BY1507" s="308"/>
      <c r="BZ1507" s="308"/>
      <c r="CA1507" s="308"/>
      <c r="CB1507" s="308"/>
      <c r="CC1507" s="307"/>
      <c r="CD1507" s="305"/>
      <c r="CE1507" s="310"/>
      <c r="CF1507" s="305"/>
      <c r="CG1507" s="308"/>
      <c r="CH1507" s="308"/>
      <c r="CI1507" s="308"/>
      <c r="CJ1507" s="308"/>
      <c r="CK1507" s="307"/>
      <c r="CL1507" s="307"/>
      <c r="CM1507" s="307"/>
      <c r="CN1507" s="311"/>
      <c r="CO1507" s="305"/>
      <c r="CP1507" s="305"/>
      <c r="CQ1507" s="308"/>
      <c r="CR1507" s="308"/>
      <c r="CS1507" s="308"/>
      <c r="CT1507" s="308"/>
      <c r="CW1507" s="318" t="s">
        <v>1272</v>
      </c>
      <c r="CX1507" s="318" t="s">
        <v>1281</v>
      </c>
      <c r="CY1507" s="320" t="s">
        <v>925</v>
      </c>
      <c r="CZ1507" s="319" t="s">
        <v>53</v>
      </c>
      <c r="DA1507" s="319" t="s">
        <v>53</v>
      </c>
      <c r="DB1507" s="319">
        <v>6</v>
      </c>
      <c r="DC1507" s="319">
        <v>6</v>
      </c>
      <c r="DD1507" s="319">
        <v>6</v>
      </c>
      <c r="DE1507" s="319">
        <v>6</v>
      </c>
      <c r="DF1507" s="319" t="s">
        <v>48</v>
      </c>
    </row>
    <row r="1508" spans="1:110" s="299" customFormat="1" ht="16" customHeight="1">
      <c r="A1508" s="297" t="s">
        <v>5202</v>
      </c>
      <c r="B1508" s="297" t="s">
        <v>5202</v>
      </c>
      <c r="C1508" s="119" t="s">
        <v>115</v>
      </c>
      <c r="D1508" s="119" t="s">
        <v>1272</v>
      </c>
      <c r="E1508" s="119" t="s">
        <v>1290</v>
      </c>
      <c r="F1508" s="298">
        <v>1508</v>
      </c>
      <c r="G1508" s="119"/>
      <c r="H1508" s="119"/>
      <c r="I1508" s="119"/>
      <c r="J1508" s="119"/>
      <c r="K1508" s="119" t="s">
        <v>378</v>
      </c>
      <c r="L1508" s="119"/>
      <c r="M1508" s="119" t="s">
        <v>147</v>
      </c>
      <c r="N1508" s="119"/>
      <c r="O1508" s="119"/>
      <c r="P1508" s="119"/>
      <c r="Q1508" s="119"/>
      <c r="R1508" s="119">
        <v>1</v>
      </c>
      <c r="S1508" s="119"/>
      <c r="T1508" s="119"/>
      <c r="U1508" s="119"/>
      <c r="V1508" s="119"/>
      <c r="W1508" s="119"/>
      <c r="X1508" s="119" t="s">
        <v>5203</v>
      </c>
      <c r="Y1508" s="119" t="s">
        <v>5204</v>
      </c>
      <c r="Z1508" s="119" t="s">
        <v>5205</v>
      </c>
      <c r="AA1508" s="119" t="s">
        <v>5206</v>
      </c>
      <c r="AB1508" s="119" t="s">
        <v>1209</v>
      </c>
      <c r="AD1508" s="300"/>
      <c r="AE1508" s="304"/>
      <c r="AF1508" s="297"/>
      <c r="AG1508" s="355">
        <v>0</v>
      </c>
      <c r="AH1508" s="297" t="s">
        <v>5202</v>
      </c>
      <c r="AI1508" s="297" t="s">
        <v>5202</v>
      </c>
      <c r="AJ1508" s="302">
        <v>4</v>
      </c>
      <c r="AX1508" s="303"/>
      <c r="AZ1508" s="303"/>
      <c r="BB1508" s="304"/>
      <c r="BC1508" s="304"/>
      <c r="BD1508" s="303"/>
      <c r="BE1508" s="303"/>
      <c r="BF1508" s="305"/>
      <c r="BG1508" s="305"/>
      <c r="BH1508" s="306" t="s">
        <v>1272</v>
      </c>
      <c r="BI1508" s="163"/>
      <c r="BJ1508" s="305" t="s">
        <v>110</v>
      </c>
      <c r="BK1508" s="305" t="s">
        <v>115</v>
      </c>
      <c r="BL1508" s="305">
        <v>0.4</v>
      </c>
      <c r="BM1508" s="307"/>
      <c r="BN1508" s="307"/>
      <c r="BO1508" s="307"/>
      <c r="BP1508" s="307"/>
      <c r="BQ1508" s="307"/>
      <c r="BR1508" s="307">
        <v>12</v>
      </c>
      <c r="BS1508" s="307">
        <v>12</v>
      </c>
      <c r="BT1508" s="307"/>
      <c r="BU1508" s="307"/>
      <c r="BV1508" s="309"/>
      <c r="BW1508" s="310"/>
      <c r="BX1508" s="305"/>
      <c r="BY1508" s="308"/>
      <c r="BZ1508" s="308"/>
      <c r="CA1508" s="308"/>
      <c r="CB1508" s="308"/>
      <c r="CC1508" s="307"/>
      <c r="CD1508" s="305"/>
      <c r="CE1508" s="310"/>
      <c r="CF1508" s="305"/>
      <c r="CG1508" s="308"/>
      <c r="CH1508" s="308"/>
      <c r="CI1508" s="308"/>
      <c r="CJ1508" s="308"/>
      <c r="CK1508" s="307"/>
      <c r="CL1508" s="307"/>
      <c r="CM1508" s="307"/>
      <c r="CN1508" s="311"/>
      <c r="CO1508" s="305"/>
      <c r="CP1508" s="305"/>
      <c r="CQ1508" s="308"/>
      <c r="CR1508" s="308"/>
      <c r="CS1508" s="308"/>
      <c r="CT1508" s="308"/>
      <c r="CW1508" s="318" t="s">
        <v>1272</v>
      </c>
      <c r="CX1508" s="318" t="s">
        <v>1290</v>
      </c>
      <c r="CY1508" s="320" t="s">
        <v>925</v>
      </c>
      <c r="CZ1508" s="319" t="s">
        <v>53</v>
      </c>
      <c r="DA1508" s="319" t="s">
        <v>53</v>
      </c>
      <c r="DB1508" s="319">
        <v>6</v>
      </c>
      <c r="DC1508" s="319">
        <v>6</v>
      </c>
      <c r="DD1508" s="319">
        <v>6</v>
      </c>
      <c r="DE1508" s="319">
        <v>6</v>
      </c>
      <c r="DF1508" s="319" t="s">
        <v>48</v>
      </c>
    </row>
    <row r="1509" spans="1:110" s="299" customFormat="1" ht="16" customHeight="1">
      <c r="A1509" s="297" t="s">
        <v>5207</v>
      </c>
      <c r="B1509" s="297" t="s">
        <v>5207</v>
      </c>
      <c r="C1509" s="119" t="s">
        <v>115</v>
      </c>
      <c r="D1509" s="119" t="s">
        <v>1272</v>
      </c>
      <c r="E1509" s="119" t="s">
        <v>1299</v>
      </c>
      <c r="F1509" s="298">
        <v>1509</v>
      </c>
      <c r="G1509" s="119"/>
      <c r="H1509" s="119"/>
      <c r="I1509" s="119"/>
      <c r="J1509" s="119"/>
      <c r="K1509" s="119" t="s">
        <v>378</v>
      </c>
      <c r="L1509" s="119"/>
      <c r="M1509" s="119" t="s">
        <v>147</v>
      </c>
      <c r="N1509" s="119"/>
      <c r="O1509" s="119"/>
      <c r="P1509" s="119"/>
      <c r="Q1509" s="119"/>
      <c r="R1509" s="119">
        <v>1</v>
      </c>
      <c r="S1509" s="119"/>
      <c r="T1509" s="119"/>
      <c r="U1509" s="119"/>
      <c r="V1509" s="119"/>
      <c r="W1509" s="119"/>
      <c r="X1509" s="119" t="s">
        <v>5208</v>
      </c>
      <c r="Y1509" s="119" t="s">
        <v>5209</v>
      </c>
      <c r="Z1509" s="119" t="s">
        <v>5210</v>
      </c>
      <c r="AA1509" s="119" t="s">
        <v>5211</v>
      </c>
      <c r="AB1509" s="119" t="s">
        <v>1209</v>
      </c>
      <c r="AD1509" s="300"/>
      <c r="AE1509" s="304"/>
      <c r="AF1509" s="297"/>
      <c r="AG1509" s="355">
        <v>0</v>
      </c>
      <c r="AH1509" s="297" t="s">
        <v>5207</v>
      </c>
      <c r="AI1509" s="297" t="s">
        <v>5207</v>
      </c>
      <c r="AJ1509" s="302">
        <v>4</v>
      </c>
      <c r="AX1509" s="303"/>
      <c r="AZ1509" s="303"/>
      <c r="BB1509" s="304"/>
      <c r="BC1509" s="304"/>
      <c r="BD1509" s="303"/>
      <c r="BE1509" s="303"/>
      <c r="BF1509" s="305"/>
      <c r="BG1509" s="305"/>
      <c r="BH1509" s="306" t="s">
        <v>1272</v>
      </c>
      <c r="BI1509" s="163"/>
      <c r="BJ1509" s="305" t="s">
        <v>110</v>
      </c>
      <c r="BK1509" s="305" t="s">
        <v>115</v>
      </c>
      <c r="BL1509" s="305">
        <v>0.4</v>
      </c>
      <c r="BM1509" s="307"/>
      <c r="BN1509" s="307"/>
      <c r="BO1509" s="307"/>
      <c r="BP1509" s="307"/>
      <c r="BQ1509" s="307"/>
      <c r="BR1509" s="307">
        <v>12</v>
      </c>
      <c r="BS1509" s="307">
        <v>12</v>
      </c>
      <c r="BT1509" s="307"/>
      <c r="BU1509" s="307"/>
      <c r="BV1509" s="309"/>
      <c r="BW1509" s="310"/>
      <c r="BX1509" s="305"/>
      <c r="BY1509" s="308"/>
      <c r="BZ1509" s="308"/>
      <c r="CA1509" s="308"/>
      <c r="CB1509" s="308"/>
      <c r="CC1509" s="307"/>
      <c r="CD1509" s="305"/>
      <c r="CE1509" s="310"/>
      <c r="CF1509" s="305"/>
      <c r="CG1509" s="308"/>
      <c r="CH1509" s="308"/>
      <c r="CI1509" s="308"/>
      <c r="CJ1509" s="308"/>
      <c r="CK1509" s="307"/>
      <c r="CL1509" s="307"/>
      <c r="CM1509" s="307"/>
      <c r="CN1509" s="311"/>
      <c r="CO1509" s="305"/>
      <c r="CP1509" s="305"/>
      <c r="CQ1509" s="308"/>
      <c r="CR1509" s="308"/>
      <c r="CS1509" s="308"/>
      <c r="CT1509" s="308"/>
      <c r="CW1509" s="318" t="s">
        <v>1272</v>
      </c>
      <c r="CX1509" s="318" t="s">
        <v>1299</v>
      </c>
      <c r="CY1509" s="320" t="s">
        <v>925</v>
      </c>
      <c r="CZ1509" s="319" t="s">
        <v>53</v>
      </c>
      <c r="DA1509" s="319" t="s">
        <v>53</v>
      </c>
      <c r="DB1509" s="319">
        <v>6</v>
      </c>
      <c r="DC1509" s="319">
        <v>6</v>
      </c>
      <c r="DD1509" s="319">
        <v>6</v>
      </c>
      <c r="DE1509" s="319">
        <v>6</v>
      </c>
      <c r="DF1509" s="319" t="s">
        <v>48</v>
      </c>
    </row>
    <row r="1510" spans="1:110" s="299" customFormat="1" ht="16" customHeight="1">
      <c r="A1510" s="297" t="s">
        <v>5212</v>
      </c>
      <c r="B1510" s="297" t="s">
        <v>5212</v>
      </c>
      <c r="C1510" s="119" t="s">
        <v>115</v>
      </c>
      <c r="D1510" s="119" t="s">
        <v>1223</v>
      </c>
      <c r="E1510" s="119" t="s">
        <v>1308</v>
      </c>
      <c r="F1510" s="298">
        <v>1510</v>
      </c>
      <c r="G1510" s="119"/>
      <c r="H1510" s="119"/>
      <c r="I1510" s="119"/>
      <c r="J1510" s="119"/>
      <c r="K1510" s="119" t="s">
        <v>378</v>
      </c>
      <c r="L1510" s="119"/>
      <c r="M1510" s="119" t="s">
        <v>147</v>
      </c>
      <c r="N1510" s="119"/>
      <c r="O1510" s="119"/>
      <c r="P1510" s="119"/>
      <c r="Q1510" s="119"/>
      <c r="R1510" s="119">
        <v>1</v>
      </c>
      <c r="S1510" s="119"/>
      <c r="T1510" s="119"/>
      <c r="U1510" s="119"/>
      <c r="V1510" s="119"/>
      <c r="W1510" s="119"/>
      <c r="X1510" s="119" t="s">
        <v>5213</v>
      </c>
      <c r="Y1510" s="119" t="s">
        <v>5214</v>
      </c>
      <c r="Z1510" s="119" t="s">
        <v>5215</v>
      </c>
      <c r="AA1510" s="119" t="s">
        <v>5216</v>
      </c>
      <c r="AB1510" s="119" t="s">
        <v>1209</v>
      </c>
      <c r="AD1510" s="300"/>
      <c r="AE1510" s="304"/>
      <c r="AF1510" s="297"/>
      <c r="AG1510" s="355">
        <v>0</v>
      </c>
      <c r="AH1510" s="297" t="s">
        <v>5212</v>
      </c>
      <c r="AI1510" s="297" t="s">
        <v>5212</v>
      </c>
      <c r="AJ1510" s="302">
        <v>3</v>
      </c>
      <c r="AX1510" s="303"/>
      <c r="AZ1510" s="303"/>
      <c r="BB1510" s="304"/>
      <c r="BC1510" s="304"/>
      <c r="BD1510" s="303"/>
      <c r="BE1510" s="303"/>
      <c r="BF1510" s="305"/>
      <c r="BG1510" s="305"/>
      <c r="BH1510" s="306" t="s">
        <v>1223</v>
      </c>
      <c r="BI1510" s="163"/>
      <c r="BJ1510" s="305" t="s">
        <v>110</v>
      </c>
      <c r="BK1510" s="305" t="s">
        <v>115</v>
      </c>
      <c r="BL1510" s="305">
        <v>0.7</v>
      </c>
      <c r="BM1510" s="307"/>
      <c r="BN1510" s="307"/>
      <c r="BO1510" s="307"/>
      <c r="BP1510" s="307"/>
      <c r="BQ1510" s="307"/>
      <c r="BR1510" s="307">
        <v>35</v>
      </c>
      <c r="BS1510" s="307">
        <v>35</v>
      </c>
      <c r="BT1510" s="307"/>
      <c r="BU1510" s="307"/>
      <c r="BV1510" s="309"/>
      <c r="BW1510" s="310"/>
      <c r="BX1510" s="305"/>
      <c r="BY1510" s="308"/>
      <c r="BZ1510" s="308"/>
      <c r="CA1510" s="308"/>
      <c r="CB1510" s="308"/>
      <c r="CC1510" s="307"/>
      <c r="CD1510" s="305"/>
      <c r="CE1510" s="310"/>
      <c r="CF1510" s="305"/>
      <c r="CG1510" s="308"/>
      <c r="CH1510" s="308"/>
      <c r="CI1510" s="308"/>
      <c r="CJ1510" s="308"/>
      <c r="CK1510" s="307"/>
      <c r="CL1510" s="307"/>
      <c r="CM1510" s="307"/>
      <c r="CN1510" s="311"/>
      <c r="CO1510" s="305"/>
      <c r="CP1510" s="305"/>
      <c r="CQ1510" s="308"/>
      <c r="CR1510" s="308"/>
      <c r="CS1510" s="308"/>
      <c r="CT1510" s="308"/>
      <c r="CW1510" s="318" t="s">
        <v>1223</v>
      </c>
      <c r="CX1510" s="318" t="s">
        <v>1308</v>
      </c>
      <c r="CY1510" s="320" t="s">
        <v>925</v>
      </c>
      <c r="CZ1510" s="319" t="s">
        <v>53</v>
      </c>
      <c r="DA1510" s="319" t="s">
        <v>53</v>
      </c>
      <c r="DB1510" s="319">
        <v>6</v>
      </c>
      <c r="DC1510" s="319">
        <v>6</v>
      </c>
      <c r="DD1510" s="319">
        <v>17.5</v>
      </c>
      <c r="DE1510" s="319">
        <v>17.5</v>
      </c>
      <c r="DF1510" s="319" t="s">
        <v>48</v>
      </c>
    </row>
    <row r="1511" spans="1:110" s="299" customFormat="1" ht="16" customHeight="1">
      <c r="A1511" s="297" t="s">
        <v>5217</v>
      </c>
      <c r="B1511" s="297" t="s">
        <v>5217</v>
      </c>
      <c r="C1511" s="119" t="s">
        <v>115</v>
      </c>
      <c r="D1511" s="119" t="s">
        <v>1308</v>
      </c>
      <c r="E1511" s="119" t="s">
        <v>1317</v>
      </c>
      <c r="F1511" s="298">
        <v>1511</v>
      </c>
      <c r="G1511" s="119"/>
      <c r="H1511" s="119"/>
      <c r="I1511" s="119"/>
      <c r="J1511" s="119"/>
      <c r="K1511" s="119" t="s">
        <v>378</v>
      </c>
      <c r="L1511" s="119"/>
      <c r="M1511" s="119" t="s">
        <v>147</v>
      </c>
      <c r="N1511" s="119"/>
      <c r="O1511" s="119"/>
      <c r="P1511" s="119"/>
      <c r="Q1511" s="119"/>
      <c r="R1511" s="119">
        <v>1</v>
      </c>
      <c r="S1511" s="119"/>
      <c r="T1511" s="119"/>
      <c r="U1511" s="119"/>
      <c r="V1511" s="119"/>
      <c r="W1511" s="119"/>
      <c r="X1511" s="119" t="s">
        <v>5218</v>
      </c>
      <c r="Y1511" s="119" t="s">
        <v>5219</v>
      </c>
      <c r="Z1511" s="119" t="s">
        <v>5220</v>
      </c>
      <c r="AA1511" s="119" t="s">
        <v>5221</v>
      </c>
      <c r="AB1511" s="119" t="s">
        <v>1209</v>
      </c>
      <c r="AD1511" s="300"/>
      <c r="AE1511" s="304"/>
      <c r="AF1511" s="297"/>
      <c r="AG1511" s="355">
        <v>0</v>
      </c>
      <c r="AH1511" s="297" t="s">
        <v>5217</v>
      </c>
      <c r="AI1511" s="297" t="s">
        <v>5217</v>
      </c>
      <c r="AJ1511" s="302">
        <v>4</v>
      </c>
      <c r="AX1511" s="303"/>
      <c r="AZ1511" s="303"/>
      <c r="BB1511" s="304"/>
      <c r="BC1511" s="304"/>
      <c r="BD1511" s="303"/>
      <c r="BE1511" s="303"/>
      <c r="BF1511" s="305"/>
      <c r="BG1511" s="305"/>
      <c r="BH1511" s="306" t="s">
        <v>1308</v>
      </c>
      <c r="BI1511" s="163"/>
      <c r="BJ1511" s="305" t="s">
        <v>110</v>
      </c>
      <c r="BK1511" s="305" t="s">
        <v>115</v>
      </c>
      <c r="BL1511" s="305">
        <v>0.4</v>
      </c>
      <c r="BM1511" s="307"/>
      <c r="BN1511" s="307"/>
      <c r="BO1511" s="307"/>
      <c r="BP1511" s="307"/>
      <c r="BQ1511" s="307"/>
      <c r="BR1511" s="307">
        <v>12</v>
      </c>
      <c r="BS1511" s="307">
        <v>12</v>
      </c>
      <c r="BT1511" s="307"/>
      <c r="BU1511" s="307"/>
      <c r="BV1511" s="309"/>
      <c r="BW1511" s="310"/>
      <c r="BX1511" s="305"/>
      <c r="BY1511" s="308"/>
      <c r="BZ1511" s="308"/>
      <c r="CA1511" s="308"/>
      <c r="CB1511" s="308"/>
      <c r="CC1511" s="307"/>
      <c r="CD1511" s="305"/>
      <c r="CE1511" s="310"/>
      <c r="CF1511" s="305"/>
      <c r="CG1511" s="308"/>
      <c r="CH1511" s="308"/>
      <c r="CI1511" s="308"/>
      <c r="CJ1511" s="308"/>
      <c r="CK1511" s="307"/>
      <c r="CL1511" s="307"/>
      <c r="CM1511" s="307"/>
      <c r="CN1511" s="311"/>
      <c r="CO1511" s="305"/>
      <c r="CP1511" s="305"/>
      <c r="CQ1511" s="308"/>
      <c r="CR1511" s="308"/>
      <c r="CS1511" s="308"/>
      <c r="CT1511" s="308"/>
      <c r="CW1511" s="318" t="s">
        <v>1308</v>
      </c>
      <c r="CX1511" s="318" t="s">
        <v>1317</v>
      </c>
      <c r="CY1511" s="320" t="s">
        <v>925</v>
      </c>
      <c r="CZ1511" s="319" t="s">
        <v>53</v>
      </c>
      <c r="DA1511" s="319" t="s">
        <v>53</v>
      </c>
      <c r="DB1511" s="319">
        <v>6</v>
      </c>
      <c r="DC1511" s="319">
        <v>6</v>
      </c>
      <c r="DD1511" s="319">
        <v>6</v>
      </c>
      <c r="DE1511" s="319">
        <v>6</v>
      </c>
      <c r="DF1511" s="319" t="s">
        <v>48</v>
      </c>
    </row>
    <row r="1512" spans="1:110" s="299" customFormat="1" ht="16" customHeight="1">
      <c r="A1512" s="297" t="s">
        <v>5222</v>
      </c>
      <c r="B1512" s="297" t="s">
        <v>5222</v>
      </c>
      <c r="C1512" s="119" t="s">
        <v>115</v>
      </c>
      <c r="D1512" s="119" t="s">
        <v>1308</v>
      </c>
      <c r="E1512" s="119" t="s">
        <v>1326</v>
      </c>
      <c r="F1512" s="298">
        <v>1512</v>
      </c>
      <c r="G1512" s="119"/>
      <c r="H1512" s="119"/>
      <c r="I1512" s="119"/>
      <c r="J1512" s="119"/>
      <c r="K1512" s="119" t="s">
        <v>378</v>
      </c>
      <c r="L1512" s="119"/>
      <c r="M1512" s="119" t="s">
        <v>147</v>
      </c>
      <c r="N1512" s="119"/>
      <c r="O1512" s="119"/>
      <c r="P1512" s="119"/>
      <c r="Q1512" s="119"/>
      <c r="R1512" s="119">
        <v>1</v>
      </c>
      <c r="S1512" s="119"/>
      <c r="T1512" s="119"/>
      <c r="U1512" s="119"/>
      <c r="V1512" s="119"/>
      <c r="W1512" s="119"/>
      <c r="X1512" s="119" t="s">
        <v>5223</v>
      </c>
      <c r="Y1512" s="119" t="s">
        <v>5224</v>
      </c>
      <c r="Z1512" s="119" t="s">
        <v>5225</v>
      </c>
      <c r="AA1512" s="119" t="s">
        <v>5226</v>
      </c>
      <c r="AB1512" s="119" t="s">
        <v>1209</v>
      </c>
      <c r="AD1512" s="300"/>
      <c r="AE1512" s="304"/>
      <c r="AF1512" s="297"/>
      <c r="AG1512" s="355">
        <v>0</v>
      </c>
      <c r="AH1512" s="297" t="s">
        <v>5222</v>
      </c>
      <c r="AI1512" s="297" t="s">
        <v>5222</v>
      </c>
      <c r="AJ1512" s="302">
        <v>4</v>
      </c>
      <c r="AX1512" s="303"/>
      <c r="AZ1512" s="303"/>
      <c r="BB1512" s="304"/>
      <c r="BC1512" s="304"/>
      <c r="BD1512" s="303"/>
      <c r="BE1512" s="303"/>
      <c r="BF1512" s="305"/>
      <c r="BG1512" s="305"/>
      <c r="BH1512" s="306" t="s">
        <v>1308</v>
      </c>
      <c r="BI1512" s="163"/>
      <c r="BJ1512" s="305" t="s">
        <v>110</v>
      </c>
      <c r="BK1512" s="305" t="s">
        <v>115</v>
      </c>
      <c r="BL1512" s="305">
        <v>0.4</v>
      </c>
      <c r="BM1512" s="307"/>
      <c r="BN1512" s="307"/>
      <c r="BO1512" s="307"/>
      <c r="BP1512" s="307"/>
      <c r="BQ1512" s="307"/>
      <c r="BR1512" s="307">
        <v>12</v>
      </c>
      <c r="BS1512" s="307">
        <v>12</v>
      </c>
      <c r="BT1512" s="307"/>
      <c r="BU1512" s="307"/>
      <c r="BV1512" s="309"/>
      <c r="BW1512" s="310"/>
      <c r="BX1512" s="305"/>
      <c r="BY1512" s="308"/>
      <c r="BZ1512" s="308"/>
      <c r="CA1512" s="308"/>
      <c r="CB1512" s="308"/>
      <c r="CC1512" s="307"/>
      <c r="CD1512" s="305"/>
      <c r="CE1512" s="310"/>
      <c r="CF1512" s="305"/>
      <c r="CG1512" s="308"/>
      <c r="CH1512" s="308"/>
      <c r="CI1512" s="308"/>
      <c r="CJ1512" s="308"/>
      <c r="CK1512" s="307"/>
      <c r="CL1512" s="307"/>
      <c r="CM1512" s="307"/>
      <c r="CN1512" s="311"/>
      <c r="CO1512" s="305"/>
      <c r="CP1512" s="305"/>
      <c r="CQ1512" s="308"/>
      <c r="CR1512" s="308"/>
      <c r="CS1512" s="308"/>
      <c r="CT1512" s="308"/>
      <c r="CW1512" s="318" t="s">
        <v>1308</v>
      </c>
      <c r="CX1512" s="318" t="s">
        <v>1326</v>
      </c>
      <c r="CY1512" s="320" t="s">
        <v>925</v>
      </c>
      <c r="CZ1512" s="319" t="s">
        <v>53</v>
      </c>
      <c r="DA1512" s="319" t="s">
        <v>53</v>
      </c>
      <c r="DB1512" s="319">
        <v>6</v>
      </c>
      <c r="DC1512" s="319">
        <v>6</v>
      </c>
      <c r="DD1512" s="319">
        <v>6</v>
      </c>
      <c r="DE1512" s="319">
        <v>6</v>
      </c>
      <c r="DF1512" s="319" t="s">
        <v>48</v>
      </c>
    </row>
    <row r="1513" spans="1:110" s="299" customFormat="1" ht="16" customHeight="1">
      <c r="A1513" s="297" t="s">
        <v>5227</v>
      </c>
      <c r="B1513" s="297" t="s">
        <v>5227</v>
      </c>
      <c r="C1513" s="119" t="s">
        <v>115</v>
      </c>
      <c r="D1513" s="119" t="s">
        <v>1308</v>
      </c>
      <c r="E1513" s="119" t="s">
        <v>1335</v>
      </c>
      <c r="F1513" s="298">
        <v>1513</v>
      </c>
      <c r="G1513" s="119"/>
      <c r="H1513" s="119"/>
      <c r="I1513" s="119"/>
      <c r="J1513" s="119"/>
      <c r="K1513" s="119" t="s">
        <v>378</v>
      </c>
      <c r="L1513" s="119"/>
      <c r="M1513" s="119" t="s">
        <v>147</v>
      </c>
      <c r="N1513" s="119"/>
      <c r="O1513" s="119"/>
      <c r="P1513" s="119"/>
      <c r="Q1513" s="119"/>
      <c r="R1513" s="119">
        <v>1</v>
      </c>
      <c r="S1513" s="119"/>
      <c r="T1513" s="119"/>
      <c r="U1513" s="119"/>
      <c r="V1513" s="119"/>
      <c r="W1513" s="119"/>
      <c r="X1513" s="119" t="s">
        <v>5228</v>
      </c>
      <c r="Y1513" s="119" t="s">
        <v>5229</v>
      </c>
      <c r="Z1513" s="119" t="s">
        <v>5230</v>
      </c>
      <c r="AA1513" s="119" t="s">
        <v>5231</v>
      </c>
      <c r="AB1513" s="119" t="s">
        <v>1209</v>
      </c>
      <c r="AD1513" s="300"/>
      <c r="AE1513" s="304"/>
      <c r="AF1513" s="297"/>
      <c r="AG1513" s="355">
        <v>0</v>
      </c>
      <c r="AH1513" s="297" t="s">
        <v>5227</v>
      </c>
      <c r="AI1513" s="297" t="s">
        <v>5227</v>
      </c>
      <c r="AJ1513" s="302">
        <v>4</v>
      </c>
      <c r="AX1513" s="303"/>
      <c r="AZ1513" s="303"/>
      <c r="BB1513" s="304"/>
      <c r="BC1513" s="304"/>
      <c r="BD1513" s="303"/>
      <c r="BE1513" s="303"/>
      <c r="BF1513" s="305"/>
      <c r="BG1513" s="305"/>
      <c r="BH1513" s="306" t="s">
        <v>1308</v>
      </c>
      <c r="BI1513" s="163"/>
      <c r="BJ1513" s="305" t="s">
        <v>110</v>
      </c>
      <c r="BK1513" s="305" t="s">
        <v>115</v>
      </c>
      <c r="BL1513" s="305">
        <v>0.4</v>
      </c>
      <c r="BM1513" s="307"/>
      <c r="BN1513" s="307"/>
      <c r="BO1513" s="307"/>
      <c r="BP1513" s="307"/>
      <c r="BQ1513" s="307"/>
      <c r="BR1513" s="307">
        <v>12</v>
      </c>
      <c r="BS1513" s="307">
        <v>12</v>
      </c>
      <c r="BT1513" s="307"/>
      <c r="BU1513" s="307"/>
      <c r="BV1513" s="309"/>
      <c r="BW1513" s="310"/>
      <c r="BX1513" s="305"/>
      <c r="BY1513" s="308"/>
      <c r="BZ1513" s="308"/>
      <c r="CA1513" s="308"/>
      <c r="CB1513" s="308"/>
      <c r="CC1513" s="307"/>
      <c r="CD1513" s="305"/>
      <c r="CE1513" s="310"/>
      <c r="CF1513" s="305"/>
      <c r="CG1513" s="308"/>
      <c r="CH1513" s="308"/>
      <c r="CI1513" s="308"/>
      <c r="CJ1513" s="308"/>
      <c r="CK1513" s="307"/>
      <c r="CL1513" s="307"/>
      <c r="CM1513" s="307"/>
      <c r="CN1513" s="311"/>
      <c r="CO1513" s="305"/>
      <c r="CP1513" s="305"/>
      <c r="CQ1513" s="308"/>
      <c r="CR1513" s="308"/>
      <c r="CS1513" s="308"/>
      <c r="CT1513" s="308"/>
      <c r="CW1513" s="318" t="s">
        <v>1308</v>
      </c>
      <c r="CX1513" s="318" t="s">
        <v>1335</v>
      </c>
      <c r="CY1513" s="320" t="s">
        <v>925</v>
      </c>
      <c r="CZ1513" s="319" t="s">
        <v>53</v>
      </c>
      <c r="DA1513" s="319" t="s">
        <v>53</v>
      </c>
      <c r="DB1513" s="319">
        <v>6</v>
      </c>
      <c r="DC1513" s="319">
        <v>6</v>
      </c>
      <c r="DD1513" s="319">
        <v>6</v>
      </c>
      <c r="DE1513" s="319">
        <v>6</v>
      </c>
      <c r="DF1513" s="319" t="s">
        <v>48</v>
      </c>
    </row>
    <row r="1514" spans="1:110" s="299" customFormat="1" ht="16" customHeight="1">
      <c r="A1514" s="297" t="s">
        <v>5232</v>
      </c>
      <c r="B1514" s="297" t="s">
        <v>5232</v>
      </c>
      <c r="C1514" s="119" t="s">
        <v>115</v>
      </c>
      <c r="D1514" s="119" t="s">
        <v>860</v>
      </c>
      <c r="E1514" s="119" t="s">
        <v>1344</v>
      </c>
      <c r="F1514" s="298">
        <v>1514</v>
      </c>
      <c r="G1514" s="119"/>
      <c r="H1514" s="119"/>
      <c r="I1514" s="119"/>
      <c r="J1514" s="119"/>
      <c r="K1514" s="119" t="s">
        <v>378</v>
      </c>
      <c r="L1514" s="119"/>
      <c r="M1514" s="119" t="s">
        <v>147</v>
      </c>
      <c r="N1514" s="119"/>
      <c r="O1514" s="119"/>
      <c r="P1514" s="119"/>
      <c r="Q1514" s="119"/>
      <c r="R1514" s="119">
        <v>1</v>
      </c>
      <c r="S1514" s="119"/>
      <c r="T1514" s="119"/>
      <c r="U1514" s="119"/>
      <c r="V1514" s="119"/>
      <c r="W1514" s="119"/>
      <c r="X1514" s="119" t="s">
        <v>5233</v>
      </c>
      <c r="Y1514" s="119" t="s">
        <v>5234</v>
      </c>
      <c r="Z1514" s="119" t="s">
        <v>5235</v>
      </c>
      <c r="AA1514" s="119" t="s">
        <v>5236</v>
      </c>
      <c r="AB1514" s="119" t="s">
        <v>1209</v>
      </c>
      <c r="AD1514" s="300"/>
      <c r="AE1514" s="304"/>
      <c r="AF1514" s="297"/>
      <c r="AG1514" s="355">
        <v>0</v>
      </c>
      <c r="AH1514" s="297" t="s">
        <v>5232</v>
      </c>
      <c r="AI1514" s="297" t="s">
        <v>5232</v>
      </c>
      <c r="AJ1514" s="302">
        <v>2</v>
      </c>
      <c r="AX1514" s="303"/>
      <c r="AZ1514" s="303"/>
      <c r="BB1514" s="304"/>
      <c r="BC1514" s="304"/>
      <c r="BD1514" s="303"/>
      <c r="BE1514" s="303"/>
      <c r="BF1514" s="305"/>
      <c r="BG1514" s="305"/>
      <c r="BH1514" s="306" t="s">
        <v>860</v>
      </c>
      <c r="BI1514" s="163"/>
      <c r="BJ1514" s="305" t="s">
        <v>110</v>
      </c>
      <c r="BK1514" s="305" t="s">
        <v>115</v>
      </c>
      <c r="BL1514" s="305">
        <v>1.5</v>
      </c>
      <c r="BM1514" s="307"/>
      <c r="BN1514" s="307"/>
      <c r="BO1514" s="307"/>
      <c r="BP1514" s="307"/>
      <c r="BQ1514" s="307"/>
      <c r="BR1514" s="307">
        <v>60</v>
      </c>
      <c r="BS1514" s="307">
        <v>60</v>
      </c>
      <c r="BT1514" s="307"/>
      <c r="BU1514" s="307"/>
      <c r="BV1514" s="309"/>
      <c r="BW1514" s="310"/>
      <c r="BX1514" s="305"/>
      <c r="BY1514" s="308"/>
      <c r="BZ1514" s="308"/>
      <c r="CA1514" s="308"/>
      <c r="CB1514" s="308"/>
      <c r="CC1514" s="307"/>
      <c r="CD1514" s="305"/>
      <c r="CE1514" s="310"/>
      <c r="CF1514" s="305"/>
      <c r="CG1514" s="308"/>
      <c r="CH1514" s="308"/>
      <c r="CI1514" s="308"/>
      <c r="CJ1514" s="308"/>
      <c r="CK1514" s="307"/>
      <c r="CL1514" s="307"/>
      <c r="CM1514" s="307"/>
      <c r="CN1514" s="311"/>
      <c r="CO1514" s="305"/>
      <c r="CP1514" s="305"/>
      <c r="CQ1514" s="308"/>
      <c r="CR1514" s="308"/>
      <c r="CS1514" s="308"/>
      <c r="CT1514" s="308"/>
      <c r="CW1514" s="318" t="s">
        <v>860</v>
      </c>
      <c r="CX1514" s="318" t="s">
        <v>1344</v>
      </c>
      <c r="CY1514" s="320" t="s">
        <v>925</v>
      </c>
      <c r="CZ1514" s="319" t="s">
        <v>53</v>
      </c>
      <c r="DA1514" s="319" t="s">
        <v>53</v>
      </c>
      <c r="DB1514" s="319">
        <v>6</v>
      </c>
      <c r="DC1514" s="319">
        <v>6</v>
      </c>
      <c r="DD1514" s="319">
        <v>30</v>
      </c>
      <c r="DE1514" s="319">
        <v>30</v>
      </c>
      <c r="DF1514" s="319" t="s">
        <v>48</v>
      </c>
    </row>
    <row r="1515" spans="1:110" s="299" customFormat="1" ht="16" customHeight="1">
      <c r="A1515" s="297" t="s">
        <v>5237</v>
      </c>
      <c r="B1515" s="297" t="s">
        <v>5237</v>
      </c>
      <c r="C1515" s="119" t="s">
        <v>115</v>
      </c>
      <c r="D1515" s="119" t="s">
        <v>1344</v>
      </c>
      <c r="E1515" s="119" t="s">
        <v>1353</v>
      </c>
      <c r="F1515" s="298">
        <v>1515</v>
      </c>
      <c r="G1515" s="119"/>
      <c r="H1515" s="119"/>
      <c r="I1515" s="119"/>
      <c r="J1515" s="119"/>
      <c r="K1515" s="119" t="s">
        <v>378</v>
      </c>
      <c r="L1515" s="119"/>
      <c r="M1515" s="119" t="s">
        <v>147</v>
      </c>
      <c r="N1515" s="119"/>
      <c r="O1515" s="119"/>
      <c r="P1515" s="119"/>
      <c r="Q1515" s="119"/>
      <c r="R1515" s="119">
        <v>1</v>
      </c>
      <c r="S1515" s="119"/>
      <c r="T1515" s="119"/>
      <c r="U1515" s="119"/>
      <c r="V1515" s="119"/>
      <c r="W1515" s="119"/>
      <c r="X1515" s="119" t="s">
        <v>5238</v>
      </c>
      <c r="Y1515" s="119" t="s">
        <v>5239</v>
      </c>
      <c r="Z1515" s="119" t="s">
        <v>5240</v>
      </c>
      <c r="AA1515" s="119" t="s">
        <v>5241</v>
      </c>
      <c r="AB1515" s="119" t="s">
        <v>1209</v>
      </c>
      <c r="AD1515" s="300"/>
      <c r="AE1515" s="304"/>
      <c r="AF1515" s="297"/>
      <c r="AG1515" s="355">
        <v>0</v>
      </c>
      <c r="AH1515" s="297" t="s">
        <v>5237</v>
      </c>
      <c r="AI1515" s="297" t="s">
        <v>5237</v>
      </c>
      <c r="AJ1515" s="302">
        <v>3</v>
      </c>
      <c r="AX1515" s="303"/>
      <c r="AZ1515" s="303"/>
      <c r="BB1515" s="304"/>
      <c r="BC1515" s="304"/>
      <c r="BD1515" s="303"/>
      <c r="BE1515" s="303"/>
      <c r="BF1515" s="305"/>
      <c r="BG1515" s="305"/>
      <c r="BH1515" s="306" t="s">
        <v>1344</v>
      </c>
      <c r="BI1515" s="163"/>
      <c r="BJ1515" s="305" t="s">
        <v>110</v>
      </c>
      <c r="BK1515" s="305" t="s">
        <v>115</v>
      </c>
      <c r="BL1515" s="305">
        <v>0.7</v>
      </c>
      <c r="BM1515" s="307"/>
      <c r="BN1515" s="307"/>
      <c r="BO1515" s="307"/>
      <c r="BP1515" s="307"/>
      <c r="BQ1515" s="307"/>
      <c r="BR1515" s="307">
        <v>35</v>
      </c>
      <c r="BS1515" s="307">
        <v>35</v>
      </c>
      <c r="BT1515" s="307"/>
      <c r="BU1515" s="307"/>
      <c r="BV1515" s="309"/>
      <c r="BW1515" s="310"/>
      <c r="BX1515" s="305"/>
      <c r="BY1515" s="308"/>
      <c r="BZ1515" s="308"/>
      <c r="CA1515" s="308"/>
      <c r="CB1515" s="308"/>
      <c r="CC1515" s="307"/>
      <c r="CD1515" s="305"/>
      <c r="CE1515" s="310"/>
      <c r="CF1515" s="305"/>
      <c r="CG1515" s="308"/>
      <c r="CH1515" s="308"/>
      <c r="CI1515" s="308"/>
      <c r="CJ1515" s="308"/>
      <c r="CK1515" s="307"/>
      <c r="CL1515" s="307"/>
      <c r="CM1515" s="307"/>
      <c r="CN1515" s="311"/>
      <c r="CO1515" s="305"/>
      <c r="CP1515" s="305"/>
      <c r="CQ1515" s="308"/>
      <c r="CR1515" s="308"/>
      <c r="CS1515" s="308"/>
      <c r="CT1515" s="308"/>
      <c r="CW1515" s="318" t="s">
        <v>1344</v>
      </c>
      <c r="CX1515" s="318" t="s">
        <v>1353</v>
      </c>
      <c r="CY1515" s="320" t="s">
        <v>925</v>
      </c>
      <c r="CZ1515" s="319" t="s">
        <v>53</v>
      </c>
      <c r="DA1515" s="319" t="s">
        <v>53</v>
      </c>
      <c r="DB1515" s="319">
        <v>6</v>
      </c>
      <c r="DC1515" s="319">
        <v>6</v>
      </c>
      <c r="DD1515" s="319">
        <v>17.5</v>
      </c>
      <c r="DE1515" s="319">
        <v>17.5</v>
      </c>
      <c r="DF1515" s="319" t="s">
        <v>48</v>
      </c>
    </row>
    <row r="1516" spans="1:110" s="299" customFormat="1" ht="16" customHeight="1">
      <c r="A1516" s="297" t="s">
        <v>5242</v>
      </c>
      <c r="B1516" s="297" t="s">
        <v>5242</v>
      </c>
      <c r="C1516" s="119" t="s">
        <v>115</v>
      </c>
      <c r="D1516" s="119" t="s">
        <v>1353</v>
      </c>
      <c r="E1516" s="119" t="s">
        <v>1362</v>
      </c>
      <c r="F1516" s="298">
        <v>1516</v>
      </c>
      <c r="G1516" s="119"/>
      <c r="H1516" s="119"/>
      <c r="I1516" s="119"/>
      <c r="J1516" s="119"/>
      <c r="K1516" s="119" t="s">
        <v>378</v>
      </c>
      <c r="L1516" s="119"/>
      <c r="M1516" s="119" t="s">
        <v>147</v>
      </c>
      <c r="N1516" s="119"/>
      <c r="O1516" s="119"/>
      <c r="P1516" s="119"/>
      <c r="Q1516" s="119"/>
      <c r="R1516" s="119">
        <v>1</v>
      </c>
      <c r="S1516" s="119"/>
      <c r="T1516" s="119"/>
      <c r="U1516" s="119"/>
      <c r="V1516" s="119"/>
      <c r="W1516" s="119"/>
      <c r="X1516" s="119" t="s">
        <v>5243</v>
      </c>
      <c r="Y1516" s="119" t="s">
        <v>5244</v>
      </c>
      <c r="Z1516" s="119" t="s">
        <v>5245</v>
      </c>
      <c r="AA1516" s="119" t="s">
        <v>5246</v>
      </c>
      <c r="AB1516" s="119" t="s">
        <v>1209</v>
      </c>
      <c r="AD1516" s="300"/>
      <c r="AE1516" s="304"/>
      <c r="AF1516" s="297"/>
      <c r="AG1516" s="355">
        <v>0</v>
      </c>
      <c r="AH1516" s="297" t="s">
        <v>5242</v>
      </c>
      <c r="AI1516" s="297" t="s">
        <v>5242</v>
      </c>
      <c r="AJ1516" s="302">
        <v>4</v>
      </c>
      <c r="AX1516" s="303"/>
      <c r="AZ1516" s="303"/>
      <c r="BB1516" s="304"/>
      <c r="BC1516" s="304"/>
      <c r="BD1516" s="303"/>
      <c r="BE1516" s="303"/>
      <c r="BF1516" s="305"/>
      <c r="BG1516" s="305"/>
      <c r="BH1516" s="306" t="s">
        <v>1353</v>
      </c>
      <c r="BI1516" s="163"/>
      <c r="BJ1516" s="305" t="s">
        <v>110</v>
      </c>
      <c r="BK1516" s="305" t="s">
        <v>115</v>
      </c>
      <c r="BL1516" s="305">
        <v>0.4</v>
      </c>
      <c r="BM1516" s="307"/>
      <c r="BN1516" s="307"/>
      <c r="BO1516" s="307"/>
      <c r="BP1516" s="307"/>
      <c r="BQ1516" s="307"/>
      <c r="BR1516" s="307">
        <v>12</v>
      </c>
      <c r="BS1516" s="307">
        <v>12</v>
      </c>
      <c r="BT1516" s="307"/>
      <c r="BU1516" s="307"/>
      <c r="BV1516" s="309"/>
      <c r="BW1516" s="310"/>
      <c r="BX1516" s="305"/>
      <c r="BY1516" s="308"/>
      <c r="BZ1516" s="308"/>
      <c r="CA1516" s="308"/>
      <c r="CB1516" s="308"/>
      <c r="CC1516" s="307"/>
      <c r="CD1516" s="305"/>
      <c r="CE1516" s="310"/>
      <c r="CF1516" s="305"/>
      <c r="CG1516" s="308"/>
      <c r="CH1516" s="308"/>
      <c r="CI1516" s="308"/>
      <c r="CJ1516" s="308"/>
      <c r="CK1516" s="307"/>
      <c r="CL1516" s="307"/>
      <c r="CM1516" s="307"/>
      <c r="CN1516" s="311"/>
      <c r="CO1516" s="305"/>
      <c r="CP1516" s="305"/>
      <c r="CQ1516" s="308"/>
      <c r="CR1516" s="308"/>
      <c r="CS1516" s="308"/>
      <c r="CT1516" s="308"/>
      <c r="CW1516" s="318" t="s">
        <v>1353</v>
      </c>
      <c r="CX1516" s="318" t="s">
        <v>1362</v>
      </c>
      <c r="CY1516" s="320" t="s">
        <v>925</v>
      </c>
      <c r="CZ1516" s="319" t="s">
        <v>53</v>
      </c>
      <c r="DA1516" s="319" t="s">
        <v>53</v>
      </c>
      <c r="DB1516" s="319">
        <v>6</v>
      </c>
      <c r="DC1516" s="319">
        <v>6</v>
      </c>
      <c r="DD1516" s="319">
        <v>6</v>
      </c>
      <c r="DE1516" s="319">
        <v>6</v>
      </c>
      <c r="DF1516" s="319" t="s">
        <v>48</v>
      </c>
    </row>
    <row r="1517" spans="1:110" s="299" customFormat="1" ht="16" customHeight="1">
      <c r="A1517" s="297" t="s">
        <v>5247</v>
      </c>
      <c r="B1517" s="297" t="s">
        <v>5247</v>
      </c>
      <c r="C1517" s="119" t="s">
        <v>115</v>
      </c>
      <c r="D1517" s="119" t="s">
        <v>1353</v>
      </c>
      <c r="E1517" s="119" t="s">
        <v>1371</v>
      </c>
      <c r="F1517" s="298">
        <v>1517</v>
      </c>
      <c r="G1517" s="119"/>
      <c r="H1517" s="119"/>
      <c r="I1517" s="119"/>
      <c r="J1517" s="119"/>
      <c r="K1517" s="119" t="s">
        <v>378</v>
      </c>
      <c r="L1517" s="119"/>
      <c r="M1517" s="119" t="s">
        <v>147</v>
      </c>
      <c r="N1517" s="119"/>
      <c r="O1517" s="119"/>
      <c r="P1517" s="119"/>
      <c r="Q1517" s="119"/>
      <c r="R1517" s="119">
        <v>1</v>
      </c>
      <c r="S1517" s="119"/>
      <c r="T1517" s="119"/>
      <c r="U1517" s="119"/>
      <c r="V1517" s="119"/>
      <c r="W1517" s="119"/>
      <c r="X1517" s="119" t="s">
        <v>5248</v>
      </c>
      <c r="Y1517" s="119" t="s">
        <v>5249</v>
      </c>
      <c r="Z1517" s="119" t="s">
        <v>5250</v>
      </c>
      <c r="AA1517" s="119" t="s">
        <v>5251</v>
      </c>
      <c r="AB1517" s="119" t="s">
        <v>1209</v>
      </c>
      <c r="AD1517" s="300"/>
      <c r="AE1517" s="304"/>
      <c r="AF1517" s="297"/>
      <c r="AG1517" s="355">
        <v>0</v>
      </c>
      <c r="AH1517" s="297" t="s">
        <v>5247</v>
      </c>
      <c r="AI1517" s="297" t="s">
        <v>5247</v>
      </c>
      <c r="AJ1517" s="302">
        <v>4</v>
      </c>
      <c r="AX1517" s="303"/>
      <c r="AZ1517" s="303"/>
      <c r="BB1517" s="304"/>
      <c r="BC1517" s="304"/>
      <c r="BD1517" s="303"/>
      <c r="BE1517" s="303"/>
      <c r="BF1517" s="305"/>
      <c r="BG1517" s="305"/>
      <c r="BH1517" s="306" t="s">
        <v>1353</v>
      </c>
      <c r="BI1517" s="163"/>
      <c r="BJ1517" s="305" t="s">
        <v>110</v>
      </c>
      <c r="BK1517" s="305" t="s">
        <v>115</v>
      </c>
      <c r="BL1517" s="305">
        <v>0.4</v>
      </c>
      <c r="BM1517" s="307"/>
      <c r="BN1517" s="307"/>
      <c r="BO1517" s="307"/>
      <c r="BP1517" s="307"/>
      <c r="BQ1517" s="307"/>
      <c r="BR1517" s="307">
        <v>12</v>
      </c>
      <c r="BS1517" s="307">
        <v>12</v>
      </c>
      <c r="BT1517" s="307"/>
      <c r="BU1517" s="307"/>
      <c r="BV1517" s="309"/>
      <c r="BW1517" s="310"/>
      <c r="BX1517" s="305"/>
      <c r="BY1517" s="308"/>
      <c r="BZ1517" s="308"/>
      <c r="CA1517" s="308"/>
      <c r="CB1517" s="308"/>
      <c r="CC1517" s="307"/>
      <c r="CD1517" s="305"/>
      <c r="CE1517" s="310"/>
      <c r="CF1517" s="305"/>
      <c r="CG1517" s="308"/>
      <c r="CH1517" s="308"/>
      <c r="CI1517" s="308"/>
      <c r="CJ1517" s="308"/>
      <c r="CK1517" s="307"/>
      <c r="CL1517" s="307"/>
      <c r="CM1517" s="307"/>
      <c r="CN1517" s="311"/>
      <c r="CO1517" s="305"/>
      <c r="CP1517" s="305"/>
      <c r="CQ1517" s="308"/>
      <c r="CR1517" s="308"/>
      <c r="CS1517" s="308"/>
      <c r="CT1517" s="308"/>
      <c r="CW1517" s="318" t="s">
        <v>1353</v>
      </c>
      <c r="CX1517" s="318" t="s">
        <v>1371</v>
      </c>
      <c r="CY1517" s="320" t="s">
        <v>925</v>
      </c>
      <c r="CZ1517" s="319" t="s">
        <v>53</v>
      </c>
      <c r="DA1517" s="319" t="s">
        <v>53</v>
      </c>
      <c r="DB1517" s="319">
        <v>6</v>
      </c>
      <c r="DC1517" s="319">
        <v>6</v>
      </c>
      <c r="DD1517" s="319">
        <v>6</v>
      </c>
      <c r="DE1517" s="319">
        <v>6</v>
      </c>
      <c r="DF1517" s="319" t="s">
        <v>48</v>
      </c>
    </row>
    <row r="1518" spans="1:110" s="299" customFormat="1" ht="16" customHeight="1">
      <c r="A1518" s="297" t="s">
        <v>5252</v>
      </c>
      <c r="B1518" s="297" t="s">
        <v>5252</v>
      </c>
      <c r="C1518" s="119" t="s">
        <v>115</v>
      </c>
      <c r="D1518" s="119" t="s">
        <v>1353</v>
      </c>
      <c r="E1518" s="119" t="s">
        <v>1380</v>
      </c>
      <c r="F1518" s="298">
        <v>1518</v>
      </c>
      <c r="G1518" s="119"/>
      <c r="H1518" s="119"/>
      <c r="I1518" s="119"/>
      <c r="J1518" s="119"/>
      <c r="K1518" s="119" t="s">
        <v>378</v>
      </c>
      <c r="L1518" s="119"/>
      <c r="M1518" s="119" t="s">
        <v>147</v>
      </c>
      <c r="N1518" s="119"/>
      <c r="O1518" s="119"/>
      <c r="P1518" s="119"/>
      <c r="Q1518" s="119"/>
      <c r="R1518" s="119">
        <v>1</v>
      </c>
      <c r="S1518" s="119"/>
      <c r="T1518" s="119"/>
      <c r="U1518" s="119"/>
      <c r="V1518" s="119"/>
      <c r="W1518" s="119"/>
      <c r="X1518" s="119" t="s">
        <v>5253</v>
      </c>
      <c r="Y1518" s="119" t="s">
        <v>5254</v>
      </c>
      <c r="Z1518" s="119" t="s">
        <v>5255</v>
      </c>
      <c r="AA1518" s="119" t="s">
        <v>5256</v>
      </c>
      <c r="AB1518" s="119" t="s">
        <v>1209</v>
      </c>
      <c r="AD1518" s="300"/>
      <c r="AE1518" s="304"/>
      <c r="AF1518" s="297"/>
      <c r="AG1518" s="355">
        <v>0</v>
      </c>
      <c r="AH1518" s="297" t="s">
        <v>5252</v>
      </c>
      <c r="AI1518" s="297" t="s">
        <v>5252</v>
      </c>
      <c r="AJ1518" s="302">
        <v>4</v>
      </c>
      <c r="AX1518" s="303"/>
      <c r="AZ1518" s="303"/>
      <c r="BB1518" s="304"/>
      <c r="BC1518" s="304"/>
      <c r="BD1518" s="303"/>
      <c r="BE1518" s="303"/>
      <c r="BF1518" s="305"/>
      <c r="BG1518" s="305"/>
      <c r="BH1518" s="306" t="s">
        <v>1353</v>
      </c>
      <c r="BI1518" s="163"/>
      <c r="BJ1518" s="305" t="s">
        <v>110</v>
      </c>
      <c r="BK1518" s="305" t="s">
        <v>115</v>
      </c>
      <c r="BL1518" s="305">
        <v>0.4</v>
      </c>
      <c r="BM1518" s="307"/>
      <c r="BN1518" s="307"/>
      <c r="BO1518" s="307"/>
      <c r="BP1518" s="307"/>
      <c r="BQ1518" s="307"/>
      <c r="BR1518" s="307">
        <v>12</v>
      </c>
      <c r="BS1518" s="307">
        <v>12</v>
      </c>
      <c r="BT1518" s="307"/>
      <c r="BU1518" s="307"/>
      <c r="BV1518" s="309"/>
      <c r="BW1518" s="310"/>
      <c r="BX1518" s="305"/>
      <c r="BY1518" s="308"/>
      <c r="BZ1518" s="308"/>
      <c r="CA1518" s="308"/>
      <c r="CB1518" s="308"/>
      <c r="CC1518" s="307"/>
      <c r="CD1518" s="305"/>
      <c r="CE1518" s="310"/>
      <c r="CF1518" s="305"/>
      <c r="CG1518" s="308"/>
      <c r="CH1518" s="308"/>
      <c r="CI1518" s="308"/>
      <c r="CJ1518" s="308"/>
      <c r="CK1518" s="307"/>
      <c r="CL1518" s="307"/>
      <c r="CM1518" s="307"/>
      <c r="CN1518" s="311"/>
      <c r="CO1518" s="305"/>
      <c r="CP1518" s="305"/>
      <c r="CQ1518" s="308"/>
      <c r="CR1518" s="308"/>
      <c r="CS1518" s="308"/>
      <c r="CT1518" s="308"/>
      <c r="CW1518" s="318" t="s">
        <v>1353</v>
      </c>
      <c r="CX1518" s="318" t="s">
        <v>1380</v>
      </c>
      <c r="CY1518" s="320" t="s">
        <v>925</v>
      </c>
      <c r="CZ1518" s="319" t="s">
        <v>53</v>
      </c>
      <c r="DA1518" s="319" t="s">
        <v>53</v>
      </c>
      <c r="DB1518" s="319">
        <v>6</v>
      </c>
      <c r="DC1518" s="319">
        <v>6</v>
      </c>
      <c r="DD1518" s="319">
        <v>6</v>
      </c>
      <c r="DE1518" s="319">
        <v>6</v>
      </c>
      <c r="DF1518" s="319" t="s">
        <v>48</v>
      </c>
    </row>
    <row r="1519" spans="1:110" s="299" customFormat="1" ht="16" customHeight="1">
      <c r="A1519" s="297" t="s">
        <v>5257</v>
      </c>
      <c r="B1519" s="297" t="s">
        <v>5257</v>
      </c>
      <c r="C1519" s="119" t="s">
        <v>115</v>
      </c>
      <c r="D1519" s="119" t="s">
        <v>1344</v>
      </c>
      <c r="E1519" s="119" t="s">
        <v>1389</v>
      </c>
      <c r="F1519" s="298">
        <v>1519</v>
      </c>
      <c r="G1519" s="119"/>
      <c r="H1519" s="119"/>
      <c r="I1519" s="119"/>
      <c r="J1519" s="119"/>
      <c r="K1519" s="119" t="s">
        <v>378</v>
      </c>
      <c r="L1519" s="119"/>
      <c r="M1519" s="119" t="s">
        <v>147</v>
      </c>
      <c r="N1519" s="119"/>
      <c r="O1519" s="119"/>
      <c r="P1519" s="119"/>
      <c r="Q1519" s="119"/>
      <c r="R1519" s="119">
        <v>1</v>
      </c>
      <c r="S1519" s="119"/>
      <c r="T1519" s="119"/>
      <c r="U1519" s="119"/>
      <c r="V1519" s="119"/>
      <c r="W1519" s="119"/>
      <c r="X1519" s="119" t="s">
        <v>5258</v>
      </c>
      <c r="Y1519" s="119" t="s">
        <v>5259</v>
      </c>
      <c r="Z1519" s="119" t="s">
        <v>5260</v>
      </c>
      <c r="AA1519" s="119" t="s">
        <v>5261</v>
      </c>
      <c r="AB1519" s="119" t="s">
        <v>1209</v>
      </c>
      <c r="AD1519" s="300"/>
      <c r="AE1519" s="304"/>
      <c r="AF1519" s="297"/>
      <c r="AG1519" s="355">
        <v>0</v>
      </c>
      <c r="AH1519" s="297" t="s">
        <v>5257</v>
      </c>
      <c r="AI1519" s="297" t="s">
        <v>5257</v>
      </c>
      <c r="AJ1519" s="302">
        <v>3</v>
      </c>
      <c r="AX1519" s="303"/>
      <c r="AZ1519" s="303"/>
      <c r="BB1519" s="304"/>
      <c r="BC1519" s="304"/>
      <c r="BD1519" s="303"/>
      <c r="BE1519" s="303"/>
      <c r="BF1519" s="305"/>
      <c r="BG1519" s="305"/>
      <c r="BH1519" s="306" t="s">
        <v>1344</v>
      </c>
      <c r="BI1519" s="163"/>
      <c r="BJ1519" s="305" t="s">
        <v>110</v>
      </c>
      <c r="BK1519" s="305" t="s">
        <v>115</v>
      </c>
      <c r="BL1519" s="305">
        <v>0.7</v>
      </c>
      <c r="BM1519" s="307"/>
      <c r="BN1519" s="307"/>
      <c r="BO1519" s="307"/>
      <c r="BP1519" s="307"/>
      <c r="BQ1519" s="307"/>
      <c r="BR1519" s="307">
        <v>35</v>
      </c>
      <c r="BS1519" s="307">
        <v>35</v>
      </c>
      <c r="BT1519" s="307"/>
      <c r="BU1519" s="307"/>
      <c r="BV1519" s="309"/>
      <c r="BW1519" s="310"/>
      <c r="BX1519" s="305"/>
      <c r="BY1519" s="308"/>
      <c r="BZ1519" s="308"/>
      <c r="CA1519" s="308"/>
      <c r="CB1519" s="308"/>
      <c r="CC1519" s="307"/>
      <c r="CD1519" s="305"/>
      <c r="CE1519" s="310"/>
      <c r="CF1519" s="305"/>
      <c r="CG1519" s="308"/>
      <c r="CH1519" s="308"/>
      <c r="CI1519" s="308"/>
      <c r="CJ1519" s="308"/>
      <c r="CK1519" s="307"/>
      <c r="CL1519" s="307"/>
      <c r="CM1519" s="307"/>
      <c r="CN1519" s="311"/>
      <c r="CO1519" s="305"/>
      <c r="CP1519" s="305"/>
      <c r="CQ1519" s="308"/>
      <c r="CR1519" s="308"/>
      <c r="CS1519" s="308"/>
      <c r="CT1519" s="308"/>
      <c r="CW1519" s="318" t="s">
        <v>1344</v>
      </c>
      <c r="CX1519" s="318" t="s">
        <v>1389</v>
      </c>
      <c r="CY1519" s="320" t="s">
        <v>925</v>
      </c>
      <c r="CZ1519" s="319" t="s">
        <v>53</v>
      </c>
      <c r="DA1519" s="319" t="s">
        <v>53</v>
      </c>
      <c r="DB1519" s="319">
        <v>6</v>
      </c>
      <c r="DC1519" s="319">
        <v>6</v>
      </c>
      <c r="DD1519" s="319">
        <v>17.5</v>
      </c>
      <c r="DE1519" s="319">
        <v>17.5</v>
      </c>
      <c r="DF1519" s="319" t="s">
        <v>48</v>
      </c>
    </row>
    <row r="1520" spans="1:110" s="299" customFormat="1" ht="16" customHeight="1">
      <c r="A1520" s="297" t="s">
        <v>5262</v>
      </c>
      <c r="B1520" s="297" t="s">
        <v>5262</v>
      </c>
      <c r="C1520" s="119" t="s">
        <v>115</v>
      </c>
      <c r="D1520" s="119" t="s">
        <v>1389</v>
      </c>
      <c r="E1520" s="119" t="s">
        <v>1398</v>
      </c>
      <c r="F1520" s="298">
        <v>1520</v>
      </c>
      <c r="G1520" s="119"/>
      <c r="H1520" s="119"/>
      <c r="I1520" s="119"/>
      <c r="J1520" s="119"/>
      <c r="K1520" s="119" t="s">
        <v>378</v>
      </c>
      <c r="L1520" s="119"/>
      <c r="M1520" s="119" t="s">
        <v>147</v>
      </c>
      <c r="N1520" s="119"/>
      <c r="O1520" s="119"/>
      <c r="P1520" s="119"/>
      <c r="Q1520" s="119"/>
      <c r="R1520" s="119">
        <v>1</v>
      </c>
      <c r="S1520" s="119"/>
      <c r="T1520" s="119"/>
      <c r="U1520" s="119"/>
      <c r="V1520" s="119"/>
      <c r="W1520" s="119"/>
      <c r="X1520" s="119" t="s">
        <v>5263</v>
      </c>
      <c r="Y1520" s="119" t="s">
        <v>5264</v>
      </c>
      <c r="Z1520" s="119" t="s">
        <v>5265</v>
      </c>
      <c r="AA1520" s="119" t="s">
        <v>5266</v>
      </c>
      <c r="AB1520" s="119" t="s">
        <v>1209</v>
      </c>
      <c r="AD1520" s="300"/>
      <c r="AE1520" s="304"/>
      <c r="AF1520" s="297"/>
      <c r="AG1520" s="355">
        <v>0</v>
      </c>
      <c r="AH1520" s="297" t="s">
        <v>5262</v>
      </c>
      <c r="AI1520" s="297" t="s">
        <v>5262</v>
      </c>
      <c r="AJ1520" s="302">
        <v>4</v>
      </c>
      <c r="AX1520" s="303"/>
      <c r="AZ1520" s="303"/>
      <c r="BB1520" s="304"/>
      <c r="BC1520" s="304"/>
      <c r="BD1520" s="303"/>
      <c r="BE1520" s="303"/>
      <c r="BF1520" s="305"/>
      <c r="BG1520" s="305"/>
      <c r="BH1520" s="306" t="s">
        <v>1389</v>
      </c>
      <c r="BI1520" s="163"/>
      <c r="BJ1520" s="305" t="s">
        <v>110</v>
      </c>
      <c r="BK1520" s="305" t="s">
        <v>115</v>
      </c>
      <c r="BL1520" s="305">
        <v>0.4</v>
      </c>
      <c r="BM1520" s="307"/>
      <c r="BN1520" s="307"/>
      <c r="BO1520" s="307"/>
      <c r="BP1520" s="307"/>
      <c r="BQ1520" s="307"/>
      <c r="BR1520" s="307">
        <v>12</v>
      </c>
      <c r="BS1520" s="307">
        <v>12</v>
      </c>
      <c r="BT1520" s="307"/>
      <c r="BU1520" s="307"/>
      <c r="BV1520" s="309"/>
      <c r="BW1520" s="310"/>
      <c r="BX1520" s="305"/>
      <c r="BY1520" s="308"/>
      <c r="BZ1520" s="308"/>
      <c r="CA1520" s="308"/>
      <c r="CB1520" s="308"/>
      <c r="CC1520" s="307"/>
      <c r="CD1520" s="305"/>
      <c r="CE1520" s="310"/>
      <c r="CF1520" s="305"/>
      <c r="CG1520" s="308"/>
      <c r="CH1520" s="308"/>
      <c r="CI1520" s="308"/>
      <c r="CJ1520" s="308"/>
      <c r="CK1520" s="307"/>
      <c r="CL1520" s="307"/>
      <c r="CM1520" s="307"/>
      <c r="CN1520" s="311"/>
      <c r="CO1520" s="305"/>
      <c r="CP1520" s="305"/>
      <c r="CQ1520" s="308"/>
      <c r="CR1520" s="308"/>
      <c r="CS1520" s="308"/>
      <c r="CT1520" s="308"/>
      <c r="CW1520" s="318" t="s">
        <v>1389</v>
      </c>
      <c r="CX1520" s="318" t="s">
        <v>1398</v>
      </c>
      <c r="CY1520" s="320" t="s">
        <v>925</v>
      </c>
      <c r="CZ1520" s="319" t="s">
        <v>53</v>
      </c>
      <c r="DA1520" s="319" t="s">
        <v>53</v>
      </c>
      <c r="DB1520" s="319">
        <v>6</v>
      </c>
      <c r="DC1520" s="319">
        <v>6</v>
      </c>
      <c r="DD1520" s="319">
        <v>6</v>
      </c>
      <c r="DE1520" s="319">
        <v>6</v>
      </c>
      <c r="DF1520" s="319" t="s">
        <v>48</v>
      </c>
    </row>
    <row r="1521" spans="1:110" s="299" customFormat="1" ht="16" customHeight="1">
      <c r="A1521" s="297" t="s">
        <v>5267</v>
      </c>
      <c r="B1521" s="297" t="s">
        <v>5267</v>
      </c>
      <c r="C1521" s="119" t="s">
        <v>115</v>
      </c>
      <c r="D1521" s="119" t="s">
        <v>1389</v>
      </c>
      <c r="E1521" s="119" t="s">
        <v>1407</v>
      </c>
      <c r="F1521" s="298">
        <v>1521</v>
      </c>
      <c r="G1521" s="119"/>
      <c r="H1521" s="119"/>
      <c r="I1521" s="119"/>
      <c r="J1521" s="119"/>
      <c r="K1521" s="119" t="s">
        <v>378</v>
      </c>
      <c r="L1521" s="119"/>
      <c r="M1521" s="119" t="s">
        <v>147</v>
      </c>
      <c r="N1521" s="119"/>
      <c r="O1521" s="119"/>
      <c r="P1521" s="119"/>
      <c r="Q1521" s="119"/>
      <c r="R1521" s="119">
        <v>1</v>
      </c>
      <c r="S1521" s="119"/>
      <c r="T1521" s="119"/>
      <c r="U1521" s="119"/>
      <c r="V1521" s="119"/>
      <c r="W1521" s="119"/>
      <c r="X1521" s="119" t="s">
        <v>5268</v>
      </c>
      <c r="Y1521" s="119" t="s">
        <v>5269</v>
      </c>
      <c r="Z1521" s="119" t="s">
        <v>5270</v>
      </c>
      <c r="AA1521" s="119" t="s">
        <v>5271</v>
      </c>
      <c r="AB1521" s="119" t="s">
        <v>1209</v>
      </c>
      <c r="AD1521" s="300"/>
      <c r="AE1521" s="304"/>
      <c r="AF1521" s="297"/>
      <c r="AG1521" s="355">
        <v>0</v>
      </c>
      <c r="AH1521" s="297" t="s">
        <v>5267</v>
      </c>
      <c r="AI1521" s="297" t="s">
        <v>5267</v>
      </c>
      <c r="AJ1521" s="302">
        <v>4</v>
      </c>
      <c r="AX1521" s="303"/>
      <c r="AZ1521" s="303"/>
      <c r="BB1521" s="304"/>
      <c r="BC1521" s="304"/>
      <c r="BD1521" s="303"/>
      <c r="BE1521" s="303"/>
      <c r="BF1521" s="305"/>
      <c r="BG1521" s="305"/>
      <c r="BH1521" s="306" t="s">
        <v>1389</v>
      </c>
      <c r="BI1521" s="163"/>
      <c r="BJ1521" s="305" t="s">
        <v>110</v>
      </c>
      <c r="BK1521" s="305" t="s">
        <v>115</v>
      </c>
      <c r="BL1521" s="305">
        <v>0.4</v>
      </c>
      <c r="BM1521" s="307"/>
      <c r="BN1521" s="307"/>
      <c r="BO1521" s="307"/>
      <c r="BP1521" s="307"/>
      <c r="BQ1521" s="307"/>
      <c r="BR1521" s="307">
        <v>12</v>
      </c>
      <c r="BS1521" s="307">
        <v>12</v>
      </c>
      <c r="BT1521" s="307"/>
      <c r="BU1521" s="307"/>
      <c r="BV1521" s="309"/>
      <c r="BW1521" s="310"/>
      <c r="BX1521" s="305"/>
      <c r="BY1521" s="308"/>
      <c r="BZ1521" s="308"/>
      <c r="CA1521" s="308"/>
      <c r="CB1521" s="308"/>
      <c r="CC1521" s="307"/>
      <c r="CD1521" s="305"/>
      <c r="CE1521" s="310"/>
      <c r="CF1521" s="305"/>
      <c r="CG1521" s="308"/>
      <c r="CH1521" s="308"/>
      <c r="CI1521" s="308"/>
      <c r="CJ1521" s="308"/>
      <c r="CK1521" s="307"/>
      <c r="CL1521" s="307"/>
      <c r="CM1521" s="307"/>
      <c r="CN1521" s="311"/>
      <c r="CO1521" s="305"/>
      <c r="CP1521" s="305"/>
      <c r="CQ1521" s="308"/>
      <c r="CR1521" s="308"/>
      <c r="CS1521" s="308"/>
      <c r="CT1521" s="308"/>
      <c r="CW1521" s="318" t="s">
        <v>1389</v>
      </c>
      <c r="CX1521" s="318" t="s">
        <v>1407</v>
      </c>
      <c r="CY1521" s="320" t="s">
        <v>925</v>
      </c>
      <c r="CZ1521" s="319" t="s">
        <v>53</v>
      </c>
      <c r="DA1521" s="319" t="s">
        <v>53</v>
      </c>
      <c r="DB1521" s="319">
        <v>6</v>
      </c>
      <c r="DC1521" s="319">
        <v>6</v>
      </c>
      <c r="DD1521" s="319">
        <v>6</v>
      </c>
      <c r="DE1521" s="319">
        <v>6</v>
      </c>
      <c r="DF1521" s="319" t="s">
        <v>48</v>
      </c>
    </row>
    <row r="1522" spans="1:110" s="299" customFormat="1" ht="16" customHeight="1">
      <c r="A1522" s="297" t="s">
        <v>5272</v>
      </c>
      <c r="B1522" s="297" t="s">
        <v>5272</v>
      </c>
      <c r="C1522" s="119" t="s">
        <v>115</v>
      </c>
      <c r="D1522" s="119" t="s">
        <v>1389</v>
      </c>
      <c r="E1522" s="119" t="s">
        <v>1416</v>
      </c>
      <c r="F1522" s="298">
        <v>1522</v>
      </c>
      <c r="G1522" s="119"/>
      <c r="H1522" s="119"/>
      <c r="I1522" s="119"/>
      <c r="J1522" s="119"/>
      <c r="K1522" s="119" t="s">
        <v>378</v>
      </c>
      <c r="L1522" s="119"/>
      <c r="M1522" s="119" t="s">
        <v>147</v>
      </c>
      <c r="N1522" s="119"/>
      <c r="O1522" s="119"/>
      <c r="P1522" s="119"/>
      <c r="Q1522" s="119"/>
      <c r="R1522" s="119">
        <v>1</v>
      </c>
      <c r="S1522" s="119"/>
      <c r="T1522" s="119"/>
      <c r="U1522" s="119"/>
      <c r="V1522" s="119"/>
      <c r="W1522" s="119"/>
      <c r="X1522" s="119" t="s">
        <v>5273</v>
      </c>
      <c r="Y1522" s="119" t="s">
        <v>5274</v>
      </c>
      <c r="Z1522" s="119" t="s">
        <v>5275</v>
      </c>
      <c r="AA1522" s="119" t="s">
        <v>5276</v>
      </c>
      <c r="AB1522" s="119" t="s">
        <v>1209</v>
      </c>
      <c r="AD1522" s="300"/>
      <c r="AE1522" s="304"/>
      <c r="AF1522" s="297"/>
      <c r="AG1522" s="355">
        <v>0</v>
      </c>
      <c r="AH1522" s="297" t="s">
        <v>5272</v>
      </c>
      <c r="AI1522" s="297" t="s">
        <v>5272</v>
      </c>
      <c r="AJ1522" s="302">
        <v>4</v>
      </c>
      <c r="AX1522" s="303"/>
      <c r="AZ1522" s="303"/>
      <c r="BB1522" s="304"/>
      <c r="BC1522" s="304"/>
      <c r="BD1522" s="303"/>
      <c r="BE1522" s="303"/>
      <c r="BF1522" s="305"/>
      <c r="BG1522" s="305"/>
      <c r="BH1522" s="306" t="s">
        <v>1389</v>
      </c>
      <c r="BI1522" s="163"/>
      <c r="BJ1522" s="305" t="s">
        <v>110</v>
      </c>
      <c r="BK1522" s="305" t="s">
        <v>115</v>
      </c>
      <c r="BL1522" s="305">
        <v>0.4</v>
      </c>
      <c r="BM1522" s="307"/>
      <c r="BN1522" s="307"/>
      <c r="BO1522" s="307"/>
      <c r="BP1522" s="307"/>
      <c r="BQ1522" s="307"/>
      <c r="BR1522" s="307">
        <v>12</v>
      </c>
      <c r="BS1522" s="307">
        <v>12</v>
      </c>
      <c r="BT1522" s="307"/>
      <c r="BU1522" s="307"/>
      <c r="BV1522" s="309"/>
      <c r="BW1522" s="310"/>
      <c r="BX1522" s="305"/>
      <c r="BY1522" s="308"/>
      <c r="BZ1522" s="308"/>
      <c r="CA1522" s="308"/>
      <c r="CB1522" s="308"/>
      <c r="CC1522" s="307"/>
      <c r="CD1522" s="305"/>
      <c r="CE1522" s="310"/>
      <c r="CF1522" s="305"/>
      <c r="CG1522" s="308"/>
      <c r="CH1522" s="308"/>
      <c r="CI1522" s="308"/>
      <c r="CJ1522" s="308"/>
      <c r="CK1522" s="307"/>
      <c r="CL1522" s="307"/>
      <c r="CM1522" s="307"/>
      <c r="CN1522" s="311"/>
      <c r="CO1522" s="305"/>
      <c r="CP1522" s="305"/>
      <c r="CQ1522" s="308"/>
      <c r="CR1522" s="308"/>
      <c r="CS1522" s="308"/>
      <c r="CT1522" s="308"/>
      <c r="CW1522" s="318" t="s">
        <v>1389</v>
      </c>
      <c r="CX1522" s="318" t="s">
        <v>1416</v>
      </c>
      <c r="CY1522" s="320" t="s">
        <v>925</v>
      </c>
      <c r="CZ1522" s="319" t="s">
        <v>53</v>
      </c>
      <c r="DA1522" s="319" t="s">
        <v>53</v>
      </c>
      <c r="DB1522" s="319">
        <v>6</v>
      </c>
      <c r="DC1522" s="319">
        <v>6</v>
      </c>
      <c r="DD1522" s="319">
        <v>6</v>
      </c>
      <c r="DE1522" s="319">
        <v>6</v>
      </c>
      <c r="DF1522" s="319" t="s">
        <v>48</v>
      </c>
    </row>
    <row r="1523" spans="1:110" s="299" customFormat="1" ht="16" customHeight="1">
      <c r="A1523" s="297" t="s">
        <v>5277</v>
      </c>
      <c r="B1523" s="297" t="s">
        <v>5277</v>
      </c>
      <c r="C1523" s="119" t="s">
        <v>115</v>
      </c>
      <c r="D1523" s="119" t="s">
        <v>1344</v>
      </c>
      <c r="E1523" s="119" t="s">
        <v>1425</v>
      </c>
      <c r="F1523" s="298">
        <v>1523</v>
      </c>
      <c r="G1523" s="119"/>
      <c r="H1523" s="119"/>
      <c r="I1523" s="119"/>
      <c r="J1523" s="119"/>
      <c r="K1523" s="119" t="s">
        <v>378</v>
      </c>
      <c r="L1523" s="119"/>
      <c r="M1523" s="119" t="s">
        <v>147</v>
      </c>
      <c r="N1523" s="119"/>
      <c r="O1523" s="119"/>
      <c r="P1523" s="119"/>
      <c r="Q1523" s="119"/>
      <c r="R1523" s="119">
        <v>1</v>
      </c>
      <c r="S1523" s="119"/>
      <c r="T1523" s="119"/>
      <c r="U1523" s="119"/>
      <c r="V1523" s="119"/>
      <c r="W1523" s="119"/>
      <c r="X1523" s="119" t="s">
        <v>5278</v>
      </c>
      <c r="Y1523" s="119" t="s">
        <v>5279</v>
      </c>
      <c r="Z1523" s="119" t="s">
        <v>5280</v>
      </c>
      <c r="AA1523" s="119" t="s">
        <v>5281</v>
      </c>
      <c r="AB1523" s="119" t="s">
        <v>1209</v>
      </c>
      <c r="AD1523" s="300"/>
      <c r="AE1523" s="304"/>
      <c r="AF1523" s="297"/>
      <c r="AG1523" s="355">
        <v>0</v>
      </c>
      <c r="AH1523" s="297" t="s">
        <v>5277</v>
      </c>
      <c r="AI1523" s="297" t="s">
        <v>5277</v>
      </c>
      <c r="AJ1523" s="302">
        <v>3</v>
      </c>
      <c r="AX1523" s="303"/>
      <c r="AZ1523" s="303"/>
      <c r="BB1523" s="304"/>
      <c r="BC1523" s="304"/>
      <c r="BD1523" s="303"/>
      <c r="BE1523" s="303"/>
      <c r="BF1523" s="305"/>
      <c r="BG1523" s="305"/>
      <c r="BH1523" s="306" t="s">
        <v>1344</v>
      </c>
      <c r="BI1523" s="163"/>
      <c r="BJ1523" s="305" t="s">
        <v>110</v>
      </c>
      <c r="BK1523" s="305" t="s">
        <v>115</v>
      </c>
      <c r="BL1523" s="305">
        <v>0.7</v>
      </c>
      <c r="BM1523" s="307"/>
      <c r="BN1523" s="307"/>
      <c r="BO1523" s="307"/>
      <c r="BP1523" s="307"/>
      <c r="BQ1523" s="307"/>
      <c r="BR1523" s="307">
        <v>35</v>
      </c>
      <c r="BS1523" s="307">
        <v>35</v>
      </c>
      <c r="BT1523" s="307"/>
      <c r="BU1523" s="307"/>
      <c r="BV1523" s="309"/>
      <c r="BW1523" s="310"/>
      <c r="BX1523" s="305"/>
      <c r="BY1523" s="308"/>
      <c r="BZ1523" s="308"/>
      <c r="CA1523" s="308"/>
      <c r="CB1523" s="308"/>
      <c r="CC1523" s="307"/>
      <c r="CD1523" s="305"/>
      <c r="CE1523" s="310"/>
      <c r="CF1523" s="305"/>
      <c r="CG1523" s="308"/>
      <c r="CH1523" s="308"/>
      <c r="CI1523" s="308"/>
      <c r="CJ1523" s="308"/>
      <c r="CK1523" s="307"/>
      <c r="CL1523" s="307"/>
      <c r="CM1523" s="307"/>
      <c r="CN1523" s="311"/>
      <c r="CO1523" s="305"/>
      <c r="CP1523" s="305"/>
      <c r="CQ1523" s="308"/>
      <c r="CR1523" s="308"/>
      <c r="CS1523" s="308"/>
      <c r="CT1523" s="308"/>
      <c r="CW1523" s="318" t="s">
        <v>1344</v>
      </c>
      <c r="CX1523" s="318" t="s">
        <v>1425</v>
      </c>
      <c r="CY1523" s="320" t="s">
        <v>925</v>
      </c>
      <c r="CZ1523" s="319" t="s">
        <v>53</v>
      </c>
      <c r="DA1523" s="319" t="s">
        <v>53</v>
      </c>
      <c r="DB1523" s="319">
        <v>6</v>
      </c>
      <c r="DC1523" s="319">
        <v>6</v>
      </c>
      <c r="DD1523" s="319">
        <v>17.5</v>
      </c>
      <c r="DE1523" s="319">
        <v>17.5</v>
      </c>
      <c r="DF1523" s="319" t="s">
        <v>48</v>
      </c>
    </row>
    <row r="1524" spans="1:110" s="299" customFormat="1" ht="16" customHeight="1">
      <c r="A1524" s="297" t="s">
        <v>5282</v>
      </c>
      <c r="B1524" s="297" t="s">
        <v>5282</v>
      </c>
      <c r="C1524" s="119" t="s">
        <v>115</v>
      </c>
      <c r="D1524" s="119" t="s">
        <v>1425</v>
      </c>
      <c r="E1524" s="119" t="s">
        <v>1434</v>
      </c>
      <c r="F1524" s="298">
        <v>1524</v>
      </c>
      <c r="G1524" s="119"/>
      <c r="H1524" s="119"/>
      <c r="I1524" s="119"/>
      <c r="J1524" s="119"/>
      <c r="K1524" s="119" t="s">
        <v>378</v>
      </c>
      <c r="L1524" s="119"/>
      <c r="M1524" s="119" t="s">
        <v>147</v>
      </c>
      <c r="N1524" s="119"/>
      <c r="O1524" s="119"/>
      <c r="P1524" s="119"/>
      <c r="Q1524" s="119"/>
      <c r="R1524" s="119">
        <v>1</v>
      </c>
      <c r="S1524" s="119"/>
      <c r="T1524" s="119"/>
      <c r="U1524" s="119"/>
      <c r="V1524" s="119"/>
      <c r="W1524" s="119"/>
      <c r="X1524" s="119" t="s">
        <v>5283</v>
      </c>
      <c r="Y1524" s="119" t="s">
        <v>5284</v>
      </c>
      <c r="Z1524" s="119" t="s">
        <v>5285</v>
      </c>
      <c r="AA1524" s="119" t="s">
        <v>5286</v>
      </c>
      <c r="AB1524" s="119" t="s">
        <v>1209</v>
      </c>
      <c r="AD1524" s="300"/>
      <c r="AE1524" s="304"/>
      <c r="AF1524" s="297"/>
      <c r="AG1524" s="355">
        <v>0</v>
      </c>
      <c r="AH1524" s="297" t="s">
        <v>5282</v>
      </c>
      <c r="AI1524" s="297" t="s">
        <v>5282</v>
      </c>
      <c r="AJ1524" s="302">
        <v>4</v>
      </c>
      <c r="AX1524" s="303"/>
      <c r="AZ1524" s="303"/>
      <c r="BB1524" s="304"/>
      <c r="BC1524" s="304"/>
      <c r="BD1524" s="303"/>
      <c r="BE1524" s="303"/>
      <c r="BF1524" s="305"/>
      <c r="BG1524" s="305"/>
      <c r="BH1524" s="306" t="s">
        <v>1425</v>
      </c>
      <c r="BI1524" s="163"/>
      <c r="BJ1524" s="305" t="s">
        <v>110</v>
      </c>
      <c r="BK1524" s="305" t="s">
        <v>115</v>
      </c>
      <c r="BL1524" s="305">
        <v>0.4</v>
      </c>
      <c r="BM1524" s="307"/>
      <c r="BN1524" s="307"/>
      <c r="BO1524" s="307"/>
      <c r="BP1524" s="307"/>
      <c r="BQ1524" s="307"/>
      <c r="BR1524" s="307">
        <v>12</v>
      </c>
      <c r="BS1524" s="307">
        <v>12</v>
      </c>
      <c r="BT1524" s="307"/>
      <c r="BU1524" s="307"/>
      <c r="BV1524" s="309"/>
      <c r="BW1524" s="310"/>
      <c r="BX1524" s="305"/>
      <c r="BY1524" s="308"/>
      <c r="BZ1524" s="308"/>
      <c r="CA1524" s="308"/>
      <c r="CB1524" s="308"/>
      <c r="CC1524" s="307"/>
      <c r="CD1524" s="305"/>
      <c r="CE1524" s="310"/>
      <c r="CF1524" s="305"/>
      <c r="CG1524" s="308"/>
      <c r="CH1524" s="308"/>
      <c r="CI1524" s="308"/>
      <c r="CJ1524" s="308"/>
      <c r="CK1524" s="307"/>
      <c r="CL1524" s="307"/>
      <c r="CM1524" s="307"/>
      <c r="CN1524" s="311"/>
      <c r="CO1524" s="305"/>
      <c r="CP1524" s="305"/>
      <c r="CQ1524" s="308"/>
      <c r="CR1524" s="308"/>
      <c r="CS1524" s="308"/>
      <c r="CT1524" s="308"/>
      <c r="CW1524" s="318" t="s">
        <v>1425</v>
      </c>
      <c r="CX1524" s="318" t="s">
        <v>1434</v>
      </c>
      <c r="CY1524" s="320" t="s">
        <v>925</v>
      </c>
      <c r="CZ1524" s="319" t="s">
        <v>53</v>
      </c>
      <c r="DA1524" s="319" t="s">
        <v>53</v>
      </c>
      <c r="DB1524" s="319">
        <v>6</v>
      </c>
      <c r="DC1524" s="319">
        <v>6</v>
      </c>
      <c r="DD1524" s="319">
        <v>6</v>
      </c>
      <c r="DE1524" s="319">
        <v>6</v>
      </c>
      <c r="DF1524" s="319" t="s">
        <v>48</v>
      </c>
    </row>
    <row r="1525" spans="1:110" s="299" customFormat="1" ht="16" customHeight="1">
      <c r="A1525" s="297" t="s">
        <v>5287</v>
      </c>
      <c r="B1525" s="297" t="s">
        <v>5287</v>
      </c>
      <c r="C1525" s="119" t="s">
        <v>115</v>
      </c>
      <c r="D1525" s="119" t="s">
        <v>1425</v>
      </c>
      <c r="E1525" s="119" t="s">
        <v>1443</v>
      </c>
      <c r="F1525" s="298">
        <v>1525</v>
      </c>
      <c r="G1525" s="119"/>
      <c r="H1525" s="119"/>
      <c r="I1525" s="119"/>
      <c r="J1525" s="119"/>
      <c r="K1525" s="119" t="s">
        <v>378</v>
      </c>
      <c r="L1525" s="119"/>
      <c r="M1525" s="119" t="s">
        <v>147</v>
      </c>
      <c r="N1525" s="119"/>
      <c r="O1525" s="119"/>
      <c r="P1525" s="119"/>
      <c r="Q1525" s="119"/>
      <c r="R1525" s="119">
        <v>1</v>
      </c>
      <c r="S1525" s="119"/>
      <c r="T1525" s="119"/>
      <c r="U1525" s="119"/>
      <c r="V1525" s="119"/>
      <c r="W1525" s="119"/>
      <c r="X1525" s="119" t="s">
        <v>5288</v>
      </c>
      <c r="Y1525" s="119" t="s">
        <v>5289</v>
      </c>
      <c r="Z1525" s="119" t="s">
        <v>5290</v>
      </c>
      <c r="AA1525" s="119" t="s">
        <v>5291</v>
      </c>
      <c r="AB1525" s="119" t="s">
        <v>1209</v>
      </c>
      <c r="AD1525" s="300"/>
      <c r="AE1525" s="304"/>
      <c r="AF1525" s="297"/>
      <c r="AG1525" s="355">
        <v>0</v>
      </c>
      <c r="AH1525" s="297" t="s">
        <v>5287</v>
      </c>
      <c r="AI1525" s="297" t="s">
        <v>5287</v>
      </c>
      <c r="AJ1525" s="302">
        <v>4</v>
      </c>
      <c r="AX1525" s="303"/>
      <c r="AZ1525" s="303"/>
      <c r="BB1525" s="304"/>
      <c r="BC1525" s="304"/>
      <c r="BD1525" s="303"/>
      <c r="BE1525" s="303"/>
      <c r="BF1525" s="305"/>
      <c r="BG1525" s="305"/>
      <c r="BH1525" s="306" t="s">
        <v>1425</v>
      </c>
      <c r="BI1525" s="163"/>
      <c r="BJ1525" s="305" t="s">
        <v>110</v>
      </c>
      <c r="BK1525" s="305" t="s">
        <v>115</v>
      </c>
      <c r="BL1525" s="305">
        <v>0.4</v>
      </c>
      <c r="BM1525" s="307"/>
      <c r="BN1525" s="307"/>
      <c r="BO1525" s="307"/>
      <c r="BP1525" s="307"/>
      <c r="BQ1525" s="307"/>
      <c r="BR1525" s="307">
        <v>12</v>
      </c>
      <c r="BS1525" s="307">
        <v>12</v>
      </c>
      <c r="BT1525" s="307"/>
      <c r="BU1525" s="307"/>
      <c r="BV1525" s="309"/>
      <c r="BW1525" s="310"/>
      <c r="BX1525" s="305"/>
      <c r="BY1525" s="308"/>
      <c r="BZ1525" s="308"/>
      <c r="CA1525" s="308"/>
      <c r="CB1525" s="308"/>
      <c r="CC1525" s="307"/>
      <c r="CD1525" s="305"/>
      <c r="CE1525" s="310"/>
      <c r="CF1525" s="305"/>
      <c r="CG1525" s="308"/>
      <c r="CH1525" s="308"/>
      <c r="CI1525" s="308"/>
      <c r="CJ1525" s="308"/>
      <c r="CK1525" s="307"/>
      <c r="CL1525" s="307"/>
      <c r="CM1525" s="307"/>
      <c r="CN1525" s="311"/>
      <c r="CO1525" s="305"/>
      <c r="CP1525" s="305"/>
      <c r="CQ1525" s="308"/>
      <c r="CR1525" s="308"/>
      <c r="CS1525" s="308"/>
      <c r="CT1525" s="308"/>
      <c r="CW1525" s="318" t="s">
        <v>1425</v>
      </c>
      <c r="CX1525" s="318" t="s">
        <v>1443</v>
      </c>
      <c r="CY1525" s="320" t="s">
        <v>925</v>
      </c>
      <c r="CZ1525" s="319" t="s">
        <v>53</v>
      </c>
      <c r="DA1525" s="319" t="s">
        <v>53</v>
      </c>
      <c r="DB1525" s="319">
        <v>6</v>
      </c>
      <c r="DC1525" s="319">
        <v>6</v>
      </c>
      <c r="DD1525" s="319">
        <v>6</v>
      </c>
      <c r="DE1525" s="319">
        <v>6</v>
      </c>
      <c r="DF1525" s="319" t="s">
        <v>48</v>
      </c>
    </row>
    <row r="1526" spans="1:110" s="299" customFormat="1" ht="16" customHeight="1">
      <c r="A1526" s="297" t="s">
        <v>5292</v>
      </c>
      <c r="B1526" s="297" t="s">
        <v>5292</v>
      </c>
      <c r="C1526" s="119" t="s">
        <v>115</v>
      </c>
      <c r="D1526" s="119" t="s">
        <v>1425</v>
      </c>
      <c r="E1526" s="119" t="s">
        <v>1452</v>
      </c>
      <c r="F1526" s="298">
        <v>1526</v>
      </c>
      <c r="G1526" s="119"/>
      <c r="H1526" s="119"/>
      <c r="I1526" s="119"/>
      <c r="J1526" s="119"/>
      <c r="K1526" s="119" t="s">
        <v>378</v>
      </c>
      <c r="L1526" s="119"/>
      <c r="M1526" s="119" t="s">
        <v>147</v>
      </c>
      <c r="N1526" s="119"/>
      <c r="O1526" s="119"/>
      <c r="P1526" s="119"/>
      <c r="Q1526" s="119"/>
      <c r="R1526" s="119">
        <v>1</v>
      </c>
      <c r="S1526" s="119"/>
      <c r="T1526" s="119"/>
      <c r="U1526" s="119"/>
      <c r="V1526" s="119"/>
      <c r="W1526" s="119"/>
      <c r="X1526" s="119" t="s">
        <v>5293</v>
      </c>
      <c r="Y1526" s="119" t="s">
        <v>5294</v>
      </c>
      <c r="Z1526" s="119" t="s">
        <v>5295</v>
      </c>
      <c r="AA1526" s="119" t="s">
        <v>5296</v>
      </c>
      <c r="AB1526" s="119" t="s">
        <v>1209</v>
      </c>
      <c r="AD1526" s="300"/>
      <c r="AE1526" s="304"/>
      <c r="AF1526" s="297"/>
      <c r="AG1526" s="355">
        <v>0</v>
      </c>
      <c r="AH1526" s="297" t="s">
        <v>5292</v>
      </c>
      <c r="AI1526" s="297" t="s">
        <v>5292</v>
      </c>
      <c r="AJ1526" s="302">
        <v>4</v>
      </c>
      <c r="AX1526" s="303"/>
      <c r="AZ1526" s="303"/>
      <c r="BB1526" s="304"/>
      <c r="BC1526" s="304"/>
      <c r="BD1526" s="303"/>
      <c r="BE1526" s="303"/>
      <c r="BF1526" s="305"/>
      <c r="BG1526" s="305"/>
      <c r="BH1526" s="306" t="s">
        <v>1425</v>
      </c>
      <c r="BI1526" s="163"/>
      <c r="BJ1526" s="305" t="s">
        <v>110</v>
      </c>
      <c r="BK1526" s="305" t="s">
        <v>115</v>
      </c>
      <c r="BL1526" s="305">
        <v>0.4</v>
      </c>
      <c r="BM1526" s="307"/>
      <c r="BN1526" s="307"/>
      <c r="BO1526" s="307"/>
      <c r="BP1526" s="307"/>
      <c r="BQ1526" s="307"/>
      <c r="BR1526" s="307">
        <v>12</v>
      </c>
      <c r="BS1526" s="307">
        <v>12</v>
      </c>
      <c r="BT1526" s="307"/>
      <c r="BU1526" s="307"/>
      <c r="BV1526" s="309"/>
      <c r="BW1526" s="310"/>
      <c r="BX1526" s="305"/>
      <c r="BY1526" s="308"/>
      <c r="BZ1526" s="308"/>
      <c r="CA1526" s="308"/>
      <c r="CB1526" s="308"/>
      <c r="CC1526" s="307"/>
      <c r="CD1526" s="305"/>
      <c r="CE1526" s="310"/>
      <c r="CF1526" s="305"/>
      <c r="CG1526" s="308"/>
      <c r="CH1526" s="308"/>
      <c r="CI1526" s="308"/>
      <c r="CJ1526" s="308"/>
      <c r="CK1526" s="307"/>
      <c r="CL1526" s="307"/>
      <c r="CM1526" s="307"/>
      <c r="CN1526" s="311"/>
      <c r="CO1526" s="305"/>
      <c r="CP1526" s="305"/>
      <c r="CQ1526" s="308"/>
      <c r="CR1526" s="308"/>
      <c r="CS1526" s="308"/>
      <c r="CT1526" s="308"/>
      <c r="CW1526" s="318" t="s">
        <v>1425</v>
      </c>
      <c r="CX1526" s="318" t="s">
        <v>1452</v>
      </c>
      <c r="CY1526" s="320" t="s">
        <v>925</v>
      </c>
      <c r="CZ1526" s="319" t="s">
        <v>53</v>
      </c>
      <c r="DA1526" s="319" t="s">
        <v>53</v>
      </c>
      <c r="DB1526" s="319">
        <v>6</v>
      </c>
      <c r="DC1526" s="319">
        <v>6</v>
      </c>
      <c r="DD1526" s="319">
        <v>6</v>
      </c>
      <c r="DE1526" s="319">
        <v>6</v>
      </c>
      <c r="DF1526" s="319" t="s">
        <v>48</v>
      </c>
    </row>
    <row r="1527" spans="1:110" s="299" customFormat="1" ht="16" customHeight="1">
      <c r="A1527" s="297" t="s">
        <v>5297</v>
      </c>
      <c r="B1527" s="297" t="s">
        <v>5297</v>
      </c>
      <c r="C1527" s="119" t="s">
        <v>115</v>
      </c>
      <c r="D1527" s="119" t="s">
        <v>860</v>
      </c>
      <c r="E1527" s="119" t="s">
        <v>1461</v>
      </c>
      <c r="F1527" s="298">
        <v>1527</v>
      </c>
      <c r="G1527" s="119"/>
      <c r="H1527" s="119"/>
      <c r="I1527" s="119"/>
      <c r="J1527" s="119"/>
      <c r="K1527" s="119" t="s">
        <v>378</v>
      </c>
      <c r="L1527" s="119"/>
      <c r="M1527" s="119" t="s">
        <v>147</v>
      </c>
      <c r="N1527" s="119"/>
      <c r="O1527" s="119"/>
      <c r="P1527" s="119"/>
      <c r="Q1527" s="119"/>
      <c r="R1527" s="119">
        <v>1</v>
      </c>
      <c r="S1527" s="119"/>
      <c r="T1527" s="119"/>
      <c r="U1527" s="119"/>
      <c r="V1527" s="119"/>
      <c r="W1527" s="119"/>
      <c r="X1527" s="119" t="s">
        <v>5298</v>
      </c>
      <c r="Y1527" s="119" t="s">
        <v>5299</v>
      </c>
      <c r="Z1527" s="119" t="s">
        <v>5300</v>
      </c>
      <c r="AA1527" s="119" t="s">
        <v>5301</v>
      </c>
      <c r="AB1527" s="119" t="s">
        <v>1209</v>
      </c>
      <c r="AD1527" s="300"/>
      <c r="AE1527" s="304"/>
      <c r="AF1527" s="297"/>
      <c r="AG1527" s="355">
        <v>0</v>
      </c>
      <c r="AH1527" s="297" t="s">
        <v>5297</v>
      </c>
      <c r="AI1527" s="297" t="s">
        <v>5297</v>
      </c>
      <c r="AJ1527" s="302">
        <v>2</v>
      </c>
      <c r="AX1527" s="303"/>
      <c r="AZ1527" s="303"/>
      <c r="BB1527" s="304"/>
      <c r="BC1527" s="304"/>
      <c r="BD1527" s="303"/>
      <c r="BE1527" s="303"/>
      <c r="BF1527" s="305"/>
      <c r="BG1527" s="305"/>
      <c r="BH1527" s="306" t="s">
        <v>860</v>
      </c>
      <c r="BI1527" s="163"/>
      <c r="BJ1527" s="305" t="s">
        <v>110</v>
      </c>
      <c r="BK1527" s="305" t="s">
        <v>115</v>
      </c>
      <c r="BL1527" s="305">
        <v>1.5</v>
      </c>
      <c r="BM1527" s="307"/>
      <c r="BN1527" s="307"/>
      <c r="BO1527" s="307"/>
      <c r="BP1527" s="307"/>
      <c r="BQ1527" s="307"/>
      <c r="BR1527" s="307">
        <v>60</v>
      </c>
      <c r="BS1527" s="307">
        <v>60</v>
      </c>
      <c r="BT1527" s="307"/>
      <c r="BU1527" s="307"/>
      <c r="BV1527" s="309"/>
      <c r="BW1527" s="310"/>
      <c r="BX1527" s="305"/>
      <c r="BY1527" s="308"/>
      <c r="BZ1527" s="308"/>
      <c r="CA1527" s="308"/>
      <c r="CB1527" s="308"/>
      <c r="CC1527" s="307"/>
      <c r="CD1527" s="305"/>
      <c r="CE1527" s="310"/>
      <c r="CF1527" s="305"/>
      <c r="CG1527" s="308"/>
      <c r="CH1527" s="308"/>
      <c r="CI1527" s="308"/>
      <c r="CJ1527" s="308"/>
      <c r="CK1527" s="307"/>
      <c r="CL1527" s="307"/>
      <c r="CM1527" s="307"/>
      <c r="CN1527" s="311"/>
      <c r="CO1527" s="305"/>
      <c r="CP1527" s="305"/>
      <c r="CQ1527" s="308"/>
      <c r="CR1527" s="308"/>
      <c r="CS1527" s="308"/>
      <c r="CT1527" s="308"/>
      <c r="CW1527" s="318" t="s">
        <v>860</v>
      </c>
      <c r="CX1527" s="318" t="s">
        <v>1461</v>
      </c>
      <c r="CY1527" s="320" t="s">
        <v>925</v>
      </c>
      <c r="CZ1527" s="319" t="s">
        <v>53</v>
      </c>
      <c r="DA1527" s="319" t="s">
        <v>53</v>
      </c>
      <c r="DB1527" s="319">
        <v>6</v>
      </c>
      <c r="DC1527" s="319">
        <v>6</v>
      </c>
      <c r="DD1527" s="319">
        <v>30</v>
      </c>
      <c r="DE1527" s="319">
        <v>30</v>
      </c>
      <c r="DF1527" s="319" t="s">
        <v>48</v>
      </c>
    </row>
    <row r="1528" spans="1:110" s="299" customFormat="1" ht="16" customHeight="1">
      <c r="A1528" s="297" t="s">
        <v>5302</v>
      </c>
      <c r="B1528" s="297" t="s">
        <v>5302</v>
      </c>
      <c r="C1528" s="119" t="s">
        <v>115</v>
      </c>
      <c r="D1528" s="119" t="s">
        <v>1461</v>
      </c>
      <c r="E1528" s="119" t="s">
        <v>1470</v>
      </c>
      <c r="F1528" s="298">
        <v>1528</v>
      </c>
      <c r="G1528" s="119"/>
      <c r="H1528" s="119"/>
      <c r="I1528" s="119"/>
      <c r="J1528" s="119"/>
      <c r="K1528" s="119" t="s">
        <v>378</v>
      </c>
      <c r="L1528" s="119"/>
      <c r="M1528" s="119" t="s">
        <v>147</v>
      </c>
      <c r="N1528" s="119"/>
      <c r="O1528" s="119"/>
      <c r="P1528" s="119"/>
      <c r="Q1528" s="119"/>
      <c r="R1528" s="119">
        <v>1</v>
      </c>
      <c r="S1528" s="119"/>
      <c r="T1528" s="119"/>
      <c r="U1528" s="119"/>
      <c r="V1528" s="119"/>
      <c r="W1528" s="119"/>
      <c r="X1528" s="119" t="s">
        <v>5303</v>
      </c>
      <c r="Y1528" s="119" t="s">
        <v>5304</v>
      </c>
      <c r="Z1528" s="119" t="s">
        <v>5305</v>
      </c>
      <c r="AA1528" s="119" t="s">
        <v>5306</v>
      </c>
      <c r="AB1528" s="119" t="s">
        <v>1209</v>
      </c>
      <c r="AD1528" s="300"/>
      <c r="AE1528" s="304"/>
      <c r="AF1528" s="297"/>
      <c r="AG1528" s="355">
        <v>0</v>
      </c>
      <c r="AH1528" s="297" t="s">
        <v>5302</v>
      </c>
      <c r="AI1528" s="297" t="s">
        <v>5302</v>
      </c>
      <c r="AJ1528" s="302">
        <v>3</v>
      </c>
      <c r="AX1528" s="303"/>
      <c r="AZ1528" s="303"/>
      <c r="BB1528" s="304"/>
      <c r="BC1528" s="304"/>
      <c r="BD1528" s="303"/>
      <c r="BE1528" s="303"/>
      <c r="BF1528" s="305"/>
      <c r="BG1528" s="305"/>
      <c r="BH1528" s="306" t="s">
        <v>1461</v>
      </c>
      <c r="BI1528" s="163"/>
      <c r="BJ1528" s="305" t="s">
        <v>110</v>
      </c>
      <c r="BK1528" s="305" t="s">
        <v>115</v>
      </c>
      <c r="BL1528" s="305">
        <v>0.7</v>
      </c>
      <c r="BM1528" s="307"/>
      <c r="BN1528" s="307"/>
      <c r="BO1528" s="307"/>
      <c r="BP1528" s="307"/>
      <c r="BQ1528" s="307"/>
      <c r="BR1528" s="307">
        <v>35</v>
      </c>
      <c r="BS1528" s="307">
        <v>35</v>
      </c>
      <c r="BT1528" s="307"/>
      <c r="BU1528" s="307"/>
      <c r="BV1528" s="309"/>
      <c r="BW1528" s="310"/>
      <c r="BX1528" s="305"/>
      <c r="BY1528" s="308"/>
      <c r="BZ1528" s="308"/>
      <c r="CA1528" s="308"/>
      <c r="CB1528" s="308"/>
      <c r="CC1528" s="307"/>
      <c r="CD1528" s="305"/>
      <c r="CE1528" s="310"/>
      <c r="CF1528" s="305"/>
      <c r="CG1528" s="308"/>
      <c r="CH1528" s="308"/>
      <c r="CI1528" s="308"/>
      <c r="CJ1528" s="308"/>
      <c r="CK1528" s="307"/>
      <c r="CL1528" s="307"/>
      <c r="CM1528" s="307"/>
      <c r="CN1528" s="311"/>
      <c r="CO1528" s="305"/>
      <c r="CP1528" s="305"/>
      <c r="CQ1528" s="308"/>
      <c r="CR1528" s="308"/>
      <c r="CS1528" s="308"/>
      <c r="CT1528" s="308"/>
      <c r="CW1528" s="318" t="s">
        <v>1461</v>
      </c>
      <c r="CX1528" s="318" t="s">
        <v>1470</v>
      </c>
      <c r="CY1528" s="320" t="s">
        <v>925</v>
      </c>
      <c r="CZ1528" s="319" t="s">
        <v>53</v>
      </c>
      <c r="DA1528" s="319" t="s">
        <v>53</v>
      </c>
      <c r="DB1528" s="319">
        <v>6</v>
      </c>
      <c r="DC1528" s="319">
        <v>6</v>
      </c>
      <c r="DD1528" s="319">
        <v>17.5</v>
      </c>
      <c r="DE1528" s="319">
        <v>17.5</v>
      </c>
      <c r="DF1528" s="319" t="s">
        <v>48</v>
      </c>
    </row>
    <row r="1529" spans="1:110" s="299" customFormat="1" ht="16" customHeight="1">
      <c r="A1529" s="297" t="s">
        <v>5307</v>
      </c>
      <c r="B1529" s="297" t="s">
        <v>5307</v>
      </c>
      <c r="C1529" s="119" t="s">
        <v>115</v>
      </c>
      <c r="D1529" s="119" t="s">
        <v>1470</v>
      </c>
      <c r="E1529" s="119" t="s">
        <v>1479</v>
      </c>
      <c r="F1529" s="298">
        <v>1529</v>
      </c>
      <c r="G1529" s="119"/>
      <c r="H1529" s="119"/>
      <c r="I1529" s="119"/>
      <c r="J1529" s="119"/>
      <c r="K1529" s="119" t="s">
        <v>378</v>
      </c>
      <c r="L1529" s="119"/>
      <c r="M1529" s="119" t="s">
        <v>147</v>
      </c>
      <c r="N1529" s="119"/>
      <c r="O1529" s="119"/>
      <c r="P1529" s="119"/>
      <c r="Q1529" s="119"/>
      <c r="R1529" s="119">
        <v>1</v>
      </c>
      <c r="S1529" s="119"/>
      <c r="T1529" s="119"/>
      <c r="U1529" s="119"/>
      <c r="V1529" s="119"/>
      <c r="W1529" s="119"/>
      <c r="X1529" s="119" t="s">
        <v>5308</v>
      </c>
      <c r="Y1529" s="119" t="s">
        <v>5309</v>
      </c>
      <c r="Z1529" s="119" t="s">
        <v>5310</v>
      </c>
      <c r="AA1529" s="119" t="s">
        <v>5311</v>
      </c>
      <c r="AB1529" s="119" t="s">
        <v>1209</v>
      </c>
      <c r="AD1529" s="300"/>
      <c r="AE1529" s="304"/>
      <c r="AF1529" s="297"/>
      <c r="AG1529" s="355">
        <v>0</v>
      </c>
      <c r="AH1529" s="297" t="s">
        <v>5307</v>
      </c>
      <c r="AI1529" s="297" t="s">
        <v>5307</v>
      </c>
      <c r="AJ1529" s="302">
        <v>4</v>
      </c>
      <c r="AX1529" s="303"/>
      <c r="AZ1529" s="303"/>
      <c r="BB1529" s="304"/>
      <c r="BC1529" s="304"/>
      <c r="BD1529" s="303"/>
      <c r="BE1529" s="303"/>
      <c r="BF1529" s="305"/>
      <c r="BG1529" s="305"/>
      <c r="BH1529" s="306" t="s">
        <v>1470</v>
      </c>
      <c r="BI1529" s="163"/>
      <c r="BJ1529" s="305" t="s">
        <v>110</v>
      </c>
      <c r="BK1529" s="305" t="s">
        <v>115</v>
      </c>
      <c r="BL1529" s="305">
        <v>0.4</v>
      </c>
      <c r="BM1529" s="307"/>
      <c r="BN1529" s="307"/>
      <c r="BO1529" s="307"/>
      <c r="BP1529" s="307"/>
      <c r="BQ1529" s="307"/>
      <c r="BR1529" s="307">
        <v>12</v>
      </c>
      <c r="BS1529" s="307">
        <v>12</v>
      </c>
      <c r="BT1529" s="307"/>
      <c r="BU1529" s="307"/>
      <c r="BV1529" s="309"/>
      <c r="BW1529" s="310"/>
      <c r="BX1529" s="305"/>
      <c r="BY1529" s="308"/>
      <c r="BZ1529" s="308"/>
      <c r="CA1529" s="308"/>
      <c r="CB1529" s="308"/>
      <c r="CC1529" s="307"/>
      <c r="CD1529" s="305"/>
      <c r="CE1529" s="310"/>
      <c r="CF1529" s="305"/>
      <c r="CG1529" s="308"/>
      <c r="CH1529" s="308"/>
      <c r="CI1529" s="308"/>
      <c r="CJ1529" s="308"/>
      <c r="CK1529" s="307"/>
      <c r="CL1529" s="307"/>
      <c r="CM1529" s="307"/>
      <c r="CN1529" s="311"/>
      <c r="CO1529" s="305"/>
      <c r="CP1529" s="305"/>
      <c r="CQ1529" s="308"/>
      <c r="CR1529" s="308"/>
      <c r="CS1529" s="308"/>
      <c r="CT1529" s="308"/>
      <c r="CW1529" s="318" t="s">
        <v>1470</v>
      </c>
      <c r="CX1529" s="318" t="s">
        <v>1479</v>
      </c>
      <c r="CY1529" s="320" t="s">
        <v>925</v>
      </c>
      <c r="CZ1529" s="319" t="s">
        <v>53</v>
      </c>
      <c r="DA1529" s="319" t="s">
        <v>53</v>
      </c>
      <c r="DB1529" s="319">
        <v>6</v>
      </c>
      <c r="DC1529" s="319">
        <v>6</v>
      </c>
      <c r="DD1529" s="319">
        <v>6</v>
      </c>
      <c r="DE1529" s="319">
        <v>6</v>
      </c>
      <c r="DF1529" s="319" t="s">
        <v>48</v>
      </c>
    </row>
    <row r="1530" spans="1:110" s="299" customFormat="1" ht="16" customHeight="1">
      <c r="A1530" s="297" t="s">
        <v>5312</v>
      </c>
      <c r="B1530" s="297" t="s">
        <v>5312</v>
      </c>
      <c r="C1530" s="119" t="s">
        <v>115</v>
      </c>
      <c r="D1530" s="119" t="s">
        <v>1470</v>
      </c>
      <c r="E1530" s="119" t="s">
        <v>1488</v>
      </c>
      <c r="F1530" s="298">
        <v>1530</v>
      </c>
      <c r="G1530" s="119"/>
      <c r="H1530" s="119"/>
      <c r="I1530" s="119"/>
      <c r="J1530" s="119"/>
      <c r="K1530" s="119" t="s">
        <v>378</v>
      </c>
      <c r="L1530" s="119"/>
      <c r="M1530" s="119" t="s">
        <v>147</v>
      </c>
      <c r="N1530" s="119"/>
      <c r="O1530" s="119"/>
      <c r="P1530" s="119"/>
      <c r="Q1530" s="119"/>
      <c r="R1530" s="119">
        <v>1</v>
      </c>
      <c r="S1530" s="119"/>
      <c r="T1530" s="119"/>
      <c r="U1530" s="119"/>
      <c r="V1530" s="119"/>
      <c r="W1530" s="119"/>
      <c r="X1530" s="119" t="s">
        <v>5313</v>
      </c>
      <c r="Y1530" s="119" t="s">
        <v>5314</v>
      </c>
      <c r="Z1530" s="119" t="s">
        <v>5315</v>
      </c>
      <c r="AA1530" s="119" t="s">
        <v>5316</v>
      </c>
      <c r="AB1530" s="119" t="s">
        <v>1209</v>
      </c>
      <c r="AD1530" s="300"/>
      <c r="AE1530" s="304"/>
      <c r="AF1530" s="297"/>
      <c r="AG1530" s="355">
        <v>0</v>
      </c>
      <c r="AH1530" s="297" t="s">
        <v>5312</v>
      </c>
      <c r="AI1530" s="297" t="s">
        <v>5312</v>
      </c>
      <c r="AJ1530" s="302">
        <v>4</v>
      </c>
      <c r="AX1530" s="303"/>
      <c r="AZ1530" s="303"/>
      <c r="BB1530" s="304"/>
      <c r="BC1530" s="304"/>
      <c r="BD1530" s="303"/>
      <c r="BE1530" s="303"/>
      <c r="BF1530" s="305"/>
      <c r="BG1530" s="305"/>
      <c r="BH1530" s="306" t="s">
        <v>1470</v>
      </c>
      <c r="BI1530" s="163"/>
      <c r="BJ1530" s="305" t="s">
        <v>110</v>
      </c>
      <c r="BK1530" s="305" t="s">
        <v>115</v>
      </c>
      <c r="BL1530" s="305">
        <v>0.4</v>
      </c>
      <c r="BM1530" s="307"/>
      <c r="BN1530" s="307"/>
      <c r="BO1530" s="307"/>
      <c r="BP1530" s="307"/>
      <c r="BQ1530" s="307"/>
      <c r="BR1530" s="307">
        <v>12</v>
      </c>
      <c r="BS1530" s="307">
        <v>12</v>
      </c>
      <c r="BT1530" s="307"/>
      <c r="BU1530" s="307"/>
      <c r="BV1530" s="309"/>
      <c r="BW1530" s="310"/>
      <c r="BX1530" s="305"/>
      <c r="BY1530" s="308"/>
      <c r="BZ1530" s="308"/>
      <c r="CA1530" s="308"/>
      <c r="CB1530" s="308"/>
      <c r="CC1530" s="307"/>
      <c r="CD1530" s="305"/>
      <c r="CE1530" s="310"/>
      <c r="CF1530" s="305"/>
      <c r="CG1530" s="308"/>
      <c r="CH1530" s="308"/>
      <c r="CI1530" s="308"/>
      <c r="CJ1530" s="308"/>
      <c r="CK1530" s="307"/>
      <c r="CL1530" s="307"/>
      <c r="CM1530" s="307"/>
      <c r="CN1530" s="311"/>
      <c r="CO1530" s="305"/>
      <c r="CP1530" s="305"/>
      <c r="CQ1530" s="308"/>
      <c r="CR1530" s="308"/>
      <c r="CS1530" s="308"/>
      <c r="CT1530" s="308"/>
      <c r="CW1530" s="318" t="s">
        <v>1470</v>
      </c>
      <c r="CX1530" s="318" t="s">
        <v>1488</v>
      </c>
      <c r="CY1530" s="320" t="s">
        <v>925</v>
      </c>
      <c r="CZ1530" s="319" t="s">
        <v>53</v>
      </c>
      <c r="DA1530" s="319" t="s">
        <v>53</v>
      </c>
      <c r="DB1530" s="319">
        <v>6</v>
      </c>
      <c r="DC1530" s="319">
        <v>6</v>
      </c>
      <c r="DD1530" s="319">
        <v>6</v>
      </c>
      <c r="DE1530" s="319">
        <v>6</v>
      </c>
      <c r="DF1530" s="319" t="s">
        <v>48</v>
      </c>
    </row>
    <row r="1531" spans="1:110" s="299" customFormat="1" ht="16" customHeight="1">
      <c r="A1531" s="297" t="s">
        <v>5317</v>
      </c>
      <c r="B1531" s="297" t="s">
        <v>5317</v>
      </c>
      <c r="C1531" s="119" t="s">
        <v>115</v>
      </c>
      <c r="D1531" s="119" t="s">
        <v>1470</v>
      </c>
      <c r="E1531" s="119" t="s">
        <v>1497</v>
      </c>
      <c r="F1531" s="298">
        <v>1531</v>
      </c>
      <c r="G1531" s="119"/>
      <c r="H1531" s="119"/>
      <c r="I1531" s="119"/>
      <c r="J1531" s="119"/>
      <c r="K1531" s="119" t="s">
        <v>378</v>
      </c>
      <c r="L1531" s="119"/>
      <c r="M1531" s="119" t="s">
        <v>147</v>
      </c>
      <c r="N1531" s="119"/>
      <c r="O1531" s="119"/>
      <c r="P1531" s="119"/>
      <c r="Q1531" s="119"/>
      <c r="R1531" s="119">
        <v>1</v>
      </c>
      <c r="S1531" s="119"/>
      <c r="T1531" s="119"/>
      <c r="U1531" s="119"/>
      <c r="V1531" s="119"/>
      <c r="W1531" s="119"/>
      <c r="X1531" s="119" t="s">
        <v>5318</v>
      </c>
      <c r="Y1531" s="119" t="s">
        <v>5319</v>
      </c>
      <c r="Z1531" s="119" t="s">
        <v>5320</v>
      </c>
      <c r="AA1531" s="119" t="s">
        <v>5321</v>
      </c>
      <c r="AB1531" s="119" t="s">
        <v>1209</v>
      </c>
      <c r="AD1531" s="300"/>
      <c r="AE1531" s="304"/>
      <c r="AF1531" s="297"/>
      <c r="AG1531" s="355">
        <v>0</v>
      </c>
      <c r="AH1531" s="297" t="s">
        <v>5317</v>
      </c>
      <c r="AI1531" s="297" t="s">
        <v>5317</v>
      </c>
      <c r="AJ1531" s="302">
        <v>4</v>
      </c>
      <c r="AX1531" s="303"/>
      <c r="AZ1531" s="303"/>
      <c r="BB1531" s="304"/>
      <c r="BC1531" s="304"/>
      <c r="BD1531" s="303"/>
      <c r="BE1531" s="303"/>
      <c r="BF1531" s="305"/>
      <c r="BG1531" s="305"/>
      <c r="BH1531" s="306" t="s">
        <v>1470</v>
      </c>
      <c r="BI1531" s="163"/>
      <c r="BJ1531" s="305" t="s">
        <v>110</v>
      </c>
      <c r="BK1531" s="305" t="s">
        <v>115</v>
      </c>
      <c r="BL1531" s="305">
        <v>0.4</v>
      </c>
      <c r="BM1531" s="307"/>
      <c r="BN1531" s="307"/>
      <c r="BO1531" s="307"/>
      <c r="BP1531" s="307"/>
      <c r="BQ1531" s="307"/>
      <c r="BR1531" s="307">
        <v>12</v>
      </c>
      <c r="BS1531" s="307">
        <v>12</v>
      </c>
      <c r="BT1531" s="307"/>
      <c r="BU1531" s="307"/>
      <c r="BV1531" s="309"/>
      <c r="BW1531" s="310"/>
      <c r="BX1531" s="305"/>
      <c r="BY1531" s="308"/>
      <c r="BZ1531" s="308"/>
      <c r="CA1531" s="308"/>
      <c r="CB1531" s="308"/>
      <c r="CC1531" s="307"/>
      <c r="CD1531" s="305"/>
      <c r="CE1531" s="310"/>
      <c r="CF1531" s="305"/>
      <c r="CG1531" s="308"/>
      <c r="CH1531" s="308"/>
      <c r="CI1531" s="308"/>
      <c r="CJ1531" s="308"/>
      <c r="CK1531" s="307"/>
      <c r="CL1531" s="307"/>
      <c r="CM1531" s="307"/>
      <c r="CN1531" s="311"/>
      <c r="CO1531" s="305"/>
      <c r="CP1531" s="305"/>
      <c r="CQ1531" s="308"/>
      <c r="CR1531" s="308"/>
      <c r="CS1531" s="308"/>
      <c r="CT1531" s="308"/>
      <c r="CW1531" s="318" t="s">
        <v>1470</v>
      </c>
      <c r="CX1531" s="318" t="s">
        <v>1497</v>
      </c>
      <c r="CY1531" s="320" t="s">
        <v>925</v>
      </c>
      <c r="CZ1531" s="319" t="s">
        <v>53</v>
      </c>
      <c r="DA1531" s="319" t="s">
        <v>53</v>
      </c>
      <c r="DB1531" s="319">
        <v>6</v>
      </c>
      <c r="DC1531" s="319">
        <v>6</v>
      </c>
      <c r="DD1531" s="319">
        <v>6</v>
      </c>
      <c r="DE1531" s="319">
        <v>6</v>
      </c>
      <c r="DF1531" s="319" t="s">
        <v>48</v>
      </c>
    </row>
    <row r="1532" spans="1:110" s="299" customFormat="1" ht="16" customHeight="1">
      <c r="A1532" s="297" t="s">
        <v>5322</v>
      </c>
      <c r="B1532" s="297" t="s">
        <v>5322</v>
      </c>
      <c r="C1532" s="119" t="s">
        <v>115</v>
      </c>
      <c r="D1532" s="119" t="s">
        <v>1461</v>
      </c>
      <c r="E1532" s="119" t="s">
        <v>1506</v>
      </c>
      <c r="F1532" s="298">
        <v>1532</v>
      </c>
      <c r="G1532" s="119"/>
      <c r="H1532" s="119"/>
      <c r="I1532" s="119"/>
      <c r="J1532" s="119"/>
      <c r="K1532" s="119" t="s">
        <v>378</v>
      </c>
      <c r="L1532" s="119"/>
      <c r="M1532" s="119" t="s">
        <v>147</v>
      </c>
      <c r="N1532" s="119"/>
      <c r="O1532" s="119"/>
      <c r="P1532" s="119"/>
      <c r="Q1532" s="119"/>
      <c r="R1532" s="119">
        <v>1</v>
      </c>
      <c r="S1532" s="119"/>
      <c r="T1532" s="119"/>
      <c r="U1532" s="119"/>
      <c r="V1532" s="119"/>
      <c r="W1532" s="119"/>
      <c r="X1532" s="119" t="s">
        <v>5323</v>
      </c>
      <c r="Y1532" s="119" t="s">
        <v>5324</v>
      </c>
      <c r="Z1532" s="119" t="s">
        <v>5325</v>
      </c>
      <c r="AA1532" s="119" t="s">
        <v>5326</v>
      </c>
      <c r="AB1532" s="119" t="s">
        <v>1209</v>
      </c>
      <c r="AD1532" s="300"/>
      <c r="AE1532" s="304"/>
      <c r="AF1532" s="297"/>
      <c r="AG1532" s="355">
        <v>0</v>
      </c>
      <c r="AH1532" s="297" t="s">
        <v>5322</v>
      </c>
      <c r="AI1532" s="297" t="s">
        <v>5322</v>
      </c>
      <c r="AJ1532" s="302">
        <v>3</v>
      </c>
      <c r="AX1532" s="303"/>
      <c r="AZ1532" s="303"/>
      <c r="BB1532" s="304"/>
      <c r="BC1532" s="304"/>
      <c r="BD1532" s="303"/>
      <c r="BE1532" s="303"/>
      <c r="BF1532" s="305"/>
      <c r="BG1532" s="305"/>
      <c r="BH1532" s="306" t="s">
        <v>1461</v>
      </c>
      <c r="BI1532" s="163"/>
      <c r="BJ1532" s="305" t="s">
        <v>110</v>
      </c>
      <c r="BK1532" s="305" t="s">
        <v>115</v>
      </c>
      <c r="BL1532" s="305">
        <v>0.7</v>
      </c>
      <c r="BM1532" s="307"/>
      <c r="BN1532" s="307"/>
      <c r="BO1532" s="307"/>
      <c r="BP1532" s="307"/>
      <c r="BQ1532" s="307"/>
      <c r="BR1532" s="307">
        <v>35</v>
      </c>
      <c r="BS1532" s="307">
        <v>35</v>
      </c>
      <c r="BT1532" s="307"/>
      <c r="BU1532" s="307"/>
      <c r="BV1532" s="309"/>
      <c r="BW1532" s="310"/>
      <c r="BX1532" s="305"/>
      <c r="BY1532" s="308"/>
      <c r="BZ1532" s="308"/>
      <c r="CA1532" s="308"/>
      <c r="CB1532" s="308"/>
      <c r="CC1532" s="307"/>
      <c r="CD1532" s="305"/>
      <c r="CE1532" s="310"/>
      <c r="CF1532" s="305"/>
      <c r="CG1532" s="308"/>
      <c r="CH1532" s="308"/>
      <c r="CI1532" s="308"/>
      <c r="CJ1532" s="308"/>
      <c r="CK1532" s="307"/>
      <c r="CL1532" s="307"/>
      <c r="CM1532" s="307"/>
      <c r="CN1532" s="311"/>
      <c r="CO1532" s="305"/>
      <c r="CP1532" s="305"/>
      <c r="CQ1532" s="308"/>
      <c r="CR1532" s="308"/>
      <c r="CS1532" s="308"/>
      <c r="CT1532" s="308"/>
      <c r="CW1532" s="318" t="s">
        <v>1461</v>
      </c>
      <c r="CX1532" s="318" t="s">
        <v>1506</v>
      </c>
      <c r="CY1532" s="320" t="s">
        <v>925</v>
      </c>
      <c r="CZ1532" s="319" t="s">
        <v>53</v>
      </c>
      <c r="DA1532" s="319" t="s">
        <v>53</v>
      </c>
      <c r="DB1532" s="319">
        <v>6</v>
      </c>
      <c r="DC1532" s="319">
        <v>6</v>
      </c>
      <c r="DD1532" s="319">
        <v>17.5</v>
      </c>
      <c r="DE1532" s="319">
        <v>17.5</v>
      </c>
      <c r="DF1532" s="319" t="s">
        <v>48</v>
      </c>
    </row>
    <row r="1533" spans="1:110" s="299" customFormat="1" ht="16" customHeight="1">
      <c r="A1533" s="297" t="s">
        <v>5327</v>
      </c>
      <c r="B1533" s="297" t="s">
        <v>5327</v>
      </c>
      <c r="C1533" s="119" t="s">
        <v>115</v>
      </c>
      <c r="D1533" s="119" t="s">
        <v>1506</v>
      </c>
      <c r="E1533" s="119" t="s">
        <v>1515</v>
      </c>
      <c r="F1533" s="298">
        <v>1533</v>
      </c>
      <c r="G1533" s="119"/>
      <c r="H1533" s="119"/>
      <c r="I1533" s="119"/>
      <c r="J1533" s="119"/>
      <c r="K1533" s="119" t="s">
        <v>378</v>
      </c>
      <c r="L1533" s="119"/>
      <c r="M1533" s="119" t="s">
        <v>147</v>
      </c>
      <c r="N1533" s="119"/>
      <c r="O1533" s="119"/>
      <c r="P1533" s="119"/>
      <c r="Q1533" s="119"/>
      <c r="R1533" s="119">
        <v>1</v>
      </c>
      <c r="S1533" s="119"/>
      <c r="T1533" s="119"/>
      <c r="U1533" s="119"/>
      <c r="V1533" s="119"/>
      <c r="W1533" s="119"/>
      <c r="X1533" s="119" t="s">
        <v>5328</v>
      </c>
      <c r="Y1533" s="119" t="s">
        <v>5329</v>
      </c>
      <c r="Z1533" s="119" t="s">
        <v>5330</v>
      </c>
      <c r="AA1533" s="119" t="s">
        <v>5331</v>
      </c>
      <c r="AB1533" s="119" t="s">
        <v>1209</v>
      </c>
      <c r="AD1533" s="300"/>
      <c r="AE1533" s="304"/>
      <c r="AF1533" s="297"/>
      <c r="AG1533" s="355">
        <v>0</v>
      </c>
      <c r="AH1533" s="297" t="s">
        <v>5327</v>
      </c>
      <c r="AI1533" s="297" t="s">
        <v>5327</v>
      </c>
      <c r="AJ1533" s="302">
        <v>4</v>
      </c>
      <c r="AX1533" s="303"/>
      <c r="AZ1533" s="303"/>
      <c r="BB1533" s="304"/>
      <c r="BC1533" s="304"/>
      <c r="BD1533" s="303"/>
      <c r="BE1533" s="303"/>
      <c r="BF1533" s="305"/>
      <c r="BG1533" s="305"/>
      <c r="BH1533" s="306" t="s">
        <v>1506</v>
      </c>
      <c r="BI1533" s="163"/>
      <c r="BJ1533" s="305" t="s">
        <v>110</v>
      </c>
      <c r="BK1533" s="305" t="s">
        <v>115</v>
      </c>
      <c r="BL1533" s="305">
        <v>0.4</v>
      </c>
      <c r="BM1533" s="307"/>
      <c r="BN1533" s="307"/>
      <c r="BO1533" s="307"/>
      <c r="BP1533" s="307"/>
      <c r="BQ1533" s="307"/>
      <c r="BR1533" s="307">
        <v>12</v>
      </c>
      <c r="BS1533" s="307">
        <v>12</v>
      </c>
      <c r="BT1533" s="307"/>
      <c r="BU1533" s="307"/>
      <c r="BV1533" s="309"/>
      <c r="BW1533" s="310"/>
      <c r="BX1533" s="305"/>
      <c r="BY1533" s="308"/>
      <c r="BZ1533" s="308"/>
      <c r="CA1533" s="308"/>
      <c r="CB1533" s="308"/>
      <c r="CC1533" s="307"/>
      <c r="CD1533" s="305"/>
      <c r="CE1533" s="310"/>
      <c r="CF1533" s="305"/>
      <c r="CG1533" s="308"/>
      <c r="CH1533" s="308"/>
      <c r="CI1533" s="308"/>
      <c r="CJ1533" s="308"/>
      <c r="CK1533" s="307"/>
      <c r="CL1533" s="307"/>
      <c r="CM1533" s="307"/>
      <c r="CN1533" s="311"/>
      <c r="CO1533" s="305"/>
      <c r="CP1533" s="305"/>
      <c r="CQ1533" s="308"/>
      <c r="CR1533" s="308"/>
      <c r="CS1533" s="308"/>
      <c r="CT1533" s="308"/>
      <c r="CW1533" s="318" t="s">
        <v>1506</v>
      </c>
      <c r="CX1533" s="318" t="s">
        <v>1515</v>
      </c>
      <c r="CY1533" s="320" t="s">
        <v>925</v>
      </c>
      <c r="CZ1533" s="319" t="s">
        <v>53</v>
      </c>
      <c r="DA1533" s="319" t="s">
        <v>53</v>
      </c>
      <c r="DB1533" s="319">
        <v>6</v>
      </c>
      <c r="DC1533" s="319">
        <v>6</v>
      </c>
      <c r="DD1533" s="319">
        <v>6</v>
      </c>
      <c r="DE1533" s="319">
        <v>6</v>
      </c>
      <c r="DF1533" s="319" t="s">
        <v>48</v>
      </c>
    </row>
    <row r="1534" spans="1:110" s="299" customFormat="1" ht="16" customHeight="1">
      <c r="A1534" s="297" t="s">
        <v>5332</v>
      </c>
      <c r="B1534" s="297" t="s">
        <v>5332</v>
      </c>
      <c r="C1534" s="119" t="s">
        <v>115</v>
      </c>
      <c r="D1534" s="119" t="s">
        <v>1506</v>
      </c>
      <c r="E1534" s="119" t="s">
        <v>1524</v>
      </c>
      <c r="F1534" s="298">
        <v>1534</v>
      </c>
      <c r="G1534" s="119"/>
      <c r="H1534" s="119"/>
      <c r="I1534" s="119"/>
      <c r="J1534" s="119"/>
      <c r="K1534" s="119" t="s">
        <v>378</v>
      </c>
      <c r="L1534" s="119"/>
      <c r="M1534" s="119" t="s">
        <v>147</v>
      </c>
      <c r="N1534" s="119"/>
      <c r="O1534" s="119"/>
      <c r="P1534" s="119"/>
      <c r="Q1534" s="119"/>
      <c r="R1534" s="119">
        <v>1</v>
      </c>
      <c r="S1534" s="119"/>
      <c r="T1534" s="119"/>
      <c r="U1534" s="119"/>
      <c r="V1534" s="119"/>
      <c r="W1534" s="119"/>
      <c r="X1534" s="119" t="s">
        <v>5333</v>
      </c>
      <c r="Y1534" s="119" t="s">
        <v>5334</v>
      </c>
      <c r="Z1534" s="119" t="s">
        <v>5335</v>
      </c>
      <c r="AA1534" s="119" t="s">
        <v>5336</v>
      </c>
      <c r="AB1534" s="119" t="s">
        <v>1209</v>
      </c>
      <c r="AD1534" s="300"/>
      <c r="AE1534" s="304"/>
      <c r="AF1534" s="297"/>
      <c r="AG1534" s="355">
        <v>0</v>
      </c>
      <c r="AH1534" s="297" t="s">
        <v>5332</v>
      </c>
      <c r="AI1534" s="297" t="s">
        <v>5332</v>
      </c>
      <c r="AJ1534" s="302">
        <v>4</v>
      </c>
      <c r="AX1534" s="303"/>
      <c r="AZ1534" s="303"/>
      <c r="BB1534" s="304"/>
      <c r="BC1534" s="304"/>
      <c r="BD1534" s="303"/>
      <c r="BE1534" s="303"/>
      <c r="BF1534" s="305"/>
      <c r="BG1534" s="305"/>
      <c r="BH1534" s="306" t="s">
        <v>1506</v>
      </c>
      <c r="BI1534" s="163"/>
      <c r="BJ1534" s="305" t="s">
        <v>110</v>
      </c>
      <c r="BK1534" s="305" t="s">
        <v>115</v>
      </c>
      <c r="BL1534" s="305">
        <v>0.4</v>
      </c>
      <c r="BM1534" s="307"/>
      <c r="BN1534" s="307"/>
      <c r="BO1534" s="307"/>
      <c r="BP1534" s="307"/>
      <c r="BQ1534" s="307"/>
      <c r="BR1534" s="307">
        <v>12</v>
      </c>
      <c r="BS1534" s="307">
        <v>12</v>
      </c>
      <c r="BT1534" s="307"/>
      <c r="BU1534" s="307"/>
      <c r="BV1534" s="309"/>
      <c r="BW1534" s="310"/>
      <c r="BX1534" s="305"/>
      <c r="BY1534" s="308"/>
      <c r="BZ1534" s="308"/>
      <c r="CA1534" s="308"/>
      <c r="CB1534" s="308"/>
      <c r="CC1534" s="307"/>
      <c r="CD1534" s="305"/>
      <c r="CE1534" s="310"/>
      <c r="CF1534" s="305"/>
      <c r="CG1534" s="308"/>
      <c r="CH1534" s="308"/>
      <c r="CI1534" s="308"/>
      <c r="CJ1534" s="308"/>
      <c r="CK1534" s="307"/>
      <c r="CL1534" s="307"/>
      <c r="CM1534" s="307"/>
      <c r="CN1534" s="311"/>
      <c r="CO1534" s="305"/>
      <c r="CP1534" s="305"/>
      <c r="CQ1534" s="308"/>
      <c r="CR1534" s="308"/>
      <c r="CS1534" s="308"/>
      <c r="CT1534" s="308"/>
      <c r="CW1534" s="318" t="s">
        <v>1506</v>
      </c>
      <c r="CX1534" s="318" t="s">
        <v>1524</v>
      </c>
      <c r="CY1534" s="320" t="s">
        <v>925</v>
      </c>
      <c r="CZ1534" s="319" t="s">
        <v>53</v>
      </c>
      <c r="DA1534" s="319" t="s">
        <v>53</v>
      </c>
      <c r="DB1534" s="319">
        <v>6</v>
      </c>
      <c r="DC1534" s="319">
        <v>6</v>
      </c>
      <c r="DD1534" s="319">
        <v>6</v>
      </c>
      <c r="DE1534" s="319">
        <v>6</v>
      </c>
      <c r="DF1534" s="319" t="s">
        <v>48</v>
      </c>
    </row>
    <row r="1535" spans="1:110" s="299" customFormat="1" ht="16" customHeight="1">
      <c r="A1535" s="297" t="s">
        <v>5337</v>
      </c>
      <c r="B1535" s="297" t="s">
        <v>5337</v>
      </c>
      <c r="C1535" s="119" t="s">
        <v>115</v>
      </c>
      <c r="D1535" s="119" t="s">
        <v>1506</v>
      </c>
      <c r="E1535" s="119" t="s">
        <v>1533</v>
      </c>
      <c r="F1535" s="298">
        <v>1535</v>
      </c>
      <c r="G1535" s="119"/>
      <c r="H1535" s="119"/>
      <c r="I1535" s="119"/>
      <c r="J1535" s="119"/>
      <c r="K1535" s="119" t="s">
        <v>378</v>
      </c>
      <c r="L1535" s="119"/>
      <c r="M1535" s="119" t="s">
        <v>147</v>
      </c>
      <c r="N1535" s="119"/>
      <c r="O1535" s="119"/>
      <c r="P1535" s="119"/>
      <c r="Q1535" s="119"/>
      <c r="R1535" s="119">
        <v>1</v>
      </c>
      <c r="S1535" s="119"/>
      <c r="T1535" s="119"/>
      <c r="U1535" s="119"/>
      <c r="V1535" s="119"/>
      <c r="W1535" s="119"/>
      <c r="X1535" s="119" t="s">
        <v>5338</v>
      </c>
      <c r="Y1535" s="119" t="s">
        <v>5339</v>
      </c>
      <c r="Z1535" s="119" t="s">
        <v>5340</v>
      </c>
      <c r="AA1535" s="119" t="s">
        <v>5341</v>
      </c>
      <c r="AB1535" s="119" t="s">
        <v>1209</v>
      </c>
      <c r="AD1535" s="300"/>
      <c r="AE1535" s="304"/>
      <c r="AF1535" s="297"/>
      <c r="AG1535" s="355">
        <v>0</v>
      </c>
      <c r="AH1535" s="297" t="s">
        <v>5337</v>
      </c>
      <c r="AI1535" s="297" t="s">
        <v>5337</v>
      </c>
      <c r="AJ1535" s="302">
        <v>4</v>
      </c>
      <c r="AX1535" s="303"/>
      <c r="AZ1535" s="303"/>
      <c r="BB1535" s="304"/>
      <c r="BC1535" s="304"/>
      <c r="BD1535" s="303"/>
      <c r="BE1535" s="303"/>
      <c r="BF1535" s="305"/>
      <c r="BG1535" s="305"/>
      <c r="BH1535" s="306" t="s">
        <v>1506</v>
      </c>
      <c r="BI1535" s="163"/>
      <c r="BJ1535" s="305" t="s">
        <v>110</v>
      </c>
      <c r="BK1535" s="305" t="s">
        <v>115</v>
      </c>
      <c r="BL1535" s="305">
        <v>0.4</v>
      </c>
      <c r="BM1535" s="307"/>
      <c r="BN1535" s="307"/>
      <c r="BO1535" s="307"/>
      <c r="BP1535" s="307"/>
      <c r="BQ1535" s="307"/>
      <c r="BR1535" s="307">
        <v>12</v>
      </c>
      <c r="BS1535" s="307">
        <v>12</v>
      </c>
      <c r="BT1535" s="307"/>
      <c r="BU1535" s="307"/>
      <c r="BV1535" s="309"/>
      <c r="BW1535" s="310"/>
      <c r="BX1535" s="305"/>
      <c r="BY1535" s="308"/>
      <c r="BZ1535" s="308"/>
      <c r="CA1535" s="308"/>
      <c r="CB1535" s="308"/>
      <c r="CC1535" s="307"/>
      <c r="CD1535" s="305"/>
      <c r="CE1535" s="310"/>
      <c r="CF1535" s="305"/>
      <c r="CG1535" s="308"/>
      <c r="CH1535" s="308"/>
      <c r="CI1535" s="308"/>
      <c r="CJ1535" s="308"/>
      <c r="CK1535" s="307"/>
      <c r="CL1535" s="307"/>
      <c r="CM1535" s="307"/>
      <c r="CN1535" s="311"/>
      <c r="CO1535" s="305"/>
      <c r="CP1535" s="305"/>
      <c r="CQ1535" s="308"/>
      <c r="CR1535" s="308"/>
      <c r="CS1535" s="308"/>
      <c r="CT1535" s="308"/>
      <c r="CW1535" s="318" t="s">
        <v>1506</v>
      </c>
      <c r="CX1535" s="318" t="s">
        <v>1533</v>
      </c>
      <c r="CY1535" s="320" t="s">
        <v>925</v>
      </c>
      <c r="CZ1535" s="319" t="s">
        <v>53</v>
      </c>
      <c r="DA1535" s="319" t="s">
        <v>53</v>
      </c>
      <c r="DB1535" s="319">
        <v>6</v>
      </c>
      <c r="DC1535" s="319">
        <v>6</v>
      </c>
      <c r="DD1535" s="319">
        <v>6</v>
      </c>
      <c r="DE1535" s="319">
        <v>6</v>
      </c>
      <c r="DF1535" s="319" t="s">
        <v>48</v>
      </c>
    </row>
    <row r="1536" spans="1:110" s="299" customFormat="1" ht="16" customHeight="1">
      <c r="A1536" s="297" t="s">
        <v>5342</v>
      </c>
      <c r="B1536" s="297" t="s">
        <v>5342</v>
      </c>
      <c r="C1536" s="119" t="s">
        <v>115</v>
      </c>
      <c r="D1536" s="119" t="s">
        <v>1461</v>
      </c>
      <c r="E1536" s="119" t="s">
        <v>1542</v>
      </c>
      <c r="F1536" s="298">
        <v>1536</v>
      </c>
      <c r="G1536" s="119"/>
      <c r="H1536" s="119"/>
      <c r="I1536" s="119"/>
      <c r="J1536" s="119"/>
      <c r="K1536" s="119" t="s">
        <v>378</v>
      </c>
      <c r="L1536" s="119"/>
      <c r="M1536" s="119" t="s">
        <v>147</v>
      </c>
      <c r="N1536" s="119"/>
      <c r="O1536" s="119"/>
      <c r="P1536" s="119"/>
      <c r="Q1536" s="119"/>
      <c r="R1536" s="119">
        <v>1</v>
      </c>
      <c r="S1536" s="119"/>
      <c r="T1536" s="119"/>
      <c r="U1536" s="119"/>
      <c r="V1536" s="119"/>
      <c r="W1536" s="119"/>
      <c r="X1536" s="119" t="s">
        <v>5343</v>
      </c>
      <c r="Y1536" s="119" t="s">
        <v>5344</v>
      </c>
      <c r="Z1536" s="119" t="s">
        <v>5345</v>
      </c>
      <c r="AA1536" s="119" t="s">
        <v>5346</v>
      </c>
      <c r="AB1536" s="119" t="s">
        <v>1209</v>
      </c>
      <c r="AD1536" s="300"/>
      <c r="AE1536" s="304"/>
      <c r="AF1536" s="297"/>
      <c r="AG1536" s="355">
        <v>0</v>
      </c>
      <c r="AH1536" s="297" t="s">
        <v>5342</v>
      </c>
      <c r="AI1536" s="297" t="s">
        <v>5342</v>
      </c>
      <c r="AJ1536" s="302">
        <v>3</v>
      </c>
      <c r="AX1536" s="303"/>
      <c r="AZ1536" s="303"/>
      <c r="BB1536" s="304"/>
      <c r="BC1536" s="304"/>
      <c r="BD1536" s="303"/>
      <c r="BE1536" s="303"/>
      <c r="BF1536" s="305"/>
      <c r="BG1536" s="305"/>
      <c r="BH1536" s="306" t="s">
        <v>1461</v>
      </c>
      <c r="BI1536" s="163"/>
      <c r="BJ1536" s="305" t="s">
        <v>110</v>
      </c>
      <c r="BK1536" s="305" t="s">
        <v>115</v>
      </c>
      <c r="BL1536" s="305">
        <v>0.7</v>
      </c>
      <c r="BM1536" s="307"/>
      <c r="BN1536" s="307"/>
      <c r="BO1536" s="307"/>
      <c r="BP1536" s="307"/>
      <c r="BQ1536" s="307"/>
      <c r="BR1536" s="307">
        <v>35</v>
      </c>
      <c r="BS1536" s="307">
        <v>35</v>
      </c>
      <c r="BT1536" s="307"/>
      <c r="BU1536" s="307"/>
      <c r="BV1536" s="309"/>
      <c r="BW1536" s="310"/>
      <c r="BX1536" s="305"/>
      <c r="BY1536" s="308"/>
      <c r="BZ1536" s="308"/>
      <c r="CA1536" s="308"/>
      <c r="CB1536" s="308"/>
      <c r="CC1536" s="307"/>
      <c r="CD1536" s="305"/>
      <c r="CE1536" s="310"/>
      <c r="CF1536" s="305"/>
      <c r="CG1536" s="308"/>
      <c r="CH1536" s="308"/>
      <c r="CI1536" s="308"/>
      <c r="CJ1536" s="308"/>
      <c r="CK1536" s="307"/>
      <c r="CL1536" s="307"/>
      <c r="CM1536" s="307"/>
      <c r="CN1536" s="311"/>
      <c r="CO1536" s="305"/>
      <c r="CP1536" s="305"/>
      <c r="CQ1536" s="308"/>
      <c r="CR1536" s="308"/>
      <c r="CS1536" s="308"/>
      <c r="CT1536" s="308"/>
      <c r="CW1536" s="318" t="s">
        <v>1461</v>
      </c>
      <c r="CX1536" s="318" t="s">
        <v>1542</v>
      </c>
      <c r="CY1536" s="320" t="s">
        <v>925</v>
      </c>
      <c r="CZ1536" s="319" t="s">
        <v>53</v>
      </c>
      <c r="DA1536" s="319" t="s">
        <v>53</v>
      </c>
      <c r="DB1536" s="319">
        <v>6</v>
      </c>
      <c r="DC1536" s="319">
        <v>6</v>
      </c>
      <c r="DD1536" s="319">
        <v>17.5</v>
      </c>
      <c r="DE1536" s="319">
        <v>17.5</v>
      </c>
      <c r="DF1536" s="319" t="s">
        <v>48</v>
      </c>
    </row>
    <row r="1537" spans="1:110" s="299" customFormat="1" ht="16" customHeight="1">
      <c r="A1537" s="297" t="s">
        <v>5347</v>
      </c>
      <c r="B1537" s="297" t="s">
        <v>5347</v>
      </c>
      <c r="C1537" s="119" t="s">
        <v>115</v>
      </c>
      <c r="D1537" s="119" t="s">
        <v>1542</v>
      </c>
      <c r="E1537" s="119" t="s">
        <v>1551</v>
      </c>
      <c r="F1537" s="298">
        <v>1537</v>
      </c>
      <c r="G1537" s="119"/>
      <c r="H1537" s="119"/>
      <c r="I1537" s="119"/>
      <c r="J1537" s="119"/>
      <c r="K1537" s="119" t="s">
        <v>378</v>
      </c>
      <c r="L1537" s="119"/>
      <c r="M1537" s="119" t="s">
        <v>147</v>
      </c>
      <c r="N1537" s="119"/>
      <c r="O1537" s="119"/>
      <c r="P1537" s="119"/>
      <c r="Q1537" s="119"/>
      <c r="R1537" s="119">
        <v>1</v>
      </c>
      <c r="S1537" s="119"/>
      <c r="T1537" s="119"/>
      <c r="U1537" s="119"/>
      <c r="V1537" s="119"/>
      <c r="W1537" s="119"/>
      <c r="X1537" s="119" t="s">
        <v>5348</v>
      </c>
      <c r="Y1537" s="119" t="s">
        <v>5349</v>
      </c>
      <c r="Z1537" s="119" t="s">
        <v>5350</v>
      </c>
      <c r="AA1537" s="119" t="s">
        <v>5351</v>
      </c>
      <c r="AB1537" s="119" t="s">
        <v>1209</v>
      </c>
      <c r="AD1537" s="300"/>
      <c r="AE1537" s="304"/>
      <c r="AF1537" s="297"/>
      <c r="AG1537" s="355">
        <v>0</v>
      </c>
      <c r="AH1537" s="297" t="s">
        <v>5347</v>
      </c>
      <c r="AI1537" s="297" t="s">
        <v>5347</v>
      </c>
      <c r="AJ1537" s="302">
        <v>4</v>
      </c>
      <c r="AX1537" s="303"/>
      <c r="AZ1537" s="303"/>
      <c r="BB1537" s="304"/>
      <c r="BC1537" s="304"/>
      <c r="BD1537" s="303"/>
      <c r="BE1537" s="303"/>
      <c r="BF1537" s="305"/>
      <c r="BG1537" s="305"/>
      <c r="BH1537" s="306" t="s">
        <v>1542</v>
      </c>
      <c r="BI1537" s="163"/>
      <c r="BJ1537" s="305" t="s">
        <v>110</v>
      </c>
      <c r="BK1537" s="305" t="s">
        <v>115</v>
      </c>
      <c r="BL1537" s="305">
        <v>0.4</v>
      </c>
      <c r="BM1537" s="307"/>
      <c r="BN1537" s="307"/>
      <c r="BO1537" s="307"/>
      <c r="BP1537" s="307"/>
      <c r="BQ1537" s="307"/>
      <c r="BR1537" s="307">
        <v>12</v>
      </c>
      <c r="BS1537" s="307">
        <v>12</v>
      </c>
      <c r="BT1537" s="307"/>
      <c r="BU1537" s="307"/>
      <c r="BV1537" s="309"/>
      <c r="BW1537" s="310"/>
      <c r="BX1537" s="305"/>
      <c r="BY1537" s="308"/>
      <c r="BZ1537" s="308"/>
      <c r="CA1537" s="308"/>
      <c r="CB1537" s="308"/>
      <c r="CC1537" s="307"/>
      <c r="CD1537" s="305"/>
      <c r="CE1537" s="310"/>
      <c r="CF1537" s="305"/>
      <c r="CG1537" s="308"/>
      <c r="CH1537" s="308"/>
      <c r="CI1537" s="308"/>
      <c r="CJ1537" s="308"/>
      <c r="CK1537" s="307"/>
      <c r="CL1537" s="307"/>
      <c r="CM1537" s="307"/>
      <c r="CN1537" s="311"/>
      <c r="CO1537" s="305"/>
      <c r="CP1537" s="305"/>
      <c r="CQ1537" s="308"/>
      <c r="CR1537" s="308"/>
      <c r="CS1537" s="308"/>
      <c r="CT1537" s="308"/>
      <c r="CW1537" s="318" t="s">
        <v>1542</v>
      </c>
      <c r="CX1537" s="318" t="s">
        <v>1551</v>
      </c>
      <c r="CY1537" s="320" t="s">
        <v>925</v>
      </c>
      <c r="CZ1537" s="319" t="s">
        <v>53</v>
      </c>
      <c r="DA1537" s="319" t="s">
        <v>53</v>
      </c>
      <c r="DB1537" s="319">
        <v>6</v>
      </c>
      <c r="DC1537" s="319">
        <v>6</v>
      </c>
      <c r="DD1537" s="319">
        <v>6</v>
      </c>
      <c r="DE1537" s="319">
        <v>6</v>
      </c>
      <c r="DF1537" s="319" t="s">
        <v>48</v>
      </c>
    </row>
    <row r="1538" spans="1:110" s="299" customFormat="1" ht="16" customHeight="1">
      <c r="A1538" s="297" t="s">
        <v>5352</v>
      </c>
      <c r="B1538" s="297" t="s">
        <v>5352</v>
      </c>
      <c r="C1538" s="119" t="s">
        <v>115</v>
      </c>
      <c r="D1538" s="119" t="s">
        <v>1542</v>
      </c>
      <c r="E1538" s="119" t="s">
        <v>1560</v>
      </c>
      <c r="F1538" s="298">
        <v>1538</v>
      </c>
      <c r="G1538" s="119"/>
      <c r="H1538" s="119"/>
      <c r="I1538" s="119"/>
      <c r="J1538" s="119"/>
      <c r="K1538" s="119" t="s">
        <v>378</v>
      </c>
      <c r="L1538" s="119"/>
      <c r="M1538" s="119" t="s">
        <v>147</v>
      </c>
      <c r="N1538" s="119"/>
      <c r="O1538" s="119"/>
      <c r="P1538" s="119"/>
      <c r="Q1538" s="119"/>
      <c r="R1538" s="119">
        <v>1</v>
      </c>
      <c r="S1538" s="119"/>
      <c r="T1538" s="119"/>
      <c r="U1538" s="119"/>
      <c r="V1538" s="119"/>
      <c r="W1538" s="119"/>
      <c r="X1538" s="119" t="s">
        <v>5353</v>
      </c>
      <c r="Y1538" s="119" t="s">
        <v>5354</v>
      </c>
      <c r="Z1538" s="119" t="s">
        <v>5355</v>
      </c>
      <c r="AA1538" s="119" t="s">
        <v>5356</v>
      </c>
      <c r="AB1538" s="119" t="s">
        <v>1209</v>
      </c>
      <c r="AD1538" s="300"/>
      <c r="AE1538" s="304"/>
      <c r="AF1538" s="297"/>
      <c r="AG1538" s="355">
        <v>0</v>
      </c>
      <c r="AH1538" s="297" t="s">
        <v>5352</v>
      </c>
      <c r="AI1538" s="297" t="s">
        <v>5352</v>
      </c>
      <c r="AJ1538" s="302">
        <v>4</v>
      </c>
      <c r="AX1538" s="303"/>
      <c r="AZ1538" s="303"/>
      <c r="BB1538" s="304"/>
      <c r="BC1538" s="304"/>
      <c r="BD1538" s="303"/>
      <c r="BE1538" s="303"/>
      <c r="BF1538" s="305"/>
      <c r="BG1538" s="305"/>
      <c r="BH1538" s="306" t="s">
        <v>1542</v>
      </c>
      <c r="BI1538" s="163"/>
      <c r="BJ1538" s="305" t="s">
        <v>110</v>
      </c>
      <c r="BK1538" s="305" t="s">
        <v>115</v>
      </c>
      <c r="BL1538" s="305">
        <v>0.4</v>
      </c>
      <c r="BM1538" s="307"/>
      <c r="BN1538" s="307"/>
      <c r="BO1538" s="307"/>
      <c r="BP1538" s="307"/>
      <c r="BQ1538" s="307"/>
      <c r="BR1538" s="307">
        <v>12</v>
      </c>
      <c r="BS1538" s="307">
        <v>12</v>
      </c>
      <c r="BT1538" s="307"/>
      <c r="BU1538" s="307"/>
      <c r="BV1538" s="309"/>
      <c r="BW1538" s="310"/>
      <c r="BX1538" s="305"/>
      <c r="BY1538" s="308"/>
      <c r="BZ1538" s="308"/>
      <c r="CA1538" s="308"/>
      <c r="CB1538" s="308"/>
      <c r="CC1538" s="307"/>
      <c r="CD1538" s="305"/>
      <c r="CE1538" s="310"/>
      <c r="CF1538" s="305"/>
      <c r="CG1538" s="308"/>
      <c r="CH1538" s="308"/>
      <c r="CI1538" s="308"/>
      <c r="CJ1538" s="308"/>
      <c r="CK1538" s="307"/>
      <c r="CL1538" s="307"/>
      <c r="CM1538" s="307"/>
      <c r="CN1538" s="311"/>
      <c r="CO1538" s="305"/>
      <c r="CP1538" s="305"/>
      <c r="CQ1538" s="308"/>
      <c r="CR1538" s="308"/>
      <c r="CS1538" s="308"/>
      <c r="CT1538" s="308"/>
      <c r="CW1538" s="318" t="s">
        <v>1542</v>
      </c>
      <c r="CX1538" s="318" t="s">
        <v>1560</v>
      </c>
      <c r="CY1538" s="320" t="s">
        <v>925</v>
      </c>
      <c r="CZ1538" s="319" t="s">
        <v>53</v>
      </c>
      <c r="DA1538" s="319" t="s">
        <v>53</v>
      </c>
      <c r="DB1538" s="319">
        <v>6</v>
      </c>
      <c r="DC1538" s="319">
        <v>6</v>
      </c>
      <c r="DD1538" s="319">
        <v>6</v>
      </c>
      <c r="DE1538" s="319">
        <v>6</v>
      </c>
      <c r="DF1538" s="319" t="s">
        <v>48</v>
      </c>
    </row>
    <row r="1539" spans="1:110" s="299" customFormat="1" ht="16" customHeight="1">
      <c r="A1539" s="297" t="s">
        <v>5357</v>
      </c>
      <c r="B1539" s="297" t="s">
        <v>5357</v>
      </c>
      <c r="C1539" s="119" t="s">
        <v>115</v>
      </c>
      <c r="D1539" s="119" t="s">
        <v>1542</v>
      </c>
      <c r="E1539" s="119" t="s">
        <v>1569</v>
      </c>
      <c r="F1539" s="298">
        <v>1539</v>
      </c>
      <c r="G1539" s="119"/>
      <c r="H1539" s="119"/>
      <c r="I1539" s="119"/>
      <c r="J1539" s="119"/>
      <c r="K1539" s="119" t="s">
        <v>378</v>
      </c>
      <c r="L1539" s="119"/>
      <c r="M1539" s="119" t="s">
        <v>147</v>
      </c>
      <c r="N1539" s="119"/>
      <c r="O1539" s="119"/>
      <c r="P1539" s="119"/>
      <c r="Q1539" s="119"/>
      <c r="R1539" s="119">
        <v>1</v>
      </c>
      <c r="S1539" s="119"/>
      <c r="T1539" s="119"/>
      <c r="U1539" s="119"/>
      <c r="V1539" s="119"/>
      <c r="W1539" s="119"/>
      <c r="X1539" s="119" t="s">
        <v>5358</v>
      </c>
      <c r="Y1539" s="119" t="s">
        <v>5359</v>
      </c>
      <c r="Z1539" s="119" t="s">
        <v>5360</v>
      </c>
      <c r="AA1539" s="119" t="s">
        <v>5361</v>
      </c>
      <c r="AB1539" s="119" t="s">
        <v>1209</v>
      </c>
      <c r="AD1539" s="300"/>
      <c r="AE1539" s="304"/>
      <c r="AF1539" s="297"/>
      <c r="AG1539" s="355">
        <v>0</v>
      </c>
      <c r="AH1539" s="297" t="s">
        <v>5357</v>
      </c>
      <c r="AI1539" s="297" t="s">
        <v>5357</v>
      </c>
      <c r="AJ1539" s="302">
        <v>4</v>
      </c>
      <c r="AX1539" s="303"/>
      <c r="AZ1539" s="303"/>
      <c r="BB1539" s="304"/>
      <c r="BC1539" s="304"/>
      <c r="BD1539" s="303"/>
      <c r="BE1539" s="303"/>
      <c r="BF1539" s="305"/>
      <c r="BG1539" s="305"/>
      <c r="BH1539" s="306" t="s">
        <v>1542</v>
      </c>
      <c r="BI1539" s="163"/>
      <c r="BJ1539" s="305" t="s">
        <v>110</v>
      </c>
      <c r="BK1539" s="305" t="s">
        <v>115</v>
      </c>
      <c r="BL1539" s="305">
        <v>0.4</v>
      </c>
      <c r="BM1539" s="307"/>
      <c r="BN1539" s="307"/>
      <c r="BO1539" s="307"/>
      <c r="BP1539" s="307"/>
      <c r="BQ1539" s="307"/>
      <c r="BR1539" s="307">
        <v>12</v>
      </c>
      <c r="BS1539" s="307">
        <v>12</v>
      </c>
      <c r="BT1539" s="307"/>
      <c r="BU1539" s="307"/>
      <c r="BV1539" s="309"/>
      <c r="BW1539" s="310"/>
      <c r="BX1539" s="305"/>
      <c r="BY1539" s="308"/>
      <c r="BZ1539" s="308"/>
      <c r="CA1539" s="308"/>
      <c r="CB1539" s="308"/>
      <c r="CC1539" s="307"/>
      <c r="CD1539" s="305"/>
      <c r="CE1539" s="310"/>
      <c r="CF1539" s="305"/>
      <c r="CG1539" s="308"/>
      <c r="CH1539" s="308"/>
      <c r="CI1539" s="308"/>
      <c r="CJ1539" s="308"/>
      <c r="CK1539" s="307"/>
      <c r="CL1539" s="307"/>
      <c r="CM1539" s="307"/>
      <c r="CN1539" s="311"/>
      <c r="CO1539" s="305"/>
      <c r="CP1539" s="305"/>
      <c r="CQ1539" s="308"/>
      <c r="CR1539" s="308"/>
      <c r="CS1539" s="308"/>
      <c r="CT1539" s="308"/>
      <c r="CW1539" s="318" t="s">
        <v>1542</v>
      </c>
      <c r="CX1539" s="318" t="s">
        <v>1569</v>
      </c>
      <c r="CY1539" s="320" t="s">
        <v>925</v>
      </c>
      <c r="CZ1539" s="319" t="s">
        <v>53</v>
      </c>
      <c r="DA1539" s="319" t="s">
        <v>53</v>
      </c>
      <c r="DB1539" s="319">
        <v>6</v>
      </c>
      <c r="DC1539" s="319">
        <v>6</v>
      </c>
      <c r="DD1539" s="319">
        <v>6</v>
      </c>
      <c r="DE1539" s="319">
        <v>6</v>
      </c>
      <c r="DF1539" s="319" t="s">
        <v>48</v>
      </c>
    </row>
    <row r="1540" spans="1:110" s="299" customFormat="1" ht="16" customHeight="1">
      <c r="A1540" s="297" t="s">
        <v>5362</v>
      </c>
      <c r="B1540" s="297" t="s">
        <v>5362</v>
      </c>
      <c r="C1540" s="119" t="s">
        <v>115</v>
      </c>
      <c r="D1540" s="119" t="s">
        <v>860</v>
      </c>
      <c r="E1540" s="119" t="s">
        <v>1578</v>
      </c>
      <c r="F1540" s="298">
        <v>1540</v>
      </c>
      <c r="G1540" s="119"/>
      <c r="H1540" s="119"/>
      <c r="I1540" s="119"/>
      <c r="J1540" s="119"/>
      <c r="K1540" s="119" t="s">
        <v>378</v>
      </c>
      <c r="L1540" s="119"/>
      <c r="M1540" s="119" t="s">
        <v>147</v>
      </c>
      <c r="N1540" s="119"/>
      <c r="O1540" s="119"/>
      <c r="P1540" s="119"/>
      <c r="Q1540" s="119"/>
      <c r="R1540" s="119">
        <v>1</v>
      </c>
      <c r="S1540" s="119"/>
      <c r="T1540" s="119"/>
      <c r="U1540" s="119"/>
      <c r="V1540" s="119"/>
      <c r="W1540" s="119"/>
      <c r="X1540" s="119" t="s">
        <v>5363</v>
      </c>
      <c r="Y1540" s="119" t="s">
        <v>5364</v>
      </c>
      <c r="Z1540" s="119" t="s">
        <v>5365</v>
      </c>
      <c r="AA1540" s="119" t="s">
        <v>5366</v>
      </c>
      <c r="AB1540" s="119" t="s">
        <v>1209</v>
      </c>
      <c r="AD1540" s="300"/>
      <c r="AE1540" s="304"/>
      <c r="AF1540" s="297"/>
      <c r="AG1540" s="355">
        <v>0</v>
      </c>
      <c r="AH1540" s="297" t="s">
        <v>5362</v>
      </c>
      <c r="AI1540" s="297" t="s">
        <v>5362</v>
      </c>
      <c r="AJ1540" s="302">
        <v>2</v>
      </c>
      <c r="AX1540" s="303"/>
      <c r="AZ1540" s="303"/>
      <c r="BB1540" s="304"/>
      <c r="BC1540" s="304"/>
      <c r="BD1540" s="303"/>
      <c r="BE1540" s="303"/>
      <c r="BF1540" s="305"/>
      <c r="BG1540" s="305"/>
      <c r="BH1540" s="306" t="s">
        <v>860</v>
      </c>
      <c r="BI1540" s="163"/>
      <c r="BJ1540" s="305" t="s">
        <v>110</v>
      </c>
      <c r="BK1540" s="305" t="s">
        <v>115</v>
      </c>
      <c r="BL1540" s="305">
        <v>1.5</v>
      </c>
      <c r="BM1540" s="307"/>
      <c r="BN1540" s="307"/>
      <c r="BO1540" s="307"/>
      <c r="BP1540" s="307"/>
      <c r="BQ1540" s="307"/>
      <c r="BR1540" s="307">
        <v>60</v>
      </c>
      <c r="BS1540" s="307">
        <v>60</v>
      </c>
      <c r="BT1540" s="307"/>
      <c r="BU1540" s="307"/>
      <c r="BV1540" s="309"/>
      <c r="BW1540" s="310"/>
      <c r="BX1540" s="305"/>
      <c r="BY1540" s="308"/>
      <c r="BZ1540" s="308"/>
      <c r="CA1540" s="308"/>
      <c r="CB1540" s="308"/>
      <c r="CC1540" s="307"/>
      <c r="CD1540" s="305"/>
      <c r="CE1540" s="310"/>
      <c r="CF1540" s="305"/>
      <c r="CG1540" s="308"/>
      <c r="CH1540" s="308"/>
      <c r="CI1540" s="308"/>
      <c r="CJ1540" s="308"/>
      <c r="CK1540" s="307"/>
      <c r="CL1540" s="307"/>
      <c r="CM1540" s="307"/>
      <c r="CN1540" s="311"/>
      <c r="CO1540" s="305"/>
      <c r="CP1540" s="305"/>
      <c r="CQ1540" s="308"/>
      <c r="CR1540" s="308"/>
      <c r="CS1540" s="308"/>
      <c r="CT1540" s="308"/>
      <c r="CW1540" s="318" t="s">
        <v>860</v>
      </c>
      <c r="CX1540" s="318" t="s">
        <v>1578</v>
      </c>
      <c r="CY1540" s="320" t="s">
        <v>925</v>
      </c>
      <c r="CZ1540" s="319" t="s">
        <v>53</v>
      </c>
      <c r="DA1540" s="319" t="s">
        <v>53</v>
      </c>
      <c r="DB1540" s="319">
        <v>6</v>
      </c>
      <c r="DC1540" s="319">
        <v>6</v>
      </c>
      <c r="DD1540" s="319">
        <v>30</v>
      </c>
      <c r="DE1540" s="319">
        <v>30</v>
      </c>
      <c r="DF1540" s="319" t="s">
        <v>48</v>
      </c>
    </row>
    <row r="1541" spans="1:110" s="299" customFormat="1" ht="16" customHeight="1">
      <c r="A1541" s="297" t="s">
        <v>5367</v>
      </c>
      <c r="B1541" s="297" t="s">
        <v>5367</v>
      </c>
      <c r="C1541" s="119" t="s">
        <v>115</v>
      </c>
      <c r="D1541" s="119" t="s">
        <v>1578</v>
      </c>
      <c r="E1541" s="119" t="s">
        <v>1587</v>
      </c>
      <c r="F1541" s="298">
        <v>1541</v>
      </c>
      <c r="G1541" s="119"/>
      <c r="H1541" s="119"/>
      <c r="I1541" s="119"/>
      <c r="J1541" s="119"/>
      <c r="K1541" s="119" t="s">
        <v>378</v>
      </c>
      <c r="L1541" s="119"/>
      <c r="M1541" s="119" t="s">
        <v>147</v>
      </c>
      <c r="N1541" s="119"/>
      <c r="O1541" s="119"/>
      <c r="P1541" s="119"/>
      <c r="Q1541" s="119"/>
      <c r="R1541" s="119">
        <v>1</v>
      </c>
      <c r="S1541" s="119"/>
      <c r="T1541" s="119"/>
      <c r="U1541" s="119"/>
      <c r="V1541" s="119"/>
      <c r="W1541" s="119"/>
      <c r="X1541" s="119" t="s">
        <v>5368</v>
      </c>
      <c r="Y1541" s="119" t="s">
        <v>5369</v>
      </c>
      <c r="Z1541" s="119" t="s">
        <v>5370</v>
      </c>
      <c r="AA1541" s="119" t="s">
        <v>5371</v>
      </c>
      <c r="AB1541" s="119" t="s">
        <v>1209</v>
      </c>
      <c r="AD1541" s="300"/>
      <c r="AE1541" s="304"/>
      <c r="AF1541" s="297"/>
      <c r="AG1541" s="355">
        <v>0</v>
      </c>
      <c r="AH1541" s="297" t="s">
        <v>5367</v>
      </c>
      <c r="AI1541" s="297" t="s">
        <v>5367</v>
      </c>
      <c r="AJ1541" s="302">
        <v>3</v>
      </c>
      <c r="AX1541" s="303"/>
      <c r="AZ1541" s="303"/>
      <c r="BB1541" s="304"/>
      <c r="BC1541" s="304"/>
      <c r="BD1541" s="303"/>
      <c r="BE1541" s="303"/>
      <c r="BF1541" s="305"/>
      <c r="BG1541" s="305"/>
      <c r="BH1541" s="306" t="s">
        <v>1578</v>
      </c>
      <c r="BI1541" s="163"/>
      <c r="BJ1541" s="305" t="s">
        <v>110</v>
      </c>
      <c r="BK1541" s="305" t="s">
        <v>115</v>
      </c>
      <c r="BL1541" s="305">
        <v>0.7</v>
      </c>
      <c r="BM1541" s="307"/>
      <c r="BN1541" s="307"/>
      <c r="BO1541" s="307"/>
      <c r="BP1541" s="307"/>
      <c r="BQ1541" s="307"/>
      <c r="BR1541" s="307">
        <v>35</v>
      </c>
      <c r="BS1541" s="307">
        <v>35</v>
      </c>
      <c r="BT1541" s="307"/>
      <c r="BU1541" s="307"/>
      <c r="BV1541" s="309"/>
      <c r="BW1541" s="310"/>
      <c r="BX1541" s="305"/>
      <c r="BY1541" s="308"/>
      <c r="BZ1541" s="308"/>
      <c r="CA1541" s="308"/>
      <c r="CB1541" s="308"/>
      <c r="CC1541" s="307"/>
      <c r="CD1541" s="305"/>
      <c r="CE1541" s="310"/>
      <c r="CF1541" s="305"/>
      <c r="CG1541" s="308"/>
      <c r="CH1541" s="308"/>
      <c r="CI1541" s="308"/>
      <c r="CJ1541" s="308"/>
      <c r="CK1541" s="307"/>
      <c r="CL1541" s="307"/>
      <c r="CM1541" s="307"/>
      <c r="CN1541" s="311"/>
      <c r="CO1541" s="305"/>
      <c r="CP1541" s="305"/>
      <c r="CQ1541" s="308"/>
      <c r="CR1541" s="308"/>
      <c r="CS1541" s="308"/>
      <c r="CT1541" s="308"/>
      <c r="CW1541" s="318" t="s">
        <v>1578</v>
      </c>
      <c r="CX1541" s="318" t="s">
        <v>1587</v>
      </c>
      <c r="CY1541" s="320" t="s">
        <v>925</v>
      </c>
      <c r="CZ1541" s="319" t="s">
        <v>53</v>
      </c>
      <c r="DA1541" s="319" t="s">
        <v>53</v>
      </c>
      <c r="DB1541" s="319">
        <v>6</v>
      </c>
      <c r="DC1541" s="319">
        <v>6</v>
      </c>
      <c r="DD1541" s="319">
        <v>17.5</v>
      </c>
      <c r="DE1541" s="319">
        <v>17.5</v>
      </c>
      <c r="DF1541" s="319" t="s">
        <v>48</v>
      </c>
    </row>
    <row r="1542" spans="1:110" s="299" customFormat="1" ht="16" customHeight="1">
      <c r="A1542" s="297" t="s">
        <v>5372</v>
      </c>
      <c r="B1542" s="297" t="s">
        <v>5372</v>
      </c>
      <c r="C1542" s="119" t="s">
        <v>115</v>
      </c>
      <c r="D1542" s="119" t="s">
        <v>1587</v>
      </c>
      <c r="E1542" s="119" t="s">
        <v>1596</v>
      </c>
      <c r="F1542" s="298">
        <v>1542</v>
      </c>
      <c r="G1542" s="119"/>
      <c r="H1542" s="119"/>
      <c r="I1542" s="119"/>
      <c r="J1542" s="119"/>
      <c r="K1542" s="119" t="s">
        <v>378</v>
      </c>
      <c r="L1542" s="119"/>
      <c r="M1542" s="119" t="s">
        <v>147</v>
      </c>
      <c r="N1542" s="119"/>
      <c r="O1542" s="119"/>
      <c r="P1542" s="119"/>
      <c r="Q1542" s="119"/>
      <c r="R1542" s="119">
        <v>1</v>
      </c>
      <c r="S1542" s="119"/>
      <c r="T1542" s="119"/>
      <c r="U1542" s="119"/>
      <c r="V1542" s="119"/>
      <c r="W1542" s="119"/>
      <c r="X1542" s="119" t="s">
        <v>5373</v>
      </c>
      <c r="Y1542" s="119" t="s">
        <v>5374</v>
      </c>
      <c r="Z1542" s="119" t="s">
        <v>5375</v>
      </c>
      <c r="AA1542" s="119" t="s">
        <v>5376</v>
      </c>
      <c r="AB1542" s="119" t="s">
        <v>1209</v>
      </c>
      <c r="AD1542" s="300"/>
      <c r="AE1542" s="304"/>
      <c r="AF1542" s="297"/>
      <c r="AG1542" s="355">
        <v>0</v>
      </c>
      <c r="AH1542" s="297" t="s">
        <v>5372</v>
      </c>
      <c r="AI1542" s="297" t="s">
        <v>5372</v>
      </c>
      <c r="AJ1542" s="302">
        <v>4</v>
      </c>
      <c r="AX1542" s="303"/>
      <c r="AZ1542" s="303"/>
      <c r="BB1542" s="304"/>
      <c r="BC1542" s="304"/>
      <c r="BD1542" s="303"/>
      <c r="BE1542" s="303"/>
      <c r="BF1542" s="305"/>
      <c r="BG1542" s="305"/>
      <c r="BH1542" s="306" t="s">
        <v>1587</v>
      </c>
      <c r="BI1542" s="163"/>
      <c r="BJ1542" s="305" t="s">
        <v>110</v>
      </c>
      <c r="BK1542" s="305" t="s">
        <v>115</v>
      </c>
      <c r="BL1542" s="305">
        <v>0.4</v>
      </c>
      <c r="BM1542" s="307"/>
      <c r="BN1542" s="307"/>
      <c r="BO1542" s="307"/>
      <c r="BP1542" s="307"/>
      <c r="BQ1542" s="307"/>
      <c r="BR1542" s="307">
        <v>12</v>
      </c>
      <c r="BS1542" s="307">
        <v>12</v>
      </c>
      <c r="BT1542" s="307"/>
      <c r="BU1542" s="307"/>
      <c r="BV1542" s="309"/>
      <c r="BW1542" s="310"/>
      <c r="BX1542" s="305"/>
      <c r="BY1542" s="308"/>
      <c r="BZ1542" s="308"/>
      <c r="CA1542" s="308"/>
      <c r="CB1542" s="308"/>
      <c r="CC1542" s="307"/>
      <c r="CD1542" s="305"/>
      <c r="CE1542" s="310"/>
      <c r="CF1542" s="305"/>
      <c r="CG1542" s="308"/>
      <c r="CH1542" s="308"/>
      <c r="CI1542" s="308"/>
      <c r="CJ1542" s="308"/>
      <c r="CK1542" s="307"/>
      <c r="CL1542" s="307"/>
      <c r="CM1542" s="307"/>
      <c r="CN1542" s="311"/>
      <c r="CO1542" s="305"/>
      <c r="CP1542" s="305"/>
      <c r="CQ1542" s="308"/>
      <c r="CR1542" s="308"/>
      <c r="CS1542" s="308"/>
      <c r="CT1542" s="308"/>
      <c r="CW1542" s="318" t="s">
        <v>1587</v>
      </c>
      <c r="CX1542" s="318" t="s">
        <v>1596</v>
      </c>
      <c r="CY1542" s="320" t="s">
        <v>925</v>
      </c>
      <c r="CZ1542" s="319" t="s">
        <v>53</v>
      </c>
      <c r="DA1542" s="319" t="s">
        <v>53</v>
      </c>
      <c r="DB1542" s="319">
        <v>6</v>
      </c>
      <c r="DC1542" s="319">
        <v>6</v>
      </c>
      <c r="DD1542" s="319">
        <v>6</v>
      </c>
      <c r="DE1542" s="319">
        <v>6</v>
      </c>
      <c r="DF1542" s="319" t="s">
        <v>48</v>
      </c>
    </row>
    <row r="1543" spans="1:110" s="299" customFormat="1" ht="16" customHeight="1">
      <c r="A1543" s="297" t="s">
        <v>5377</v>
      </c>
      <c r="B1543" s="297" t="s">
        <v>5377</v>
      </c>
      <c r="C1543" s="119" t="s">
        <v>115</v>
      </c>
      <c r="D1543" s="119" t="s">
        <v>1587</v>
      </c>
      <c r="E1543" s="119" t="s">
        <v>1605</v>
      </c>
      <c r="F1543" s="298">
        <v>1543</v>
      </c>
      <c r="G1543" s="119"/>
      <c r="H1543" s="119"/>
      <c r="I1543" s="119"/>
      <c r="J1543" s="119"/>
      <c r="K1543" s="119" t="s">
        <v>378</v>
      </c>
      <c r="L1543" s="119"/>
      <c r="M1543" s="119" t="s">
        <v>147</v>
      </c>
      <c r="N1543" s="119"/>
      <c r="O1543" s="119"/>
      <c r="P1543" s="119"/>
      <c r="Q1543" s="119"/>
      <c r="R1543" s="119">
        <v>1</v>
      </c>
      <c r="S1543" s="119"/>
      <c r="T1543" s="119"/>
      <c r="U1543" s="119"/>
      <c r="V1543" s="119"/>
      <c r="W1543" s="119"/>
      <c r="X1543" s="119" t="s">
        <v>5378</v>
      </c>
      <c r="Y1543" s="119" t="s">
        <v>5379</v>
      </c>
      <c r="Z1543" s="119" t="s">
        <v>5380</v>
      </c>
      <c r="AA1543" s="119" t="s">
        <v>5381</v>
      </c>
      <c r="AB1543" s="119" t="s">
        <v>1209</v>
      </c>
      <c r="AD1543" s="300"/>
      <c r="AE1543" s="304"/>
      <c r="AF1543" s="297"/>
      <c r="AG1543" s="355">
        <v>0</v>
      </c>
      <c r="AH1543" s="297" t="s">
        <v>5377</v>
      </c>
      <c r="AI1543" s="297" t="s">
        <v>5377</v>
      </c>
      <c r="AJ1543" s="302">
        <v>4</v>
      </c>
      <c r="AX1543" s="303"/>
      <c r="AZ1543" s="303"/>
      <c r="BB1543" s="304"/>
      <c r="BC1543" s="304"/>
      <c r="BD1543" s="303"/>
      <c r="BE1543" s="303"/>
      <c r="BF1543" s="305"/>
      <c r="BG1543" s="305"/>
      <c r="BH1543" s="306" t="s">
        <v>1587</v>
      </c>
      <c r="BI1543" s="163"/>
      <c r="BJ1543" s="305" t="s">
        <v>110</v>
      </c>
      <c r="BK1543" s="305" t="s">
        <v>115</v>
      </c>
      <c r="BL1543" s="305">
        <v>0.4</v>
      </c>
      <c r="BM1543" s="307"/>
      <c r="BN1543" s="307"/>
      <c r="BO1543" s="307"/>
      <c r="BP1543" s="307"/>
      <c r="BQ1543" s="307"/>
      <c r="BR1543" s="307">
        <v>12</v>
      </c>
      <c r="BS1543" s="307">
        <v>12</v>
      </c>
      <c r="BT1543" s="307"/>
      <c r="BU1543" s="307"/>
      <c r="BV1543" s="309"/>
      <c r="BW1543" s="310"/>
      <c r="BX1543" s="305"/>
      <c r="BY1543" s="308"/>
      <c r="BZ1543" s="308"/>
      <c r="CA1543" s="308"/>
      <c r="CB1543" s="308"/>
      <c r="CC1543" s="307"/>
      <c r="CD1543" s="305"/>
      <c r="CE1543" s="310"/>
      <c r="CF1543" s="305"/>
      <c r="CG1543" s="308"/>
      <c r="CH1543" s="308"/>
      <c r="CI1543" s="308"/>
      <c r="CJ1543" s="308"/>
      <c r="CK1543" s="307"/>
      <c r="CL1543" s="307"/>
      <c r="CM1543" s="307"/>
      <c r="CN1543" s="311"/>
      <c r="CO1543" s="305"/>
      <c r="CP1543" s="305"/>
      <c r="CQ1543" s="308"/>
      <c r="CR1543" s="308"/>
      <c r="CS1543" s="308"/>
      <c r="CT1543" s="308"/>
      <c r="CW1543" s="318" t="s">
        <v>1587</v>
      </c>
      <c r="CX1543" s="318" t="s">
        <v>1605</v>
      </c>
      <c r="CY1543" s="320" t="s">
        <v>925</v>
      </c>
      <c r="CZ1543" s="319" t="s">
        <v>53</v>
      </c>
      <c r="DA1543" s="319" t="s">
        <v>53</v>
      </c>
      <c r="DB1543" s="319">
        <v>6</v>
      </c>
      <c r="DC1543" s="319">
        <v>6</v>
      </c>
      <c r="DD1543" s="319">
        <v>6</v>
      </c>
      <c r="DE1543" s="319">
        <v>6</v>
      </c>
      <c r="DF1543" s="319" t="s">
        <v>48</v>
      </c>
    </row>
    <row r="1544" spans="1:110" s="299" customFormat="1" ht="16" customHeight="1">
      <c r="A1544" s="297" t="s">
        <v>5382</v>
      </c>
      <c r="B1544" s="297" t="s">
        <v>5382</v>
      </c>
      <c r="C1544" s="119" t="s">
        <v>115</v>
      </c>
      <c r="D1544" s="119" t="s">
        <v>1587</v>
      </c>
      <c r="E1544" s="119" t="s">
        <v>1614</v>
      </c>
      <c r="F1544" s="298">
        <v>1544</v>
      </c>
      <c r="G1544" s="119"/>
      <c r="H1544" s="119"/>
      <c r="I1544" s="119"/>
      <c r="J1544" s="119"/>
      <c r="K1544" s="119" t="s">
        <v>378</v>
      </c>
      <c r="L1544" s="119"/>
      <c r="M1544" s="119" t="s">
        <v>147</v>
      </c>
      <c r="N1544" s="119"/>
      <c r="O1544" s="119"/>
      <c r="P1544" s="119"/>
      <c r="Q1544" s="119"/>
      <c r="R1544" s="119">
        <v>1</v>
      </c>
      <c r="S1544" s="119"/>
      <c r="T1544" s="119"/>
      <c r="U1544" s="119"/>
      <c r="V1544" s="119"/>
      <c r="W1544" s="119"/>
      <c r="X1544" s="119" t="s">
        <v>5383</v>
      </c>
      <c r="Y1544" s="119" t="s">
        <v>5384</v>
      </c>
      <c r="Z1544" s="119" t="s">
        <v>5385</v>
      </c>
      <c r="AA1544" s="119" t="s">
        <v>5386</v>
      </c>
      <c r="AB1544" s="119" t="s">
        <v>1209</v>
      </c>
      <c r="AD1544" s="300"/>
      <c r="AE1544" s="304"/>
      <c r="AF1544" s="297"/>
      <c r="AG1544" s="355">
        <v>0</v>
      </c>
      <c r="AH1544" s="297" t="s">
        <v>5382</v>
      </c>
      <c r="AI1544" s="297" t="s">
        <v>5382</v>
      </c>
      <c r="AJ1544" s="302">
        <v>4</v>
      </c>
      <c r="AX1544" s="303"/>
      <c r="AZ1544" s="303"/>
      <c r="BB1544" s="304"/>
      <c r="BC1544" s="304"/>
      <c r="BD1544" s="303"/>
      <c r="BE1544" s="303"/>
      <c r="BF1544" s="305"/>
      <c r="BG1544" s="305"/>
      <c r="BH1544" s="306" t="s">
        <v>1587</v>
      </c>
      <c r="BI1544" s="163"/>
      <c r="BJ1544" s="305" t="s">
        <v>110</v>
      </c>
      <c r="BK1544" s="305" t="s">
        <v>115</v>
      </c>
      <c r="BL1544" s="305">
        <v>0.4</v>
      </c>
      <c r="BM1544" s="307"/>
      <c r="BN1544" s="307"/>
      <c r="BO1544" s="307"/>
      <c r="BP1544" s="307"/>
      <c r="BQ1544" s="307"/>
      <c r="BR1544" s="307">
        <v>12</v>
      </c>
      <c r="BS1544" s="307">
        <v>12</v>
      </c>
      <c r="BT1544" s="307"/>
      <c r="BU1544" s="307"/>
      <c r="BV1544" s="309"/>
      <c r="BW1544" s="310"/>
      <c r="BX1544" s="305"/>
      <c r="BY1544" s="308"/>
      <c r="BZ1544" s="308"/>
      <c r="CA1544" s="308"/>
      <c r="CB1544" s="308"/>
      <c r="CC1544" s="307"/>
      <c r="CD1544" s="305"/>
      <c r="CE1544" s="310"/>
      <c r="CF1544" s="305"/>
      <c r="CG1544" s="308"/>
      <c r="CH1544" s="308"/>
      <c r="CI1544" s="308"/>
      <c r="CJ1544" s="308"/>
      <c r="CK1544" s="307"/>
      <c r="CL1544" s="307"/>
      <c r="CM1544" s="307"/>
      <c r="CN1544" s="311"/>
      <c r="CO1544" s="305"/>
      <c r="CP1544" s="305"/>
      <c r="CQ1544" s="308"/>
      <c r="CR1544" s="308"/>
      <c r="CS1544" s="308"/>
      <c r="CT1544" s="308"/>
      <c r="CW1544" s="318" t="s">
        <v>1587</v>
      </c>
      <c r="CX1544" s="318" t="s">
        <v>1614</v>
      </c>
      <c r="CY1544" s="320" t="s">
        <v>925</v>
      </c>
      <c r="CZ1544" s="319" t="s">
        <v>53</v>
      </c>
      <c r="DA1544" s="319" t="s">
        <v>53</v>
      </c>
      <c r="DB1544" s="319">
        <v>6</v>
      </c>
      <c r="DC1544" s="319">
        <v>6</v>
      </c>
      <c r="DD1544" s="319">
        <v>6</v>
      </c>
      <c r="DE1544" s="319">
        <v>6</v>
      </c>
      <c r="DF1544" s="319" t="s">
        <v>48</v>
      </c>
    </row>
    <row r="1545" spans="1:110" s="299" customFormat="1" ht="16" customHeight="1">
      <c r="A1545" s="297" t="s">
        <v>5387</v>
      </c>
      <c r="B1545" s="297" t="s">
        <v>5387</v>
      </c>
      <c r="C1545" s="119" t="s">
        <v>115</v>
      </c>
      <c r="D1545" s="119" t="s">
        <v>1578</v>
      </c>
      <c r="E1545" s="119" t="s">
        <v>1623</v>
      </c>
      <c r="F1545" s="298">
        <v>1545</v>
      </c>
      <c r="G1545" s="119"/>
      <c r="H1545" s="119"/>
      <c r="I1545" s="119"/>
      <c r="J1545" s="119"/>
      <c r="K1545" s="119" t="s">
        <v>378</v>
      </c>
      <c r="L1545" s="119"/>
      <c r="M1545" s="119" t="s">
        <v>147</v>
      </c>
      <c r="N1545" s="119"/>
      <c r="O1545" s="119"/>
      <c r="P1545" s="119"/>
      <c r="Q1545" s="119"/>
      <c r="R1545" s="119">
        <v>1</v>
      </c>
      <c r="S1545" s="119"/>
      <c r="T1545" s="119"/>
      <c r="U1545" s="119"/>
      <c r="V1545" s="119"/>
      <c r="W1545" s="119"/>
      <c r="X1545" s="119" t="s">
        <v>5388</v>
      </c>
      <c r="Y1545" s="119" t="s">
        <v>5389</v>
      </c>
      <c r="Z1545" s="119" t="s">
        <v>5390</v>
      </c>
      <c r="AA1545" s="119" t="s">
        <v>5391</v>
      </c>
      <c r="AB1545" s="119" t="s">
        <v>1209</v>
      </c>
      <c r="AD1545" s="300"/>
      <c r="AE1545" s="304"/>
      <c r="AF1545" s="297"/>
      <c r="AG1545" s="355">
        <v>0</v>
      </c>
      <c r="AH1545" s="297" t="s">
        <v>5387</v>
      </c>
      <c r="AI1545" s="297" t="s">
        <v>5387</v>
      </c>
      <c r="AJ1545" s="302">
        <v>3</v>
      </c>
      <c r="AX1545" s="303"/>
      <c r="AZ1545" s="303"/>
      <c r="BB1545" s="304"/>
      <c r="BC1545" s="304"/>
      <c r="BD1545" s="303"/>
      <c r="BE1545" s="303"/>
      <c r="BF1545" s="305"/>
      <c r="BG1545" s="305"/>
      <c r="BH1545" s="306" t="s">
        <v>1578</v>
      </c>
      <c r="BI1545" s="163"/>
      <c r="BJ1545" s="305" t="s">
        <v>110</v>
      </c>
      <c r="BK1545" s="305" t="s">
        <v>115</v>
      </c>
      <c r="BL1545" s="305">
        <v>0.7</v>
      </c>
      <c r="BM1545" s="307"/>
      <c r="BN1545" s="307"/>
      <c r="BO1545" s="307"/>
      <c r="BP1545" s="307"/>
      <c r="BQ1545" s="307"/>
      <c r="BR1545" s="307">
        <v>35</v>
      </c>
      <c r="BS1545" s="307">
        <v>35</v>
      </c>
      <c r="BT1545" s="307"/>
      <c r="BU1545" s="307"/>
      <c r="BV1545" s="309"/>
      <c r="BW1545" s="310"/>
      <c r="BX1545" s="305"/>
      <c r="BY1545" s="308"/>
      <c r="BZ1545" s="308"/>
      <c r="CA1545" s="308"/>
      <c r="CB1545" s="308"/>
      <c r="CC1545" s="307"/>
      <c r="CD1545" s="305"/>
      <c r="CE1545" s="310"/>
      <c r="CF1545" s="305"/>
      <c r="CG1545" s="308"/>
      <c r="CH1545" s="308"/>
      <c r="CI1545" s="308"/>
      <c r="CJ1545" s="308"/>
      <c r="CK1545" s="307"/>
      <c r="CL1545" s="307"/>
      <c r="CM1545" s="307"/>
      <c r="CN1545" s="311"/>
      <c r="CO1545" s="305"/>
      <c r="CP1545" s="305"/>
      <c r="CQ1545" s="308"/>
      <c r="CR1545" s="308"/>
      <c r="CS1545" s="308"/>
      <c r="CT1545" s="308"/>
      <c r="CW1545" s="318" t="s">
        <v>1578</v>
      </c>
      <c r="CX1545" s="318" t="s">
        <v>1623</v>
      </c>
      <c r="CY1545" s="320" t="s">
        <v>925</v>
      </c>
      <c r="CZ1545" s="319" t="s">
        <v>53</v>
      </c>
      <c r="DA1545" s="319" t="s">
        <v>53</v>
      </c>
      <c r="DB1545" s="319">
        <v>6</v>
      </c>
      <c r="DC1545" s="319">
        <v>6</v>
      </c>
      <c r="DD1545" s="319">
        <v>17.5</v>
      </c>
      <c r="DE1545" s="319">
        <v>17.5</v>
      </c>
      <c r="DF1545" s="319" t="s">
        <v>48</v>
      </c>
    </row>
    <row r="1546" spans="1:110" s="299" customFormat="1" ht="16" customHeight="1">
      <c r="A1546" s="297" t="s">
        <v>5392</v>
      </c>
      <c r="B1546" s="297" t="s">
        <v>5392</v>
      </c>
      <c r="C1546" s="119" t="s">
        <v>115</v>
      </c>
      <c r="D1546" s="119" t="s">
        <v>1623</v>
      </c>
      <c r="E1546" s="119" t="s">
        <v>1632</v>
      </c>
      <c r="F1546" s="298">
        <v>1546</v>
      </c>
      <c r="G1546" s="119"/>
      <c r="H1546" s="119"/>
      <c r="I1546" s="119"/>
      <c r="J1546" s="119"/>
      <c r="K1546" s="119" t="s">
        <v>378</v>
      </c>
      <c r="L1546" s="119"/>
      <c r="M1546" s="119" t="s">
        <v>147</v>
      </c>
      <c r="N1546" s="119"/>
      <c r="O1546" s="119"/>
      <c r="P1546" s="119"/>
      <c r="Q1546" s="119"/>
      <c r="R1546" s="119">
        <v>1</v>
      </c>
      <c r="S1546" s="119"/>
      <c r="T1546" s="119"/>
      <c r="U1546" s="119"/>
      <c r="V1546" s="119"/>
      <c r="W1546" s="119"/>
      <c r="X1546" s="119" t="s">
        <v>5393</v>
      </c>
      <c r="Y1546" s="119" t="s">
        <v>5394</v>
      </c>
      <c r="Z1546" s="119" t="s">
        <v>5395</v>
      </c>
      <c r="AA1546" s="119" t="s">
        <v>5396</v>
      </c>
      <c r="AB1546" s="119" t="s">
        <v>1209</v>
      </c>
      <c r="AD1546" s="300"/>
      <c r="AE1546" s="304"/>
      <c r="AF1546" s="297"/>
      <c r="AG1546" s="355">
        <v>0</v>
      </c>
      <c r="AH1546" s="297" t="s">
        <v>5392</v>
      </c>
      <c r="AI1546" s="297" t="s">
        <v>5392</v>
      </c>
      <c r="AJ1546" s="302">
        <v>4</v>
      </c>
      <c r="AX1546" s="303"/>
      <c r="AZ1546" s="303"/>
      <c r="BB1546" s="304"/>
      <c r="BC1546" s="304"/>
      <c r="BD1546" s="303"/>
      <c r="BE1546" s="303"/>
      <c r="BF1546" s="305"/>
      <c r="BG1546" s="305"/>
      <c r="BH1546" s="306" t="s">
        <v>1623</v>
      </c>
      <c r="BI1546" s="163"/>
      <c r="BJ1546" s="305" t="s">
        <v>110</v>
      </c>
      <c r="BK1546" s="305" t="s">
        <v>115</v>
      </c>
      <c r="BL1546" s="305">
        <v>0.4</v>
      </c>
      <c r="BM1546" s="307"/>
      <c r="BN1546" s="307"/>
      <c r="BO1546" s="307"/>
      <c r="BP1546" s="307"/>
      <c r="BQ1546" s="307"/>
      <c r="BR1546" s="307">
        <v>12</v>
      </c>
      <c r="BS1546" s="307">
        <v>12</v>
      </c>
      <c r="BT1546" s="307"/>
      <c r="BU1546" s="307"/>
      <c r="BV1546" s="309"/>
      <c r="BW1546" s="310"/>
      <c r="BX1546" s="305"/>
      <c r="BY1546" s="308"/>
      <c r="BZ1546" s="308"/>
      <c r="CA1546" s="308"/>
      <c r="CB1546" s="308"/>
      <c r="CC1546" s="307"/>
      <c r="CD1546" s="305"/>
      <c r="CE1546" s="310"/>
      <c r="CF1546" s="305"/>
      <c r="CG1546" s="308"/>
      <c r="CH1546" s="308"/>
      <c r="CI1546" s="308"/>
      <c r="CJ1546" s="308"/>
      <c r="CK1546" s="307"/>
      <c r="CL1546" s="307"/>
      <c r="CM1546" s="307"/>
      <c r="CN1546" s="311"/>
      <c r="CO1546" s="305"/>
      <c r="CP1546" s="305"/>
      <c r="CQ1546" s="308"/>
      <c r="CR1546" s="308"/>
      <c r="CS1546" s="308"/>
      <c r="CT1546" s="308"/>
      <c r="CW1546" s="318" t="s">
        <v>1623</v>
      </c>
      <c r="CX1546" s="318" t="s">
        <v>1632</v>
      </c>
      <c r="CY1546" s="320" t="s">
        <v>925</v>
      </c>
      <c r="CZ1546" s="319" t="s">
        <v>53</v>
      </c>
      <c r="DA1546" s="319" t="s">
        <v>53</v>
      </c>
      <c r="DB1546" s="319">
        <v>6</v>
      </c>
      <c r="DC1546" s="319">
        <v>6</v>
      </c>
      <c r="DD1546" s="319">
        <v>6</v>
      </c>
      <c r="DE1546" s="319">
        <v>6</v>
      </c>
      <c r="DF1546" s="319" t="s">
        <v>48</v>
      </c>
    </row>
    <row r="1547" spans="1:110" s="299" customFormat="1" ht="16" customHeight="1">
      <c r="A1547" s="297" t="s">
        <v>5397</v>
      </c>
      <c r="B1547" s="297" t="s">
        <v>5397</v>
      </c>
      <c r="C1547" s="119" t="s">
        <v>115</v>
      </c>
      <c r="D1547" s="119" t="s">
        <v>1623</v>
      </c>
      <c r="E1547" s="119" t="s">
        <v>1641</v>
      </c>
      <c r="F1547" s="298">
        <v>1547</v>
      </c>
      <c r="G1547" s="119"/>
      <c r="H1547" s="119"/>
      <c r="I1547" s="119"/>
      <c r="J1547" s="119"/>
      <c r="K1547" s="119" t="s">
        <v>378</v>
      </c>
      <c r="L1547" s="119"/>
      <c r="M1547" s="119" t="s">
        <v>147</v>
      </c>
      <c r="N1547" s="119"/>
      <c r="O1547" s="119"/>
      <c r="P1547" s="119"/>
      <c r="Q1547" s="119"/>
      <c r="R1547" s="119">
        <v>1</v>
      </c>
      <c r="S1547" s="119"/>
      <c r="T1547" s="119"/>
      <c r="U1547" s="119"/>
      <c r="V1547" s="119"/>
      <c r="W1547" s="119"/>
      <c r="X1547" s="119" t="s">
        <v>5398</v>
      </c>
      <c r="Y1547" s="119" t="s">
        <v>5399</v>
      </c>
      <c r="Z1547" s="119" t="s">
        <v>5400</v>
      </c>
      <c r="AA1547" s="119" t="s">
        <v>5401</v>
      </c>
      <c r="AB1547" s="119" t="s">
        <v>1209</v>
      </c>
      <c r="AD1547" s="300"/>
      <c r="AE1547" s="304"/>
      <c r="AF1547" s="297"/>
      <c r="AG1547" s="355">
        <v>0</v>
      </c>
      <c r="AH1547" s="297" t="s">
        <v>5397</v>
      </c>
      <c r="AI1547" s="297" t="s">
        <v>5397</v>
      </c>
      <c r="AJ1547" s="302">
        <v>4</v>
      </c>
      <c r="AX1547" s="303"/>
      <c r="AZ1547" s="303"/>
      <c r="BB1547" s="304"/>
      <c r="BC1547" s="304"/>
      <c r="BD1547" s="303"/>
      <c r="BE1547" s="303"/>
      <c r="BF1547" s="305"/>
      <c r="BG1547" s="305"/>
      <c r="BH1547" s="306" t="s">
        <v>1623</v>
      </c>
      <c r="BI1547" s="163"/>
      <c r="BJ1547" s="305" t="s">
        <v>110</v>
      </c>
      <c r="BK1547" s="305" t="s">
        <v>115</v>
      </c>
      <c r="BL1547" s="305">
        <v>0.4</v>
      </c>
      <c r="BM1547" s="307"/>
      <c r="BN1547" s="307"/>
      <c r="BO1547" s="307"/>
      <c r="BP1547" s="307"/>
      <c r="BQ1547" s="307"/>
      <c r="BR1547" s="307">
        <v>12</v>
      </c>
      <c r="BS1547" s="307">
        <v>12</v>
      </c>
      <c r="BT1547" s="307"/>
      <c r="BU1547" s="307"/>
      <c r="BV1547" s="309"/>
      <c r="BW1547" s="310"/>
      <c r="BX1547" s="305"/>
      <c r="BY1547" s="308"/>
      <c r="BZ1547" s="308"/>
      <c r="CA1547" s="308"/>
      <c r="CB1547" s="308"/>
      <c r="CC1547" s="307"/>
      <c r="CD1547" s="305"/>
      <c r="CE1547" s="310"/>
      <c r="CF1547" s="305"/>
      <c r="CG1547" s="308"/>
      <c r="CH1547" s="308"/>
      <c r="CI1547" s="308"/>
      <c r="CJ1547" s="308"/>
      <c r="CK1547" s="307"/>
      <c r="CL1547" s="307"/>
      <c r="CM1547" s="307"/>
      <c r="CN1547" s="311"/>
      <c r="CO1547" s="305"/>
      <c r="CP1547" s="305"/>
      <c r="CQ1547" s="308"/>
      <c r="CR1547" s="308"/>
      <c r="CS1547" s="308"/>
      <c r="CT1547" s="308"/>
      <c r="CW1547" s="318" t="s">
        <v>1623</v>
      </c>
      <c r="CX1547" s="318" t="s">
        <v>1641</v>
      </c>
      <c r="CY1547" s="320" t="s">
        <v>925</v>
      </c>
      <c r="CZ1547" s="319" t="s">
        <v>53</v>
      </c>
      <c r="DA1547" s="319" t="s">
        <v>53</v>
      </c>
      <c r="DB1547" s="319">
        <v>6</v>
      </c>
      <c r="DC1547" s="319">
        <v>6</v>
      </c>
      <c r="DD1547" s="319">
        <v>6</v>
      </c>
      <c r="DE1547" s="319">
        <v>6</v>
      </c>
      <c r="DF1547" s="319" t="s">
        <v>48</v>
      </c>
    </row>
    <row r="1548" spans="1:110" s="299" customFormat="1" ht="16" customHeight="1">
      <c r="A1548" s="297" t="s">
        <v>5402</v>
      </c>
      <c r="B1548" s="297" t="s">
        <v>5402</v>
      </c>
      <c r="C1548" s="119" t="s">
        <v>115</v>
      </c>
      <c r="D1548" s="119" t="s">
        <v>1623</v>
      </c>
      <c r="E1548" s="119" t="s">
        <v>1650</v>
      </c>
      <c r="F1548" s="298">
        <v>1548</v>
      </c>
      <c r="G1548" s="119"/>
      <c r="H1548" s="119"/>
      <c r="I1548" s="119"/>
      <c r="J1548" s="119"/>
      <c r="K1548" s="119" t="s">
        <v>378</v>
      </c>
      <c r="L1548" s="119"/>
      <c r="M1548" s="119" t="s">
        <v>147</v>
      </c>
      <c r="N1548" s="119"/>
      <c r="O1548" s="119"/>
      <c r="P1548" s="119"/>
      <c r="Q1548" s="119"/>
      <c r="R1548" s="119">
        <v>1</v>
      </c>
      <c r="S1548" s="119"/>
      <c r="T1548" s="119"/>
      <c r="U1548" s="119"/>
      <c r="V1548" s="119"/>
      <c r="W1548" s="119"/>
      <c r="X1548" s="119" t="s">
        <v>5403</v>
      </c>
      <c r="Y1548" s="119" t="s">
        <v>5404</v>
      </c>
      <c r="Z1548" s="119" t="s">
        <v>5405</v>
      </c>
      <c r="AA1548" s="119" t="s">
        <v>5406</v>
      </c>
      <c r="AB1548" s="119" t="s">
        <v>1209</v>
      </c>
      <c r="AD1548" s="300"/>
      <c r="AE1548" s="304"/>
      <c r="AF1548" s="297"/>
      <c r="AG1548" s="355">
        <v>0</v>
      </c>
      <c r="AH1548" s="297" t="s">
        <v>5402</v>
      </c>
      <c r="AI1548" s="297" t="s">
        <v>5402</v>
      </c>
      <c r="AJ1548" s="302">
        <v>4</v>
      </c>
      <c r="AX1548" s="303"/>
      <c r="AZ1548" s="303"/>
      <c r="BB1548" s="304"/>
      <c r="BC1548" s="304"/>
      <c r="BD1548" s="303"/>
      <c r="BE1548" s="303"/>
      <c r="BF1548" s="305"/>
      <c r="BG1548" s="305"/>
      <c r="BH1548" s="306" t="s">
        <v>1623</v>
      </c>
      <c r="BI1548" s="163"/>
      <c r="BJ1548" s="305" t="s">
        <v>110</v>
      </c>
      <c r="BK1548" s="305" t="s">
        <v>115</v>
      </c>
      <c r="BL1548" s="305">
        <v>0.4</v>
      </c>
      <c r="BM1548" s="307"/>
      <c r="BN1548" s="307"/>
      <c r="BO1548" s="307"/>
      <c r="BP1548" s="307"/>
      <c r="BQ1548" s="307"/>
      <c r="BR1548" s="307">
        <v>12</v>
      </c>
      <c r="BS1548" s="307">
        <v>12</v>
      </c>
      <c r="BT1548" s="307"/>
      <c r="BU1548" s="307"/>
      <c r="BV1548" s="309"/>
      <c r="BW1548" s="310"/>
      <c r="BX1548" s="305"/>
      <c r="BY1548" s="308"/>
      <c r="BZ1548" s="308"/>
      <c r="CA1548" s="308"/>
      <c r="CB1548" s="308"/>
      <c r="CC1548" s="307"/>
      <c r="CD1548" s="305"/>
      <c r="CE1548" s="310"/>
      <c r="CF1548" s="305"/>
      <c r="CG1548" s="308"/>
      <c r="CH1548" s="308"/>
      <c r="CI1548" s="308"/>
      <c r="CJ1548" s="308"/>
      <c r="CK1548" s="307"/>
      <c r="CL1548" s="307"/>
      <c r="CM1548" s="307"/>
      <c r="CN1548" s="311"/>
      <c r="CO1548" s="305"/>
      <c r="CP1548" s="305"/>
      <c r="CQ1548" s="308"/>
      <c r="CR1548" s="308"/>
      <c r="CS1548" s="308"/>
      <c r="CT1548" s="308"/>
      <c r="CW1548" s="318" t="s">
        <v>1623</v>
      </c>
      <c r="CX1548" s="318" t="s">
        <v>1650</v>
      </c>
      <c r="CY1548" s="320" t="s">
        <v>925</v>
      </c>
      <c r="CZ1548" s="319" t="s">
        <v>53</v>
      </c>
      <c r="DA1548" s="319" t="s">
        <v>53</v>
      </c>
      <c r="DB1548" s="319">
        <v>6</v>
      </c>
      <c r="DC1548" s="319">
        <v>6</v>
      </c>
      <c r="DD1548" s="319">
        <v>6</v>
      </c>
      <c r="DE1548" s="319">
        <v>6</v>
      </c>
      <c r="DF1548" s="319" t="s">
        <v>48</v>
      </c>
    </row>
    <row r="1549" spans="1:110" s="299" customFormat="1" ht="16" customHeight="1">
      <c r="A1549" s="297" t="s">
        <v>5407</v>
      </c>
      <c r="B1549" s="297" t="s">
        <v>5407</v>
      </c>
      <c r="C1549" s="119" t="s">
        <v>115</v>
      </c>
      <c r="D1549" s="119" t="s">
        <v>1578</v>
      </c>
      <c r="E1549" s="119" t="s">
        <v>1659</v>
      </c>
      <c r="F1549" s="298">
        <v>1549</v>
      </c>
      <c r="G1549" s="119"/>
      <c r="H1549" s="119"/>
      <c r="I1549" s="119"/>
      <c r="J1549" s="119"/>
      <c r="K1549" s="119" t="s">
        <v>378</v>
      </c>
      <c r="L1549" s="119"/>
      <c r="M1549" s="119" t="s">
        <v>147</v>
      </c>
      <c r="N1549" s="119"/>
      <c r="O1549" s="119"/>
      <c r="P1549" s="119"/>
      <c r="Q1549" s="119"/>
      <c r="R1549" s="119">
        <v>1</v>
      </c>
      <c r="S1549" s="119"/>
      <c r="T1549" s="119"/>
      <c r="U1549" s="119"/>
      <c r="V1549" s="119"/>
      <c r="W1549" s="119"/>
      <c r="X1549" s="119" t="s">
        <v>5408</v>
      </c>
      <c r="Y1549" s="119" t="s">
        <v>5409</v>
      </c>
      <c r="Z1549" s="119" t="s">
        <v>5410</v>
      </c>
      <c r="AA1549" s="119" t="s">
        <v>5411</v>
      </c>
      <c r="AB1549" s="119" t="s">
        <v>1209</v>
      </c>
      <c r="AD1549" s="300"/>
      <c r="AE1549" s="304"/>
      <c r="AF1549" s="297"/>
      <c r="AG1549" s="355">
        <v>0</v>
      </c>
      <c r="AH1549" s="297" t="s">
        <v>5407</v>
      </c>
      <c r="AI1549" s="297" t="s">
        <v>5407</v>
      </c>
      <c r="AJ1549" s="302">
        <v>3</v>
      </c>
      <c r="AX1549" s="303"/>
      <c r="AZ1549" s="303"/>
      <c r="BB1549" s="304"/>
      <c r="BC1549" s="304"/>
      <c r="BD1549" s="303"/>
      <c r="BE1549" s="303"/>
      <c r="BF1549" s="305"/>
      <c r="BG1549" s="305"/>
      <c r="BH1549" s="306" t="s">
        <v>1578</v>
      </c>
      <c r="BI1549" s="163"/>
      <c r="BJ1549" s="305" t="s">
        <v>110</v>
      </c>
      <c r="BK1549" s="305" t="s">
        <v>115</v>
      </c>
      <c r="BL1549" s="305">
        <v>0.7</v>
      </c>
      <c r="BM1549" s="307"/>
      <c r="BN1549" s="307"/>
      <c r="BO1549" s="307"/>
      <c r="BP1549" s="307"/>
      <c r="BQ1549" s="307"/>
      <c r="BR1549" s="307">
        <v>35</v>
      </c>
      <c r="BS1549" s="307">
        <v>35</v>
      </c>
      <c r="BT1549" s="307"/>
      <c r="BU1549" s="307"/>
      <c r="BV1549" s="309"/>
      <c r="BW1549" s="310"/>
      <c r="BX1549" s="305"/>
      <c r="BY1549" s="308"/>
      <c r="BZ1549" s="308"/>
      <c r="CA1549" s="308"/>
      <c r="CB1549" s="308"/>
      <c r="CC1549" s="307"/>
      <c r="CD1549" s="305"/>
      <c r="CE1549" s="310"/>
      <c r="CF1549" s="305"/>
      <c r="CG1549" s="308"/>
      <c r="CH1549" s="308"/>
      <c r="CI1549" s="308"/>
      <c r="CJ1549" s="308"/>
      <c r="CK1549" s="307"/>
      <c r="CL1549" s="307"/>
      <c r="CM1549" s="307"/>
      <c r="CN1549" s="311"/>
      <c r="CO1549" s="305"/>
      <c r="CP1549" s="305"/>
      <c r="CQ1549" s="308"/>
      <c r="CR1549" s="308"/>
      <c r="CS1549" s="308"/>
      <c r="CT1549" s="308"/>
      <c r="CW1549" s="318" t="s">
        <v>1578</v>
      </c>
      <c r="CX1549" s="318" t="s">
        <v>1659</v>
      </c>
      <c r="CY1549" s="320" t="s">
        <v>925</v>
      </c>
      <c r="CZ1549" s="319" t="s">
        <v>53</v>
      </c>
      <c r="DA1549" s="319" t="s">
        <v>53</v>
      </c>
      <c r="DB1549" s="319">
        <v>6</v>
      </c>
      <c r="DC1549" s="319">
        <v>6</v>
      </c>
      <c r="DD1549" s="319">
        <v>17.5</v>
      </c>
      <c r="DE1549" s="319">
        <v>17.5</v>
      </c>
      <c r="DF1549" s="319" t="s">
        <v>48</v>
      </c>
    </row>
    <row r="1550" spans="1:110" s="299" customFormat="1" ht="16" customHeight="1">
      <c r="A1550" s="297" t="s">
        <v>5412</v>
      </c>
      <c r="B1550" s="297" t="s">
        <v>5412</v>
      </c>
      <c r="C1550" s="119" t="s">
        <v>115</v>
      </c>
      <c r="D1550" s="119" t="s">
        <v>1659</v>
      </c>
      <c r="E1550" s="119" t="s">
        <v>1668</v>
      </c>
      <c r="F1550" s="298">
        <v>1550</v>
      </c>
      <c r="G1550" s="119"/>
      <c r="H1550" s="119"/>
      <c r="I1550" s="119"/>
      <c r="J1550" s="119"/>
      <c r="K1550" s="119" t="s">
        <v>378</v>
      </c>
      <c r="L1550" s="119"/>
      <c r="M1550" s="119" t="s">
        <v>147</v>
      </c>
      <c r="N1550" s="119"/>
      <c r="O1550" s="119"/>
      <c r="P1550" s="119"/>
      <c r="Q1550" s="119"/>
      <c r="R1550" s="119">
        <v>1</v>
      </c>
      <c r="S1550" s="119"/>
      <c r="T1550" s="119"/>
      <c r="U1550" s="119"/>
      <c r="V1550" s="119"/>
      <c r="W1550" s="119"/>
      <c r="X1550" s="119" t="s">
        <v>5413</v>
      </c>
      <c r="Y1550" s="119" t="s">
        <v>5414</v>
      </c>
      <c r="Z1550" s="119" t="s">
        <v>5415</v>
      </c>
      <c r="AA1550" s="119" t="s">
        <v>5416</v>
      </c>
      <c r="AB1550" s="119" t="s">
        <v>1209</v>
      </c>
      <c r="AD1550" s="300"/>
      <c r="AE1550" s="304"/>
      <c r="AF1550" s="297"/>
      <c r="AG1550" s="355">
        <v>0</v>
      </c>
      <c r="AH1550" s="297" t="s">
        <v>5412</v>
      </c>
      <c r="AI1550" s="297" t="s">
        <v>5412</v>
      </c>
      <c r="AJ1550" s="302">
        <v>4</v>
      </c>
      <c r="AX1550" s="303"/>
      <c r="AZ1550" s="303"/>
      <c r="BB1550" s="304"/>
      <c r="BC1550" s="304"/>
      <c r="BD1550" s="303"/>
      <c r="BE1550" s="303"/>
      <c r="BF1550" s="305"/>
      <c r="BG1550" s="305"/>
      <c r="BH1550" s="306" t="s">
        <v>1659</v>
      </c>
      <c r="BI1550" s="163"/>
      <c r="BJ1550" s="305" t="s">
        <v>110</v>
      </c>
      <c r="BK1550" s="305" t="s">
        <v>115</v>
      </c>
      <c r="BL1550" s="305">
        <v>0.4</v>
      </c>
      <c r="BM1550" s="307"/>
      <c r="BN1550" s="307"/>
      <c r="BO1550" s="307"/>
      <c r="BP1550" s="307"/>
      <c r="BQ1550" s="307"/>
      <c r="BR1550" s="307">
        <v>12</v>
      </c>
      <c r="BS1550" s="307">
        <v>12</v>
      </c>
      <c r="BT1550" s="307"/>
      <c r="BU1550" s="307"/>
      <c r="BV1550" s="309"/>
      <c r="BW1550" s="310"/>
      <c r="BX1550" s="305"/>
      <c r="BY1550" s="308"/>
      <c r="BZ1550" s="308"/>
      <c r="CA1550" s="308"/>
      <c r="CB1550" s="308"/>
      <c r="CC1550" s="307"/>
      <c r="CD1550" s="305"/>
      <c r="CE1550" s="310"/>
      <c r="CF1550" s="305"/>
      <c r="CG1550" s="308"/>
      <c r="CH1550" s="308"/>
      <c r="CI1550" s="308"/>
      <c r="CJ1550" s="308"/>
      <c r="CK1550" s="307"/>
      <c r="CL1550" s="307"/>
      <c r="CM1550" s="307"/>
      <c r="CN1550" s="311"/>
      <c r="CO1550" s="305"/>
      <c r="CP1550" s="305"/>
      <c r="CQ1550" s="308"/>
      <c r="CR1550" s="308"/>
      <c r="CS1550" s="308"/>
      <c r="CT1550" s="308"/>
      <c r="CW1550" s="318" t="s">
        <v>1659</v>
      </c>
      <c r="CX1550" s="318" t="s">
        <v>1668</v>
      </c>
      <c r="CY1550" s="320" t="s">
        <v>925</v>
      </c>
      <c r="CZ1550" s="319" t="s">
        <v>53</v>
      </c>
      <c r="DA1550" s="319" t="s">
        <v>53</v>
      </c>
      <c r="DB1550" s="319">
        <v>6</v>
      </c>
      <c r="DC1550" s="319">
        <v>6</v>
      </c>
      <c r="DD1550" s="319">
        <v>6</v>
      </c>
      <c r="DE1550" s="319">
        <v>6</v>
      </c>
      <c r="DF1550" s="319" t="s">
        <v>48</v>
      </c>
    </row>
    <row r="1551" spans="1:110" s="299" customFormat="1" ht="16" customHeight="1">
      <c r="A1551" s="297" t="s">
        <v>5417</v>
      </c>
      <c r="B1551" s="297" t="s">
        <v>5417</v>
      </c>
      <c r="C1551" s="119" t="s">
        <v>115</v>
      </c>
      <c r="D1551" s="119" t="s">
        <v>1659</v>
      </c>
      <c r="E1551" s="119" t="s">
        <v>1677</v>
      </c>
      <c r="F1551" s="298">
        <v>1551</v>
      </c>
      <c r="G1551" s="119"/>
      <c r="H1551" s="119"/>
      <c r="I1551" s="119"/>
      <c r="J1551" s="119"/>
      <c r="K1551" s="119" t="s">
        <v>378</v>
      </c>
      <c r="L1551" s="119"/>
      <c r="M1551" s="119" t="s">
        <v>147</v>
      </c>
      <c r="N1551" s="119"/>
      <c r="O1551" s="119"/>
      <c r="P1551" s="119"/>
      <c r="Q1551" s="119"/>
      <c r="R1551" s="119">
        <v>1</v>
      </c>
      <c r="S1551" s="119"/>
      <c r="T1551" s="119"/>
      <c r="U1551" s="119"/>
      <c r="V1551" s="119"/>
      <c r="W1551" s="119"/>
      <c r="X1551" s="119" t="s">
        <v>5418</v>
      </c>
      <c r="Y1551" s="119" t="s">
        <v>5419</v>
      </c>
      <c r="Z1551" s="119" t="s">
        <v>5420</v>
      </c>
      <c r="AA1551" s="119" t="s">
        <v>5421</v>
      </c>
      <c r="AB1551" s="119" t="s">
        <v>1209</v>
      </c>
      <c r="AD1551" s="300"/>
      <c r="AE1551" s="304"/>
      <c r="AF1551" s="297"/>
      <c r="AG1551" s="355">
        <v>0</v>
      </c>
      <c r="AH1551" s="297" t="s">
        <v>5417</v>
      </c>
      <c r="AI1551" s="297" t="s">
        <v>5417</v>
      </c>
      <c r="AJ1551" s="302">
        <v>4</v>
      </c>
      <c r="AX1551" s="303"/>
      <c r="AZ1551" s="303"/>
      <c r="BB1551" s="304"/>
      <c r="BC1551" s="304"/>
      <c r="BD1551" s="303"/>
      <c r="BE1551" s="303"/>
      <c r="BF1551" s="305"/>
      <c r="BG1551" s="305"/>
      <c r="BH1551" s="306" t="s">
        <v>1659</v>
      </c>
      <c r="BI1551" s="163"/>
      <c r="BJ1551" s="305" t="s">
        <v>110</v>
      </c>
      <c r="BK1551" s="305" t="s">
        <v>115</v>
      </c>
      <c r="BL1551" s="305">
        <v>0.4</v>
      </c>
      <c r="BM1551" s="307"/>
      <c r="BN1551" s="307"/>
      <c r="BO1551" s="307"/>
      <c r="BP1551" s="307"/>
      <c r="BQ1551" s="307"/>
      <c r="BR1551" s="307">
        <v>12</v>
      </c>
      <c r="BS1551" s="307">
        <v>12</v>
      </c>
      <c r="BT1551" s="307"/>
      <c r="BU1551" s="307"/>
      <c r="BV1551" s="309"/>
      <c r="BW1551" s="310"/>
      <c r="BX1551" s="305"/>
      <c r="BY1551" s="308"/>
      <c r="BZ1551" s="308"/>
      <c r="CA1551" s="308"/>
      <c r="CB1551" s="308"/>
      <c r="CC1551" s="307"/>
      <c r="CD1551" s="305"/>
      <c r="CE1551" s="310"/>
      <c r="CF1551" s="305"/>
      <c r="CG1551" s="308"/>
      <c r="CH1551" s="308"/>
      <c r="CI1551" s="308"/>
      <c r="CJ1551" s="308"/>
      <c r="CK1551" s="307"/>
      <c r="CL1551" s="307"/>
      <c r="CM1551" s="307"/>
      <c r="CN1551" s="311"/>
      <c r="CO1551" s="305"/>
      <c r="CP1551" s="305"/>
      <c r="CQ1551" s="308"/>
      <c r="CR1551" s="308"/>
      <c r="CS1551" s="308"/>
      <c r="CT1551" s="308"/>
      <c r="CW1551" s="318" t="s">
        <v>1659</v>
      </c>
      <c r="CX1551" s="318" t="s">
        <v>1677</v>
      </c>
      <c r="CY1551" s="320" t="s">
        <v>925</v>
      </c>
      <c r="CZ1551" s="319" t="s">
        <v>53</v>
      </c>
      <c r="DA1551" s="319" t="s">
        <v>53</v>
      </c>
      <c r="DB1551" s="319">
        <v>6</v>
      </c>
      <c r="DC1551" s="319">
        <v>6</v>
      </c>
      <c r="DD1551" s="319">
        <v>6</v>
      </c>
      <c r="DE1551" s="319">
        <v>6</v>
      </c>
      <c r="DF1551" s="319" t="s">
        <v>48</v>
      </c>
    </row>
    <row r="1552" spans="1:110" s="299" customFormat="1" ht="16" customHeight="1">
      <c r="A1552" s="297" t="s">
        <v>5422</v>
      </c>
      <c r="B1552" s="297" t="s">
        <v>5422</v>
      </c>
      <c r="C1552" s="119" t="s">
        <v>115</v>
      </c>
      <c r="D1552" s="119" t="s">
        <v>1659</v>
      </c>
      <c r="E1552" s="119" t="s">
        <v>1686</v>
      </c>
      <c r="F1552" s="298">
        <v>1552</v>
      </c>
      <c r="G1552" s="119"/>
      <c r="H1552" s="119"/>
      <c r="I1552" s="119"/>
      <c r="J1552" s="119"/>
      <c r="K1552" s="119" t="s">
        <v>378</v>
      </c>
      <c r="L1552" s="119"/>
      <c r="M1552" s="119" t="s">
        <v>147</v>
      </c>
      <c r="N1552" s="119"/>
      <c r="O1552" s="119"/>
      <c r="P1552" s="119"/>
      <c r="Q1552" s="119"/>
      <c r="R1552" s="119">
        <v>1</v>
      </c>
      <c r="S1552" s="119"/>
      <c r="T1552" s="119"/>
      <c r="U1552" s="119"/>
      <c r="V1552" s="119"/>
      <c r="W1552" s="119"/>
      <c r="X1552" s="119" t="s">
        <v>5423</v>
      </c>
      <c r="Y1552" s="119" t="s">
        <v>5424</v>
      </c>
      <c r="Z1552" s="119" t="s">
        <v>5425</v>
      </c>
      <c r="AA1552" s="119" t="s">
        <v>5426</v>
      </c>
      <c r="AB1552" s="119" t="s">
        <v>1209</v>
      </c>
      <c r="AD1552" s="300"/>
      <c r="AE1552" s="304"/>
      <c r="AF1552" s="297"/>
      <c r="AG1552" s="355">
        <v>0</v>
      </c>
      <c r="AH1552" s="297" t="s">
        <v>5422</v>
      </c>
      <c r="AI1552" s="297" t="s">
        <v>5422</v>
      </c>
      <c r="AJ1552" s="302">
        <v>4</v>
      </c>
      <c r="AX1552" s="303"/>
      <c r="AZ1552" s="303"/>
      <c r="BB1552" s="304"/>
      <c r="BC1552" s="304"/>
      <c r="BD1552" s="303"/>
      <c r="BE1552" s="303"/>
      <c r="BF1552" s="305"/>
      <c r="BG1552" s="305"/>
      <c r="BH1552" s="306" t="s">
        <v>1659</v>
      </c>
      <c r="BI1552" s="163"/>
      <c r="BJ1552" s="305" t="s">
        <v>110</v>
      </c>
      <c r="BK1552" s="305" t="s">
        <v>115</v>
      </c>
      <c r="BL1552" s="305">
        <v>0.4</v>
      </c>
      <c r="BM1552" s="307"/>
      <c r="BN1552" s="307"/>
      <c r="BO1552" s="307"/>
      <c r="BP1552" s="307"/>
      <c r="BQ1552" s="307"/>
      <c r="BR1552" s="307">
        <v>12</v>
      </c>
      <c r="BS1552" s="307">
        <v>12</v>
      </c>
      <c r="BT1552" s="307"/>
      <c r="BU1552" s="307"/>
      <c r="BV1552" s="309"/>
      <c r="BW1552" s="310"/>
      <c r="BX1552" s="305"/>
      <c r="BY1552" s="308"/>
      <c r="BZ1552" s="308"/>
      <c r="CA1552" s="308"/>
      <c r="CB1552" s="308"/>
      <c r="CC1552" s="307"/>
      <c r="CD1552" s="305"/>
      <c r="CE1552" s="310"/>
      <c r="CF1552" s="305"/>
      <c r="CG1552" s="308"/>
      <c r="CH1552" s="308"/>
      <c r="CI1552" s="308"/>
      <c r="CJ1552" s="308"/>
      <c r="CK1552" s="307"/>
      <c r="CL1552" s="307"/>
      <c r="CM1552" s="307"/>
      <c r="CN1552" s="311"/>
      <c r="CO1552" s="305"/>
      <c r="CP1552" s="305"/>
      <c r="CQ1552" s="308"/>
      <c r="CR1552" s="308"/>
      <c r="CS1552" s="308"/>
      <c r="CT1552" s="308"/>
      <c r="CW1552" s="318" t="s">
        <v>1659</v>
      </c>
      <c r="CX1552" s="318" t="s">
        <v>1686</v>
      </c>
      <c r="CY1552" s="320" t="s">
        <v>925</v>
      </c>
      <c r="CZ1552" s="319" t="s">
        <v>53</v>
      </c>
      <c r="DA1552" s="319" t="s">
        <v>53</v>
      </c>
      <c r="DB1552" s="319">
        <v>6</v>
      </c>
      <c r="DC1552" s="319">
        <v>6</v>
      </c>
      <c r="DD1552" s="319">
        <v>6</v>
      </c>
      <c r="DE1552" s="319">
        <v>6</v>
      </c>
      <c r="DF1552" s="319" t="s">
        <v>48</v>
      </c>
    </row>
    <row r="1553" spans="1:110" s="299" customFormat="1" ht="16" customHeight="1">
      <c r="A1553" s="297" t="s">
        <v>5427</v>
      </c>
      <c r="B1553" s="297" t="s">
        <v>5427</v>
      </c>
      <c r="C1553" s="119" t="s">
        <v>115</v>
      </c>
      <c r="D1553" s="119" t="s">
        <v>1202</v>
      </c>
      <c r="E1553" s="119" t="s">
        <v>861</v>
      </c>
      <c r="F1553" s="298">
        <v>1553</v>
      </c>
      <c r="G1553" s="119"/>
      <c r="H1553" s="119"/>
      <c r="I1553" s="119"/>
      <c r="J1553" s="119"/>
      <c r="K1553" s="119" t="s">
        <v>378</v>
      </c>
      <c r="L1553" s="119"/>
      <c r="M1553" s="119" t="s">
        <v>147</v>
      </c>
      <c r="N1553" s="119"/>
      <c r="O1553" s="119"/>
      <c r="P1553" s="119"/>
      <c r="Q1553" s="119"/>
      <c r="R1553" s="119">
        <v>1</v>
      </c>
      <c r="S1553" s="119"/>
      <c r="T1553" s="119"/>
      <c r="U1553" s="119"/>
      <c r="V1553" s="119"/>
      <c r="W1553" s="119"/>
      <c r="X1553" s="119" t="s">
        <v>5428</v>
      </c>
      <c r="Y1553" s="119" t="s">
        <v>5429</v>
      </c>
      <c r="Z1553" s="119" t="s">
        <v>5430</v>
      </c>
      <c r="AA1553" s="119" t="s">
        <v>5431</v>
      </c>
      <c r="AB1553" s="119" t="s">
        <v>1209</v>
      </c>
      <c r="AD1553" s="300"/>
      <c r="AE1553" s="304"/>
      <c r="AF1553" s="297"/>
      <c r="AG1553" s="355">
        <v>0</v>
      </c>
      <c r="AH1553" s="297" t="s">
        <v>5427</v>
      </c>
      <c r="AI1553" s="297" t="s">
        <v>5427</v>
      </c>
      <c r="AJ1553" s="302">
        <v>1</v>
      </c>
      <c r="AX1553" s="303"/>
      <c r="AZ1553" s="303"/>
      <c r="BB1553" s="304"/>
      <c r="BC1553" s="304"/>
      <c r="BD1553" s="303"/>
      <c r="BE1553" s="303"/>
      <c r="BF1553" s="305"/>
      <c r="BG1553" s="305"/>
      <c r="BH1553" s="306" t="s">
        <v>1202</v>
      </c>
      <c r="BI1553" s="163"/>
      <c r="BJ1553" s="305" t="s">
        <v>110</v>
      </c>
      <c r="BK1553" s="305" t="s">
        <v>115</v>
      </c>
      <c r="BL1553" s="305">
        <v>2</v>
      </c>
      <c r="BM1553" s="307"/>
      <c r="BN1553" s="307"/>
      <c r="BO1553" s="307"/>
      <c r="BP1553" s="307"/>
      <c r="BQ1553" s="307"/>
      <c r="BR1553" s="307">
        <v>95</v>
      </c>
      <c r="BS1553" s="307">
        <v>95</v>
      </c>
      <c r="BT1553" s="307"/>
      <c r="BU1553" s="307"/>
      <c r="BV1553" s="309"/>
      <c r="BW1553" s="310"/>
      <c r="BX1553" s="305"/>
      <c r="BY1553" s="308"/>
      <c r="BZ1553" s="308"/>
      <c r="CA1553" s="308"/>
      <c r="CB1553" s="308"/>
      <c r="CC1553" s="307"/>
      <c r="CD1553" s="305"/>
      <c r="CE1553" s="310"/>
      <c r="CF1553" s="305"/>
      <c r="CG1553" s="308"/>
      <c r="CH1553" s="308"/>
      <c r="CI1553" s="308"/>
      <c r="CJ1553" s="308"/>
      <c r="CK1553" s="307"/>
      <c r="CL1553" s="307"/>
      <c r="CM1553" s="307"/>
      <c r="CN1553" s="311"/>
      <c r="CO1553" s="305"/>
      <c r="CP1553" s="305"/>
      <c r="CQ1553" s="308"/>
      <c r="CR1553" s="308"/>
      <c r="CS1553" s="308"/>
      <c r="CT1553" s="308"/>
      <c r="CW1553" s="318" t="s">
        <v>1202</v>
      </c>
      <c r="CX1553" s="318" t="s">
        <v>861</v>
      </c>
      <c r="CY1553" s="320" t="s">
        <v>925</v>
      </c>
      <c r="CZ1553" s="319" t="s">
        <v>53</v>
      </c>
      <c r="DA1553" s="319" t="s">
        <v>53</v>
      </c>
      <c r="DB1553" s="319">
        <v>6</v>
      </c>
      <c r="DC1553" s="319">
        <v>6</v>
      </c>
      <c r="DD1553" s="319">
        <v>47.5</v>
      </c>
      <c r="DE1553" s="319">
        <v>47.5</v>
      </c>
      <c r="DF1553" s="319" t="s">
        <v>48</v>
      </c>
    </row>
    <row r="1554" spans="1:110" s="299" customFormat="1" ht="16" customHeight="1">
      <c r="A1554" s="297" t="s">
        <v>5432</v>
      </c>
      <c r="B1554" s="297" t="s">
        <v>5432</v>
      </c>
      <c r="C1554" s="119" t="s">
        <v>115</v>
      </c>
      <c r="D1554" s="119" t="s">
        <v>1686</v>
      </c>
      <c r="E1554" s="119" t="s">
        <v>1703</v>
      </c>
      <c r="F1554" s="298">
        <v>1554</v>
      </c>
      <c r="G1554" s="119"/>
      <c r="H1554" s="119"/>
      <c r="I1554" s="119"/>
      <c r="J1554" s="119"/>
      <c r="K1554" s="119" t="s">
        <v>378</v>
      </c>
      <c r="L1554" s="119"/>
      <c r="M1554" s="119" t="s">
        <v>147</v>
      </c>
      <c r="N1554" s="119"/>
      <c r="O1554" s="119"/>
      <c r="P1554" s="119"/>
      <c r="Q1554" s="119"/>
      <c r="R1554" s="119">
        <v>1</v>
      </c>
      <c r="S1554" s="119"/>
      <c r="T1554" s="119"/>
      <c r="U1554" s="119"/>
      <c r="V1554" s="119"/>
      <c r="W1554" s="119"/>
      <c r="X1554" s="119" t="s">
        <v>5433</v>
      </c>
      <c r="Y1554" s="119" t="s">
        <v>5434</v>
      </c>
      <c r="Z1554" s="119" t="s">
        <v>5435</v>
      </c>
      <c r="AA1554" s="119" t="s">
        <v>5436</v>
      </c>
      <c r="AB1554" s="119" t="s">
        <v>1209</v>
      </c>
      <c r="AD1554" s="300"/>
      <c r="AE1554" s="304"/>
      <c r="AF1554" s="297"/>
      <c r="AG1554" s="355">
        <v>0</v>
      </c>
      <c r="AH1554" s="297" t="s">
        <v>5432</v>
      </c>
      <c r="AI1554" s="297" t="s">
        <v>5432</v>
      </c>
      <c r="AJ1554" s="302">
        <v>2</v>
      </c>
      <c r="AX1554" s="303"/>
      <c r="AZ1554" s="303"/>
      <c r="BB1554" s="304"/>
      <c r="BC1554" s="304"/>
      <c r="BD1554" s="303"/>
      <c r="BE1554" s="303"/>
      <c r="BF1554" s="305"/>
      <c r="BG1554" s="305"/>
      <c r="BH1554" s="306" t="s">
        <v>1686</v>
      </c>
      <c r="BI1554" s="163"/>
      <c r="BJ1554" s="305" t="s">
        <v>110</v>
      </c>
      <c r="BK1554" s="305" t="s">
        <v>115</v>
      </c>
      <c r="BL1554" s="305">
        <v>1.5</v>
      </c>
      <c r="BM1554" s="307"/>
      <c r="BN1554" s="307"/>
      <c r="BO1554" s="307"/>
      <c r="BP1554" s="307"/>
      <c r="BQ1554" s="307"/>
      <c r="BR1554" s="307">
        <v>60</v>
      </c>
      <c r="BS1554" s="307">
        <v>60</v>
      </c>
      <c r="BT1554" s="307"/>
      <c r="BU1554" s="307"/>
      <c r="BV1554" s="309"/>
      <c r="BW1554" s="310"/>
      <c r="BX1554" s="305"/>
      <c r="BY1554" s="308"/>
      <c r="BZ1554" s="308"/>
      <c r="CA1554" s="308"/>
      <c r="CB1554" s="308"/>
      <c r="CC1554" s="307"/>
      <c r="CD1554" s="305"/>
      <c r="CE1554" s="310"/>
      <c r="CF1554" s="305"/>
      <c r="CG1554" s="308"/>
      <c r="CH1554" s="308"/>
      <c r="CI1554" s="308"/>
      <c r="CJ1554" s="308"/>
      <c r="CK1554" s="307"/>
      <c r="CL1554" s="307"/>
      <c r="CM1554" s="307"/>
      <c r="CN1554" s="311"/>
      <c r="CO1554" s="305"/>
      <c r="CP1554" s="305"/>
      <c r="CQ1554" s="308"/>
      <c r="CR1554" s="308"/>
      <c r="CS1554" s="308"/>
      <c r="CT1554" s="308"/>
      <c r="CW1554" s="318" t="s">
        <v>1686</v>
      </c>
      <c r="CX1554" s="318" t="s">
        <v>1703</v>
      </c>
      <c r="CY1554" s="320" t="s">
        <v>925</v>
      </c>
      <c r="CZ1554" s="319" t="s">
        <v>53</v>
      </c>
      <c r="DA1554" s="319" t="s">
        <v>53</v>
      </c>
      <c r="DB1554" s="319">
        <v>6</v>
      </c>
      <c r="DC1554" s="319">
        <v>6</v>
      </c>
      <c r="DD1554" s="319">
        <v>30</v>
      </c>
      <c r="DE1554" s="319">
        <v>30</v>
      </c>
      <c r="DF1554" s="319" t="s">
        <v>48</v>
      </c>
    </row>
    <row r="1555" spans="1:110" s="299" customFormat="1" ht="16" customHeight="1">
      <c r="A1555" s="297" t="s">
        <v>5437</v>
      </c>
      <c r="B1555" s="297" t="s">
        <v>5437</v>
      </c>
      <c r="C1555" s="119" t="s">
        <v>115</v>
      </c>
      <c r="D1555" s="119" t="s">
        <v>1703</v>
      </c>
      <c r="E1555" s="119" t="s">
        <v>1712</v>
      </c>
      <c r="F1555" s="298">
        <v>1555</v>
      </c>
      <c r="G1555" s="119"/>
      <c r="H1555" s="119"/>
      <c r="I1555" s="119"/>
      <c r="J1555" s="119"/>
      <c r="K1555" s="119" t="s">
        <v>378</v>
      </c>
      <c r="L1555" s="119"/>
      <c r="M1555" s="119" t="s">
        <v>147</v>
      </c>
      <c r="N1555" s="119"/>
      <c r="O1555" s="119"/>
      <c r="P1555" s="119"/>
      <c r="Q1555" s="119"/>
      <c r="R1555" s="119">
        <v>1</v>
      </c>
      <c r="S1555" s="119"/>
      <c r="T1555" s="119"/>
      <c r="U1555" s="119"/>
      <c r="V1555" s="119"/>
      <c r="W1555" s="119"/>
      <c r="X1555" s="119" t="s">
        <v>5438</v>
      </c>
      <c r="Y1555" s="119" t="s">
        <v>5439</v>
      </c>
      <c r="Z1555" s="119" t="s">
        <v>5440</v>
      </c>
      <c r="AA1555" s="119" t="s">
        <v>5441</v>
      </c>
      <c r="AB1555" s="119" t="s">
        <v>1209</v>
      </c>
      <c r="AD1555" s="300"/>
      <c r="AE1555" s="304"/>
      <c r="AF1555" s="297"/>
      <c r="AG1555" s="355">
        <v>0</v>
      </c>
      <c r="AH1555" s="297" t="s">
        <v>5437</v>
      </c>
      <c r="AI1555" s="297" t="s">
        <v>5437</v>
      </c>
      <c r="AJ1555" s="302">
        <v>3</v>
      </c>
      <c r="AX1555" s="303"/>
      <c r="AZ1555" s="303"/>
      <c r="BB1555" s="304"/>
      <c r="BC1555" s="304"/>
      <c r="BD1555" s="303"/>
      <c r="BE1555" s="303"/>
      <c r="BF1555" s="305"/>
      <c r="BG1555" s="305"/>
      <c r="BH1555" s="306" t="s">
        <v>1703</v>
      </c>
      <c r="BI1555" s="163"/>
      <c r="BJ1555" s="305" t="s">
        <v>110</v>
      </c>
      <c r="BK1555" s="305" t="s">
        <v>115</v>
      </c>
      <c r="BL1555" s="305">
        <v>0.7</v>
      </c>
      <c r="BM1555" s="307"/>
      <c r="BN1555" s="307"/>
      <c r="BO1555" s="307"/>
      <c r="BP1555" s="307"/>
      <c r="BQ1555" s="307"/>
      <c r="BR1555" s="307">
        <v>35</v>
      </c>
      <c r="BS1555" s="307">
        <v>35</v>
      </c>
      <c r="BT1555" s="307"/>
      <c r="BU1555" s="307"/>
      <c r="BV1555" s="309"/>
      <c r="BW1555" s="310"/>
      <c r="BX1555" s="305"/>
      <c r="BY1555" s="308"/>
      <c r="BZ1555" s="308"/>
      <c r="CA1555" s="308"/>
      <c r="CB1555" s="308"/>
      <c r="CC1555" s="307"/>
      <c r="CD1555" s="305"/>
      <c r="CE1555" s="310"/>
      <c r="CF1555" s="305"/>
      <c r="CG1555" s="308"/>
      <c r="CH1555" s="308"/>
      <c r="CI1555" s="308"/>
      <c r="CJ1555" s="308"/>
      <c r="CK1555" s="307"/>
      <c r="CL1555" s="307"/>
      <c r="CM1555" s="307"/>
      <c r="CN1555" s="311"/>
      <c r="CO1555" s="305"/>
      <c r="CP1555" s="305"/>
      <c r="CQ1555" s="308"/>
      <c r="CR1555" s="308"/>
      <c r="CS1555" s="308"/>
      <c r="CT1555" s="308"/>
      <c r="CW1555" s="318" t="s">
        <v>1703</v>
      </c>
      <c r="CX1555" s="318" t="s">
        <v>1712</v>
      </c>
      <c r="CY1555" s="320" t="s">
        <v>925</v>
      </c>
      <c r="CZ1555" s="319" t="s">
        <v>53</v>
      </c>
      <c r="DA1555" s="319" t="s">
        <v>53</v>
      </c>
      <c r="DB1555" s="319">
        <v>0</v>
      </c>
      <c r="DC1555" s="319">
        <v>0</v>
      </c>
      <c r="DD1555" s="319">
        <v>17.5</v>
      </c>
      <c r="DE1555" s="319">
        <v>17.5</v>
      </c>
      <c r="DF1555" s="319" t="s">
        <v>48</v>
      </c>
    </row>
    <row r="1556" spans="1:110" s="299" customFormat="1" ht="16" customHeight="1">
      <c r="A1556" s="297" t="s">
        <v>5442</v>
      </c>
      <c r="B1556" s="297" t="s">
        <v>5442</v>
      </c>
      <c r="C1556" s="119" t="s">
        <v>115</v>
      </c>
      <c r="D1556" s="119" t="s">
        <v>1712</v>
      </c>
      <c r="E1556" s="119" t="s">
        <v>1721</v>
      </c>
      <c r="F1556" s="298">
        <v>1556</v>
      </c>
      <c r="G1556" s="119"/>
      <c r="H1556" s="119"/>
      <c r="I1556" s="119"/>
      <c r="J1556" s="119"/>
      <c r="K1556" s="119" t="s">
        <v>378</v>
      </c>
      <c r="L1556" s="119"/>
      <c r="M1556" s="119" t="s">
        <v>147</v>
      </c>
      <c r="N1556" s="119"/>
      <c r="O1556" s="119"/>
      <c r="P1556" s="119"/>
      <c r="Q1556" s="119"/>
      <c r="R1556" s="119">
        <v>1</v>
      </c>
      <c r="S1556" s="119"/>
      <c r="T1556" s="119"/>
      <c r="U1556" s="119"/>
      <c r="V1556" s="119"/>
      <c r="W1556" s="119"/>
      <c r="X1556" s="119" t="s">
        <v>5443</v>
      </c>
      <c r="Y1556" s="119" t="s">
        <v>5444</v>
      </c>
      <c r="Z1556" s="119" t="s">
        <v>5445</v>
      </c>
      <c r="AA1556" s="119" t="s">
        <v>5446</v>
      </c>
      <c r="AB1556" s="119" t="s">
        <v>1209</v>
      </c>
      <c r="AD1556" s="300"/>
      <c r="AE1556" s="304"/>
      <c r="AF1556" s="297"/>
      <c r="AG1556" s="355">
        <v>0</v>
      </c>
      <c r="AH1556" s="297" t="s">
        <v>5442</v>
      </c>
      <c r="AI1556" s="297" t="s">
        <v>5442</v>
      </c>
      <c r="AJ1556" s="302">
        <v>4</v>
      </c>
      <c r="AX1556" s="303"/>
      <c r="AZ1556" s="303"/>
      <c r="BB1556" s="304"/>
      <c r="BC1556" s="304"/>
      <c r="BD1556" s="303"/>
      <c r="BE1556" s="303"/>
      <c r="BF1556" s="305"/>
      <c r="BG1556" s="305"/>
      <c r="BH1556" s="306" t="s">
        <v>1712</v>
      </c>
      <c r="BI1556" s="163"/>
      <c r="BJ1556" s="305" t="s">
        <v>110</v>
      </c>
      <c r="BK1556" s="305" t="s">
        <v>115</v>
      </c>
      <c r="BL1556" s="305">
        <v>0.4</v>
      </c>
      <c r="BM1556" s="307"/>
      <c r="BN1556" s="307"/>
      <c r="BO1556" s="307"/>
      <c r="BP1556" s="307"/>
      <c r="BQ1556" s="307"/>
      <c r="BR1556" s="307">
        <v>12</v>
      </c>
      <c r="BS1556" s="307">
        <v>12</v>
      </c>
      <c r="BT1556" s="307"/>
      <c r="BU1556" s="307"/>
      <c r="BV1556" s="309"/>
      <c r="BW1556" s="310"/>
      <c r="BX1556" s="305"/>
      <c r="BY1556" s="308"/>
      <c r="BZ1556" s="308"/>
      <c r="CA1556" s="308"/>
      <c r="CB1556" s="308"/>
      <c r="CC1556" s="307"/>
      <c r="CD1556" s="305"/>
      <c r="CE1556" s="310"/>
      <c r="CF1556" s="305"/>
      <c r="CG1556" s="308"/>
      <c r="CH1556" s="308"/>
      <c r="CI1556" s="308"/>
      <c r="CJ1556" s="308"/>
      <c r="CK1556" s="307"/>
      <c r="CL1556" s="307"/>
      <c r="CM1556" s="307"/>
      <c r="CN1556" s="311"/>
      <c r="CO1556" s="305"/>
      <c r="CP1556" s="305"/>
      <c r="CQ1556" s="308"/>
      <c r="CR1556" s="308"/>
      <c r="CS1556" s="308"/>
      <c r="CT1556" s="308"/>
      <c r="CW1556" s="318" t="s">
        <v>1712</v>
      </c>
      <c r="CX1556" s="318" t="s">
        <v>1721</v>
      </c>
      <c r="CY1556" s="320" t="s">
        <v>925</v>
      </c>
      <c r="CZ1556" s="319" t="s">
        <v>53</v>
      </c>
      <c r="DA1556" s="319" t="s">
        <v>53</v>
      </c>
      <c r="DB1556" s="319">
        <v>0</v>
      </c>
      <c r="DC1556" s="319">
        <v>0</v>
      </c>
      <c r="DD1556" s="319">
        <v>6</v>
      </c>
      <c r="DE1556" s="319">
        <v>6</v>
      </c>
      <c r="DF1556" s="319" t="s">
        <v>48</v>
      </c>
    </row>
    <row r="1557" spans="1:110" s="299" customFormat="1" ht="16" customHeight="1">
      <c r="A1557" s="297" t="s">
        <v>5447</v>
      </c>
      <c r="B1557" s="297" t="s">
        <v>5447</v>
      </c>
      <c r="C1557" s="119" t="s">
        <v>115</v>
      </c>
      <c r="D1557" s="119" t="s">
        <v>1712</v>
      </c>
      <c r="E1557" s="119" t="s">
        <v>1730</v>
      </c>
      <c r="F1557" s="298">
        <v>1557</v>
      </c>
      <c r="G1557" s="119"/>
      <c r="H1557" s="119"/>
      <c r="I1557" s="119"/>
      <c r="J1557" s="119"/>
      <c r="K1557" s="119" t="s">
        <v>378</v>
      </c>
      <c r="L1557" s="119"/>
      <c r="M1557" s="119" t="s">
        <v>147</v>
      </c>
      <c r="N1557" s="119"/>
      <c r="O1557" s="119"/>
      <c r="P1557" s="119"/>
      <c r="Q1557" s="119"/>
      <c r="R1557" s="119">
        <v>1</v>
      </c>
      <c r="S1557" s="119"/>
      <c r="T1557" s="119"/>
      <c r="U1557" s="119"/>
      <c r="V1557" s="119"/>
      <c r="W1557" s="119"/>
      <c r="X1557" s="119" t="s">
        <v>5448</v>
      </c>
      <c r="Y1557" s="119" t="s">
        <v>5449</v>
      </c>
      <c r="Z1557" s="119" t="s">
        <v>5450</v>
      </c>
      <c r="AA1557" s="119" t="s">
        <v>5451</v>
      </c>
      <c r="AB1557" s="119" t="s">
        <v>1209</v>
      </c>
      <c r="AD1557" s="300"/>
      <c r="AE1557" s="304"/>
      <c r="AF1557" s="297"/>
      <c r="AG1557" s="355">
        <v>0</v>
      </c>
      <c r="AH1557" s="297" t="s">
        <v>5447</v>
      </c>
      <c r="AI1557" s="297" t="s">
        <v>5447</v>
      </c>
      <c r="AJ1557" s="302">
        <v>4</v>
      </c>
      <c r="AX1557" s="303"/>
      <c r="AZ1557" s="303"/>
      <c r="BB1557" s="304"/>
      <c r="BC1557" s="304"/>
      <c r="BD1557" s="303"/>
      <c r="BE1557" s="303"/>
      <c r="BF1557" s="305"/>
      <c r="BG1557" s="305"/>
      <c r="BH1557" s="306" t="s">
        <v>1712</v>
      </c>
      <c r="BI1557" s="163"/>
      <c r="BJ1557" s="305" t="s">
        <v>110</v>
      </c>
      <c r="BK1557" s="305" t="s">
        <v>115</v>
      </c>
      <c r="BL1557" s="305">
        <v>0.4</v>
      </c>
      <c r="BM1557" s="307"/>
      <c r="BN1557" s="307"/>
      <c r="BO1557" s="307"/>
      <c r="BP1557" s="307"/>
      <c r="BQ1557" s="307"/>
      <c r="BR1557" s="307">
        <v>12</v>
      </c>
      <c r="BS1557" s="307">
        <v>12</v>
      </c>
      <c r="BT1557" s="307"/>
      <c r="BU1557" s="307"/>
      <c r="BV1557" s="309"/>
      <c r="BW1557" s="310"/>
      <c r="BX1557" s="305"/>
      <c r="BY1557" s="308"/>
      <c r="BZ1557" s="308"/>
      <c r="CA1557" s="308"/>
      <c r="CB1557" s="308"/>
      <c r="CC1557" s="307"/>
      <c r="CD1557" s="305"/>
      <c r="CE1557" s="310"/>
      <c r="CF1557" s="305"/>
      <c r="CG1557" s="308"/>
      <c r="CH1557" s="308"/>
      <c r="CI1557" s="308"/>
      <c r="CJ1557" s="308"/>
      <c r="CK1557" s="307"/>
      <c r="CL1557" s="307"/>
      <c r="CM1557" s="307"/>
      <c r="CN1557" s="311"/>
      <c r="CO1557" s="305"/>
      <c r="CP1557" s="305"/>
      <c r="CQ1557" s="308"/>
      <c r="CR1557" s="308"/>
      <c r="CS1557" s="308"/>
      <c r="CT1557" s="308"/>
      <c r="CW1557" s="318" t="s">
        <v>1712</v>
      </c>
      <c r="CX1557" s="318" t="s">
        <v>1730</v>
      </c>
      <c r="CY1557" s="320" t="s">
        <v>925</v>
      </c>
      <c r="CZ1557" s="319" t="s">
        <v>53</v>
      </c>
      <c r="DA1557" s="319" t="s">
        <v>53</v>
      </c>
      <c r="DB1557" s="319">
        <v>0</v>
      </c>
      <c r="DC1557" s="319">
        <v>0</v>
      </c>
      <c r="DD1557" s="319">
        <v>6</v>
      </c>
      <c r="DE1557" s="319">
        <v>6</v>
      </c>
      <c r="DF1557" s="319" t="s">
        <v>48</v>
      </c>
    </row>
    <row r="1558" spans="1:110" s="299" customFormat="1" ht="16" customHeight="1">
      <c r="A1558" s="297" t="s">
        <v>5452</v>
      </c>
      <c r="B1558" s="297" t="s">
        <v>5452</v>
      </c>
      <c r="C1558" s="119" t="s">
        <v>115</v>
      </c>
      <c r="D1558" s="119" t="s">
        <v>1712</v>
      </c>
      <c r="E1558" s="119" t="s">
        <v>1739</v>
      </c>
      <c r="F1558" s="298">
        <v>1558</v>
      </c>
      <c r="G1558" s="119"/>
      <c r="H1558" s="119"/>
      <c r="I1558" s="119"/>
      <c r="J1558" s="119"/>
      <c r="K1558" s="119" t="s">
        <v>378</v>
      </c>
      <c r="L1558" s="119"/>
      <c r="M1558" s="119" t="s">
        <v>147</v>
      </c>
      <c r="N1558" s="119"/>
      <c r="O1558" s="119"/>
      <c r="P1558" s="119"/>
      <c r="Q1558" s="119"/>
      <c r="R1558" s="119">
        <v>1</v>
      </c>
      <c r="S1558" s="119"/>
      <c r="T1558" s="119"/>
      <c r="U1558" s="119"/>
      <c r="V1558" s="119"/>
      <c r="W1558" s="119"/>
      <c r="X1558" s="119" t="s">
        <v>5453</v>
      </c>
      <c r="Y1558" s="119" t="s">
        <v>5454</v>
      </c>
      <c r="Z1558" s="119" t="s">
        <v>5455</v>
      </c>
      <c r="AA1558" s="119" t="s">
        <v>5456</v>
      </c>
      <c r="AB1558" s="119" t="s">
        <v>1209</v>
      </c>
      <c r="AD1558" s="300"/>
      <c r="AE1558" s="304"/>
      <c r="AF1558" s="297"/>
      <c r="AG1558" s="355">
        <v>0</v>
      </c>
      <c r="AH1558" s="297" t="s">
        <v>5452</v>
      </c>
      <c r="AI1558" s="297" t="s">
        <v>5452</v>
      </c>
      <c r="AJ1558" s="302">
        <v>4</v>
      </c>
      <c r="AX1558" s="303"/>
      <c r="AZ1558" s="303"/>
      <c r="BB1558" s="304"/>
      <c r="BC1558" s="304"/>
      <c r="BD1558" s="303"/>
      <c r="BE1558" s="303"/>
      <c r="BF1558" s="305"/>
      <c r="BG1558" s="305"/>
      <c r="BH1558" s="306" t="s">
        <v>1712</v>
      </c>
      <c r="BI1558" s="163"/>
      <c r="BJ1558" s="305" t="s">
        <v>110</v>
      </c>
      <c r="BK1558" s="305" t="s">
        <v>115</v>
      </c>
      <c r="BL1558" s="305">
        <v>0.4</v>
      </c>
      <c r="BM1558" s="307"/>
      <c r="BN1558" s="307"/>
      <c r="BO1558" s="307"/>
      <c r="BP1558" s="307"/>
      <c r="BQ1558" s="307"/>
      <c r="BR1558" s="307">
        <v>12</v>
      </c>
      <c r="BS1558" s="307">
        <v>12</v>
      </c>
      <c r="BT1558" s="307"/>
      <c r="BU1558" s="307"/>
      <c r="BV1558" s="309"/>
      <c r="BW1558" s="310"/>
      <c r="BX1558" s="305"/>
      <c r="BY1558" s="308"/>
      <c r="BZ1558" s="308"/>
      <c r="CA1558" s="308"/>
      <c r="CB1558" s="308"/>
      <c r="CC1558" s="307"/>
      <c r="CD1558" s="305"/>
      <c r="CE1558" s="310"/>
      <c r="CF1558" s="305"/>
      <c r="CG1558" s="308"/>
      <c r="CH1558" s="308"/>
      <c r="CI1558" s="308"/>
      <c r="CJ1558" s="308"/>
      <c r="CK1558" s="307"/>
      <c r="CL1558" s="307"/>
      <c r="CM1558" s="307"/>
      <c r="CN1558" s="311"/>
      <c r="CO1558" s="305"/>
      <c r="CP1558" s="305"/>
      <c r="CQ1558" s="308"/>
      <c r="CR1558" s="308"/>
      <c r="CS1558" s="308"/>
      <c r="CT1558" s="308"/>
      <c r="CW1558" s="318" t="s">
        <v>1712</v>
      </c>
      <c r="CX1558" s="318" t="s">
        <v>1739</v>
      </c>
      <c r="CY1558" s="320" t="s">
        <v>925</v>
      </c>
      <c r="CZ1558" s="319" t="s">
        <v>53</v>
      </c>
      <c r="DA1558" s="319" t="s">
        <v>53</v>
      </c>
      <c r="DB1558" s="319">
        <v>0</v>
      </c>
      <c r="DC1558" s="319">
        <v>0</v>
      </c>
      <c r="DD1558" s="319">
        <v>6</v>
      </c>
      <c r="DE1558" s="319">
        <v>6</v>
      </c>
      <c r="DF1558" s="319" t="s">
        <v>48</v>
      </c>
    </row>
    <row r="1559" spans="1:110" s="299" customFormat="1" ht="16" customHeight="1">
      <c r="A1559" s="297" t="s">
        <v>5457</v>
      </c>
      <c r="B1559" s="297" t="s">
        <v>5457</v>
      </c>
      <c r="C1559" s="119" t="s">
        <v>115</v>
      </c>
      <c r="D1559" s="119" t="s">
        <v>1703</v>
      </c>
      <c r="E1559" s="119" t="s">
        <v>1748</v>
      </c>
      <c r="F1559" s="298">
        <v>1559</v>
      </c>
      <c r="G1559" s="119"/>
      <c r="H1559" s="119"/>
      <c r="I1559" s="119"/>
      <c r="J1559" s="119"/>
      <c r="K1559" s="119" t="s">
        <v>378</v>
      </c>
      <c r="L1559" s="119"/>
      <c r="M1559" s="119" t="s">
        <v>147</v>
      </c>
      <c r="N1559" s="119"/>
      <c r="O1559" s="119"/>
      <c r="P1559" s="119"/>
      <c r="Q1559" s="119"/>
      <c r="R1559" s="119">
        <v>1</v>
      </c>
      <c r="S1559" s="119"/>
      <c r="T1559" s="119"/>
      <c r="U1559" s="119"/>
      <c r="V1559" s="119"/>
      <c r="W1559" s="119"/>
      <c r="X1559" s="119" t="s">
        <v>5458</v>
      </c>
      <c r="Y1559" s="119" t="s">
        <v>5459</v>
      </c>
      <c r="Z1559" s="119" t="s">
        <v>5460</v>
      </c>
      <c r="AA1559" s="119" t="s">
        <v>5461</v>
      </c>
      <c r="AB1559" s="119" t="s">
        <v>1209</v>
      </c>
      <c r="AD1559" s="300"/>
      <c r="AE1559" s="304"/>
      <c r="AF1559" s="297"/>
      <c r="AG1559" s="355">
        <v>0</v>
      </c>
      <c r="AH1559" s="297" t="s">
        <v>5457</v>
      </c>
      <c r="AI1559" s="297" t="s">
        <v>5457</v>
      </c>
      <c r="AJ1559" s="302">
        <v>3</v>
      </c>
      <c r="AX1559" s="303"/>
      <c r="AZ1559" s="303"/>
      <c r="BB1559" s="304"/>
      <c r="BC1559" s="304"/>
      <c r="BD1559" s="303"/>
      <c r="BE1559" s="303"/>
      <c r="BF1559" s="305"/>
      <c r="BG1559" s="305"/>
      <c r="BH1559" s="306" t="s">
        <v>1703</v>
      </c>
      <c r="BI1559" s="163"/>
      <c r="BJ1559" s="305" t="s">
        <v>110</v>
      </c>
      <c r="BK1559" s="305" t="s">
        <v>115</v>
      </c>
      <c r="BL1559" s="305">
        <v>0.7</v>
      </c>
      <c r="BM1559" s="307"/>
      <c r="BN1559" s="307"/>
      <c r="BO1559" s="307"/>
      <c r="BP1559" s="307"/>
      <c r="BQ1559" s="307"/>
      <c r="BR1559" s="307">
        <v>35</v>
      </c>
      <c r="BS1559" s="307">
        <v>35</v>
      </c>
      <c r="BT1559" s="307"/>
      <c r="BU1559" s="307"/>
      <c r="BV1559" s="309"/>
      <c r="BW1559" s="310"/>
      <c r="BX1559" s="305"/>
      <c r="BY1559" s="308"/>
      <c r="BZ1559" s="308"/>
      <c r="CA1559" s="308"/>
      <c r="CB1559" s="308"/>
      <c r="CC1559" s="307"/>
      <c r="CD1559" s="305"/>
      <c r="CE1559" s="310"/>
      <c r="CF1559" s="305"/>
      <c r="CG1559" s="308"/>
      <c r="CH1559" s="308"/>
      <c r="CI1559" s="308"/>
      <c r="CJ1559" s="308"/>
      <c r="CK1559" s="307"/>
      <c r="CL1559" s="307"/>
      <c r="CM1559" s="307"/>
      <c r="CN1559" s="311"/>
      <c r="CO1559" s="305"/>
      <c r="CP1559" s="305"/>
      <c r="CQ1559" s="308"/>
      <c r="CR1559" s="308"/>
      <c r="CS1559" s="308"/>
      <c r="CT1559" s="308"/>
      <c r="CW1559" s="318" t="s">
        <v>1703</v>
      </c>
      <c r="CX1559" s="318" t="s">
        <v>1748</v>
      </c>
      <c r="CY1559" s="320" t="s">
        <v>925</v>
      </c>
      <c r="CZ1559" s="319" t="s">
        <v>53</v>
      </c>
      <c r="DA1559" s="319" t="s">
        <v>53</v>
      </c>
      <c r="DB1559" s="319">
        <v>0</v>
      </c>
      <c r="DC1559" s="319">
        <v>0</v>
      </c>
      <c r="DD1559" s="319">
        <v>17.5</v>
      </c>
      <c r="DE1559" s="319">
        <v>17.5</v>
      </c>
      <c r="DF1559" s="319" t="s">
        <v>48</v>
      </c>
    </row>
    <row r="1560" spans="1:110" s="299" customFormat="1" ht="16" customHeight="1">
      <c r="A1560" s="297" t="s">
        <v>5462</v>
      </c>
      <c r="B1560" s="297" t="s">
        <v>5462</v>
      </c>
      <c r="C1560" s="119" t="s">
        <v>115</v>
      </c>
      <c r="D1560" s="119" t="s">
        <v>1748</v>
      </c>
      <c r="E1560" s="119" t="s">
        <v>1757</v>
      </c>
      <c r="F1560" s="298">
        <v>1560</v>
      </c>
      <c r="G1560" s="119"/>
      <c r="H1560" s="119"/>
      <c r="I1560" s="119"/>
      <c r="J1560" s="119"/>
      <c r="K1560" s="119" t="s">
        <v>378</v>
      </c>
      <c r="L1560" s="119"/>
      <c r="M1560" s="119" t="s">
        <v>147</v>
      </c>
      <c r="N1560" s="119"/>
      <c r="O1560" s="119"/>
      <c r="P1560" s="119"/>
      <c r="Q1560" s="119"/>
      <c r="R1560" s="119">
        <v>1</v>
      </c>
      <c r="S1560" s="119"/>
      <c r="T1560" s="119"/>
      <c r="U1560" s="119"/>
      <c r="V1560" s="119"/>
      <c r="W1560" s="119"/>
      <c r="X1560" s="119" t="s">
        <v>5463</v>
      </c>
      <c r="Y1560" s="119" t="s">
        <v>5464</v>
      </c>
      <c r="Z1560" s="119" t="s">
        <v>5465</v>
      </c>
      <c r="AA1560" s="119" t="s">
        <v>5466</v>
      </c>
      <c r="AB1560" s="119" t="s">
        <v>1209</v>
      </c>
      <c r="AD1560" s="300"/>
      <c r="AE1560" s="304"/>
      <c r="AF1560" s="297"/>
      <c r="AG1560" s="355">
        <v>0</v>
      </c>
      <c r="AH1560" s="297" t="s">
        <v>5462</v>
      </c>
      <c r="AI1560" s="297" t="s">
        <v>5462</v>
      </c>
      <c r="AJ1560" s="302">
        <v>4</v>
      </c>
      <c r="AX1560" s="303"/>
      <c r="AZ1560" s="303"/>
      <c r="BB1560" s="304"/>
      <c r="BC1560" s="304"/>
      <c r="BD1560" s="303"/>
      <c r="BE1560" s="303"/>
      <c r="BF1560" s="305"/>
      <c r="BG1560" s="305"/>
      <c r="BH1560" s="306" t="s">
        <v>1748</v>
      </c>
      <c r="BI1560" s="163"/>
      <c r="BJ1560" s="305" t="s">
        <v>110</v>
      </c>
      <c r="BK1560" s="305" t="s">
        <v>115</v>
      </c>
      <c r="BL1560" s="305">
        <v>0.4</v>
      </c>
      <c r="BM1560" s="307"/>
      <c r="BN1560" s="307"/>
      <c r="BO1560" s="307"/>
      <c r="BP1560" s="307"/>
      <c r="BQ1560" s="307"/>
      <c r="BR1560" s="307">
        <v>12</v>
      </c>
      <c r="BS1560" s="307">
        <v>12</v>
      </c>
      <c r="BT1560" s="307"/>
      <c r="BU1560" s="307"/>
      <c r="BV1560" s="309"/>
      <c r="BW1560" s="310"/>
      <c r="BX1560" s="305"/>
      <c r="BY1560" s="308"/>
      <c r="BZ1560" s="308"/>
      <c r="CA1560" s="308"/>
      <c r="CB1560" s="308"/>
      <c r="CC1560" s="307"/>
      <c r="CD1560" s="305"/>
      <c r="CE1560" s="310"/>
      <c r="CF1560" s="305"/>
      <c r="CG1560" s="308"/>
      <c r="CH1560" s="308"/>
      <c r="CI1560" s="308"/>
      <c r="CJ1560" s="308"/>
      <c r="CK1560" s="307"/>
      <c r="CL1560" s="307"/>
      <c r="CM1560" s="307"/>
      <c r="CN1560" s="311"/>
      <c r="CO1560" s="305"/>
      <c r="CP1560" s="305"/>
      <c r="CQ1560" s="308"/>
      <c r="CR1560" s="308"/>
      <c r="CS1560" s="308"/>
      <c r="CT1560" s="308"/>
      <c r="CW1560" s="318" t="s">
        <v>1748</v>
      </c>
      <c r="CX1560" s="318" t="s">
        <v>1757</v>
      </c>
      <c r="CY1560" s="320" t="s">
        <v>925</v>
      </c>
      <c r="CZ1560" s="319" t="s">
        <v>53</v>
      </c>
      <c r="DA1560" s="319" t="s">
        <v>53</v>
      </c>
      <c r="DB1560" s="319">
        <v>0</v>
      </c>
      <c r="DC1560" s="319">
        <v>0</v>
      </c>
      <c r="DD1560" s="319">
        <v>6</v>
      </c>
      <c r="DE1560" s="319">
        <v>6</v>
      </c>
      <c r="DF1560" s="319" t="s">
        <v>48</v>
      </c>
    </row>
    <row r="1561" spans="1:110" s="299" customFormat="1" ht="16" customHeight="1">
      <c r="A1561" s="297" t="s">
        <v>5467</v>
      </c>
      <c r="B1561" s="297" t="s">
        <v>5467</v>
      </c>
      <c r="C1561" s="119" t="s">
        <v>115</v>
      </c>
      <c r="D1561" s="119" t="s">
        <v>1748</v>
      </c>
      <c r="E1561" s="119" t="s">
        <v>1766</v>
      </c>
      <c r="F1561" s="298">
        <v>1561</v>
      </c>
      <c r="G1561" s="119"/>
      <c r="H1561" s="119"/>
      <c r="I1561" s="119"/>
      <c r="J1561" s="119"/>
      <c r="K1561" s="119" t="s">
        <v>378</v>
      </c>
      <c r="L1561" s="119"/>
      <c r="M1561" s="119" t="s">
        <v>147</v>
      </c>
      <c r="N1561" s="119"/>
      <c r="O1561" s="119"/>
      <c r="P1561" s="119"/>
      <c r="Q1561" s="119"/>
      <c r="R1561" s="119">
        <v>1</v>
      </c>
      <c r="S1561" s="119"/>
      <c r="T1561" s="119"/>
      <c r="U1561" s="119"/>
      <c r="V1561" s="119"/>
      <c r="W1561" s="119"/>
      <c r="X1561" s="119" t="s">
        <v>5468</v>
      </c>
      <c r="Y1561" s="119" t="s">
        <v>5469</v>
      </c>
      <c r="Z1561" s="119" t="s">
        <v>5470</v>
      </c>
      <c r="AA1561" s="119" t="s">
        <v>5471</v>
      </c>
      <c r="AB1561" s="119" t="s">
        <v>1209</v>
      </c>
      <c r="AD1561" s="300"/>
      <c r="AE1561" s="304"/>
      <c r="AF1561" s="297"/>
      <c r="AG1561" s="355">
        <v>0</v>
      </c>
      <c r="AH1561" s="297" t="s">
        <v>5467</v>
      </c>
      <c r="AI1561" s="297" t="s">
        <v>5467</v>
      </c>
      <c r="AJ1561" s="302">
        <v>4</v>
      </c>
      <c r="AX1561" s="303"/>
      <c r="AZ1561" s="303"/>
      <c r="BB1561" s="304"/>
      <c r="BC1561" s="304"/>
      <c r="BD1561" s="303"/>
      <c r="BE1561" s="303"/>
      <c r="BF1561" s="305"/>
      <c r="BG1561" s="305"/>
      <c r="BH1561" s="306" t="s">
        <v>1748</v>
      </c>
      <c r="BI1561" s="163"/>
      <c r="BJ1561" s="305" t="s">
        <v>110</v>
      </c>
      <c r="BK1561" s="305" t="s">
        <v>115</v>
      </c>
      <c r="BL1561" s="305">
        <v>0.4</v>
      </c>
      <c r="BM1561" s="307"/>
      <c r="BN1561" s="307"/>
      <c r="BO1561" s="307"/>
      <c r="BP1561" s="307"/>
      <c r="BQ1561" s="307"/>
      <c r="BR1561" s="307">
        <v>12</v>
      </c>
      <c r="BS1561" s="307">
        <v>12</v>
      </c>
      <c r="BT1561" s="307"/>
      <c r="BU1561" s="307"/>
      <c r="BV1561" s="309"/>
      <c r="BW1561" s="310"/>
      <c r="BX1561" s="305"/>
      <c r="BY1561" s="308"/>
      <c r="BZ1561" s="308"/>
      <c r="CA1561" s="308"/>
      <c r="CB1561" s="308"/>
      <c r="CC1561" s="307"/>
      <c r="CD1561" s="305"/>
      <c r="CE1561" s="310"/>
      <c r="CF1561" s="305"/>
      <c r="CG1561" s="308"/>
      <c r="CH1561" s="308"/>
      <c r="CI1561" s="308"/>
      <c r="CJ1561" s="308"/>
      <c r="CK1561" s="307"/>
      <c r="CL1561" s="307"/>
      <c r="CM1561" s="307"/>
      <c r="CN1561" s="311"/>
      <c r="CO1561" s="305"/>
      <c r="CP1561" s="305"/>
      <c r="CQ1561" s="308"/>
      <c r="CR1561" s="308"/>
      <c r="CS1561" s="308"/>
      <c r="CT1561" s="308"/>
      <c r="CW1561" s="318" t="s">
        <v>1748</v>
      </c>
      <c r="CX1561" s="318" t="s">
        <v>1766</v>
      </c>
      <c r="CY1561" s="320" t="s">
        <v>925</v>
      </c>
      <c r="CZ1561" s="319" t="s">
        <v>53</v>
      </c>
      <c r="DA1561" s="319" t="s">
        <v>53</v>
      </c>
      <c r="DB1561" s="319">
        <v>0</v>
      </c>
      <c r="DC1561" s="319">
        <v>0</v>
      </c>
      <c r="DD1561" s="319">
        <v>6</v>
      </c>
      <c r="DE1561" s="319">
        <v>6</v>
      </c>
      <c r="DF1561" s="319" t="s">
        <v>48</v>
      </c>
    </row>
    <row r="1562" spans="1:110" s="299" customFormat="1" ht="16" customHeight="1">
      <c r="A1562" s="297" t="s">
        <v>5472</v>
      </c>
      <c r="B1562" s="297" t="s">
        <v>5472</v>
      </c>
      <c r="C1562" s="119" t="s">
        <v>115</v>
      </c>
      <c r="D1562" s="119" t="s">
        <v>1748</v>
      </c>
      <c r="E1562" s="119" t="s">
        <v>1775</v>
      </c>
      <c r="F1562" s="298">
        <v>1562</v>
      </c>
      <c r="G1562" s="119"/>
      <c r="H1562" s="119"/>
      <c r="I1562" s="119"/>
      <c r="J1562" s="119"/>
      <c r="K1562" s="119" t="s">
        <v>378</v>
      </c>
      <c r="L1562" s="119"/>
      <c r="M1562" s="119" t="s">
        <v>147</v>
      </c>
      <c r="N1562" s="119"/>
      <c r="O1562" s="119"/>
      <c r="P1562" s="119"/>
      <c r="Q1562" s="119"/>
      <c r="R1562" s="119">
        <v>1</v>
      </c>
      <c r="S1562" s="119"/>
      <c r="T1562" s="119"/>
      <c r="U1562" s="119"/>
      <c r="V1562" s="119"/>
      <c r="W1562" s="119"/>
      <c r="X1562" s="119" t="s">
        <v>5473</v>
      </c>
      <c r="Y1562" s="119" t="s">
        <v>5474</v>
      </c>
      <c r="Z1562" s="119" t="s">
        <v>5475</v>
      </c>
      <c r="AA1562" s="119" t="s">
        <v>5476</v>
      </c>
      <c r="AB1562" s="119" t="s">
        <v>1209</v>
      </c>
      <c r="AD1562" s="300"/>
      <c r="AE1562" s="304"/>
      <c r="AF1562" s="297"/>
      <c r="AG1562" s="355">
        <v>0</v>
      </c>
      <c r="AH1562" s="297" t="s">
        <v>5472</v>
      </c>
      <c r="AI1562" s="297" t="s">
        <v>5472</v>
      </c>
      <c r="AJ1562" s="302">
        <v>4</v>
      </c>
      <c r="AX1562" s="303"/>
      <c r="AZ1562" s="303"/>
      <c r="BB1562" s="304"/>
      <c r="BC1562" s="304"/>
      <c r="BD1562" s="303"/>
      <c r="BE1562" s="303"/>
      <c r="BF1562" s="305"/>
      <c r="BG1562" s="305"/>
      <c r="BH1562" s="306" t="s">
        <v>1748</v>
      </c>
      <c r="BI1562" s="163"/>
      <c r="BJ1562" s="305" t="s">
        <v>110</v>
      </c>
      <c r="BK1562" s="305" t="s">
        <v>115</v>
      </c>
      <c r="BL1562" s="305">
        <v>0.4</v>
      </c>
      <c r="BM1562" s="307"/>
      <c r="BN1562" s="307"/>
      <c r="BO1562" s="307"/>
      <c r="BP1562" s="307"/>
      <c r="BQ1562" s="307"/>
      <c r="BR1562" s="307">
        <v>12</v>
      </c>
      <c r="BS1562" s="307">
        <v>12</v>
      </c>
      <c r="BT1562" s="307"/>
      <c r="BU1562" s="307"/>
      <c r="BV1562" s="309"/>
      <c r="BW1562" s="310"/>
      <c r="BX1562" s="305"/>
      <c r="BY1562" s="308"/>
      <c r="BZ1562" s="308"/>
      <c r="CA1562" s="308"/>
      <c r="CB1562" s="308"/>
      <c r="CC1562" s="307"/>
      <c r="CD1562" s="305"/>
      <c r="CE1562" s="310"/>
      <c r="CF1562" s="305"/>
      <c r="CG1562" s="308"/>
      <c r="CH1562" s="308"/>
      <c r="CI1562" s="308"/>
      <c r="CJ1562" s="308"/>
      <c r="CK1562" s="307"/>
      <c r="CL1562" s="307"/>
      <c r="CM1562" s="307"/>
      <c r="CN1562" s="311"/>
      <c r="CO1562" s="305"/>
      <c r="CP1562" s="305"/>
      <c r="CQ1562" s="308"/>
      <c r="CR1562" s="308"/>
      <c r="CS1562" s="308"/>
      <c r="CT1562" s="308"/>
      <c r="CW1562" s="318" t="s">
        <v>1748</v>
      </c>
      <c r="CX1562" s="318" t="s">
        <v>1775</v>
      </c>
      <c r="CY1562" s="320" t="s">
        <v>925</v>
      </c>
      <c r="CZ1562" s="319" t="s">
        <v>53</v>
      </c>
      <c r="DA1562" s="319" t="s">
        <v>53</v>
      </c>
      <c r="DB1562" s="319">
        <v>0</v>
      </c>
      <c r="DC1562" s="319">
        <v>0</v>
      </c>
      <c r="DD1562" s="319">
        <v>6</v>
      </c>
      <c r="DE1562" s="319">
        <v>6</v>
      </c>
      <c r="DF1562" s="319" t="s">
        <v>48</v>
      </c>
    </row>
    <row r="1563" spans="1:110" s="299" customFormat="1" ht="16" customHeight="1">
      <c r="A1563" s="297" t="s">
        <v>5477</v>
      </c>
      <c r="B1563" s="297" t="s">
        <v>5477</v>
      </c>
      <c r="C1563" s="119" t="s">
        <v>115</v>
      </c>
      <c r="D1563" s="119" t="s">
        <v>1703</v>
      </c>
      <c r="E1563" s="119" t="s">
        <v>1784</v>
      </c>
      <c r="F1563" s="298">
        <v>1563</v>
      </c>
      <c r="G1563" s="119"/>
      <c r="H1563" s="119"/>
      <c r="I1563" s="119"/>
      <c r="J1563" s="119"/>
      <c r="K1563" s="119" t="s">
        <v>378</v>
      </c>
      <c r="L1563" s="119"/>
      <c r="M1563" s="119" t="s">
        <v>147</v>
      </c>
      <c r="N1563" s="119"/>
      <c r="O1563" s="119"/>
      <c r="P1563" s="119"/>
      <c r="Q1563" s="119"/>
      <c r="R1563" s="119">
        <v>1</v>
      </c>
      <c r="S1563" s="119"/>
      <c r="T1563" s="119"/>
      <c r="U1563" s="119"/>
      <c r="V1563" s="119"/>
      <c r="W1563" s="119"/>
      <c r="X1563" s="119" t="s">
        <v>5478</v>
      </c>
      <c r="Y1563" s="119" t="s">
        <v>5479</v>
      </c>
      <c r="Z1563" s="119" t="s">
        <v>5480</v>
      </c>
      <c r="AA1563" s="119" t="s">
        <v>5481</v>
      </c>
      <c r="AB1563" s="119" t="s">
        <v>1209</v>
      </c>
      <c r="AD1563" s="300"/>
      <c r="AE1563" s="304"/>
      <c r="AF1563" s="297"/>
      <c r="AG1563" s="355">
        <v>0</v>
      </c>
      <c r="AH1563" s="297" t="s">
        <v>5477</v>
      </c>
      <c r="AI1563" s="297" t="s">
        <v>5477</v>
      </c>
      <c r="AJ1563" s="302">
        <v>3</v>
      </c>
      <c r="AX1563" s="303"/>
      <c r="AZ1563" s="303"/>
      <c r="BB1563" s="304"/>
      <c r="BC1563" s="304"/>
      <c r="BD1563" s="303"/>
      <c r="BE1563" s="303"/>
      <c r="BF1563" s="305"/>
      <c r="BG1563" s="305"/>
      <c r="BH1563" s="306" t="s">
        <v>1703</v>
      </c>
      <c r="BI1563" s="163"/>
      <c r="BJ1563" s="305" t="s">
        <v>110</v>
      </c>
      <c r="BK1563" s="305" t="s">
        <v>115</v>
      </c>
      <c r="BL1563" s="305">
        <v>0.7</v>
      </c>
      <c r="BM1563" s="307"/>
      <c r="BN1563" s="307"/>
      <c r="BO1563" s="307"/>
      <c r="BP1563" s="307"/>
      <c r="BQ1563" s="307"/>
      <c r="BR1563" s="307">
        <v>35</v>
      </c>
      <c r="BS1563" s="307">
        <v>35</v>
      </c>
      <c r="BT1563" s="307"/>
      <c r="BU1563" s="307"/>
      <c r="BV1563" s="309"/>
      <c r="BW1563" s="310"/>
      <c r="BX1563" s="305"/>
      <c r="BY1563" s="308"/>
      <c r="BZ1563" s="308"/>
      <c r="CA1563" s="308"/>
      <c r="CB1563" s="308"/>
      <c r="CC1563" s="307"/>
      <c r="CD1563" s="305"/>
      <c r="CE1563" s="310"/>
      <c r="CF1563" s="305"/>
      <c r="CG1563" s="308"/>
      <c r="CH1563" s="308"/>
      <c r="CI1563" s="308"/>
      <c r="CJ1563" s="308"/>
      <c r="CK1563" s="307"/>
      <c r="CL1563" s="307"/>
      <c r="CM1563" s="307"/>
      <c r="CN1563" s="311"/>
      <c r="CO1563" s="305"/>
      <c r="CP1563" s="305"/>
      <c r="CQ1563" s="308"/>
      <c r="CR1563" s="308"/>
      <c r="CS1563" s="308"/>
      <c r="CT1563" s="308"/>
      <c r="CW1563" s="318" t="s">
        <v>1703</v>
      </c>
      <c r="CX1563" s="318" t="s">
        <v>1784</v>
      </c>
      <c r="CY1563" s="320" t="s">
        <v>925</v>
      </c>
      <c r="CZ1563" s="319" t="s">
        <v>53</v>
      </c>
      <c r="DA1563" s="319" t="s">
        <v>53</v>
      </c>
      <c r="DB1563" s="319">
        <v>0</v>
      </c>
      <c r="DC1563" s="319">
        <v>0</v>
      </c>
      <c r="DD1563" s="319">
        <v>17.5</v>
      </c>
      <c r="DE1563" s="319">
        <v>17.5</v>
      </c>
      <c r="DF1563" s="319" t="s">
        <v>48</v>
      </c>
    </row>
    <row r="1564" spans="1:110" s="299" customFormat="1" ht="16" customHeight="1">
      <c r="A1564" s="297" t="s">
        <v>5482</v>
      </c>
      <c r="B1564" s="297" t="s">
        <v>5482</v>
      </c>
      <c r="C1564" s="119" t="s">
        <v>115</v>
      </c>
      <c r="D1564" s="119" t="s">
        <v>1784</v>
      </c>
      <c r="E1564" s="119" t="s">
        <v>1793</v>
      </c>
      <c r="F1564" s="298">
        <v>1564</v>
      </c>
      <c r="G1564" s="119"/>
      <c r="H1564" s="119"/>
      <c r="I1564" s="119"/>
      <c r="J1564" s="119"/>
      <c r="K1564" s="119" t="s">
        <v>378</v>
      </c>
      <c r="L1564" s="119"/>
      <c r="M1564" s="119" t="s">
        <v>147</v>
      </c>
      <c r="N1564" s="119"/>
      <c r="O1564" s="119"/>
      <c r="P1564" s="119"/>
      <c r="Q1564" s="119"/>
      <c r="R1564" s="119">
        <v>1</v>
      </c>
      <c r="S1564" s="119"/>
      <c r="T1564" s="119"/>
      <c r="U1564" s="119"/>
      <c r="V1564" s="119"/>
      <c r="W1564" s="119"/>
      <c r="X1564" s="119" t="s">
        <v>5483</v>
      </c>
      <c r="Y1564" s="119" t="s">
        <v>5484</v>
      </c>
      <c r="Z1564" s="119" t="s">
        <v>5485</v>
      </c>
      <c r="AA1564" s="119" t="s">
        <v>5486</v>
      </c>
      <c r="AB1564" s="119" t="s">
        <v>1209</v>
      </c>
      <c r="AD1564" s="300"/>
      <c r="AE1564" s="304"/>
      <c r="AF1564" s="297"/>
      <c r="AG1564" s="355">
        <v>0</v>
      </c>
      <c r="AH1564" s="297" t="s">
        <v>5482</v>
      </c>
      <c r="AI1564" s="297" t="s">
        <v>5482</v>
      </c>
      <c r="AJ1564" s="302">
        <v>4</v>
      </c>
      <c r="AX1564" s="303"/>
      <c r="AZ1564" s="303"/>
      <c r="BB1564" s="304"/>
      <c r="BC1564" s="304"/>
      <c r="BD1564" s="303"/>
      <c r="BE1564" s="303"/>
      <c r="BF1564" s="305"/>
      <c r="BG1564" s="305"/>
      <c r="BH1564" s="306" t="s">
        <v>1784</v>
      </c>
      <c r="BI1564" s="163"/>
      <c r="BJ1564" s="305" t="s">
        <v>110</v>
      </c>
      <c r="BK1564" s="305" t="s">
        <v>115</v>
      </c>
      <c r="BL1564" s="305">
        <v>0.4</v>
      </c>
      <c r="BM1564" s="307"/>
      <c r="BN1564" s="307"/>
      <c r="BO1564" s="307"/>
      <c r="BP1564" s="307"/>
      <c r="BQ1564" s="307"/>
      <c r="BR1564" s="307">
        <v>12</v>
      </c>
      <c r="BS1564" s="307">
        <v>12</v>
      </c>
      <c r="BT1564" s="307"/>
      <c r="BU1564" s="307"/>
      <c r="BV1564" s="309"/>
      <c r="BW1564" s="310"/>
      <c r="BX1564" s="305"/>
      <c r="BY1564" s="308"/>
      <c r="BZ1564" s="308"/>
      <c r="CA1564" s="308"/>
      <c r="CB1564" s="308"/>
      <c r="CC1564" s="307"/>
      <c r="CD1564" s="305"/>
      <c r="CE1564" s="310"/>
      <c r="CF1564" s="305"/>
      <c r="CG1564" s="308"/>
      <c r="CH1564" s="308"/>
      <c r="CI1564" s="308"/>
      <c r="CJ1564" s="308"/>
      <c r="CK1564" s="307"/>
      <c r="CL1564" s="307"/>
      <c r="CM1564" s="307"/>
      <c r="CN1564" s="311"/>
      <c r="CO1564" s="305"/>
      <c r="CP1564" s="305"/>
      <c r="CQ1564" s="308"/>
      <c r="CR1564" s="308"/>
      <c r="CS1564" s="308"/>
      <c r="CT1564" s="308"/>
      <c r="CW1564" s="318" t="s">
        <v>1784</v>
      </c>
      <c r="CX1564" s="318" t="s">
        <v>1793</v>
      </c>
      <c r="CY1564" s="320" t="s">
        <v>925</v>
      </c>
      <c r="CZ1564" s="319" t="s">
        <v>53</v>
      </c>
      <c r="DA1564" s="319" t="s">
        <v>53</v>
      </c>
      <c r="DB1564" s="319">
        <v>0</v>
      </c>
      <c r="DC1564" s="319">
        <v>0</v>
      </c>
      <c r="DD1564" s="319">
        <v>6</v>
      </c>
      <c r="DE1564" s="319">
        <v>6</v>
      </c>
      <c r="DF1564" s="319" t="s">
        <v>48</v>
      </c>
    </row>
    <row r="1565" spans="1:110" s="299" customFormat="1" ht="16" customHeight="1">
      <c r="A1565" s="297" t="s">
        <v>5487</v>
      </c>
      <c r="B1565" s="297" t="s">
        <v>5487</v>
      </c>
      <c r="C1565" s="119" t="s">
        <v>115</v>
      </c>
      <c r="D1565" s="119" t="s">
        <v>1784</v>
      </c>
      <c r="E1565" s="119" t="s">
        <v>1802</v>
      </c>
      <c r="F1565" s="298">
        <v>1565</v>
      </c>
      <c r="G1565" s="119"/>
      <c r="H1565" s="119"/>
      <c r="I1565" s="119"/>
      <c r="J1565" s="119"/>
      <c r="K1565" s="119" t="s">
        <v>378</v>
      </c>
      <c r="L1565" s="119"/>
      <c r="M1565" s="119" t="s">
        <v>147</v>
      </c>
      <c r="N1565" s="119"/>
      <c r="O1565" s="119"/>
      <c r="P1565" s="119"/>
      <c r="Q1565" s="119"/>
      <c r="R1565" s="119">
        <v>1</v>
      </c>
      <c r="S1565" s="119"/>
      <c r="T1565" s="119"/>
      <c r="U1565" s="119"/>
      <c r="V1565" s="119"/>
      <c r="W1565" s="119"/>
      <c r="X1565" s="119" t="s">
        <v>5488</v>
      </c>
      <c r="Y1565" s="119" t="s">
        <v>5489</v>
      </c>
      <c r="Z1565" s="119" t="s">
        <v>5490</v>
      </c>
      <c r="AA1565" s="119" t="s">
        <v>5491</v>
      </c>
      <c r="AB1565" s="119" t="s">
        <v>1209</v>
      </c>
      <c r="AD1565" s="300"/>
      <c r="AE1565" s="304"/>
      <c r="AF1565" s="297"/>
      <c r="AG1565" s="355">
        <v>0</v>
      </c>
      <c r="AH1565" s="297" t="s">
        <v>5487</v>
      </c>
      <c r="AI1565" s="297" t="s">
        <v>5487</v>
      </c>
      <c r="AJ1565" s="302">
        <v>4</v>
      </c>
      <c r="AX1565" s="303"/>
      <c r="AZ1565" s="303"/>
      <c r="BB1565" s="304"/>
      <c r="BC1565" s="304"/>
      <c r="BD1565" s="303"/>
      <c r="BE1565" s="303"/>
      <c r="BF1565" s="305"/>
      <c r="BG1565" s="305"/>
      <c r="BH1565" s="306" t="s">
        <v>1784</v>
      </c>
      <c r="BI1565" s="163"/>
      <c r="BJ1565" s="305" t="s">
        <v>110</v>
      </c>
      <c r="BK1565" s="305" t="s">
        <v>115</v>
      </c>
      <c r="BL1565" s="305">
        <v>0.4</v>
      </c>
      <c r="BM1565" s="307"/>
      <c r="BN1565" s="307"/>
      <c r="BO1565" s="307"/>
      <c r="BP1565" s="307"/>
      <c r="BQ1565" s="307"/>
      <c r="BR1565" s="307">
        <v>12</v>
      </c>
      <c r="BS1565" s="307">
        <v>12</v>
      </c>
      <c r="BT1565" s="307"/>
      <c r="BU1565" s="307"/>
      <c r="BV1565" s="309"/>
      <c r="BW1565" s="310"/>
      <c r="BX1565" s="305"/>
      <c r="BY1565" s="308"/>
      <c r="BZ1565" s="308"/>
      <c r="CA1565" s="308"/>
      <c r="CB1565" s="308"/>
      <c r="CC1565" s="307"/>
      <c r="CD1565" s="305"/>
      <c r="CE1565" s="310"/>
      <c r="CF1565" s="305"/>
      <c r="CG1565" s="308"/>
      <c r="CH1565" s="308"/>
      <c r="CI1565" s="308"/>
      <c r="CJ1565" s="308"/>
      <c r="CK1565" s="307"/>
      <c r="CL1565" s="307"/>
      <c r="CM1565" s="307"/>
      <c r="CN1565" s="311"/>
      <c r="CO1565" s="305"/>
      <c r="CP1565" s="305"/>
      <c r="CQ1565" s="308"/>
      <c r="CR1565" s="308"/>
      <c r="CS1565" s="308"/>
      <c r="CT1565" s="308"/>
      <c r="CW1565" s="318" t="s">
        <v>1784</v>
      </c>
      <c r="CX1565" s="318" t="s">
        <v>1802</v>
      </c>
      <c r="CY1565" s="320" t="s">
        <v>925</v>
      </c>
      <c r="CZ1565" s="319" t="s">
        <v>53</v>
      </c>
      <c r="DA1565" s="319" t="s">
        <v>53</v>
      </c>
      <c r="DB1565" s="319">
        <v>0</v>
      </c>
      <c r="DC1565" s="319">
        <v>0</v>
      </c>
      <c r="DD1565" s="319">
        <v>6</v>
      </c>
      <c r="DE1565" s="319">
        <v>6</v>
      </c>
      <c r="DF1565" s="319" t="s">
        <v>48</v>
      </c>
    </row>
    <row r="1566" spans="1:110" s="299" customFormat="1" ht="16" customHeight="1">
      <c r="A1566" s="297" t="s">
        <v>5492</v>
      </c>
      <c r="B1566" s="297" t="s">
        <v>5492</v>
      </c>
      <c r="C1566" s="119" t="s">
        <v>115</v>
      </c>
      <c r="D1566" s="119" t="s">
        <v>1784</v>
      </c>
      <c r="E1566" s="119" t="s">
        <v>1811</v>
      </c>
      <c r="F1566" s="298">
        <v>1566</v>
      </c>
      <c r="G1566" s="119"/>
      <c r="H1566" s="119"/>
      <c r="I1566" s="119"/>
      <c r="J1566" s="119"/>
      <c r="K1566" s="119" t="s">
        <v>378</v>
      </c>
      <c r="L1566" s="119"/>
      <c r="M1566" s="119" t="s">
        <v>147</v>
      </c>
      <c r="N1566" s="119"/>
      <c r="O1566" s="119"/>
      <c r="P1566" s="119"/>
      <c r="Q1566" s="119"/>
      <c r="R1566" s="119">
        <v>1</v>
      </c>
      <c r="S1566" s="119"/>
      <c r="T1566" s="119"/>
      <c r="U1566" s="119"/>
      <c r="V1566" s="119"/>
      <c r="W1566" s="119"/>
      <c r="X1566" s="119" t="s">
        <v>5493</v>
      </c>
      <c r="Y1566" s="119" t="s">
        <v>5494</v>
      </c>
      <c r="Z1566" s="119" t="s">
        <v>5495</v>
      </c>
      <c r="AA1566" s="119" t="s">
        <v>5496</v>
      </c>
      <c r="AB1566" s="119" t="s">
        <v>1209</v>
      </c>
      <c r="AD1566" s="300"/>
      <c r="AE1566" s="304"/>
      <c r="AF1566" s="297"/>
      <c r="AG1566" s="355">
        <v>0</v>
      </c>
      <c r="AH1566" s="297" t="s">
        <v>5492</v>
      </c>
      <c r="AI1566" s="297" t="s">
        <v>5492</v>
      </c>
      <c r="AJ1566" s="302">
        <v>4</v>
      </c>
      <c r="AX1566" s="303"/>
      <c r="AZ1566" s="303"/>
      <c r="BB1566" s="304"/>
      <c r="BC1566" s="304"/>
      <c r="BD1566" s="303"/>
      <c r="BE1566" s="303"/>
      <c r="BF1566" s="305"/>
      <c r="BG1566" s="305"/>
      <c r="BH1566" s="306" t="s">
        <v>1784</v>
      </c>
      <c r="BI1566" s="163"/>
      <c r="BJ1566" s="305" t="s">
        <v>110</v>
      </c>
      <c r="BK1566" s="305" t="s">
        <v>115</v>
      </c>
      <c r="BL1566" s="305">
        <v>0.4</v>
      </c>
      <c r="BM1566" s="307"/>
      <c r="BN1566" s="307"/>
      <c r="BO1566" s="307"/>
      <c r="BP1566" s="307"/>
      <c r="BQ1566" s="307"/>
      <c r="BR1566" s="307">
        <v>12</v>
      </c>
      <c r="BS1566" s="307">
        <v>12</v>
      </c>
      <c r="BT1566" s="307"/>
      <c r="BU1566" s="307"/>
      <c r="BV1566" s="309"/>
      <c r="BW1566" s="310"/>
      <c r="BX1566" s="305"/>
      <c r="BY1566" s="308"/>
      <c r="BZ1566" s="308"/>
      <c r="CA1566" s="308"/>
      <c r="CB1566" s="308"/>
      <c r="CC1566" s="307"/>
      <c r="CD1566" s="305"/>
      <c r="CE1566" s="310"/>
      <c r="CF1566" s="305"/>
      <c r="CG1566" s="308"/>
      <c r="CH1566" s="308"/>
      <c r="CI1566" s="308"/>
      <c r="CJ1566" s="308"/>
      <c r="CK1566" s="307"/>
      <c r="CL1566" s="307"/>
      <c r="CM1566" s="307"/>
      <c r="CN1566" s="311"/>
      <c r="CO1566" s="305"/>
      <c r="CP1566" s="305"/>
      <c r="CQ1566" s="308"/>
      <c r="CR1566" s="308"/>
      <c r="CS1566" s="308"/>
      <c r="CT1566" s="308"/>
      <c r="CW1566" s="318" t="s">
        <v>1784</v>
      </c>
      <c r="CX1566" s="318" t="s">
        <v>1811</v>
      </c>
      <c r="CY1566" s="320" t="s">
        <v>925</v>
      </c>
      <c r="CZ1566" s="319" t="s">
        <v>53</v>
      </c>
      <c r="DA1566" s="319" t="s">
        <v>53</v>
      </c>
      <c r="DB1566" s="319">
        <v>0</v>
      </c>
      <c r="DC1566" s="319">
        <v>0</v>
      </c>
      <c r="DD1566" s="319">
        <v>6</v>
      </c>
      <c r="DE1566" s="319">
        <v>6</v>
      </c>
      <c r="DF1566" s="319" t="s">
        <v>48</v>
      </c>
    </row>
    <row r="1567" spans="1:110" s="299" customFormat="1" ht="16" customHeight="1">
      <c r="A1567" s="297" t="s">
        <v>5497</v>
      </c>
      <c r="B1567" s="297" t="s">
        <v>5497</v>
      </c>
      <c r="C1567" s="119" t="s">
        <v>115</v>
      </c>
      <c r="D1567" s="119" t="s">
        <v>1686</v>
      </c>
      <c r="E1567" s="119" t="s">
        <v>1820</v>
      </c>
      <c r="F1567" s="298">
        <v>1567</v>
      </c>
      <c r="G1567" s="119"/>
      <c r="H1567" s="119"/>
      <c r="I1567" s="119"/>
      <c r="J1567" s="119"/>
      <c r="K1567" s="119" t="s">
        <v>378</v>
      </c>
      <c r="L1567" s="119"/>
      <c r="M1567" s="119" t="s">
        <v>147</v>
      </c>
      <c r="N1567" s="119"/>
      <c r="O1567" s="119"/>
      <c r="P1567" s="119"/>
      <c r="Q1567" s="119"/>
      <c r="R1567" s="119">
        <v>1</v>
      </c>
      <c r="S1567" s="119"/>
      <c r="T1567" s="119"/>
      <c r="U1567" s="119"/>
      <c r="V1567" s="119"/>
      <c r="W1567" s="119"/>
      <c r="X1567" s="119" t="s">
        <v>5498</v>
      </c>
      <c r="Y1567" s="119" t="s">
        <v>5499</v>
      </c>
      <c r="Z1567" s="119" t="s">
        <v>5500</v>
      </c>
      <c r="AA1567" s="119" t="s">
        <v>5501</v>
      </c>
      <c r="AB1567" s="119" t="s">
        <v>1209</v>
      </c>
      <c r="AD1567" s="300"/>
      <c r="AE1567" s="304"/>
      <c r="AF1567" s="297"/>
      <c r="AG1567" s="355">
        <v>0</v>
      </c>
      <c r="AH1567" s="297" t="s">
        <v>5497</v>
      </c>
      <c r="AI1567" s="297" t="s">
        <v>5497</v>
      </c>
      <c r="AJ1567" s="302">
        <v>2</v>
      </c>
      <c r="AX1567" s="303"/>
      <c r="AZ1567" s="303"/>
      <c r="BB1567" s="304"/>
      <c r="BC1567" s="304"/>
      <c r="BD1567" s="303"/>
      <c r="BE1567" s="303"/>
      <c r="BF1567" s="305"/>
      <c r="BG1567" s="305"/>
      <c r="BH1567" s="306" t="s">
        <v>1686</v>
      </c>
      <c r="BI1567" s="163"/>
      <c r="BJ1567" s="305" t="s">
        <v>110</v>
      </c>
      <c r="BK1567" s="305" t="s">
        <v>115</v>
      </c>
      <c r="BL1567" s="305">
        <v>1.5</v>
      </c>
      <c r="BM1567" s="307"/>
      <c r="BN1567" s="307"/>
      <c r="BO1567" s="307"/>
      <c r="BP1567" s="307"/>
      <c r="BQ1567" s="307"/>
      <c r="BR1567" s="307">
        <v>60</v>
      </c>
      <c r="BS1567" s="307">
        <v>60</v>
      </c>
      <c r="BT1567" s="307"/>
      <c r="BU1567" s="307"/>
      <c r="BV1567" s="309"/>
      <c r="BW1567" s="310"/>
      <c r="BX1567" s="305"/>
      <c r="BY1567" s="308"/>
      <c r="BZ1567" s="308"/>
      <c r="CA1567" s="308"/>
      <c r="CB1567" s="308"/>
      <c r="CC1567" s="307"/>
      <c r="CD1567" s="305"/>
      <c r="CE1567" s="310"/>
      <c r="CF1567" s="305"/>
      <c r="CG1567" s="308"/>
      <c r="CH1567" s="308"/>
      <c r="CI1567" s="308"/>
      <c r="CJ1567" s="308"/>
      <c r="CK1567" s="307"/>
      <c r="CL1567" s="307"/>
      <c r="CM1567" s="307"/>
      <c r="CN1567" s="311"/>
      <c r="CO1567" s="305"/>
      <c r="CP1567" s="305"/>
      <c r="CQ1567" s="308"/>
      <c r="CR1567" s="308"/>
      <c r="CS1567" s="308"/>
      <c r="CT1567" s="308"/>
      <c r="CW1567" s="318" t="s">
        <v>1686</v>
      </c>
      <c r="CX1567" s="318" t="s">
        <v>1820</v>
      </c>
      <c r="CY1567" s="320" t="s">
        <v>925</v>
      </c>
      <c r="CZ1567" s="319" t="s">
        <v>53</v>
      </c>
      <c r="DA1567" s="319" t="s">
        <v>53</v>
      </c>
      <c r="DB1567" s="319">
        <v>6</v>
      </c>
      <c r="DC1567" s="319">
        <v>6</v>
      </c>
      <c r="DD1567" s="319">
        <v>30</v>
      </c>
      <c r="DE1567" s="319">
        <v>30</v>
      </c>
      <c r="DF1567" s="319" t="s">
        <v>48</v>
      </c>
    </row>
    <row r="1568" spans="1:110" s="299" customFormat="1" ht="16" customHeight="1">
      <c r="A1568" s="297" t="s">
        <v>5502</v>
      </c>
      <c r="B1568" s="297" t="s">
        <v>5502</v>
      </c>
      <c r="C1568" s="119" t="s">
        <v>115</v>
      </c>
      <c r="D1568" s="119" t="s">
        <v>1820</v>
      </c>
      <c r="E1568" s="119" t="s">
        <v>1829</v>
      </c>
      <c r="F1568" s="298">
        <v>1568</v>
      </c>
      <c r="G1568" s="119"/>
      <c r="H1568" s="119"/>
      <c r="I1568" s="119"/>
      <c r="J1568" s="119"/>
      <c r="K1568" s="119" t="s">
        <v>378</v>
      </c>
      <c r="L1568" s="119"/>
      <c r="M1568" s="119" t="s">
        <v>147</v>
      </c>
      <c r="N1568" s="119"/>
      <c r="O1568" s="119"/>
      <c r="P1568" s="119"/>
      <c r="Q1568" s="119"/>
      <c r="R1568" s="119">
        <v>1</v>
      </c>
      <c r="S1568" s="119"/>
      <c r="T1568" s="119"/>
      <c r="U1568" s="119"/>
      <c r="V1568" s="119"/>
      <c r="W1568" s="119"/>
      <c r="X1568" s="119" t="s">
        <v>5503</v>
      </c>
      <c r="Y1568" s="119" t="s">
        <v>5504</v>
      </c>
      <c r="Z1568" s="119" t="s">
        <v>5505</v>
      </c>
      <c r="AA1568" s="119" t="s">
        <v>5506</v>
      </c>
      <c r="AB1568" s="119" t="s">
        <v>1209</v>
      </c>
      <c r="AD1568" s="300"/>
      <c r="AE1568" s="304"/>
      <c r="AF1568" s="297"/>
      <c r="AG1568" s="355">
        <v>0</v>
      </c>
      <c r="AH1568" s="297" t="s">
        <v>5502</v>
      </c>
      <c r="AI1568" s="297" t="s">
        <v>5502</v>
      </c>
      <c r="AJ1568" s="302">
        <v>3</v>
      </c>
      <c r="AX1568" s="303"/>
      <c r="AZ1568" s="303"/>
      <c r="BB1568" s="304"/>
      <c r="BC1568" s="304"/>
      <c r="BD1568" s="303"/>
      <c r="BE1568" s="303"/>
      <c r="BF1568" s="305"/>
      <c r="BG1568" s="305"/>
      <c r="BH1568" s="306" t="s">
        <v>1820</v>
      </c>
      <c r="BI1568" s="163"/>
      <c r="BJ1568" s="305" t="s">
        <v>110</v>
      </c>
      <c r="BK1568" s="305" t="s">
        <v>115</v>
      </c>
      <c r="BL1568" s="305">
        <v>0.7</v>
      </c>
      <c r="BM1568" s="307"/>
      <c r="BN1568" s="307"/>
      <c r="BO1568" s="307"/>
      <c r="BP1568" s="307"/>
      <c r="BQ1568" s="307"/>
      <c r="BR1568" s="307">
        <v>35</v>
      </c>
      <c r="BS1568" s="307">
        <v>35</v>
      </c>
      <c r="BT1568" s="307"/>
      <c r="BU1568" s="307"/>
      <c r="BV1568" s="309"/>
      <c r="BW1568" s="310"/>
      <c r="BX1568" s="305"/>
      <c r="BY1568" s="308"/>
      <c r="BZ1568" s="308"/>
      <c r="CA1568" s="308"/>
      <c r="CB1568" s="308"/>
      <c r="CC1568" s="307"/>
      <c r="CD1568" s="305"/>
      <c r="CE1568" s="310"/>
      <c r="CF1568" s="305"/>
      <c r="CG1568" s="308"/>
      <c r="CH1568" s="308"/>
      <c r="CI1568" s="308"/>
      <c r="CJ1568" s="308"/>
      <c r="CK1568" s="307"/>
      <c r="CL1568" s="307"/>
      <c r="CM1568" s="307"/>
      <c r="CN1568" s="311"/>
      <c r="CO1568" s="305"/>
      <c r="CP1568" s="305"/>
      <c r="CQ1568" s="308"/>
      <c r="CR1568" s="308"/>
      <c r="CS1568" s="308"/>
      <c r="CT1568" s="308"/>
      <c r="CW1568" s="318" t="s">
        <v>1820</v>
      </c>
      <c r="CX1568" s="318" t="s">
        <v>1829</v>
      </c>
      <c r="CY1568" s="320" t="s">
        <v>925</v>
      </c>
      <c r="CZ1568" s="319" t="s">
        <v>53</v>
      </c>
      <c r="DA1568" s="319" t="s">
        <v>53</v>
      </c>
      <c r="DB1568" s="319">
        <v>0</v>
      </c>
      <c r="DC1568" s="319">
        <v>0</v>
      </c>
      <c r="DD1568" s="319">
        <v>17.5</v>
      </c>
      <c r="DE1568" s="319">
        <v>17.5</v>
      </c>
      <c r="DF1568" s="319" t="s">
        <v>48</v>
      </c>
    </row>
    <row r="1569" spans="1:110" s="299" customFormat="1" ht="16" customHeight="1">
      <c r="A1569" s="297" t="s">
        <v>5507</v>
      </c>
      <c r="B1569" s="297" t="s">
        <v>5507</v>
      </c>
      <c r="C1569" s="119" t="s">
        <v>115</v>
      </c>
      <c r="D1569" s="119" t="s">
        <v>1829</v>
      </c>
      <c r="E1569" s="119" t="s">
        <v>1838</v>
      </c>
      <c r="F1569" s="298">
        <v>1569</v>
      </c>
      <c r="G1569" s="119"/>
      <c r="H1569" s="119"/>
      <c r="I1569" s="119"/>
      <c r="J1569" s="119"/>
      <c r="K1569" s="119" t="s">
        <v>378</v>
      </c>
      <c r="L1569" s="119"/>
      <c r="M1569" s="119" t="s">
        <v>147</v>
      </c>
      <c r="N1569" s="119"/>
      <c r="O1569" s="119"/>
      <c r="P1569" s="119"/>
      <c r="Q1569" s="119"/>
      <c r="R1569" s="119">
        <v>1</v>
      </c>
      <c r="S1569" s="119"/>
      <c r="T1569" s="119"/>
      <c r="U1569" s="119"/>
      <c r="V1569" s="119"/>
      <c r="W1569" s="119"/>
      <c r="X1569" s="119" t="s">
        <v>5508</v>
      </c>
      <c r="Y1569" s="119" t="s">
        <v>5509</v>
      </c>
      <c r="Z1569" s="119" t="s">
        <v>5510</v>
      </c>
      <c r="AA1569" s="119" t="s">
        <v>5511</v>
      </c>
      <c r="AB1569" s="119" t="s">
        <v>1209</v>
      </c>
      <c r="AD1569" s="300"/>
      <c r="AE1569" s="304"/>
      <c r="AF1569" s="297"/>
      <c r="AG1569" s="355">
        <v>0</v>
      </c>
      <c r="AH1569" s="297" t="s">
        <v>5507</v>
      </c>
      <c r="AI1569" s="297" t="s">
        <v>5507</v>
      </c>
      <c r="AJ1569" s="302">
        <v>4</v>
      </c>
      <c r="AX1569" s="303"/>
      <c r="AZ1569" s="303"/>
      <c r="BB1569" s="304"/>
      <c r="BC1569" s="304"/>
      <c r="BD1569" s="303"/>
      <c r="BE1569" s="303"/>
      <c r="BF1569" s="305"/>
      <c r="BG1569" s="305"/>
      <c r="BH1569" s="306" t="s">
        <v>1829</v>
      </c>
      <c r="BI1569" s="163"/>
      <c r="BJ1569" s="305" t="s">
        <v>110</v>
      </c>
      <c r="BK1569" s="305" t="s">
        <v>115</v>
      </c>
      <c r="BL1569" s="305">
        <v>0.4</v>
      </c>
      <c r="BM1569" s="307"/>
      <c r="BN1569" s="307"/>
      <c r="BO1569" s="307"/>
      <c r="BP1569" s="307"/>
      <c r="BQ1569" s="307"/>
      <c r="BR1569" s="307">
        <v>12</v>
      </c>
      <c r="BS1569" s="307">
        <v>12</v>
      </c>
      <c r="BT1569" s="307"/>
      <c r="BU1569" s="307"/>
      <c r="BV1569" s="309"/>
      <c r="BW1569" s="310"/>
      <c r="BX1569" s="305"/>
      <c r="BY1569" s="308"/>
      <c r="BZ1569" s="308"/>
      <c r="CA1569" s="308"/>
      <c r="CB1569" s="308"/>
      <c r="CC1569" s="307"/>
      <c r="CD1569" s="305"/>
      <c r="CE1569" s="310"/>
      <c r="CF1569" s="305"/>
      <c r="CG1569" s="308"/>
      <c r="CH1569" s="308"/>
      <c r="CI1569" s="308"/>
      <c r="CJ1569" s="308"/>
      <c r="CK1569" s="307"/>
      <c r="CL1569" s="307"/>
      <c r="CM1569" s="307"/>
      <c r="CN1569" s="311"/>
      <c r="CO1569" s="305"/>
      <c r="CP1569" s="305"/>
      <c r="CQ1569" s="308"/>
      <c r="CR1569" s="308"/>
      <c r="CS1569" s="308"/>
      <c r="CT1569" s="308"/>
      <c r="CW1569" s="318" t="s">
        <v>1829</v>
      </c>
      <c r="CX1569" s="318" t="s">
        <v>1838</v>
      </c>
      <c r="CY1569" s="320" t="s">
        <v>925</v>
      </c>
      <c r="CZ1569" s="319" t="s">
        <v>53</v>
      </c>
      <c r="DA1569" s="319" t="s">
        <v>53</v>
      </c>
      <c r="DB1569" s="319">
        <v>0</v>
      </c>
      <c r="DC1569" s="319">
        <v>0</v>
      </c>
      <c r="DD1569" s="319">
        <v>6</v>
      </c>
      <c r="DE1569" s="319">
        <v>6</v>
      </c>
      <c r="DF1569" s="319" t="s">
        <v>48</v>
      </c>
    </row>
    <row r="1570" spans="1:110" s="299" customFormat="1" ht="16" customHeight="1">
      <c r="A1570" s="297" t="s">
        <v>5512</v>
      </c>
      <c r="B1570" s="297" t="s">
        <v>5512</v>
      </c>
      <c r="C1570" s="119" t="s">
        <v>115</v>
      </c>
      <c r="D1570" s="119" t="s">
        <v>1829</v>
      </c>
      <c r="E1570" s="119" t="s">
        <v>1847</v>
      </c>
      <c r="F1570" s="298">
        <v>1570</v>
      </c>
      <c r="G1570" s="119"/>
      <c r="H1570" s="119"/>
      <c r="I1570" s="119"/>
      <c r="J1570" s="119"/>
      <c r="K1570" s="119" t="s">
        <v>378</v>
      </c>
      <c r="L1570" s="119"/>
      <c r="M1570" s="119" t="s">
        <v>147</v>
      </c>
      <c r="N1570" s="119"/>
      <c r="O1570" s="119"/>
      <c r="P1570" s="119"/>
      <c r="Q1570" s="119"/>
      <c r="R1570" s="119">
        <v>1</v>
      </c>
      <c r="S1570" s="119"/>
      <c r="T1570" s="119"/>
      <c r="U1570" s="119"/>
      <c r="V1570" s="119"/>
      <c r="W1570" s="119"/>
      <c r="X1570" s="119" t="s">
        <v>5513</v>
      </c>
      <c r="Y1570" s="119" t="s">
        <v>5514</v>
      </c>
      <c r="Z1570" s="119" t="s">
        <v>5515</v>
      </c>
      <c r="AA1570" s="119" t="s">
        <v>5516</v>
      </c>
      <c r="AB1570" s="119" t="s">
        <v>1209</v>
      </c>
      <c r="AD1570" s="300"/>
      <c r="AE1570" s="304"/>
      <c r="AF1570" s="297"/>
      <c r="AG1570" s="355">
        <v>0</v>
      </c>
      <c r="AH1570" s="297" t="s">
        <v>5512</v>
      </c>
      <c r="AI1570" s="297" t="s">
        <v>5512</v>
      </c>
      <c r="AJ1570" s="302">
        <v>4</v>
      </c>
      <c r="AX1570" s="303"/>
      <c r="AZ1570" s="303"/>
      <c r="BB1570" s="304"/>
      <c r="BC1570" s="304"/>
      <c r="BD1570" s="303"/>
      <c r="BE1570" s="303"/>
      <c r="BF1570" s="305"/>
      <c r="BG1570" s="305"/>
      <c r="BH1570" s="306" t="s">
        <v>1829</v>
      </c>
      <c r="BI1570" s="163"/>
      <c r="BJ1570" s="305" t="s">
        <v>110</v>
      </c>
      <c r="BK1570" s="305" t="s">
        <v>115</v>
      </c>
      <c r="BL1570" s="305">
        <v>0.4</v>
      </c>
      <c r="BM1570" s="307"/>
      <c r="BN1570" s="307"/>
      <c r="BO1570" s="307"/>
      <c r="BP1570" s="307"/>
      <c r="BQ1570" s="307"/>
      <c r="BR1570" s="307">
        <v>12</v>
      </c>
      <c r="BS1570" s="307">
        <v>12</v>
      </c>
      <c r="BT1570" s="307"/>
      <c r="BU1570" s="307"/>
      <c r="BV1570" s="309"/>
      <c r="BW1570" s="310"/>
      <c r="BX1570" s="305"/>
      <c r="BY1570" s="308"/>
      <c r="BZ1570" s="308"/>
      <c r="CA1570" s="308"/>
      <c r="CB1570" s="308"/>
      <c r="CC1570" s="307"/>
      <c r="CD1570" s="305"/>
      <c r="CE1570" s="310"/>
      <c r="CF1570" s="305"/>
      <c r="CG1570" s="308"/>
      <c r="CH1570" s="308"/>
      <c r="CI1570" s="308"/>
      <c r="CJ1570" s="308"/>
      <c r="CK1570" s="307"/>
      <c r="CL1570" s="307"/>
      <c r="CM1570" s="307"/>
      <c r="CN1570" s="311"/>
      <c r="CO1570" s="305"/>
      <c r="CP1570" s="305"/>
      <c r="CQ1570" s="308"/>
      <c r="CR1570" s="308"/>
      <c r="CS1570" s="308"/>
      <c r="CT1570" s="308"/>
      <c r="CW1570" s="318" t="s">
        <v>1829</v>
      </c>
      <c r="CX1570" s="318" t="s">
        <v>1847</v>
      </c>
      <c r="CY1570" s="320" t="s">
        <v>925</v>
      </c>
      <c r="CZ1570" s="319" t="s">
        <v>53</v>
      </c>
      <c r="DA1570" s="319" t="s">
        <v>53</v>
      </c>
      <c r="DB1570" s="319">
        <v>0</v>
      </c>
      <c r="DC1570" s="319">
        <v>0</v>
      </c>
      <c r="DD1570" s="319">
        <v>6</v>
      </c>
      <c r="DE1570" s="319">
        <v>6</v>
      </c>
      <c r="DF1570" s="319" t="s">
        <v>48</v>
      </c>
    </row>
    <row r="1571" spans="1:110" s="299" customFormat="1" ht="16" customHeight="1">
      <c r="A1571" s="297" t="s">
        <v>5517</v>
      </c>
      <c r="B1571" s="297" t="s">
        <v>5517</v>
      </c>
      <c r="C1571" s="119" t="s">
        <v>115</v>
      </c>
      <c r="D1571" s="119" t="s">
        <v>1829</v>
      </c>
      <c r="E1571" s="119" t="s">
        <v>1856</v>
      </c>
      <c r="F1571" s="298">
        <v>1571</v>
      </c>
      <c r="G1571" s="119"/>
      <c r="H1571" s="119"/>
      <c r="I1571" s="119"/>
      <c r="J1571" s="119"/>
      <c r="K1571" s="119" t="s">
        <v>378</v>
      </c>
      <c r="L1571" s="119"/>
      <c r="M1571" s="119" t="s">
        <v>147</v>
      </c>
      <c r="N1571" s="119"/>
      <c r="O1571" s="119"/>
      <c r="P1571" s="119"/>
      <c r="Q1571" s="119"/>
      <c r="R1571" s="119">
        <v>1</v>
      </c>
      <c r="S1571" s="119"/>
      <c r="T1571" s="119"/>
      <c r="U1571" s="119"/>
      <c r="V1571" s="119"/>
      <c r="W1571" s="119"/>
      <c r="X1571" s="119" t="s">
        <v>5518</v>
      </c>
      <c r="Y1571" s="119" t="s">
        <v>5519</v>
      </c>
      <c r="Z1571" s="119" t="s">
        <v>5520</v>
      </c>
      <c r="AA1571" s="119" t="s">
        <v>5521</v>
      </c>
      <c r="AB1571" s="119" t="s">
        <v>1209</v>
      </c>
      <c r="AD1571" s="300"/>
      <c r="AE1571" s="304"/>
      <c r="AF1571" s="297"/>
      <c r="AG1571" s="355">
        <v>0</v>
      </c>
      <c r="AH1571" s="297" t="s">
        <v>5517</v>
      </c>
      <c r="AI1571" s="297" t="s">
        <v>5517</v>
      </c>
      <c r="AJ1571" s="302">
        <v>4</v>
      </c>
      <c r="AX1571" s="303"/>
      <c r="AZ1571" s="303"/>
      <c r="BB1571" s="304"/>
      <c r="BC1571" s="304"/>
      <c r="BD1571" s="303"/>
      <c r="BE1571" s="303"/>
      <c r="BF1571" s="305"/>
      <c r="BG1571" s="305"/>
      <c r="BH1571" s="306" t="s">
        <v>1829</v>
      </c>
      <c r="BI1571" s="163"/>
      <c r="BJ1571" s="305" t="s">
        <v>110</v>
      </c>
      <c r="BK1571" s="305" t="s">
        <v>115</v>
      </c>
      <c r="BL1571" s="305">
        <v>0.4</v>
      </c>
      <c r="BM1571" s="307"/>
      <c r="BN1571" s="307"/>
      <c r="BO1571" s="307"/>
      <c r="BP1571" s="307"/>
      <c r="BQ1571" s="307"/>
      <c r="BR1571" s="307">
        <v>12</v>
      </c>
      <c r="BS1571" s="307">
        <v>12</v>
      </c>
      <c r="BT1571" s="307"/>
      <c r="BU1571" s="307"/>
      <c r="BV1571" s="309"/>
      <c r="BW1571" s="310"/>
      <c r="BX1571" s="305"/>
      <c r="BY1571" s="308"/>
      <c r="BZ1571" s="308"/>
      <c r="CA1571" s="308"/>
      <c r="CB1571" s="308"/>
      <c r="CC1571" s="307"/>
      <c r="CD1571" s="305"/>
      <c r="CE1571" s="310"/>
      <c r="CF1571" s="305"/>
      <c r="CG1571" s="308"/>
      <c r="CH1571" s="308"/>
      <c r="CI1571" s="308"/>
      <c r="CJ1571" s="308"/>
      <c r="CK1571" s="307"/>
      <c r="CL1571" s="307"/>
      <c r="CM1571" s="307"/>
      <c r="CN1571" s="311"/>
      <c r="CO1571" s="305"/>
      <c r="CP1571" s="305"/>
      <c r="CQ1571" s="308"/>
      <c r="CR1571" s="308"/>
      <c r="CS1571" s="308"/>
      <c r="CT1571" s="308"/>
      <c r="CW1571" s="318" t="s">
        <v>1829</v>
      </c>
      <c r="CX1571" s="318" t="s">
        <v>1856</v>
      </c>
      <c r="CY1571" s="320" t="s">
        <v>925</v>
      </c>
      <c r="CZ1571" s="319" t="s">
        <v>53</v>
      </c>
      <c r="DA1571" s="319" t="s">
        <v>53</v>
      </c>
      <c r="DB1571" s="319">
        <v>0</v>
      </c>
      <c r="DC1571" s="319">
        <v>0</v>
      </c>
      <c r="DD1571" s="319">
        <v>6</v>
      </c>
      <c r="DE1571" s="319">
        <v>6</v>
      </c>
      <c r="DF1571" s="319" t="s">
        <v>48</v>
      </c>
    </row>
    <row r="1572" spans="1:110" s="299" customFormat="1" ht="16" customHeight="1">
      <c r="A1572" s="297" t="s">
        <v>5522</v>
      </c>
      <c r="B1572" s="297" t="s">
        <v>5522</v>
      </c>
      <c r="C1572" s="119" t="s">
        <v>115</v>
      </c>
      <c r="D1572" s="119" t="s">
        <v>1820</v>
      </c>
      <c r="E1572" s="119" t="s">
        <v>1865</v>
      </c>
      <c r="F1572" s="298">
        <v>1572</v>
      </c>
      <c r="G1572" s="119"/>
      <c r="H1572" s="119"/>
      <c r="I1572" s="119"/>
      <c r="J1572" s="119"/>
      <c r="K1572" s="119" t="s">
        <v>378</v>
      </c>
      <c r="L1572" s="119"/>
      <c r="M1572" s="119" t="s">
        <v>147</v>
      </c>
      <c r="N1572" s="119"/>
      <c r="O1572" s="119"/>
      <c r="P1572" s="119"/>
      <c r="Q1572" s="119"/>
      <c r="R1572" s="119">
        <v>1</v>
      </c>
      <c r="S1572" s="119"/>
      <c r="T1572" s="119"/>
      <c r="U1572" s="119"/>
      <c r="V1572" s="119"/>
      <c r="W1572" s="119"/>
      <c r="X1572" s="119" t="s">
        <v>5523</v>
      </c>
      <c r="Y1572" s="119" t="s">
        <v>5524</v>
      </c>
      <c r="Z1572" s="119" t="s">
        <v>5525</v>
      </c>
      <c r="AA1572" s="119" t="s">
        <v>5526</v>
      </c>
      <c r="AB1572" s="119" t="s">
        <v>1209</v>
      </c>
      <c r="AD1572" s="300"/>
      <c r="AE1572" s="304"/>
      <c r="AF1572" s="297"/>
      <c r="AG1572" s="355">
        <v>0</v>
      </c>
      <c r="AH1572" s="297" t="s">
        <v>5522</v>
      </c>
      <c r="AI1572" s="297" t="s">
        <v>5522</v>
      </c>
      <c r="AJ1572" s="302">
        <v>3</v>
      </c>
      <c r="AX1572" s="303"/>
      <c r="AZ1572" s="303"/>
      <c r="BB1572" s="304"/>
      <c r="BC1572" s="304"/>
      <c r="BD1572" s="303"/>
      <c r="BE1572" s="303"/>
      <c r="BF1572" s="305"/>
      <c r="BG1572" s="305"/>
      <c r="BH1572" s="306" t="s">
        <v>1820</v>
      </c>
      <c r="BI1572" s="163"/>
      <c r="BJ1572" s="305" t="s">
        <v>110</v>
      </c>
      <c r="BK1572" s="305" t="s">
        <v>115</v>
      </c>
      <c r="BL1572" s="305">
        <v>0.7</v>
      </c>
      <c r="BM1572" s="307"/>
      <c r="BN1572" s="307"/>
      <c r="BO1572" s="307"/>
      <c r="BP1572" s="307"/>
      <c r="BQ1572" s="307"/>
      <c r="BR1572" s="307">
        <v>35</v>
      </c>
      <c r="BS1572" s="307">
        <v>35</v>
      </c>
      <c r="BT1572" s="307"/>
      <c r="BU1572" s="307"/>
      <c r="BV1572" s="309"/>
      <c r="BW1572" s="310"/>
      <c r="BX1572" s="305"/>
      <c r="BY1572" s="308"/>
      <c r="BZ1572" s="308"/>
      <c r="CA1572" s="308"/>
      <c r="CB1572" s="308"/>
      <c r="CC1572" s="307"/>
      <c r="CD1572" s="305"/>
      <c r="CE1572" s="310"/>
      <c r="CF1572" s="305"/>
      <c r="CG1572" s="308"/>
      <c r="CH1572" s="308"/>
      <c r="CI1572" s="308"/>
      <c r="CJ1572" s="308"/>
      <c r="CK1572" s="307"/>
      <c r="CL1572" s="307"/>
      <c r="CM1572" s="307"/>
      <c r="CN1572" s="311"/>
      <c r="CO1572" s="305"/>
      <c r="CP1572" s="305"/>
      <c r="CQ1572" s="308"/>
      <c r="CR1572" s="308"/>
      <c r="CS1572" s="308"/>
      <c r="CT1572" s="308"/>
      <c r="CW1572" s="318" t="s">
        <v>1820</v>
      </c>
      <c r="CX1572" s="318" t="s">
        <v>1865</v>
      </c>
      <c r="CY1572" s="320" t="s">
        <v>925</v>
      </c>
      <c r="CZ1572" s="319" t="s">
        <v>53</v>
      </c>
      <c r="DA1572" s="319" t="s">
        <v>53</v>
      </c>
      <c r="DB1572" s="319">
        <v>0</v>
      </c>
      <c r="DC1572" s="319">
        <v>0</v>
      </c>
      <c r="DD1572" s="319">
        <v>17.5</v>
      </c>
      <c r="DE1572" s="319">
        <v>17.5</v>
      </c>
      <c r="DF1572" s="319" t="s">
        <v>48</v>
      </c>
    </row>
    <row r="1573" spans="1:110" s="299" customFormat="1" ht="16" customHeight="1">
      <c r="A1573" s="297" t="s">
        <v>5527</v>
      </c>
      <c r="B1573" s="297" t="s">
        <v>5527</v>
      </c>
      <c r="C1573" s="119" t="s">
        <v>115</v>
      </c>
      <c r="D1573" s="119" t="s">
        <v>1865</v>
      </c>
      <c r="E1573" s="119" t="s">
        <v>1874</v>
      </c>
      <c r="F1573" s="298">
        <v>1573</v>
      </c>
      <c r="G1573" s="119"/>
      <c r="H1573" s="119"/>
      <c r="I1573" s="119"/>
      <c r="J1573" s="119"/>
      <c r="K1573" s="119" t="s">
        <v>378</v>
      </c>
      <c r="L1573" s="119"/>
      <c r="M1573" s="119" t="s">
        <v>147</v>
      </c>
      <c r="N1573" s="119"/>
      <c r="O1573" s="119"/>
      <c r="P1573" s="119"/>
      <c r="Q1573" s="119"/>
      <c r="R1573" s="119">
        <v>1</v>
      </c>
      <c r="S1573" s="119"/>
      <c r="T1573" s="119"/>
      <c r="U1573" s="119"/>
      <c r="V1573" s="119"/>
      <c r="W1573" s="119"/>
      <c r="X1573" s="119" t="s">
        <v>5528</v>
      </c>
      <c r="Y1573" s="119" t="s">
        <v>5529</v>
      </c>
      <c r="Z1573" s="119" t="s">
        <v>5530</v>
      </c>
      <c r="AA1573" s="119" t="s">
        <v>5531</v>
      </c>
      <c r="AB1573" s="119" t="s">
        <v>1209</v>
      </c>
      <c r="AD1573" s="300"/>
      <c r="AE1573" s="304"/>
      <c r="AF1573" s="297"/>
      <c r="AG1573" s="355">
        <v>0</v>
      </c>
      <c r="AH1573" s="297" t="s">
        <v>5527</v>
      </c>
      <c r="AI1573" s="297" t="s">
        <v>5527</v>
      </c>
      <c r="AJ1573" s="302">
        <v>4</v>
      </c>
      <c r="AX1573" s="303"/>
      <c r="AZ1573" s="303"/>
      <c r="BB1573" s="304"/>
      <c r="BC1573" s="304"/>
      <c r="BD1573" s="303"/>
      <c r="BE1573" s="303"/>
      <c r="BF1573" s="305"/>
      <c r="BG1573" s="305"/>
      <c r="BH1573" s="306" t="s">
        <v>1865</v>
      </c>
      <c r="BI1573" s="163"/>
      <c r="BJ1573" s="305" t="s">
        <v>110</v>
      </c>
      <c r="BK1573" s="305" t="s">
        <v>115</v>
      </c>
      <c r="BL1573" s="305">
        <v>0.4</v>
      </c>
      <c r="BM1573" s="307"/>
      <c r="BN1573" s="307"/>
      <c r="BO1573" s="307"/>
      <c r="BP1573" s="307"/>
      <c r="BQ1573" s="307"/>
      <c r="BR1573" s="307">
        <v>12</v>
      </c>
      <c r="BS1573" s="307">
        <v>12</v>
      </c>
      <c r="BT1573" s="307"/>
      <c r="BU1573" s="307"/>
      <c r="BV1573" s="309"/>
      <c r="BW1573" s="310"/>
      <c r="BX1573" s="305"/>
      <c r="BY1573" s="308"/>
      <c r="BZ1573" s="308"/>
      <c r="CA1573" s="308"/>
      <c r="CB1573" s="308"/>
      <c r="CC1573" s="307"/>
      <c r="CD1573" s="305"/>
      <c r="CE1573" s="310"/>
      <c r="CF1573" s="305"/>
      <c r="CG1573" s="308"/>
      <c r="CH1573" s="308"/>
      <c r="CI1573" s="308"/>
      <c r="CJ1573" s="308"/>
      <c r="CK1573" s="307"/>
      <c r="CL1573" s="307"/>
      <c r="CM1573" s="307"/>
      <c r="CN1573" s="311"/>
      <c r="CO1573" s="305"/>
      <c r="CP1573" s="305"/>
      <c r="CQ1573" s="308"/>
      <c r="CR1573" s="308"/>
      <c r="CS1573" s="308"/>
      <c r="CT1573" s="308"/>
      <c r="CW1573" s="318" t="s">
        <v>1865</v>
      </c>
      <c r="CX1573" s="318" t="s">
        <v>1874</v>
      </c>
      <c r="CY1573" s="320" t="s">
        <v>925</v>
      </c>
      <c r="CZ1573" s="319" t="s">
        <v>53</v>
      </c>
      <c r="DA1573" s="319" t="s">
        <v>53</v>
      </c>
      <c r="DB1573" s="319">
        <v>0</v>
      </c>
      <c r="DC1573" s="319">
        <v>0</v>
      </c>
      <c r="DD1573" s="319">
        <v>6</v>
      </c>
      <c r="DE1573" s="319">
        <v>6</v>
      </c>
      <c r="DF1573" s="319" t="s">
        <v>48</v>
      </c>
    </row>
    <row r="1574" spans="1:110" s="299" customFormat="1" ht="16" customHeight="1">
      <c r="A1574" s="297" t="s">
        <v>5532</v>
      </c>
      <c r="B1574" s="297" t="s">
        <v>5532</v>
      </c>
      <c r="C1574" s="119" t="s">
        <v>115</v>
      </c>
      <c r="D1574" s="119" t="s">
        <v>1865</v>
      </c>
      <c r="E1574" s="119" t="s">
        <v>1883</v>
      </c>
      <c r="F1574" s="298">
        <v>1574</v>
      </c>
      <c r="G1574" s="119"/>
      <c r="H1574" s="119"/>
      <c r="I1574" s="119"/>
      <c r="J1574" s="119"/>
      <c r="K1574" s="119" t="s">
        <v>378</v>
      </c>
      <c r="L1574" s="119"/>
      <c r="M1574" s="119" t="s">
        <v>147</v>
      </c>
      <c r="N1574" s="119"/>
      <c r="O1574" s="119"/>
      <c r="P1574" s="119"/>
      <c r="Q1574" s="119"/>
      <c r="R1574" s="119">
        <v>1</v>
      </c>
      <c r="S1574" s="119"/>
      <c r="T1574" s="119"/>
      <c r="U1574" s="119"/>
      <c r="V1574" s="119"/>
      <c r="W1574" s="119"/>
      <c r="X1574" s="119" t="s">
        <v>5533</v>
      </c>
      <c r="Y1574" s="119" t="s">
        <v>5534</v>
      </c>
      <c r="Z1574" s="119" t="s">
        <v>5535</v>
      </c>
      <c r="AA1574" s="119" t="s">
        <v>5536</v>
      </c>
      <c r="AB1574" s="119" t="s">
        <v>1209</v>
      </c>
      <c r="AD1574" s="300"/>
      <c r="AE1574" s="304"/>
      <c r="AF1574" s="297"/>
      <c r="AG1574" s="355">
        <v>0</v>
      </c>
      <c r="AH1574" s="297" t="s">
        <v>5532</v>
      </c>
      <c r="AI1574" s="297" t="s">
        <v>5532</v>
      </c>
      <c r="AJ1574" s="302">
        <v>4</v>
      </c>
      <c r="AX1574" s="303"/>
      <c r="AZ1574" s="303"/>
      <c r="BB1574" s="304"/>
      <c r="BC1574" s="304"/>
      <c r="BD1574" s="303"/>
      <c r="BE1574" s="303"/>
      <c r="BF1574" s="305"/>
      <c r="BG1574" s="305"/>
      <c r="BH1574" s="306" t="s">
        <v>1865</v>
      </c>
      <c r="BI1574" s="163"/>
      <c r="BJ1574" s="305" t="s">
        <v>110</v>
      </c>
      <c r="BK1574" s="305" t="s">
        <v>115</v>
      </c>
      <c r="BL1574" s="305">
        <v>0.4</v>
      </c>
      <c r="BM1574" s="307"/>
      <c r="BN1574" s="307"/>
      <c r="BO1574" s="307"/>
      <c r="BP1574" s="307"/>
      <c r="BQ1574" s="307"/>
      <c r="BR1574" s="307">
        <v>12</v>
      </c>
      <c r="BS1574" s="307">
        <v>12</v>
      </c>
      <c r="BT1574" s="307"/>
      <c r="BU1574" s="307"/>
      <c r="BV1574" s="309"/>
      <c r="BW1574" s="310"/>
      <c r="BX1574" s="305"/>
      <c r="BY1574" s="308"/>
      <c r="BZ1574" s="308"/>
      <c r="CA1574" s="308"/>
      <c r="CB1574" s="308"/>
      <c r="CC1574" s="307"/>
      <c r="CD1574" s="305"/>
      <c r="CE1574" s="310"/>
      <c r="CF1574" s="305"/>
      <c r="CG1574" s="308"/>
      <c r="CH1574" s="308"/>
      <c r="CI1574" s="308"/>
      <c r="CJ1574" s="308"/>
      <c r="CK1574" s="307"/>
      <c r="CL1574" s="307"/>
      <c r="CM1574" s="307"/>
      <c r="CN1574" s="311"/>
      <c r="CO1574" s="305"/>
      <c r="CP1574" s="305"/>
      <c r="CQ1574" s="308"/>
      <c r="CR1574" s="308"/>
      <c r="CS1574" s="308"/>
      <c r="CT1574" s="308"/>
      <c r="CW1574" s="318" t="s">
        <v>1865</v>
      </c>
      <c r="CX1574" s="318" t="s">
        <v>1883</v>
      </c>
      <c r="CY1574" s="320" t="s">
        <v>925</v>
      </c>
      <c r="CZ1574" s="319" t="s">
        <v>53</v>
      </c>
      <c r="DA1574" s="319" t="s">
        <v>53</v>
      </c>
      <c r="DB1574" s="319">
        <v>0</v>
      </c>
      <c r="DC1574" s="319">
        <v>0</v>
      </c>
      <c r="DD1574" s="319">
        <v>6</v>
      </c>
      <c r="DE1574" s="319">
        <v>6</v>
      </c>
      <c r="DF1574" s="319" t="s">
        <v>48</v>
      </c>
    </row>
    <row r="1575" spans="1:110" s="299" customFormat="1" ht="16" customHeight="1">
      <c r="A1575" s="297" t="s">
        <v>5537</v>
      </c>
      <c r="B1575" s="297" t="s">
        <v>5537</v>
      </c>
      <c r="C1575" s="119" t="s">
        <v>115</v>
      </c>
      <c r="D1575" s="119" t="s">
        <v>1865</v>
      </c>
      <c r="E1575" s="119" t="s">
        <v>1892</v>
      </c>
      <c r="F1575" s="298">
        <v>1575</v>
      </c>
      <c r="G1575" s="119"/>
      <c r="H1575" s="119"/>
      <c r="I1575" s="119"/>
      <c r="J1575" s="119"/>
      <c r="K1575" s="119" t="s">
        <v>378</v>
      </c>
      <c r="L1575" s="119"/>
      <c r="M1575" s="119" t="s">
        <v>147</v>
      </c>
      <c r="N1575" s="119"/>
      <c r="O1575" s="119"/>
      <c r="P1575" s="119"/>
      <c r="Q1575" s="119"/>
      <c r="R1575" s="119">
        <v>1</v>
      </c>
      <c r="S1575" s="119"/>
      <c r="T1575" s="119"/>
      <c r="U1575" s="119"/>
      <c r="V1575" s="119"/>
      <c r="W1575" s="119"/>
      <c r="X1575" s="119" t="s">
        <v>5538</v>
      </c>
      <c r="Y1575" s="119" t="s">
        <v>5539</v>
      </c>
      <c r="Z1575" s="119" t="s">
        <v>5540</v>
      </c>
      <c r="AA1575" s="119" t="s">
        <v>5541</v>
      </c>
      <c r="AB1575" s="119" t="s">
        <v>1209</v>
      </c>
      <c r="AD1575" s="300"/>
      <c r="AE1575" s="304"/>
      <c r="AF1575" s="297"/>
      <c r="AG1575" s="355">
        <v>0</v>
      </c>
      <c r="AH1575" s="297" t="s">
        <v>5537</v>
      </c>
      <c r="AI1575" s="297" t="s">
        <v>5537</v>
      </c>
      <c r="AJ1575" s="302">
        <v>4</v>
      </c>
      <c r="AX1575" s="303"/>
      <c r="AZ1575" s="303"/>
      <c r="BB1575" s="304"/>
      <c r="BC1575" s="304"/>
      <c r="BD1575" s="303"/>
      <c r="BE1575" s="303"/>
      <c r="BF1575" s="305"/>
      <c r="BG1575" s="305"/>
      <c r="BH1575" s="306" t="s">
        <v>1865</v>
      </c>
      <c r="BI1575" s="163"/>
      <c r="BJ1575" s="305" t="s">
        <v>110</v>
      </c>
      <c r="BK1575" s="305" t="s">
        <v>115</v>
      </c>
      <c r="BL1575" s="305">
        <v>0.4</v>
      </c>
      <c r="BM1575" s="307"/>
      <c r="BN1575" s="307"/>
      <c r="BO1575" s="307"/>
      <c r="BP1575" s="307"/>
      <c r="BQ1575" s="307"/>
      <c r="BR1575" s="307">
        <v>12</v>
      </c>
      <c r="BS1575" s="307">
        <v>12</v>
      </c>
      <c r="BT1575" s="307"/>
      <c r="BU1575" s="307"/>
      <c r="BV1575" s="309"/>
      <c r="BW1575" s="310"/>
      <c r="BX1575" s="305"/>
      <c r="BY1575" s="308"/>
      <c r="BZ1575" s="308"/>
      <c r="CA1575" s="308"/>
      <c r="CB1575" s="308"/>
      <c r="CC1575" s="307"/>
      <c r="CD1575" s="305"/>
      <c r="CE1575" s="310"/>
      <c r="CF1575" s="305"/>
      <c r="CG1575" s="308"/>
      <c r="CH1575" s="308"/>
      <c r="CI1575" s="308"/>
      <c r="CJ1575" s="308"/>
      <c r="CK1575" s="307"/>
      <c r="CL1575" s="307"/>
      <c r="CM1575" s="307"/>
      <c r="CN1575" s="311"/>
      <c r="CO1575" s="305"/>
      <c r="CP1575" s="305"/>
      <c r="CQ1575" s="308"/>
      <c r="CR1575" s="308"/>
      <c r="CS1575" s="308"/>
      <c r="CT1575" s="308"/>
      <c r="CW1575" s="318" t="s">
        <v>1865</v>
      </c>
      <c r="CX1575" s="318" t="s">
        <v>1892</v>
      </c>
      <c r="CY1575" s="320" t="s">
        <v>925</v>
      </c>
      <c r="CZ1575" s="319" t="s">
        <v>53</v>
      </c>
      <c r="DA1575" s="319" t="s">
        <v>53</v>
      </c>
      <c r="DB1575" s="319">
        <v>0</v>
      </c>
      <c r="DC1575" s="319">
        <v>0</v>
      </c>
      <c r="DD1575" s="319">
        <v>6</v>
      </c>
      <c r="DE1575" s="319">
        <v>6</v>
      </c>
      <c r="DF1575" s="319" t="s">
        <v>48</v>
      </c>
    </row>
    <row r="1576" spans="1:110" s="299" customFormat="1" ht="16" customHeight="1">
      <c r="A1576" s="297" t="s">
        <v>5542</v>
      </c>
      <c r="B1576" s="297" t="s">
        <v>5542</v>
      </c>
      <c r="C1576" s="119" t="s">
        <v>115</v>
      </c>
      <c r="D1576" s="119" t="s">
        <v>1820</v>
      </c>
      <c r="E1576" s="119" t="s">
        <v>1901</v>
      </c>
      <c r="F1576" s="298">
        <v>1576</v>
      </c>
      <c r="G1576" s="119"/>
      <c r="H1576" s="119"/>
      <c r="I1576" s="119"/>
      <c r="J1576" s="119"/>
      <c r="K1576" s="119" t="s">
        <v>378</v>
      </c>
      <c r="L1576" s="119"/>
      <c r="M1576" s="119" t="s">
        <v>147</v>
      </c>
      <c r="N1576" s="119"/>
      <c r="O1576" s="119"/>
      <c r="P1576" s="119"/>
      <c r="Q1576" s="119"/>
      <c r="R1576" s="119">
        <v>1</v>
      </c>
      <c r="S1576" s="119"/>
      <c r="T1576" s="119"/>
      <c r="U1576" s="119"/>
      <c r="V1576" s="119"/>
      <c r="W1576" s="119"/>
      <c r="X1576" s="119" t="s">
        <v>5543</v>
      </c>
      <c r="Y1576" s="119" t="s">
        <v>5544</v>
      </c>
      <c r="Z1576" s="119" t="s">
        <v>5545</v>
      </c>
      <c r="AA1576" s="119" t="s">
        <v>5546</v>
      </c>
      <c r="AB1576" s="119" t="s">
        <v>1209</v>
      </c>
      <c r="AD1576" s="300"/>
      <c r="AE1576" s="304"/>
      <c r="AF1576" s="297"/>
      <c r="AG1576" s="355">
        <v>0</v>
      </c>
      <c r="AH1576" s="297" t="s">
        <v>5542</v>
      </c>
      <c r="AI1576" s="297" t="s">
        <v>5542</v>
      </c>
      <c r="AJ1576" s="302">
        <v>3</v>
      </c>
      <c r="AX1576" s="303"/>
      <c r="AZ1576" s="303"/>
      <c r="BB1576" s="304"/>
      <c r="BC1576" s="304"/>
      <c r="BD1576" s="303"/>
      <c r="BE1576" s="303"/>
      <c r="BF1576" s="305"/>
      <c r="BG1576" s="305"/>
      <c r="BH1576" s="306" t="s">
        <v>1820</v>
      </c>
      <c r="BI1576" s="163"/>
      <c r="BJ1576" s="305" t="s">
        <v>110</v>
      </c>
      <c r="BK1576" s="305" t="s">
        <v>115</v>
      </c>
      <c r="BL1576" s="305">
        <v>0.7</v>
      </c>
      <c r="BM1576" s="307"/>
      <c r="BN1576" s="307"/>
      <c r="BO1576" s="307"/>
      <c r="BP1576" s="307"/>
      <c r="BQ1576" s="307"/>
      <c r="BR1576" s="307">
        <v>35</v>
      </c>
      <c r="BS1576" s="307">
        <v>35</v>
      </c>
      <c r="BT1576" s="307"/>
      <c r="BU1576" s="307"/>
      <c r="BV1576" s="309"/>
      <c r="BW1576" s="310"/>
      <c r="BX1576" s="305"/>
      <c r="BY1576" s="308"/>
      <c r="BZ1576" s="308"/>
      <c r="CA1576" s="308"/>
      <c r="CB1576" s="308"/>
      <c r="CC1576" s="307"/>
      <c r="CD1576" s="305"/>
      <c r="CE1576" s="310"/>
      <c r="CF1576" s="305"/>
      <c r="CG1576" s="308"/>
      <c r="CH1576" s="308"/>
      <c r="CI1576" s="308"/>
      <c r="CJ1576" s="308"/>
      <c r="CK1576" s="307"/>
      <c r="CL1576" s="307"/>
      <c r="CM1576" s="307"/>
      <c r="CN1576" s="311"/>
      <c r="CO1576" s="305"/>
      <c r="CP1576" s="305"/>
      <c r="CQ1576" s="308"/>
      <c r="CR1576" s="308"/>
      <c r="CS1576" s="308"/>
      <c r="CT1576" s="308"/>
      <c r="CW1576" s="318" t="s">
        <v>1820</v>
      </c>
      <c r="CX1576" s="318" t="s">
        <v>1901</v>
      </c>
      <c r="CY1576" s="320" t="s">
        <v>925</v>
      </c>
      <c r="CZ1576" s="319" t="s">
        <v>53</v>
      </c>
      <c r="DA1576" s="319" t="s">
        <v>53</v>
      </c>
      <c r="DB1576" s="319">
        <v>0</v>
      </c>
      <c r="DC1576" s="319">
        <v>0</v>
      </c>
      <c r="DD1576" s="319">
        <v>17.5</v>
      </c>
      <c r="DE1576" s="319">
        <v>17.5</v>
      </c>
      <c r="DF1576" s="319" t="s">
        <v>48</v>
      </c>
    </row>
    <row r="1577" spans="1:110" s="299" customFormat="1" ht="16" customHeight="1">
      <c r="A1577" s="297" t="s">
        <v>5547</v>
      </c>
      <c r="B1577" s="297" t="s">
        <v>5547</v>
      </c>
      <c r="C1577" s="119" t="s">
        <v>115</v>
      </c>
      <c r="D1577" s="119" t="s">
        <v>1901</v>
      </c>
      <c r="E1577" s="119" t="s">
        <v>1910</v>
      </c>
      <c r="F1577" s="298">
        <v>1577</v>
      </c>
      <c r="G1577" s="119"/>
      <c r="H1577" s="119"/>
      <c r="I1577" s="119"/>
      <c r="J1577" s="119"/>
      <c r="K1577" s="119" t="s">
        <v>378</v>
      </c>
      <c r="L1577" s="119"/>
      <c r="M1577" s="119" t="s">
        <v>147</v>
      </c>
      <c r="N1577" s="119"/>
      <c r="O1577" s="119"/>
      <c r="P1577" s="119"/>
      <c r="Q1577" s="119"/>
      <c r="R1577" s="119">
        <v>1</v>
      </c>
      <c r="S1577" s="119"/>
      <c r="T1577" s="119"/>
      <c r="U1577" s="119"/>
      <c r="V1577" s="119"/>
      <c r="W1577" s="119"/>
      <c r="X1577" s="119" t="s">
        <v>5548</v>
      </c>
      <c r="Y1577" s="119" t="s">
        <v>5549</v>
      </c>
      <c r="Z1577" s="119" t="s">
        <v>5550</v>
      </c>
      <c r="AA1577" s="119" t="s">
        <v>5551</v>
      </c>
      <c r="AB1577" s="119" t="s">
        <v>1209</v>
      </c>
      <c r="AD1577" s="300"/>
      <c r="AE1577" s="304"/>
      <c r="AF1577" s="297"/>
      <c r="AG1577" s="355">
        <v>0</v>
      </c>
      <c r="AH1577" s="297" t="s">
        <v>5547</v>
      </c>
      <c r="AI1577" s="297" t="s">
        <v>5547</v>
      </c>
      <c r="AJ1577" s="302">
        <v>4</v>
      </c>
      <c r="AX1577" s="303"/>
      <c r="AZ1577" s="303"/>
      <c r="BB1577" s="304"/>
      <c r="BC1577" s="304"/>
      <c r="BD1577" s="303"/>
      <c r="BE1577" s="303"/>
      <c r="BF1577" s="305"/>
      <c r="BG1577" s="305"/>
      <c r="BH1577" s="306" t="s">
        <v>1901</v>
      </c>
      <c r="BI1577" s="163"/>
      <c r="BJ1577" s="305" t="s">
        <v>110</v>
      </c>
      <c r="BK1577" s="305" t="s">
        <v>115</v>
      </c>
      <c r="BL1577" s="305">
        <v>0.4</v>
      </c>
      <c r="BM1577" s="307"/>
      <c r="BN1577" s="307"/>
      <c r="BO1577" s="307"/>
      <c r="BP1577" s="307"/>
      <c r="BQ1577" s="307"/>
      <c r="BR1577" s="307">
        <v>12</v>
      </c>
      <c r="BS1577" s="307">
        <v>12</v>
      </c>
      <c r="BT1577" s="307"/>
      <c r="BU1577" s="307"/>
      <c r="BV1577" s="309"/>
      <c r="BW1577" s="310"/>
      <c r="BX1577" s="305"/>
      <c r="BY1577" s="308"/>
      <c r="BZ1577" s="308"/>
      <c r="CA1577" s="308"/>
      <c r="CB1577" s="308"/>
      <c r="CC1577" s="307"/>
      <c r="CD1577" s="305"/>
      <c r="CE1577" s="310"/>
      <c r="CF1577" s="305"/>
      <c r="CG1577" s="308"/>
      <c r="CH1577" s="308"/>
      <c r="CI1577" s="308"/>
      <c r="CJ1577" s="308"/>
      <c r="CK1577" s="307"/>
      <c r="CL1577" s="307"/>
      <c r="CM1577" s="307"/>
      <c r="CN1577" s="311"/>
      <c r="CO1577" s="305"/>
      <c r="CP1577" s="305"/>
      <c r="CQ1577" s="308"/>
      <c r="CR1577" s="308"/>
      <c r="CS1577" s="308"/>
      <c r="CT1577" s="308"/>
      <c r="CW1577" s="318" t="s">
        <v>1901</v>
      </c>
      <c r="CX1577" s="318" t="s">
        <v>1910</v>
      </c>
      <c r="CY1577" s="320" t="s">
        <v>925</v>
      </c>
      <c r="CZ1577" s="319" t="s">
        <v>53</v>
      </c>
      <c r="DA1577" s="319" t="s">
        <v>53</v>
      </c>
      <c r="DB1577" s="319">
        <v>0</v>
      </c>
      <c r="DC1577" s="319">
        <v>0</v>
      </c>
      <c r="DD1577" s="319">
        <v>6</v>
      </c>
      <c r="DE1577" s="319">
        <v>6</v>
      </c>
      <c r="DF1577" s="319" t="s">
        <v>48</v>
      </c>
    </row>
    <row r="1578" spans="1:110" s="299" customFormat="1" ht="16" customHeight="1">
      <c r="A1578" s="297" t="s">
        <v>5552</v>
      </c>
      <c r="B1578" s="297" t="s">
        <v>5552</v>
      </c>
      <c r="C1578" s="119" t="s">
        <v>115</v>
      </c>
      <c r="D1578" s="119" t="s">
        <v>1901</v>
      </c>
      <c r="E1578" s="119" t="s">
        <v>1919</v>
      </c>
      <c r="F1578" s="298">
        <v>1578</v>
      </c>
      <c r="G1578" s="119"/>
      <c r="H1578" s="119"/>
      <c r="I1578" s="119"/>
      <c r="J1578" s="119"/>
      <c r="K1578" s="119" t="s">
        <v>378</v>
      </c>
      <c r="L1578" s="119"/>
      <c r="M1578" s="119" t="s">
        <v>147</v>
      </c>
      <c r="N1578" s="119"/>
      <c r="O1578" s="119"/>
      <c r="P1578" s="119"/>
      <c r="Q1578" s="119"/>
      <c r="R1578" s="119">
        <v>1</v>
      </c>
      <c r="S1578" s="119"/>
      <c r="T1578" s="119"/>
      <c r="U1578" s="119"/>
      <c r="V1578" s="119"/>
      <c r="W1578" s="119"/>
      <c r="X1578" s="119" t="s">
        <v>5553</v>
      </c>
      <c r="Y1578" s="119" t="s">
        <v>5554</v>
      </c>
      <c r="Z1578" s="119" t="s">
        <v>5555</v>
      </c>
      <c r="AA1578" s="119" t="s">
        <v>5556</v>
      </c>
      <c r="AB1578" s="119" t="s">
        <v>1209</v>
      </c>
      <c r="AD1578" s="300"/>
      <c r="AE1578" s="304"/>
      <c r="AF1578" s="297"/>
      <c r="AG1578" s="355">
        <v>0</v>
      </c>
      <c r="AH1578" s="297" t="s">
        <v>5552</v>
      </c>
      <c r="AI1578" s="297" t="s">
        <v>5552</v>
      </c>
      <c r="AJ1578" s="302">
        <v>4</v>
      </c>
      <c r="AX1578" s="303"/>
      <c r="AZ1578" s="303"/>
      <c r="BB1578" s="304"/>
      <c r="BC1578" s="304"/>
      <c r="BD1578" s="303"/>
      <c r="BE1578" s="303"/>
      <c r="BF1578" s="305"/>
      <c r="BG1578" s="305"/>
      <c r="BH1578" s="306" t="s">
        <v>1901</v>
      </c>
      <c r="BI1578" s="163"/>
      <c r="BJ1578" s="305" t="s">
        <v>110</v>
      </c>
      <c r="BK1578" s="305" t="s">
        <v>115</v>
      </c>
      <c r="BL1578" s="305">
        <v>0.4</v>
      </c>
      <c r="BM1578" s="307"/>
      <c r="BN1578" s="307"/>
      <c r="BO1578" s="307"/>
      <c r="BP1578" s="307"/>
      <c r="BQ1578" s="307"/>
      <c r="BR1578" s="307">
        <v>12</v>
      </c>
      <c r="BS1578" s="307">
        <v>12</v>
      </c>
      <c r="BT1578" s="307"/>
      <c r="BU1578" s="307"/>
      <c r="BV1578" s="309"/>
      <c r="BW1578" s="310"/>
      <c r="BX1578" s="305"/>
      <c r="BY1578" s="308"/>
      <c r="BZ1578" s="308"/>
      <c r="CA1578" s="308"/>
      <c r="CB1578" s="308"/>
      <c r="CC1578" s="307"/>
      <c r="CD1578" s="305"/>
      <c r="CE1578" s="310"/>
      <c r="CF1578" s="305"/>
      <c r="CG1578" s="308"/>
      <c r="CH1578" s="308"/>
      <c r="CI1578" s="308"/>
      <c r="CJ1578" s="308"/>
      <c r="CK1578" s="307"/>
      <c r="CL1578" s="307"/>
      <c r="CM1578" s="307"/>
      <c r="CN1578" s="311"/>
      <c r="CO1578" s="305"/>
      <c r="CP1578" s="305"/>
      <c r="CQ1578" s="308"/>
      <c r="CR1578" s="308"/>
      <c r="CS1578" s="308"/>
      <c r="CT1578" s="308"/>
      <c r="CW1578" s="318" t="s">
        <v>1901</v>
      </c>
      <c r="CX1578" s="318" t="s">
        <v>1919</v>
      </c>
      <c r="CY1578" s="320" t="s">
        <v>925</v>
      </c>
      <c r="CZ1578" s="319" t="s">
        <v>53</v>
      </c>
      <c r="DA1578" s="319" t="s">
        <v>53</v>
      </c>
      <c r="DB1578" s="319">
        <v>0</v>
      </c>
      <c r="DC1578" s="319">
        <v>0</v>
      </c>
      <c r="DD1578" s="319">
        <v>6</v>
      </c>
      <c r="DE1578" s="319">
        <v>6</v>
      </c>
      <c r="DF1578" s="319" t="s">
        <v>48</v>
      </c>
    </row>
    <row r="1579" spans="1:110" s="299" customFormat="1" ht="16" customHeight="1">
      <c r="A1579" s="297" t="s">
        <v>5557</v>
      </c>
      <c r="B1579" s="297" t="s">
        <v>5557</v>
      </c>
      <c r="C1579" s="119" t="s">
        <v>115</v>
      </c>
      <c r="D1579" s="119" t="s">
        <v>1901</v>
      </c>
      <c r="E1579" s="119" t="s">
        <v>1928</v>
      </c>
      <c r="F1579" s="298">
        <v>1579</v>
      </c>
      <c r="G1579" s="119"/>
      <c r="H1579" s="119"/>
      <c r="I1579" s="119"/>
      <c r="J1579" s="119"/>
      <c r="K1579" s="119" t="s">
        <v>378</v>
      </c>
      <c r="L1579" s="119"/>
      <c r="M1579" s="119" t="s">
        <v>147</v>
      </c>
      <c r="N1579" s="119"/>
      <c r="O1579" s="119"/>
      <c r="P1579" s="119"/>
      <c r="Q1579" s="119"/>
      <c r="R1579" s="119">
        <v>1</v>
      </c>
      <c r="S1579" s="119"/>
      <c r="T1579" s="119"/>
      <c r="U1579" s="119"/>
      <c r="V1579" s="119"/>
      <c r="W1579" s="119"/>
      <c r="X1579" s="119" t="s">
        <v>5558</v>
      </c>
      <c r="Y1579" s="119" t="s">
        <v>5559</v>
      </c>
      <c r="Z1579" s="119" t="s">
        <v>5560</v>
      </c>
      <c r="AA1579" s="119" t="s">
        <v>5561</v>
      </c>
      <c r="AB1579" s="119" t="s">
        <v>1209</v>
      </c>
      <c r="AD1579" s="300"/>
      <c r="AE1579" s="304"/>
      <c r="AF1579" s="297"/>
      <c r="AG1579" s="355">
        <v>0</v>
      </c>
      <c r="AH1579" s="297" t="s">
        <v>5557</v>
      </c>
      <c r="AI1579" s="297" t="s">
        <v>5557</v>
      </c>
      <c r="AJ1579" s="302">
        <v>4</v>
      </c>
      <c r="AX1579" s="303"/>
      <c r="AZ1579" s="303"/>
      <c r="BB1579" s="304"/>
      <c r="BC1579" s="304"/>
      <c r="BD1579" s="303"/>
      <c r="BE1579" s="303"/>
      <c r="BF1579" s="305"/>
      <c r="BG1579" s="305"/>
      <c r="BH1579" s="306" t="s">
        <v>1901</v>
      </c>
      <c r="BI1579" s="163"/>
      <c r="BJ1579" s="305" t="s">
        <v>110</v>
      </c>
      <c r="BK1579" s="305" t="s">
        <v>115</v>
      </c>
      <c r="BL1579" s="305">
        <v>0.4</v>
      </c>
      <c r="BM1579" s="307"/>
      <c r="BN1579" s="307"/>
      <c r="BO1579" s="307"/>
      <c r="BP1579" s="307"/>
      <c r="BQ1579" s="307"/>
      <c r="BR1579" s="307">
        <v>12</v>
      </c>
      <c r="BS1579" s="307">
        <v>12</v>
      </c>
      <c r="BT1579" s="307"/>
      <c r="BU1579" s="307"/>
      <c r="BV1579" s="309"/>
      <c r="BW1579" s="310"/>
      <c r="BX1579" s="305"/>
      <c r="BY1579" s="308"/>
      <c r="BZ1579" s="308"/>
      <c r="CA1579" s="308"/>
      <c r="CB1579" s="308"/>
      <c r="CC1579" s="307"/>
      <c r="CD1579" s="305"/>
      <c r="CE1579" s="310"/>
      <c r="CF1579" s="305"/>
      <c r="CG1579" s="308"/>
      <c r="CH1579" s="308"/>
      <c r="CI1579" s="308"/>
      <c r="CJ1579" s="308"/>
      <c r="CK1579" s="307"/>
      <c r="CL1579" s="307"/>
      <c r="CM1579" s="307"/>
      <c r="CN1579" s="311"/>
      <c r="CO1579" s="305"/>
      <c r="CP1579" s="305"/>
      <c r="CQ1579" s="308"/>
      <c r="CR1579" s="308"/>
      <c r="CS1579" s="308"/>
      <c r="CT1579" s="308"/>
      <c r="CW1579" s="318" t="s">
        <v>1901</v>
      </c>
      <c r="CX1579" s="318" t="s">
        <v>1928</v>
      </c>
      <c r="CY1579" s="320" t="s">
        <v>925</v>
      </c>
      <c r="CZ1579" s="319" t="s">
        <v>53</v>
      </c>
      <c r="DA1579" s="319" t="s">
        <v>53</v>
      </c>
      <c r="DB1579" s="319">
        <v>0</v>
      </c>
      <c r="DC1579" s="319">
        <v>0</v>
      </c>
      <c r="DD1579" s="319">
        <v>6</v>
      </c>
      <c r="DE1579" s="319">
        <v>6</v>
      </c>
      <c r="DF1579" s="319" t="s">
        <v>48</v>
      </c>
    </row>
    <row r="1580" spans="1:110" s="299" customFormat="1" ht="16" customHeight="1">
      <c r="A1580" s="297" t="s">
        <v>5562</v>
      </c>
      <c r="B1580" s="297" t="s">
        <v>5562</v>
      </c>
      <c r="C1580" s="119" t="s">
        <v>115</v>
      </c>
      <c r="D1580" s="119" t="s">
        <v>1686</v>
      </c>
      <c r="E1580" s="119" t="s">
        <v>1937</v>
      </c>
      <c r="F1580" s="298">
        <v>1580</v>
      </c>
      <c r="G1580" s="119"/>
      <c r="H1580" s="119"/>
      <c r="I1580" s="119"/>
      <c r="J1580" s="119"/>
      <c r="K1580" s="119" t="s">
        <v>378</v>
      </c>
      <c r="L1580" s="119"/>
      <c r="M1580" s="119" t="s">
        <v>147</v>
      </c>
      <c r="N1580" s="119"/>
      <c r="O1580" s="119"/>
      <c r="P1580" s="119"/>
      <c r="Q1580" s="119"/>
      <c r="R1580" s="119">
        <v>1</v>
      </c>
      <c r="S1580" s="119"/>
      <c r="T1580" s="119"/>
      <c r="U1580" s="119"/>
      <c r="V1580" s="119"/>
      <c r="W1580" s="119"/>
      <c r="X1580" s="119" t="s">
        <v>5563</v>
      </c>
      <c r="Y1580" s="119" t="s">
        <v>5564</v>
      </c>
      <c r="Z1580" s="119" t="s">
        <v>5565</v>
      </c>
      <c r="AA1580" s="119" t="s">
        <v>5566</v>
      </c>
      <c r="AB1580" s="119" t="s">
        <v>1209</v>
      </c>
      <c r="AD1580" s="300"/>
      <c r="AE1580" s="304"/>
      <c r="AF1580" s="297"/>
      <c r="AG1580" s="355">
        <v>0</v>
      </c>
      <c r="AH1580" s="297" t="s">
        <v>5562</v>
      </c>
      <c r="AI1580" s="297" t="s">
        <v>5562</v>
      </c>
      <c r="AJ1580" s="302">
        <v>2</v>
      </c>
      <c r="AX1580" s="303"/>
      <c r="AZ1580" s="303"/>
      <c r="BB1580" s="304"/>
      <c r="BC1580" s="304"/>
      <c r="BD1580" s="303"/>
      <c r="BE1580" s="303"/>
      <c r="BF1580" s="305"/>
      <c r="BG1580" s="305"/>
      <c r="BH1580" s="306" t="s">
        <v>1686</v>
      </c>
      <c r="BI1580" s="163"/>
      <c r="BJ1580" s="305" t="s">
        <v>110</v>
      </c>
      <c r="BK1580" s="305" t="s">
        <v>115</v>
      </c>
      <c r="BL1580" s="305">
        <v>1.5</v>
      </c>
      <c r="BM1580" s="307"/>
      <c r="BN1580" s="307"/>
      <c r="BO1580" s="307"/>
      <c r="BP1580" s="307"/>
      <c r="BQ1580" s="307"/>
      <c r="BR1580" s="307">
        <v>60</v>
      </c>
      <c r="BS1580" s="307">
        <v>60</v>
      </c>
      <c r="BT1580" s="307"/>
      <c r="BU1580" s="307"/>
      <c r="BV1580" s="309"/>
      <c r="BW1580" s="310"/>
      <c r="BX1580" s="305"/>
      <c r="BY1580" s="308"/>
      <c r="BZ1580" s="308"/>
      <c r="CA1580" s="308"/>
      <c r="CB1580" s="308"/>
      <c r="CC1580" s="307"/>
      <c r="CD1580" s="305"/>
      <c r="CE1580" s="310"/>
      <c r="CF1580" s="305"/>
      <c r="CG1580" s="308"/>
      <c r="CH1580" s="308"/>
      <c r="CI1580" s="308"/>
      <c r="CJ1580" s="308"/>
      <c r="CK1580" s="307"/>
      <c r="CL1580" s="307"/>
      <c r="CM1580" s="307"/>
      <c r="CN1580" s="311"/>
      <c r="CO1580" s="305"/>
      <c r="CP1580" s="305"/>
      <c r="CQ1580" s="308"/>
      <c r="CR1580" s="308"/>
      <c r="CS1580" s="308"/>
      <c r="CT1580" s="308"/>
      <c r="CW1580" s="318" t="s">
        <v>1686</v>
      </c>
      <c r="CX1580" s="318" t="s">
        <v>1937</v>
      </c>
      <c r="CY1580" s="320" t="s">
        <v>925</v>
      </c>
      <c r="CZ1580" s="319" t="s">
        <v>53</v>
      </c>
      <c r="DA1580" s="319" t="s">
        <v>53</v>
      </c>
      <c r="DB1580" s="319">
        <v>6</v>
      </c>
      <c r="DC1580" s="319">
        <v>6</v>
      </c>
      <c r="DD1580" s="319">
        <v>30</v>
      </c>
      <c r="DE1580" s="319">
        <v>30</v>
      </c>
      <c r="DF1580" s="319" t="s">
        <v>48</v>
      </c>
    </row>
    <row r="1581" spans="1:110" s="299" customFormat="1" ht="16" customHeight="1">
      <c r="A1581" s="297" t="s">
        <v>5567</v>
      </c>
      <c r="B1581" s="297" t="s">
        <v>5567</v>
      </c>
      <c r="C1581" s="119" t="s">
        <v>115</v>
      </c>
      <c r="D1581" s="119" t="s">
        <v>1937</v>
      </c>
      <c r="E1581" s="119" t="s">
        <v>1946</v>
      </c>
      <c r="F1581" s="298">
        <v>1581</v>
      </c>
      <c r="G1581" s="119"/>
      <c r="H1581" s="119"/>
      <c r="I1581" s="119"/>
      <c r="J1581" s="119"/>
      <c r="K1581" s="119" t="s">
        <v>378</v>
      </c>
      <c r="L1581" s="119"/>
      <c r="M1581" s="119" t="s">
        <v>147</v>
      </c>
      <c r="N1581" s="119"/>
      <c r="O1581" s="119"/>
      <c r="P1581" s="119"/>
      <c r="Q1581" s="119"/>
      <c r="R1581" s="119">
        <v>1</v>
      </c>
      <c r="S1581" s="119"/>
      <c r="T1581" s="119"/>
      <c r="U1581" s="119"/>
      <c r="V1581" s="119"/>
      <c r="W1581" s="119"/>
      <c r="X1581" s="119" t="s">
        <v>5568</v>
      </c>
      <c r="Y1581" s="119" t="s">
        <v>5569</v>
      </c>
      <c r="Z1581" s="119" t="s">
        <v>5570</v>
      </c>
      <c r="AA1581" s="119" t="s">
        <v>5571</v>
      </c>
      <c r="AB1581" s="119" t="s">
        <v>1209</v>
      </c>
      <c r="AD1581" s="300"/>
      <c r="AE1581" s="304"/>
      <c r="AF1581" s="297"/>
      <c r="AG1581" s="355">
        <v>0</v>
      </c>
      <c r="AH1581" s="297" t="s">
        <v>5567</v>
      </c>
      <c r="AI1581" s="297" t="s">
        <v>5567</v>
      </c>
      <c r="AJ1581" s="302">
        <v>3</v>
      </c>
      <c r="AX1581" s="303"/>
      <c r="AZ1581" s="303"/>
      <c r="BB1581" s="304"/>
      <c r="BC1581" s="304"/>
      <c r="BD1581" s="303"/>
      <c r="BE1581" s="303"/>
      <c r="BF1581" s="305"/>
      <c r="BG1581" s="305"/>
      <c r="BH1581" s="306" t="s">
        <v>1937</v>
      </c>
      <c r="BI1581" s="163"/>
      <c r="BJ1581" s="305" t="s">
        <v>110</v>
      </c>
      <c r="BK1581" s="305" t="s">
        <v>115</v>
      </c>
      <c r="BL1581" s="305">
        <v>0.7</v>
      </c>
      <c r="BM1581" s="307"/>
      <c r="BN1581" s="307"/>
      <c r="BO1581" s="307"/>
      <c r="BP1581" s="307"/>
      <c r="BQ1581" s="307"/>
      <c r="BR1581" s="307">
        <v>35</v>
      </c>
      <c r="BS1581" s="307">
        <v>35</v>
      </c>
      <c r="BT1581" s="307"/>
      <c r="BU1581" s="307"/>
      <c r="BV1581" s="309"/>
      <c r="BW1581" s="310"/>
      <c r="BX1581" s="305"/>
      <c r="BY1581" s="308"/>
      <c r="BZ1581" s="308"/>
      <c r="CA1581" s="308"/>
      <c r="CB1581" s="308"/>
      <c r="CC1581" s="307"/>
      <c r="CD1581" s="305"/>
      <c r="CE1581" s="310"/>
      <c r="CF1581" s="305"/>
      <c r="CG1581" s="308"/>
      <c r="CH1581" s="308"/>
      <c r="CI1581" s="308"/>
      <c r="CJ1581" s="308"/>
      <c r="CK1581" s="307"/>
      <c r="CL1581" s="307"/>
      <c r="CM1581" s="307"/>
      <c r="CN1581" s="311"/>
      <c r="CO1581" s="305"/>
      <c r="CP1581" s="305"/>
      <c r="CQ1581" s="308"/>
      <c r="CR1581" s="308"/>
      <c r="CS1581" s="308"/>
      <c r="CT1581" s="308"/>
      <c r="CW1581" s="318" t="s">
        <v>1937</v>
      </c>
      <c r="CX1581" s="318" t="s">
        <v>1946</v>
      </c>
      <c r="CY1581" s="320" t="s">
        <v>925</v>
      </c>
      <c r="CZ1581" s="319" t="s">
        <v>53</v>
      </c>
      <c r="DA1581" s="319" t="s">
        <v>53</v>
      </c>
      <c r="DB1581" s="319">
        <v>0</v>
      </c>
      <c r="DC1581" s="319">
        <v>0</v>
      </c>
      <c r="DD1581" s="319">
        <v>17.5</v>
      </c>
      <c r="DE1581" s="319">
        <v>17.5</v>
      </c>
      <c r="DF1581" s="319" t="s">
        <v>48</v>
      </c>
    </row>
    <row r="1582" spans="1:110" s="299" customFormat="1" ht="16" customHeight="1">
      <c r="A1582" s="297" t="s">
        <v>5572</v>
      </c>
      <c r="B1582" s="297" t="s">
        <v>5572</v>
      </c>
      <c r="C1582" s="119" t="s">
        <v>115</v>
      </c>
      <c r="D1582" s="119" t="s">
        <v>1946</v>
      </c>
      <c r="E1582" s="119" t="s">
        <v>1955</v>
      </c>
      <c r="F1582" s="298">
        <v>1582</v>
      </c>
      <c r="G1582" s="119"/>
      <c r="H1582" s="119"/>
      <c r="I1582" s="119"/>
      <c r="J1582" s="119"/>
      <c r="K1582" s="119" t="s">
        <v>378</v>
      </c>
      <c r="L1582" s="119"/>
      <c r="M1582" s="119" t="s">
        <v>147</v>
      </c>
      <c r="N1582" s="119"/>
      <c r="O1582" s="119"/>
      <c r="P1582" s="119"/>
      <c r="Q1582" s="119"/>
      <c r="R1582" s="119">
        <v>1</v>
      </c>
      <c r="S1582" s="119"/>
      <c r="T1582" s="119"/>
      <c r="U1582" s="119"/>
      <c r="V1582" s="119"/>
      <c r="W1582" s="119"/>
      <c r="X1582" s="119" t="s">
        <v>5573</v>
      </c>
      <c r="Y1582" s="119" t="s">
        <v>5574</v>
      </c>
      <c r="Z1582" s="119" t="s">
        <v>5575</v>
      </c>
      <c r="AA1582" s="119" t="s">
        <v>5576</v>
      </c>
      <c r="AB1582" s="119" t="s">
        <v>1209</v>
      </c>
      <c r="AD1582" s="300"/>
      <c r="AE1582" s="304"/>
      <c r="AF1582" s="297"/>
      <c r="AG1582" s="355">
        <v>0</v>
      </c>
      <c r="AH1582" s="297" t="s">
        <v>5572</v>
      </c>
      <c r="AI1582" s="297" t="s">
        <v>5572</v>
      </c>
      <c r="AJ1582" s="302">
        <v>4</v>
      </c>
      <c r="AX1582" s="303"/>
      <c r="AZ1582" s="303"/>
      <c r="BB1582" s="304"/>
      <c r="BC1582" s="304"/>
      <c r="BD1582" s="303"/>
      <c r="BE1582" s="303"/>
      <c r="BF1582" s="305"/>
      <c r="BG1582" s="305"/>
      <c r="BH1582" s="306" t="s">
        <v>1946</v>
      </c>
      <c r="BI1582" s="163"/>
      <c r="BJ1582" s="305" t="s">
        <v>110</v>
      </c>
      <c r="BK1582" s="305" t="s">
        <v>115</v>
      </c>
      <c r="BL1582" s="305">
        <v>0.4</v>
      </c>
      <c r="BM1582" s="307"/>
      <c r="BN1582" s="307"/>
      <c r="BO1582" s="307"/>
      <c r="BP1582" s="307"/>
      <c r="BQ1582" s="307"/>
      <c r="BR1582" s="307">
        <v>12</v>
      </c>
      <c r="BS1582" s="307">
        <v>12</v>
      </c>
      <c r="BT1582" s="307"/>
      <c r="BU1582" s="307"/>
      <c r="BV1582" s="309"/>
      <c r="BW1582" s="310"/>
      <c r="BX1582" s="305"/>
      <c r="BY1582" s="308"/>
      <c r="BZ1582" s="308"/>
      <c r="CA1582" s="308"/>
      <c r="CB1582" s="308"/>
      <c r="CC1582" s="307"/>
      <c r="CD1582" s="305"/>
      <c r="CE1582" s="310"/>
      <c r="CF1582" s="305"/>
      <c r="CG1582" s="308"/>
      <c r="CH1582" s="308"/>
      <c r="CI1582" s="308"/>
      <c r="CJ1582" s="308"/>
      <c r="CK1582" s="307"/>
      <c r="CL1582" s="307"/>
      <c r="CM1582" s="307"/>
      <c r="CN1582" s="311"/>
      <c r="CO1582" s="305"/>
      <c r="CP1582" s="305"/>
      <c r="CQ1582" s="308"/>
      <c r="CR1582" s="308"/>
      <c r="CS1582" s="308"/>
      <c r="CT1582" s="308"/>
      <c r="CW1582" s="318" t="s">
        <v>1946</v>
      </c>
      <c r="CX1582" s="318" t="s">
        <v>1955</v>
      </c>
      <c r="CY1582" s="320" t="s">
        <v>925</v>
      </c>
      <c r="CZ1582" s="319" t="s">
        <v>53</v>
      </c>
      <c r="DA1582" s="319" t="s">
        <v>53</v>
      </c>
      <c r="DB1582" s="319">
        <v>0</v>
      </c>
      <c r="DC1582" s="319">
        <v>0</v>
      </c>
      <c r="DD1582" s="319">
        <v>6</v>
      </c>
      <c r="DE1582" s="319">
        <v>6</v>
      </c>
      <c r="DF1582" s="319" t="s">
        <v>48</v>
      </c>
    </row>
    <row r="1583" spans="1:110" s="299" customFormat="1" ht="16" customHeight="1">
      <c r="A1583" s="297" t="s">
        <v>5577</v>
      </c>
      <c r="B1583" s="297" t="s">
        <v>5577</v>
      </c>
      <c r="C1583" s="119" t="s">
        <v>115</v>
      </c>
      <c r="D1583" s="119" t="s">
        <v>1946</v>
      </c>
      <c r="E1583" s="119" t="s">
        <v>1964</v>
      </c>
      <c r="F1583" s="298">
        <v>1583</v>
      </c>
      <c r="G1583" s="119"/>
      <c r="H1583" s="119"/>
      <c r="I1583" s="119"/>
      <c r="J1583" s="119"/>
      <c r="K1583" s="119" t="s">
        <v>378</v>
      </c>
      <c r="L1583" s="119"/>
      <c r="M1583" s="119" t="s">
        <v>147</v>
      </c>
      <c r="N1583" s="119"/>
      <c r="O1583" s="119"/>
      <c r="P1583" s="119"/>
      <c r="Q1583" s="119"/>
      <c r="R1583" s="119">
        <v>1</v>
      </c>
      <c r="S1583" s="119"/>
      <c r="T1583" s="119"/>
      <c r="U1583" s="119"/>
      <c r="V1583" s="119"/>
      <c r="W1583" s="119"/>
      <c r="X1583" s="119" t="s">
        <v>5578</v>
      </c>
      <c r="Y1583" s="119" t="s">
        <v>5579</v>
      </c>
      <c r="Z1583" s="119" t="s">
        <v>5580</v>
      </c>
      <c r="AA1583" s="119" t="s">
        <v>5581</v>
      </c>
      <c r="AB1583" s="119" t="s">
        <v>1209</v>
      </c>
      <c r="AD1583" s="300"/>
      <c r="AE1583" s="304"/>
      <c r="AF1583" s="297"/>
      <c r="AG1583" s="355">
        <v>0</v>
      </c>
      <c r="AH1583" s="297" t="s">
        <v>5577</v>
      </c>
      <c r="AI1583" s="297" t="s">
        <v>5577</v>
      </c>
      <c r="AJ1583" s="302">
        <v>4</v>
      </c>
      <c r="AX1583" s="303"/>
      <c r="AZ1583" s="303"/>
      <c r="BB1583" s="304"/>
      <c r="BC1583" s="304"/>
      <c r="BD1583" s="303"/>
      <c r="BE1583" s="303"/>
      <c r="BF1583" s="305"/>
      <c r="BG1583" s="305"/>
      <c r="BH1583" s="306" t="s">
        <v>1946</v>
      </c>
      <c r="BI1583" s="163"/>
      <c r="BJ1583" s="305" t="s">
        <v>110</v>
      </c>
      <c r="BK1583" s="305" t="s">
        <v>115</v>
      </c>
      <c r="BL1583" s="305">
        <v>0.4</v>
      </c>
      <c r="BM1583" s="307"/>
      <c r="BN1583" s="307"/>
      <c r="BO1583" s="307"/>
      <c r="BP1583" s="307"/>
      <c r="BQ1583" s="307"/>
      <c r="BR1583" s="307">
        <v>12</v>
      </c>
      <c r="BS1583" s="307">
        <v>12</v>
      </c>
      <c r="BT1583" s="307"/>
      <c r="BU1583" s="307"/>
      <c r="BV1583" s="309"/>
      <c r="BW1583" s="310"/>
      <c r="BX1583" s="305"/>
      <c r="BY1583" s="308"/>
      <c r="BZ1583" s="308"/>
      <c r="CA1583" s="308"/>
      <c r="CB1583" s="308"/>
      <c r="CC1583" s="307"/>
      <c r="CD1583" s="305"/>
      <c r="CE1583" s="310"/>
      <c r="CF1583" s="305"/>
      <c r="CG1583" s="308"/>
      <c r="CH1583" s="308"/>
      <c r="CI1583" s="308"/>
      <c r="CJ1583" s="308"/>
      <c r="CK1583" s="307"/>
      <c r="CL1583" s="307"/>
      <c r="CM1583" s="307"/>
      <c r="CN1583" s="311"/>
      <c r="CO1583" s="305"/>
      <c r="CP1583" s="305"/>
      <c r="CQ1583" s="308"/>
      <c r="CR1583" s="308"/>
      <c r="CS1583" s="308"/>
      <c r="CT1583" s="308"/>
      <c r="CW1583" s="318" t="s">
        <v>1946</v>
      </c>
      <c r="CX1583" s="318" t="s">
        <v>1964</v>
      </c>
      <c r="CY1583" s="320" t="s">
        <v>925</v>
      </c>
      <c r="CZ1583" s="319" t="s">
        <v>53</v>
      </c>
      <c r="DA1583" s="319" t="s">
        <v>53</v>
      </c>
      <c r="DB1583" s="319">
        <v>0</v>
      </c>
      <c r="DC1583" s="319">
        <v>0</v>
      </c>
      <c r="DD1583" s="319">
        <v>6</v>
      </c>
      <c r="DE1583" s="319">
        <v>6</v>
      </c>
      <c r="DF1583" s="319" t="s">
        <v>48</v>
      </c>
    </row>
    <row r="1584" spans="1:110" s="299" customFormat="1" ht="16" customHeight="1">
      <c r="A1584" s="297" t="s">
        <v>5582</v>
      </c>
      <c r="B1584" s="297" t="s">
        <v>5582</v>
      </c>
      <c r="C1584" s="119" t="s">
        <v>115</v>
      </c>
      <c r="D1584" s="119" t="s">
        <v>1946</v>
      </c>
      <c r="E1584" s="119" t="s">
        <v>1973</v>
      </c>
      <c r="F1584" s="298">
        <v>1584</v>
      </c>
      <c r="G1584" s="119"/>
      <c r="H1584" s="119"/>
      <c r="I1584" s="119"/>
      <c r="J1584" s="119"/>
      <c r="K1584" s="119" t="s">
        <v>378</v>
      </c>
      <c r="L1584" s="119"/>
      <c r="M1584" s="119" t="s">
        <v>147</v>
      </c>
      <c r="N1584" s="119"/>
      <c r="O1584" s="119"/>
      <c r="P1584" s="119"/>
      <c r="Q1584" s="119"/>
      <c r="R1584" s="119">
        <v>1</v>
      </c>
      <c r="S1584" s="119"/>
      <c r="T1584" s="119"/>
      <c r="U1584" s="119"/>
      <c r="V1584" s="119"/>
      <c r="W1584" s="119"/>
      <c r="X1584" s="119" t="s">
        <v>5583</v>
      </c>
      <c r="Y1584" s="119" t="s">
        <v>5584</v>
      </c>
      <c r="Z1584" s="119" t="s">
        <v>5585</v>
      </c>
      <c r="AA1584" s="119" t="s">
        <v>5586</v>
      </c>
      <c r="AB1584" s="119" t="s">
        <v>1209</v>
      </c>
      <c r="AD1584" s="300"/>
      <c r="AE1584" s="304"/>
      <c r="AF1584" s="297"/>
      <c r="AG1584" s="355">
        <v>0</v>
      </c>
      <c r="AH1584" s="297" t="s">
        <v>5582</v>
      </c>
      <c r="AI1584" s="297" t="s">
        <v>5582</v>
      </c>
      <c r="AJ1584" s="302">
        <v>4</v>
      </c>
      <c r="AX1584" s="303"/>
      <c r="AZ1584" s="303"/>
      <c r="BB1584" s="304"/>
      <c r="BC1584" s="304"/>
      <c r="BD1584" s="303"/>
      <c r="BE1584" s="303"/>
      <c r="BF1584" s="305"/>
      <c r="BG1584" s="305"/>
      <c r="BH1584" s="306" t="s">
        <v>1946</v>
      </c>
      <c r="BI1584" s="163"/>
      <c r="BJ1584" s="305" t="s">
        <v>110</v>
      </c>
      <c r="BK1584" s="305" t="s">
        <v>115</v>
      </c>
      <c r="BL1584" s="305">
        <v>0.4</v>
      </c>
      <c r="BM1584" s="307"/>
      <c r="BN1584" s="307"/>
      <c r="BO1584" s="307"/>
      <c r="BP1584" s="307"/>
      <c r="BQ1584" s="307"/>
      <c r="BR1584" s="307">
        <v>12</v>
      </c>
      <c r="BS1584" s="307">
        <v>12</v>
      </c>
      <c r="BT1584" s="307"/>
      <c r="BU1584" s="307"/>
      <c r="BV1584" s="309"/>
      <c r="BW1584" s="310"/>
      <c r="BX1584" s="305"/>
      <c r="BY1584" s="308"/>
      <c r="BZ1584" s="308"/>
      <c r="CA1584" s="308"/>
      <c r="CB1584" s="308"/>
      <c r="CC1584" s="307"/>
      <c r="CD1584" s="305"/>
      <c r="CE1584" s="310"/>
      <c r="CF1584" s="305"/>
      <c r="CG1584" s="308"/>
      <c r="CH1584" s="308"/>
      <c r="CI1584" s="308"/>
      <c r="CJ1584" s="308"/>
      <c r="CK1584" s="307"/>
      <c r="CL1584" s="307"/>
      <c r="CM1584" s="307"/>
      <c r="CN1584" s="311"/>
      <c r="CO1584" s="305"/>
      <c r="CP1584" s="305"/>
      <c r="CQ1584" s="308"/>
      <c r="CR1584" s="308"/>
      <c r="CS1584" s="308"/>
      <c r="CT1584" s="308"/>
      <c r="CW1584" s="318" t="s">
        <v>1946</v>
      </c>
      <c r="CX1584" s="318" t="s">
        <v>1973</v>
      </c>
      <c r="CY1584" s="320" t="s">
        <v>925</v>
      </c>
      <c r="CZ1584" s="319" t="s">
        <v>53</v>
      </c>
      <c r="DA1584" s="319" t="s">
        <v>53</v>
      </c>
      <c r="DB1584" s="319">
        <v>0</v>
      </c>
      <c r="DC1584" s="319">
        <v>0</v>
      </c>
      <c r="DD1584" s="319">
        <v>6</v>
      </c>
      <c r="DE1584" s="319">
        <v>6</v>
      </c>
      <c r="DF1584" s="319" t="s">
        <v>48</v>
      </c>
    </row>
    <row r="1585" spans="1:110" s="299" customFormat="1" ht="16" customHeight="1">
      <c r="A1585" s="297" t="s">
        <v>5587</v>
      </c>
      <c r="B1585" s="297" t="s">
        <v>5587</v>
      </c>
      <c r="C1585" s="119" t="s">
        <v>115</v>
      </c>
      <c r="D1585" s="119" t="s">
        <v>1937</v>
      </c>
      <c r="E1585" s="119" t="s">
        <v>1982</v>
      </c>
      <c r="F1585" s="298">
        <v>1585</v>
      </c>
      <c r="G1585" s="119"/>
      <c r="H1585" s="119"/>
      <c r="I1585" s="119"/>
      <c r="J1585" s="119"/>
      <c r="K1585" s="119" t="s">
        <v>378</v>
      </c>
      <c r="L1585" s="119"/>
      <c r="M1585" s="119" t="s">
        <v>147</v>
      </c>
      <c r="N1585" s="119"/>
      <c r="O1585" s="119"/>
      <c r="P1585" s="119"/>
      <c r="Q1585" s="119"/>
      <c r="R1585" s="119">
        <v>1</v>
      </c>
      <c r="S1585" s="119"/>
      <c r="T1585" s="119"/>
      <c r="U1585" s="119"/>
      <c r="V1585" s="119"/>
      <c r="W1585" s="119"/>
      <c r="X1585" s="119" t="s">
        <v>5588</v>
      </c>
      <c r="Y1585" s="119" t="s">
        <v>5589</v>
      </c>
      <c r="Z1585" s="119" t="s">
        <v>5590</v>
      </c>
      <c r="AA1585" s="119" t="s">
        <v>5591</v>
      </c>
      <c r="AB1585" s="119" t="s">
        <v>1209</v>
      </c>
      <c r="AD1585" s="300"/>
      <c r="AE1585" s="304"/>
      <c r="AF1585" s="297"/>
      <c r="AG1585" s="355">
        <v>0</v>
      </c>
      <c r="AH1585" s="297" t="s">
        <v>5587</v>
      </c>
      <c r="AI1585" s="297" t="s">
        <v>5587</v>
      </c>
      <c r="AJ1585" s="302">
        <v>3</v>
      </c>
      <c r="AX1585" s="303"/>
      <c r="AZ1585" s="303"/>
      <c r="BB1585" s="304"/>
      <c r="BC1585" s="304"/>
      <c r="BD1585" s="303"/>
      <c r="BE1585" s="303"/>
      <c r="BF1585" s="305"/>
      <c r="BG1585" s="305"/>
      <c r="BH1585" s="306" t="s">
        <v>1937</v>
      </c>
      <c r="BI1585" s="163"/>
      <c r="BJ1585" s="305" t="s">
        <v>110</v>
      </c>
      <c r="BK1585" s="305" t="s">
        <v>115</v>
      </c>
      <c r="BL1585" s="305">
        <v>0.7</v>
      </c>
      <c r="BM1585" s="307"/>
      <c r="BN1585" s="307"/>
      <c r="BO1585" s="307"/>
      <c r="BP1585" s="307"/>
      <c r="BQ1585" s="307"/>
      <c r="BR1585" s="307">
        <v>35</v>
      </c>
      <c r="BS1585" s="307">
        <v>35</v>
      </c>
      <c r="BT1585" s="307"/>
      <c r="BU1585" s="307"/>
      <c r="BV1585" s="309"/>
      <c r="BW1585" s="310"/>
      <c r="BX1585" s="305"/>
      <c r="BY1585" s="308"/>
      <c r="BZ1585" s="308"/>
      <c r="CA1585" s="308"/>
      <c r="CB1585" s="308"/>
      <c r="CC1585" s="307"/>
      <c r="CD1585" s="305"/>
      <c r="CE1585" s="310"/>
      <c r="CF1585" s="305"/>
      <c r="CG1585" s="308"/>
      <c r="CH1585" s="308"/>
      <c r="CI1585" s="308"/>
      <c r="CJ1585" s="308"/>
      <c r="CK1585" s="307"/>
      <c r="CL1585" s="307"/>
      <c r="CM1585" s="307"/>
      <c r="CN1585" s="311"/>
      <c r="CO1585" s="305"/>
      <c r="CP1585" s="305"/>
      <c r="CQ1585" s="308"/>
      <c r="CR1585" s="308"/>
      <c r="CS1585" s="308"/>
      <c r="CT1585" s="308"/>
      <c r="CW1585" s="318" t="s">
        <v>1937</v>
      </c>
      <c r="CX1585" s="318" t="s">
        <v>1982</v>
      </c>
      <c r="CY1585" s="320" t="s">
        <v>925</v>
      </c>
      <c r="CZ1585" s="319" t="s">
        <v>53</v>
      </c>
      <c r="DA1585" s="319" t="s">
        <v>53</v>
      </c>
      <c r="DB1585" s="319">
        <v>0</v>
      </c>
      <c r="DC1585" s="319">
        <v>0</v>
      </c>
      <c r="DD1585" s="319">
        <v>17.5</v>
      </c>
      <c r="DE1585" s="319">
        <v>17.5</v>
      </c>
      <c r="DF1585" s="319" t="s">
        <v>48</v>
      </c>
    </row>
    <row r="1586" spans="1:110" s="299" customFormat="1" ht="16" customHeight="1">
      <c r="A1586" s="297" t="s">
        <v>5592</v>
      </c>
      <c r="B1586" s="297" t="s">
        <v>5592</v>
      </c>
      <c r="C1586" s="119" t="s">
        <v>115</v>
      </c>
      <c r="D1586" s="119" t="s">
        <v>1982</v>
      </c>
      <c r="E1586" s="119" t="s">
        <v>1991</v>
      </c>
      <c r="F1586" s="298">
        <v>1586</v>
      </c>
      <c r="G1586" s="119"/>
      <c r="H1586" s="119"/>
      <c r="I1586" s="119"/>
      <c r="J1586" s="119"/>
      <c r="K1586" s="119" t="s">
        <v>378</v>
      </c>
      <c r="L1586" s="119"/>
      <c r="M1586" s="119" t="s">
        <v>147</v>
      </c>
      <c r="N1586" s="119"/>
      <c r="O1586" s="119"/>
      <c r="P1586" s="119"/>
      <c r="Q1586" s="119"/>
      <c r="R1586" s="119">
        <v>1</v>
      </c>
      <c r="S1586" s="119"/>
      <c r="T1586" s="119"/>
      <c r="U1586" s="119"/>
      <c r="V1586" s="119"/>
      <c r="W1586" s="119"/>
      <c r="X1586" s="119" t="s">
        <v>5593</v>
      </c>
      <c r="Y1586" s="119" t="s">
        <v>5594</v>
      </c>
      <c r="Z1586" s="119" t="s">
        <v>5595</v>
      </c>
      <c r="AA1586" s="119" t="s">
        <v>5596</v>
      </c>
      <c r="AB1586" s="119" t="s">
        <v>1209</v>
      </c>
      <c r="AD1586" s="300"/>
      <c r="AE1586" s="304"/>
      <c r="AF1586" s="297"/>
      <c r="AG1586" s="355">
        <v>0</v>
      </c>
      <c r="AH1586" s="297" t="s">
        <v>5592</v>
      </c>
      <c r="AI1586" s="297" t="s">
        <v>5592</v>
      </c>
      <c r="AJ1586" s="302">
        <v>4</v>
      </c>
      <c r="AX1586" s="303"/>
      <c r="AZ1586" s="303"/>
      <c r="BB1586" s="304"/>
      <c r="BC1586" s="304"/>
      <c r="BD1586" s="303"/>
      <c r="BE1586" s="303"/>
      <c r="BF1586" s="305"/>
      <c r="BG1586" s="305"/>
      <c r="BH1586" s="306" t="s">
        <v>1982</v>
      </c>
      <c r="BI1586" s="163"/>
      <c r="BJ1586" s="305" t="s">
        <v>110</v>
      </c>
      <c r="BK1586" s="305" t="s">
        <v>115</v>
      </c>
      <c r="BL1586" s="305">
        <v>0.4</v>
      </c>
      <c r="BM1586" s="307"/>
      <c r="BN1586" s="307"/>
      <c r="BO1586" s="307"/>
      <c r="BP1586" s="307"/>
      <c r="BQ1586" s="307"/>
      <c r="BR1586" s="307">
        <v>12</v>
      </c>
      <c r="BS1586" s="307">
        <v>12</v>
      </c>
      <c r="BT1586" s="307"/>
      <c r="BU1586" s="307"/>
      <c r="BV1586" s="309"/>
      <c r="BW1586" s="310"/>
      <c r="BX1586" s="305"/>
      <c r="BY1586" s="308"/>
      <c r="BZ1586" s="308"/>
      <c r="CA1586" s="308"/>
      <c r="CB1586" s="308"/>
      <c r="CC1586" s="307"/>
      <c r="CD1586" s="305"/>
      <c r="CE1586" s="310"/>
      <c r="CF1586" s="305"/>
      <c r="CG1586" s="308"/>
      <c r="CH1586" s="308"/>
      <c r="CI1586" s="308"/>
      <c r="CJ1586" s="308"/>
      <c r="CK1586" s="307"/>
      <c r="CL1586" s="307"/>
      <c r="CM1586" s="307"/>
      <c r="CN1586" s="311"/>
      <c r="CO1586" s="305"/>
      <c r="CP1586" s="305"/>
      <c r="CQ1586" s="308"/>
      <c r="CR1586" s="308"/>
      <c r="CS1586" s="308"/>
      <c r="CT1586" s="308"/>
      <c r="CW1586" s="318" t="s">
        <v>1982</v>
      </c>
      <c r="CX1586" s="318" t="s">
        <v>1991</v>
      </c>
      <c r="CY1586" s="320" t="s">
        <v>925</v>
      </c>
      <c r="CZ1586" s="319" t="s">
        <v>53</v>
      </c>
      <c r="DA1586" s="319" t="s">
        <v>53</v>
      </c>
      <c r="DB1586" s="319">
        <v>0</v>
      </c>
      <c r="DC1586" s="319">
        <v>0</v>
      </c>
      <c r="DD1586" s="319">
        <v>6</v>
      </c>
      <c r="DE1586" s="319">
        <v>6</v>
      </c>
      <c r="DF1586" s="319" t="s">
        <v>48</v>
      </c>
    </row>
    <row r="1587" spans="1:110" s="299" customFormat="1" ht="16" customHeight="1">
      <c r="A1587" s="297" t="s">
        <v>5597</v>
      </c>
      <c r="B1587" s="297" t="s">
        <v>5597</v>
      </c>
      <c r="C1587" s="119" t="s">
        <v>115</v>
      </c>
      <c r="D1587" s="119" t="s">
        <v>1982</v>
      </c>
      <c r="E1587" s="119" t="s">
        <v>2000</v>
      </c>
      <c r="F1587" s="298">
        <v>1587</v>
      </c>
      <c r="G1587" s="119"/>
      <c r="H1587" s="119"/>
      <c r="I1587" s="119"/>
      <c r="J1587" s="119"/>
      <c r="K1587" s="119" t="s">
        <v>378</v>
      </c>
      <c r="L1587" s="119"/>
      <c r="M1587" s="119" t="s">
        <v>147</v>
      </c>
      <c r="N1587" s="119"/>
      <c r="O1587" s="119"/>
      <c r="P1587" s="119"/>
      <c r="Q1587" s="119"/>
      <c r="R1587" s="119">
        <v>1</v>
      </c>
      <c r="S1587" s="119"/>
      <c r="T1587" s="119"/>
      <c r="U1587" s="119"/>
      <c r="V1587" s="119"/>
      <c r="W1587" s="119"/>
      <c r="X1587" s="119" t="s">
        <v>5598</v>
      </c>
      <c r="Y1587" s="119" t="s">
        <v>5599</v>
      </c>
      <c r="Z1587" s="119" t="s">
        <v>5600</v>
      </c>
      <c r="AA1587" s="119" t="s">
        <v>5601</v>
      </c>
      <c r="AB1587" s="119" t="s">
        <v>1209</v>
      </c>
      <c r="AD1587" s="300"/>
      <c r="AE1587" s="304"/>
      <c r="AF1587" s="297"/>
      <c r="AG1587" s="355">
        <v>0</v>
      </c>
      <c r="AH1587" s="297" t="s">
        <v>5597</v>
      </c>
      <c r="AI1587" s="297" t="s">
        <v>5597</v>
      </c>
      <c r="AJ1587" s="302">
        <v>4</v>
      </c>
      <c r="AX1587" s="303"/>
      <c r="AZ1587" s="303"/>
      <c r="BB1587" s="304"/>
      <c r="BC1587" s="304"/>
      <c r="BD1587" s="303"/>
      <c r="BE1587" s="303"/>
      <c r="BF1587" s="305"/>
      <c r="BG1587" s="305"/>
      <c r="BH1587" s="306" t="s">
        <v>1982</v>
      </c>
      <c r="BI1587" s="163"/>
      <c r="BJ1587" s="305" t="s">
        <v>110</v>
      </c>
      <c r="BK1587" s="305" t="s">
        <v>115</v>
      </c>
      <c r="BL1587" s="305">
        <v>0.4</v>
      </c>
      <c r="BM1587" s="307"/>
      <c r="BN1587" s="307"/>
      <c r="BO1587" s="307"/>
      <c r="BP1587" s="307"/>
      <c r="BQ1587" s="307"/>
      <c r="BR1587" s="307">
        <v>12</v>
      </c>
      <c r="BS1587" s="307">
        <v>12</v>
      </c>
      <c r="BT1587" s="307"/>
      <c r="BU1587" s="307"/>
      <c r="BV1587" s="309"/>
      <c r="BW1587" s="310"/>
      <c r="BX1587" s="305"/>
      <c r="BY1587" s="308"/>
      <c r="BZ1587" s="308"/>
      <c r="CA1587" s="308"/>
      <c r="CB1587" s="308"/>
      <c r="CC1587" s="307"/>
      <c r="CD1587" s="305"/>
      <c r="CE1587" s="310"/>
      <c r="CF1587" s="305"/>
      <c r="CG1587" s="308"/>
      <c r="CH1587" s="308"/>
      <c r="CI1587" s="308"/>
      <c r="CJ1587" s="308"/>
      <c r="CK1587" s="307"/>
      <c r="CL1587" s="307"/>
      <c r="CM1587" s="307"/>
      <c r="CN1587" s="311"/>
      <c r="CO1587" s="305"/>
      <c r="CP1587" s="305"/>
      <c r="CQ1587" s="308"/>
      <c r="CR1587" s="308"/>
      <c r="CS1587" s="308"/>
      <c r="CT1587" s="308"/>
      <c r="CW1587" s="318" t="s">
        <v>1982</v>
      </c>
      <c r="CX1587" s="318" t="s">
        <v>2000</v>
      </c>
      <c r="CY1587" s="320" t="s">
        <v>925</v>
      </c>
      <c r="CZ1587" s="319" t="s">
        <v>53</v>
      </c>
      <c r="DA1587" s="319" t="s">
        <v>53</v>
      </c>
      <c r="DB1587" s="319">
        <v>0</v>
      </c>
      <c r="DC1587" s="319">
        <v>0</v>
      </c>
      <c r="DD1587" s="319">
        <v>6</v>
      </c>
      <c r="DE1587" s="319">
        <v>6</v>
      </c>
      <c r="DF1587" s="319" t="s">
        <v>48</v>
      </c>
    </row>
    <row r="1588" spans="1:110" s="299" customFormat="1" ht="16" customHeight="1">
      <c r="A1588" s="297" t="s">
        <v>5602</v>
      </c>
      <c r="B1588" s="297" t="s">
        <v>5602</v>
      </c>
      <c r="C1588" s="119" t="s">
        <v>115</v>
      </c>
      <c r="D1588" s="119" t="s">
        <v>1982</v>
      </c>
      <c r="E1588" s="119" t="s">
        <v>2009</v>
      </c>
      <c r="F1588" s="298">
        <v>1588</v>
      </c>
      <c r="G1588" s="119"/>
      <c r="H1588" s="119"/>
      <c r="I1588" s="119"/>
      <c r="J1588" s="119"/>
      <c r="K1588" s="119" t="s">
        <v>378</v>
      </c>
      <c r="L1588" s="119"/>
      <c r="M1588" s="119" t="s">
        <v>147</v>
      </c>
      <c r="N1588" s="119"/>
      <c r="O1588" s="119"/>
      <c r="P1588" s="119"/>
      <c r="Q1588" s="119"/>
      <c r="R1588" s="119">
        <v>1</v>
      </c>
      <c r="S1588" s="119"/>
      <c r="T1588" s="119"/>
      <c r="U1588" s="119"/>
      <c r="V1588" s="119"/>
      <c r="W1588" s="119"/>
      <c r="X1588" s="119" t="s">
        <v>5603</v>
      </c>
      <c r="Y1588" s="119" t="s">
        <v>5604</v>
      </c>
      <c r="Z1588" s="119" t="s">
        <v>5605</v>
      </c>
      <c r="AA1588" s="119" t="s">
        <v>5606</v>
      </c>
      <c r="AB1588" s="119" t="s">
        <v>1209</v>
      </c>
      <c r="AD1588" s="300"/>
      <c r="AE1588" s="304"/>
      <c r="AF1588" s="297"/>
      <c r="AG1588" s="355">
        <v>0</v>
      </c>
      <c r="AH1588" s="297" t="s">
        <v>5602</v>
      </c>
      <c r="AI1588" s="297" t="s">
        <v>5602</v>
      </c>
      <c r="AJ1588" s="302">
        <v>4</v>
      </c>
      <c r="AX1588" s="303"/>
      <c r="AZ1588" s="303"/>
      <c r="BB1588" s="304"/>
      <c r="BC1588" s="304"/>
      <c r="BD1588" s="303"/>
      <c r="BE1588" s="303"/>
      <c r="BF1588" s="305"/>
      <c r="BG1588" s="305"/>
      <c r="BH1588" s="306" t="s">
        <v>1982</v>
      </c>
      <c r="BI1588" s="163"/>
      <c r="BJ1588" s="305" t="s">
        <v>110</v>
      </c>
      <c r="BK1588" s="305" t="s">
        <v>115</v>
      </c>
      <c r="BL1588" s="305">
        <v>0.4</v>
      </c>
      <c r="BM1588" s="307"/>
      <c r="BN1588" s="307"/>
      <c r="BO1588" s="307"/>
      <c r="BP1588" s="307"/>
      <c r="BQ1588" s="307"/>
      <c r="BR1588" s="307">
        <v>12</v>
      </c>
      <c r="BS1588" s="307">
        <v>12</v>
      </c>
      <c r="BT1588" s="307"/>
      <c r="BU1588" s="307"/>
      <c r="BV1588" s="309"/>
      <c r="BW1588" s="310"/>
      <c r="BX1588" s="305"/>
      <c r="BY1588" s="308"/>
      <c r="BZ1588" s="308"/>
      <c r="CA1588" s="308"/>
      <c r="CB1588" s="308"/>
      <c r="CC1588" s="307"/>
      <c r="CD1588" s="305"/>
      <c r="CE1588" s="310"/>
      <c r="CF1588" s="305"/>
      <c r="CG1588" s="308"/>
      <c r="CH1588" s="308"/>
      <c r="CI1588" s="308"/>
      <c r="CJ1588" s="308"/>
      <c r="CK1588" s="307"/>
      <c r="CL1588" s="307"/>
      <c r="CM1588" s="307"/>
      <c r="CN1588" s="311"/>
      <c r="CO1588" s="305"/>
      <c r="CP1588" s="305"/>
      <c r="CQ1588" s="308"/>
      <c r="CR1588" s="308"/>
      <c r="CS1588" s="308"/>
      <c r="CT1588" s="308"/>
      <c r="CW1588" s="318" t="s">
        <v>1982</v>
      </c>
      <c r="CX1588" s="318" t="s">
        <v>2009</v>
      </c>
      <c r="CY1588" s="320" t="s">
        <v>925</v>
      </c>
      <c r="CZ1588" s="319" t="s">
        <v>53</v>
      </c>
      <c r="DA1588" s="319" t="s">
        <v>53</v>
      </c>
      <c r="DB1588" s="319">
        <v>0</v>
      </c>
      <c r="DC1588" s="319">
        <v>0</v>
      </c>
      <c r="DD1588" s="319">
        <v>6</v>
      </c>
      <c r="DE1588" s="319">
        <v>6</v>
      </c>
      <c r="DF1588" s="319" t="s">
        <v>48</v>
      </c>
    </row>
    <row r="1589" spans="1:110" s="299" customFormat="1" ht="16" customHeight="1">
      <c r="A1589" s="297" t="s">
        <v>5607</v>
      </c>
      <c r="B1589" s="297" t="s">
        <v>5607</v>
      </c>
      <c r="C1589" s="119" t="s">
        <v>115</v>
      </c>
      <c r="D1589" s="119" t="s">
        <v>1937</v>
      </c>
      <c r="E1589" s="119" t="s">
        <v>2018</v>
      </c>
      <c r="F1589" s="298">
        <v>1589</v>
      </c>
      <c r="G1589" s="119"/>
      <c r="H1589" s="119"/>
      <c r="I1589" s="119"/>
      <c r="J1589" s="119"/>
      <c r="K1589" s="119" t="s">
        <v>378</v>
      </c>
      <c r="L1589" s="119"/>
      <c r="M1589" s="119" t="s">
        <v>147</v>
      </c>
      <c r="N1589" s="119"/>
      <c r="O1589" s="119"/>
      <c r="P1589" s="119"/>
      <c r="Q1589" s="119"/>
      <c r="R1589" s="119">
        <v>1</v>
      </c>
      <c r="S1589" s="119"/>
      <c r="T1589" s="119"/>
      <c r="U1589" s="119"/>
      <c r="V1589" s="119"/>
      <c r="W1589" s="119"/>
      <c r="X1589" s="119" t="s">
        <v>5608</v>
      </c>
      <c r="Y1589" s="119" t="s">
        <v>5609</v>
      </c>
      <c r="Z1589" s="119" t="s">
        <v>5610</v>
      </c>
      <c r="AA1589" s="119" t="s">
        <v>5611</v>
      </c>
      <c r="AB1589" s="119" t="s">
        <v>1209</v>
      </c>
      <c r="AD1589" s="300"/>
      <c r="AE1589" s="304"/>
      <c r="AF1589" s="297"/>
      <c r="AG1589" s="355">
        <v>0</v>
      </c>
      <c r="AH1589" s="297" t="s">
        <v>5607</v>
      </c>
      <c r="AI1589" s="297" t="s">
        <v>5607</v>
      </c>
      <c r="AJ1589" s="302">
        <v>3</v>
      </c>
      <c r="AX1589" s="303"/>
      <c r="AZ1589" s="303"/>
      <c r="BB1589" s="304"/>
      <c r="BC1589" s="304"/>
      <c r="BD1589" s="303"/>
      <c r="BE1589" s="303"/>
      <c r="BF1589" s="305"/>
      <c r="BG1589" s="305"/>
      <c r="BH1589" s="306" t="s">
        <v>1937</v>
      </c>
      <c r="BI1589" s="163"/>
      <c r="BJ1589" s="305" t="s">
        <v>110</v>
      </c>
      <c r="BK1589" s="305" t="s">
        <v>115</v>
      </c>
      <c r="BL1589" s="305">
        <v>0.7</v>
      </c>
      <c r="BM1589" s="307"/>
      <c r="BN1589" s="307"/>
      <c r="BO1589" s="307"/>
      <c r="BP1589" s="307"/>
      <c r="BQ1589" s="307"/>
      <c r="BR1589" s="307">
        <v>35</v>
      </c>
      <c r="BS1589" s="307">
        <v>35</v>
      </c>
      <c r="BT1589" s="307"/>
      <c r="BU1589" s="307"/>
      <c r="BV1589" s="309"/>
      <c r="BW1589" s="310"/>
      <c r="BX1589" s="305"/>
      <c r="BY1589" s="308"/>
      <c r="BZ1589" s="308"/>
      <c r="CA1589" s="308"/>
      <c r="CB1589" s="308"/>
      <c r="CC1589" s="307"/>
      <c r="CD1589" s="305"/>
      <c r="CE1589" s="310"/>
      <c r="CF1589" s="305"/>
      <c r="CG1589" s="308"/>
      <c r="CH1589" s="308"/>
      <c r="CI1589" s="308"/>
      <c r="CJ1589" s="308"/>
      <c r="CK1589" s="307"/>
      <c r="CL1589" s="307"/>
      <c r="CM1589" s="307"/>
      <c r="CN1589" s="311"/>
      <c r="CO1589" s="305"/>
      <c r="CP1589" s="305"/>
      <c r="CQ1589" s="308"/>
      <c r="CR1589" s="308"/>
      <c r="CS1589" s="308"/>
      <c r="CT1589" s="308"/>
      <c r="CW1589" s="318" t="s">
        <v>1937</v>
      </c>
      <c r="CX1589" s="318" t="s">
        <v>2018</v>
      </c>
      <c r="CY1589" s="320" t="s">
        <v>925</v>
      </c>
      <c r="CZ1589" s="319" t="s">
        <v>53</v>
      </c>
      <c r="DA1589" s="319" t="s">
        <v>53</v>
      </c>
      <c r="DB1589" s="319">
        <v>0</v>
      </c>
      <c r="DC1589" s="319">
        <v>0</v>
      </c>
      <c r="DD1589" s="319">
        <v>17.5</v>
      </c>
      <c r="DE1589" s="319">
        <v>17.5</v>
      </c>
      <c r="DF1589" s="319" t="s">
        <v>48</v>
      </c>
    </row>
    <row r="1590" spans="1:110" s="299" customFormat="1" ht="16" customHeight="1">
      <c r="A1590" s="297" t="s">
        <v>5612</v>
      </c>
      <c r="B1590" s="297" t="s">
        <v>5612</v>
      </c>
      <c r="C1590" s="119" t="s">
        <v>115</v>
      </c>
      <c r="D1590" s="119" t="s">
        <v>2018</v>
      </c>
      <c r="E1590" s="119" t="s">
        <v>2027</v>
      </c>
      <c r="F1590" s="298">
        <v>1590</v>
      </c>
      <c r="G1590" s="119"/>
      <c r="H1590" s="119"/>
      <c r="I1590" s="119"/>
      <c r="J1590" s="119"/>
      <c r="K1590" s="119" t="s">
        <v>378</v>
      </c>
      <c r="L1590" s="119"/>
      <c r="M1590" s="119" t="s">
        <v>147</v>
      </c>
      <c r="N1590" s="119"/>
      <c r="O1590" s="119"/>
      <c r="P1590" s="119"/>
      <c r="Q1590" s="119"/>
      <c r="R1590" s="119">
        <v>1</v>
      </c>
      <c r="S1590" s="119"/>
      <c r="T1590" s="119"/>
      <c r="U1590" s="119"/>
      <c r="V1590" s="119"/>
      <c r="W1590" s="119"/>
      <c r="X1590" s="119" t="s">
        <v>5613</v>
      </c>
      <c r="Y1590" s="119" t="s">
        <v>5614</v>
      </c>
      <c r="Z1590" s="119" t="s">
        <v>5615</v>
      </c>
      <c r="AA1590" s="119" t="s">
        <v>5616</v>
      </c>
      <c r="AB1590" s="119" t="s">
        <v>1209</v>
      </c>
      <c r="AD1590" s="300"/>
      <c r="AE1590" s="304"/>
      <c r="AF1590" s="297"/>
      <c r="AG1590" s="355">
        <v>0</v>
      </c>
      <c r="AH1590" s="297" t="s">
        <v>5612</v>
      </c>
      <c r="AI1590" s="297" t="s">
        <v>5612</v>
      </c>
      <c r="AJ1590" s="302">
        <v>4</v>
      </c>
      <c r="AX1590" s="303"/>
      <c r="AZ1590" s="303"/>
      <c r="BB1590" s="304"/>
      <c r="BC1590" s="304"/>
      <c r="BD1590" s="303"/>
      <c r="BE1590" s="303"/>
      <c r="BF1590" s="305"/>
      <c r="BG1590" s="305"/>
      <c r="BH1590" s="306" t="s">
        <v>2018</v>
      </c>
      <c r="BI1590" s="163"/>
      <c r="BJ1590" s="305" t="s">
        <v>110</v>
      </c>
      <c r="BK1590" s="305" t="s">
        <v>115</v>
      </c>
      <c r="BL1590" s="305">
        <v>0.4</v>
      </c>
      <c r="BM1590" s="307"/>
      <c r="BN1590" s="307"/>
      <c r="BO1590" s="307"/>
      <c r="BP1590" s="307"/>
      <c r="BQ1590" s="307"/>
      <c r="BR1590" s="307">
        <v>12</v>
      </c>
      <c r="BS1590" s="307">
        <v>12</v>
      </c>
      <c r="BT1590" s="307"/>
      <c r="BU1590" s="307"/>
      <c r="BV1590" s="309"/>
      <c r="BW1590" s="310"/>
      <c r="BX1590" s="305"/>
      <c r="BY1590" s="308"/>
      <c r="BZ1590" s="308"/>
      <c r="CA1590" s="308"/>
      <c r="CB1590" s="308"/>
      <c r="CC1590" s="307"/>
      <c r="CD1590" s="305"/>
      <c r="CE1590" s="310"/>
      <c r="CF1590" s="305"/>
      <c r="CG1590" s="308"/>
      <c r="CH1590" s="308"/>
      <c r="CI1590" s="308"/>
      <c r="CJ1590" s="308"/>
      <c r="CK1590" s="307"/>
      <c r="CL1590" s="307"/>
      <c r="CM1590" s="307"/>
      <c r="CN1590" s="311"/>
      <c r="CO1590" s="305"/>
      <c r="CP1590" s="305"/>
      <c r="CQ1590" s="308"/>
      <c r="CR1590" s="308"/>
      <c r="CS1590" s="308"/>
      <c r="CT1590" s="308"/>
      <c r="CW1590" s="318" t="s">
        <v>2018</v>
      </c>
      <c r="CX1590" s="318" t="s">
        <v>2027</v>
      </c>
      <c r="CY1590" s="320" t="s">
        <v>925</v>
      </c>
      <c r="CZ1590" s="319" t="s">
        <v>53</v>
      </c>
      <c r="DA1590" s="319" t="s">
        <v>53</v>
      </c>
      <c r="DB1590" s="319">
        <v>0</v>
      </c>
      <c r="DC1590" s="319">
        <v>0</v>
      </c>
      <c r="DD1590" s="319">
        <v>6</v>
      </c>
      <c r="DE1590" s="319">
        <v>6</v>
      </c>
      <c r="DF1590" s="319" t="s">
        <v>48</v>
      </c>
    </row>
    <row r="1591" spans="1:110" s="299" customFormat="1" ht="16" customHeight="1">
      <c r="A1591" s="297" t="s">
        <v>5617</v>
      </c>
      <c r="B1591" s="297" t="s">
        <v>5617</v>
      </c>
      <c r="C1591" s="119" t="s">
        <v>115</v>
      </c>
      <c r="D1591" s="119" t="s">
        <v>2018</v>
      </c>
      <c r="E1591" s="119" t="s">
        <v>2036</v>
      </c>
      <c r="F1591" s="298">
        <v>1591</v>
      </c>
      <c r="G1591" s="119"/>
      <c r="H1591" s="119"/>
      <c r="I1591" s="119"/>
      <c r="J1591" s="119"/>
      <c r="K1591" s="119" t="s">
        <v>378</v>
      </c>
      <c r="L1591" s="119"/>
      <c r="M1591" s="119" t="s">
        <v>147</v>
      </c>
      <c r="N1591" s="119"/>
      <c r="O1591" s="119"/>
      <c r="P1591" s="119"/>
      <c r="Q1591" s="119"/>
      <c r="R1591" s="119">
        <v>1</v>
      </c>
      <c r="S1591" s="119"/>
      <c r="T1591" s="119"/>
      <c r="U1591" s="119"/>
      <c r="V1591" s="119"/>
      <c r="W1591" s="119"/>
      <c r="X1591" s="119" t="s">
        <v>5618</v>
      </c>
      <c r="Y1591" s="119" t="s">
        <v>5619</v>
      </c>
      <c r="Z1591" s="119" t="s">
        <v>5620</v>
      </c>
      <c r="AA1591" s="119" t="s">
        <v>5621</v>
      </c>
      <c r="AB1591" s="119" t="s">
        <v>1209</v>
      </c>
      <c r="AD1591" s="300"/>
      <c r="AE1591" s="304"/>
      <c r="AF1591" s="297"/>
      <c r="AG1591" s="355">
        <v>0</v>
      </c>
      <c r="AH1591" s="297" t="s">
        <v>5617</v>
      </c>
      <c r="AI1591" s="297" t="s">
        <v>5617</v>
      </c>
      <c r="AJ1591" s="302">
        <v>4</v>
      </c>
      <c r="AX1591" s="303"/>
      <c r="AZ1591" s="303"/>
      <c r="BB1591" s="304"/>
      <c r="BC1591" s="304"/>
      <c r="BD1591" s="303"/>
      <c r="BE1591" s="303"/>
      <c r="BF1591" s="305"/>
      <c r="BG1591" s="305"/>
      <c r="BH1591" s="306" t="s">
        <v>2018</v>
      </c>
      <c r="BI1591" s="163"/>
      <c r="BJ1591" s="305" t="s">
        <v>110</v>
      </c>
      <c r="BK1591" s="305" t="s">
        <v>115</v>
      </c>
      <c r="BL1591" s="305">
        <v>0.4</v>
      </c>
      <c r="BM1591" s="307"/>
      <c r="BN1591" s="307"/>
      <c r="BO1591" s="307"/>
      <c r="BP1591" s="307"/>
      <c r="BQ1591" s="307"/>
      <c r="BR1591" s="307">
        <v>12</v>
      </c>
      <c r="BS1591" s="307">
        <v>12</v>
      </c>
      <c r="BT1591" s="307"/>
      <c r="BU1591" s="307"/>
      <c r="BV1591" s="309"/>
      <c r="BW1591" s="310"/>
      <c r="BX1591" s="305"/>
      <c r="BY1591" s="308"/>
      <c r="BZ1591" s="308"/>
      <c r="CA1591" s="308"/>
      <c r="CB1591" s="308"/>
      <c r="CC1591" s="307"/>
      <c r="CD1591" s="305"/>
      <c r="CE1591" s="310"/>
      <c r="CF1591" s="305"/>
      <c r="CG1591" s="308"/>
      <c r="CH1591" s="308"/>
      <c r="CI1591" s="308"/>
      <c r="CJ1591" s="308"/>
      <c r="CK1591" s="307"/>
      <c r="CL1591" s="307"/>
      <c r="CM1591" s="307"/>
      <c r="CN1591" s="311"/>
      <c r="CO1591" s="305"/>
      <c r="CP1591" s="305"/>
      <c r="CQ1591" s="308"/>
      <c r="CR1591" s="308"/>
      <c r="CS1591" s="308"/>
      <c r="CT1591" s="308"/>
      <c r="CW1591" s="318" t="s">
        <v>2018</v>
      </c>
      <c r="CX1591" s="318" t="s">
        <v>2036</v>
      </c>
      <c r="CY1591" s="320" t="s">
        <v>925</v>
      </c>
      <c r="CZ1591" s="319" t="s">
        <v>53</v>
      </c>
      <c r="DA1591" s="319" t="s">
        <v>53</v>
      </c>
      <c r="DB1591" s="319">
        <v>0</v>
      </c>
      <c r="DC1591" s="319">
        <v>0</v>
      </c>
      <c r="DD1591" s="319">
        <v>6</v>
      </c>
      <c r="DE1591" s="319">
        <v>6</v>
      </c>
      <c r="DF1591" s="319" t="s">
        <v>48</v>
      </c>
    </row>
    <row r="1592" spans="1:110" s="299" customFormat="1" ht="16" customHeight="1">
      <c r="A1592" s="297" t="s">
        <v>5622</v>
      </c>
      <c r="B1592" s="297" t="s">
        <v>5622</v>
      </c>
      <c r="C1592" s="119" t="s">
        <v>115</v>
      </c>
      <c r="D1592" s="119" t="s">
        <v>2018</v>
      </c>
      <c r="E1592" s="119" t="s">
        <v>2045</v>
      </c>
      <c r="F1592" s="298">
        <v>1592</v>
      </c>
      <c r="G1592" s="119"/>
      <c r="H1592" s="119"/>
      <c r="I1592" s="119"/>
      <c r="J1592" s="119"/>
      <c r="K1592" s="119" t="s">
        <v>378</v>
      </c>
      <c r="L1592" s="119"/>
      <c r="M1592" s="119" t="s">
        <v>147</v>
      </c>
      <c r="N1592" s="119"/>
      <c r="O1592" s="119"/>
      <c r="P1592" s="119"/>
      <c r="Q1592" s="119"/>
      <c r="R1592" s="119">
        <v>1</v>
      </c>
      <c r="S1592" s="119"/>
      <c r="T1592" s="119"/>
      <c r="U1592" s="119"/>
      <c r="V1592" s="119"/>
      <c r="W1592" s="119"/>
      <c r="X1592" s="119" t="s">
        <v>5623</v>
      </c>
      <c r="Y1592" s="119" t="s">
        <v>5624</v>
      </c>
      <c r="Z1592" s="119" t="s">
        <v>5625</v>
      </c>
      <c r="AA1592" s="119" t="s">
        <v>5626</v>
      </c>
      <c r="AB1592" s="119" t="s">
        <v>1209</v>
      </c>
      <c r="AD1592" s="300"/>
      <c r="AE1592" s="304"/>
      <c r="AF1592" s="297"/>
      <c r="AG1592" s="355">
        <v>0</v>
      </c>
      <c r="AH1592" s="297" t="s">
        <v>5622</v>
      </c>
      <c r="AI1592" s="297" t="s">
        <v>5622</v>
      </c>
      <c r="AJ1592" s="302">
        <v>4</v>
      </c>
      <c r="AX1592" s="303"/>
      <c r="AZ1592" s="303"/>
      <c r="BB1592" s="304"/>
      <c r="BC1592" s="304"/>
      <c r="BD1592" s="303"/>
      <c r="BE1592" s="303"/>
      <c r="BF1592" s="305"/>
      <c r="BG1592" s="305"/>
      <c r="BH1592" s="306" t="s">
        <v>2018</v>
      </c>
      <c r="BI1592" s="163"/>
      <c r="BJ1592" s="305" t="s">
        <v>110</v>
      </c>
      <c r="BK1592" s="305" t="s">
        <v>115</v>
      </c>
      <c r="BL1592" s="305">
        <v>0.4</v>
      </c>
      <c r="BM1592" s="307"/>
      <c r="BN1592" s="307"/>
      <c r="BO1592" s="307"/>
      <c r="BP1592" s="307"/>
      <c r="BQ1592" s="307"/>
      <c r="BR1592" s="307">
        <v>12</v>
      </c>
      <c r="BS1592" s="307">
        <v>12</v>
      </c>
      <c r="BT1592" s="307"/>
      <c r="BU1592" s="307"/>
      <c r="BV1592" s="309"/>
      <c r="BW1592" s="310"/>
      <c r="BX1592" s="305"/>
      <c r="BY1592" s="308"/>
      <c r="BZ1592" s="308"/>
      <c r="CA1592" s="308"/>
      <c r="CB1592" s="308"/>
      <c r="CC1592" s="307"/>
      <c r="CD1592" s="305"/>
      <c r="CE1592" s="310"/>
      <c r="CF1592" s="305"/>
      <c r="CG1592" s="308"/>
      <c r="CH1592" s="308"/>
      <c r="CI1592" s="308"/>
      <c r="CJ1592" s="308"/>
      <c r="CK1592" s="307"/>
      <c r="CL1592" s="307"/>
      <c r="CM1592" s="307"/>
      <c r="CN1592" s="311"/>
      <c r="CO1592" s="305"/>
      <c r="CP1592" s="305"/>
      <c r="CQ1592" s="308"/>
      <c r="CR1592" s="308"/>
      <c r="CS1592" s="308"/>
      <c r="CT1592" s="308"/>
      <c r="CW1592" s="318" t="s">
        <v>2018</v>
      </c>
      <c r="CX1592" s="318" t="s">
        <v>2045</v>
      </c>
      <c r="CY1592" s="320" t="s">
        <v>925</v>
      </c>
      <c r="CZ1592" s="319" t="s">
        <v>53</v>
      </c>
      <c r="DA1592" s="319" t="s">
        <v>53</v>
      </c>
      <c r="DB1592" s="319">
        <v>0</v>
      </c>
      <c r="DC1592" s="319">
        <v>0</v>
      </c>
      <c r="DD1592" s="319">
        <v>6</v>
      </c>
      <c r="DE1592" s="319">
        <v>6</v>
      </c>
      <c r="DF1592" s="319" t="s">
        <v>48</v>
      </c>
    </row>
    <row r="1593" spans="1:110" s="299" customFormat="1" ht="16" customHeight="1">
      <c r="A1593" s="297" t="s">
        <v>5627</v>
      </c>
      <c r="B1593" s="297" t="s">
        <v>5627</v>
      </c>
      <c r="C1593" s="119" t="s">
        <v>115</v>
      </c>
      <c r="D1593" s="119" t="s">
        <v>1686</v>
      </c>
      <c r="E1593" s="119" t="s">
        <v>2054</v>
      </c>
      <c r="F1593" s="298">
        <v>1593</v>
      </c>
      <c r="G1593" s="119"/>
      <c r="H1593" s="119"/>
      <c r="I1593" s="119"/>
      <c r="J1593" s="119"/>
      <c r="K1593" s="119" t="s">
        <v>378</v>
      </c>
      <c r="L1593" s="119"/>
      <c r="M1593" s="119" t="s">
        <v>147</v>
      </c>
      <c r="N1593" s="119"/>
      <c r="O1593" s="119"/>
      <c r="P1593" s="119"/>
      <c r="Q1593" s="119"/>
      <c r="R1593" s="119">
        <v>1</v>
      </c>
      <c r="S1593" s="119"/>
      <c r="T1593" s="119"/>
      <c r="U1593" s="119"/>
      <c r="V1593" s="119"/>
      <c r="W1593" s="119"/>
      <c r="X1593" s="119" t="s">
        <v>5628</v>
      </c>
      <c r="Y1593" s="119" t="s">
        <v>5629</v>
      </c>
      <c r="Z1593" s="119" t="s">
        <v>5630</v>
      </c>
      <c r="AA1593" s="119" t="s">
        <v>5631</v>
      </c>
      <c r="AB1593" s="119" t="s">
        <v>1209</v>
      </c>
      <c r="AD1593" s="300"/>
      <c r="AE1593" s="304"/>
      <c r="AF1593" s="297"/>
      <c r="AG1593" s="355">
        <v>0</v>
      </c>
      <c r="AH1593" s="297" t="s">
        <v>5627</v>
      </c>
      <c r="AI1593" s="297" t="s">
        <v>5627</v>
      </c>
      <c r="AJ1593" s="302">
        <v>2</v>
      </c>
      <c r="AX1593" s="303"/>
      <c r="AZ1593" s="303"/>
      <c r="BB1593" s="304"/>
      <c r="BC1593" s="304"/>
      <c r="BD1593" s="303"/>
      <c r="BE1593" s="303"/>
      <c r="BF1593" s="305"/>
      <c r="BG1593" s="305"/>
      <c r="BH1593" s="306" t="s">
        <v>1686</v>
      </c>
      <c r="BI1593" s="163"/>
      <c r="BJ1593" s="305" t="s">
        <v>110</v>
      </c>
      <c r="BK1593" s="305" t="s">
        <v>115</v>
      </c>
      <c r="BL1593" s="305">
        <v>1.5</v>
      </c>
      <c r="BM1593" s="307"/>
      <c r="BN1593" s="307"/>
      <c r="BO1593" s="307"/>
      <c r="BP1593" s="307"/>
      <c r="BQ1593" s="307"/>
      <c r="BR1593" s="307">
        <v>60</v>
      </c>
      <c r="BS1593" s="307">
        <v>60</v>
      </c>
      <c r="BT1593" s="307"/>
      <c r="BU1593" s="307"/>
      <c r="BV1593" s="309"/>
      <c r="BW1593" s="310"/>
      <c r="BX1593" s="305"/>
      <c r="BY1593" s="308"/>
      <c r="BZ1593" s="308"/>
      <c r="CA1593" s="308"/>
      <c r="CB1593" s="308"/>
      <c r="CC1593" s="307"/>
      <c r="CD1593" s="305"/>
      <c r="CE1593" s="310"/>
      <c r="CF1593" s="305"/>
      <c r="CG1593" s="308"/>
      <c r="CH1593" s="308"/>
      <c r="CI1593" s="308"/>
      <c r="CJ1593" s="308"/>
      <c r="CK1593" s="307"/>
      <c r="CL1593" s="307"/>
      <c r="CM1593" s="307"/>
      <c r="CN1593" s="311"/>
      <c r="CO1593" s="305"/>
      <c r="CP1593" s="305"/>
      <c r="CQ1593" s="308"/>
      <c r="CR1593" s="308"/>
      <c r="CS1593" s="308"/>
      <c r="CT1593" s="308"/>
      <c r="CW1593" s="318" t="s">
        <v>1686</v>
      </c>
      <c r="CX1593" s="318" t="s">
        <v>2054</v>
      </c>
      <c r="CY1593" s="320" t="s">
        <v>925</v>
      </c>
      <c r="CZ1593" s="319" t="s">
        <v>53</v>
      </c>
      <c r="DA1593" s="319" t="s">
        <v>53</v>
      </c>
      <c r="DB1593" s="319">
        <v>6</v>
      </c>
      <c r="DC1593" s="319">
        <v>6</v>
      </c>
      <c r="DD1593" s="319">
        <v>30</v>
      </c>
      <c r="DE1593" s="319">
        <v>30</v>
      </c>
      <c r="DF1593" s="319" t="s">
        <v>48</v>
      </c>
    </row>
    <row r="1594" spans="1:110" s="299" customFormat="1" ht="16" customHeight="1">
      <c r="A1594" s="297" t="s">
        <v>5632</v>
      </c>
      <c r="B1594" s="297" t="s">
        <v>5632</v>
      </c>
      <c r="C1594" s="119" t="s">
        <v>115</v>
      </c>
      <c r="D1594" s="119" t="s">
        <v>2054</v>
      </c>
      <c r="E1594" s="119" t="s">
        <v>2063</v>
      </c>
      <c r="F1594" s="298">
        <v>1594</v>
      </c>
      <c r="G1594" s="119"/>
      <c r="H1594" s="119"/>
      <c r="I1594" s="119"/>
      <c r="J1594" s="119"/>
      <c r="K1594" s="119" t="s">
        <v>378</v>
      </c>
      <c r="L1594" s="119"/>
      <c r="M1594" s="119" t="s">
        <v>147</v>
      </c>
      <c r="N1594" s="119"/>
      <c r="O1594" s="119"/>
      <c r="P1594" s="119"/>
      <c r="Q1594" s="119"/>
      <c r="R1594" s="119">
        <v>1</v>
      </c>
      <c r="S1594" s="119"/>
      <c r="T1594" s="119"/>
      <c r="U1594" s="119"/>
      <c r="V1594" s="119"/>
      <c r="W1594" s="119"/>
      <c r="X1594" s="119" t="s">
        <v>5633</v>
      </c>
      <c r="Y1594" s="119" t="s">
        <v>5634</v>
      </c>
      <c r="Z1594" s="119" t="s">
        <v>5635</v>
      </c>
      <c r="AA1594" s="119" t="s">
        <v>5636</v>
      </c>
      <c r="AB1594" s="119" t="s">
        <v>1209</v>
      </c>
      <c r="AD1594" s="300"/>
      <c r="AE1594" s="304"/>
      <c r="AF1594" s="297"/>
      <c r="AG1594" s="355">
        <v>0</v>
      </c>
      <c r="AH1594" s="297" t="s">
        <v>5632</v>
      </c>
      <c r="AI1594" s="297" t="s">
        <v>5632</v>
      </c>
      <c r="AJ1594" s="302">
        <v>3</v>
      </c>
      <c r="AX1594" s="303"/>
      <c r="AZ1594" s="303"/>
      <c r="BB1594" s="304"/>
      <c r="BC1594" s="304"/>
      <c r="BD1594" s="303"/>
      <c r="BE1594" s="303"/>
      <c r="BF1594" s="305"/>
      <c r="BG1594" s="305"/>
      <c r="BH1594" s="306" t="s">
        <v>2054</v>
      </c>
      <c r="BI1594" s="163"/>
      <c r="BJ1594" s="305" t="s">
        <v>110</v>
      </c>
      <c r="BK1594" s="305" t="s">
        <v>115</v>
      </c>
      <c r="BL1594" s="305">
        <v>0.7</v>
      </c>
      <c r="BM1594" s="307"/>
      <c r="BN1594" s="307"/>
      <c r="BO1594" s="307"/>
      <c r="BP1594" s="307"/>
      <c r="BQ1594" s="307"/>
      <c r="BR1594" s="307">
        <v>35</v>
      </c>
      <c r="BS1594" s="307">
        <v>35</v>
      </c>
      <c r="BT1594" s="307"/>
      <c r="BU1594" s="307"/>
      <c r="BV1594" s="309"/>
      <c r="BW1594" s="310"/>
      <c r="BX1594" s="305"/>
      <c r="BY1594" s="308"/>
      <c r="BZ1594" s="308"/>
      <c r="CA1594" s="308"/>
      <c r="CB1594" s="308"/>
      <c r="CC1594" s="307"/>
      <c r="CD1594" s="305"/>
      <c r="CE1594" s="310"/>
      <c r="CF1594" s="305"/>
      <c r="CG1594" s="308"/>
      <c r="CH1594" s="308"/>
      <c r="CI1594" s="308"/>
      <c r="CJ1594" s="308"/>
      <c r="CK1594" s="307"/>
      <c r="CL1594" s="307"/>
      <c r="CM1594" s="307"/>
      <c r="CN1594" s="311"/>
      <c r="CO1594" s="305"/>
      <c r="CP1594" s="305"/>
      <c r="CQ1594" s="308"/>
      <c r="CR1594" s="308"/>
      <c r="CS1594" s="308"/>
      <c r="CT1594" s="308"/>
      <c r="CW1594" s="318" t="s">
        <v>2054</v>
      </c>
      <c r="CX1594" s="318" t="s">
        <v>2063</v>
      </c>
      <c r="CY1594" s="320" t="s">
        <v>925</v>
      </c>
      <c r="CZ1594" s="319" t="s">
        <v>53</v>
      </c>
      <c r="DA1594" s="319" t="s">
        <v>53</v>
      </c>
      <c r="DB1594" s="319">
        <v>0</v>
      </c>
      <c r="DC1594" s="319">
        <v>0</v>
      </c>
      <c r="DD1594" s="319">
        <v>17.5</v>
      </c>
      <c r="DE1594" s="319">
        <v>17.5</v>
      </c>
      <c r="DF1594" s="319" t="s">
        <v>48</v>
      </c>
    </row>
    <row r="1595" spans="1:110" s="299" customFormat="1" ht="16" customHeight="1">
      <c r="A1595" s="297" t="s">
        <v>5637</v>
      </c>
      <c r="B1595" s="297" t="s">
        <v>5637</v>
      </c>
      <c r="C1595" s="119" t="s">
        <v>115</v>
      </c>
      <c r="D1595" s="119" t="s">
        <v>2063</v>
      </c>
      <c r="E1595" s="119" t="s">
        <v>2072</v>
      </c>
      <c r="F1595" s="298">
        <v>1595</v>
      </c>
      <c r="G1595" s="119"/>
      <c r="H1595" s="119"/>
      <c r="I1595" s="119"/>
      <c r="J1595" s="119"/>
      <c r="K1595" s="119" t="s">
        <v>378</v>
      </c>
      <c r="L1595" s="119"/>
      <c r="M1595" s="119" t="s">
        <v>147</v>
      </c>
      <c r="N1595" s="119"/>
      <c r="O1595" s="119"/>
      <c r="P1595" s="119"/>
      <c r="Q1595" s="119"/>
      <c r="R1595" s="119">
        <v>1</v>
      </c>
      <c r="S1595" s="119"/>
      <c r="T1595" s="119"/>
      <c r="U1595" s="119"/>
      <c r="V1595" s="119"/>
      <c r="W1595" s="119"/>
      <c r="X1595" s="119" t="s">
        <v>5638</v>
      </c>
      <c r="Y1595" s="119" t="s">
        <v>5639</v>
      </c>
      <c r="Z1595" s="119" t="s">
        <v>5640</v>
      </c>
      <c r="AA1595" s="119" t="s">
        <v>5641</v>
      </c>
      <c r="AB1595" s="119" t="s">
        <v>1209</v>
      </c>
      <c r="AD1595" s="300"/>
      <c r="AE1595" s="304"/>
      <c r="AF1595" s="297"/>
      <c r="AG1595" s="355">
        <v>0</v>
      </c>
      <c r="AH1595" s="297" t="s">
        <v>5637</v>
      </c>
      <c r="AI1595" s="297" t="s">
        <v>5637</v>
      </c>
      <c r="AJ1595" s="302">
        <v>4</v>
      </c>
      <c r="AX1595" s="303"/>
      <c r="AZ1595" s="303"/>
      <c r="BB1595" s="304"/>
      <c r="BC1595" s="304"/>
      <c r="BD1595" s="303"/>
      <c r="BE1595" s="303"/>
      <c r="BF1595" s="305"/>
      <c r="BG1595" s="305"/>
      <c r="BH1595" s="306" t="s">
        <v>2063</v>
      </c>
      <c r="BI1595" s="163"/>
      <c r="BJ1595" s="305" t="s">
        <v>110</v>
      </c>
      <c r="BK1595" s="305" t="s">
        <v>115</v>
      </c>
      <c r="BL1595" s="305">
        <v>0.4</v>
      </c>
      <c r="BM1595" s="307"/>
      <c r="BN1595" s="307"/>
      <c r="BO1595" s="307"/>
      <c r="BP1595" s="307"/>
      <c r="BQ1595" s="307"/>
      <c r="BR1595" s="307">
        <v>12</v>
      </c>
      <c r="BS1595" s="307">
        <v>12</v>
      </c>
      <c r="BT1595" s="307"/>
      <c r="BU1595" s="307"/>
      <c r="BV1595" s="309"/>
      <c r="BW1595" s="310"/>
      <c r="BX1595" s="305"/>
      <c r="BY1595" s="308"/>
      <c r="BZ1595" s="308"/>
      <c r="CA1595" s="308"/>
      <c r="CB1595" s="308"/>
      <c r="CC1595" s="307"/>
      <c r="CD1595" s="305"/>
      <c r="CE1595" s="310"/>
      <c r="CF1595" s="305"/>
      <c r="CG1595" s="308"/>
      <c r="CH1595" s="308"/>
      <c r="CI1595" s="308"/>
      <c r="CJ1595" s="308"/>
      <c r="CK1595" s="307"/>
      <c r="CL1595" s="307"/>
      <c r="CM1595" s="307"/>
      <c r="CN1595" s="311"/>
      <c r="CO1595" s="305"/>
      <c r="CP1595" s="305"/>
      <c r="CQ1595" s="308"/>
      <c r="CR1595" s="308"/>
      <c r="CS1595" s="308"/>
      <c r="CT1595" s="308"/>
      <c r="CW1595" s="318" t="s">
        <v>2063</v>
      </c>
      <c r="CX1595" s="318" t="s">
        <v>2072</v>
      </c>
      <c r="CY1595" s="320" t="s">
        <v>925</v>
      </c>
      <c r="CZ1595" s="319" t="s">
        <v>53</v>
      </c>
      <c r="DA1595" s="319" t="s">
        <v>53</v>
      </c>
      <c r="DB1595" s="319">
        <v>0</v>
      </c>
      <c r="DC1595" s="319">
        <v>0</v>
      </c>
      <c r="DD1595" s="319">
        <v>6</v>
      </c>
      <c r="DE1595" s="319">
        <v>6</v>
      </c>
      <c r="DF1595" s="319" t="s">
        <v>48</v>
      </c>
    </row>
    <row r="1596" spans="1:110" s="299" customFormat="1" ht="16" customHeight="1">
      <c r="A1596" s="297" t="s">
        <v>5642</v>
      </c>
      <c r="B1596" s="297" t="s">
        <v>5642</v>
      </c>
      <c r="C1596" s="119" t="s">
        <v>115</v>
      </c>
      <c r="D1596" s="119" t="s">
        <v>2063</v>
      </c>
      <c r="E1596" s="119" t="s">
        <v>2081</v>
      </c>
      <c r="F1596" s="298">
        <v>1596</v>
      </c>
      <c r="G1596" s="119"/>
      <c r="H1596" s="119"/>
      <c r="I1596" s="119"/>
      <c r="J1596" s="119"/>
      <c r="K1596" s="119" t="s">
        <v>378</v>
      </c>
      <c r="L1596" s="119"/>
      <c r="M1596" s="119" t="s">
        <v>147</v>
      </c>
      <c r="N1596" s="119"/>
      <c r="O1596" s="119"/>
      <c r="P1596" s="119"/>
      <c r="Q1596" s="119"/>
      <c r="R1596" s="119">
        <v>1</v>
      </c>
      <c r="S1596" s="119"/>
      <c r="T1596" s="119"/>
      <c r="U1596" s="119"/>
      <c r="V1596" s="119"/>
      <c r="W1596" s="119"/>
      <c r="X1596" s="119" t="s">
        <v>5643</v>
      </c>
      <c r="Y1596" s="119" t="s">
        <v>5644</v>
      </c>
      <c r="Z1596" s="119" t="s">
        <v>5645</v>
      </c>
      <c r="AA1596" s="119" t="s">
        <v>5646</v>
      </c>
      <c r="AB1596" s="119" t="s">
        <v>1209</v>
      </c>
      <c r="AD1596" s="300"/>
      <c r="AE1596" s="304"/>
      <c r="AF1596" s="297"/>
      <c r="AG1596" s="355">
        <v>0</v>
      </c>
      <c r="AH1596" s="297" t="s">
        <v>5642</v>
      </c>
      <c r="AI1596" s="297" t="s">
        <v>5642</v>
      </c>
      <c r="AJ1596" s="302">
        <v>4</v>
      </c>
      <c r="AX1596" s="303"/>
      <c r="AZ1596" s="303"/>
      <c r="BB1596" s="304"/>
      <c r="BC1596" s="304"/>
      <c r="BD1596" s="303"/>
      <c r="BE1596" s="303"/>
      <c r="BF1596" s="305"/>
      <c r="BG1596" s="305"/>
      <c r="BH1596" s="306" t="s">
        <v>2063</v>
      </c>
      <c r="BI1596" s="163"/>
      <c r="BJ1596" s="305" t="s">
        <v>110</v>
      </c>
      <c r="BK1596" s="305" t="s">
        <v>115</v>
      </c>
      <c r="BL1596" s="305">
        <v>0.4</v>
      </c>
      <c r="BM1596" s="307"/>
      <c r="BN1596" s="307"/>
      <c r="BO1596" s="307"/>
      <c r="BP1596" s="307"/>
      <c r="BQ1596" s="307"/>
      <c r="BR1596" s="307">
        <v>12</v>
      </c>
      <c r="BS1596" s="307">
        <v>12</v>
      </c>
      <c r="BT1596" s="307"/>
      <c r="BU1596" s="307"/>
      <c r="BV1596" s="309"/>
      <c r="BW1596" s="310"/>
      <c r="BX1596" s="305"/>
      <c r="BY1596" s="308"/>
      <c r="BZ1596" s="308"/>
      <c r="CA1596" s="308"/>
      <c r="CB1596" s="308"/>
      <c r="CC1596" s="307"/>
      <c r="CD1596" s="305"/>
      <c r="CE1596" s="310"/>
      <c r="CF1596" s="305"/>
      <c r="CG1596" s="308"/>
      <c r="CH1596" s="308"/>
      <c r="CI1596" s="308"/>
      <c r="CJ1596" s="308"/>
      <c r="CK1596" s="307"/>
      <c r="CL1596" s="307"/>
      <c r="CM1596" s="307"/>
      <c r="CN1596" s="311"/>
      <c r="CO1596" s="305"/>
      <c r="CP1596" s="305"/>
      <c r="CQ1596" s="308"/>
      <c r="CR1596" s="308"/>
      <c r="CS1596" s="308"/>
      <c r="CT1596" s="308"/>
      <c r="CW1596" s="318" t="s">
        <v>2063</v>
      </c>
      <c r="CX1596" s="318" t="s">
        <v>2081</v>
      </c>
      <c r="CY1596" s="320" t="s">
        <v>925</v>
      </c>
      <c r="CZ1596" s="319" t="s">
        <v>53</v>
      </c>
      <c r="DA1596" s="319" t="s">
        <v>53</v>
      </c>
      <c r="DB1596" s="319">
        <v>0</v>
      </c>
      <c r="DC1596" s="319">
        <v>0</v>
      </c>
      <c r="DD1596" s="319">
        <v>6</v>
      </c>
      <c r="DE1596" s="319">
        <v>6</v>
      </c>
      <c r="DF1596" s="319" t="s">
        <v>48</v>
      </c>
    </row>
    <row r="1597" spans="1:110" s="299" customFormat="1" ht="16" customHeight="1">
      <c r="A1597" s="297" t="s">
        <v>5647</v>
      </c>
      <c r="B1597" s="297" t="s">
        <v>5647</v>
      </c>
      <c r="C1597" s="119" t="s">
        <v>115</v>
      </c>
      <c r="D1597" s="119" t="s">
        <v>2063</v>
      </c>
      <c r="E1597" s="119" t="s">
        <v>2090</v>
      </c>
      <c r="F1597" s="298">
        <v>1597</v>
      </c>
      <c r="G1597" s="119"/>
      <c r="H1597" s="119"/>
      <c r="I1597" s="119"/>
      <c r="J1597" s="119"/>
      <c r="K1597" s="119" t="s">
        <v>378</v>
      </c>
      <c r="L1597" s="119"/>
      <c r="M1597" s="119" t="s">
        <v>147</v>
      </c>
      <c r="N1597" s="119"/>
      <c r="O1597" s="119"/>
      <c r="P1597" s="119"/>
      <c r="Q1597" s="119"/>
      <c r="R1597" s="119">
        <v>1</v>
      </c>
      <c r="S1597" s="119"/>
      <c r="T1597" s="119"/>
      <c r="U1597" s="119"/>
      <c r="V1597" s="119"/>
      <c r="W1597" s="119"/>
      <c r="X1597" s="119" t="s">
        <v>5648</v>
      </c>
      <c r="Y1597" s="119" t="s">
        <v>5649</v>
      </c>
      <c r="Z1597" s="119" t="s">
        <v>5650</v>
      </c>
      <c r="AA1597" s="119" t="s">
        <v>5651</v>
      </c>
      <c r="AB1597" s="119" t="s">
        <v>1209</v>
      </c>
      <c r="AD1597" s="300"/>
      <c r="AE1597" s="304"/>
      <c r="AF1597" s="297"/>
      <c r="AG1597" s="355">
        <v>0</v>
      </c>
      <c r="AH1597" s="297" t="s">
        <v>5647</v>
      </c>
      <c r="AI1597" s="297" t="s">
        <v>5647</v>
      </c>
      <c r="AJ1597" s="302">
        <v>4</v>
      </c>
      <c r="AX1597" s="303"/>
      <c r="AZ1597" s="303"/>
      <c r="BB1597" s="304"/>
      <c r="BC1597" s="304"/>
      <c r="BD1597" s="303"/>
      <c r="BE1597" s="303"/>
      <c r="BF1597" s="305"/>
      <c r="BG1597" s="305"/>
      <c r="BH1597" s="306" t="s">
        <v>2063</v>
      </c>
      <c r="BI1597" s="163"/>
      <c r="BJ1597" s="305" t="s">
        <v>110</v>
      </c>
      <c r="BK1597" s="305" t="s">
        <v>115</v>
      </c>
      <c r="BL1597" s="305">
        <v>0.4</v>
      </c>
      <c r="BM1597" s="307"/>
      <c r="BN1597" s="307"/>
      <c r="BO1597" s="307"/>
      <c r="BP1597" s="307"/>
      <c r="BQ1597" s="307"/>
      <c r="BR1597" s="307">
        <v>12</v>
      </c>
      <c r="BS1597" s="307">
        <v>12</v>
      </c>
      <c r="BT1597" s="307"/>
      <c r="BU1597" s="307"/>
      <c r="BV1597" s="309"/>
      <c r="BW1597" s="310"/>
      <c r="BX1597" s="305"/>
      <c r="BY1597" s="308"/>
      <c r="BZ1597" s="308"/>
      <c r="CA1597" s="308"/>
      <c r="CB1597" s="308"/>
      <c r="CC1597" s="307"/>
      <c r="CD1597" s="305"/>
      <c r="CE1597" s="310"/>
      <c r="CF1597" s="305"/>
      <c r="CG1597" s="308"/>
      <c r="CH1597" s="308"/>
      <c r="CI1597" s="308"/>
      <c r="CJ1597" s="308"/>
      <c r="CK1597" s="307"/>
      <c r="CL1597" s="307"/>
      <c r="CM1597" s="307"/>
      <c r="CN1597" s="311"/>
      <c r="CO1597" s="305"/>
      <c r="CP1597" s="305"/>
      <c r="CQ1597" s="308"/>
      <c r="CR1597" s="308"/>
      <c r="CS1597" s="308"/>
      <c r="CT1597" s="308"/>
      <c r="CW1597" s="318" t="s">
        <v>2063</v>
      </c>
      <c r="CX1597" s="318" t="s">
        <v>2090</v>
      </c>
      <c r="CY1597" s="320" t="s">
        <v>925</v>
      </c>
      <c r="CZ1597" s="319" t="s">
        <v>53</v>
      </c>
      <c r="DA1597" s="319" t="s">
        <v>53</v>
      </c>
      <c r="DB1597" s="319">
        <v>0</v>
      </c>
      <c r="DC1597" s="319">
        <v>0</v>
      </c>
      <c r="DD1597" s="319">
        <v>6</v>
      </c>
      <c r="DE1597" s="319">
        <v>6</v>
      </c>
      <c r="DF1597" s="319" t="s">
        <v>48</v>
      </c>
    </row>
    <row r="1598" spans="1:110" s="299" customFormat="1" ht="16" customHeight="1">
      <c r="A1598" s="297" t="s">
        <v>5652</v>
      </c>
      <c r="B1598" s="297" t="s">
        <v>5652</v>
      </c>
      <c r="C1598" s="119" t="s">
        <v>115</v>
      </c>
      <c r="D1598" s="119" t="s">
        <v>2054</v>
      </c>
      <c r="E1598" s="119" t="s">
        <v>2099</v>
      </c>
      <c r="F1598" s="298">
        <v>1598</v>
      </c>
      <c r="G1598" s="119"/>
      <c r="H1598" s="119"/>
      <c r="I1598" s="119"/>
      <c r="J1598" s="119"/>
      <c r="K1598" s="119" t="s">
        <v>378</v>
      </c>
      <c r="L1598" s="119"/>
      <c r="M1598" s="119" t="s">
        <v>147</v>
      </c>
      <c r="N1598" s="119"/>
      <c r="O1598" s="119"/>
      <c r="P1598" s="119"/>
      <c r="Q1598" s="119"/>
      <c r="R1598" s="119">
        <v>1</v>
      </c>
      <c r="S1598" s="119"/>
      <c r="T1598" s="119"/>
      <c r="U1598" s="119"/>
      <c r="V1598" s="119"/>
      <c r="W1598" s="119"/>
      <c r="X1598" s="119" t="s">
        <v>5653</v>
      </c>
      <c r="Y1598" s="119" t="s">
        <v>5654</v>
      </c>
      <c r="Z1598" s="119" t="s">
        <v>5655</v>
      </c>
      <c r="AA1598" s="119" t="s">
        <v>5656</v>
      </c>
      <c r="AB1598" s="119" t="s">
        <v>1209</v>
      </c>
      <c r="AD1598" s="300"/>
      <c r="AE1598" s="304"/>
      <c r="AF1598" s="297"/>
      <c r="AG1598" s="355">
        <v>0</v>
      </c>
      <c r="AH1598" s="297" t="s">
        <v>5652</v>
      </c>
      <c r="AI1598" s="297" t="s">
        <v>5652</v>
      </c>
      <c r="AJ1598" s="302">
        <v>3</v>
      </c>
      <c r="AX1598" s="303"/>
      <c r="AZ1598" s="303"/>
      <c r="BB1598" s="304"/>
      <c r="BC1598" s="304"/>
      <c r="BD1598" s="303"/>
      <c r="BE1598" s="303"/>
      <c r="BF1598" s="305"/>
      <c r="BG1598" s="305"/>
      <c r="BH1598" s="306" t="s">
        <v>2054</v>
      </c>
      <c r="BI1598" s="163"/>
      <c r="BJ1598" s="305" t="s">
        <v>110</v>
      </c>
      <c r="BK1598" s="305" t="s">
        <v>115</v>
      </c>
      <c r="BL1598" s="305">
        <v>0.7</v>
      </c>
      <c r="BM1598" s="307"/>
      <c r="BN1598" s="307"/>
      <c r="BO1598" s="307"/>
      <c r="BP1598" s="307"/>
      <c r="BQ1598" s="307"/>
      <c r="BR1598" s="307">
        <v>35</v>
      </c>
      <c r="BS1598" s="307">
        <v>35</v>
      </c>
      <c r="BT1598" s="307"/>
      <c r="BU1598" s="307"/>
      <c r="BV1598" s="309"/>
      <c r="BW1598" s="310"/>
      <c r="BX1598" s="305"/>
      <c r="BY1598" s="308"/>
      <c r="BZ1598" s="308"/>
      <c r="CA1598" s="308"/>
      <c r="CB1598" s="308"/>
      <c r="CC1598" s="307"/>
      <c r="CD1598" s="305"/>
      <c r="CE1598" s="310"/>
      <c r="CF1598" s="305"/>
      <c r="CG1598" s="308"/>
      <c r="CH1598" s="308"/>
      <c r="CI1598" s="308"/>
      <c r="CJ1598" s="308"/>
      <c r="CK1598" s="307"/>
      <c r="CL1598" s="307"/>
      <c r="CM1598" s="307"/>
      <c r="CN1598" s="311"/>
      <c r="CO1598" s="305"/>
      <c r="CP1598" s="305"/>
      <c r="CQ1598" s="308"/>
      <c r="CR1598" s="308"/>
      <c r="CS1598" s="308"/>
      <c r="CT1598" s="308"/>
      <c r="CW1598" s="318" t="s">
        <v>2054</v>
      </c>
      <c r="CX1598" s="318" t="s">
        <v>2099</v>
      </c>
      <c r="CY1598" s="320" t="s">
        <v>925</v>
      </c>
      <c r="CZ1598" s="319" t="s">
        <v>53</v>
      </c>
      <c r="DA1598" s="319" t="s">
        <v>53</v>
      </c>
      <c r="DB1598" s="319">
        <v>0</v>
      </c>
      <c r="DC1598" s="319">
        <v>0</v>
      </c>
      <c r="DD1598" s="319">
        <v>17.5</v>
      </c>
      <c r="DE1598" s="319">
        <v>17.5</v>
      </c>
      <c r="DF1598" s="319" t="s">
        <v>48</v>
      </c>
    </row>
    <row r="1599" spans="1:110" s="299" customFormat="1" ht="16" customHeight="1">
      <c r="A1599" s="297" t="s">
        <v>5657</v>
      </c>
      <c r="B1599" s="297" t="s">
        <v>5657</v>
      </c>
      <c r="C1599" s="119" t="s">
        <v>115</v>
      </c>
      <c r="D1599" s="119" t="s">
        <v>2099</v>
      </c>
      <c r="E1599" s="119" t="s">
        <v>2108</v>
      </c>
      <c r="F1599" s="298">
        <v>1599</v>
      </c>
      <c r="G1599" s="119"/>
      <c r="H1599" s="119"/>
      <c r="I1599" s="119"/>
      <c r="J1599" s="119"/>
      <c r="K1599" s="119" t="s">
        <v>378</v>
      </c>
      <c r="L1599" s="119"/>
      <c r="M1599" s="119" t="s">
        <v>147</v>
      </c>
      <c r="N1599" s="119"/>
      <c r="O1599" s="119"/>
      <c r="P1599" s="119"/>
      <c r="Q1599" s="119"/>
      <c r="R1599" s="119">
        <v>1</v>
      </c>
      <c r="S1599" s="119"/>
      <c r="T1599" s="119"/>
      <c r="U1599" s="119"/>
      <c r="V1599" s="119"/>
      <c r="W1599" s="119"/>
      <c r="X1599" s="119" t="s">
        <v>5658</v>
      </c>
      <c r="Y1599" s="119" t="s">
        <v>5659</v>
      </c>
      <c r="Z1599" s="119" t="s">
        <v>5660</v>
      </c>
      <c r="AA1599" s="119" t="s">
        <v>5661</v>
      </c>
      <c r="AB1599" s="119" t="s">
        <v>1209</v>
      </c>
      <c r="AD1599" s="300"/>
      <c r="AE1599" s="304"/>
      <c r="AF1599" s="297"/>
      <c r="AG1599" s="355">
        <v>0</v>
      </c>
      <c r="AH1599" s="297" t="s">
        <v>5657</v>
      </c>
      <c r="AI1599" s="297" t="s">
        <v>5657</v>
      </c>
      <c r="AJ1599" s="302">
        <v>4</v>
      </c>
      <c r="AX1599" s="303"/>
      <c r="AZ1599" s="303"/>
      <c r="BB1599" s="304"/>
      <c r="BC1599" s="304"/>
      <c r="BD1599" s="303"/>
      <c r="BE1599" s="303"/>
      <c r="BF1599" s="305"/>
      <c r="BG1599" s="305"/>
      <c r="BH1599" s="306" t="s">
        <v>2099</v>
      </c>
      <c r="BI1599" s="163"/>
      <c r="BJ1599" s="305" t="s">
        <v>110</v>
      </c>
      <c r="BK1599" s="305" t="s">
        <v>115</v>
      </c>
      <c r="BL1599" s="305">
        <v>0.4</v>
      </c>
      <c r="BM1599" s="307"/>
      <c r="BN1599" s="307"/>
      <c r="BO1599" s="307"/>
      <c r="BP1599" s="307"/>
      <c r="BQ1599" s="307"/>
      <c r="BR1599" s="307">
        <v>12</v>
      </c>
      <c r="BS1599" s="307">
        <v>12</v>
      </c>
      <c r="BT1599" s="307"/>
      <c r="BU1599" s="307"/>
      <c r="BV1599" s="309"/>
      <c r="BW1599" s="310"/>
      <c r="BX1599" s="305"/>
      <c r="BY1599" s="308"/>
      <c r="BZ1599" s="308"/>
      <c r="CA1599" s="308"/>
      <c r="CB1599" s="308"/>
      <c r="CC1599" s="307"/>
      <c r="CD1599" s="305"/>
      <c r="CE1599" s="310"/>
      <c r="CF1599" s="305"/>
      <c r="CG1599" s="308"/>
      <c r="CH1599" s="308"/>
      <c r="CI1599" s="308"/>
      <c r="CJ1599" s="308"/>
      <c r="CK1599" s="307"/>
      <c r="CL1599" s="307"/>
      <c r="CM1599" s="307"/>
      <c r="CN1599" s="311"/>
      <c r="CO1599" s="305"/>
      <c r="CP1599" s="305"/>
      <c r="CQ1599" s="308"/>
      <c r="CR1599" s="308"/>
      <c r="CS1599" s="308"/>
      <c r="CT1599" s="308"/>
      <c r="CW1599" s="318" t="s">
        <v>2099</v>
      </c>
      <c r="CX1599" s="318" t="s">
        <v>2108</v>
      </c>
      <c r="CY1599" s="320" t="s">
        <v>925</v>
      </c>
      <c r="CZ1599" s="319" t="s">
        <v>53</v>
      </c>
      <c r="DA1599" s="319" t="s">
        <v>53</v>
      </c>
      <c r="DB1599" s="319">
        <v>0</v>
      </c>
      <c r="DC1599" s="319">
        <v>0</v>
      </c>
      <c r="DD1599" s="319">
        <v>6</v>
      </c>
      <c r="DE1599" s="319">
        <v>6</v>
      </c>
      <c r="DF1599" s="319" t="s">
        <v>48</v>
      </c>
    </row>
    <row r="1600" spans="1:110" s="299" customFormat="1" ht="16" customHeight="1">
      <c r="A1600" s="297" t="s">
        <v>5662</v>
      </c>
      <c r="B1600" s="297" t="s">
        <v>5662</v>
      </c>
      <c r="C1600" s="119" t="s">
        <v>115</v>
      </c>
      <c r="D1600" s="119" t="s">
        <v>2099</v>
      </c>
      <c r="E1600" s="119" t="s">
        <v>2117</v>
      </c>
      <c r="F1600" s="298">
        <v>1600</v>
      </c>
      <c r="G1600" s="119"/>
      <c r="H1600" s="119"/>
      <c r="I1600" s="119"/>
      <c r="J1600" s="119"/>
      <c r="K1600" s="119" t="s">
        <v>378</v>
      </c>
      <c r="L1600" s="119"/>
      <c r="M1600" s="119" t="s">
        <v>147</v>
      </c>
      <c r="N1600" s="119"/>
      <c r="O1600" s="119"/>
      <c r="P1600" s="119"/>
      <c r="Q1600" s="119"/>
      <c r="R1600" s="119">
        <v>1</v>
      </c>
      <c r="S1600" s="119"/>
      <c r="T1600" s="119"/>
      <c r="U1600" s="119"/>
      <c r="V1600" s="119"/>
      <c r="W1600" s="119"/>
      <c r="X1600" s="119" t="s">
        <v>5663</v>
      </c>
      <c r="Y1600" s="119" t="s">
        <v>5664</v>
      </c>
      <c r="Z1600" s="119" t="s">
        <v>5665</v>
      </c>
      <c r="AA1600" s="119" t="s">
        <v>5666</v>
      </c>
      <c r="AB1600" s="119" t="s">
        <v>1209</v>
      </c>
      <c r="AD1600" s="300"/>
      <c r="AE1600" s="304"/>
      <c r="AF1600" s="297"/>
      <c r="AG1600" s="355">
        <v>0</v>
      </c>
      <c r="AH1600" s="297" t="s">
        <v>5662</v>
      </c>
      <c r="AI1600" s="297" t="s">
        <v>5662</v>
      </c>
      <c r="AJ1600" s="302">
        <v>4</v>
      </c>
      <c r="AX1600" s="303"/>
      <c r="AZ1600" s="303"/>
      <c r="BB1600" s="304"/>
      <c r="BC1600" s="304"/>
      <c r="BD1600" s="303"/>
      <c r="BE1600" s="303"/>
      <c r="BF1600" s="305"/>
      <c r="BG1600" s="305"/>
      <c r="BH1600" s="306" t="s">
        <v>2099</v>
      </c>
      <c r="BI1600" s="163"/>
      <c r="BJ1600" s="305" t="s">
        <v>110</v>
      </c>
      <c r="BK1600" s="305" t="s">
        <v>115</v>
      </c>
      <c r="BL1600" s="305">
        <v>0.4</v>
      </c>
      <c r="BM1600" s="307"/>
      <c r="BN1600" s="307"/>
      <c r="BO1600" s="307"/>
      <c r="BP1600" s="307"/>
      <c r="BQ1600" s="307"/>
      <c r="BR1600" s="307">
        <v>12</v>
      </c>
      <c r="BS1600" s="307">
        <v>12</v>
      </c>
      <c r="BT1600" s="307"/>
      <c r="BU1600" s="307"/>
      <c r="BV1600" s="309"/>
      <c r="BW1600" s="310"/>
      <c r="BX1600" s="305"/>
      <c r="BY1600" s="308"/>
      <c r="BZ1600" s="308"/>
      <c r="CA1600" s="308"/>
      <c r="CB1600" s="308"/>
      <c r="CC1600" s="307"/>
      <c r="CD1600" s="305"/>
      <c r="CE1600" s="310"/>
      <c r="CF1600" s="305"/>
      <c r="CG1600" s="308"/>
      <c r="CH1600" s="308"/>
      <c r="CI1600" s="308"/>
      <c r="CJ1600" s="308"/>
      <c r="CK1600" s="307"/>
      <c r="CL1600" s="307"/>
      <c r="CM1600" s="307"/>
      <c r="CN1600" s="311"/>
      <c r="CO1600" s="305"/>
      <c r="CP1600" s="305"/>
      <c r="CQ1600" s="308"/>
      <c r="CR1600" s="308"/>
      <c r="CS1600" s="308"/>
      <c r="CT1600" s="308"/>
      <c r="CW1600" s="318" t="s">
        <v>2099</v>
      </c>
      <c r="CX1600" s="318" t="s">
        <v>2117</v>
      </c>
      <c r="CY1600" s="320" t="s">
        <v>925</v>
      </c>
      <c r="CZ1600" s="319" t="s">
        <v>53</v>
      </c>
      <c r="DA1600" s="319" t="s">
        <v>53</v>
      </c>
      <c r="DB1600" s="319">
        <v>0</v>
      </c>
      <c r="DC1600" s="319">
        <v>0</v>
      </c>
      <c r="DD1600" s="319">
        <v>6</v>
      </c>
      <c r="DE1600" s="319">
        <v>6</v>
      </c>
      <c r="DF1600" s="319" t="s">
        <v>48</v>
      </c>
    </row>
    <row r="1601" spans="1:110" s="299" customFormat="1" ht="16" customHeight="1">
      <c r="A1601" s="297" t="s">
        <v>5667</v>
      </c>
      <c r="B1601" s="297" t="s">
        <v>5667</v>
      </c>
      <c r="C1601" s="119" t="s">
        <v>115</v>
      </c>
      <c r="D1601" s="119" t="s">
        <v>2099</v>
      </c>
      <c r="E1601" s="119" t="s">
        <v>2126</v>
      </c>
      <c r="F1601" s="298">
        <v>1601</v>
      </c>
      <c r="G1601" s="119"/>
      <c r="H1601" s="119"/>
      <c r="I1601" s="119"/>
      <c r="J1601" s="119"/>
      <c r="K1601" s="119" t="s">
        <v>378</v>
      </c>
      <c r="L1601" s="119"/>
      <c r="M1601" s="119" t="s">
        <v>147</v>
      </c>
      <c r="N1601" s="119"/>
      <c r="O1601" s="119"/>
      <c r="P1601" s="119"/>
      <c r="Q1601" s="119"/>
      <c r="R1601" s="119">
        <v>1</v>
      </c>
      <c r="S1601" s="119"/>
      <c r="T1601" s="119"/>
      <c r="U1601" s="119"/>
      <c r="V1601" s="119"/>
      <c r="W1601" s="119"/>
      <c r="X1601" s="119" t="s">
        <v>5668</v>
      </c>
      <c r="Y1601" s="119" t="s">
        <v>5669</v>
      </c>
      <c r="Z1601" s="119" t="s">
        <v>5670</v>
      </c>
      <c r="AA1601" s="119" t="s">
        <v>5671</v>
      </c>
      <c r="AB1601" s="119" t="s">
        <v>1209</v>
      </c>
      <c r="AD1601" s="300"/>
      <c r="AE1601" s="304"/>
      <c r="AF1601" s="297"/>
      <c r="AG1601" s="355">
        <v>0</v>
      </c>
      <c r="AH1601" s="297" t="s">
        <v>5667</v>
      </c>
      <c r="AI1601" s="297" t="s">
        <v>5667</v>
      </c>
      <c r="AJ1601" s="302">
        <v>4</v>
      </c>
      <c r="AX1601" s="303"/>
      <c r="AZ1601" s="303"/>
      <c r="BB1601" s="304"/>
      <c r="BC1601" s="304"/>
      <c r="BD1601" s="303"/>
      <c r="BE1601" s="303"/>
      <c r="BF1601" s="305"/>
      <c r="BG1601" s="305"/>
      <c r="BH1601" s="306" t="s">
        <v>2099</v>
      </c>
      <c r="BI1601" s="163"/>
      <c r="BJ1601" s="305" t="s">
        <v>110</v>
      </c>
      <c r="BK1601" s="305" t="s">
        <v>115</v>
      </c>
      <c r="BL1601" s="305">
        <v>0.4</v>
      </c>
      <c r="BM1601" s="307"/>
      <c r="BN1601" s="307"/>
      <c r="BO1601" s="307"/>
      <c r="BP1601" s="307"/>
      <c r="BQ1601" s="307"/>
      <c r="BR1601" s="307">
        <v>12</v>
      </c>
      <c r="BS1601" s="307">
        <v>12</v>
      </c>
      <c r="BT1601" s="307"/>
      <c r="BU1601" s="307"/>
      <c r="BV1601" s="309"/>
      <c r="BW1601" s="310"/>
      <c r="BX1601" s="305"/>
      <c r="BY1601" s="308"/>
      <c r="BZ1601" s="308"/>
      <c r="CA1601" s="308"/>
      <c r="CB1601" s="308"/>
      <c r="CC1601" s="307"/>
      <c r="CD1601" s="305"/>
      <c r="CE1601" s="310"/>
      <c r="CF1601" s="305"/>
      <c r="CG1601" s="308"/>
      <c r="CH1601" s="308"/>
      <c r="CI1601" s="308"/>
      <c r="CJ1601" s="308"/>
      <c r="CK1601" s="307"/>
      <c r="CL1601" s="307"/>
      <c r="CM1601" s="307"/>
      <c r="CN1601" s="311"/>
      <c r="CO1601" s="305"/>
      <c r="CP1601" s="305"/>
      <c r="CQ1601" s="308"/>
      <c r="CR1601" s="308"/>
      <c r="CS1601" s="308"/>
      <c r="CT1601" s="308"/>
      <c r="CW1601" s="318" t="s">
        <v>2099</v>
      </c>
      <c r="CX1601" s="318" t="s">
        <v>2126</v>
      </c>
      <c r="CY1601" s="320" t="s">
        <v>925</v>
      </c>
      <c r="CZ1601" s="319" t="s">
        <v>53</v>
      </c>
      <c r="DA1601" s="319" t="s">
        <v>53</v>
      </c>
      <c r="DB1601" s="319">
        <v>0</v>
      </c>
      <c r="DC1601" s="319">
        <v>0</v>
      </c>
      <c r="DD1601" s="319">
        <v>6</v>
      </c>
      <c r="DE1601" s="319">
        <v>6</v>
      </c>
      <c r="DF1601" s="319" t="s">
        <v>48</v>
      </c>
    </row>
    <row r="1602" spans="1:110" s="299" customFormat="1" ht="16" customHeight="1">
      <c r="A1602" s="297" t="s">
        <v>5672</v>
      </c>
      <c r="B1602" s="297" t="s">
        <v>5672</v>
      </c>
      <c r="C1602" s="119" t="s">
        <v>115</v>
      </c>
      <c r="D1602" s="119" t="s">
        <v>2054</v>
      </c>
      <c r="E1602" s="119" t="s">
        <v>2135</v>
      </c>
      <c r="F1602" s="298">
        <v>1602</v>
      </c>
      <c r="G1602" s="119"/>
      <c r="H1602" s="119"/>
      <c r="I1602" s="119"/>
      <c r="J1602" s="119"/>
      <c r="K1602" s="119" t="s">
        <v>378</v>
      </c>
      <c r="L1602" s="119"/>
      <c r="M1602" s="119" t="s">
        <v>147</v>
      </c>
      <c r="N1602" s="119"/>
      <c r="O1602" s="119"/>
      <c r="P1602" s="119"/>
      <c r="Q1602" s="119"/>
      <c r="R1602" s="119">
        <v>1</v>
      </c>
      <c r="S1602" s="119"/>
      <c r="T1602" s="119"/>
      <c r="U1602" s="119"/>
      <c r="V1602" s="119"/>
      <c r="W1602" s="119"/>
      <c r="X1602" s="119" t="s">
        <v>5673</v>
      </c>
      <c r="Y1602" s="119" t="s">
        <v>5674</v>
      </c>
      <c r="Z1602" s="119" t="s">
        <v>5675</v>
      </c>
      <c r="AA1602" s="119" t="s">
        <v>5676</v>
      </c>
      <c r="AB1602" s="119" t="s">
        <v>1209</v>
      </c>
      <c r="AD1602" s="300"/>
      <c r="AE1602" s="304"/>
      <c r="AF1602" s="297"/>
      <c r="AG1602" s="355">
        <v>0</v>
      </c>
      <c r="AH1602" s="297" t="s">
        <v>5672</v>
      </c>
      <c r="AI1602" s="297" t="s">
        <v>5672</v>
      </c>
      <c r="AJ1602" s="302">
        <v>3</v>
      </c>
      <c r="AX1602" s="303"/>
      <c r="AZ1602" s="303"/>
      <c r="BB1602" s="304"/>
      <c r="BC1602" s="304"/>
      <c r="BD1602" s="303"/>
      <c r="BE1602" s="303"/>
      <c r="BF1602" s="305"/>
      <c r="BG1602" s="305"/>
      <c r="BH1602" s="306" t="s">
        <v>2054</v>
      </c>
      <c r="BI1602" s="163"/>
      <c r="BJ1602" s="305" t="s">
        <v>110</v>
      </c>
      <c r="BK1602" s="305" t="s">
        <v>115</v>
      </c>
      <c r="BL1602" s="305">
        <v>0.7</v>
      </c>
      <c r="BM1602" s="307"/>
      <c r="BN1602" s="307"/>
      <c r="BO1602" s="307"/>
      <c r="BP1602" s="307"/>
      <c r="BQ1602" s="307"/>
      <c r="BR1602" s="307">
        <v>35</v>
      </c>
      <c r="BS1602" s="307">
        <v>35</v>
      </c>
      <c r="BT1602" s="307"/>
      <c r="BU1602" s="307"/>
      <c r="BV1602" s="309"/>
      <c r="BW1602" s="310"/>
      <c r="BX1602" s="305"/>
      <c r="BY1602" s="308"/>
      <c r="BZ1602" s="308"/>
      <c r="CA1602" s="308"/>
      <c r="CB1602" s="308"/>
      <c r="CC1602" s="307"/>
      <c r="CD1602" s="305"/>
      <c r="CE1602" s="310"/>
      <c r="CF1602" s="305"/>
      <c r="CG1602" s="308"/>
      <c r="CH1602" s="308"/>
      <c r="CI1602" s="308"/>
      <c r="CJ1602" s="308"/>
      <c r="CK1602" s="307"/>
      <c r="CL1602" s="307"/>
      <c r="CM1602" s="307"/>
      <c r="CN1602" s="311"/>
      <c r="CO1602" s="305"/>
      <c r="CP1602" s="305"/>
      <c r="CQ1602" s="308"/>
      <c r="CR1602" s="308"/>
      <c r="CS1602" s="308"/>
      <c r="CT1602" s="308"/>
      <c r="CW1602" s="318" t="s">
        <v>2054</v>
      </c>
      <c r="CX1602" s="318" t="s">
        <v>2135</v>
      </c>
      <c r="CY1602" s="320" t="s">
        <v>925</v>
      </c>
      <c r="CZ1602" s="319" t="s">
        <v>53</v>
      </c>
      <c r="DA1602" s="319" t="s">
        <v>53</v>
      </c>
      <c r="DB1602" s="319">
        <v>0</v>
      </c>
      <c r="DC1602" s="319">
        <v>0</v>
      </c>
      <c r="DD1602" s="319">
        <v>17.5</v>
      </c>
      <c r="DE1602" s="319">
        <v>17.5</v>
      </c>
      <c r="DF1602" s="319" t="s">
        <v>48</v>
      </c>
    </row>
    <row r="1603" spans="1:110" s="299" customFormat="1" ht="16" customHeight="1">
      <c r="A1603" s="297" t="s">
        <v>5677</v>
      </c>
      <c r="B1603" s="297" t="s">
        <v>5677</v>
      </c>
      <c r="C1603" s="119" t="s">
        <v>115</v>
      </c>
      <c r="D1603" s="119" t="s">
        <v>2135</v>
      </c>
      <c r="E1603" s="119" t="s">
        <v>2144</v>
      </c>
      <c r="F1603" s="298">
        <v>1603</v>
      </c>
      <c r="G1603" s="119"/>
      <c r="H1603" s="119"/>
      <c r="I1603" s="119"/>
      <c r="J1603" s="119"/>
      <c r="K1603" s="119" t="s">
        <v>378</v>
      </c>
      <c r="L1603" s="119"/>
      <c r="M1603" s="119" t="s">
        <v>147</v>
      </c>
      <c r="N1603" s="119"/>
      <c r="O1603" s="119"/>
      <c r="P1603" s="119"/>
      <c r="Q1603" s="119"/>
      <c r="R1603" s="119">
        <v>1</v>
      </c>
      <c r="S1603" s="119"/>
      <c r="T1603" s="119"/>
      <c r="U1603" s="119"/>
      <c r="V1603" s="119"/>
      <c r="W1603" s="119"/>
      <c r="X1603" s="119" t="s">
        <v>5678</v>
      </c>
      <c r="Y1603" s="119" t="s">
        <v>5679</v>
      </c>
      <c r="Z1603" s="119" t="s">
        <v>5680</v>
      </c>
      <c r="AA1603" s="119" t="s">
        <v>5681</v>
      </c>
      <c r="AB1603" s="119" t="s">
        <v>1209</v>
      </c>
      <c r="AD1603" s="300"/>
      <c r="AE1603" s="304"/>
      <c r="AF1603" s="297"/>
      <c r="AG1603" s="355">
        <v>0</v>
      </c>
      <c r="AH1603" s="297" t="s">
        <v>5677</v>
      </c>
      <c r="AI1603" s="297" t="s">
        <v>5677</v>
      </c>
      <c r="AJ1603" s="302">
        <v>4</v>
      </c>
      <c r="AX1603" s="303"/>
      <c r="AZ1603" s="303"/>
      <c r="BB1603" s="304"/>
      <c r="BC1603" s="304"/>
      <c r="BD1603" s="303"/>
      <c r="BE1603" s="303"/>
      <c r="BF1603" s="305"/>
      <c r="BG1603" s="305"/>
      <c r="BH1603" s="306" t="s">
        <v>2135</v>
      </c>
      <c r="BI1603" s="163"/>
      <c r="BJ1603" s="305" t="s">
        <v>110</v>
      </c>
      <c r="BK1603" s="305" t="s">
        <v>115</v>
      </c>
      <c r="BL1603" s="305">
        <v>0.4</v>
      </c>
      <c r="BM1603" s="307"/>
      <c r="BN1603" s="307"/>
      <c r="BO1603" s="307"/>
      <c r="BP1603" s="307"/>
      <c r="BQ1603" s="307"/>
      <c r="BR1603" s="307">
        <v>12</v>
      </c>
      <c r="BS1603" s="307">
        <v>12</v>
      </c>
      <c r="BT1603" s="307"/>
      <c r="BU1603" s="307"/>
      <c r="BV1603" s="309"/>
      <c r="BW1603" s="310"/>
      <c r="BX1603" s="305"/>
      <c r="BY1603" s="308"/>
      <c r="BZ1603" s="308"/>
      <c r="CA1603" s="308"/>
      <c r="CB1603" s="308"/>
      <c r="CC1603" s="307"/>
      <c r="CD1603" s="305"/>
      <c r="CE1603" s="310"/>
      <c r="CF1603" s="305"/>
      <c r="CG1603" s="308"/>
      <c r="CH1603" s="308"/>
      <c r="CI1603" s="308"/>
      <c r="CJ1603" s="308"/>
      <c r="CK1603" s="307"/>
      <c r="CL1603" s="307"/>
      <c r="CM1603" s="307"/>
      <c r="CN1603" s="311"/>
      <c r="CO1603" s="305"/>
      <c r="CP1603" s="305"/>
      <c r="CQ1603" s="308"/>
      <c r="CR1603" s="308"/>
      <c r="CS1603" s="308"/>
      <c r="CT1603" s="308"/>
      <c r="CW1603" s="318" t="s">
        <v>2135</v>
      </c>
      <c r="CX1603" s="318" t="s">
        <v>2144</v>
      </c>
      <c r="CY1603" s="320" t="s">
        <v>925</v>
      </c>
      <c r="CZ1603" s="319" t="s">
        <v>53</v>
      </c>
      <c r="DA1603" s="319" t="s">
        <v>53</v>
      </c>
      <c r="DB1603" s="319">
        <v>0</v>
      </c>
      <c r="DC1603" s="319">
        <v>0</v>
      </c>
      <c r="DD1603" s="319">
        <v>6</v>
      </c>
      <c r="DE1603" s="319">
        <v>6</v>
      </c>
      <c r="DF1603" s="319" t="s">
        <v>48</v>
      </c>
    </row>
    <row r="1604" spans="1:110" s="299" customFormat="1" ht="16" customHeight="1">
      <c r="A1604" s="297" t="s">
        <v>5682</v>
      </c>
      <c r="B1604" s="297" t="s">
        <v>5682</v>
      </c>
      <c r="C1604" s="119" t="s">
        <v>115</v>
      </c>
      <c r="D1604" s="119" t="s">
        <v>2135</v>
      </c>
      <c r="E1604" s="119" t="s">
        <v>2153</v>
      </c>
      <c r="F1604" s="298">
        <v>1604</v>
      </c>
      <c r="G1604" s="119"/>
      <c r="H1604" s="119"/>
      <c r="I1604" s="119"/>
      <c r="J1604" s="119"/>
      <c r="K1604" s="119" t="s">
        <v>378</v>
      </c>
      <c r="L1604" s="119"/>
      <c r="M1604" s="119" t="s">
        <v>147</v>
      </c>
      <c r="N1604" s="119"/>
      <c r="O1604" s="119"/>
      <c r="P1604" s="119"/>
      <c r="Q1604" s="119"/>
      <c r="R1604" s="119">
        <v>1</v>
      </c>
      <c r="S1604" s="119"/>
      <c r="T1604" s="119"/>
      <c r="U1604" s="119"/>
      <c r="V1604" s="119"/>
      <c r="W1604" s="119"/>
      <c r="X1604" s="119" t="s">
        <v>5683</v>
      </c>
      <c r="Y1604" s="119" t="s">
        <v>5684</v>
      </c>
      <c r="Z1604" s="119" t="s">
        <v>5685</v>
      </c>
      <c r="AA1604" s="119" t="s">
        <v>5686</v>
      </c>
      <c r="AB1604" s="119" t="s">
        <v>1209</v>
      </c>
      <c r="AD1604" s="300"/>
      <c r="AE1604" s="304"/>
      <c r="AF1604" s="297"/>
      <c r="AG1604" s="355">
        <v>0</v>
      </c>
      <c r="AH1604" s="297" t="s">
        <v>5682</v>
      </c>
      <c r="AI1604" s="297" t="s">
        <v>5682</v>
      </c>
      <c r="AJ1604" s="302">
        <v>4</v>
      </c>
      <c r="AX1604" s="303"/>
      <c r="AZ1604" s="303"/>
      <c r="BB1604" s="304"/>
      <c r="BC1604" s="304"/>
      <c r="BD1604" s="303"/>
      <c r="BE1604" s="303"/>
      <c r="BF1604" s="305"/>
      <c r="BG1604" s="305"/>
      <c r="BH1604" s="306" t="s">
        <v>2135</v>
      </c>
      <c r="BI1604" s="163"/>
      <c r="BJ1604" s="305" t="s">
        <v>110</v>
      </c>
      <c r="BK1604" s="305" t="s">
        <v>115</v>
      </c>
      <c r="BL1604" s="305">
        <v>0.4</v>
      </c>
      <c r="BM1604" s="307"/>
      <c r="BN1604" s="307"/>
      <c r="BO1604" s="307"/>
      <c r="BP1604" s="307"/>
      <c r="BQ1604" s="307"/>
      <c r="BR1604" s="307">
        <v>12</v>
      </c>
      <c r="BS1604" s="307">
        <v>12</v>
      </c>
      <c r="BT1604" s="307"/>
      <c r="BU1604" s="307"/>
      <c r="BV1604" s="309"/>
      <c r="BW1604" s="310"/>
      <c r="BX1604" s="305"/>
      <c r="BY1604" s="308"/>
      <c r="BZ1604" s="308"/>
      <c r="CA1604" s="308"/>
      <c r="CB1604" s="308"/>
      <c r="CC1604" s="307"/>
      <c r="CD1604" s="305"/>
      <c r="CE1604" s="310"/>
      <c r="CF1604" s="305"/>
      <c r="CG1604" s="308"/>
      <c r="CH1604" s="308"/>
      <c r="CI1604" s="308"/>
      <c r="CJ1604" s="308"/>
      <c r="CK1604" s="307"/>
      <c r="CL1604" s="307"/>
      <c r="CM1604" s="307"/>
      <c r="CN1604" s="311"/>
      <c r="CO1604" s="305"/>
      <c r="CP1604" s="305"/>
      <c r="CQ1604" s="308"/>
      <c r="CR1604" s="308"/>
      <c r="CS1604" s="308"/>
      <c r="CT1604" s="308"/>
      <c r="CW1604" s="318" t="s">
        <v>2135</v>
      </c>
      <c r="CX1604" s="318" t="s">
        <v>2153</v>
      </c>
      <c r="CY1604" s="320" t="s">
        <v>925</v>
      </c>
      <c r="CZ1604" s="319" t="s">
        <v>53</v>
      </c>
      <c r="DA1604" s="319" t="s">
        <v>53</v>
      </c>
      <c r="DB1604" s="319">
        <v>0</v>
      </c>
      <c r="DC1604" s="319">
        <v>0</v>
      </c>
      <c r="DD1604" s="319">
        <v>6</v>
      </c>
      <c r="DE1604" s="319">
        <v>6</v>
      </c>
      <c r="DF1604" s="319" t="s">
        <v>48</v>
      </c>
    </row>
    <row r="1605" spans="1:110" s="299" customFormat="1" ht="16" customHeight="1">
      <c r="A1605" s="297" t="s">
        <v>5687</v>
      </c>
      <c r="B1605" s="297" t="s">
        <v>5687</v>
      </c>
      <c r="C1605" s="119" t="s">
        <v>115</v>
      </c>
      <c r="D1605" s="119" t="s">
        <v>2135</v>
      </c>
      <c r="E1605" s="119" t="s">
        <v>2162</v>
      </c>
      <c r="F1605" s="298">
        <v>1605</v>
      </c>
      <c r="G1605" s="119"/>
      <c r="H1605" s="119"/>
      <c r="I1605" s="119"/>
      <c r="J1605" s="119"/>
      <c r="K1605" s="119" t="s">
        <v>378</v>
      </c>
      <c r="L1605" s="119"/>
      <c r="M1605" s="119" t="s">
        <v>147</v>
      </c>
      <c r="N1605" s="119"/>
      <c r="O1605" s="119"/>
      <c r="P1605" s="119"/>
      <c r="Q1605" s="119"/>
      <c r="R1605" s="119">
        <v>1</v>
      </c>
      <c r="S1605" s="119"/>
      <c r="T1605" s="119"/>
      <c r="U1605" s="119"/>
      <c r="V1605" s="119"/>
      <c r="W1605" s="119"/>
      <c r="X1605" s="119" t="s">
        <v>5688</v>
      </c>
      <c r="Y1605" s="119" t="s">
        <v>5689</v>
      </c>
      <c r="Z1605" s="119" t="s">
        <v>5690</v>
      </c>
      <c r="AA1605" s="119" t="s">
        <v>5691</v>
      </c>
      <c r="AB1605" s="119" t="s">
        <v>1209</v>
      </c>
      <c r="AD1605" s="300"/>
      <c r="AE1605" s="304"/>
      <c r="AF1605" s="297"/>
      <c r="AG1605" s="355">
        <v>0</v>
      </c>
      <c r="AH1605" s="297" t="s">
        <v>5687</v>
      </c>
      <c r="AI1605" s="297" t="s">
        <v>5687</v>
      </c>
      <c r="AJ1605" s="302">
        <v>4</v>
      </c>
      <c r="AX1605" s="303"/>
      <c r="AZ1605" s="303"/>
      <c r="BB1605" s="304"/>
      <c r="BC1605" s="304"/>
      <c r="BD1605" s="303"/>
      <c r="BE1605" s="303"/>
      <c r="BF1605" s="305"/>
      <c r="BG1605" s="305"/>
      <c r="BH1605" s="306" t="s">
        <v>2135</v>
      </c>
      <c r="BI1605" s="163"/>
      <c r="BJ1605" s="305" t="s">
        <v>110</v>
      </c>
      <c r="BK1605" s="305" t="s">
        <v>115</v>
      </c>
      <c r="BL1605" s="305">
        <v>0.4</v>
      </c>
      <c r="BM1605" s="307"/>
      <c r="BN1605" s="307"/>
      <c r="BO1605" s="307"/>
      <c r="BP1605" s="307"/>
      <c r="BQ1605" s="307"/>
      <c r="BR1605" s="307">
        <v>12</v>
      </c>
      <c r="BS1605" s="307">
        <v>12</v>
      </c>
      <c r="BT1605" s="307"/>
      <c r="BU1605" s="307"/>
      <c r="BV1605" s="309"/>
      <c r="BW1605" s="310"/>
      <c r="BX1605" s="305"/>
      <c r="BY1605" s="308"/>
      <c r="BZ1605" s="308"/>
      <c r="CA1605" s="308"/>
      <c r="CB1605" s="308"/>
      <c r="CC1605" s="307"/>
      <c r="CD1605" s="305"/>
      <c r="CE1605" s="310"/>
      <c r="CF1605" s="305"/>
      <c r="CG1605" s="308"/>
      <c r="CH1605" s="308"/>
      <c r="CI1605" s="308"/>
      <c r="CJ1605" s="308"/>
      <c r="CK1605" s="307"/>
      <c r="CL1605" s="307"/>
      <c r="CM1605" s="307"/>
      <c r="CN1605" s="311"/>
      <c r="CO1605" s="305"/>
      <c r="CP1605" s="305"/>
      <c r="CQ1605" s="308"/>
      <c r="CR1605" s="308"/>
      <c r="CS1605" s="308"/>
      <c r="CT1605" s="308"/>
      <c r="CW1605" s="318" t="s">
        <v>2135</v>
      </c>
      <c r="CX1605" s="318" t="s">
        <v>2162</v>
      </c>
      <c r="CY1605" s="320" t="s">
        <v>925</v>
      </c>
      <c r="CZ1605" s="319" t="s">
        <v>53</v>
      </c>
      <c r="DA1605" s="319" t="s">
        <v>53</v>
      </c>
      <c r="DB1605" s="319">
        <v>0</v>
      </c>
      <c r="DC1605" s="319">
        <v>0</v>
      </c>
      <c r="DD1605" s="319">
        <v>6</v>
      </c>
      <c r="DE1605" s="319">
        <v>6</v>
      </c>
      <c r="DF1605" s="319" t="s">
        <v>48</v>
      </c>
    </row>
    <row r="1606" spans="1:110" s="299" customFormat="1" ht="16" customHeight="1">
      <c r="A1606" s="297" t="s">
        <v>5692</v>
      </c>
      <c r="B1606" s="297" t="s">
        <v>5692</v>
      </c>
      <c r="C1606" s="119" t="s">
        <v>115</v>
      </c>
      <c r="D1606" s="119" t="s">
        <v>1202</v>
      </c>
      <c r="E1606" s="119" t="s">
        <v>863</v>
      </c>
      <c r="F1606" s="298">
        <v>1606</v>
      </c>
      <c r="G1606" s="119"/>
      <c r="H1606" s="119"/>
      <c r="I1606" s="119"/>
      <c r="J1606" s="119"/>
      <c r="K1606" s="119" t="s">
        <v>378</v>
      </c>
      <c r="L1606" s="119"/>
      <c r="M1606" s="119" t="s">
        <v>147</v>
      </c>
      <c r="N1606" s="119"/>
      <c r="O1606" s="119"/>
      <c r="P1606" s="119"/>
      <c r="Q1606" s="119"/>
      <c r="R1606" s="119">
        <v>1</v>
      </c>
      <c r="S1606" s="119"/>
      <c r="T1606" s="119"/>
      <c r="U1606" s="119"/>
      <c r="V1606" s="119"/>
      <c r="W1606" s="119"/>
      <c r="X1606" s="119" t="s">
        <v>5693</v>
      </c>
      <c r="Y1606" s="119" t="s">
        <v>5694</v>
      </c>
      <c r="Z1606" s="119" t="s">
        <v>5695</v>
      </c>
      <c r="AA1606" s="119" t="s">
        <v>5696</v>
      </c>
      <c r="AB1606" s="119" t="s">
        <v>1209</v>
      </c>
      <c r="AD1606" s="300"/>
      <c r="AE1606" s="304"/>
      <c r="AF1606" s="297"/>
      <c r="AG1606" s="355">
        <v>0</v>
      </c>
      <c r="AH1606" s="297" t="s">
        <v>5692</v>
      </c>
      <c r="AI1606" s="297" t="s">
        <v>5692</v>
      </c>
      <c r="AJ1606" s="302">
        <v>1</v>
      </c>
      <c r="AX1606" s="303"/>
      <c r="AZ1606" s="303"/>
      <c r="BB1606" s="304"/>
      <c r="BC1606" s="304"/>
      <c r="BD1606" s="303"/>
      <c r="BE1606" s="303"/>
      <c r="BF1606" s="305"/>
      <c r="BG1606" s="305"/>
      <c r="BH1606" s="306" t="s">
        <v>1202</v>
      </c>
      <c r="BI1606" s="163"/>
      <c r="BJ1606" s="305" t="s">
        <v>110</v>
      </c>
      <c r="BK1606" s="305" t="s">
        <v>115</v>
      </c>
      <c r="BL1606" s="305">
        <v>2</v>
      </c>
      <c r="BM1606" s="307"/>
      <c r="BN1606" s="307"/>
      <c r="BO1606" s="307"/>
      <c r="BP1606" s="307"/>
      <c r="BQ1606" s="307"/>
      <c r="BR1606" s="307">
        <v>95</v>
      </c>
      <c r="BS1606" s="307">
        <v>95</v>
      </c>
      <c r="BT1606" s="307"/>
      <c r="BU1606" s="307"/>
      <c r="BV1606" s="309"/>
      <c r="BW1606" s="310"/>
      <c r="BX1606" s="305"/>
      <c r="BY1606" s="308"/>
      <c r="BZ1606" s="308"/>
      <c r="CA1606" s="308"/>
      <c r="CB1606" s="308"/>
      <c r="CC1606" s="307"/>
      <c r="CD1606" s="305"/>
      <c r="CE1606" s="310"/>
      <c r="CF1606" s="305"/>
      <c r="CG1606" s="308"/>
      <c r="CH1606" s="308"/>
      <c r="CI1606" s="308"/>
      <c r="CJ1606" s="308"/>
      <c r="CK1606" s="307"/>
      <c r="CL1606" s="307"/>
      <c r="CM1606" s="307"/>
      <c r="CN1606" s="311"/>
      <c r="CO1606" s="305"/>
      <c r="CP1606" s="305"/>
      <c r="CQ1606" s="308"/>
      <c r="CR1606" s="308"/>
      <c r="CS1606" s="308"/>
      <c r="CT1606" s="308"/>
      <c r="CW1606" s="318" t="s">
        <v>1202</v>
      </c>
      <c r="CX1606" s="318" t="s">
        <v>863</v>
      </c>
      <c r="CY1606" s="320" t="s">
        <v>925</v>
      </c>
      <c r="CZ1606" s="319" t="s">
        <v>53</v>
      </c>
      <c r="DA1606" s="319" t="s">
        <v>53</v>
      </c>
      <c r="DB1606" s="319">
        <v>6</v>
      </c>
      <c r="DC1606" s="319">
        <v>6</v>
      </c>
      <c r="DD1606" s="319">
        <v>47.5</v>
      </c>
      <c r="DE1606" s="319">
        <v>47.5</v>
      </c>
      <c r="DF1606" s="319" t="s">
        <v>48</v>
      </c>
    </row>
    <row r="1607" spans="1:110" s="299" customFormat="1" ht="16" customHeight="1">
      <c r="A1607" s="297" t="s">
        <v>5697</v>
      </c>
      <c r="B1607" s="297" t="s">
        <v>5697</v>
      </c>
      <c r="C1607" s="119" t="s">
        <v>115</v>
      </c>
      <c r="D1607" s="119" t="s">
        <v>2162</v>
      </c>
      <c r="E1607" s="119" t="s">
        <v>2179</v>
      </c>
      <c r="F1607" s="298">
        <v>1607</v>
      </c>
      <c r="G1607" s="119"/>
      <c r="H1607" s="119"/>
      <c r="I1607" s="119"/>
      <c r="J1607" s="119"/>
      <c r="K1607" s="119" t="s">
        <v>378</v>
      </c>
      <c r="L1607" s="119"/>
      <c r="M1607" s="119" t="s">
        <v>147</v>
      </c>
      <c r="N1607" s="119"/>
      <c r="O1607" s="119"/>
      <c r="P1607" s="119"/>
      <c r="Q1607" s="119"/>
      <c r="R1607" s="119">
        <v>1</v>
      </c>
      <c r="S1607" s="119"/>
      <c r="T1607" s="119"/>
      <c r="U1607" s="119"/>
      <c r="V1607" s="119"/>
      <c r="W1607" s="119"/>
      <c r="X1607" s="119" t="s">
        <v>5698</v>
      </c>
      <c r="Y1607" s="119" t="s">
        <v>5699</v>
      </c>
      <c r="Z1607" s="119" t="s">
        <v>5700</v>
      </c>
      <c r="AA1607" s="119" t="s">
        <v>5701</v>
      </c>
      <c r="AB1607" s="119" t="s">
        <v>1209</v>
      </c>
      <c r="AD1607" s="300"/>
      <c r="AE1607" s="304"/>
      <c r="AF1607" s="297"/>
      <c r="AG1607" s="355">
        <v>0</v>
      </c>
      <c r="AH1607" s="297" t="s">
        <v>5697</v>
      </c>
      <c r="AI1607" s="297" t="s">
        <v>5697</v>
      </c>
      <c r="AJ1607" s="302">
        <v>2</v>
      </c>
      <c r="AX1607" s="303"/>
      <c r="AZ1607" s="303"/>
      <c r="BB1607" s="304"/>
      <c r="BC1607" s="304"/>
      <c r="BD1607" s="303"/>
      <c r="BE1607" s="303"/>
      <c r="BF1607" s="305"/>
      <c r="BG1607" s="305"/>
      <c r="BH1607" s="306" t="s">
        <v>2162</v>
      </c>
      <c r="BI1607" s="163"/>
      <c r="BJ1607" s="305" t="s">
        <v>110</v>
      </c>
      <c r="BK1607" s="305" t="s">
        <v>115</v>
      </c>
      <c r="BL1607" s="305">
        <v>1.5</v>
      </c>
      <c r="BM1607" s="307"/>
      <c r="BN1607" s="307"/>
      <c r="BO1607" s="307"/>
      <c r="BP1607" s="307"/>
      <c r="BQ1607" s="307"/>
      <c r="BR1607" s="307">
        <v>60</v>
      </c>
      <c r="BS1607" s="307">
        <v>60</v>
      </c>
      <c r="BT1607" s="307"/>
      <c r="BU1607" s="307"/>
      <c r="BV1607" s="309"/>
      <c r="BW1607" s="310"/>
      <c r="BX1607" s="305"/>
      <c r="BY1607" s="308"/>
      <c r="BZ1607" s="308"/>
      <c r="CA1607" s="308"/>
      <c r="CB1607" s="308"/>
      <c r="CC1607" s="307"/>
      <c r="CD1607" s="305"/>
      <c r="CE1607" s="310"/>
      <c r="CF1607" s="305"/>
      <c r="CG1607" s="308"/>
      <c r="CH1607" s="308"/>
      <c r="CI1607" s="308"/>
      <c r="CJ1607" s="308"/>
      <c r="CK1607" s="307"/>
      <c r="CL1607" s="307"/>
      <c r="CM1607" s="307"/>
      <c r="CN1607" s="311"/>
      <c r="CO1607" s="305"/>
      <c r="CP1607" s="305"/>
      <c r="CQ1607" s="308"/>
      <c r="CR1607" s="308"/>
      <c r="CS1607" s="308"/>
      <c r="CT1607" s="308"/>
      <c r="CW1607" s="318" t="s">
        <v>2162</v>
      </c>
      <c r="CX1607" s="318" t="s">
        <v>2179</v>
      </c>
      <c r="CY1607" s="320" t="s">
        <v>925</v>
      </c>
      <c r="CZ1607" s="319" t="s">
        <v>53</v>
      </c>
      <c r="DA1607" s="319" t="s">
        <v>53</v>
      </c>
      <c r="DB1607" s="319">
        <v>0</v>
      </c>
      <c r="DC1607" s="319">
        <v>0</v>
      </c>
      <c r="DD1607" s="319">
        <v>30</v>
      </c>
      <c r="DE1607" s="319">
        <v>30</v>
      </c>
      <c r="DF1607" s="319" t="s">
        <v>48</v>
      </c>
    </row>
    <row r="1608" spans="1:110" s="299" customFormat="1" ht="16" customHeight="1">
      <c r="A1608" s="297" t="s">
        <v>5702</v>
      </c>
      <c r="B1608" s="297" t="s">
        <v>5702</v>
      </c>
      <c r="C1608" s="119" t="s">
        <v>115</v>
      </c>
      <c r="D1608" s="119" t="s">
        <v>2179</v>
      </c>
      <c r="E1608" s="119" t="s">
        <v>2188</v>
      </c>
      <c r="F1608" s="298">
        <v>1608</v>
      </c>
      <c r="G1608" s="119"/>
      <c r="H1608" s="119"/>
      <c r="I1608" s="119"/>
      <c r="J1608" s="119"/>
      <c r="K1608" s="119" t="s">
        <v>378</v>
      </c>
      <c r="L1608" s="119"/>
      <c r="M1608" s="119" t="s">
        <v>147</v>
      </c>
      <c r="N1608" s="119"/>
      <c r="O1608" s="119"/>
      <c r="P1608" s="119"/>
      <c r="Q1608" s="119"/>
      <c r="R1608" s="119">
        <v>1</v>
      </c>
      <c r="S1608" s="119"/>
      <c r="T1608" s="119"/>
      <c r="U1608" s="119"/>
      <c r="V1608" s="119"/>
      <c r="W1608" s="119"/>
      <c r="X1608" s="119" t="s">
        <v>5703</v>
      </c>
      <c r="Y1608" s="119" t="s">
        <v>5704</v>
      </c>
      <c r="Z1608" s="119" t="s">
        <v>5705</v>
      </c>
      <c r="AA1608" s="119" t="s">
        <v>5706</v>
      </c>
      <c r="AB1608" s="119" t="s">
        <v>1209</v>
      </c>
      <c r="AD1608" s="300"/>
      <c r="AE1608" s="304"/>
      <c r="AF1608" s="297"/>
      <c r="AG1608" s="355">
        <v>0</v>
      </c>
      <c r="AH1608" s="297" t="s">
        <v>5702</v>
      </c>
      <c r="AI1608" s="297" t="s">
        <v>5702</v>
      </c>
      <c r="AJ1608" s="302">
        <v>3</v>
      </c>
      <c r="AX1608" s="303"/>
      <c r="AZ1608" s="303"/>
      <c r="BB1608" s="304"/>
      <c r="BC1608" s="304"/>
      <c r="BD1608" s="303"/>
      <c r="BE1608" s="303"/>
      <c r="BF1608" s="305"/>
      <c r="BG1608" s="305"/>
      <c r="BH1608" s="306" t="s">
        <v>2179</v>
      </c>
      <c r="BI1608" s="163"/>
      <c r="BJ1608" s="305" t="s">
        <v>110</v>
      </c>
      <c r="BK1608" s="305" t="s">
        <v>115</v>
      </c>
      <c r="BL1608" s="305">
        <v>0.7</v>
      </c>
      <c r="BM1608" s="307"/>
      <c r="BN1608" s="307"/>
      <c r="BO1608" s="307"/>
      <c r="BP1608" s="307"/>
      <c r="BQ1608" s="307"/>
      <c r="BR1608" s="307">
        <v>35</v>
      </c>
      <c r="BS1608" s="307">
        <v>35</v>
      </c>
      <c r="BT1608" s="307"/>
      <c r="BU1608" s="307"/>
      <c r="BV1608" s="309"/>
      <c r="BW1608" s="310"/>
      <c r="BX1608" s="305"/>
      <c r="BY1608" s="308"/>
      <c r="BZ1608" s="308"/>
      <c r="CA1608" s="308"/>
      <c r="CB1608" s="308"/>
      <c r="CC1608" s="307"/>
      <c r="CD1608" s="305"/>
      <c r="CE1608" s="310"/>
      <c r="CF1608" s="305"/>
      <c r="CG1608" s="308"/>
      <c r="CH1608" s="308"/>
      <c r="CI1608" s="308"/>
      <c r="CJ1608" s="308"/>
      <c r="CK1608" s="307"/>
      <c r="CL1608" s="307"/>
      <c r="CM1608" s="307"/>
      <c r="CN1608" s="311"/>
      <c r="CO1608" s="305"/>
      <c r="CP1608" s="305"/>
      <c r="CQ1608" s="308"/>
      <c r="CR1608" s="308"/>
      <c r="CS1608" s="308"/>
      <c r="CT1608" s="308"/>
      <c r="CW1608" s="318" t="s">
        <v>2179</v>
      </c>
      <c r="CX1608" s="318" t="s">
        <v>2188</v>
      </c>
      <c r="CY1608" s="320" t="s">
        <v>925</v>
      </c>
      <c r="CZ1608" s="319" t="s">
        <v>53</v>
      </c>
      <c r="DA1608" s="319" t="s">
        <v>53</v>
      </c>
      <c r="DB1608" s="319">
        <v>30</v>
      </c>
      <c r="DC1608" s="319">
        <v>150</v>
      </c>
      <c r="DD1608" s="319">
        <v>17.5</v>
      </c>
      <c r="DE1608" s="319">
        <v>17.5</v>
      </c>
      <c r="DF1608" s="319" t="s">
        <v>48</v>
      </c>
    </row>
    <row r="1609" spans="1:110" s="299" customFormat="1" ht="16" customHeight="1">
      <c r="A1609" s="297" t="s">
        <v>5707</v>
      </c>
      <c r="B1609" s="297" t="s">
        <v>5707</v>
      </c>
      <c r="C1609" s="119" t="s">
        <v>115</v>
      </c>
      <c r="D1609" s="119" t="s">
        <v>2188</v>
      </c>
      <c r="E1609" s="119" t="s">
        <v>2197</v>
      </c>
      <c r="F1609" s="298">
        <v>1609</v>
      </c>
      <c r="G1609" s="119"/>
      <c r="H1609" s="119"/>
      <c r="I1609" s="119"/>
      <c r="J1609" s="119"/>
      <c r="K1609" s="119" t="s">
        <v>378</v>
      </c>
      <c r="L1609" s="119"/>
      <c r="M1609" s="119" t="s">
        <v>147</v>
      </c>
      <c r="N1609" s="119"/>
      <c r="O1609" s="119"/>
      <c r="P1609" s="119"/>
      <c r="Q1609" s="119"/>
      <c r="R1609" s="119">
        <v>1</v>
      </c>
      <c r="S1609" s="119"/>
      <c r="T1609" s="119"/>
      <c r="U1609" s="119"/>
      <c r="V1609" s="119"/>
      <c r="W1609" s="119"/>
      <c r="X1609" s="119" t="s">
        <v>5708</v>
      </c>
      <c r="Y1609" s="119" t="s">
        <v>5709</v>
      </c>
      <c r="Z1609" s="119" t="s">
        <v>5710</v>
      </c>
      <c r="AA1609" s="119" t="s">
        <v>5711</v>
      </c>
      <c r="AB1609" s="119" t="s">
        <v>1209</v>
      </c>
      <c r="AD1609" s="300"/>
      <c r="AE1609" s="304"/>
      <c r="AF1609" s="297"/>
      <c r="AG1609" s="355">
        <v>0</v>
      </c>
      <c r="AH1609" s="297" t="s">
        <v>5707</v>
      </c>
      <c r="AI1609" s="297" t="s">
        <v>5707</v>
      </c>
      <c r="AJ1609" s="302">
        <v>4</v>
      </c>
      <c r="AX1609" s="303"/>
      <c r="AZ1609" s="303"/>
      <c r="BB1609" s="304"/>
      <c r="BC1609" s="304"/>
      <c r="BD1609" s="303"/>
      <c r="BE1609" s="303"/>
      <c r="BF1609" s="305"/>
      <c r="BG1609" s="305"/>
      <c r="BH1609" s="306" t="s">
        <v>2188</v>
      </c>
      <c r="BI1609" s="163"/>
      <c r="BJ1609" s="305" t="s">
        <v>110</v>
      </c>
      <c r="BK1609" s="305" t="s">
        <v>115</v>
      </c>
      <c r="BL1609" s="305">
        <v>0.4</v>
      </c>
      <c r="BM1609" s="307"/>
      <c r="BN1609" s="307"/>
      <c r="BO1609" s="307"/>
      <c r="BP1609" s="307"/>
      <c r="BQ1609" s="307"/>
      <c r="BR1609" s="307">
        <v>12</v>
      </c>
      <c r="BS1609" s="307">
        <v>12</v>
      </c>
      <c r="BT1609" s="307"/>
      <c r="BU1609" s="307"/>
      <c r="BV1609" s="309"/>
      <c r="BW1609" s="310"/>
      <c r="BX1609" s="305"/>
      <c r="BY1609" s="308"/>
      <c r="BZ1609" s="308"/>
      <c r="CA1609" s="308"/>
      <c r="CB1609" s="308"/>
      <c r="CC1609" s="307"/>
      <c r="CD1609" s="305"/>
      <c r="CE1609" s="310"/>
      <c r="CF1609" s="305"/>
      <c r="CG1609" s="308"/>
      <c r="CH1609" s="308"/>
      <c r="CI1609" s="308"/>
      <c r="CJ1609" s="308"/>
      <c r="CK1609" s="307"/>
      <c r="CL1609" s="307"/>
      <c r="CM1609" s="307"/>
      <c r="CN1609" s="311"/>
      <c r="CO1609" s="305"/>
      <c r="CP1609" s="305"/>
      <c r="CQ1609" s="308"/>
      <c r="CR1609" s="308"/>
      <c r="CS1609" s="308"/>
      <c r="CT1609" s="308"/>
      <c r="CW1609" s="318" t="s">
        <v>2188</v>
      </c>
      <c r="CX1609" s="318" t="s">
        <v>2197</v>
      </c>
      <c r="CY1609" s="320" t="s">
        <v>925</v>
      </c>
      <c r="CZ1609" s="319" t="s">
        <v>53</v>
      </c>
      <c r="DA1609" s="319" t="s">
        <v>53</v>
      </c>
      <c r="DB1609" s="319">
        <v>30</v>
      </c>
      <c r="DC1609" s="319">
        <v>150</v>
      </c>
      <c r="DD1609" s="319">
        <v>6</v>
      </c>
      <c r="DE1609" s="319">
        <v>6</v>
      </c>
      <c r="DF1609" s="319" t="s">
        <v>48</v>
      </c>
    </row>
    <row r="1610" spans="1:110" s="299" customFormat="1" ht="16" customHeight="1">
      <c r="A1610" s="297" t="s">
        <v>5712</v>
      </c>
      <c r="B1610" s="297" t="s">
        <v>5712</v>
      </c>
      <c r="C1610" s="119" t="s">
        <v>115</v>
      </c>
      <c r="D1610" s="119" t="s">
        <v>2188</v>
      </c>
      <c r="E1610" s="119" t="s">
        <v>2206</v>
      </c>
      <c r="F1610" s="298">
        <v>1610</v>
      </c>
      <c r="G1610" s="119"/>
      <c r="H1610" s="119"/>
      <c r="I1610" s="119"/>
      <c r="J1610" s="119"/>
      <c r="K1610" s="119" t="s">
        <v>378</v>
      </c>
      <c r="L1610" s="119"/>
      <c r="M1610" s="119" t="s">
        <v>147</v>
      </c>
      <c r="N1610" s="119"/>
      <c r="O1610" s="119"/>
      <c r="P1610" s="119"/>
      <c r="Q1610" s="119"/>
      <c r="R1610" s="119">
        <v>1</v>
      </c>
      <c r="S1610" s="119"/>
      <c r="T1610" s="119"/>
      <c r="U1610" s="119"/>
      <c r="V1610" s="119"/>
      <c r="W1610" s="119"/>
      <c r="X1610" s="119" t="s">
        <v>5713</v>
      </c>
      <c r="Y1610" s="119" t="s">
        <v>5714</v>
      </c>
      <c r="Z1610" s="119" t="s">
        <v>5715</v>
      </c>
      <c r="AA1610" s="119" t="s">
        <v>5716</v>
      </c>
      <c r="AB1610" s="119" t="s">
        <v>1209</v>
      </c>
      <c r="AD1610" s="300"/>
      <c r="AE1610" s="304"/>
      <c r="AF1610" s="297"/>
      <c r="AG1610" s="355">
        <v>0</v>
      </c>
      <c r="AH1610" s="297" t="s">
        <v>5712</v>
      </c>
      <c r="AI1610" s="297" t="s">
        <v>5712</v>
      </c>
      <c r="AJ1610" s="302">
        <v>4</v>
      </c>
      <c r="AX1610" s="303"/>
      <c r="AZ1610" s="303"/>
      <c r="BB1610" s="304"/>
      <c r="BC1610" s="304"/>
      <c r="BD1610" s="303"/>
      <c r="BE1610" s="303"/>
      <c r="BF1610" s="305"/>
      <c r="BG1610" s="305"/>
      <c r="BH1610" s="306" t="s">
        <v>2188</v>
      </c>
      <c r="BI1610" s="163"/>
      <c r="BJ1610" s="305" t="s">
        <v>110</v>
      </c>
      <c r="BK1610" s="305" t="s">
        <v>115</v>
      </c>
      <c r="BL1610" s="305">
        <v>0.4</v>
      </c>
      <c r="BM1610" s="307"/>
      <c r="BN1610" s="307"/>
      <c r="BO1610" s="307"/>
      <c r="BP1610" s="307"/>
      <c r="BQ1610" s="307"/>
      <c r="BR1610" s="307">
        <v>12</v>
      </c>
      <c r="BS1610" s="307">
        <v>12</v>
      </c>
      <c r="BT1610" s="307"/>
      <c r="BU1610" s="307"/>
      <c r="BV1610" s="309"/>
      <c r="BW1610" s="310"/>
      <c r="BX1610" s="305"/>
      <c r="BY1610" s="308"/>
      <c r="BZ1610" s="308"/>
      <c r="CA1610" s="308"/>
      <c r="CB1610" s="308"/>
      <c r="CC1610" s="307"/>
      <c r="CD1610" s="305"/>
      <c r="CE1610" s="310"/>
      <c r="CF1610" s="305"/>
      <c r="CG1610" s="308"/>
      <c r="CH1610" s="308"/>
      <c r="CI1610" s="308"/>
      <c r="CJ1610" s="308"/>
      <c r="CK1610" s="307"/>
      <c r="CL1610" s="307"/>
      <c r="CM1610" s="307"/>
      <c r="CN1610" s="311"/>
      <c r="CO1610" s="305"/>
      <c r="CP1610" s="305"/>
      <c r="CQ1610" s="308"/>
      <c r="CR1610" s="308"/>
      <c r="CS1610" s="308"/>
      <c r="CT1610" s="308"/>
      <c r="CW1610" s="318" t="s">
        <v>2188</v>
      </c>
      <c r="CX1610" s="318" t="s">
        <v>2206</v>
      </c>
      <c r="CY1610" s="320" t="s">
        <v>925</v>
      </c>
      <c r="CZ1610" s="319" t="s">
        <v>53</v>
      </c>
      <c r="DA1610" s="319" t="s">
        <v>53</v>
      </c>
      <c r="DB1610" s="319">
        <v>30</v>
      </c>
      <c r="DC1610" s="319">
        <v>150</v>
      </c>
      <c r="DD1610" s="319">
        <v>6</v>
      </c>
      <c r="DE1610" s="319">
        <v>6</v>
      </c>
      <c r="DF1610" s="319" t="s">
        <v>48</v>
      </c>
    </row>
    <row r="1611" spans="1:110" s="299" customFormat="1" ht="16" customHeight="1">
      <c r="A1611" s="297" t="s">
        <v>5717</v>
      </c>
      <c r="B1611" s="297" t="s">
        <v>5717</v>
      </c>
      <c r="C1611" s="119" t="s">
        <v>115</v>
      </c>
      <c r="D1611" s="119" t="s">
        <v>2188</v>
      </c>
      <c r="E1611" s="119" t="s">
        <v>2215</v>
      </c>
      <c r="F1611" s="298">
        <v>1611</v>
      </c>
      <c r="G1611" s="119"/>
      <c r="H1611" s="119"/>
      <c r="I1611" s="119"/>
      <c r="J1611" s="119"/>
      <c r="K1611" s="119" t="s">
        <v>378</v>
      </c>
      <c r="L1611" s="119"/>
      <c r="M1611" s="119" t="s">
        <v>147</v>
      </c>
      <c r="N1611" s="119"/>
      <c r="O1611" s="119"/>
      <c r="P1611" s="119"/>
      <c r="Q1611" s="119"/>
      <c r="R1611" s="119">
        <v>1</v>
      </c>
      <c r="S1611" s="119"/>
      <c r="T1611" s="119"/>
      <c r="U1611" s="119"/>
      <c r="V1611" s="119"/>
      <c r="W1611" s="119"/>
      <c r="X1611" s="119" t="s">
        <v>5718</v>
      </c>
      <c r="Y1611" s="119" t="s">
        <v>5719</v>
      </c>
      <c r="Z1611" s="119" t="s">
        <v>5720</v>
      </c>
      <c r="AA1611" s="119" t="s">
        <v>5721</v>
      </c>
      <c r="AB1611" s="119" t="s">
        <v>1209</v>
      </c>
      <c r="AD1611" s="300"/>
      <c r="AE1611" s="304"/>
      <c r="AF1611" s="297"/>
      <c r="AG1611" s="355">
        <v>0</v>
      </c>
      <c r="AH1611" s="297" t="s">
        <v>5717</v>
      </c>
      <c r="AI1611" s="297" t="s">
        <v>5717</v>
      </c>
      <c r="AJ1611" s="302">
        <v>4</v>
      </c>
      <c r="AX1611" s="303"/>
      <c r="AZ1611" s="303"/>
      <c r="BB1611" s="304"/>
      <c r="BC1611" s="304"/>
      <c r="BD1611" s="303"/>
      <c r="BE1611" s="303"/>
      <c r="BF1611" s="305"/>
      <c r="BG1611" s="305"/>
      <c r="BH1611" s="306" t="s">
        <v>2188</v>
      </c>
      <c r="BI1611" s="163"/>
      <c r="BJ1611" s="305" t="s">
        <v>110</v>
      </c>
      <c r="BK1611" s="305" t="s">
        <v>115</v>
      </c>
      <c r="BL1611" s="305">
        <v>0.4</v>
      </c>
      <c r="BM1611" s="307"/>
      <c r="BN1611" s="307"/>
      <c r="BO1611" s="307"/>
      <c r="BP1611" s="307"/>
      <c r="BQ1611" s="307"/>
      <c r="BR1611" s="307">
        <v>12</v>
      </c>
      <c r="BS1611" s="307">
        <v>12</v>
      </c>
      <c r="BT1611" s="307"/>
      <c r="BU1611" s="307"/>
      <c r="BV1611" s="309"/>
      <c r="BW1611" s="310"/>
      <c r="BX1611" s="305"/>
      <c r="BY1611" s="308"/>
      <c r="BZ1611" s="308"/>
      <c r="CA1611" s="308"/>
      <c r="CB1611" s="308"/>
      <c r="CC1611" s="307"/>
      <c r="CD1611" s="305"/>
      <c r="CE1611" s="310"/>
      <c r="CF1611" s="305"/>
      <c r="CG1611" s="308"/>
      <c r="CH1611" s="308"/>
      <c r="CI1611" s="308"/>
      <c r="CJ1611" s="308"/>
      <c r="CK1611" s="307"/>
      <c r="CL1611" s="307"/>
      <c r="CM1611" s="307"/>
      <c r="CN1611" s="311"/>
      <c r="CO1611" s="305"/>
      <c r="CP1611" s="305"/>
      <c r="CQ1611" s="308"/>
      <c r="CR1611" s="308"/>
      <c r="CS1611" s="308"/>
      <c r="CT1611" s="308"/>
      <c r="CW1611" s="318" t="s">
        <v>2188</v>
      </c>
      <c r="CX1611" s="318" t="s">
        <v>2215</v>
      </c>
      <c r="CY1611" s="320" t="s">
        <v>925</v>
      </c>
      <c r="CZ1611" s="319" t="s">
        <v>53</v>
      </c>
      <c r="DA1611" s="319" t="s">
        <v>53</v>
      </c>
      <c r="DB1611" s="319">
        <v>30</v>
      </c>
      <c r="DC1611" s="319">
        <v>150</v>
      </c>
      <c r="DD1611" s="319">
        <v>6</v>
      </c>
      <c r="DE1611" s="319">
        <v>6</v>
      </c>
      <c r="DF1611" s="319" t="s">
        <v>48</v>
      </c>
    </row>
    <row r="1612" spans="1:110" s="299" customFormat="1" ht="16" customHeight="1">
      <c r="A1612" s="297" t="s">
        <v>5722</v>
      </c>
      <c r="B1612" s="297" t="s">
        <v>5722</v>
      </c>
      <c r="C1612" s="119" t="s">
        <v>115</v>
      </c>
      <c r="D1612" s="119" t="s">
        <v>2179</v>
      </c>
      <c r="E1612" s="119" t="s">
        <v>2224</v>
      </c>
      <c r="F1612" s="298">
        <v>1612</v>
      </c>
      <c r="G1612" s="119"/>
      <c r="H1612" s="119"/>
      <c r="I1612" s="119"/>
      <c r="J1612" s="119"/>
      <c r="K1612" s="119" t="s">
        <v>378</v>
      </c>
      <c r="L1612" s="119"/>
      <c r="M1612" s="119" t="s">
        <v>147</v>
      </c>
      <c r="N1612" s="119"/>
      <c r="O1612" s="119"/>
      <c r="P1612" s="119"/>
      <c r="Q1612" s="119"/>
      <c r="R1612" s="119">
        <v>1</v>
      </c>
      <c r="S1612" s="119"/>
      <c r="T1612" s="119"/>
      <c r="U1612" s="119"/>
      <c r="V1612" s="119"/>
      <c r="W1612" s="119"/>
      <c r="X1612" s="119" t="s">
        <v>5723</v>
      </c>
      <c r="Y1612" s="119" t="s">
        <v>5724</v>
      </c>
      <c r="Z1612" s="119" t="s">
        <v>5725</v>
      </c>
      <c r="AA1612" s="119" t="s">
        <v>5726</v>
      </c>
      <c r="AB1612" s="119" t="s">
        <v>1209</v>
      </c>
      <c r="AD1612" s="300"/>
      <c r="AE1612" s="304"/>
      <c r="AF1612" s="297"/>
      <c r="AG1612" s="355">
        <v>0</v>
      </c>
      <c r="AH1612" s="297" t="s">
        <v>5722</v>
      </c>
      <c r="AI1612" s="297" t="s">
        <v>5722</v>
      </c>
      <c r="AJ1612" s="302">
        <v>3</v>
      </c>
      <c r="AX1612" s="303"/>
      <c r="AZ1612" s="303"/>
      <c r="BB1612" s="304"/>
      <c r="BC1612" s="304"/>
      <c r="BD1612" s="303"/>
      <c r="BE1612" s="303"/>
      <c r="BF1612" s="305"/>
      <c r="BG1612" s="305"/>
      <c r="BH1612" s="306" t="s">
        <v>2179</v>
      </c>
      <c r="BI1612" s="163"/>
      <c r="BJ1612" s="305" t="s">
        <v>110</v>
      </c>
      <c r="BK1612" s="305" t="s">
        <v>115</v>
      </c>
      <c r="BL1612" s="305">
        <v>0.7</v>
      </c>
      <c r="BM1612" s="307"/>
      <c r="BN1612" s="307"/>
      <c r="BO1612" s="307"/>
      <c r="BP1612" s="307"/>
      <c r="BQ1612" s="307"/>
      <c r="BR1612" s="307">
        <v>35</v>
      </c>
      <c r="BS1612" s="307">
        <v>35</v>
      </c>
      <c r="BT1612" s="307"/>
      <c r="BU1612" s="307"/>
      <c r="BV1612" s="309"/>
      <c r="BW1612" s="310"/>
      <c r="BX1612" s="305"/>
      <c r="BY1612" s="308"/>
      <c r="BZ1612" s="308"/>
      <c r="CA1612" s="308"/>
      <c r="CB1612" s="308"/>
      <c r="CC1612" s="307"/>
      <c r="CD1612" s="305"/>
      <c r="CE1612" s="310"/>
      <c r="CF1612" s="305"/>
      <c r="CG1612" s="308"/>
      <c r="CH1612" s="308"/>
      <c r="CI1612" s="308"/>
      <c r="CJ1612" s="308"/>
      <c r="CK1612" s="307"/>
      <c r="CL1612" s="307"/>
      <c r="CM1612" s="307"/>
      <c r="CN1612" s="311"/>
      <c r="CO1612" s="305"/>
      <c r="CP1612" s="305"/>
      <c r="CQ1612" s="308"/>
      <c r="CR1612" s="308"/>
      <c r="CS1612" s="308"/>
      <c r="CT1612" s="308"/>
      <c r="CW1612" s="318" t="s">
        <v>2179</v>
      </c>
      <c r="CX1612" s="318" t="s">
        <v>2224</v>
      </c>
      <c r="CY1612" s="320" t="s">
        <v>925</v>
      </c>
      <c r="CZ1612" s="319" t="s">
        <v>53</v>
      </c>
      <c r="DA1612" s="319" t="s">
        <v>53</v>
      </c>
      <c r="DB1612" s="319">
        <v>30</v>
      </c>
      <c r="DC1612" s="319">
        <v>150</v>
      </c>
      <c r="DD1612" s="319">
        <v>17.5</v>
      </c>
      <c r="DE1612" s="319">
        <v>17.5</v>
      </c>
      <c r="DF1612" s="319" t="s">
        <v>48</v>
      </c>
    </row>
    <row r="1613" spans="1:110" s="299" customFormat="1" ht="16" customHeight="1">
      <c r="A1613" s="297" t="s">
        <v>5727</v>
      </c>
      <c r="B1613" s="297" t="s">
        <v>5727</v>
      </c>
      <c r="C1613" s="119" t="s">
        <v>115</v>
      </c>
      <c r="D1613" s="119" t="s">
        <v>2224</v>
      </c>
      <c r="E1613" s="119" t="s">
        <v>2233</v>
      </c>
      <c r="F1613" s="298">
        <v>1613</v>
      </c>
      <c r="G1613" s="119"/>
      <c r="H1613" s="119"/>
      <c r="I1613" s="119"/>
      <c r="J1613" s="119"/>
      <c r="K1613" s="119" t="s">
        <v>378</v>
      </c>
      <c r="L1613" s="119"/>
      <c r="M1613" s="119" t="s">
        <v>147</v>
      </c>
      <c r="N1613" s="119"/>
      <c r="O1613" s="119"/>
      <c r="P1613" s="119"/>
      <c r="Q1613" s="119"/>
      <c r="R1613" s="119">
        <v>1</v>
      </c>
      <c r="S1613" s="119"/>
      <c r="T1613" s="119"/>
      <c r="U1613" s="119"/>
      <c r="V1613" s="119"/>
      <c r="W1613" s="119"/>
      <c r="X1613" s="119" t="s">
        <v>5728</v>
      </c>
      <c r="Y1613" s="119" t="s">
        <v>5729</v>
      </c>
      <c r="Z1613" s="119" t="s">
        <v>5730</v>
      </c>
      <c r="AA1613" s="119" t="s">
        <v>5731</v>
      </c>
      <c r="AB1613" s="119" t="s">
        <v>1209</v>
      </c>
      <c r="AD1613" s="300"/>
      <c r="AE1613" s="304"/>
      <c r="AF1613" s="297"/>
      <c r="AG1613" s="355">
        <v>0</v>
      </c>
      <c r="AH1613" s="297" t="s">
        <v>5727</v>
      </c>
      <c r="AI1613" s="297" t="s">
        <v>5727</v>
      </c>
      <c r="AJ1613" s="302">
        <v>4</v>
      </c>
      <c r="AX1613" s="303"/>
      <c r="AZ1613" s="303"/>
      <c r="BB1613" s="304"/>
      <c r="BC1613" s="304"/>
      <c r="BD1613" s="303"/>
      <c r="BE1613" s="303"/>
      <c r="BF1613" s="305"/>
      <c r="BG1613" s="305"/>
      <c r="BH1613" s="306" t="s">
        <v>2224</v>
      </c>
      <c r="BI1613" s="163"/>
      <c r="BJ1613" s="305" t="s">
        <v>110</v>
      </c>
      <c r="BK1613" s="305" t="s">
        <v>115</v>
      </c>
      <c r="BL1613" s="305">
        <v>0.4</v>
      </c>
      <c r="BM1613" s="307"/>
      <c r="BN1613" s="307"/>
      <c r="BO1613" s="307"/>
      <c r="BP1613" s="307"/>
      <c r="BQ1613" s="307"/>
      <c r="BR1613" s="307">
        <v>12</v>
      </c>
      <c r="BS1613" s="307">
        <v>12</v>
      </c>
      <c r="BT1613" s="307"/>
      <c r="BU1613" s="307"/>
      <c r="BV1613" s="309"/>
      <c r="BW1613" s="310"/>
      <c r="BX1613" s="305"/>
      <c r="BY1613" s="308"/>
      <c r="BZ1613" s="308"/>
      <c r="CA1613" s="308"/>
      <c r="CB1613" s="308"/>
      <c r="CC1613" s="307"/>
      <c r="CD1613" s="305"/>
      <c r="CE1613" s="310"/>
      <c r="CF1613" s="305"/>
      <c r="CG1613" s="308"/>
      <c r="CH1613" s="308"/>
      <c r="CI1613" s="308"/>
      <c r="CJ1613" s="308"/>
      <c r="CK1613" s="307"/>
      <c r="CL1613" s="307"/>
      <c r="CM1613" s="307"/>
      <c r="CN1613" s="311"/>
      <c r="CO1613" s="305"/>
      <c r="CP1613" s="305"/>
      <c r="CQ1613" s="308"/>
      <c r="CR1613" s="308"/>
      <c r="CS1613" s="308"/>
      <c r="CT1613" s="308"/>
      <c r="CW1613" s="318" t="s">
        <v>2224</v>
      </c>
      <c r="CX1613" s="318" t="s">
        <v>2233</v>
      </c>
      <c r="CY1613" s="320" t="s">
        <v>925</v>
      </c>
      <c r="CZ1613" s="319" t="s">
        <v>53</v>
      </c>
      <c r="DA1613" s="319" t="s">
        <v>53</v>
      </c>
      <c r="DB1613" s="319">
        <v>30</v>
      </c>
      <c r="DC1613" s="319">
        <v>150</v>
      </c>
      <c r="DD1613" s="319">
        <v>6</v>
      </c>
      <c r="DE1613" s="319">
        <v>6</v>
      </c>
      <c r="DF1613" s="319" t="s">
        <v>48</v>
      </c>
    </row>
    <row r="1614" spans="1:110" s="299" customFormat="1" ht="16" customHeight="1">
      <c r="A1614" s="297" t="s">
        <v>5732</v>
      </c>
      <c r="B1614" s="297" t="s">
        <v>5732</v>
      </c>
      <c r="C1614" s="119" t="s">
        <v>115</v>
      </c>
      <c r="D1614" s="119" t="s">
        <v>2224</v>
      </c>
      <c r="E1614" s="119" t="s">
        <v>2242</v>
      </c>
      <c r="F1614" s="298">
        <v>1614</v>
      </c>
      <c r="G1614" s="119"/>
      <c r="H1614" s="119"/>
      <c r="I1614" s="119"/>
      <c r="J1614" s="119"/>
      <c r="K1614" s="119" t="s">
        <v>378</v>
      </c>
      <c r="L1614" s="119"/>
      <c r="M1614" s="119" t="s">
        <v>147</v>
      </c>
      <c r="N1614" s="119"/>
      <c r="O1614" s="119"/>
      <c r="P1614" s="119"/>
      <c r="Q1614" s="119"/>
      <c r="R1614" s="119">
        <v>1</v>
      </c>
      <c r="S1614" s="119"/>
      <c r="T1614" s="119"/>
      <c r="U1614" s="119"/>
      <c r="V1614" s="119"/>
      <c r="W1614" s="119"/>
      <c r="X1614" s="119" t="s">
        <v>5733</v>
      </c>
      <c r="Y1614" s="119" t="s">
        <v>5734</v>
      </c>
      <c r="Z1614" s="119" t="s">
        <v>5735</v>
      </c>
      <c r="AA1614" s="119" t="s">
        <v>5736</v>
      </c>
      <c r="AB1614" s="119" t="s">
        <v>1209</v>
      </c>
      <c r="AD1614" s="300"/>
      <c r="AE1614" s="304"/>
      <c r="AF1614" s="297"/>
      <c r="AG1614" s="355">
        <v>0</v>
      </c>
      <c r="AH1614" s="297" t="s">
        <v>5732</v>
      </c>
      <c r="AI1614" s="297" t="s">
        <v>5732</v>
      </c>
      <c r="AJ1614" s="302">
        <v>4</v>
      </c>
      <c r="AX1614" s="303"/>
      <c r="AZ1614" s="303"/>
      <c r="BB1614" s="304"/>
      <c r="BC1614" s="304"/>
      <c r="BD1614" s="303"/>
      <c r="BE1614" s="303"/>
      <c r="BF1614" s="305"/>
      <c r="BG1614" s="305"/>
      <c r="BH1614" s="306" t="s">
        <v>2224</v>
      </c>
      <c r="BI1614" s="163"/>
      <c r="BJ1614" s="305" t="s">
        <v>110</v>
      </c>
      <c r="BK1614" s="305" t="s">
        <v>115</v>
      </c>
      <c r="BL1614" s="305">
        <v>0.4</v>
      </c>
      <c r="BM1614" s="307"/>
      <c r="BN1614" s="307"/>
      <c r="BO1614" s="307"/>
      <c r="BP1614" s="307"/>
      <c r="BQ1614" s="307"/>
      <c r="BR1614" s="307">
        <v>12</v>
      </c>
      <c r="BS1614" s="307">
        <v>12</v>
      </c>
      <c r="BT1614" s="307"/>
      <c r="BU1614" s="307"/>
      <c r="BV1614" s="309"/>
      <c r="BW1614" s="310"/>
      <c r="BX1614" s="305"/>
      <c r="BY1614" s="308"/>
      <c r="BZ1614" s="308"/>
      <c r="CA1614" s="308"/>
      <c r="CB1614" s="308"/>
      <c r="CC1614" s="307"/>
      <c r="CD1614" s="305"/>
      <c r="CE1614" s="310"/>
      <c r="CF1614" s="305"/>
      <c r="CG1614" s="308"/>
      <c r="CH1614" s="308"/>
      <c r="CI1614" s="308"/>
      <c r="CJ1614" s="308"/>
      <c r="CK1614" s="307"/>
      <c r="CL1614" s="307"/>
      <c r="CM1614" s="307"/>
      <c r="CN1614" s="311"/>
      <c r="CO1614" s="305"/>
      <c r="CP1614" s="305"/>
      <c r="CQ1614" s="308"/>
      <c r="CR1614" s="308"/>
      <c r="CS1614" s="308"/>
      <c r="CT1614" s="308"/>
      <c r="CW1614" s="318" t="s">
        <v>2224</v>
      </c>
      <c r="CX1614" s="318" t="s">
        <v>2242</v>
      </c>
      <c r="CY1614" s="320" t="s">
        <v>925</v>
      </c>
      <c r="CZ1614" s="319" t="s">
        <v>53</v>
      </c>
      <c r="DA1614" s="319" t="s">
        <v>53</v>
      </c>
      <c r="DB1614" s="319">
        <v>30</v>
      </c>
      <c r="DC1614" s="319">
        <v>150</v>
      </c>
      <c r="DD1614" s="319">
        <v>6</v>
      </c>
      <c r="DE1614" s="319">
        <v>6</v>
      </c>
      <c r="DF1614" s="319" t="s">
        <v>48</v>
      </c>
    </row>
    <row r="1615" spans="1:110" s="299" customFormat="1" ht="16" customHeight="1">
      <c r="A1615" s="297" t="s">
        <v>5737</v>
      </c>
      <c r="B1615" s="297" t="s">
        <v>5737</v>
      </c>
      <c r="C1615" s="119" t="s">
        <v>115</v>
      </c>
      <c r="D1615" s="119" t="s">
        <v>2224</v>
      </c>
      <c r="E1615" s="119" t="s">
        <v>2251</v>
      </c>
      <c r="F1615" s="298">
        <v>1615</v>
      </c>
      <c r="G1615" s="119"/>
      <c r="H1615" s="119"/>
      <c r="I1615" s="119"/>
      <c r="J1615" s="119"/>
      <c r="K1615" s="119" t="s">
        <v>378</v>
      </c>
      <c r="L1615" s="119"/>
      <c r="M1615" s="119" t="s">
        <v>147</v>
      </c>
      <c r="N1615" s="119"/>
      <c r="O1615" s="119"/>
      <c r="P1615" s="119"/>
      <c r="Q1615" s="119"/>
      <c r="R1615" s="119">
        <v>1</v>
      </c>
      <c r="S1615" s="119"/>
      <c r="T1615" s="119"/>
      <c r="U1615" s="119"/>
      <c r="V1615" s="119"/>
      <c r="W1615" s="119"/>
      <c r="X1615" s="119" t="s">
        <v>5738</v>
      </c>
      <c r="Y1615" s="119" t="s">
        <v>5739</v>
      </c>
      <c r="Z1615" s="119" t="s">
        <v>5740</v>
      </c>
      <c r="AA1615" s="119" t="s">
        <v>5741</v>
      </c>
      <c r="AB1615" s="119" t="s">
        <v>1209</v>
      </c>
      <c r="AD1615" s="300"/>
      <c r="AE1615" s="304"/>
      <c r="AF1615" s="297"/>
      <c r="AG1615" s="355">
        <v>0</v>
      </c>
      <c r="AH1615" s="297" t="s">
        <v>5737</v>
      </c>
      <c r="AI1615" s="297" t="s">
        <v>5737</v>
      </c>
      <c r="AJ1615" s="302">
        <v>4</v>
      </c>
      <c r="AX1615" s="303"/>
      <c r="AZ1615" s="303"/>
      <c r="BB1615" s="304"/>
      <c r="BC1615" s="304"/>
      <c r="BD1615" s="303"/>
      <c r="BE1615" s="303"/>
      <c r="BF1615" s="305"/>
      <c r="BG1615" s="305"/>
      <c r="BH1615" s="306" t="s">
        <v>2224</v>
      </c>
      <c r="BI1615" s="163"/>
      <c r="BJ1615" s="305" t="s">
        <v>110</v>
      </c>
      <c r="BK1615" s="305" t="s">
        <v>115</v>
      </c>
      <c r="BL1615" s="305">
        <v>0.4</v>
      </c>
      <c r="BM1615" s="307"/>
      <c r="BN1615" s="307"/>
      <c r="BO1615" s="307"/>
      <c r="BP1615" s="307"/>
      <c r="BQ1615" s="307"/>
      <c r="BR1615" s="307">
        <v>12</v>
      </c>
      <c r="BS1615" s="307">
        <v>12</v>
      </c>
      <c r="BT1615" s="307"/>
      <c r="BU1615" s="307"/>
      <c r="BV1615" s="309"/>
      <c r="BW1615" s="310"/>
      <c r="BX1615" s="305"/>
      <c r="BY1615" s="308"/>
      <c r="BZ1615" s="308"/>
      <c r="CA1615" s="308"/>
      <c r="CB1615" s="308"/>
      <c r="CC1615" s="307"/>
      <c r="CD1615" s="305"/>
      <c r="CE1615" s="310"/>
      <c r="CF1615" s="305"/>
      <c r="CG1615" s="308"/>
      <c r="CH1615" s="308"/>
      <c r="CI1615" s="308"/>
      <c r="CJ1615" s="308"/>
      <c r="CK1615" s="307"/>
      <c r="CL1615" s="307"/>
      <c r="CM1615" s="307"/>
      <c r="CN1615" s="311"/>
      <c r="CO1615" s="305"/>
      <c r="CP1615" s="305"/>
      <c r="CQ1615" s="308"/>
      <c r="CR1615" s="308"/>
      <c r="CS1615" s="308"/>
      <c r="CT1615" s="308"/>
      <c r="CW1615" s="318" t="s">
        <v>2224</v>
      </c>
      <c r="CX1615" s="318" t="s">
        <v>2251</v>
      </c>
      <c r="CY1615" s="320" t="s">
        <v>925</v>
      </c>
      <c r="CZ1615" s="319" t="s">
        <v>53</v>
      </c>
      <c r="DA1615" s="319" t="s">
        <v>53</v>
      </c>
      <c r="DB1615" s="319">
        <v>30</v>
      </c>
      <c r="DC1615" s="319">
        <v>150</v>
      </c>
      <c r="DD1615" s="319">
        <v>6</v>
      </c>
      <c r="DE1615" s="319">
        <v>6</v>
      </c>
      <c r="DF1615" s="319" t="s">
        <v>48</v>
      </c>
    </row>
    <row r="1616" spans="1:110" s="299" customFormat="1" ht="16" customHeight="1">
      <c r="A1616" s="297" t="s">
        <v>5742</v>
      </c>
      <c r="B1616" s="297" t="s">
        <v>5742</v>
      </c>
      <c r="C1616" s="119" t="s">
        <v>115</v>
      </c>
      <c r="D1616" s="119" t="s">
        <v>2179</v>
      </c>
      <c r="E1616" s="119" t="s">
        <v>2260</v>
      </c>
      <c r="F1616" s="298">
        <v>1616</v>
      </c>
      <c r="G1616" s="119"/>
      <c r="H1616" s="119"/>
      <c r="I1616" s="119"/>
      <c r="J1616" s="119"/>
      <c r="K1616" s="119" t="s">
        <v>378</v>
      </c>
      <c r="L1616" s="119"/>
      <c r="M1616" s="119" t="s">
        <v>147</v>
      </c>
      <c r="N1616" s="119"/>
      <c r="O1616" s="119"/>
      <c r="P1616" s="119"/>
      <c r="Q1616" s="119"/>
      <c r="R1616" s="119">
        <v>1</v>
      </c>
      <c r="S1616" s="119"/>
      <c r="T1616" s="119"/>
      <c r="U1616" s="119"/>
      <c r="V1616" s="119"/>
      <c r="W1616" s="119"/>
      <c r="X1616" s="119" t="s">
        <v>5743</v>
      </c>
      <c r="Y1616" s="119" t="s">
        <v>5744</v>
      </c>
      <c r="Z1616" s="119" t="s">
        <v>5745</v>
      </c>
      <c r="AA1616" s="119" t="s">
        <v>5746</v>
      </c>
      <c r="AB1616" s="119" t="s">
        <v>1209</v>
      </c>
      <c r="AD1616" s="300"/>
      <c r="AE1616" s="304"/>
      <c r="AF1616" s="297"/>
      <c r="AG1616" s="355">
        <v>0</v>
      </c>
      <c r="AH1616" s="297" t="s">
        <v>5742</v>
      </c>
      <c r="AI1616" s="297" t="s">
        <v>5742</v>
      </c>
      <c r="AJ1616" s="302">
        <v>3</v>
      </c>
      <c r="AX1616" s="303"/>
      <c r="AZ1616" s="303"/>
      <c r="BB1616" s="304"/>
      <c r="BC1616" s="304"/>
      <c r="BD1616" s="303"/>
      <c r="BE1616" s="303"/>
      <c r="BF1616" s="305"/>
      <c r="BG1616" s="305"/>
      <c r="BH1616" s="306" t="s">
        <v>2179</v>
      </c>
      <c r="BI1616" s="163"/>
      <c r="BJ1616" s="305" t="s">
        <v>110</v>
      </c>
      <c r="BK1616" s="305" t="s">
        <v>115</v>
      </c>
      <c r="BL1616" s="305">
        <v>0.7</v>
      </c>
      <c r="BM1616" s="307"/>
      <c r="BN1616" s="307"/>
      <c r="BO1616" s="307"/>
      <c r="BP1616" s="307"/>
      <c r="BQ1616" s="307"/>
      <c r="BR1616" s="307">
        <v>35</v>
      </c>
      <c r="BS1616" s="307">
        <v>35</v>
      </c>
      <c r="BT1616" s="307"/>
      <c r="BU1616" s="307"/>
      <c r="BV1616" s="309"/>
      <c r="BW1616" s="310"/>
      <c r="BX1616" s="305"/>
      <c r="BY1616" s="308"/>
      <c r="BZ1616" s="308"/>
      <c r="CA1616" s="308"/>
      <c r="CB1616" s="308"/>
      <c r="CC1616" s="307"/>
      <c r="CD1616" s="305"/>
      <c r="CE1616" s="310"/>
      <c r="CF1616" s="305"/>
      <c r="CG1616" s="308"/>
      <c r="CH1616" s="308"/>
      <c r="CI1616" s="308"/>
      <c r="CJ1616" s="308"/>
      <c r="CK1616" s="307"/>
      <c r="CL1616" s="307"/>
      <c r="CM1616" s="307"/>
      <c r="CN1616" s="311"/>
      <c r="CO1616" s="305"/>
      <c r="CP1616" s="305"/>
      <c r="CQ1616" s="308"/>
      <c r="CR1616" s="308"/>
      <c r="CS1616" s="308"/>
      <c r="CT1616" s="308"/>
      <c r="CW1616" s="318" t="s">
        <v>2179</v>
      </c>
      <c r="CX1616" s="318" t="s">
        <v>2260</v>
      </c>
      <c r="CY1616" s="320" t="s">
        <v>925</v>
      </c>
      <c r="CZ1616" s="319" t="s">
        <v>53</v>
      </c>
      <c r="DA1616" s="319" t="s">
        <v>53</v>
      </c>
      <c r="DB1616" s="319">
        <v>30</v>
      </c>
      <c r="DC1616" s="319">
        <v>150</v>
      </c>
      <c r="DD1616" s="319">
        <v>17.5</v>
      </c>
      <c r="DE1616" s="319">
        <v>17.5</v>
      </c>
      <c r="DF1616" s="319" t="s">
        <v>48</v>
      </c>
    </row>
    <row r="1617" spans="1:110" s="299" customFormat="1" ht="16" customHeight="1">
      <c r="A1617" s="297" t="s">
        <v>5747</v>
      </c>
      <c r="B1617" s="297" t="s">
        <v>5747</v>
      </c>
      <c r="C1617" s="119" t="s">
        <v>115</v>
      </c>
      <c r="D1617" s="119" t="s">
        <v>2260</v>
      </c>
      <c r="E1617" s="119" t="s">
        <v>2269</v>
      </c>
      <c r="F1617" s="298">
        <v>1617</v>
      </c>
      <c r="G1617" s="119"/>
      <c r="H1617" s="119"/>
      <c r="I1617" s="119"/>
      <c r="J1617" s="119"/>
      <c r="K1617" s="119" t="s">
        <v>378</v>
      </c>
      <c r="L1617" s="119"/>
      <c r="M1617" s="119" t="s">
        <v>147</v>
      </c>
      <c r="N1617" s="119"/>
      <c r="O1617" s="119"/>
      <c r="P1617" s="119"/>
      <c r="Q1617" s="119"/>
      <c r="R1617" s="119">
        <v>1</v>
      </c>
      <c r="S1617" s="119"/>
      <c r="T1617" s="119"/>
      <c r="U1617" s="119"/>
      <c r="V1617" s="119"/>
      <c r="W1617" s="119"/>
      <c r="X1617" s="119" t="s">
        <v>5748</v>
      </c>
      <c r="Y1617" s="119" t="s">
        <v>5749</v>
      </c>
      <c r="Z1617" s="119" t="s">
        <v>5750</v>
      </c>
      <c r="AA1617" s="119" t="s">
        <v>5751</v>
      </c>
      <c r="AB1617" s="119" t="s">
        <v>1209</v>
      </c>
      <c r="AD1617" s="300"/>
      <c r="AE1617" s="304"/>
      <c r="AF1617" s="297"/>
      <c r="AG1617" s="355">
        <v>0</v>
      </c>
      <c r="AH1617" s="297" t="s">
        <v>5747</v>
      </c>
      <c r="AI1617" s="297" t="s">
        <v>5747</v>
      </c>
      <c r="AJ1617" s="302">
        <v>4</v>
      </c>
      <c r="AX1617" s="303"/>
      <c r="AZ1617" s="303"/>
      <c r="BB1617" s="304"/>
      <c r="BC1617" s="304"/>
      <c r="BD1617" s="303"/>
      <c r="BE1617" s="303"/>
      <c r="BF1617" s="305"/>
      <c r="BG1617" s="305"/>
      <c r="BH1617" s="306" t="s">
        <v>2260</v>
      </c>
      <c r="BI1617" s="163"/>
      <c r="BJ1617" s="305" t="s">
        <v>110</v>
      </c>
      <c r="BK1617" s="305" t="s">
        <v>115</v>
      </c>
      <c r="BL1617" s="305">
        <v>0.4</v>
      </c>
      <c r="BM1617" s="307"/>
      <c r="BN1617" s="307"/>
      <c r="BO1617" s="307"/>
      <c r="BP1617" s="307"/>
      <c r="BQ1617" s="307"/>
      <c r="BR1617" s="307">
        <v>12</v>
      </c>
      <c r="BS1617" s="307">
        <v>12</v>
      </c>
      <c r="BT1617" s="307"/>
      <c r="BU1617" s="307"/>
      <c r="BV1617" s="309"/>
      <c r="BW1617" s="310"/>
      <c r="BX1617" s="305"/>
      <c r="BY1617" s="308"/>
      <c r="BZ1617" s="308"/>
      <c r="CA1617" s="308"/>
      <c r="CB1617" s="308"/>
      <c r="CC1617" s="307"/>
      <c r="CD1617" s="305"/>
      <c r="CE1617" s="310"/>
      <c r="CF1617" s="305"/>
      <c r="CG1617" s="308"/>
      <c r="CH1617" s="308"/>
      <c r="CI1617" s="308"/>
      <c r="CJ1617" s="308"/>
      <c r="CK1617" s="307"/>
      <c r="CL1617" s="307"/>
      <c r="CM1617" s="307"/>
      <c r="CN1617" s="311"/>
      <c r="CO1617" s="305"/>
      <c r="CP1617" s="305"/>
      <c r="CQ1617" s="308"/>
      <c r="CR1617" s="308"/>
      <c r="CS1617" s="308"/>
      <c r="CT1617" s="308"/>
      <c r="CW1617" s="318" t="s">
        <v>2260</v>
      </c>
      <c r="CX1617" s="318" t="s">
        <v>2269</v>
      </c>
      <c r="CY1617" s="320" t="s">
        <v>925</v>
      </c>
      <c r="CZ1617" s="319" t="s">
        <v>53</v>
      </c>
      <c r="DA1617" s="319" t="s">
        <v>53</v>
      </c>
      <c r="DB1617" s="319">
        <v>30</v>
      </c>
      <c r="DC1617" s="319">
        <v>150</v>
      </c>
      <c r="DD1617" s="319">
        <v>6</v>
      </c>
      <c r="DE1617" s="319">
        <v>6</v>
      </c>
      <c r="DF1617" s="319" t="s">
        <v>48</v>
      </c>
    </row>
    <row r="1618" spans="1:110" s="299" customFormat="1" ht="16" customHeight="1">
      <c r="A1618" s="297" t="s">
        <v>5752</v>
      </c>
      <c r="B1618" s="297" t="s">
        <v>5752</v>
      </c>
      <c r="C1618" s="119" t="s">
        <v>115</v>
      </c>
      <c r="D1618" s="119" t="s">
        <v>2260</v>
      </c>
      <c r="E1618" s="119" t="s">
        <v>2278</v>
      </c>
      <c r="F1618" s="298">
        <v>1618</v>
      </c>
      <c r="G1618" s="119"/>
      <c r="H1618" s="119"/>
      <c r="I1618" s="119"/>
      <c r="J1618" s="119"/>
      <c r="K1618" s="119" t="s">
        <v>378</v>
      </c>
      <c r="L1618" s="119"/>
      <c r="M1618" s="119" t="s">
        <v>147</v>
      </c>
      <c r="N1618" s="119"/>
      <c r="O1618" s="119"/>
      <c r="P1618" s="119"/>
      <c r="Q1618" s="119"/>
      <c r="R1618" s="119">
        <v>1</v>
      </c>
      <c r="S1618" s="119"/>
      <c r="T1618" s="119"/>
      <c r="U1618" s="119"/>
      <c r="V1618" s="119"/>
      <c r="W1618" s="119"/>
      <c r="X1618" s="119" t="s">
        <v>5753</v>
      </c>
      <c r="Y1618" s="119" t="s">
        <v>5754</v>
      </c>
      <c r="Z1618" s="119" t="s">
        <v>5755</v>
      </c>
      <c r="AA1618" s="119" t="s">
        <v>5756</v>
      </c>
      <c r="AB1618" s="119" t="s">
        <v>1209</v>
      </c>
      <c r="AD1618" s="300"/>
      <c r="AE1618" s="304"/>
      <c r="AF1618" s="297"/>
      <c r="AG1618" s="355">
        <v>0</v>
      </c>
      <c r="AH1618" s="297" t="s">
        <v>5752</v>
      </c>
      <c r="AI1618" s="297" t="s">
        <v>5752</v>
      </c>
      <c r="AJ1618" s="302">
        <v>4</v>
      </c>
      <c r="AX1618" s="303"/>
      <c r="AZ1618" s="303"/>
      <c r="BB1618" s="304"/>
      <c r="BC1618" s="304"/>
      <c r="BD1618" s="303"/>
      <c r="BE1618" s="303"/>
      <c r="BF1618" s="305"/>
      <c r="BG1618" s="305"/>
      <c r="BH1618" s="306" t="s">
        <v>2260</v>
      </c>
      <c r="BI1618" s="163"/>
      <c r="BJ1618" s="305" t="s">
        <v>110</v>
      </c>
      <c r="BK1618" s="305" t="s">
        <v>115</v>
      </c>
      <c r="BL1618" s="305">
        <v>0.4</v>
      </c>
      <c r="BM1618" s="307"/>
      <c r="BN1618" s="307"/>
      <c r="BO1618" s="307"/>
      <c r="BP1618" s="307"/>
      <c r="BQ1618" s="307"/>
      <c r="BR1618" s="307">
        <v>12</v>
      </c>
      <c r="BS1618" s="307">
        <v>12</v>
      </c>
      <c r="BT1618" s="307"/>
      <c r="BU1618" s="307"/>
      <c r="BV1618" s="309"/>
      <c r="BW1618" s="310"/>
      <c r="BX1618" s="305"/>
      <c r="BY1618" s="308"/>
      <c r="BZ1618" s="308"/>
      <c r="CA1618" s="308"/>
      <c r="CB1618" s="308"/>
      <c r="CC1618" s="307"/>
      <c r="CD1618" s="305"/>
      <c r="CE1618" s="310"/>
      <c r="CF1618" s="305"/>
      <c r="CG1618" s="308"/>
      <c r="CH1618" s="308"/>
      <c r="CI1618" s="308"/>
      <c r="CJ1618" s="308"/>
      <c r="CK1618" s="307"/>
      <c r="CL1618" s="307"/>
      <c r="CM1618" s="307"/>
      <c r="CN1618" s="311"/>
      <c r="CO1618" s="305"/>
      <c r="CP1618" s="305"/>
      <c r="CQ1618" s="308"/>
      <c r="CR1618" s="308"/>
      <c r="CS1618" s="308"/>
      <c r="CT1618" s="308"/>
      <c r="CW1618" s="318" t="s">
        <v>2260</v>
      </c>
      <c r="CX1618" s="318" t="s">
        <v>2278</v>
      </c>
      <c r="CY1618" s="320" t="s">
        <v>925</v>
      </c>
      <c r="CZ1618" s="319" t="s">
        <v>53</v>
      </c>
      <c r="DA1618" s="319" t="s">
        <v>53</v>
      </c>
      <c r="DB1618" s="319">
        <v>30</v>
      </c>
      <c r="DC1618" s="319">
        <v>150</v>
      </c>
      <c r="DD1618" s="319">
        <v>6</v>
      </c>
      <c r="DE1618" s="319">
        <v>6</v>
      </c>
      <c r="DF1618" s="319" t="s">
        <v>48</v>
      </c>
    </row>
    <row r="1619" spans="1:110" s="299" customFormat="1" ht="16" customHeight="1">
      <c r="A1619" s="297" t="s">
        <v>5757</v>
      </c>
      <c r="B1619" s="297" t="s">
        <v>5757</v>
      </c>
      <c r="C1619" s="119" t="s">
        <v>115</v>
      </c>
      <c r="D1619" s="119" t="s">
        <v>2260</v>
      </c>
      <c r="E1619" s="119" t="s">
        <v>2287</v>
      </c>
      <c r="F1619" s="298">
        <v>1619</v>
      </c>
      <c r="G1619" s="119"/>
      <c r="H1619" s="119"/>
      <c r="I1619" s="119"/>
      <c r="J1619" s="119"/>
      <c r="K1619" s="119" t="s">
        <v>378</v>
      </c>
      <c r="L1619" s="119"/>
      <c r="M1619" s="119" t="s">
        <v>147</v>
      </c>
      <c r="N1619" s="119"/>
      <c r="O1619" s="119"/>
      <c r="P1619" s="119"/>
      <c r="Q1619" s="119"/>
      <c r="R1619" s="119">
        <v>1</v>
      </c>
      <c r="S1619" s="119"/>
      <c r="T1619" s="119"/>
      <c r="U1619" s="119"/>
      <c r="V1619" s="119"/>
      <c r="W1619" s="119"/>
      <c r="X1619" s="119" t="s">
        <v>5758</v>
      </c>
      <c r="Y1619" s="119" t="s">
        <v>5759</v>
      </c>
      <c r="Z1619" s="119" t="s">
        <v>5760</v>
      </c>
      <c r="AA1619" s="119" t="s">
        <v>5761</v>
      </c>
      <c r="AB1619" s="119" t="s">
        <v>1209</v>
      </c>
      <c r="AD1619" s="300"/>
      <c r="AE1619" s="304"/>
      <c r="AF1619" s="297"/>
      <c r="AG1619" s="355">
        <v>0</v>
      </c>
      <c r="AH1619" s="297" t="s">
        <v>5757</v>
      </c>
      <c r="AI1619" s="297" t="s">
        <v>5757</v>
      </c>
      <c r="AJ1619" s="302">
        <v>4</v>
      </c>
      <c r="AX1619" s="303"/>
      <c r="AZ1619" s="303"/>
      <c r="BB1619" s="304"/>
      <c r="BC1619" s="304"/>
      <c r="BD1619" s="303"/>
      <c r="BE1619" s="303"/>
      <c r="BF1619" s="305"/>
      <c r="BG1619" s="305"/>
      <c r="BH1619" s="306" t="s">
        <v>2260</v>
      </c>
      <c r="BI1619" s="163"/>
      <c r="BJ1619" s="305" t="s">
        <v>110</v>
      </c>
      <c r="BK1619" s="305" t="s">
        <v>115</v>
      </c>
      <c r="BL1619" s="305">
        <v>0.4</v>
      </c>
      <c r="BM1619" s="307"/>
      <c r="BN1619" s="307"/>
      <c r="BO1619" s="307"/>
      <c r="BP1619" s="307"/>
      <c r="BQ1619" s="307"/>
      <c r="BR1619" s="307">
        <v>12</v>
      </c>
      <c r="BS1619" s="307">
        <v>12</v>
      </c>
      <c r="BT1619" s="307"/>
      <c r="BU1619" s="307"/>
      <c r="BV1619" s="309"/>
      <c r="BW1619" s="310"/>
      <c r="BX1619" s="305"/>
      <c r="BY1619" s="308"/>
      <c r="BZ1619" s="308"/>
      <c r="CA1619" s="308"/>
      <c r="CB1619" s="308"/>
      <c r="CC1619" s="307"/>
      <c r="CD1619" s="305"/>
      <c r="CE1619" s="310"/>
      <c r="CF1619" s="305"/>
      <c r="CG1619" s="308"/>
      <c r="CH1619" s="308"/>
      <c r="CI1619" s="308"/>
      <c r="CJ1619" s="308"/>
      <c r="CK1619" s="307"/>
      <c r="CL1619" s="307"/>
      <c r="CM1619" s="307"/>
      <c r="CN1619" s="311"/>
      <c r="CO1619" s="305"/>
      <c r="CP1619" s="305"/>
      <c r="CQ1619" s="308"/>
      <c r="CR1619" s="308"/>
      <c r="CS1619" s="308"/>
      <c r="CT1619" s="308"/>
      <c r="CW1619" s="318" t="s">
        <v>2260</v>
      </c>
      <c r="CX1619" s="318" t="s">
        <v>2287</v>
      </c>
      <c r="CY1619" s="320" t="s">
        <v>925</v>
      </c>
      <c r="CZ1619" s="319" t="s">
        <v>53</v>
      </c>
      <c r="DA1619" s="319" t="s">
        <v>53</v>
      </c>
      <c r="DB1619" s="319">
        <v>30</v>
      </c>
      <c r="DC1619" s="319">
        <v>150</v>
      </c>
      <c r="DD1619" s="319">
        <v>6</v>
      </c>
      <c r="DE1619" s="319">
        <v>6</v>
      </c>
      <c r="DF1619" s="319" t="s">
        <v>48</v>
      </c>
    </row>
    <row r="1620" spans="1:110" s="299" customFormat="1" ht="16" customHeight="1">
      <c r="A1620" s="297" t="s">
        <v>5762</v>
      </c>
      <c r="B1620" s="297" t="s">
        <v>5762</v>
      </c>
      <c r="C1620" s="119" t="s">
        <v>115</v>
      </c>
      <c r="D1620" s="119" t="s">
        <v>2162</v>
      </c>
      <c r="E1620" s="119" t="s">
        <v>2296</v>
      </c>
      <c r="F1620" s="298">
        <v>1620</v>
      </c>
      <c r="G1620" s="119"/>
      <c r="H1620" s="119"/>
      <c r="I1620" s="119"/>
      <c r="J1620" s="119"/>
      <c r="K1620" s="119" t="s">
        <v>378</v>
      </c>
      <c r="L1620" s="119"/>
      <c r="M1620" s="119" t="s">
        <v>147</v>
      </c>
      <c r="N1620" s="119"/>
      <c r="O1620" s="119"/>
      <c r="P1620" s="119"/>
      <c r="Q1620" s="119"/>
      <c r="R1620" s="119">
        <v>1</v>
      </c>
      <c r="S1620" s="119"/>
      <c r="T1620" s="119"/>
      <c r="U1620" s="119"/>
      <c r="V1620" s="119"/>
      <c r="W1620" s="119"/>
      <c r="X1620" s="119" t="s">
        <v>5763</v>
      </c>
      <c r="Y1620" s="119" t="s">
        <v>5764</v>
      </c>
      <c r="Z1620" s="119" t="s">
        <v>5765</v>
      </c>
      <c r="AA1620" s="119" t="s">
        <v>5766</v>
      </c>
      <c r="AB1620" s="119" t="s">
        <v>1209</v>
      </c>
      <c r="AD1620" s="300"/>
      <c r="AE1620" s="304"/>
      <c r="AF1620" s="297"/>
      <c r="AG1620" s="355">
        <v>0</v>
      </c>
      <c r="AH1620" s="297" t="s">
        <v>5762</v>
      </c>
      <c r="AI1620" s="297" t="s">
        <v>5762</v>
      </c>
      <c r="AJ1620" s="302">
        <v>2</v>
      </c>
      <c r="AX1620" s="303"/>
      <c r="AZ1620" s="303"/>
      <c r="BB1620" s="304"/>
      <c r="BC1620" s="304"/>
      <c r="BD1620" s="303"/>
      <c r="BE1620" s="303"/>
      <c r="BF1620" s="305"/>
      <c r="BG1620" s="305"/>
      <c r="BH1620" s="306" t="s">
        <v>2162</v>
      </c>
      <c r="BI1620" s="163"/>
      <c r="BJ1620" s="305" t="s">
        <v>110</v>
      </c>
      <c r="BK1620" s="305" t="s">
        <v>115</v>
      </c>
      <c r="BL1620" s="305">
        <v>1.5</v>
      </c>
      <c r="BM1620" s="307"/>
      <c r="BN1620" s="307"/>
      <c r="BO1620" s="307"/>
      <c r="BP1620" s="307"/>
      <c r="BQ1620" s="307"/>
      <c r="BR1620" s="307">
        <v>60</v>
      </c>
      <c r="BS1620" s="307">
        <v>60</v>
      </c>
      <c r="BT1620" s="307"/>
      <c r="BU1620" s="307"/>
      <c r="BV1620" s="309"/>
      <c r="BW1620" s="310"/>
      <c r="BX1620" s="305"/>
      <c r="BY1620" s="308"/>
      <c r="BZ1620" s="308"/>
      <c r="CA1620" s="308"/>
      <c r="CB1620" s="308"/>
      <c r="CC1620" s="307"/>
      <c r="CD1620" s="305"/>
      <c r="CE1620" s="310"/>
      <c r="CF1620" s="305"/>
      <c r="CG1620" s="308"/>
      <c r="CH1620" s="308"/>
      <c r="CI1620" s="308"/>
      <c r="CJ1620" s="308"/>
      <c r="CK1620" s="307"/>
      <c r="CL1620" s="307"/>
      <c r="CM1620" s="307"/>
      <c r="CN1620" s="311"/>
      <c r="CO1620" s="305"/>
      <c r="CP1620" s="305"/>
      <c r="CQ1620" s="308"/>
      <c r="CR1620" s="308"/>
      <c r="CS1620" s="308"/>
      <c r="CT1620" s="308"/>
      <c r="CW1620" s="318" t="s">
        <v>2162</v>
      </c>
      <c r="CX1620" s="318" t="s">
        <v>2296</v>
      </c>
      <c r="CY1620" s="320" t="s">
        <v>925</v>
      </c>
      <c r="CZ1620" s="319" t="s">
        <v>53</v>
      </c>
      <c r="DA1620" s="319" t="s">
        <v>53</v>
      </c>
      <c r="DB1620" s="319">
        <v>0</v>
      </c>
      <c r="DC1620" s="319">
        <v>0</v>
      </c>
      <c r="DD1620" s="319">
        <v>30</v>
      </c>
      <c r="DE1620" s="319">
        <v>30</v>
      </c>
      <c r="DF1620" s="319" t="s">
        <v>48</v>
      </c>
    </row>
    <row r="1621" spans="1:110" s="299" customFormat="1" ht="16" customHeight="1">
      <c r="A1621" s="297" t="s">
        <v>5767</v>
      </c>
      <c r="B1621" s="297" t="s">
        <v>5767</v>
      </c>
      <c r="C1621" s="119" t="s">
        <v>115</v>
      </c>
      <c r="D1621" s="119" t="s">
        <v>2296</v>
      </c>
      <c r="E1621" s="119" t="s">
        <v>2305</v>
      </c>
      <c r="F1621" s="298">
        <v>1621</v>
      </c>
      <c r="G1621" s="119"/>
      <c r="H1621" s="119"/>
      <c r="I1621" s="119"/>
      <c r="J1621" s="119"/>
      <c r="K1621" s="119" t="s">
        <v>378</v>
      </c>
      <c r="L1621" s="119"/>
      <c r="M1621" s="119" t="s">
        <v>147</v>
      </c>
      <c r="N1621" s="119"/>
      <c r="O1621" s="119"/>
      <c r="P1621" s="119"/>
      <c r="Q1621" s="119"/>
      <c r="R1621" s="119">
        <v>1</v>
      </c>
      <c r="S1621" s="119"/>
      <c r="T1621" s="119"/>
      <c r="U1621" s="119"/>
      <c r="V1621" s="119"/>
      <c r="W1621" s="119"/>
      <c r="X1621" s="119" t="s">
        <v>5768</v>
      </c>
      <c r="Y1621" s="119" t="s">
        <v>5769</v>
      </c>
      <c r="Z1621" s="119" t="s">
        <v>5770</v>
      </c>
      <c r="AA1621" s="119" t="s">
        <v>5771</v>
      </c>
      <c r="AB1621" s="119" t="s">
        <v>1209</v>
      </c>
      <c r="AD1621" s="300"/>
      <c r="AE1621" s="304"/>
      <c r="AF1621" s="297"/>
      <c r="AG1621" s="355">
        <v>0</v>
      </c>
      <c r="AH1621" s="297" t="s">
        <v>5767</v>
      </c>
      <c r="AI1621" s="297" t="s">
        <v>5767</v>
      </c>
      <c r="AJ1621" s="302">
        <v>3</v>
      </c>
      <c r="AX1621" s="303"/>
      <c r="AZ1621" s="303"/>
      <c r="BB1621" s="304"/>
      <c r="BC1621" s="304"/>
      <c r="BD1621" s="303"/>
      <c r="BE1621" s="303"/>
      <c r="BF1621" s="305"/>
      <c r="BG1621" s="305"/>
      <c r="BH1621" s="306" t="s">
        <v>2296</v>
      </c>
      <c r="BI1621" s="163"/>
      <c r="BJ1621" s="305" t="s">
        <v>110</v>
      </c>
      <c r="BK1621" s="305" t="s">
        <v>115</v>
      </c>
      <c r="BL1621" s="305">
        <v>0.7</v>
      </c>
      <c r="BM1621" s="307"/>
      <c r="BN1621" s="307"/>
      <c r="BO1621" s="307"/>
      <c r="BP1621" s="307"/>
      <c r="BQ1621" s="307"/>
      <c r="BR1621" s="307">
        <v>35</v>
      </c>
      <c r="BS1621" s="307">
        <v>35</v>
      </c>
      <c r="BT1621" s="307"/>
      <c r="BU1621" s="307"/>
      <c r="BV1621" s="309"/>
      <c r="BW1621" s="310"/>
      <c r="BX1621" s="305"/>
      <c r="BY1621" s="308"/>
      <c r="BZ1621" s="308"/>
      <c r="CA1621" s="308"/>
      <c r="CB1621" s="308"/>
      <c r="CC1621" s="307"/>
      <c r="CD1621" s="305"/>
      <c r="CE1621" s="310"/>
      <c r="CF1621" s="305"/>
      <c r="CG1621" s="308"/>
      <c r="CH1621" s="308"/>
      <c r="CI1621" s="308"/>
      <c r="CJ1621" s="308"/>
      <c r="CK1621" s="307"/>
      <c r="CL1621" s="307"/>
      <c r="CM1621" s="307"/>
      <c r="CN1621" s="311"/>
      <c r="CO1621" s="305"/>
      <c r="CP1621" s="305"/>
      <c r="CQ1621" s="308"/>
      <c r="CR1621" s="308"/>
      <c r="CS1621" s="308"/>
      <c r="CT1621" s="308"/>
      <c r="CW1621" s="318" t="s">
        <v>2296</v>
      </c>
      <c r="CX1621" s="318" t="s">
        <v>2305</v>
      </c>
      <c r="CY1621" s="320" t="s">
        <v>925</v>
      </c>
      <c r="CZ1621" s="319" t="s">
        <v>53</v>
      </c>
      <c r="DA1621" s="319" t="s">
        <v>53</v>
      </c>
      <c r="DB1621" s="319">
        <v>30</v>
      </c>
      <c r="DC1621" s="319">
        <v>150</v>
      </c>
      <c r="DD1621" s="319">
        <v>17.5</v>
      </c>
      <c r="DE1621" s="319">
        <v>17.5</v>
      </c>
      <c r="DF1621" s="319" t="s">
        <v>48</v>
      </c>
    </row>
    <row r="1622" spans="1:110" s="299" customFormat="1" ht="16" customHeight="1">
      <c r="A1622" s="297" t="s">
        <v>5772</v>
      </c>
      <c r="B1622" s="297" t="s">
        <v>5772</v>
      </c>
      <c r="C1622" s="119" t="s">
        <v>115</v>
      </c>
      <c r="D1622" s="119" t="s">
        <v>2305</v>
      </c>
      <c r="E1622" s="119" t="s">
        <v>2314</v>
      </c>
      <c r="F1622" s="298">
        <v>1622</v>
      </c>
      <c r="G1622" s="119"/>
      <c r="H1622" s="119"/>
      <c r="I1622" s="119"/>
      <c r="J1622" s="119"/>
      <c r="K1622" s="119" t="s">
        <v>378</v>
      </c>
      <c r="L1622" s="119"/>
      <c r="M1622" s="119" t="s">
        <v>147</v>
      </c>
      <c r="N1622" s="119"/>
      <c r="O1622" s="119"/>
      <c r="P1622" s="119"/>
      <c r="Q1622" s="119"/>
      <c r="R1622" s="119">
        <v>1</v>
      </c>
      <c r="S1622" s="119"/>
      <c r="T1622" s="119"/>
      <c r="U1622" s="119"/>
      <c r="V1622" s="119"/>
      <c r="W1622" s="119"/>
      <c r="X1622" s="119" t="s">
        <v>5773</v>
      </c>
      <c r="Y1622" s="119" t="s">
        <v>5774</v>
      </c>
      <c r="Z1622" s="119" t="s">
        <v>5775</v>
      </c>
      <c r="AA1622" s="119" t="s">
        <v>5776</v>
      </c>
      <c r="AB1622" s="119" t="s">
        <v>1209</v>
      </c>
      <c r="AD1622" s="300"/>
      <c r="AE1622" s="304"/>
      <c r="AF1622" s="297"/>
      <c r="AG1622" s="355">
        <v>0</v>
      </c>
      <c r="AH1622" s="297" t="s">
        <v>5772</v>
      </c>
      <c r="AI1622" s="297" t="s">
        <v>5772</v>
      </c>
      <c r="AJ1622" s="302">
        <v>4</v>
      </c>
      <c r="AX1622" s="303"/>
      <c r="AZ1622" s="303"/>
      <c r="BB1622" s="304"/>
      <c r="BC1622" s="304"/>
      <c r="BD1622" s="303"/>
      <c r="BE1622" s="303"/>
      <c r="BF1622" s="305"/>
      <c r="BG1622" s="305"/>
      <c r="BH1622" s="306" t="s">
        <v>2305</v>
      </c>
      <c r="BI1622" s="163"/>
      <c r="BJ1622" s="305" t="s">
        <v>110</v>
      </c>
      <c r="BK1622" s="305" t="s">
        <v>115</v>
      </c>
      <c r="BL1622" s="305">
        <v>0.4</v>
      </c>
      <c r="BM1622" s="307"/>
      <c r="BN1622" s="307"/>
      <c r="BO1622" s="307"/>
      <c r="BP1622" s="307"/>
      <c r="BQ1622" s="307"/>
      <c r="BR1622" s="307">
        <v>12</v>
      </c>
      <c r="BS1622" s="307">
        <v>12</v>
      </c>
      <c r="BT1622" s="307"/>
      <c r="BU1622" s="307"/>
      <c r="BV1622" s="309"/>
      <c r="BW1622" s="310"/>
      <c r="BX1622" s="305"/>
      <c r="BY1622" s="308"/>
      <c r="BZ1622" s="308"/>
      <c r="CA1622" s="308"/>
      <c r="CB1622" s="308"/>
      <c r="CC1622" s="307"/>
      <c r="CD1622" s="305"/>
      <c r="CE1622" s="310"/>
      <c r="CF1622" s="305"/>
      <c r="CG1622" s="308"/>
      <c r="CH1622" s="308"/>
      <c r="CI1622" s="308"/>
      <c r="CJ1622" s="308"/>
      <c r="CK1622" s="307"/>
      <c r="CL1622" s="307"/>
      <c r="CM1622" s="307"/>
      <c r="CN1622" s="311"/>
      <c r="CO1622" s="305"/>
      <c r="CP1622" s="305"/>
      <c r="CQ1622" s="308"/>
      <c r="CR1622" s="308"/>
      <c r="CS1622" s="308"/>
      <c r="CT1622" s="308"/>
      <c r="CW1622" s="318" t="s">
        <v>2305</v>
      </c>
      <c r="CX1622" s="318" t="s">
        <v>2314</v>
      </c>
      <c r="CY1622" s="320" t="s">
        <v>925</v>
      </c>
      <c r="CZ1622" s="319" t="s">
        <v>53</v>
      </c>
      <c r="DA1622" s="319" t="s">
        <v>53</v>
      </c>
      <c r="DB1622" s="319">
        <v>30</v>
      </c>
      <c r="DC1622" s="319">
        <v>150</v>
      </c>
      <c r="DD1622" s="319">
        <v>6</v>
      </c>
      <c r="DE1622" s="319">
        <v>6</v>
      </c>
      <c r="DF1622" s="319" t="s">
        <v>48</v>
      </c>
    </row>
    <row r="1623" spans="1:110" s="299" customFormat="1" ht="16" customHeight="1">
      <c r="A1623" s="297" t="s">
        <v>5777</v>
      </c>
      <c r="B1623" s="297" t="s">
        <v>5777</v>
      </c>
      <c r="C1623" s="119" t="s">
        <v>115</v>
      </c>
      <c r="D1623" s="119" t="s">
        <v>2305</v>
      </c>
      <c r="E1623" s="119" t="s">
        <v>2323</v>
      </c>
      <c r="F1623" s="298">
        <v>1623</v>
      </c>
      <c r="G1623" s="119"/>
      <c r="H1623" s="119"/>
      <c r="I1623" s="119"/>
      <c r="J1623" s="119"/>
      <c r="K1623" s="119" t="s">
        <v>378</v>
      </c>
      <c r="L1623" s="119"/>
      <c r="M1623" s="119" t="s">
        <v>147</v>
      </c>
      <c r="N1623" s="119"/>
      <c r="O1623" s="119"/>
      <c r="P1623" s="119"/>
      <c r="Q1623" s="119"/>
      <c r="R1623" s="119">
        <v>1</v>
      </c>
      <c r="S1623" s="119"/>
      <c r="T1623" s="119"/>
      <c r="U1623" s="119"/>
      <c r="V1623" s="119"/>
      <c r="W1623" s="119"/>
      <c r="X1623" s="119" t="s">
        <v>5778</v>
      </c>
      <c r="Y1623" s="119" t="s">
        <v>5779</v>
      </c>
      <c r="Z1623" s="119" t="s">
        <v>5780</v>
      </c>
      <c r="AA1623" s="119" t="s">
        <v>5781</v>
      </c>
      <c r="AB1623" s="119" t="s">
        <v>1209</v>
      </c>
      <c r="AD1623" s="300"/>
      <c r="AE1623" s="304"/>
      <c r="AF1623" s="297"/>
      <c r="AG1623" s="355">
        <v>0</v>
      </c>
      <c r="AH1623" s="297" t="s">
        <v>5777</v>
      </c>
      <c r="AI1623" s="297" t="s">
        <v>5777</v>
      </c>
      <c r="AJ1623" s="302">
        <v>4</v>
      </c>
      <c r="AX1623" s="303"/>
      <c r="AZ1623" s="303"/>
      <c r="BB1623" s="304"/>
      <c r="BC1623" s="304"/>
      <c r="BD1623" s="303"/>
      <c r="BE1623" s="303"/>
      <c r="BF1623" s="305"/>
      <c r="BG1623" s="305"/>
      <c r="BH1623" s="306" t="s">
        <v>2305</v>
      </c>
      <c r="BI1623" s="163"/>
      <c r="BJ1623" s="305" t="s">
        <v>110</v>
      </c>
      <c r="BK1623" s="305" t="s">
        <v>115</v>
      </c>
      <c r="BL1623" s="305">
        <v>0.4</v>
      </c>
      <c r="BM1623" s="307"/>
      <c r="BN1623" s="307"/>
      <c r="BO1623" s="307"/>
      <c r="BP1623" s="307"/>
      <c r="BQ1623" s="307"/>
      <c r="BR1623" s="307">
        <v>12</v>
      </c>
      <c r="BS1623" s="307">
        <v>12</v>
      </c>
      <c r="BT1623" s="307"/>
      <c r="BU1623" s="307"/>
      <c r="BV1623" s="309"/>
      <c r="BW1623" s="310"/>
      <c r="BX1623" s="305"/>
      <c r="BY1623" s="308"/>
      <c r="BZ1623" s="308"/>
      <c r="CA1623" s="308"/>
      <c r="CB1623" s="308"/>
      <c r="CC1623" s="307"/>
      <c r="CD1623" s="305"/>
      <c r="CE1623" s="310"/>
      <c r="CF1623" s="305"/>
      <c r="CG1623" s="308"/>
      <c r="CH1623" s="308"/>
      <c r="CI1623" s="308"/>
      <c r="CJ1623" s="308"/>
      <c r="CK1623" s="307"/>
      <c r="CL1623" s="307"/>
      <c r="CM1623" s="307"/>
      <c r="CN1623" s="311"/>
      <c r="CO1623" s="305"/>
      <c r="CP1623" s="305"/>
      <c r="CQ1623" s="308"/>
      <c r="CR1623" s="308"/>
      <c r="CS1623" s="308"/>
      <c r="CT1623" s="308"/>
      <c r="CW1623" s="318" t="s">
        <v>2305</v>
      </c>
      <c r="CX1623" s="318" t="s">
        <v>2323</v>
      </c>
      <c r="CY1623" s="320" t="s">
        <v>925</v>
      </c>
      <c r="CZ1623" s="319" t="s">
        <v>53</v>
      </c>
      <c r="DA1623" s="319" t="s">
        <v>53</v>
      </c>
      <c r="DB1623" s="319">
        <v>30</v>
      </c>
      <c r="DC1623" s="319">
        <v>150</v>
      </c>
      <c r="DD1623" s="319">
        <v>6</v>
      </c>
      <c r="DE1623" s="319">
        <v>6</v>
      </c>
      <c r="DF1623" s="319" t="s">
        <v>48</v>
      </c>
    </row>
    <row r="1624" spans="1:110" s="299" customFormat="1" ht="16" customHeight="1">
      <c r="A1624" s="297" t="s">
        <v>5782</v>
      </c>
      <c r="B1624" s="297" t="s">
        <v>5782</v>
      </c>
      <c r="C1624" s="119" t="s">
        <v>115</v>
      </c>
      <c r="D1624" s="119" t="s">
        <v>2305</v>
      </c>
      <c r="E1624" s="119" t="s">
        <v>2332</v>
      </c>
      <c r="F1624" s="298">
        <v>1624</v>
      </c>
      <c r="G1624" s="119"/>
      <c r="H1624" s="119"/>
      <c r="I1624" s="119"/>
      <c r="J1624" s="119"/>
      <c r="K1624" s="119" t="s">
        <v>378</v>
      </c>
      <c r="L1624" s="119"/>
      <c r="M1624" s="119" t="s">
        <v>147</v>
      </c>
      <c r="N1624" s="119"/>
      <c r="O1624" s="119"/>
      <c r="P1624" s="119"/>
      <c r="Q1624" s="119"/>
      <c r="R1624" s="119">
        <v>1</v>
      </c>
      <c r="S1624" s="119"/>
      <c r="T1624" s="119"/>
      <c r="U1624" s="119"/>
      <c r="V1624" s="119"/>
      <c r="W1624" s="119"/>
      <c r="X1624" s="119" t="s">
        <v>5783</v>
      </c>
      <c r="Y1624" s="119" t="s">
        <v>5784</v>
      </c>
      <c r="Z1624" s="119" t="s">
        <v>5785</v>
      </c>
      <c r="AA1624" s="119" t="s">
        <v>5786</v>
      </c>
      <c r="AB1624" s="119" t="s">
        <v>1209</v>
      </c>
      <c r="AD1624" s="300"/>
      <c r="AE1624" s="304"/>
      <c r="AF1624" s="297"/>
      <c r="AG1624" s="355">
        <v>0</v>
      </c>
      <c r="AH1624" s="297" t="s">
        <v>5782</v>
      </c>
      <c r="AI1624" s="297" t="s">
        <v>5782</v>
      </c>
      <c r="AJ1624" s="302">
        <v>4</v>
      </c>
      <c r="AX1624" s="303"/>
      <c r="AZ1624" s="303"/>
      <c r="BB1624" s="304"/>
      <c r="BC1624" s="304"/>
      <c r="BD1624" s="303"/>
      <c r="BE1624" s="303"/>
      <c r="BF1624" s="305"/>
      <c r="BG1624" s="305"/>
      <c r="BH1624" s="306" t="s">
        <v>2305</v>
      </c>
      <c r="BI1624" s="163"/>
      <c r="BJ1624" s="305" t="s">
        <v>110</v>
      </c>
      <c r="BK1624" s="305" t="s">
        <v>115</v>
      </c>
      <c r="BL1624" s="305">
        <v>0.4</v>
      </c>
      <c r="BM1624" s="307"/>
      <c r="BN1624" s="307"/>
      <c r="BO1624" s="307"/>
      <c r="BP1624" s="307"/>
      <c r="BQ1624" s="307"/>
      <c r="BR1624" s="307">
        <v>12</v>
      </c>
      <c r="BS1624" s="307">
        <v>12</v>
      </c>
      <c r="BT1624" s="307"/>
      <c r="BU1624" s="307"/>
      <c r="BV1624" s="309"/>
      <c r="BW1624" s="310"/>
      <c r="BX1624" s="305"/>
      <c r="BY1624" s="308"/>
      <c r="BZ1624" s="308"/>
      <c r="CA1624" s="308"/>
      <c r="CB1624" s="308"/>
      <c r="CC1624" s="307"/>
      <c r="CD1624" s="305"/>
      <c r="CE1624" s="310"/>
      <c r="CF1624" s="305"/>
      <c r="CG1624" s="308"/>
      <c r="CH1624" s="308"/>
      <c r="CI1624" s="308"/>
      <c r="CJ1624" s="308"/>
      <c r="CK1624" s="307"/>
      <c r="CL1624" s="307"/>
      <c r="CM1624" s="307"/>
      <c r="CN1624" s="311"/>
      <c r="CO1624" s="305"/>
      <c r="CP1624" s="305"/>
      <c r="CQ1624" s="308"/>
      <c r="CR1624" s="308"/>
      <c r="CS1624" s="308"/>
      <c r="CT1624" s="308"/>
      <c r="CW1624" s="318" t="s">
        <v>2305</v>
      </c>
      <c r="CX1624" s="318" t="s">
        <v>2332</v>
      </c>
      <c r="CY1624" s="320" t="s">
        <v>925</v>
      </c>
      <c r="CZ1624" s="319" t="s">
        <v>53</v>
      </c>
      <c r="DA1624" s="319" t="s">
        <v>53</v>
      </c>
      <c r="DB1624" s="319">
        <v>30</v>
      </c>
      <c r="DC1624" s="319">
        <v>150</v>
      </c>
      <c r="DD1624" s="319">
        <v>6</v>
      </c>
      <c r="DE1624" s="319">
        <v>6</v>
      </c>
      <c r="DF1624" s="319" t="s">
        <v>48</v>
      </c>
    </row>
    <row r="1625" spans="1:110" s="299" customFormat="1" ht="16" customHeight="1">
      <c r="A1625" s="297" t="s">
        <v>5787</v>
      </c>
      <c r="B1625" s="297" t="s">
        <v>5787</v>
      </c>
      <c r="C1625" s="119" t="s">
        <v>115</v>
      </c>
      <c r="D1625" s="119" t="s">
        <v>2296</v>
      </c>
      <c r="E1625" s="119" t="s">
        <v>2341</v>
      </c>
      <c r="F1625" s="298">
        <v>1625</v>
      </c>
      <c r="G1625" s="119"/>
      <c r="H1625" s="119"/>
      <c r="I1625" s="119"/>
      <c r="J1625" s="119"/>
      <c r="K1625" s="119" t="s">
        <v>378</v>
      </c>
      <c r="L1625" s="119"/>
      <c r="M1625" s="119" t="s">
        <v>147</v>
      </c>
      <c r="N1625" s="119"/>
      <c r="O1625" s="119"/>
      <c r="P1625" s="119"/>
      <c r="Q1625" s="119"/>
      <c r="R1625" s="119">
        <v>1</v>
      </c>
      <c r="S1625" s="119"/>
      <c r="T1625" s="119"/>
      <c r="U1625" s="119"/>
      <c r="V1625" s="119"/>
      <c r="W1625" s="119"/>
      <c r="X1625" s="119" t="s">
        <v>5788</v>
      </c>
      <c r="Y1625" s="119" t="s">
        <v>5789</v>
      </c>
      <c r="Z1625" s="119" t="s">
        <v>5790</v>
      </c>
      <c r="AA1625" s="119" t="s">
        <v>5791</v>
      </c>
      <c r="AB1625" s="119" t="s">
        <v>1209</v>
      </c>
      <c r="AD1625" s="300"/>
      <c r="AE1625" s="304"/>
      <c r="AF1625" s="297"/>
      <c r="AG1625" s="355">
        <v>0</v>
      </c>
      <c r="AH1625" s="297" t="s">
        <v>5787</v>
      </c>
      <c r="AI1625" s="297" t="s">
        <v>5787</v>
      </c>
      <c r="AJ1625" s="302">
        <v>3</v>
      </c>
      <c r="AX1625" s="303"/>
      <c r="AZ1625" s="303"/>
      <c r="BB1625" s="304"/>
      <c r="BC1625" s="304"/>
      <c r="BD1625" s="303"/>
      <c r="BE1625" s="303"/>
      <c r="BF1625" s="305"/>
      <c r="BG1625" s="305"/>
      <c r="BH1625" s="306" t="s">
        <v>2296</v>
      </c>
      <c r="BI1625" s="163"/>
      <c r="BJ1625" s="305" t="s">
        <v>110</v>
      </c>
      <c r="BK1625" s="305" t="s">
        <v>115</v>
      </c>
      <c r="BL1625" s="305">
        <v>0.7</v>
      </c>
      <c r="BM1625" s="307"/>
      <c r="BN1625" s="307"/>
      <c r="BO1625" s="307"/>
      <c r="BP1625" s="307"/>
      <c r="BQ1625" s="307"/>
      <c r="BR1625" s="307">
        <v>35</v>
      </c>
      <c r="BS1625" s="307">
        <v>35</v>
      </c>
      <c r="BT1625" s="307"/>
      <c r="BU1625" s="307"/>
      <c r="BV1625" s="309"/>
      <c r="BW1625" s="310"/>
      <c r="BX1625" s="305"/>
      <c r="BY1625" s="308"/>
      <c r="BZ1625" s="308"/>
      <c r="CA1625" s="308"/>
      <c r="CB1625" s="308"/>
      <c r="CC1625" s="307"/>
      <c r="CD1625" s="305"/>
      <c r="CE1625" s="310"/>
      <c r="CF1625" s="305"/>
      <c r="CG1625" s="308"/>
      <c r="CH1625" s="308"/>
      <c r="CI1625" s="308"/>
      <c r="CJ1625" s="308"/>
      <c r="CK1625" s="307"/>
      <c r="CL1625" s="307"/>
      <c r="CM1625" s="307"/>
      <c r="CN1625" s="311"/>
      <c r="CO1625" s="305"/>
      <c r="CP1625" s="305"/>
      <c r="CQ1625" s="308"/>
      <c r="CR1625" s="308"/>
      <c r="CS1625" s="308"/>
      <c r="CT1625" s="308"/>
      <c r="CW1625" s="318" t="s">
        <v>2296</v>
      </c>
      <c r="CX1625" s="318" t="s">
        <v>2341</v>
      </c>
      <c r="CY1625" s="320" t="s">
        <v>925</v>
      </c>
      <c r="CZ1625" s="319" t="s">
        <v>53</v>
      </c>
      <c r="DA1625" s="319" t="s">
        <v>53</v>
      </c>
      <c r="DB1625" s="319">
        <v>30</v>
      </c>
      <c r="DC1625" s="319">
        <v>150</v>
      </c>
      <c r="DD1625" s="319">
        <v>17.5</v>
      </c>
      <c r="DE1625" s="319">
        <v>17.5</v>
      </c>
      <c r="DF1625" s="319" t="s">
        <v>48</v>
      </c>
    </row>
    <row r="1626" spans="1:110" s="299" customFormat="1" ht="16" customHeight="1">
      <c r="A1626" s="297" t="s">
        <v>5792</v>
      </c>
      <c r="B1626" s="297" t="s">
        <v>5792</v>
      </c>
      <c r="C1626" s="119" t="s">
        <v>115</v>
      </c>
      <c r="D1626" s="119" t="s">
        <v>2341</v>
      </c>
      <c r="E1626" s="119" t="s">
        <v>2350</v>
      </c>
      <c r="F1626" s="298">
        <v>1626</v>
      </c>
      <c r="G1626" s="119"/>
      <c r="H1626" s="119"/>
      <c r="I1626" s="119"/>
      <c r="J1626" s="119"/>
      <c r="K1626" s="119" t="s">
        <v>378</v>
      </c>
      <c r="L1626" s="119"/>
      <c r="M1626" s="119" t="s">
        <v>147</v>
      </c>
      <c r="N1626" s="119"/>
      <c r="O1626" s="119"/>
      <c r="P1626" s="119"/>
      <c r="Q1626" s="119"/>
      <c r="R1626" s="119">
        <v>1</v>
      </c>
      <c r="S1626" s="119"/>
      <c r="T1626" s="119"/>
      <c r="U1626" s="119"/>
      <c r="V1626" s="119"/>
      <c r="W1626" s="119"/>
      <c r="X1626" s="119" t="s">
        <v>5793</v>
      </c>
      <c r="Y1626" s="119" t="s">
        <v>5794</v>
      </c>
      <c r="Z1626" s="119" t="s">
        <v>5795</v>
      </c>
      <c r="AA1626" s="119" t="s">
        <v>5796</v>
      </c>
      <c r="AB1626" s="119" t="s">
        <v>1209</v>
      </c>
      <c r="AD1626" s="300"/>
      <c r="AE1626" s="304"/>
      <c r="AF1626" s="297"/>
      <c r="AG1626" s="355">
        <v>0</v>
      </c>
      <c r="AH1626" s="297" t="s">
        <v>5792</v>
      </c>
      <c r="AI1626" s="297" t="s">
        <v>5792</v>
      </c>
      <c r="AJ1626" s="302">
        <v>4</v>
      </c>
      <c r="AX1626" s="303"/>
      <c r="AZ1626" s="303"/>
      <c r="BB1626" s="304"/>
      <c r="BC1626" s="304"/>
      <c r="BD1626" s="303"/>
      <c r="BE1626" s="303"/>
      <c r="BF1626" s="305"/>
      <c r="BG1626" s="305"/>
      <c r="BH1626" s="306" t="s">
        <v>2341</v>
      </c>
      <c r="BI1626" s="163"/>
      <c r="BJ1626" s="305" t="s">
        <v>110</v>
      </c>
      <c r="BK1626" s="305" t="s">
        <v>115</v>
      </c>
      <c r="BL1626" s="305">
        <v>0.4</v>
      </c>
      <c r="BM1626" s="307"/>
      <c r="BN1626" s="307"/>
      <c r="BO1626" s="307"/>
      <c r="BP1626" s="307"/>
      <c r="BQ1626" s="307"/>
      <c r="BR1626" s="307">
        <v>12</v>
      </c>
      <c r="BS1626" s="307">
        <v>12</v>
      </c>
      <c r="BT1626" s="307"/>
      <c r="BU1626" s="307"/>
      <c r="BV1626" s="309"/>
      <c r="BW1626" s="310"/>
      <c r="BX1626" s="305"/>
      <c r="BY1626" s="308"/>
      <c r="BZ1626" s="308"/>
      <c r="CA1626" s="308"/>
      <c r="CB1626" s="308"/>
      <c r="CC1626" s="307"/>
      <c r="CD1626" s="305"/>
      <c r="CE1626" s="310"/>
      <c r="CF1626" s="305"/>
      <c r="CG1626" s="308"/>
      <c r="CH1626" s="308"/>
      <c r="CI1626" s="308"/>
      <c r="CJ1626" s="308"/>
      <c r="CK1626" s="307"/>
      <c r="CL1626" s="307"/>
      <c r="CM1626" s="307"/>
      <c r="CN1626" s="311"/>
      <c r="CO1626" s="305"/>
      <c r="CP1626" s="305"/>
      <c r="CQ1626" s="308"/>
      <c r="CR1626" s="308"/>
      <c r="CS1626" s="308"/>
      <c r="CT1626" s="308"/>
      <c r="CW1626" s="318" t="s">
        <v>2341</v>
      </c>
      <c r="CX1626" s="318" t="s">
        <v>2350</v>
      </c>
      <c r="CY1626" s="320" t="s">
        <v>925</v>
      </c>
      <c r="CZ1626" s="319" t="s">
        <v>53</v>
      </c>
      <c r="DA1626" s="319" t="s">
        <v>53</v>
      </c>
      <c r="DB1626" s="319">
        <v>30</v>
      </c>
      <c r="DC1626" s="319">
        <v>150</v>
      </c>
      <c r="DD1626" s="319">
        <v>6</v>
      </c>
      <c r="DE1626" s="319">
        <v>6</v>
      </c>
      <c r="DF1626" s="319" t="s">
        <v>48</v>
      </c>
    </row>
    <row r="1627" spans="1:110" s="299" customFormat="1" ht="16" customHeight="1">
      <c r="A1627" s="297" t="s">
        <v>5797</v>
      </c>
      <c r="B1627" s="297" t="s">
        <v>5797</v>
      </c>
      <c r="C1627" s="119" t="s">
        <v>115</v>
      </c>
      <c r="D1627" s="119" t="s">
        <v>2341</v>
      </c>
      <c r="E1627" s="119" t="s">
        <v>2359</v>
      </c>
      <c r="F1627" s="298">
        <v>1627</v>
      </c>
      <c r="G1627" s="119"/>
      <c r="H1627" s="119"/>
      <c r="I1627" s="119"/>
      <c r="J1627" s="119"/>
      <c r="K1627" s="119" t="s">
        <v>378</v>
      </c>
      <c r="L1627" s="119"/>
      <c r="M1627" s="119" t="s">
        <v>147</v>
      </c>
      <c r="N1627" s="119"/>
      <c r="O1627" s="119"/>
      <c r="P1627" s="119"/>
      <c r="Q1627" s="119"/>
      <c r="R1627" s="119">
        <v>1</v>
      </c>
      <c r="S1627" s="119"/>
      <c r="T1627" s="119"/>
      <c r="U1627" s="119"/>
      <c r="V1627" s="119"/>
      <c r="W1627" s="119"/>
      <c r="X1627" s="119" t="s">
        <v>5798</v>
      </c>
      <c r="Y1627" s="119" t="s">
        <v>5799</v>
      </c>
      <c r="Z1627" s="119" t="s">
        <v>5800</v>
      </c>
      <c r="AA1627" s="119" t="s">
        <v>5801</v>
      </c>
      <c r="AB1627" s="119" t="s">
        <v>1209</v>
      </c>
      <c r="AD1627" s="300"/>
      <c r="AE1627" s="304"/>
      <c r="AF1627" s="297"/>
      <c r="AG1627" s="355">
        <v>0</v>
      </c>
      <c r="AH1627" s="297" t="s">
        <v>5797</v>
      </c>
      <c r="AI1627" s="297" t="s">
        <v>5797</v>
      </c>
      <c r="AJ1627" s="302">
        <v>4</v>
      </c>
      <c r="AX1627" s="303"/>
      <c r="AZ1627" s="303"/>
      <c r="BB1627" s="304"/>
      <c r="BC1627" s="304"/>
      <c r="BD1627" s="303"/>
      <c r="BE1627" s="303"/>
      <c r="BF1627" s="305"/>
      <c r="BG1627" s="305"/>
      <c r="BH1627" s="306" t="s">
        <v>2341</v>
      </c>
      <c r="BI1627" s="163"/>
      <c r="BJ1627" s="305" t="s">
        <v>110</v>
      </c>
      <c r="BK1627" s="305" t="s">
        <v>115</v>
      </c>
      <c r="BL1627" s="305">
        <v>0.4</v>
      </c>
      <c r="BM1627" s="307"/>
      <c r="BN1627" s="307"/>
      <c r="BO1627" s="307"/>
      <c r="BP1627" s="307"/>
      <c r="BQ1627" s="307"/>
      <c r="BR1627" s="307">
        <v>12</v>
      </c>
      <c r="BS1627" s="307">
        <v>12</v>
      </c>
      <c r="BT1627" s="307"/>
      <c r="BU1627" s="307"/>
      <c r="BV1627" s="309"/>
      <c r="BW1627" s="310"/>
      <c r="BX1627" s="305"/>
      <c r="BY1627" s="308"/>
      <c r="BZ1627" s="308"/>
      <c r="CA1627" s="308"/>
      <c r="CB1627" s="308"/>
      <c r="CC1627" s="307"/>
      <c r="CD1627" s="305"/>
      <c r="CE1627" s="310"/>
      <c r="CF1627" s="305"/>
      <c r="CG1627" s="308"/>
      <c r="CH1627" s="308"/>
      <c r="CI1627" s="308"/>
      <c r="CJ1627" s="308"/>
      <c r="CK1627" s="307"/>
      <c r="CL1627" s="307"/>
      <c r="CM1627" s="307"/>
      <c r="CN1627" s="311"/>
      <c r="CO1627" s="305"/>
      <c r="CP1627" s="305"/>
      <c r="CQ1627" s="308"/>
      <c r="CR1627" s="308"/>
      <c r="CS1627" s="308"/>
      <c r="CT1627" s="308"/>
      <c r="CW1627" s="318" t="s">
        <v>2341</v>
      </c>
      <c r="CX1627" s="318" t="s">
        <v>2359</v>
      </c>
      <c r="CY1627" s="320" t="s">
        <v>925</v>
      </c>
      <c r="CZ1627" s="319" t="s">
        <v>53</v>
      </c>
      <c r="DA1627" s="319" t="s">
        <v>53</v>
      </c>
      <c r="DB1627" s="319">
        <v>30</v>
      </c>
      <c r="DC1627" s="319">
        <v>150</v>
      </c>
      <c r="DD1627" s="319">
        <v>6</v>
      </c>
      <c r="DE1627" s="319">
        <v>6</v>
      </c>
      <c r="DF1627" s="319" t="s">
        <v>48</v>
      </c>
    </row>
    <row r="1628" spans="1:110" s="299" customFormat="1" ht="16" customHeight="1">
      <c r="A1628" s="297" t="s">
        <v>5802</v>
      </c>
      <c r="B1628" s="297" t="s">
        <v>5802</v>
      </c>
      <c r="C1628" s="119" t="s">
        <v>115</v>
      </c>
      <c r="D1628" s="119" t="s">
        <v>2341</v>
      </c>
      <c r="E1628" s="119" t="s">
        <v>2368</v>
      </c>
      <c r="F1628" s="298">
        <v>1628</v>
      </c>
      <c r="G1628" s="119"/>
      <c r="H1628" s="119"/>
      <c r="I1628" s="119"/>
      <c r="J1628" s="119"/>
      <c r="K1628" s="119" t="s">
        <v>378</v>
      </c>
      <c r="L1628" s="119"/>
      <c r="M1628" s="119" t="s">
        <v>147</v>
      </c>
      <c r="N1628" s="119"/>
      <c r="O1628" s="119"/>
      <c r="P1628" s="119"/>
      <c r="Q1628" s="119"/>
      <c r="R1628" s="119">
        <v>1</v>
      </c>
      <c r="S1628" s="119"/>
      <c r="T1628" s="119"/>
      <c r="U1628" s="119"/>
      <c r="V1628" s="119"/>
      <c r="W1628" s="119"/>
      <c r="X1628" s="119" t="s">
        <v>5803</v>
      </c>
      <c r="Y1628" s="119" t="s">
        <v>5804</v>
      </c>
      <c r="Z1628" s="119" t="s">
        <v>5805</v>
      </c>
      <c r="AA1628" s="119" t="s">
        <v>5806</v>
      </c>
      <c r="AB1628" s="119" t="s">
        <v>1209</v>
      </c>
      <c r="AD1628" s="300"/>
      <c r="AE1628" s="304"/>
      <c r="AF1628" s="297"/>
      <c r="AG1628" s="355">
        <v>0</v>
      </c>
      <c r="AH1628" s="297" t="s">
        <v>5802</v>
      </c>
      <c r="AI1628" s="297" t="s">
        <v>5802</v>
      </c>
      <c r="AJ1628" s="302">
        <v>4</v>
      </c>
      <c r="AX1628" s="303"/>
      <c r="AZ1628" s="303"/>
      <c r="BB1628" s="304"/>
      <c r="BC1628" s="304"/>
      <c r="BD1628" s="303"/>
      <c r="BE1628" s="303"/>
      <c r="BF1628" s="305"/>
      <c r="BG1628" s="305"/>
      <c r="BH1628" s="306" t="s">
        <v>2341</v>
      </c>
      <c r="BI1628" s="163"/>
      <c r="BJ1628" s="305" t="s">
        <v>110</v>
      </c>
      <c r="BK1628" s="305" t="s">
        <v>115</v>
      </c>
      <c r="BL1628" s="305">
        <v>0.4</v>
      </c>
      <c r="BM1628" s="307"/>
      <c r="BN1628" s="307"/>
      <c r="BO1628" s="307"/>
      <c r="BP1628" s="307"/>
      <c r="BQ1628" s="307"/>
      <c r="BR1628" s="307">
        <v>12</v>
      </c>
      <c r="BS1628" s="307">
        <v>12</v>
      </c>
      <c r="BT1628" s="307"/>
      <c r="BU1628" s="307"/>
      <c r="BV1628" s="309"/>
      <c r="BW1628" s="310"/>
      <c r="BX1628" s="305"/>
      <c r="BY1628" s="308"/>
      <c r="BZ1628" s="308"/>
      <c r="CA1628" s="308"/>
      <c r="CB1628" s="308"/>
      <c r="CC1628" s="307"/>
      <c r="CD1628" s="305"/>
      <c r="CE1628" s="310"/>
      <c r="CF1628" s="305"/>
      <c r="CG1628" s="308"/>
      <c r="CH1628" s="308"/>
      <c r="CI1628" s="308"/>
      <c r="CJ1628" s="308"/>
      <c r="CK1628" s="307"/>
      <c r="CL1628" s="307"/>
      <c r="CM1628" s="307"/>
      <c r="CN1628" s="311"/>
      <c r="CO1628" s="305"/>
      <c r="CP1628" s="305"/>
      <c r="CQ1628" s="308"/>
      <c r="CR1628" s="308"/>
      <c r="CS1628" s="308"/>
      <c r="CT1628" s="308"/>
      <c r="CW1628" s="318" t="s">
        <v>2341</v>
      </c>
      <c r="CX1628" s="318" t="s">
        <v>2368</v>
      </c>
      <c r="CY1628" s="320" t="s">
        <v>925</v>
      </c>
      <c r="CZ1628" s="319" t="s">
        <v>53</v>
      </c>
      <c r="DA1628" s="319" t="s">
        <v>53</v>
      </c>
      <c r="DB1628" s="319">
        <v>30</v>
      </c>
      <c r="DC1628" s="319">
        <v>150</v>
      </c>
      <c r="DD1628" s="319">
        <v>6</v>
      </c>
      <c r="DE1628" s="319">
        <v>6</v>
      </c>
      <c r="DF1628" s="319" t="s">
        <v>48</v>
      </c>
    </row>
    <row r="1629" spans="1:110" s="299" customFormat="1" ht="16" customHeight="1">
      <c r="A1629" s="297" t="s">
        <v>5807</v>
      </c>
      <c r="B1629" s="297" t="s">
        <v>5807</v>
      </c>
      <c r="C1629" s="119" t="s">
        <v>115</v>
      </c>
      <c r="D1629" s="119" t="s">
        <v>2296</v>
      </c>
      <c r="E1629" s="119" t="s">
        <v>2377</v>
      </c>
      <c r="F1629" s="298">
        <v>1629</v>
      </c>
      <c r="G1629" s="119"/>
      <c r="H1629" s="119"/>
      <c r="I1629" s="119"/>
      <c r="J1629" s="119"/>
      <c r="K1629" s="119" t="s">
        <v>378</v>
      </c>
      <c r="L1629" s="119"/>
      <c r="M1629" s="119" t="s">
        <v>147</v>
      </c>
      <c r="N1629" s="119"/>
      <c r="O1629" s="119"/>
      <c r="P1629" s="119"/>
      <c r="Q1629" s="119"/>
      <c r="R1629" s="119">
        <v>1</v>
      </c>
      <c r="S1629" s="119"/>
      <c r="T1629" s="119"/>
      <c r="U1629" s="119"/>
      <c r="V1629" s="119"/>
      <c r="W1629" s="119"/>
      <c r="X1629" s="119" t="s">
        <v>5808</v>
      </c>
      <c r="Y1629" s="119" t="s">
        <v>5809</v>
      </c>
      <c r="Z1629" s="119" t="s">
        <v>5810</v>
      </c>
      <c r="AA1629" s="119" t="s">
        <v>5811</v>
      </c>
      <c r="AB1629" s="119" t="s">
        <v>1209</v>
      </c>
      <c r="AD1629" s="300"/>
      <c r="AE1629" s="304"/>
      <c r="AF1629" s="297"/>
      <c r="AG1629" s="355">
        <v>0</v>
      </c>
      <c r="AH1629" s="297" t="s">
        <v>5807</v>
      </c>
      <c r="AI1629" s="297" t="s">
        <v>5807</v>
      </c>
      <c r="AJ1629" s="302">
        <v>3</v>
      </c>
      <c r="AX1629" s="303"/>
      <c r="AZ1629" s="303"/>
      <c r="BB1629" s="304"/>
      <c r="BC1629" s="304"/>
      <c r="BD1629" s="303"/>
      <c r="BE1629" s="303"/>
      <c r="BF1629" s="305"/>
      <c r="BG1629" s="305"/>
      <c r="BH1629" s="306" t="s">
        <v>2296</v>
      </c>
      <c r="BI1629" s="163"/>
      <c r="BJ1629" s="305" t="s">
        <v>110</v>
      </c>
      <c r="BK1629" s="305" t="s">
        <v>115</v>
      </c>
      <c r="BL1629" s="305">
        <v>0.7</v>
      </c>
      <c r="BM1629" s="307"/>
      <c r="BN1629" s="307"/>
      <c r="BO1629" s="307"/>
      <c r="BP1629" s="307"/>
      <c r="BQ1629" s="307"/>
      <c r="BR1629" s="307">
        <v>35</v>
      </c>
      <c r="BS1629" s="307">
        <v>35</v>
      </c>
      <c r="BT1629" s="307"/>
      <c r="BU1629" s="307"/>
      <c r="BV1629" s="309"/>
      <c r="BW1629" s="310"/>
      <c r="BX1629" s="305"/>
      <c r="BY1629" s="308"/>
      <c r="BZ1629" s="308"/>
      <c r="CA1629" s="308"/>
      <c r="CB1629" s="308"/>
      <c r="CC1629" s="307"/>
      <c r="CD1629" s="305"/>
      <c r="CE1629" s="310"/>
      <c r="CF1629" s="305"/>
      <c r="CG1629" s="308"/>
      <c r="CH1629" s="308"/>
      <c r="CI1629" s="308"/>
      <c r="CJ1629" s="308"/>
      <c r="CK1629" s="307"/>
      <c r="CL1629" s="307"/>
      <c r="CM1629" s="307"/>
      <c r="CN1629" s="311"/>
      <c r="CO1629" s="305"/>
      <c r="CP1629" s="305"/>
      <c r="CQ1629" s="308"/>
      <c r="CR1629" s="308"/>
      <c r="CS1629" s="308"/>
      <c r="CT1629" s="308"/>
      <c r="CW1629" s="318" t="s">
        <v>2296</v>
      </c>
      <c r="CX1629" s="318" t="s">
        <v>2377</v>
      </c>
      <c r="CY1629" s="320" t="s">
        <v>925</v>
      </c>
      <c r="CZ1629" s="319" t="s">
        <v>53</v>
      </c>
      <c r="DA1629" s="319" t="s">
        <v>53</v>
      </c>
      <c r="DB1629" s="319">
        <v>30</v>
      </c>
      <c r="DC1629" s="319">
        <v>150</v>
      </c>
      <c r="DD1629" s="319">
        <v>17.5</v>
      </c>
      <c r="DE1629" s="319">
        <v>17.5</v>
      </c>
      <c r="DF1629" s="319" t="s">
        <v>48</v>
      </c>
    </row>
    <row r="1630" spans="1:110" s="299" customFormat="1" ht="16" customHeight="1">
      <c r="A1630" s="297" t="s">
        <v>5812</v>
      </c>
      <c r="B1630" s="297" t="s">
        <v>5812</v>
      </c>
      <c r="C1630" s="119" t="s">
        <v>115</v>
      </c>
      <c r="D1630" s="119" t="s">
        <v>2377</v>
      </c>
      <c r="E1630" s="119" t="s">
        <v>2386</v>
      </c>
      <c r="F1630" s="298">
        <v>1630</v>
      </c>
      <c r="G1630" s="119"/>
      <c r="H1630" s="119"/>
      <c r="I1630" s="119"/>
      <c r="J1630" s="119"/>
      <c r="K1630" s="119" t="s">
        <v>378</v>
      </c>
      <c r="L1630" s="119"/>
      <c r="M1630" s="119" t="s">
        <v>147</v>
      </c>
      <c r="N1630" s="119"/>
      <c r="O1630" s="119"/>
      <c r="P1630" s="119"/>
      <c r="Q1630" s="119"/>
      <c r="R1630" s="119">
        <v>1</v>
      </c>
      <c r="S1630" s="119"/>
      <c r="T1630" s="119"/>
      <c r="U1630" s="119"/>
      <c r="V1630" s="119"/>
      <c r="W1630" s="119"/>
      <c r="X1630" s="119" t="s">
        <v>5813</v>
      </c>
      <c r="Y1630" s="119" t="s">
        <v>5814</v>
      </c>
      <c r="Z1630" s="119" t="s">
        <v>5815</v>
      </c>
      <c r="AA1630" s="119" t="s">
        <v>5816</v>
      </c>
      <c r="AB1630" s="119" t="s">
        <v>1209</v>
      </c>
      <c r="AD1630" s="300"/>
      <c r="AE1630" s="304"/>
      <c r="AF1630" s="297"/>
      <c r="AG1630" s="355">
        <v>0</v>
      </c>
      <c r="AH1630" s="297" t="s">
        <v>5812</v>
      </c>
      <c r="AI1630" s="297" t="s">
        <v>5812</v>
      </c>
      <c r="AJ1630" s="302">
        <v>4</v>
      </c>
      <c r="AX1630" s="303"/>
      <c r="AZ1630" s="303"/>
      <c r="BB1630" s="304"/>
      <c r="BC1630" s="304"/>
      <c r="BD1630" s="303"/>
      <c r="BE1630" s="303"/>
      <c r="BF1630" s="305"/>
      <c r="BG1630" s="305"/>
      <c r="BH1630" s="306" t="s">
        <v>2377</v>
      </c>
      <c r="BI1630" s="163"/>
      <c r="BJ1630" s="305" t="s">
        <v>110</v>
      </c>
      <c r="BK1630" s="305" t="s">
        <v>115</v>
      </c>
      <c r="BL1630" s="305">
        <v>0.4</v>
      </c>
      <c r="BM1630" s="307"/>
      <c r="BN1630" s="307"/>
      <c r="BO1630" s="307"/>
      <c r="BP1630" s="307"/>
      <c r="BQ1630" s="307"/>
      <c r="BR1630" s="307">
        <v>12</v>
      </c>
      <c r="BS1630" s="307">
        <v>12</v>
      </c>
      <c r="BT1630" s="307"/>
      <c r="BU1630" s="307"/>
      <c r="BV1630" s="309"/>
      <c r="BW1630" s="310"/>
      <c r="BX1630" s="305"/>
      <c r="BY1630" s="308"/>
      <c r="BZ1630" s="308"/>
      <c r="CA1630" s="308"/>
      <c r="CB1630" s="308"/>
      <c r="CC1630" s="307"/>
      <c r="CD1630" s="305"/>
      <c r="CE1630" s="310"/>
      <c r="CF1630" s="305"/>
      <c r="CG1630" s="308"/>
      <c r="CH1630" s="308"/>
      <c r="CI1630" s="308"/>
      <c r="CJ1630" s="308"/>
      <c r="CK1630" s="307"/>
      <c r="CL1630" s="307"/>
      <c r="CM1630" s="307"/>
      <c r="CN1630" s="311"/>
      <c r="CO1630" s="305"/>
      <c r="CP1630" s="305"/>
      <c r="CQ1630" s="308"/>
      <c r="CR1630" s="308"/>
      <c r="CS1630" s="308"/>
      <c r="CT1630" s="308"/>
      <c r="CW1630" s="318" t="s">
        <v>2377</v>
      </c>
      <c r="CX1630" s="318" t="s">
        <v>2386</v>
      </c>
      <c r="CY1630" s="320" t="s">
        <v>925</v>
      </c>
      <c r="CZ1630" s="319" t="s">
        <v>53</v>
      </c>
      <c r="DA1630" s="319" t="s">
        <v>53</v>
      </c>
      <c r="DB1630" s="319">
        <v>30</v>
      </c>
      <c r="DC1630" s="319">
        <v>150</v>
      </c>
      <c r="DD1630" s="319">
        <v>6</v>
      </c>
      <c r="DE1630" s="319">
        <v>6</v>
      </c>
      <c r="DF1630" s="319" t="s">
        <v>48</v>
      </c>
    </row>
    <row r="1631" spans="1:110" s="299" customFormat="1" ht="16" customHeight="1">
      <c r="A1631" s="297" t="s">
        <v>5817</v>
      </c>
      <c r="B1631" s="297" t="s">
        <v>5817</v>
      </c>
      <c r="C1631" s="119" t="s">
        <v>115</v>
      </c>
      <c r="D1631" s="119" t="s">
        <v>2377</v>
      </c>
      <c r="E1631" s="119" t="s">
        <v>2395</v>
      </c>
      <c r="F1631" s="298">
        <v>1631</v>
      </c>
      <c r="G1631" s="119"/>
      <c r="H1631" s="119"/>
      <c r="I1631" s="119"/>
      <c r="J1631" s="119"/>
      <c r="K1631" s="119" t="s">
        <v>378</v>
      </c>
      <c r="L1631" s="119"/>
      <c r="M1631" s="119" t="s">
        <v>147</v>
      </c>
      <c r="N1631" s="119"/>
      <c r="O1631" s="119"/>
      <c r="P1631" s="119"/>
      <c r="Q1631" s="119"/>
      <c r="R1631" s="119">
        <v>1</v>
      </c>
      <c r="S1631" s="119"/>
      <c r="T1631" s="119"/>
      <c r="U1631" s="119"/>
      <c r="V1631" s="119"/>
      <c r="W1631" s="119"/>
      <c r="X1631" s="119" t="s">
        <v>5818</v>
      </c>
      <c r="Y1631" s="119" t="s">
        <v>5819</v>
      </c>
      <c r="Z1631" s="119" t="s">
        <v>5820</v>
      </c>
      <c r="AA1631" s="119" t="s">
        <v>5821</v>
      </c>
      <c r="AB1631" s="119" t="s">
        <v>1209</v>
      </c>
      <c r="AD1631" s="300"/>
      <c r="AE1631" s="304"/>
      <c r="AF1631" s="297"/>
      <c r="AG1631" s="355">
        <v>0</v>
      </c>
      <c r="AH1631" s="297" t="s">
        <v>5817</v>
      </c>
      <c r="AI1631" s="297" t="s">
        <v>5817</v>
      </c>
      <c r="AJ1631" s="302">
        <v>4</v>
      </c>
      <c r="AX1631" s="303"/>
      <c r="AZ1631" s="303"/>
      <c r="BB1631" s="304"/>
      <c r="BC1631" s="304"/>
      <c r="BD1631" s="303"/>
      <c r="BE1631" s="303"/>
      <c r="BF1631" s="305"/>
      <c r="BG1631" s="305"/>
      <c r="BH1631" s="306" t="s">
        <v>2377</v>
      </c>
      <c r="BI1631" s="163"/>
      <c r="BJ1631" s="305" t="s">
        <v>110</v>
      </c>
      <c r="BK1631" s="305" t="s">
        <v>115</v>
      </c>
      <c r="BL1631" s="305">
        <v>0.4</v>
      </c>
      <c r="BM1631" s="307"/>
      <c r="BN1631" s="307"/>
      <c r="BO1631" s="307"/>
      <c r="BP1631" s="307"/>
      <c r="BQ1631" s="307"/>
      <c r="BR1631" s="307">
        <v>12</v>
      </c>
      <c r="BS1631" s="307">
        <v>12</v>
      </c>
      <c r="BT1631" s="307"/>
      <c r="BU1631" s="307"/>
      <c r="BV1631" s="309"/>
      <c r="BW1631" s="310"/>
      <c r="BX1631" s="305"/>
      <c r="BY1631" s="308"/>
      <c r="BZ1631" s="308"/>
      <c r="CA1631" s="308"/>
      <c r="CB1631" s="308"/>
      <c r="CC1631" s="307"/>
      <c r="CD1631" s="305"/>
      <c r="CE1631" s="310"/>
      <c r="CF1631" s="305"/>
      <c r="CG1631" s="308"/>
      <c r="CH1631" s="308"/>
      <c r="CI1631" s="308"/>
      <c r="CJ1631" s="308"/>
      <c r="CK1631" s="307"/>
      <c r="CL1631" s="307"/>
      <c r="CM1631" s="307"/>
      <c r="CN1631" s="311"/>
      <c r="CO1631" s="305"/>
      <c r="CP1631" s="305"/>
      <c r="CQ1631" s="308"/>
      <c r="CR1631" s="308"/>
      <c r="CS1631" s="308"/>
      <c r="CT1631" s="308"/>
      <c r="CW1631" s="318" t="s">
        <v>2377</v>
      </c>
      <c r="CX1631" s="318" t="s">
        <v>2395</v>
      </c>
      <c r="CY1631" s="320" t="s">
        <v>925</v>
      </c>
      <c r="CZ1631" s="319" t="s">
        <v>53</v>
      </c>
      <c r="DA1631" s="319" t="s">
        <v>53</v>
      </c>
      <c r="DB1631" s="319">
        <v>30</v>
      </c>
      <c r="DC1631" s="319">
        <v>150</v>
      </c>
      <c r="DD1631" s="319">
        <v>6</v>
      </c>
      <c r="DE1631" s="319">
        <v>6</v>
      </c>
      <c r="DF1631" s="319" t="s">
        <v>48</v>
      </c>
    </row>
    <row r="1632" spans="1:110" s="299" customFormat="1" ht="16" customHeight="1">
      <c r="A1632" s="297" t="s">
        <v>5822</v>
      </c>
      <c r="B1632" s="297" t="s">
        <v>5822</v>
      </c>
      <c r="C1632" s="119" t="s">
        <v>115</v>
      </c>
      <c r="D1632" s="119" t="s">
        <v>2377</v>
      </c>
      <c r="E1632" s="119" t="s">
        <v>2404</v>
      </c>
      <c r="F1632" s="298">
        <v>1632</v>
      </c>
      <c r="G1632" s="119"/>
      <c r="H1632" s="119"/>
      <c r="I1632" s="119"/>
      <c r="J1632" s="119"/>
      <c r="K1632" s="119" t="s">
        <v>378</v>
      </c>
      <c r="L1632" s="119"/>
      <c r="M1632" s="119" t="s">
        <v>147</v>
      </c>
      <c r="N1632" s="119"/>
      <c r="O1632" s="119"/>
      <c r="P1632" s="119"/>
      <c r="Q1632" s="119"/>
      <c r="R1632" s="119">
        <v>1</v>
      </c>
      <c r="S1632" s="119"/>
      <c r="T1632" s="119"/>
      <c r="U1632" s="119"/>
      <c r="V1632" s="119"/>
      <c r="W1632" s="119"/>
      <c r="X1632" s="119" t="s">
        <v>5823</v>
      </c>
      <c r="Y1632" s="119" t="s">
        <v>5824</v>
      </c>
      <c r="Z1632" s="119" t="s">
        <v>5825</v>
      </c>
      <c r="AA1632" s="119" t="s">
        <v>5826</v>
      </c>
      <c r="AB1632" s="119" t="s">
        <v>1209</v>
      </c>
      <c r="AD1632" s="300"/>
      <c r="AE1632" s="304"/>
      <c r="AF1632" s="297"/>
      <c r="AG1632" s="355">
        <v>0</v>
      </c>
      <c r="AH1632" s="297" t="s">
        <v>5822</v>
      </c>
      <c r="AI1632" s="297" t="s">
        <v>5822</v>
      </c>
      <c r="AJ1632" s="302">
        <v>4</v>
      </c>
      <c r="AX1632" s="303"/>
      <c r="AZ1632" s="303"/>
      <c r="BB1632" s="304"/>
      <c r="BC1632" s="304"/>
      <c r="BD1632" s="303"/>
      <c r="BE1632" s="303"/>
      <c r="BF1632" s="305"/>
      <c r="BG1632" s="305"/>
      <c r="BH1632" s="306" t="s">
        <v>2377</v>
      </c>
      <c r="BI1632" s="163"/>
      <c r="BJ1632" s="305" t="s">
        <v>110</v>
      </c>
      <c r="BK1632" s="305" t="s">
        <v>115</v>
      </c>
      <c r="BL1632" s="305">
        <v>0.4</v>
      </c>
      <c r="BM1632" s="307"/>
      <c r="BN1632" s="307"/>
      <c r="BO1632" s="307"/>
      <c r="BP1632" s="307"/>
      <c r="BQ1632" s="307"/>
      <c r="BR1632" s="307">
        <v>12</v>
      </c>
      <c r="BS1632" s="307">
        <v>12</v>
      </c>
      <c r="BT1632" s="307"/>
      <c r="BU1632" s="307"/>
      <c r="BV1632" s="309"/>
      <c r="BW1632" s="310"/>
      <c r="BX1632" s="305"/>
      <c r="BY1632" s="308"/>
      <c r="BZ1632" s="308"/>
      <c r="CA1632" s="308"/>
      <c r="CB1632" s="308"/>
      <c r="CC1632" s="307"/>
      <c r="CD1632" s="305"/>
      <c r="CE1632" s="310"/>
      <c r="CF1632" s="305"/>
      <c r="CG1632" s="308"/>
      <c r="CH1632" s="308"/>
      <c r="CI1632" s="308"/>
      <c r="CJ1632" s="308"/>
      <c r="CK1632" s="307"/>
      <c r="CL1632" s="307"/>
      <c r="CM1632" s="307"/>
      <c r="CN1632" s="311"/>
      <c r="CO1632" s="305"/>
      <c r="CP1632" s="305"/>
      <c r="CQ1632" s="308"/>
      <c r="CR1632" s="308"/>
      <c r="CS1632" s="308"/>
      <c r="CT1632" s="308"/>
      <c r="CW1632" s="318" t="s">
        <v>2377</v>
      </c>
      <c r="CX1632" s="318" t="s">
        <v>2404</v>
      </c>
      <c r="CY1632" s="320" t="s">
        <v>925</v>
      </c>
      <c r="CZ1632" s="319" t="s">
        <v>53</v>
      </c>
      <c r="DA1632" s="319" t="s">
        <v>53</v>
      </c>
      <c r="DB1632" s="319">
        <v>30</v>
      </c>
      <c r="DC1632" s="319">
        <v>150</v>
      </c>
      <c r="DD1632" s="319">
        <v>6</v>
      </c>
      <c r="DE1632" s="319">
        <v>6</v>
      </c>
      <c r="DF1632" s="319" t="s">
        <v>48</v>
      </c>
    </row>
    <row r="1633" spans="1:110" s="299" customFormat="1" ht="16" customHeight="1">
      <c r="A1633" s="297" t="s">
        <v>5827</v>
      </c>
      <c r="B1633" s="297" t="s">
        <v>5827</v>
      </c>
      <c r="C1633" s="119" t="s">
        <v>115</v>
      </c>
      <c r="D1633" s="119" t="s">
        <v>2162</v>
      </c>
      <c r="E1633" s="119" t="s">
        <v>2413</v>
      </c>
      <c r="F1633" s="298">
        <v>1633</v>
      </c>
      <c r="G1633" s="119"/>
      <c r="H1633" s="119"/>
      <c r="I1633" s="119"/>
      <c r="J1633" s="119"/>
      <c r="K1633" s="119" t="s">
        <v>378</v>
      </c>
      <c r="L1633" s="119"/>
      <c r="M1633" s="119" t="s">
        <v>147</v>
      </c>
      <c r="N1633" s="119"/>
      <c r="O1633" s="119"/>
      <c r="P1633" s="119"/>
      <c r="Q1633" s="119"/>
      <c r="R1633" s="119">
        <v>1</v>
      </c>
      <c r="S1633" s="119"/>
      <c r="T1633" s="119"/>
      <c r="U1633" s="119"/>
      <c r="V1633" s="119"/>
      <c r="W1633" s="119"/>
      <c r="X1633" s="119" t="s">
        <v>5828</v>
      </c>
      <c r="Y1633" s="119" t="s">
        <v>5829</v>
      </c>
      <c r="Z1633" s="119" t="s">
        <v>5830</v>
      </c>
      <c r="AA1633" s="119" t="s">
        <v>5831</v>
      </c>
      <c r="AB1633" s="119" t="s">
        <v>1209</v>
      </c>
      <c r="AD1633" s="300"/>
      <c r="AE1633" s="304"/>
      <c r="AF1633" s="297"/>
      <c r="AG1633" s="355">
        <v>0</v>
      </c>
      <c r="AH1633" s="297" t="s">
        <v>5827</v>
      </c>
      <c r="AI1633" s="297" t="s">
        <v>5827</v>
      </c>
      <c r="AJ1633" s="302">
        <v>2</v>
      </c>
      <c r="AX1633" s="303"/>
      <c r="AZ1633" s="303"/>
      <c r="BB1633" s="304"/>
      <c r="BC1633" s="304"/>
      <c r="BD1633" s="303"/>
      <c r="BE1633" s="303"/>
      <c r="BF1633" s="305"/>
      <c r="BG1633" s="305"/>
      <c r="BH1633" s="306" t="s">
        <v>2162</v>
      </c>
      <c r="BI1633" s="163"/>
      <c r="BJ1633" s="305" t="s">
        <v>110</v>
      </c>
      <c r="BK1633" s="305" t="s">
        <v>115</v>
      </c>
      <c r="BL1633" s="305">
        <v>1.5</v>
      </c>
      <c r="BM1633" s="307"/>
      <c r="BN1633" s="307"/>
      <c r="BO1633" s="307"/>
      <c r="BP1633" s="307"/>
      <c r="BQ1633" s="307"/>
      <c r="BR1633" s="307">
        <v>60</v>
      </c>
      <c r="BS1633" s="307">
        <v>60</v>
      </c>
      <c r="BT1633" s="307"/>
      <c r="BU1633" s="307"/>
      <c r="BV1633" s="309"/>
      <c r="BW1633" s="310"/>
      <c r="BX1633" s="305"/>
      <c r="BY1633" s="308"/>
      <c r="BZ1633" s="308"/>
      <c r="CA1633" s="308"/>
      <c r="CB1633" s="308"/>
      <c r="CC1633" s="307"/>
      <c r="CD1633" s="305"/>
      <c r="CE1633" s="310"/>
      <c r="CF1633" s="305"/>
      <c r="CG1633" s="308"/>
      <c r="CH1633" s="308"/>
      <c r="CI1633" s="308"/>
      <c r="CJ1633" s="308"/>
      <c r="CK1633" s="307"/>
      <c r="CL1633" s="307"/>
      <c r="CM1633" s="307"/>
      <c r="CN1633" s="311"/>
      <c r="CO1633" s="305"/>
      <c r="CP1633" s="305"/>
      <c r="CQ1633" s="308"/>
      <c r="CR1633" s="308"/>
      <c r="CS1633" s="308"/>
      <c r="CT1633" s="308"/>
      <c r="CW1633" s="318" t="s">
        <v>2162</v>
      </c>
      <c r="CX1633" s="318" t="s">
        <v>2413</v>
      </c>
      <c r="CY1633" s="320" t="s">
        <v>925</v>
      </c>
      <c r="CZ1633" s="319" t="s">
        <v>53</v>
      </c>
      <c r="DA1633" s="319" t="s">
        <v>53</v>
      </c>
      <c r="DB1633" s="319">
        <v>0</v>
      </c>
      <c r="DC1633" s="319">
        <v>0</v>
      </c>
      <c r="DD1633" s="319">
        <v>30</v>
      </c>
      <c r="DE1633" s="319">
        <v>30</v>
      </c>
      <c r="DF1633" s="319" t="s">
        <v>48</v>
      </c>
    </row>
    <row r="1634" spans="1:110" s="299" customFormat="1" ht="16" customHeight="1">
      <c r="A1634" s="297" t="s">
        <v>5832</v>
      </c>
      <c r="B1634" s="297" t="s">
        <v>5832</v>
      </c>
      <c r="C1634" s="119" t="s">
        <v>115</v>
      </c>
      <c r="D1634" s="119" t="s">
        <v>2413</v>
      </c>
      <c r="E1634" s="119" t="s">
        <v>2422</v>
      </c>
      <c r="F1634" s="298">
        <v>1634</v>
      </c>
      <c r="G1634" s="119"/>
      <c r="H1634" s="119"/>
      <c r="I1634" s="119"/>
      <c r="J1634" s="119"/>
      <c r="K1634" s="119" t="s">
        <v>378</v>
      </c>
      <c r="L1634" s="119"/>
      <c r="M1634" s="119" t="s">
        <v>147</v>
      </c>
      <c r="N1634" s="119"/>
      <c r="O1634" s="119"/>
      <c r="P1634" s="119"/>
      <c r="Q1634" s="119"/>
      <c r="R1634" s="119">
        <v>1</v>
      </c>
      <c r="S1634" s="119"/>
      <c r="T1634" s="119"/>
      <c r="U1634" s="119"/>
      <c r="V1634" s="119"/>
      <c r="W1634" s="119"/>
      <c r="X1634" s="119" t="s">
        <v>5833</v>
      </c>
      <c r="Y1634" s="119" t="s">
        <v>5834</v>
      </c>
      <c r="Z1634" s="119" t="s">
        <v>5835</v>
      </c>
      <c r="AA1634" s="119" t="s">
        <v>5836</v>
      </c>
      <c r="AB1634" s="119" t="s">
        <v>1209</v>
      </c>
      <c r="AD1634" s="300"/>
      <c r="AE1634" s="304"/>
      <c r="AF1634" s="297"/>
      <c r="AG1634" s="355">
        <v>0</v>
      </c>
      <c r="AH1634" s="297" t="s">
        <v>5832</v>
      </c>
      <c r="AI1634" s="297" t="s">
        <v>5832</v>
      </c>
      <c r="AJ1634" s="302">
        <v>3</v>
      </c>
      <c r="AX1634" s="303"/>
      <c r="AZ1634" s="303"/>
      <c r="BB1634" s="304"/>
      <c r="BC1634" s="304"/>
      <c r="BD1634" s="303"/>
      <c r="BE1634" s="303"/>
      <c r="BF1634" s="305"/>
      <c r="BG1634" s="305"/>
      <c r="BH1634" s="306" t="s">
        <v>2413</v>
      </c>
      <c r="BI1634" s="163"/>
      <c r="BJ1634" s="305" t="s">
        <v>110</v>
      </c>
      <c r="BK1634" s="305" t="s">
        <v>115</v>
      </c>
      <c r="BL1634" s="305">
        <v>0.7</v>
      </c>
      <c r="BM1634" s="307"/>
      <c r="BN1634" s="307"/>
      <c r="BO1634" s="307"/>
      <c r="BP1634" s="307"/>
      <c r="BQ1634" s="307"/>
      <c r="BR1634" s="307">
        <v>35</v>
      </c>
      <c r="BS1634" s="307">
        <v>35</v>
      </c>
      <c r="BT1634" s="307"/>
      <c r="BU1634" s="307"/>
      <c r="BV1634" s="309"/>
      <c r="BW1634" s="310"/>
      <c r="BX1634" s="305"/>
      <c r="BY1634" s="308"/>
      <c r="BZ1634" s="308"/>
      <c r="CA1634" s="308"/>
      <c r="CB1634" s="308"/>
      <c r="CC1634" s="307"/>
      <c r="CD1634" s="305"/>
      <c r="CE1634" s="310"/>
      <c r="CF1634" s="305"/>
      <c r="CG1634" s="308"/>
      <c r="CH1634" s="308"/>
      <c r="CI1634" s="308"/>
      <c r="CJ1634" s="308"/>
      <c r="CK1634" s="307"/>
      <c r="CL1634" s="307"/>
      <c r="CM1634" s="307"/>
      <c r="CN1634" s="311"/>
      <c r="CO1634" s="305"/>
      <c r="CP1634" s="305"/>
      <c r="CQ1634" s="308"/>
      <c r="CR1634" s="308"/>
      <c r="CS1634" s="308"/>
      <c r="CT1634" s="308"/>
      <c r="CW1634" s="318" t="s">
        <v>2413</v>
      </c>
      <c r="CX1634" s="318" t="s">
        <v>2422</v>
      </c>
      <c r="CY1634" s="320" t="s">
        <v>925</v>
      </c>
      <c r="CZ1634" s="319" t="s">
        <v>53</v>
      </c>
      <c r="DA1634" s="319" t="s">
        <v>53</v>
      </c>
      <c r="DB1634" s="319">
        <v>30</v>
      </c>
      <c r="DC1634" s="319">
        <v>150</v>
      </c>
      <c r="DD1634" s="319">
        <v>17.5</v>
      </c>
      <c r="DE1634" s="319">
        <v>17.5</v>
      </c>
      <c r="DF1634" s="319" t="s">
        <v>48</v>
      </c>
    </row>
    <row r="1635" spans="1:110" s="299" customFormat="1" ht="16" customHeight="1">
      <c r="A1635" s="297" t="s">
        <v>5837</v>
      </c>
      <c r="B1635" s="297" t="s">
        <v>5837</v>
      </c>
      <c r="C1635" s="119" t="s">
        <v>115</v>
      </c>
      <c r="D1635" s="119" t="s">
        <v>2422</v>
      </c>
      <c r="E1635" s="119" t="s">
        <v>2431</v>
      </c>
      <c r="F1635" s="298">
        <v>1635</v>
      </c>
      <c r="G1635" s="119"/>
      <c r="H1635" s="119"/>
      <c r="I1635" s="119"/>
      <c r="J1635" s="119"/>
      <c r="K1635" s="119" t="s">
        <v>378</v>
      </c>
      <c r="L1635" s="119"/>
      <c r="M1635" s="119" t="s">
        <v>147</v>
      </c>
      <c r="N1635" s="119"/>
      <c r="O1635" s="119"/>
      <c r="P1635" s="119"/>
      <c r="Q1635" s="119"/>
      <c r="R1635" s="119">
        <v>1</v>
      </c>
      <c r="S1635" s="119"/>
      <c r="T1635" s="119"/>
      <c r="U1635" s="119"/>
      <c r="V1635" s="119"/>
      <c r="W1635" s="119"/>
      <c r="X1635" s="119" t="s">
        <v>5838</v>
      </c>
      <c r="Y1635" s="119" t="s">
        <v>5839</v>
      </c>
      <c r="Z1635" s="119" t="s">
        <v>5840</v>
      </c>
      <c r="AA1635" s="119" t="s">
        <v>5841</v>
      </c>
      <c r="AB1635" s="119" t="s">
        <v>1209</v>
      </c>
      <c r="AD1635" s="300"/>
      <c r="AE1635" s="304"/>
      <c r="AF1635" s="297"/>
      <c r="AG1635" s="355">
        <v>0</v>
      </c>
      <c r="AH1635" s="297" t="s">
        <v>5837</v>
      </c>
      <c r="AI1635" s="297" t="s">
        <v>5837</v>
      </c>
      <c r="AJ1635" s="302">
        <v>4</v>
      </c>
      <c r="AX1635" s="303"/>
      <c r="AZ1635" s="303"/>
      <c r="BB1635" s="304"/>
      <c r="BC1635" s="304"/>
      <c r="BD1635" s="303"/>
      <c r="BE1635" s="303"/>
      <c r="BF1635" s="305"/>
      <c r="BG1635" s="305"/>
      <c r="BH1635" s="306" t="s">
        <v>2422</v>
      </c>
      <c r="BI1635" s="163"/>
      <c r="BJ1635" s="305" t="s">
        <v>110</v>
      </c>
      <c r="BK1635" s="305" t="s">
        <v>115</v>
      </c>
      <c r="BL1635" s="305">
        <v>0.4</v>
      </c>
      <c r="BM1635" s="307"/>
      <c r="BN1635" s="307"/>
      <c r="BO1635" s="307"/>
      <c r="BP1635" s="307"/>
      <c r="BQ1635" s="307"/>
      <c r="BR1635" s="307">
        <v>12</v>
      </c>
      <c r="BS1635" s="307">
        <v>12</v>
      </c>
      <c r="BT1635" s="307"/>
      <c r="BU1635" s="307"/>
      <c r="BV1635" s="309"/>
      <c r="BW1635" s="310"/>
      <c r="BX1635" s="305"/>
      <c r="BY1635" s="308"/>
      <c r="BZ1635" s="308"/>
      <c r="CA1635" s="308"/>
      <c r="CB1635" s="308"/>
      <c r="CC1635" s="307"/>
      <c r="CD1635" s="305"/>
      <c r="CE1635" s="310"/>
      <c r="CF1635" s="305"/>
      <c r="CG1635" s="308"/>
      <c r="CH1635" s="308"/>
      <c r="CI1635" s="308"/>
      <c r="CJ1635" s="308"/>
      <c r="CK1635" s="307"/>
      <c r="CL1635" s="307"/>
      <c r="CM1635" s="307"/>
      <c r="CN1635" s="311"/>
      <c r="CO1635" s="305"/>
      <c r="CP1635" s="305"/>
      <c r="CQ1635" s="308"/>
      <c r="CR1635" s="308"/>
      <c r="CS1635" s="308"/>
      <c r="CT1635" s="308"/>
      <c r="CW1635" s="318" t="s">
        <v>2422</v>
      </c>
      <c r="CX1635" s="318" t="s">
        <v>2431</v>
      </c>
      <c r="CY1635" s="320" t="s">
        <v>925</v>
      </c>
      <c r="CZ1635" s="319" t="s">
        <v>53</v>
      </c>
      <c r="DA1635" s="319" t="s">
        <v>53</v>
      </c>
      <c r="DB1635" s="319">
        <v>30</v>
      </c>
      <c r="DC1635" s="319">
        <v>150</v>
      </c>
      <c r="DD1635" s="319">
        <v>6</v>
      </c>
      <c r="DE1635" s="319">
        <v>6</v>
      </c>
      <c r="DF1635" s="319" t="s">
        <v>48</v>
      </c>
    </row>
    <row r="1636" spans="1:110" s="299" customFormat="1" ht="16" customHeight="1">
      <c r="A1636" s="297" t="s">
        <v>5842</v>
      </c>
      <c r="B1636" s="297" t="s">
        <v>5842</v>
      </c>
      <c r="C1636" s="119" t="s">
        <v>115</v>
      </c>
      <c r="D1636" s="119" t="s">
        <v>2422</v>
      </c>
      <c r="E1636" s="119" t="s">
        <v>2440</v>
      </c>
      <c r="F1636" s="298">
        <v>1636</v>
      </c>
      <c r="G1636" s="119"/>
      <c r="H1636" s="119"/>
      <c r="I1636" s="119"/>
      <c r="J1636" s="119"/>
      <c r="K1636" s="119" t="s">
        <v>378</v>
      </c>
      <c r="L1636" s="119"/>
      <c r="M1636" s="119" t="s">
        <v>147</v>
      </c>
      <c r="N1636" s="119"/>
      <c r="O1636" s="119"/>
      <c r="P1636" s="119"/>
      <c r="Q1636" s="119"/>
      <c r="R1636" s="119">
        <v>1</v>
      </c>
      <c r="S1636" s="119"/>
      <c r="T1636" s="119"/>
      <c r="U1636" s="119"/>
      <c r="V1636" s="119"/>
      <c r="W1636" s="119"/>
      <c r="X1636" s="119" t="s">
        <v>5843</v>
      </c>
      <c r="Y1636" s="119" t="s">
        <v>5844</v>
      </c>
      <c r="Z1636" s="119" t="s">
        <v>5845</v>
      </c>
      <c r="AA1636" s="119" t="s">
        <v>5846</v>
      </c>
      <c r="AB1636" s="119" t="s">
        <v>1209</v>
      </c>
      <c r="AD1636" s="300"/>
      <c r="AE1636" s="304"/>
      <c r="AF1636" s="297"/>
      <c r="AG1636" s="355">
        <v>0</v>
      </c>
      <c r="AH1636" s="297" t="s">
        <v>5842</v>
      </c>
      <c r="AI1636" s="297" t="s">
        <v>5842</v>
      </c>
      <c r="AJ1636" s="302">
        <v>4</v>
      </c>
      <c r="AX1636" s="303"/>
      <c r="AZ1636" s="303"/>
      <c r="BB1636" s="304"/>
      <c r="BC1636" s="304"/>
      <c r="BD1636" s="303"/>
      <c r="BE1636" s="303"/>
      <c r="BF1636" s="305"/>
      <c r="BG1636" s="305"/>
      <c r="BH1636" s="306" t="s">
        <v>2422</v>
      </c>
      <c r="BI1636" s="163"/>
      <c r="BJ1636" s="305" t="s">
        <v>110</v>
      </c>
      <c r="BK1636" s="305" t="s">
        <v>115</v>
      </c>
      <c r="BL1636" s="305">
        <v>0.4</v>
      </c>
      <c r="BM1636" s="307"/>
      <c r="BN1636" s="307"/>
      <c r="BO1636" s="307"/>
      <c r="BP1636" s="307"/>
      <c r="BQ1636" s="307"/>
      <c r="BR1636" s="307">
        <v>12</v>
      </c>
      <c r="BS1636" s="307">
        <v>12</v>
      </c>
      <c r="BT1636" s="307"/>
      <c r="BU1636" s="307"/>
      <c r="BV1636" s="309"/>
      <c r="BW1636" s="310"/>
      <c r="BX1636" s="305"/>
      <c r="BY1636" s="308"/>
      <c r="BZ1636" s="308"/>
      <c r="CA1636" s="308"/>
      <c r="CB1636" s="308"/>
      <c r="CC1636" s="307"/>
      <c r="CD1636" s="305"/>
      <c r="CE1636" s="310"/>
      <c r="CF1636" s="305"/>
      <c r="CG1636" s="308"/>
      <c r="CH1636" s="308"/>
      <c r="CI1636" s="308"/>
      <c r="CJ1636" s="308"/>
      <c r="CK1636" s="307"/>
      <c r="CL1636" s="307"/>
      <c r="CM1636" s="307"/>
      <c r="CN1636" s="311"/>
      <c r="CO1636" s="305"/>
      <c r="CP1636" s="305"/>
      <c r="CQ1636" s="308"/>
      <c r="CR1636" s="308"/>
      <c r="CS1636" s="308"/>
      <c r="CT1636" s="308"/>
      <c r="CW1636" s="318" t="s">
        <v>2422</v>
      </c>
      <c r="CX1636" s="318" t="s">
        <v>2440</v>
      </c>
      <c r="CY1636" s="320" t="s">
        <v>925</v>
      </c>
      <c r="CZ1636" s="319" t="s">
        <v>53</v>
      </c>
      <c r="DA1636" s="319" t="s">
        <v>53</v>
      </c>
      <c r="DB1636" s="319">
        <v>30</v>
      </c>
      <c r="DC1636" s="319">
        <v>150</v>
      </c>
      <c r="DD1636" s="319">
        <v>6</v>
      </c>
      <c r="DE1636" s="319">
        <v>6</v>
      </c>
      <c r="DF1636" s="319" t="s">
        <v>48</v>
      </c>
    </row>
    <row r="1637" spans="1:110" s="299" customFormat="1" ht="16" customHeight="1">
      <c r="A1637" s="297" t="s">
        <v>5847</v>
      </c>
      <c r="B1637" s="297" t="s">
        <v>5847</v>
      </c>
      <c r="C1637" s="119" t="s">
        <v>115</v>
      </c>
      <c r="D1637" s="119" t="s">
        <v>2422</v>
      </c>
      <c r="E1637" s="119" t="s">
        <v>2449</v>
      </c>
      <c r="F1637" s="298">
        <v>1637</v>
      </c>
      <c r="G1637" s="119"/>
      <c r="H1637" s="119"/>
      <c r="I1637" s="119"/>
      <c r="J1637" s="119"/>
      <c r="K1637" s="119" t="s">
        <v>378</v>
      </c>
      <c r="L1637" s="119"/>
      <c r="M1637" s="119" t="s">
        <v>147</v>
      </c>
      <c r="N1637" s="119"/>
      <c r="O1637" s="119"/>
      <c r="P1637" s="119"/>
      <c r="Q1637" s="119"/>
      <c r="R1637" s="119">
        <v>1</v>
      </c>
      <c r="S1637" s="119"/>
      <c r="T1637" s="119"/>
      <c r="U1637" s="119"/>
      <c r="V1637" s="119"/>
      <c r="W1637" s="119"/>
      <c r="X1637" s="119" t="s">
        <v>5848</v>
      </c>
      <c r="Y1637" s="119" t="s">
        <v>5849</v>
      </c>
      <c r="Z1637" s="119" t="s">
        <v>5850</v>
      </c>
      <c r="AA1637" s="119" t="s">
        <v>5851</v>
      </c>
      <c r="AB1637" s="119" t="s">
        <v>1209</v>
      </c>
      <c r="AD1637" s="300"/>
      <c r="AE1637" s="304"/>
      <c r="AF1637" s="297"/>
      <c r="AG1637" s="355">
        <v>0</v>
      </c>
      <c r="AH1637" s="297" t="s">
        <v>5847</v>
      </c>
      <c r="AI1637" s="297" t="s">
        <v>5847</v>
      </c>
      <c r="AJ1637" s="302">
        <v>4</v>
      </c>
      <c r="AX1637" s="303"/>
      <c r="AZ1637" s="303"/>
      <c r="BB1637" s="304"/>
      <c r="BC1637" s="304"/>
      <c r="BD1637" s="303"/>
      <c r="BE1637" s="303"/>
      <c r="BF1637" s="305"/>
      <c r="BG1637" s="305"/>
      <c r="BH1637" s="306" t="s">
        <v>2422</v>
      </c>
      <c r="BI1637" s="163"/>
      <c r="BJ1637" s="305" t="s">
        <v>110</v>
      </c>
      <c r="BK1637" s="305" t="s">
        <v>115</v>
      </c>
      <c r="BL1637" s="305">
        <v>0.4</v>
      </c>
      <c r="BM1637" s="307"/>
      <c r="BN1637" s="307"/>
      <c r="BO1637" s="307"/>
      <c r="BP1637" s="307"/>
      <c r="BQ1637" s="307"/>
      <c r="BR1637" s="307">
        <v>12</v>
      </c>
      <c r="BS1637" s="307">
        <v>12</v>
      </c>
      <c r="BT1637" s="307"/>
      <c r="BU1637" s="307"/>
      <c r="BV1637" s="309"/>
      <c r="BW1637" s="310"/>
      <c r="BX1637" s="305"/>
      <c r="BY1637" s="308"/>
      <c r="BZ1637" s="308"/>
      <c r="CA1637" s="308"/>
      <c r="CB1637" s="308"/>
      <c r="CC1637" s="307"/>
      <c r="CD1637" s="305"/>
      <c r="CE1637" s="310"/>
      <c r="CF1637" s="305"/>
      <c r="CG1637" s="308"/>
      <c r="CH1637" s="308"/>
      <c r="CI1637" s="308"/>
      <c r="CJ1637" s="308"/>
      <c r="CK1637" s="307"/>
      <c r="CL1637" s="307"/>
      <c r="CM1637" s="307"/>
      <c r="CN1637" s="311"/>
      <c r="CO1637" s="305"/>
      <c r="CP1637" s="305"/>
      <c r="CQ1637" s="308"/>
      <c r="CR1637" s="308"/>
      <c r="CS1637" s="308"/>
      <c r="CT1637" s="308"/>
      <c r="CW1637" s="318" t="s">
        <v>2422</v>
      </c>
      <c r="CX1637" s="318" t="s">
        <v>2449</v>
      </c>
      <c r="CY1637" s="320" t="s">
        <v>925</v>
      </c>
      <c r="CZ1637" s="319" t="s">
        <v>53</v>
      </c>
      <c r="DA1637" s="319" t="s">
        <v>53</v>
      </c>
      <c r="DB1637" s="319">
        <v>30</v>
      </c>
      <c r="DC1637" s="319">
        <v>150</v>
      </c>
      <c r="DD1637" s="319">
        <v>6</v>
      </c>
      <c r="DE1637" s="319">
        <v>6</v>
      </c>
      <c r="DF1637" s="319" t="s">
        <v>48</v>
      </c>
    </row>
    <row r="1638" spans="1:110" s="299" customFormat="1" ht="16" customHeight="1">
      <c r="A1638" s="297" t="s">
        <v>5852</v>
      </c>
      <c r="B1638" s="297" t="s">
        <v>5852</v>
      </c>
      <c r="C1638" s="119" t="s">
        <v>115</v>
      </c>
      <c r="D1638" s="119" t="s">
        <v>2413</v>
      </c>
      <c r="E1638" s="119" t="s">
        <v>2458</v>
      </c>
      <c r="F1638" s="298">
        <v>1638</v>
      </c>
      <c r="G1638" s="119"/>
      <c r="H1638" s="119"/>
      <c r="I1638" s="119"/>
      <c r="J1638" s="119"/>
      <c r="K1638" s="119" t="s">
        <v>378</v>
      </c>
      <c r="L1638" s="119"/>
      <c r="M1638" s="119" t="s">
        <v>147</v>
      </c>
      <c r="N1638" s="119"/>
      <c r="O1638" s="119"/>
      <c r="P1638" s="119"/>
      <c r="Q1638" s="119"/>
      <c r="R1638" s="119">
        <v>1</v>
      </c>
      <c r="S1638" s="119"/>
      <c r="T1638" s="119"/>
      <c r="U1638" s="119"/>
      <c r="V1638" s="119"/>
      <c r="W1638" s="119"/>
      <c r="X1638" s="119" t="s">
        <v>5853</v>
      </c>
      <c r="Y1638" s="119" t="s">
        <v>5854</v>
      </c>
      <c r="Z1638" s="119" t="s">
        <v>5855</v>
      </c>
      <c r="AA1638" s="119" t="s">
        <v>5856</v>
      </c>
      <c r="AB1638" s="119" t="s">
        <v>1209</v>
      </c>
      <c r="AD1638" s="300"/>
      <c r="AE1638" s="304"/>
      <c r="AF1638" s="297"/>
      <c r="AG1638" s="355">
        <v>0</v>
      </c>
      <c r="AH1638" s="297" t="s">
        <v>5852</v>
      </c>
      <c r="AI1638" s="297" t="s">
        <v>5852</v>
      </c>
      <c r="AJ1638" s="302">
        <v>3</v>
      </c>
      <c r="AX1638" s="303"/>
      <c r="AZ1638" s="303"/>
      <c r="BB1638" s="304"/>
      <c r="BC1638" s="304"/>
      <c r="BD1638" s="303"/>
      <c r="BE1638" s="303"/>
      <c r="BF1638" s="305"/>
      <c r="BG1638" s="305"/>
      <c r="BH1638" s="306" t="s">
        <v>2413</v>
      </c>
      <c r="BI1638" s="163"/>
      <c r="BJ1638" s="305" t="s">
        <v>110</v>
      </c>
      <c r="BK1638" s="305" t="s">
        <v>115</v>
      </c>
      <c r="BL1638" s="305">
        <v>0.7</v>
      </c>
      <c r="BM1638" s="307"/>
      <c r="BN1638" s="307"/>
      <c r="BO1638" s="307"/>
      <c r="BP1638" s="307"/>
      <c r="BQ1638" s="307"/>
      <c r="BR1638" s="307">
        <v>35</v>
      </c>
      <c r="BS1638" s="307">
        <v>35</v>
      </c>
      <c r="BT1638" s="307"/>
      <c r="BU1638" s="307"/>
      <c r="BV1638" s="309"/>
      <c r="BW1638" s="310"/>
      <c r="BX1638" s="305"/>
      <c r="BY1638" s="308"/>
      <c r="BZ1638" s="308"/>
      <c r="CA1638" s="308"/>
      <c r="CB1638" s="308"/>
      <c r="CC1638" s="307"/>
      <c r="CD1638" s="305"/>
      <c r="CE1638" s="310"/>
      <c r="CF1638" s="305"/>
      <c r="CG1638" s="308"/>
      <c r="CH1638" s="308"/>
      <c r="CI1638" s="308"/>
      <c r="CJ1638" s="308"/>
      <c r="CK1638" s="307"/>
      <c r="CL1638" s="307"/>
      <c r="CM1638" s="307"/>
      <c r="CN1638" s="311"/>
      <c r="CO1638" s="305"/>
      <c r="CP1638" s="305"/>
      <c r="CQ1638" s="308"/>
      <c r="CR1638" s="308"/>
      <c r="CS1638" s="308"/>
      <c r="CT1638" s="308"/>
      <c r="CW1638" s="318" t="s">
        <v>2413</v>
      </c>
      <c r="CX1638" s="318" t="s">
        <v>2458</v>
      </c>
      <c r="CY1638" s="320" t="s">
        <v>925</v>
      </c>
      <c r="CZ1638" s="319" t="s">
        <v>53</v>
      </c>
      <c r="DA1638" s="319" t="s">
        <v>53</v>
      </c>
      <c r="DB1638" s="319">
        <v>30</v>
      </c>
      <c r="DC1638" s="319">
        <v>150</v>
      </c>
      <c r="DD1638" s="319">
        <v>17.5</v>
      </c>
      <c r="DE1638" s="319">
        <v>17.5</v>
      </c>
      <c r="DF1638" s="319" t="s">
        <v>48</v>
      </c>
    </row>
    <row r="1639" spans="1:110" s="299" customFormat="1" ht="16" customHeight="1">
      <c r="A1639" s="297" t="s">
        <v>5857</v>
      </c>
      <c r="B1639" s="297" t="s">
        <v>5857</v>
      </c>
      <c r="C1639" s="119" t="s">
        <v>115</v>
      </c>
      <c r="D1639" s="119" t="s">
        <v>2458</v>
      </c>
      <c r="E1639" s="119" t="s">
        <v>2467</v>
      </c>
      <c r="F1639" s="298">
        <v>1639</v>
      </c>
      <c r="G1639" s="119"/>
      <c r="H1639" s="119"/>
      <c r="I1639" s="119"/>
      <c r="J1639" s="119"/>
      <c r="K1639" s="119" t="s">
        <v>378</v>
      </c>
      <c r="L1639" s="119"/>
      <c r="M1639" s="119" t="s">
        <v>147</v>
      </c>
      <c r="N1639" s="119"/>
      <c r="O1639" s="119"/>
      <c r="P1639" s="119"/>
      <c r="Q1639" s="119"/>
      <c r="R1639" s="119">
        <v>1</v>
      </c>
      <c r="S1639" s="119"/>
      <c r="T1639" s="119"/>
      <c r="U1639" s="119"/>
      <c r="V1639" s="119"/>
      <c r="W1639" s="119"/>
      <c r="X1639" s="119" t="s">
        <v>5858</v>
      </c>
      <c r="Y1639" s="119" t="s">
        <v>5859</v>
      </c>
      <c r="Z1639" s="119" t="s">
        <v>5860</v>
      </c>
      <c r="AA1639" s="119" t="s">
        <v>5861</v>
      </c>
      <c r="AB1639" s="119" t="s">
        <v>1209</v>
      </c>
      <c r="AD1639" s="300"/>
      <c r="AE1639" s="304"/>
      <c r="AF1639" s="297"/>
      <c r="AG1639" s="355">
        <v>0</v>
      </c>
      <c r="AH1639" s="297" t="s">
        <v>5857</v>
      </c>
      <c r="AI1639" s="297" t="s">
        <v>5857</v>
      </c>
      <c r="AJ1639" s="302">
        <v>4</v>
      </c>
      <c r="AX1639" s="303"/>
      <c r="AZ1639" s="303"/>
      <c r="BB1639" s="304"/>
      <c r="BC1639" s="304"/>
      <c r="BD1639" s="303"/>
      <c r="BE1639" s="303"/>
      <c r="BF1639" s="305"/>
      <c r="BG1639" s="305"/>
      <c r="BH1639" s="306" t="s">
        <v>2458</v>
      </c>
      <c r="BI1639" s="163"/>
      <c r="BJ1639" s="305" t="s">
        <v>110</v>
      </c>
      <c r="BK1639" s="305" t="s">
        <v>115</v>
      </c>
      <c r="BL1639" s="305">
        <v>0.4</v>
      </c>
      <c r="BM1639" s="307"/>
      <c r="BN1639" s="307"/>
      <c r="BO1639" s="307"/>
      <c r="BP1639" s="307"/>
      <c r="BQ1639" s="307"/>
      <c r="BR1639" s="307">
        <v>12</v>
      </c>
      <c r="BS1639" s="307">
        <v>12</v>
      </c>
      <c r="BT1639" s="307"/>
      <c r="BU1639" s="307"/>
      <c r="BV1639" s="309"/>
      <c r="BW1639" s="310"/>
      <c r="BX1639" s="305"/>
      <c r="BY1639" s="308"/>
      <c r="BZ1639" s="308"/>
      <c r="CA1639" s="308"/>
      <c r="CB1639" s="308"/>
      <c r="CC1639" s="307"/>
      <c r="CD1639" s="305"/>
      <c r="CE1639" s="310"/>
      <c r="CF1639" s="305"/>
      <c r="CG1639" s="308"/>
      <c r="CH1639" s="308"/>
      <c r="CI1639" s="308"/>
      <c r="CJ1639" s="308"/>
      <c r="CK1639" s="307"/>
      <c r="CL1639" s="307"/>
      <c r="CM1639" s="307"/>
      <c r="CN1639" s="311"/>
      <c r="CO1639" s="305"/>
      <c r="CP1639" s="305"/>
      <c r="CQ1639" s="308"/>
      <c r="CR1639" s="308"/>
      <c r="CS1639" s="308"/>
      <c r="CT1639" s="308"/>
      <c r="CW1639" s="318" t="s">
        <v>2458</v>
      </c>
      <c r="CX1639" s="318" t="s">
        <v>2467</v>
      </c>
      <c r="CY1639" s="320" t="s">
        <v>925</v>
      </c>
      <c r="CZ1639" s="319" t="s">
        <v>53</v>
      </c>
      <c r="DA1639" s="319" t="s">
        <v>53</v>
      </c>
      <c r="DB1639" s="319">
        <v>30</v>
      </c>
      <c r="DC1639" s="319">
        <v>150</v>
      </c>
      <c r="DD1639" s="319">
        <v>6</v>
      </c>
      <c r="DE1639" s="319">
        <v>6</v>
      </c>
      <c r="DF1639" s="319" t="s">
        <v>48</v>
      </c>
    </row>
    <row r="1640" spans="1:110" s="299" customFormat="1" ht="16" customHeight="1">
      <c r="A1640" s="297" t="s">
        <v>5862</v>
      </c>
      <c r="B1640" s="297" t="s">
        <v>5862</v>
      </c>
      <c r="C1640" s="119" t="s">
        <v>115</v>
      </c>
      <c r="D1640" s="119" t="s">
        <v>2458</v>
      </c>
      <c r="E1640" s="119" t="s">
        <v>2476</v>
      </c>
      <c r="F1640" s="298">
        <v>1640</v>
      </c>
      <c r="G1640" s="119"/>
      <c r="H1640" s="119"/>
      <c r="I1640" s="119"/>
      <c r="J1640" s="119"/>
      <c r="K1640" s="119" t="s">
        <v>378</v>
      </c>
      <c r="L1640" s="119"/>
      <c r="M1640" s="119" t="s">
        <v>147</v>
      </c>
      <c r="N1640" s="119"/>
      <c r="O1640" s="119"/>
      <c r="P1640" s="119"/>
      <c r="Q1640" s="119"/>
      <c r="R1640" s="119">
        <v>1</v>
      </c>
      <c r="S1640" s="119"/>
      <c r="T1640" s="119"/>
      <c r="U1640" s="119"/>
      <c r="V1640" s="119"/>
      <c r="W1640" s="119"/>
      <c r="X1640" s="119" t="s">
        <v>5863</v>
      </c>
      <c r="Y1640" s="119" t="s">
        <v>5864</v>
      </c>
      <c r="Z1640" s="119" t="s">
        <v>5865</v>
      </c>
      <c r="AA1640" s="119" t="s">
        <v>5866</v>
      </c>
      <c r="AB1640" s="119" t="s">
        <v>1209</v>
      </c>
      <c r="AD1640" s="300"/>
      <c r="AE1640" s="304"/>
      <c r="AF1640" s="297"/>
      <c r="AG1640" s="355">
        <v>0</v>
      </c>
      <c r="AH1640" s="297" t="s">
        <v>5862</v>
      </c>
      <c r="AI1640" s="297" t="s">
        <v>5862</v>
      </c>
      <c r="AJ1640" s="302">
        <v>4</v>
      </c>
      <c r="AX1640" s="303"/>
      <c r="AZ1640" s="303"/>
      <c r="BB1640" s="304"/>
      <c r="BC1640" s="304"/>
      <c r="BD1640" s="303"/>
      <c r="BE1640" s="303"/>
      <c r="BF1640" s="305"/>
      <c r="BG1640" s="305"/>
      <c r="BH1640" s="306" t="s">
        <v>2458</v>
      </c>
      <c r="BI1640" s="163"/>
      <c r="BJ1640" s="305" t="s">
        <v>110</v>
      </c>
      <c r="BK1640" s="305" t="s">
        <v>115</v>
      </c>
      <c r="BL1640" s="305">
        <v>0.4</v>
      </c>
      <c r="BM1640" s="307"/>
      <c r="BN1640" s="307"/>
      <c r="BO1640" s="307"/>
      <c r="BP1640" s="307"/>
      <c r="BQ1640" s="307"/>
      <c r="BR1640" s="307">
        <v>12</v>
      </c>
      <c r="BS1640" s="307">
        <v>12</v>
      </c>
      <c r="BT1640" s="307"/>
      <c r="BU1640" s="307"/>
      <c r="BV1640" s="309"/>
      <c r="BW1640" s="310"/>
      <c r="BX1640" s="305"/>
      <c r="BY1640" s="308"/>
      <c r="BZ1640" s="308"/>
      <c r="CA1640" s="308"/>
      <c r="CB1640" s="308"/>
      <c r="CC1640" s="307"/>
      <c r="CD1640" s="305"/>
      <c r="CE1640" s="310"/>
      <c r="CF1640" s="305"/>
      <c r="CG1640" s="308"/>
      <c r="CH1640" s="308"/>
      <c r="CI1640" s="308"/>
      <c r="CJ1640" s="308"/>
      <c r="CK1640" s="307"/>
      <c r="CL1640" s="307"/>
      <c r="CM1640" s="307"/>
      <c r="CN1640" s="311"/>
      <c r="CO1640" s="305"/>
      <c r="CP1640" s="305"/>
      <c r="CQ1640" s="308"/>
      <c r="CR1640" s="308"/>
      <c r="CS1640" s="308"/>
      <c r="CT1640" s="308"/>
      <c r="CW1640" s="318" t="s">
        <v>2458</v>
      </c>
      <c r="CX1640" s="318" t="s">
        <v>2476</v>
      </c>
      <c r="CY1640" s="320" t="s">
        <v>925</v>
      </c>
      <c r="CZ1640" s="319" t="s">
        <v>53</v>
      </c>
      <c r="DA1640" s="319" t="s">
        <v>53</v>
      </c>
      <c r="DB1640" s="319">
        <v>30</v>
      </c>
      <c r="DC1640" s="319">
        <v>150</v>
      </c>
      <c r="DD1640" s="319">
        <v>6</v>
      </c>
      <c r="DE1640" s="319">
        <v>6</v>
      </c>
      <c r="DF1640" s="319" t="s">
        <v>48</v>
      </c>
    </row>
    <row r="1641" spans="1:110" s="299" customFormat="1" ht="16" customHeight="1">
      <c r="A1641" s="297" t="s">
        <v>5867</v>
      </c>
      <c r="B1641" s="297" t="s">
        <v>5867</v>
      </c>
      <c r="C1641" s="119" t="s">
        <v>115</v>
      </c>
      <c r="D1641" s="119" t="s">
        <v>2458</v>
      </c>
      <c r="E1641" s="119" t="s">
        <v>2485</v>
      </c>
      <c r="F1641" s="298">
        <v>1641</v>
      </c>
      <c r="G1641" s="119"/>
      <c r="H1641" s="119"/>
      <c r="I1641" s="119"/>
      <c r="J1641" s="119"/>
      <c r="K1641" s="119" t="s">
        <v>378</v>
      </c>
      <c r="L1641" s="119"/>
      <c r="M1641" s="119" t="s">
        <v>147</v>
      </c>
      <c r="N1641" s="119"/>
      <c r="O1641" s="119"/>
      <c r="P1641" s="119"/>
      <c r="Q1641" s="119"/>
      <c r="R1641" s="119">
        <v>1</v>
      </c>
      <c r="S1641" s="119"/>
      <c r="T1641" s="119"/>
      <c r="U1641" s="119"/>
      <c r="V1641" s="119"/>
      <c r="W1641" s="119"/>
      <c r="X1641" s="119" t="s">
        <v>5868</v>
      </c>
      <c r="Y1641" s="119" t="s">
        <v>5869</v>
      </c>
      <c r="Z1641" s="119" t="s">
        <v>5870</v>
      </c>
      <c r="AA1641" s="119" t="s">
        <v>5871</v>
      </c>
      <c r="AB1641" s="119" t="s">
        <v>1209</v>
      </c>
      <c r="AD1641" s="300"/>
      <c r="AE1641" s="304"/>
      <c r="AF1641" s="297"/>
      <c r="AG1641" s="355">
        <v>0</v>
      </c>
      <c r="AH1641" s="297" t="s">
        <v>5867</v>
      </c>
      <c r="AI1641" s="297" t="s">
        <v>5867</v>
      </c>
      <c r="AJ1641" s="302">
        <v>4</v>
      </c>
      <c r="AX1641" s="303"/>
      <c r="AZ1641" s="303"/>
      <c r="BB1641" s="304"/>
      <c r="BC1641" s="304"/>
      <c r="BD1641" s="303"/>
      <c r="BE1641" s="303"/>
      <c r="BF1641" s="305"/>
      <c r="BG1641" s="305"/>
      <c r="BH1641" s="306" t="s">
        <v>2458</v>
      </c>
      <c r="BI1641" s="163"/>
      <c r="BJ1641" s="305" t="s">
        <v>110</v>
      </c>
      <c r="BK1641" s="305" t="s">
        <v>115</v>
      </c>
      <c r="BL1641" s="305">
        <v>0.4</v>
      </c>
      <c r="BM1641" s="307"/>
      <c r="BN1641" s="307"/>
      <c r="BO1641" s="307"/>
      <c r="BP1641" s="307"/>
      <c r="BQ1641" s="307"/>
      <c r="BR1641" s="307">
        <v>12</v>
      </c>
      <c r="BS1641" s="307">
        <v>12</v>
      </c>
      <c r="BT1641" s="307"/>
      <c r="BU1641" s="307"/>
      <c r="BV1641" s="309"/>
      <c r="BW1641" s="310"/>
      <c r="BX1641" s="305"/>
      <c r="BY1641" s="308"/>
      <c r="BZ1641" s="308"/>
      <c r="CA1641" s="308"/>
      <c r="CB1641" s="308"/>
      <c r="CC1641" s="307"/>
      <c r="CD1641" s="305"/>
      <c r="CE1641" s="310"/>
      <c r="CF1641" s="305"/>
      <c r="CG1641" s="308"/>
      <c r="CH1641" s="308"/>
      <c r="CI1641" s="308"/>
      <c r="CJ1641" s="308"/>
      <c r="CK1641" s="307"/>
      <c r="CL1641" s="307"/>
      <c r="CM1641" s="307"/>
      <c r="CN1641" s="311"/>
      <c r="CO1641" s="305"/>
      <c r="CP1641" s="305"/>
      <c r="CQ1641" s="308"/>
      <c r="CR1641" s="308"/>
      <c r="CS1641" s="308"/>
      <c r="CT1641" s="308"/>
      <c r="CW1641" s="318" t="s">
        <v>2458</v>
      </c>
      <c r="CX1641" s="318" t="s">
        <v>2485</v>
      </c>
      <c r="CY1641" s="320" t="s">
        <v>925</v>
      </c>
      <c r="CZ1641" s="319" t="s">
        <v>53</v>
      </c>
      <c r="DA1641" s="319" t="s">
        <v>53</v>
      </c>
      <c r="DB1641" s="319">
        <v>30</v>
      </c>
      <c r="DC1641" s="319">
        <v>150</v>
      </c>
      <c r="DD1641" s="319">
        <v>6</v>
      </c>
      <c r="DE1641" s="319">
        <v>6</v>
      </c>
      <c r="DF1641" s="319" t="s">
        <v>48</v>
      </c>
    </row>
    <row r="1642" spans="1:110" s="299" customFormat="1" ht="16" customHeight="1">
      <c r="A1642" s="297" t="s">
        <v>5872</v>
      </c>
      <c r="B1642" s="297" t="s">
        <v>5872</v>
      </c>
      <c r="C1642" s="119" t="s">
        <v>115</v>
      </c>
      <c r="D1642" s="119" t="s">
        <v>2413</v>
      </c>
      <c r="E1642" s="119" t="s">
        <v>2494</v>
      </c>
      <c r="F1642" s="298">
        <v>1642</v>
      </c>
      <c r="G1642" s="119"/>
      <c r="H1642" s="119"/>
      <c r="I1642" s="119"/>
      <c r="J1642" s="119"/>
      <c r="K1642" s="119" t="s">
        <v>378</v>
      </c>
      <c r="L1642" s="119"/>
      <c r="M1642" s="119" t="s">
        <v>147</v>
      </c>
      <c r="N1642" s="119"/>
      <c r="O1642" s="119"/>
      <c r="P1642" s="119"/>
      <c r="Q1642" s="119"/>
      <c r="R1642" s="119">
        <v>1</v>
      </c>
      <c r="S1642" s="119"/>
      <c r="T1642" s="119"/>
      <c r="U1642" s="119"/>
      <c r="V1642" s="119"/>
      <c r="W1642" s="119"/>
      <c r="X1642" s="119" t="s">
        <v>5873</v>
      </c>
      <c r="Y1642" s="119" t="s">
        <v>5874</v>
      </c>
      <c r="Z1642" s="119" t="s">
        <v>5875</v>
      </c>
      <c r="AA1642" s="119" t="s">
        <v>5876</v>
      </c>
      <c r="AB1642" s="119" t="s">
        <v>1209</v>
      </c>
      <c r="AD1642" s="300"/>
      <c r="AE1642" s="304"/>
      <c r="AF1642" s="297"/>
      <c r="AG1642" s="355">
        <v>0</v>
      </c>
      <c r="AH1642" s="297" t="s">
        <v>5872</v>
      </c>
      <c r="AI1642" s="297" t="s">
        <v>5872</v>
      </c>
      <c r="AJ1642" s="302">
        <v>3</v>
      </c>
      <c r="AX1642" s="303"/>
      <c r="AZ1642" s="303"/>
      <c r="BB1642" s="304"/>
      <c r="BC1642" s="304"/>
      <c r="BD1642" s="303"/>
      <c r="BE1642" s="303"/>
      <c r="BF1642" s="305"/>
      <c r="BG1642" s="305"/>
      <c r="BH1642" s="306" t="s">
        <v>2413</v>
      </c>
      <c r="BI1642" s="163"/>
      <c r="BJ1642" s="305" t="s">
        <v>110</v>
      </c>
      <c r="BK1642" s="305" t="s">
        <v>115</v>
      </c>
      <c r="BL1642" s="305">
        <v>0.7</v>
      </c>
      <c r="BM1642" s="307"/>
      <c r="BN1642" s="307"/>
      <c r="BO1642" s="307"/>
      <c r="BP1642" s="307"/>
      <c r="BQ1642" s="307"/>
      <c r="BR1642" s="307">
        <v>35</v>
      </c>
      <c r="BS1642" s="307">
        <v>35</v>
      </c>
      <c r="BT1642" s="307"/>
      <c r="BU1642" s="307"/>
      <c r="BV1642" s="309"/>
      <c r="BW1642" s="310"/>
      <c r="BX1642" s="305"/>
      <c r="BY1642" s="308"/>
      <c r="BZ1642" s="308"/>
      <c r="CA1642" s="308"/>
      <c r="CB1642" s="308"/>
      <c r="CC1642" s="307"/>
      <c r="CD1642" s="305"/>
      <c r="CE1642" s="310"/>
      <c r="CF1642" s="305"/>
      <c r="CG1642" s="308"/>
      <c r="CH1642" s="308"/>
      <c r="CI1642" s="308"/>
      <c r="CJ1642" s="308"/>
      <c r="CK1642" s="307"/>
      <c r="CL1642" s="307"/>
      <c r="CM1642" s="307"/>
      <c r="CN1642" s="311"/>
      <c r="CO1642" s="305"/>
      <c r="CP1642" s="305"/>
      <c r="CQ1642" s="308"/>
      <c r="CR1642" s="308"/>
      <c r="CS1642" s="308"/>
      <c r="CT1642" s="308"/>
      <c r="CW1642" s="318" t="s">
        <v>2413</v>
      </c>
      <c r="CX1642" s="318" t="s">
        <v>2494</v>
      </c>
      <c r="CY1642" s="320" t="s">
        <v>925</v>
      </c>
      <c r="CZ1642" s="319" t="s">
        <v>53</v>
      </c>
      <c r="DA1642" s="319" t="s">
        <v>53</v>
      </c>
      <c r="DB1642" s="319">
        <v>30</v>
      </c>
      <c r="DC1642" s="319">
        <v>150</v>
      </c>
      <c r="DD1642" s="319">
        <v>17.5</v>
      </c>
      <c r="DE1642" s="319">
        <v>17.5</v>
      </c>
      <c r="DF1642" s="319" t="s">
        <v>48</v>
      </c>
    </row>
    <row r="1643" spans="1:110" s="299" customFormat="1" ht="16" customHeight="1">
      <c r="A1643" s="297" t="s">
        <v>5877</v>
      </c>
      <c r="B1643" s="297" t="s">
        <v>5877</v>
      </c>
      <c r="C1643" s="119" t="s">
        <v>115</v>
      </c>
      <c r="D1643" s="119" t="s">
        <v>2494</v>
      </c>
      <c r="E1643" s="119" t="s">
        <v>2503</v>
      </c>
      <c r="F1643" s="298">
        <v>1643</v>
      </c>
      <c r="G1643" s="119"/>
      <c r="H1643" s="119"/>
      <c r="I1643" s="119"/>
      <c r="J1643" s="119"/>
      <c r="K1643" s="119" t="s">
        <v>378</v>
      </c>
      <c r="L1643" s="119"/>
      <c r="M1643" s="119" t="s">
        <v>147</v>
      </c>
      <c r="N1643" s="119"/>
      <c r="O1643" s="119"/>
      <c r="P1643" s="119"/>
      <c r="Q1643" s="119"/>
      <c r="R1643" s="119">
        <v>1</v>
      </c>
      <c r="S1643" s="119"/>
      <c r="T1643" s="119"/>
      <c r="U1643" s="119"/>
      <c r="V1643" s="119"/>
      <c r="W1643" s="119"/>
      <c r="X1643" s="119" t="s">
        <v>5878</v>
      </c>
      <c r="Y1643" s="119" t="s">
        <v>5879</v>
      </c>
      <c r="Z1643" s="119" t="s">
        <v>5880</v>
      </c>
      <c r="AA1643" s="119" t="s">
        <v>5881</v>
      </c>
      <c r="AB1643" s="119" t="s">
        <v>1209</v>
      </c>
      <c r="AD1643" s="300"/>
      <c r="AE1643" s="304"/>
      <c r="AF1643" s="297"/>
      <c r="AG1643" s="355">
        <v>0</v>
      </c>
      <c r="AH1643" s="297" t="s">
        <v>5877</v>
      </c>
      <c r="AI1643" s="297" t="s">
        <v>5877</v>
      </c>
      <c r="AJ1643" s="302">
        <v>4</v>
      </c>
      <c r="AX1643" s="303"/>
      <c r="AZ1643" s="303"/>
      <c r="BB1643" s="304"/>
      <c r="BC1643" s="304"/>
      <c r="BD1643" s="303"/>
      <c r="BE1643" s="303"/>
      <c r="BF1643" s="305"/>
      <c r="BG1643" s="305"/>
      <c r="BH1643" s="306" t="s">
        <v>2494</v>
      </c>
      <c r="BI1643" s="163"/>
      <c r="BJ1643" s="305" t="s">
        <v>110</v>
      </c>
      <c r="BK1643" s="305" t="s">
        <v>115</v>
      </c>
      <c r="BL1643" s="305">
        <v>0.4</v>
      </c>
      <c r="BM1643" s="307"/>
      <c r="BN1643" s="307"/>
      <c r="BO1643" s="307"/>
      <c r="BP1643" s="307"/>
      <c r="BQ1643" s="307"/>
      <c r="BR1643" s="307">
        <v>12</v>
      </c>
      <c r="BS1643" s="307">
        <v>12</v>
      </c>
      <c r="BT1643" s="307"/>
      <c r="BU1643" s="307"/>
      <c r="BV1643" s="309"/>
      <c r="BW1643" s="310"/>
      <c r="BX1643" s="305"/>
      <c r="BY1643" s="308"/>
      <c r="BZ1643" s="308"/>
      <c r="CA1643" s="308"/>
      <c r="CB1643" s="308"/>
      <c r="CC1643" s="307"/>
      <c r="CD1643" s="305"/>
      <c r="CE1643" s="310"/>
      <c r="CF1643" s="305"/>
      <c r="CG1643" s="308"/>
      <c r="CH1643" s="308"/>
      <c r="CI1643" s="308"/>
      <c r="CJ1643" s="308"/>
      <c r="CK1643" s="307"/>
      <c r="CL1643" s="307"/>
      <c r="CM1643" s="307"/>
      <c r="CN1643" s="311"/>
      <c r="CO1643" s="305"/>
      <c r="CP1643" s="305"/>
      <c r="CQ1643" s="308"/>
      <c r="CR1643" s="308"/>
      <c r="CS1643" s="308"/>
      <c r="CT1643" s="308"/>
      <c r="CW1643" s="318" t="s">
        <v>2494</v>
      </c>
      <c r="CX1643" s="318" t="s">
        <v>2503</v>
      </c>
      <c r="CY1643" s="320" t="s">
        <v>925</v>
      </c>
      <c r="CZ1643" s="319" t="s">
        <v>53</v>
      </c>
      <c r="DA1643" s="319" t="s">
        <v>53</v>
      </c>
      <c r="DB1643" s="319">
        <v>30</v>
      </c>
      <c r="DC1643" s="319">
        <v>150</v>
      </c>
      <c r="DD1643" s="319">
        <v>6</v>
      </c>
      <c r="DE1643" s="319">
        <v>6</v>
      </c>
      <c r="DF1643" s="319" t="s">
        <v>48</v>
      </c>
    </row>
    <row r="1644" spans="1:110" s="299" customFormat="1" ht="16" customHeight="1">
      <c r="A1644" s="297" t="s">
        <v>5882</v>
      </c>
      <c r="B1644" s="297" t="s">
        <v>5882</v>
      </c>
      <c r="C1644" s="119" t="s">
        <v>115</v>
      </c>
      <c r="D1644" s="119" t="s">
        <v>2494</v>
      </c>
      <c r="E1644" s="119" t="s">
        <v>2512</v>
      </c>
      <c r="F1644" s="298">
        <v>1644</v>
      </c>
      <c r="G1644" s="119"/>
      <c r="H1644" s="119"/>
      <c r="I1644" s="119"/>
      <c r="J1644" s="119"/>
      <c r="K1644" s="119" t="s">
        <v>378</v>
      </c>
      <c r="L1644" s="119"/>
      <c r="M1644" s="119" t="s">
        <v>147</v>
      </c>
      <c r="N1644" s="119"/>
      <c r="O1644" s="119"/>
      <c r="P1644" s="119"/>
      <c r="Q1644" s="119"/>
      <c r="R1644" s="119">
        <v>1</v>
      </c>
      <c r="S1644" s="119"/>
      <c r="T1644" s="119"/>
      <c r="U1644" s="119"/>
      <c r="V1644" s="119"/>
      <c r="W1644" s="119"/>
      <c r="X1644" s="119" t="s">
        <v>5883</v>
      </c>
      <c r="Y1644" s="119" t="s">
        <v>5884</v>
      </c>
      <c r="Z1644" s="119" t="s">
        <v>5885</v>
      </c>
      <c r="AA1644" s="119" t="s">
        <v>5886</v>
      </c>
      <c r="AB1644" s="119" t="s">
        <v>1209</v>
      </c>
      <c r="AD1644" s="300"/>
      <c r="AE1644" s="304"/>
      <c r="AF1644" s="297"/>
      <c r="AG1644" s="355">
        <v>0</v>
      </c>
      <c r="AH1644" s="297" t="s">
        <v>5882</v>
      </c>
      <c r="AI1644" s="297" t="s">
        <v>5882</v>
      </c>
      <c r="AJ1644" s="302">
        <v>4</v>
      </c>
      <c r="AX1644" s="303"/>
      <c r="AZ1644" s="303"/>
      <c r="BB1644" s="304"/>
      <c r="BC1644" s="304"/>
      <c r="BD1644" s="303"/>
      <c r="BE1644" s="303"/>
      <c r="BF1644" s="305"/>
      <c r="BG1644" s="305"/>
      <c r="BH1644" s="306" t="s">
        <v>2494</v>
      </c>
      <c r="BI1644" s="163"/>
      <c r="BJ1644" s="305" t="s">
        <v>110</v>
      </c>
      <c r="BK1644" s="305" t="s">
        <v>115</v>
      </c>
      <c r="BL1644" s="305">
        <v>0.4</v>
      </c>
      <c r="BM1644" s="307"/>
      <c r="BN1644" s="307"/>
      <c r="BO1644" s="307"/>
      <c r="BP1644" s="307"/>
      <c r="BQ1644" s="307"/>
      <c r="BR1644" s="307">
        <v>12</v>
      </c>
      <c r="BS1644" s="307">
        <v>12</v>
      </c>
      <c r="BT1644" s="307"/>
      <c r="BU1644" s="307"/>
      <c r="BV1644" s="309"/>
      <c r="BW1644" s="310"/>
      <c r="BX1644" s="305"/>
      <c r="BY1644" s="308"/>
      <c r="BZ1644" s="308"/>
      <c r="CA1644" s="308"/>
      <c r="CB1644" s="308"/>
      <c r="CC1644" s="307"/>
      <c r="CD1644" s="305"/>
      <c r="CE1644" s="310"/>
      <c r="CF1644" s="305"/>
      <c r="CG1644" s="308"/>
      <c r="CH1644" s="308"/>
      <c r="CI1644" s="308"/>
      <c r="CJ1644" s="308"/>
      <c r="CK1644" s="307"/>
      <c r="CL1644" s="307"/>
      <c r="CM1644" s="307"/>
      <c r="CN1644" s="311"/>
      <c r="CO1644" s="305"/>
      <c r="CP1644" s="305"/>
      <c r="CQ1644" s="308"/>
      <c r="CR1644" s="308"/>
      <c r="CS1644" s="308"/>
      <c r="CT1644" s="308"/>
      <c r="CW1644" s="318" t="s">
        <v>2494</v>
      </c>
      <c r="CX1644" s="318" t="s">
        <v>2512</v>
      </c>
      <c r="CY1644" s="320" t="s">
        <v>925</v>
      </c>
      <c r="CZ1644" s="319" t="s">
        <v>53</v>
      </c>
      <c r="DA1644" s="319" t="s">
        <v>53</v>
      </c>
      <c r="DB1644" s="319">
        <v>30</v>
      </c>
      <c r="DC1644" s="319">
        <v>150</v>
      </c>
      <c r="DD1644" s="319">
        <v>6</v>
      </c>
      <c r="DE1644" s="319">
        <v>6</v>
      </c>
      <c r="DF1644" s="319" t="s">
        <v>48</v>
      </c>
    </row>
    <row r="1645" spans="1:110" s="299" customFormat="1" ht="16" customHeight="1">
      <c r="A1645" s="297" t="s">
        <v>5887</v>
      </c>
      <c r="B1645" s="297" t="s">
        <v>5887</v>
      </c>
      <c r="C1645" s="119" t="s">
        <v>115</v>
      </c>
      <c r="D1645" s="119" t="s">
        <v>2494</v>
      </c>
      <c r="E1645" s="119" t="s">
        <v>2521</v>
      </c>
      <c r="F1645" s="298">
        <v>1645</v>
      </c>
      <c r="G1645" s="119"/>
      <c r="H1645" s="119"/>
      <c r="I1645" s="119"/>
      <c r="J1645" s="119"/>
      <c r="K1645" s="119" t="s">
        <v>378</v>
      </c>
      <c r="L1645" s="119"/>
      <c r="M1645" s="119" t="s">
        <v>147</v>
      </c>
      <c r="N1645" s="119"/>
      <c r="O1645" s="119"/>
      <c r="P1645" s="119"/>
      <c r="Q1645" s="119"/>
      <c r="R1645" s="119">
        <v>1</v>
      </c>
      <c r="S1645" s="119"/>
      <c r="T1645" s="119"/>
      <c r="U1645" s="119"/>
      <c r="V1645" s="119"/>
      <c r="W1645" s="119"/>
      <c r="X1645" s="119" t="s">
        <v>5888</v>
      </c>
      <c r="Y1645" s="119" t="s">
        <v>5889</v>
      </c>
      <c r="Z1645" s="119" t="s">
        <v>5890</v>
      </c>
      <c r="AA1645" s="119" t="s">
        <v>5891</v>
      </c>
      <c r="AB1645" s="119" t="s">
        <v>1209</v>
      </c>
      <c r="AD1645" s="300"/>
      <c r="AE1645" s="304"/>
      <c r="AF1645" s="297"/>
      <c r="AG1645" s="355">
        <v>0</v>
      </c>
      <c r="AH1645" s="297" t="s">
        <v>5887</v>
      </c>
      <c r="AI1645" s="297" t="s">
        <v>5887</v>
      </c>
      <c r="AJ1645" s="302">
        <v>4</v>
      </c>
      <c r="AX1645" s="303"/>
      <c r="AZ1645" s="303"/>
      <c r="BB1645" s="304"/>
      <c r="BC1645" s="304"/>
      <c r="BD1645" s="303"/>
      <c r="BE1645" s="303"/>
      <c r="BF1645" s="305"/>
      <c r="BG1645" s="305"/>
      <c r="BH1645" s="306" t="s">
        <v>2494</v>
      </c>
      <c r="BI1645" s="163"/>
      <c r="BJ1645" s="305" t="s">
        <v>110</v>
      </c>
      <c r="BK1645" s="305" t="s">
        <v>115</v>
      </c>
      <c r="BL1645" s="305">
        <v>0.4</v>
      </c>
      <c r="BM1645" s="307"/>
      <c r="BN1645" s="307"/>
      <c r="BO1645" s="307"/>
      <c r="BP1645" s="307"/>
      <c r="BQ1645" s="307"/>
      <c r="BR1645" s="307">
        <v>12</v>
      </c>
      <c r="BS1645" s="307">
        <v>12</v>
      </c>
      <c r="BT1645" s="307"/>
      <c r="BU1645" s="307"/>
      <c r="BV1645" s="309"/>
      <c r="BW1645" s="310"/>
      <c r="BX1645" s="305"/>
      <c r="BY1645" s="308"/>
      <c r="BZ1645" s="308"/>
      <c r="CA1645" s="308"/>
      <c r="CB1645" s="308"/>
      <c r="CC1645" s="307"/>
      <c r="CD1645" s="305"/>
      <c r="CE1645" s="310"/>
      <c r="CF1645" s="305"/>
      <c r="CG1645" s="308"/>
      <c r="CH1645" s="308"/>
      <c r="CI1645" s="308"/>
      <c r="CJ1645" s="308"/>
      <c r="CK1645" s="307"/>
      <c r="CL1645" s="307"/>
      <c r="CM1645" s="307"/>
      <c r="CN1645" s="311"/>
      <c r="CO1645" s="305"/>
      <c r="CP1645" s="305"/>
      <c r="CQ1645" s="308"/>
      <c r="CR1645" s="308"/>
      <c r="CS1645" s="308"/>
      <c r="CT1645" s="308"/>
      <c r="CW1645" s="318" t="s">
        <v>2494</v>
      </c>
      <c r="CX1645" s="318" t="s">
        <v>2521</v>
      </c>
      <c r="CY1645" s="320" t="s">
        <v>925</v>
      </c>
      <c r="CZ1645" s="319" t="s">
        <v>53</v>
      </c>
      <c r="DA1645" s="319" t="s">
        <v>53</v>
      </c>
      <c r="DB1645" s="319">
        <v>30</v>
      </c>
      <c r="DC1645" s="319">
        <v>150</v>
      </c>
      <c r="DD1645" s="319">
        <v>6</v>
      </c>
      <c r="DE1645" s="319">
        <v>6</v>
      </c>
      <c r="DF1645" s="319" t="s">
        <v>48</v>
      </c>
    </row>
    <row r="1646" spans="1:110" s="299" customFormat="1" ht="16" customHeight="1">
      <c r="A1646" s="297" t="s">
        <v>5892</v>
      </c>
      <c r="B1646" s="297" t="s">
        <v>5892</v>
      </c>
      <c r="C1646" s="119" t="s">
        <v>115</v>
      </c>
      <c r="D1646" s="119" t="s">
        <v>2162</v>
      </c>
      <c r="E1646" s="119" t="s">
        <v>2530</v>
      </c>
      <c r="F1646" s="298">
        <v>1646</v>
      </c>
      <c r="G1646" s="119"/>
      <c r="H1646" s="119"/>
      <c r="I1646" s="119"/>
      <c r="J1646" s="119"/>
      <c r="K1646" s="119" t="s">
        <v>378</v>
      </c>
      <c r="L1646" s="119"/>
      <c r="M1646" s="119" t="s">
        <v>147</v>
      </c>
      <c r="N1646" s="119"/>
      <c r="O1646" s="119"/>
      <c r="P1646" s="119"/>
      <c r="Q1646" s="119"/>
      <c r="R1646" s="119">
        <v>1</v>
      </c>
      <c r="S1646" s="119"/>
      <c r="T1646" s="119"/>
      <c r="U1646" s="119"/>
      <c r="V1646" s="119"/>
      <c r="W1646" s="119"/>
      <c r="X1646" s="119" t="s">
        <v>5893</v>
      </c>
      <c r="Y1646" s="119" t="s">
        <v>5894</v>
      </c>
      <c r="Z1646" s="119" t="s">
        <v>5895</v>
      </c>
      <c r="AA1646" s="119" t="s">
        <v>5896</v>
      </c>
      <c r="AB1646" s="119" t="s">
        <v>1209</v>
      </c>
      <c r="AD1646" s="300"/>
      <c r="AE1646" s="304"/>
      <c r="AF1646" s="297"/>
      <c r="AG1646" s="355">
        <v>0</v>
      </c>
      <c r="AH1646" s="297" t="s">
        <v>5892</v>
      </c>
      <c r="AI1646" s="297" t="s">
        <v>5892</v>
      </c>
      <c r="AJ1646" s="302">
        <v>2</v>
      </c>
      <c r="AX1646" s="303"/>
      <c r="AZ1646" s="303"/>
      <c r="BB1646" s="304"/>
      <c r="BC1646" s="304"/>
      <c r="BD1646" s="303"/>
      <c r="BE1646" s="303"/>
      <c r="BF1646" s="305"/>
      <c r="BG1646" s="305"/>
      <c r="BH1646" s="306" t="s">
        <v>2162</v>
      </c>
      <c r="BI1646" s="163"/>
      <c r="BJ1646" s="305" t="s">
        <v>110</v>
      </c>
      <c r="BK1646" s="305" t="s">
        <v>115</v>
      </c>
      <c r="BL1646" s="305">
        <v>1.5</v>
      </c>
      <c r="BM1646" s="307"/>
      <c r="BN1646" s="307"/>
      <c r="BO1646" s="307"/>
      <c r="BP1646" s="307"/>
      <c r="BQ1646" s="307"/>
      <c r="BR1646" s="307">
        <v>60</v>
      </c>
      <c r="BS1646" s="307">
        <v>60</v>
      </c>
      <c r="BT1646" s="307"/>
      <c r="BU1646" s="307"/>
      <c r="BV1646" s="309"/>
      <c r="BW1646" s="310"/>
      <c r="BX1646" s="305"/>
      <c r="BY1646" s="308"/>
      <c r="BZ1646" s="308"/>
      <c r="CA1646" s="308"/>
      <c r="CB1646" s="308"/>
      <c r="CC1646" s="307"/>
      <c r="CD1646" s="305"/>
      <c r="CE1646" s="310"/>
      <c r="CF1646" s="305"/>
      <c r="CG1646" s="308"/>
      <c r="CH1646" s="308"/>
      <c r="CI1646" s="308"/>
      <c r="CJ1646" s="308"/>
      <c r="CK1646" s="307"/>
      <c r="CL1646" s="307"/>
      <c r="CM1646" s="307"/>
      <c r="CN1646" s="311"/>
      <c r="CO1646" s="305"/>
      <c r="CP1646" s="305"/>
      <c r="CQ1646" s="308"/>
      <c r="CR1646" s="308"/>
      <c r="CS1646" s="308"/>
      <c r="CT1646" s="308"/>
      <c r="CW1646" s="318" t="s">
        <v>2162</v>
      </c>
      <c r="CX1646" s="318" t="s">
        <v>2530</v>
      </c>
      <c r="CY1646" s="320" t="s">
        <v>925</v>
      </c>
      <c r="CZ1646" s="319" t="s">
        <v>53</v>
      </c>
      <c r="DA1646" s="319" t="s">
        <v>53</v>
      </c>
      <c r="DB1646" s="319">
        <v>0</v>
      </c>
      <c r="DC1646" s="319">
        <v>0</v>
      </c>
      <c r="DD1646" s="319">
        <v>30</v>
      </c>
      <c r="DE1646" s="319">
        <v>30</v>
      </c>
      <c r="DF1646" s="319" t="s">
        <v>48</v>
      </c>
    </row>
    <row r="1647" spans="1:110" s="299" customFormat="1" ht="16" customHeight="1">
      <c r="A1647" s="297" t="s">
        <v>5897</v>
      </c>
      <c r="B1647" s="297" t="s">
        <v>5897</v>
      </c>
      <c r="C1647" s="119" t="s">
        <v>115</v>
      </c>
      <c r="D1647" s="119" t="s">
        <v>2530</v>
      </c>
      <c r="E1647" s="119" t="s">
        <v>2539</v>
      </c>
      <c r="F1647" s="298">
        <v>1647</v>
      </c>
      <c r="G1647" s="119"/>
      <c r="H1647" s="119"/>
      <c r="I1647" s="119"/>
      <c r="J1647" s="119"/>
      <c r="K1647" s="119" t="s">
        <v>378</v>
      </c>
      <c r="L1647" s="119"/>
      <c r="M1647" s="119" t="s">
        <v>147</v>
      </c>
      <c r="N1647" s="119"/>
      <c r="O1647" s="119"/>
      <c r="P1647" s="119"/>
      <c r="Q1647" s="119"/>
      <c r="R1647" s="119">
        <v>1</v>
      </c>
      <c r="S1647" s="119"/>
      <c r="T1647" s="119"/>
      <c r="U1647" s="119"/>
      <c r="V1647" s="119"/>
      <c r="W1647" s="119"/>
      <c r="X1647" s="119" t="s">
        <v>5898</v>
      </c>
      <c r="Y1647" s="119" t="s">
        <v>5899</v>
      </c>
      <c r="Z1647" s="119" t="s">
        <v>5900</v>
      </c>
      <c r="AA1647" s="119" t="s">
        <v>5901</v>
      </c>
      <c r="AB1647" s="119" t="s">
        <v>1209</v>
      </c>
      <c r="AD1647" s="300"/>
      <c r="AE1647" s="304"/>
      <c r="AF1647" s="297"/>
      <c r="AG1647" s="355">
        <v>0</v>
      </c>
      <c r="AH1647" s="297" t="s">
        <v>5897</v>
      </c>
      <c r="AI1647" s="297" t="s">
        <v>5897</v>
      </c>
      <c r="AJ1647" s="302">
        <v>3</v>
      </c>
      <c r="AX1647" s="303"/>
      <c r="AZ1647" s="303"/>
      <c r="BB1647" s="304"/>
      <c r="BC1647" s="304"/>
      <c r="BD1647" s="303"/>
      <c r="BE1647" s="303"/>
      <c r="BF1647" s="305"/>
      <c r="BG1647" s="305"/>
      <c r="BH1647" s="306" t="s">
        <v>2530</v>
      </c>
      <c r="BI1647" s="163"/>
      <c r="BJ1647" s="305" t="s">
        <v>110</v>
      </c>
      <c r="BK1647" s="305" t="s">
        <v>115</v>
      </c>
      <c r="BL1647" s="305">
        <v>0.7</v>
      </c>
      <c r="BM1647" s="307"/>
      <c r="BN1647" s="307"/>
      <c r="BO1647" s="307"/>
      <c r="BP1647" s="307"/>
      <c r="BQ1647" s="307"/>
      <c r="BR1647" s="307">
        <v>35</v>
      </c>
      <c r="BS1647" s="307">
        <v>35</v>
      </c>
      <c r="BT1647" s="307"/>
      <c r="BU1647" s="307"/>
      <c r="BV1647" s="309"/>
      <c r="BW1647" s="310"/>
      <c r="BX1647" s="305"/>
      <c r="BY1647" s="308"/>
      <c r="BZ1647" s="308"/>
      <c r="CA1647" s="308"/>
      <c r="CB1647" s="308"/>
      <c r="CC1647" s="307"/>
      <c r="CD1647" s="305"/>
      <c r="CE1647" s="310"/>
      <c r="CF1647" s="305"/>
      <c r="CG1647" s="308"/>
      <c r="CH1647" s="308"/>
      <c r="CI1647" s="308"/>
      <c r="CJ1647" s="308"/>
      <c r="CK1647" s="307"/>
      <c r="CL1647" s="307"/>
      <c r="CM1647" s="307"/>
      <c r="CN1647" s="311"/>
      <c r="CO1647" s="305"/>
      <c r="CP1647" s="305"/>
      <c r="CQ1647" s="308"/>
      <c r="CR1647" s="308"/>
      <c r="CS1647" s="308"/>
      <c r="CT1647" s="308"/>
      <c r="CW1647" s="318" t="s">
        <v>2530</v>
      </c>
      <c r="CX1647" s="318" t="s">
        <v>2539</v>
      </c>
      <c r="CY1647" s="320" t="s">
        <v>925</v>
      </c>
      <c r="CZ1647" s="319" t="s">
        <v>53</v>
      </c>
      <c r="DA1647" s="319" t="s">
        <v>53</v>
      </c>
      <c r="DB1647" s="319">
        <v>30</v>
      </c>
      <c r="DC1647" s="319">
        <v>150</v>
      </c>
      <c r="DD1647" s="319">
        <v>17.5</v>
      </c>
      <c r="DE1647" s="319">
        <v>17.5</v>
      </c>
      <c r="DF1647" s="319" t="s">
        <v>48</v>
      </c>
    </row>
    <row r="1648" spans="1:110" s="299" customFormat="1" ht="16" customHeight="1">
      <c r="A1648" s="297" t="s">
        <v>5902</v>
      </c>
      <c r="B1648" s="297" t="s">
        <v>5902</v>
      </c>
      <c r="C1648" s="119" t="s">
        <v>115</v>
      </c>
      <c r="D1648" s="119" t="s">
        <v>2539</v>
      </c>
      <c r="E1648" s="119" t="s">
        <v>2548</v>
      </c>
      <c r="F1648" s="298">
        <v>1648</v>
      </c>
      <c r="G1648" s="119"/>
      <c r="H1648" s="119"/>
      <c r="I1648" s="119"/>
      <c r="J1648" s="119"/>
      <c r="K1648" s="119" t="s">
        <v>378</v>
      </c>
      <c r="L1648" s="119"/>
      <c r="M1648" s="119" t="s">
        <v>147</v>
      </c>
      <c r="N1648" s="119"/>
      <c r="O1648" s="119"/>
      <c r="P1648" s="119"/>
      <c r="Q1648" s="119"/>
      <c r="R1648" s="119">
        <v>1</v>
      </c>
      <c r="S1648" s="119"/>
      <c r="T1648" s="119"/>
      <c r="U1648" s="119"/>
      <c r="V1648" s="119"/>
      <c r="W1648" s="119"/>
      <c r="X1648" s="119" t="s">
        <v>5903</v>
      </c>
      <c r="Y1648" s="119" t="s">
        <v>5904</v>
      </c>
      <c r="Z1648" s="119" t="s">
        <v>5905</v>
      </c>
      <c r="AA1648" s="119" t="s">
        <v>5906</v>
      </c>
      <c r="AB1648" s="119" t="s">
        <v>1209</v>
      </c>
      <c r="AD1648" s="300"/>
      <c r="AE1648" s="304"/>
      <c r="AF1648" s="297"/>
      <c r="AG1648" s="355">
        <v>0</v>
      </c>
      <c r="AH1648" s="297" t="s">
        <v>5902</v>
      </c>
      <c r="AI1648" s="297" t="s">
        <v>5902</v>
      </c>
      <c r="AJ1648" s="302">
        <v>4</v>
      </c>
      <c r="AX1648" s="303"/>
      <c r="AZ1648" s="303"/>
      <c r="BB1648" s="304"/>
      <c r="BC1648" s="304"/>
      <c r="BD1648" s="303"/>
      <c r="BE1648" s="303"/>
      <c r="BF1648" s="305"/>
      <c r="BG1648" s="305"/>
      <c r="BH1648" s="306" t="s">
        <v>2539</v>
      </c>
      <c r="BI1648" s="163"/>
      <c r="BJ1648" s="305" t="s">
        <v>110</v>
      </c>
      <c r="BK1648" s="305" t="s">
        <v>115</v>
      </c>
      <c r="BL1648" s="305">
        <v>0.4</v>
      </c>
      <c r="BM1648" s="307"/>
      <c r="BN1648" s="307"/>
      <c r="BO1648" s="307"/>
      <c r="BP1648" s="307"/>
      <c r="BQ1648" s="307"/>
      <c r="BR1648" s="307">
        <v>12</v>
      </c>
      <c r="BS1648" s="307">
        <v>12</v>
      </c>
      <c r="BT1648" s="307"/>
      <c r="BU1648" s="307"/>
      <c r="BV1648" s="309"/>
      <c r="BW1648" s="310"/>
      <c r="BX1648" s="305"/>
      <c r="BY1648" s="308"/>
      <c r="BZ1648" s="308"/>
      <c r="CA1648" s="308"/>
      <c r="CB1648" s="308"/>
      <c r="CC1648" s="307"/>
      <c r="CD1648" s="305"/>
      <c r="CE1648" s="310"/>
      <c r="CF1648" s="305"/>
      <c r="CG1648" s="308"/>
      <c r="CH1648" s="308"/>
      <c r="CI1648" s="308"/>
      <c r="CJ1648" s="308"/>
      <c r="CK1648" s="307"/>
      <c r="CL1648" s="307"/>
      <c r="CM1648" s="307"/>
      <c r="CN1648" s="311"/>
      <c r="CO1648" s="305"/>
      <c r="CP1648" s="305"/>
      <c r="CQ1648" s="308"/>
      <c r="CR1648" s="308"/>
      <c r="CS1648" s="308"/>
      <c r="CT1648" s="308"/>
      <c r="CW1648" s="318" t="s">
        <v>2539</v>
      </c>
      <c r="CX1648" s="318" t="s">
        <v>2548</v>
      </c>
      <c r="CY1648" s="320" t="s">
        <v>925</v>
      </c>
      <c r="CZ1648" s="319" t="s">
        <v>53</v>
      </c>
      <c r="DA1648" s="319" t="s">
        <v>53</v>
      </c>
      <c r="DB1648" s="319">
        <v>30</v>
      </c>
      <c r="DC1648" s="319">
        <v>150</v>
      </c>
      <c r="DD1648" s="319">
        <v>6</v>
      </c>
      <c r="DE1648" s="319">
        <v>6</v>
      </c>
      <c r="DF1648" s="319" t="s">
        <v>48</v>
      </c>
    </row>
    <row r="1649" spans="1:110" s="299" customFormat="1" ht="16" customHeight="1">
      <c r="A1649" s="297" t="s">
        <v>5907</v>
      </c>
      <c r="B1649" s="297" t="s">
        <v>5907</v>
      </c>
      <c r="C1649" s="119" t="s">
        <v>115</v>
      </c>
      <c r="D1649" s="119" t="s">
        <v>2539</v>
      </c>
      <c r="E1649" s="119" t="s">
        <v>2557</v>
      </c>
      <c r="F1649" s="298">
        <v>1649</v>
      </c>
      <c r="G1649" s="119"/>
      <c r="H1649" s="119"/>
      <c r="I1649" s="119"/>
      <c r="J1649" s="119"/>
      <c r="K1649" s="119" t="s">
        <v>378</v>
      </c>
      <c r="L1649" s="119"/>
      <c r="M1649" s="119" t="s">
        <v>147</v>
      </c>
      <c r="N1649" s="119"/>
      <c r="O1649" s="119"/>
      <c r="P1649" s="119"/>
      <c r="Q1649" s="119"/>
      <c r="R1649" s="119">
        <v>1</v>
      </c>
      <c r="S1649" s="119"/>
      <c r="T1649" s="119"/>
      <c r="U1649" s="119"/>
      <c r="V1649" s="119"/>
      <c r="W1649" s="119"/>
      <c r="X1649" s="119" t="s">
        <v>5908</v>
      </c>
      <c r="Y1649" s="119" t="s">
        <v>5909</v>
      </c>
      <c r="Z1649" s="119" t="s">
        <v>5910</v>
      </c>
      <c r="AA1649" s="119" t="s">
        <v>5911</v>
      </c>
      <c r="AB1649" s="119" t="s">
        <v>1209</v>
      </c>
      <c r="AD1649" s="300"/>
      <c r="AE1649" s="304"/>
      <c r="AF1649" s="297"/>
      <c r="AG1649" s="355">
        <v>0</v>
      </c>
      <c r="AH1649" s="297" t="s">
        <v>5907</v>
      </c>
      <c r="AI1649" s="297" t="s">
        <v>5907</v>
      </c>
      <c r="AJ1649" s="302">
        <v>4</v>
      </c>
      <c r="AX1649" s="303"/>
      <c r="AZ1649" s="303"/>
      <c r="BB1649" s="304"/>
      <c r="BC1649" s="304"/>
      <c r="BD1649" s="303"/>
      <c r="BE1649" s="303"/>
      <c r="BF1649" s="305"/>
      <c r="BG1649" s="305"/>
      <c r="BH1649" s="306" t="s">
        <v>2539</v>
      </c>
      <c r="BI1649" s="163"/>
      <c r="BJ1649" s="305" t="s">
        <v>110</v>
      </c>
      <c r="BK1649" s="305" t="s">
        <v>115</v>
      </c>
      <c r="BL1649" s="305">
        <v>0.4</v>
      </c>
      <c r="BM1649" s="307"/>
      <c r="BN1649" s="307"/>
      <c r="BO1649" s="307"/>
      <c r="BP1649" s="307"/>
      <c r="BQ1649" s="307"/>
      <c r="BR1649" s="307">
        <v>12</v>
      </c>
      <c r="BS1649" s="307">
        <v>12</v>
      </c>
      <c r="BT1649" s="307"/>
      <c r="BU1649" s="307"/>
      <c r="BV1649" s="309"/>
      <c r="BW1649" s="310"/>
      <c r="BX1649" s="305"/>
      <c r="BY1649" s="308"/>
      <c r="BZ1649" s="308"/>
      <c r="CA1649" s="308"/>
      <c r="CB1649" s="308"/>
      <c r="CC1649" s="307"/>
      <c r="CD1649" s="305"/>
      <c r="CE1649" s="310"/>
      <c r="CF1649" s="305"/>
      <c r="CG1649" s="308"/>
      <c r="CH1649" s="308"/>
      <c r="CI1649" s="308"/>
      <c r="CJ1649" s="308"/>
      <c r="CK1649" s="307"/>
      <c r="CL1649" s="307"/>
      <c r="CM1649" s="307"/>
      <c r="CN1649" s="311"/>
      <c r="CO1649" s="305"/>
      <c r="CP1649" s="305"/>
      <c r="CQ1649" s="308"/>
      <c r="CR1649" s="308"/>
      <c r="CS1649" s="308"/>
      <c r="CT1649" s="308"/>
      <c r="CW1649" s="318" t="s">
        <v>2539</v>
      </c>
      <c r="CX1649" s="318" t="s">
        <v>2557</v>
      </c>
      <c r="CY1649" s="320" t="s">
        <v>925</v>
      </c>
      <c r="CZ1649" s="319" t="s">
        <v>53</v>
      </c>
      <c r="DA1649" s="319" t="s">
        <v>53</v>
      </c>
      <c r="DB1649" s="319">
        <v>30</v>
      </c>
      <c r="DC1649" s="319">
        <v>150</v>
      </c>
      <c r="DD1649" s="319">
        <v>6</v>
      </c>
      <c r="DE1649" s="319">
        <v>6</v>
      </c>
      <c r="DF1649" s="319" t="s">
        <v>48</v>
      </c>
    </row>
    <row r="1650" spans="1:110" s="299" customFormat="1" ht="16" customHeight="1">
      <c r="A1650" s="297" t="s">
        <v>5912</v>
      </c>
      <c r="B1650" s="297" t="s">
        <v>5912</v>
      </c>
      <c r="C1650" s="119" t="s">
        <v>115</v>
      </c>
      <c r="D1650" s="119" t="s">
        <v>2539</v>
      </c>
      <c r="E1650" s="119" t="s">
        <v>2566</v>
      </c>
      <c r="F1650" s="298">
        <v>1650</v>
      </c>
      <c r="G1650" s="119"/>
      <c r="H1650" s="119"/>
      <c r="I1650" s="119"/>
      <c r="J1650" s="119"/>
      <c r="K1650" s="119" t="s">
        <v>378</v>
      </c>
      <c r="L1650" s="119"/>
      <c r="M1650" s="119" t="s">
        <v>147</v>
      </c>
      <c r="N1650" s="119"/>
      <c r="O1650" s="119"/>
      <c r="P1650" s="119"/>
      <c r="Q1650" s="119"/>
      <c r="R1650" s="119">
        <v>1</v>
      </c>
      <c r="S1650" s="119"/>
      <c r="T1650" s="119"/>
      <c r="U1650" s="119"/>
      <c r="V1650" s="119"/>
      <c r="W1650" s="119"/>
      <c r="X1650" s="119" t="s">
        <v>5913</v>
      </c>
      <c r="Y1650" s="119" t="s">
        <v>5914</v>
      </c>
      <c r="Z1650" s="119" t="s">
        <v>5915</v>
      </c>
      <c r="AA1650" s="119" t="s">
        <v>5916</v>
      </c>
      <c r="AB1650" s="119" t="s">
        <v>1209</v>
      </c>
      <c r="AD1650" s="300"/>
      <c r="AE1650" s="304"/>
      <c r="AF1650" s="297"/>
      <c r="AG1650" s="355">
        <v>0</v>
      </c>
      <c r="AH1650" s="297" t="s">
        <v>5912</v>
      </c>
      <c r="AI1650" s="297" t="s">
        <v>5912</v>
      </c>
      <c r="AJ1650" s="302">
        <v>4</v>
      </c>
      <c r="AX1650" s="303"/>
      <c r="AZ1650" s="303"/>
      <c r="BB1650" s="304"/>
      <c r="BC1650" s="304"/>
      <c r="BD1650" s="303"/>
      <c r="BE1650" s="303"/>
      <c r="BF1650" s="305"/>
      <c r="BG1650" s="305"/>
      <c r="BH1650" s="306" t="s">
        <v>2539</v>
      </c>
      <c r="BI1650" s="163"/>
      <c r="BJ1650" s="305" t="s">
        <v>110</v>
      </c>
      <c r="BK1650" s="305" t="s">
        <v>115</v>
      </c>
      <c r="BL1650" s="305">
        <v>0.4</v>
      </c>
      <c r="BM1650" s="307"/>
      <c r="BN1650" s="307"/>
      <c r="BO1650" s="307"/>
      <c r="BP1650" s="307"/>
      <c r="BQ1650" s="307"/>
      <c r="BR1650" s="307">
        <v>12</v>
      </c>
      <c r="BS1650" s="307">
        <v>12</v>
      </c>
      <c r="BT1650" s="307"/>
      <c r="BU1650" s="307"/>
      <c r="BV1650" s="309"/>
      <c r="BW1650" s="310"/>
      <c r="BX1650" s="305"/>
      <c r="BY1650" s="308"/>
      <c r="BZ1650" s="308"/>
      <c r="CA1650" s="308"/>
      <c r="CB1650" s="308"/>
      <c r="CC1650" s="307"/>
      <c r="CD1650" s="305"/>
      <c r="CE1650" s="310"/>
      <c r="CF1650" s="305"/>
      <c r="CG1650" s="308"/>
      <c r="CH1650" s="308"/>
      <c r="CI1650" s="308"/>
      <c r="CJ1650" s="308"/>
      <c r="CK1650" s="307"/>
      <c r="CL1650" s="307"/>
      <c r="CM1650" s="307"/>
      <c r="CN1650" s="311"/>
      <c r="CO1650" s="305"/>
      <c r="CP1650" s="305"/>
      <c r="CQ1650" s="308"/>
      <c r="CR1650" s="308"/>
      <c r="CS1650" s="308"/>
      <c r="CT1650" s="308"/>
      <c r="CW1650" s="318" t="s">
        <v>2539</v>
      </c>
      <c r="CX1650" s="318" t="s">
        <v>2566</v>
      </c>
      <c r="CY1650" s="320" t="s">
        <v>925</v>
      </c>
      <c r="CZ1650" s="319" t="s">
        <v>53</v>
      </c>
      <c r="DA1650" s="319" t="s">
        <v>53</v>
      </c>
      <c r="DB1650" s="319">
        <v>30</v>
      </c>
      <c r="DC1650" s="319">
        <v>150</v>
      </c>
      <c r="DD1650" s="319">
        <v>6</v>
      </c>
      <c r="DE1650" s="319">
        <v>6</v>
      </c>
      <c r="DF1650" s="319" t="s">
        <v>48</v>
      </c>
    </row>
    <row r="1651" spans="1:110" s="299" customFormat="1" ht="16" customHeight="1">
      <c r="A1651" s="297" t="s">
        <v>5917</v>
      </c>
      <c r="B1651" s="297" t="s">
        <v>5917</v>
      </c>
      <c r="C1651" s="119" t="s">
        <v>115</v>
      </c>
      <c r="D1651" s="119" t="s">
        <v>2530</v>
      </c>
      <c r="E1651" s="119" t="s">
        <v>2575</v>
      </c>
      <c r="F1651" s="298">
        <v>1651</v>
      </c>
      <c r="G1651" s="119"/>
      <c r="H1651" s="119"/>
      <c r="I1651" s="119"/>
      <c r="J1651" s="119"/>
      <c r="K1651" s="119" t="s">
        <v>378</v>
      </c>
      <c r="L1651" s="119"/>
      <c r="M1651" s="119" t="s">
        <v>147</v>
      </c>
      <c r="N1651" s="119"/>
      <c r="O1651" s="119"/>
      <c r="P1651" s="119"/>
      <c r="Q1651" s="119"/>
      <c r="R1651" s="119">
        <v>1</v>
      </c>
      <c r="S1651" s="119"/>
      <c r="T1651" s="119"/>
      <c r="U1651" s="119"/>
      <c r="V1651" s="119"/>
      <c r="W1651" s="119"/>
      <c r="X1651" s="119" t="s">
        <v>5918</v>
      </c>
      <c r="Y1651" s="119" t="s">
        <v>5919</v>
      </c>
      <c r="Z1651" s="119" t="s">
        <v>5920</v>
      </c>
      <c r="AA1651" s="119" t="s">
        <v>5921</v>
      </c>
      <c r="AB1651" s="119" t="s">
        <v>1209</v>
      </c>
      <c r="AD1651" s="300"/>
      <c r="AE1651" s="304"/>
      <c r="AF1651" s="297"/>
      <c r="AG1651" s="355">
        <v>0</v>
      </c>
      <c r="AH1651" s="297" t="s">
        <v>5917</v>
      </c>
      <c r="AI1651" s="297" t="s">
        <v>5917</v>
      </c>
      <c r="AJ1651" s="302">
        <v>3</v>
      </c>
      <c r="AX1651" s="303"/>
      <c r="AZ1651" s="303"/>
      <c r="BB1651" s="304"/>
      <c r="BC1651" s="304"/>
      <c r="BD1651" s="303"/>
      <c r="BE1651" s="303"/>
      <c r="BF1651" s="305"/>
      <c r="BG1651" s="305"/>
      <c r="BH1651" s="306" t="s">
        <v>2530</v>
      </c>
      <c r="BI1651" s="163"/>
      <c r="BJ1651" s="305" t="s">
        <v>110</v>
      </c>
      <c r="BK1651" s="305" t="s">
        <v>115</v>
      </c>
      <c r="BL1651" s="305">
        <v>0.7</v>
      </c>
      <c r="BM1651" s="307"/>
      <c r="BN1651" s="307"/>
      <c r="BO1651" s="307"/>
      <c r="BP1651" s="307"/>
      <c r="BQ1651" s="307"/>
      <c r="BR1651" s="307">
        <v>35</v>
      </c>
      <c r="BS1651" s="307">
        <v>35</v>
      </c>
      <c r="BT1651" s="307"/>
      <c r="BU1651" s="307"/>
      <c r="BV1651" s="309"/>
      <c r="BW1651" s="310"/>
      <c r="BX1651" s="305"/>
      <c r="BY1651" s="308"/>
      <c r="BZ1651" s="308"/>
      <c r="CA1651" s="308"/>
      <c r="CB1651" s="308"/>
      <c r="CC1651" s="307"/>
      <c r="CD1651" s="305"/>
      <c r="CE1651" s="310"/>
      <c r="CF1651" s="305"/>
      <c r="CG1651" s="308"/>
      <c r="CH1651" s="308"/>
      <c r="CI1651" s="308"/>
      <c r="CJ1651" s="308"/>
      <c r="CK1651" s="307"/>
      <c r="CL1651" s="307"/>
      <c r="CM1651" s="307"/>
      <c r="CN1651" s="311"/>
      <c r="CO1651" s="305"/>
      <c r="CP1651" s="305"/>
      <c r="CQ1651" s="308"/>
      <c r="CR1651" s="308"/>
      <c r="CS1651" s="308"/>
      <c r="CT1651" s="308"/>
      <c r="CW1651" s="318" t="s">
        <v>2530</v>
      </c>
      <c r="CX1651" s="318" t="s">
        <v>2575</v>
      </c>
      <c r="CY1651" s="320" t="s">
        <v>925</v>
      </c>
      <c r="CZ1651" s="319" t="s">
        <v>53</v>
      </c>
      <c r="DA1651" s="319" t="s">
        <v>53</v>
      </c>
      <c r="DB1651" s="319">
        <v>30</v>
      </c>
      <c r="DC1651" s="319">
        <v>150</v>
      </c>
      <c r="DD1651" s="319">
        <v>17.5</v>
      </c>
      <c r="DE1651" s="319">
        <v>17.5</v>
      </c>
      <c r="DF1651" s="319" t="s">
        <v>48</v>
      </c>
    </row>
    <row r="1652" spans="1:110" s="299" customFormat="1" ht="16" customHeight="1">
      <c r="A1652" s="297" t="s">
        <v>5922</v>
      </c>
      <c r="B1652" s="297" t="s">
        <v>5922</v>
      </c>
      <c r="C1652" s="119" t="s">
        <v>115</v>
      </c>
      <c r="D1652" s="119" t="s">
        <v>2575</v>
      </c>
      <c r="E1652" s="119" t="s">
        <v>2584</v>
      </c>
      <c r="F1652" s="298">
        <v>1652</v>
      </c>
      <c r="G1652" s="119"/>
      <c r="H1652" s="119"/>
      <c r="I1652" s="119"/>
      <c r="J1652" s="119"/>
      <c r="K1652" s="119" t="s">
        <v>378</v>
      </c>
      <c r="L1652" s="119"/>
      <c r="M1652" s="119" t="s">
        <v>147</v>
      </c>
      <c r="N1652" s="119"/>
      <c r="O1652" s="119"/>
      <c r="P1652" s="119"/>
      <c r="Q1652" s="119"/>
      <c r="R1652" s="119">
        <v>1</v>
      </c>
      <c r="S1652" s="119"/>
      <c r="T1652" s="119"/>
      <c r="U1652" s="119"/>
      <c r="V1652" s="119"/>
      <c r="W1652" s="119"/>
      <c r="X1652" s="119" t="s">
        <v>5923</v>
      </c>
      <c r="Y1652" s="119" t="s">
        <v>5924</v>
      </c>
      <c r="Z1652" s="119" t="s">
        <v>5925</v>
      </c>
      <c r="AA1652" s="119" t="s">
        <v>5926</v>
      </c>
      <c r="AB1652" s="119" t="s">
        <v>1209</v>
      </c>
      <c r="AD1652" s="300"/>
      <c r="AE1652" s="304"/>
      <c r="AF1652" s="297"/>
      <c r="AG1652" s="355">
        <v>0</v>
      </c>
      <c r="AH1652" s="297" t="s">
        <v>5922</v>
      </c>
      <c r="AI1652" s="297" t="s">
        <v>5922</v>
      </c>
      <c r="AJ1652" s="302">
        <v>4</v>
      </c>
      <c r="AX1652" s="303"/>
      <c r="AZ1652" s="303"/>
      <c r="BB1652" s="304"/>
      <c r="BC1652" s="304"/>
      <c r="BD1652" s="303"/>
      <c r="BE1652" s="303"/>
      <c r="BF1652" s="305"/>
      <c r="BG1652" s="305"/>
      <c r="BH1652" s="306" t="s">
        <v>2575</v>
      </c>
      <c r="BI1652" s="163"/>
      <c r="BJ1652" s="305" t="s">
        <v>110</v>
      </c>
      <c r="BK1652" s="305" t="s">
        <v>115</v>
      </c>
      <c r="BL1652" s="305">
        <v>0.4</v>
      </c>
      <c r="BM1652" s="307"/>
      <c r="BN1652" s="307"/>
      <c r="BO1652" s="307"/>
      <c r="BP1652" s="307"/>
      <c r="BQ1652" s="307"/>
      <c r="BR1652" s="307">
        <v>12</v>
      </c>
      <c r="BS1652" s="307">
        <v>12</v>
      </c>
      <c r="BT1652" s="307"/>
      <c r="BU1652" s="307"/>
      <c r="BV1652" s="309"/>
      <c r="BW1652" s="310"/>
      <c r="BX1652" s="305"/>
      <c r="BY1652" s="308"/>
      <c r="BZ1652" s="308"/>
      <c r="CA1652" s="308"/>
      <c r="CB1652" s="308"/>
      <c r="CC1652" s="307"/>
      <c r="CD1652" s="305"/>
      <c r="CE1652" s="310"/>
      <c r="CF1652" s="305"/>
      <c r="CG1652" s="308"/>
      <c r="CH1652" s="308"/>
      <c r="CI1652" s="308"/>
      <c r="CJ1652" s="308"/>
      <c r="CK1652" s="307"/>
      <c r="CL1652" s="307"/>
      <c r="CM1652" s="307"/>
      <c r="CN1652" s="311"/>
      <c r="CO1652" s="305"/>
      <c r="CP1652" s="305"/>
      <c r="CQ1652" s="308"/>
      <c r="CR1652" s="308"/>
      <c r="CS1652" s="308"/>
      <c r="CT1652" s="308"/>
      <c r="CW1652" s="318" t="s">
        <v>2575</v>
      </c>
      <c r="CX1652" s="318" t="s">
        <v>2584</v>
      </c>
      <c r="CY1652" s="320" t="s">
        <v>925</v>
      </c>
      <c r="CZ1652" s="319" t="s">
        <v>53</v>
      </c>
      <c r="DA1652" s="319" t="s">
        <v>53</v>
      </c>
      <c r="DB1652" s="319">
        <v>30</v>
      </c>
      <c r="DC1652" s="319">
        <v>150</v>
      </c>
      <c r="DD1652" s="319">
        <v>6</v>
      </c>
      <c r="DE1652" s="319">
        <v>6</v>
      </c>
      <c r="DF1652" s="319" t="s">
        <v>48</v>
      </c>
    </row>
    <row r="1653" spans="1:110" s="299" customFormat="1" ht="16" customHeight="1">
      <c r="A1653" s="297" t="s">
        <v>5927</v>
      </c>
      <c r="B1653" s="297" t="s">
        <v>5927</v>
      </c>
      <c r="C1653" s="119" t="s">
        <v>115</v>
      </c>
      <c r="D1653" s="119" t="s">
        <v>2575</v>
      </c>
      <c r="E1653" s="119" t="s">
        <v>2593</v>
      </c>
      <c r="F1653" s="298">
        <v>1653</v>
      </c>
      <c r="G1653" s="119"/>
      <c r="H1653" s="119"/>
      <c r="I1653" s="119"/>
      <c r="J1653" s="119"/>
      <c r="K1653" s="119" t="s">
        <v>378</v>
      </c>
      <c r="L1653" s="119"/>
      <c r="M1653" s="119" t="s">
        <v>147</v>
      </c>
      <c r="N1653" s="119"/>
      <c r="O1653" s="119"/>
      <c r="P1653" s="119"/>
      <c r="Q1653" s="119"/>
      <c r="R1653" s="119">
        <v>1</v>
      </c>
      <c r="S1653" s="119"/>
      <c r="T1653" s="119"/>
      <c r="U1653" s="119"/>
      <c r="V1653" s="119"/>
      <c r="W1653" s="119"/>
      <c r="X1653" s="119" t="s">
        <v>5928</v>
      </c>
      <c r="Y1653" s="119" t="s">
        <v>5929</v>
      </c>
      <c r="Z1653" s="119" t="s">
        <v>5930</v>
      </c>
      <c r="AA1653" s="119" t="s">
        <v>5931</v>
      </c>
      <c r="AB1653" s="119" t="s">
        <v>1209</v>
      </c>
      <c r="AD1653" s="300"/>
      <c r="AE1653" s="304"/>
      <c r="AF1653" s="297"/>
      <c r="AG1653" s="355">
        <v>0</v>
      </c>
      <c r="AH1653" s="297" t="s">
        <v>5927</v>
      </c>
      <c r="AI1653" s="297" t="s">
        <v>5927</v>
      </c>
      <c r="AJ1653" s="302">
        <v>4</v>
      </c>
      <c r="AX1653" s="303"/>
      <c r="AZ1653" s="303"/>
      <c r="BB1653" s="304"/>
      <c r="BC1653" s="304"/>
      <c r="BD1653" s="303"/>
      <c r="BE1653" s="303"/>
      <c r="BF1653" s="305"/>
      <c r="BG1653" s="305"/>
      <c r="BH1653" s="306" t="s">
        <v>2575</v>
      </c>
      <c r="BI1653" s="163"/>
      <c r="BJ1653" s="305" t="s">
        <v>110</v>
      </c>
      <c r="BK1653" s="305" t="s">
        <v>115</v>
      </c>
      <c r="BL1653" s="305">
        <v>0.4</v>
      </c>
      <c r="BM1653" s="307"/>
      <c r="BN1653" s="307"/>
      <c r="BO1653" s="307"/>
      <c r="BP1653" s="307"/>
      <c r="BQ1653" s="307"/>
      <c r="BR1653" s="307">
        <v>12</v>
      </c>
      <c r="BS1653" s="307">
        <v>12</v>
      </c>
      <c r="BT1653" s="307"/>
      <c r="BU1653" s="307"/>
      <c r="BV1653" s="309"/>
      <c r="BW1653" s="310"/>
      <c r="BX1653" s="305"/>
      <c r="BY1653" s="308"/>
      <c r="BZ1653" s="308"/>
      <c r="CA1653" s="308"/>
      <c r="CB1653" s="308"/>
      <c r="CC1653" s="307"/>
      <c r="CD1653" s="305"/>
      <c r="CE1653" s="310"/>
      <c r="CF1653" s="305"/>
      <c r="CG1653" s="308"/>
      <c r="CH1653" s="308"/>
      <c r="CI1653" s="308"/>
      <c r="CJ1653" s="308"/>
      <c r="CK1653" s="307"/>
      <c r="CL1653" s="307"/>
      <c r="CM1653" s="307"/>
      <c r="CN1653" s="311"/>
      <c r="CO1653" s="305"/>
      <c r="CP1653" s="305"/>
      <c r="CQ1653" s="308"/>
      <c r="CR1653" s="308"/>
      <c r="CS1653" s="308"/>
      <c r="CT1653" s="308"/>
      <c r="CW1653" s="318" t="s">
        <v>2575</v>
      </c>
      <c r="CX1653" s="318" t="s">
        <v>2593</v>
      </c>
      <c r="CY1653" s="320" t="s">
        <v>925</v>
      </c>
      <c r="CZ1653" s="319" t="s">
        <v>53</v>
      </c>
      <c r="DA1653" s="319" t="s">
        <v>53</v>
      </c>
      <c r="DB1653" s="319">
        <v>30</v>
      </c>
      <c r="DC1653" s="319">
        <v>150</v>
      </c>
      <c r="DD1653" s="319">
        <v>6</v>
      </c>
      <c r="DE1653" s="319">
        <v>6</v>
      </c>
      <c r="DF1653" s="319" t="s">
        <v>48</v>
      </c>
    </row>
    <row r="1654" spans="1:110" s="299" customFormat="1" ht="16" customHeight="1">
      <c r="A1654" s="297" t="s">
        <v>5932</v>
      </c>
      <c r="B1654" s="297" t="s">
        <v>5932</v>
      </c>
      <c r="C1654" s="119" t="s">
        <v>115</v>
      </c>
      <c r="D1654" s="119" t="s">
        <v>2575</v>
      </c>
      <c r="E1654" s="119" t="s">
        <v>2602</v>
      </c>
      <c r="F1654" s="298">
        <v>1654</v>
      </c>
      <c r="G1654" s="119"/>
      <c r="H1654" s="119"/>
      <c r="I1654" s="119"/>
      <c r="J1654" s="119"/>
      <c r="K1654" s="119" t="s">
        <v>378</v>
      </c>
      <c r="L1654" s="119"/>
      <c r="M1654" s="119" t="s">
        <v>147</v>
      </c>
      <c r="N1654" s="119"/>
      <c r="O1654" s="119"/>
      <c r="P1654" s="119"/>
      <c r="Q1654" s="119"/>
      <c r="R1654" s="119">
        <v>1</v>
      </c>
      <c r="S1654" s="119"/>
      <c r="T1654" s="119"/>
      <c r="U1654" s="119"/>
      <c r="V1654" s="119"/>
      <c r="W1654" s="119"/>
      <c r="X1654" s="119" t="s">
        <v>5933</v>
      </c>
      <c r="Y1654" s="119" t="s">
        <v>5934</v>
      </c>
      <c r="Z1654" s="119" t="s">
        <v>5935</v>
      </c>
      <c r="AA1654" s="119" t="s">
        <v>5936</v>
      </c>
      <c r="AB1654" s="119" t="s">
        <v>1209</v>
      </c>
      <c r="AD1654" s="300"/>
      <c r="AE1654" s="304"/>
      <c r="AF1654" s="297"/>
      <c r="AG1654" s="355">
        <v>0</v>
      </c>
      <c r="AH1654" s="297" t="s">
        <v>5932</v>
      </c>
      <c r="AI1654" s="297" t="s">
        <v>5932</v>
      </c>
      <c r="AJ1654" s="302">
        <v>4</v>
      </c>
      <c r="AX1654" s="303"/>
      <c r="AZ1654" s="303"/>
      <c r="BB1654" s="304"/>
      <c r="BC1654" s="304"/>
      <c r="BD1654" s="303"/>
      <c r="BE1654" s="303"/>
      <c r="BF1654" s="305"/>
      <c r="BG1654" s="305"/>
      <c r="BH1654" s="306" t="s">
        <v>2575</v>
      </c>
      <c r="BI1654" s="163"/>
      <c r="BJ1654" s="305" t="s">
        <v>110</v>
      </c>
      <c r="BK1654" s="305" t="s">
        <v>115</v>
      </c>
      <c r="BL1654" s="305">
        <v>0.4</v>
      </c>
      <c r="BM1654" s="307"/>
      <c r="BN1654" s="307"/>
      <c r="BO1654" s="307"/>
      <c r="BP1654" s="307"/>
      <c r="BQ1654" s="307"/>
      <c r="BR1654" s="307">
        <v>12</v>
      </c>
      <c r="BS1654" s="307">
        <v>12</v>
      </c>
      <c r="BT1654" s="307"/>
      <c r="BU1654" s="307"/>
      <c r="BV1654" s="309"/>
      <c r="BW1654" s="310"/>
      <c r="BX1654" s="305"/>
      <c r="BY1654" s="308"/>
      <c r="BZ1654" s="308"/>
      <c r="CA1654" s="308"/>
      <c r="CB1654" s="308"/>
      <c r="CC1654" s="307"/>
      <c r="CD1654" s="305"/>
      <c r="CE1654" s="310"/>
      <c r="CF1654" s="305"/>
      <c r="CG1654" s="308"/>
      <c r="CH1654" s="308"/>
      <c r="CI1654" s="308"/>
      <c r="CJ1654" s="308"/>
      <c r="CK1654" s="307"/>
      <c r="CL1654" s="307"/>
      <c r="CM1654" s="307"/>
      <c r="CN1654" s="311"/>
      <c r="CO1654" s="305"/>
      <c r="CP1654" s="305"/>
      <c r="CQ1654" s="308"/>
      <c r="CR1654" s="308"/>
      <c r="CS1654" s="308"/>
      <c r="CT1654" s="308"/>
      <c r="CW1654" s="318" t="s">
        <v>2575</v>
      </c>
      <c r="CX1654" s="318" t="s">
        <v>2602</v>
      </c>
      <c r="CY1654" s="320" t="s">
        <v>925</v>
      </c>
      <c r="CZ1654" s="319" t="s">
        <v>53</v>
      </c>
      <c r="DA1654" s="319" t="s">
        <v>53</v>
      </c>
      <c r="DB1654" s="319">
        <v>30</v>
      </c>
      <c r="DC1654" s="319">
        <v>150</v>
      </c>
      <c r="DD1654" s="319">
        <v>6</v>
      </c>
      <c r="DE1654" s="319">
        <v>6</v>
      </c>
      <c r="DF1654" s="319" t="s">
        <v>48</v>
      </c>
    </row>
    <row r="1655" spans="1:110" s="299" customFormat="1" ht="16" customHeight="1">
      <c r="A1655" s="297" t="s">
        <v>5937</v>
      </c>
      <c r="B1655" s="297" t="s">
        <v>5937</v>
      </c>
      <c r="C1655" s="119" t="s">
        <v>115</v>
      </c>
      <c r="D1655" s="119" t="s">
        <v>2530</v>
      </c>
      <c r="E1655" s="119" t="s">
        <v>2611</v>
      </c>
      <c r="F1655" s="298">
        <v>1655</v>
      </c>
      <c r="G1655" s="119"/>
      <c r="H1655" s="119"/>
      <c r="I1655" s="119"/>
      <c r="J1655" s="119"/>
      <c r="K1655" s="119" t="s">
        <v>378</v>
      </c>
      <c r="L1655" s="119"/>
      <c r="M1655" s="119" t="s">
        <v>147</v>
      </c>
      <c r="N1655" s="119"/>
      <c r="O1655" s="119"/>
      <c r="P1655" s="119"/>
      <c r="Q1655" s="119"/>
      <c r="R1655" s="119">
        <v>1</v>
      </c>
      <c r="S1655" s="119"/>
      <c r="T1655" s="119"/>
      <c r="U1655" s="119"/>
      <c r="V1655" s="119"/>
      <c r="W1655" s="119"/>
      <c r="X1655" s="119" t="s">
        <v>5938</v>
      </c>
      <c r="Y1655" s="119" t="s">
        <v>5939</v>
      </c>
      <c r="Z1655" s="119" t="s">
        <v>5940</v>
      </c>
      <c r="AA1655" s="119" t="s">
        <v>5941</v>
      </c>
      <c r="AB1655" s="119" t="s">
        <v>1209</v>
      </c>
      <c r="AD1655" s="300"/>
      <c r="AE1655" s="304"/>
      <c r="AF1655" s="297"/>
      <c r="AG1655" s="355">
        <v>0</v>
      </c>
      <c r="AH1655" s="297" t="s">
        <v>5937</v>
      </c>
      <c r="AI1655" s="297" t="s">
        <v>5937</v>
      </c>
      <c r="AJ1655" s="302">
        <v>3</v>
      </c>
      <c r="AX1655" s="303"/>
      <c r="AZ1655" s="303"/>
      <c r="BB1655" s="304"/>
      <c r="BC1655" s="304"/>
      <c r="BD1655" s="303"/>
      <c r="BE1655" s="303"/>
      <c r="BF1655" s="305"/>
      <c r="BG1655" s="305"/>
      <c r="BH1655" s="306" t="s">
        <v>2530</v>
      </c>
      <c r="BI1655" s="163"/>
      <c r="BJ1655" s="305" t="s">
        <v>110</v>
      </c>
      <c r="BK1655" s="305" t="s">
        <v>115</v>
      </c>
      <c r="BL1655" s="305">
        <v>0.7</v>
      </c>
      <c r="BM1655" s="307"/>
      <c r="BN1655" s="307"/>
      <c r="BO1655" s="307"/>
      <c r="BP1655" s="307"/>
      <c r="BQ1655" s="307"/>
      <c r="BR1655" s="307">
        <v>35</v>
      </c>
      <c r="BS1655" s="307">
        <v>35</v>
      </c>
      <c r="BT1655" s="307"/>
      <c r="BU1655" s="307"/>
      <c r="BV1655" s="309"/>
      <c r="BW1655" s="310"/>
      <c r="BX1655" s="305"/>
      <c r="BY1655" s="308"/>
      <c r="BZ1655" s="308"/>
      <c r="CA1655" s="308"/>
      <c r="CB1655" s="308"/>
      <c r="CC1655" s="307"/>
      <c r="CD1655" s="305"/>
      <c r="CE1655" s="310"/>
      <c r="CF1655" s="305"/>
      <c r="CG1655" s="308"/>
      <c r="CH1655" s="308"/>
      <c r="CI1655" s="308"/>
      <c r="CJ1655" s="308"/>
      <c r="CK1655" s="307"/>
      <c r="CL1655" s="307"/>
      <c r="CM1655" s="307"/>
      <c r="CN1655" s="311"/>
      <c r="CO1655" s="305"/>
      <c r="CP1655" s="305"/>
      <c r="CQ1655" s="308"/>
      <c r="CR1655" s="308"/>
      <c r="CS1655" s="308"/>
      <c r="CT1655" s="308"/>
      <c r="CW1655" s="318" t="s">
        <v>2530</v>
      </c>
      <c r="CX1655" s="318" t="s">
        <v>2611</v>
      </c>
      <c r="CY1655" s="320" t="s">
        <v>925</v>
      </c>
      <c r="CZ1655" s="319" t="s">
        <v>53</v>
      </c>
      <c r="DA1655" s="319" t="s">
        <v>53</v>
      </c>
      <c r="DB1655" s="319">
        <v>30</v>
      </c>
      <c r="DC1655" s="319">
        <v>150</v>
      </c>
      <c r="DD1655" s="319">
        <v>17.5</v>
      </c>
      <c r="DE1655" s="319">
        <v>17.5</v>
      </c>
      <c r="DF1655" s="319" t="s">
        <v>48</v>
      </c>
    </row>
    <row r="1656" spans="1:110" s="299" customFormat="1" ht="16" customHeight="1">
      <c r="A1656" s="297" t="s">
        <v>5942</v>
      </c>
      <c r="B1656" s="297" t="s">
        <v>5942</v>
      </c>
      <c r="C1656" s="119" t="s">
        <v>115</v>
      </c>
      <c r="D1656" s="119" t="s">
        <v>2611</v>
      </c>
      <c r="E1656" s="119" t="s">
        <v>2620</v>
      </c>
      <c r="F1656" s="298">
        <v>1656</v>
      </c>
      <c r="G1656" s="119"/>
      <c r="H1656" s="119"/>
      <c r="I1656" s="119"/>
      <c r="J1656" s="119"/>
      <c r="K1656" s="119" t="s">
        <v>378</v>
      </c>
      <c r="L1656" s="119"/>
      <c r="M1656" s="119" t="s">
        <v>147</v>
      </c>
      <c r="N1656" s="119"/>
      <c r="O1656" s="119"/>
      <c r="P1656" s="119"/>
      <c r="Q1656" s="119"/>
      <c r="R1656" s="119">
        <v>1</v>
      </c>
      <c r="S1656" s="119"/>
      <c r="T1656" s="119"/>
      <c r="U1656" s="119"/>
      <c r="V1656" s="119"/>
      <c r="W1656" s="119"/>
      <c r="X1656" s="119" t="s">
        <v>5943</v>
      </c>
      <c r="Y1656" s="119" t="s">
        <v>5944</v>
      </c>
      <c r="Z1656" s="119" t="s">
        <v>5945</v>
      </c>
      <c r="AA1656" s="119" t="s">
        <v>5946</v>
      </c>
      <c r="AB1656" s="119" t="s">
        <v>1209</v>
      </c>
      <c r="AD1656" s="300"/>
      <c r="AE1656" s="304"/>
      <c r="AF1656" s="297"/>
      <c r="AG1656" s="355">
        <v>0</v>
      </c>
      <c r="AH1656" s="297" t="s">
        <v>5942</v>
      </c>
      <c r="AI1656" s="297" t="s">
        <v>5942</v>
      </c>
      <c r="AJ1656" s="302">
        <v>4</v>
      </c>
      <c r="AX1656" s="303"/>
      <c r="AZ1656" s="303"/>
      <c r="BB1656" s="304"/>
      <c r="BC1656" s="304"/>
      <c r="BD1656" s="303"/>
      <c r="BE1656" s="303"/>
      <c r="BF1656" s="305"/>
      <c r="BG1656" s="305"/>
      <c r="BH1656" s="306" t="s">
        <v>2611</v>
      </c>
      <c r="BI1656" s="163"/>
      <c r="BJ1656" s="305" t="s">
        <v>110</v>
      </c>
      <c r="BK1656" s="305" t="s">
        <v>115</v>
      </c>
      <c r="BL1656" s="305">
        <v>0.4</v>
      </c>
      <c r="BM1656" s="307"/>
      <c r="BN1656" s="307"/>
      <c r="BO1656" s="307"/>
      <c r="BP1656" s="307"/>
      <c r="BQ1656" s="307"/>
      <c r="BR1656" s="307">
        <v>12</v>
      </c>
      <c r="BS1656" s="307">
        <v>12</v>
      </c>
      <c r="BT1656" s="307"/>
      <c r="BU1656" s="307"/>
      <c r="BV1656" s="309"/>
      <c r="BW1656" s="310"/>
      <c r="BX1656" s="305"/>
      <c r="BY1656" s="308"/>
      <c r="BZ1656" s="308"/>
      <c r="CA1656" s="308"/>
      <c r="CB1656" s="308"/>
      <c r="CC1656" s="307"/>
      <c r="CD1656" s="305"/>
      <c r="CE1656" s="310"/>
      <c r="CF1656" s="305"/>
      <c r="CG1656" s="308"/>
      <c r="CH1656" s="308"/>
      <c r="CI1656" s="308"/>
      <c r="CJ1656" s="308"/>
      <c r="CK1656" s="307"/>
      <c r="CL1656" s="307"/>
      <c r="CM1656" s="307"/>
      <c r="CN1656" s="311"/>
      <c r="CO1656" s="305"/>
      <c r="CP1656" s="305"/>
      <c r="CQ1656" s="308"/>
      <c r="CR1656" s="308"/>
      <c r="CS1656" s="308"/>
      <c r="CT1656" s="308"/>
      <c r="CW1656" s="318" t="s">
        <v>2611</v>
      </c>
      <c r="CX1656" s="318" t="s">
        <v>2620</v>
      </c>
      <c r="CY1656" s="320" t="s">
        <v>925</v>
      </c>
      <c r="CZ1656" s="319" t="s">
        <v>53</v>
      </c>
      <c r="DA1656" s="319" t="s">
        <v>53</v>
      </c>
      <c r="DB1656" s="319">
        <v>30</v>
      </c>
      <c r="DC1656" s="319">
        <v>150</v>
      </c>
      <c r="DD1656" s="319">
        <v>6</v>
      </c>
      <c r="DE1656" s="319">
        <v>6</v>
      </c>
      <c r="DF1656" s="319" t="s">
        <v>48</v>
      </c>
    </row>
    <row r="1657" spans="1:110" s="299" customFormat="1" ht="16" customHeight="1">
      <c r="A1657" s="297" t="s">
        <v>5947</v>
      </c>
      <c r="B1657" s="297" t="s">
        <v>5947</v>
      </c>
      <c r="C1657" s="119" t="s">
        <v>115</v>
      </c>
      <c r="D1657" s="119" t="s">
        <v>2611</v>
      </c>
      <c r="E1657" s="119" t="s">
        <v>2629</v>
      </c>
      <c r="F1657" s="298">
        <v>1657</v>
      </c>
      <c r="G1657" s="119"/>
      <c r="H1657" s="119"/>
      <c r="I1657" s="119"/>
      <c r="J1657" s="119"/>
      <c r="K1657" s="119" t="s">
        <v>378</v>
      </c>
      <c r="L1657" s="119"/>
      <c r="M1657" s="119" t="s">
        <v>147</v>
      </c>
      <c r="N1657" s="119"/>
      <c r="O1657" s="119"/>
      <c r="P1657" s="119"/>
      <c r="Q1657" s="119"/>
      <c r="R1657" s="119">
        <v>1</v>
      </c>
      <c r="S1657" s="119"/>
      <c r="T1657" s="119"/>
      <c r="U1657" s="119"/>
      <c r="V1657" s="119"/>
      <c r="W1657" s="119"/>
      <c r="X1657" s="119" t="s">
        <v>5948</v>
      </c>
      <c r="Y1657" s="119" t="s">
        <v>5949</v>
      </c>
      <c r="Z1657" s="119" t="s">
        <v>5950</v>
      </c>
      <c r="AA1657" s="119" t="s">
        <v>5951</v>
      </c>
      <c r="AB1657" s="119" t="s">
        <v>1209</v>
      </c>
      <c r="AD1657" s="300"/>
      <c r="AE1657" s="304"/>
      <c r="AF1657" s="297"/>
      <c r="AG1657" s="355">
        <v>0</v>
      </c>
      <c r="AH1657" s="297" t="s">
        <v>5947</v>
      </c>
      <c r="AI1657" s="297" t="s">
        <v>5947</v>
      </c>
      <c r="AJ1657" s="302">
        <v>4</v>
      </c>
      <c r="AX1657" s="303"/>
      <c r="AZ1657" s="303"/>
      <c r="BB1657" s="304"/>
      <c r="BC1657" s="304"/>
      <c r="BD1657" s="303"/>
      <c r="BE1657" s="303"/>
      <c r="BF1657" s="305"/>
      <c r="BG1657" s="305"/>
      <c r="BH1657" s="306" t="s">
        <v>2611</v>
      </c>
      <c r="BI1657" s="163"/>
      <c r="BJ1657" s="305" t="s">
        <v>110</v>
      </c>
      <c r="BK1657" s="305" t="s">
        <v>115</v>
      </c>
      <c r="BL1657" s="305">
        <v>0.4</v>
      </c>
      <c r="BM1657" s="307"/>
      <c r="BN1657" s="307"/>
      <c r="BO1657" s="307"/>
      <c r="BP1657" s="307"/>
      <c r="BQ1657" s="307"/>
      <c r="BR1657" s="307">
        <v>12</v>
      </c>
      <c r="BS1657" s="307">
        <v>12</v>
      </c>
      <c r="BT1657" s="307"/>
      <c r="BU1657" s="307"/>
      <c r="BV1657" s="309"/>
      <c r="BW1657" s="310"/>
      <c r="BX1657" s="305"/>
      <c r="BY1657" s="308"/>
      <c r="BZ1657" s="308"/>
      <c r="CA1657" s="308"/>
      <c r="CB1657" s="308"/>
      <c r="CC1657" s="307"/>
      <c r="CD1657" s="305"/>
      <c r="CE1657" s="310"/>
      <c r="CF1657" s="305"/>
      <c r="CG1657" s="308"/>
      <c r="CH1657" s="308"/>
      <c r="CI1657" s="308"/>
      <c r="CJ1657" s="308"/>
      <c r="CK1657" s="307"/>
      <c r="CL1657" s="307"/>
      <c r="CM1657" s="307"/>
      <c r="CN1657" s="311"/>
      <c r="CO1657" s="305"/>
      <c r="CP1657" s="305"/>
      <c r="CQ1657" s="308"/>
      <c r="CR1657" s="308"/>
      <c r="CS1657" s="308"/>
      <c r="CT1657" s="308"/>
      <c r="CW1657" s="318" t="s">
        <v>2611</v>
      </c>
      <c r="CX1657" s="318" t="s">
        <v>2629</v>
      </c>
      <c r="CY1657" s="320" t="s">
        <v>925</v>
      </c>
      <c r="CZ1657" s="319" t="s">
        <v>53</v>
      </c>
      <c r="DA1657" s="319" t="s">
        <v>53</v>
      </c>
      <c r="DB1657" s="319">
        <v>30</v>
      </c>
      <c r="DC1657" s="319">
        <v>150</v>
      </c>
      <c r="DD1657" s="319">
        <v>6</v>
      </c>
      <c r="DE1657" s="319">
        <v>6</v>
      </c>
      <c r="DF1657" s="319" t="s">
        <v>48</v>
      </c>
    </row>
    <row r="1658" spans="1:110" s="299" customFormat="1" ht="16" customHeight="1">
      <c r="A1658" s="297" t="s">
        <v>5952</v>
      </c>
      <c r="B1658" s="297" t="s">
        <v>5952</v>
      </c>
      <c r="C1658" s="119" t="s">
        <v>115</v>
      </c>
      <c r="D1658" s="119" t="s">
        <v>2611</v>
      </c>
      <c r="E1658" s="119" t="s">
        <v>2638</v>
      </c>
      <c r="F1658" s="298">
        <v>1658</v>
      </c>
      <c r="G1658" s="119"/>
      <c r="H1658" s="119"/>
      <c r="I1658" s="119"/>
      <c r="J1658" s="119"/>
      <c r="K1658" s="119" t="s">
        <v>378</v>
      </c>
      <c r="L1658" s="119"/>
      <c r="M1658" s="119" t="s">
        <v>147</v>
      </c>
      <c r="N1658" s="119"/>
      <c r="O1658" s="119"/>
      <c r="P1658" s="119"/>
      <c r="Q1658" s="119"/>
      <c r="R1658" s="119">
        <v>1</v>
      </c>
      <c r="S1658" s="119"/>
      <c r="T1658" s="119"/>
      <c r="U1658" s="119"/>
      <c r="V1658" s="119"/>
      <c r="W1658" s="119"/>
      <c r="X1658" s="119" t="s">
        <v>5953</v>
      </c>
      <c r="Y1658" s="119" t="s">
        <v>5954</v>
      </c>
      <c r="Z1658" s="119" t="s">
        <v>5955</v>
      </c>
      <c r="AA1658" s="119" t="s">
        <v>5956</v>
      </c>
      <c r="AB1658" s="119" t="s">
        <v>1209</v>
      </c>
      <c r="AD1658" s="300"/>
      <c r="AE1658" s="304"/>
      <c r="AF1658" s="297"/>
      <c r="AG1658" s="355">
        <v>0</v>
      </c>
      <c r="AH1658" s="297" t="s">
        <v>5952</v>
      </c>
      <c r="AI1658" s="297" t="s">
        <v>5952</v>
      </c>
      <c r="AJ1658" s="302">
        <v>4</v>
      </c>
      <c r="AX1658" s="303"/>
      <c r="AZ1658" s="303"/>
      <c r="BB1658" s="304"/>
      <c r="BC1658" s="304"/>
      <c r="BD1658" s="303"/>
      <c r="BE1658" s="303"/>
      <c r="BF1658" s="305"/>
      <c r="BG1658" s="305"/>
      <c r="BH1658" s="306" t="s">
        <v>2611</v>
      </c>
      <c r="BI1658" s="163"/>
      <c r="BJ1658" s="305" t="s">
        <v>110</v>
      </c>
      <c r="BK1658" s="305" t="s">
        <v>115</v>
      </c>
      <c r="BL1658" s="305">
        <v>0.4</v>
      </c>
      <c r="BM1658" s="307"/>
      <c r="BN1658" s="307"/>
      <c r="BO1658" s="307"/>
      <c r="BP1658" s="307"/>
      <c r="BQ1658" s="307"/>
      <c r="BR1658" s="307">
        <v>12</v>
      </c>
      <c r="BS1658" s="307">
        <v>12</v>
      </c>
      <c r="BT1658" s="307"/>
      <c r="BU1658" s="307"/>
      <c r="BV1658" s="309"/>
      <c r="BW1658" s="310"/>
      <c r="BX1658" s="305"/>
      <c r="BY1658" s="308"/>
      <c r="BZ1658" s="308"/>
      <c r="CA1658" s="308"/>
      <c r="CB1658" s="308"/>
      <c r="CC1658" s="307"/>
      <c r="CD1658" s="305"/>
      <c r="CE1658" s="310"/>
      <c r="CF1658" s="305"/>
      <c r="CG1658" s="308"/>
      <c r="CH1658" s="308"/>
      <c r="CI1658" s="308"/>
      <c r="CJ1658" s="308"/>
      <c r="CK1658" s="307"/>
      <c r="CL1658" s="307"/>
      <c r="CM1658" s="307"/>
      <c r="CN1658" s="311"/>
      <c r="CO1658" s="305"/>
      <c r="CP1658" s="305"/>
      <c r="CQ1658" s="308"/>
      <c r="CR1658" s="308"/>
      <c r="CS1658" s="308"/>
      <c r="CT1658" s="308"/>
      <c r="CW1658" s="318" t="s">
        <v>2611</v>
      </c>
      <c r="CX1658" s="318" t="s">
        <v>2638</v>
      </c>
      <c r="CY1658" s="320" t="s">
        <v>925</v>
      </c>
      <c r="CZ1658" s="319" t="s">
        <v>53</v>
      </c>
      <c r="DA1658" s="319" t="s">
        <v>53</v>
      </c>
      <c r="DB1658" s="319">
        <v>30</v>
      </c>
      <c r="DC1658" s="319">
        <v>150</v>
      </c>
      <c r="DD1658" s="319">
        <v>6</v>
      </c>
      <c r="DE1658" s="319">
        <v>6</v>
      </c>
      <c r="DF1658" s="319" t="s">
        <v>48</v>
      </c>
    </row>
    <row r="1659" spans="1:110" s="299" customFormat="1" ht="16" customHeight="1">
      <c r="A1659" s="297" t="s">
        <v>5957</v>
      </c>
      <c r="B1659" s="297" t="s">
        <v>5957</v>
      </c>
      <c r="C1659" s="119" t="s">
        <v>115</v>
      </c>
      <c r="D1659" s="119" t="s">
        <v>1202</v>
      </c>
      <c r="E1659" s="119" t="s">
        <v>864</v>
      </c>
      <c r="F1659" s="298">
        <v>1659</v>
      </c>
      <c r="G1659" s="119"/>
      <c r="H1659" s="119"/>
      <c r="I1659" s="119"/>
      <c r="J1659" s="119"/>
      <c r="K1659" s="119" t="s">
        <v>378</v>
      </c>
      <c r="L1659" s="119"/>
      <c r="M1659" s="119" t="s">
        <v>147</v>
      </c>
      <c r="N1659" s="119"/>
      <c r="O1659" s="119"/>
      <c r="P1659" s="119"/>
      <c r="Q1659" s="119"/>
      <c r="R1659" s="119">
        <v>1</v>
      </c>
      <c r="S1659" s="119"/>
      <c r="T1659" s="119"/>
      <c r="U1659" s="119"/>
      <c r="V1659" s="119"/>
      <c r="W1659" s="119"/>
      <c r="X1659" s="119" t="s">
        <v>5958</v>
      </c>
      <c r="Y1659" s="119" t="s">
        <v>5959</v>
      </c>
      <c r="Z1659" s="119" t="s">
        <v>5960</v>
      </c>
      <c r="AA1659" s="119" t="s">
        <v>5961</v>
      </c>
      <c r="AB1659" s="119" t="s">
        <v>1209</v>
      </c>
      <c r="AD1659" s="300"/>
      <c r="AE1659" s="304"/>
      <c r="AF1659" s="297"/>
      <c r="AG1659" s="355">
        <v>0</v>
      </c>
      <c r="AH1659" s="297" t="s">
        <v>5957</v>
      </c>
      <c r="AI1659" s="297" t="s">
        <v>5957</v>
      </c>
      <c r="AJ1659" s="302">
        <v>1</v>
      </c>
      <c r="AX1659" s="303"/>
      <c r="AZ1659" s="303"/>
      <c r="BB1659" s="304"/>
      <c r="BC1659" s="304"/>
      <c r="BD1659" s="303"/>
      <c r="BE1659" s="303"/>
      <c r="BF1659" s="305"/>
      <c r="BG1659" s="305"/>
      <c r="BH1659" s="306" t="s">
        <v>1202</v>
      </c>
      <c r="BI1659" s="163"/>
      <c r="BJ1659" s="305" t="s">
        <v>110</v>
      </c>
      <c r="BK1659" s="305" t="s">
        <v>115</v>
      </c>
      <c r="BL1659" s="305">
        <v>2</v>
      </c>
      <c r="BM1659" s="307"/>
      <c r="BN1659" s="307"/>
      <c r="BO1659" s="307"/>
      <c r="BP1659" s="307"/>
      <c r="BQ1659" s="307"/>
      <c r="BR1659" s="307">
        <v>95</v>
      </c>
      <c r="BS1659" s="307">
        <v>95</v>
      </c>
      <c r="BT1659" s="307"/>
      <c r="BU1659" s="307"/>
      <c r="BV1659" s="309"/>
      <c r="BW1659" s="310"/>
      <c r="BX1659" s="305"/>
      <c r="BY1659" s="308"/>
      <c r="BZ1659" s="308"/>
      <c r="CA1659" s="308"/>
      <c r="CB1659" s="308"/>
      <c r="CC1659" s="307"/>
      <c r="CD1659" s="305"/>
      <c r="CE1659" s="310"/>
      <c r="CF1659" s="305"/>
      <c r="CG1659" s="308"/>
      <c r="CH1659" s="308"/>
      <c r="CI1659" s="308"/>
      <c r="CJ1659" s="308"/>
      <c r="CK1659" s="307"/>
      <c r="CL1659" s="307"/>
      <c r="CM1659" s="307"/>
      <c r="CN1659" s="311"/>
      <c r="CO1659" s="305"/>
      <c r="CP1659" s="305"/>
      <c r="CQ1659" s="308"/>
      <c r="CR1659" s="308"/>
      <c r="CS1659" s="308"/>
      <c r="CT1659" s="308"/>
      <c r="CW1659" s="318" t="s">
        <v>1202</v>
      </c>
      <c r="CX1659" s="318" t="s">
        <v>864</v>
      </c>
      <c r="CY1659" s="320" t="s">
        <v>925</v>
      </c>
      <c r="CZ1659" s="319" t="s">
        <v>53</v>
      </c>
      <c r="DA1659" s="319" t="s">
        <v>53</v>
      </c>
      <c r="DB1659" s="319">
        <v>6</v>
      </c>
      <c r="DC1659" s="319">
        <v>6</v>
      </c>
      <c r="DD1659" s="319">
        <v>47.5</v>
      </c>
      <c r="DE1659" s="319">
        <v>47.5</v>
      </c>
      <c r="DF1659" s="319" t="s">
        <v>48</v>
      </c>
    </row>
    <row r="1660" spans="1:110" s="299" customFormat="1" ht="16" customHeight="1">
      <c r="A1660" s="297" t="s">
        <v>5962</v>
      </c>
      <c r="B1660" s="297" t="s">
        <v>5962</v>
      </c>
      <c r="C1660" s="119" t="s">
        <v>115</v>
      </c>
      <c r="D1660" s="119" t="s">
        <v>2638</v>
      </c>
      <c r="E1660" s="119" t="s">
        <v>2655</v>
      </c>
      <c r="F1660" s="298">
        <v>1660</v>
      </c>
      <c r="G1660" s="119"/>
      <c r="H1660" s="119"/>
      <c r="I1660" s="119"/>
      <c r="J1660" s="119"/>
      <c r="K1660" s="119" t="s">
        <v>378</v>
      </c>
      <c r="L1660" s="119"/>
      <c r="M1660" s="119" t="s">
        <v>147</v>
      </c>
      <c r="N1660" s="119"/>
      <c r="O1660" s="119"/>
      <c r="P1660" s="119"/>
      <c r="Q1660" s="119"/>
      <c r="R1660" s="119">
        <v>1</v>
      </c>
      <c r="S1660" s="119"/>
      <c r="T1660" s="119"/>
      <c r="U1660" s="119"/>
      <c r="V1660" s="119"/>
      <c r="W1660" s="119"/>
      <c r="X1660" s="119" t="s">
        <v>5963</v>
      </c>
      <c r="Y1660" s="119" t="s">
        <v>5964</v>
      </c>
      <c r="Z1660" s="119" t="s">
        <v>5965</v>
      </c>
      <c r="AA1660" s="119" t="s">
        <v>5966</v>
      </c>
      <c r="AB1660" s="119" t="s">
        <v>1209</v>
      </c>
      <c r="AD1660" s="300"/>
      <c r="AE1660" s="304"/>
      <c r="AF1660" s="297"/>
      <c r="AG1660" s="355">
        <v>0</v>
      </c>
      <c r="AH1660" s="297" t="s">
        <v>5962</v>
      </c>
      <c r="AI1660" s="297" t="s">
        <v>5962</v>
      </c>
      <c r="AJ1660" s="302">
        <v>2</v>
      </c>
      <c r="AX1660" s="303"/>
      <c r="AZ1660" s="303"/>
      <c r="BB1660" s="304"/>
      <c r="BC1660" s="304"/>
      <c r="BD1660" s="303"/>
      <c r="BE1660" s="303"/>
      <c r="BF1660" s="305"/>
      <c r="BG1660" s="305"/>
      <c r="BH1660" s="306" t="s">
        <v>2638</v>
      </c>
      <c r="BI1660" s="163"/>
      <c r="BJ1660" s="305" t="s">
        <v>110</v>
      </c>
      <c r="BK1660" s="305" t="s">
        <v>115</v>
      </c>
      <c r="BL1660" s="305">
        <v>1.5</v>
      </c>
      <c r="BM1660" s="307"/>
      <c r="BN1660" s="307"/>
      <c r="BO1660" s="307"/>
      <c r="BP1660" s="307"/>
      <c r="BQ1660" s="307"/>
      <c r="BR1660" s="307">
        <v>60</v>
      </c>
      <c r="BS1660" s="307">
        <v>60</v>
      </c>
      <c r="BT1660" s="307"/>
      <c r="BU1660" s="307"/>
      <c r="BV1660" s="309"/>
      <c r="BW1660" s="310"/>
      <c r="BX1660" s="305"/>
      <c r="BY1660" s="308"/>
      <c r="BZ1660" s="308"/>
      <c r="CA1660" s="308"/>
      <c r="CB1660" s="308"/>
      <c r="CC1660" s="307"/>
      <c r="CD1660" s="305"/>
      <c r="CE1660" s="310"/>
      <c r="CF1660" s="305"/>
      <c r="CG1660" s="308"/>
      <c r="CH1660" s="308"/>
      <c r="CI1660" s="308"/>
      <c r="CJ1660" s="308"/>
      <c r="CK1660" s="307"/>
      <c r="CL1660" s="307"/>
      <c r="CM1660" s="307"/>
      <c r="CN1660" s="311"/>
      <c r="CO1660" s="305"/>
      <c r="CP1660" s="305"/>
      <c r="CQ1660" s="308"/>
      <c r="CR1660" s="308"/>
      <c r="CS1660" s="308"/>
      <c r="CT1660" s="308"/>
      <c r="CW1660" s="318" t="s">
        <v>2638</v>
      </c>
      <c r="CX1660" s="318" t="s">
        <v>2655</v>
      </c>
      <c r="CY1660" s="320" t="s">
        <v>925</v>
      </c>
      <c r="CZ1660" s="319" t="s">
        <v>53</v>
      </c>
      <c r="DA1660" s="319" t="s">
        <v>53</v>
      </c>
      <c r="DB1660" s="319">
        <v>30</v>
      </c>
      <c r="DC1660" s="319">
        <v>150</v>
      </c>
      <c r="DD1660" s="319">
        <v>30</v>
      </c>
      <c r="DE1660" s="319">
        <v>30</v>
      </c>
      <c r="DF1660" s="319" t="s">
        <v>48</v>
      </c>
    </row>
    <row r="1661" spans="1:110" s="299" customFormat="1" ht="16" customHeight="1">
      <c r="A1661" s="297" t="s">
        <v>5967</v>
      </c>
      <c r="B1661" s="297" t="s">
        <v>5967</v>
      </c>
      <c r="C1661" s="119" t="s">
        <v>115</v>
      </c>
      <c r="D1661" s="119" t="s">
        <v>2655</v>
      </c>
      <c r="E1661" s="119" t="s">
        <v>2664</v>
      </c>
      <c r="F1661" s="298">
        <v>1661</v>
      </c>
      <c r="G1661" s="119"/>
      <c r="H1661" s="119"/>
      <c r="I1661" s="119"/>
      <c r="J1661" s="119"/>
      <c r="K1661" s="119" t="s">
        <v>378</v>
      </c>
      <c r="L1661" s="119"/>
      <c r="M1661" s="119" t="s">
        <v>147</v>
      </c>
      <c r="N1661" s="119"/>
      <c r="O1661" s="119"/>
      <c r="P1661" s="119"/>
      <c r="Q1661" s="119"/>
      <c r="R1661" s="119">
        <v>1</v>
      </c>
      <c r="S1661" s="119"/>
      <c r="T1661" s="119"/>
      <c r="U1661" s="119"/>
      <c r="V1661" s="119"/>
      <c r="W1661" s="119"/>
      <c r="X1661" s="119" t="s">
        <v>5968</v>
      </c>
      <c r="Y1661" s="119" t="s">
        <v>5969</v>
      </c>
      <c r="Z1661" s="119" t="s">
        <v>5970</v>
      </c>
      <c r="AA1661" s="119" t="s">
        <v>5971</v>
      </c>
      <c r="AB1661" s="119" t="s">
        <v>1209</v>
      </c>
      <c r="AD1661" s="300"/>
      <c r="AE1661" s="304"/>
      <c r="AF1661" s="297"/>
      <c r="AG1661" s="355">
        <v>0</v>
      </c>
      <c r="AH1661" s="297" t="s">
        <v>5967</v>
      </c>
      <c r="AI1661" s="297" t="s">
        <v>5967</v>
      </c>
      <c r="AJ1661" s="302">
        <v>3</v>
      </c>
      <c r="AX1661" s="303"/>
      <c r="AZ1661" s="303"/>
      <c r="BB1661" s="304"/>
      <c r="BC1661" s="304"/>
      <c r="BD1661" s="303"/>
      <c r="BE1661" s="303"/>
      <c r="BF1661" s="305"/>
      <c r="BG1661" s="305"/>
      <c r="BH1661" s="306" t="s">
        <v>2655</v>
      </c>
      <c r="BI1661" s="163"/>
      <c r="BJ1661" s="305" t="s">
        <v>110</v>
      </c>
      <c r="BK1661" s="305" t="s">
        <v>115</v>
      </c>
      <c r="BL1661" s="305">
        <v>0.7</v>
      </c>
      <c r="BM1661" s="307"/>
      <c r="BN1661" s="307"/>
      <c r="BO1661" s="307"/>
      <c r="BP1661" s="307"/>
      <c r="BQ1661" s="307"/>
      <c r="BR1661" s="307">
        <v>35</v>
      </c>
      <c r="BS1661" s="307">
        <v>35</v>
      </c>
      <c r="BT1661" s="307"/>
      <c r="BU1661" s="307"/>
      <c r="BV1661" s="309"/>
      <c r="BW1661" s="310"/>
      <c r="BX1661" s="305"/>
      <c r="BY1661" s="308"/>
      <c r="BZ1661" s="308"/>
      <c r="CA1661" s="308"/>
      <c r="CB1661" s="308"/>
      <c r="CC1661" s="307"/>
      <c r="CD1661" s="305"/>
      <c r="CE1661" s="310"/>
      <c r="CF1661" s="305"/>
      <c r="CG1661" s="308"/>
      <c r="CH1661" s="308"/>
      <c r="CI1661" s="308"/>
      <c r="CJ1661" s="308"/>
      <c r="CK1661" s="307"/>
      <c r="CL1661" s="307"/>
      <c r="CM1661" s="307"/>
      <c r="CN1661" s="311"/>
      <c r="CO1661" s="305"/>
      <c r="CP1661" s="305"/>
      <c r="CQ1661" s="308"/>
      <c r="CR1661" s="308"/>
      <c r="CS1661" s="308"/>
      <c r="CT1661" s="308"/>
      <c r="CW1661" s="318" t="s">
        <v>2655</v>
      </c>
      <c r="CX1661" s="318" t="s">
        <v>2664</v>
      </c>
      <c r="CY1661" s="320" t="s">
        <v>925</v>
      </c>
      <c r="CZ1661" s="319" t="s">
        <v>53</v>
      </c>
      <c r="DA1661" s="319" t="s">
        <v>53</v>
      </c>
      <c r="DB1661" s="319">
        <v>30</v>
      </c>
      <c r="DC1661" s="319">
        <v>150</v>
      </c>
      <c r="DD1661" s="319">
        <v>17.5</v>
      </c>
      <c r="DE1661" s="319">
        <v>17.5</v>
      </c>
      <c r="DF1661" s="319" t="s">
        <v>48</v>
      </c>
    </row>
    <row r="1662" spans="1:110" s="299" customFormat="1" ht="16" customHeight="1">
      <c r="A1662" s="297" t="s">
        <v>5972</v>
      </c>
      <c r="B1662" s="297" t="s">
        <v>5972</v>
      </c>
      <c r="C1662" s="119" t="s">
        <v>115</v>
      </c>
      <c r="D1662" s="119" t="s">
        <v>2664</v>
      </c>
      <c r="E1662" s="119" t="s">
        <v>2673</v>
      </c>
      <c r="F1662" s="298">
        <v>1662</v>
      </c>
      <c r="G1662" s="119"/>
      <c r="H1662" s="119"/>
      <c r="I1662" s="119"/>
      <c r="J1662" s="119"/>
      <c r="K1662" s="119" t="s">
        <v>378</v>
      </c>
      <c r="L1662" s="119"/>
      <c r="M1662" s="119" t="s">
        <v>147</v>
      </c>
      <c r="N1662" s="119"/>
      <c r="O1662" s="119"/>
      <c r="P1662" s="119"/>
      <c r="Q1662" s="119"/>
      <c r="R1662" s="119">
        <v>1</v>
      </c>
      <c r="S1662" s="119"/>
      <c r="T1662" s="119"/>
      <c r="U1662" s="119"/>
      <c r="V1662" s="119"/>
      <c r="W1662" s="119"/>
      <c r="X1662" s="119" t="s">
        <v>5973</v>
      </c>
      <c r="Y1662" s="119" t="s">
        <v>5974</v>
      </c>
      <c r="Z1662" s="119" t="s">
        <v>5975</v>
      </c>
      <c r="AA1662" s="119" t="s">
        <v>5976</v>
      </c>
      <c r="AB1662" s="119" t="s">
        <v>1209</v>
      </c>
      <c r="AD1662" s="300"/>
      <c r="AE1662" s="304"/>
      <c r="AF1662" s="297"/>
      <c r="AG1662" s="355">
        <v>0</v>
      </c>
      <c r="AH1662" s="297" t="s">
        <v>5972</v>
      </c>
      <c r="AI1662" s="297" t="s">
        <v>5972</v>
      </c>
      <c r="AJ1662" s="302">
        <v>4</v>
      </c>
      <c r="AX1662" s="303"/>
      <c r="AZ1662" s="303"/>
      <c r="BB1662" s="304"/>
      <c r="BC1662" s="304"/>
      <c r="BD1662" s="303"/>
      <c r="BE1662" s="303"/>
      <c r="BF1662" s="305"/>
      <c r="BG1662" s="305"/>
      <c r="BH1662" s="306" t="s">
        <v>2664</v>
      </c>
      <c r="BI1662" s="163"/>
      <c r="BJ1662" s="305" t="s">
        <v>110</v>
      </c>
      <c r="BK1662" s="305" t="s">
        <v>115</v>
      </c>
      <c r="BL1662" s="305">
        <v>0.4</v>
      </c>
      <c r="BM1662" s="307"/>
      <c r="BN1662" s="307"/>
      <c r="BO1662" s="307"/>
      <c r="BP1662" s="307"/>
      <c r="BQ1662" s="307"/>
      <c r="BR1662" s="307">
        <v>12</v>
      </c>
      <c r="BS1662" s="307">
        <v>12</v>
      </c>
      <c r="BT1662" s="307"/>
      <c r="BU1662" s="307"/>
      <c r="BV1662" s="309"/>
      <c r="BW1662" s="310"/>
      <c r="BX1662" s="305"/>
      <c r="BY1662" s="308"/>
      <c r="BZ1662" s="308"/>
      <c r="CA1662" s="308"/>
      <c r="CB1662" s="308"/>
      <c r="CC1662" s="307"/>
      <c r="CD1662" s="305"/>
      <c r="CE1662" s="310"/>
      <c r="CF1662" s="305"/>
      <c r="CG1662" s="308"/>
      <c r="CH1662" s="308"/>
      <c r="CI1662" s="308"/>
      <c r="CJ1662" s="308"/>
      <c r="CK1662" s="307"/>
      <c r="CL1662" s="307"/>
      <c r="CM1662" s="307"/>
      <c r="CN1662" s="311"/>
      <c r="CO1662" s="305"/>
      <c r="CP1662" s="305"/>
      <c r="CQ1662" s="308"/>
      <c r="CR1662" s="308"/>
      <c r="CS1662" s="308"/>
      <c r="CT1662" s="308"/>
      <c r="CW1662" s="318" t="s">
        <v>2664</v>
      </c>
      <c r="CX1662" s="318" t="s">
        <v>2673</v>
      </c>
      <c r="CY1662" s="320" t="s">
        <v>925</v>
      </c>
      <c r="CZ1662" s="319" t="s">
        <v>53</v>
      </c>
      <c r="DA1662" s="319" t="s">
        <v>53</v>
      </c>
      <c r="DB1662" s="319">
        <v>30</v>
      </c>
      <c r="DC1662" s="319">
        <v>150</v>
      </c>
      <c r="DD1662" s="319">
        <v>6</v>
      </c>
      <c r="DE1662" s="319">
        <v>6</v>
      </c>
      <c r="DF1662" s="319" t="s">
        <v>48</v>
      </c>
    </row>
    <row r="1663" spans="1:110" s="299" customFormat="1" ht="16" customHeight="1">
      <c r="A1663" s="297" t="s">
        <v>5977</v>
      </c>
      <c r="B1663" s="297" t="s">
        <v>5977</v>
      </c>
      <c r="C1663" s="119" t="s">
        <v>115</v>
      </c>
      <c r="D1663" s="119" t="s">
        <v>2664</v>
      </c>
      <c r="E1663" s="119" t="s">
        <v>2682</v>
      </c>
      <c r="F1663" s="298">
        <v>1663</v>
      </c>
      <c r="G1663" s="119"/>
      <c r="H1663" s="119"/>
      <c r="I1663" s="119"/>
      <c r="J1663" s="119"/>
      <c r="K1663" s="119" t="s">
        <v>378</v>
      </c>
      <c r="L1663" s="119"/>
      <c r="M1663" s="119" t="s">
        <v>147</v>
      </c>
      <c r="N1663" s="119"/>
      <c r="O1663" s="119"/>
      <c r="P1663" s="119"/>
      <c r="Q1663" s="119"/>
      <c r="R1663" s="119">
        <v>1</v>
      </c>
      <c r="S1663" s="119"/>
      <c r="T1663" s="119"/>
      <c r="U1663" s="119"/>
      <c r="V1663" s="119"/>
      <c r="W1663" s="119"/>
      <c r="X1663" s="119" t="s">
        <v>5978</v>
      </c>
      <c r="Y1663" s="119" t="s">
        <v>5979</v>
      </c>
      <c r="Z1663" s="119" t="s">
        <v>5980</v>
      </c>
      <c r="AA1663" s="119" t="s">
        <v>5981</v>
      </c>
      <c r="AB1663" s="119" t="s">
        <v>1209</v>
      </c>
      <c r="AD1663" s="300"/>
      <c r="AE1663" s="304"/>
      <c r="AF1663" s="297"/>
      <c r="AG1663" s="355">
        <v>0</v>
      </c>
      <c r="AH1663" s="297" t="s">
        <v>5977</v>
      </c>
      <c r="AI1663" s="297" t="s">
        <v>5977</v>
      </c>
      <c r="AJ1663" s="302">
        <v>4</v>
      </c>
      <c r="AX1663" s="303"/>
      <c r="AZ1663" s="303"/>
      <c r="BB1663" s="304"/>
      <c r="BC1663" s="304"/>
      <c r="BD1663" s="303"/>
      <c r="BE1663" s="303"/>
      <c r="BF1663" s="305"/>
      <c r="BG1663" s="305"/>
      <c r="BH1663" s="306" t="s">
        <v>2664</v>
      </c>
      <c r="BI1663" s="163"/>
      <c r="BJ1663" s="305" t="s">
        <v>110</v>
      </c>
      <c r="BK1663" s="305" t="s">
        <v>115</v>
      </c>
      <c r="BL1663" s="305">
        <v>0.4</v>
      </c>
      <c r="BM1663" s="307"/>
      <c r="BN1663" s="307"/>
      <c r="BO1663" s="307"/>
      <c r="BP1663" s="307"/>
      <c r="BQ1663" s="307"/>
      <c r="BR1663" s="307">
        <v>12</v>
      </c>
      <c r="BS1663" s="307">
        <v>12</v>
      </c>
      <c r="BT1663" s="307"/>
      <c r="BU1663" s="307"/>
      <c r="BV1663" s="309"/>
      <c r="BW1663" s="310"/>
      <c r="BX1663" s="305"/>
      <c r="BY1663" s="308"/>
      <c r="BZ1663" s="308"/>
      <c r="CA1663" s="308"/>
      <c r="CB1663" s="308"/>
      <c r="CC1663" s="307"/>
      <c r="CD1663" s="305"/>
      <c r="CE1663" s="310"/>
      <c r="CF1663" s="305"/>
      <c r="CG1663" s="308"/>
      <c r="CH1663" s="308"/>
      <c r="CI1663" s="308"/>
      <c r="CJ1663" s="308"/>
      <c r="CK1663" s="307"/>
      <c r="CL1663" s="307"/>
      <c r="CM1663" s="307"/>
      <c r="CN1663" s="311"/>
      <c r="CO1663" s="305"/>
      <c r="CP1663" s="305"/>
      <c r="CQ1663" s="308"/>
      <c r="CR1663" s="308"/>
      <c r="CS1663" s="308"/>
      <c r="CT1663" s="308"/>
      <c r="CW1663" s="318" t="s">
        <v>2664</v>
      </c>
      <c r="CX1663" s="318" t="s">
        <v>2682</v>
      </c>
      <c r="CY1663" s="320" t="s">
        <v>925</v>
      </c>
      <c r="CZ1663" s="319" t="s">
        <v>53</v>
      </c>
      <c r="DA1663" s="319" t="s">
        <v>53</v>
      </c>
      <c r="DB1663" s="319">
        <v>30</v>
      </c>
      <c r="DC1663" s="319">
        <v>150</v>
      </c>
      <c r="DD1663" s="319">
        <v>6</v>
      </c>
      <c r="DE1663" s="319">
        <v>6</v>
      </c>
      <c r="DF1663" s="319" t="s">
        <v>48</v>
      </c>
    </row>
    <row r="1664" spans="1:110" s="299" customFormat="1" ht="16" customHeight="1">
      <c r="A1664" s="297" t="s">
        <v>5982</v>
      </c>
      <c r="B1664" s="297" t="s">
        <v>5982</v>
      </c>
      <c r="C1664" s="119" t="s">
        <v>115</v>
      </c>
      <c r="D1664" s="119" t="s">
        <v>2664</v>
      </c>
      <c r="E1664" s="119" t="s">
        <v>2691</v>
      </c>
      <c r="F1664" s="298">
        <v>1664</v>
      </c>
      <c r="G1664" s="119"/>
      <c r="H1664" s="119"/>
      <c r="I1664" s="119"/>
      <c r="J1664" s="119"/>
      <c r="K1664" s="119" t="s">
        <v>378</v>
      </c>
      <c r="L1664" s="119"/>
      <c r="M1664" s="119" t="s">
        <v>147</v>
      </c>
      <c r="N1664" s="119"/>
      <c r="O1664" s="119"/>
      <c r="P1664" s="119"/>
      <c r="Q1664" s="119"/>
      <c r="R1664" s="119">
        <v>1</v>
      </c>
      <c r="S1664" s="119"/>
      <c r="T1664" s="119"/>
      <c r="U1664" s="119"/>
      <c r="V1664" s="119"/>
      <c r="W1664" s="119"/>
      <c r="X1664" s="119" t="s">
        <v>5983</v>
      </c>
      <c r="Y1664" s="119" t="s">
        <v>5984</v>
      </c>
      <c r="Z1664" s="119" t="s">
        <v>5985</v>
      </c>
      <c r="AA1664" s="119" t="s">
        <v>5986</v>
      </c>
      <c r="AB1664" s="119" t="s">
        <v>1209</v>
      </c>
      <c r="AD1664" s="300"/>
      <c r="AE1664" s="304"/>
      <c r="AF1664" s="297"/>
      <c r="AG1664" s="355">
        <v>0</v>
      </c>
      <c r="AH1664" s="297" t="s">
        <v>5982</v>
      </c>
      <c r="AI1664" s="297" t="s">
        <v>5982</v>
      </c>
      <c r="AJ1664" s="302">
        <v>4</v>
      </c>
      <c r="AX1664" s="303"/>
      <c r="AZ1664" s="303"/>
      <c r="BB1664" s="304"/>
      <c r="BC1664" s="304"/>
      <c r="BD1664" s="303"/>
      <c r="BE1664" s="303"/>
      <c r="BF1664" s="305"/>
      <c r="BG1664" s="305"/>
      <c r="BH1664" s="306" t="s">
        <v>2664</v>
      </c>
      <c r="BI1664" s="163"/>
      <c r="BJ1664" s="305" t="s">
        <v>110</v>
      </c>
      <c r="BK1664" s="305" t="s">
        <v>115</v>
      </c>
      <c r="BL1664" s="305">
        <v>0.4</v>
      </c>
      <c r="BM1664" s="307"/>
      <c r="BN1664" s="307"/>
      <c r="BO1664" s="307"/>
      <c r="BP1664" s="307"/>
      <c r="BQ1664" s="307"/>
      <c r="BR1664" s="307">
        <v>12</v>
      </c>
      <c r="BS1664" s="307">
        <v>12</v>
      </c>
      <c r="BT1664" s="307"/>
      <c r="BU1664" s="307"/>
      <c r="BV1664" s="309"/>
      <c r="BW1664" s="310"/>
      <c r="BX1664" s="305"/>
      <c r="BY1664" s="308"/>
      <c r="BZ1664" s="308"/>
      <c r="CA1664" s="308"/>
      <c r="CB1664" s="308"/>
      <c r="CC1664" s="307"/>
      <c r="CD1664" s="305"/>
      <c r="CE1664" s="310"/>
      <c r="CF1664" s="305"/>
      <c r="CG1664" s="308"/>
      <c r="CH1664" s="308"/>
      <c r="CI1664" s="308"/>
      <c r="CJ1664" s="308"/>
      <c r="CK1664" s="307"/>
      <c r="CL1664" s="307"/>
      <c r="CM1664" s="307"/>
      <c r="CN1664" s="311"/>
      <c r="CO1664" s="305"/>
      <c r="CP1664" s="305"/>
      <c r="CQ1664" s="308"/>
      <c r="CR1664" s="308"/>
      <c r="CS1664" s="308"/>
      <c r="CT1664" s="308"/>
      <c r="CW1664" s="318" t="s">
        <v>2664</v>
      </c>
      <c r="CX1664" s="318" t="s">
        <v>2691</v>
      </c>
      <c r="CY1664" s="320" t="s">
        <v>925</v>
      </c>
      <c r="CZ1664" s="319" t="s">
        <v>53</v>
      </c>
      <c r="DA1664" s="319" t="s">
        <v>53</v>
      </c>
      <c r="DB1664" s="319">
        <v>30</v>
      </c>
      <c r="DC1664" s="319">
        <v>150</v>
      </c>
      <c r="DD1664" s="319">
        <v>6</v>
      </c>
      <c r="DE1664" s="319">
        <v>6</v>
      </c>
      <c r="DF1664" s="319" t="s">
        <v>48</v>
      </c>
    </row>
    <row r="1665" spans="1:110" s="299" customFormat="1" ht="16" customHeight="1">
      <c r="A1665" s="297" t="s">
        <v>5987</v>
      </c>
      <c r="B1665" s="297" t="s">
        <v>5987</v>
      </c>
      <c r="C1665" s="119" t="s">
        <v>115</v>
      </c>
      <c r="D1665" s="119" t="s">
        <v>2655</v>
      </c>
      <c r="E1665" s="119" t="s">
        <v>2700</v>
      </c>
      <c r="F1665" s="298">
        <v>1665</v>
      </c>
      <c r="G1665" s="119"/>
      <c r="H1665" s="119"/>
      <c r="I1665" s="119"/>
      <c r="J1665" s="119"/>
      <c r="K1665" s="119" t="s">
        <v>378</v>
      </c>
      <c r="L1665" s="119"/>
      <c r="M1665" s="119" t="s">
        <v>147</v>
      </c>
      <c r="N1665" s="119"/>
      <c r="O1665" s="119"/>
      <c r="P1665" s="119"/>
      <c r="Q1665" s="119"/>
      <c r="R1665" s="119">
        <v>1</v>
      </c>
      <c r="S1665" s="119"/>
      <c r="T1665" s="119"/>
      <c r="U1665" s="119"/>
      <c r="V1665" s="119"/>
      <c r="W1665" s="119"/>
      <c r="X1665" s="119" t="s">
        <v>5988</v>
      </c>
      <c r="Y1665" s="119" t="s">
        <v>5989</v>
      </c>
      <c r="Z1665" s="119" t="s">
        <v>5990</v>
      </c>
      <c r="AA1665" s="119" t="s">
        <v>5991</v>
      </c>
      <c r="AB1665" s="119" t="s">
        <v>1209</v>
      </c>
      <c r="AD1665" s="300"/>
      <c r="AE1665" s="304"/>
      <c r="AF1665" s="297"/>
      <c r="AG1665" s="355">
        <v>0</v>
      </c>
      <c r="AH1665" s="297" t="s">
        <v>5987</v>
      </c>
      <c r="AI1665" s="297" t="s">
        <v>5987</v>
      </c>
      <c r="AJ1665" s="302">
        <v>3</v>
      </c>
      <c r="AX1665" s="303"/>
      <c r="AZ1665" s="303"/>
      <c r="BB1665" s="304"/>
      <c r="BC1665" s="304"/>
      <c r="BD1665" s="303"/>
      <c r="BE1665" s="303"/>
      <c r="BF1665" s="305"/>
      <c r="BG1665" s="305"/>
      <c r="BH1665" s="306" t="s">
        <v>2655</v>
      </c>
      <c r="BI1665" s="163"/>
      <c r="BJ1665" s="305" t="s">
        <v>110</v>
      </c>
      <c r="BK1665" s="305" t="s">
        <v>115</v>
      </c>
      <c r="BL1665" s="305">
        <v>0.7</v>
      </c>
      <c r="BM1665" s="307"/>
      <c r="BN1665" s="307"/>
      <c r="BO1665" s="307"/>
      <c r="BP1665" s="307"/>
      <c r="BQ1665" s="307"/>
      <c r="BR1665" s="307">
        <v>35</v>
      </c>
      <c r="BS1665" s="307">
        <v>35</v>
      </c>
      <c r="BT1665" s="307"/>
      <c r="BU1665" s="307"/>
      <c r="BV1665" s="309"/>
      <c r="BW1665" s="310"/>
      <c r="BX1665" s="305"/>
      <c r="BY1665" s="308"/>
      <c r="BZ1665" s="308"/>
      <c r="CA1665" s="308"/>
      <c r="CB1665" s="308"/>
      <c r="CC1665" s="307"/>
      <c r="CD1665" s="305"/>
      <c r="CE1665" s="310"/>
      <c r="CF1665" s="305"/>
      <c r="CG1665" s="308"/>
      <c r="CH1665" s="308"/>
      <c r="CI1665" s="308"/>
      <c r="CJ1665" s="308"/>
      <c r="CK1665" s="307"/>
      <c r="CL1665" s="307"/>
      <c r="CM1665" s="307"/>
      <c r="CN1665" s="311"/>
      <c r="CO1665" s="305"/>
      <c r="CP1665" s="305"/>
      <c r="CQ1665" s="308"/>
      <c r="CR1665" s="308"/>
      <c r="CS1665" s="308"/>
      <c r="CT1665" s="308"/>
      <c r="CW1665" s="318" t="s">
        <v>2655</v>
      </c>
      <c r="CX1665" s="318" t="s">
        <v>2700</v>
      </c>
      <c r="CY1665" s="320" t="s">
        <v>925</v>
      </c>
      <c r="CZ1665" s="319" t="s">
        <v>53</v>
      </c>
      <c r="DA1665" s="319" t="s">
        <v>53</v>
      </c>
      <c r="DB1665" s="319">
        <v>30</v>
      </c>
      <c r="DC1665" s="319">
        <v>150</v>
      </c>
      <c r="DD1665" s="319">
        <v>17.5</v>
      </c>
      <c r="DE1665" s="319">
        <v>17.5</v>
      </c>
      <c r="DF1665" s="319" t="s">
        <v>48</v>
      </c>
    </row>
    <row r="1666" spans="1:110" s="299" customFormat="1" ht="16" customHeight="1">
      <c r="A1666" s="297" t="s">
        <v>5992</v>
      </c>
      <c r="B1666" s="297" t="s">
        <v>5992</v>
      </c>
      <c r="C1666" s="119" t="s">
        <v>115</v>
      </c>
      <c r="D1666" s="119" t="s">
        <v>2700</v>
      </c>
      <c r="E1666" s="119" t="s">
        <v>2709</v>
      </c>
      <c r="F1666" s="298">
        <v>1666</v>
      </c>
      <c r="G1666" s="119"/>
      <c r="H1666" s="119"/>
      <c r="I1666" s="119"/>
      <c r="J1666" s="119"/>
      <c r="K1666" s="119" t="s">
        <v>378</v>
      </c>
      <c r="L1666" s="119"/>
      <c r="M1666" s="119" t="s">
        <v>147</v>
      </c>
      <c r="N1666" s="119"/>
      <c r="O1666" s="119"/>
      <c r="P1666" s="119"/>
      <c r="Q1666" s="119"/>
      <c r="R1666" s="119">
        <v>1</v>
      </c>
      <c r="S1666" s="119"/>
      <c r="T1666" s="119"/>
      <c r="U1666" s="119"/>
      <c r="V1666" s="119"/>
      <c r="W1666" s="119"/>
      <c r="X1666" s="119" t="s">
        <v>5993</v>
      </c>
      <c r="Y1666" s="119" t="s">
        <v>5994</v>
      </c>
      <c r="Z1666" s="119" t="s">
        <v>5995</v>
      </c>
      <c r="AA1666" s="119" t="s">
        <v>5996</v>
      </c>
      <c r="AB1666" s="119" t="s">
        <v>1209</v>
      </c>
      <c r="AD1666" s="300"/>
      <c r="AE1666" s="304"/>
      <c r="AF1666" s="297"/>
      <c r="AG1666" s="355">
        <v>0</v>
      </c>
      <c r="AH1666" s="297" t="s">
        <v>5992</v>
      </c>
      <c r="AI1666" s="297" t="s">
        <v>5992</v>
      </c>
      <c r="AJ1666" s="302">
        <v>4</v>
      </c>
      <c r="AX1666" s="303"/>
      <c r="AZ1666" s="303"/>
      <c r="BB1666" s="304"/>
      <c r="BC1666" s="304"/>
      <c r="BD1666" s="303"/>
      <c r="BE1666" s="303"/>
      <c r="BF1666" s="305"/>
      <c r="BG1666" s="305"/>
      <c r="BH1666" s="306" t="s">
        <v>2700</v>
      </c>
      <c r="BI1666" s="163"/>
      <c r="BJ1666" s="305" t="s">
        <v>110</v>
      </c>
      <c r="BK1666" s="305" t="s">
        <v>115</v>
      </c>
      <c r="BL1666" s="305">
        <v>0.4</v>
      </c>
      <c r="BM1666" s="307"/>
      <c r="BN1666" s="307"/>
      <c r="BO1666" s="307"/>
      <c r="BP1666" s="307"/>
      <c r="BQ1666" s="307"/>
      <c r="BR1666" s="307">
        <v>12</v>
      </c>
      <c r="BS1666" s="307">
        <v>12</v>
      </c>
      <c r="BT1666" s="307"/>
      <c r="BU1666" s="307"/>
      <c r="BV1666" s="309"/>
      <c r="BW1666" s="310"/>
      <c r="BX1666" s="305"/>
      <c r="BY1666" s="308"/>
      <c r="BZ1666" s="308"/>
      <c r="CA1666" s="308"/>
      <c r="CB1666" s="308"/>
      <c r="CC1666" s="307"/>
      <c r="CD1666" s="305"/>
      <c r="CE1666" s="310"/>
      <c r="CF1666" s="305"/>
      <c r="CG1666" s="308"/>
      <c r="CH1666" s="308"/>
      <c r="CI1666" s="308"/>
      <c r="CJ1666" s="308"/>
      <c r="CK1666" s="307"/>
      <c r="CL1666" s="307"/>
      <c r="CM1666" s="307"/>
      <c r="CN1666" s="311"/>
      <c r="CO1666" s="305"/>
      <c r="CP1666" s="305"/>
      <c r="CQ1666" s="308"/>
      <c r="CR1666" s="308"/>
      <c r="CS1666" s="308"/>
      <c r="CT1666" s="308"/>
      <c r="CW1666" s="318" t="s">
        <v>2700</v>
      </c>
      <c r="CX1666" s="318" t="s">
        <v>2709</v>
      </c>
      <c r="CY1666" s="320" t="s">
        <v>925</v>
      </c>
      <c r="CZ1666" s="319" t="s">
        <v>53</v>
      </c>
      <c r="DA1666" s="319" t="s">
        <v>53</v>
      </c>
      <c r="DB1666" s="319">
        <v>30</v>
      </c>
      <c r="DC1666" s="319">
        <v>150</v>
      </c>
      <c r="DD1666" s="319">
        <v>6</v>
      </c>
      <c r="DE1666" s="319">
        <v>6</v>
      </c>
      <c r="DF1666" s="319" t="s">
        <v>48</v>
      </c>
    </row>
    <row r="1667" spans="1:110" s="299" customFormat="1" ht="16" customHeight="1">
      <c r="A1667" s="297" t="s">
        <v>5997</v>
      </c>
      <c r="B1667" s="297" t="s">
        <v>5997</v>
      </c>
      <c r="C1667" s="119" t="s">
        <v>115</v>
      </c>
      <c r="D1667" s="119" t="s">
        <v>2700</v>
      </c>
      <c r="E1667" s="119" t="s">
        <v>2718</v>
      </c>
      <c r="F1667" s="298">
        <v>1667</v>
      </c>
      <c r="G1667" s="119"/>
      <c r="H1667" s="119"/>
      <c r="I1667" s="119"/>
      <c r="J1667" s="119"/>
      <c r="K1667" s="119" t="s">
        <v>378</v>
      </c>
      <c r="L1667" s="119"/>
      <c r="M1667" s="119" t="s">
        <v>147</v>
      </c>
      <c r="N1667" s="119"/>
      <c r="O1667" s="119"/>
      <c r="P1667" s="119"/>
      <c r="Q1667" s="119"/>
      <c r="R1667" s="119">
        <v>1</v>
      </c>
      <c r="S1667" s="119"/>
      <c r="T1667" s="119"/>
      <c r="U1667" s="119"/>
      <c r="V1667" s="119"/>
      <c r="W1667" s="119"/>
      <c r="X1667" s="119" t="s">
        <v>5998</v>
      </c>
      <c r="Y1667" s="119" t="s">
        <v>5999</v>
      </c>
      <c r="Z1667" s="119" t="s">
        <v>6000</v>
      </c>
      <c r="AA1667" s="119" t="s">
        <v>6001</v>
      </c>
      <c r="AB1667" s="119" t="s">
        <v>1209</v>
      </c>
      <c r="AD1667" s="300"/>
      <c r="AE1667" s="304"/>
      <c r="AF1667" s="297"/>
      <c r="AG1667" s="355">
        <v>0</v>
      </c>
      <c r="AH1667" s="297" t="s">
        <v>5997</v>
      </c>
      <c r="AI1667" s="297" t="s">
        <v>5997</v>
      </c>
      <c r="AJ1667" s="302">
        <v>4</v>
      </c>
      <c r="AX1667" s="303"/>
      <c r="AZ1667" s="303"/>
      <c r="BB1667" s="304"/>
      <c r="BC1667" s="304"/>
      <c r="BD1667" s="303"/>
      <c r="BE1667" s="303"/>
      <c r="BF1667" s="305"/>
      <c r="BG1667" s="305"/>
      <c r="BH1667" s="306" t="s">
        <v>2700</v>
      </c>
      <c r="BI1667" s="163"/>
      <c r="BJ1667" s="305" t="s">
        <v>110</v>
      </c>
      <c r="BK1667" s="305" t="s">
        <v>115</v>
      </c>
      <c r="BL1667" s="305">
        <v>0.4</v>
      </c>
      <c r="BM1667" s="307"/>
      <c r="BN1667" s="307"/>
      <c r="BO1667" s="307"/>
      <c r="BP1667" s="307"/>
      <c r="BQ1667" s="307"/>
      <c r="BR1667" s="307">
        <v>12</v>
      </c>
      <c r="BS1667" s="307">
        <v>12</v>
      </c>
      <c r="BT1667" s="307"/>
      <c r="BU1667" s="307"/>
      <c r="BV1667" s="309"/>
      <c r="BW1667" s="310"/>
      <c r="BX1667" s="305"/>
      <c r="BY1667" s="308"/>
      <c r="BZ1667" s="308"/>
      <c r="CA1667" s="308"/>
      <c r="CB1667" s="308"/>
      <c r="CC1667" s="307"/>
      <c r="CD1667" s="305"/>
      <c r="CE1667" s="310"/>
      <c r="CF1667" s="305"/>
      <c r="CG1667" s="308"/>
      <c r="CH1667" s="308"/>
      <c r="CI1667" s="308"/>
      <c r="CJ1667" s="308"/>
      <c r="CK1667" s="307"/>
      <c r="CL1667" s="307"/>
      <c r="CM1667" s="307"/>
      <c r="CN1667" s="311"/>
      <c r="CO1667" s="305"/>
      <c r="CP1667" s="305"/>
      <c r="CQ1667" s="308"/>
      <c r="CR1667" s="308"/>
      <c r="CS1667" s="308"/>
      <c r="CT1667" s="308"/>
      <c r="CW1667" s="318" t="s">
        <v>2700</v>
      </c>
      <c r="CX1667" s="318" t="s">
        <v>2718</v>
      </c>
      <c r="CY1667" s="320" t="s">
        <v>925</v>
      </c>
      <c r="CZ1667" s="319" t="s">
        <v>53</v>
      </c>
      <c r="DA1667" s="319" t="s">
        <v>53</v>
      </c>
      <c r="DB1667" s="319">
        <v>30</v>
      </c>
      <c r="DC1667" s="319">
        <v>150</v>
      </c>
      <c r="DD1667" s="319">
        <v>6</v>
      </c>
      <c r="DE1667" s="319">
        <v>6</v>
      </c>
      <c r="DF1667" s="319" t="s">
        <v>48</v>
      </c>
    </row>
    <row r="1668" spans="1:110" s="299" customFormat="1" ht="16" customHeight="1">
      <c r="A1668" s="297" t="s">
        <v>6002</v>
      </c>
      <c r="B1668" s="297" t="s">
        <v>6002</v>
      </c>
      <c r="C1668" s="119" t="s">
        <v>115</v>
      </c>
      <c r="D1668" s="119" t="s">
        <v>2700</v>
      </c>
      <c r="E1668" s="119" t="s">
        <v>2727</v>
      </c>
      <c r="F1668" s="298">
        <v>1668</v>
      </c>
      <c r="G1668" s="119"/>
      <c r="H1668" s="119"/>
      <c r="I1668" s="119"/>
      <c r="J1668" s="119"/>
      <c r="K1668" s="119" t="s">
        <v>378</v>
      </c>
      <c r="L1668" s="119"/>
      <c r="M1668" s="119" t="s">
        <v>147</v>
      </c>
      <c r="N1668" s="119"/>
      <c r="O1668" s="119"/>
      <c r="P1668" s="119"/>
      <c r="Q1668" s="119"/>
      <c r="R1668" s="119">
        <v>1</v>
      </c>
      <c r="S1668" s="119"/>
      <c r="T1668" s="119"/>
      <c r="U1668" s="119"/>
      <c r="V1668" s="119"/>
      <c r="W1668" s="119"/>
      <c r="X1668" s="119" t="s">
        <v>6003</v>
      </c>
      <c r="Y1668" s="119" t="s">
        <v>6004</v>
      </c>
      <c r="Z1668" s="119" t="s">
        <v>6005</v>
      </c>
      <c r="AA1668" s="119" t="s">
        <v>6006</v>
      </c>
      <c r="AB1668" s="119" t="s">
        <v>1209</v>
      </c>
      <c r="AD1668" s="300"/>
      <c r="AE1668" s="304"/>
      <c r="AF1668" s="297"/>
      <c r="AG1668" s="355">
        <v>0</v>
      </c>
      <c r="AH1668" s="297" t="s">
        <v>6002</v>
      </c>
      <c r="AI1668" s="297" t="s">
        <v>6002</v>
      </c>
      <c r="AJ1668" s="302">
        <v>4</v>
      </c>
      <c r="AX1668" s="303"/>
      <c r="AZ1668" s="303"/>
      <c r="BB1668" s="304"/>
      <c r="BC1668" s="304"/>
      <c r="BD1668" s="303"/>
      <c r="BE1668" s="303"/>
      <c r="BF1668" s="305"/>
      <c r="BG1668" s="305"/>
      <c r="BH1668" s="306" t="s">
        <v>2700</v>
      </c>
      <c r="BI1668" s="163"/>
      <c r="BJ1668" s="305" t="s">
        <v>110</v>
      </c>
      <c r="BK1668" s="305" t="s">
        <v>115</v>
      </c>
      <c r="BL1668" s="305">
        <v>0.4</v>
      </c>
      <c r="BM1668" s="307"/>
      <c r="BN1668" s="307"/>
      <c r="BO1668" s="307"/>
      <c r="BP1668" s="307"/>
      <c r="BQ1668" s="307"/>
      <c r="BR1668" s="307">
        <v>12</v>
      </c>
      <c r="BS1668" s="307">
        <v>12</v>
      </c>
      <c r="BT1668" s="307"/>
      <c r="BU1668" s="307"/>
      <c r="BV1668" s="309"/>
      <c r="BW1668" s="310"/>
      <c r="BX1668" s="305"/>
      <c r="BY1668" s="308"/>
      <c r="BZ1668" s="308"/>
      <c r="CA1668" s="308"/>
      <c r="CB1668" s="308"/>
      <c r="CC1668" s="307"/>
      <c r="CD1668" s="305"/>
      <c r="CE1668" s="310"/>
      <c r="CF1668" s="305"/>
      <c r="CG1668" s="308"/>
      <c r="CH1668" s="308"/>
      <c r="CI1668" s="308"/>
      <c r="CJ1668" s="308"/>
      <c r="CK1668" s="307"/>
      <c r="CL1668" s="307"/>
      <c r="CM1668" s="307"/>
      <c r="CN1668" s="311"/>
      <c r="CO1668" s="305"/>
      <c r="CP1668" s="305"/>
      <c r="CQ1668" s="308"/>
      <c r="CR1668" s="308"/>
      <c r="CS1668" s="308"/>
      <c r="CT1668" s="308"/>
      <c r="CW1668" s="318" t="s">
        <v>2700</v>
      </c>
      <c r="CX1668" s="318" t="s">
        <v>2727</v>
      </c>
      <c r="CY1668" s="320" t="s">
        <v>925</v>
      </c>
      <c r="CZ1668" s="319" t="s">
        <v>53</v>
      </c>
      <c r="DA1668" s="319" t="s">
        <v>53</v>
      </c>
      <c r="DB1668" s="319">
        <v>30</v>
      </c>
      <c r="DC1668" s="319">
        <v>150</v>
      </c>
      <c r="DD1668" s="319">
        <v>6</v>
      </c>
      <c r="DE1668" s="319">
        <v>6</v>
      </c>
      <c r="DF1668" s="319" t="s">
        <v>48</v>
      </c>
    </row>
    <row r="1669" spans="1:110" s="299" customFormat="1" ht="16" customHeight="1">
      <c r="A1669" s="297" t="s">
        <v>6007</v>
      </c>
      <c r="B1669" s="297" t="s">
        <v>6007</v>
      </c>
      <c r="C1669" s="119" t="s">
        <v>115</v>
      </c>
      <c r="D1669" s="119" t="s">
        <v>2655</v>
      </c>
      <c r="E1669" s="119" t="s">
        <v>2736</v>
      </c>
      <c r="F1669" s="298">
        <v>1669</v>
      </c>
      <c r="G1669" s="119"/>
      <c r="H1669" s="119"/>
      <c r="I1669" s="119"/>
      <c r="J1669" s="119"/>
      <c r="K1669" s="119" t="s">
        <v>378</v>
      </c>
      <c r="L1669" s="119"/>
      <c r="M1669" s="119" t="s">
        <v>147</v>
      </c>
      <c r="N1669" s="119"/>
      <c r="O1669" s="119"/>
      <c r="P1669" s="119"/>
      <c r="Q1669" s="119"/>
      <c r="R1669" s="119">
        <v>1</v>
      </c>
      <c r="S1669" s="119"/>
      <c r="T1669" s="119"/>
      <c r="U1669" s="119"/>
      <c r="V1669" s="119"/>
      <c r="W1669" s="119"/>
      <c r="X1669" s="119" t="s">
        <v>6008</v>
      </c>
      <c r="Y1669" s="119" t="s">
        <v>6009</v>
      </c>
      <c r="Z1669" s="119" t="s">
        <v>6010</v>
      </c>
      <c r="AA1669" s="119" t="s">
        <v>6011</v>
      </c>
      <c r="AB1669" s="119" t="s">
        <v>1209</v>
      </c>
      <c r="AD1669" s="300"/>
      <c r="AE1669" s="304"/>
      <c r="AF1669" s="297"/>
      <c r="AG1669" s="355">
        <v>0</v>
      </c>
      <c r="AH1669" s="297" t="s">
        <v>6007</v>
      </c>
      <c r="AI1669" s="297" t="s">
        <v>6007</v>
      </c>
      <c r="AJ1669" s="302">
        <v>3</v>
      </c>
      <c r="AX1669" s="303"/>
      <c r="AZ1669" s="303"/>
      <c r="BB1669" s="304"/>
      <c r="BC1669" s="304"/>
      <c r="BD1669" s="303"/>
      <c r="BE1669" s="303"/>
      <c r="BF1669" s="305"/>
      <c r="BG1669" s="305"/>
      <c r="BH1669" s="306" t="s">
        <v>2655</v>
      </c>
      <c r="BI1669" s="163"/>
      <c r="BJ1669" s="305" t="s">
        <v>110</v>
      </c>
      <c r="BK1669" s="305" t="s">
        <v>115</v>
      </c>
      <c r="BL1669" s="305">
        <v>0.7</v>
      </c>
      <c r="BM1669" s="307"/>
      <c r="BN1669" s="307"/>
      <c r="BO1669" s="307"/>
      <c r="BP1669" s="307"/>
      <c r="BQ1669" s="307"/>
      <c r="BR1669" s="307">
        <v>35</v>
      </c>
      <c r="BS1669" s="307">
        <v>35</v>
      </c>
      <c r="BT1669" s="307"/>
      <c r="BU1669" s="307"/>
      <c r="BV1669" s="309"/>
      <c r="BW1669" s="310"/>
      <c r="BX1669" s="305"/>
      <c r="BY1669" s="308"/>
      <c r="BZ1669" s="308"/>
      <c r="CA1669" s="308"/>
      <c r="CB1669" s="308"/>
      <c r="CC1669" s="307"/>
      <c r="CD1669" s="305"/>
      <c r="CE1669" s="310"/>
      <c r="CF1669" s="305"/>
      <c r="CG1669" s="308"/>
      <c r="CH1669" s="308"/>
      <c r="CI1669" s="308"/>
      <c r="CJ1669" s="308"/>
      <c r="CK1669" s="307"/>
      <c r="CL1669" s="307"/>
      <c r="CM1669" s="307"/>
      <c r="CN1669" s="311"/>
      <c r="CO1669" s="305"/>
      <c r="CP1669" s="305"/>
      <c r="CQ1669" s="308"/>
      <c r="CR1669" s="308"/>
      <c r="CS1669" s="308"/>
      <c r="CT1669" s="308"/>
      <c r="CW1669" s="318" t="s">
        <v>2655</v>
      </c>
      <c r="CX1669" s="318" t="s">
        <v>2736</v>
      </c>
      <c r="CY1669" s="320" t="s">
        <v>925</v>
      </c>
      <c r="CZ1669" s="319" t="s">
        <v>53</v>
      </c>
      <c r="DA1669" s="319" t="s">
        <v>53</v>
      </c>
      <c r="DB1669" s="319">
        <v>30</v>
      </c>
      <c r="DC1669" s="319">
        <v>150</v>
      </c>
      <c r="DD1669" s="319">
        <v>17.5</v>
      </c>
      <c r="DE1669" s="319">
        <v>17.5</v>
      </c>
      <c r="DF1669" s="319" t="s">
        <v>48</v>
      </c>
    </row>
    <row r="1670" spans="1:110" s="299" customFormat="1" ht="16" customHeight="1">
      <c r="A1670" s="297" t="s">
        <v>6012</v>
      </c>
      <c r="B1670" s="297" t="s">
        <v>6012</v>
      </c>
      <c r="C1670" s="119" t="s">
        <v>115</v>
      </c>
      <c r="D1670" s="119" t="s">
        <v>2736</v>
      </c>
      <c r="E1670" s="119" t="s">
        <v>2745</v>
      </c>
      <c r="F1670" s="298">
        <v>1670</v>
      </c>
      <c r="G1670" s="119"/>
      <c r="H1670" s="119"/>
      <c r="I1670" s="119"/>
      <c r="J1670" s="119"/>
      <c r="K1670" s="119" t="s">
        <v>378</v>
      </c>
      <c r="L1670" s="119"/>
      <c r="M1670" s="119" t="s">
        <v>147</v>
      </c>
      <c r="N1670" s="119"/>
      <c r="O1670" s="119"/>
      <c r="P1670" s="119"/>
      <c r="Q1670" s="119"/>
      <c r="R1670" s="119">
        <v>1</v>
      </c>
      <c r="S1670" s="119"/>
      <c r="T1670" s="119"/>
      <c r="U1670" s="119"/>
      <c r="V1670" s="119"/>
      <c r="W1670" s="119"/>
      <c r="X1670" s="119" t="s">
        <v>6013</v>
      </c>
      <c r="Y1670" s="119" t="s">
        <v>6014</v>
      </c>
      <c r="Z1670" s="119" t="s">
        <v>6015</v>
      </c>
      <c r="AA1670" s="119" t="s">
        <v>6016</v>
      </c>
      <c r="AB1670" s="119" t="s">
        <v>1209</v>
      </c>
      <c r="AD1670" s="300"/>
      <c r="AE1670" s="304"/>
      <c r="AF1670" s="297"/>
      <c r="AG1670" s="355">
        <v>0</v>
      </c>
      <c r="AH1670" s="297" t="s">
        <v>6012</v>
      </c>
      <c r="AI1670" s="297" t="s">
        <v>6012</v>
      </c>
      <c r="AJ1670" s="302">
        <v>4</v>
      </c>
      <c r="AX1670" s="303"/>
      <c r="AZ1670" s="303"/>
      <c r="BB1670" s="304"/>
      <c r="BC1670" s="304"/>
      <c r="BD1670" s="303"/>
      <c r="BE1670" s="303"/>
      <c r="BF1670" s="305"/>
      <c r="BG1670" s="305"/>
      <c r="BH1670" s="306" t="s">
        <v>2736</v>
      </c>
      <c r="BI1670" s="163"/>
      <c r="BJ1670" s="305" t="s">
        <v>110</v>
      </c>
      <c r="BK1670" s="305" t="s">
        <v>115</v>
      </c>
      <c r="BL1670" s="305">
        <v>0.4</v>
      </c>
      <c r="BM1670" s="307"/>
      <c r="BN1670" s="307"/>
      <c r="BO1670" s="307"/>
      <c r="BP1670" s="307"/>
      <c r="BQ1670" s="307"/>
      <c r="BR1670" s="307">
        <v>12</v>
      </c>
      <c r="BS1670" s="307">
        <v>12</v>
      </c>
      <c r="BT1670" s="307"/>
      <c r="BU1670" s="307"/>
      <c r="BV1670" s="309"/>
      <c r="BW1670" s="310"/>
      <c r="BX1670" s="305"/>
      <c r="BY1670" s="308"/>
      <c r="BZ1670" s="308"/>
      <c r="CA1670" s="308"/>
      <c r="CB1670" s="308"/>
      <c r="CC1670" s="307"/>
      <c r="CD1670" s="305"/>
      <c r="CE1670" s="310"/>
      <c r="CF1670" s="305"/>
      <c r="CG1670" s="308"/>
      <c r="CH1670" s="308"/>
      <c r="CI1670" s="308"/>
      <c r="CJ1670" s="308"/>
      <c r="CK1670" s="307"/>
      <c r="CL1670" s="307"/>
      <c r="CM1670" s="307"/>
      <c r="CN1670" s="311"/>
      <c r="CO1670" s="305"/>
      <c r="CP1670" s="305"/>
      <c r="CQ1670" s="308"/>
      <c r="CR1670" s="308"/>
      <c r="CS1670" s="308"/>
      <c r="CT1670" s="308"/>
      <c r="CW1670" s="318" t="s">
        <v>2736</v>
      </c>
      <c r="CX1670" s="318" t="s">
        <v>2745</v>
      </c>
      <c r="CY1670" s="320" t="s">
        <v>925</v>
      </c>
      <c r="CZ1670" s="319" t="s">
        <v>53</v>
      </c>
      <c r="DA1670" s="319" t="s">
        <v>53</v>
      </c>
      <c r="DB1670" s="319">
        <v>30</v>
      </c>
      <c r="DC1670" s="319">
        <v>150</v>
      </c>
      <c r="DD1670" s="319">
        <v>6</v>
      </c>
      <c r="DE1670" s="319">
        <v>6</v>
      </c>
      <c r="DF1670" s="319" t="s">
        <v>48</v>
      </c>
    </row>
    <row r="1671" spans="1:110" s="299" customFormat="1" ht="16" customHeight="1">
      <c r="A1671" s="297" t="s">
        <v>6017</v>
      </c>
      <c r="B1671" s="297" t="s">
        <v>6017</v>
      </c>
      <c r="C1671" s="119" t="s">
        <v>115</v>
      </c>
      <c r="D1671" s="119" t="s">
        <v>2736</v>
      </c>
      <c r="E1671" s="119" t="s">
        <v>2754</v>
      </c>
      <c r="F1671" s="298">
        <v>1671</v>
      </c>
      <c r="G1671" s="119"/>
      <c r="H1671" s="119"/>
      <c r="I1671" s="119"/>
      <c r="J1671" s="119"/>
      <c r="K1671" s="119" t="s">
        <v>378</v>
      </c>
      <c r="L1671" s="119"/>
      <c r="M1671" s="119" t="s">
        <v>147</v>
      </c>
      <c r="N1671" s="119"/>
      <c r="O1671" s="119"/>
      <c r="P1671" s="119"/>
      <c r="Q1671" s="119"/>
      <c r="R1671" s="119">
        <v>1</v>
      </c>
      <c r="S1671" s="119"/>
      <c r="T1671" s="119"/>
      <c r="U1671" s="119"/>
      <c r="V1671" s="119"/>
      <c r="W1671" s="119"/>
      <c r="X1671" s="119" t="s">
        <v>6018</v>
      </c>
      <c r="Y1671" s="119" t="s">
        <v>6019</v>
      </c>
      <c r="Z1671" s="119" t="s">
        <v>6020</v>
      </c>
      <c r="AA1671" s="119" t="s">
        <v>6021</v>
      </c>
      <c r="AB1671" s="119" t="s">
        <v>1209</v>
      </c>
      <c r="AD1671" s="300"/>
      <c r="AE1671" s="304"/>
      <c r="AF1671" s="297"/>
      <c r="AG1671" s="355">
        <v>0</v>
      </c>
      <c r="AH1671" s="297" t="s">
        <v>6017</v>
      </c>
      <c r="AI1671" s="297" t="s">
        <v>6017</v>
      </c>
      <c r="AJ1671" s="302">
        <v>4</v>
      </c>
      <c r="AX1671" s="303"/>
      <c r="AZ1671" s="303"/>
      <c r="BB1671" s="304"/>
      <c r="BC1671" s="304"/>
      <c r="BD1671" s="303"/>
      <c r="BE1671" s="303"/>
      <c r="BF1671" s="305"/>
      <c r="BG1671" s="305"/>
      <c r="BH1671" s="306" t="s">
        <v>2736</v>
      </c>
      <c r="BI1671" s="163"/>
      <c r="BJ1671" s="305" t="s">
        <v>110</v>
      </c>
      <c r="BK1671" s="305" t="s">
        <v>115</v>
      </c>
      <c r="BL1671" s="305">
        <v>0.4</v>
      </c>
      <c r="BM1671" s="307"/>
      <c r="BN1671" s="307"/>
      <c r="BO1671" s="307"/>
      <c r="BP1671" s="307"/>
      <c r="BQ1671" s="307"/>
      <c r="BR1671" s="307">
        <v>12</v>
      </c>
      <c r="BS1671" s="307">
        <v>12</v>
      </c>
      <c r="BT1671" s="307"/>
      <c r="BU1671" s="307"/>
      <c r="BV1671" s="309"/>
      <c r="BW1671" s="310"/>
      <c r="BX1671" s="305"/>
      <c r="BY1671" s="308"/>
      <c r="BZ1671" s="308"/>
      <c r="CA1671" s="308"/>
      <c r="CB1671" s="308"/>
      <c r="CC1671" s="307"/>
      <c r="CD1671" s="305"/>
      <c r="CE1671" s="310"/>
      <c r="CF1671" s="305"/>
      <c r="CG1671" s="308"/>
      <c r="CH1671" s="308"/>
      <c r="CI1671" s="308"/>
      <c r="CJ1671" s="308"/>
      <c r="CK1671" s="307"/>
      <c r="CL1671" s="307"/>
      <c r="CM1671" s="307"/>
      <c r="CN1671" s="311"/>
      <c r="CO1671" s="305"/>
      <c r="CP1671" s="305"/>
      <c r="CQ1671" s="308"/>
      <c r="CR1671" s="308"/>
      <c r="CS1671" s="308"/>
      <c r="CT1671" s="308"/>
      <c r="CW1671" s="318" t="s">
        <v>2736</v>
      </c>
      <c r="CX1671" s="318" t="s">
        <v>2754</v>
      </c>
      <c r="CY1671" s="320" t="s">
        <v>925</v>
      </c>
      <c r="CZ1671" s="319" t="s">
        <v>53</v>
      </c>
      <c r="DA1671" s="319" t="s">
        <v>53</v>
      </c>
      <c r="DB1671" s="319">
        <v>30</v>
      </c>
      <c r="DC1671" s="319">
        <v>150</v>
      </c>
      <c r="DD1671" s="319">
        <v>6</v>
      </c>
      <c r="DE1671" s="319">
        <v>6</v>
      </c>
      <c r="DF1671" s="319" t="s">
        <v>48</v>
      </c>
    </row>
    <row r="1672" spans="1:110" s="299" customFormat="1" ht="16" customHeight="1">
      <c r="A1672" s="297" t="s">
        <v>6022</v>
      </c>
      <c r="B1672" s="297" t="s">
        <v>6022</v>
      </c>
      <c r="C1672" s="119" t="s">
        <v>115</v>
      </c>
      <c r="D1672" s="119" t="s">
        <v>2736</v>
      </c>
      <c r="E1672" s="119" t="s">
        <v>2763</v>
      </c>
      <c r="F1672" s="298">
        <v>1672</v>
      </c>
      <c r="G1672" s="119"/>
      <c r="H1672" s="119"/>
      <c r="I1672" s="119"/>
      <c r="J1672" s="119"/>
      <c r="K1672" s="119" t="s">
        <v>378</v>
      </c>
      <c r="L1672" s="119"/>
      <c r="M1672" s="119" t="s">
        <v>147</v>
      </c>
      <c r="N1672" s="119"/>
      <c r="O1672" s="119"/>
      <c r="P1672" s="119"/>
      <c r="Q1672" s="119"/>
      <c r="R1672" s="119">
        <v>1</v>
      </c>
      <c r="S1672" s="119"/>
      <c r="T1672" s="119"/>
      <c r="U1672" s="119"/>
      <c r="V1672" s="119"/>
      <c r="W1672" s="119"/>
      <c r="X1672" s="119" t="s">
        <v>6023</v>
      </c>
      <c r="Y1672" s="119" t="s">
        <v>6024</v>
      </c>
      <c r="Z1672" s="119" t="s">
        <v>6025</v>
      </c>
      <c r="AA1672" s="119" t="s">
        <v>6026</v>
      </c>
      <c r="AB1672" s="119" t="s">
        <v>1209</v>
      </c>
      <c r="AD1672" s="300"/>
      <c r="AE1672" s="304"/>
      <c r="AF1672" s="297"/>
      <c r="AG1672" s="355">
        <v>0</v>
      </c>
      <c r="AH1672" s="297" t="s">
        <v>6022</v>
      </c>
      <c r="AI1672" s="297" t="s">
        <v>6022</v>
      </c>
      <c r="AJ1672" s="302">
        <v>4</v>
      </c>
      <c r="AX1672" s="303"/>
      <c r="AZ1672" s="303"/>
      <c r="BB1672" s="304"/>
      <c r="BC1672" s="304"/>
      <c r="BD1672" s="303"/>
      <c r="BE1672" s="303"/>
      <c r="BF1672" s="305"/>
      <c r="BG1672" s="305"/>
      <c r="BH1672" s="306" t="s">
        <v>2736</v>
      </c>
      <c r="BI1672" s="163"/>
      <c r="BJ1672" s="305" t="s">
        <v>110</v>
      </c>
      <c r="BK1672" s="305" t="s">
        <v>115</v>
      </c>
      <c r="BL1672" s="305">
        <v>0.4</v>
      </c>
      <c r="BM1672" s="307"/>
      <c r="BN1672" s="307"/>
      <c r="BO1672" s="307"/>
      <c r="BP1672" s="307"/>
      <c r="BQ1672" s="307"/>
      <c r="BR1672" s="307">
        <v>12</v>
      </c>
      <c r="BS1672" s="307">
        <v>12</v>
      </c>
      <c r="BT1672" s="307"/>
      <c r="BU1672" s="307"/>
      <c r="BV1672" s="309"/>
      <c r="BW1672" s="310"/>
      <c r="BX1672" s="305"/>
      <c r="BY1672" s="308"/>
      <c r="BZ1672" s="308"/>
      <c r="CA1672" s="308"/>
      <c r="CB1672" s="308"/>
      <c r="CC1672" s="307"/>
      <c r="CD1672" s="305"/>
      <c r="CE1672" s="310"/>
      <c r="CF1672" s="305"/>
      <c r="CG1672" s="308"/>
      <c r="CH1672" s="308"/>
      <c r="CI1672" s="308"/>
      <c r="CJ1672" s="308"/>
      <c r="CK1672" s="307"/>
      <c r="CL1672" s="307"/>
      <c r="CM1672" s="307"/>
      <c r="CN1672" s="311"/>
      <c r="CO1672" s="305"/>
      <c r="CP1672" s="305"/>
      <c r="CQ1672" s="308"/>
      <c r="CR1672" s="308"/>
      <c r="CS1672" s="308"/>
      <c r="CT1672" s="308"/>
      <c r="CW1672" s="318" t="s">
        <v>2736</v>
      </c>
      <c r="CX1672" s="318" t="s">
        <v>2763</v>
      </c>
      <c r="CY1672" s="320" t="s">
        <v>925</v>
      </c>
      <c r="CZ1672" s="319" t="s">
        <v>53</v>
      </c>
      <c r="DA1672" s="319" t="s">
        <v>53</v>
      </c>
      <c r="DB1672" s="319">
        <v>30</v>
      </c>
      <c r="DC1672" s="319">
        <v>150</v>
      </c>
      <c r="DD1672" s="319">
        <v>6</v>
      </c>
      <c r="DE1672" s="319">
        <v>6</v>
      </c>
      <c r="DF1672" s="319" t="s">
        <v>48</v>
      </c>
    </row>
    <row r="1673" spans="1:110" s="299" customFormat="1" ht="16" customHeight="1">
      <c r="A1673" s="297" t="s">
        <v>6027</v>
      </c>
      <c r="B1673" s="297" t="s">
        <v>6027</v>
      </c>
      <c r="C1673" s="119" t="s">
        <v>115</v>
      </c>
      <c r="D1673" s="119" t="s">
        <v>2638</v>
      </c>
      <c r="E1673" s="119" t="s">
        <v>2772</v>
      </c>
      <c r="F1673" s="298">
        <v>1673</v>
      </c>
      <c r="G1673" s="119"/>
      <c r="H1673" s="119"/>
      <c r="I1673" s="119"/>
      <c r="J1673" s="119"/>
      <c r="K1673" s="119" t="s">
        <v>378</v>
      </c>
      <c r="L1673" s="119"/>
      <c r="M1673" s="119" t="s">
        <v>147</v>
      </c>
      <c r="N1673" s="119"/>
      <c r="O1673" s="119"/>
      <c r="P1673" s="119"/>
      <c r="Q1673" s="119"/>
      <c r="R1673" s="119">
        <v>1</v>
      </c>
      <c r="S1673" s="119"/>
      <c r="T1673" s="119"/>
      <c r="U1673" s="119"/>
      <c r="V1673" s="119"/>
      <c r="W1673" s="119"/>
      <c r="X1673" s="119" t="s">
        <v>6028</v>
      </c>
      <c r="Y1673" s="119" t="s">
        <v>6029</v>
      </c>
      <c r="Z1673" s="119" t="s">
        <v>6030</v>
      </c>
      <c r="AA1673" s="119" t="s">
        <v>6031</v>
      </c>
      <c r="AB1673" s="119" t="s">
        <v>1209</v>
      </c>
      <c r="AD1673" s="300"/>
      <c r="AE1673" s="304"/>
      <c r="AF1673" s="297"/>
      <c r="AG1673" s="355">
        <v>0</v>
      </c>
      <c r="AH1673" s="297" t="s">
        <v>6027</v>
      </c>
      <c r="AI1673" s="297" t="s">
        <v>6027</v>
      </c>
      <c r="AJ1673" s="302">
        <v>2</v>
      </c>
      <c r="AX1673" s="303"/>
      <c r="AZ1673" s="303"/>
      <c r="BB1673" s="304"/>
      <c r="BC1673" s="304"/>
      <c r="BD1673" s="303"/>
      <c r="BE1673" s="303"/>
      <c r="BF1673" s="305"/>
      <c r="BG1673" s="305"/>
      <c r="BH1673" s="306" t="s">
        <v>2638</v>
      </c>
      <c r="BI1673" s="163"/>
      <c r="BJ1673" s="305" t="s">
        <v>110</v>
      </c>
      <c r="BK1673" s="305" t="s">
        <v>115</v>
      </c>
      <c r="BL1673" s="305">
        <v>1.5</v>
      </c>
      <c r="BM1673" s="307"/>
      <c r="BN1673" s="307"/>
      <c r="BO1673" s="307"/>
      <c r="BP1673" s="307"/>
      <c r="BQ1673" s="307"/>
      <c r="BR1673" s="307">
        <v>60</v>
      </c>
      <c r="BS1673" s="307">
        <v>60</v>
      </c>
      <c r="BT1673" s="307"/>
      <c r="BU1673" s="307"/>
      <c r="BV1673" s="309"/>
      <c r="BW1673" s="310"/>
      <c r="BX1673" s="305"/>
      <c r="BY1673" s="308"/>
      <c r="BZ1673" s="308"/>
      <c r="CA1673" s="308"/>
      <c r="CB1673" s="308"/>
      <c r="CC1673" s="307"/>
      <c r="CD1673" s="305"/>
      <c r="CE1673" s="310"/>
      <c r="CF1673" s="305"/>
      <c r="CG1673" s="308"/>
      <c r="CH1673" s="308"/>
      <c r="CI1673" s="308"/>
      <c r="CJ1673" s="308"/>
      <c r="CK1673" s="307"/>
      <c r="CL1673" s="307"/>
      <c r="CM1673" s="307"/>
      <c r="CN1673" s="311"/>
      <c r="CO1673" s="305"/>
      <c r="CP1673" s="305"/>
      <c r="CQ1673" s="308"/>
      <c r="CR1673" s="308"/>
      <c r="CS1673" s="308"/>
      <c r="CT1673" s="308"/>
      <c r="CW1673" s="318" t="s">
        <v>2638</v>
      </c>
      <c r="CX1673" s="318" t="s">
        <v>2772</v>
      </c>
      <c r="CY1673" s="320" t="s">
        <v>925</v>
      </c>
      <c r="CZ1673" s="319" t="s">
        <v>53</v>
      </c>
      <c r="DA1673" s="319" t="s">
        <v>53</v>
      </c>
      <c r="DB1673" s="319">
        <v>30</v>
      </c>
      <c r="DC1673" s="319">
        <v>150</v>
      </c>
      <c r="DD1673" s="319">
        <v>30</v>
      </c>
      <c r="DE1673" s="319">
        <v>30</v>
      </c>
      <c r="DF1673" s="319" t="s">
        <v>48</v>
      </c>
    </row>
    <row r="1674" spans="1:110" s="299" customFormat="1" ht="16" customHeight="1">
      <c r="A1674" s="297" t="s">
        <v>6032</v>
      </c>
      <c r="B1674" s="297" t="s">
        <v>6032</v>
      </c>
      <c r="C1674" s="119" t="s">
        <v>115</v>
      </c>
      <c r="D1674" s="119" t="s">
        <v>2772</v>
      </c>
      <c r="E1674" s="119" t="s">
        <v>2781</v>
      </c>
      <c r="F1674" s="298">
        <v>1674</v>
      </c>
      <c r="G1674" s="119"/>
      <c r="H1674" s="119"/>
      <c r="I1674" s="119"/>
      <c r="J1674" s="119"/>
      <c r="K1674" s="119" t="s">
        <v>378</v>
      </c>
      <c r="L1674" s="119"/>
      <c r="M1674" s="119" t="s">
        <v>147</v>
      </c>
      <c r="N1674" s="119"/>
      <c r="O1674" s="119"/>
      <c r="P1674" s="119"/>
      <c r="Q1674" s="119"/>
      <c r="R1674" s="119">
        <v>1</v>
      </c>
      <c r="S1674" s="119"/>
      <c r="T1674" s="119"/>
      <c r="U1674" s="119"/>
      <c r="V1674" s="119"/>
      <c r="W1674" s="119"/>
      <c r="X1674" s="119" t="s">
        <v>6033</v>
      </c>
      <c r="Y1674" s="119" t="s">
        <v>6034</v>
      </c>
      <c r="Z1674" s="119" t="s">
        <v>6035</v>
      </c>
      <c r="AA1674" s="119" t="s">
        <v>6036</v>
      </c>
      <c r="AB1674" s="119" t="s">
        <v>1209</v>
      </c>
      <c r="AD1674" s="300"/>
      <c r="AE1674" s="304"/>
      <c r="AF1674" s="297"/>
      <c r="AG1674" s="355">
        <v>0</v>
      </c>
      <c r="AH1674" s="297" t="s">
        <v>6032</v>
      </c>
      <c r="AI1674" s="297" t="s">
        <v>6032</v>
      </c>
      <c r="AJ1674" s="302">
        <v>3</v>
      </c>
      <c r="AX1674" s="303"/>
      <c r="AZ1674" s="303"/>
      <c r="BB1674" s="304"/>
      <c r="BC1674" s="304"/>
      <c r="BD1674" s="303"/>
      <c r="BE1674" s="303"/>
      <c r="BF1674" s="305"/>
      <c r="BG1674" s="305"/>
      <c r="BH1674" s="306" t="s">
        <v>2772</v>
      </c>
      <c r="BI1674" s="163"/>
      <c r="BJ1674" s="305" t="s">
        <v>110</v>
      </c>
      <c r="BK1674" s="305" t="s">
        <v>115</v>
      </c>
      <c r="BL1674" s="305">
        <v>0.7</v>
      </c>
      <c r="BM1674" s="307"/>
      <c r="BN1674" s="307"/>
      <c r="BO1674" s="307"/>
      <c r="BP1674" s="307"/>
      <c r="BQ1674" s="307"/>
      <c r="BR1674" s="307">
        <v>35</v>
      </c>
      <c r="BS1674" s="307">
        <v>35</v>
      </c>
      <c r="BT1674" s="307"/>
      <c r="BU1674" s="307"/>
      <c r="BV1674" s="309"/>
      <c r="BW1674" s="310"/>
      <c r="BX1674" s="305"/>
      <c r="BY1674" s="308"/>
      <c r="BZ1674" s="308"/>
      <c r="CA1674" s="308"/>
      <c r="CB1674" s="308"/>
      <c r="CC1674" s="307"/>
      <c r="CD1674" s="305"/>
      <c r="CE1674" s="310"/>
      <c r="CF1674" s="305"/>
      <c r="CG1674" s="308"/>
      <c r="CH1674" s="308"/>
      <c r="CI1674" s="308"/>
      <c r="CJ1674" s="308"/>
      <c r="CK1674" s="307"/>
      <c r="CL1674" s="307"/>
      <c r="CM1674" s="307"/>
      <c r="CN1674" s="311"/>
      <c r="CO1674" s="305"/>
      <c r="CP1674" s="305"/>
      <c r="CQ1674" s="308"/>
      <c r="CR1674" s="308"/>
      <c r="CS1674" s="308"/>
      <c r="CT1674" s="308"/>
      <c r="CW1674" s="318" t="s">
        <v>2772</v>
      </c>
      <c r="CX1674" s="318" t="s">
        <v>2781</v>
      </c>
      <c r="CY1674" s="320" t="s">
        <v>925</v>
      </c>
      <c r="CZ1674" s="319" t="s">
        <v>53</v>
      </c>
      <c r="DA1674" s="319" t="s">
        <v>53</v>
      </c>
      <c r="DB1674" s="319">
        <v>30</v>
      </c>
      <c r="DC1674" s="319">
        <v>150</v>
      </c>
      <c r="DD1674" s="319">
        <v>17.5</v>
      </c>
      <c r="DE1674" s="319">
        <v>17.5</v>
      </c>
      <c r="DF1674" s="319" t="s">
        <v>48</v>
      </c>
    </row>
    <row r="1675" spans="1:110" s="299" customFormat="1" ht="16" customHeight="1">
      <c r="A1675" s="297" t="s">
        <v>6037</v>
      </c>
      <c r="B1675" s="297" t="s">
        <v>6037</v>
      </c>
      <c r="C1675" s="119" t="s">
        <v>115</v>
      </c>
      <c r="D1675" s="119" t="s">
        <v>2781</v>
      </c>
      <c r="E1675" s="119" t="s">
        <v>2790</v>
      </c>
      <c r="F1675" s="298">
        <v>1675</v>
      </c>
      <c r="G1675" s="119"/>
      <c r="H1675" s="119"/>
      <c r="I1675" s="119"/>
      <c r="J1675" s="119"/>
      <c r="K1675" s="119" t="s">
        <v>378</v>
      </c>
      <c r="L1675" s="119"/>
      <c r="M1675" s="119" t="s">
        <v>147</v>
      </c>
      <c r="N1675" s="119"/>
      <c r="O1675" s="119"/>
      <c r="P1675" s="119"/>
      <c r="Q1675" s="119"/>
      <c r="R1675" s="119">
        <v>1</v>
      </c>
      <c r="S1675" s="119"/>
      <c r="T1675" s="119"/>
      <c r="U1675" s="119"/>
      <c r="V1675" s="119"/>
      <c r="W1675" s="119"/>
      <c r="X1675" s="119" t="s">
        <v>6038</v>
      </c>
      <c r="Y1675" s="119" t="s">
        <v>6039</v>
      </c>
      <c r="Z1675" s="119" t="s">
        <v>6040</v>
      </c>
      <c r="AA1675" s="119" t="s">
        <v>6041</v>
      </c>
      <c r="AB1675" s="119" t="s">
        <v>1209</v>
      </c>
      <c r="AD1675" s="300"/>
      <c r="AE1675" s="304"/>
      <c r="AF1675" s="297"/>
      <c r="AG1675" s="355">
        <v>0</v>
      </c>
      <c r="AH1675" s="297" t="s">
        <v>6037</v>
      </c>
      <c r="AI1675" s="297" t="s">
        <v>6037</v>
      </c>
      <c r="AJ1675" s="302">
        <v>4</v>
      </c>
      <c r="AX1675" s="303"/>
      <c r="AZ1675" s="303"/>
      <c r="BB1675" s="304"/>
      <c r="BC1675" s="304"/>
      <c r="BD1675" s="303"/>
      <c r="BE1675" s="303"/>
      <c r="BF1675" s="305"/>
      <c r="BG1675" s="305"/>
      <c r="BH1675" s="306" t="s">
        <v>2781</v>
      </c>
      <c r="BI1675" s="163"/>
      <c r="BJ1675" s="305" t="s">
        <v>110</v>
      </c>
      <c r="BK1675" s="305" t="s">
        <v>115</v>
      </c>
      <c r="BL1675" s="305">
        <v>0.4</v>
      </c>
      <c r="BM1675" s="307"/>
      <c r="BN1675" s="307"/>
      <c r="BO1675" s="307"/>
      <c r="BP1675" s="307"/>
      <c r="BQ1675" s="307"/>
      <c r="BR1675" s="307">
        <v>12</v>
      </c>
      <c r="BS1675" s="307">
        <v>12</v>
      </c>
      <c r="BT1675" s="307"/>
      <c r="BU1675" s="307"/>
      <c r="BV1675" s="309"/>
      <c r="BW1675" s="310"/>
      <c r="BX1675" s="305"/>
      <c r="BY1675" s="308"/>
      <c r="BZ1675" s="308"/>
      <c r="CA1675" s="308"/>
      <c r="CB1675" s="308"/>
      <c r="CC1675" s="307"/>
      <c r="CD1675" s="305"/>
      <c r="CE1675" s="310"/>
      <c r="CF1675" s="305"/>
      <c r="CG1675" s="308"/>
      <c r="CH1675" s="308"/>
      <c r="CI1675" s="308"/>
      <c r="CJ1675" s="308"/>
      <c r="CK1675" s="307"/>
      <c r="CL1675" s="307"/>
      <c r="CM1675" s="307"/>
      <c r="CN1675" s="311"/>
      <c r="CO1675" s="305"/>
      <c r="CP1675" s="305"/>
      <c r="CQ1675" s="308"/>
      <c r="CR1675" s="308"/>
      <c r="CS1675" s="308"/>
      <c r="CT1675" s="308"/>
      <c r="CW1675" s="318" t="s">
        <v>2781</v>
      </c>
      <c r="CX1675" s="318" t="s">
        <v>2790</v>
      </c>
      <c r="CY1675" s="320" t="s">
        <v>925</v>
      </c>
      <c r="CZ1675" s="319" t="s">
        <v>53</v>
      </c>
      <c r="DA1675" s="319" t="s">
        <v>53</v>
      </c>
      <c r="DB1675" s="319">
        <v>30</v>
      </c>
      <c r="DC1675" s="319">
        <v>150</v>
      </c>
      <c r="DD1675" s="319">
        <v>6</v>
      </c>
      <c r="DE1675" s="319">
        <v>6</v>
      </c>
      <c r="DF1675" s="319" t="s">
        <v>48</v>
      </c>
    </row>
    <row r="1676" spans="1:110" s="299" customFormat="1" ht="16" customHeight="1">
      <c r="A1676" s="297" t="s">
        <v>6042</v>
      </c>
      <c r="B1676" s="297" t="s">
        <v>6042</v>
      </c>
      <c r="C1676" s="119" t="s">
        <v>115</v>
      </c>
      <c r="D1676" s="119" t="s">
        <v>2781</v>
      </c>
      <c r="E1676" s="119" t="s">
        <v>2799</v>
      </c>
      <c r="F1676" s="298">
        <v>1676</v>
      </c>
      <c r="G1676" s="119"/>
      <c r="H1676" s="119"/>
      <c r="I1676" s="119"/>
      <c r="J1676" s="119"/>
      <c r="K1676" s="119" t="s">
        <v>378</v>
      </c>
      <c r="L1676" s="119"/>
      <c r="M1676" s="119" t="s">
        <v>147</v>
      </c>
      <c r="N1676" s="119"/>
      <c r="O1676" s="119"/>
      <c r="P1676" s="119"/>
      <c r="Q1676" s="119"/>
      <c r="R1676" s="119">
        <v>1</v>
      </c>
      <c r="S1676" s="119"/>
      <c r="T1676" s="119"/>
      <c r="U1676" s="119"/>
      <c r="V1676" s="119"/>
      <c r="W1676" s="119"/>
      <c r="X1676" s="119" t="s">
        <v>6043</v>
      </c>
      <c r="Y1676" s="119" t="s">
        <v>6044</v>
      </c>
      <c r="Z1676" s="119" t="s">
        <v>6045</v>
      </c>
      <c r="AA1676" s="119" t="s">
        <v>6046</v>
      </c>
      <c r="AB1676" s="119" t="s">
        <v>1209</v>
      </c>
      <c r="AD1676" s="300"/>
      <c r="AE1676" s="304"/>
      <c r="AF1676" s="297"/>
      <c r="AG1676" s="355">
        <v>0</v>
      </c>
      <c r="AH1676" s="297" t="s">
        <v>6042</v>
      </c>
      <c r="AI1676" s="297" t="s">
        <v>6042</v>
      </c>
      <c r="AJ1676" s="302">
        <v>4</v>
      </c>
      <c r="AX1676" s="303"/>
      <c r="AZ1676" s="303"/>
      <c r="BB1676" s="304"/>
      <c r="BC1676" s="304"/>
      <c r="BD1676" s="303"/>
      <c r="BE1676" s="303"/>
      <c r="BF1676" s="305"/>
      <c r="BG1676" s="305"/>
      <c r="BH1676" s="306" t="s">
        <v>2781</v>
      </c>
      <c r="BI1676" s="163"/>
      <c r="BJ1676" s="305" t="s">
        <v>110</v>
      </c>
      <c r="BK1676" s="305" t="s">
        <v>115</v>
      </c>
      <c r="BL1676" s="305">
        <v>0.4</v>
      </c>
      <c r="BM1676" s="307"/>
      <c r="BN1676" s="307"/>
      <c r="BO1676" s="307"/>
      <c r="BP1676" s="307"/>
      <c r="BQ1676" s="307"/>
      <c r="BR1676" s="307">
        <v>12</v>
      </c>
      <c r="BS1676" s="307">
        <v>12</v>
      </c>
      <c r="BT1676" s="307"/>
      <c r="BU1676" s="307"/>
      <c r="BV1676" s="309"/>
      <c r="BW1676" s="310"/>
      <c r="BX1676" s="305"/>
      <c r="BY1676" s="308"/>
      <c r="BZ1676" s="308"/>
      <c r="CA1676" s="308"/>
      <c r="CB1676" s="308"/>
      <c r="CC1676" s="307"/>
      <c r="CD1676" s="305"/>
      <c r="CE1676" s="310"/>
      <c r="CF1676" s="305"/>
      <c r="CG1676" s="308"/>
      <c r="CH1676" s="308"/>
      <c r="CI1676" s="308"/>
      <c r="CJ1676" s="308"/>
      <c r="CK1676" s="307"/>
      <c r="CL1676" s="307"/>
      <c r="CM1676" s="307"/>
      <c r="CN1676" s="311"/>
      <c r="CO1676" s="305"/>
      <c r="CP1676" s="305"/>
      <c r="CQ1676" s="308"/>
      <c r="CR1676" s="308"/>
      <c r="CS1676" s="308"/>
      <c r="CT1676" s="308"/>
      <c r="CW1676" s="318" t="s">
        <v>2781</v>
      </c>
      <c r="CX1676" s="318" t="s">
        <v>2799</v>
      </c>
      <c r="CY1676" s="320" t="s">
        <v>925</v>
      </c>
      <c r="CZ1676" s="319" t="s">
        <v>53</v>
      </c>
      <c r="DA1676" s="319" t="s">
        <v>53</v>
      </c>
      <c r="DB1676" s="319">
        <v>30</v>
      </c>
      <c r="DC1676" s="319">
        <v>150</v>
      </c>
      <c r="DD1676" s="319">
        <v>6</v>
      </c>
      <c r="DE1676" s="319">
        <v>6</v>
      </c>
      <c r="DF1676" s="319" t="s">
        <v>48</v>
      </c>
    </row>
    <row r="1677" spans="1:110" s="299" customFormat="1" ht="16" customHeight="1">
      <c r="A1677" s="297" t="s">
        <v>6047</v>
      </c>
      <c r="B1677" s="297" t="s">
        <v>6047</v>
      </c>
      <c r="C1677" s="119" t="s">
        <v>115</v>
      </c>
      <c r="D1677" s="119" t="s">
        <v>2781</v>
      </c>
      <c r="E1677" s="119" t="s">
        <v>2808</v>
      </c>
      <c r="F1677" s="298">
        <v>1677</v>
      </c>
      <c r="G1677" s="119"/>
      <c r="H1677" s="119"/>
      <c r="I1677" s="119"/>
      <c r="J1677" s="119"/>
      <c r="K1677" s="119" t="s">
        <v>378</v>
      </c>
      <c r="L1677" s="119"/>
      <c r="M1677" s="119" t="s">
        <v>147</v>
      </c>
      <c r="N1677" s="119"/>
      <c r="O1677" s="119"/>
      <c r="P1677" s="119"/>
      <c r="Q1677" s="119"/>
      <c r="R1677" s="119">
        <v>1</v>
      </c>
      <c r="S1677" s="119"/>
      <c r="T1677" s="119"/>
      <c r="U1677" s="119"/>
      <c r="V1677" s="119"/>
      <c r="W1677" s="119"/>
      <c r="X1677" s="119" t="s">
        <v>6048</v>
      </c>
      <c r="Y1677" s="119" t="s">
        <v>6049</v>
      </c>
      <c r="Z1677" s="119" t="s">
        <v>6050</v>
      </c>
      <c r="AA1677" s="119" t="s">
        <v>6051</v>
      </c>
      <c r="AB1677" s="119" t="s">
        <v>1209</v>
      </c>
      <c r="AD1677" s="300"/>
      <c r="AE1677" s="304"/>
      <c r="AF1677" s="297"/>
      <c r="AG1677" s="355">
        <v>0</v>
      </c>
      <c r="AH1677" s="297" t="s">
        <v>6047</v>
      </c>
      <c r="AI1677" s="297" t="s">
        <v>6047</v>
      </c>
      <c r="AJ1677" s="302">
        <v>4</v>
      </c>
      <c r="AX1677" s="303"/>
      <c r="AZ1677" s="303"/>
      <c r="BB1677" s="304"/>
      <c r="BC1677" s="304"/>
      <c r="BD1677" s="303"/>
      <c r="BE1677" s="303"/>
      <c r="BF1677" s="305"/>
      <c r="BG1677" s="305"/>
      <c r="BH1677" s="306" t="s">
        <v>2781</v>
      </c>
      <c r="BI1677" s="163"/>
      <c r="BJ1677" s="305" t="s">
        <v>110</v>
      </c>
      <c r="BK1677" s="305" t="s">
        <v>115</v>
      </c>
      <c r="BL1677" s="305">
        <v>0.4</v>
      </c>
      <c r="BM1677" s="307"/>
      <c r="BN1677" s="307"/>
      <c r="BO1677" s="307"/>
      <c r="BP1677" s="307"/>
      <c r="BQ1677" s="307"/>
      <c r="BR1677" s="307">
        <v>12</v>
      </c>
      <c r="BS1677" s="307">
        <v>12</v>
      </c>
      <c r="BT1677" s="307"/>
      <c r="BU1677" s="307"/>
      <c r="BV1677" s="309"/>
      <c r="BW1677" s="310"/>
      <c r="BX1677" s="305"/>
      <c r="BY1677" s="308"/>
      <c r="BZ1677" s="308"/>
      <c r="CA1677" s="308"/>
      <c r="CB1677" s="308"/>
      <c r="CC1677" s="307"/>
      <c r="CD1677" s="305"/>
      <c r="CE1677" s="310"/>
      <c r="CF1677" s="305"/>
      <c r="CG1677" s="308"/>
      <c r="CH1677" s="308"/>
      <c r="CI1677" s="308"/>
      <c r="CJ1677" s="308"/>
      <c r="CK1677" s="307"/>
      <c r="CL1677" s="307"/>
      <c r="CM1677" s="307"/>
      <c r="CN1677" s="311"/>
      <c r="CO1677" s="305"/>
      <c r="CP1677" s="305"/>
      <c r="CQ1677" s="308"/>
      <c r="CR1677" s="308"/>
      <c r="CS1677" s="308"/>
      <c r="CT1677" s="308"/>
      <c r="CW1677" s="318" t="s">
        <v>2781</v>
      </c>
      <c r="CX1677" s="318" t="s">
        <v>2808</v>
      </c>
      <c r="CY1677" s="320" t="s">
        <v>925</v>
      </c>
      <c r="CZ1677" s="319" t="s">
        <v>53</v>
      </c>
      <c r="DA1677" s="319" t="s">
        <v>53</v>
      </c>
      <c r="DB1677" s="319">
        <v>30</v>
      </c>
      <c r="DC1677" s="319">
        <v>150</v>
      </c>
      <c r="DD1677" s="319">
        <v>6</v>
      </c>
      <c r="DE1677" s="319">
        <v>6</v>
      </c>
      <c r="DF1677" s="319" t="s">
        <v>48</v>
      </c>
    </row>
    <row r="1678" spans="1:110" s="299" customFormat="1" ht="16" customHeight="1">
      <c r="A1678" s="297" t="s">
        <v>6052</v>
      </c>
      <c r="B1678" s="297" t="s">
        <v>6052</v>
      </c>
      <c r="C1678" s="119" t="s">
        <v>115</v>
      </c>
      <c r="D1678" s="119" t="s">
        <v>2772</v>
      </c>
      <c r="E1678" s="119" t="s">
        <v>2817</v>
      </c>
      <c r="F1678" s="298">
        <v>1678</v>
      </c>
      <c r="G1678" s="119"/>
      <c r="H1678" s="119"/>
      <c r="I1678" s="119"/>
      <c r="J1678" s="119"/>
      <c r="K1678" s="119" t="s">
        <v>378</v>
      </c>
      <c r="L1678" s="119"/>
      <c r="M1678" s="119" t="s">
        <v>147</v>
      </c>
      <c r="N1678" s="119"/>
      <c r="O1678" s="119"/>
      <c r="P1678" s="119"/>
      <c r="Q1678" s="119"/>
      <c r="R1678" s="119">
        <v>1</v>
      </c>
      <c r="S1678" s="119"/>
      <c r="T1678" s="119"/>
      <c r="U1678" s="119"/>
      <c r="V1678" s="119"/>
      <c r="W1678" s="119"/>
      <c r="X1678" s="119" t="s">
        <v>6053</v>
      </c>
      <c r="Y1678" s="119" t="s">
        <v>6054</v>
      </c>
      <c r="Z1678" s="119" t="s">
        <v>6055</v>
      </c>
      <c r="AA1678" s="119" t="s">
        <v>6056</v>
      </c>
      <c r="AB1678" s="119" t="s">
        <v>1209</v>
      </c>
      <c r="AD1678" s="300"/>
      <c r="AE1678" s="304"/>
      <c r="AF1678" s="297"/>
      <c r="AG1678" s="355">
        <v>0</v>
      </c>
      <c r="AH1678" s="297" t="s">
        <v>6052</v>
      </c>
      <c r="AI1678" s="297" t="s">
        <v>6052</v>
      </c>
      <c r="AJ1678" s="302">
        <v>3</v>
      </c>
      <c r="AX1678" s="303"/>
      <c r="AZ1678" s="303"/>
      <c r="BB1678" s="304"/>
      <c r="BC1678" s="304"/>
      <c r="BD1678" s="303"/>
      <c r="BE1678" s="303"/>
      <c r="BF1678" s="305"/>
      <c r="BG1678" s="305"/>
      <c r="BH1678" s="306" t="s">
        <v>2772</v>
      </c>
      <c r="BI1678" s="163"/>
      <c r="BJ1678" s="305" t="s">
        <v>110</v>
      </c>
      <c r="BK1678" s="305" t="s">
        <v>115</v>
      </c>
      <c r="BL1678" s="305">
        <v>0.7</v>
      </c>
      <c r="BM1678" s="307"/>
      <c r="BN1678" s="307"/>
      <c r="BO1678" s="307"/>
      <c r="BP1678" s="307"/>
      <c r="BQ1678" s="307"/>
      <c r="BR1678" s="307">
        <v>35</v>
      </c>
      <c r="BS1678" s="307">
        <v>35</v>
      </c>
      <c r="BT1678" s="307"/>
      <c r="BU1678" s="307"/>
      <c r="BV1678" s="309"/>
      <c r="BW1678" s="310"/>
      <c r="BX1678" s="305"/>
      <c r="BY1678" s="308"/>
      <c r="BZ1678" s="308"/>
      <c r="CA1678" s="308"/>
      <c r="CB1678" s="308"/>
      <c r="CC1678" s="307"/>
      <c r="CD1678" s="305"/>
      <c r="CE1678" s="310"/>
      <c r="CF1678" s="305"/>
      <c r="CG1678" s="308"/>
      <c r="CH1678" s="308"/>
      <c r="CI1678" s="308"/>
      <c r="CJ1678" s="308"/>
      <c r="CK1678" s="307"/>
      <c r="CL1678" s="307"/>
      <c r="CM1678" s="307"/>
      <c r="CN1678" s="311"/>
      <c r="CO1678" s="305"/>
      <c r="CP1678" s="305"/>
      <c r="CQ1678" s="308"/>
      <c r="CR1678" s="308"/>
      <c r="CS1678" s="308"/>
      <c r="CT1678" s="308"/>
      <c r="CW1678" s="318" t="s">
        <v>2772</v>
      </c>
      <c r="CX1678" s="318" t="s">
        <v>2817</v>
      </c>
      <c r="CY1678" s="320" t="s">
        <v>925</v>
      </c>
      <c r="CZ1678" s="319" t="s">
        <v>53</v>
      </c>
      <c r="DA1678" s="319" t="s">
        <v>53</v>
      </c>
      <c r="DB1678" s="319">
        <v>30</v>
      </c>
      <c r="DC1678" s="319">
        <v>150</v>
      </c>
      <c r="DD1678" s="319">
        <v>17.5</v>
      </c>
      <c r="DE1678" s="319">
        <v>17.5</v>
      </c>
      <c r="DF1678" s="319" t="s">
        <v>48</v>
      </c>
    </row>
    <row r="1679" spans="1:110" s="299" customFormat="1" ht="16" customHeight="1">
      <c r="A1679" s="297" t="s">
        <v>6057</v>
      </c>
      <c r="B1679" s="297" t="s">
        <v>6057</v>
      </c>
      <c r="C1679" s="119" t="s">
        <v>115</v>
      </c>
      <c r="D1679" s="119" t="s">
        <v>2817</v>
      </c>
      <c r="E1679" s="119" t="s">
        <v>2826</v>
      </c>
      <c r="F1679" s="298">
        <v>1679</v>
      </c>
      <c r="G1679" s="119"/>
      <c r="H1679" s="119"/>
      <c r="I1679" s="119"/>
      <c r="J1679" s="119"/>
      <c r="K1679" s="119" t="s">
        <v>378</v>
      </c>
      <c r="L1679" s="119"/>
      <c r="M1679" s="119" t="s">
        <v>147</v>
      </c>
      <c r="N1679" s="119"/>
      <c r="O1679" s="119"/>
      <c r="P1679" s="119"/>
      <c r="Q1679" s="119"/>
      <c r="R1679" s="119">
        <v>1</v>
      </c>
      <c r="S1679" s="119"/>
      <c r="T1679" s="119"/>
      <c r="U1679" s="119"/>
      <c r="V1679" s="119"/>
      <c r="W1679" s="119"/>
      <c r="X1679" s="119" t="s">
        <v>6058</v>
      </c>
      <c r="Y1679" s="119" t="s">
        <v>6059</v>
      </c>
      <c r="Z1679" s="119" t="s">
        <v>6060</v>
      </c>
      <c r="AA1679" s="119" t="s">
        <v>6061</v>
      </c>
      <c r="AB1679" s="119" t="s">
        <v>1209</v>
      </c>
      <c r="AD1679" s="300"/>
      <c r="AE1679" s="304"/>
      <c r="AF1679" s="297"/>
      <c r="AG1679" s="355">
        <v>0</v>
      </c>
      <c r="AH1679" s="297" t="s">
        <v>6057</v>
      </c>
      <c r="AI1679" s="297" t="s">
        <v>6057</v>
      </c>
      <c r="AJ1679" s="302">
        <v>4</v>
      </c>
      <c r="AX1679" s="303"/>
      <c r="AZ1679" s="303"/>
      <c r="BB1679" s="304"/>
      <c r="BC1679" s="304"/>
      <c r="BD1679" s="303"/>
      <c r="BE1679" s="303"/>
      <c r="BF1679" s="305"/>
      <c r="BG1679" s="305"/>
      <c r="BH1679" s="306" t="s">
        <v>2817</v>
      </c>
      <c r="BI1679" s="163"/>
      <c r="BJ1679" s="305" t="s">
        <v>110</v>
      </c>
      <c r="BK1679" s="305" t="s">
        <v>115</v>
      </c>
      <c r="BL1679" s="305">
        <v>0.4</v>
      </c>
      <c r="BM1679" s="307"/>
      <c r="BN1679" s="307"/>
      <c r="BO1679" s="307"/>
      <c r="BP1679" s="307"/>
      <c r="BQ1679" s="307"/>
      <c r="BR1679" s="307">
        <v>12</v>
      </c>
      <c r="BS1679" s="307">
        <v>12</v>
      </c>
      <c r="BT1679" s="307"/>
      <c r="BU1679" s="307"/>
      <c r="BV1679" s="309"/>
      <c r="BW1679" s="310"/>
      <c r="BX1679" s="305"/>
      <c r="BY1679" s="308"/>
      <c r="BZ1679" s="308"/>
      <c r="CA1679" s="308"/>
      <c r="CB1679" s="308"/>
      <c r="CC1679" s="307"/>
      <c r="CD1679" s="305"/>
      <c r="CE1679" s="310"/>
      <c r="CF1679" s="305"/>
      <c r="CG1679" s="308"/>
      <c r="CH1679" s="308"/>
      <c r="CI1679" s="308"/>
      <c r="CJ1679" s="308"/>
      <c r="CK1679" s="307"/>
      <c r="CL1679" s="307"/>
      <c r="CM1679" s="307"/>
      <c r="CN1679" s="311"/>
      <c r="CO1679" s="305"/>
      <c r="CP1679" s="305"/>
      <c r="CQ1679" s="308"/>
      <c r="CR1679" s="308"/>
      <c r="CS1679" s="308"/>
      <c r="CT1679" s="308"/>
      <c r="CW1679" s="318" t="s">
        <v>2817</v>
      </c>
      <c r="CX1679" s="318" t="s">
        <v>2826</v>
      </c>
      <c r="CY1679" s="320" t="s">
        <v>925</v>
      </c>
      <c r="CZ1679" s="319" t="s">
        <v>53</v>
      </c>
      <c r="DA1679" s="319" t="s">
        <v>53</v>
      </c>
      <c r="DB1679" s="319">
        <v>30</v>
      </c>
      <c r="DC1679" s="319">
        <v>150</v>
      </c>
      <c r="DD1679" s="319">
        <v>6</v>
      </c>
      <c r="DE1679" s="319">
        <v>6</v>
      </c>
      <c r="DF1679" s="319" t="s">
        <v>48</v>
      </c>
    </row>
    <row r="1680" spans="1:110" s="299" customFormat="1" ht="16" customHeight="1">
      <c r="A1680" s="297" t="s">
        <v>6062</v>
      </c>
      <c r="B1680" s="297" t="s">
        <v>6062</v>
      </c>
      <c r="C1680" s="119" t="s">
        <v>115</v>
      </c>
      <c r="D1680" s="119" t="s">
        <v>2817</v>
      </c>
      <c r="E1680" s="119" t="s">
        <v>2835</v>
      </c>
      <c r="F1680" s="298">
        <v>1680</v>
      </c>
      <c r="G1680" s="119"/>
      <c r="H1680" s="119"/>
      <c r="I1680" s="119"/>
      <c r="J1680" s="119"/>
      <c r="K1680" s="119" t="s">
        <v>378</v>
      </c>
      <c r="L1680" s="119"/>
      <c r="M1680" s="119" t="s">
        <v>147</v>
      </c>
      <c r="N1680" s="119"/>
      <c r="O1680" s="119"/>
      <c r="P1680" s="119"/>
      <c r="Q1680" s="119"/>
      <c r="R1680" s="119">
        <v>1</v>
      </c>
      <c r="S1680" s="119"/>
      <c r="T1680" s="119"/>
      <c r="U1680" s="119"/>
      <c r="V1680" s="119"/>
      <c r="W1680" s="119"/>
      <c r="X1680" s="119" t="s">
        <v>6063</v>
      </c>
      <c r="Y1680" s="119" t="s">
        <v>6064</v>
      </c>
      <c r="Z1680" s="119" t="s">
        <v>6065</v>
      </c>
      <c r="AA1680" s="119" t="s">
        <v>6066</v>
      </c>
      <c r="AB1680" s="119" t="s">
        <v>1209</v>
      </c>
      <c r="AD1680" s="300"/>
      <c r="AE1680" s="304"/>
      <c r="AF1680" s="297"/>
      <c r="AG1680" s="355">
        <v>0</v>
      </c>
      <c r="AH1680" s="297" t="s">
        <v>6062</v>
      </c>
      <c r="AI1680" s="297" t="s">
        <v>6062</v>
      </c>
      <c r="AJ1680" s="302">
        <v>4</v>
      </c>
      <c r="AX1680" s="303"/>
      <c r="AZ1680" s="303"/>
      <c r="BB1680" s="304"/>
      <c r="BC1680" s="304"/>
      <c r="BD1680" s="303"/>
      <c r="BE1680" s="303"/>
      <c r="BF1680" s="305"/>
      <c r="BG1680" s="305"/>
      <c r="BH1680" s="306" t="s">
        <v>2817</v>
      </c>
      <c r="BI1680" s="163"/>
      <c r="BJ1680" s="305" t="s">
        <v>110</v>
      </c>
      <c r="BK1680" s="305" t="s">
        <v>115</v>
      </c>
      <c r="BL1680" s="305">
        <v>0.4</v>
      </c>
      <c r="BM1680" s="307"/>
      <c r="BN1680" s="307"/>
      <c r="BO1680" s="307"/>
      <c r="BP1680" s="307"/>
      <c r="BQ1680" s="307"/>
      <c r="BR1680" s="307">
        <v>12</v>
      </c>
      <c r="BS1680" s="307">
        <v>12</v>
      </c>
      <c r="BT1680" s="307"/>
      <c r="BU1680" s="307"/>
      <c r="BV1680" s="309"/>
      <c r="BW1680" s="310"/>
      <c r="BX1680" s="305"/>
      <c r="BY1680" s="308"/>
      <c r="BZ1680" s="308"/>
      <c r="CA1680" s="308"/>
      <c r="CB1680" s="308"/>
      <c r="CC1680" s="307"/>
      <c r="CD1680" s="305"/>
      <c r="CE1680" s="310"/>
      <c r="CF1680" s="305"/>
      <c r="CG1680" s="308"/>
      <c r="CH1680" s="308"/>
      <c r="CI1680" s="308"/>
      <c r="CJ1680" s="308"/>
      <c r="CK1680" s="307"/>
      <c r="CL1680" s="307"/>
      <c r="CM1680" s="307"/>
      <c r="CN1680" s="311"/>
      <c r="CO1680" s="305"/>
      <c r="CP1680" s="305"/>
      <c r="CQ1680" s="308"/>
      <c r="CR1680" s="308"/>
      <c r="CS1680" s="308"/>
      <c r="CT1680" s="308"/>
      <c r="CW1680" s="318" t="s">
        <v>2817</v>
      </c>
      <c r="CX1680" s="318" t="s">
        <v>2835</v>
      </c>
      <c r="CY1680" s="320" t="s">
        <v>925</v>
      </c>
      <c r="CZ1680" s="319" t="s">
        <v>53</v>
      </c>
      <c r="DA1680" s="319" t="s">
        <v>53</v>
      </c>
      <c r="DB1680" s="319">
        <v>30</v>
      </c>
      <c r="DC1680" s="319">
        <v>150</v>
      </c>
      <c r="DD1680" s="319">
        <v>6</v>
      </c>
      <c r="DE1680" s="319">
        <v>6</v>
      </c>
      <c r="DF1680" s="319" t="s">
        <v>48</v>
      </c>
    </row>
    <row r="1681" spans="1:110" s="299" customFormat="1" ht="16" customHeight="1">
      <c r="A1681" s="297" t="s">
        <v>6067</v>
      </c>
      <c r="B1681" s="297" t="s">
        <v>6067</v>
      </c>
      <c r="C1681" s="119" t="s">
        <v>115</v>
      </c>
      <c r="D1681" s="119" t="s">
        <v>2817</v>
      </c>
      <c r="E1681" s="119" t="s">
        <v>2844</v>
      </c>
      <c r="F1681" s="298">
        <v>1681</v>
      </c>
      <c r="G1681" s="119"/>
      <c r="H1681" s="119"/>
      <c r="I1681" s="119"/>
      <c r="J1681" s="119"/>
      <c r="K1681" s="119" t="s">
        <v>378</v>
      </c>
      <c r="L1681" s="119"/>
      <c r="M1681" s="119" t="s">
        <v>147</v>
      </c>
      <c r="N1681" s="119"/>
      <c r="O1681" s="119"/>
      <c r="P1681" s="119"/>
      <c r="Q1681" s="119"/>
      <c r="R1681" s="119">
        <v>1</v>
      </c>
      <c r="S1681" s="119"/>
      <c r="T1681" s="119"/>
      <c r="U1681" s="119"/>
      <c r="V1681" s="119"/>
      <c r="W1681" s="119"/>
      <c r="X1681" s="119" t="s">
        <v>6068</v>
      </c>
      <c r="Y1681" s="119" t="s">
        <v>6069</v>
      </c>
      <c r="Z1681" s="119" t="s">
        <v>6070</v>
      </c>
      <c r="AA1681" s="119" t="s">
        <v>6071</v>
      </c>
      <c r="AB1681" s="119" t="s">
        <v>1209</v>
      </c>
      <c r="AD1681" s="300"/>
      <c r="AE1681" s="304"/>
      <c r="AF1681" s="297"/>
      <c r="AG1681" s="355">
        <v>0</v>
      </c>
      <c r="AH1681" s="297" t="s">
        <v>6067</v>
      </c>
      <c r="AI1681" s="297" t="s">
        <v>6067</v>
      </c>
      <c r="AJ1681" s="302">
        <v>4</v>
      </c>
      <c r="AX1681" s="303"/>
      <c r="AZ1681" s="303"/>
      <c r="BB1681" s="304"/>
      <c r="BC1681" s="304"/>
      <c r="BD1681" s="303"/>
      <c r="BE1681" s="303"/>
      <c r="BF1681" s="305"/>
      <c r="BG1681" s="305"/>
      <c r="BH1681" s="306" t="s">
        <v>2817</v>
      </c>
      <c r="BI1681" s="163"/>
      <c r="BJ1681" s="305" t="s">
        <v>110</v>
      </c>
      <c r="BK1681" s="305" t="s">
        <v>115</v>
      </c>
      <c r="BL1681" s="305">
        <v>0.4</v>
      </c>
      <c r="BM1681" s="307"/>
      <c r="BN1681" s="307"/>
      <c r="BO1681" s="307"/>
      <c r="BP1681" s="307"/>
      <c r="BQ1681" s="307"/>
      <c r="BR1681" s="307">
        <v>12</v>
      </c>
      <c r="BS1681" s="307">
        <v>12</v>
      </c>
      <c r="BT1681" s="307"/>
      <c r="BU1681" s="307"/>
      <c r="BV1681" s="309"/>
      <c r="BW1681" s="310"/>
      <c r="BX1681" s="305"/>
      <c r="BY1681" s="308"/>
      <c r="BZ1681" s="308"/>
      <c r="CA1681" s="308"/>
      <c r="CB1681" s="308"/>
      <c r="CC1681" s="307"/>
      <c r="CD1681" s="305"/>
      <c r="CE1681" s="310"/>
      <c r="CF1681" s="305"/>
      <c r="CG1681" s="308"/>
      <c r="CH1681" s="308"/>
      <c r="CI1681" s="308"/>
      <c r="CJ1681" s="308"/>
      <c r="CK1681" s="307"/>
      <c r="CL1681" s="307"/>
      <c r="CM1681" s="307"/>
      <c r="CN1681" s="311"/>
      <c r="CO1681" s="305"/>
      <c r="CP1681" s="305"/>
      <c r="CQ1681" s="308"/>
      <c r="CR1681" s="308"/>
      <c r="CS1681" s="308"/>
      <c r="CT1681" s="308"/>
      <c r="CW1681" s="318" t="s">
        <v>2817</v>
      </c>
      <c r="CX1681" s="318" t="s">
        <v>2844</v>
      </c>
      <c r="CY1681" s="320" t="s">
        <v>925</v>
      </c>
      <c r="CZ1681" s="319" t="s">
        <v>53</v>
      </c>
      <c r="DA1681" s="319" t="s">
        <v>53</v>
      </c>
      <c r="DB1681" s="319">
        <v>30</v>
      </c>
      <c r="DC1681" s="319">
        <v>150</v>
      </c>
      <c r="DD1681" s="319">
        <v>6</v>
      </c>
      <c r="DE1681" s="319">
        <v>6</v>
      </c>
      <c r="DF1681" s="319" t="s">
        <v>48</v>
      </c>
    </row>
    <row r="1682" spans="1:110" s="299" customFormat="1" ht="16" customHeight="1">
      <c r="A1682" s="297" t="s">
        <v>6072</v>
      </c>
      <c r="B1682" s="297" t="s">
        <v>6072</v>
      </c>
      <c r="C1682" s="119" t="s">
        <v>115</v>
      </c>
      <c r="D1682" s="119" t="s">
        <v>2772</v>
      </c>
      <c r="E1682" s="119" t="s">
        <v>2853</v>
      </c>
      <c r="F1682" s="298">
        <v>1682</v>
      </c>
      <c r="G1682" s="119"/>
      <c r="H1682" s="119"/>
      <c r="I1682" s="119"/>
      <c r="J1682" s="119"/>
      <c r="K1682" s="119" t="s">
        <v>378</v>
      </c>
      <c r="L1682" s="119"/>
      <c r="M1682" s="119" t="s">
        <v>147</v>
      </c>
      <c r="N1682" s="119"/>
      <c r="O1682" s="119"/>
      <c r="P1682" s="119"/>
      <c r="Q1682" s="119"/>
      <c r="R1682" s="119">
        <v>1</v>
      </c>
      <c r="S1682" s="119"/>
      <c r="T1682" s="119"/>
      <c r="U1682" s="119"/>
      <c r="V1682" s="119"/>
      <c r="W1682" s="119"/>
      <c r="X1682" s="119" t="s">
        <v>6073</v>
      </c>
      <c r="Y1682" s="119" t="s">
        <v>6074</v>
      </c>
      <c r="Z1682" s="119" t="s">
        <v>6075</v>
      </c>
      <c r="AA1682" s="119" t="s">
        <v>6076</v>
      </c>
      <c r="AB1682" s="119" t="s">
        <v>1209</v>
      </c>
      <c r="AD1682" s="300"/>
      <c r="AE1682" s="304"/>
      <c r="AF1682" s="297"/>
      <c r="AG1682" s="355">
        <v>0</v>
      </c>
      <c r="AH1682" s="297" t="s">
        <v>6072</v>
      </c>
      <c r="AI1682" s="297" t="s">
        <v>6072</v>
      </c>
      <c r="AJ1682" s="302">
        <v>3</v>
      </c>
      <c r="AX1682" s="303"/>
      <c r="AZ1682" s="303"/>
      <c r="BB1682" s="304"/>
      <c r="BC1682" s="304"/>
      <c r="BD1682" s="303"/>
      <c r="BE1682" s="303"/>
      <c r="BF1682" s="305"/>
      <c r="BG1682" s="305"/>
      <c r="BH1682" s="306" t="s">
        <v>2772</v>
      </c>
      <c r="BI1682" s="163"/>
      <c r="BJ1682" s="305" t="s">
        <v>110</v>
      </c>
      <c r="BK1682" s="305" t="s">
        <v>115</v>
      </c>
      <c r="BL1682" s="305">
        <v>0.7</v>
      </c>
      <c r="BM1682" s="307"/>
      <c r="BN1682" s="307"/>
      <c r="BO1682" s="307"/>
      <c r="BP1682" s="307"/>
      <c r="BQ1682" s="307"/>
      <c r="BR1682" s="307">
        <v>35</v>
      </c>
      <c r="BS1682" s="307">
        <v>35</v>
      </c>
      <c r="BT1682" s="307"/>
      <c r="BU1682" s="307"/>
      <c r="BV1682" s="309"/>
      <c r="BW1682" s="310"/>
      <c r="BX1682" s="305"/>
      <c r="BY1682" s="308"/>
      <c r="BZ1682" s="308"/>
      <c r="CA1682" s="308"/>
      <c r="CB1682" s="308"/>
      <c r="CC1682" s="307"/>
      <c r="CD1682" s="305"/>
      <c r="CE1682" s="310"/>
      <c r="CF1682" s="305"/>
      <c r="CG1682" s="308"/>
      <c r="CH1682" s="308"/>
      <c r="CI1682" s="308"/>
      <c r="CJ1682" s="308"/>
      <c r="CK1682" s="307"/>
      <c r="CL1682" s="307"/>
      <c r="CM1682" s="307"/>
      <c r="CN1682" s="311"/>
      <c r="CO1682" s="305"/>
      <c r="CP1682" s="305"/>
      <c r="CQ1682" s="308"/>
      <c r="CR1682" s="308"/>
      <c r="CS1682" s="308"/>
      <c r="CT1682" s="308"/>
      <c r="CW1682" s="318" t="s">
        <v>2772</v>
      </c>
      <c r="CX1682" s="318" t="s">
        <v>2853</v>
      </c>
      <c r="CY1682" s="320" t="s">
        <v>925</v>
      </c>
      <c r="CZ1682" s="319" t="s">
        <v>53</v>
      </c>
      <c r="DA1682" s="319" t="s">
        <v>53</v>
      </c>
      <c r="DB1682" s="319">
        <v>30</v>
      </c>
      <c r="DC1682" s="319">
        <v>150</v>
      </c>
      <c r="DD1682" s="319">
        <v>17.5</v>
      </c>
      <c r="DE1682" s="319">
        <v>17.5</v>
      </c>
      <c r="DF1682" s="319" t="s">
        <v>48</v>
      </c>
    </row>
    <row r="1683" spans="1:110" s="299" customFormat="1" ht="16" customHeight="1">
      <c r="A1683" s="297" t="s">
        <v>6077</v>
      </c>
      <c r="B1683" s="297" t="s">
        <v>6077</v>
      </c>
      <c r="C1683" s="119" t="s">
        <v>115</v>
      </c>
      <c r="D1683" s="119" t="s">
        <v>2853</v>
      </c>
      <c r="E1683" s="119" t="s">
        <v>2862</v>
      </c>
      <c r="F1683" s="298">
        <v>1683</v>
      </c>
      <c r="G1683" s="119"/>
      <c r="H1683" s="119"/>
      <c r="I1683" s="119"/>
      <c r="J1683" s="119"/>
      <c r="K1683" s="119" t="s">
        <v>378</v>
      </c>
      <c r="L1683" s="119"/>
      <c r="M1683" s="119" t="s">
        <v>147</v>
      </c>
      <c r="N1683" s="119"/>
      <c r="O1683" s="119"/>
      <c r="P1683" s="119"/>
      <c r="Q1683" s="119"/>
      <c r="R1683" s="119">
        <v>1</v>
      </c>
      <c r="S1683" s="119"/>
      <c r="T1683" s="119"/>
      <c r="U1683" s="119"/>
      <c r="V1683" s="119"/>
      <c r="W1683" s="119"/>
      <c r="X1683" s="119" t="s">
        <v>6078</v>
      </c>
      <c r="Y1683" s="119" t="s">
        <v>6079</v>
      </c>
      <c r="Z1683" s="119" t="s">
        <v>6080</v>
      </c>
      <c r="AA1683" s="119" t="s">
        <v>6081</v>
      </c>
      <c r="AB1683" s="119" t="s">
        <v>1209</v>
      </c>
      <c r="AD1683" s="300"/>
      <c r="AE1683" s="304"/>
      <c r="AF1683" s="297"/>
      <c r="AG1683" s="355">
        <v>0</v>
      </c>
      <c r="AH1683" s="297" t="s">
        <v>6077</v>
      </c>
      <c r="AI1683" s="297" t="s">
        <v>6077</v>
      </c>
      <c r="AJ1683" s="302">
        <v>4</v>
      </c>
      <c r="AX1683" s="303"/>
      <c r="AZ1683" s="303"/>
      <c r="BB1683" s="304"/>
      <c r="BC1683" s="304"/>
      <c r="BD1683" s="303"/>
      <c r="BE1683" s="303"/>
      <c r="BF1683" s="305"/>
      <c r="BG1683" s="305"/>
      <c r="BH1683" s="306" t="s">
        <v>2853</v>
      </c>
      <c r="BI1683" s="163"/>
      <c r="BJ1683" s="305" t="s">
        <v>110</v>
      </c>
      <c r="BK1683" s="305" t="s">
        <v>115</v>
      </c>
      <c r="BL1683" s="305">
        <v>0.4</v>
      </c>
      <c r="BM1683" s="307"/>
      <c r="BN1683" s="307"/>
      <c r="BO1683" s="307"/>
      <c r="BP1683" s="307"/>
      <c r="BQ1683" s="307"/>
      <c r="BR1683" s="307">
        <v>12</v>
      </c>
      <c r="BS1683" s="307">
        <v>12</v>
      </c>
      <c r="BT1683" s="307"/>
      <c r="BU1683" s="307"/>
      <c r="BV1683" s="309"/>
      <c r="BW1683" s="310"/>
      <c r="BX1683" s="305"/>
      <c r="BY1683" s="308"/>
      <c r="BZ1683" s="308"/>
      <c r="CA1683" s="308"/>
      <c r="CB1683" s="308"/>
      <c r="CC1683" s="307"/>
      <c r="CD1683" s="305"/>
      <c r="CE1683" s="310"/>
      <c r="CF1683" s="305"/>
      <c r="CG1683" s="308"/>
      <c r="CH1683" s="308"/>
      <c r="CI1683" s="308"/>
      <c r="CJ1683" s="308"/>
      <c r="CK1683" s="307"/>
      <c r="CL1683" s="307"/>
      <c r="CM1683" s="307"/>
      <c r="CN1683" s="311"/>
      <c r="CO1683" s="305"/>
      <c r="CP1683" s="305"/>
      <c r="CQ1683" s="308"/>
      <c r="CR1683" s="308"/>
      <c r="CS1683" s="308"/>
      <c r="CT1683" s="308"/>
      <c r="CW1683" s="318" t="s">
        <v>2853</v>
      </c>
      <c r="CX1683" s="318" t="s">
        <v>2862</v>
      </c>
      <c r="CY1683" s="320" t="s">
        <v>925</v>
      </c>
      <c r="CZ1683" s="319" t="s">
        <v>53</v>
      </c>
      <c r="DA1683" s="319" t="s">
        <v>53</v>
      </c>
      <c r="DB1683" s="319">
        <v>30</v>
      </c>
      <c r="DC1683" s="319">
        <v>150</v>
      </c>
      <c r="DD1683" s="319">
        <v>6</v>
      </c>
      <c r="DE1683" s="319">
        <v>6</v>
      </c>
      <c r="DF1683" s="319" t="s">
        <v>48</v>
      </c>
    </row>
    <row r="1684" spans="1:110" s="299" customFormat="1" ht="16" customHeight="1">
      <c r="A1684" s="297" t="s">
        <v>6082</v>
      </c>
      <c r="B1684" s="297" t="s">
        <v>6082</v>
      </c>
      <c r="C1684" s="119" t="s">
        <v>115</v>
      </c>
      <c r="D1684" s="119" t="s">
        <v>2853</v>
      </c>
      <c r="E1684" s="119" t="s">
        <v>2871</v>
      </c>
      <c r="F1684" s="298">
        <v>1684</v>
      </c>
      <c r="G1684" s="119"/>
      <c r="H1684" s="119"/>
      <c r="I1684" s="119"/>
      <c r="J1684" s="119"/>
      <c r="K1684" s="119" t="s">
        <v>378</v>
      </c>
      <c r="L1684" s="119"/>
      <c r="M1684" s="119" t="s">
        <v>147</v>
      </c>
      <c r="N1684" s="119"/>
      <c r="O1684" s="119"/>
      <c r="P1684" s="119"/>
      <c r="Q1684" s="119"/>
      <c r="R1684" s="119">
        <v>1</v>
      </c>
      <c r="S1684" s="119"/>
      <c r="T1684" s="119"/>
      <c r="U1684" s="119"/>
      <c r="V1684" s="119"/>
      <c r="W1684" s="119"/>
      <c r="X1684" s="119" t="s">
        <v>6083</v>
      </c>
      <c r="Y1684" s="119" t="s">
        <v>6084</v>
      </c>
      <c r="Z1684" s="119" t="s">
        <v>6085</v>
      </c>
      <c r="AA1684" s="119" t="s">
        <v>6086</v>
      </c>
      <c r="AB1684" s="119" t="s">
        <v>1209</v>
      </c>
      <c r="AD1684" s="300"/>
      <c r="AE1684" s="304"/>
      <c r="AF1684" s="297"/>
      <c r="AG1684" s="355">
        <v>0</v>
      </c>
      <c r="AH1684" s="297" t="s">
        <v>6082</v>
      </c>
      <c r="AI1684" s="297" t="s">
        <v>6082</v>
      </c>
      <c r="AJ1684" s="302">
        <v>4</v>
      </c>
      <c r="AX1684" s="303"/>
      <c r="AZ1684" s="303"/>
      <c r="BB1684" s="304"/>
      <c r="BC1684" s="304"/>
      <c r="BD1684" s="303"/>
      <c r="BE1684" s="303"/>
      <c r="BF1684" s="305"/>
      <c r="BG1684" s="305"/>
      <c r="BH1684" s="306" t="s">
        <v>2853</v>
      </c>
      <c r="BI1684" s="163"/>
      <c r="BJ1684" s="305" t="s">
        <v>110</v>
      </c>
      <c r="BK1684" s="305" t="s">
        <v>115</v>
      </c>
      <c r="BL1684" s="305">
        <v>0.4</v>
      </c>
      <c r="BM1684" s="307"/>
      <c r="BN1684" s="307"/>
      <c r="BO1684" s="307"/>
      <c r="BP1684" s="307"/>
      <c r="BQ1684" s="307"/>
      <c r="BR1684" s="307">
        <v>12</v>
      </c>
      <c r="BS1684" s="307">
        <v>12</v>
      </c>
      <c r="BT1684" s="307"/>
      <c r="BU1684" s="307"/>
      <c r="BV1684" s="309"/>
      <c r="BW1684" s="310"/>
      <c r="BX1684" s="305"/>
      <c r="BY1684" s="308"/>
      <c r="BZ1684" s="308"/>
      <c r="CA1684" s="308"/>
      <c r="CB1684" s="308"/>
      <c r="CC1684" s="307"/>
      <c r="CD1684" s="305"/>
      <c r="CE1684" s="310"/>
      <c r="CF1684" s="305"/>
      <c r="CG1684" s="308"/>
      <c r="CH1684" s="308"/>
      <c r="CI1684" s="308"/>
      <c r="CJ1684" s="308"/>
      <c r="CK1684" s="307"/>
      <c r="CL1684" s="307"/>
      <c r="CM1684" s="307"/>
      <c r="CN1684" s="311"/>
      <c r="CO1684" s="305"/>
      <c r="CP1684" s="305"/>
      <c r="CQ1684" s="308"/>
      <c r="CR1684" s="308"/>
      <c r="CS1684" s="308"/>
      <c r="CT1684" s="308"/>
      <c r="CW1684" s="318" t="s">
        <v>2853</v>
      </c>
      <c r="CX1684" s="318" t="s">
        <v>2871</v>
      </c>
      <c r="CY1684" s="320" t="s">
        <v>925</v>
      </c>
      <c r="CZ1684" s="319" t="s">
        <v>53</v>
      </c>
      <c r="DA1684" s="319" t="s">
        <v>53</v>
      </c>
      <c r="DB1684" s="319">
        <v>30</v>
      </c>
      <c r="DC1684" s="319">
        <v>150</v>
      </c>
      <c r="DD1684" s="319">
        <v>6</v>
      </c>
      <c r="DE1684" s="319">
        <v>6</v>
      </c>
      <c r="DF1684" s="319" t="s">
        <v>48</v>
      </c>
    </row>
    <row r="1685" spans="1:110" s="299" customFormat="1" ht="16" customHeight="1">
      <c r="A1685" s="297" t="s">
        <v>6087</v>
      </c>
      <c r="B1685" s="297" t="s">
        <v>6087</v>
      </c>
      <c r="C1685" s="119" t="s">
        <v>115</v>
      </c>
      <c r="D1685" s="119" t="s">
        <v>2853</v>
      </c>
      <c r="E1685" s="119" t="s">
        <v>2880</v>
      </c>
      <c r="F1685" s="298">
        <v>1685</v>
      </c>
      <c r="G1685" s="119"/>
      <c r="H1685" s="119"/>
      <c r="I1685" s="119"/>
      <c r="J1685" s="119"/>
      <c r="K1685" s="119" t="s">
        <v>378</v>
      </c>
      <c r="L1685" s="119"/>
      <c r="M1685" s="119" t="s">
        <v>147</v>
      </c>
      <c r="N1685" s="119"/>
      <c r="O1685" s="119"/>
      <c r="P1685" s="119"/>
      <c r="Q1685" s="119"/>
      <c r="R1685" s="119">
        <v>1</v>
      </c>
      <c r="S1685" s="119"/>
      <c r="T1685" s="119"/>
      <c r="U1685" s="119"/>
      <c r="V1685" s="119"/>
      <c r="W1685" s="119"/>
      <c r="X1685" s="119" t="s">
        <v>6088</v>
      </c>
      <c r="Y1685" s="119" t="s">
        <v>6089</v>
      </c>
      <c r="Z1685" s="119" t="s">
        <v>6090</v>
      </c>
      <c r="AA1685" s="119" t="s">
        <v>6091</v>
      </c>
      <c r="AB1685" s="119" t="s">
        <v>1209</v>
      </c>
      <c r="AD1685" s="300"/>
      <c r="AE1685" s="304"/>
      <c r="AF1685" s="297"/>
      <c r="AG1685" s="355">
        <v>0</v>
      </c>
      <c r="AH1685" s="297" t="s">
        <v>6087</v>
      </c>
      <c r="AI1685" s="297" t="s">
        <v>6087</v>
      </c>
      <c r="AJ1685" s="302">
        <v>4</v>
      </c>
      <c r="AX1685" s="303"/>
      <c r="AZ1685" s="303"/>
      <c r="BB1685" s="304"/>
      <c r="BC1685" s="304"/>
      <c r="BD1685" s="303"/>
      <c r="BE1685" s="303"/>
      <c r="BF1685" s="305"/>
      <c r="BG1685" s="305"/>
      <c r="BH1685" s="306" t="s">
        <v>2853</v>
      </c>
      <c r="BI1685" s="163"/>
      <c r="BJ1685" s="305" t="s">
        <v>110</v>
      </c>
      <c r="BK1685" s="305" t="s">
        <v>115</v>
      </c>
      <c r="BL1685" s="305">
        <v>0.4</v>
      </c>
      <c r="BM1685" s="307"/>
      <c r="BN1685" s="307"/>
      <c r="BO1685" s="307"/>
      <c r="BP1685" s="307"/>
      <c r="BQ1685" s="307"/>
      <c r="BR1685" s="307">
        <v>12</v>
      </c>
      <c r="BS1685" s="307">
        <v>12</v>
      </c>
      <c r="BT1685" s="307"/>
      <c r="BU1685" s="307"/>
      <c r="BV1685" s="309"/>
      <c r="BW1685" s="310"/>
      <c r="BX1685" s="305"/>
      <c r="BY1685" s="308"/>
      <c r="BZ1685" s="308"/>
      <c r="CA1685" s="308"/>
      <c r="CB1685" s="308"/>
      <c r="CC1685" s="307"/>
      <c r="CD1685" s="305"/>
      <c r="CE1685" s="310"/>
      <c r="CF1685" s="305"/>
      <c r="CG1685" s="308"/>
      <c r="CH1685" s="308"/>
      <c r="CI1685" s="308"/>
      <c r="CJ1685" s="308"/>
      <c r="CK1685" s="307"/>
      <c r="CL1685" s="307"/>
      <c r="CM1685" s="307"/>
      <c r="CN1685" s="311"/>
      <c r="CO1685" s="305"/>
      <c r="CP1685" s="305"/>
      <c r="CQ1685" s="308"/>
      <c r="CR1685" s="308"/>
      <c r="CS1685" s="308"/>
      <c r="CT1685" s="308"/>
      <c r="CW1685" s="318" t="s">
        <v>2853</v>
      </c>
      <c r="CX1685" s="318" t="s">
        <v>2880</v>
      </c>
      <c r="CY1685" s="320" t="s">
        <v>925</v>
      </c>
      <c r="CZ1685" s="319" t="s">
        <v>53</v>
      </c>
      <c r="DA1685" s="319" t="s">
        <v>53</v>
      </c>
      <c r="DB1685" s="319">
        <v>30</v>
      </c>
      <c r="DC1685" s="319">
        <v>150</v>
      </c>
      <c r="DD1685" s="319">
        <v>6</v>
      </c>
      <c r="DE1685" s="319">
        <v>6</v>
      </c>
      <c r="DF1685" s="319" t="s">
        <v>48</v>
      </c>
    </row>
    <row r="1686" spans="1:110" s="299" customFormat="1" ht="16" customHeight="1">
      <c r="A1686" s="297" t="s">
        <v>6092</v>
      </c>
      <c r="B1686" s="297" t="s">
        <v>6092</v>
      </c>
      <c r="C1686" s="119" t="s">
        <v>115</v>
      </c>
      <c r="D1686" s="119" t="s">
        <v>2638</v>
      </c>
      <c r="E1686" s="119" t="s">
        <v>2889</v>
      </c>
      <c r="F1686" s="298">
        <v>1686</v>
      </c>
      <c r="G1686" s="119"/>
      <c r="H1686" s="119"/>
      <c r="I1686" s="119"/>
      <c r="J1686" s="119"/>
      <c r="K1686" s="119" t="s">
        <v>378</v>
      </c>
      <c r="L1686" s="119"/>
      <c r="M1686" s="119" t="s">
        <v>147</v>
      </c>
      <c r="N1686" s="119"/>
      <c r="O1686" s="119"/>
      <c r="P1686" s="119"/>
      <c r="Q1686" s="119"/>
      <c r="R1686" s="119">
        <v>1</v>
      </c>
      <c r="S1686" s="119"/>
      <c r="T1686" s="119"/>
      <c r="U1686" s="119"/>
      <c r="V1686" s="119"/>
      <c r="W1686" s="119"/>
      <c r="X1686" s="119" t="s">
        <v>6093</v>
      </c>
      <c r="Y1686" s="119" t="s">
        <v>6094</v>
      </c>
      <c r="Z1686" s="119" t="s">
        <v>6095</v>
      </c>
      <c r="AA1686" s="119" t="s">
        <v>6096</v>
      </c>
      <c r="AB1686" s="119" t="s">
        <v>1209</v>
      </c>
      <c r="AD1686" s="300"/>
      <c r="AE1686" s="304"/>
      <c r="AF1686" s="297"/>
      <c r="AG1686" s="355">
        <v>0</v>
      </c>
      <c r="AH1686" s="297" t="s">
        <v>6092</v>
      </c>
      <c r="AI1686" s="297" t="s">
        <v>6092</v>
      </c>
      <c r="AJ1686" s="302">
        <v>2</v>
      </c>
      <c r="AX1686" s="303"/>
      <c r="AZ1686" s="303"/>
      <c r="BB1686" s="304"/>
      <c r="BC1686" s="304"/>
      <c r="BD1686" s="303"/>
      <c r="BE1686" s="303"/>
      <c r="BF1686" s="305"/>
      <c r="BG1686" s="305"/>
      <c r="BH1686" s="306" t="s">
        <v>2638</v>
      </c>
      <c r="BI1686" s="163"/>
      <c r="BJ1686" s="305" t="s">
        <v>110</v>
      </c>
      <c r="BK1686" s="305" t="s">
        <v>115</v>
      </c>
      <c r="BL1686" s="305">
        <v>1.5</v>
      </c>
      <c r="BM1686" s="307"/>
      <c r="BN1686" s="307"/>
      <c r="BO1686" s="307"/>
      <c r="BP1686" s="307"/>
      <c r="BQ1686" s="307"/>
      <c r="BR1686" s="307">
        <v>60</v>
      </c>
      <c r="BS1686" s="307">
        <v>60</v>
      </c>
      <c r="BT1686" s="307"/>
      <c r="BU1686" s="307"/>
      <c r="BV1686" s="309"/>
      <c r="BW1686" s="310"/>
      <c r="BX1686" s="305"/>
      <c r="BY1686" s="308"/>
      <c r="BZ1686" s="308"/>
      <c r="CA1686" s="308"/>
      <c r="CB1686" s="308"/>
      <c r="CC1686" s="307"/>
      <c r="CD1686" s="305"/>
      <c r="CE1686" s="310"/>
      <c r="CF1686" s="305"/>
      <c r="CG1686" s="308"/>
      <c r="CH1686" s="308"/>
      <c r="CI1686" s="308"/>
      <c r="CJ1686" s="308"/>
      <c r="CK1686" s="307"/>
      <c r="CL1686" s="307"/>
      <c r="CM1686" s="307"/>
      <c r="CN1686" s="311"/>
      <c r="CO1686" s="305"/>
      <c r="CP1686" s="305"/>
      <c r="CQ1686" s="308"/>
      <c r="CR1686" s="308"/>
      <c r="CS1686" s="308"/>
      <c r="CT1686" s="308"/>
      <c r="CW1686" s="318" t="s">
        <v>2638</v>
      </c>
      <c r="CX1686" s="318" t="s">
        <v>2889</v>
      </c>
      <c r="CY1686" s="320" t="s">
        <v>925</v>
      </c>
      <c r="CZ1686" s="319" t="s">
        <v>53</v>
      </c>
      <c r="DA1686" s="319" t="s">
        <v>53</v>
      </c>
      <c r="DB1686" s="319">
        <v>30</v>
      </c>
      <c r="DC1686" s="319">
        <v>150</v>
      </c>
      <c r="DD1686" s="319">
        <v>30</v>
      </c>
      <c r="DE1686" s="319">
        <v>30</v>
      </c>
      <c r="DF1686" s="319" t="s">
        <v>48</v>
      </c>
    </row>
    <row r="1687" spans="1:110" s="299" customFormat="1" ht="16" customHeight="1">
      <c r="A1687" s="297" t="s">
        <v>6097</v>
      </c>
      <c r="B1687" s="297" t="s">
        <v>6097</v>
      </c>
      <c r="C1687" s="119" t="s">
        <v>115</v>
      </c>
      <c r="D1687" s="119" t="s">
        <v>2889</v>
      </c>
      <c r="E1687" s="119" t="s">
        <v>2898</v>
      </c>
      <c r="F1687" s="298">
        <v>1687</v>
      </c>
      <c r="G1687" s="119"/>
      <c r="H1687" s="119"/>
      <c r="I1687" s="119"/>
      <c r="J1687" s="119"/>
      <c r="K1687" s="119" t="s">
        <v>378</v>
      </c>
      <c r="L1687" s="119"/>
      <c r="M1687" s="119" t="s">
        <v>147</v>
      </c>
      <c r="N1687" s="119"/>
      <c r="O1687" s="119"/>
      <c r="P1687" s="119"/>
      <c r="Q1687" s="119"/>
      <c r="R1687" s="119">
        <v>1</v>
      </c>
      <c r="S1687" s="119"/>
      <c r="T1687" s="119"/>
      <c r="U1687" s="119"/>
      <c r="V1687" s="119"/>
      <c r="W1687" s="119"/>
      <c r="X1687" s="119" t="s">
        <v>6098</v>
      </c>
      <c r="Y1687" s="119" t="s">
        <v>6099</v>
      </c>
      <c r="Z1687" s="119" t="s">
        <v>6100</v>
      </c>
      <c r="AA1687" s="119" t="s">
        <v>6101</v>
      </c>
      <c r="AB1687" s="119" t="s">
        <v>1209</v>
      </c>
      <c r="AD1687" s="300"/>
      <c r="AE1687" s="304"/>
      <c r="AF1687" s="297"/>
      <c r="AG1687" s="355">
        <v>0</v>
      </c>
      <c r="AH1687" s="297" t="s">
        <v>6097</v>
      </c>
      <c r="AI1687" s="297" t="s">
        <v>6097</v>
      </c>
      <c r="AJ1687" s="302">
        <v>3</v>
      </c>
      <c r="AX1687" s="303"/>
      <c r="AZ1687" s="303"/>
      <c r="BB1687" s="304"/>
      <c r="BC1687" s="304"/>
      <c r="BD1687" s="303"/>
      <c r="BE1687" s="303"/>
      <c r="BF1687" s="305"/>
      <c r="BG1687" s="305"/>
      <c r="BH1687" s="306" t="s">
        <v>2889</v>
      </c>
      <c r="BI1687" s="163"/>
      <c r="BJ1687" s="305" t="s">
        <v>110</v>
      </c>
      <c r="BK1687" s="305" t="s">
        <v>115</v>
      </c>
      <c r="BL1687" s="305">
        <v>0.7</v>
      </c>
      <c r="BM1687" s="307"/>
      <c r="BN1687" s="307"/>
      <c r="BO1687" s="307"/>
      <c r="BP1687" s="307"/>
      <c r="BQ1687" s="307"/>
      <c r="BR1687" s="307">
        <v>35</v>
      </c>
      <c r="BS1687" s="307">
        <v>35</v>
      </c>
      <c r="BT1687" s="307"/>
      <c r="BU1687" s="307"/>
      <c r="BV1687" s="309"/>
      <c r="BW1687" s="310"/>
      <c r="BX1687" s="305"/>
      <c r="BY1687" s="308"/>
      <c r="BZ1687" s="308"/>
      <c r="CA1687" s="308"/>
      <c r="CB1687" s="308"/>
      <c r="CC1687" s="307"/>
      <c r="CD1687" s="305"/>
      <c r="CE1687" s="310"/>
      <c r="CF1687" s="305"/>
      <c r="CG1687" s="308"/>
      <c r="CH1687" s="308"/>
      <c r="CI1687" s="308"/>
      <c r="CJ1687" s="308"/>
      <c r="CK1687" s="307"/>
      <c r="CL1687" s="307"/>
      <c r="CM1687" s="307"/>
      <c r="CN1687" s="311"/>
      <c r="CO1687" s="305"/>
      <c r="CP1687" s="305"/>
      <c r="CQ1687" s="308"/>
      <c r="CR1687" s="308"/>
      <c r="CS1687" s="308"/>
      <c r="CT1687" s="308"/>
      <c r="CW1687" s="318" t="s">
        <v>2889</v>
      </c>
      <c r="CX1687" s="318" t="s">
        <v>2898</v>
      </c>
      <c r="CY1687" s="320" t="s">
        <v>925</v>
      </c>
      <c r="CZ1687" s="319" t="s">
        <v>53</v>
      </c>
      <c r="DA1687" s="319" t="s">
        <v>53</v>
      </c>
      <c r="DB1687" s="319">
        <v>30</v>
      </c>
      <c r="DC1687" s="319">
        <v>150</v>
      </c>
      <c r="DD1687" s="319">
        <v>17.5</v>
      </c>
      <c r="DE1687" s="319">
        <v>17.5</v>
      </c>
      <c r="DF1687" s="319" t="s">
        <v>48</v>
      </c>
    </row>
    <row r="1688" spans="1:110" s="299" customFormat="1" ht="16" customHeight="1">
      <c r="A1688" s="297" t="s">
        <v>6102</v>
      </c>
      <c r="B1688" s="297" t="s">
        <v>6102</v>
      </c>
      <c r="C1688" s="119" t="s">
        <v>115</v>
      </c>
      <c r="D1688" s="119" t="s">
        <v>2898</v>
      </c>
      <c r="E1688" s="119" t="s">
        <v>2907</v>
      </c>
      <c r="F1688" s="298">
        <v>1688</v>
      </c>
      <c r="G1688" s="119"/>
      <c r="H1688" s="119"/>
      <c r="I1688" s="119"/>
      <c r="J1688" s="119"/>
      <c r="K1688" s="119" t="s">
        <v>378</v>
      </c>
      <c r="L1688" s="119"/>
      <c r="M1688" s="119" t="s">
        <v>147</v>
      </c>
      <c r="N1688" s="119"/>
      <c r="O1688" s="119"/>
      <c r="P1688" s="119"/>
      <c r="Q1688" s="119"/>
      <c r="R1688" s="119">
        <v>1</v>
      </c>
      <c r="S1688" s="119"/>
      <c r="T1688" s="119"/>
      <c r="U1688" s="119"/>
      <c r="V1688" s="119"/>
      <c r="W1688" s="119"/>
      <c r="X1688" s="119" t="s">
        <v>6103</v>
      </c>
      <c r="Y1688" s="119" t="s">
        <v>6104</v>
      </c>
      <c r="Z1688" s="119" t="s">
        <v>6105</v>
      </c>
      <c r="AA1688" s="119" t="s">
        <v>6106</v>
      </c>
      <c r="AB1688" s="119" t="s">
        <v>1209</v>
      </c>
      <c r="AD1688" s="300"/>
      <c r="AE1688" s="304"/>
      <c r="AF1688" s="297"/>
      <c r="AG1688" s="355">
        <v>0</v>
      </c>
      <c r="AH1688" s="297" t="s">
        <v>6102</v>
      </c>
      <c r="AI1688" s="297" t="s">
        <v>6102</v>
      </c>
      <c r="AJ1688" s="302">
        <v>4</v>
      </c>
      <c r="AX1688" s="303"/>
      <c r="AZ1688" s="303"/>
      <c r="BB1688" s="304"/>
      <c r="BC1688" s="304"/>
      <c r="BD1688" s="303"/>
      <c r="BE1688" s="303"/>
      <c r="BF1688" s="305"/>
      <c r="BG1688" s="305"/>
      <c r="BH1688" s="306" t="s">
        <v>2898</v>
      </c>
      <c r="BI1688" s="163"/>
      <c r="BJ1688" s="305" t="s">
        <v>110</v>
      </c>
      <c r="BK1688" s="305" t="s">
        <v>115</v>
      </c>
      <c r="BL1688" s="305">
        <v>0.4</v>
      </c>
      <c r="BM1688" s="307"/>
      <c r="BN1688" s="307"/>
      <c r="BO1688" s="307"/>
      <c r="BP1688" s="307"/>
      <c r="BQ1688" s="307"/>
      <c r="BR1688" s="307">
        <v>12</v>
      </c>
      <c r="BS1688" s="307">
        <v>12</v>
      </c>
      <c r="BT1688" s="307"/>
      <c r="BU1688" s="307"/>
      <c r="BV1688" s="309"/>
      <c r="BW1688" s="310"/>
      <c r="BX1688" s="305"/>
      <c r="BY1688" s="308"/>
      <c r="BZ1688" s="308"/>
      <c r="CA1688" s="308"/>
      <c r="CB1688" s="308"/>
      <c r="CC1688" s="307"/>
      <c r="CD1688" s="305"/>
      <c r="CE1688" s="310"/>
      <c r="CF1688" s="305"/>
      <c r="CG1688" s="308"/>
      <c r="CH1688" s="308"/>
      <c r="CI1688" s="308"/>
      <c r="CJ1688" s="308"/>
      <c r="CK1688" s="307"/>
      <c r="CL1688" s="307"/>
      <c r="CM1688" s="307"/>
      <c r="CN1688" s="311"/>
      <c r="CO1688" s="305"/>
      <c r="CP1688" s="305"/>
      <c r="CQ1688" s="308"/>
      <c r="CR1688" s="308"/>
      <c r="CS1688" s="308"/>
      <c r="CT1688" s="308"/>
      <c r="CW1688" s="318" t="s">
        <v>2898</v>
      </c>
      <c r="CX1688" s="318" t="s">
        <v>2907</v>
      </c>
      <c r="CY1688" s="320" t="s">
        <v>925</v>
      </c>
      <c r="CZ1688" s="319" t="s">
        <v>53</v>
      </c>
      <c r="DA1688" s="319" t="s">
        <v>53</v>
      </c>
      <c r="DB1688" s="319">
        <v>30</v>
      </c>
      <c r="DC1688" s="319">
        <v>150</v>
      </c>
      <c r="DD1688" s="319">
        <v>6</v>
      </c>
      <c r="DE1688" s="319">
        <v>6</v>
      </c>
      <c r="DF1688" s="319" t="s">
        <v>48</v>
      </c>
    </row>
    <row r="1689" spans="1:110" s="299" customFormat="1" ht="16" customHeight="1">
      <c r="A1689" s="297" t="s">
        <v>6107</v>
      </c>
      <c r="B1689" s="297" t="s">
        <v>6107</v>
      </c>
      <c r="C1689" s="119" t="s">
        <v>115</v>
      </c>
      <c r="D1689" s="119" t="s">
        <v>2898</v>
      </c>
      <c r="E1689" s="119" t="s">
        <v>2916</v>
      </c>
      <c r="F1689" s="298">
        <v>1689</v>
      </c>
      <c r="G1689" s="119"/>
      <c r="H1689" s="119"/>
      <c r="I1689" s="119"/>
      <c r="J1689" s="119"/>
      <c r="K1689" s="119" t="s">
        <v>378</v>
      </c>
      <c r="L1689" s="119"/>
      <c r="M1689" s="119" t="s">
        <v>147</v>
      </c>
      <c r="N1689" s="119"/>
      <c r="O1689" s="119"/>
      <c r="P1689" s="119"/>
      <c r="Q1689" s="119"/>
      <c r="R1689" s="119">
        <v>1</v>
      </c>
      <c r="S1689" s="119"/>
      <c r="T1689" s="119"/>
      <c r="U1689" s="119"/>
      <c r="V1689" s="119"/>
      <c r="W1689" s="119"/>
      <c r="X1689" s="119" t="s">
        <v>6108</v>
      </c>
      <c r="Y1689" s="119" t="s">
        <v>6109</v>
      </c>
      <c r="Z1689" s="119" t="s">
        <v>6110</v>
      </c>
      <c r="AA1689" s="119" t="s">
        <v>6111</v>
      </c>
      <c r="AB1689" s="119" t="s">
        <v>1209</v>
      </c>
      <c r="AD1689" s="300"/>
      <c r="AE1689" s="304"/>
      <c r="AF1689" s="297"/>
      <c r="AG1689" s="355">
        <v>0</v>
      </c>
      <c r="AH1689" s="297" t="s">
        <v>6107</v>
      </c>
      <c r="AI1689" s="297" t="s">
        <v>6107</v>
      </c>
      <c r="AJ1689" s="302">
        <v>4</v>
      </c>
      <c r="AX1689" s="303"/>
      <c r="AZ1689" s="303"/>
      <c r="BB1689" s="304"/>
      <c r="BC1689" s="304"/>
      <c r="BD1689" s="303"/>
      <c r="BE1689" s="303"/>
      <c r="BF1689" s="305"/>
      <c r="BG1689" s="305"/>
      <c r="BH1689" s="306" t="s">
        <v>2898</v>
      </c>
      <c r="BI1689" s="163"/>
      <c r="BJ1689" s="305" t="s">
        <v>110</v>
      </c>
      <c r="BK1689" s="305" t="s">
        <v>115</v>
      </c>
      <c r="BL1689" s="305">
        <v>0.4</v>
      </c>
      <c r="BM1689" s="307"/>
      <c r="BN1689" s="307"/>
      <c r="BO1689" s="307"/>
      <c r="BP1689" s="307"/>
      <c r="BQ1689" s="307"/>
      <c r="BR1689" s="307">
        <v>12</v>
      </c>
      <c r="BS1689" s="307">
        <v>12</v>
      </c>
      <c r="BT1689" s="307"/>
      <c r="BU1689" s="307"/>
      <c r="BV1689" s="309"/>
      <c r="BW1689" s="310"/>
      <c r="BX1689" s="305"/>
      <c r="BY1689" s="308"/>
      <c r="BZ1689" s="308"/>
      <c r="CA1689" s="308"/>
      <c r="CB1689" s="308"/>
      <c r="CC1689" s="307"/>
      <c r="CD1689" s="305"/>
      <c r="CE1689" s="310"/>
      <c r="CF1689" s="305"/>
      <c r="CG1689" s="308"/>
      <c r="CH1689" s="308"/>
      <c r="CI1689" s="308"/>
      <c r="CJ1689" s="308"/>
      <c r="CK1689" s="307"/>
      <c r="CL1689" s="307"/>
      <c r="CM1689" s="307"/>
      <c r="CN1689" s="311"/>
      <c r="CO1689" s="305"/>
      <c r="CP1689" s="305"/>
      <c r="CQ1689" s="308"/>
      <c r="CR1689" s="308"/>
      <c r="CS1689" s="308"/>
      <c r="CT1689" s="308"/>
      <c r="CW1689" s="318" t="s">
        <v>2898</v>
      </c>
      <c r="CX1689" s="318" t="s">
        <v>2916</v>
      </c>
      <c r="CY1689" s="320" t="s">
        <v>925</v>
      </c>
      <c r="CZ1689" s="319" t="s">
        <v>53</v>
      </c>
      <c r="DA1689" s="319" t="s">
        <v>53</v>
      </c>
      <c r="DB1689" s="319">
        <v>30</v>
      </c>
      <c r="DC1689" s="319">
        <v>150</v>
      </c>
      <c r="DD1689" s="319">
        <v>6</v>
      </c>
      <c r="DE1689" s="319">
        <v>6</v>
      </c>
      <c r="DF1689" s="319" t="s">
        <v>48</v>
      </c>
    </row>
    <row r="1690" spans="1:110" s="299" customFormat="1" ht="16" customHeight="1">
      <c r="A1690" s="297" t="s">
        <v>6112</v>
      </c>
      <c r="B1690" s="297" t="s">
        <v>6112</v>
      </c>
      <c r="C1690" s="119" t="s">
        <v>115</v>
      </c>
      <c r="D1690" s="119" t="s">
        <v>2898</v>
      </c>
      <c r="E1690" s="119" t="s">
        <v>2925</v>
      </c>
      <c r="F1690" s="298">
        <v>1690</v>
      </c>
      <c r="G1690" s="119"/>
      <c r="H1690" s="119"/>
      <c r="I1690" s="119"/>
      <c r="J1690" s="119"/>
      <c r="K1690" s="119" t="s">
        <v>378</v>
      </c>
      <c r="L1690" s="119"/>
      <c r="M1690" s="119" t="s">
        <v>147</v>
      </c>
      <c r="N1690" s="119"/>
      <c r="O1690" s="119"/>
      <c r="P1690" s="119"/>
      <c r="Q1690" s="119"/>
      <c r="R1690" s="119">
        <v>1</v>
      </c>
      <c r="S1690" s="119"/>
      <c r="T1690" s="119"/>
      <c r="U1690" s="119"/>
      <c r="V1690" s="119"/>
      <c r="W1690" s="119"/>
      <c r="X1690" s="119" t="s">
        <v>6113</v>
      </c>
      <c r="Y1690" s="119" t="s">
        <v>6114</v>
      </c>
      <c r="Z1690" s="119" t="s">
        <v>6115</v>
      </c>
      <c r="AA1690" s="119" t="s">
        <v>6116</v>
      </c>
      <c r="AB1690" s="119" t="s">
        <v>1209</v>
      </c>
      <c r="AD1690" s="300"/>
      <c r="AE1690" s="304"/>
      <c r="AF1690" s="297"/>
      <c r="AG1690" s="355">
        <v>0</v>
      </c>
      <c r="AH1690" s="297" t="s">
        <v>6112</v>
      </c>
      <c r="AI1690" s="297" t="s">
        <v>6112</v>
      </c>
      <c r="AJ1690" s="302">
        <v>4</v>
      </c>
      <c r="AX1690" s="303"/>
      <c r="AZ1690" s="303"/>
      <c r="BB1690" s="304"/>
      <c r="BC1690" s="304"/>
      <c r="BD1690" s="303"/>
      <c r="BE1690" s="303"/>
      <c r="BF1690" s="305"/>
      <c r="BG1690" s="305"/>
      <c r="BH1690" s="306" t="s">
        <v>2898</v>
      </c>
      <c r="BI1690" s="163"/>
      <c r="BJ1690" s="305" t="s">
        <v>110</v>
      </c>
      <c r="BK1690" s="305" t="s">
        <v>115</v>
      </c>
      <c r="BL1690" s="305">
        <v>0.4</v>
      </c>
      <c r="BM1690" s="307"/>
      <c r="BN1690" s="307"/>
      <c r="BO1690" s="307"/>
      <c r="BP1690" s="307"/>
      <c r="BQ1690" s="307"/>
      <c r="BR1690" s="307">
        <v>12</v>
      </c>
      <c r="BS1690" s="307">
        <v>12</v>
      </c>
      <c r="BT1690" s="307"/>
      <c r="BU1690" s="307"/>
      <c r="BV1690" s="309"/>
      <c r="BW1690" s="310"/>
      <c r="BX1690" s="305"/>
      <c r="BY1690" s="308"/>
      <c r="BZ1690" s="308"/>
      <c r="CA1690" s="308"/>
      <c r="CB1690" s="308"/>
      <c r="CC1690" s="307"/>
      <c r="CD1690" s="305"/>
      <c r="CE1690" s="310"/>
      <c r="CF1690" s="305"/>
      <c r="CG1690" s="308"/>
      <c r="CH1690" s="308"/>
      <c r="CI1690" s="308"/>
      <c r="CJ1690" s="308"/>
      <c r="CK1690" s="307"/>
      <c r="CL1690" s="307"/>
      <c r="CM1690" s="307"/>
      <c r="CN1690" s="311"/>
      <c r="CO1690" s="305"/>
      <c r="CP1690" s="305"/>
      <c r="CQ1690" s="308"/>
      <c r="CR1690" s="308"/>
      <c r="CS1690" s="308"/>
      <c r="CT1690" s="308"/>
      <c r="CW1690" s="318" t="s">
        <v>2898</v>
      </c>
      <c r="CX1690" s="318" t="s">
        <v>2925</v>
      </c>
      <c r="CY1690" s="320" t="s">
        <v>925</v>
      </c>
      <c r="CZ1690" s="319" t="s">
        <v>53</v>
      </c>
      <c r="DA1690" s="319" t="s">
        <v>53</v>
      </c>
      <c r="DB1690" s="319">
        <v>30</v>
      </c>
      <c r="DC1690" s="319">
        <v>150</v>
      </c>
      <c r="DD1690" s="319">
        <v>6</v>
      </c>
      <c r="DE1690" s="319">
        <v>6</v>
      </c>
      <c r="DF1690" s="319" t="s">
        <v>48</v>
      </c>
    </row>
    <row r="1691" spans="1:110" s="299" customFormat="1" ht="16" customHeight="1">
      <c r="A1691" s="297" t="s">
        <v>6117</v>
      </c>
      <c r="B1691" s="297" t="s">
        <v>6117</v>
      </c>
      <c r="C1691" s="119" t="s">
        <v>115</v>
      </c>
      <c r="D1691" s="119" t="s">
        <v>2889</v>
      </c>
      <c r="E1691" s="119" t="s">
        <v>2934</v>
      </c>
      <c r="F1691" s="298">
        <v>1691</v>
      </c>
      <c r="G1691" s="119"/>
      <c r="H1691" s="119"/>
      <c r="I1691" s="119"/>
      <c r="J1691" s="119"/>
      <c r="K1691" s="119" t="s">
        <v>378</v>
      </c>
      <c r="L1691" s="119"/>
      <c r="M1691" s="119" t="s">
        <v>147</v>
      </c>
      <c r="N1691" s="119"/>
      <c r="O1691" s="119"/>
      <c r="P1691" s="119"/>
      <c r="Q1691" s="119"/>
      <c r="R1691" s="119">
        <v>1</v>
      </c>
      <c r="S1691" s="119"/>
      <c r="T1691" s="119"/>
      <c r="U1691" s="119"/>
      <c r="V1691" s="119"/>
      <c r="W1691" s="119"/>
      <c r="X1691" s="119" t="s">
        <v>6118</v>
      </c>
      <c r="Y1691" s="119" t="s">
        <v>6119</v>
      </c>
      <c r="Z1691" s="119" t="s">
        <v>6120</v>
      </c>
      <c r="AA1691" s="119" t="s">
        <v>6121</v>
      </c>
      <c r="AB1691" s="119" t="s">
        <v>1209</v>
      </c>
      <c r="AD1691" s="300"/>
      <c r="AE1691" s="304"/>
      <c r="AF1691" s="297"/>
      <c r="AG1691" s="355">
        <v>0</v>
      </c>
      <c r="AH1691" s="297" t="s">
        <v>6117</v>
      </c>
      <c r="AI1691" s="297" t="s">
        <v>6117</v>
      </c>
      <c r="AJ1691" s="302">
        <v>3</v>
      </c>
      <c r="AX1691" s="303"/>
      <c r="AZ1691" s="303"/>
      <c r="BB1691" s="304"/>
      <c r="BC1691" s="304"/>
      <c r="BD1691" s="303"/>
      <c r="BE1691" s="303"/>
      <c r="BF1691" s="305"/>
      <c r="BG1691" s="305"/>
      <c r="BH1691" s="306" t="s">
        <v>2889</v>
      </c>
      <c r="BI1691" s="163"/>
      <c r="BJ1691" s="305" t="s">
        <v>110</v>
      </c>
      <c r="BK1691" s="305" t="s">
        <v>115</v>
      </c>
      <c r="BL1691" s="305">
        <v>0.7</v>
      </c>
      <c r="BM1691" s="307"/>
      <c r="BN1691" s="307"/>
      <c r="BO1691" s="307"/>
      <c r="BP1691" s="307"/>
      <c r="BQ1691" s="307"/>
      <c r="BR1691" s="307">
        <v>35</v>
      </c>
      <c r="BS1691" s="307">
        <v>35</v>
      </c>
      <c r="BT1691" s="307"/>
      <c r="BU1691" s="307"/>
      <c r="BV1691" s="309"/>
      <c r="BW1691" s="310"/>
      <c r="BX1691" s="305"/>
      <c r="BY1691" s="308"/>
      <c r="BZ1691" s="308"/>
      <c r="CA1691" s="308"/>
      <c r="CB1691" s="308"/>
      <c r="CC1691" s="307"/>
      <c r="CD1691" s="305"/>
      <c r="CE1691" s="310"/>
      <c r="CF1691" s="305"/>
      <c r="CG1691" s="308"/>
      <c r="CH1691" s="308"/>
      <c r="CI1691" s="308"/>
      <c r="CJ1691" s="308"/>
      <c r="CK1691" s="307"/>
      <c r="CL1691" s="307"/>
      <c r="CM1691" s="307"/>
      <c r="CN1691" s="311"/>
      <c r="CO1691" s="305"/>
      <c r="CP1691" s="305"/>
      <c r="CQ1691" s="308"/>
      <c r="CR1691" s="308"/>
      <c r="CS1691" s="308"/>
      <c r="CT1691" s="308"/>
      <c r="CW1691" s="318" t="s">
        <v>2889</v>
      </c>
      <c r="CX1691" s="318" t="s">
        <v>2934</v>
      </c>
      <c r="CY1691" s="320" t="s">
        <v>925</v>
      </c>
      <c r="CZ1691" s="319" t="s">
        <v>53</v>
      </c>
      <c r="DA1691" s="319" t="s">
        <v>53</v>
      </c>
      <c r="DB1691" s="319">
        <v>30</v>
      </c>
      <c r="DC1691" s="319">
        <v>150</v>
      </c>
      <c r="DD1691" s="319">
        <v>17.5</v>
      </c>
      <c r="DE1691" s="319">
        <v>17.5</v>
      </c>
      <c r="DF1691" s="319" t="s">
        <v>48</v>
      </c>
    </row>
    <row r="1692" spans="1:110" s="299" customFormat="1" ht="16" customHeight="1">
      <c r="A1692" s="297" t="s">
        <v>6122</v>
      </c>
      <c r="B1692" s="297" t="s">
        <v>6122</v>
      </c>
      <c r="C1692" s="119" t="s">
        <v>115</v>
      </c>
      <c r="D1692" s="119" t="s">
        <v>2934</v>
      </c>
      <c r="E1692" s="119" t="s">
        <v>2943</v>
      </c>
      <c r="F1692" s="298">
        <v>1692</v>
      </c>
      <c r="G1692" s="119"/>
      <c r="H1692" s="119"/>
      <c r="I1692" s="119"/>
      <c r="J1692" s="119"/>
      <c r="K1692" s="119" t="s">
        <v>378</v>
      </c>
      <c r="L1692" s="119"/>
      <c r="M1692" s="119" t="s">
        <v>147</v>
      </c>
      <c r="N1692" s="119"/>
      <c r="O1692" s="119"/>
      <c r="P1692" s="119"/>
      <c r="Q1692" s="119"/>
      <c r="R1692" s="119">
        <v>1</v>
      </c>
      <c r="S1692" s="119"/>
      <c r="T1692" s="119"/>
      <c r="U1692" s="119"/>
      <c r="V1692" s="119"/>
      <c r="W1692" s="119"/>
      <c r="X1692" s="119" t="s">
        <v>6123</v>
      </c>
      <c r="Y1692" s="119" t="s">
        <v>6124</v>
      </c>
      <c r="Z1692" s="119" t="s">
        <v>6125</v>
      </c>
      <c r="AA1692" s="119" t="s">
        <v>6126</v>
      </c>
      <c r="AB1692" s="119" t="s">
        <v>1209</v>
      </c>
      <c r="AD1692" s="300"/>
      <c r="AE1692" s="304"/>
      <c r="AF1692" s="297"/>
      <c r="AG1692" s="355">
        <v>0</v>
      </c>
      <c r="AH1692" s="297" t="s">
        <v>6122</v>
      </c>
      <c r="AI1692" s="297" t="s">
        <v>6122</v>
      </c>
      <c r="AJ1692" s="302">
        <v>4</v>
      </c>
      <c r="AX1692" s="303"/>
      <c r="AZ1692" s="303"/>
      <c r="BB1692" s="304"/>
      <c r="BC1692" s="304"/>
      <c r="BD1692" s="303"/>
      <c r="BE1692" s="303"/>
      <c r="BF1692" s="305"/>
      <c r="BG1692" s="305"/>
      <c r="BH1692" s="306" t="s">
        <v>2934</v>
      </c>
      <c r="BI1692" s="163"/>
      <c r="BJ1692" s="305" t="s">
        <v>110</v>
      </c>
      <c r="BK1692" s="305" t="s">
        <v>115</v>
      </c>
      <c r="BL1692" s="305">
        <v>0.4</v>
      </c>
      <c r="BM1692" s="307"/>
      <c r="BN1692" s="307"/>
      <c r="BO1692" s="307"/>
      <c r="BP1692" s="307"/>
      <c r="BQ1692" s="307"/>
      <c r="BR1692" s="307">
        <v>12</v>
      </c>
      <c r="BS1692" s="307">
        <v>12</v>
      </c>
      <c r="BT1692" s="307"/>
      <c r="BU1692" s="307"/>
      <c r="BV1692" s="309"/>
      <c r="BW1692" s="310"/>
      <c r="BX1692" s="305"/>
      <c r="BY1692" s="308"/>
      <c r="BZ1692" s="308"/>
      <c r="CA1692" s="308"/>
      <c r="CB1692" s="308"/>
      <c r="CC1692" s="307"/>
      <c r="CD1692" s="305"/>
      <c r="CE1692" s="310"/>
      <c r="CF1692" s="305"/>
      <c r="CG1692" s="308"/>
      <c r="CH1692" s="308"/>
      <c r="CI1692" s="308"/>
      <c r="CJ1692" s="308"/>
      <c r="CK1692" s="307"/>
      <c r="CL1692" s="307"/>
      <c r="CM1692" s="307"/>
      <c r="CN1692" s="311"/>
      <c r="CO1692" s="305"/>
      <c r="CP1692" s="305"/>
      <c r="CQ1692" s="308"/>
      <c r="CR1692" s="308"/>
      <c r="CS1692" s="308"/>
      <c r="CT1692" s="308"/>
      <c r="CW1692" s="318" t="s">
        <v>2934</v>
      </c>
      <c r="CX1692" s="318" t="s">
        <v>2943</v>
      </c>
      <c r="CY1692" s="320" t="s">
        <v>925</v>
      </c>
      <c r="CZ1692" s="319" t="s">
        <v>53</v>
      </c>
      <c r="DA1692" s="319" t="s">
        <v>53</v>
      </c>
      <c r="DB1692" s="319">
        <v>30</v>
      </c>
      <c r="DC1692" s="319">
        <v>150</v>
      </c>
      <c r="DD1692" s="319">
        <v>6</v>
      </c>
      <c r="DE1692" s="319">
        <v>6</v>
      </c>
      <c r="DF1692" s="319" t="s">
        <v>48</v>
      </c>
    </row>
    <row r="1693" spans="1:110" s="299" customFormat="1" ht="16" customHeight="1">
      <c r="A1693" s="297" t="s">
        <v>6127</v>
      </c>
      <c r="B1693" s="297" t="s">
        <v>6127</v>
      </c>
      <c r="C1693" s="119" t="s">
        <v>115</v>
      </c>
      <c r="D1693" s="119" t="s">
        <v>2934</v>
      </c>
      <c r="E1693" s="119" t="s">
        <v>2952</v>
      </c>
      <c r="F1693" s="298">
        <v>1693</v>
      </c>
      <c r="G1693" s="119"/>
      <c r="H1693" s="119"/>
      <c r="I1693" s="119"/>
      <c r="J1693" s="119"/>
      <c r="K1693" s="119" t="s">
        <v>378</v>
      </c>
      <c r="L1693" s="119"/>
      <c r="M1693" s="119" t="s">
        <v>147</v>
      </c>
      <c r="N1693" s="119"/>
      <c r="O1693" s="119"/>
      <c r="P1693" s="119"/>
      <c r="Q1693" s="119"/>
      <c r="R1693" s="119">
        <v>1</v>
      </c>
      <c r="S1693" s="119"/>
      <c r="T1693" s="119"/>
      <c r="U1693" s="119"/>
      <c r="V1693" s="119"/>
      <c r="W1693" s="119"/>
      <c r="X1693" s="119" t="s">
        <v>6128</v>
      </c>
      <c r="Y1693" s="119" t="s">
        <v>6129</v>
      </c>
      <c r="Z1693" s="119" t="s">
        <v>6130</v>
      </c>
      <c r="AA1693" s="119" t="s">
        <v>6131</v>
      </c>
      <c r="AB1693" s="119" t="s">
        <v>1209</v>
      </c>
      <c r="AD1693" s="300"/>
      <c r="AE1693" s="304"/>
      <c r="AF1693" s="297"/>
      <c r="AG1693" s="355">
        <v>0</v>
      </c>
      <c r="AH1693" s="297" t="s">
        <v>6127</v>
      </c>
      <c r="AI1693" s="297" t="s">
        <v>6127</v>
      </c>
      <c r="AJ1693" s="302">
        <v>4</v>
      </c>
      <c r="AX1693" s="303"/>
      <c r="AZ1693" s="303"/>
      <c r="BB1693" s="304"/>
      <c r="BC1693" s="304"/>
      <c r="BD1693" s="303"/>
      <c r="BE1693" s="303"/>
      <c r="BF1693" s="305"/>
      <c r="BG1693" s="305"/>
      <c r="BH1693" s="306" t="s">
        <v>2934</v>
      </c>
      <c r="BI1693" s="163"/>
      <c r="BJ1693" s="305" t="s">
        <v>110</v>
      </c>
      <c r="BK1693" s="305" t="s">
        <v>115</v>
      </c>
      <c r="BL1693" s="305">
        <v>0.4</v>
      </c>
      <c r="BM1693" s="307"/>
      <c r="BN1693" s="307"/>
      <c r="BO1693" s="307"/>
      <c r="BP1693" s="307"/>
      <c r="BQ1693" s="307"/>
      <c r="BR1693" s="307">
        <v>12</v>
      </c>
      <c r="BS1693" s="307">
        <v>12</v>
      </c>
      <c r="BT1693" s="307"/>
      <c r="BU1693" s="307"/>
      <c r="BV1693" s="309"/>
      <c r="BW1693" s="310"/>
      <c r="BX1693" s="305"/>
      <c r="BY1693" s="308"/>
      <c r="BZ1693" s="308"/>
      <c r="CA1693" s="308"/>
      <c r="CB1693" s="308"/>
      <c r="CC1693" s="307"/>
      <c r="CD1693" s="305"/>
      <c r="CE1693" s="310"/>
      <c r="CF1693" s="305"/>
      <c r="CG1693" s="308"/>
      <c r="CH1693" s="308"/>
      <c r="CI1693" s="308"/>
      <c r="CJ1693" s="308"/>
      <c r="CK1693" s="307"/>
      <c r="CL1693" s="307"/>
      <c r="CM1693" s="307"/>
      <c r="CN1693" s="311"/>
      <c r="CO1693" s="305"/>
      <c r="CP1693" s="305"/>
      <c r="CQ1693" s="308"/>
      <c r="CR1693" s="308"/>
      <c r="CS1693" s="308"/>
      <c r="CT1693" s="308"/>
      <c r="CW1693" s="318" t="s">
        <v>2934</v>
      </c>
      <c r="CX1693" s="318" t="s">
        <v>2952</v>
      </c>
      <c r="CY1693" s="320" t="s">
        <v>925</v>
      </c>
      <c r="CZ1693" s="319" t="s">
        <v>53</v>
      </c>
      <c r="DA1693" s="319" t="s">
        <v>53</v>
      </c>
      <c r="DB1693" s="319">
        <v>30</v>
      </c>
      <c r="DC1693" s="319">
        <v>150</v>
      </c>
      <c r="DD1693" s="319">
        <v>6</v>
      </c>
      <c r="DE1693" s="319">
        <v>6</v>
      </c>
      <c r="DF1693" s="319" t="s">
        <v>48</v>
      </c>
    </row>
    <row r="1694" spans="1:110" s="299" customFormat="1" ht="16" customHeight="1">
      <c r="A1694" s="297" t="s">
        <v>6132</v>
      </c>
      <c r="B1694" s="297" t="s">
        <v>6132</v>
      </c>
      <c r="C1694" s="119" t="s">
        <v>115</v>
      </c>
      <c r="D1694" s="119" t="s">
        <v>2934</v>
      </c>
      <c r="E1694" s="119" t="s">
        <v>2961</v>
      </c>
      <c r="F1694" s="298">
        <v>1694</v>
      </c>
      <c r="G1694" s="119"/>
      <c r="H1694" s="119"/>
      <c r="I1694" s="119"/>
      <c r="J1694" s="119"/>
      <c r="K1694" s="119" t="s">
        <v>378</v>
      </c>
      <c r="L1694" s="119"/>
      <c r="M1694" s="119" t="s">
        <v>147</v>
      </c>
      <c r="N1694" s="119"/>
      <c r="O1694" s="119"/>
      <c r="P1694" s="119"/>
      <c r="Q1694" s="119"/>
      <c r="R1694" s="119">
        <v>1</v>
      </c>
      <c r="S1694" s="119"/>
      <c r="T1694" s="119"/>
      <c r="U1694" s="119"/>
      <c r="V1694" s="119"/>
      <c r="W1694" s="119"/>
      <c r="X1694" s="119" t="s">
        <v>6133</v>
      </c>
      <c r="Y1694" s="119" t="s">
        <v>6134</v>
      </c>
      <c r="Z1694" s="119" t="s">
        <v>6135</v>
      </c>
      <c r="AA1694" s="119" t="s">
        <v>6136</v>
      </c>
      <c r="AB1694" s="119" t="s">
        <v>1209</v>
      </c>
      <c r="AD1694" s="300"/>
      <c r="AE1694" s="304"/>
      <c r="AF1694" s="297"/>
      <c r="AG1694" s="355">
        <v>0</v>
      </c>
      <c r="AH1694" s="297" t="s">
        <v>6132</v>
      </c>
      <c r="AI1694" s="297" t="s">
        <v>6132</v>
      </c>
      <c r="AJ1694" s="302">
        <v>4</v>
      </c>
      <c r="AX1694" s="303"/>
      <c r="AZ1694" s="303"/>
      <c r="BB1694" s="304"/>
      <c r="BC1694" s="304"/>
      <c r="BD1694" s="303"/>
      <c r="BE1694" s="303"/>
      <c r="BF1694" s="305"/>
      <c r="BG1694" s="305"/>
      <c r="BH1694" s="306" t="s">
        <v>2934</v>
      </c>
      <c r="BI1694" s="163"/>
      <c r="BJ1694" s="305" t="s">
        <v>110</v>
      </c>
      <c r="BK1694" s="305" t="s">
        <v>115</v>
      </c>
      <c r="BL1694" s="305">
        <v>0.4</v>
      </c>
      <c r="BM1694" s="307"/>
      <c r="BN1694" s="307"/>
      <c r="BO1694" s="307"/>
      <c r="BP1694" s="307"/>
      <c r="BQ1694" s="307"/>
      <c r="BR1694" s="307">
        <v>12</v>
      </c>
      <c r="BS1694" s="307">
        <v>12</v>
      </c>
      <c r="BT1694" s="307"/>
      <c r="BU1694" s="307"/>
      <c r="BV1694" s="309"/>
      <c r="BW1694" s="310"/>
      <c r="BX1694" s="305"/>
      <c r="BY1694" s="308"/>
      <c r="BZ1694" s="308"/>
      <c r="CA1694" s="308"/>
      <c r="CB1694" s="308"/>
      <c r="CC1694" s="307"/>
      <c r="CD1694" s="305"/>
      <c r="CE1694" s="310"/>
      <c r="CF1694" s="305"/>
      <c r="CG1694" s="308"/>
      <c r="CH1694" s="308"/>
      <c r="CI1694" s="308"/>
      <c r="CJ1694" s="308"/>
      <c r="CK1694" s="307"/>
      <c r="CL1694" s="307"/>
      <c r="CM1694" s="307"/>
      <c r="CN1694" s="311"/>
      <c r="CO1694" s="305"/>
      <c r="CP1694" s="305"/>
      <c r="CQ1694" s="308"/>
      <c r="CR1694" s="308"/>
      <c r="CS1694" s="308"/>
      <c r="CT1694" s="308"/>
      <c r="CW1694" s="318" t="s">
        <v>2934</v>
      </c>
      <c r="CX1694" s="318" t="s">
        <v>2961</v>
      </c>
      <c r="CY1694" s="320" t="s">
        <v>925</v>
      </c>
      <c r="CZ1694" s="319" t="s">
        <v>53</v>
      </c>
      <c r="DA1694" s="319" t="s">
        <v>53</v>
      </c>
      <c r="DB1694" s="319">
        <v>30</v>
      </c>
      <c r="DC1694" s="319">
        <v>150</v>
      </c>
      <c r="DD1694" s="319">
        <v>6</v>
      </c>
      <c r="DE1694" s="319">
        <v>6</v>
      </c>
      <c r="DF1694" s="319" t="s">
        <v>48</v>
      </c>
    </row>
    <row r="1695" spans="1:110" s="299" customFormat="1" ht="16" customHeight="1">
      <c r="A1695" s="297" t="s">
        <v>6137</v>
      </c>
      <c r="B1695" s="297" t="s">
        <v>6137</v>
      </c>
      <c r="C1695" s="119" t="s">
        <v>115</v>
      </c>
      <c r="D1695" s="119" t="s">
        <v>2889</v>
      </c>
      <c r="E1695" s="119" t="s">
        <v>2970</v>
      </c>
      <c r="F1695" s="298">
        <v>1695</v>
      </c>
      <c r="G1695" s="119"/>
      <c r="H1695" s="119"/>
      <c r="I1695" s="119"/>
      <c r="J1695" s="119"/>
      <c r="K1695" s="119" t="s">
        <v>378</v>
      </c>
      <c r="L1695" s="119"/>
      <c r="M1695" s="119" t="s">
        <v>147</v>
      </c>
      <c r="N1695" s="119"/>
      <c r="O1695" s="119"/>
      <c r="P1695" s="119"/>
      <c r="Q1695" s="119"/>
      <c r="R1695" s="119">
        <v>1</v>
      </c>
      <c r="S1695" s="119"/>
      <c r="T1695" s="119"/>
      <c r="U1695" s="119"/>
      <c r="V1695" s="119"/>
      <c r="W1695" s="119"/>
      <c r="X1695" s="119" t="s">
        <v>6138</v>
      </c>
      <c r="Y1695" s="119" t="s">
        <v>6139</v>
      </c>
      <c r="Z1695" s="119" t="s">
        <v>6140</v>
      </c>
      <c r="AA1695" s="119" t="s">
        <v>6141</v>
      </c>
      <c r="AB1695" s="119" t="s">
        <v>1209</v>
      </c>
      <c r="AD1695" s="300"/>
      <c r="AE1695" s="304"/>
      <c r="AF1695" s="297"/>
      <c r="AG1695" s="355">
        <v>0</v>
      </c>
      <c r="AH1695" s="297" t="s">
        <v>6137</v>
      </c>
      <c r="AI1695" s="297" t="s">
        <v>6137</v>
      </c>
      <c r="AJ1695" s="302">
        <v>3</v>
      </c>
      <c r="AX1695" s="303"/>
      <c r="AZ1695" s="303"/>
      <c r="BB1695" s="304"/>
      <c r="BC1695" s="304"/>
      <c r="BD1695" s="303"/>
      <c r="BE1695" s="303"/>
      <c r="BF1695" s="305"/>
      <c r="BG1695" s="305"/>
      <c r="BH1695" s="306" t="s">
        <v>2889</v>
      </c>
      <c r="BI1695" s="163"/>
      <c r="BJ1695" s="305" t="s">
        <v>110</v>
      </c>
      <c r="BK1695" s="305" t="s">
        <v>115</v>
      </c>
      <c r="BL1695" s="305">
        <v>0.7</v>
      </c>
      <c r="BM1695" s="307"/>
      <c r="BN1695" s="307"/>
      <c r="BO1695" s="307"/>
      <c r="BP1695" s="307"/>
      <c r="BQ1695" s="307"/>
      <c r="BR1695" s="307">
        <v>35</v>
      </c>
      <c r="BS1695" s="307">
        <v>35</v>
      </c>
      <c r="BT1695" s="307"/>
      <c r="BU1695" s="307"/>
      <c r="BV1695" s="309"/>
      <c r="BW1695" s="310"/>
      <c r="BX1695" s="305"/>
      <c r="BY1695" s="308"/>
      <c r="BZ1695" s="308"/>
      <c r="CA1695" s="308"/>
      <c r="CB1695" s="308"/>
      <c r="CC1695" s="307"/>
      <c r="CD1695" s="305"/>
      <c r="CE1695" s="310"/>
      <c r="CF1695" s="305"/>
      <c r="CG1695" s="308"/>
      <c r="CH1695" s="308"/>
      <c r="CI1695" s="308"/>
      <c r="CJ1695" s="308"/>
      <c r="CK1695" s="307"/>
      <c r="CL1695" s="307"/>
      <c r="CM1695" s="307"/>
      <c r="CN1695" s="311"/>
      <c r="CO1695" s="305"/>
      <c r="CP1695" s="305"/>
      <c r="CQ1695" s="308"/>
      <c r="CR1695" s="308"/>
      <c r="CS1695" s="308"/>
      <c r="CT1695" s="308"/>
      <c r="CW1695" s="318" t="s">
        <v>2889</v>
      </c>
      <c r="CX1695" s="318" t="s">
        <v>2970</v>
      </c>
      <c r="CY1695" s="320" t="s">
        <v>925</v>
      </c>
      <c r="CZ1695" s="319" t="s">
        <v>53</v>
      </c>
      <c r="DA1695" s="319" t="s">
        <v>53</v>
      </c>
      <c r="DB1695" s="319">
        <v>30</v>
      </c>
      <c r="DC1695" s="319">
        <v>150</v>
      </c>
      <c r="DD1695" s="319">
        <v>17.5</v>
      </c>
      <c r="DE1695" s="319">
        <v>17.5</v>
      </c>
      <c r="DF1695" s="319" t="s">
        <v>48</v>
      </c>
    </row>
    <row r="1696" spans="1:110" s="299" customFormat="1" ht="16" customHeight="1">
      <c r="A1696" s="297" t="s">
        <v>6142</v>
      </c>
      <c r="B1696" s="297" t="s">
        <v>6142</v>
      </c>
      <c r="C1696" s="119" t="s">
        <v>115</v>
      </c>
      <c r="D1696" s="119" t="s">
        <v>2970</v>
      </c>
      <c r="E1696" s="119" t="s">
        <v>2979</v>
      </c>
      <c r="F1696" s="298">
        <v>1696</v>
      </c>
      <c r="G1696" s="119"/>
      <c r="H1696" s="119"/>
      <c r="I1696" s="119"/>
      <c r="J1696" s="119"/>
      <c r="K1696" s="119" t="s">
        <v>378</v>
      </c>
      <c r="L1696" s="119"/>
      <c r="M1696" s="119" t="s">
        <v>147</v>
      </c>
      <c r="N1696" s="119"/>
      <c r="O1696" s="119"/>
      <c r="P1696" s="119"/>
      <c r="Q1696" s="119"/>
      <c r="R1696" s="119">
        <v>1</v>
      </c>
      <c r="S1696" s="119"/>
      <c r="T1696" s="119"/>
      <c r="U1696" s="119"/>
      <c r="V1696" s="119"/>
      <c r="W1696" s="119"/>
      <c r="X1696" s="119" t="s">
        <v>6143</v>
      </c>
      <c r="Y1696" s="119" t="s">
        <v>6144</v>
      </c>
      <c r="Z1696" s="119" t="s">
        <v>6145</v>
      </c>
      <c r="AA1696" s="119" t="s">
        <v>6146</v>
      </c>
      <c r="AB1696" s="119" t="s">
        <v>1209</v>
      </c>
      <c r="AD1696" s="300"/>
      <c r="AE1696" s="304"/>
      <c r="AF1696" s="297"/>
      <c r="AG1696" s="355">
        <v>0</v>
      </c>
      <c r="AH1696" s="297" t="s">
        <v>6142</v>
      </c>
      <c r="AI1696" s="297" t="s">
        <v>6142</v>
      </c>
      <c r="AJ1696" s="302">
        <v>4</v>
      </c>
      <c r="AX1696" s="303"/>
      <c r="AZ1696" s="303"/>
      <c r="BB1696" s="304"/>
      <c r="BC1696" s="304"/>
      <c r="BD1696" s="303"/>
      <c r="BE1696" s="303"/>
      <c r="BF1696" s="305"/>
      <c r="BG1696" s="305"/>
      <c r="BH1696" s="306" t="s">
        <v>2970</v>
      </c>
      <c r="BI1696" s="163"/>
      <c r="BJ1696" s="305" t="s">
        <v>110</v>
      </c>
      <c r="BK1696" s="305" t="s">
        <v>115</v>
      </c>
      <c r="BL1696" s="305">
        <v>0.4</v>
      </c>
      <c r="BM1696" s="307"/>
      <c r="BN1696" s="307"/>
      <c r="BO1696" s="307"/>
      <c r="BP1696" s="307"/>
      <c r="BQ1696" s="307"/>
      <c r="BR1696" s="307">
        <v>12</v>
      </c>
      <c r="BS1696" s="307">
        <v>12</v>
      </c>
      <c r="BT1696" s="307"/>
      <c r="BU1696" s="307"/>
      <c r="BV1696" s="309"/>
      <c r="BW1696" s="310"/>
      <c r="BX1696" s="305"/>
      <c r="BY1696" s="308"/>
      <c r="BZ1696" s="308"/>
      <c r="CA1696" s="308"/>
      <c r="CB1696" s="308"/>
      <c r="CC1696" s="307"/>
      <c r="CD1696" s="305"/>
      <c r="CE1696" s="310"/>
      <c r="CF1696" s="305"/>
      <c r="CG1696" s="308"/>
      <c r="CH1696" s="308"/>
      <c r="CI1696" s="308"/>
      <c r="CJ1696" s="308"/>
      <c r="CK1696" s="307"/>
      <c r="CL1696" s="307"/>
      <c r="CM1696" s="307"/>
      <c r="CN1696" s="311"/>
      <c r="CO1696" s="305"/>
      <c r="CP1696" s="305"/>
      <c r="CQ1696" s="308"/>
      <c r="CR1696" s="308"/>
      <c r="CS1696" s="308"/>
      <c r="CT1696" s="308"/>
      <c r="CW1696" s="318" t="s">
        <v>2970</v>
      </c>
      <c r="CX1696" s="318" t="s">
        <v>2979</v>
      </c>
      <c r="CY1696" s="320" t="s">
        <v>925</v>
      </c>
      <c r="CZ1696" s="319" t="s">
        <v>53</v>
      </c>
      <c r="DA1696" s="319" t="s">
        <v>53</v>
      </c>
      <c r="DB1696" s="319">
        <v>30</v>
      </c>
      <c r="DC1696" s="319">
        <v>150</v>
      </c>
      <c r="DD1696" s="319">
        <v>6</v>
      </c>
      <c r="DE1696" s="319">
        <v>6</v>
      </c>
      <c r="DF1696" s="319" t="s">
        <v>48</v>
      </c>
    </row>
    <row r="1697" spans="1:110" s="299" customFormat="1" ht="16" customHeight="1">
      <c r="A1697" s="297" t="s">
        <v>6147</v>
      </c>
      <c r="B1697" s="297" t="s">
        <v>6147</v>
      </c>
      <c r="C1697" s="119" t="s">
        <v>115</v>
      </c>
      <c r="D1697" s="119" t="s">
        <v>2970</v>
      </c>
      <c r="E1697" s="119" t="s">
        <v>2988</v>
      </c>
      <c r="F1697" s="298">
        <v>1697</v>
      </c>
      <c r="G1697" s="119"/>
      <c r="H1697" s="119"/>
      <c r="I1697" s="119"/>
      <c r="J1697" s="119"/>
      <c r="K1697" s="119" t="s">
        <v>378</v>
      </c>
      <c r="L1697" s="119"/>
      <c r="M1697" s="119" t="s">
        <v>147</v>
      </c>
      <c r="N1697" s="119"/>
      <c r="O1697" s="119"/>
      <c r="P1697" s="119"/>
      <c r="Q1697" s="119"/>
      <c r="R1697" s="119">
        <v>1</v>
      </c>
      <c r="S1697" s="119"/>
      <c r="T1697" s="119"/>
      <c r="U1697" s="119"/>
      <c r="V1697" s="119"/>
      <c r="W1697" s="119"/>
      <c r="X1697" s="119" t="s">
        <v>6148</v>
      </c>
      <c r="Y1697" s="119" t="s">
        <v>6149</v>
      </c>
      <c r="Z1697" s="119" t="s">
        <v>6150</v>
      </c>
      <c r="AA1697" s="119" t="s">
        <v>6151</v>
      </c>
      <c r="AB1697" s="119" t="s">
        <v>1209</v>
      </c>
      <c r="AD1697" s="300"/>
      <c r="AE1697" s="304"/>
      <c r="AF1697" s="297"/>
      <c r="AG1697" s="355">
        <v>0</v>
      </c>
      <c r="AH1697" s="297" t="s">
        <v>6147</v>
      </c>
      <c r="AI1697" s="297" t="s">
        <v>6147</v>
      </c>
      <c r="AJ1697" s="302">
        <v>4</v>
      </c>
      <c r="AX1697" s="303"/>
      <c r="AZ1697" s="303"/>
      <c r="BB1697" s="304"/>
      <c r="BC1697" s="304"/>
      <c r="BD1697" s="303"/>
      <c r="BE1697" s="303"/>
      <c r="BF1697" s="305"/>
      <c r="BG1697" s="305"/>
      <c r="BH1697" s="306" t="s">
        <v>2970</v>
      </c>
      <c r="BI1697" s="163"/>
      <c r="BJ1697" s="305" t="s">
        <v>110</v>
      </c>
      <c r="BK1697" s="305" t="s">
        <v>115</v>
      </c>
      <c r="BL1697" s="305">
        <v>0.4</v>
      </c>
      <c r="BM1697" s="307"/>
      <c r="BN1697" s="307"/>
      <c r="BO1697" s="307"/>
      <c r="BP1697" s="307"/>
      <c r="BQ1697" s="307"/>
      <c r="BR1697" s="307">
        <v>12</v>
      </c>
      <c r="BS1697" s="307">
        <v>12</v>
      </c>
      <c r="BT1697" s="307"/>
      <c r="BU1697" s="307"/>
      <c r="BV1697" s="309"/>
      <c r="BW1697" s="310"/>
      <c r="BX1697" s="305"/>
      <c r="BY1697" s="308"/>
      <c r="BZ1697" s="308"/>
      <c r="CA1697" s="308"/>
      <c r="CB1697" s="308"/>
      <c r="CC1697" s="307"/>
      <c r="CD1697" s="305"/>
      <c r="CE1697" s="310"/>
      <c r="CF1697" s="305"/>
      <c r="CG1697" s="308"/>
      <c r="CH1697" s="308"/>
      <c r="CI1697" s="308"/>
      <c r="CJ1697" s="308"/>
      <c r="CK1697" s="307"/>
      <c r="CL1697" s="307"/>
      <c r="CM1697" s="307"/>
      <c r="CN1697" s="311"/>
      <c r="CO1697" s="305"/>
      <c r="CP1697" s="305"/>
      <c r="CQ1697" s="308"/>
      <c r="CR1697" s="308"/>
      <c r="CS1697" s="308"/>
      <c r="CT1697" s="308"/>
      <c r="CW1697" s="318" t="s">
        <v>2970</v>
      </c>
      <c r="CX1697" s="318" t="s">
        <v>2988</v>
      </c>
      <c r="CY1697" s="320" t="s">
        <v>925</v>
      </c>
      <c r="CZ1697" s="319" t="s">
        <v>53</v>
      </c>
      <c r="DA1697" s="319" t="s">
        <v>53</v>
      </c>
      <c r="DB1697" s="319">
        <v>30</v>
      </c>
      <c r="DC1697" s="319">
        <v>150</v>
      </c>
      <c r="DD1697" s="319">
        <v>6</v>
      </c>
      <c r="DE1697" s="319">
        <v>6</v>
      </c>
      <c r="DF1697" s="319" t="s">
        <v>48</v>
      </c>
    </row>
    <row r="1698" spans="1:110" s="299" customFormat="1" ht="16" customHeight="1">
      <c r="A1698" s="297" t="s">
        <v>6152</v>
      </c>
      <c r="B1698" s="297" t="s">
        <v>6152</v>
      </c>
      <c r="C1698" s="119" t="s">
        <v>115</v>
      </c>
      <c r="D1698" s="119" t="s">
        <v>2970</v>
      </c>
      <c r="E1698" s="119" t="s">
        <v>2997</v>
      </c>
      <c r="F1698" s="298">
        <v>1698</v>
      </c>
      <c r="G1698" s="119"/>
      <c r="H1698" s="119"/>
      <c r="I1698" s="119"/>
      <c r="J1698" s="119"/>
      <c r="K1698" s="119" t="s">
        <v>378</v>
      </c>
      <c r="L1698" s="119"/>
      <c r="M1698" s="119" t="s">
        <v>147</v>
      </c>
      <c r="N1698" s="119"/>
      <c r="O1698" s="119"/>
      <c r="P1698" s="119"/>
      <c r="Q1698" s="119"/>
      <c r="R1698" s="119">
        <v>1</v>
      </c>
      <c r="S1698" s="119"/>
      <c r="T1698" s="119"/>
      <c r="U1698" s="119"/>
      <c r="V1698" s="119"/>
      <c r="W1698" s="119"/>
      <c r="X1698" s="119" t="s">
        <v>6153</v>
      </c>
      <c r="Y1698" s="119" t="s">
        <v>6154</v>
      </c>
      <c r="Z1698" s="119" t="s">
        <v>6155</v>
      </c>
      <c r="AA1698" s="119" t="s">
        <v>6156</v>
      </c>
      <c r="AB1698" s="119" t="s">
        <v>1209</v>
      </c>
      <c r="AD1698" s="300"/>
      <c r="AE1698" s="304"/>
      <c r="AF1698" s="297"/>
      <c r="AG1698" s="355">
        <v>0</v>
      </c>
      <c r="AH1698" s="297" t="s">
        <v>6152</v>
      </c>
      <c r="AI1698" s="297" t="s">
        <v>6152</v>
      </c>
      <c r="AJ1698" s="302">
        <v>4</v>
      </c>
      <c r="AX1698" s="303"/>
      <c r="AZ1698" s="303"/>
      <c r="BB1698" s="304"/>
      <c r="BC1698" s="304"/>
      <c r="BD1698" s="303"/>
      <c r="BE1698" s="303"/>
      <c r="BF1698" s="305"/>
      <c r="BG1698" s="305"/>
      <c r="BH1698" s="306" t="s">
        <v>2970</v>
      </c>
      <c r="BI1698" s="163"/>
      <c r="BJ1698" s="305" t="s">
        <v>110</v>
      </c>
      <c r="BK1698" s="305" t="s">
        <v>115</v>
      </c>
      <c r="BL1698" s="305">
        <v>0.4</v>
      </c>
      <c r="BM1698" s="307"/>
      <c r="BN1698" s="307"/>
      <c r="BO1698" s="307"/>
      <c r="BP1698" s="307"/>
      <c r="BQ1698" s="307"/>
      <c r="BR1698" s="307">
        <v>12</v>
      </c>
      <c r="BS1698" s="307">
        <v>12</v>
      </c>
      <c r="BT1698" s="307"/>
      <c r="BU1698" s="307"/>
      <c r="BV1698" s="309"/>
      <c r="BW1698" s="310"/>
      <c r="BX1698" s="305"/>
      <c r="BY1698" s="308"/>
      <c r="BZ1698" s="308"/>
      <c r="CA1698" s="308"/>
      <c r="CB1698" s="308"/>
      <c r="CC1698" s="307"/>
      <c r="CD1698" s="305"/>
      <c r="CE1698" s="310"/>
      <c r="CF1698" s="305"/>
      <c r="CG1698" s="308"/>
      <c r="CH1698" s="308"/>
      <c r="CI1698" s="308"/>
      <c r="CJ1698" s="308"/>
      <c r="CK1698" s="307"/>
      <c r="CL1698" s="307"/>
      <c r="CM1698" s="307"/>
      <c r="CN1698" s="311"/>
      <c r="CO1698" s="305"/>
      <c r="CP1698" s="305"/>
      <c r="CQ1698" s="308"/>
      <c r="CR1698" s="308"/>
      <c r="CS1698" s="308"/>
      <c r="CT1698" s="308"/>
      <c r="CW1698" s="318" t="s">
        <v>2970</v>
      </c>
      <c r="CX1698" s="318" t="s">
        <v>2997</v>
      </c>
      <c r="CY1698" s="320" t="s">
        <v>925</v>
      </c>
      <c r="CZ1698" s="319" t="s">
        <v>53</v>
      </c>
      <c r="DA1698" s="319" t="s">
        <v>53</v>
      </c>
      <c r="DB1698" s="319">
        <v>30</v>
      </c>
      <c r="DC1698" s="319">
        <v>150</v>
      </c>
      <c r="DD1698" s="319">
        <v>6</v>
      </c>
      <c r="DE1698" s="319">
        <v>6</v>
      </c>
      <c r="DF1698" s="319" t="s">
        <v>48</v>
      </c>
    </row>
    <row r="1699" spans="1:110" s="299" customFormat="1" ht="16" customHeight="1">
      <c r="A1699" s="297" t="s">
        <v>6157</v>
      </c>
      <c r="B1699" s="297" t="s">
        <v>6157</v>
      </c>
      <c r="C1699" s="119" t="s">
        <v>115</v>
      </c>
      <c r="D1699" s="119" t="s">
        <v>2638</v>
      </c>
      <c r="E1699" s="119" t="s">
        <v>3006</v>
      </c>
      <c r="F1699" s="298">
        <v>1699</v>
      </c>
      <c r="G1699" s="119"/>
      <c r="H1699" s="119"/>
      <c r="I1699" s="119"/>
      <c r="J1699" s="119"/>
      <c r="K1699" s="119" t="s">
        <v>378</v>
      </c>
      <c r="L1699" s="119"/>
      <c r="M1699" s="119" t="s">
        <v>147</v>
      </c>
      <c r="N1699" s="119"/>
      <c r="O1699" s="119"/>
      <c r="P1699" s="119"/>
      <c r="Q1699" s="119"/>
      <c r="R1699" s="119">
        <v>1</v>
      </c>
      <c r="S1699" s="119"/>
      <c r="T1699" s="119"/>
      <c r="U1699" s="119"/>
      <c r="V1699" s="119"/>
      <c r="W1699" s="119"/>
      <c r="X1699" s="119" t="s">
        <v>6158</v>
      </c>
      <c r="Y1699" s="119" t="s">
        <v>6159</v>
      </c>
      <c r="Z1699" s="119" t="s">
        <v>6160</v>
      </c>
      <c r="AA1699" s="119" t="s">
        <v>6161</v>
      </c>
      <c r="AB1699" s="119" t="s">
        <v>1209</v>
      </c>
      <c r="AD1699" s="300"/>
      <c r="AE1699" s="304"/>
      <c r="AF1699" s="297"/>
      <c r="AG1699" s="355">
        <v>0</v>
      </c>
      <c r="AH1699" s="297" t="s">
        <v>6157</v>
      </c>
      <c r="AI1699" s="297" t="s">
        <v>6157</v>
      </c>
      <c r="AJ1699" s="302">
        <v>2</v>
      </c>
      <c r="AX1699" s="303"/>
      <c r="AZ1699" s="303"/>
      <c r="BB1699" s="304"/>
      <c r="BC1699" s="304"/>
      <c r="BD1699" s="303"/>
      <c r="BE1699" s="303"/>
      <c r="BF1699" s="305"/>
      <c r="BG1699" s="305"/>
      <c r="BH1699" s="306" t="s">
        <v>2638</v>
      </c>
      <c r="BI1699" s="163"/>
      <c r="BJ1699" s="305" t="s">
        <v>110</v>
      </c>
      <c r="BK1699" s="305" t="s">
        <v>115</v>
      </c>
      <c r="BL1699" s="305">
        <v>1.5</v>
      </c>
      <c r="BM1699" s="307"/>
      <c r="BN1699" s="307"/>
      <c r="BO1699" s="307"/>
      <c r="BP1699" s="307"/>
      <c r="BQ1699" s="307"/>
      <c r="BR1699" s="307">
        <v>60</v>
      </c>
      <c r="BS1699" s="307">
        <v>60</v>
      </c>
      <c r="BT1699" s="307"/>
      <c r="BU1699" s="307"/>
      <c r="BV1699" s="309"/>
      <c r="BW1699" s="310"/>
      <c r="BX1699" s="305"/>
      <c r="BY1699" s="308"/>
      <c r="BZ1699" s="308"/>
      <c r="CA1699" s="308"/>
      <c r="CB1699" s="308"/>
      <c r="CC1699" s="307"/>
      <c r="CD1699" s="305"/>
      <c r="CE1699" s="310"/>
      <c r="CF1699" s="305"/>
      <c r="CG1699" s="308"/>
      <c r="CH1699" s="308"/>
      <c r="CI1699" s="308"/>
      <c r="CJ1699" s="308"/>
      <c r="CK1699" s="307"/>
      <c r="CL1699" s="307"/>
      <c r="CM1699" s="307"/>
      <c r="CN1699" s="311"/>
      <c r="CO1699" s="305"/>
      <c r="CP1699" s="305"/>
      <c r="CQ1699" s="308"/>
      <c r="CR1699" s="308"/>
      <c r="CS1699" s="308"/>
      <c r="CT1699" s="308"/>
      <c r="CW1699" s="318" t="s">
        <v>2638</v>
      </c>
      <c r="CX1699" s="318" t="s">
        <v>3006</v>
      </c>
      <c r="CY1699" s="320" t="s">
        <v>925</v>
      </c>
      <c r="CZ1699" s="319" t="s">
        <v>53</v>
      </c>
      <c r="DA1699" s="319" t="s">
        <v>53</v>
      </c>
      <c r="DB1699" s="319">
        <v>30</v>
      </c>
      <c r="DC1699" s="319">
        <v>150</v>
      </c>
      <c r="DD1699" s="319">
        <v>30</v>
      </c>
      <c r="DE1699" s="319">
        <v>30</v>
      </c>
      <c r="DF1699" s="319" t="s">
        <v>48</v>
      </c>
    </row>
    <row r="1700" spans="1:110" s="299" customFormat="1" ht="16" customHeight="1">
      <c r="A1700" s="297" t="s">
        <v>6162</v>
      </c>
      <c r="B1700" s="297" t="s">
        <v>6162</v>
      </c>
      <c r="C1700" s="119" t="s">
        <v>115</v>
      </c>
      <c r="D1700" s="119" t="s">
        <v>3006</v>
      </c>
      <c r="E1700" s="119" t="s">
        <v>3015</v>
      </c>
      <c r="F1700" s="298">
        <v>1700</v>
      </c>
      <c r="G1700" s="119"/>
      <c r="H1700" s="119"/>
      <c r="I1700" s="119"/>
      <c r="J1700" s="119"/>
      <c r="K1700" s="119" t="s">
        <v>378</v>
      </c>
      <c r="L1700" s="119"/>
      <c r="M1700" s="119" t="s">
        <v>147</v>
      </c>
      <c r="N1700" s="119"/>
      <c r="O1700" s="119"/>
      <c r="P1700" s="119"/>
      <c r="Q1700" s="119"/>
      <c r="R1700" s="119">
        <v>1</v>
      </c>
      <c r="S1700" s="119"/>
      <c r="T1700" s="119"/>
      <c r="U1700" s="119"/>
      <c r="V1700" s="119"/>
      <c r="W1700" s="119"/>
      <c r="X1700" s="119" t="s">
        <v>6163</v>
      </c>
      <c r="Y1700" s="119" t="s">
        <v>6164</v>
      </c>
      <c r="Z1700" s="119" t="s">
        <v>6165</v>
      </c>
      <c r="AA1700" s="119" t="s">
        <v>6166</v>
      </c>
      <c r="AB1700" s="119" t="s">
        <v>1209</v>
      </c>
      <c r="AD1700" s="300"/>
      <c r="AE1700" s="304"/>
      <c r="AF1700" s="297"/>
      <c r="AG1700" s="355">
        <v>0</v>
      </c>
      <c r="AH1700" s="297" t="s">
        <v>6162</v>
      </c>
      <c r="AI1700" s="297" t="s">
        <v>6162</v>
      </c>
      <c r="AJ1700" s="302">
        <v>3</v>
      </c>
      <c r="AX1700" s="303"/>
      <c r="AZ1700" s="303"/>
      <c r="BB1700" s="304"/>
      <c r="BC1700" s="304"/>
      <c r="BD1700" s="303"/>
      <c r="BE1700" s="303"/>
      <c r="BF1700" s="305"/>
      <c r="BG1700" s="305"/>
      <c r="BH1700" s="306" t="s">
        <v>3006</v>
      </c>
      <c r="BI1700" s="163"/>
      <c r="BJ1700" s="305" t="s">
        <v>110</v>
      </c>
      <c r="BK1700" s="305" t="s">
        <v>115</v>
      </c>
      <c r="BL1700" s="305">
        <v>0.7</v>
      </c>
      <c r="BM1700" s="307"/>
      <c r="BN1700" s="307"/>
      <c r="BO1700" s="307"/>
      <c r="BP1700" s="307"/>
      <c r="BQ1700" s="307"/>
      <c r="BR1700" s="307">
        <v>35</v>
      </c>
      <c r="BS1700" s="307">
        <v>35</v>
      </c>
      <c r="BT1700" s="307"/>
      <c r="BU1700" s="307"/>
      <c r="BV1700" s="309"/>
      <c r="BW1700" s="310"/>
      <c r="BX1700" s="305"/>
      <c r="BY1700" s="308"/>
      <c r="BZ1700" s="308"/>
      <c r="CA1700" s="308"/>
      <c r="CB1700" s="308"/>
      <c r="CC1700" s="307"/>
      <c r="CD1700" s="305"/>
      <c r="CE1700" s="310"/>
      <c r="CF1700" s="305"/>
      <c r="CG1700" s="308"/>
      <c r="CH1700" s="308"/>
      <c r="CI1700" s="308"/>
      <c r="CJ1700" s="308"/>
      <c r="CK1700" s="307"/>
      <c r="CL1700" s="307"/>
      <c r="CM1700" s="307"/>
      <c r="CN1700" s="311"/>
      <c r="CO1700" s="305"/>
      <c r="CP1700" s="305"/>
      <c r="CQ1700" s="308"/>
      <c r="CR1700" s="308"/>
      <c r="CS1700" s="308"/>
      <c r="CT1700" s="308"/>
      <c r="CW1700" s="318" t="s">
        <v>3006</v>
      </c>
      <c r="CX1700" s="318" t="s">
        <v>3015</v>
      </c>
      <c r="CY1700" s="320" t="s">
        <v>925</v>
      </c>
      <c r="CZ1700" s="319" t="s">
        <v>53</v>
      </c>
      <c r="DA1700" s="319" t="s">
        <v>53</v>
      </c>
      <c r="DB1700" s="319">
        <v>30</v>
      </c>
      <c r="DC1700" s="319">
        <v>150</v>
      </c>
      <c r="DD1700" s="319">
        <v>17.5</v>
      </c>
      <c r="DE1700" s="319">
        <v>17.5</v>
      </c>
      <c r="DF1700" s="319" t="s">
        <v>48</v>
      </c>
    </row>
    <row r="1701" spans="1:110" s="299" customFormat="1" ht="16" customHeight="1">
      <c r="A1701" s="297" t="s">
        <v>6167</v>
      </c>
      <c r="B1701" s="297" t="s">
        <v>6167</v>
      </c>
      <c r="C1701" s="119" t="s">
        <v>115</v>
      </c>
      <c r="D1701" s="119" t="s">
        <v>3015</v>
      </c>
      <c r="E1701" s="119" t="s">
        <v>3024</v>
      </c>
      <c r="F1701" s="298">
        <v>1701</v>
      </c>
      <c r="G1701" s="119"/>
      <c r="H1701" s="119"/>
      <c r="I1701" s="119"/>
      <c r="J1701" s="119"/>
      <c r="K1701" s="119" t="s">
        <v>378</v>
      </c>
      <c r="L1701" s="119"/>
      <c r="M1701" s="119" t="s">
        <v>147</v>
      </c>
      <c r="N1701" s="119"/>
      <c r="O1701" s="119"/>
      <c r="P1701" s="119"/>
      <c r="Q1701" s="119"/>
      <c r="R1701" s="119">
        <v>1</v>
      </c>
      <c r="S1701" s="119"/>
      <c r="T1701" s="119"/>
      <c r="U1701" s="119"/>
      <c r="V1701" s="119"/>
      <c r="W1701" s="119"/>
      <c r="X1701" s="119" t="s">
        <v>6168</v>
      </c>
      <c r="Y1701" s="119" t="s">
        <v>6169</v>
      </c>
      <c r="Z1701" s="119" t="s">
        <v>6170</v>
      </c>
      <c r="AA1701" s="119" t="s">
        <v>6171</v>
      </c>
      <c r="AB1701" s="119" t="s">
        <v>1209</v>
      </c>
      <c r="AD1701" s="300"/>
      <c r="AE1701" s="304"/>
      <c r="AF1701" s="297"/>
      <c r="AG1701" s="355">
        <v>0</v>
      </c>
      <c r="AH1701" s="297" t="s">
        <v>6167</v>
      </c>
      <c r="AI1701" s="297" t="s">
        <v>6167</v>
      </c>
      <c r="AJ1701" s="302">
        <v>4</v>
      </c>
      <c r="AX1701" s="303"/>
      <c r="AZ1701" s="303"/>
      <c r="BB1701" s="304"/>
      <c r="BC1701" s="304"/>
      <c r="BD1701" s="303"/>
      <c r="BE1701" s="303"/>
      <c r="BF1701" s="305"/>
      <c r="BG1701" s="305"/>
      <c r="BH1701" s="306" t="s">
        <v>3015</v>
      </c>
      <c r="BI1701" s="163"/>
      <c r="BJ1701" s="305" t="s">
        <v>110</v>
      </c>
      <c r="BK1701" s="305" t="s">
        <v>115</v>
      </c>
      <c r="BL1701" s="305">
        <v>0.4</v>
      </c>
      <c r="BM1701" s="307"/>
      <c r="BN1701" s="307"/>
      <c r="BO1701" s="307"/>
      <c r="BP1701" s="307"/>
      <c r="BQ1701" s="307"/>
      <c r="BR1701" s="307">
        <v>12</v>
      </c>
      <c r="BS1701" s="307">
        <v>12</v>
      </c>
      <c r="BT1701" s="307"/>
      <c r="BU1701" s="307"/>
      <c r="BV1701" s="309"/>
      <c r="BW1701" s="310"/>
      <c r="BX1701" s="305"/>
      <c r="BY1701" s="308"/>
      <c r="BZ1701" s="308"/>
      <c r="CA1701" s="308"/>
      <c r="CB1701" s="308"/>
      <c r="CC1701" s="307"/>
      <c r="CD1701" s="305"/>
      <c r="CE1701" s="310"/>
      <c r="CF1701" s="305"/>
      <c r="CG1701" s="308"/>
      <c r="CH1701" s="308"/>
      <c r="CI1701" s="308"/>
      <c r="CJ1701" s="308"/>
      <c r="CK1701" s="307"/>
      <c r="CL1701" s="307"/>
      <c r="CM1701" s="307"/>
      <c r="CN1701" s="311"/>
      <c r="CO1701" s="305"/>
      <c r="CP1701" s="305"/>
      <c r="CQ1701" s="308"/>
      <c r="CR1701" s="308"/>
      <c r="CS1701" s="308"/>
      <c r="CT1701" s="308"/>
      <c r="CW1701" s="318" t="s">
        <v>3015</v>
      </c>
      <c r="CX1701" s="318" t="s">
        <v>3024</v>
      </c>
      <c r="CY1701" s="320" t="s">
        <v>925</v>
      </c>
      <c r="CZ1701" s="319" t="s">
        <v>53</v>
      </c>
      <c r="DA1701" s="319" t="s">
        <v>53</v>
      </c>
      <c r="DB1701" s="319">
        <v>30</v>
      </c>
      <c r="DC1701" s="319">
        <v>150</v>
      </c>
      <c r="DD1701" s="319">
        <v>6</v>
      </c>
      <c r="DE1701" s="319">
        <v>6</v>
      </c>
      <c r="DF1701" s="319" t="s">
        <v>48</v>
      </c>
    </row>
    <row r="1702" spans="1:110" s="299" customFormat="1" ht="16" customHeight="1">
      <c r="A1702" s="297" t="s">
        <v>6172</v>
      </c>
      <c r="B1702" s="297" t="s">
        <v>6172</v>
      </c>
      <c r="C1702" s="119" t="s">
        <v>115</v>
      </c>
      <c r="D1702" s="119" t="s">
        <v>3015</v>
      </c>
      <c r="E1702" s="119" t="s">
        <v>3033</v>
      </c>
      <c r="F1702" s="298">
        <v>1702</v>
      </c>
      <c r="G1702" s="119"/>
      <c r="H1702" s="119"/>
      <c r="I1702" s="119"/>
      <c r="J1702" s="119"/>
      <c r="K1702" s="119" t="s">
        <v>378</v>
      </c>
      <c r="L1702" s="119"/>
      <c r="M1702" s="119" t="s">
        <v>147</v>
      </c>
      <c r="N1702" s="119"/>
      <c r="O1702" s="119"/>
      <c r="P1702" s="119"/>
      <c r="Q1702" s="119"/>
      <c r="R1702" s="119">
        <v>1</v>
      </c>
      <c r="S1702" s="119"/>
      <c r="T1702" s="119"/>
      <c r="U1702" s="119"/>
      <c r="V1702" s="119"/>
      <c r="W1702" s="119"/>
      <c r="X1702" s="119" t="s">
        <v>6173</v>
      </c>
      <c r="Y1702" s="119" t="s">
        <v>6174</v>
      </c>
      <c r="Z1702" s="119" t="s">
        <v>6175</v>
      </c>
      <c r="AA1702" s="119" t="s">
        <v>6176</v>
      </c>
      <c r="AB1702" s="119" t="s">
        <v>1209</v>
      </c>
      <c r="AD1702" s="300"/>
      <c r="AE1702" s="304"/>
      <c r="AF1702" s="297"/>
      <c r="AG1702" s="355">
        <v>0</v>
      </c>
      <c r="AH1702" s="297" t="s">
        <v>6172</v>
      </c>
      <c r="AI1702" s="297" t="s">
        <v>6172</v>
      </c>
      <c r="AJ1702" s="302">
        <v>4</v>
      </c>
      <c r="AX1702" s="303"/>
      <c r="AZ1702" s="303"/>
      <c r="BB1702" s="304"/>
      <c r="BC1702" s="304"/>
      <c r="BD1702" s="303"/>
      <c r="BE1702" s="303"/>
      <c r="BF1702" s="305"/>
      <c r="BG1702" s="305"/>
      <c r="BH1702" s="306" t="s">
        <v>3015</v>
      </c>
      <c r="BI1702" s="163"/>
      <c r="BJ1702" s="305" t="s">
        <v>110</v>
      </c>
      <c r="BK1702" s="305" t="s">
        <v>115</v>
      </c>
      <c r="BL1702" s="305">
        <v>0.4</v>
      </c>
      <c r="BM1702" s="307"/>
      <c r="BN1702" s="307"/>
      <c r="BO1702" s="307"/>
      <c r="BP1702" s="307"/>
      <c r="BQ1702" s="307"/>
      <c r="BR1702" s="307">
        <v>12</v>
      </c>
      <c r="BS1702" s="307">
        <v>12</v>
      </c>
      <c r="BT1702" s="307"/>
      <c r="BU1702" s="307"/>
      <c r="BV1702" s="309"/>
      <c r="BW1702" s="310"/>
      <c r="BX1702" s="305"/>
      <c r="BY1702" s="308"/>
      <c r="BZ1702" s="308"/>
      <c r="CA1702" s="308"/>
      <c r="CB1702" s="308"/>
      <c r="CC1702" s="307"/>
      <c r="CD1702" s="305"/>
      <c r="CE1702" s="310"/>
      <c r="CF1702" s="305"/>
      <c r="CG1702" s="308"/>
      <c r="CH1702" s="308"/>
      <c r="CI1702" s="308"/>
      <c r="CJ1702" s="308"/>
      <c r="CK1702" s="307"/>
      <c r="CL1702" s="307"/>
      <c r="CM1702" s="307"/>
      <c r="CN1702" s="311"/>
      <c r="CO1702" s="305"/>
      <c r="CP1702" s="305"/>
      <c r="CQ1702" s="308"/>
      <c r="CR1702" s="308"/>
      <c r="CS1702" s="308"/>
      <c r="CT1702" s="308"/>
      <c r="CW1702" s="318" t="s">
        <v>3015</v>
      </c>
      <c r="CX1702" s="318" t="s">
        <v>3033</v>
      </c>
      <c r="CY1702" s="320" t="s">
        <v>925</v>
      </c>
      <c r="CZ1702" s="319" t="s">
        <v>53</v>
      </c>
      <c r="DA1702" s="319" t="s">
        <v>53</v>
      </c>
      <c r="DB1702" s="319">
        <v>30</v>
      </c>
      <c r="DC1702" s="319">
        <v>150</v>
      </c>
      <c r="DD1702" s="319">
        <v>6</v>
      </c>
      <c r="DE1702" s="319">
        <v>6</v>
      </c>
      <c r="DF1702" s="319" t="s">
        <v>48</v>
      </c>
    </row>
    <row r="1703" spans="1:110" s="299" customFormat="1" ht="16" customHeight="1">
      <c r="A1703" s="297" t="s">
        <v>6177</v>
      </c>
      <c r="B1703" s="297" t="s">
        <v>6177</v>
      </c>
      <c r="C1703" s="119" t="s">
        <v>115</v>
      </c>
      <c r="D1703" s="119" t="s">
        <v>3015</v>
      </c>
      <c r="E1703" s="119" t="s">
        <v>3042</v>
      </c>
      <c r="F1703" s="298">
        <v>1703</v>
      </c>
      <c r="G1703" s="119"/>
      <c r="H1703" s="119"/>
      <c r="I1703" s="119"/>
      <c r="J1703" s="119"/>
      <c r="K1703" s="119" t="s">
        <v>378</v>
      </c>
      <c r="L1703" s="119"/>
      <c r="M1703" s="119" t="s">
        <v>147</v>
      </c>
      <c r="N1703" s="119"/>
      <c r="O1703" s="119"/>
      <c r="P1703" s="119"/>
      <c r="Q1703" s="119"/>
      <c r="R1703" s="119">
        <v>1</v>
      </c>
      <c r="S1703" s="119"/>
      <c r="T1703" s="119"/>
      <c r="U1703" s="119"/>
      <c r="V1703" s="119"/>
      <c r="W1703" s="119"/>
      <c r="X1703" s="119" t="s">
        <v>6178</v>
      </c>
      <c r="Y1703" s="119" t="s">
        <v>6179</v>
      </c>
      <c r="Z1703" s="119" t="s">
        <v>6180</v>
      </c>
      <c r="AA1703" s="119" t="s">
        <v>6181</v>
      </c>
      <c r="AB1703" s="119" t="s">
        <v>1209</v>
      </c>
      <c r="AD1703" s="300"/>
      <c r="AE1703" s="304"/>
      <c r="AF1703" s="297"/>
      <c r="AG1703" s="355">
        <v>0</v>
      </c>
      <c r="AH1703" s="297" t="s">
        <v>6177</v>
      </c>
      <c r="AI1703" s="297" t="s">
        <v>6177</v>
      </c>
      <c r="AJ1703" s="302">
        <v>4</v>
      </c>
      <c r="AX1703" s="303"/>
      <c r="AZ1703" s="303"/>
      <c r="BB1703" s="304"/>
      <c r="BC1703" s="304"/>
      <c r="BD1703" s="303"/>
      <c r="BE1703" s="303"/>
      <c r="BF1703" s="305"/>
      <c r="BG1703" s="305"/>
      <c r="BH1703" s="306" t="s">
        <v>3015</v>
      </c>
      <c r="BI1703" s="163"/>
      <c r="BJ1703" s="305" t="s">
        <v>110</v>
      </c>
      <c r="BK1703" s="305" t="s">
        <v>115</v>
      </c>
      <c r="BL1703" s="305">
        <v>0.4</v>
      </c>
      <c r="BM1703" s="307"/>
      <c r="BN1703" s="307"/>
      <c r="BO1703" s="307"/>
      <c r="BP1703" s="307"/>
      <c r="BQ1703" s="307"/>
      <c r="BR1703" s="307">
        <v>12</v>
      </c>
      <c r="BS1703" s="307">
        <v>12</v>
      </c>
      <c r="BT1703" s="307"/>
      <c r="BU1703" s="307"/>
      <c r="BV1703" s="309"/>
      <c r="BW1703" s="310"/>
      <c r="BX1703" s="305"/>
      <c r="BY1703" s="308"/>
      <c r="BZ1703" s="308"/>
      <c r="CA1703" s="308"/>
      <c r="CB1703" s="308"/>
      <c r="CC1703" s="307"/>
      <c r="CD1703" s="305"/>
      <c r="CE1703" s="310"/>
      <c r="CF1703" s="305"/>
      <c r="CG1703" s="308"/>
      <c r="CH1703" s="308"/>
      <c r="CI1703" s="308"/>
      <c r="CJ1703" s="308"/>
      <c r="CK1703" s="307"/>
      <c r="CL1703" s="307"/>
      <c r="CM1703" s="307"/>
      <c r="CN1703" s="311"/>
      <c r="CO1703" s="305"/>
      <c r="CP1703" s="305"/>
      <c r="CQ1703" s="308"/>
      <c r="CR1703" s="308"/>
      <c r="CS1703" s="308"/>
      <c r="CT1703" s="308"/>
      <c r="CW1703" s="318" t="s">
        <v>3015</v>
      </c>
      <c r="CX1703" s="318" t="s">
        <v>3042</v>
      </c>
      <c r="CY1703" s="320" t="s">
        <v>925</v>
      </c>
      <c r="CZ1703" s="319" t="s">
        <v>53</v>
      </c>
      <c r="DA1703" s="319" t="s">
        <v>53</v>
      </c>
      <c r="DB1703" s="319">
        <v>30</v>
      </c>
      <c r="DC1703" s="319">
        <v>150</v>
      </c>
      <c r="DD1703" s="319">
        <v>6</v>
      </c>
      <c r="DE1703" s="319">
        <v>6</v>
      </c>
      <c r="DF1703" s="319" t="s">
        <v>48</v>
      </c>
    </row>
    <row r="1704" spans="1:110" s="299" customFormat="1" ht="16" customHeight="1">
      <c r="A1704" s="297" t="s">
        <v>6182</v>
      </c>
      <c r="B1704" s="297" t="s">
        <v>6182</v>
      </c>
      <c r="C1704" s="119" t="s">
        <v>115</v>
      </c>
      <c r="D1704" s="119" t="s">
        <v>3006</v>
      </c>
      <c r="E1704" s="119" t="s">
        <v>3051</v>
      </c>
      <c r="F1704" s="298">
        <v>1704</v>
      </c>
      <c r="G1704" s="119"/>
      <c r="H1704" s="119"/>
      <c r="I1704" s="119"/>
      <c r="J1704" s="119"/>
      <c r="K1704" s="119" t="s">
        <v>378</v>
      </c>
      <c r="L1704" s="119"/>
      <c r="M1704" s="119" t="s">
        <v>147</v>
      </c>
      <c r="N1704" s="119"/>
      <c r="O1704" s="119"/>
      <c r="P1704" s="119"/>
      <c r="Q1704" s="119"/>
      <c r="R1704" s="119">
        <v>1</v>
      </c>
      <c r="S1704" s="119"/>
      <c r="T1704" s="119"/>
      <c r="U1704" s="119"/>
      <c r="V1704" s="119"/>
      <c r="W1704" s="119"/>
      <c r="X1704" s="119" t="s">
        <v>6183</v>
      </c>
      <c r="Y1704" s="119" t="s">
        <v>6184</v>
      </c>
      <c r="Z1704" s="119" t="s">
        <v>6185</v>
      </c>
      <c r="AA1704" s="119" t="s">
        <v>6186</v>
      </c>
      <c r="AB1704" s="119" t="s">
        <v>1209</v>
      </c>
      <c r="AD1704" s="300"/>
      <c r="AE1704" s="304"/>
      <c r="AF1704" s="297"/>
      <c r="AG1704" s="355">
        <v>0</v>
      </c>
      <c r="AH1704" s="297" t="s">
        <v>6182</v>
      </c>
      <c r="AI1704" s="297" t="s">
        <v>6182</v>
      </c>
      <c r="AJ1704" s="302">
        <v>3</v>
      </c>
      <c r="AX1704" s="303"/>
      <c r="AZ1704" s="303"/>
      <c r="BB1704" s="304"/>
      <c r="BC1704" s="304"/>
      <c r="BD1704" s="303"/>
      <c r="BE1704" s="303"/>
      <c r="BF1704" s="305"/>
      <c r="BG1704" s="305"/>
      <c r="BH1704" s="306" t="s">
        <v>3006</v>
      </c>
      <c r="BI1704" s="163"/>
      <c r="BJ1704" s="305" t="s">
        <v>110</v>
      </c>
      <c r="BK1704" s="305" t="s">
        <v>115</v>
      </c>
      <c r="BL1704" s="305">
        <v>0.7</v>
      </c>
      <c r="BM1704" s="307"/>
      <c r="BN1704" s="307"/>
      <c r="BO1704" s="307"/>
      <c r="BP1704" s="307"/>
      <c r="BQ1704" s="307"/>
      <c r="BR1704" s="307">
        <v>35</v>
      </c>
      <c r="BS1704" s="307">
        <v>35</v>
      </c>
      <c r="BT1704" s="307"/>
      <c r="BU1704" s="307"/>
      <c r="BV1704" s="309"/>
      <c r="BW1704" s="310"/>
      <c r="BX1704" s="305"/>
      <c r="BY1704" s="308"/>
      <c r="BZ1704" s="308"/>
      <c r="CA1704" s="308"/>
      <c r="CB1704" s="308"/>
      <c r="CC1704" s="307"/>
      <c r="CD1704" s="305"/>
      <c r="CE1704" s="310"/>
      <c r="CF1704" s="305"/>
      <c r="CG1704" s="308"/>
      <c r="CH1704" s="308"/>
      <c r="CI1704" s="308"/>
      <c r="CJ1704" s="308"/>
      <c r="CK1704" s="307"/>
      <c r="CL1704" s="307"/>
      <c r="CM1704" s="307"/>
      <c r="CN1704" s="311"/>
      <c r="CO1704" s="305"/>
      <c r="CP1704" s="305"/>
      <c r="CQ1704" s="308"/>
      <c r="CR1704" s="308"/>
      <c r="CS1704" s="308"/>
      <c r="CT1704" s="308"/>
      <c r="CW1704" s="318" t="s">
        <v>3006</v>
      </c>
      <c r="CX1704" s="318" t="s">
        <v>3051</v>
      </c>
      <c r="CY1704" s="320" t="s">
        <v>925</v>
      </c>
      <c r="CZ1704" s="319" t="s">
        <v>53</v>
      </c>
      <c r="DA1704" s="319" t="s">
        <v>53</v>
      </c>
      <c r="DB1704" s="319">
        <v>30</v>
      </c>
      <c r="DC1704" s="319">
        <v>150</v>
      </c>
      <c r="DD1704" s="319">
        <v>17.5</v>
      </c>
      <c r="DE1704" s="319">
        <v>17.5</v>
      </c>
      <c r="DF1704" s="319" t="s">
        <v>48</v>
      </c>
    </row>
    <row r="1705" spans="1:110" s="299" customFormat="1" ht="16" customHeight="1">
      <c r="A1705" s="297" t="s">
        <v>6187</v>
      </c>
      <c r="B1705" s="297" t="s">
        <v>6187</v>
      </c>
      <c r="C1705" s="119" t="s">
        <v>115</v>
      </c>
      <c r="D1705" s="119" t="s">
        <v>3051</v>
      </c>
      <c r="E1705" s="119" t="s">
        <v>3060</v>
      </c>
      <c r="F1705" s="298">
        <v>1705</v>
      </c>
      <c r="G1705" s="119"/>
      <c r="H1705" s="119"/>
      <c r="I1705" s="119"/>
      <c r="J1705" s="119"/>
      <c r="K1705" s="119" t="s">
        <v>378</v>
      </c>
      <c r="L1705" s="119"/>
      <c r="M1705" s="119" t="s">
        <v>147</v>
      </c>
      <c r="N1705" s="119"/>
      <c r="O1705" s="119"/>
      <c r="P1705" s="119"/>
      <c r="Q1705" s="119"/>
      <c r="R1705" s="119">
        <v>1</v>
      </c>
      <c r="S1705" s="119"/>
      <c r="T1705" s="119"/>
      <c r="U1705" s="119"/>
      <c r="V1705" s="119"/>
      <c r="W1705" s="119"/>
      <c r="X1705" s="119" t="s">
        <v>6188</v>
      </c>
      <c r="Y1705" s="119" t="s">
        <v>6189</v>
      </c>
      <c r="Z1705" s="119" t="s">
        <v>6190</v>
      </c>
      <c r="AA1705" s="119" t="s">
        <v>6191</v>
      </c>
      <c r="AB1705" s="119" t="s">
        <v>1209</v>
      </c>
      <c r="AD1705" s="300"/>
      <c r="AE1705" s="304"/>
      <c r="AF1705" s="297"/>
      <c r="AG1705" s="355">
        <v>0</v>
      </c>
      <c r="AH1705" s="297" t="s">
        <v>6187</v>
      </c>
      <c r="AI1705" s="297" t="s">
        <v>6187</v>
      </c>
      <c r="AJ1705" s="302">
        <v>4</v>
      </c>
      <c r="AX1705" s="303"/>
      <c r="AZ1705" s="303"/>
      <c r="BB1705" s="304"/>
      <c r="BC1705" s="304"/>
      <c r="BD1705" s="303"/>
      <c r="BE1705" s="303"/>
      <c r="BF1705" s="305"/>
      <c r="BG1705" s="305"/>
      <c r="BH1705" s="306" t="s">
        <v>3051</v>
      </c>
      <c r="BI1705" s="163"/>
      <c r="BJ1705" s="305" t="s">
        <v>110</v>
      </c>
      <c r="BK1705" s="305" t="s">
        <v>115</v>
      </c>
      <c r="BL1705" s="305">
        <v>0.4</v>
      </c>
      <c r="BM1705" s="307"/>
      <c r="BN1705" s="307"/>
      <c r="BO1705" s="307"/>
      <c r="BP1705" s="307"/>
      <c r="BQ1705" s="307"/>
      <c r="BR1705" s="307">
        <v>12</v>
      </c>
      <c r="BS1705" s="307">
        <v>12</v>
      </c>
      <c r="BT1705" s="307"/>
      <c r="BU1705" s="307"/>
      <c r="BV1705" s="309"/>
      <c r="BW1705" s="310"/>
      <c r="BX1705" s="305"/>
      <c r="BY1705" s="308"/>
      <c r="BZ1705" s="308"/>
      <c r="CA1705" s="308"/>
      <c r="CB1705" s="308"/>
      <c r="CC1705" s="307"/>
      <c r="CD1705" s="305"/>
      <c r="CE1705" s="310"/>
      <c r="CF1705" s="305"/>
      <c r="CG1705" s="308"/>
      <c r="CH1705" s="308"/>
      <c r="CI1705" s="308"/>
      <c r="CJ1705" s="308"/>
      <c r="CK1705" s="307"/>
      <c r="CL1705" s="307"/>
      <c r="CM1705" s="307"/>
      <c r="CN1705" s="311"/>
      <c r="CO1705" s="305"/>
      <c r="CP1705" s="305"/>
      <c r="CQ1705" s="308"/>
      <c r="CR1705" s="308"/>
      <c r="CS1705" s="308"/>
      <c r="CT1705" s="308"/>
      <c r="CW1705" s="318" t="s">
        <v>3051</v>
      </c>
      <c r="CX1705" s="318" t="s">
        <v>3060</v>
      </c>
      <c r="CY1705" s="320" t="s">
        <v>925</v>
      </c>
      <c r="CZ1705" s="319" t="s">
        <v>53</v>
      </c>
      <c r="DA1705" s="319" t="s">
        <v>53</v>
      </c>
      <c r="DB1705" s="319">
        <v>30</v>
      </c>
      <c r="DC1705" s="319">
        <v>150</v>
      </c>
      <c r="DD1705" s="319">
        <v>6</v>
      </c>
      <c r="DE1705" s="319">
        <v>6</v>
      </c>
      <c r="DF1705" s="319" t="s">
        <v>48</v>
      </c>
    </row>
    <row r="1706" spans="1:110" s="299" customFormat="1" ht="16" customHeight="1">
      <c r="A1706" s="297" t="s">
        <v>6192</v>
      </c>
      <c r="B1706" s="297" t="s">
        <v>6192</v>
      </c>
      <c r="C1706" s="119" t="s">
        <v>115</v>
      </c>
      <c r="D1706" s="119" t="s">
        <v>3051</v>
      </c>
      <c r="E1706" s="119" t="s">
        <v>3069</v>
      </c>
      <c r="F1706" s="298">
        <v>1706</v>
      </c>
      <c r="G1706" s="119"/>
      <c r="H1706" s="119"/>
      <c r="I1706" s="119"/>
      <c r="J1706" s="119"/>
      <c r="K1706" s="119" t="s">
        <v>378</v>
      </c>
      <c r="L1706" s="119"/>
      <c r="M1706" s="119" t="s">
        <v>147</v>
      </c>
      <c r="N1706" s="119"/>
      <c r="O1706" s="119"/>
      <c r="P1706" s="119"/>
      <c r="Q1706" s="119"/>
      <c r="R1706" s="119">
        <v>1</v>
      </c>
      <c r="S1706" s="119"/>
      <c r="T1706" s="119"/>
      <c r="U1706" s="119"/>
      <c r="V1706" s="119"/>
      <c r="W1706" s="119"/>
      <c r="X1706" s="119" t="s">
        <v>6193</v>
      </c>
      <c r="Y1706" s="119" t="s">
        <v>6194</v>
      </c>
      <c r="Z1706" s="119" t="s">
        <v>6195</v>
      </c>
      <c r="AA1706" s="119" t="s">
        <v>6196</v>
      </c>
      <c r="AB1706" s="119" t="s">
        <v>1209</v>
      </c>
      <c r="AD1706" s="300"/>
      <c r="AE1706" s="304"/>
      <c r="AF1706" s="297"/>
      <c r="AG1706" s="355">
        <v>0</v>
      </c>
      <c r="AH1706" s="297" t="s">
        <v>6192</v>
      </c>
      <c r="AI1706" s="297" t="s">
        <v>6192</v>
      </c>
      <c r="AJ1706" s="302">
        <v>4</v>
      </c>
      <c r="AX1706" s="303"/>
      <c r="AZ1706" s="303"/>
      <c r="BB1706" s="304"/>
      <c r="BC1706" s="304"/>
      <c r="BD1706" s="303"/>
      <c r="BE1706" s="303"/>
      <c r="BF1706" s="305"/>
      <c r="BG1706" s="305"/>
      <c r="BH1706" s="306" t="s">
        <v>3051</v>
      </c>
      <c r="BI1706" s="163"/>
      <c r="BJ1706" s="305" t="s">
        <v>110</v>
      </c>
      <c r="BK1706" s="305" t="s">
        <v>115</v>
      </c>
      <c r="BL1706" s="305">
        <v>0.4</v>
      </c>
      <c r="BM1706" s="307"/>
      <c r="BN1706" s="307"/>
      <c r="BO1706" s="307"/>
      <c r="BP1706" s="307"/>
      <c r="BQ1706" s="307"/>
      <c r="BR1706" s="307">
        <v>12</v>
      </c>
      <c r="BS1706" s="307">
        <v>12</v>
      </c>
      <c r="BT1706" s="307"/>
      <c r="BU1706" s="307"/>
      <c r="BV1706" s="309"/>
      <c r="BW1706" s="310"/>
      <c r="BX1706" s="305"/>
      <c r="BY1706" s="308"/>
      <c r="BZ1706" s="308"/>
      <c r="CA1706" s="308"/>
      <c r="CB1706" s="308"/>
      <c r="CC1706" s="307"/>
      <c r="CD1706" s="305"/>
      <c r="CE1706" s="310"/>
      <c r="CF1706" s="305"/>
      <c r="CG1706" s="308"/>
      <c r="CH1706" s="308"/>
      <c r="CI1706" s="308"/>
      <c r="CJ1706" s="308"/>
      <c r="CK1706" s="307"/>
      <c r="CL1706" s="307"/>
      <c r="CM1706" s="307"/>
      <c r="CN1706" s="311"/>
      <c r="CO1706" s="305"/>
      <c r="CP1706" s="305"/>
      <c r="CQ1706" s="308"/>
      <c r="CR1706" s="308"/>
      <c r="CS1706" s="308"/>
      <c r="CT1706" s="308"/>
      <c r="CW1706" s="318" t="s">
        <v>3051</v>
      </c>
      <c r="CX1706" s="318" t="s">
        <v>3069</v>
      </c>
      <c r="CY1706" s="320" t="s">
        <v>925</v>
      </c>
      <c r="CZ1706" s="319" t="s">
        <v>53</v>
      </c>
      <c r="DA1706" s="319" t="s">
        <v>53</v>
      </c>
      <c r="DB1706" s="319">
        <v>30</v>
      </c>
      <c r="DC1706" s="319">
        <v>150</v>
      </c>
      <c r="DD1706" s="319">
        <v>6</v>
      </c>
      <c r="DE1706" s="319">
        <v>6</v>
      </c>
      <c r="DF1706" s="319" t="s">
        <v>48</v>
      </c>
    </row>
    <row r="1707" spans="1:110" s="299" customFormat="1" ht="16" customHeight="1">
      <c r="A1707" s="297" t="s">
        <v>6197</v>
      </c>
      <c r="B1707" s="297" t="s">
        <v>6197</v>
      </c>
      <c r="C1707" s="119" t="s">
        <v>115</v>
      </c>
      <c r="D1707" s="119" t="s">
        <v>3051</v>
      </c>
      <c r="E1707" s="119" t="s">
        <v>3078</v>
      </c>
      <c r="F1707" s="298">
        <v>1707</v>
      </c>
      <c r="G1707" s="119"/>
      <c r="H1707" s="119"/>
      <c r="I1707" s="119"/>
      <c r="J1707" s="119"/>
      <c r="K1707" s="119" t="s">
        <v>378</v>
      </c>
      <c r="L1707" s="119"/>
      <c r="M1707" s="119" t="s">
        <v>147</v>
      </c>
      <c r="N1707" s="119"/>
      <c r="O1707" s="119"/>
      <c r="P1707" s="119"/>
      <c r="Q1707" s="119"/>
      <c r="R1707" s="119">
        <v>1</v>
      </c>
      <c r="S1707" s="119"/>
      <c r="T1707" s="119"/>
      <c r="U1707" s="119"/>
      <c r="V1707" s="119"/>
      <c r="W1707" s="119"/>
      <c r="X1707" s="119" t="s">
        <v>6198</v>
      </c>
      <c r="Y1707" s="119" t="s">
        <v>6199</v>
      </c>
      <c r="Z1707" s="119" t="s">
        <v>6200</v>
      </c>
      <c r="AA1707" s="119" t="s">
        <v>6201</v>
      </c>
      <c r="AB1707" s="119" t="s">
        <v>1209</v>
      </c>
      <c r="AD1707" s="300"/>
      <c r="AE1707" s="304"/>
      <c r="AF1707" s="297"/>
      <c r="AG1707" s="355">
        <v>0</v>
      </c>
      <c r="AH1707" s="297" t="s">
        <v>6197</v>
      </c>
      <c r="AI1707" s="297" t="s">
        <v>6197</v>
      </c>
      <c r="AJ1707" s="302">
        <v>4</v>
      </c>
      <c r="AX1707" s="303"/>
      <c r="AZ1707" s="303"/>
      <c r="BB1707" s="304"/>
      <c r="BC1707" s="304"/>
      <c r="BD1707" s="303"/>
      <c r="BE1707" s="303"/>
      <c r="BF1707" s="305"/>
      <c r="BG1707" s="305"/>
      <c r="BH1707" s="306" t="s">
        <v>3051</v>
      </c>
      <c r="BI1707" s="163"/>
      <c r="BJ1707" s="305" t="s">
        <v>110</v>
      </c>
      <c r="BK1707" s="305" t="s">
        <v>115</v>
      </c>
      <c r="BL1707" s="305">
        <v>0.4</v>
      </c>
      <c r="BM1707" s="307"/>
      <c r="BN1707" s="307"/>
      <c r="BO1707" s="307"/>
      <c r="BP1707" s="307"/>
      <c r="BQ1707" s="307"/>
      <c r="BR1707" s="307">
        <v>12</v>
      </c>
      <c r="BS1707" s="307">
        <v>12</v>
      </c>
      <c r="BT1707" s="307"/>
      <c r="BU1707" s="307"/>
      <c r="BV1707" s="309"/>
      <c r="BW1707" s="310"/>
      <c r="BX1707" s="305"/>
      <c r="BY1707" s="308"/>
      <c r="BZ1707" s="308"/>
      <c r="CA1707" s="308"/>
      <c r="CB1707" s="308"/>
      <c r="CC1707" s="307"/>
      <c r="CD1707" s="305"/>
      <c r="CE1707" s="310"/>
      <c r="CF1707" s="305"/>
      <c r="CG1707" s="308"/>
      <c r="CH1707" s="308"/>
      <c r="CI1707" s="308"/>
      <c r="CJ1707" s="308"/>
      <c r="CK1707" s="307"/>
      <c r="CL1707" s="307"/>
      <c r="CM1707" s="307"/>
      <c r="CN1707" s="311"/>
      <c r="CO1707" s="305"/>
      <c r="CP1707" s="305"/>
      <c r="CQ1707" s="308"/>
      <c r="CR1707" s="308"/>
      <c r="CS1707" s="308"/>
      <c r="CT1707" s="308"/>
      <c r="CW1707" s="318" t="s">
        <v>3051</v>
      </c>
      <c r="CX1707" s="318" t="s">
        <v>3078</v>
      </c>
      <c r="CY1707" s="320" t="s">
        <v>925</v>
      </c>
      <c r="CZ1707" s="319" t="s">
        <v>53</v>
      </c>
      <c r="DA1707" s="319" t="s">
        <v>53</v>
      </c>
      <c r="DB1707" s="319">
        <v>30</v>
      </c>
      <c r="DC1707" s="319">
        <v>150</v>
      </c>
      <c r="DD1707" s="319">
        <v>6</v>
      </c>
      <c r="DE1707" s="319">
        <v>6</v>
      </c>
      <c r="DF1707" s="319" t="s">
        <v>48</v>
      </c>
    </row>
    <row r="1708" spans="1:110" s="299" customFormat="1" ht="16" customHeight="1">
      <c r="A1708" s="297" t="s">
        <v>6202</v>
      </c>
      <c r="B1708" s="297" t="s">
        <v>6202</v>
      </c>
      <c r="C1708" s="119" t="s">
        <v>115</v>
      </c>
      <c r="D1708" s="119" t="s">
        <v>3006</v>
      </c>
      <c r="E1708" s="119" t="s">
        <v>3087</v>
      </c>
      <c r="F1708" s="298">
        <v>1708</v>
      </c>
      <c r="G1708" s="119"/>
      <c r="H1708" s="119"/>
      <c r="I1708" s="119"/>
      <c r="J1708" s="119"/>
      <c r="K1708" s="119" t="s">
        <v>378</v>
      </c>
      <c r="L1708" s="119"/>
      <c r="M1708" s="119" t="s">
        <v>147</v>
      </c>
      <c r="N1708" s="119"/>
      <c r="O1708" s="119"/>
      <c r="P1708" s="119"/>
      <c r="Q1708" s="119"/>
      <c r="R1708" s="119">
        <v>1</v>
      </c>
      <c r="S1708" s="119"/>
      <c r="T1708" s="119"/>
      <c r="U1708" s="119"/>
      <c r="V1708" s="119"/>
      <c r="W1708" s="119"/>
      <c r="X1708" s="119" t="s">
        <v>6203</v>
      </c>
      <c r="Y1708" s="119" t="s">
        <v>6204</v>
      </c>
      <c r="Z1708" s="119" t="s">
        <v>6205</v>
      </c>
      <c r="AA1708" s="119" t="s">
        <v>6206</v>
      </c>
      <c r="AB1708" s="119" t="s">
        <v>1209</v>
      </c>
      <c r="AD1708" s="300"/>
      <c r="AE1708" s="304"/>
      <c r="AF1708" s="297"/>
      <c r="AG1708" s="355">
        <v>0</v>
      </c>
      <c r="AH1708" s="297" t="s">
        <v>6202</v>
      </c>
      <c r="AI1708" s="297" t="s">
        <v>6202</v>
      </c>
      <c r="AJ1708" s="302">
        <v>3</v>
      </c>
      <c r="AX1708" s="303"/>
      <c r="AZ1708" s="303"/>
      <c r="BB1708" s="304"/>
      <c r="BC1708" s="304"/>
      <c r="BD1708" s="303"/>
      <c r="BE1708" s="303"/>
      <c r="BF1708" s="305"/>
      <c r="BG1708" s="305"/>
      <c r="BH1708" s="306" t="s">
        <v>3006</v>
      </c>
      <c r="BI1708" s="163"/>
      <c r="BJ1708" s="305" t="s">
        <v>110</v>
      </c>
      <c r="BK1708" s="305" t="s">
        <v>115</v>
      </c>
      <c r="BL1708" s="305">
        <v>0.7</v>
      </c>
      <c r="BM1708" s="307"/>
      <c r="BN1708" s="307"/>
      <c r="BO1708" s="307"/>
      <c r="BP1708" s="307"/>
      <c r="BQ1708" s="307"/>
      <c r="BR1708" s="307">
        <v>35</v>
      </c>
      <c r="BS1708" s="307">
        <v>35</v>
      </c>
      <c r="BT1708" s="307"/>
      <c r="BU1708" s="307"/>
      <c r="BV1708" s="309"/>
      <c r="BW1708" s="310"/>
      <c r="BX1708" s="305"/>
      <c r="BY1708" s="308"/>
      <c r="BZ1708" s="308"/>
      <c r="CA1708" s="308"/>
      <c r="CB1708" s="308"/>
      <c r="CC1708" s="307"/>
      <c r="CD1708" s="305"/>
      <c r="CE1708" s="310"/>
      <c r="CF1708" s="305"/>
      <c r="CG1708" s="308"/>
      <c r="CH1708" s="308"/>
      <c r="CI1708" s="308"/>
      <c r="CJ1708" s="308"/>
      <c r="CK1708" s="307"/>
      <c r="CL1708" s="307"/>
      <c r="CM1708" s="307"/>
      <c r="CN1708" s="311"/>
      <c r="CO1708" s="305"/>
      <c r="CP1708" s="305"/>
      <c r="CQ1708" s="308"/>
      <c r="CR1708" s="308"/>
      <c r="CS1708" s="308"/>
      <c r="CT1708" s="308"/>
      <c r="CW1708" s="318" t="s">
        <v>3006</v>
      </c>
      <c r="CX1708" s="318" t="s">
        <v>3087</v>
      </c>
      <c r="CY1708" s="320" t="s">
        <v>925</v>
      </c>
      <c r="CZ1708" s="319" t="s">
        <v>53</v>
      </c>
      <c r="DA1708" s="319" t="s">
        <v>53</v>
      </c>
      <c r="DB1708" s="319">
        <v>30</v>
      </c>
      <c r="DC1708" s="319">
        <v>150</v>
      </c>
      <c r="DD1708" s="319">
        <v>17.5</v>
      </c>
      <c r="DE1708" s="319">
        <v>17.5</v>
      </c>
      <c r="DF1708" s="319" t="s">
        <v>48</v>
      </c>
    </row>
    <row r="1709" spans="1:110" s="299" customFormat="1" ht="16" customHeight="1">
      <c r="A1709" s="297" t="s">
        <v>6207</v>
      </c>
      <c r="B1709" s="297" t="s">
        <v>6207</v>
      </c>
      <c r="C1709" s="119" t="s">
        <v>115</v>
      </c>
      <c r="D1709" s="119" t="s">
        <v>3087</v>
      </c>
      <c r="E1709" s="119" t="s">
        <v>3096</v>
      </c>
      <c r="F1709" s="298">
        <v>1709</v>
      </c>
      <c r="G1709" s="119"/>
      <c r="H1709" s="119"/>
      <c r="I1709" s="119"/>
      <c r="J1709" s="119"/>
      <c r="K1709" s="119" t="s">
        <v>378</v>
      </c>
      <c r="L1709" s="119"/>
      <c r="M1709" s="119" t="s">
        <v>147</v>
      </c>
      <c r="N1709" s="119"/>
      <c r="O1709" s="119"/>
      <c r="P1709" s="119"/>
      <c r="Q1709" s="119"/>
      <c r="R1709" s="119">
        <v>1</v>
      </c>
      <c r="S1709" s="119"/>
      <c r="T1709" s="119"/>
      <c r="U1709" s="119"/>
      <c r="V1709" s="119"/>
      <c r="W1709" s="119"/>
      <c r="X1709" s="119" t="s">
        <v>6208</v>
      </c>
      <c r="Y1709" s="119" t="s">
        <v>6209</v>
      </c>
      <c r="Z1709" s="119" t="s">
        <v>6210</v>
      </c>
      <c r="AA1709" s="119" t="s">
        <v>6211</v>
      </c>
      <c r="AB1709" s="119" t="s">
        <v>1209</v>
      </c>
      <c r="AD1709" s="300"/>
      <c r="AE1709" s="304"/>
      <c r="AF1709" s="297"/>
      <c r="AG1709" s="355">
        <v>0</v>
      </c>
      <c r="AH1709" s="297" t="s">
        <v>6207</v>
      </c>
      <c r="AI1709" s="297" t="s">
        <v>6207</v>
      </c>
      <c r="AJ1709" s="302">
        <v>4</v>
      </c>
      <c r="AX1709" s="303"/>
      <c r="AZ1709" s="303"/>
      <c r="BB1709" s="304"/>
      <c r="BC1709" s="304"/>
      <c r="BD1709" s="303"/>
      <c r="BE1709" s="303"/>
      <c r="BF1709" s="305"/>
      <c r="BG1709" s="305"/>
      <c r="BH1709" s="306" t="s">
        <v>3087</v>
      </c>
      <c r="BI1709" s="163"/>
      <c r="BJ1709" s="305" t="s">
        <v>110</v>
      </c>
      <c r="BK1709" s="305" t="s">
        <v>115</v>
      </c>
      <c r="BL1709" s="305">
        <v>0.4</v>
      </c>
      <c r="BM1709" s="307"/>
      <c r="BN1709" s="307"/>
      <c r="BO1709" s="307"/>
      <c r="BP1709" s="307"/>
      <c r="BQ1709" s="307"/>
      <c r="BR1709" s="307">
        <v>12</v>
      </c>
      <c r="BS1709" s="307">
        <v>12</v>
      </c>
      <c r="BT1709" s="307"/>
      <c r="BU1709" s="307"/>
      <c r="BV1709" s="309"/>
      <c r="BW1709" s="310"/>
      <c r="BX1709" s="305"/>
      <c r="BY1709" s="308"/>
      <c r="BZ1709" s="308"/>
      <c r="CA1709" s="308"/>
      <c r="CB1709" s="308"/>
      <c r="CC1709" s="307"/>
      <c r="CD1709" s="305"/>
      <c r="CE1709" s="310"/>
      <c r="CF1709" s="305"/>
      <c r="CG1709" s="308"/>
      <c r="CH1709" s="308"/>
      <c r="CI1709" s="308"/>
      <c r="CJ1709" s="308"/>
      <c r="CK1709" s="307"/>
      <c r="CL1709" s="307"/>
      <c r="CM1709" s="307"/>
      <c r="CN1709" s="311"/>
      <c r="CO1709" s="305"/>
      <c r="CP1709" s="305"/>
      <c r="CQ1709" s="308"/>
      <c r="CR1709" s="308"/>
      <c r="CS1709" s="308"/>
      <c r="CT1709" s="308"/>
      <c r="CW1709" s="318" t="s">
        <v>3087</v>
      </c>
      <c r="CX1709" s="318" t="s">
        <v>3096</v>
      </c>
      <c r="CY1709" s="320" t="s">
        <v>925</v>
      </c>
      <c r="CZ1709" s="319" t="s">
        <v>53</v>
      </c>
      <c r="DA1709" s="319" t="s">
        <v>53</v>
      </c>
      <c r="DB1709" s="319">
        <v>30</v>
      </c>
      <c r="DC1709" s="319">
        <v>150</v>
      </c>
      <c r="DD1709" s="319">
        <v>6</v>
      </c>
      <c r="DE1709" s="319">
        <v>6</v>
      </c>
      <c r="DF1709" s="319" t="s">
        <v>48</v>
      </c>
    </row>
    <row r="1710" spans="1:110" s="299" customFormat="1" ht="16" customHeight="1">
      <c r="A1710" s="297" t="s">
        <v>6212</v>
      </c>
      <c r="B1710" s="297" t="s">
        <v>6212</v>
      </c>
      <c r="C1710" s="119" t="s">
        <v>115</v>
      </c>
      <c r="D1710" s="119" t="s">
        <v>3087</v>
      </c>
      <c r="E1710" s="119" t="s">
        <v>3105</v>
      </c>
      <c r="F1710" s="298">
        <v>1710</v>
      </c>
      <c r="G1710" s="119"/>
      <c r="H1710" s="119"/>
      <c r="I1710" s="119"/>
      <c r="J1710" s="119"/>
      <c r="K1710" s="119" t="s">
        <v>378</v>
      </c>
      <c r="L1710" s="119"/>
      <c r="M1710" s="119" t="s">
        <v>147</v>
      </c>
      <c r="N1710" s="119"/>
      <c r="O1710" s="119"/>
      <c r="P1710" s="119"/>
      <c r="Q1710" s="119"/>
      <c r="R1710" s="119">
        <v>1</v>
      </c>
      <c r="S1710" s="119"/>
      <c r="T1710" s="119"/>
      <c r="U1710" s="119"/>
      <c r="V1710" s="119"/>
      <c r="W1710" s="119"/>
      <c r="X1710" s="119" t="s">
        <v>6213</v>
      </c>
      <c r="Y1710" s="119" t="s">
        <v>6214</v>
      </c>
      <c r="Z1710" s="119" t="s">
        <v>6215</v>
      </c>
      <c r="AA1710" s="119" t="s">
        <v>6216</v>
      </c>
      <c r="AB1710" s="119" t="s">
        <v>1209</v>
      </c>
      <c r="AD1710" s="300"/>
      <c r="AE1710" s="304"/>
      <c r="AF1710" s="297"/>
      <c r="AG1710" s="355">
        <v>0</v>
      </c>
      <c r="AH1710" s="297" t="s">
        <v>6212</v>
      </c>
      <c r="AI1710" s="297" t="s">
        <v>6212</v>
      </c>
      <c r="AJ1710" s="302">
        <v>4</v>
      </c>
      <c r="AX1710" s="303"/>
      <c r="AZ1710" s="303"/>
      <c r="BB1710" s="304"/>
      <c r="BC1710" s="304"/>
      <c r="BD1710" s="303"/>
      <c r="BE1710" s="303"/>
      <c r="BF1710" s="305"/>
      <c r="BG1710" s="305"/>
      <c r="BH1710" s="306" t="s">
        <v>3087</v>
      </c>
      <c r="BI1710" s="163"/>
      <c r="BJ1710" s="305" t="s">
        <v>110</v>
      </c>
      <c r="BK1710" s="305" t="s">
        <v>115</v>
      </c>
      <c r="BL1710" s="305">
        <v>0.4</v>
      </c>
      <c r="BM1710" s="307"/>
      <c r="BN1710" s="307"/>
      <c r="BO1710" s="307"/>
      <c r="BP1710" s="307"/>
      <c r="BQ1710" s="307"/>
      <c r="BR1710" s="307">
        <v>12</v>
      </c>
      <c r="BS1710" s="307">
        <v>12</v>
      </c>
      <c r="BT1710" s="307"/>
      <c r="BU1710" s="307"/>
      <c r="BV1710" s="309"/>
      <c r="BW1710" s="310"/>
      <c r="BX1710" s="305"/>
      <c r="BY1710" s="308"/>
      <c r="BZ1710" s="308"/>
      <c r="CA1710" s="308"/>
      <c r="CB1710" s="308"/>
      <c r="CC1710" s="307"/>
      <c r="CD1710" s="305"/>
      <c r="CE1710" s="310"/>
      <c r="CF1710" s="305"/>
      <c r="CG1710" s="308"/>
      <c r="CH1710" s="308"/>
      <c r="CI1710" s="308"/>
      <c r="CJ1710" s="308"/>
      <c r="CK1710" s="307"/>
      <c r="CL1710" s="307"/>
      <c r="CM1710" s="307"/>
      <c r="CN1710" s="311"/>
      <c r="CO1710" s="305"/>
      <c r="CP1710" s="305"/>
      <c r="CQ1710" s="308"/>
      <c r="CR1710" s="308"/>
      <c r="CS1710" s="308"/>
      <c r="CT1710" s="308"/>
      <c r="CW1710" s="318" t="s">
        <v>3087</v>
      </c>
      <c r="CX1710" s="318" t="s">
        <v>3105</v>
      </c>
      <c r="CY1710" s="320" t="s">
        <v>925</v>
      </c>
      <c r="CZ1710" s="319" t="s">
        <v>53</v>
      </c>
      <c r="DA1710" s="319" t="s">
        <v>53</v>
      </c>
      <c r="DB1710" s="319">
        <v>30</v>
      </c>
      <c r="DC1710" s="319">
        <v>150</v>
      </c>
      <c r="DD1710" s="319">
        <v>6</v>
      </c>
      <c r="DE1710" s="319">
        <v>6</v>
      </c>
      <c r="DF1710" s="319" t="s">
        <v>48</v>
      </c>
    </row>
    <row r="1711" spans="1:110" s="299" customFormat="1" ht="16" customHeight="1">
      <c r="A1711" s="297" t="s">
        <v>6217</v>
      </c>
      <c r="B1711" s="297" t="s">
        <v>6217</v>
      </c>
      <c r="C1711" s="119" t="s">
        <v>115</v>
      </c>
      <c r="D1711" s="119" t="s">
        <v>3087</v>
      </c>
      <c r="E1711" s="119" t="s">
        <v>3114</v>
      </c>
      <c r="F1711" s="298">
        <v>1711</v>
      </c>
      <c r="G1711" s="119"/>
      <c r="H1711" s="119"/>
      <c r="I1711" s="119"/>
      <c r="J1711" s="119"/>
      <c r="K1711" s="119" t="s">
        <v>378</v>
      </c>
      <c r="L1711" s="119"/>
      <c r="M1711" s="119" t="s">
        <v>147</v>
      </c>
      <c r="N1711" s="119"/>
      <c r="O1711" s="119"/>
      <c r="P1711" s="119"/>
      <c r="Q1711" s="119"/>
      <c r="R1711" s="119">
        <v>1</v>
      </c>
      <c r="S1711" s="119"/>
      <c r="T1711" s="119"/>
      <c r="U1711" s="119"/>
      <c r="V1711" s="119"/>
      <c r="W1711" s="119"/>
      <c r="X1711" s="119" t="s">
        <v>6218</v>
      </c>
      <c r="Y1711" s="119" t="s">
        <v>6219</v>
      </c>
      <c r="Z1711" s="119" t="s">
        <v>6220</v>
      </c>
      <c r="AA1711" s="119" t="s">
        <v>6221</v>
      </c>
      <c r="AB1711" s="119" t="s">
        <v>1209</v>
      </c>
      <c r="AD1711" s="300"/>
      <c r="AE1711" s="304"/>
      <c r="AF1711" s="297"/>
      <c r="AG1711" s="355">
        <v>0</v>
      </c>
      <c r="AH1711" s="297" t="s">
        <v>6217</v>
      </c>
      <c r="AI1711" s="297" t="s">
        <v>6217</v>
      </c>
      <c r="AJ1711" s="302">
        <v>4</v>
      </c>
      <c r="AX1711" s="303"/>
      <c r="AZ1711" s="303"/>
      <c r="BB1711" s="304"/>
      <c r="BC1711" s="304"/>
      <c r="BD1711" s="303"/>
      <c r="BE1711" s="303"/>
      <c r="BF1711" s="305"/>
      <c r="BG1711" s="305"/>
      <c r="BH1711" s="306" t="s">
        <v>3087</v>
      </c>
      <c r="BI1711" s="163"/>
      <c r="BJ1711" s="305" t="s">
        <v>110</v>
      </c>
      <c r="BK1711" s="305" t="s">
        <v>115</v>
      </c>
      <c r="BL1711" s="305">
        <v>0.4</v>
      </c>
      <c r="BM1711" s="307"/>
      <c r="BN1711" s="307"/>
      <c r="BO1711" s="307"/>
      <c r="BP1711" s="307"/>
      <c r="BQ1711" s="307"/>
      <c r="BR1711" s="307">
        <v>12</v>
      </c>
      <c r="BS1711" s="307">
        <v>12</v>
      </c>
      <c r="BT1711" s="307"/>
      <c r="BU1711" s="307"/>
      <c r="BV1711" s="309"/>
      <c r="BW1711" s="310"/>
      <c r="BX1711" s="305"/>
      <c r="BY1711" s="308"/>
      <c r="BZ1711" s="308"/>
      <c r="CA1711" s="308"/>
      <c r="CB1711" s="308"/>
      <c r="CC1711" s="307"/>
      <c r="CD1711" s="305"/>
      <c r="CE1711" s="310"/>
      <c r="CF1711" s="305"/>
      <c r="CG1711" s="308"/>
      <c r="CH1711" s="308"/>
      <c r="CI1711" s="308"/>
      <c r="CJ1711" s="308"/>
      <c r="CK1711" s="307"/>
      <c r="CL1711" s="307"/>
      <c r="CM1711" s="307"/>
      <c r="CN1711" s="311"/>
      <c r="CO1711" s="305"/>
      <c r="CP1711" s="305"/>
      <c r="CQ1711" s="308"/>
      <c r="CR1711" s="308"/>
      <c r="CS1711" s="308"/>
      <c r="CT1711" s="308"/>
      <c r="CW1711" s="318" t="s">
        <v>3087</v>
      </c>
      <c r="CX1711" s="318" t="s">
        <v>3114</v>
      </c>
      <c r="CY1711" s="320" t="s">
        <v>925</v>
      </c>
      <c r="CZ1711" s="319" t="s">
        <v>53</v>
      </c>
      <c r="DA1711" s="319" t="s">
        <v>53</v>
      </c>
      <c r="DB1711" s="319">
        <v>30</v>
      </c>
      <c r="DC1711" s="319">
        <v>150</v>
      </c>
      <c r="DD1711" s="319">
        <v>6</v>
      </c>
      <c r="DE1711" s="319">
        <v>6</v>
      </c>
      <c r="DF1711" s="319" t="s">
        <v>48</v>
      </c>
    </row>
    <row r="1712" spans="1:110" s="299" customFormat="1" ht="16" customHeight="1">
      <c r="A1712" s="297" t="s">
        <v>6222</v>
      </c>
      <c r="B1712" s="297" t="s">
        <v>6222</v>
      </c>
      <c r="C1712" s="119" t="s">
        <v>115</v>
      </c>
      <c r="D1712" s="119" t="s">
        <v>1202</v>
      </c>
      <c r="E1712" s="119" t="s">
        <v>865</v>
      </c>
      <c r="F1712" s="298">
        <v>1712</v>
      </c>
      <c r="G1712" s="119"/>
      <c r="H1712" s="119"/>
      <c r="I1712" s="119"/>
      <c r="J1712" s="119"/>
      <c r="K1712" s="119" t="s">
        <v>378</v>
      </c>
      <c r="L1712" s="119"/>
      <c r="M1712" s="119" t="s">
        <v>147</v>
      </c>
      <c r="N1712" s="119"/>
      <c r="O1712" s="119"/>
      <c r="P1712" s="119"/>
      <c r="Q1712" s="119"/>
      <c r="R1712" s="119">
        <v>1</v>
      </c>
      <c r="S1712" s="119"/>
      <c r="T1712" s="119"/>
      <c r="U1712" s="119"/>
      <c r="V1712" s="119"/>
      <c r="W1712" s="119"/>
      <c r="X1712" s="119" t="s">
        <v>6223</v>
      </c>
      <c r="Y1712" s="119" t="s">
        <v>6224</v>
      </c>
      <c r="Z1712" s="119" t="s">
        <v>6225</v>
      </c>
      <c r="AA1712" s="119" t="s">
        <v>6226</v>
      </c>
      <c r="AB1712" s="119" t="s">
        <v>1209</v>
      </c>
      <c r="AD1712" s="300"/>
      <c r="AE1712" s="304"/>
      <c r="AF1712" s="297"/>
      <c r="AG1712" s="355">
        <v>0</v>
      </c>
      <c r="AH1712" s="297" t="s">
        <v>6222</v>
      </c>
      <c r="AI1712" s="297" t="s">
        <v>6222</v>
      </c>
      <c r="AJ1712" s="302">
        <v>1</v>
      </c>
      <c r="AX1712" s="303"/>
      <c r="AZ1712" s="303"/>
      <c r="BB1712" s="304"/>
      <c r="BC1712" s="304"/>
      <c r="BD1712" s="303"/>
      <c r="BE1712" s="303"/>
      <c r="BF1712" s="305"/>
      <c r="BG1712" s="305"/>
      <c r="BH1712" s="306" t="s">
        <v>1202</v>
      </c>
      <c r="BI1712" s="163"/>
      <c r="BJ1712" s="305" t="s">
        <v>110</v>
      </c>
      <c r="BK1712" s="305" t="s">
        <v>115</v>
      </c>
      <c r="BL1712" s="305">
        <v>2</v>
      </c>
      <c r="BM1712" s="307"/>
      <c r="BN1712" s="307"/>
      <c r="BO1712" s="307"/>
      <c r="BP1712" s="307"/>
      <c r="BQ1712" s="307"/>
      <c r="BR1712" s="307">
        <v>95</v>
      </c>
      <c r="BS1712" s="307">
        <v>95</v>
      </c>
      <c r="BT1712" s="307"/>
      <c r="BU1712" s="307"/>
      <c r="BV1712" s="309"/>
      <c r="BW1712" s="310"/>
      <c r="BX1712" s="305"/>
      <c r="BY1712" s="308"/>
      <c r="BZ1712" s="308"/>
      <c r="CA1712" s="308"/>
      <c r="CB1712" s="308"/>
      <c r="CC1712" s="307"/>
      <c r="CD1712" s="305"/>
      <c r="CE1712" s="310"/>
      <c r="CF1712" s="305"/>
      <c r="CG1712" s="308"/>
      <c r="CH1712" s="308"/>
      <c r="CI1712" s="308"/>
      <c r="CJ1712" s="308"/>
      <c r="CK1712" s="307"/>
      <c r="CL1712" s="307"/>
      <c r="CM1712" s="307"/>
      <c r="CN1712" s="311"/>
      <c r="CO1712" s="305"/>
      <c r="CP1712" s="305"/>
      <c r="CQ1712" s="308"/>
      <c r="CR1712" s="308"/>
      <c r="CS1712" s="308"/>
      <c r="CT1712" s="308"/>
      <c r="CW1712" s="318" t="s">
        <v>1202</v>
      </c>
      <c r="CX1712" s="318" t="s">
        <v>865</v>
      </c>
      <c r="CY1712" s="320" t="s">
        <v>925</v>
      </c>
      <c r="CZ1712" s="319" t="s">
        <v>53</v>
      </c>
      <c r="DA1712" s="319" t="s">
        <v>53</v>
      </c>
      <c r="DB1712" s="319">
        <v>6</v>
      </c>
      <c r="DC1712" s="319">
        <v>6</v>
      </c>
      <c r="DD1712" s="319">
        <v>47.5</v>
      </c>
      <c r="DE1712" s="319">
        <v>47.5</v>
      </c>
      <c r="DF1712" s="319" t="s">
        <v>48</v>
      </c>
    </row>
    <row r="1713" spans="1:110" s="299" customFormat="1" ht="16" customHeight="1">
      <c r="A1713" s="297" t="s">
        <v>6227</v>
      </c>
      <c r="B1713" s="297" t="s">
        <v>6227</v>
      </c>
      <c r="C1713" s="119" t="s">
        <v>115</v>
      </c>
      <c r="D1713" s="119" t="s">
        <v>3114</v>
      </c>
      <c r="E1713" s="119" t="s">
        <v>3131</v>
      </c>
      <c r="F1713" s="298">
        <v>1713</v>
      </c>
      <c r="G1713" s="119"/>
      <c r="H1713" s="119"/>
      <c r="I1713" s="119"/>
      <c r="J1713" s="119"/>
      <c r="K1713" s="119" t="s">
        <v>378</v>
      </c>
      <c r="L1713" s="119"/>
      <c r="M1713" s="119" t="s">
        <v>147</v>
      </c>
      <c r="N1713" s="119"/>
      <c r="O1713" s="119"/>
      <c r="P1713" s="119"/>
      <c r="Q1713" s="119"/>
      <c r="R1713" s="119">
        <v>1</v>
      </c>
      <c r="S1713" s="119"/>
      <c r="T1713" s="119"/>
      <c r="U1713" s="119"/>
      <c r="V1713" s="119"/>
      <c r="W1713" s="119"/>
      <c r="X1713" s="119" t="s">
        <v>6228</v>
      </c>
      <c r="Y1713" s="119" t="s">
        <v>6229</v>
      </c>
      <c r="Z1713" s="119" t="s">
        <v>6230</v>
      </c>
      <c r="AA1713" s="119" t="s">
        <v>6231</v>
      </c>
      <c r="AB1713" s="119" t="s">
        <v>1209</v>
      </c>
      <c r="AD1713" s="300"/>
      <c r="AE1713" s="304"/>
      <c r="AF1713" s="297"/>
      <c r="AG1713" s="355">
        <v>0</v>
      </c>
      <c r="AH1713" s="297" t="s">
        <v>6227</v>
      </c>
      <c r="AI1713" s="297" t="s">
        <v>6227</v>
      </c>
      <c r="AJ1713" s="302">
        <v>2</v>
      </c>
      <c r="AX1713" s="303"/>
      <c r="AZ1713" s="303"/>
      <c r="BB1713" s="304"/>
      <c r="BC1713" s="304"/>
      <c r="BD1713" s="303"/>
      <c r="BE1713" s="303"/>
      <c r="BF1713" s="305"/>
      <c r="BG1713" s="305"/>
      <c r="BH1713" s="306" t="s">
        <v>3114</v>
      </c>
      <c r="BI1713" s="163"/>
      <c r="BJ1713" s="305" t="s">
        <v>110</v>
      </c>
      <c r="BK1713" s="305" t="s">
        <v>115</v>
      </c>
      <c r="BL1713" s="305">
        <v>1.5</v>
      </c>
      <c r="BM1713" s="307"/>
      <c r="BN1713" s="307"/>
      <c r="BO1713" s="307"/>
      <c r="BP1713" s="307"/>
      <c r="BQ1713" s="307"/>
      <c r="BR1713" s="307">
        <v>60</v>
      </c>
      <c r="BS1713" s="307">
        <v>60</v>
      </c>
      <c r="BT1713" s="307"/>
      <c r="BU1713" s="307"/>
      <c r="BV1713" s="309"/>
      <c r="BW1713" s="310"/>
      <c r="BX1713" s="305"/>
      <c r="BY1713" s="308"/>
      <c r="BZ1713" s="308"/>
      <c r="CA1713" s="308"/>
      <c r="CB1713" s="308"/>
      <c r="CC1713" s="307"/>
      <c r="CD1713" s="305"/>
      <c r="CE1713" s="310"/>
      <c r="CF1713" s="305"/>
      <c r="CG1713" s="308"/>
      <c r="CH1713" s="308"/>
      <c r="CI1713" s="308"/>
      <c r="CJ1713" s="308"/>
      <c r="CK1713" s="307"/>
      <c r="CL1713" s="307"/>
      <c r="CM1713" s="307"/>
      <c r="CN1713" s="311"/>
      <c r="CO1713" s="305"/>
      <c r="CP1713" s="305"/>
      <c r="CQ1713" s="308"/>
      <c r="CR1713" s="308"/>
      <c r="CS1713" s="308"/>
      <c r="CT1713" s="308"/>
      <c r="CW1713" s="318" t="s">
        <v>3114</v>
      </c>
      <c r="CX1713" s="318" t="s">
        <v>3131</v>
      </c>
      <c r="CY1713" s="320" t="s">
        <v>925</v>
      </c>
      <c r="CZ1713" s="319" t="s">
        <v>53</v>
      </c>
      <c r="DA1713" s="319" t="s">
        <v>53</v>
      </c>
      <c r="DB1713" s="319">
        <v>30</v>
      </c>
      <c r="DC1713" s="319">
        <v>150</v>
      </c>
      <c r="DD1713" s="319">
        <v>30</v>
      </c>
      <c r="DE1713" s="319">
        <v>30</v>
      </c>
      <c r="DF1713" s="319" t="s">
        <v>48</v>
      </c>
    </row>
    <row r="1714" spans="1:110" s="299" customFormat="1" ht="16" customHeight="1">
      <c r="A1714" s="297" t="s">
        <v>6232</v>
      </c>
      <c r="B1714" s="297" t="s">
        <v>6232</v>
      </c>
      <c r="C1714" s="119" t="s">
        <v>115</v>
      </c>
      <c r="D1714" s="119" t="s">
        <v>3131</v>
      </c>
      <c r="E1714" s="119" t="s">
        <v>3140</v>
      </c>
      <c r="F1714" s="298">
        <v>1714</v>
      </c>
      <c r="G1714" s="119"/>
      <c r="H1714" s="119"/>
      <c r="I1714" s="119"/>
      <c r="J1714" s="119"/>
      <c r="K1714" s="119" t="s">
        <v>378</v>
      </c>
      <c r="L1714" s="119"/>
      <c r="M1714" s="119" t="s">
        <v>147</v>
      </c>
      <c r="N1714" s="119"/>
      <c r="O1714" s="119"/>
      <c r="P1714" s="119"/>
      <c r="Q1714" s="119"/>
      <c r="R1714" s="119">
        <v>1</v>
      </c>
      <c r="S1714" s="119"/>
      <c r="T1714" s="119"/>
      <c r="U1714" s="119"/>
      <c r="V1714" s="119"/>
      <c r="W1714" s="119"/>
      <c r="X1714" s="119" t="s">
        <v>6233</v>
      </c>
      <c r="Y1714" s="119" t="s">
        <v>6234</v>
      </c>
      <c r="Z1714" s="119" t="s">
        <v>6235</v>
      </c>
      <c r="AA1714" s="119" t="s">
        <v>6236</v>
      </c>
      <c r="AB1714" s="119" t="s">
        <v>1209</v>
      </c>
      <c r="AD1714" s="300"/>
      <c r="AE1714" s="304"/>
      <c r="AF1714" s="297"/>
      <c r="AG1714" s="355">
        <v>0</v>
      </c>
      <c r="AH1714" s="297" t="s">
        <v>6232</v>
      </c>
      <c r="AI1714" s="297" t="s">
        <v>6232</v>
      </c>
      <c r="AJ1714" s="302">
        <v>3</v>
      </c>
      <c r="AX1714" s="303"/>
      <c r="AZ1714" s="303"/>
      <c r="BB1714" s="304"/>
      <c r="BC1714" s="304"/>
      <c r="BD1714" s="303"/>
      <c r="BE1714" s="303"/>
      <c r="BF1714" s="305"/>
      <c r="BG1714" s="305"/>
      <c r="BH1714" s="306" t="s">
        <v>3131</v>
      </c>
      <c r="BI1714" s="163"/>
      <c r="BJ1714" s="305" t="s">
        <v>110</v>
      </c>
      <c r="BK1714" s="305" t="s">
        <v>115</v>
      </c>
      <c r="BL1714" s="305">
        <v>0.7</v>
      </c>
      <c r="BM1714" s="307"/>
      <c r="BN1714" s="307"/>
      <c r="BO1714" s="307"/>
      <c r="BP1714" s="307"/>
      <c r="BQ1714" s="307"/>
      <c r="BR1714" s="307">
        <v>35</v>
      </c>
      <c r="BS1714" s="307">
        <v>35</v>
      </c>
      <c r="BT1714" s="307"/>
      <c r="BU1714" s="307"/>
      <c r="BV1714" s="309"/>
      <c r="BW1714" s="310"/>
      <c r="BX1714" s="305"/>
      <c r="BY1714" s="308"/>
      <c r="BZ1714" s="308"/>
      <c r="CA1714" s="308"/>
      <c r="CB1714" s="308"/>
      <c r="CC1714" s="307"/>
      <c r="CD1714" s="305"/>
      <c r="CE1714" s="310"/>
      <c r="CF1714" s="305"/>
      <c r="CG1714" s="308"/>
      <c r="CH1714" s="308"/>
      <c r="CI1714" s="308"/>
      <c r="CJ1714" s="308"/>
      <c r="CK1714" s="307"/>
      <c r="CL1714" s="307"/>
      <c r="CM1714" s="307"/>
      <c r="CN1714" s="311"/>
      <c r="CO1714" s="305"/>
      <c r="CP1714" s="305"/>
      <c r="CQ1714" s="308"/>
      <c r="CR1714" s="308"/>
      <c r="CS1714" s="308"/>
      <c r="CT1714" s="308"/>
      <c r="CW1714" s="318" t="s">
        <v>3131</v>
      </c>
      <c r="CX1714" s="318" t="s">
        <v>3140</v>
      </c>
      <c r="CY1714" s="320" t="s">
        <v>925</v>
      </c>
      <c r="CZ1714" s="319" t="s">
        <v>53</v>
      </c>
      <c r="DA1714" s="319" t="s">
        <v>53</v>
      </c>
      <c r="DB1714" s="319">
        <v>30</v>
      </c>
      <c r="DC1714" s="319">
        <v>150</v>
      </c>
      <c r="DD1714" s="319">
        <v>17.5</v>
      </c>
      <c r="DE1714" s="319">
        <v>17.5</v>
      </c>
      <c r="DF1714" s="319" t="s">
        <v>48</v>
      </c>
    </row>
    <row r="1715" spans="1:110" s="299" customFormat="1" ht="16" customHeight="1">
      <c r="A1715" s="297" t="s">
        <v>6237</v>
      </c>
      <c r="B1715" s="297" t="s">
        <v>6237</v>
      </c>
      <c r="C1715" s="119" t="s">
        <v>115</v>
      </c>
      <c r="D1715" s="119" t="s">
        <v>3140</v>
      </c>
      <c r="E1715" s="119" t="s">
        <v>3149</v>
      </c>
      <c r="F1715" s="298">
        <v>1715</v>
      </c>
      <c r="G1715" s="119"/>
      <c r="H1715" s="119"/>
      <c r="I1715" s="119"/>
      <c r="J1715" s="119"/>
      <c r="K1715" s="119" t="s">
        <v>378</v>
      </c>
      <c r="L1715" s="119"/>
      <c r="M1715" s="119" t="s">
        <v>147</v>
      </c>
      <c r="N1715" s="119"/>
      <c r="O1715" s="119"/>
      <c r="P1715" s="119"/>
      <c r="Q1715" s="119"/>
      <c r="R1715" s="119">
        <v>1</v>
      </c>
      <c r="S1715" s="119"/>
      <c r="T1715" s="119"/>
      <c r="U1715" s="119"/>
      <c r="V1715" s="119"/>
      <c r="W1715" s="119"/>
      <c r="X1715" s="119" t="s">
        <v>6238</v>
      </c>
      <c r="Y1715" s="119" t="s">
        <v>6239</v>
      </c>
      <c r="Z1715" s="119" t="s">
        <v>6240</v>
      </c>
      <c r="AA1715" s="119" t="s">
        <v>6241</v>
      </c>
      <c r="AB1715" s="119" t="s">
        <v>1209</v>
      </c>
      <c r="AD1715" s="300"/>
      <c r="AE1715" s="304"/>
      <c r="AF1715" s="297"/>
      <c r="AG1715" s="355">
        <v>0</v>
      </c>
      <c r="AH1715" s="297" t="s">
        <v>6237</v>
      </c>
      <c r="AI1715" s="297" t="s">
        <v>6237</v>
      </c>
      <c r="AJ1715" s="302">
        <v>4</v>
      </c>
      <c r="AX1715" s="303"/>
      <c r="AZ1715" s="303"/>
      <c r="BB1715" s="304"/>
      <c r="BC1715" s="304"/>
      <c r="BD1715" s="303"/>
      <c r="BE1715" s="303"/>
      <c r="BF1715" s="305"/>
      <c r="BG1715" s="305"/>
      <c r="BH1715" s="306" t="s">
        <v>3140</v>
      </c>
      <c r="BI1715" s="163"/>
      <c r="BJ1715" s="305" t="s">
        <v>110</v>
      </c>
      <c r="BK1715" s="305" t="s">
        <v>115</v>
      </c>
      <c r="BL1715" s="305">
        <v>0.4</v>
      </c>
      <c r="BM1715" s="307"/>
      <c r="BN1715" s="307"/>
      <c r="BO1715" s="307"/>
      <c r="BP1715" s="307"/>
      <c r="BQ1715" s="307"/>
      <c r="BR1715" s="307">
        <v>12</v>
      </c>
      <c r="BS1715" s="307">
        <v>12</v>
      </c>
      <c r="BT1715" s="307"/>
      <c r="BU1715" s="307"/>
      <c r="BV1715" s="309"/>
      <c r="BW1715" s="310"/>
      <c r="BX1715" s="305"/>
      <c r="BY1715" s="308"/>
      <c r="BZ1715" s="308"/>
      <c r="CA1715" s="308"/>
      <c r="CB1715" s="308"/>
      <c r="CC1715" s="307"/>
      <c r="CD1715" s="305"/>
      <c r="CE1715" s="310"/>
      <c r="CF1715" s="305"/>
      <c r="CG1715" s="308"/>
      <c r="CH1715" s="308"/>
      <c r="CI1715" s="308"/>
      <c r="CJ1715" s="308"/>
      <c r="CK1715" s="307"/>
      <c r="CL1715" s="307"/>
      <c r="CM1715" s="307"/>
      <c r="CN1715" s="311"/>
      <c r="CO1715" s="305"/>
      <c r="CP1715" s="305"/>
      <c r="CQ1715" s="308"/>
      <c r="CR1715" s="308"/>
      <c r="CS1715" s="308"/>
      <c r="CT1715" s="308"/>
      <c r="CW1715" s="318" t="s">
        <v>3140</v>
      </c>
      <c r="CX1715" s="318" t="s">
        <v>3149</v>
      </c>
      <c r="CY1715" s="320" t="s">
        <v>925</v>
      </c>
      <c r="CZ1715" s="319" t="s">
        <v>53</v>
      </c>
      <c r="DA1715" s="319" t="s">
        <v>53</v>
      </c>
      <c r="DB1715" s="319">
        <v>30</v>
      </c>
      <c r="DC1715" s="319">
        <v>150</v>
      </c>
      <c r="DD1715" s="319">
        <v>6</v>
      </c>
      <c r="DE1715" s="319">
        <v>6</v>
      </c>
      <c r="DF1715" s="319" t="s">
        <v>48</v>
      </c>
    </row>
    <row r="1716" spans="1:110" s="299" customFormat="1" ht="16" customHeight="1">
      <c r="A1716" s="297" t="s">
        <v>6242</v>
      </c>
      <c r="B1716" s="297" t="s">
        <v>6242</v>
      </c>
      <c r="C1716" s="119" t="s">
        <v>115</v>
      </c>
      <c r="D1716" s="119" t="s">
        <v>3140</v>
      </c>
      <c r="E1716" s="119" t="s">
        <v>3158</v>
      </c>
      <c r="F1716" s="298">
        <v>1716</v>
      </c>
      <c r="G1716" s="119"/>
      <c r="H1716" s="119"/>
      <c r="I1716" s="119"/>
      <c r="J1716" s="119"/>
      <c r="K1716" s="119" t="s">
        <v>378</v>
      </c>
      <c r="L1716" s="119"/>
      <c r="M1716" s="119" t="s">
        <v>147</v>
      </c>
      <c r="N1716" s="119"/>
      <c r="O1716" s="119"/>
      <c r="P1716" s="119"/>
      <c r="Q1716" s="119"/>
      <c r="R1716" s="119">
        <v>1</v>
      </c>
      <c r="S1716" s="119"/>
      <c r="T1716" s="119"/>
      <c r="U1716" s="119"/>
      <c r="V1716" s="119"/>
      <c r="W1716" s="119"/>
      <c r="X1716" s="119" t="s">
        <v>6243</v>
      </c>
      <c r="Y1716" s="119" t="s">
        <v>6244</v>
      </c>
      <c r="Z1716" s="119" t="s">
        <v>6245</v>
      </c>
      <c r="AA1716" s="119" t="s">
        <v>6246</v>
      </c>
      <c r="AB1716" s="119" t="s">
        <v>1209</v>
      </c>
      <c r="AD1716" s="300"/>
      <c r="AE1716" s="304"/>
      <c r="AF1716" s="297"/>
      <c r="AG1716" s="355">
        <v>0</v>
      </c>
      <c r="AH1716" s="297" t="s">
        <v>6242</v>
      </c>
      <c r="AI1716" s="297" t="s">
        <v>6242</v>
      </c>
      <c r="AJ1716" s="302">
        <v>4</v>
      </c>
      <c r="AX1716" s="303"/>
      <c r="AZ1716" s="303"/>
      <c r="BB1716" s="304"/>
      <c r="BC1716" s="304"/>
      <c r="BD1716" s="303"/>
      <c r="BE1716" s="303"/>
      <c r="BF1716" s="305"/>
      <c r="BG1716" s="305"/>
      <c r="BH1716" s="306" t="s">
        <v>3140</v>
      </c>
      <c r="BI1716" s="163"/>
      <c r="BJ1716" s="305" t="s">
        <v>110</v>
      </c>
      <c r="BK1716" s="305" t="s">
        <v>115</v>
      </c>
      <c r="BL1716" s="305">
        <v>0.4</v>
      </c>
      <c r="BM1716" s="307"/>
      <c r="BN1716" s="307"/>
      <c r="BO1716" s="307"/>
      <c r="BP1716" s="307"/>
      <c r="BQ1716" s="307"/>
      <c r="BR1716" s="307">
        <v>12</v>
      </c>
      <c r="BS1716" s="307">
        <v>12</v>
      </c>
      <c r="BT1716" s="307"/>
      <c r="BU1716" s="307"/>
      <c r="BV1716" s="309"/>
      <c r="BW1716" s="310"/>
      <c r="BX1716" s="305"/>
      <c r="BY1716" s="308"/>
      <c r="BZ1716" s="308"/>
      <c r="CA1716" s="308"/>
      <c r="CB1716" s="308"/>
      <c r="CC1716" s="307"/>
      <c r="CD1716" s="305"/>
      <c r="CE1716" s="310"/>
      <c r="CF1716" s="305"/>
      <c r="CG1716" s="308"/>
      <c r="CH1716" s="308"/>
      <c r="CI1716" s="308"/>
      <c r="CJ1716" s="308"/>
      <c r="CK1716" s="307"/>
      <c r="CL1716" s="307"/>
      <c r="CM1716" s="307"/>
      <c r="CN1716" s="311"/>
      <c r="CO1716" s="305"/>
      <c r="CP1716" s="305"/>
      <c r="CQ1716" s="308"/>
      <c r="CR1716" s="308"/>
      <c r="CS1716" s="308"/>
      <c r="CT1716" s="308"/>
      <c r="CW1716" s="318" t="s">
        <v>3140</v>
      </c>
      <c r="CX1716" s="318" t="s">
        <v>3158</v>
      </c>
      <c r="CY1716" s="320" t="s">
        <v>925</v>
      </c>
      <c r="CZ1716" s="319" t="s">
        <v>53</v>
      </c>
      <c r="DA1716" s="319" t="s">
        <v>53</v>
      </c>
      <c r="DB1716" s="319">
        <v>30</v>
      </c>
      <c r="DC1716" s="319">
        <v>150</v>
      </c>
      <c r="DD1716" s="319">
        <v>6</v>
      </c>
      <c r="DE1716" s="319">
        <v>6</v>
      </c>
      <c r="DF1716" s="319" t="s">
        <v>48</v>
      </c>
    </row>
    <row r="1717" spans="1:110" s="299" customFormat="1" ht="16" customHeight="1">
      <c r="A1717" s="297" t="s">
        <v>6247</v>
      </c>
      <c r="B1717" s="297" t="s">
        <v>6247</v>
      </c>
      <c r="C1717" s="119" t="s">
        <v>115</v>
      </c>
      <c r="D1717" s="119" t="s">
        <v>3140</v>
      </c>
      <c r="E1717" s="119" t="s">
        <v>3167</v>
      </c>
      <c r="F1717" s="298">
        <v>1717</v>
      </c>
      <c r="G1717" s="119"/>
      <c r="H1717" s="119"/>
      <c r="I1717" s="119"/>
      <c r="J1717" s="119"/>
      <c r="K1717" s="119" t="s">
        <v>378</v>
      </c>
      <c r="L1717" s="119"/>
      <c r="M1717" s="119" t="s">
        <v>147</v>
      </c>
      <c r="N1717" s="119"/>
      <c r="O1717" s="119"/>
      <c r="P1717" s="119"/>
      <c r="Q1717" s="119"/>
      <c r="R1717" s="119">
        <v>1</v>
      </c>
      <c r="S1717" s="119"/>
      <c r="T1717" s="119"/>
      <c r="U1717" s="119"/>
      <c r="V1717" s="119"/>
      <c r="W1717" s="119"/>
      <c r="X1717" s="119" t="s">
        <v>6248</v>
      </c>
      <c r="Y1717" s="119" t="s">
        <v>6249</v>
      </c>
      <c r="Z1717" s="119" t="s">
        <v>6250</v>
      </c>
      <c r="AA1717" s="119" t="s">
        <v>6251</v>
      </c>
      <c r="AB1717" s="119" t="s">
        <v>1209</v>
      </c>
      <c r="AD1717" s="300"/>
      <c r="AE1717" s="304"/>
      <c r="AF1717" s="297"/>
      <c r="AG1717" s="355">
        <v>0</v>
      </c>
      <c r="AH1717" s="297" t="s">
        <v>6247</v>
      </c>
      <c r="AI1717" s="297" t="s">
        <v>6247</v>
      </c>
      <c r="AJ1717" s="302">
        <v>4</v>
      </c>
      <c r="AX1717" s="303"/>
      <c r="AZ1717" s="303"/>
      <c r="BB1717" s="304"/>
      <c r="BC1717" s="304"/>
      <c r="BD1717" s="303"/>
      <c r="BE1717" s="303"/>
      <c r="BF1717" s="305"/>
      <c r="BG1717" s="305"/>
      <c r="BH1717" s="306" t="s">
        <v>3140</v>
      </c>
      <c r="BI1717" s="163"/>
      <c r="BJ1717" s="305" t="s">
        <v>110</v>
      </c>
      <c r="BK1717" s="305" t="s">
        <v>115</v>
      </c>
      <c r="BL1717" s="305">
        <v>0.4</v>
      </c>
      <c r="BM1717" s="307"/>
      <c r="BN1717" s="307"/>
      <c r="BO1717" s="307"/>
      <c r="BP1717" s="307"/>
      <c r="BQ1717" s="307"/>
      <c r="BR1717" s="307">
        <v>12</v>
      </c>
      <c r="BS1717" s="307">
        <v>12</v>
      </c>
      <c r="BT1717" s="307"/>
      <c r="BU1717" s="307"/>
      <c r="BV1717" s="309"/>
      <c r="BW1717" s="310"/>
      <c r="BX1717" s="305"/>
      <c r="BY1717" s="308"/>
      <c r="BZ1717" s="308"/>
      <c r="CA1717" s="308"/>
      <c r="CB1717" s="308"/>
      <c r="CC1717" s="307"/>
      <c r="CD1717" s="305"/>
      <c r="CE1717" s="310"/>
      <c r="CF1717" s="305"/>
      <c r="CG1717" s="308"/>
      <c r="CH1717" s="308"/>
      <c r="CI1717" s="308"/>
      <c r="CJ1717" s="308"/>
      <c r="CK1717" s="307"/>
      <c r="CL1717" s="307"/>
      <c r="CM1717" s="307"/>
      <c r="CN1717" s="311"/>
      <c r="CO1717" s="305"/>
      <c r="CP1717" s="305"/>
      <c r="CQ1717" s="308"/>
      <c r="CR1717" s="308"/>
      <c r="CS1717" s="308"/>
      <c r="CT1717" s="308"/>
      <c r="CW1717" s="318" t="s">
        <v>3140</v>
      </c>
      <c r="CX1717" s="318" t="s">
        <v>3167</v>
      </c>
      <c r="CY1717" s="320" t="s">
        <v>925</v>
      </c>
      <c r="CZ1717" s="319" t="s">
        <v>53</v>
      </c>
      <c r="DA1717" s="319" t="s">
        <v>53</v>
      </c>
      <c r="DB1717" s="319">
        <v>30</v>
      </c>
      <c r="DC1717" s="319">
        <v>150</v>
      </c>
      <c r="DD1717" s="319">
        <v>6</v>
      </c>
      <c r="DE1717" s="319">
        <v>6</v>
      </c>
      <c r="DF1717" s="319" t="s">
        <v>48</v>
      </c>
    </row>
    <row r="1718" spans="1:110" s="299" customFormat="1" ht="16" customHeight="1">
      <c r="A1718" s="297" t="s">
        <v>6252</v>
      </c>
      <c r="B1718" s="297" t="s">
        <v>6252</v>
      </c>
      <c r="C1718" s="119" t="s">
        <v>115</v>
      </c>
      <c r="D1718" s="119" t="s">
        <v>3131</v>
      </c>
      <c r="E1718" s="119" t="s">
        <v>3176</v>
      </c>
      <c r="F1718" s="298">
        <v>1718</v>
      </c>
      <c r="G1718" s="119"/>
      <c r="H1718" s="119"/>
      <c r="I1718" s="119"/>
      <c r="J1718" s="119"/>
      <c r="K1718" s="119" t="s">
        <v>378</v>
      </c>
      <c r="L1718" s="119"/>
      <c r="M1718" s="119" t="s">
        <v>147</v>
      </c>
      <c r="N1718" s="119"/>
      <c r="O1718" s="119"/>
      <c r="P1718" s="119"/>
      <c r="Q1718" s="119"/>
      <c r="R1718" s="119">
        <v>1</v>
      </c>
      <c r="S1718" s="119"/>
      <c r="T1718" s="119"/>
      <c r="U1718" s="119"/>
      <c r="V1718" s="119"/>
      <c r="W1718" s="119"/>
      <c r="X1718" s="119" t="s">
        <v>6253</v>
      </c>
      <c r="Y1718" s="119" t="s">
        <v>6254</v>
      </c>
      <c r="Z1718" s="119" t="s">
        <v>6255</v>
      </c>
      <c r="AA1718" s="119" t="s">
        <v>6256</v>
      </c>
      <c r="AB1718" s="119" t="s">
        <v>1209</v>
      </c>
      <c r="AD1718" s="300"/>
      <c r="AE1718" s="304"/>
      <c r="AF1718" s="297"/>
      <c r="AG1718" s="355">
        <v>0</v>
      </c>
      <c r="AH1718" s="297" t="s">
        <v>6252</v>
      </c>
      <c r="AI1718" s="297" t="s">
        <v>6252</v>
      </c>
      <c r="AJ1718" s="302">
        <v>3</v>
      </c>
      <c r="AX1718" s="303"/>
      <c r="AZ1718" s="303"/>
      <c r="BB1718" s="304"/>
      <c r="BC1718" s="304"/>
      <c r="BD1718" s="303"/>
      <c r="BE1718" s="303"/>
      <c r="BF1718" s="305"/>
      <c r="BG1718" s="305"/>
      <c r="BH1718" s="306" t="s">
        <v>3131</v>
      </c>
      <c r="BI1718" s="163"/>
      <c r="BJ1718" s="305" t="s">
        <v>110</v>
      </c>
      <c r="BK1718" s="305" t="s">
        <v>115</v>
      </c>
      <c r="BL1718" s="305">
        <v>0.7</v>
      </c>
      <c r="BM1718" s="307"/>
      <c r="BN1718" s="307"/>
      <c r="BO1718" s="307"/>
      <c r="BP1718" s="307"/>
      <c r="BQ1718" s="307"/>
      <c r="BR1718" s="307">
        <v>35</v>
      </c>
      <c r="BS1718" s="307">
        <v>35</v>
      </c>
      <c r="BT1718" s="307"/>
      <c r="BU1718" s="307"/>
      <c r="BV1718" s="309"/>
      <c r="BW1718" s="310"/>
      <c r="BX1718" s="305"/>
      <c r="BY1718" s="308"/>
      <c r="BZ1718" s="308"/>
      <c r="CA1718" s="308"/>
      <c r="CB1718" s="308"/>
      <c r="CC1718" s="307"/>
      <c r="CD1718" s="305"/>
      <c r="CE1718" s="310"/>
      <c r="CF1718" s="305"/>
      <c r="CG1718" s="308"/>
      <c r="CH1718" s="308"/>
      <c r="CI1718" s="308"/>
      <c r="CJ1718" s="308"/>
      <c r="CK1718" s="307"/>
      <c r="CL1718" s="307"/>
      <c r="CM1718" s="307"/>
      <c r="CN1718" s="311"/>
      <c r="CO1718" s="305"/>
      <c r="CP1718" s="305"/>
      <c r="CQ1718" s="308"/>
      <c r="CR1718" s="308"/>
      <c r="CS1718" s="308"/>
      <c r="CT1718" s="308"/>
      <c r="CW1718" s="318" t="s">
        <v>3131</v>
      </c>
      <c r="CX1718" s="318" t="s">
        <v>3176</v>
      </c>
      <c r="CY1718" s="320" t="s">
        <v>925</v>
      </c>
      <c r="CZ1718" s="319" t="s">
        <v>53</v>
      </c>
      <c r="DA1718" s="319" t="s">
        <v>53</v>
      </c>
      <c r="DB1718" s="319">
        <v>30</v>
      </c>
      <c r="DC1718" s="319">
        <v>150</v>
      </c>
      <c r="DD1718" s="319">
        <v>17.5</v>
      </c>
      <c r="DE1718" s="319">
        <v>17.5</v>
      </c>
      <c r="DF1718" s="319" t="s">
        <v>48</v>
      </c>
    </row>
    <row r="1719" spans="1:110" s="299" customFormat="1" ht="16" customHeight="1">
      <c r="A1719" s="297" t="s">
        <v>6257</v>
      </c>
      <c r="B1719" s="297" t="s">
        <v>6257</v>
      </c>
      <c r="C1719" s="119" t="s">
        <v>115</v>
      </c>
      <c r="D1719" s="119" t="s">
        <v>3176</v>
      </c>
      <c r="E1719" s="119" t="s">
        <v>3185</v>
      </c>
      <c r="F1719" s="298">
        <v>1719</v>
      </c>
      <c r="G1719" s="119"/>
      <c r="H1719" s="119"/>
      <c r="I1719" s="119"/>
      <c r="J1719" s="119"/>
      <c r="K1719" s="119" t="s">
        <v>378</v>
      </c>
      <c r="L1719" s="119"/>
      <c r="M1719" s="119" t="s">
        <v>147</v>
      </c>
      <c r="N1719" s="119"/>
      <c r="O1719" s="119"/>
      <c r="P1719" s="119"/>
      <c r="Q1719" s="119"/>
      <c r="R1719" s="119">
        <v>1</v>
      </c>
      <c r="S1719" s="119"/>
      <c r="T1719" s="119"/>
      <c r="U1719" s="119"/>
      <c r="V1719" s="119"/>
      <c r="W1719" s="119"/>
      <c r="X1719" s="119" t="s">
        <v>6258</v>
      </c>
      <c r="Y1719" s="119" t="s">
        <v>6259</v>
      </c>
      <c r="Z1719" s="119" t="s">
        <v>6260</v>
      </c>
      <c r="AA1719" s="119" t="s">
        <v>6261</v>
      </c>
      <c r="AB1719" s="119" t="s">
        <v>1209</v>
      </c>
      <c r="AD1719" s="300"/>
      <c r="AE1719" s="304"/>
      <c r="AF1719" s="297"/>
      <c r="AG1719" s="355">
        <v>0</v>
      </c>
      <c r="AH1719" s="297" t="s">
        <v>6257</v>
      </c>
      <c r="AI1719" s="297" t="s">
        <v>6257</v>
      </c>
      <c r="AJ1719" s="302">
        <v>4</v>
      </c>
      <c r="AX1719" s="303"/>
      <c r="AZ1719" s="303"/>
      <c r="BB1719" s="304"/>
      <c r="BC1719" s="304"/>
      <c r="BD1719" s="303"/>
      <c r="BE1719" s="303"/>
      <c r="BF1719" s="305"/>
      <c r="BG1719" s="305"/>
      <c r="BH1719" s="306" t="s">
        <v>3176</v>
      </c>
      <c r="BI1719" s="163"/>
      <c r="BJ1719" s="305" t="s">
        <v>110</v>
      </c>
      <c r="BK1719" s="305" t="s">
        <v>115</v>
      </c>
      <c r="BL1719" s="305">
        <v>0.4</v>
      </c>
      <c r="BM1719" s="307"/>
      <c r="BN1719" s="307"/>
      <c r="BO1719" s="307"/>
      <c r="BP1719" s="307"/>
      <c r="BQ1719" s="307"/>
      <c r="BR1719" s="307">
        <v>12</v>
      </c>
      <c r="BS1719" s="307">
        <v>12</v>
      </c>
      <c r="BT1719" s="307"/>
      <c r="BU1719" s="307"/>
      <c r="BV1719" s="309"/>
      <c r="BW1719" s="310"/>
      <c r="BX1719" s="305"/>
      <c r="BY1719" s="308"/>
      <c r="BZ1719" s="308"/>
      <c r="CA1719" s="308"/>
      <c r="CB1719" s="308"/>
      <c r="CC1719" s="307"/>
      <c r="CD1719" s="305"/>
      <c r="CE1719" s="310"/>
      <c r="CF1719" s="305"/>
      <c r="CG1719" s="308"/>
      <c r="CH1719" s="308"/>
      <c r="CI1719" s="308"/>
      <c r="CJ1719" s="308"/>
      <c r="CK1719" s="307"/>
      <c r="CL1719" s="307"/>
      <c r="CM1719" s="307"/>
      <c r="CN1719" s="311"/>
      <c r="CO1719" s="305"/>
      <c r="CP1719" s="305"/>
      <c r="CQ1719" s="308"/>
      <c r="CR1719" s="308"/>
      <c r="CS1719" s="308"/>
      <c r="CT1719" s="308"/>
      <c r="CW1719" s="318" t="s">
        <v>3176</v>
      </c>
      <c r="CX1719" s="318" t="s">
        <v>3185</v>
      </c>
      <c r="CY1719" s="320" t="s">
        <v>925</v>
      </c>
      <c r="CZ1719" s="319" t="s">
        <v>53</v>
      </c>
      <c r="DA1719" s="319" t="s">
        <v>53</v>
      </c>
      <c r="DB1719" s="319">
        <v>30</v>
      </c>
      <c r="DC1719" s="319">
        <v>150</v>
      </c>
      <c r="DD1719" s="319">
        <v>6</v>
      </c>
      <c r="DE1719" s="319">
        <v>6</v>
      </c>
      <c r="DF1719" s="319" t="s">
        <v>48</v>
      </c>
    </row>
    <row r="1720" spans="1:110" s="299" customFormat="1" ht="16" customHeight="1">
      <c r="A1720" s="297" t="s">
        <v>6262</v>
      </c>
      <c r="B1720" s="297" t="s">
        <v>6262</v>
      </c>
      <c r="C1720" s="119" t="s">
        <v>115</v>
      </c>
      <c r="D1720" s="119" t="s">
        <v>3176</v>
      </c>
      <c r="E1720" s="119" t="s">
        <v>3194</v>
      </c>
      <c r="F1720" s="298">
        <v>1720</v>
      </c>
      <c r="G1720" s="119"/>
      <c r="H1720" s="119"/>
      <c r="I1720" s="119"/>
      <c r="J1720" s="119"/>
      <c r="K1720" s="119" t="s">
        <v>378</v>
      </c>
      <c r="L1720" s="119"/>
      <c r="M1720" s="119" t="s">
        <v>147</v>
      </c>
      <c r="N1720" s="119"/>
      <c r="O1720" s="119"/>
      <c r="P1720" s="119"/>
      <c r="Q1720" s="119"/>
      <c r="R1720" s="119">
        <v>1</v>
      </c>
      <c r="S1720" s="119"/>
      <c r="T1720" s="119"/>
      <c r="U1720" s="119"/>
      <c r="V1720" s="119"/>
      <c r="W1720" s="119"/>
      <c r="X1720" s="119" t="s">
        <v>6263</v>
      </c>
      <c r="Y1720" s="119" t="s">
        <v>6264</v>
      </c>
      <c r="Z1720" s="119" t="s">
        <v>6265</v>
      </c>
      <c r="AA1720" s="119" t="s">
        <v>6266</v>
      </c>
      <c r="AB1720" s="119" t="s">
        <v>1209</v>
      </c>
      <c r="AD1720" s="300"/>
      <c r="AE1720" s="304"/>
      <c r="AF1720" s="297"/>
      <c r="AG1720" s="355">
        <v>0</v>
      </c>
      <c r="AH1720" s="297" t="s">
        <v>6262</v>
      </c>
      <c r="AI1720" s="297" t="s">
        <v>6262</v>
      </c>
      <c r="AJ1720" s="302">
        <v>4</v>
      </c>
      <c r="AX1720" s="303"/>
      <c r="AZ1720" s="303"/>
      <c r="BB1720" s="304"/>
      <c r="BC1720" s="304"/>
      <c r="BD1720" s="303"/>
      <c r="BE1720" s="303"/>
      <c r="BF1720" s="305"/>
      <c r="BG1720" s="305"/>
      <c r="BH1720" s="306" t="s">
        <v>3176</v>
      </c>
      <c r="BI1720" s="163"/>
      <c r="BJ1720" s="305" t="s">
        <v>110</v>
      </c>
      <c r="BK1720" s="305" t="s">
        <v>115</v>
      </c>
      <c r="BL1720" s="305">
        <v>0.4</v>
      </c>
      <c r="BM1720" s="307"/>
      <c r="BN1720" s="307"/>
      <c r="BO1720" s="307"/>
      <c r="BP1720" s="307"/>
      <c r="BQ1720" s="307"/>
      <c r="BR1720" s="307">
        <v>12</v>
      </c>
      <c r="BS1720" s="307">
        <v>12</v>
      </c>
      <c r="BT1720" s="307"/>
      <c r="BU1720" s="307"/>
      <c r="BV1720" s="309"/>
      <c r="BW1720" s="310"/>
      <c r="BX1720" s="305"/>
      <c r="BY1720" s="308"/>
      <c r="BZ1720" s="308"/>
      <c r="CA1720" s="308"/>
      <c r="CB1720" s="308"/>
      <c r="CC1720" s="307"/>
      <c r="CD1720" s="305"/>
      <c r="CE1720" s="310"/>
      <c r="CF1720" s="305"/>
      <c r="CG1720" s="308"/>
      <c r="CH1720" s="308"/>
      <c r="CI1720" s="308"/>
      <c r="CJ1720" s="308"/>
      <c r="CK1720" s="307"/>
      <c r="CL1720" s="307"/>
      <c r="CM1720" s="307"/>
      <c r="CN1720" s="311"/>
      <c r="CO1720" s="305"/>
      <c r="CP1720" s="305"/>
      <c r="CQ1720" s="308"/>
      <c r="CR1720" s="308"/>
      <c r="CS1720" s="308"/>
      <c r="CT1720" s="308"/>
      <c r="CW1720" s="318" t="s">
        <v>3176</v>
      </c>
      <c r="CX1720" s="318" t="s">
        <v>3194</v>
      </c>
      <c r="CY1720" s="320" t="s">
        <v>925</v>
      </c>
      <c r="CZ1720" s="319" t="s">
        <v>53</v>
      </c>
      <c r="DA1720" s="319" t="s">
        <v>53</v>
      </c>
      <c r="DB1720" s="319">
        <v>30</v>
      </c>
      <c r="DC1720" s="319">
        <v>150</v>
      </c>
      <c r="DD1720" s="319">
        <v>6</v>
      </c>
      <c r="DE1720" s="319">
        <v>6</v>
      </c>
      <c r="DF1720" s="319" t="s">
        <v>48</v>
      </c>
    </row>
    <row r="1721" spans="1:110" s="299" customFormat="1" ht="16" customHeight="1">
      <c r="A1721" s="297" t="s">
        <v>6267</v>
      </c>
      <c r="B1721" s="297" t="s">
        <v>6267</v>
      </c>
      <c r="C1721" s="119" t="s">
        <v>115</v>
      </c>
      <c r="D1721" s="119" t="s">
        <v>3176</v>
      </c>
      <c r="E1721" s="119" t="s">
        <v>3203</v>
      </c>
      <c r="F1721" s="298">
        <v>1721</v>
      </c>
      <c r="G1721" s="119"/>
      <c r="H1721" s="119"/>
      <c r="I1721" s="119"/>
      <c r="J1721" s="119"/>
      <c r="K1721" s="119" t="s">
        <v>378</v>
      </c>
      <c r="L1721" s="119"/>
      <c r="M1721" s="119" t="s">
        <v>147</v>
      </c>
      <c r="N1721" s="119"/>
      <c r="O1721" s="119"/>
      <c r="P1721" s="119"/>
      <c r="Q1721" s="119"/>
      <c r="R1721" s="119">
        <v>1</v>
      </c>
      <c r="S1721" s="119"/>
      <c r="T1721" s="119"/>
      <c r="U1721" s="119"/>
      <c r="V1721" s="119"/>
      <c r="W1721" s="119"/>
      <c r="X1721" s="119" t="s">
        <v>6268</v>
      </c>
      <c r="Y1721" s="119" t="s">
        <v>6269</v>
      </c>
      <c r="Z1721" s="119" t="s">
        <v>6270</v>
      </c>
      <c r="AA1721" s="119" t="s">
        <v>6271</v>
      </c>
      <c r="AB1721" s="119" t="s">
        <v>1209</v>
      </c>
      <c r="AD1721" s="300"/>
      <c r="AE1721" s="304"/>
      <c r="AF1721" s="297"/>
      <c r="AG1721" s="355">
        <v>0</v>
      </c>
      <c r="AH1721" s="297" t="s">
        <v>6267</v>
      </c>
      <c r="AI1721" s="297" t="s">
        <v>6267</v>
      </c>
      <c r="AJ1721" s="302">
        <v>4</v>
      </c>
      <c r="AX1721" s="303"/>
      <c r="AZ1721" s="303"/>
      <c r="BB1721" s="304"/>
      <c r="BC1721" s="304"/>
      <c r="BD1721" s="303"/>
      <c r="BE1721" s="303"/>
      <c r="BF1721" s="305"/>
      <c r="BG1721" s="305"/>
      <c r="BH1721" s="306" t="s">
        <v>3176</v>
      </c>
      <c r="BI1721" s="163"/>
      <c r="BJ1721" s="305" t="s">
        <v>110</v>
      </c>
      <c r="BK1721" s="305" t="s">
        <v>115</v>
      </c>
      <c r="BL1721" s="305">
        <v>0.4</v>
      </c>
      <c r="BM1721" s="307"/>
      <c r="BN1721" s="307"/>
      <c r="BO1721" s="307"/>
      <c r="BP1721" s="307"/>
      <c r="BQ1721" s="307"/>
      <c r="BR1721" s="307">
        <v>12</v>
      </c>
      <c r="BS1721" s="307">
        <v>12</v>
      </c>
      <c r="BT1721" s="307"/>
      <c r="BU1721" s="307"/>
      <c r="BV1721" s="309"/>
      <c r="BW1721" s="310"/>
      <c r="BX1721" s="305"/>
      <c r="BY1721" s="308"/>
      <c r="BZ1721" s="308"/>
      <c r="CA1721" s="308"/>
      <c r="CB1721" s="308"/>
      <c r="CC1721" s="307"/>
      <c r="CD1721" s="305"/>
      <c r="CE1721" s="310"/>
      <c r="CF1721" s="305"/>
      <c r="CG1721" s="308"/>
      <c r="CH1721" s="308"/>
      <c r="CI1721" s="308"/>
      <c r="CJ1721" s="308"/>
      <c r="CK1721" s="307"/>
      <c r="CL1721" s="307"/>
      <c r="CM1721" s="307"/>
      <c r="CN1721" s="311"/>
      <c r="CO1721" s="305"/>
      <c r="CP1721" s="305"/>
      <c r="CQ1721" s="308"/>
      <c r="CR1721" s="308"/>
      <c r="CS1721" s="308"/>
      <c r="CT1721" s="308"/>
      <c r="CW1721" s="318" t="s">
        <v>3176</v>
      </c>
      <c r="CX1721" s="318" t="s">
        <v>3203</v>
      </c>
      <c r="CY1721" s="320" t="s">
        <v>925</v>
      </c>
      <c r="CZ1721" s="319" t="s">
        <v>53</v>
      </c>
      <c r="DA1721" s="319" t="s">
        <v>53</v>
      </c>
      <c r="DB1721" s="319">
        <v>30</v>
      </c>
      <c r="DC1721" s="319">
        <v>150</v>
      </c>
      <c r="DD1721" s="319">
        <v>6</v>
      </c>
      <c r="DE1721" s="319">
        <v>6</v>
      </c>
      <c r="DF1721" s="319" t="s">
        <v>48</v>
      </c>
    </row>
    <row r="1722" spans="1:110" s="299" customFormat="1" ht="16" customHeight="1">
      <c r="A1722" s="297" t="s">
        <v>6272</v>
      </c>
      <c r="B1722" s="297" t="s">
        <v>6272</v>
      </c>
      <c r="C1722" s="119" t="s">
        <v>115</v>
      </c>
      <c r="D1722" s="119" t="s">
        <v>3131</v>
      </c>
      <c r="E1722" s="119" t="s">
        <v>3212</v>
      </c>
      <c r="F1722" s="298">
        <v>1722</v>
      </c>
      <c r="G1722" s="119"/>
      <c r="H1722" s="119"/>
      <c r="I1722" s="119"/>
      <c r="J1722" s="119"/>
      <c r="K1722" s="119" t="s">
        <v>378</v>
      </c>
      <c r="L1722" s="119"/>
      <c r="M1722" s="119" t="s">
        <v>147</v>
      </c>
      <c r="N1722" s="119"/>
      <c r="O1722" s="119"/>
      <c r="P1722" s="119"/>
      <c r="Q1722" s="119"/>
      <c r="R1722" s="119">
        <v>1</v>
      </c>
      <c r="S1722" s="119"/>
      <c r="T1722" s="119"/>
      <c r="U1722" s="119"/>
      <c r="V1722" s="119"/>
      <c r="W1722" s="119"/>
      <c r="X1722" s="119" t="s">
        <v>6273</v>
      </c>
      <c r="Y1722" s="119" t="s">
        <v>6274</v>
      </c>
      <c r="Z1722" s="119" t="s">
        <v>6275</v>
      </c>
      <c r="AA1722" s="119" t="s">
        <v>6276</v>
      </c>
      <c r="AB1722" s="119" t="s">
        <v>1209</v>
      </c>
      <c r="AD1722" s="300"/>
      <c r="AE1722" s="304"/>
      <c r="AF1722" s="297"/>
      <c r="AG1722" s="355">
        <v>0</v>
      </c>
      <c r="AH1722" s="297" t="s">
        <v>6272</v>
      </c>
      <c r="AI1722" s="297" t="s">
        <v>6272</v>
      </c>
      <c r="AJ1722" s="302">
        <v>3</v>
      </c>
      <c r="AX1722" s="303"/>
      <c r="AZ1722" s="303"/>
      <c r="BB1722" s="304"/>
      <c r="BC1722" s="304"/>
      <c r="BD1722" s="303"/>
      <c r="BE1722" s="303"/>
      <c r="BF1722" s="305"/>
      <c r="BG1722" s="305"/>
      <c r="BH1722" s="306" t="s">
        <v>3131</v>
      </c>
      <c r="BI1722" s="163"/>
      <c r="BJ1722" s="305" t="s">
        <v>110</v>
      </c>
      <c r="BK1722" s="305" t="s">
        <v>115</v>
      </c>
      <c r="BL1722" s="305">
        <v>0.7</v>
      </c>
      <c r="BM1722" s="307"/>
      <c r="BN1722" s="307"/>
      <c r="BO1722" s="307"/>
      <c r="BP1722" s="307"/>
      <c r="BQ1722" s="307"/>
      <c r="BR1722" s="307">
        <v>35</v>
      </c>
      <c r="BS1722" s="307">
        <v>35</v>
      </c>
      <c r="BT1722" s="307"/>
      <c r="BU1722" s="307"/>
      <c r="BV1722" s="309"/>
      <c r="BW1722" s="310"/>
      <c r="BX1722" s="305"/>
      <c r="BY1722" s="308"/>
      <c r="BZ1722" s="308"/>
      <c r="CA1722" s="308"/>
      <c r="CB1722" s="308"/>
      <c r="CC1722" s="307"/>
      <c r="CD1722" s="305"/>
      <c r="CE1722" s="310"/>
      <c r="CF1722" s="305"/>
      <c r="CG1722" s="308"/>
      <c r="CH1722" s="308"/>
      <c r="CI1722" s="308"/>
      <c r="CJ1722" s="308"/>
      <c r="CK1722" s="307"/>
      <c r="CL1722" s="307"/>
      <c r="CM1722" s="307"/>
      <c r="CN1722" s="311"/>
      <c r="CO1722" s="305"/>
      <c r="CP1722" s="305"/>
      <c r="CQ1722" s="308"/>
      <c r="CR1722" s="308"/>
      <c r="CS1722" s="308"/>
      <c r="CT1722" s="308"/>
      <c r="CW1722" s="318" t="s">
        <v>3131</v>
      </c>
      <c r="CX1722" s="318" t="s">
        <v>3212</v>
      </c>
      <c r="CY1722" s="320" t="s">
        <v>925</v>
      </c>
      <c r="CZ1722" s="319" t="s">
        <v>53</v>
      </c>
      <c r="DA1722" s="319" t="s">
        <v>53</v>
      </c>
      <c r="DB1722" s="319">
        <v>30</v>
      </c>
      <c r="DC1722" s="319">
        <v>150</v>
      </c>
      <c r="DD1722" s="319">
        <v>17.5</v>
      </c>
      <c r="DE1722" s="319">
        <v>17.5</v>
      </c>
      <c r="DF1722" s="319" t="s">
        <v>48</v>
      </c>
    </row>
    <row r="1723" spans="1:110" s="299" customFormat="1" ht="16" customHeight="1">
      <c r="A1723" s="297" t="s">
        <v>6277</v>
      </c>
      <c r="B1723" s="297" t="s">
        <v>6277</v>
      </c>
      <c r="C1723" s="119" t="s">
        <v>115</v>
      </c>
      <c r="D1723" s="119" t="s">
        <v>3212</v>
      </c>
      <c r="E1723" s="119" t="s">
        <v>3221</v>
      </c>
      <c r="F1723" s="298">
        <v>1723</v>
      </c>
      <c r="G1723" s="119"/>
      <c r="H1723" s="119"/>
      <c r="I1723" s="119"/>
      <c r="J1723" s="119"/>
      <c r="K1723" s="119" t="s">
        <v>378</v>
      </c>
      <c r="L1723" s="119"/>
      <c r="M1723" s="119" t="s">
        <v>147</v>
      </c>
      <c r="N1723" s="119"/>
      <c r="O1723" s="119"/>
      <c r="P1723" s="119"/>
      <c r="Q1723" s="119"/>
      <c r="R1723" s="119">
        <v>1</v>
      </c>
      <c r="S1723" s="119"/>
      <c r="T1723" s="119"/>
      <c r="U1723" s="119"/>
      <c r="V1723" s="119"/>
      <c r="W1723" s="119"/>
      <c r="X1723" s="119" t="s">
        <v>6278</v>
      </c>
      <c r="Y1723" s="119" t="s">
        <v>6279</v>
      </c>
      <c r="Z1723" s="119" t="s">
        <v>6280</v>
      </c>
      <c r="AA1723" s="119" t="s">
        <v>6281</v>
      </c>
      <c r="AB1723" s="119" t="s">
        <v>1209</v>
      </c>
      <c r="AD1723" s="300"/>
      <c r="AE1723" s="304"/>
      <c r="AF1723" s="297"/>
      <c r="AG1723" s="355">
        <v>0</v>
      </c>
      <c r="AH1723" s="297" t="s">
        <v>6277</v>
      </c>
      <c r="AI1723" s="297" t="s">
        <v>6277</v>
      </c>
      <c r="AJ1723" s="302">
        <v>4</v>
      </c>
      <c r="AX1723" s="303"/>
      <c r="AZ1723" s="303"/>
      <c r="BB1723" s="304"/>
      <c r="BC1723" s="304"/>
      <c r="BD1723" s="303"/>
      <c r="BE1723" s="303"/>
      <c r="BF1723" s="305"/>
      <c r="BG1723" s="305"/>
      <c r="BH1723" s="306" t="s">
        <v>3212</v>
      </c>
      <c r="BI1723" s="163"/>
      <c r="BJ1723" s="305" t="s">
        <v>110</v>
      </c>
      <c r="BK1723" s="305" t="s">
        <v>115</v>
      </c>
      <c r="BL1723" s="305">
        <v>0.4</v>
      </c>
      <c r="BM1723" s="307"/>
      <c r="BN1723" s="307"/>
      <c r="BO1723" s="307"/>
      <c r="BP1723" s="307"/>
      <c r="BQ1723" s="307"/>
      <c r="BR1723" s="307">
        <v>12</v>
      </c>
      <c r="BS1723" s="307">
        <v>12</v>
      </c>
      <c r="BT1723" s="307"/>
      <c r="BU1723" s="307"/>
      <c r="BV1723" s="309"/>
      <c r="BW1723" s="310"/>
      <c r="BX1723" s="305"/>
      <c r="BY1723" s="308"/>
      <c r="BZ1723" s="308"/>
      <c r="CA1723" s="308"/>
      <c r="CB1723" s="308"/>
      <c r="CC1723" s="307"/>
      <c r="CD1723" s="305"/>
      <c r="CE1723" s="310"/>
      <c r="CF1723" s="305"/>
      <c r="CG1723" s="308"/>
      <c r="CH1723" s="308"/>
      <c r="CI1723" s="308"/>
      <c r="CJ1723" s="308"/>
      <c r="CK1723" s="307"/>
      <c r="CL1723" s="307"/>
      <c r="CM1723" s="307"/>
      <c r="CN1723" s="311"/>
      <c r="CO1723" s="305"/>
      <c r="CP1723" s="305"/>
      <c r="CQ1723" s="308"/>
      <c r="CR1723" s="308"/>
      <c r="CS1723" s="308"/>
      <c r="CT1723" s="308"/>
      <c r="CW1723" s="318" t="s">
        <v>3212</v>
      </c>
      <c r="CX1723" s="318" t="s">
        <v>3221</v>
      </c>
      <c r="CY1723" s="320" t="s">
        <v>925</v>
      </c>
      <c r="CZ1723" s="319" t="s">
        <v>53</v>
      </c>
      <c r="DA1723" s="319" t="s">
        <v>53</v>
      </c>
      <c r="DB1723" s="319">
        <v>30</v>
      </c>
      <c r="DC1723" s="319">
        <v>150</v>
      </c>
      <c r="DD1723" s="319">
        <v>6</v>
      </c>
      <c r="DE1723" s="319">
        <v>6</v>
      </c>
      <c r="DF1723" s="319" t="s">
        <v>48</v>
      </c>
    </row>
    <row r="1724" spans="1:110" s="299" customFormat="1" ht="16" customHeight="1">
      <c r="A1724" s="297" t="s">
        <v>6282</v>
      </c>
      <c r="B1724" s="297" t="s">
        <v>6282</v>
      </c>
      <c r="C1724" s="119" t="s">
        <v>115</v>
      </c>
      <c r="D1724" s="119" t="s">
        <v>3212</v>
      </c>
      <c r="E1724" s="119" t="s">
        <v>3230</v>
      </c>
      <c r="F1724" s="298">
        <v>1724</v>
      </c>
      <c r="G1724" s="119"/>
      <c r="H1724" s="119"/>
      <c r="I1724" s="119"/>
      <c r="J1724" s="119"/>
      <c r="K1724" s="119" t="s">
        <v>378</v>
      </c>
      <c r="L1724" s="119"/>
      <c r="M1724" s="119" t="s">
        <v>147</v>
      </c>
      <c r="N1724" s="119"/>
      <c r="O1724" s="119"/>
      <c r="P1724" s="119"/>
      <c r="Q1724" s="119"/>
      <c r="R1724" s="119">
        <v>1</v>
      </c>
      <c r="S1724" s="119"/>
      <c r="T1724" s="119"/>
      <c r="U1724" s="119"/>
      <c r="V1724" s="119"/>
      <c r="W1724" s="119"/>
      <c r="X1724" s="119" t="s">
        <v>6283</v>
      </c>
      <c r="Y1724" s="119" t="s">
        <v>6284</v>
      </c>
      <c r="Z1724" s="119" t="s">
        <v>6285</v>
      </c>
      <c r="AA1724" s="119" t="s">
        <v>6286</v>
      </c>
      <c r="AB1724" s="119" t="s">
        <v>1209</v>
      </c>
      <c r="AD1724" s="300"/>
      <c r="AE1724" s="304"/>
      <c r="AF1724" s="297"/>
      <c r="AG1724" s="355">
        <v>0</v>
      </c>
      <c r="AH1724" s="297" t="s">
        <v>6282</v>
      </c>
      <c r="AI1724" s="297" t="s">
        <v>6282</v>
      </c>
      <c r="AJ1724" s="302">
        <v>4</v>
      </c>
      <c r="AX1724" s="303"/>
      <c r="AZ1724" s="303"/>
      <c r="BB1724" s="304"/>
      <c r="BC1724" s="304"/>
      <c r="BD1724" s="303"/>
      <c r="BE1724" s="303"/>
      <c r="BF1724" s="305"/>
      <c r="BG1724" s="305"/>
      <c r="BH1724" s="306" t="s">
        <v>3212</v>
      </c>
      <c r="BI1724" s="163"/>
      <c r="BJ1724" s="305" t="s">
        <v>110</v>
      </c>
      <c r="BK1724" s="305" t="s">
        <v>115</v>
      </c>
      <c r="BL1724" s="305">
        <v>0.4</v>
      </c>
      <c r="BM1724" s="307"/>
      <c r="BN1724" s="307"/>
      <c r="BO1724" s="307"/>
      <c r="BP1724" s="307"/>
      <c r="BQ1724" s="307"/>
      <c r="BR1724" s="307">
        <v>12</v>
      </c>
      <c r="BS1724" s="307">
        <v>12</v>
      </c>
      <c r="BT1724" s="307"/>
      <c r="BU1724" s="307"/>
      <c r="BV1724" s="309"/>
      <c r="BW1724" s="310"/>
      <c r="BX1724" s="305"/>
      <c r="BY1724" s="308"/>
      <c r="BZ1724" s="308"/>
      <c r="CA1724" s="308"/>
      <c r="CB1724" s="308"/>
      <c r="CC1724" s="307"/>
      <c r="CD1724" s="305"/>
      <c r="CE1724" s="310"/>
      <c r="CF1724" s="305"/>
      <c r="CG1724" s="308"/>
      <c r="CH1724" s="308"/>
      <c r="CI1724" s="308"/>
      <c r="CJ1724" s="308"/>
      <c r="CK1724" s="307"/>
      <c r="CL1724" s="307"/>
      <c r="CM1724" s="307"/>
      <c r="CN1724" s="311"/>
      <c r="CO1724" s="305"/>
      <c r="CP1724" s="305"/>
      <c r="CQ1724" s="308"/>
      <c r="CR1724" s="308"/>
      <c r="CS1724" s="308"/>
      <c r="CT1724" s="308"/>
      <c r="CW1724" s="318" t="s">
        <v>3212</v>
      </c>
      <c r="CX1724" s="318" t="s">
        <v>3230</v>
      </c>
      <c r="CY1724" s="320" t="s">
        <v>925</v>
      </c>
      <c r="CZ1724" s="319" t="s">
        <v>53</v>
      </c>
      <c r="DA1724" s="319" t="s">
        <v>53</v>
      </c>
      <c r="DB1724" s="319">
        <v>30</v>
      </c>
      <c r="DC1724" s="319">
        <v>150</v>
      </c>
      <c r="DD1724" s="319">
        <v>6</v>
      </c>
      <c r="DE1724" s="319">
        <v>6</v>
      </c>
      <c r="DF1724" s="319" t="s">
        <v>48</v>
      </c>
    </row>
    <row r="1725" spans="1:110" s="299" customFormat="1" ht="16" customHeight="1">
      <c r="A1725" s="297" t="s">
        <v>6287</v>
      </c>
      <c r="B1725" s="297" t="s">
        <v>6287</v>
      </c>
      <c r="C1725" s="119" t="s">
        <v>115</v>
      </c>
      <c r="D1725" s="119" t="s">
        <v>3212</v>
      </c>
      <c r="E1725" s="119" t="s">
        <v>3239</v>
      </c>
      <c r="F1725" s="298">
        <v>1725</v>
      </c>
      <c r="G1725" s="119"/>
      <c r="H1725" s="119"/>
      <c r="I1725" s="119"/>
      <c r="J1725" s="119"/>
      <c r="K1725" s="119" t="s">
        <v>378</v>
      </c>
      <c r="L1725" s="119"/>
      <c r="M1725" s="119" t="s">
        <v>147</v>
      </c>
      <c r="N1725" s="119"/>
      <c r="O1725" s="119"/>
      <c r="P1725" s="119"/>
      <c r="Q1725" s="119"/>
      <c r="R1725" s="119">
        <v>1</v>
      </c>
      <c r="S1725" s="119"/>
      <c r="T1725" s="119"/>
      <c r="U1725" s="119"/>
      <c r="V1725" s="119"/>
      <c r="W1725" s="119"/>
      <c r="X1725" s="119" t="s">
        <v>6288</v>
      </c>
      <c r="Y1725" s="119" t="s">
        <v>6289</v>
      </c>
      <c r="Z1725" s="119" t="s">
        <v>6290</v>
      </c>
      <c r="AA1725" s="119" t="s">
        <v>6291</v>
      </c>
      <c r="AB1725" s="119" t="s">
        <v>1209</v>
      </c>
      <c r="AD1725" s="300"/>
      <c r="AE1725" s="304"/>
      <c r="AF1725" s="297"/>
      <c r="AG1725" s="355">
        <v>0</v>
      </c>
      <c r="AH1725" s="297" t="s">
        <v>6287</v>
      </c>
      <c r="AI1725" s="297" t="s">
        <v>6287</v>
      </c>
      <c r="AJ1725" s="302">
        <v>4</v>
      </c>
      <c r="AX1725" s="303"/>
      <c r="AZ1725" s="303"/>
      <c r="BB1725" s="304"/>
      <c r="BC1725" s="304"/>
      <c r="BD1725" s="303"/>
      <c r="BE1725" s="303"/>
      <c r="BF1725" s="305"/>
      <c r="BG1725" s="305"/>
      <c r="BH1725" s="306" t="s">
        <v>3212</v>
      </c>
      <c r="BI1725" s="163"/>
      <c r="BJ1725" s="305" t="s">
        <v>110</v>
      </c>
      <c r="BK1725" s="305" t="s">
        <v>115</v>
      </c>
      <c r="BL1725" s="305">
        <v>0.4</v>
      </c>
      <c r="BM1725" s="307"/>
      <c r="BN1725" s="307"/>
      <c r="BO1725" s="307"/>
      <c r="BP1725" s="307"/>
      <c r="BQ1725" s="307"/>
      <c r="BR1725" s="307">
        <v>12</v>
      </c>
      <c r="BS1725" s="307">
        <v>12</v>
      </c>
      <c r="BT1725" s="307"/>
      <c r="BU1725" s="307"/>
      <c r="BV1725" s="309"/>
      <c r="BW1725" s="310"/>
      <c r="BX1725" s="305"/>
      <c r="BY1725" s="308"/>
      <c r="BZ1725" s="308"/>
      <c r="CA1725" s="308"/>
      <c r="CB1725" s="308"/>
      <c r="CC1725" s="307"/>
      <c r="CD1725" s="305"/>
      <c r="CE1725" s="310"/>
      <c r="CF1725" s="305"/>
      <c r="CG1725" s="308"/>
      <c r="CH1725" s="308"/>
      <c r="CI1725" s="308"/>
      <c r="CJ1725" s="308"/>
      <c r="CK1725" s="307"/>
      <c r="CL1725" s="307"/>
      <c r="CM1725" s="307"/>
      <c r="CN1725" s="311"/>
      <c r="CO1725" s="305"/>
      <c r="CP1725" s="305"/>
      <c r="CQ1725" s="308"/>
      <c r="CR1725" s="308"/>
      <c r="CS1725" s="308"/>
      <c r="CT1725" s="308"/>
      <c r="CW1725" s="318" t="s">
        <v>3212</v>
      </c>
      <c r="CX1725" s="318" t="s">
        <v>3239</v>
      </c>
      <c r="CY1725" s="320" t="s">
        <v>925</v>
      </c>
      <c r="CZ1725" s="319" t="s">
        <v>53</v>
      </c>
      <c r="DA1725" s="319" t="s">
        <v>53</v>
      </c>
      <c r="DB1725" s="319">
        <v>30</v>
      </c>
      <c r="DC1725" s="319">
        <v>150</v>
      </c>
      <c r="DD1725" s="319">
        <v>6</v>
      </c>
      <c r="DE1725" s="319">
        <v>6</v>
      </c>
      <c r="DF1725" s="319" t="s">
        <v>48</v>
      </c>
    </row>
    <row r="1726" spans="1:110" s="299" customFormat="1" ht="16" customHeight="1">
      <c r="A1726" s="297" t="s">
        <v>6292</v>
      </c>
      <c r="B1726" s="297" t="s">
        <v>6292</v>
      </c>
      <c r="C1726" s="119" t="s">
        <v>115</v>
      </c>
      <c r="D1726" s="119" t="s">
        <v>3114</v>
      </c>
      <c r="E1726" s="119" t="s">
        <v>3248</v>
      </c>
      <c r="F1726" s="298">
        <v>1726</v>
      </c>
      <c r="G1726" s="119"/>
      <c r="H1726" s="119"/>
      <c r="I1726" s="119"/>
      <c r="J1726" s="119"/>
      <c r="K1726" s="119" t="s">
        <v>378</v>
      </c>
      <c r="L1726" s="119"/>
      <c r="M1726" s="119" t="s">
        <v>147</v>
      </c>
      <c r="N1726" s="119"/>
      <c r="O1726" s="119"/>
      <c r="P1726" s="119"/>
      <c r="Q1726" s="119"/>
      <c r="R1726" s="119">
        <v>1</v>
      </c>
      <c r="S1726" s="119"/>
      <c r="T1726" s="119"/>
      <c r="U1726" s="119"/>
      <c r="V1726" s="119"/>
      <c r="W1726" s="119"/>
      <c r="X1726" s="119" t="s">
        <v>6293</v>
      </c>
      <c r="Y1726" s="119" t="s">
        <v>6294</v>
      </c>
      <c r="Z1726" s="119" t="s">
        <v>6295</v>
      </c>
      <c r="AA1726" s="119" t="s">
        <v>6296</v>
      </c>
      <c r="AB1726" s="119" t="s">
        <v>1209</v>
      </c>
      <c r="AD1726" s="300"/>
      <c r="AE1726" s="304"/>
      <c r="AF1726" s="297"/>
      <c r="AG1726" s="355">
        <v>0</v>
      </c>
      <c r="AH1726" s="297" t="s">
        <v>6292</v>
      </c>
      <c r="AI1726" s="297" t="s">
        <v>6292</v>
      </c>
      <c r="AJ1726" s="302">
        <v>2</v>
      </c>
      <c r="AX1726" s="303"/>
      <c r="AZ1726" s="303"/>
      <c r="BB1726" s="304"/>
      <c r="BC1726" s="304"/>
      <c r="BD1726" s="303"/>
      <c r="BE1726" s="303"/>
      <c r="BF1726" s="305"/>
      <c r="BG1726" s="305"/>
      <c r="BH1726" s="306" t="s">
        <v>3114</v>
      </c>
      <c r="BI1726" s="163"/>
      <c r="BJ1726" s="305" t="s">
        <v>110</v>
      </c>
      <c r="BK1726" s="305" t="s">
        <v>115</v>
      </c>
      <c r="BL1726" s="305">
        <v>1.5</v>
      </c>
      <c r="BM1726" s="307"/>
      <c r="BN1726" s="307"/>
      <c r="BO1726" s="307"/>
      <c r="BP1726" s="307"/>
      <c r="BQ1726" s="307"/>
      <c r="BR1726" s="307">
        <v>60</v>
      </c>
      <c r="BS1726" s="307">
        <v>60</v>
      </c>
      <c r="BT1726" s="307"/>
      <c r="BU1726" s="307"/>
      <c r="BV1726" s="309"/>
      <c r="BW1726" s="310"/>
      <c r="BX1726" s="305"/>
      <c r="BY1726" s="308"/>
      <c r="BZ1726" s="308"/>
      <c r="CA1726" s="308"/>
      <c r="CB1726" s="308"/>
      <c r="CC1726" s="307"/>
      <c r="CD1726" s="305"/>
      <c r="CE1726" s="310"/>
      <c r="CF1726" s="305"/>
      <c r="CG1726" s="308"/>
      <c r="CH1726" s="308"/>
      <c r="CI1726" s="308"/>
      <c r="CJ1726" s="308"/>
      <c r="CK1726" s="307"/>
      <c r="CL1726" s="307"/>
      <c r="CM1726" s="307"/>
      <c r="CN1726" s="311"/>
      <c r="CO1726" s="305"/>
      <c r="CP1726" s="305"/>
      <c r="CQ1726" s="308"/>
      <c r="CR1726" s="308"/>
      <c r="CS1726" s="308"/>
      <c r="CT1726" s="308"/>
      <c r="CW1726" s="318" t="s">
        <v>3114</v>
      </c>
      <c r="CX1726" s="318" t="s">
        <v>3248</v>
      </c>
      <c r="CY1726" s="320" t="s">
        <v>925</v>
      </c>
      <c r="CZ1726" s="319" t="s">
        <v>53</v>
      </c>
      <c r="DA1726" s="319" t="s">
        <v>53</v>
      </c>
      <c r="DB1726" s="319">
        <v>30</v>
      </c>
      <c r="DC1726" s="319">
        <v>150</v>
      </c>
      <c r="DD1726" s="319">
        <v>30</v>
      </c>
      <c r="DE1726" s="319">
        <v>30</v>
      </c>
      <c r="DF1726" s="319" t="s">
        <v>48</v>
      </c>
    </row>
    <row r="1727" spans="1:110" s="299" customFormat="1" ht="16" customHeight="1">
      <c r="A1727" s="297" t="s">
        <v>6297</v>
      </c>
      <c r="B1727" s="297" t="s">
        <v>6297</v>
      </c>
      <c r="C1727" s="119" t="s">
        <v>115</v>
      </c>
      <c r="D1727" s="119" t="s">
        <v>3248</v>
      </c>
      <c r="E1727" s="119" t="s">
        <v>3257</v>
      </c>
      <c r="F1727" s="298">
        <v>1727</v>
      </c>
      <c r="G1727" s="119"/>
      <c r="H1727" s="119"/>
      <c r="I1727" s="119"/>
      <c r="J1727" s="119"/>
      <c r="K1727" s="119" t="s">
        <v>378</v>
      </c>
      <c r="L1727" s="119"/>
      <c r="M1727" s="119" t="s">
        <v>147</v>
      </c>
      <c r="N1727" s="119"/>
      <c r="O1727" s="119"/>
      <c r="P1727" s="119"/>
      <c r="Q1727" s="119"/>
      <c r="R1727" s="119">
        <v>1</v>
      </c>
      <c r="S1727" s="119"/>
      <c r="T1727" s="119"/>
      <c r="U1727" s="119"/>
      <c r="V1727" s="119"/>
      <c r="W1727" s="119"/>
      <c r="X1727" s="119" t="s">
        <v>6298</v>
      </c>
      <c r="Y1727" s="119" t="s">
        <v>6299</v>
      </c>
      <c r="Z1727" s="119" t="s">
        <v>6300</v>
      </c>
      <c r="AA1727" s="119" t="s">
        <v>6301</v>
      </c>
      <c r="AB1727" s="119" t="s">
        <v>1209</v>
      </c>
      <c r="AD1727" s="300"/>
      <c r="AE1727" s="304"/>
      <c r="AF1727" s="297"/>
      <c r="AG1727" s="355">
        <v>0</v>
      </c>
      <c r="AH1727" s="297" t="s">
        <v>6297</v>
      </c>
      <c r="AI1727" s="297" t="s">
        <v>6297</v>
      </c>
      <c r="AJ1727" s="302">
        <v>3</v>
      </c>
      <c r="AX1727" s="303"/>
      <c r="AZ1727" s="303"/>
      <c r="BB1727" s="304"/>
      <c r="BC1727" s="304"/>
      <c r="BD1727" s="303"/>
      <c r="BE1727" s="303"/>
      <c r="BF1727" s="305"/>
      <c r="BG1727" s="305"/>
      <c r="BH1727" s="306" t="s">
        <v>3248</v>
      </c>
      <c r="BI1727" s="163"/>
      <c r="BJ1727" s="305" t="s">
        <v>110</v>
      </c>
      <c r="BK1727" s="305" t="s">
        <v>115</v>
      </c>
      <c r="BL1727" s="305">
        <v>0.7</v>
      </c>
      <c r="BM1727" s="307"/>
      <c r="BN1727" s="307"/>
      <c r="BO1727" s="307"/>
      <c r="BP1727" s="307"/>
      <c r="BQ1727" s="307"/>
      <c r="BR1727" s="307">
        <v>35</v>
      </c>
      <c r="BS1727" s="307">
        <v>35</v>
      </c>
      <c r="BT1727" s="307"/>
      <c r="BU1727" s="307"/>
      <c r="BV1727" s="309"/>
      <c r="BW1727" s="310"/>
      <c r="BX1727" s="305"/>
      <c r="BY1727" s="308"/>
      <c r="BZ1727" s="308"/>
      <c r="CA1727" s="308"/>
      <c r="CB1727" s="308"/>
      <c r="CC1727" s="307"/>
      <c r="CD1727" s="305"/>
      <c r="CE1727" s="310"/>
      <c r="CF1727" s="305"/>
      <c r="CG1727" s="308"/>
      <c r="CH1727" s="308"/>
      <c r="CI1727" s="308"/>
      <c r="CJ1727" s="308"/>
      <c r="CK1727" s="307"/>
      <c r="CL1727" s="307"/>
      <c r="CM1727" s="307"/>
      <c r="CN1727" s="311"/>
      <c r="CO1727" s="305"/>
      <c r="CP1727" s="305"/>
      <c r="CQ1727" s="308"/>
      <c r="CR1727" s="308"/>
      <c r="CS1727" s="308"/>
      <c r="CT1727" s="308"/>
      <c r="CW1727" s="318" t="s">
        <v>3248</v>
      </c>
      <c r="CX1727" s="318" t="s">
        <v>3257</v>
      </c>
      <c r="CY1727" s="320" t="s">
        <v>925</v>
      </c>
      <c r="CZ1727" s="319" t="s">
        <v>53</v>
      </c>
      <c r="DA1727" s="319" t="s">
        <v>53</v>
      </c>
      <c r="DB1727" s="319">
        <v>30</v>
      </c>
      <c r="DC1727" s="319">
        <v>150</v>
      </c>
      <c r="DD1727" s="319">
        <v>17.5</v>
      </c>
      <c r="DE1727" s="319">
        <v>17.5</v>
      </c>
      <c r="DF1727" s="319" t="s">
        <v>48</v>
      </c>
    </row>
    <row r="1728" spans="1:110" s="299" customFormat="1" ht="16" customHeight="1">
      <c r="A1728" s="297" t="s">
        <v>6302</v>
      </c>
      <c r="B1728" s="297" t="s">
        <v>6302</v>
      </c>
      <c r="C1728" s="119" t="s">
        <v>115</v>
      </c>
      <c r="D1728" s="119" t="s">
        <v>3257</v>
      </c>
      <c r="E1728" s="119" t="s">
        <v>3266</v>
      </c>
      <c r="F1728" s="298">
        <v>1728</v>
      </c>
      <c r="G1728" s="119"/>
      <c r="H1728" s="119"/>
      <c r="I1728" s="119"/>
      <c r="J1728" s="119"/>
      <c r="K1728" s="119" t="s">
        <v>378</v>
      </c>
      <c r="L1728" s="119"/>
      <c r="M1728" s="119" t="s">
        <v>147</v>
      </c>
      <c r="N1728" s="119"/>
      <c r="O1728" s="119"/>
      <c r="P1728" s="119"/>
      <c r="Q1728" s="119"/>
      <c r="R1728" s="119">
        <v>1</v>
      </c>
      <c r="S1728" s="119"/>
      <c r="T1728" s="119"/>
      <c r="U1728" s="119"/>
      <c r="V1728" s="119"/>
      <c r="W1728" s="119"/>
      <c r="X1728" s="119" t="s">
        <v>6303</v>
      </c>
      <c r="Y1728" s="119" t="s">
        <v>6304</v>
      </c>
      <c r="Z1728" s="119" t="s">
        <v>6305</v>
      </c>
      <c r="AA1728" s="119" t="s">
        <v>6306</v>
      </c>
      <c r="AB1728" s="119" t="s">
        <v>1209</v>
      </c>
      <c r="AD1728" s="300"/>
      <c r="AE1728" s="304"/>
      <c r="AF1728" s="297"/>
      <c r="AG1728" s="355">
        <v>0</v>
      </c>
      <c r="AH1728" s="297" t="s">
        <v>6302</v>
      </c>
      <c r="AI1728" s="297" t="s">
        <v>6302</v>
      </c>
      <c r="AJ1728" s="302">
        <v>4</v>
      </c>
      <c r="AX1728" s="303"/>
      <c r="AZ1728" s="303"/>
      <c r="BB1728" s="304"/>
      <c r="BC1728" s="304"/>
      <c r="BD1728" s="303"/>
      <c r="BE1728" s="303"/>
      <c r="BF1728" s="305"/>
      <c r="BG1728" s="305"/>
      <c r="BH1728" s="306" t="s">
        <v>3257</v>
      </c>
      <c r="BI1728" s="163"/>
      <c r="BJ1728" s="305" t="s">
        <v>110</v>
      </c>
      <c r="BK1728" s="305" t="s">
        <v>115</v>
      </c>
      <c r="BL1728" s="305">
        <v>0.4</v>
      </c>
      <c r="BM1728" s="307"/>
      <c r="BN1728" s="307"/>
      <c r="BO1728" s="307"/>
      <c r="BP1728" s="307"/>
      <c r="BQ1728" s="307"/>
      <c r="BR1728" s="307">
        <v>12</v>
      </c>
      <c r="BS1728" s="307">
        <v>12</v>
      </c>
      <c r="BT1728" s="307"/>
      <c r="BU1728" s="307"/>
      <c r="BV1728" s="309"/>
      <c r="BW1728" s="310"/>
      <c r="BX1728" s="305"/>
      <c r="BY1728" s="308"/>
      <c r="BZ1728" s="308"/>
      <c r="CA1728" s="308"/>
      <c r="CB1728" s="308"/>
      <c r="CC1728" s="307"/>
      <c r="CD1728" s="305"/>
      <c r="CE1728" s="310"/>
      <c r="CF1728" s="305"/>
      <c r="CG1728" s="308"/>
      <c r="CH1728" s="308"/>
      <c r="CI1728" s="308"/>
      <c r="CJ1728" s="308"/>
      <c r="CK1728" s="307"/>
      <c r="CL1728" s="307"/>
      <c r="CM1728" s="307"/>
      <c r="CN1728" s="311"/>
      <c r="CO1728" s="305"/>
      <c r="CP1728" s="305"/>
      <c r="CQ1728" s="308"/>
      <c r="CR1728" s="308"/>
      <c r="CS1728" s="308"/>
      <c r="CT1728" s="308"/>
      <c r="CW1728" s="318" t="s">
        <v>3257</v>
      </c>
      <c r="CX1728" s="318" t="s">
        <v>3266</v>
      </c>
      <c r="CY1728" s="320" t="s">
        <v>925</v>
      </c>
      <c r="CZ1728" s="319" t="s">
        <v>53</v>
      </c>
      <c r="DA1728" s="319" t="s">
        <v>53</v>
      </c>
      <c r="DB1728" s="319">
        <v>30</v>
      </c>
      <c r="DC1728" s="319">
        <v>150</v>
      </c>
      <c r="DD1728" s="319">
        <v>6</v>
      </c>
      <c r="DE1728" s="319">
        <v>6</v>
      </c>
      <c r="DF1728" s="319" t="s">
        <v>48</v>
      </c>
    </row>
    <row r="1729" spans="1:110" s="299" customFormat="1" ht="16" customHeight="1">
      <c r="A1729" s="297" t="s">
        <v>6307</v>
      </c>
      <c r="B1729" s="297" t="s">
        <v>6307</v>
      </c>
      <c r="C1729" s="119" t="s">
        <v>115</v>
      </c>
      <c r="D1729" s="119" t="s">
        <v>3257</v>
      </c>
      <c r="E1729" s="119" t="s">
        <v>3275</v>
      </c>
      <c r="F1729" s="298">
        <v>1729</v>
      </c>
      <c r="G1729" s="119"/>
      <c r="H1729" s="119"/>
      <c r="I1729" s="119"/>
      <c r="J1729" s="119"/>
      <c r="K1729" s="119" t="s">
        <v>378</v>
      </c>
      <c r="L1729" s="119"/>
      <c r="M1729" s="119" t="s">
        <v>147</v>
      </c>
      <c r="N1729" s="119"/>
      <c r="O1729" s="119"/>
      <c r="P1729" s="119"/>
      <c r="Q1729" s="119"/>
      <c r="R1729" s="119">
        <v>1</v>
      </c>
      <c r="S1729" s="119"/>
      <c r="T1729" s="119"/>
      <c r="U1729" s="119"/>
      <c r="V1729" s="119"/>
      <c r="W1729" s="119"/>
      <c r="X1729" s="119" t="s">
        <v>6308</v>
      </c>
      <c r="Y1729" s="119" t="s">
        <v>6309</v>
      </c>
      <c r="Z1729" s="119" t="s">
        <v>6310</v>
      </c>
      <c r="AA1729" s="119" t="s">
        <v>6311</v>
      </c>
      <c r="AB1729" s="119" t="s">
        <v>1209</v>
      </c>
      <c r="AD1729" s="300"/>
      <c r="AE1729" s="304"/>
      <c r="AF1729" s="297"/>
      <c r="AG1729" s="355">
        <v>0</v>
      </c>
      <c r="AH1729" s="297" t="s">
        <v>6307</v>
      </c>
      <c r="AI1729" s="297" t="s">
        <v>6307</v>
      </c>
      <c r="AJ1729" s="302">
        <v>4</v>
      </c>
      <c r="AX1729" s="303"/>
      <c r="AZ1729" s="303"/>
      <c r="BB1729" s="304"/>
      <c r="BC1729" s="304"/>
      <c r="BD1729" s="303"/>
      <c r="BE1729" s="303"/>
      <c r="BF1729" s="305"/>
      <c r="BG1729" s="305"/>
      <c r="BH1729" s="306" t="s">
        <v>3257</v>
      </c>
      <c r="BI1729" s="163"/>
      <c r="BJ1729" s="305" t="s">
        <v>110</v>
      </c>
      <c r="BK1729" s="305" t="s">
        <v>115</v>
      </c>
      <c r="BL1729" s="305">
        <v>0.4</v>
      </c>
      <c r="BM1729" s="307"/>
      <c r="BN1729" s="307"/>
      <c r="BO1729" s="307"/>
      <c r="BP1729" s="307"/>
      <c r="BQ1729" s="307"/>
      <c r="BR1729" s="307">
        <v>12</v>
      </c>
      <c r="BS1729" s="307">
        <v>12</v>
      </c>
      <c r="BT1729" s="307"/>
      <c r="BU1729" s="307"/>
      <c r="BV1729" s="309"/>
      <c r="BW1729" s="310"/>
      <c r="BX1729" s="305"/>
      <c r="BY1729" s="308"/>
      <c r="BZ1729" s="308"/>
      <c r="CA1729" s="308"/>
      <c r="CB1729" s="308"/>
      <c r="CC1729" s="307"/>
      <c r="CD1729" s="305"/>
      <c r="CE1729" s="310"/>
      <c r="CF1729" s="305"/>
      <c r="CG1729" s="308"/>
      <c r="CH1729" s="308"/>
      <c r="CI1729" s="308"/>
      <c r="CJ1729" s="308"/>
      <c r="CK1729" s="307"/>
      <c r="CL1729" s="307"/>
      <c r="CM1729" s="307"/>
      <c r="CN1729" s="311"/>
      <c r="CO1729" s="305"/>
      <c r="CP1729" s="305"/>
      <c r="CQ1729" s="308"/>
      <c r="CR1729" s="308"/>
      <c r="CS1729" s="308"/>
      <c r="CT1729" s="308"/>
      <c r="CW1729" s="318" t="s">
        <v>3257</v>
      </c>
      <c r="CX1729" s="318" t="s">
        <v>3275</v>
      </c>
      <c r="CY1729" s="320" t="s">
        <v>925</v>
      </c>
      <c r="CZ1729" s="319" t="s">
        <v>53</v>
      </c>
      <c r="DA1729" s="319" t="s">
        <v>53</v>
      </c>
      <c r="DB1729" s="319">
        <v>30</v>
      </c>
      <c r="DC1729" s="319">
        <v>150</v>
      </c>
      <c r="DD1729" s="319">
        <v>6</v>
      </c>
      <c r="DE1729" s="319">
        <v>6</v>
      </c>
      <c r="DF1729" s="319" t="s">
        <v>48</v>
      </c>
    </row>
    <row r="1730" spans="1:110" s="299" customFormat="1" ht="16" customHeight="1">
      <c r="A1730" s="297" t="s">
        <v>6312</v>
      </c>
      <c r="B1730" s="297" t="s">
        <v>6312</v>
      </c>
      <c r="C1730" s="119" t="s">
        <v>115</v>
      </c>
      <c r="D1730" s="119" t="s">
        <v>3257</v>
      </c>
      <c r="E1730" s="119" t="s">
        <v>3284</v>
      </c>
      <c r="F1730" s="298">
        <v>1730</v>
      </c>
      <c r="G1730" s="119"/>
      <c r="H1730" s="119"/>
      <c r="I1730" s="119"/>
      <c r="J1730" s="119"/>
      <c r="K1730" s="119" t="s">
        <v>378</v>
      </c>
      <c r="L1730" s="119"/>
      <c r="M1730" s="119" t="s">
        <v>147</v>
      </c>
      <c r="N1730" s="119"/>
      <c r="O1730" s="119"/>
      <c r="P1730" s="119"/>
      <c r="Q1730" s="119"/>
      <c r="R1730" s="119">
        <v>1</v>
      </c>
      <c r="S1730" s="119"/>
      <c r="T1730" s="119"/>
      <c r="U1730" s="119"/>
      <c r="V1730" s="119"/>
      <c r="W1730" s="119"/>
      <c r="X1730" s="119" t="s">
        <v>6313</v>
      </c>
      <c r="Y1730" s="119" t="s">
        <v>6314</v>
      </c>
      <c r="Z1730" s="119" t="s">
        <v>6315</v>
      </c>
      <c r="AA1730" s="119" t="s">
        <v>6316</v>
      </c>
      <c r="AB1730" s="119" t="s">
        <v>1209</v>
      </c>
      <c r="AD1730" s="300"/>
      <c r="AE1730" s="304"/>
      <c r="AF1730" s="297"/>
      <c r="AG1730" s="355">
        <v>0</v>
      </c>
      <c r="AH1730" s="297" t="s">
        <v>6312</v>
      </c>
      <c r="AI1730" s="297" t="s">
        <v>6312</v>
      </c>
      <c r="AJ1730" s="302">
        <v>4</v>
      </c>
      <c r="AX1730" s="303"/>
      <c r="AZ1730" s="303"/>
      <c r="BB1730" s="304"/>
      <c r="BC1730" s="304"/>
      <c r="BD1730" s="303"/>
      <c r="BE1730" s="303"/>
      <c r="BF1730" s="305"/>
      <c r="BG1730" s="305"/>
      <c r="BH1730" s="306" t="s">
        <v>3257</v>
      </c>
      <c r="BI1730" s="163"/>
      <c r="BJ1730" s="305" t="s">
        <v>110</v>
      </c>
      <c r="BK1730" s="305" t="s">
        <v>115</v>
      </c>
      <c r="BL1730" s="305">
        <v>0.4</v>
      </c>
      <c r="BM1730" s="307"/>
      <c r="BN1730" s="307"/>
      <c r="BO1730" s="307"/>
      <c r="BP1730" s="307"/>
      <c r="BQ1730" s="307"/>
      <c r="BR1730" s="307">
        <v>12</v>
      </c>
      <c r="BS1730" s="307">
        <v>12</v>
      </c>
      <c r="BT1730" s="307"/>
      <c r="BU1730" s="307"/>
      <c r="BV1730" s="309"/>
      <c r="BW1730" s="310"/>
      <c r="BX1730" s="305"/>
      <c r="BY1730" s="308"/>
      <c r="BZ1730" s="308"/>
      <c r="CA1730" s="308"/>
      <c r="CB1730" s="308"/>
      <c r="CC1730" s="307"/>
      <c r="CD1730" s="305"/>
      <c r="CE1730" s="310"/>
      <c r="CF1730" s="305"/>
      <c r="CG1730" s="308"/>
      <c r="CH1730" s="308"/>
      <c r="CI1730" s="308"/>
      <c r="CJ1730" s="308"/>
      <c r="CK1730" s="307"/>
      <c r="CL1730" s="307"/>
      <c r="CM1730" s="307"/>
      <c r="CN1730" s="311"/>
      <c r="CO1730" s="305"/>
      <c r="CP1730" s="305"/>
      <c r="CQ1730" s="308"/>
      <c r="CR1730" s="308"/>
      <c r="CS1730" s="308"/>
      <c r="CT1730" s="308"/>
      <c r="CW1730" s="318" t="s">
        <v>3257</v>
      </c>
      <c r="CX1730" s="318" t="s">
        <v>3284</v>
      </c>
      <c r="CY1730" s="320" t="s">
        <v>925</v>
      </c>
      <c r="CZ1730" s="319" t="s">
        <v>53</v>
      </c>
      <c r="DA1730" s="319" t="s">
        <v>53</v>
      </c>
      <c r="DB1730" s="319">
        <v>30</v>
      </c>
      <c r="DC1730" s="319">
        <v>150</v>
      </c>
      <c r="DD1730" s="319">
        <v>6</v>
      </c>
      <c r="DE1730" s="319">
        <v>6</v>
      </c>
      <c r="DF1730" s="319" t="s">
        <v>48</v>
      </c>
    </row>
    <row r="1731" spans="1:110" s="299" customFormat="1" ht="16" customHeight="1">
      <c r="A1731" s="297" t="s">
        <v>6317</v>
      </c>
      <c r="B1731" s="297" t="s">
        <v>6317</v>
      </c>
      <c r="C1731" s="119" t="s">
        <v>115</v>
      </c>
      <c r="D1731" s="119" t="s">
        <v>3248</v>
      </c>
      <c r="E1731" s="119" t="s">
        <v>3293</v>
      </c>
      <c r="F1731" s="298">
        <v>1731</v>
      </c>
      <c r="G1731" s="119"/>
      <c r="H1731" s="119"/>
      <c r="I1731" s="119"/>
      <c r="J1731" s="119"/>
      <c r="K1731" s="119" t="s">
        <v>378</v>
      </c>
      <c r="L1731" s="119"/>
      <c r="M1731" s="119" t="s">
        <v>147</v>
      </c>
      <c r="N1731" s="119"/>
      <c r="O1731" s="119"/>
      <c r="P1731" s="119"/>
      <c r="Q1731" s="119"/>
      <c r="R1731" s="119">
        <v>1</v>
      </c>
      <c r="S1731" s="119"/>
      <c r="T1731" s="119"/>
      <c r="U1731" s="119"/>
      <c r="V1731" s="119"/>
      <c r="W1731" s="119"/>
      <c r="X1731" s="119" t="s">
        <v>6318</v>
      </c>
      <c r="Y1731" s="119" t="s">
        <v>6319</v>
      </c>
      <c r="Z1731" s="119" t="s">
        <v>6320</v>
      </c>
      <c r="AA1731" s="119" t="s">
        <v>6321</v>
      </c>
      <c r="AB1731" s="119" t="s">
        <v>1209</v>
      </c>
      <c r="AD1731" s="300"/>
      <c r="AE1731" s="304"/>
      <c r="AF1731" s="297"/>
      <c r="AG1731" s="355">
        <v>0</v>
      </c>
      <c r="AH1731" s="297" t="s">
        <v>6317</v>
      </c>
      <c r="AI1731" s="297" t="s">
        <v>6317</v>
      </c>
      <c r="AJ1731" s="302">
        <v>3</v>
      </c>
      <c r="AX1731" s="303"/>
      <c r="AZ1731" s="303"/>
      <c r="BB1731" s="304"/>
      <c r="BC1731" s="304"/>
      <c r="BD1731" s="303"/>
      <c r="BE1731" s="303"/>
      <c r="BF1731" s="305"/>
      <c r="BG1731" s="305"/>
      <c r="BH1731" s="306" t="s">
        <v>3248</v>
      </c>
      <c r="BI1731" s="163"/>
      <c r="BJ1731" s="305" t="s">
        <v>110</v>
      </c>
      <c r="BK1731" s="305" t="s">
        <v>115</v>
      </c>
      <c r="BL1731" s="305">
        <v>0.7</v>
      </c>
      <c r="BM1731" s="307"/>
      <c r="BN1731" s="307"/>
      <c r="BO1731" s="307"/>
      <c r="BP1731" s="307"/>
      <c r="BQ1731" s="307"/>
      <c r="BR1731" s="307">
        <v>35</v>
      </c>
      <c r="BS1731" s="307">
        <v>35</v>
      </c>
      <c r="BT1731" s="307"/>
      <c r="BU1731" s="307"/>
      <c r="BV1731" s="309"/>
      <c r="BW1731" s="310"/>
      <c r="BX1731" s="305"/>
      <c r="BY1731" s="308"/>
      <c r="BZ1731" s="308"/>
      <c r="CA1731" s="308"/>
      <c r="CB1731" s="308"/>
      <c r="CC1731" s="307"/>
      <c r="CD1731" s="305"/>
      <c r="CE1731" s="310"/>
      <c r="CF1731" s="305"/>
      <c r="CG1731" s="308"/>
      <c r="CH1731" s="308"/>
      <c r="CI1731" s="308"/>
      <c r="CJ1731" s="308"/>
      <c r="CK1731" s="307"/>
      <c r="CL1731" s="307"/>
      <c r="CM1731" s="307"/>
      <c r="CN1731" s="311"/>
      <c r="CO1731" s="305"/>
      <c r="CP1731" s="305"/>
      <c r="CQ1731" s="308"/>
      <c r="CR1731" s="308"/>
      <c r="CS1731" s="308"/>
      <c r="CT1731" s="308"/>
      <c r="CW1731" s="318" t="s">
        <v>3248</v>
      </c>
      <c r="CX1731" s="318" t="s">
        <v>3293</v>
      </c>
      <c r="CY1731" s="320" t="s">
        <v>925</v>
      </c>
      <c r="CZ1731" s="319" t="s">
        <v>53</v>
      </c>
      <c r="DA1731" s="319" t="s">
        <v>53</v>
      </c>
      <c r="DB1731" s="319">
        <v>30</v>
      </c>
      <c r="DC1731" s="319">
        <v>150</v>
      </c>
      <c r="DD1731" s="319">
        <v>17.5</v>
      </c>
      <c r="DE1731" s="319">
        <v>17.5</v>
      </c>
      <c r="DF1731" s="319" t="s">
        <v>48</v>
      </c>
    </row>
    <row r="1732" spans="1:110" s="299" customFormat="1" ht="16" customHeight="1">
      <c r="A1732" s="297" t="s">
        <v>6322</v>
      </c>
      <c r="B1732" s="297" t="s">
        <v>6322</v>
      </c>
      <c r="C1732" s="119" t="s">
        <v>115</v>
      </c>
      <c r="D1732" s="119" t="s">
        <v>3293</v>
      </c>
      <c r="E1732" s="119" t="s">
        <v>3302</v>
      </c>
      <c r="F1732" s="298">
        <v>1732</v>
      </c>
      <c r="G1732" s="119"/>
      <c r="H1732" s="119"/>
      <c r="I1732" s="119"/>
      <c r="J1732" s="119"/>
      <c r="K1732" s="119" t="s">
        <v>378</v>
      </c>
      <c r="L1732" s="119"/>
      <c r="M1732" s="119" t="s">
        <v>147</v>
      </c>
      <c r="N1732" s="119"/>
      <c r="O1732" s="119"/>
      <c r="P1732" s="119"/>
      <c r="Q1732" s="119"/>
      <c r="R1732" s="119">
        <v>1</v>
      </c>
      <c r="S1732" s="119"/>
      <c r="T1732" s="119"/>
      <c r="U1732" s="119"/>
      <c r="V1732" s="119"/>
      <c r="W1732" s="119"/>
      <c r="X1732" s="119" t="s">
        <v>6323</v>
      </c>
      <c r="Y1732" s="119" t="s">
        <v>6324</v>
      </c>
      <c r="Z1732" s="119" t="s">
        <v>6325</v>
      </c>
      <c r="AA1732" s="119" t="s">
        <v>6326</v>
      </c>
      <c r="AB1732" s="119" t="s">
        <v>1209</v>
      </c>
      <c r="AD1732" s="300"/>
      <c r="AE1732" s="304"/>
      <c r="AF1732" s="297"/>
      <c r="AG1732" s="355">
        <v>0</v>
      </c>
      <c r="AH1732" s="297" t="s">
        <v>6322</v>
      </c>
      <c r="AI1732" s="297" t="s">
        <v>6322</v>
      </c>
      <c r="AJ1732" s="302">
        <v>4</v>
      </c>
      <c r="AX1732" s="303"/>
      <c r="AZ1732" s="303"/>
      <c r="BB1732" s="304"/>
      <c r="BC1732" s="304"/>
      <c r="BD1732" s="303"/>
      <c r="BE1732" s="303"/>
      <c r="BF1732" s="305"/>
      <c r="BG1732" s="305"/>
      <c r="BH1732" s="306" t="s">
        <v>3293</v>
      </c>
      <c r="BI1732" s="163"/>
      <c r="BJ1732" s="305" t="s">
        <v>110</v>
      </c>
      <c r="BK1732" s="305" t="s">
        <v>115</v>
      </c>
      <c r="BL1732" s="305">
        <v>0.4</v>
      </c>
      <c r="BM1732" s="307"/>
      <c r="BN1732" s="307"/>
      <c r="BO1732" s="307"/>
      <c r="BP1732" s="307"/>
      <c r="BQ1732" s="307"/>
      <c r="BR1732" s="307">
        <v>12</v>
      </c>
      <c r="BS1732" s="307">
        <v>12</v>
      </c>
      <c r="BT1732" s="307"/>
      <c r="BU1732" s="307"/>
      <c r="BV1732" s="309"/>
      <c r="BW1732" s="310"/>
      <c r="BX1732" s="305"/>
      <c r="BY1732" s="308"/>
      <c r="BZ1732" s="308"/>
      <c r="CA1732" s="308"/>
      <c r="CB1732" s="308"/>
      <c r="CC1732" s="307"/>
      <c r="CD1732" s="305"/>
      <c r="CE1732" s="310"/>
      <c r="CF1732" s="305"/>
      <c r="CG1732" s="308"/>
      <c r="CH1732" s="308"/>
      <c r="CI1732" s="308"/>
      <c r="CJ1732" s="308"/>
      <c r="CK1732" s="307"/>
      <c r="CL1732" s="307"/>
      <c r="CM1732" s="307"/>
      <c r="CN1732" s="311"/>
      <c r="CO1732" s="305"/>
      <c r="CP1732" s="305"/>
      <c r="CQ1732" s="308"/>
      <c r="CR1732" s="308"/>
      <c r="CS1732" s="308"/>
      <c r="CT1732" s="308"/>
      <c r="CW1732" s="318" t="s">
        <v>3293</v>
      </c>
      <c r="CX1732" s="318" t="s">
        <v>3302</v>
      </c>
      <c r="CY1732" s="320" t="s">
        <v>925</v>
      </c>
      <c r="CZ1732" s="319" t="s">
        <v>53</v>
      </c>
      <c r="DA1732" s="319" t="s">
        <v>53</v>
      </c>
      <c r="DB1732" s="319">
        <v>30</v>
      </c>
      <c r="DC1732" s="319">
        <v>150</v>
      </c>
      <c r="DD1732" s="319">
        <v>6</v>
      </c>
      <c r="DE1732" s="319">
        <v>6</v>
      </c>
      <c r="DF1732" s="319" t="s">
        <v>48</v>
      </c>
    </row>
    <row r="1733" spans="1:110" s="299" customFormat="1" ht="16" customHeight="1">
      <c r="A1733" s="297" t="s">
        <v>6327</v>
      </c>
      <c r="B1733" s="297" t="s">
        <v>6327</v>
      </c>
      <c r="C1733" s="119" t="s">
        <v>115</v>
      </c>
      <c r="D1733" s="119" t="s">
        <v>3293</v>
      </c>
      <c r="E1733" s="119" t="s">
        <v>3311</v>
      </c>
      <c r="F1733" s="298">
        <v>1733</v>
      </c>
      <c r="G1733" s="119"/>
      <c r="H1733" s="119"/>
      <c r="I1733" s="119"/>
      <c r="J1733" s="119"/>
      <c r="K1733" s="119" t="s">
        <v>378</v>
      </c>
      <c r="L1733" s="119"/>
      <c r="M1733" s="119" t="s">
        <v>147</v>
      </c>
      <c r="N1733" s="119"/>
      <c r="O1733" s="119"/>
      <c r="P1733" s="119"/>
      <c r="Q1733" s="119"/>
      <c r="R1733" s="119">
        <v>1</v>
      </c>
      <c r="S1733" s="119"/>
      <c r="T1733" s="119"/>
      <c r="U1733" s="119"/>
      <c r="V1733" s="119"/>
      <c r="W1733" s="119"/>
      <c r="X1733" s="119" t="s">
        <v>6328</v>
      </c>
      <c r="Y1733" s="119" t="s">
        <v>6329</v>
      </c>
      <c r="Z1733" s="119" t="s">
        <v>6330</v>
      </c>
      <c r="AA1733" s="119" t="s">
        <v>6331</v>
      </c>
      <c r="AB1733" s="119" t="s">
        <v>1209</v>
      </c>
      <c r="AD1733" s="300"/>
      <c r="AE1733" s="304"/>
      <c r="AF1733" s="297"/>
      <c r="AG1733" s="355">
        <v>0</v>
      </c>
      <c r="AH1733" s="297" t="s">
        <v>6327</v>
      </c>
      <c r="AI1733" s="297" t="s">
        <v>6327</v>
      </c>
      <c r="AJ1733" s="302">
        <v>4</v>
      </c>
      <c r="AX1733" s="303"/>
      <c r="AZ1733" s="303"/>
      <c r="BB1733" s="304"/>
      <c r="BC1733" s="304"/>
      <c r="BD1733" s="303"/>
      <c r="BE1733" s="303"/>
      <c r="BF1733" s="305"/>
      <c r="BG1733" s="305"/>
      <c r="BH1733" s="306" t="s">
        <v>3293</v>
      </c>
      <c r="BI1733" s="163"/>
      <c r="BJ1733" s="305" t="s">
        <v>110</v>
      </c>
      <c r="BK1733" s="305" t="s">
        <v>115</v>
      </c>
      <c r="BL1733" s="305">
        <v>0.4</v>
      </c>
      <c r="BM1733" s="307"/>
      <c r="BN1733" s="307"/>
      <c r="BO1733" s="307"/>
      <c r="BP1733" s="307"/>
      <c r="BQ1733" s="307"/>
      <c r="BR1733" s="307">
        <v>12</v>
      </c>
      <c r="BS1733" s="307">
        <v>12</v>
      </c>
      <c r="BT1733" s="307"/>
      <c r="BU1733" s="307"/>
      <c r="BV1733" s="309"/>
      <c r="BW1733" s="310"/>
      <c r="BX1733" s="305"/>
      <c r="BY1733" s="308"/>
      <c r="BZ1733" s="308"/>
      <c r="CA1733" s="308"/>
      <c r="CB1733" s="308"/>
      <c r="CC1733" s="307"/>
      <c r="CD1733" s="305"/>
      <c r="CE1733" s="310"/>
      <c r="CF1733" s="305"/>
      <c r="CG1733" s="308"/>
      <c r="CH1733" s="308"/>
      <c r="CI1733" s="308"/>
      <c r="CJ1733" s="308"/>
      <c r="CK1733" s="307"/>
      <c r="CL1733" s="307"/>
      <c r="CM1733" s="307"/>
      <c r="CN1733" s="311"/>
      <c r="CO1733" s="305"/>
      <c r="CP1733" s="305"/>
      <c r="CQ1733" s="308"/>
      <c r="CR1733" s="308"/>
      <c r="CS1733" s="308"/>
      <c r="CT1733" s="308"/>
      <c r="CW1733" s="318" t="s">
        <v>3293</v>
      </c>
      <c r="CX1733" s="318" t="s">
        <v>3311</v>
      </c>
      <c r="CY1733" s="320" t="s">
        <v>925</v>
      </c>
      <c r="CZ1733" s="319" t="s">
        <v>53</v>
      </c>
      <c r="DA1733" s="319" t="s">
        <v>53</v>
      </c>
      <c r="DB1733" s="319">
        <v>30</v>
      </c>
      <c r="DC1733" s="319">
        <v>150</v>
      </c>
      <c r="DD1733" s="319">
        <v>6</v>
      </c>
      <c r="DE1733" s="319">
        <v>6</v>
      </c>
      <c r="DF1733" s="319" t="s">
        <v>48</v>
      </c>
    </row>
    <row r="1734" spans="1:110" s="299" customFormat="1" ht="16" customHeight="1">
      <c r="A1734" s="297" t="s">
        <v>6332</v>
      </c>
      <c r="B1734" s="297" t="s">
        <v>6332</v>
      </c>
      <c r="C1734" s="119" t="s">
        <v>115</v>
      </c>
      <c r="D1734" s="119" t="s">
        <v>3293</v>
      </c>
      <c r="E1734" s="119" t="s">
        <v>3320</v>
      </c>
      <c r="F1734" s="298">
        <v>1734</v>
      </c>
      <c r="G1734" s="119"/>
      <c r="H1734" s="119"/>
      <c r="I1734" s="119"/>
      <c r="J1734" s="119"/>
      <c r="K1734" s="119" t="s">
        <v>378</v>
      </c>
      <c r="L1734" s="119"/>
      <c r="M1734" s="119" t="s">
        <v>147</v>
      </c>
      <c r="N1734" s="119"/>
      <c r="O1734" s="119"/>
      <c r="P1734" s="119"/>
      <c r="Q1734" s="119"/>
      <c r="R1734" s="119">
        <v>1</v>
      </c>
      <c r="S1734" s="119"/>
      <c r="T1734" s="119"/>
      <c r="U1734" s="119"/>
      <c r="V1734" s="119"/>
      <c r="W1734" s="119"/>
      <c r="X1734" s="119" t="s">
        <v>6333</v>
      </c>
      <c r="Y1734" s="119" t="s">
        <v>6334</v>
      </c>
      <c r="Z1734" s="119" t="s">
        <v>6335</v>
      </c>
      <c r="AA1734" s="119" t="s">
        <v>6336</v>
      </c>
      <c r="AB1734" s="119" t="s">
        <v>1209</v>
      </c>
      <c r="AD1734" s="300"/>
      <c r="AE1734" s="304"/>
      <c r="AF1734" s="297"/>
      <c r="AG1734" s="355">
        <v>0</v>
      </c>
      <c r="AH1734" s="297" t="s">
        <v>6332</v>
      </c>
      <c r="AI1734" s="297" t="s">
        <v>6332</v>
      </c>
      <c r="AJ1734" s="302">
        <v>4</v>
      </c>
      <c r="AX1734" s="303"/>
      <c r="AZ1734" s="303"/>
      <c r="BB1734" s="304"/>
      <c r="BC1734" s="304"/>
      <c r="BD1734" s="303"/>
      <c r="BE1734" s="303"/>
      <c r="BF1734" s="305"/>
      <c r="BG1734" s="305"/>
      <c r="BH1734" s="306" t="s">
        <v>3293</v>
      </c>
      <c r="BI1734" s="163"/>
      <c r="BJ1734" s="305" t="s">
        <v>110</v>
      </c>
      <c r="BK1734" s="305" t="s">
        <v>115</v>
      </c>
      <c r="BL1734" s="305">
        <v>0.4</v>
      </c>
      <c r="BM1734" s="307"/>
      <c r="BN1734" s="307"/>
      <c r="BO1734" s="307"/>
      <c r="BP1734" s="307"/>
      <c r="BQ1734" s="307"/>
      <c r="BR1734" s="307">
        <v>12</v>
      </c>
      <c r="BS1734" s="307">
        <v>12</v>
      </c>
      <c r="BT1734" s="307"/>
      <c r="BU1734" s="307"/>
      <c r="BV1734" s="309"/>
      <c r="BW1734" s="310"/>
      <c r="BX1734" s="305"/>
      <c r="BY1734" s="308"/>
      <c r="BZ1734" s="308"/>
      <c r="CA1734" s="308"/>
      <c r="CB1734" s="308"/>
      <c r="CC1734" s="307"/>
      <c r="CD1734" s="305"/>
      <c r="CE1734" s="310"/>
      <c r="CF1734" s="305"/>
      <c r="CG1734" s="308"/>
      <c r="CH1734" s="308"/>
      <c r="CI1734" s="308"/>
      <c r="CJ1734" s="308"/>
      <c r="CK1734" s="307"/>
      <c r="CL1734" s="307"/>
      <c r="CM1734" s="307"/>
      <c r="CN1734" s="311"/>
      <c r="CO1734" s="305"/>
      <c r="CP1734" s="305"/>
      <c r="CQ1734" s="308"/>
      <c r="CR1734" s="308"/>
      <c r="CS1734" s="308"/>
      <c r="CT1734" s="308"/>
      <c r="CW1734" s="318" t="s">
        <v>3293</v>
      </c>
      <c r="CX1734" s="318" t="s">
        <v>3320</v>
      </c>
      <c r="CY1734" s="320" t="s">
        <v>925</v>
      </c>
      <c r="CZ1734" s="319" t="s">
        <v>53</v>
      </c>
      <c r="DA1734" s="319" t="s">
        <v>53</v>
      </c>
      <c r="DB1734" s="319">
        <v>30</v>
      </c>
      <c r="DC1734" s="319">
        <v>150</v>
      </c>
      <c r="DD1734" s="319">
        <v>6</v>
      </c>
      <c r="DE1734" s="319">
        <v>6</v>
      </c>
      <c r="DF1734" s="319" t="s">
        <v>48</v>
      </c>
    </row>
    <row r="1735" spans="1:110" s="299" customFormat="1" ht="16" customHeight="1">
      <c r="A1735" s="297" t="s">
        <v>6337</v>
      </c>
      <c r="B1735" s="297" t="s">
        <v>6337</v>
      </c>
      <c r="C1735" s="119" t="s">
        <v>115</v>
      </c>
      <c r="D1735" s="119" t="s">
        <v>3248</v>
      </c>
      <c r="E1735" s="119" t="s">
        <v>3329</v>
      </c>
      <c r="F1735" s="298">
        <v>1735</v>
      </c>
      <c r="G1735" s="119"/>
      <c r="H1735" s="119"/>
      <c r="I1735" s="119"/>
      <c r="J1735" s="119"/>
      <c r="K1735" s="119" t="s">
        <v>378</v>
      </c>
      <c r="L1735" s="119"/>
      <c r="M1735" s="119" t="s">
        <v>147</v>
      </c>
      <c r="N1735" s="119"/>
      <c r="O1735" s="119"/>
      <c r="P1735" s="119"/>
      <c r="Q1735" s="119"/>
      <c r="R1735" s="119">
        <v>1</v>
      </c>
      <c r="S1735" s="119"/>
      <c r="T1735" s="119"/>
      <c r="U1735" s="119"/>
      <c r="V1735" s="119"/>
      <c r="W1735" s="119"/>
      <c r="X1735" s="119" t="s">
        <v>6338</v>
      </c>
      <c r="Y1735" s="119" t="s">
        <v>6339</v>
      </c>
      <c r="Z1735" s="119" t="s">
        <v>6340</v>
      </c>
      <c r="AA1735" s="119" t="s">
        <v>6341</v>
      </c>
      <c r="AB1735" s="119" t="s">
        <v>1209</v>
      </c>
      <c r="AD1735" s="300"/>
      <c r="AE1735" s="304"/>
      <c r="AF1735" s="297"/>
      <c r="AG1735" s="355">
        <v>0</v>
      </c>
      <c r="AH1735" s="297" t="s">
        <v>6337</v>
      </c>
      <c r="AI1735" s="297" t="s">
        <v>6337</v>
      </c>
      <c r="AJ1735" s="302">
        <v>3</v>
      </c>
      <c r="AX1735" s="303"/>
      <c r="AZ1735" s="303"/>
      <c r="BB1735" s="304"/>
      <c r="BC1735" s="304"/>
      <c r="BD1735" s="303"/>
      <c r="BE1735" s="303"/>
      <c r="BF1735" s="305"/>
      <c r="BG1735" s="305"/>
      <c r="BH1735" s="306" t="s">
        <v>3248</v>
      </c>
      <c r="BI1735" s="163"/>
      <c r="BJ1735" s="305" t="s">
        <v>110</v>
      </c>
      <c r="BK1735" s="305" t="s">
        <v>115</v>
      </c>
      <c r="BL1735" s="305">
        <v>0.7</v>
      </c>
      <c r="BM1735" s="307"/>
      <c r="BN1735" s="307"/>
      <c r="BO1735" s="307"/>
      <c r="BP1735" s="307"/>
      <c r="BQ1735" s="307"/>
      <c r="BR1735" s="307">
        <v>35</v>
      </c>
      <c r="BS1735" s="307">
        <v>35</v>
      </c>
      <c r="BT1735" s="307"/>
      <c r="BU1735" s="307"/>
      <c r="BV1735" s="309"/>
      <c r="BW1735" s="310"/>
      <c r="BX1735" s="305"/>
      <c r="BY1735" s="308"/>
      <c r="BZ1735" s="308"/>
      <c r="CA1735" s="308"/>
      <c r="CB1735" s="308"/>
      <c r="CC1735" s="307"/>
      <c r="CD1735" s="305"/>
      <c r="CE1735" s="310"/>
      <c r="CF1735" s="305"/>
      <c r="CG1735" s="308"/>
      <c r="CH1735" s="308"/>
      <c r="CI1735" s="308"/>
      <c r="CJ1735" s="308"/>
      <c r="CK1735" s="307"/>
      <c r="CL1735" s="307"/>
      <c r="CM1735" s="307"/>
      <c r="CN1735" s="311"/>
      <c r="CO1735" s="305"/>
      <c r="CP1735" s="305"/>
      <c r="CQ1735" s="308"/>
      <c r="CR1735" s="308"/>
      <c r="CS1735" s="308"/>
      <c r="CT1735" s="308"/>
      <c r="CW1735" s="318" t="s">
        <v>3248</v>
      </c>
      <c r="CX1735" s="318" t="s">
        <v>3329</v>
      </c>
      <c r="CY1735" s="320" t="s">
        <v>925</v>
      </c>
      <c r="CZ1735" s="319" t="s">
        <v>53</v>
      </c>
      <c r="DA1735" s="319" t="s">
        <v>53</v>
      </c>
      <c r="DB1735" s="319">
        <v>30</v>
      </c>
      <c r="DC1735" s="319">
        <v>150</v>
      </c>
      <c r="DD1735" s="319">
        <v>17.5</v>
      </c>
      <c r="DE1735" s="319">
        <v>17.5</v>
      </c>
      <c r="DF1735" s="319" t="s">
        <v>48</v>
      </c>
    </row>
    <row r="1736" spans="1:110" s="299" customFormat="1" ht="16" customHeight="1">
      <c r="A1736" s="297" t="s">
        <v>6342</v>
      </c>
      <c r="B1736" s="297" t="s">
        <v>6342</v>
      </c>
      <c r="C1736" s="119" t="s">
        <v>115</v>
      </c>
      <c r="D1736" s="119" t="s">
        <v>3329</v>
      </c>
      <c r="E1736" s="119" t="s">
        <v>3338</v>
      </c>
      <c r="F1736" s="298">
        <v>1736</v>
      </c>
      <c r="G1736" s="119"/>
      <c r="H1736" s="119"/>
      <c r="I1736" s="119"/>
      <c r="J1736" s="119"/>
      <c r="K1736" s="119" t="s">
        <v>378</v>
      </c>
      <c r="L1736" s="119"/>
      <c r="M1736" s="119" t="s">
        <v>147</v>
      </c>
      <c r="N1736" s="119"/>
      <c r="O1736" s="119"/>
      <c r="P1736" s="119"/>
      <c r="Q1736" s="119"/>
      <c r="R1736" s="119">
        <v>1</v>
      </c>
      <c r="S1736" s="119"/>
      <c r="T1736" s="119"/>
      <c r="U1736" s="119"/>
      <c r="V1736" s="119"/>
      <c r="W1736" s="119"/>
      <c r="X1736" s="119" t="s">
        <v>6343</v>
      </c>
      <c r="Y1736" s="119" t="s">
        <v>6344</v>
      </c>
      <c r="Z1736" s="119" t="s">
        <v>6345</v>
      </c>
      <c r="AA1736" s="119" t="s">
        <v>6346</v>
      </c>
      <c r="AB1736" s="119" t="s">
        <v>1209</v>
      </c>
      <c r="AD1736" s="300"/>
      <c r="AE1736" s="304"/>
      <c r="AF1736" s="297"/>
      <c r="AG1736" s="355">
        <v>0</v>
      </c>
      <c r="AH1736" s="297" t="s">
        <v>6342</v>
      </c>
      <c r="AI1736" s="297" t="s">
        <v>6342</v>
      </c>
      <c r="AJ1736" s="302">
        <v>4</v>
      </c>
      <c r="AX1736" s="303"/>
      <c r="AZ1736" s="303"/>
      <c r="BB1736" s="304"/>
      <c r="BC1736" s="304"/>
      <c r="BD1736" s="303"/>
      <c r="BE1736" s="303"/>
      <c r="BF1736" s="305"/>
      <c r="BG1736" s="305"/>
      <c r="BH1736" s="306" t="s">
        <v>3329</v>
      </c>
      <c r="BI1736" s="163"/>
      <c r="BJ1736" s="305" t="s">
        <v>110</v>
      </c>
      <c r="BK1736" s="305" t="s">
        <v>115</v>
      </c>
      <c r="BL1736" s="305">
        <v>0.4</v>
      </c>
      <c r="BM1736" s="307"/>
      <c r="BN1736" s="307"/>
      <c r="BO1736" s="307"/>
      <c r="BP1736" s="307"/>
      <c r="BQ1736" s="307"/>
      <c r="BR1736" s="307">
        <v>12</v>
      </c>
      <c r="BS1736" s="307">
        <v>12</v>
      </c>
      <c r="BT1736" s="307"/>
      <c r="BU1736" s="307"/>
      <c r="BV1736" s="309"/>
      <c r="BW1736" s="310"/>
      <c r="BX1736" s="305"/>
      <c r="BY1736" s="308"/>
      <c r="BZ1736" s="308"/>
      <c r="CA1736" s="308"/>
      <c r="CB1736" s="308"/>
      <c r="CC1736" s="307"/>
      <c r="CD1736" s="305"/>
      <c r="CE1736" s="310"/>
      <c r="CF1736" s="305"/>
      <c r="CG1736" s="308"/>
      <c r="CH1736" s="308"/>
      <c r="CI1736" s="308"/>
      <c r="CJ1736" s="308"/>
      <c r="CK1736" s="307"/>
      <c r="CL1736" s="307"/>
      <c r="CM1736" s="307"/>
      <c r="CN1736" s="311"/>
      <c r="CO1736" s="305"/>
      <c r="CP1736" s="305"/>
      <c r="CQ1736" s="308"/>
      <c r="CR1736" s="308"/>
      <c r="CS1736" s="308"/>
      <c r="CT1736" s="308"/>
      <c r="CW1736" s="318" t="s">
        <v>3329</v>
      </c>
      <c r="CX1736" s="318" t="s">
        <v>3338</v>
      </c>
      <c r="CY1736" s="320" t="s">
        <v>925</v>
      </c>
      <c r="CZ1736" s="319" t="s">
        <v>53</v>
      </c>
      <c r="DA1736" s="319" t="s">
        <v>53</v>
      </c>
      <c r="DB1736" s="319">
        <v>30</v>
      </c>
      <c r="DC1736" s="319">
        <v>150</v>
      </c>
      <c r="DD1736" s="319">
        <v>6</v>
      </c>
      <c r="DE1736" s="319">
        <v>6</v>
      </c>
      <c r="DF1736" s="319" t="s">
        <v>48</v>
      </c>
    </row>
    <row r="1737" spans="1:110" s="299" customFormat="1" ht="16" customHeight="1">
      <c r="A1737" s="297" t="s">
        <v>6347</v>
      </c>
      <c r="B1737" s="297" t="s">
        <v>6347</v>
      </c>
      <c r="C1737" s="119" t="s">
        <v>115</v>
      </c>
      <c r="D1737" s="119" t="s">
        <v>3329</v>
      </c>
      <c r="E1737" s="119" t="s">
        <v>3347</v>
      </c>
      <c r="F1737" s="298">
        <v>1737</v>
      </c>
      <c r="G1737" s="119"/>
      <c r="H1737" s="119"/>
      <c r="I1737" s="119"/>
      <c r="J1737" s="119"/>
      <c r="K1737" s="119" t="s">
        <v>378</v>
      </c>
      <c r="L1737" s="119"/>
      <c r="M1737" s="119" t="s">
        <v>147</v>
      </c>
      <c r="N1737" s="119"/>
      <c r="O1737" s="119"/>
      <c r="P1737" s="119"/>
      <c r="Q1737" s="119"/>
      <c r="R1737" s="119">
        <v>1</v>
      </c>
      <c r="S1737" s="119"/>
      <c r="T1737" s="119"/>
      <c r="U1737" s="119"/>
      <c r="V1737" s="119"/>
      <c r="W1737" s="119"/>
      <c r="X1737" s="119" t="s">
        <v>6348</v>
      </c>
      <c r="Y1737" s="119" t="s">
        <v>6349</v>
      </c>
      <c r="Z1737" s="119" t="s">
        <v>6350</v>
      </c>
      <c r="AA1737" s="119" t="s">
        <v>6351</v>
      </c>
      <c r="AB1737" s="119" t="s">
        <v>1209</v>
      </c>
      <c r="AD1737" s="300"/>
      <c r="AE1737" s="304"/>
      <c r="AF1737" s="297"/>
      <c r="AG1737" s="355">
        <v>0</v>
      </c>
      <c r="AH1737" s="297" t="s">
        <v>6347</v>
      </c>
      <c r="AI1737" s="297" t="s">
        <v>6347</v>
      </c>
      <c r="AJ1737" s="302">
        <v>4</v>
      </c>
      <c r="AX1737" s="303"/>
      <c r="AZ1737" s="303"/>
      <c r="BB1737" s="304"/>
      <c r="BC1737" s="304"/>
      <c r="BD1737" s="303"/>
      <c r="BE1737" s="303"/>
      <c r="BF1737" s="305"/>
      <c r="BG1737" s="305"/>
      <c r="BH1737" s="306" t="s">
        <v>3329</v>
      </c>
      <c r="BI1737" s="163"/>
      <c r="BJ1737" s="305" t="s">
        <v>110</v>
      </c>
      <c r="BK1737" s="305" t="s">
        <v>115</v>
      </c>
      <c r="BL1737" s="305">
        <v>0.4</v>
      </c>
      <c r="BM1737" s="307"/>
      <c r="BN1737" s="307"/>
      <c r="BO1737" s="307"/>
      <c r="BP1737" s="307"/>
      <c r="BQ1737" s="307"/>
      <c r="BR1737" s="307">
        <v>12</v>
      </c>
      <c r="BS1737" s="307">
        <v>12</v>
      </c>
      <c r="BT1737" s="307"/>
      <c r="BU1737" s="307"/>
      <c r="BV1737" s="309"/>
      <c r="BW1737" s="310"/>
      <c r="BX1737" s="305"/>
      <c r="BY1737" s="308"/>
      <c r="BZ1737" s="308"/>
      <c r="CA1737" s="308"/>
      <c r="CB1737" s="308"/>
      <c r="CC1737" s="307"/>
      <c r="CD1737" s="305"/>
      <c r="CE1737" s="310"/>
      <c r="CF1737" s="305"/>
      <c r="CG1737" s="308"/>
      <c r="CH1737" s="308"/>
      <c r="CI1737" s="308"/>
      <c r="CJ1737" s="308"/>
      <c r="CK1737" s="307"/>
      <c r="CL1737" s="307"/>
      <c r="CM1737" s="307"/>
      <c r="CN1737" s="311"/>
      <c r="CO1737" s="305"/>
      <c r="CP1737" s="305"/>
      <c r="CQ1737" s="308"/>
      <c r="CR1737" s="308"/>
      <c r="CS1737" s="308"/>
      <c r="CT1737" s="308"/>
      <c r="CW1737" s="318" t="s">
        <v>3329</v>
      </c>
      <c r="CX1737" s="318" t="s">
        <v>3347</v>
      </c>
      <c r="CY1737" s="320" t="s">
        <v>925</v>
      </c>
      <c r="CZ1737" s="319" t="s">
        <v>53</v>
      </c>
      <c r="DA1737" s="319" t="s">
        <v>53</v>
      </c>
      <c r="DB1737" s="319">
        <v>30</v>
      </c>
      <c r="DC1737" s="319">
        <v>150</v>
      </c>
      <c r="DD1737" s="319">
        <v>6</v>
      </c>
      <c r="DE1737" s="319">
        <v>6</v>
      </c>
      <c r="DF1737" s="319" t="s">
        <v>48</v>
      </c>
    </row>
    <row r="1738" spans="1:110" s="299" customFormat="1" ht="16" customHeight="1">
      <c r="A1738" s="297" t="s">
        <v>6352</v>
      </c>
      <c r="B1738" s="297" t="s">
        <v>6352</v>
      </c>
      <c r="C1738" s="119" t="s">
        <v>115</v>
      </c>
      <c r="D1738" s="119" t="s">
        <v>3329</v>
      </c>
      <c r="E1738" s="119" t="s">
        <v>3356</v>
      </c>
      <c r="F1738" s="298">
        <v>1738</v>
      </c>
      <c r="G1738" s="119"/>
      <c r="H1738" s="119"/>
      <c r="I1738" s="119"/>
      <c r="J1738" s="119"/>
      <c r="K1738" s="119" t="s">
        <v>378</v>
      </c>
      <c r="L1738" s="119"/>
      <c r="M1738" s="119" t="s">
        <v>147</v>
      </c>
      <c r="N1738" s="119"/>
      <c r="O1738" s="119"/>
      <c r="P1738" s="119"/>
      <c r="Q1738" s="119"/>
      <c r="R1738" s="119">
        <v>1</v>
      </c>
      <c r="S1738" s="119"/>
      <c r="T1738" s="119"/>
      <c r="U1738" s="119"/>
      <c r="V1738" s="119"/>
      <c r="W1738" s="119"/>
      <c r="X1738" s="119" t="s">
        <v>6353</v>
      </c>
      <c r="Y1738" s="119" t="s">
        <v>6354</v>
      </c>
      <c r="Z1738" s="119" t="s">
        <v>6355</v>
      </c>
      <c r="AA1738" s="119" t="s">
        <v>6356</v>
      </c>
      <c r="AB1738" s="119" t="s">
        <v>1209</v>
      </c>
      <c r="AD1738" s="300"/>
      <c r="AE1738" s="304"/>
      <c r="AF1738" s="297"/>
      <c r="AG1738" s="355">
        <v>0</v>
      </c>
      <c r="AH1738" s="297" t="s">
        <v>6352</v>
      </c>
      <c r="AI1738" s="297" t="s">
        <v>6352</v>
      </c>
      <c r="AJ1738" s="302">
        <v>4</v>
      </c>
      <c r="AX1738" s="303"/>
      <c r="AZ1738" s="303"/>
      <c r="BB1738" s="304"/>
      <c r="BC1738" s="304"/>
      <c r="BD1738" s="303"/>
      <c r="BE1738" s="303"/>
      <c r="BF1738" s="305"/>
      <c r="BG1738" s="305"/>
      <c r="BH1738" s="306" t="s">
        <v>3329</v>
      </c>
      <c r="BI1738" s="163"/>
      <c r="BJ1738" s="305" t="s">
        <v>110</v>
      </c>
      <c r="BK1738" s="305" t="s">
        <v>115</v>
      </c>
      <c r="BL1738" s="305">
        <v>0.4</v>
      </c>
      <c r="BM1738" s="307"/>
      <c r="BN1738" s="307"/>
      <c r="BO1738" s="307"/>
      <c r="BP1738" s="307"/>
      <c r="BQ1738" s="307"/>
      <c r="BR1738" s="307">
        <v>12</v>
      </c>
      <c r="BS1738" s="307">
        <v>12</v>
      </c>
      <c r="BT1738" s="307"/>
      <c r="BU1738" s="307"/>
      <c r="BV1738" s="309"/>
      <c r="BW1738" s="310"/>
      <c r="BX1738" s="305"/>
      <c r="BY1738" s="308"/>
      <c r="BZ1738" s="308"/>
      <c r="CA1738" s="308"/>
      <c r="CB1738" s="308"/>
      <c r="CC1738" s="307"/>
      <c r="CD1738" s="305"/>
      <c r="CE1738" s="310"/>
      <c r="CF1738" s="305"/>
      <c r="CG1738" s="308"/>
      <c r="CH1738" s="308"/>
      <c r="CI1738" s="308"/>
      <c r="CJ1738" s="308"/>
      <c r="CK1738" s="307"/>
      <c r="CL1738" s="307"/>
      <c r="CM1738" s="307"/>
      <c r="CN1738" s="311"/>
      <c r="CO1738" s="305"/>
      <c r="CP1738" s="305"/>
      <c r="CQ1738" s="308"/>
      <c r="CR1738" s="308"/>
      <c r="CS1738" s="308"/>
      <c r="CT1738" s="308"/>
      <c r="CW1738" s="318" t="s">
        <v>3329</v>
      </c>
      <c r="CX1738" s="318" t="s">
        <v>3356</v>
      </c>
      <c r="CY1738" s="320" t="s">
        <v>925</v>
      </c>
      <c r="CZ1738" s="319" t="s">
        <v>53</v>
      </c>
      <c r="DA1738" s="319" t="s">
        <v>53</v>
      </c>
      <c r="DB1738" s="319">
        <v>30</v>
      </c>
      <c r="DC1738" s="319">
        <v>150</v>
      </c>
      <c r="DD1738" s="319">
        <v>6</v>
      </c>
      <c r="DE1738" s="319">
        <v>6</v>
      </c>
      <c r="DF1738" s="319" t="s">
        <v>48</v>
      </c>
    </row>
    <row r="1739" spans="1:110" s="299" customFormat="1" ht="16" customHeight="1">
      <c r="A1739" s="297" t="s">
        <v>6357</v>
      </c>
      <c r="B1739" s="297" t="s">
        <v>6357</v>
      </c>
      <c r="C1739" s="119" t="s">
        <v>115</v>
      </c>
      <c r="D1739" s="119" t="s">
        <v>3114</v>
      </c>
      <c r="E1739" s="119" t="s">
        <v>3365</v>
      </c>
      <c r="F1739" s="298">
        <v>1739</v>
      </c>
      <c r="G1739" s="119"/>
      <c r="H1739" s="119"/>
      <c r="I1739" s="119"/>
      <c r="J1739" s="119"/>
      <c r="K1739" s="119" t="s">
        <v>378</v>
      </c>
      <c r="L1739" s="119"/>
      <c r="M1739" s="119" t="s">
        <v>147</v>
      </c>
      <c r="N1739" s="119"/>
      <c r="O1739" s="119"/>
      <c r="P1739" s="119"/>
      <c r="Q1739" s="119"/>
      <c r="R1739" s="119">
        <v>1</v>
      </c>
      <c r="S1739" s="119"/>
      <c r="T1739" s="119"/>
      <c r="U1739" s="119"/>
      <c r="V1739" s="119"/>
      <c r="W1739" s="119"/>
      <c r="X1739" s="119" t="s">
        <v>6358</v>
      </c>
      <c r="Y1739" s="119" t="s">
        <v>6359</v>
      </c>
      <c r="Z1739" s="119" t="s">
        <v>6360</v>
      </c>
      <c r="AA1739" s="119" t="s">
        <v>6361</v>
      </c>
      <c r="AB1739" s="119" t="s">
        <v>1209</v>
      </c>
      <c r="AD1739" s="300"/>
      <c r="AE1739" s="304"/>
      <c r="AF1739" s="297"/>
      <c r="AG1739" s="355">
        <v>0</v>
      </c>
      <c r="AH1739" s="297" t="s">
        <v>6357</v>
      </c>
      <c r="AI1739" s="297" t="s">
        <v>6357</v>
      </c>
      <c r="AJ1739" s="302">
        <v>2</v>
      </c>
      <c r="AX1739" s="303"/>
      <c r="AZ1739" s="303"/>
      <c r="BB1739" s="304"/>
      <c r="BC1739" s="304"/>
      <c r="BD1739" s="303"/>
      <c r="BE1739" s="303"/>
      <c r="BF1739" s="305"/>
      <c r="BG1739" s="305"/>
      <c r="BH1739" s="306" t="s">
        <v>3114</v>
      </c>
      <c r="BI1739" s="163"/>
      <c r="BJ1739" s="305" t="s">
        <v>110</v>
      </c>
      <c r="BK1739" s="305" t="s">
        <v>115</v>
      </c>
      <c r="BL1739" s="305">
        <v>1.5</v>
      </c>
      <c r="BM1739" s="307"/>
      <c r="BN1739" s="307"/>
      <c r="BO1739" s="307"/>
      <c r="BP1739" s="307"/>
      <c r="BQ1739" s="307"/>
      <c r="BR1739" s="307">
        <v>60</v>
      </c>
      <c r="BS1739" s="307">
        <v>60</v>
      </c>
      <c r="BT1739" s="307"/>
      <c r="BU1739" s="307"/>
      <c r="BV1739" s="309"/>
      <c r="BW1739" s="310"/>
      <c r="BX1739" s="305"/>
      <c r="BY1739" s="308"/>
      <c r="BZ1739" s="308"/>
      <c r="CA1739" s="308"/>
      <c r="CB1739" s="308"/>
      <c r="CC1739" s="307"/>
      <c r="CD1739" s="305"/>
      <c r="CE1739" s="310"/>
      <c r="CF1739" s="305"/>
      <c r="CG1739" s="308"/>
      <c r="CH1739" s="308"/>
      <c r="CI1739" s="308"/>
      <c r="CJ1739" s="308"/>
      <c r="CK1739" s="307"/>
      <c r="CL1739" s="307"/>
      <c r="CM1739" s="307"/>
      <c r="CN1739" s="311"/>
      <c r="CO1739" s="305"/>
      <c r="CP1739" s="305"/>
      <c r="CQ1739" s="308"/>
      <c r="CR1739" s="308"/>
      <c r="CS1739" s="308"/>
      <c r="CT1739" s="308"/>
      <c r="CW1739" s="318" t="s">
        <v>3114</v>
      </c>
      <c r="CX1739" s="318" t="s">
        <v>3365</v>
      </c>
      <c r="CY1739" s="320" t="s">
        <v>925</v>
      </c>
      <c r="CZ1739" s="319" t="s">
        <v>53</v>
      </c>
      <c r="DA1739" s="319" t="s">
        <v>53</v>
      </c>
      <c r="DB1739" s="319">
        <v>30</v>
      </c>
      <c r="DC1739" s="319">
        <v>150</v>
      </c>
      <c r="DD1739" s="319">
        <v>30</v>
      </c>
      <c r="DE1739" s="319">
        <v>30</v>
      </c>
      <c r="DF1739" s="319" t="s">
        <v>48</v>
      </c>
    </row>
    <row r="1740" spans="1:110" s="299" customFormat="1" ht="16" customHeight="1">
      <c r="A1740" s="297" t="s">
        <v>6362</v>
      </c>
      <c r="B1740" s="297" t="s">
        <v>6362</v>
      </c>
      <c r="C1740" s="119" t="s">
        <v>115</v>
      </c>
      <c r="D1740" s="119" t="s">
        <v>3365</v>
      </c>
      <c r="E1740" s="119" t="s">
        <v>3374</v>
      </c>
      <c r="F1740" s="298">
        <v>1740</v>
      </c>
      <c r="G1740" s="119"/>
      <c r="H1740" s="119"/>
      <c r="I1740" s="119"/>
      <c r="J1740" s="119"/>
      <c r="K1740" s="119" t="s">
        <v>378</v>
      </c>
      <c r="L1740" s="119"/>
      <c r="M1740" s="119" t="s">
        <v>147</v>
      </c>
      <c r="N1740" s="119"/>
      <c r="O1740" s="119"/>
      <c r="P1740" s="119"/>
      <c r="Q1740" s="119"/>
      <c r="R1740" s="119">
        <v>1</v>
      </c>
      <c r="S1740" s="119"/>
      <c r="T1740" s="119"/>
      <c r="U1740" s="119"/>
      <c r="V1740" s="119"/>
      <c r="W1740" s="119"/>
      <c r="X1740" s="119" t="s">
        <v>6363</v>
      </c>
      <c r="Y1740" s="119" t="s">
        <v>6364</v>
      </c>
      <c r="Z1740" s="119" t="s">
        <v>6365</v>
      </c>
      <c r="AA1740" s="119" t="s">
        <v>6366</v>
      </c>
      <c r="AB1740" s="119" t="s">
        <v>1209</v>
      </c>
      <c r="AD1740" s="300"/>
      <c r="AE1740" s="304"/>
      <c r="AF1740" s="297"/>
      <c r="AG1740" s="355">
        <v>0</v>
      </c>
      <c r="AH1740" s="297" t="s">
        <v>6362</v>
      </c>
      <c r="AI1740" s="297" t="s">
        <v>6362</v>
      </c>
      <c r="AJ1740" s="302">
        <v>3</v>
      </c>
      <c r="AX1740" s="303"/>
      <c r="AZ1740" s="303"/>
      <c r="BB1740" s="304"/>
      <c r="BC1740" s="304"/>
      <c r="BD1740" s="303"/>
      <c r="BE1740" s="303"/>
      <c r="BF1740" s="305"/>
      <c r="BG1740" s="305"/>
      <c r="BH1740" s="306" t="s">
        <v>3365</v>
      </c>
      <c r="BI1740" s="163"/>
      <c r="BJ1740" s="305" t="s">
        <v>110</v>
      </c>
      <c r="BK1740" s="305" t="s">
        <v>115</v>
      </c>
      <c r="BL1740" s="305">
        <v>0.7</v>
      </c>
      <c r="BM1740" s="307"/>
      <c r="BN1740" s="307"/>
      <c r="BO1740" s="307"/>
      <c r="BP1740" s="307"/>
      <c r="BQ1740" s="307"/>
      <c r="BR1740" s="307">
        <v>35</v>
      </c>
      <c r="BS1740" s="307">
        <v>35</v>
      </c>
      <c r="BT1740" s="307"/>
      <c r="BU1740" s="307"/>
      <c r="BV1740" s="309"/>
      <c r="BW1740" s="310"/>
      <c r="BX1740" s="305"/>
      <c r="BY1740" s="308"/>
      <c r="BZ1740" s="308"/>
      <c r="CA1740" s="308"/>
      <c r="CB1740" s="308"/>
      <c r="CC1740" s="307"/>
      <c r="CD1740" s="305"/>
      <c r="CE1740" s="310"/>
      <c r="CF1740" s="305"/>
      <c r="CG1740" s="308"/>
      <c r="CH1740" s="308"/>
      <c r="CI1740" s="308"/>
      <c r="CJ1740" s="308"/>
      <c r="CK1740" s="307"/>
      <c r="CL1740" s="307"/>
      <c r="CM1740" s="307"/>
      <c r="CN1740" s="311"/>
      <c r="CO1740" s="305"/>
      <c r="CP1740" s="305"/>
      <c r="CQ1740" s="308"/>
      <c r="CR1740" s="308"/>
      <c r="CS1740" s="308"/>
      <c r="CT1740" s="308"/>
      <c r="CW1740" s="318" t="s">
        <v>3365</v>
      </c>
      <c r="CX1740" s="318" t="s">
        <v>3374</v>
      </c>
      <c r="CY1740" s="320" t="s">
        <v>925</v>
      </c>
      <c r="CZ1740" s="319" t="s">
        <v>53</v>
      </c>
      <c r="DA1740" s="319" t="s">
        <v>53</v>
      </c>
      <c r="DB1740" s="319">
        <v>30</v>
      </c>
      <c r="DC1740" s="319">
        <v>150</v>
      </c>
      <c r="DD1740" s="319">
        <v>17.5</v>
      </c>
      <c r="DE1740" s="319">
        <v>17.5</v>
      </c>
      <c r="DF1740" s="319" t="s">
        <v>48</v>
      </c>
    </row>
    <row r="1741" spans="1:110" s="299" customFormat="1" ht="16" customHeight="1">
      <c r="A1741" s="297" t="s">
        <v>6367</v>
      </c>
      <c r="B1741" s="297" t="s">
        <v>6367</v>
      </c>
      <c r="C1741" s="119" t="s">
        <v>115</v>
      </c>
      <c r="D1741" s="119" t="s">
        <v>3374</v>
      </c>
      <c r="E1741" s="119" t="s">
        <v>3383</v>
      </c>
      <c r="F1741" s="298">
        <v>1741</v>
      </c>
      <c r="G1741" s="119"/>
      <c r="H1741" s="119"/>
      <c r="I1741" s="119"/>
      <c r="J1741" s="119"/>
      <c r="K1741" s="119" t="s">
        <v>378</v>
      </c>
      <c r="L1741" s="119"/>
      <c r="M1741" s="119" t="s">
        <v>147</v>
      </c>
      <c r="N1741" s="119"/>
      <c r="O1741" s="119"/>
      <c r="P1741" s="119"/>
      <c r="Q1741" s="119"/>
      <c r="R1741" s="119">
        <v>1</v>
      </c>
      <c r="S1741" s="119"/>
      <c r="T1741" s="119"/>
      <c r="U1741" s="119"/>
      <c r="V1741" s="119"/>
      <c r="W1741" s="119"/>
      <c r="X1741" s="119" t="s">
        <v>6368</v>
      </c>
      <c r="Y1741" s="119" t="s">
        <v>6369</v>
      </c>
      <c r="Z1741" s="119" t="s">
        <v>6370</v>
      </c>
      <c r="AA1741" s="119" t="s">
        <v>6371</v>
      </c>
      <c r="AB1741" s="119" t="s">
        <v>1209</v>
      </c>
      <c r="AD1741" s="300"/>
      <c r="AE1741" s="304"/>
      <c r="AF1741" s="297"/>
      <c r="AG1741" s="355">
        <v>0</v>
      </c>
      <c r="AH1741" s="297" t="s">
        <v>6367</v>
      </c>
      <c r="AI1741" s="297" t="s">
        <v>6367</v>
      </c>
      <c r="AJ1741" s="302">
        <v>4</v>
      </c>
      <c r="AX1741" s="303"/>
      <c r="AZ1741" s="303"/>
      <c r="BB1741" s="304"/>
      <c r="BC1741" s="304"/>
      <c r="BD1741" s="303"/>
      <c r="BE1741" s="303"/>
      <c r="BF1741" s="305"/>
      <c r="BG1741" s="305"/>
      <c r="BH1741" s="306" t="s">
        <v>3374</v>
      </c>
      <c r="BI1741" s="163"/>
      <c r="BJ1741" s="305" t="s">
        <v>110</v>
      </c>
      <c r="BK1741" s="305" t="s">
        <v>115</v>
      </c>
      <c r="BL1741" s="305">
        <v>0.4</v>
      </c>
      <c r="BM1741" s="307"/>
      <c r="BN1741" s="307"/>
      <c r="BO1741" s="307"/>
      <c r="BP1741" s="307"/>
      <c r="BQ1741" s="307"/>
      <c r="BR1741" s="307">
        <v>12</v>
      </c>
      <c r="BS1741" s="307">
        <v>12</v>
      </c>
      <c r="BT1741" s="307"/>
      <c r="BU1741" s="307"/>
      <c r="BV1741" s="309"/>
      <c r="BW1741" s="310"/>
      <c r="BX1741" s="305"/>
      <c r="BY1741" s="308"/>
      <c r="BZ1741" s="308"/>
      <c r="CA1741" s="308"/>
      <c r="CB1741" s="308"/>
      <c r="CC1741" s="307"/>
      <c r="CD1741" s="305"/>
      <c r="CE1741" s="310"/>
      <c r="CF1741" s="305"/>
      <c r="CG1741" s="308"/>
      <c r="CH1741" s="308"/>
      <c r="CI1741" s="308"/>
      <c r="CJ1741" s="308"/>
      <c r="CK1741" s="307"/>
      <c r="CL1741" s="307"/>
      <c r="CM1741" s="307"/>
      <c r="CN1741" s="311"/>
      <c r="CO1741" s="305"/>
      <c r="CP1741" s="305"/>
      <c r="CQ1741" s="308"/>
      <c r="CR1741" s="308"/>
      <c r="CS1741" s="308"/>
      <c r="CT1741" s="308"/>
      <c r="CW1741" s="318" t="s">
        <v>3374</v>
      </c>
      <c r="CX1741" s="318" t="s">
        <v>3383</v>
      </c>
      <c r="CY1741" s="320" t="s">
        <v>925</v>
      </c>
      <c r="CZ1741" s="319" t="s">
        <v>53</v>
      </c>
      <c r="DA1741" s="319" t="s">
        <v>53</v>
      </c>
      <c r="DB1741" s="319">
        <v>30</v>
      </c>
      <c r="DC1741" s="319">
        <v>150</v>
      </c>
      <c r="DD1741" s="319">
        <v>6</v>
      </c>
      <c r="DE1741" s="319">
        <v>6</v>
      </c>
      <c r="DF1741" s="319" t="s">
        <v>48</v>
      </c>
    </row>
    <row r="1742" spans="1:110" s="299" customFormat="1" ht="16" customHeight="1">
      <c r="A1742" s="297" t="s">
        <v>6372</v>
      </c>
      <c r="B1742" s="297" t="s">
        <v>6372</v>
      </c>
      <c r="C1742" s="119" t="s">
        <v>115</v>
      </c>
      <c r="D1742" s="119" t="s">
        <v>3374</v>
      </c>
      <c r="E1742" s="119" t="s">
        <v>3392</v>
      </c>
      <c r="F1742" s="298">
        <v>1742</v>
      </c>
      <c r="G1742" s="119"/>
      <c r="H1742" s="119"/>
      <c r="I1742" s="119"/>
      <c r="J1742" s="119"/>
      <c r="K1742" s="119" t="s">
        <v>378</v>
      </c>
      <c r="L1742" s="119"/>
      <c r="M1742" s="119" t="s">
        <v>147</v>
      </c>
      <c r="N1742" s="119"/>
      <c r="O1742" s="119"/>
      <c r="P1742" s="119"/>
      <c r="Q1742" s="119"/>
      <c r="R1742" s="119">
        <v>1</v>
      </c>
      <c r="S1742" s="119"/>
      <c r="T1742" s="119"/>
      <c r="U1742" s="119"/>
      <c r="V1742" s="119"/>
      <c r="W1742" s="119"/>
      <c r="X1742" s="119" t="s">
        <v>6373</v>
      </c>
      <c r="Y1742" s="119" t="s">
        <v>6374</v>
      </c>
      <c r="Z1742" s="119" t="s">
        <v>6375</v>
      </c>
      <c r="AA1742" s="119" t="s">
        <v>6376</v>
      </c>
      <c r="AB1742" s="119" t="s">
        <v>1209</v>
      </c>
      <c r="AD1742" s="300"/>
      <c r="AE1742" s="304"/>
      <c r="AF1742" s="297"/>
      <c r="AG1742" s="355">
        <v>0</v>
      </c>
      <c r="AH1742" s="297" t="s">
        <v>6372</v>
      </c>
      <c r="AI1742" s="297" t="s">
        <v>6372</v>
      </c>
      <c r="AJ1742" s="302">
        <v>4</v>
      </c>
      <c r="AX1742" s="303"/>
      <c r="AZ1742" s="303"/>
      <c r="BB1742" s="304"/>
      <c r="BC1742" s="304"/>
      <c r="BD1742" s="303"/>
      <c r="BE1742" s="303"/>
      <c r="BF1742" s="305"/>
      <c r="BG1742" s="305"/>
      <c r="BH1742" s="306" t="s">
        <v>3374</v>
      </c>
      <c r="BI1742" s="163"/>
      <c r="BJ1742" s="305" t="s">
        <v>110</v>
      </c>
      <c r="BK1742" s="305" t="s">
        <v>115</v>
      </c>
      <c r="BL1742" s="305">
        <v>0.4</v>
      </c>
      <c r="BM1742" s="307"/>
      <c r="BN1742" s="307"/>
      <c r="BO1742" s="307"/>
      <c r="BP1742" s="307"/>
      <c r="BQ1742" s="307"/>
      <c r="BR1742" s="307">
        <v>12</v>
      </c>
      <c r="BS1742" s="307">
        <v>12</v>
      </c>
      <c r="BT1742" s="307"/>
      <c r="BU1742" s="307"/>
      <c r="BV1742" s="309"/>
      <c r="BW1742" s="310"/>
      <c r="BX1742" s="305"/>
      <c r="BY1742" s="308"/>
      <c r="BZ1742" s="308"/>
      <c r="CA1742" s="308"/>
      <c r="CB1742" s="308"/>
      <c r="CC1742" s="307"/>
      <c r="CD1742" s="305"/>
      <c r="CE1742" s="310"/>
      <c r="CF1742" s="305"/>
      <c r="CG1742" s="308"/>
      <c r="CH1742" s="308"/>
      <c r="CI1742" s="308"/>
      <c r="CJ1742" s="308"/>
      <c r="CK1742" s="307"/>
      <c r="CL1742" s="307"/>
      <c r="CM1742" s="307"/>
      <c r="CN1742" s="311"/>
      <c r="CO1742" s="305"/>
      <c r="CP1742" s="305"/>
      <c r="CQ1742" s="308"/>
      <c r="CR1742" s="308"/>
      <c r="CS1742" s="308"/>
      <c r="CT1742" s="308"/>
      <c r="CW1742" s="318" t="s">
        <v>3374</v>
      </c>
      <c r="CX1742" s="318" t="s">
        <v>3392</v>
      </c>
      <c r="CY1742" s="320" t="s">
        <v>925</v>
      </c>
      <c r="CZ1742" s="319" t="s">
        <v>53</v>
      </c>
      <c r="DA1742" s="319" t="s">
        <v>53</v>
      </c>
      <c r="DB1742" s="319">
        <v>30</v>
      </c>
      <c r="DC1742" s="319">
        <v>150</v>
      </c>
      <c r="DD1742" s="319">
        <v>6</v>
      </c>
      <c r="DE1742" s="319">
        <v>6</v>
      </c>
      <c r="DF1742" s="319" t="s">
        <v>48</v>
      </c>
    </row>
    <row r="1743" spans="1:110" s="299" customFormat="1" ht="16" customHeight="1">
      <c r="A1743" s="297" t="s">
        <v>6377</v>
      </c>
      <c r="B1743" s="297" t="s">
        <v>6377</v>
      </c>
      <c r="C1743" s="119" t="s">
        <v>115</v>
      </c>
      <c r="D1743" s="119" t="s">
        <v>3374</v>
      </c>
      <c r="E1743" s="119" t="s">
        <v>3401</v>
      </c>
      <c r="F1743" s="298">
        <v>1743</v>
      </c>
      <c r="G1743" s="119"/>
      <c r="H1743" s="119"/>
      <c r="I1743" s="119"/>
      <c r="J1743" s="119"/>
      <c r="K1743" s="119" t="s">
        <v>378</v>
      </c>
      <c r="L1743" s="119"/>
      <c r="M1743" s="119" t="s">
        <v>147</v>
      </c>
      <c r="N1743" s="119"/>
      <c r="O1743" s="119"/>
      <c r="P1743" s="119"/>
      <c r="Q1743" s="119"/>
      <c r="R1743" s="119">
        <v>1</v>
      </c>
      <c r="S1743" s="119"/>
      <c r="T1743" s="119"/>
      <c r="U1743" s="119"/>
      <c r="V1743" s="119"/>
      <c r="W1743" s="119"/>
      <c r="X1743" s="119" t="s">
        <v>6378</v>
      </c>
      <c r="Y1743" s="119" t="s">
        <v>6379</v>
      </c>
      <c r="Z1743" s="119" t="s">
        <v>6380</v>
      </c>
      <c r="AA1743" s="119" t="s">
        <v>6381</v>
      </c>
      <c r="AB1743" s="119" t="s">
        <v>1209</v>
      </c>
      <c r="AD1743" s="300"/>
      <c r="AE1743" s="304"/>
      <c r="AF1743" s="297"/>
      <c r="AG1743" s="355">
        <v>0</v>
      </c>
      <c r="AH1743" s="297" t="s">
        <v>6377</v>
      </c>
      <c r="AI1743" s="297" t="s">
        <v>6377</v>
      </c>
      <c r="AJ1743" s="302">
        <v>4</v>
      </c>
      <c r="AX1743" s="303"/>
      <c r="AZ1743" s="303"/>
      <c r="BB1743" s="304"/>
      <c r="BC1743" s="304"/>
      <c r="BD1743" s="303"/>
      <c r="BE1743" s="303"/>
      <c r="BF1743" s="305"/>
      <c r="BG1743" s="305"/>
      <c r="BH1743" s="306" t="s">
        <v>3374</v>
      </c>
      <c r="BI1743" s="163"/>
      <c r="BJ1743" s="305" t="s">
        <v>110</v>
      </c>
      <c r="BK1743" s="305" t="s">
        <v>115</v>
      </c>
      <c r="BL1743" s="305">
        <v>0.4</v>
      </c>
      <c r="BM1743" s="307"/>
      <c r="BN1743" s="307"/>
      <c r="BO1743" s="307"/>
      <c r="BP1743" s="307"/>
      <c r="BQ1743" s="307"/>
      <c r="BR1743" s="307">
        <v>12</v>
      </c>
      <c r="BS1743" s="307">
        <v>12</v>
      </c>
      <c r="BT1743" s="307"/>
      <c r="BU1743" s="307"/>
      <c r="BV1743" s="309"/>
      <c r="BW1743" s="310"/>
      <c r="BX1743" s="305"/>
      <c r="BY1743" s="308"/>
      <c r="BZ1743" s="308"/>
      <c r="CA1743" s="308"/>
      <c r="CB1743" s="308"/>
      <c r="CC1743" s="307"/>
      <c r="CD1743" s="305"/>
      <c r="CE1743" s="310"/>
      <c r="CF1743" s="305"/>
      <c r="CG1743" s="308"/>
      <c r="CH1743" s="308"/>
      <c r="CI1743" s="308"/>
      <c r="CJ1743" s="308"/>
      <c r="CK1743" s="307"/>
      <c r="CL1743" s="307"/>
      <c r="CM1743" s="307"/>
      <c r="CN1743" s="311"/>
      <c r="CO1743" s="305"/>
      <c r="CP1743" s="305"/>
      <c r="CQ1743" s="308"/>
      <c r="CR1743" s="308"/>
      <c r="CS1743" s="308"/>
      <c r="CT1743" s="308"/>
      <c r="CW1743" s="318" t="s">
        <v>3374</v>
      </c>
      <c r="CX1743" s="318" t="s">
        <v>3401</v>
      </c>
      <c r="CY1743" s="320" t="s">
        <v>925</v>
      </c>
      <c r="CZ1743" s="319" t="s">
        <v>53</v>
      </c>
      <c r="DA1743" s="319" t="s">
        <v>53</v>
      </c>
      <c r="DB1743" s="319">
        <v>30</v>
      </c>
      <c r="DC1743" s="319">
        <v>150</v>
      </c>
      <c r="DD1743" s="319">
        <v>6</v>
      </c>
      <c r="DE1743" s="319">
        <v>6</v>
      </c>
      <c r="DF1743" s="319" t="s">
        <v>48</v>
      </c>
    </row>
    <row r="1744" spans="1:110" s="299" customFormat="1" ht="16" customHeight="1">
      <c r="A1744" s="297" t="s">
        <v>6382</v>
      </c>
      <c r="B1744" s="297" t="s">
        <v>6382</v>
      </c>
      <c r="C1744" s="119" t="s">
        <v>115</v>
      </c>
      <c r="D1744" s="119" t="s">
        <v>3365</v>
      </c>
      <c r="E1744" s="119" t="s">
        <v>3410</v>
      </c>
      <c r="F1744" s="298">
        <v>1744</v>
      </c>
      <c r="G1744" s="119"/>
      <c r="H1744" s="119"/>
      <c r="I1744" s="119"/>
      <c r="J1744" s="119"/>
      <c r="K1744" s="119" t="s">
        <v>378</v>
      </c>
      <c r="L1744" s="119"/>
      <c r="M1744" s="119" t="s">
        <v>147</v>
      </c>
      <c r="N1744" s="119"/>
      <c r="O1744" s="119"/>
      <c r="P1744" s="119"/>
      <c r="Q1744" s="119"/>
      <c r="R1744" s="119">
        <v>1</v>
      </c>
      <c r="S1744" s="119"/>
      <c r="T1744" s="119"/>
      <c r="U1744" s="119"/>
      <c r="V1744" s="119"/>
      <c r="W1744" s="119"/>
      <c r="X1744" s="119" t="s">
        <v>6383</v>
      </c>
      <c r="Y1744" s="119" t="s">
        <v>6384</v>
      </c>
      <c r="Z1744" s="119" t="s">
        <v>6385</v>
      </c>
      <c r="AA1744" s="119" t="s">
        <v>6386</v>
      </c>
      <c r="AB1744" s="119" t="s">
        <v>1209</v>
      </c>
      <c r="AD1744" s="300"/>
      <c r="AE1744" s="304"/>
      <c r="AF1744" s="297"/>
      <c r="AG1744" s="355">
        <v>0</v>
      </c>
      <c r="AH1744" s="297" t="s">
        <v>6382</v>
      </c>
      <c r="AI1744" s="297" t="s">
        <v>6382</v>
      </c>
      <c r="AJ1744" s="302">
        <v>3</v>
      </c>
      <c r="AX1744" s="303"/>
      <c r="AZ1744" s="303"/>
      <c r="BB1744" s="304"/>
      <c r="BC1744" s="304"/>
      <c r="BD1744" s="303"/>
      <c r="BE1744" s="303"/>
      <c r="BF1744" s="305"/>
      <c r="BG1744" s="305"/>
      <c r="BH1744" s="306" t="s">
        <v>3365</v>
      </c>
      <c r="BI1744" s="163"/>
      <c r="BJ1744" s="305" t="s">
        <v>110</v>
      </c>
      <c r="BK1744" s="305" t="s">
        <v>115</v>
      </c>
      <c r="BL1744" s="305">
        <v>0.7</v>
      </c>
      <c r="BM1744" s="307"/>
      <c r="BN1744" s="307"/>
      <c r="BO1744" s="307"/>
      <c r="BP1744" s="307"/>
      <c r="BQ1744" s="307"/>
      <c r="BR1744" s="307">
        <v>35</v>
      </c>
      <c r="BS1744" s="307">
        <v>35</v>
      </c>
      <c r="BT1744" s="307"/>
      <c r="BU1744" s="307"/>
      <c r="BV1744" s="309"/>
      <c r="BW1744" s="310"/>
      <c r="BX1744" s="305"/>
      <c r="BY1744" s="308"/>
      <c r="BZ1744" s="308"/>
      <c r="CA1744" s="308"/>
      <c r="CB1744" s="308"/>
      <c r="CC1744" s="307"/>
      <c r="CD1744" s="305"/>
      <c r="CE1744" s="310"/>
      <c r="CF1744" s="305"/>
      <c r="CG1744" s="308"/>
      <c r="CH1744" s="308"/>
      <c r="CI1744" s="308"/>
      <c r="CJ1744" s="308"/>
      <c r="CK1744" s="307"/>
      <c r="CL1744" s="307"/>
      <c r="CM1744" s="307"/>
      <c r="CN1744" s="311"/>
      <c r="CO1744" s="305"/>
      <c r="CP1744" s="305"/>
      <c r="CQ1744" s="308"/>
      <c r="CR1744" s="308"/>
      <c r="CS1744" s="308"/>
      <c r="CT1744" s="308"/>
      <c r="CW1744" s="318" t="s">
        <v>3365</v>
      </c>
      <c r="CX1744" s="318" t="s">
        <v>3410</v>
      </c>
      <c r="CY1744" s="320" t="s">
        <v>925</v>
      </c>
      <c r="CZ1744" s="319" t="s">
        <v>53</v>
      </c>
      <c r="DA1744" s="319" t="s">
        <v>53</v>
      </c>
      <c r="DB1744" s="319">
        <v>30</v>
      </c>
      <c r="DC1744" s="319">
        <v>150</v>
      </c>
      <c r="DD1744" s="319">
        <v>17.5</v>
      </c>
      <c r="DE1744" s="319">
        <v>17.5</v>
      </c>
      <c r="DF1744" s="319" t="s">
        <v>48</v>
      </c>
    </row>
    <row r="1745" spans="1:110" s="299" customFormat="1" ht="16" customHeight="1">
      <c r="A1745" s="297" t="s">
        <v>6387</v>
      </c>
      <c r="B1745" s="297" t="s">
        <v>6387</v>
      </c>
      <c r="C1745" s="119" t="s">
        <v>115</v>
      </c>
      <c r="D1745" s="119" t="s">
        <v>3410</v>
      </c>
      <c r="E1745" s="119" t="s">
        <v>3419</v>
      </c>
      <c r="F1745" s="298">
        <v>1745</v>
      </c>
      <c r="G1745" s="119"/>
      <c r="H1745" s="119"/>
      <c r="I1745" s="119"/>
      <c r="J1745" s="119"/>
      <c r="K1745" s="119" t="s">
        <v>378</v>
      </c>
      <c r="L1745" s="119"/>
      <c r="M1745" s="119" t="s">
        <v>147</v>
      </c>
      <c r="N1745" s="119"/>
      <c r="O1745" s="119"/>
      <c r="P1745" s="119"/>
      <c r="Q1745" s="119"/>
      <c r="R1745" s="119">
        <v>1</v>
      </c>
      <c r="S1745" s="119"/>
      <c r="T1745" s="119"/>
      <c r="U1745" s="119"/>
      <c r="V1745" s="119"/>
      <c r="W1745" s="119"/>
      <c r="X1745" s="119" t="s">
        <v>6388</v>
      </c>
      <c r="Y1745" s="119" t="s">
        <v>6389</v>
      </c>
      <c r="Z1745" s="119" t="s">
        <v>6390</v>
      </c>
      <c r="AA1745" s="119" t="s">
        <v>6391</v>
      </c>
      <c r="AB1745" s="119" t="s">
        <v>1209</v>
      </c>
      <c r="AD1745" s="300"/>
      <c r="AE1745" s="304"/>
      <c r="AF1745" s="297"/>
      <c r="AG1745" s="355">
        <v>0</v>
      </c>
      <c r="AH1745" s="297" t="s">
        <v>6387</v>
      </c>
      <c r="AI1745" s="297" t="s">
        <v>6387</v>
      </c>
      <c r="AJ1745" s="302">
        <v>4</v>
      </c>
      <c r="AX1745" s="303"/>
      <c r="AZ1745" s="303"/>
      <c r="BB1745" s="304"/>
      <c r="BC1745" s="304"/>
      <c r="BD1745" s="303"/>
      <c r="BE1745" s="303"/>
      <c r="BF1745" s="305"/>
      <c r="BG1745" s="305"/>
      <c r="BH1745" s="306" t="s">
        <v>3410</v>
      </c>
      <c r="BI1745" s="163"/>
      <c r="BJ1745" s="305" t="s">
        <v>110</v>
      </c>
      <c r="BK1745" s="305" t="s">
        <v>115</v>
      </c>
      <c r="BL1745" s="305">
        <v>0.4</v>
      </c>
      <c r="BM1745" s="307"/>
      <c r="BN1745" s="307"/>
      <c r="BO1745" s="307"/>
      <c r="BP1745" s="307"/>
      <c r="BQ1745" s="307"/>
      <c r="BR1745" s="307">
        <v>12</v>
      </c>
      <c r="BS1745" s="307">
        <v>12</v>
      </c>
      <c r="BT1745" s="307"/>
      <c r="BU1745" s="307"/>
      <c r="BV1745" s="309"/>
      <c r="BW1745" s="310"/>
      <c r="BX1745" s="305"/>
      <c r="BY1745" s="308"/>
      <c r="BZ1745" s="308"/>
      <c r="CA1745" s="308"/>
      <c r="CB1745" s="308"/>
      <c r="CC1745" s="307"/>
      <c r="CD1745" s="305"/>
      <c r="CE1745" s="310"/>
      <c r="CF1745" s="305"/>
      <c r="CG1745" s="308"/>
      <c r="CH1745" s="308"/>
      <c r="CI1745" s="308"/>
      <c r="CJ1745" s="308"/>
      <c r="CK1745" s="307"/>
      <c r="CL1745" s="307"/>
      <c r="CM1745" s="307"/>
      <c r="CN1745" s="311"/>
      <c r="CO1745" s="305"/>
      <c r="CP1745" s="305"/>
      <c r="CQ1745" s="308"/>
      <c r="CR1745" s="308"/>
      <c r="CS1745" s="308"/>
      <c r="CT1745" s="308"/>
      <c r="CW1745" s="318" t="s">
        <v>3410</v>
      </c>
      <c r="CX1745" s="318" t="s">
        <v>3419</v>
      </c>
      <c r="CY1745" s="320" t="s">
        <v>925</v>
      </c>
      <c r="CZ1745" s="319" t="s">
        <v>53</v>
      </c>
      <c r="DA1745" s="319" t="s">
        <v>53</v>
      </c>
      <c r="DB1745" s="319">
        <v>30</v>
      </c>
      <c r="DC1745" s="319">
        <v>150</v>
      </c>
      <c r="DD1745" s="319">
        <v>6</v>
      </c>
      <c r="DE1745" s="319">
        <v>6</v>
      </c>
      <c r="DF1745" s="319" t="s">
        <v>48</v>
      </c>
    </row>
    <row r="1746" spans="1:110" s="299" customFormat="1" ht="16" customHeight="1">
      <c r="A1746" s="297" t="s">
        <v>6392</v>
      </c>
      <c r="B1746" s="297" t="s">
        <v>6392</v>
      </c>
      <c r="C1746" s="119" t="s">
        <v>115</v>
      </c>
      <c r="D1746" s="119" t="s">
        <v>3410</v>
      </c>
      <c r="E1746" s="119" t="s">
        <v>3428</v>
      </c>
      <c r="F1746" s="298">
        <v>1746</v>
      </c>
      <c r="G1746" s="119"/>
      <c r="H1746" s="119"/>
      <c r="I1746" s="119"/>
      <c r="J1746" s="119"/>
      <c r="K1746" s="119" t="s">
        <v>378</v>
      </c>
      <c r="L1746" s="119"/>
      <c r="M1746" s="119" t="s">
        <v>147</v>
      </c>
      <c r="N1746" s="119"/>
      <c r="O1746" s="119"/>
      <c r="P1746" s="119"/>
      <c r="Q1746" s="119"/>
      <c r="R1746" s="119">
        <v>1</v>
      </c>
      <c r="S1746" s="119"/>
      <c r="T1746" s="119"/>
      <c r="U1746" s="119"/>
      <c r="V1746" s="119"/>
      <c r="W1746" s="119"/>
      <c r="X1746" s="119" t="s">
        <v>6393</v>
      </c>
      <c r="Y1746" s="119" t="s">
        <v>6394</v>
      </c>
      <c r="Z1746" s="119" t="s">
        <v>6395</v>
      </c>
      <c r="AA1746" s="119" t="s">
        <v>6396</v>
      </c>
      <c r="AB1746" s="119" t="s">
        <v>1209</v>
      </c>
      <c r="AD1746" s="300"/>
      <c r="AE1746" s="304"/>
      <c r="AF1746" s="297"/>
      <c r="AG1746" s="355">
        <v>0</v>
      </c>
      <c r="AH1746" s="297" t="s">
        <v>6392</v>
      </c>
      <c r="AI1746" s="297" t="s">
        <v>6392</v>
      </c>
      <c r="AJ1746" s="302">
        <v>4</v>
      </c>
      <c r="AX1746" s="303"/>
      <c r="AZ1746" s="303"/>
      <c r="BB1746" s="304"/>
      <c r="BC1746" s="304"/>
      <c r="BD1746" s="303"/>
      <c r="BE1746" s="303"/>
      <c r="BF1746" s="305"/>
      <c r="BG1746" s="305"/>
      <c r="BH1746" s="306" t="s">
        <v>3410</v>
      </c>
      <c r="BI1746" s="163"/>
      <c r="BJ1746" s="305" t="s">
        <v>110</v>
      </c>
      <c r="BK1746" s="305" t="s">
        <v>115</v>
      </c>
      <c r="BL1746" s="305">
        <v>0.4</v>
      </c>
      <c r="BM1746" s="307"/>
      <c r="BN1746" s="307"/>
      <c r="BO1746" s="307"/>
      <c r="BP1746" s="307"/>
      <c r="BQ1746" s="307"/>
      <c r="BR1746" s="307">
        <v>12</v>
      </c>
      <c r="BS1746" s="307">
        <v>12</v>
      </c>
      <c r="BT1746" s="307"/>
      <c r="BU1746" s="307"/>
      <c r="BV1746" s="309"/>
      <c r="BW1746" s="310"/>
      <c r="BX1746" s="305"/>
      <c r="BY1746" s="308"/>
      <c r="BZ1746" s="308"/>
      <c r="CA1746" s="308"/>
      <c r="CB1746" s="308"/>
      <c r="CC1746" s="307"/>
      <c r="CD1746" s="305"/>
      <c r="CE1746" s="310"/>
      <c r="CF1746" s="305"/>
      <c r="CG1746" s="308"/>
      <c r="CH1746" s="308"/>
      <c r="CI1746" s="308"/>
      <c r="CJ1746" s="308"/>
      <c r="CK1746" s="307"/>
      <c r="CL1746" s="307"/>
      <c r="CM1746" s="307"/>
      <c r="CN1746" s="311"/>
      <c r="CO1746" s="305"/>
      <c r="CP1746" s="305"/>
      <c r="CQ1746" s="308"/>
      <c r="CR1746" s="308"/>
      <c r="CS1746" s="308"/>
      <c r="CT1746" s="308"/>
      <c r="CW1746" s="318" t="s">
        <v>3410</v>
      </c>
      <c r="CX1746" s="318" t="s">
        <v>3428</v>
      </c>
      <c r="CY1746" s="320" t="s">
        <v>925</v>
      </c>
      <c r="CZ1746" s="319" t="s">
        <v>53</v>
      </c>
      <c r="DA1746" s="319" t="s">
        <v>53</v>
      </c>
      <c r="DB1746" s="319">
        <v>30</v>
      </c>
      <c r="DC1746" s="319">
        <v>150</v>
      </c>
      <c r="DD1746" s="319">
        <v>6</v>
      </c>
      <c r="DE1746" s="319">
        <v>6</v>
      </c>
      <c r="DF1746" s="319" t="s">
        <v>48</v>
      </c>
    </row>
    <row r="1747" spans="1:110" s="299" customFormat="1" ht="16" customHeight="1">
      <c r="A1747" s="297" t="s">
        <v>6397</v>
      </c>
      <c r="B1747" s="297" t="s">
        <v>6397</v>
      </c>
      <c r="C1747" s="119" t="s">
        <v>115</v>
      </c>
      <c r="D1747" s="119" t="s">
        <v>3410</v>
      </c>
      <c r="E1747" s="119" t="s">
        <v>3437</v>
      </c>
      <c r="F1747" s="298">
        <v>1747</v>
      </c>
      <c r="G1747" s="119"/>
      <c r="H1747" s="119"/>
      <c r="I1747" s="119"/>
      <c r="J1747" s="119"/>
      <c r="K1747" s="119" t="s">
        <v>378</v>
      </c>
      <c r="L1747" s="119"/>
      <c r="M1747" s="119" t="s">
        <v>147</v>
      </c>
      <c r="N1747" s="119"/>
      <c r="O1747" s="119"/>
      <c r="P1747" s="119"/>
      <c r="Q1747" s="119"/>
      <c r="R1747" s="119">
        <v>1</v>
      </c>
      <c r="S1747" s="119"/>
      <c r="T1747" s="119"/>
      <c r="U1747" s="119"/>
      <c r="V1747" s="119"/>
      <c r="W1747" s="119"/>
      <c r="X1747" s="119" t="s">
        <v>6398</v>
      </c>
      <c r="Y1747" s="119" t="s">
        <v>6399</v>
      </c>
      <c r="Z1747" s="119" t="s">
        <v>6400</v>
      </c>
      <c r="AA1747" s="119" t="s">
        <v>6401</v>
      </c>
      <c r="AB1747" s="119" t="s">
        <v>1209</v>
      </c>
      <c r="AD1747" s="300"/>
      <c r="AE1747" s="304"/>
      <c r="AF1747" s="297"/>
      <c r="AG1747" s="355">
        <v>0</v>
      </c>
      <c r="AH1747" s="297" t="s">
        <v>6397</v>
      </c>
      <c r="AI1747" s="297" t="s">
        <v>6397</v>
      </c>
      <c r="AJ1747" s="302">
        <v>4</v>
      </c>
      <c r="AX1747" s="303"/>
      <c r="AZ1747" s="303"/>
      <c r="BB1747" s="304"/>
      <c r="BC1747" s="304"/>
      <c r="BD1747" s="303"/>
      <c r="BE1747" s="303"/>
      <c r="BF1747" s="305"/>
      <c r="BG1747" s="305"/>
      <c r="BH1747" s="306" t="s">
        <v>3410</v>
      </c>
      <c r="BI1747" s="163"/>
      <c r="BJ1747" s="305" t="s">
        <v>110</v>
      </c>
      <c r="BK1747" s="305" t="s">
        <v>115</v>
      </c>
      <c r="BL1747" s="305">
        <v>0.4</v>
      </c>
      <c r="BM1747" s="307"/>
      <c r="BN1747" s="307"/>
      <c r="BO1747" s="307"/>
      <c r="BP1747" s="307"/>
      <c r="BQ1747" s="307"/>
      <c r="BR1747" s="307">
        <v>12</v>
      </c>
      <c r="BS1747" s="307">
        <v>12</v>
      </c>
      <c r="BT1747" s="307"/>
      <c r="BU1747" s="307"/>
      <c r="BV1747" s="309"/>
      <c r="BW1747" s="310"/>
      <c r="BX1747" s="305"/>
      <c r="BY1747" s="308"/>
      <c r="BZ1747" s="308"/>
      <c r="CA1747" s="308"/>
      <c r="CB1747" s="308"/>
      <c r="CC1747" s="307"/>
      <c r="CD1747" s="305"/>
      <c r="CE1747" s="310"/>
      <c r="CF1747" s="305"/>
      <c r="CG1747" s="308"/>
      <c r="CH1747" s="308"/>
      <c r="CI1747" s="308"/>
      <c r="CJ1747" s="308"/>
      <c r="CK1747" s="307"/>
      <c r="CL1747" s="307"/>
      <c r="CM1747" s="307"/>
      <c r="CN1747" s="311"/>
      <c r="CO1747" s="305"/>
      <c r="CP1747" s="305"/>
      <c r="CQ1747" s="308"/>
      <c r="CR1747" s="308"/>
      <c r="CS1747" s="308"/>
      <c r="CT1747" s="308"/>
      <c r="CW1747" s="318" t="s">
        <v>3410</v>
      </c>
      <c r="CX1747" s="318" t="s">
        <v>3437</v>
      </c>
      <c r="CY1747" s="320" t="s">
        <v>925</v>
      </c>
      <c r="CZ1747" s="319" t="s">
        <v>53</v>
      </c>
      <c r="DA1747" s="319" t="s">
        <v>53</v>
      </c>
      <c r="DB1747" s="319">
        <v>30</v>
      </c>
      <c r="DC1747" s="319">
        <v>150</v>
      </c>
      <c r="DD1747" s="319">
        <v>6</v>
      </c>
      <c r="DE1747" s="319">
        <v>6</v>
      </c>
      <c r="DF1747" s="319" t="s">
        <v>48</v>
      </c>
    </row>
    <row r="1748" spans="1:110" s="299" customFormat="1" ht="16" customHeight="1">
      <c r="A1748" s="297" t="s">
        <v>6402</v>
      </c>
      <c r="B1748" s="297" t="s">
        <v>6402</v>
      </c>
      <c r="C1748" s="119" t="s">
        <v>115</v>
      </c>
      <c r="D1748" s="119" t="s">
        <v>3365</v>
      </c>
      <c r="E1748" s="119" t="s">
        <v>3446</v>
      </c>
      <c r="F1748" s="298">
        <v>1748</v>
      </c>
      <c r="G1748" s="119"/>
      <c r="H1748" s="119"/>
      <c r="I1748" s="119"/>
      <c r="J1748" s="119"/>
      <c r="K1748" s="119" t="s">
        <v>378</v>
      </c>
      <c r="L1748" s="119"/>
      <c r="M1748" s="119" t="s">
        <v>147</v>
      </c>
      <c r="N1748" s="119"/>
      <c r="O1748" s="119"/>
      <c r="P1748" s="119"/>
      <c r="Q1748" s="119"/>
      <c r="R1748" s="119">
        <v>1</v>
      </c>
      <c r="S1748" s="119"/>
      <c r="T1748" s="119"/>
      <c r="U1748" s="119"/>
      <c r="V1748" s="119"/>
      <c r="W1748" s="119"/>
      <c r="X1748" s="119" t="s">
        <v>6403</v>
      </c>
      <c r="Y1748" s="119" t="s">
        <v>6404</v>
      </c>
      <c r="Z1748" s="119" t="s">
        <v>6405</v>
      </c>
      <c r="AA1748" s="119" t="s">
        <v>6406</v>
      </c>
      <c r="AB1748" s="119" t="s">
        <v>1209</v>
      </c>
      <c r="AD1748" s="300"/>
      <c r="AE1748" s="304"/>
      <c r="AF1748" s="297"/>
      <c r="AG1748" s="355">
        <v>0</v>
      </c>
      <c r="AH1748" s="297" t="s">
        <v>6402</v>
      </c>
      <c r="AI1748" s="297" t="s">
        <v>6402</v>
      </c>
      <c r="AJ1748" s="302">
        <v>3</v>
      </c>
      <c r="AX1748" s="303"/>
      <c r="AZ1748" s="303"/>
      <c r="BB1748" s="304"/>
      <c r="BC1748" s="304"/>
      <c r="BD1748" s="303"/>
      <c r="BE1748" s="303"/>
      <c r="BF1748" s="305"/>
      <c r="BG1748" s="305"/>
      <c r="BH1748" s="306" t="s">
        <v>3365</v>
      </c>
      <c r="BI1748" s="163"/>
      <c r="BJ1748" s="305" t="s">
        <v>110</v>
      </c>
      <c r="BK1748" s="305" t="s">
        <v>115</v>
      </c>
      <c r="BL1748" s="305">
        <v>0.7</v>
      </c>
      <c r="BM1748" s="307"/>
      <c r="BN1748" s="307"/>
      <c r="BO1748" s="307"/>
      <c r="BP1748" s="307"/>
      <c r="BQ1748" s="307"/>
      <c r="BR1748" s="307">
        <v>35</v>
      </c>
      <c r="BS1748" s="307">
        <v>35</v>
      </c>
      <c r="BT1748" s="307"/>
      <c r="BU1748" s="307"/>
      <c r="BV1748" s="309"/>
      <c r="BW1748" s="310"/>
      <c r="BX1748" s="305"/>
      <c r="BY1748" s="308"/>
      <c r="BZ1748" s="308"/>
      <c r="CA1748" s="308"/>
      <c r="CB1748" s="308"/>
      <c r="CC1748" s="307"/>
      <c r="CD1748" s="305"/>
      <c r="CE1748" s="310"/>
      <c r="CF1748" s="305"/>
      <c r="CG1748" s="308"/>
      <c r="CH1748" s="308"/>
      <c r="CI1748" s="308"/>
      <c r="CJ1748" s="308"/>
      <c r="CK1748" s="307"/>
      <c r="CL1748" s="307"/>
      <c r="CM1748" s="307"/>
      <c r="CN1748" s="311"/>
      <c r="CO1748" s="305"/>
      <c r="CP1748" s="305"/>
      <c r="CQ1748" s="308"/>
      <c r="CR1748" s="308"/>
      <c r="CS1748" s="308"/>
      <c r="CT1748" s="308"/>
      <c r="CW1748" s="318" t="s">
        <v>3365</v>
      </c>
      <c r="CX1748" s="318" t="s">
        <v>3446</v>
      </c>
      <c r="CY1748" s="320" t="s">
        <v>925</v>
      </c>
      <c r="CZ1748" s="319" t="s">
        <v>53</v>
      </c>
      <c r="DA1748" s="319" t="s">
        <v>53</v>
      </c>
      <c r="DB1748" s="319">
        <v>30</v>
      </c>
      <c r="DC1748" s="319">
        <v>150</v>
      </c>
      <c r="DD1748" s="319">
        <v>17.5</v>
      </c>
      <c r="DE1748" s="319">
        <v>17.5</v>
      </c>
      <c r="DF1748" s="319" t="s">
        <v>48</v>
      </c>
    </row>
    <row r="1749" spans="1:110" s="299" customFormat="1" ht="16" customHeight="1">
      <c r="A1749" s="297" t="s">
        <v>6407</v>
      </c>
      <c r="B1749" s="297" t="s">
        <v>6407</v>
      </c>
      <c r="C1749" s="119" t="s">
        <v>115</v>
      </c>
      <c r="D1749" s="119" t="s">
        <v>3446</v>
      </c>
      <c r="E1749" s="119" t="s">
        <v>3455</v>
      </c>
      <c r="F1749" s="298">
        <v>1749</v>
      </c>
      <c r="G1749" s="119"/>
      <c r="H1749" s="119"/>
      <c r="I1749" s="119"/>
      <c r="J1749" s="119"/>
      <c r="K1749" s="119" t="s">
        <v>378</v>
      </c>
      <c r="L1749" s="119"/>
      <c r="M1749" s="119" t="s">
        <v>147</v>
      </c>
      <c r="N1749" s="119"/>
      <c r="O1749" s="119"/>
      <c r="P1749" s="119"/>
      <c r="Q1749" s="119"/>
      <c r="R1749" s="119">
        <v>1</v>
      </c>
      <c r="S1749" s="119"/>
      <c r="T1749" s="119"/>
      <c r="U1749" s="119"/>
      <c r="V1749" s="119"/>
      <c r="W1749" s="119"/>
      <c r="X1749" s="119" t="s">
        <v>6408</v>
      </c>
      <c r="Y1749" s="119" t="s">
        <v>6409</v>
      </c>
      <c r="Z1749" s="119" t="s">
        <v>6410</v>
      </c>
      <c r="AA1749" s="119" t="s">
        <v>6411</v>
      </c>
      <c r="AB1749" s="119" t="s">
        <v>1209</v>
      </c>
      <c r="AD1749" s="300"/>
      <c r="AE1749" s="304"/>
      <c r="AF1749" s="297"/>
      <c r="AG1749" s="355">
        <v>0</v>
      </c>
      <c r="AH1749" s="297" t="s">
        <v>6407</v>
      </c>
      <c r="AI1749" s="297" t="s">
        <v>6407</v>
      </c>
      <c r="AJ1749" s="302">
        <v>4</v>
      </c>
      <c r="AX1749" s="303"/>
      <c r="AZ1749" s="303"/>
      <c r="BB1749" s="304"/>
      <c r="BC1749" s="304"/>
      <c r="BD1749" s="303"/>
      <c r="BE1749" s="303"/>
      <c r="BF1749" s="305"/>
      <c r="BG1749" s="305"/>
      <c r="BH1749" s="306" t="s">
        <v>3446</v>
      </c>
      <c r="BI1749" s="163"/>
      <c r="BJ1749" s="305" t="s">
        <v>110</v>
      </c>
      <c r="BK1749" s="305" t="s">
        <v>115</v>
      </c>
      <c r="BL1749" s="305">
        <v>0.4</v>
      </c>
      <c r="BM1749" s="307"/>
      <c r="BN1749" s="307"/>
      <c r="BO1749" s="307"/>
      <c r="BP1749" s="307"/>
      <c r="BQ1749" s="307"/>
      <c r="BR1749" s="307">
        <v>12</v>
      </c>
      <c r="BS1749" s="307">
        <v>12</v>
      </c>
      <c r="BT1749" s="307"/>
      <c r="BU1749" s="307"/>
      <c r="BV1749" s="309"/>
      <c r="BW1749" s="310"/>
      <c r="BX1749" s="305"/>
      <c r="BY1749" s="308"/>
      <c r="BZ1749" s="308"/>
      <c r="CA1749" s="308"/>
      <c r="CB1749" s="308"/>
      <c r="CC1749" s="307"/>
      <c r="CD1749" s="305"/>
      <c r="CE1749" s="310"/>
      <c r="CF1749" s="305"/>
      <c r="CG1749" s="308"/>
      <c r="CH1749" s="308"/>
      <c r="CI1749" s="308"/>
      <c r="CJ1749" s="308"/>
      <c r="CK1749" s="307"/>
      <c r="CL1749" s="307"/>
      <c r="CM1749" s="307"/>
      <c r="CN1749" s="311"/>
      <c r="CO1749" s="305"/>
      <c r="CP1749" s="305"/>
      <c r="CQ1749" s="308"/>
      <c r="CR1749" s="308"/>
      <c r="CS1749" s="308"/>
      <c r="CT1749" s="308"/>
      <c r="CW1749" s="318" t="s">
        <v>3446</v>
      </c>
      <c r="CX1749" s="318" t="s">
        <v>3455</v>
      </c>
      <c r="CY1749" s="320" t="s">
        <v>925</v>
      </c>
      <c r="CZ1749" s="319" t="s">
        <v>53</v>
      </c>
      <c r="DA1749" s="319" t="s">
        <v>53</v>
      </c>
      <c r="DB1749" s="319">
        <v>30</v>
      </c>
      <c r="DC1749" s="319">
        <v>150</v>
      </c>
      <c r="DD1749" s="319">
        <v>6</v>
      </c>
      <c r="DE1749" s="319">
        <v>6</v>
      </c>
      <c r="DF1749" s="319" t="s">
        <v>48</v>
      </c>
    </row>
    <row r="1750" spans="1:110" s="299" customFormat="1" ht="16" customHeight="1">
      <c r="A1750" s="297" t="s">
        <v>6412</v>
      </c>
      <c r="B1750" s="297" t="s">
        <v>6412</v>
      </c>
      <c r="C1750" s="119" t="s">
        <v>115</v>
      </c>
      <c r="D1750" s="119" t="s">
        <v>3446</v>
      </c>
      <c r="E1750" s="119" t="s">
        <v>3464</v>
      </c>
      <c r="F1750" s="298">
        <v>1750</v>
      </c>
      <c r="G1750" s="119"/>
      <c r="H1750" s="119"/>
      <c r="I1750" s="119"/>
      <c r="J1750" s="119"/>
      <c r="K1750" s="119" t="s">
        <v>378</v>
      </c>
      <c r="L1750" s="119"/>
      <c r="M1750" s="119" t="s">
        <v>147</v>
      </c>
      <c r="N1750" s="119"/>
      <c r="O1750" s="119"/>
      <c r="P1750" s="119"/>
      <c r="Q1750" s="119"/>
      <c r="R1750" s="119">
        <v>1</v>
      </c>
      <c r="S1750" s="119"/>
      <c r="T1750" s="119"/>
      <c r="U1750" s="119"/>
      <c r="V1750" s="119"/>
      <c r="W1750" s="119"/>
      <c r="X1750" s="119" t="s">
        <v>6413</v>
      </c>
      <c r="Y1750" s="119" t="s">
        <v>6414</v>
      </c>
      <c r="Z1750" s="119" t="s">
        <v>6415</v>
      </c>
      <c r="AA1750" s="119" t="s">
        <v>6416</v>
      </c>
      <c r="AB1750" s="119" t="s">
        <v>1209</v>
      </c>
      <c r="AD1750" s="300"/>
      <c r="AE1750" s="304"/>
      <c r="AF1750" s="297"/>
      <c r="AG1750" s="355">
        <v>0</v>
      </c>
      <c r="AH1750" s="297" t="s">
        <v>6412</v>
      </c>
      <c r="AI1750" s="297" t="s">
        <v>6412</v>
      </c>
      <c r="AJ1750" s="302">
        <v>4</v>
      </c>
      <c r="AX1750" s="303"/>
      <c r="AZ1750" s="303"/>
      <c r="BB1750" s="304"/>
      <c r="BC1750" s="304"/>
      <c r="BD1750" s="303"/>
      <c r="BE1750" s="303"/>
      <c r="BF1750" s="305"/>
      <c r="BG1750" s="305"/>
      <c r="BH1750" s="306" t="s">
        <v>3446</v>
      </c>
      <c r="BI1750" s="163"/>
      <c r="BJ1750" s="305" t="s">
        <v>110</v>
      </c>
      <c r="BK1750" s="305" t="s">
        <v>115</v>
      </c>
      <c r="BL1750" s="305">
        <v>0.4</v>
      </c>
      <c r="BM1750" s="307"/>
      <c r="BN1750" s="307"/>
      <c r="BO1750" s="307"/>
      <c r="BP1750" s="307"/>
      <c r="BQ1750" s="307"/>
      <c r="BR1750" s="307">
        <v>12</v>
      </c>
      <c r="BS1750" s="307">
        <v>12</v>
      </c>
      <c r="BT1750" s="307"/>
      <c r="BU1750" s="307"/>
      <c r="BV1750" s="309"/>
      <c r="BW1750" s="310"/>
      <c r="BX1750" s="305"/>
      <c r="BY1750" s="308"/>
      <c r="BZ1750" s="308"/>
      <c r="CA1750" s="308"/>
      <c r="CB1750" s="308"/>
      <c r="CC1750" s="307"/>
      <c r="CD1750" s="305"/>
      <c r="CE1750" s="310"/>
      <c r="CF1750" s="305"/>
      <c r="CG1750" s="308"/>
      <c r="CH1750" s="308"/>
      <c r="CI1750" s="308"/>
      <c r="CJ1750" s="308"/>
      <c r="CK1750" s="307"/>
      <c r="CL1750" s="307"/>
      <c r="CM1750" s="307"/>
      <c r="CN1750" s="311"/>
      <c r="CO1750" s="305"/>
      <c r="CP1750" s="305"/>
      <c r="CQ1750" s="308"/>
      <c r="CR1750" s="308"/>
      <c r="CS1750" s="308"/>
      <c r="CT1750" s="308"/>
      <c r="CW1750" s="318" t="s">
        <v>3446</v>
      </c>
      <c r="CX1750" s="318" t="s">
        <v>3464</v>
      </c>
      <c r="CY1750" s="320" t="s">
        <v>925</v>
      </c>
      <c r="CZ1750" s="319" t="s">
        <v>53</v>
      </c>
      <c r="DA1750" s="319" t="s">
        <v>53</v>
      </c>
      <c r="DB1750" s="319">
        <v>30</v>
      </c>
      <c r="DC1750" s="319">
        <v>150</v>
      </c>
      <c r="DD1750" s="319">
        <v>6</v>
      </c>
      <c r="DE1750" s="319">
        <v>6</v>
      </c>
      <c r="DF1750" s="319" t="s">
        <v>48</v>
      </c>
    </row>
    <row r="1751" spans="1:110" s="299" customFormat="1" ht="16" customHeight="1">
      <c r="A1751" s="297" t="s">
        <v>6417</v>
      </c>
      <c r="B1751" s="297" t="s">
        <v>6417</v>
      </c>
      <c r="C1751" s="119" t="s">
        <v>115</v>
      </c>
      <c r="D1751" s="119" t="s">
        <v>3446</v>
      </c>
      <c r="E1751" s="119" t="s">
        <v>3473</v>
      </c>
      <c r="F1751" s="298">
        <v>1751</v>
      </c>
      <c r="G1751" s="119"/>
      <c r="H1751" s="119"/>
      <c r="I1751" s="119"/>
      <c r="J1751" s="119"/>
      <c r="K1751" s="119" t="s">
        <v>378</v>
      </c>
      <c r="L1751" s="119"/>
      <c r="M1751" s="119" t="s">
        <v>147</v>
      </c>
      <c r="N1751" s="119"/>
      <c r="O1751" s="119"/>
      <c r="P1751" s="119"/>
      <c r="Q1751" s="119"/>
      <c r="R1751" s="119">
        <v>1</v>
      </c>
      <c r="S1751" s="119"/>
      <c r="T1751" s="119"/>
      <c r="U1751" s="119"/>
      <c r="V1751" s="119"/>
      <c r="W1751" s="119"/>
      <c r="X1751" s="119" t="s">
        <v>6418</v>
      </c>
      <c r="Y1751" s="119" t="s">
        <v>6419</v>
      </c>
      <c r="Z1751" s="119" t="s">
        <v>6420</v>
      </c>
      <c r="AA1751" s="119" t="s">
        <v>6421</v>
      </c>
      <c r="AB1751" s="119" t="s">
        <v>1209</v>
      </c>
      <c r="AD1751" s="300"/>
      <c r="AE1751" s="304"/>
      <c r="AF1751" s="297"/>
      <c r="AG1751" s="355">
        <v>0</v>
      </c>
      <c r="AH1751" s="297" t="s">
        <v>6417</v>
      </c>
      <c r="AI1751" s="297" t="s">
        <v>6417</v>
      </c>
      <c r="AJ1751" s="302">
        <v>4</v>
      </c>
      <c r="AX1751" s="303"/>
      <c r="AZ1751" s="303"/>
      <c r="BB1751" s="304"/>
      <c r="BC1751" s="304"/>
      <c r="BD1751" s="303"/>
      <c r="BE1751" s="303"/>
      <c r="BF1751" s="305"/>
      <c r="BG1751" s="305"/>
      <c r="BH1751" s="306" t="s">
        <v>3446</v>
      </c>
      <c r="BI1751" s="163"/>
      <c r="BJ1751" s="305" t="s">
        <v>110</v>
      </c>
      <c r="BK1751" s="305" t="s">
        <v>115</v>
      </c>
      <c r="BL1751" s="305">
        <v>0.4</v>
      </c>
      <c r="BM1751" s="307"/>
      <c r="BN1751" s="307"/>
      <c r="BO1751" s="307"/>
      <c r="BP1751" s="307"/>
      <c r="BQ1751" s="307"/>
      <c r="BR1751" s="307">
        <v>12</v>
      </c>
      <c r="BS1751" s="307">
        <v>12</v>
      </c>
      <c r="BT1751" s="307"/>
      <c r="BU1751" s="307"/>
      <c r="BV1751" s="309"/>
      <c r="BW1751" s="310"/>
      <c r="BX1751" s="305"/>
      <c r="BY1751" s="308"/>
      <c r="BZ1751" s="308"/>
      <c r="CA1751" s="308"/>
      <c r="CB1751" s="308"/>
      <c r="CC1751" s="307"/>
      <c r="CD1751" s="305"/>
      <c r="CE1751" s="310"/>
      <c r="CF1751" s="305"/>
      <c r="CG1751" s="308"/>
      <c r="CH1751" s="308"/>
      <c r="CI1751" s="308"/>
      <c r="CJ1751" s="308"/>
      <c r="CK1751" s="307"/>
      <c r="CL1751" s="307"/>
      <c r="CM1751" s="307"/>
      <c r="CN1751" s="311"/>
      <c r="CO1751" s="305"/>
      <c r="CP1751" s="305"/>
      <c r="CQ1751" s="308"/>
      <c r="CR1751" s="308"/>
      <c r="CS1751" s="308"/>
      <c r="CT1751" s="308"/>
      <c r="CW1751" s="318" t="s">
        <v>3446</v>
      </c>
      <c r="CX1751" s="318" t="s">
        <v>3473</v>
      </c>
      <c r="CY1751" s="320" t="s">
        <v>925</v>
      </c>
      <c r="CZ1751" s="319" t="s">
        <v>53</v>
      </c>
      <c r="DA1751" s="319" t="s">
        <v>53</v>
      </c>
      <c r="DB1751" s="319">
        <v>30</v>
      </c>
      <c r="DC1751" s="319">
        <v>150</v>
      </c>
      <c r="DD1751" s="319">
        <v>6</v>
      </c>
      <c r="DE1751" s="319">
        <v>6</v>
      </c>
      <c r="DF1751" s="319" t="s">
        <v>48</v>
      </c>
    </row>
    <row r="1752" spans="1:110" s="299" customFormat="1" ht="16" customHeight="1">
      <c r="A1752" s="297" t="s">
        <v>6422</v>
      </c>
      <c r="B1752" s="297" t="s">
        <v>6422</v>
      </c>
      <c r="C1752" s="119" t="s">
        <v>115</v>
      </c>
      <c r="D1752" s="119" t="s">
        <v>3114</v>
      </c>
      <c r="E1752" s="119" t="s">
        <v>3482</v>
      </c>
      <c r="F1752" s="298">
        <v>1752</v>
      </c>
      <c r="G1752" s="119"/>
      <c r="H1752" s="119"/>
      <c r="I1752" s="119"/>
      <c r="J1752" s="119"/>
      <c r="K1752" s="119" t="s">
        <v>378</v>
      </c>
      <c r="L1752" s="119"/>
      <c r="M1752" s="119" t="s">
        <v>147</v>
      </c>
      <c r="N1752" s="119"/>
      <c r="O1752" s="119"/>
      <c r="P1752" s="119"/>
      <c r="Q1752" s="119"/>
      <c r="R1752" s="119">
        <v>1</v>
      </c>
      <c r="S1752" s="119"/>
      <c r="T1752" s="119"/>
      <c r="U1752" s="119"/>
      <c r="V1752" s="119"/>
      <c r="W1752" s="119"/>
      <c r="X1752" s="119" t="s">
        <v>6423</v>
      </c>
      <c r="Y1752" s="119" t="s">
        <v>6424</v>
      </c>
      <c r="Z1752" s="119" t="s">
        <v>6425</v>
      </c>
      <c r="AA1752" s="119" t="s">
        <v>6426</v>
      </c>
      <c r="AB1752" s="119" t="s">
        <v>1209</v>
      </c>
      <c r="AD1752" s="300"/>
      <c r="AE1752" s="304"/>
      <c r="AF1752" s="297"/>
      <c r="AG1752" s="355">
        <v>0</v>
      </c>
      <c r="AH1752" s="297" t="s">
        <v>6422</v>
      </c>
      <c r="AI1752" s="297" t="s">
        <v>6422</v>
      </c>
      <c r="AJ1752" s="302">
        <v>2</v>
      </c>
      <c r="AX1752" s="303"/>
      <c r="AZ1752" s="303"/>
      <c r="BB1752" s="304"/>
      <c r="BC1752" s="304"/>
      <c r="BD1752" s="303"/>
      <c r="BE1752" s="303"/>
      <c r="BF1752" s="305"/>
      <c r="BG1752" s="305"/>
      <c r="BH1752" s="306" t="s">
        <v>3114</v>
      </c>
      <c r="BI1752" s="163"/>
      <c r="BJ1752" s="305" t="s">
        <v>110</v>
      </c>
      <c r="BK1752" s="305" t="s">
        <v>115</v>
      </c>
      <c r="BL1752" s="305">
        <v>1.5</v>
      </c>
      <c r="BM1752" s="307"/>
      <c r="BN1752" s="307"/>
      <c r="BO1752" s="307"/>
      <c r="BP1752" s="307"/>
      <c r="BQ1752" s="307"/>
      <c r="BR1752" s="307">
        <v>60</v>
      </c>
      <c r="BS1752" s="307">
        <v>60</v>
      </c>
      <c r="BT1752" s="307"/>
      <c r="BU1752" s="307"/>
      <c r="BV1752" s="309"/>
      <c r="BW1752" s="310"/>
      <c r="BX1752" s="305"/>
      <c r="BY1752" s="308"/>
      <c r="BZ1752" s="308"/>
      <c r="CA1752" s="308"/>
      <c r="CB1752" s="308"/>
      <c r="CC1752" s="307"/>
      <c r="CD1752" s="305"/>
      <c r="CE1752" s="310"/>
      <c r="CF1752" s="305"/>
      <c r="CG1752" s="308"/>
      <c r="CH1752" s="308"/>
      <c r="CI1752" s="308"/>
      <c r="CJ1752" s="308"/>
      <c r="CK1752" s="307"/>
      <c r="CL1752" s="307"/>
      <c r="CM1752" s="307"/>
      <c r="CN1752" s="311"/>
      <c r="CO1752" s="305"/>
      <c r="CP1752" s="305"/>
      <c r="CQ1752" s="308"/>
      <c r="CR1752" s="308"/>
      <c r="CS1752" s="308"/>
      <c r="CT1752" s="308"/>
      <c r="CW1752" s="318" t="s">
        <v>3114</v>
      </c>
      <c r="CX1752" s="318" t="s">
        <v>3482</v>
      </c>
      <c r="CY1752" s="320" t="s">
        <v>925</v>
      </c>
      <c r="CZ1752" s="319" t="s">
        <v>53</v>
      </c>
      <c r="DA1752" s="319" t="s">
        <v>53</v>
      </c>
      <c r="DB1752" s="319">
        <v>30</v>
      </c>
      <c r="DC1752" s="319">
        <v>150</v>
      </c>
      <c r="DD1752" s="319">
        <v>30</v>
      </c>
      <c r="DE1752" s="319">
        <v>30</v>
      </c>
      <c r="DF1752" s="319" t="s">
        <v>48</v>
      </c>
    </row>
    <row r="1753" spans="1:110" s="299" customFormat="1" ht="16" customHeight="1">
      <c r="A1753" s="297" t="s">
        <v>6427</v>
      </c>
      <c r="B1753" s="297" t="s">
        <v>6427</v>
      </c>
      <c r="C1753" s="119" t="s">
        <v>115</v>
      </c>
      <c r="D1753" s="119" t="s">
        <v>3482</v>
      </c>
      <c r="E1753" s="119" t="s">
        <v>3491</v>
      </c>
      <c r="F1753" s="298">
        <v>1753</v>
      </c>
      <c r="G1753" s="119"/>
      <c r="H1753" s="119"/>
      <c r="I1753" s="119"/>
      <c r="J1753" s="119"/>
      <c r="K1753" s="119" t="s">
        <v>378</v>
      </c>
      <c r="L1753" s="119"/>
      <c r="M1753" s="119" t="s">
        <v>147</v>
      </c>
      <c r="N1753" s="119"/>
      <c r="O1753" s="119"/>
      <c r="P1753" s="119"/>
      <c r="Q1753" s="119"/>
      <c r="R1753" s="119">
        <v>1</v>
      </c>
      <c r="S1753" s="119"/>
      <c r="T1753" s="119"/>
      <c r="U1753" s="119"/>
      <c r="V1753" s="119"/>
      <c r="W1753" s="119"/>
      <c r="X1753" s="119" t="s">
        <v>6428</v>
      </c>
      <c r="Y1753" s="119" t="s">
        <v>6429</v>
      </c>
      <c r="Z1753" s="119" t="s">
        <v>6430</v>
      </c>
      <c r="AA1753" s="119" t="s">
        <v>6431</v>
      </c>
      <c r="AB1753" s="119" t="s">
        <v>1209</v>
      </c>
      <c r="AD1753" s="300"/>
      <c r="AE1753" s="304"/>
      <c r="AF1753" s="297"/>
      <c r="AG1753" s="355">
        <v>0</v>
      </c>
      <c r="AH1753" s="297" t="s">
        <v>6427</v>
      </c>
      <c r="AI1753" s="297" t="s">
        <v>6427</v>
      </c>
      <c r="AJ1753" s="302">
        <v>3</v>
      </c>
      <c r="AX1753" s="303"/>
      <c r="AZ1753" s="303"/>
      <c r="BB1753" s="304"/>
      <c r="BC1753" s="304"/>
      <c r="BD1753" s="303"/>
      <c r="BE1753" s="303"/>
      <c r="BF1753" s="305"/>
      <c r="BG1753" s="305"/>
      <c r="BH1753" s="306" t="s">
        <v>3482</v>
      </c>
      <c r="BI1753" s="163"/>
      <c r="BJ1753" s="305" t="s">
        <v>110</v>
      </c>
      <c r="BK1753" s="305" t="s">
        <v>115</v>
      </c>
      <c r="BL1753" s="305">
        <v>0.7</v>
      </c>
      <c r="BM1753" s="307"/>
      <c r="BN1753" s="307"/>
      <c r="BO1753" s="307"/>
      <c r="BP1753" s="307"/>
      <c r="BQ1753" s="307"/>
      <c r="BR1753" s="307">
        <v>35</v>
      </c>
      <c r="BS1753" s="307">
        <v>35</v>
      </c>
      <c r="BT1753" s="307"/>
      <c r="BU1753" s="307"/>
      <c r="BV1753" s="309"/>
      <c r="BW1753" s="310"/>
      <c r="BX1753" s="305"/>
      <c r="BY1753" s="308"/>
      <c r="BZ1753" s="308"/>
      <c r="CA1753" s="308"/>
      <c r="CB1753" s="308"/>
      <c r="CC1753" s="307"/>
      <c r="CD1753" s="305"/>
      <c r="CE1753" s="310"/>
      <c r="CF1753" s="305"/>
      <c r="CG1753" s="308"/>
      <c r="CH1753" s="308"/>
      <c r="CI1753" s="308"/>
      <c r="CJ1753" s="308"/>
      <c r="CK1753" s="307"/>
      <c r="CL1753" s="307"/>
      <c r="CM1753" s="307"/>
      <c r="CN1753" s="311"/>
      <c r="CO1753" s="305"/>
      <c r="CP1753" s="305"/>
      <c r="CQ1753" s="308"/>
      <c r="CR1753" s="308"/>
      <c r="CS1753" s="308"/>
      <c r="CT1753" s="308"/>
      <c r="CW1753" s="318" t="s">
        <v>3482</v>
      </c>
      <c r="CX1753" s="318" t="s">
        <v>3491</v>
      </c>
      <c r="CY1753" s="320" t="s">
        <v>925</v>
      </c>
      <c r="CZ1753" s="319" t="s">
        <v>53</v>
      </c>
      <c r="DA1753" s="319" t="s">
        <v>53</v>
      </c>
      <c r="DB1753" s="319">
        <v>30</v>
      </c>
      <c r="DC1753" s="319">
        <v>150</v>
      </c>
      <c r="DD1753" s="319">
        <v>17.5</v>
      </c>
      <c r="DE1753" s="319">
        <v>17.5</v>
      </c>
      <c r="DF1753" s="319" t="s">
        <v>48</v>
      </c>
    </row>
    <row r="1754" spans="1:110" s="299" customFormat="1" ht="16" customHeight="1">
      <c r="A1754" s="297" t="s">
        <v>6432</v>
      </c>
      <c r="B1754" s="297" t="s">
        <v>6432</v>
      </c>
      <c r="C1754" s="119" t="s">
        <v>115</v>
      </c>
      <c r="D1754" s="119" t="s">
        <v>3491</v>
      </c>
      <c r="E1754" s="119" t="s">
        <v>3500</v>
      </c>
      <c r="F1754" s="298">
        <v>1754</v>
      </c>
      <c r="G1754" s="119"/>
      <c r="H1754" s="119"/>
      <c r="I1754" s="119"/>
      <c r="J1754" s="119"/>
      <c r="K1754" s="119" t="s">
        <v>378</v>
      </c>
      <c r="L1754" s="119"/>
      <c r="M1754" s="119" t="s">
        <v>147</v>
      </c>
      <c r="N1754" s="119"/>
      <c r="O1754" s="119"/>
      <c r="P1754" s="119"/>
      <c r="Q1754" s="119"/>
      <c r="R1754" s="119">
        <v>1</v>
      </c>
      <c r="S1754" s="119"/>
      <c r="T1754" s="119"/>
      <c r="U1754" s="119"/>
      <c r="V1754" s="119"/>
      <c r="W1754" s="119"/>
      <c r="X1754" s="119" t="s">
        <v>6433</v>
      </c>
      <c r="Y1754" s="119" t="s">
        <v>6434</v>
      </c>
      <c r="Z1754" s="119" t="s">
        <v>6435</v>
      </c>
      <c r="AA1754" s="119" t="s">
        <v>6436</v>
      </c>
      <c r="AB1754" s="119" t="s">
        <v>1209</v>
      </c>
      <c r="AD1754" s="300"/>
      <c r="AE1754" s="304"/>
      <c r="AF1754" s="297"/>
      <c r="AG1754" s="355">
        <v>0</v>
      </c>
      <c r="AH1754" s="297" t="s">
        <v>6432</v>
      </c>
      <c r="AI1754" s="297" t="s">
        <v>6432</v>
      </c>
      <c r="AJ1754" s="302">
        <v>4</v>
      </c>
      <c r="AX1754" s="303"/>
      <c r="AZ1754" s="303"/>
      <c r="BB1754" s="304"/>
      <c r="BC1754" s="304"/>
      <c r="BD1754" s="303"/>
      <c r="BE1754" s="303"/>
      <c r="BF1754" s="305"/>
      <c r="BG1754" s="305"/>
      <c r="BH1754" s="306" t="s">
        <v>3491</v>
      </c>
      <c r="BI1754" s="163"/>
      <c r="BJ1754" s="305" t="s">
        <v>110</v>
      </c>
      <c r="BK1754" s="305" t="s">
        <v>115</v>
      </c>
      <c r="BL1754" s="305">
        <v>0.4</v>
      </c>
      <c r="BM1754" s="307"/>
      <c r="BN1754" s="307"/>
      <c r="BO1754" s="307"/>
      <c r="BP1754" s="307"/>
      <c r="BQ1754" s="307"/>
      <c r="BR1754" s="307">
        <v>12</v>
      </c>
      <c r="BS1754" s="307">
        <v>12</v>
      </c>
      <c r="BT1754" s="307"/>
      <c r="BU1754" s="307"/>
      <c r="BV1754" s="309"/>
      <c r="BW1754" s="310"/>
      <c r="BX1754" s="305"/>
      <c r="BY1754" s="308"/>
      <c r="BZ1754" s="308"/>
      <c r="CA1754" s="308"/>
      <c r="CB1754" s="308"/>
      <c r="CC1754" s="307"/>
      <c r="CD1754" s="305"/>
      <c r="CE1754" s="310"/>
      <c r="CF1754" s="305"/>
      <c r="CG1754" s="308"/>
      <c r="CH1754" s="308"/>
      <c r="CI1754" s="308"/>
      <c r="CJ1754" s="308"/>
      <c r="CK1754" s="307"/>
      <c r="CL1754" s="307"/>
      <c r="CM1754" s="307"/>
      <c r="CN1754" s="311"/>
      <c r="CO1754" s="305"/>
      <c r="CP1754" s="305"/>
      <c r="CQ1754" s="308"/>
      <c r="CR1754" s="308"/>
      <c r="CS1754" s="308"/>
      <c r="CT1754" s="308"/>
      <c r="CW1754" s="318" t="s">
        <v>3491</v>
      </c>
      <c r="CX1754" s="318" t="s">
        <v>3500</v>
      </c>
      <c r="CY1754" s="320" t="s">
        <v>925</v>
      </c>
      <c r="CZ1754" s="319" t="s">
        <v>53</v>
      </c>
      <c r="DA1754" s="319" t="s">
        <v>53</v>
      </c>
      <c r="DB1754" s="319">
        <v>30</v>
      </c>
      <c r="DC1754" s="319">
        <v>150</v>
      </c>
      <c r="DD1754" s="319">
        <v>6</v>
      </c>
      <c r="DE1754" s="319">
        <v>6</v>
      </c>
      <c r="DF1754" s="319" t="s">
        <v>48</v>
      </c>
    </row>
    <row r="1755" spans="1:110" s="299" customFormat="1" ht="16" customHeight="1">
      <c r="A1755" s="297" t="s">
        <v>6437</v>
      </c>
      <c r="B1755" s="297" t="s">
        <v>6437</v>
      </c>
      <c r="C1755" s="119" t="s">
        <v>115</v>
      </c>
      <c r="D1755" s="119" t="s">
        <v>3491</v>
      </c>
      <c r="E1755" s="119" t="s">
        <v>3509</v>
      </c>
      <c r="F1755" s="298">
        <v>1755</v>
      </c>
      <c r="G1755" s="119"/>
      <c r="H1755" s="119"/>
      <c r="I1755" s="119"/>
      <c r="J1755" s="119"/>
      <c r="K1755" s="119" t="s">
        <v>378</v>
      </c>
      <c r="L1755" s="119"/>
      <c r="M1755" s="119" t="s">
        <v>147</v>
      </c>
      <c r="N1755" s="119"/>
      <c r="O1755" s="119"/>
      <c r="P1755" s="119"/>
      <c r="Q1755" s="119"/>
      <c r="R1755" s="119">
        <v>1</v>
      </c>
      <c r="S1755" s="119"/>
      <c r="T1755" s="119"/>
      <c r="U1755" s="119"/>
      <c r="V1755" s="119"/>
      <c r="W1755" s="119"/>
      <c r="X1755" s="119" t="s">
        <v>6438</v>
      </c>
      <c r="Y1755" s="119" t="s">
        <v>6439</v>
      </c>
      <c r="Z1755" s="119" t="s">
        <v>6440</v>
      </c>
      <c r="AA1755" s="119" t="s">
        <v>6441</v>
      </c>
      <c r="AB1755" s="119" t="s">
        <v>1209</v>
      </c>
      <c r="AD1755" s="300"/>
      <c r="AE1755" s="304"/>
      <c r="AF1755" s="297"/>
      <c r="AG1755" s="355">
        <v>0</v>
      </c>
      <c r="AH1755" s="297" t="s">
        <v>6437</v>
      </c>
      <c r="AI1755" s="297" t="s">
        <v>6437</v>
      </c>
      <c r="AJ1755" s="302">
        <v>4</v>
      </c>
      <c r="AX1755" s="303"/>
      <c r="AZ1755" s="303"/>
      <c r="BB1755" s="304"/>
      <c r="BC1755" s="304"/>
      <c r="BD1755" s="303"/>
      <c r="BE1755" s="303"/>
      <c r="BF1755" s="305"/>
      <c r="BG1755" s="305"/>
      <c r="BH1755" s="306" t="s">
        <v>3491</v>
      </c>
      <c r="BI1755" s="163"/>
      <c r="BJ1755" s="305" t="s">
        <v>110</v>
      </c>
      <c r="BK1755" s="305" t="s">
        <v>115</v>
      </c>
      <c r="BL1755" s="305">
        <v>0.4</v>
      </c>
      <c r="BM1755" s="307"/>
      <c r="BN1755" s="307"/>
      <c r="BO1755" s="307"/>
      <c r="BP1755" s="307"/>
      <c r="BQ1755" s="307"/>
      <c r="BR1755" s="307">
        <v>12</v>
      </c>
      <c r="BS1755" s="307">
        <v>12</v>
      </c>
      <c r="BT1755" s="307"/>
      <c r="BU1755" s="307"/>
      <c r="BV1755" s="309"/>
      <c r="BW1755" s="310"/>
      <c r="BX1755" s="305"/>
      <c r="BY1755" s="308"/>
      <c r="BZ1755" s="308"/>
      <c r="CA1755" s="308"/>
      <c r="CB1755" s="308"/>
      <c r="CC1755" s="307"/>
      <c r="CD1755" s="305"/>
      <c r="CE1755" s="310"/>
      <c r="CF1755" s="305"/>
      <c r="CG1755" s="308"/>
      <c r="CH1755" s="308"/>
      <c r="CI1755" s="308"/>
      <c r="CJ1755" s="308"/>
      <c r="CK1755" s="307"/>
      <c r="CL1755" s="307"/>
      <c r="CM1755" s="307"/>
      <c r="CN1755" s="311"/>
      <c r="CO1755" s="305"/>
      <c r="CP1755" s="305"/>
      <c r="CQ1755" s="308"/>
      <c r="CR1755" s="308"/>
      <c r="CS1755" s="308"/>
      <c r="CT1755" s="308"/>
      <c r="CW1755" s="318" t="s">
        <v>3491</v>
      </c>
      <c r="CX1755" s="318" t="s">
        <v>3509</v>
      </c>
      <c r="CY1755" s="320" t="s">
        <v>925</v>
      </c>
      <c r="CZ1755" s="319" t="s">
        <v>53</v>
      </c>
      <c r="DA1755" s="319" t="s">
        <v>53</v>
      </c>
      <c r="DB1755" s="319">
        <v>30</v>
      </c>
      <c r="DC1755" s="319">
        <v>150</v>
      </c>
      <c r="DD1755" s="319">
        <v>6</v>
      </c>
      <c r="DE1755" s="319">
        <v>6</v>
      </c>
      <c r="DF1755" s="319" t="s">
        <v>48</v>
      </c>
    </row>
    <row r="1756" spans="1:110" s="299" customFormat="1" ht="16" customHeight="1">
      <c r="A1756" s="297" t="s">
        <v>6442</v>
      </c>
      <c r="B1756" s="297" t="s">
        <v>6442</v>
      </c>
      <c r="C1756" s="119" t="s">
        <v>115</v>
      </c>
      <c r="D1756" s="119" t="s">
        <v>3491</v>
      </c>
      <c r="E1756" s="119" t="s">
        <v>3518</v>
      </c>
      <c r="F1756" s="298">
        <v>1756</v>
      </c>
      <c r="G1756" s="119"/>
      <c r="H1756" s="119"/>
      <c r="I1756" s="119"/>
      <c r="J1756" s="119"/>
      <c r="K1756" s="119" t="s">
        <v>378</v>
      </c>
      <c r="L1756" s="119"/>
      <c r="M1756" s="119" t="s">
        <v>147</v>
      </c>
      <c r="N1756" s="119"/>
      <c r="O1756" s="119"/>
      <c r="P1756" s="119"/>
      <c r="Q1756" s="119"/>
      <c r="R1756" s="119">
        <v>1</v>
      </c>
      <c r="S1756" s="119"/>
      <c r="T1756" s="119"/>
      <c r="U1756" s="119"/>
      <c r="V1756" s="119"/>
      <c r="W1756" s="119"/>
      <c r="X1756" s="119" t="s">
        <v>6443</v>
      </c>
      <c r="Y1756" s="119" t="s">
        <v>6444</v>
      </c>
      <c r="Z1756" s="119" t="s">
        <v>6445</v>
      </c>
      <c r="AA1756" s="119" t="s">
        <v>6446</v>
      </c>
      <c r="AB1756" s="119" t="s">
        <v>1209</v>
      </c>
      <c r="AD1756" s="300"/>
      <c r="AE1756" s="304"/>
      <c r="AF1756" s="297"/>
      <c r="AG1756" s="355">
        <v>0</v>
      </c>
      <c r="AH1756" s="297" t="s">
        <v>6442</v>
      </c>
      <c r="AI1756" s="297" t="s">
        <v>6442</v>
      </c>
      <c r="AJ1756" s="302">
        <v>4</v>
      </c>
      <c r="AX1756" s="303"/>
      <c r="AZ1756" s="303"/>
      <c r="BB1756" s="304"/>
      <c r="BC1756" s="304"/>
      <c r="BD1756" s="303"/>
      <c r="BE1756" s="303"/>
      <c r="BF1756" s="305"/>
      <c r="BG1756" s="305"/>
      <c r="BH1756" s="306" t="s">
        <v>3491</v>
      </c>
      <c r="BI1756" s="163"/>
      <c r="BJ1756" s="305" t="s">
        <v>110</v>
      </c>
      <c r="BK1756" s="305" t="s">
        <v>115</v>
      </c>
      <c r="BL1756" s="305">
        <v>0.4</v>
      </c>
      <c r="BM1756" s="307"/>
      <c r="BN1756" s="307"/>
      <c r="BO1756" s="307"/>
      <c r="BP1756" s="307"/>
      <c r="BQ1756" s="307"/>
      <c r="BR1756" s="307">
        <v>12</v>
      </c>
      <c r="BS1756" s="307">
        <v>12</v>
      </c>
      <c r="BT1756" s="307"/>
      <c r="BU1756" s="307"/>
      <c r="BV1756" s="309"/>
      <c r="BW1756" s="310"/>
      <c r="BX1756" s="305"/>
      <c r="BY1756" s="308"/>
      <c r="BZ1756" s="308"/>
      <c r="CA1756" s="308"/>
      <c r="CB1756" s="308"/>
      <c r="CC1756" s="307"/>
      <c r="CD1756" s="305"/>
      <c r="CE1756" s="310"/>
      <c r="CF1756" s="305"/>
      <c r="CG1756" s="308"/>
      <c r="CH1756" s="308"/>
      <c r="CI1756" s="308"/>
      <c r="CJ1756" s="308"/>
      <c r="CK1756" s="307"/>
      <c r="CL1756" s="307"/>
      <c r="CM1756" s="307"/>
      <c r="CN1756" s="311"/>
      <c r="CO1756" s="305"/>
      <c r="CP1756" s="305"/>
      <c r="CQ1756" s="308"/>
      <c r="CR1756" s="308"/>
      <c r="CS1756" s="308"/>
      <c r="CT1756" s="308"/>
      <c r="CW1756" s="318" t="s">
        <v>3491</v>
      </c>
      <c r="CX1756" s="318" t="s">
        <v>3518</v>
      </c>
      <c r="CY1756" s="320" t="s">
        <v>925</v>
      </c>
      <c r="CZ1756" s="319" t="s">
        <v>53</v>
      </c>
      <c r="DA1756" s="319" t="s">
        <v>53</v>
      </c>
      <c r="DB1756" s="319">
        <v>30</v>
      </c>
      <c r="DC1756" s="319">
        <v>150</v>
      </c>
      <c r="DD1756" s="319">
        <v>6</v>
      </c>
      <c r="DE1756" s="319">
        <v>6</v>
      </c>
      <c r="DF1756" s="319" t="s">
        <v>48</v>
      </c>
    </row>
    <row r="1757" spans="1:110" s="299" customFormat="1" ht="16" customHeight="1">
      <c r="A1757" s="297" t="s">
        <v>6447</v>
      </c>
      <c r="B1757" s="297" t="s">
        <v>6447</v>
      </c>
      <c r="C1757" s="119" t="s">
        <v>115</v>
      </c>
      <c r="D1757" s="119" t="s">
        <v>3482</v>
      </c>
      <c r="E1757" s="119" t="s">
        <v>3527</v>
      </c>
      <c r="F1757" s="298">
        <v>1757</v>
      </c>
      <c r="G1757" s="119"/>
      <c r="H1757" s="119"/>
      <c r="I1757" s="119"/>
      <c r="J1757" s="119"/>
      <c r="K1757" s="119" t="s">
        <v>378</v>
      </c>
      <c r="L1757" s="119"/>
      <c r="M1757" s="119" t="s">
        <v>147</v>
      </c>
      <c r="N1757" s="119"/>
      <c r="O1757" s="119"/>
      <c r="P1757" s="119"/>
      <c r="Q1757" s="119"/>
      <c r="R1757" s="119">
        <v>1</v>
      </c>
      <c r="S1757" s="119"/>
      <c r="T1757" s="119"/>
      <c r="U1757" s="119"/>
      <c r="V1757" s="119"/>
      <c r="W1757" s="119"/>
      <c r="X1757" s="119" t="s">
        <v>6448</v>
      </c>
      <c r="Y1757" s="119" t="s">
        <v>6449</v>
      </c>
      <c r="Z1757" s="119" t="s">
        <v>6450</v>
      </c>
      <c r="AA1757" s="119" t="s">
        <v>6451</v>
      </c>
      <c r="AB1757" s="119" t="s">
        <v>1209</v>
      </c>
      <c r="AD1757" s="300"/>
      <c r="AE1757" s="304"/>
      <c r="AF1757" s="297"/>
      <c r="AG1757" s="355">
        <v>0</v>
      </c>
      <c r="AH1757" s="297" t="s">
        <v>6447</v>
      </c>
      <c r="AI1757" s="297" t="s">
        <v>6447</v>
      </c>
      <c r="AJ1757" s="302">
        <v>3</v>
      </c>
      <c r="AX1757" s="303"/>
      <c r="AZ1757" s="303"/>
      <c r="BB1757" s="304"/>
      <c r="BC1757" s="304"/>
      <c r="BD1757" s="303"/>
      <c r="BE1757" s="303"/>
      <c r="BF1757" s="305"/>
      <c r="BG1757" s="305"/>
      <c r="BH1757" s="306" t="s">
        <v>3482</v>
      </c>
      <c r="BI1757" s="163"/>
      <c r="BJ1757" s="305" t="s">
        <v>110</v>
      </c>
      <c r="BK1757" s="305" t="s">
        <v>115</v>
      </c>
      <c r="BL1757" s="305">
        <v>0.7</v>
      </c>
      <c r="BM1757" s="307"/>
      <c r="BN1757" s="307"/>
      <c r="BO1757" s="307"/>
      <c r="BP1757" s="307"/>
      <c r="BQ1757" s="307"/>
      <c r="BR1757" s="307">
        <v>35</v>
      </c>
      <c r="BS1757" s="307">
        <v>35</v>
      </c>
      <c r="BT1757" s="307"/>
      <c r="BU1757" s="307"/>
      <c r="BV1757" s="309"/>
      <c r="BW1757" s="310"/>
      <c r="BX1757" s="305"/>
      <c r="BY1757" s="308"/>
      <c r="BZ1757" s="308"/>
      <c r="CA1757" s="308"/>
      <c r="CB1757" s="308"/>
      <c r="CC1757" s="307"/>
      <c r="CD1757" s="305"/>
      <c r="CE1757" s="310"/>
      <c r="CF1757" s="305"/>
      <c r="CG1757" s="308"/>
      <c r="CH1757" s="308"/>
      <c r="CI1757" s="308"/>
      <c r="CJ1757" s="308"/>
      <c r="CK1757" s="307"/>
      <c r="CL1757" s="307"/>
      <c r="CM1757" s="307"/>
      <c r="CN1757" s="311"/>
      <c r="CO1757" s="305"/>
      <c r="CP1757" s="305"/>
      <c r="CQ1757" s="308"/>
      <c r="CR1757" s="308"/>
      <c r="CS1757" s="308"/>
      <c r="CT1757" s="308"/>
      <c r="CW1757" s="318" t="s">
        <v>3482</v>
      </c>
      <c r="CX1757" s="318" t="s">
        <v>3527</v>
      </c>
      <c r="CY1757" s="320" t="s">
        <v>925</v>
      </c>
      <c r="CZ1757" s="319" t="s">
        <v>53</v>
      </c>
      <c r="DA1757" s="319" t="s">
        <v>53</v>
      </c>
      <c r="DB1757" s="319">
        <v>30</v>
      </c>
      <c r="DC1757" s="319">
        <v>150</v>
      </c>
      <c r="DD1757" s="319">
        <v>17.5</v>
      </c>
      <c r="DE1757" s="319">
        <v>17.5</v>
      </c>
      <c r="DF1757" s="319" t="s">
        <v>48</v>
      </c>
    </row>
    <row r="1758" spans="1:110" s="299" customFormat="1" ht="16" customHeight="1">
      <c r="A1758" s="297" t="s">
        <v>6452</v>
      </c>
      <c r="B1758" s="297" t="s">
        <v>6452</v>
      </c>
      <c r="C1758" s="119" t="s">
        <v>115</v>
      </c>
      <c r="D1758" s="119" t="s">
        <v>3527</v>
      </c>
      <c r="E1758" s="119" t="s">
        <v>3536</v>
      </c>
      <c r="F1758" s="298">
        <v>1758</v>
      </c>
      <c r="G1758" s="119"/>
      <c r="H1758" s="119"/>
      <c r="I1758" s="119"/>
      <c r="J1758" s="119"/>
      <c r="K1758" s="119" t="s">
        <v>378</v>
      </c>
      <c r="L1758" s="119"/>
      <c r="M1758" s="119" t="s">
        <v>147</v>
      </c>
      <c r="N1758" s="119"/>
      <c r="O1758" s="119"/>
      <c r="P1758" s="119"/>
      <c r="Q1758" s="119"/>
      <c r="R1758" s="119">
        <v>1</v>
      </c>
      <c r="S1758" s="119"/>
      <c r="T1758" s="119"/>
      <c r="U1758" s="119"/>
      <c r="V1758" s="119"/>
      <c r="W1758" s="119"/>
      <c r="X1758" s="119" t="s">
        <v>6453</v>
      </c>
      <c r="Y1758" s="119" t="s">
        <v>6454</v>
      </c>
      <c r="Z1758" s="119" t="s">
        <v>6455</v>
      </c>
      <c r="AA1758" s="119" t="s">
        <v>6456</v>
      </c>
      <c r="AB1758" s="119" t="s">
        <v>1209</v>
      </c>
      <c r="AD1758" s="300"/>
      <c r="AE1758" s="304"/>
      <c r="AF1758" s="297"/>
      <c r="AG1758" s="355">
        <v>0</v>
      </c>
      <c r="AH1758" s="297" t="s">
        <v>6452</v>
      </c>
      <c r="AI1758" s="297" t="s">
        <v>6452</v>
      </c>
      <c r="AJ1758" s="302">
        <v>4</v>
      </c>
      <c r="AX1758" s="303"/>
      <c r="AZ1758" s="303"/>
      <c r="BB1758" s="304"/>
      <c r="BC1758" s="304"/>
      <c r="BD1758" s="303"/>
      <c r="BE1758" s="303"/>
      <c r="BF1758" s="305"/>
      <c r="BG1758" s="305"/>
      <c r="BH1758" s="306" t="s">
        <v>3527</v>
      </c>
      <c r="BI1758" s="163"/>
      <c r="BJ1758" s="305" t="s">
        <v>110</v>
      </c>
      <c r="BK1758" s="305" t="s">
        <v>115</v>
      </c>
      <c r="BL1758" s="305">
        <v>0.4</v>
      </c>
      <c r="BM1758" s="307"/>
      <c r="BN1758" s="307"/>
      <c r="BO1758" s="307"/>
      <c r="BP1758" s="307"/>
      <c r="BQ1758" s="307"/>
      <c r="BR1758" s="307">
        <v>12</v>
      </c>
      <c r="BS1758" s="307">
        <v>12</v>
      </c>
      <c r="BT1758" s="307"/>
      <c r="BU1758" s="307"/>
      <c r="BV1758" s="309"/>
      <c r="BW1758" s="310"/>
      <c r="BX1758" s="305"/>
      <c r="BY1758" s="308"/>
      <c r="BZ1758" s="308"/>
      <c r="CA1758" s="308"/>
      <c r="CB1758" s="308"/>
      <c r="CC1758" s="307"/>
      <c r="CD1758" s="305"/>
      <c r="CE1758" s="310"/>
      <c r="CF1758" s="305"/>
      <c r="CG1758" s="308"/>
      <c r="CH1758" s="308"/>
      <c r="CI1758" s="308"/>
      <c r="CJ1758" s="308"/>
      <c r="CK1758" s="307"/>
      <c r="CL1758" s="307"/>
      <c r="CM1758" s="307"/>
      <c r="CN1758" s="311"/>
      <c r="CO1758" s="305"/>
      <c r="CP1758" s="305"/>
      <c r="CQ1758" s="308"/>
      <c r="CR1758" s="308"/>
      <c r="CS1758" s="308"/>
      <c r="CT1758" s="308"/>
      <c r="CW1758" s="318" t="s">
        <v>3527</v>
      </c>
      <c r="CX1758" s="318" t="s">
        <v>3536</v>
      </c>
      <c r="CY1758" s="320" t="s">
        <v>925</v>
      </c>
      <c r="CZ1758" s="319" t="s">
        <v>53</v>
      </c>
      <c r="DA1758" s="319" t="s">
        <v>53</v>
      </c>
      <c r="DB1758" s="319">
        <v>30</v>
      </c>
      <c r="DC1758" s="319">
        <v>150</v>
      </c>
      <c r="DD1758" s="319">
        <v>6</v>
      </c>
      <c r="DE1758" s="319">
        <v>6</v>
      </c>
      <c r="DF1758" s="319" t="s">
        <v>48</v>
      </c>
    </row>
    <row r="1759" spans="1:110" s="299" customFormat="1" ht="16" customHeight="1">
      <c r="A1759" s="297" t="s">
        <v>6457</v>
      </c>
      <c r="B1759" s="297" t="s">
        <v>6457</v>
      </c>
      <c r="C1759" s="119" t="s">
        <v>115</v>
      </c>
      <c r="D1759" s="119" t="s">
        <v>3527</v>
      </c>
      <c r="E1759" s="119" t="s">
        <v>3545</v>
      </c>
      <c r="F1759" s="298">
        <v>1759</v>
      </c>
      <c r="G1759" s="119"/>
      <c r="H1759" s="119"/>
      <c r="I1759" s="119"/>
      <c r="J1759" s="119"/>
      <c r="K1759" s="119" t="s">
        <v>378</v>
      </c>
      <c r="L1759" s="119"/>
      <c r="M1759" s="119" t="s">
        <v>147</v>
      </c>
      <c r="N1759" s="119"/>
      <c r="O1759" s="119"/>
      <c r="P1759" s="119"/>
      <c r="Q1759" s="119"/>
      <c r="R1759" s="119">
        <v>1</v>
      </c>
      <c r="S1759" s="119"/>
      <c r="T1759" s="119"/>
      <c r="U1759" s="119"/>
      <c r="V1759" s="119"/>
      <c r="W1759" s="119"/>
      <c r="X1759" s="119" t="s">
        <v>6458</v>
      </c>
      <c r="Y1759" s="119" t="s">
        <v>6459</v>
      </c>
      <c r="Z1759" s="119" t="s">
        <v>6460</v>
      </c>
      <c r="AA1759" s="119" t="s">
        <v>6461</v>
      </c>
      <c r="AB1759" s="119" t="s">
        <v>1209</v>
      </c>
      <c r="AD1759" s="300"/>
      <c r="AE1759" s="304"/>
      <c r="AF1759" s="297"/>
      <c r="AG1759" s="355">
        <v>0</v>
      </c>
      <c r="AH1759" s="297" t="s">
        <v>6457</v>
      </c>
      <c r="AI1759" s="297" t="s">
        <v>6457</v>
      </c>
      <c r="AJ1759" s="302">
        <v>4</v>
      </c>
      <c r="AX1759" s="303"/>
      <c r="AZ1759" s="303"/>
      <c r="BB1759" s="304"/>
      <c r="BC1759" s="304"/>
      <c r="BD1759" s="303"/>
      <c r="BE1759" s="303"/>
      <c r="BF1759" s="305"/>
      <c r="BG1759" s="305"/>
      <c r="BH1759" s="306" t="s">
        <v>3527</v>
      </c>
      <c r="BI1759" s="163"/>
      <c r="BJ1759" s="305" t="s">
        <v>110</v>
      </c>
      <c r="BK1759" s="305" t="s">
        <v>115</v>
      </c>
      <c r="BL1759" s="305">
        <v>0.4</v>
      </c>
      <c r="BM1759" s="307"/>
      <c r="BN1759" s="307"/>
      <c r="BO1759" s="307"/>
      <c r="BP1759" s="307"/>
      <c r="BQ1759" s="307"/>
      <c r="BR1759" s="307">
        <v>12</v>
      </c>
      <c r="BS1759" s="307">
        <v>12</v>
      </c>
      <c r="BT1759" s="307"/>
      <c r="BU1759" s="307"/>
      <c r="BV1759" s="309"/>
      <c r="BW1759" s="310"/>
      <c r="BX1759" s="305"/>
      <c r="BY1759" s="308"/>
      <c r="BZ1759" s="308"/>
      <c r="CA1759" s="308"/>
      <c r="CB1759" s="308"/>
      <c r="CC1759" s="307"/>
      <c r="CD1759" s="305"/>
      <c r="CE1759" s="310"/>
      <c r="CF1759" s="305"/>
      <c r="CG1759" s="308"/>
      <c r="CH1759" s="308"/>
      <c r="CI1759" s="308"/>
      <c r="CJ1759" s="308"/>
      <c r="CK1759" s="307"/>
      <c r="CL1759" s="307"/>
      <c r="CM1759" s="307"/>
      <c r="CN1759" s="311"/>
      <c r="CO1759" s="305"/>
      <c r="CP1759" s="305"/>
      <c r="CQ1759" s="308"/>
      <c r="CR1759" s="308"/>
      <c r="CS1759" s="308"/>
      <c r="CT1759" s="308"/>
      <c r="CW1759" s="318" t="s">
        <v>3527</v>
      </c>
      <c r="CX1759" s="318" t="s">
        <v>3545</v>
      </c>
      <c r="CY1759" s="320" t="s">
        <v>925</v>
      </c>
      <c r="CZ1759" s="319" t="s">
        <v>53</v>
      </c>
      <c r="DA1759" s="319" t="s">
        <v>53</v>
      </c>
      <c r="DB1759" s="319">
        <v>30</v>
      </c>
      <c r="DC1759" s="319">
        <v>150</v>
      </c>
      <c r="DD1759" s="319">
        <v>6</v>
      </c>
      <c r="DE1759" s="319">
        <v>6</v>
      </c>
      <c r="DF1759" s="319" t="s">
        <v>48</v>
      </c>
    </row>
    <row r="1760" spans="1:110" s="299" customFormat="1" ht="16" customHeight="1">
      <c r="A1760" s="297" t="s">
        <v>6462</v>
      </c>
      <c r="B1760" s="297" t="s">
        <v>6462</v>
      </c>
      <c r="C1760" s="119" t="s">
        <v>115</v>
      </c>
      <c r="D1760" s="119" t="s">
        <v>3527</v>
      </c>
      <c r="E1760" s="119" t="s">
        <v>3554</v>
      </c>
      <c r="F1760" s="298">
        <v>1760</v>
      </c>
      <c r="G1760" s="119"/>
      <c r="H1760" s="119"/>
      <c r="I1760" s="119"/>
      <c r="J1760" s="119"/>
      <c r="K1760" s="119" t="s">
        <v>378</v>
      </c>
      <c r="L1760" s="119"/>
      <c r="M1760" s="119" t="s">
        <v>147</v>
      </c>
      <c r="N1760" s="119"/>
      <c r="O1760" s="119"/>
      <c r="P1760" s="119"/>
      <c r="Q1760" s="119"/>
      <c r="R1760" s="119">
        <v>1</v>
      </c>
      <c r="S1760" s="119"/>
      <c r="T1760" s="119"/>
      <c r="U1760" s="119"/>
      <c r="V1760" s="119"/>
      <c r="W1760" s="119"/>
      <c r="X1760" s="119" t="s">
        <v>6463</v>
      </c>
      <c r="Y1760" s="119" t="s">
        <v>6464</v>
      </c>
      <c r="Z1760" s="119" t="s">
        <v>6465</v>
      </c>
      <c r="AA1760" s="119" t="s">
        <v>6466</v>
      </c>
      <c r="AB1760" s="119" t="s">
        <v>1209</v>
      </c>
      <c r="AD1760" s="300"/>
      <c r="AE1760" s="304"/>
      <c r="AF1760" s="297"/>
      <c r="AG1760" s="355">
        <v>0</v>
      </c>
      <c r="AH1760" s="297" t="s">
        <v>6462</v>
      </c>
      <c r="AI1760" s="297" t="s">
        <v>6462</v>
      </c>
      <c r="AJ1760" s="302">
        <v>4</v>
      </c>
      <c r="AX1760" s="303"/>
      <c r="AZ1760" s="303"/>
      <c r="BB1760" s="304"/>
      <c r="BC1760" s="304"/>
      <c r="BD1760" s="303"/>
      <c r="BE1760" s="303"/>
      <c r="BF1760" s="305"/>
      <c r="BG1760" s="305"/>
      <c r="BH1760" s="306" t="s">
        <v>3527</v>
      </c>
      <c r="BI1760" s="163"/>
      <c r="BJ1760" s="305" t="s">
        <v>110</v>
      </c>
      <c r="BK1760" s="305" t="s">
        <v>115</v>
      </c>
      <c r="BL1760" s="305">
        <v>0.4</v>
      </c>
      <c r="BM1760" s="307"/>
      <c r="BN1760" s="307"/>
      <c r="BO1760" s="307"/>
      <c r="BP1760" s="307"/>
      <c r="BQ1760" s="307"/>
      <c r="BR1760" s="307">
        <v>12</v>
      </c>
      <c r="BS1760" s="307">
        <v>12</v>
      </c>
      <c r="BT1760" s="307"/>
      <c r="BU1760" s="307"/>
      <c r="BV1760" s="309"/>
      <c r="BW1760" s="310"/>
      <c r="BX1760" s="305"/>
      <c r="BY1760" s="308"/>
      <c r="BZ1760" s="308"/>
      <c r="CA1760" s="308"/>
      <c r="CB1760" s="308"/>
      <c r="CC1760" s="307"/>
      <c r="CD1760" s="305"/>
      <c r="CE1760" s="310"/>
      <c r="CF1760" s="305"/>
      <c r="CG1760" s="308"/>
      <c r="CH1760" s="308"/>
      <c r="CI1760" s="308"/>
      <c r="CJ1760" s="308"/>
      <c r="CK1760" s="307"/>
      <c r="CL1760" s="307"/>
      <c r="CM1760" s="307"/>
      <c r="CN1760" s="311"/>
      <c r="CO1760" s="305"/>
      <c r="CP1760" s="305"/>
      <c r="CQ1760" s="308"/>
      <c r="CR1760" s="308"/>
      <c r="CS1760" s="308"/>
      <c r="CT1760" s="308"/>
      <c r="CW1760" s="318" t="s">
        <v>3527</v>
      </c>
      <c r="CX1760" s="318" t="s">
        <v>3554</v>
      </c>
      <c r="CY1760" s="320" t="s">
        <v>925</v>
      </c>
      <c r="CZ1760" s="319" t="s">
        <v>53</v>
      </c>
      <c r="DA1760" s="319" t="s">
        <v>53</v>
      </c>
      <c r="DB1760" s="319">
        <v>30</v>
      </c>
      <c r="DC1760" s="319">
        <v>150</v>
      </c>
      <c r="DD1760" s="319">
        <v>6</v>
      </c>
      <c r="DE1760" s="319">
        <v>6</v>
      </c>
      <c r="DF1760" s="319" t="s">
        <v>48</v>
      </c>
    </row>
    <row r="1761" spans="1:110" s="299" customFormat="1" ht="16" customHeight="1">
      <c r="A1761" s="297" t="s">
        <v>6467</v>
      </c>
      <c r="B1761" s="297" t="s">
        <v>6467</v>
      </c>
      <c r="C1761" s="119" t="s">
        <v>115</v>
      </c>
      <c r="D1761" s="119" t="s">
        <v>3482</v>
      </c>
      <c r="E1761" s="119" t="s">
        <v>3563</v>
      </c>
      <c r="F1761" s="298">
        <v>1761</v>
      </c>
      <c r="G1761" s="119"/>
      <c r="H1761" s="119"/>
      <c r="I1761" s="119"/>
      <c r="J1761" s="119"/>
      <c r="K1761" s="119" t="s">
        <v>378</v>
      </c>
      <c r="L1761" s="119"/>
      <c r="M1761" s="119" t="s">
        <v>147</v>
      </c>
      <c r="N1761" s="119"/>
      <c r="O1761" s="119"/>
      <c r="P1761" s="119"/>
      <c r="Q1761" s="119"/>
      <c r="R1761" s="119">
        <v>1</v>
      </c>
      <c r="S1761" s="119"/>
      <c r="T1761" s="119"/>
      <c r="U1761" s="119"/>
      <c r="V1761" s="119"/>
      <c r="W1761" s="119"/>
      <c r="X1761" s="119" t="s">
        <v>6468</v>
      </c>
      <c r="Y1761" s="119" t="s">
        <v>6469</v>
      </c>
      <c r="Z1761" s="119" t="s">
        <v>6470</v>
      </c>
      <c r="AA1761" s="119" t="s">
        <v>6471</v>
      </c>
      <c r="AB1761" s="119" t="s">
        <v>1209</v>
      </c>
      <c r="AD1761" s="300"/>
      <c r="AE1761" s="304"/>
      <c r="AF1761" s="297"/>
      <c r="AG1761" s="355">
        <v>0</v>
      </c>
      <c r="AH1761" s="297" t="s">
        <v>6467</v>
      </c>
      <c r="AI1761" s="297" t="s">
        <v>6467</v>
      </c>
      <c r="AJ1761" s="302">
        <v>3</v>
      </c>
      <c r="AX1761" s="303"/>
      <c r="AZ1761" s="303"/>
      <c r="BB1761" s="304"/>
      <c r="BC1761" s="304"/>
      <c r="BD1761" s="303"/>
      <c r="BE1761" s="303"/>
      <c r="BF1761" s="305"/>
      <c r="BG1761" s="305"/>
      <c r="BH1761" s="306" t="s">
        <v>3482</v>
      </c>
      <c r="BI1761" s="163"/>
      <c r="BJ1761" s="305" t="s">
        <v>110</v>
      </c>
      <c r="BK1761" s="305" t="s">
        <v>115</v>
      </c>
      <c r="BL1761" s="305">
        <v>0.7</v>
      </c>
      <c r="BM1761" s="307"/>
      <c r="BN1761" s="307"/>
      <c r="BO1761" s="307"/>
      <c r="BP1761" s="307"/>
      <c r="BQ1761" s="307"/>
      <c r="BR1761" s="307">
        <v>35</v>
      </c>
      <c r="BS1761" s="307">
        <v>35</v>
      </c>
      <c r="BT1761" s="307"/>
      <c r="BU1761" s="307"/>
      <c r="BV1761" s="309"/>
      <c r="BW1761" s="310"/>
      <c r="BX1761" s="305"/>
      <c r="BY1761" s="308"/>
      <c r="BZ1761" s="308"/>
      <c r="CA1761" s="308"/>
      <c r="CB1761" s="308"/>
      <c r="CC1761" s="307"/>
      <c r="CD1761" s="305"/>
      <c r="CE1761" s="310"/>
      <c r="CF1761" s="305"/>
      <c r="CG1761" s="308"/>
      <c r="CH1761" s="308"/>
      <c r="CI1761" s="308"/>
      <c r="CJ1761" s="308"/>
      <c r="CK1761" s="307"/>
      <c r="CL1761" s="307"/>
      <c r="CM1761" s="307"/>
      <c r="CN1761" s="311"/>
      <c r="CO1761" s="305"/>
      <c r="CP1761" s="305"/>
      <c r="CQ1761" s="308"/>
      <c r="CR1761" s="308"/>
      <c r="CS1761" s="308"/>
      <c r="CT1761" s="308"/>
      <c r="CW1761" s="318" t="s">
        <v>3482</v>
      </c>
      <c r="CX1761" s="318" t="s">
        <v>3563</v>
      </c>
      <c r="CY1761" s="320" t="s">
        <v>925</v>
      </c>
      <c r="CZ1761" s="319" t="s">
        <v>53</v>
      </c>
      <c r="DA1761" s="319" t="s">
        <v>53</v>
      </c>
      <c r="DB1761" s="319">
        <v>30</v>
      </c>
      <c r="DC1761" s="319">
        <v>150</v>
      </c>
      <c r="DD1761" s="319">
        <v>17.5</v>
      </c>
      <c r="DE1761" s="319">
        <v>17.5</v>
      </c>
      <c r="DF1761" s="319" t="s">
        <v>48</v>
      </c>
    </row>
    <row r="1762" spans="1:110" s="299" customFormat="1" ht="16" customHeight="1">
      <c r="A1762" s="297" t="s">
        <v>6472</v>
      </c>
      <c r="B1762" s="297" t="s">
        <v>6472</v>
      </c>
      <c r="C1762" s="119" t="s">
        <v>115</v>
      </c>
      <c r="D1762" s="119" t="s">
        <v>3563</v>
      </c>
      <c r="E1762" s="119" t="s">
        <v>3572</v>
      </c>
      <c r="F1762" s="298">
        <v>1762</v>
      </c>
      <c r="G1762" s="119"/>
      <c r="H1762" s="119"/>
      <c r="I1762" s="119"/>
      <c r="J1762" s="119"/>
      <c r="K1762" s="119" t="s">
        <v>378</v>
      </c>
      <c r="L1762" s="119"/>
      <c r="M1762" s="119" t="s">
        <v>147</v>
      </c>
      <c r="N1762" s="119"/>
      <c r="O1762" s="119"/>
      <c r="P1762" s="119"/>
      <c r="Q1762" s="119"/>
      <c r="R1762" s="119">
        <v>1</v>
      </c>
      <c r="S1762" s="119"/>
      <c r="T1762" s="119"/>
      <c r="U1762" s="119"/>
      <c r="V1762" s="119"/>
      <c r="W1762" s="119"/>
      <c r="X1762" s="119" t="s">
        <v>6473</v>
      </c>
      <c r="Y1762" s="119" t="s">
        <v>6474</v>
      </c>
      <c r="Z1762" s="119" t="s">
        <v>6475</v>
      </c>
      <c r="AA1762" s="119" t="s">
        <v>6476</v>
      </c>
      <c r="AB1762" s="119" t="s">
        <v>1209</v>
      </c>
      <c r="AD1762" s="300"/>
      <c r="AE1762" s="304"/>
      <c r="AF1762" s="297"/>
      <c r="AG1762" s="355">
        <v>0</v>
      </c>
      <c r="AH1762" s="297" t="s">
        <v>6472</v>
      </c>
      <c r="AI1762" s="297" t="s">
        <v>6472</v>
      </c>
      <c r="AJ1762" s="302">
        <v>4</v>
      </c>
      <c r="AX1762" s="303"/>
      <c r="AZ1762" s="303"/>
      <c r="BB1762" s="304"/>
      <c r="BC1762" s="304"/>
      <c r="BD1762" s="303"/>
      <c r="BE1762" s="303"/>
      <c r="BF1762" s="305"/>
      <c r="BG1762" s="305"/>
      <c r="BH1762" s="306" t="s">
        <v>3563</v>
      </c>
      <c r="BI1762" s="163"/>
      <c r="BJ1762" s="305" t="s">
        <v>110</v>
      </c>
      <c r="BK1762" s="305" t="s">
        <v>115</v>
      </c>
      <c r="BL1762" s="305">
        <v>0.4</v>
      </c>
      <c r="BM1762" s="307"/>
      <c r="BN1762" s="307"/>
      <c r="BO1762" s="307"/>
      <c r="BP1762" s="307"/>
      <c r="BQ1762" s="307"/>
      <c r="BR1762" s="307">
        <v>12</v>
      </c>
      <c r="BS1762" s="307">
        <v>12</v>
      </c>
      <c r="BT1762" s="307"/>
      <c r="BU1762" s="307"/>
      <c r="BV1762" s="309"/>
      <c r="BW1762" s="310"/>
      <c r="BX1762" s="305"/>
      <c r="BY1762" s="308"/>
      <c r="BZ1762" s="308"/>
      <c r="CA1762" s="308"/>
      <c r="CB1762" s="308"/>
      <c r="CC1762" s="307"/>
      <c r="CD1762" s="305"/>
      <c r="CE1762" s="310"/>
      <c r="CF1762" s="305"/>
      <c r="CG1762" s="308"/>
      <c r="CH1762" s="308"/>
      <c r="CI1762" s="308"/>
      <c r="CJ1762" s="308"/>
      <c r="CK1762" s="307"/>
      <c r="CL1762" s="307"/>
      <c r="CM1762" s="307"/>
      <c r="CN1762" s="311"/>
      <c r="CO1762" s="305"/>
      <c r="CP1762" s="305"/>
      <c r="CQ1762" s="308"/>
      <c r="CR1762" s="308"/>
      <c r="CS1762" s="308"/>
      <c r="CT1762" s="308"/>
      <c r="CW1762" s="318" t="s">
        <v>3563</v>
      </c>
      <c r="CX1762" s="318" t="s">
        <v>3572</v>
      </c>
      <c r="CY1762" s="320" t="s">
        <v>925</v>
      </c>
      <c r="CZ1762" s="319" t="s">
        <v>53</v>
      </c>
      <c r="DA1762" s="319" t="s">
        <v>53</v>
      </c>
      <c r="DB1762" s="319">
        <v>30</v>
      </c>
      <c r="DC1762" s="319">
        <v>150</v>
      </c>
      <c r="DD1762" s="319">
        <v>6</v>
      </c>
      <c r="DE1762" s="319">
        <v>6</v>
      </c>
      <c r="DF1762" s="319" t="s">
        <v>48</v>
      </c>
    </row>
    <row r="1763" spans="1:110" s="299" customFormat="1" ht="16" customHeight="1">
      <c r="A1763" s="297" t="s">
        <v>6477</v>
      </c>
      <c r="B1763" s="297" t="s">
        <v>6477</v>
      </c>
      <c r="C1763" s="119" t="s">
        <v>115</v>
      </c>
      <c r="D1763" s="119" t="s">
        <v>3563</v>
      </c>
      <c r="E1763" s="119" t="s">
        <v>3581</v>
      </c>
      <c r="F1763" s="298">
        <v>1763</v>
      </c>
      <c r="G1763" s="119"/>
      <c r="H1763" s="119"/>
      <c r="I1763" s="119"/>
      <c r="J1763" s="119"/>
      <c r="K1763" s="119" t="s">
        <v>378</v>
      </c>
      <c r="L1763" s="119"/>
      <c r="M1763" s="119" t="s">
        <v>147</v>
      </c>
      <c r="N1763" s="119"/>
      <c r="O1763" s="119"/>
      <c r="P1763" s="119"/>
      <c r="Q1763" s="119"/>
      <c r="R1763" s="119">
        <v>1</v>
      </c>
      <c r="S1763" s="119"/>
      <c r="T1763" s="119"/>
      <c r="U1763" s="119"/>
      <c r="V1763" s="119"/>
      <c r="W1763" s="119"/>
      <c r="X1763" s="119" t="s">
        <v>6478</v>
      </c>
      <c r="Y1763" s="119" t="s">
        <v>6479</v>
      </c>
      <c r="Z1763" s="119" t="s">
        <v>6480</v>
      </c>
      <c r="AA1763" s="119" t="s">
        <v>6481</v>
      </c>
      <c r="AB1763" s="119" t="s">
        <v>1209</v>
      </c>
      <c r="AD1763" s="300"/>
      <c r="AE1763" s="304"/>
      <c r="AF1763" s="297"/>
      <c r="AG1763" s="355">
        <v>0</v>
      </c>
      <c r="AH1763" s="297" t="s">
        <v>6477</v>
      </c>
      <c r="AI1763" s="297" t="s">
        <v>6477</v>
      </c>
      <c r="AJ1763" s="302">
        <v>4</v>
      </c>
      <c r="AX1763" s="303"/>
      <c r="AZ1763" s="303"/>
      <c r="BB1763" s="304"/>
      <c r="BC1763" s="304"/>
      <c r="BD1763" s="303"/>
      <c r="BE1763" s="303"/>
      <c r="BF1763" s="305"/>
      <c r="BG1763" s="305"/>
      <c r="BH1763" s="306" t="s">
        <v>3563</v>
      </c>
      <c r="BI1763" s="163"/>
      <c r="BJ1763" s="305" t="s">
        <v>110</v>
      </c>
      <c r="BK1763" s="305" t="s">
        <v>115</v>
      </c>
      <c r="BL1763" s="305">
        <v>0.4</v>
      </c>
      <c r="BM1763" s="307"/>
      <c r="BN1763" s="307"/>
      <c r="BO1763" s="307"/>
      <c r="BP1763" s="307"/>
      <c r="BQ1763" s="307"/>
      <c r="BR1763" s="307">
        <v>12</v>
      </c>
      <c r="BS1763" s="307">
        <v>12</v>
      </c>
      <c r="BT1763" s="307"/>
      <c r="BU1763" s="307"/>
      <c r="BV1763" s="309"/>
      <c r="BW1763" s="310"/>
      <c r="BX1763" s="305"/>
      <c r="BY1763" s="308"/>
      <c r="BZ1763" s="308"/>
      <c r="CA1763" s="308"/>
      <c r="CB1763" s="308"/>
      <c r="CC1763" s="307"/>
      <c r="CD1763" s="305"/>
      <c r="CE1763" s="310"/>
      <c r="CF1763" s="305"/>
      <c r="CG1763" s="308"/>
      <c r="CH1763" s="308"/>
      <c r="CI1763" s="308"/>
      <c r="CJ1763" s="308"/>
      <c r="CK1763" s="307"/>
      <c r="CL1763" s="307"/>
      <c r="CM1763" s="307"/>
      <c r="CN1763" s="311"/>
      <c r="CO1763" s="305"/>
      <c r="CP1763" s="305"/>
      <c r="CQ1763" s="308"/>
      <c r="CR1763" s="308"/>
      <c r="CS1763" s="308"/>
      <c r="CT1763" s="308"/>
      <c r="CW1763" s="318" t="s">
        <v>3563</v>
      </c>
      <c r="CX1763" s="318" t="s">
        <v>3581</v>
      </c>
      <c r="CY1763" s="320" t="s">
        <v>925</v>
      </c>
      <c r="CZ1763" s="319" t="s">
        <v>53</v>
      </c>
      <c r="DA1763" s="319" t="s">
        <v>53</v>
      </c>
      <c r="DB1763" s="319">
        <v>30</v>
      </c>
      <c r="DC1763" s="319">
        <v>150</v>
      </c>
      <c r="DD1763" s="319">
        <v>6</v>
      </c>
      <c r="DE1763" s="319">
        <v>6</v>
      </c>
      <c r="DF1763" s="319" t="s">
        <v>48</v>
      </c>
    </row>
    <row r="1764" spans="1:110" s="299" customFormat="1" ht="16" customHeight="1">
      <c r="A1764" s="297" t="s">
        <v>6482</v>
      </c>
      <c r="B1764" s="297" t="s">
        <v>6482</v>
      </c>
      <c r="C1764" s="119" t="s">
        <v>115</v>
      </c>
      <c r="D1764" s="119" t="s">
        <v>3563</v>
      </c>
      <c r="E1764" s="119" t="s">
        <v>3590</v>
      </c>
      <c r="F1764" s="298">
        <v>1764</v>
      </c>
      <c r="G1764" s="119"/>
      <c r="H1764" s="119"/>
      <c r="I1764" s="119"/>
      <c r="J1764" s="119"/>
      <c r="K1764" s="119" t="s">
        <v>378</v>
      </c>
      <c r="L1764" s="119"/>
      <c r="M1764" s="119" t="s">
        <v>147</v>
      </c>
      <c r="N1764" s="119"/>
      <c r="O1764" s="119"/>
      <c r="P1764" s="119"/>
      <c r="Q1764" s="119"/>
      <c r="R1764" s="119">
        <v>1</v>
      </c>
      <c r="S1764" s="119"/>
      <c r="T1764" s="119"/>
      <c r="U1764" s="119"/>
      <c r="V1764" s="119"/>
      <c r="W1764" s="119"/>
      <c r="X1764" s="119" t="s">
        <v>6483</v>
      </c>
      <c r="Y1764" s="119" t="s">
        <v>6484</v>
      </c>
      <c r="Z1764" s="119" t="s">
        <v>6485</v>
      </c>
      <c r="AA1764" s="119" t="s">
        <v>6486</v>
      </c>
      <c r="AB1764" s="119" t="s">
        <v>1209</v>
      </c>
      <c r="AD1764" s="300"/>
      <c r="AE1764" s="304"/>
      <c r="AF1764" s="297"/>
      <c r="AG1764" s="355">
        <v>0</v>
      </c>
      <c r="AH1764" s="297" t="s">
        <v>6482</v>
      </c>
      <c r="AI1764" s="297" t="s">
        <v>6482</v>
      </c>
      <c r="AJ1764" s="302">
        <v>4</v>
      </c>
      <c r="AX1764" s="303"/>
      <c r="AZ1764" s="303"/>
      <c r="BB1764" s="304"/>
      <c r="BC1764" s="304"/>
      <c r="BD1764" s="303"/>
      <c r="BE1764" s="303"/>
      <c r="BF1764" s="305"/>
      <c r="BG1764" s="305"/>
      <c r="BH1764" s="306" t="s">
        <v>3563</v>
      </c>
      <c r="BI1764" s="163"/>
      <c r="BJ1764" s="305" t="s">
        <v>110</v>
      </c>
      <c r="BK1764" s="305" t="s">
        <v>115</v>
      </c>
      <c r="BL1764" s="305">
        <v>0.4</v>
      </c>
      <c r="BM1764" s="307"/>
      <c r="BN1764" s="307"/>
      <c r="BO1764" s="307"/>
      <c r="BP1764" s="307"/>
      <c r="BQ1764" s="307"/>
      <c r="BR1764" s="307">
        <v>12</v>
      </c>
      <c r="BS1764" s="307">
        <v>12</v>
      </c>
      <c r="BT1764" s="307"/>
      <c r="BU1764" s="307"/>
      <c r="BV1764" s="309"/>
      <c r="BW1764" s="310"/>
      <c r="BX1764" s="305"/>
      <c r="BY1764" s="308"/>
      <c r="BZ1764" s="308"/>
      <c r="CA1764" s="308"/>
      <c r="CB1764" s="308"/>
      <c r="CC1764" s="307"/>
      <c r="CD1764" s="305"/>
      <c r="CE1764" s="310"/>
      <c r="CF1764" s="305"/>
      <c r="CG1764" s="308"/>
      <c r="CH1764" s="308"/>
      <c r="CI1764" s="308"/>
      <c r="CJ1764" s="308"/>
      <c r="CK1764" s="307"/>
      <c r="CL1764" s="307"/>
      <c r="CM1764" s="307"/>
      <c r="CN1764" s="311"/>
      <c r="CO1764" s="305"/>
      <c r="CP1764" s="305"/>
      <c r="CQ1764" s="308"/>
      <c r="CR1764" s="308"/>
      <c r="CS1764" s="308"/>
      <c r="CT1764" s="308"/>
      <c r="CW1764" s="318" t="s">
        <v>3563</v>
      </c>
      <c r="CX1764" s="318" t="s">
        <v>3590</v>
      </c>
      <c r="CY1764" s="320" t="s">
        <v>925</v>
      </c>
      <c r="CZ1764" s="319" t="s">
        <v>53</v>
      </c>
      <c r="DA1764" s="319" t="s">
        <v>53</v>
      </c>
      <c r="DB1764" s="319">
        <v>30</v>
      </c>
      <c r="DC1764" s="319">
        <v>150</v>
      </c>
      <c r="DD1764" s="319">
        <v>6</v>
      </c>
      <c r="DE1764" s="319">
        <v>6</v>
      </c>
      <c r="DF1764" s="319" t="s">
        <v>48</v>
      </c>
    </row>
    <row r="1765" spans="1:110" s="299" customFormat="1" ht="16" customHeight="1">
      <c r="A1765" s="297" t="s">
        <v>6487</v>
      </c>
      <c r="B1765" s="297" t="s">
        <v>6487</v>
      </c>
      <c r="C1765" s="119" t="s">
        <v>115</v>
      </c>
      <c r="D1765" s="119" t="s">
        <v>1202</v>
      </c>
      <c r="E1765" s="119" t="s">
        <v>866</v>
      </c>
      <c r="F1765" s="298">
        <v>1765</v>
      </c>
      <c r="G1765" s="119"/>
      <c r="H1765" s="119"/>
      <c r="I1765" s="119"/>
      <c r="J1765" s="119"/>
      <c r="K1765" s="119" t="s">
        <v>378</v>
      </c>
      <c r="L1765" s="119"/>
      <c r="M1765" s="119" t="s">
        <v>147</v>
      </c>
      <c r="N1765" s="119"/>
      <c r="O1765" s="119"/>
      <c r="P1765" s="119"/>
      <c r="Q1765" s="119"/>
      <c r="R1765" s="119">
        <v>1</v>
      </c>
      <c r="S1765" s="119"/>
      <c r="T1765" s="119"/>
      <c r="U1765" s="119"/>
      <c r="V1765" s="119"/>
      <c r="W1765" s="119"/>
      <c r="X1765" s="119" t="s">
        <v>6488</v>
      </c>
      <c r="Y1765" s="119" t="s">
        <v>6489</v>
      </c>
      <c r="Z1765" s="119" t="s">
        <v>6490</v>
      </c>
      <c r="AA1765" s="119" t="s">
        <v>6491</v>
      </c>
      <c r="AB1765" s="119" t="s">
        <v>1209</v>
      </c>
      <c r="AD1765" s="300"/>
      <c r="AE1765" s="304"/>
      <c r="AF1765" s="297"/>
      <c r="AG1765" s="355">
        <v>0</v>
      </c>
      <c r="AH1765" s="297" t="s">
        <v>6487</v>
      </c>
      <c r="AI1765" s="297" t="s">
        <v>6487</v>
      </c>
      <c r="AJ1765" s="302">
        <v>1</v>
      </c>
      <c r="AX1765" s="303"/>
      <c r="AZ1765" s="303"/>
      <c r="BB1765" s="304"/>
      <c r="BC1765" s="304"/>
      <c r="BD1765" s="303"/>
      <c r="BE1765" s="303"/>
      <c r="BF1765" s="305"/>
      <c r="BG1765" s="305"/>
      <c r="BH1765" s="306" t="s">
        <v>1202</v>
      </c>
      <c r="BI1765" s="163"/>
      <c r="BJ1765" s="305" t="s">
        <v>110</v>
      </c>
      <c r="BK1765" s="305" t="s">
        <v>115</v>
      </c>
      <c r="BL1765" s="305">
        <v>2</v>
      </c>
      <c r="BM1765" s="307"/>
      <c r="BN1765" s="307"/>
      <c r="BO1765" s="307"/>
      <c r="BP1765" s="307"/>
      <c r="BQ1765" s="307"/>
      <c r="BR1765" s="307">
        <v>95</v>
      </c>
      <c r="BS1765" s="307">
        <v>95</v>
      </c>
      <c r="BT1765" s="307"/>
      <c r="BU1765" s="307"/>
      <c r="BV1765" s="309"/>
      <c r="BW1765" s="310"/>
      <c r="BX1765" s="305"/>
      <c r="BY1765" s="308"/>
      <c r="BZ1765" s="308"/>
      <c r="CA1765" s="308"/>
      <c r="CB1765" s="308"/>
      <c r="CC1765" s="307"/>
      <c r="CD1765" s="305"/>
      <c r="CE1765" s="310"/>
      <c r="CF1765" s="305"/>
      <c r="CG1765" s="308"/>
      <c r="CH1765" s="308"/>
      <c r="CI1765" s="308"/>
      <c r="CJ1765" s="308"/>
      <c r="CK1765" s="307"/>
      <c r="CL1765" s="307"/>
      <c r="CM1765" s="307"/>
      <c r="CN1765" s="311"/>
      <c r="CO1765" s="305"/>
      <c r="CP1765" s="305"/>
      <c r="CQ1765" s="308"/>
      <c r="CR1765" s="308"/>
      <c r="CS1765" s="308"/>
      <c r="CT1765" s="308"/>
      <c r="CW1765" s="318" t="s">
        <v>1202</v>
      </c>
      <c r="CX1765" s="318" t="s">
        <v>866</v>
      </c>
      <c r="CY1765" s="320" t="s">
        <v>925</v>
      </c>
      <c r="CZ1765" s="319" t="s">
        <v>53</v>
      </c>
      <c r="DA1765" s="319" t="s">
        <v>53</v>
      </c>
      <c r="DB1765" s="319">
        <v>6</v>
      </c>
      <c r="DC1765" s="319">
        <v>6</v>
      </c>
      <c r="DD1765" s="319">
        <v>47.5</v>
      </c>
      <c r="DE1765" s="319">
        <v>47.5</v>
      </c>
      <c r="DF1765" s="319" t="s">
        <v>48</v>
      </c>
    </row>
    <row r="1766" spans="1:110" s="299" customFormat="1" ht="16" customHeight="1">
      <c r="A1766" s="297" t="s">
        <v>6492</v>
      </c>
      <c r="B1766" s="297" t="s">
        <v>6492</v>
      </c>
      <c r="C1766" s="119" t="s">
        <v>115</v>
      </c>
      <c r="D1766" s="119" t="s">
        <v>3590</v>
      </c>
      <c r="E1766" s="119" t="s">
        <v>3607</v>
      </c>
      <c r="F1766" s="298">
        <v>1766</v>
      </c>
      <c r="G1766" s="119"/>
      <c r="H1766" s="119"/>
      <c r="I1766" s="119"/>
      <c r="J1766" s="119"/>
      <c r="K1766" s="119" t="s">
        <v>378</v>
      </c>
      <c r="L1766" s="119"/>
      <c r="M1766" s="119" t="s">
        <v>147</v>
      </c>
      <c r="N1766" s="119"/>
      <c r="O1766" s="119"/>
      <c r="P1766" s="119"/>
      <c r="Q1766" s="119"/>
      <c r="R1766" s="119">
        <v>1</v>
      </c>
      <c r="S1766" s="119"/>
      <c r="T1766" s="119"/>
      <c r="U1766" s="119"/>
      <c r="V1766" s="119"/>
      <c r="W1766" s="119"/>
      <c r="X1766" s="119" t="s">
        <v>6493</v>
      </c>
      <c r="Y1766" s="119" t="s">
        <v>6494</v>
      </c>
      <c r="Z1766" s="119" t="s">
        <v>6495</v>
      </c>
      <c r="AA1766" s="119" t="s">
        <v>6496</v>
      </c>
      <c r="AB1766" s="119" t="s">
        <v>1209</v>
      </c>
      <c r="AD1766" s="300"/>
      <c r="AE1766" s="304"/>
      <c r="AF1766" s="297"/>
      <c r="AG1766" s="355">
        <v>0</v>
      </c>
      <c r="AH1766" s="297" t="s">
        <v>6492</v>
      </c>
      <c r="AI1766" s="297" t="s">
        <v>6492</v>
      </c>
      <c r="AJ1766" s="302">
        <v>2</v>
      </c>
      <c r="AX1766" s="303"/>
      <c r="AZ1766" s="303"/>
      <c r="BB1766" s="304"/>
      <c r="BC1766" s="304"/>
      <c r="BD1766" s="303"/>
      <c r="BE1766" s="303"/>
      <c r="BF1766" s="305"/>
      <c r="BG1766" s="305"/>
      <c r="BH1766" s="306" t="s">
        <v>3590</v>
      </c>
      <c r="BI1766" s="163"/>
      <c r="BJ1766" s="305" t="s">
        <v>110</v>
      </c>
      <c r="BK1766" s="305" t="s">
        <v>115</v>
      </c>
      <c r="BL1766" s="305">
        <v>1.5</v>
      </c>
      <c r="BM1766" s="307"/>
      <c r="BN1766" s="307"/>
      <c r="BO1766" s="307"/>
      <c r="BP1766" s="307"/>
      <c r="BQ1766" s="307"/>
      <c r="BR1766" s="307">
        <v>60</v>
      </c>
      <c r="BS1766" s="307">
        <v>60</v>
      </c>
      <c r="BT1766" s="307"/>
      <c r="BU1766" s="307"/>
      <c r="BV1766" s="309"/>
      <c r="BW1766" s="310"/>
      <c r="BX1766" s="305"/>
      <c r="BY1766" s="308"/>
      <c r="BZ1766" s="308"/>
      <c r="CA1766" s="308"/>
      <c r="CB1766" s="308"/>
      <c r="CC1766" s="307"/>
      <c r="CD1766" s="305"/>
      <c r="CE1766" s="310"/>
      <c r="CF1766" s="305"/>
      <c r="CG1766" s="308"/>
      <c r="CH1766" s="308"/>
      <c r="CI1766" s="308"/>
      <c r="CJ1766" s="308"/>
      <c r="CK1766" s="307"/>
      <c r="CL1766" s="307"/>
      <c r="CM1766" s="307"/>
      <c r="CN1766" s="311"/>
      <c r="CO1766" s="305"/>
      <c r="CP1766" s="305"/>
      <c r="CQ1766" s="308"/>
      <c r="CR1766" s="308"/>
      <c r="CS1766" s="308"/>
      <c r="CT1766" s="308"/>
      <c r="CW1766" s="318" t="s">
        <v>3590</v>
      </c>
      <c r="CX1766" s="318" t="s">
        <v>3607</v>
      </c>
      <c r="CY1766" s="320" t="s">
        <v>925</v>
      </c>
      <c r="CZ1766" s="319" t="s">
        <v>53</v>
      </c>
      <c r="DA1766" s="319" t="s">
        <v>53</v>
      </c>
      <c r="DB1766" s="319">
        <v>30</v>
      </c>
      <c r="DC1766" s="319">
        <v>150</v>
      </c>
      <c r="DD1766" s="319">
        <v>30</v>
      </c>
      <c r="DE1766" s="319">
        <v>30</v>
      </c>
      <c r="DF1766" s="319" t="s">
        <v>48</v>
      </c>
    </row>
    <row r="1767" spans="1:110" s="299" customFormat="1" ht="16" customHeight="1">
      <c r="A1767" s="297" t="s">
        <v>6497</v>
      </c>
      <c r="B1767" s="297" t="s">
        <v>6497</v>
      </c>
      <c r="C1767" s="119" t="s">
        <v>115</v>
      </c>
      <c r="D1767" s="119" t="s">
        <v>3607</v>
      </c>
      <c r="E1767" s="119" t="s">
        <v>3616</v>
      </c>
      <c r="F1767" s="298">
        <v>1767</v>
      </c>
      <c r="G1767" s="119"/>
      <c r="H1767" s="119"/>
      <c r="I1767" s="119"/>
      <c r="J1767" s="119"/>
      <c r="K1767" s="119" t="s">
        <v>378</v>
      </c>
      <c r="L1767" s="119"/>
      <c r="M1767" s="119" t="s">
        <v>147</v>
      </c>
      <c r="N1767" s="119"/>
      <c r="O1767" s="119"/>
      <c r="P1767" s="119"/>
      <c r="Q1767" s="119"/>
      <c r="R1767" s="119">
        <v>1</v>
      </c>
      <c r="S1767" s="119"/>
      <c r="T1767" s="119"/>
      <c r="U1767" s="119"/>
      <c r="V1767" s="119"/>
      <c r="W1767" s="119"/>
      <c r="X1767" s="119" t="s">
        <v>6498</v>
      </c>
      <c r="Y1767" s="119" t="s">
        <v>6499</v>
      </c>
      <c r="Z1767" s="119" t="s">
        <v>6500</v>
      </c>
      <c r="AA1767" s="119" t="s">
        <v>6501</v>
      </c>
      <c r="AB1767" s="119" t="s">
        <v>1209</v>
      </c>
      <c r="AD1767" s="300"/>
      <c r="AE1767" s="304"/>
      <c r="AF1767" s="297"/>
      <c r="AG1767" s="355">
        <v>0</v>
      </c>
      <c r="AH1767" s="297" t="s">
        <v>6497</v>
      </c>
      <c r="AI1767" s="297" t="s">
        <v>6497</v>
      </c>
      <c r="AJ1767" s="302">
        <v>3</v>
      </c>
      <c r="AX1767" s="303"/>
      <c r="AZ1767" s="303"/>
      <c r="BB1767" s="304"/>
      <c r="BC1767" s="304"/>
      <c r="BD1767" s="303"/>
      <c r="BE1767" s="303"/>
      <c r="BF1767" s="305"/>
      <c r="BG1767" s="305"/>
      <c r="BH1767" s="306" t="s">
        <v>3607</v>
      </c>
      <c r="BI1767" s="163"/>
      <c r="BJ1767" s="305" t="s">
        <v>110</v>
      </c>
      <c r="BK1767" s="305" t="s">
        <v>115</v>
      </c>
      <c r="BL1767" s="305">
        <v>0.7</v>
      </c>
      <c r="BM1767" s="307"/>
      <c r="BN1767" s="307"/>
      <c r="BO1767" s="307"/>
      <c r="BP1767" s="307"/>
      <c r="BQ1767" s="307"/>
      <c r="BR1767" s="307">
        <v>35</v>
      </c>
      <c r="BS1767" s="307">
        <v>35</v>
      </c>
      <c r="BT1767" s="307"/>
      <c r="BU1767" s="307"/>
      <c r="BV1767" s="309"/>
      <c r="BW1767" s="310"/>
      <c r="BX1767" s="305"/>
      <c r="BY1767" s="308"/>
      <c r="BZ1767" s="308"/>
      <c r="CA1767" s="308"/>
      <c r="CB1767" s="308"/>
      <c r="CC1767" s="307"/>
      <c r="CD1767" s="305"/>
      <c r="CE1767" s="310"/>
      <c r="CF1767" s="305"/>
      <c r="CG1767" s="308"/>
      <c r="CH1767" s="308"/>
      <c r="CI1767" s="308"/>
      <c r="CJ1767" s="308"/>
      <c r="CK1767" s="307"/>
      <c r="CL1767" s="307"/>
      <c r="CM1767" s="307"/>
      <c r="CN1767" s="311"/>
      <c r="CO1767" s="305"/>
      <c r="CP1767" s="305"/>
      <c r="CQ1767" s="308"/>
      <c r="CR1767" s="308"/>
      <c r="CS1767" s="308"/>
      <c r="CT1767" s="308"/>
      <c r="CW1767" s="318" t="s">
        <v>3607</v>
      </c>
      <c r="CX1767" s="318" t="s">
        <v>3616</v>
      </c>
      <c r="CY1767" s="320" t="s">
        <v>925</v>
      </c>
      <c r="CZ1767" s="319" t="s">
        <v>53</v>
      </c>
      <c r="DA1767" s="319" t="s">
        <v>53</v>
      </c>
      <c r="DB1767" s="319">
        <v>30</v>
      </c>
      <c r="DC1767" s="319">
        <v>150</v>
      </c>
      <c r="DD1767" s="319">
        <v>17.5</v>
      </c>
      <c r="DE1767" s="319">
        <v>17.5</v>
      </c>
      <c r="DF1767" s="319" t="s">
        <v>48</v>
      </c>
    </row>
    <row r="1768" spans="1:110" s="299" customFormat="1" ht="16" customHeight="1">
      <c r="A1768" s="297" t="s">
        <v>6502</v>
      </c>
      <c r="B1768" s="297" t="s">
        <v>6502</v>
      </c>
      <c r="C1768" s="119" t="s">
        <v>115</v>
      </c>
      <c r="D1768" s="119" t="s">
        <v>3616</v>
      </c>
      <c r="E1768" s="119" t="s">
        <v>3625</v>
      </c>
      <c r="F1768" s="298">
        <v>1768</v>
      </c>
      <c r="G1768" s="119"/>
      <c r="H1768" s="119"/>
      <c r="I1768" s="119"/>
      <c r="J1768" s="119"/>
      <c r="K1768" s="119" t="s">
        <v>378</v>
      </c>
      <c r="L1768" s="119"/>
      <c r="M1768" s="119" t="s">
        <v>147</v>
      </c>
      <c r="N1768" s="119"/>
      <c r="O1768" s="119"/>
      <c r="P1768" s="119"/>
      <c r="Q1768" s="119"/>
      <c r="R1768" s="119">
        <v>1</v>
      </c>
      <c r="S1768" s="119"/>
      <c r="T1768" s="119"/>
      <c r="U1768" s="119"/>
      <c r="V1768" s="119"/>
      <c r="W1768" s="119"/>
      <c r="X1768" s="119" t="s">
        <v>6503</v>
      </c>
      <c r="Y1768" s="119" t="s">
        <v>6504</v>
      </c>
      <c r="Z1768" s="119" t="s">
        <v>6505</v>
      </c>
      <c r="AA1768" s="119" t="s">
        <v>6506</v>
      </c>
      <c r="AB1768" s="119" t="s">
        <v>1209</v>
      </c>
      <c r="AD1768" s="300"/>
      <c r="AE1768" s="304"/>
      <c r="AF1768" s="297"/>
      <c r="AG1768" s="355">
        <v>0</v>
      </c>
      <c r="AH1768" s="297" t="s">
        <v>6502</v>
      </c>
      <c r="AI1768" s="297" t="s">
        <v>6502</v>
      </c>
      <c r="AJ1768" s="302">
        <v>4</v>
      </c>
      <c r="AX1768" s="303"/>
      <c r="AZ1768" s="303"/>
      <c r="BB1768" s="304"/>
      <c r="BC1768" s="304"/>
      <c r="BD1768" s="303"/>
      <c r="BE1768" s="303"/>
      <c r="BF1768" s="305"/>
      <c r="BG1768" s="305"/>
      <c r="BH1768" s="306" t="s">
        <v>3616</v>
      </c>
      <c r="BI1768" s="163"/>
      <c r="BJ1768" s="305" t="s">
        <v>110</v>
      </c>
      <c r="BK1768" s="305" t="s">
        <v>115</v>
      </c>
      <c r="BL1768" s="305">
        <v>0.4</v>
      </c>
      <c r="BM1768" s="307"/>
      <c r="BN1768" s="307"/>
      <c r="BO1768" s="307"/>
      <c r="BP1768" s="307"/>
      <c r="BQ1768" s="307"/>
      <c r="BR1768" s="307">
        <v>12</v>
      </c>
      <c r="BS1768" s="307">
        <v>12</v>
      </c>
      <c r="BT1768" s="307"/>
      <c r="BU1768" s="307"/>
      <c r="BV1768" s="309"/>
      <c r="BW1768" s="310"/>
      <c r="BX1768" s="305"/>
      <c r="BY1768" s="308"/>
      <c r="BZ1768" s="308"/>
      <c r="CA1768" s="308"/>
      <c r="CB1768" s="308"/>
      <c r="CC1768" s="307"/>
      <c r="CD1768" s="305"/>
      <c r="CE1768" s="310"/>
      <c r="CF1768" s="305"/>
      <c r="CG1768" s="308"/>
      <c r="CH1768" s="308"/>
      <c r="CI1768" s="308"/>
      <c r="CJ1768" s="308"/>
      <c r="CK1768" s="307"/>
      <c r="CL1768" s="307"/>
      <c r="CM1768" s="307"/>
      <c r="CN1768" s="311"/>
      <c r="CO1768" s="305"/>
      <c r="CP1768" s="305"/>
      <c r="CQ1768" s="308"/>
      <c r="CR1768" s="308"/>
      <c r="CS1768" s="308"/>
      <c r="CT1768" s="308"/>
      <c r="CW1768" s="318" t="s">
        <v>3616</v>
      </c>
      <c r="CX1768" s="318" t="s">
        <v>3625</v>
      </c>
      <c r="CY1768" s="320" t="s">
        <v>925</v>
      </c>
      <c r="CZ1768" s="319" t="s">
        <v>53</v>
      </c>
      <c r="DA1768" s="319" t="s">
        <v>53</v>
      </c>
      <c r="DB1768" s="319">
        <v>30</v>
      </c>
      <c r="DC1768" s="319">
        <v>150</v>
      </c>
      <c r="DD1768" s="319">
        <v>6</v>
      </c>
      <c r="DE1768" s="319">
        <v>6</v>
      </c>
      <c r="DF1768" s="319" t="s">
        <v>48</v>
      </c>
    </row>
    <row r="1769" spans="1:110" s="299" customFormat="1" ht="16" customHeight="1">
      <c r="A1769" s="297" t="s">
        <v>6507</v>
      </c>
      <c r="B1769" s="297" t="s">
        <v>6507</v>
      </c>
      <c r="C1769" s="119" t="s">
        <v>115</v>
      </c>
      <c r="D1769" s="119" t="s">
        <v>3616</v>
      </c>
      <c r="E1769" s="119" t="s">
        <v>3634</v>
      </c>
      <c r="F1769" s="298">
        <v>1769</v>
      </c>
      <c r="G1769" s="119"/>
      <c r="H1769" s="119"/>
      <c r="I1769" s="119"/>
      <c r="J1769" s="119"/>
      <c r="K1769" s="119" t="s">
        <v>378</v>
      </c>
      <c r="L1769" s="119"/>
      <c r="M1769" s="119" t="s">
        <v>147</v>
      </c>
      <c r="N1769" s="119"/>
      <c r="O1769" s="119"/>
      <c r="P1769" s="119"/>
      <c r="Q1769" s="119"/>
      <c r="R1769" s="119">
        <v>1</v>
      </c>
      <c r="S1769" s="119"/>
      <c r="T1769" s="119"/>
      <c r="U1769" s="119"/>
      <c r="V1769" s="119"/>
      <c r="W1769" s="119"/>
      <c r="X1769" s="119" t="s">
        <v>6508</v>
      </c>
      <c r="Y1769" s="119" t="s">
        <v>6509</v>
      </c>
      <c r="Z1769" s="119" t="s">
        <v>6510</v>
      </c>
      <c r="AA1769" s="119" t="s">
        <v>6511</v>
      </c>
      <c r="AB1769" s="119" t="s">
        <v>1209</v>
      </c>
      <c r="AD1769" s="300"/>
      <c r="AE1769" s="304"/>
      <c r="AF1769" s="297"/>
      <c r="AG1769" s="355">
        <v>0</v>
      </c>
      <c r="AH1769" s="297" t="s">
        <v>6507</v>
      </c>
      <c r="AI1769" s="297" t="s">
        <v>6507</v>
      </c>
      <c r="AJ1769" s="302">
        <v>4</v>
      </c>
      <c r="AX1769" s="303"/>
      <c r="AZ1769" s="303"/>
      <c r="BB1769" s="304"/>
      <c r="BC1769" s="304"/>
      <c r="BD1769" s="303"/>
      <c r="BE1769" s="303"/>
      <c r="BF1769" s="305"/>
      <c r="BG1769" s="305"/>
      <c r="BH1769" s="306" t="s">
        <v>3616</v>
      </c>
      <c r="BI1769" s="163"/>
      <c r="BJ1769" s="305" t="s">
        <v>110</v>
      </c>
      <c r="BK1769" s="305" t="s">
        <v>115</v>
      </c>
      <c r="BL1769" s="305">
        <v>0.4</v>
      </c>
      <c r="BM1769" s="307"/>
      <c r="BN1769" s="307"/>
      <c r="BO1769" s="307"/>
      <c r="BP1769" s="307"/>
      <c r="BQ1769" s="307"/>
      <c r="BR1769" s="307">
        <v>12</v>
      </c>
      <c r="BS1769" s="307">
        <v>12</v>
      </c>
      <c r="BT1769" s="307"/>
      <c r="BU1769" s="307"/>
      <c r="BV1769" s="309"/>
      <c r="BW1769" s="310"/>
      <c r="BX1769" s="305"/>
      <c r="BY1769" s="308"/>
      <c r="BZ1769" s="308"/>
      <c r="CA1769" s="308"/>
      <c r="CB1769" s="308"/>
      <c r="CC1769" s="307"/>
      <c r="CD1769" s="305"/>
      <c r="CE1769" s="310"/>
      <c r="CF1769" s="305"/>
      <c r="CG1769" s="308"/>
      <c r="CH1769" s="308"/>
      <c r="CI1769" s="308"/>
      <c r="CJ1769" s="308"/>
      <c r="CK1769" s="307"/>
      <c r="CL1769" s="307"/>
      <c r="CM1769" s="307"/>
      <c r="CN1769" s="311"/>
      <c r="CO1769" s="305"/>
      <c r="CP1769" s="305"/>
      <c r="CQ1769" s="308"/>
      <c r="CR1769" s="308"/>
      <c r="CS1769" s="308"/>
      <c r="CT1769" s="308"/>
      <c r="CW1769" s="318" t="s">
        <v>3616</v>
      </c>
      <c r="CX1769" s="318" t="s">
        <v>3634</v>
      </c>
      <c r="CY1769" s="320" t="s">
        <v>925</v>
      </c>
      <c r="CZ1769" s="319" t="s">
        <v>53</v>
      </c>
      <c r="DA1769" s="319" t="s">
        <v>53</v>
      </c>
      <c r="DB1769" s="319">
        <v>30</v>
      </c>
      <c r="DC1769" s="319">
        <v>150</v>
      </c>
      <c r="DD1769" s="319">
        <v>6</v>
      </c>
      <c r="DE1769" s="319">
        <v>6</v>
      </c>
      <c r="DF1769" s="319" t="s">
        <v>48</v>
      </c>
    </row>
    <row r="1770" spans="1:110" s="299" customFormat="1" ht="16" customHeight="1">
      <c r="A1770" s="297" t="s">
        <v>6512</v>
      </c>
      <c r="B1770" s="297" t="s">
        <v>6512</v>
      </c>
      <c r="C1770" s="119" t="s">
        <v>115</v>
      </c>
      <c r="D1770" s="119" t="s">
        <v>3616</v>
      </c>
      <c r="E1770" s="119" t="s">
        <v>3643</v>
      </c>
      <c r="F1770" s="298">
        <v>1770</v>
      </c>
      <c r="G1770" s="119"/>
      <c r="H1770" s="119"/>
      <c r="I1770" s="119"/>
      <c r="J1770" s="119"/>
      <c r="K1770" s="119" t="s">
        <v>378</v>
      </c>
      <c r="L1770" s="119"/>
      <c r="M1770" s="119" t="s">
        <v>147</v>
      </c>
      <c r="N1770" s="119"/>
      <c r="O1770" s="119"/>
      <c r="P1770" s="119"/>
      <c r="Q1770" s="119"/>
      <c r="R1770" s="119">
        <v>1</v>
      </c>
      <c r="S1770" s="119"/>
      <c r="T1770" s="119"/>
      <c r="U1770" s="119"/>
      <c r="V1770" s="119"/>
      <c r="W1770" s="119"/>
      <c r="X1770" s="119" t="s">
        <v>6513</v>
      </c>
      <c r="Y1770" s="119" t="s">
        <v>6514</v>
      </c>
      <c r="Z1770" s="119" t="s">
        <v>6515</v>
      </c>
      <c r="AA1770" s="119" t="s">
        <v>6516</v>
      </c>
      <c r="AB1770" s="119" t="s">
        <v>1209</v>
      </c>
      <c r="AD1770" s="300"/>
      <c r="AE1770" s="304"/>
      <c r="AF1770" s="297"/>
      <c r="AG1770" s="355">
        <v>0</v>
      </c>
      <c r="AH1770" s="297" t="s">
        <v>6512</v>
      </c>
      <c r="AI1770" s="297" t="s">
        <v>6512</v>
      </c>
      <c r="AJ1770" s="302">
        <v>4</v>
      </c>
      <c r="AX1770" s="303"/>
      <c r="AZ1770" s="303"/>
      <c r="BB1770" s="304"/>
      <c r="BC1770" s="304"/>
      <c r="BD1770" s="303"/>
      <c r="BE1770" s="303"/>
      <c r="BF1770" s="305"/>
      <c r="BG1770" s="305"/>
      <c r="BH1770" s="306" t="s">
        <v>3616</v>
      </c>
      <c r="BI1770" s="163"/>
      <c r="BJ1770" s="305" t="s">
        <v>110</v>
      </c>
      <c r="BK1770" s="305" t="s">
        <v>115</v>
      </c>
      <c r="BL1770" s="305">
        <v>0.4</v>
      </c>
      <c r="BM1770" s="307"/>
      <c r="BN1770" s="307"/>
      <c r="BO1770" s="307"/>
      <c r="BP1770" s="307"/>
      <c r="BQ1770" s="307"/>
      <c r="BR1770" s="307">
        <v>12</v>
      </c>
      <c r="BS1770" s="307">
        <v>12</v>
      </c>
      <c r="BT1770" s="307"/>
      <c r="BU1770" s="307"/>
      <c r="BV1770" s="309"/>
      <c r="BW1770" s="310"/>
      <c r="BX1770" s="305"/>
      <c r="BY1770" s="308"/>
      <c r="BZ1770" s="308"/>
      <c r="CA1770" s="308"/>
      <c r="CB1770" s="308"/>
      <c r="CC1770" s="307"/>
      <c r="CD1770" s="305"/>
      <c r="CE1770" s="310"/>
      <c r="CF1770" s="305"/>
      <c r="CG1770" s="308"/>
      <c r="CH1770" s="308"/>
      <c r="CI1770" s="308"/>
      <c r="CJ1770" s="308"/>
      <c r="CK1770" s="307"/>
      <c r="CL1770" s="307"/>
      <c r="CM1770" s="307"/>
      <c r="CN1770" s="311"/>
      <c r="CO1770" s="305"/>
      <c r="CP1770" s="305"/>
      <c r="CQ1770" s="308"/>
      <c r="CR1770" s="308"/>
      <c r="CS1770" s="308"/>
      <c r="CT1770" s="308"/>
      <c r="CW1770" s="318" t="s">
        <v>3616</v>
      </c>
      <c r="CX1770" s="318" t="s">
        <v>3643</v>
      </c>
      <c r="CY1770" s="320" t="s">
        <v>925</v>
      </c>
      <c r="CZ1770" s="319" t="s">
        <v>53</v>
      </c>
      <c r="DA1770" s="319" t="s">
        <v>53</v>
      </c>
      <c r="DB1770" s="319">
        <v>30</v>
      </c>
      <c r="DC1770" s="319">
        <v>150</v>
      </c>
      <c r="DD1770" s="319">
        <v>6</v>
      </c>
      <c r="DE1770" s="319">
        <v>6</v>
      </c>
      <c r="DF1770" s="319" t="s">
        <v>48</v>
      </c>
    </row>
    <row r="1771" spans="1:110" s="299" customFormat="1" ht="16" customHeight="1">
      <c r="A1771" s="297" t="s">
        <v>6517</v>
      </c>
      <c r="B1771" s="297" t="s">
        <v>6517</v>
      </c>
      <c r="C1771" s="119" t="s">
        <v>115</v>
      </c>
      <c r="D1771" s="119" t="s">
        <v>3607</v>
      </c>
      <c r="E1771" s="119" t="s">
        <v>3652</v>
      </c>
      <c r="F1771" s="298">
        <v>1771</v>
      </c>
      <c r="G1771" s="119"/>
      <c r="H1771" s="119"/>
      <c r="I1771" s="119"/>
      <c r="J1771" s="119"/>
      <c r="K1771" s="119" t="s">
        <v>378</v>
      </c>
      <c r="L1771" s="119"/>
      <c r="M1771" s="119" t="s">
        <v>147</v>
      </c>
      <c r="N1771" s="119"/>
      <c r="O1771" s="119"/>
      <c r="P1771" s="119"/>
      <c r="Q1771" s="119"/>
      <c r="R1771" s="119">
        <v>1</v>
      </c>
      <c r="S1771" s="119"/>
      <c r="T1771" s="119"/>
      <c r="U1771" s="119"/>
      <c r="V1771" s="119"/>
      <c r="W1771" s="119"/>
      <c r="X1771" s="119" t="s">
        <v>6518</v>
      </c>
      <c r="Y1771" s="119" t="s">
        <v>6519</v>
      </c>
      <c r="Z1771" s="119" t="s">
        <v>6520</v>
      </c>
      <c r="AA1771" s="119" t="s">
        <v>6521</v>
      </c>
      <c r="AB1771" s="119" t="s">
        <v>1209</v>
      </c>
      <c r="AD1771" s="300"/>
      <c r="AE1771" s="304"/>
      <c r="AF1771" s="297"/>
      <c r="AG1771" s="355">
        <v>0</v>
      </c>
      <c r="AH1771" s="297" t="s">
        <v>6517</v>
      </c>
      <c r="AI1771" s="297" t="s">
        <v>6517</v>
      </c>
      <c r="AJ1771" s="302">
        <v>3</v>
      </c>
      <c r="AX1771" s="303"/>
      <c r="AZ1771" s="303"/>
      <c r="BB1771" s="304"/>
      <c r="BC1771" s="304"/>
      <c r="BD1771" s="303"/>
      <c r="BE1771" s="303"/>
      <c r="BF1771" s="305"/>
      <c r="BG1771" s="305"/>
      <c r="BH1771" s="306" t="s">
        <v>3607</v>
      </c>
      <c r="BI1771" s="163"/>
      <c r="BJ1771" s="305" t="s">
        <v>110</v>
      </c>
      <c r="BK1771" s="305" t="s">
        <v>115</v>
      </c>
      <c r="BL1771" s="305">
        <v>0.7</v>
      </c>
      <c r="BM1771" s="307"/>
      <c r="BN1771" s="307"/>
      <c r="BO1771" s="307"/>
      <c r="BP1771" s="307"/>
      <c r="BQ1771" s="307"/>
      <c r="BR1771" s="307">
        <v>35</v>
      </c>
      <c r="BS1771" s="307">
        <v>35</v>
      </c>
      <c r="BT1771" s="307"/>
      <c r="BU1771" s="307"/>
      <c r="BV1771" s="309"/>
      <c r="BW1771" s="310"/>
      <c r="BX1771" s="305"/>
      <c r="BY1771" s="308"/>
      <c r="BZ1771" s="308"/>
      <c r="CA1771" s="308"/>
      <c r="CB1771" s="308"/>
      <c r="CC1771" s="307"/>
      <c r="CD1771" s="305"/>
      <c r="CE1771" s="310"/>
      <c r="CF1771" s="305"/>
      <c r="CG1771" s="308"/>
      <c r="CH1771" s="308"/>
      <c r="CI1771" s="308"/>
      <c r="CJ1771" s="308"/>
      <c r="CK1771" s="307"/>
      <c r="CL1771" s="307"/>
      <c r="CM1771" s="307"/>
      <c r="CN1771" s="311"/>
      <c r="CO1771" s="305"/>
      <c r="CP1771" s="305"/>
      <c r="CQ1771" s="308"/>
      <c r="CR1771" s="308"/>
      <c r="CS1771" s="308"/>
      <c r="CT1771" s="308"/>
      <c r="CW1771" s="318" t="s">
        <v>3607</v>
      </c>
      <c r="CX1771" s="318" t="s">
        <v>3652</v>
      </c>
      <c r="CY1771" s="320" t="s">
        <v>925</v>
      </c>
      <c r="CZ1771" s="319" t="s">
        <v>53</v>
      </c>
      <c r="DA1771" s="319" t="s">
        <v>53</v>
      </c>
      <c r="DB1771" s="319">
        <v>30</v>
      </c>
      <c r="DC1771" s="319">
        <v>150</v>
      </c>
      <c r="DD1771" s="319">
        <v>17.5</v>
      </c>
      <c r="DE1771" s="319">
        <v>17.5</v>
      </c>
      <c r="DF1771" s="319" t="s">
        <v>48</v>
      </c>
    </row>
    <row r="1772" spans="1:110" s="299" customFormat="1" ht="16" customHeight="1">
      <c r="A1772" s="297" t="s">
        <v>6522</v>
      </c>
      <c r="B1772" s="297" t="s">
        <v>6522</v>
      </c>
      <c r="C1772" s="119" t="s">
        <v>115</v>
      </c>
      <c r="D1772" s="119" t="s">
        <v>3652</v>
      </c>
      <c r="E1772" s="119" t="s">
        <v>3661</v>
      </c>
      <c r="F1772" s="298">
        <v>1772</v>
      </c>
      <c r="G1772" s="119"/>
      <c r="H1772" s="119"/>
      <c r="I1772" s="119"/>
      <c r="J1772" s="119"/>
      <c r="K1772" s="119" t="s">
        <v>378</v>
      </c>
      <c r="L1772" s="119"/>
      <c r="M1772" s="119" t="s">
        <v>147</v>
      </c>
      <c r="N1772" s="119"/>
      <c r="O1772" s="119"/>
      <c r="P1772" s="119"/>
      <c r="Q1772" s="119"/>
      <c r="R1772" s="119">
        <v>1</v>
      </c>
      <c r="S1772" s="119"/>
      <c r="T1772" s="119"/>
      <c r="U1772" s="119"/>
      <c r="V1772" s="119"/>
      <c r="W1772" s="119"/>
      <c r="X1772" s="119" t="s">
        <v>6523</v>
      </c>
      <c r="Y1772" s="119" t="s">
        <v>6524</v>
      </c>
      <c r="Z1772" s="119" t="s">
        <v>6525</v>
      </c>
      <c r="AA1772" s="119" t="s">
        <v>6526</v>
      </c>
      <c r="AB1772" s="119" t="s">
        <v>1209</v>
      </c>
      <c r="AD1772" s="300"/>
      <c r="AE1772" s="304"/>
      <c r="AF1772" s="297"/>
      <c r="AG1772" s="355">
        <v>0</v>
      </c>
      <c r="AH1772" s="297" t="s">
        <v>6522</v>
      </c>
      <c r="AI1772" s="297" t="s">
        <v>6522</v>
      </c>
      <c r="AJ1772" s="302">
        <v>4</v>
      </c>
      <c r="AX1772" s="303"/>
      <c r="AZ1772" s="303"/>
      <c r="BB1772" s="304"/>
      <c r="BC1772" s="304"/>
      <c r="BD1772" s="303"/>
      <c r="BE1772" s="303"/>
      <c r="BF1772" s="305"/>
      <c r="BG1772" s="305"/>
      <c r="BH1772" s="306" t="s">
        <v>3652</v>
      </c>
      <c r="BI1772" s="163"/>
      <c r="BJ1772" s="305" t="s">
        <v>110</v>
      </c>
      <c r="BK1772" s="305" t="s">
        <v>115</v>
      </c>
      <c r="BL1772" s="305">
        <v>0.4</v>
      </c>
      <c r="BM1772" s="307"/>
      <c r="BN1772" s="307"/>
      <c r="BO1772" s="307"/>
      <c r="BP1772" s="307"/>
      <c r="BQ1772" s="307"/>
      <c r="BR1772" s="307">
        <v>12</v>
      </c>
      <c r="BS1772" s="307">
        <v>12</v>
      </c>
      <c r="BT1772" s="307"/>
      <c r="BU1772" s="307"/>
      <c r="BV1772" s="309"/>
      <c r="BW1772" s="310"/>
      <c r="BX1772" s="305"/>
      <c r="BY1772" s="308"/>
      <c r="BZ1772" s="308"/>
      <c r="CA1772" s="308"/>
      <c r="CB1772" s="308"/>
      <c r="CC1772" s="307"/>
      <c r="CD1772" s="305"/>
      <c r="CE1772" s="310"/>
      <c r="CF1772" s="305"/>
      <c r="CG1772" s="308"/>
      <c r="CH1772" s="308"/>
      <c r="CI1772" s="308"/>
      <c r="CJ1772" s="308"/>
      <c r="CK1772" s="307"/>
      <c r="CL1772" s="307"/>
      <c r="CM1772" s="307"/>
      <c r="CN1772" s="311"/>
      <c r="CO1772" s="305"/>
      <c r="CP1772" s="305"/>
      <c r="CQ1772" s="308"/>
      <c r="CR1772" s="308"/>
      <c r="CS1772" s="308"/>
      <c r="CT1772" s="308"/>
      <c r="CW1772" s="318" t="s">
        <v>3652</v>
      </c>
      <c r="CX1772" s="318" t="s">
        <v>3661</v>
      </c>
      <c r="CY1772" s="320" t="s">
        <v>925</v>
      </c>
      <c r="CZ1772" s="319" t="s">
        <v>53</v>
      </c>
      <c r="DA1772" s="319" t="s">
        <v>53</v>
      </c>
      <c r="DB1772" s="319">
        <v>30</v>
      </c>
      <c r="DC1772" s="319">
        <v>150</v>
      </c>
      <c r="DD1772" s="319">
        <v>6</v>
      </c>
      <c r="DE1772" s="319">
        <v>6</v>
      </c>
      <c r="DF1772" s="319" t="s">
        <v>48</v>
      </c>
    </row>
    <row r="1773" spans="1:110" s="299" customFormat="1" ht="16" customHeight="1">
      <c r="A1773" s="297" t="s">
        <v>6527</v>
      </c>
      <c r="B1773" s="297" t="s">
        <v>6527</v>
      </c>
      <c r="C1773" s="119" t="s">
        <v>115</v>
      </c>
      <c r="D1773" s="119" t="s">
        <v>3652</v>
      </c>
      <c r="E1773" s="119" t="s">
        <v>3670</v>
      </c>
      <c r="F1773" s="298">
        <v>1773</v>
      </c>
      <c r="G1773" s="119"/>
      <c r="H1773" s="119"/>
      <c r="I1773" s="119"/>
      <c r="J1773" s="119"/>
      <c r="K1773" s="119" t="s">
        <v>378</v>
      </c>
      <c r="L1773" s="119"/>
      <c r="M1773" s="119" t="s">
        <v>147</v>
      </c>
      <c r="N1773" s="119"/>
      <c r="O1773" s="119"/>
      <c r="P1773" s="119"/>
      <c r="Q1773" s="119"/>
      <c r="R1773" s="119">
        <v>1</v>
      </c>
      <c r="S1773" s="119"/>
      <c r="T1773" s="119"/>
      <c r="U1773" s="119"/>
      <c r="V1773" s="119"/>
      <c r="W1773" s="119"/>
      <c r="X1773" s="119" t="s">
        <v>6528</v>
      </c>
      <c r="Y1773" s="119" t="s">
        <v>6529</v>
      </c>
      <c r="Z1773" s="119" t="s">
        <v>6530</v>
      </c>
      <c r="AA1773" s="119" t="s">
        <v>6531</v>
      </c>
      <c r="AB1773" s="119" t="s">
        <v>1209</v>
      </c>
      <c r="AD1773" s="300"/>
      <c r="AE1773" s="304"/>
      <c r="AF1773" s="297"/>
      <c r="AG1773" s="355">
        <v>0</v>
      </c>
      <c r="AH1773" s="297" t="s">
        <v>6527</v>
      </c>
      <c r="AI1773" s="297" t="s">
        <v>6527</v>
      </c>
      <c r="AJ1773" s="302">
        <v>4</v>
      </c>
      <c r="AX1773" s="303"/>
      <c r="AZ1773" s="303"/>
      <c r="BB1773" s="304"/>
      <c r="BC1773" s="304"/>
      <c r="BD1773" s="303"/>
      <c r="BE1773" s="303"/>
      <c r="BF1773" s="305"/>
      <c r="BG1773" s="305"/>
      <c r="BH1773" s="306" t="s">
        <v>3652</v>
      </c>
      <c r="BI1773" s="163"/>
      <c r="BJ1773" s="305" t="s">
        <v>110</v>
      </c>
      <c r="BK1773" s="305" t="s">
        <v>115</v>
      </c>
      <c r="BL1773" s="305">
        <v>0.4</v>
      </c>
      <c r="BM1773" s="307"/>
      <c r="BN1773" s="307"/>
      <c r="BO1773" s="307"/>
      <c r="BP1773" s="307"/>
      <c r="BQ1773" s="307"/>
      <c r="BR1773" s="307">
        <v>12</v>
      </c>
      <c r="BS1773" s="307">
        <v>12</v>
      </c>
      <c r="BT1773" s="307"/>
      <c r="BU1773" s="307"/>
      <c r="BV1773" s="309"/>
      <c r="BW1773" s="310"/>
      <c r="BX1773" s="305"/>
      <c r="BY1773" s="308"/>
      <c r="BZ1773" s="308"/>
      <c r="CA1773" s="308"/>
      <c r="CB1773" s="308"/>
      <c r="CC1773" s="307"/>
      <c r="CD1773" s="305"/>
      <c r="CE1773" s="310"/>
      <c r="CF1773" s="305"/>
      <c r="CG1773" s="308"/>
      <c r="CH1773" s="308"/>
      <c r="CI1773" s="308"/>
      <c r="CJ1773" s="308"/>
      <c r="CK1773" s="307"/>
      <c r="CL1773" s="307"/>
      <c r="CM1773" s="307"/>
      <c r="CN1773" s="311"/>
      <c r="CO1773" s="305"/>
      <c r="CP1773" s="305"/>
      <c r="CQ1773" s="308"/>
      <c r="CR1773" s="308"/>
      <c r="CS1773" s="308"/>
      <c r="CT1773" s="308"/>
      <c r="CW1773" s="318" t="s">
        <v>3652</v>
      </c>
      <c r="CX1773" s="318" t="s">
        <v>3670</v>
      </c>
      <c r="CY1773" s="320" t="s">
        <v>925</v>
      </c>
      <c r="CZ1773" s="319" t="s">
        <v>53</v>
      </c>
      <c r="DA1773" s="319" t="s">
        <v>53</v>
      </c>
      <c r="DB1773" s="319">
        <v>30</v>
      </c>
      <c r="DC1773" s="319">
        <v>150</v>
      </c>
      <c r="DD1773" s="319">
        <v>6</v>
      </c>
      <c r="DE1773" s="319">
        <v>6</v>
      </c>
      <c r="DF1773" s="319" t="s">
        <v>48</v>
      </c>
    </row>
    <row r="1774" spans="1:110" s="299" customFormat="1" ht="16" customHeight="1">
      <c r="A1774" s="297" t="s">
        <v>6532</v>
      </c>
      <c r="B1774" s="297" t="s">
        <v>6532</v>
      </c>
      <c r="C1774" s="119" t="s">
        <v>115</v>
      </c>
      <c r="D1774" s="119" t="s">
        <v>3652</v>
      </c>
      <c r="E1774" s="119" t="s">
        <v>3679</v>
      </c>
      <c r="F1774" s="298">
        <v>1774</v>
      </c>
      <c r="G1774" s="119"/>
      <c r="H1774" s="119"/>
      <c r="I1774" s="119"/>
      <c r="J1774" s="119"/>
      <c r="K1774" s="119" t="s">
        <v>378</v>
      </c>
      <c r="L1774" s="119"/>
      <c r="M1774" s="119" t="s">
        <v>147</v>
      </c>
      <c r="N1774" s="119"/>
      <c r="O1774" s="119"/>
      <c r="P1774" s="119"/>
      <c r="Q1774" s="119"/>
      <c r="R1774" s="119">
        <v>1</v>
      </c>
      <c r="S1774" s="119"/>
      <c r="T1774" s="119"/>
      <c r="U1774" s="119"/>
      <c r="V1774" s="119"/>
      <c r="W1774" s="119"/>
      <c r="X1774" s="119" t="s">
        <v>6533</v>
      </c>
      <c r="Y1774" s="119" t="s">
        <v>6534</v>
      </c>
      <c r="Z1774" s="119" t="s">
        <v>6535</v>
      </c>
      <c r="AA1774" s="119" t="s">
        <v>6536</v>
      </c>
      <c r="AB1774" s="119" t="s">
        <v>1209</v>
      </c>
      <c r="AD1774" s="300"/>
      <c r="AE1774" s="304"/>
      <c r="AF1774" s="297"/>
      <c r="AG1774" s="355">
        <v>0</v>
      </c>
      <c r="AH1774" s="297" t="s">
        <v>6532</v>
      </c>
      <c r="AI1774" s="297" t="s">
        <v>6532</v>
      </c>
      <c r="AJ1774" s="302">
        <v>4</v>
      </c>
      <c r="AX1774" s="303"/>
      <c r="AZ1774" s="303"/>
      <c r="BB1774" s="304"/>
      <c r="BC1774" s="304"/>
      <c r="BD1774" s="303"/>
      <c r="BE1774" s="303"/>
      <c r="BF1774" s="305"/>
      <c r="BG1774" s="305"/>
      <c r="BH1774" s="306" t="s">
        <v>3652</v>
      </c>
      <c r="BI1774" s="163"/>
      <c r="BJ1774" s="305" t="s">
        <v>110</v>
      </c>
      <c r="BK1774" s="305" t="s">
        <v>115</v>
      </c>
      <c r="BL1774" s="305">
        <v>0.4</v>
      </c>
      <c r="BM1774" s="307"/>
      <c r="BN1774" s="307"/>
      <c r="BO1774" s="307"/>
      <c r="BP1774" s="307"/>
      <c r="BQ1774" s="307"/>
      <c r="BR1774" s="307">
        <v>12</v>
      </c>
      <c r="BS1774" s="307">
        <v>12</v>
      </c>
      <c r="BT1774" s="307"/>
      <c r="BU1774" s="307"/>
      <c r="BV1774" s="309"/>
      <c r="BW1774" s="310"/>
      <c r="BX1774" s="305"/>
      <c r="BY1774" s="308"/>
      <c r="BZ1774" s="308"/>
      <c r="CA1774" s="308"/>
      <c r="CB1774" s="308"/>
      <c r="CC1774" s="307"/>
      <c r="CD1774" s="305"/>
      <c r="CE1774" s="310"/>
      <c r="CF1774" s="305"/>
      <c r="CG1774" s="308"/>
      <c r="CH1774" s="308"/>
      <c r="CI1774" s="308"/>
      <c r="CJ1774" s="308"/>
      <c r="CK1774" s="307"/>
      <c r="CL1774" s="307"/>
      <c r="CM1774" s="307"/>
      <c r="CN1774" s="311"/>
      <c r="CO1774" s="305"/>
      <c r="CP1774" s="305"/>
      <c r="CQ1774" s="308"/>
      <c r="CR1774" s="308"/>
      <c r="CS1774" s="308"/>
      <c r="CT1774" s="308"/>
      <c r="CW1774" s="318" t="s">
        <v>3652</v>
      </c>
      <c r="CX1774" s="318" t="s">
        <v>3679</v>
      </c>
      <c r="CY1774" s="320" t="s">
        <v>925</v>
      </c>
      <c r="CZ1774" s="319" t="s">
        <v>53</v>
      </c>
      <c r="DA1774" s="319" t="s">
        <v>53</v>
      </c>
      <c r="DB1774" s="319">
        <v>30</v>
      </c>
      <c r="DC1774" s="319">
        <v>150</v>
      </c>
      <c r="DD1774" s="319">
        <v>6</v>
      </c>
      <c r="DE1774" s="319">
        <v>6</v>
      </c>
      <c r="DF1774" s="319" t="s">
        <v>48</v>
      </c>
    </row>
    <row r="1775" spans="1:110" s="299" customFormat="1" ht="16" customHeight="1">
      <c r="A1775" s="297" t="s">
        <v>6537</v>
      </c>
      <c r="B1775" s="297" t="s">
        <v>6537</v>
      </c>
      <c r="C1775" s="119" t="s">
        <v>115</v>
      </c>
      <c r="D1775" s="119" t="s">
        <v>3607</v>
      </c>
      <c r="E1775" s="119" t="s">
        <v>3688</v>
      </c>
      <c r="F1775" s="298">
        <v>1775</v>
      </c>
      <c r="G1775" s="119"/>
      <c r="H1775" s="119"/>
      <c r="I1775" s="119"/>
      <c r="J1775" s="119"/>
      <c r="K1775" s="119" t="s">
        <v>378</v>
      </c>
      <c r="L1775" s="119"/>
      <c r="M1775" s="119" t="s">
        <v>147</v>
      </c>
      <c r="N1775" s="119"/>
      <c r="O1775" s="119"/>
      <c r="P1775" s="119"/>
      <c r="Q1775" s="119"/>
      <c r="R1775" s="119">
        <v>1</v>
      </c>
      <c r="S1775" s="119"/>
      <c r="T1775" s="119"/>
      <c r="U1775" s="119"/>
      <c r="V1775" s="119"/>
      <c r="W1775" s="119"/>
      <c r="X1775" s="119" t="s">
        <v>6538</v>
      </c>
      <c r="Y1775" s="119" t="s">
        <v>6539</v>
      </c>
      <c r="Z1775" s="119" t="s">
        <v>6540</v>
      </c>
      <c r="AA1775" s="119" t="s">
        <v>6541</v>
      </c>
      <c r="AB1775" s="119" t="s">
        <v>1209</v>
      </c>
      <c r="AD1775" s="300"/>
      <c r="AE1775" s="304"/>
      <c r="AF1775" s="297"/>
      <c r="AG1775" s="355">
        <v>0</v>
      </c>
      <c r="AH1775" s="297" t="s">
        <v>6537</v>
      </c>
      <c r="AI1775" s="297" t="s">
        <v>6537</v>
      </c>
      <c r="AJ1775" s="302">
        <v>3</v>
      </c>
      <c r="AX1775" s="303"/>
      <c r="AZ1775" s="303"/>
      <c r="BB1775" s="304"/>
      <c r="BC1775" s="304"/>
      <c r="BD1775" s="303"/>
      <c r="BE1775" s="303"/>
      <c r="BF1775" s="305"/>
      <c r="BG1775" s="305"/>
      <c r="BH1775" s="306" t="s">
        <v>3607</v>
      </c>
      <c r="BI1775" s="163"/>
      <c r="BJ1775" s="305" t="s">
        <v>110</v>
      </c>
      <c r="BK1775" s="305" t="s">
        <v>115</v>
      </c>
      <c r="BL1775" s="305">
        <v>0.7</v>
      </c>
      <c r="BM1775" s="307"/>
      <c r="BN1775" s="307"/>
      <c r="BO1775" s="307"/>
      <c r="BP1775" s="307"/>
      <c r="BQ1775" s="307"/>
      <c r="BR1775" s="307">
        <v>35</v>
      </c>
      <c r="BS1775" s="307">
        <v>35</v>
      </c>
      <c r="BT1775" s="307"/>
      <c r="BU1775" s="307"/>
      <c r="BV1775" s="309"/>
      <c r="BW1775" s="310"/>
      <c r="BX1775" s="305"/>
      <c r="BY1775" s="308"/>
      <c r="BZ1775" s="308"/>
      <c r="CA1775" s="308"/>
      <c r="CB1775" s="308"/>
      <c r="CC1775" s="307"/>
      <c r="CD1775" s="305"/>
      <c r="CE1775" s="310"/>
      <c r="CF1775" s="305"/>
      <c r="CG1775" s="308"/>
      <c r="CH1775" s="308"/>
      <c r="CI1775" s="308"/>
      <c r="CJ1775" s="308"/>
      <c r="CK1775" s="307"/>
      <c r="CL1775" s="307"/>
      <c r="CM1775" s="307"/>
      <c r="CN1775" s="311"/>
      <c r="CO1775" s="305"/>
      <c r="CP1775" s="305"/>
      <c r="CQ1775" s="308"/>
      <c r="CR1775" s="308"/>
      <c r="CS1775" s="308"/>
      <c r="CT1775" s="308"/>
      <c r="CW1775" s="318" t="s">
        <v>3607</v>
      </c>
      <c r="CX1775" s="318" t="s">
        <v>3688</v>
      </c>
      <c r="CY1775" s="320" t="s">
        <v>925</v>
      </c>
      <c r="CZ1775" s="319" t="s">
        <v>53</v>
      </c>
      <c r="DA1775" s="319" t="s">
        <v>53</v>
      </c>
      <c r="DB1775" s="319">
        <v>30</v>
      </c>
      <c r="DC1775" s="319">
        <v>150</v>
      </c>
      <c r="DD1775" s="319">
        <v>17.5</v>
      </c>
      <c r="DE1775" s="319">
        <v>17.5</v>
      </c>
      <c r="DF1775" s="319" t="s">
        <v>48</v>
      </c>
    </row>
    <row r="1776" spans="1:110" s="299" customFormat="1" ht="16" customHeight="1">
      <c r="A1776" s="297" t="s">
        <v>6542</v>
      </c>
      <c r="B1776" s="297" t="s">
        <v>6542</v>
      </c>
      <c r="C1776" s="119" t="s">
        <v>115</v>
      </c>
      <c r="D1776" s="119" t="s">
        <v>3688</v>
      </c>
      <c r="E1776" s="119" t="s">
        <v>3697</v>
      </c>
      <c r="F1776" s="298">
        <v>1776</v>
      </c>
      <c r="G1776" s="119"/>
      <c r="H1776" s="119"/>
      <c r="I1776" s="119"/>
      <c r="J1776" s="119"/>
      <c r="K1776" s="119" t="s">
        <v>378</v>
      </c>
      <c r="L1776" s="119"/>
      <c r="M1776" s="119" t="s">
        <v>147</v>
      </c>
      <c r="N1776" s="119"/>
      <c r="O1776" s="119"/>
      <c r="P1776" s="119"/>
      <c r="Q1776" s="119"/>
      <c r="R1776" s="119">
        <v>1</v>
      </c>
      <c r="S1776" s="119"/>
      <c r="T1776" s="119"/>
      <c r="U1776" s="119"/>
      <c r="V1776" s="119"/>
      <c r="W1776" s="119"/>
      <c r="X1776" s="119" t="s">
        <v>6543</v>
      </c>
      <c r="Y1776" s="119" t="s">
        <v>6544</v>
      </c>
      <c r="Z1776" s="119" t="s">
        <v>6545</v>
      </c>
      <c r="AA1776" s="119" t="s">
        <v>6546</v>
      </c>
      <c r="AB1776" s="119" t="s">
        <v>1209</v>
      </c>
      <c r="AD1776" s="300"/>
      <c r="AE1776" s="304"/>
      <c r="AF1776" s="297"/>
      <c r="AG1776" s="355">
        <v>0</v>
      </c>
      <c r="AH1776" s="297" t="s">
        <v>6542</v>
      </c>
      <c r="AI1776" s="297" t="s">
        <v>6542</v>
      </c>
      <c r="AJ1776" s="302">
        <v>4</v>
      </c>
      <c r="AX1776" s="303"/>
      <c r="AZ1776" s="303"/>
      <c r="BB1776" s="304"/>
      <c r="BC1776" s="304"/>
      <c r="BD1776" s="303"/>
      <c r="BE1776" s="303"/>
      <c r="BF1776" s="305"/>
      <c r="BG1776" s="305"/>
      <c r="BH1776" s="306" t="s">
        <v>3688</v>
      </c>
      <c r="BI1776" s="163"/>
      <c r="BJ1776" s="305" t="s">
        <v>110</v>
      </c>
      <c r="BK1776" s="305" t="s">
        <v>115</v>
      </c>
      <c r="BL1776" s="305">
        <v>0.4</v>
      </c>
      <c r="BM1776" s="307"/>
      <c r="BN1776" s="307"/>
      <c r="BO1776" s="307"/>
      <c r="BP1776" s="307"/>
      <c r="BQ1776" s="307"/>
      <c r="BR1776" s="307">
        <v>12</v>
      </c>
      <c r="BS1776" s="307">
        <v>12</v>
      </c>
      <c r="BT1776" s="307"/>
      <c r="BU1776" s="307"/>
      <c r="BV1776" s="309"/>
      <c r="BW1776" s="310"/>
      <c r="BX1776" s="305"/>
      <c r="BY1776" s="308"/>
      <c r="BZ1776" s="308"/>
      <c r="CA1776" s="308"/>
      <c r="CB1776" s="308"/>
      <c r="CC1776" s="307"/>
      <c r="CD1776" s="305"/>
      <c r="CE1776" s="310"/>
      <c r="CF1776" s="305"/>
      <c r="CG1776" s="308"/>
      <c r="CH1776" s="308"/>
      <c r="CI1776" s="308"/>
      <c r="CJ1776" s="308"/>
      <c r="CK1776" s="307"/>
      <c r="CL1776" s="307"/>
      <c r="CM1776" s="307"/>
      <c r="CN1776" s="311"/>
      <c r="CO1776" s="305"/>
      <c r="CP1776" s="305"/>
      <c r="CQ1776" s="308"/>
      <c r="CR1776" s="308"/>
      <c r="CS1776" s="308"/>
      <c r="CT1776" s="308"/>
      <c r="CW1776" s="318" t="s">
        <v>3688</v>
      </c>
      <c r="CX1776" s="318" t="s">
        <v>3697</v>
      </c>
      <c r="CY1776" s="320" t="s">
        <v>925</v>
      </c>
      <c r="CZ1776" s="319" t="s">
        <v>53</v>
      </c>
      <c r="DA1776" s="319" t="s">
        <v>53</v>
      </c>
      <c r="DB1776" s="319">
        <v>30</v>
      </c>
      <c r="DC1776" s="319">
        <v>150</v>
      </c>
      <c r="DD1776" s="319">
        <v>6</v>
      </c>
      <c r="DE1776" s="319">
        <v>6</v>
      </c>
      <c r="DF1776" s="319" t="s">
        <v>48</v>
      </c>
    </row>
    <row r="1777" spans="1:110" s="299" customFormat="1" ht="16" customHeight="1">
      <c r="A1777" s="297" t="s">
        <v>6547</v>
      </c>
      <c r="B1777" s="297" t="s">
        <v>6547</v>
      </c>
      <c r="C1777" s="119" t="s">
        <v>115</v>
      </c>
      <c r="D1777" s="119" t="s">
        <v>3688</v>
      </c>
      <c r="E1777" s="119" t="s">
        <v>3706</v>
      </c>
      <c r="F1777" s="298">
        <v>1777</v>
      </c>
      <c r="G1777" s="119"/>
      <c r="H1777" s="119"/>
      <c r="I1777" s="119"/>
      <c r="J1777" s="119"/>
      <c r="K1777" s="119" t="s">
        <v>378</v>
      </c>
      <c r="L1777" s="119"/>
      <c r="M1777" s="119" t="s">
        <v>147</v>
      </c>
      <c r="N1777" s="119"/>
      <c r="O1777" s="119"/>
      <c r="P1777" s="119"/>
      <c r="Q1777" s="119"/>
      <c r="R1777" s="119">
        <v>1</v>
      </c>
      <c r="S1777" s="119"/>
      <c r="T1777" s="119"/>
      <c r="U1777" s="119"/>
      <c r="V1777" s="119"/>
      <c r="W1777" s="119"/>
      <c r="X1777" s="119" t="s">
        <v>6548</v>
      </c>
      <c r="Y1777" s="119" t="s">
        <v>6549</v>
      </c>
      <c r="Z1777" s="119" t="s">
        <v>6550</v>
      </c>
      <c r="AA1777" s="119" t="s">
        <v>6551</v>
      </c>
      <c r="AB1777" s="119" t="s">
        <v>1209</v>
      </c>
      <c r="AD1777" s="300"/>
      <c r="AE1777" s="304"/>
      <c r="AF1777" s="297"/>
      <c r="AG1777" s="355">
        <v>0</v>
      </c>
      <c r="AH1777" s="297" t="s">
        <v>6547</v>
      </c>
      <c r="AI1777" s="297" t="s">
        <v>6547</v>
      </c>
      <c r="AJ1777" s="302">
        <v>4</v>
      </c>
      <c r="AX1777" s="303"/>
      <c r="AZ1777" s="303"/>
      <c r="BB1777" s="304"/>
      <c r="BC1777" s="304"/>
      <c r="BD1777" s="303"/>
      <c r="BE1777" s="303"/>
      <c r="BF1777" s="305"/>
      <c r="BG1777" s="305"/>
      <c r="BH1777" s="306" t="s">
        <v>3688</v>
      </c>
      <c r="BI1777" s="163"/>
      <c r="BJ1777" s="305" t="s">
        <v>110</v>
      </c>
      <c r="BK1777" s="305" t="s">
        <v>115</v>
      </c>
      <c r="BL1777" s="305">
        <v>0.4</v>
      </c>
      <c r="BM1777" s="307"/>
      <c r="BN1777" s="307"/>
      <c r="BO1777" s="307"/>
      <c r="BP1777" s="307"/>
      <c r="BQ1777" s="307"/>
      <c r="BR1777" s="307">
        <v>12</v>
      </c>
      <c r="BS1777" s="307">
        <v>12</v>
      </c>
      <c r="BT1777" s="307"/>
      <c r="BU1777" s="307"/>
      <c r="BV1777" s="309"/>
      <c r="BW1777" s="310"/>
      <c r="BX1777" s="305"/>
      <c r="BY1777" s="308"/>
      <c r="BZ1777" s="308"/>
      <c r="CA1777" s="308"/>
      <c r="CB1777" s="308"/>
      <c r="CC1777" s="307"/>
      <c r="CD1777" s="305"/>
      <c r="CE1777" s="310"/>
      <c r="CF1777" s="305"/>
      <c r="CG1777" s="308"/>
      <c r="CH1777" s="308"/>
      <c r="CI1777" s="308"/>
      <c r="CJ1777" s="308"/>
      <c r="CK1777" s="307"/>
      <c r="CL1777" s="307"/>
      <c r="CM1777" s="307"/>
      <c r="CN1777" s="311"/>
      <c r="CO1777" s="305"/>
      <c r="CP1777" s="305"/>
      <c r="CQ1777" s="308"/>
      <c r="CR1777" s="308"/>
      <c r="CS1777" s="308"/>
      <c r="CT1777" s="308"/>
      <c r="CW1777" s="318" t="s">
        <v>3688</v>
      </c>
      <c r="CX1777" s="318" t="s">
        <v>3706</v>
      </c>
      <c r="CY1777" s="320" t="s">
        <v>925</v>
      </c>
      <c r="CZ1777" s="319" t="s">
        <v>53</v>
      </c>
      <c r="DA1777" s="319" t="s">
        <v>53</v>
      </c>
      <c r="DB1777" s="319">
        <v>30</v>
      </c>
      <c r="DC1777" s="319">
        <v>150</v>
      </c>
      <c r="DD1777" s="319">
        <v>6</v>
      </c>
      <c r="DE1777" s="319">
        <v>6</v>
      </c>
      <c r="DF1777" s="319" t="s">
        <v>48</v>
      </c>
    </row>
    <row r="1778" spans="1:110" s="299" customFormat="1" ht="16" customHeight="1">
      <c r="A1778" s="297" t="s">
        <v>6552</v>
      </c>
      <c r="B1778" s="297" t="s">
        <v>6552</v>
      </c>
      <c r="C1778" s="119" t="s">
        <v>115</v>
      </c>
      <c r="D1778" s="119" t="s">
        <v>3688</v>
      </c>
      <c r="E1778" s="119" t="s">
        <v>3715</v>
      </c>
      <c r="F1778" s="298">
        <v>1778</v>
      </c>
      <c r="G1778" s="119"/>
      <c r="H1778" s="119"/>
      <c r="I1778" s="119"/>
      <c r="J1778" s="119"/>
      <c r="K1778" s="119" t="s">
        <v>378</v>
      </c>
      <c r="L1778" s="119"/>
      <c r="M1778" s="119" t="s">
        <v>147</v>
      </c>
      <c r="N1778" s="119"/>
      <c r="O1778" s="119"/>
      <c r="P1778" s="119"/>
      <c r="Q1778" s="119"/>
      <c r="R1778" s="119">
        <v>1</v>
      </c>
      <c r="S1778" s="119"/>
      <c r="T1778" s="119"/>
      <c r="U1778" s="119"/>
      <c r="V1778" s="119"/>
      <c r="W1778" s="119"/>
      <c r="X1778" s="119" t="s">
        <v>6553</v>
      </c>
      <c r="Y1778" s="119" t="s">
        <v>6554</v>
      </c>
      <c r="Z1778" s="119" t="s">
        <v>6555</v>
      </c>
      <c r="AA1778" s="119" t="s">
        <v>6556</v>
      </c>
      <c r="AB1778" s="119" t="s">
        <v>1209</v>
      </c>
      <c r="AD1778" s="300"/>
      <c r="AE1778" s="304"/>
      <c r="AF1778" s="297"/>
      <c r="AG1778" s="355">
        <v>0</v>
      </c>
      <c r="AH1778" s="297" t="s">
        <v>6552</v>
      </c>
      <c r="AI1778" s="297" t="s">
        <v>6552</v>
      </c>
      <c r="AJ1778" s="302">
        <v>4</v>
      </c>
      <c r="AX1778" s="303"/>
      <c r="AZ1778" s="303"/>
      <c r="BB1778" s="304"/>
      <c r="BC1778" s="304"/>
      <c r="BD1778" s="303"/>
      <c r="BE1778" s="303"/>
      <c r="BF1778" s="305"/>
      <c r="BG1778" s="305"/>
      <c r="BH1778" s="306" t="s">
        <v>3688</v>
      </c>
      <c r="BI1778" s="163"/>
      <c r="BJ1778" s="305" t="s">
        <v>110</v>
      </c>
      <c r="BK1778" s="305" t="s">
        <v>115</v>
      </c>
      <c r="BL1778" s="305">
        <v>0.4</v>
      </c>
      <c r="BM1778" s="307"/>
      <c r="BN1778" s="307"/>
      <c r="BO1778" s="307"/>
      <c r="BP1778" s="307"/>
      <c r="BQ1778" s="307"/>
      <c r="BR1778" s="307">
        <v>12</v>
      </c>
      <c r="BS1778" s="307">
        <v>12</v>
      </c>
      <c r="BT1778" s="307"/>
      <c r="BU1778" s="307"/>
      <c r="BV1778" s="309"/>
      <c r="BW1778" s="310"/>
      <c r="BX1778" s="305"/>
      <c r="BY1778" s="308"/>
      <c r="BZ1778" s="308"/>
      <c r="CA1778" s="308"/>
      <c r="CB1778" s="308"/>
      <c r="CC1778" s="307"/>
      <c r="CD1778" s="305"/>
      <c r="CE1778" s="310"/>
      <c r="CF1778" s="305"/>
      <c r="CG1778" s="308"/>
      <c r="CH1778" s="308"/>
      <c r="CI1778" s="308"/>
      <c r="CJ1778" s="308"/>
      <c r="CK1778" s="307"/>
      <c r="CL1778" s="307"/>
      <c r="CM1778" s="307"/>
      <c r="CN1778" s="311"/>
      <c r="CO1778" s="305"/>
      <c r="CP1778" s="305"/>
      <c r="CQ1778" s="308"/>
      <c r="CR1778" s="308"/>
      <c r="CS1778" s="308"/>
      <c r="CT1778" s="308"/>
      <c r="CW1778" s="318" t="s">
        <v>3688</v>
      </c>
      <c r="CX1778" s="318" t="s">
        <v>3715</v>
      </c>
      <c r="CY1778" s="320" t="s">
        <v>925</v>
      </c>
      <c r="CZ1778" s="319" t="s">
        <v>53</v>
      </c>
      <c r="DA1778" s="319" t="s">
        <v>53</v>
      </c>
      <c r="DB1778" s="319">
        <v>30</v>
      </c>
      <c r="DC1778" s="319">
        <v>150</v>
      </c>
      <c r="DD1778" s="319">
        <v>6</v>
      </c>
      <c r="DE1778" s="319">
        <v>6</v>
      </c>
      <c r="DF1778" s="319" t="s">
        <v>48</v>
      </c>
    </row>
    <row r="1779" spans="1:110" s="299" customFormat="1" ht="16" customHeight="1">
      <c r="A1779" s="297" t="s">
        <v>6557</v>
      </c>
      <c r="B1779" s="297" t="s">
        <v>6557</v>
      </c>
      <c r="C1779" s="119" t="s">
        <v>115</v>
      </c>
      <c r="D1779" s="119" t="s">
        <v>3590</v>
      </c>
      <c r="E1779" s="119" t="s">
        <v>3724</v>
      </c>
      <c r="F1779" s="298">
        <v>1779</v>
      </c>
      <c r="G1779" s="119"/>
      <c r="H1779" s="119"/>
      <c r="I1779" s="119"/>
      <c r="J1779" s="119"/>
      <c r="K1779" s="119" t="s">
        <v>378</v>
      </c>
      <c r="L1779" s="119"/>
      <c r="M1779" s="119" t="s">
        <v>147</v>
      </c>
      <c r="N1779" s="119"/>
      <c r="O1779" s="119"/>
      <c r="P1779" s="119"/>
      <c r="Q1779" s="119"/>
      <c r="R1779" s="119">
        <v>1</v>
      </c>
      <c r="S1779" s="119"/>
      <c r="T1779" s="119"/>
      <c r="U1779" s="119"/>
      <c r="V1779" s="119"/>
      <c r="W1779" s="119"/>
      <c r="X1779" s="119" t="s">
        <v>6558</v>
      </c>
      <c r="Y1779" s="119" t="s">
        <v>6559</v>
      </c>
      <c r="Z1779" s="119" t="s">
        <v>6560</v>
      </c>
      <c r="AA1779" s="119" t="s">
        <v>6561</v>
      </c>
      <c r="AB1779" s="119" t="s">
        <v>1209</v>
      </c>
      <c r="AD1779" s="300"/>
      <c r="AE1779" s="304"/>
      <c r="AF1779" s="297"/>
      <c r="AG1779" s="355">
        <v>0</v>
      </c>
      <c r="AH1779" s="297" t="s">
        <v>6557</v>
      </c>
      <c r="AI1779" s="297" t="s">
        <v>6557</v>
      </c>
      <c r="AJ1779" s="302">
        <v>2</v>
      </c>
      <c r="AX1779" s="303"/>
      <c r="AZ1779" s="303"/>
      <c r="BB1779" s="304"/>
      <c r="BC1779" s="304"/>
      <c r="BD1779" s="303"/>
      <c r="BE1779" s="303"/>
      <c r="BF1779" s="305"/>
      <c r="BG1779" s="305"/>
      <c r="BH1779" s="306" t="s">
        <v>3590</v>
      </c>
      <c r="BI1779" s="163"/>
      <c r="BJ1779" s="305" t="s">
        <v>110</v>
      </c>
      <c r="BK1779" s="305" t="s">
        <v>115</v>
      </c>
      <c r="BL1779" s="305">
        <v>1.5</v>
      </c>
      <c r="BM1779" s="307"/>
      <c r="BN1779" s="307"/>
      <c r="BO1779" s="307"/>
      <c r="BP1779" s="307"/>
      <c r="BQ1779" s="307"/>
      <c r="BR1779" s="307">
        <v>60</v>
      </c>
      <c r="BS1779" s="307">
        <v>60</v>
      </c>
      <c r="BT1779" s="307"/>
      <c r="BU1779" s="307"/>
      <c r="BV1779" s="309"/>
      <c r="BW1779" s="310"/>
      <c r="BX1779" s="305"/>
      <c r="BY1779" s="308"/>
      <c r="BZ1779" s="308"/>
      <c r="CA1779" s="308"/>
      <c r="CB1779" s="308"/>
      <c r="CC1779" s="307"/>
      <c r="CD1779" s="305"/>
      <c r="CE1779" s="310"/>
      <c r="CF1779" s="305"/>
      <c r="CG1779" s="308"/>
      <c r="CH1779" s="308"/>
      <c r="CI1779" s="308"/>
      <c r="CJ1779" s="308"/>
      <c r="CK1779" s="307"/>
      <c r="CL1779" s="307"/>
      <c r="CM1779" s="307"/>
      <c r="CN1779" s="311"/>
      <c r="CO1779" s="305"/>
      <c r="CP1779" s="305"/>
      <c r="CQ1779" s="308"/>
      <c r="CR1779" s="308"/>
      <c r="CS1779" s="308"/>
      <c r="CT1779" s="308"/>
      <c r="CW1779" s="318" t="s">
        <v>3590</v>
      </c>
      <c r="CX1779" s="318" t="s">
        <v>3724</v>
      </c>
      <c r="CY1779" s="320" t="s">
        <v>925</v>
      </c>
      <c r="CZ1779" s="319" t="s">
        <v>53</v>
      </c>
      <c r="DA1779" s="319" t="s">
        <v>53</v>
      </c>
      <c r="DB1779" s="319">
        <v>30</v>
      </c>
      <c r="DC1779" s="319">
        <v>150</v>
      </c>
      <c r="DD1779" s="319">
        <v>30</v>
      </c>
      <c r="DE1779" s="319">
        <v>30</v>
      </c>
      <c r="DF1779" s="319" t="s">
        <v>48</v>
      </c>
    </row>
    <row r="1780" spans="1:110" s="299" customFormat="1" ht="16" customHeight="1">
      <c r="A1780" s="297" t="s">
        <v>6562</v>
      </c>
      <c r="B1780" s="297" t="s">
        <v>6562</v>
      </c>
      <c r="C1780" s="119" t="s">
        <v>115</v>
      </c>
      <c r="D1780" s="119" t="s">
        <v>3724</v>
      </c>
      <c r="E1780" s="119" t="s">
        <v>3733</v>
      </c>
      <c r="F1780" s="298">
        <v>1780</v>
      </c>
      <c r="G1780" s="119"/>
      <c r="H1780" s="119"/>
      <c r="I1780" s="119"/>
      <c r="J1780" s="119"/>
      <c r="K1780" s="119" t="s">
        <v>378</v>
      </c>
      <c r="L1780" s="119"/>
      <c r="M1780" s="119" t="s">
        <v>147</v>
      </c>
      <c r="N1780" s="119"/>
      <c r="O1780" s="119"/>
      <c r="P1780" s="119"/>
      <c r="Q1780" s="119"/>
      <c r="R1780" s="119">
        <v>1</v>
      </c>
      <c r="S1780" s="119"/>
      <c r="T1780" s="119"/>
      <c r="U1780" s="119"/>
      <c r="V1780" s="119"/>
      <c r="W1780" s="119"/>
      <c r="X1780" s="119" t="s">
        <v>6563</v>
      </c>
      <c r="Y1780" s="119" t="s">
        <v>6564</v>
      </c>
      <c r="Z1780" s="119" t="s">
        <v>6565</v>
      </c>
      <c r="AA1780" s="119" t="s">
        <v>6566</v>
      </c>
      <c r="AB1780" s="119" t="s">
        <v>1209</v>
      </c>
      <c r="AD1780" s="300"/>
      <c r="AE1780" s="304"/>
      <c r="AF1780" s="297"/>
      <c r="AG1780" s="355">
        <v>0</v>
      </c>
      <c r="AH1780" s="297" t="s">
        <v>6562</v>
      </c>
      <c r="AI1780" s="297" t="s">
        <v>6562</v>
      </c>
      <c r="AJ1780" s="302">
        <v>3</v>
      </c>
      <c r="AX1780" s="303"/>
      <c r="AZ1780" s="303"/>
      <c r="BB1780" s="304"/>
      <c r="BC1780" s="304"/>
      <c r="BD1780" s="303"/>
      <c r="BE1780" s="303"/>
      <c r="BF1780" s="305"/>
      <c r="BG1780" s="305"/>
      <c r="BH1780" s="306" t="s">
        <v>3724</v>
      </c>
      <c r="BI1780" s="163"/>
      <c r="BJ1780" s="305" t="s">
        <v>110</v>
      </c>
      <c r="BK1780" s="305" t="s">
        <v>115</v>
      </c>
      <c r="BL1780" s="305">
        <v>0.7</v>
      </c>
      <c r="BM1780" s="307"/>
      <c r="BN1780" s="307"/>
      <c r="BO1780" s="307"/>
      <c r="BP1780" s="307"/>
      <c r="BQ1780" s="307"/>
      <c r="BR1780" s="307">
        <v>35</v>
      </c>
      <c r="BS1780" s="307">
        <v>35</v>
      </c>
      <c r="BT1780" s="307"/>
      <c r="BU1780" s="307"/>
      <c r="BV1780" s="309"/>
      <c r="BW1780" s="310"/>
      <c r="BX1780" s="305"/>
      <c r="BY1780" s="308"/>
      <c r="BZ1780" s="308"/>
      <c r="CA1780" s="308"/>
      <c r="CB1780" s="308"/>
      <c r="CC1780" s="307"/>
      <c r="CD1780" s="305"/>
      <c r="CE1780" s="310"/>
      <c r="CF1780" s="305"/>
      <c r="CG1780" s="308"/>
      <c r="CH1780" s="308"/>
      <c r="CI1780" s="308"/>
      <c r="CJ1780" s="308"/>
      <c r="CK1780" s="307"/>
      <c r="CL1780" s="307"/>
      <c r="CM1780" s="307"/>
      <c r="CN1780" s="311"/>
      <c r="CO1780" s="305"/>
      <c r="CP1780" s="305"/>
      <c r="CQ1780" s="308"/>
      <c r="CR1780" s="308"/>
      <c r="CS1780" s="308"/>
      <c r="CT1780" s="308"/>
      <c r="CW1780" s="318" t="s">
        <v>3724</v>
      </c>
      <c r="CX1780" s="318" t="s">
        <v>3733</v>
      </c>
      <c r="CY1780" s="320" t="s">
        <v>925</v>
      </c>
      <c r="CZ1780" s="319" t="s">
        <v>53</v>
      </c>
      <c r="DA1780" s="319" t="s">
        <v>53</v>
      </c>
      <c r="DB1780" s="319">
        <v>30</v>
      </c>
      <c r="DC1780" s="319">
        <v>150</v>
      </c>
      <c r="DD1780" s="319">
        <v>17.5</v>
      </c>
      <c r="DE1780" s="319">
        <v>17.5</v>
      </c>
      <c r="DF1780" s="319" t="s">
        <v>48</v>
      </c>
    </row>
    <row r="1781" spans="1:110" s="299" customFormat="1" ht="16" customHeight="1">
      <c r="A1781" s="297" t="s">
        <v>6567</v>
      </c>
      <c r="B1781" s="297" t="s">
        <v>6567</v>
      </c>
      <c r="C1781" s="119" t="s">
        <v>115</v>
      </c>
      <c r="D1781" s="119" t="s">
        <v>3733</v>
      </c>
      <c r="E1781" s="119" t="s">
        <v>3742</v>
      </c>
      <c r="F1781" s="298">
        <v>1781</v>
      </c>
      <c r="G1781" s="119"/>
      <c r="H1781" s="119"/>
      <c r="I1781" s="119"/>
      <c r="J1781" s="119"/>
      <c r="K1781" s="119" t="s">
        <v>378</v>
      </c>
      <c r="L1781" s="119"/>
      <c r="M1781" s="119" t="s">
        <v>147</v>
      </c>
      <c r="N1781" s="119"/>
      <c r="O1781" s="119"/>
      <c r="P1781" s="119"/>
      <c r="Q1781" s="119"/>
      <c r="R1781" s="119">
        <v>1</v>
      </c>
      <c r="S1781" s="119"/>
      <c r="T1781" s="119"/>
      <c r="U1781" s="119"/>
      <c r="V1781" s="119"/>
      <c r="W1781" s="119"/>
      <c r="X1781" s="119" t="s">
        <v>6568</v>
      </c>
      <c r="Y1781" s="119" t="s">
        <v>6569</v>
      </c>
      <c r="Z1781" s="119" t="s">
        <v>6570</v>
      </c>
      <c r="AA1781" s="119" t="s">
        <v>6571</v>
      </c>
      <c r="AB1781" s="119" t="s">
        <v>1209</v>
      </c>
      <c r="AD1781" s="300"/>
      <c r="AE1781" s="304"/>
      <c r="AF1781" s="297"/>
      <c r="AG1781" s="355">
        <v>0</v>
      </c>
      <c r="AH1781" s="297" t="s">
        <v>6567</v>
      </c>
      <c r="AI1781" s="297" t="s">
        <v>6567</v>
      </c>
      <c r="AJ1781" s="302">
        <v>4</v>
      </c>
      <c r="AX1781" s="303"/>
      <c r="AZ1781" s="303"/>
      <c r="BB1781" s="304"/>
      <c r="BC1781" s="304"/>
      <c r="BD1781" s="303"/>
      <c r="BE1781" s="303"/>
      <c r="BF1781" s="305"/>
      <c r="BG1781" s="305"/>
      <c r="BH1781" s="306" t="s">
        <v>3733</v>
      </c>
      <c r="BI1781" s="163"/>
      <c r="BJ1781" s="305" t="s">
        <v>110</v>
      </c>
      <c r="BK1781" s="305" t="s">
        <v>115</v>
      </c>
      <c r="BL1781" s="305">
        <v>0.4</v>
      </c>
      <c r="BM1781" s="307"/>
      <c r="BN1781" s="307"/>
      <c r="BO1781" s="307"/>
      <c r="BP1781" s="307"/>
      <c r="BQ1781" s="307"/>
      <c r="BR1781" s="307">
        <v>12</v>
      </c>
      <c r="BS1781" s="307">
        <v>12</v>
      </c>
      <c r="BT1781" s="307"/>
      <c r="BU1781" s="307"/>
      <c r="BV1781" s="309"/>
      <c r="BW1781" s="310"/>
      <c r="BX1781" s="305"/>
      <c r="BY1781" s="308"/>
      <c r="BZ1781" s="308"/>
      <c r="CA1781" s="308"/>
      <c r="CB1781" s="308"/>
      <c r="CC1781" s="307"/>
      <c r="CD1781" s="305"/>
      <c r="CE1781" s="310"/>
      <c r="CF1781" s="305"/>
      <c r="CG1781" s="308"/>
      <c r="CH1781" s="308"/>
      <c r="CI1781" s="308"/>
      <c r="CJ1781" s="308"/>
      <c r="CK1781" s="307"/>
      <c r="CL1781" s="307"/>
      <c r="CM1781" s="307"/>
      <c r="CN1781" s="311"/>
      <c r="CO1781" s="305"/>
      <c r="CP1781" s="305"/>
      <c r="CQ1781" s="308"/>
      <c r="CR1781" s="308"/>
      <c r="CS1781" s="308"/>
      <c r="CT1781" s="308"/>
      <c r="CW1781" s="318" t="s">
        <v>3733</v>
      </c>
      <c r="CX1781" s="318" t="s">
        <v>3742</v>
      </c>
      <c r="CY1781" s="320" t="s">
        <v>925</v>
      </c>
      <c r="CZ1781" s="319" t="s">
        <v>53</v>
      </c>
      <c r="DA1781" s="319" t="s">
        <v>53</v>
      </c>
      <c r="DB1781" s="319">
        <v>30</v>
      </c>
      <c r="DC1781" s="319">
        <v>150</v>
      </c>
      <c r="DD1781" s="319">
        <v>6</v>
      </c>
      <c r="DE1781" s="319">
        <v>6</v>
      </c>
      <c r="DF1781" s="319" t="s">
        <v>48</v>
      </c>
    </row>
    <row r="1782" spans="1:110" s="299" customFormat="1" ht="16" customHeight="1">
      <c r="A1782" s="297" t="s">
        <v>6572</v>
      </c>
      <c r="B1782" s="297" t="s">
        <v>6572</v>
      </c>
      <c r="C1782" s="119" t="s">
        <v>115</v>
      </c>
      <c r="D1782" s="119" t="s">
        <v>3733</v>
      </c>
      <c r="E1782" s="119" t="s">
        <v>3751</v>
      </c>
      <c r="F1782" s="298">
        <v>1782</v>
      </c>
      <c r="G1782" s="119"/>
      <c r="H1782" s="119"/>
      <c r="I1782" s="119"/>
      <c r="J1782" s="119"/>
      <c r="K1782" s="119" t="s">
        <v>378</v>
      </c>
      <c r="L1782" s="119"/>
      <c r="M1782" s="119" t="s">
        <v>147</v>
      </c>
      <c r="N1782" s="119"/>
      <c r="O1782" s="119"/>
      <c r="P1782" s="119"/>
      <c r="Q1782" s="119"/>
      <c r="R1782" s="119">
        <v>1</v>
      </c>
      <c r="S1782" s="119"/>
      <c r="T1782" s="119"/>
      <c r="U1782" s="119"/>
      <c r="V1782" s="119"/>
      <c r="W1782" s="119"/>
      <c r="X1782" s="119" t="s">
        <v>6573</v>
      </c>
      <c r="Y1782" s="119" t="s">
        <v>6574</v>
      </c>
      <c r="Z1782" s="119" t="s">
        <v>6575</v>
      </c>
      <c r="AA1782" s="119" t="s">
        <v>6576</v>
      </c>
      <c r="AB1782" s="119" t="s">
        <v>1209</v>
      </c>
      <c r="AD1782" s="300"/>
      <c r="AE1782" s="304"/>
      <c r="AF1782" s="297"/>
      <c r="AG1782" s="355">
        <v>0</v>
      </c>
      <c r="AH1782" s="297" t="s">
        <v>6572</v>
      </c>
      <c r="AI1782" s="297" t="s">
        <v>6572</v>
      </c>
      <c r="AJ1782" s="302">
        <v>4</v>
      </c>
      <c r="AX1782" s="303"/>
      <c r="AZ1782" s="303"/>
      <c r="BB1782" s="304"/>
      <c r="BC1782" s="304"/>
      <c r="BD1782" s="303"/>
      <c r="BE1782" s="303"/>
      <c r="BF1782" s="305"/>
      <c r="BG1782" s="305"/>
      <c r="BH1782" s="306" t="s">
        <v>3733</v>
      </c>
      <c r="BI1782" s="163"/>
      <c r="BJ1782" s="305" t="s">
        <v>110</v>
      </c>
      <c r="BK1782" s="305" t="s">
        <v>115</v>
      </c>
      <c r="BL1782" s="305">
        <v>0.4</v>
      </c>
      <c r="BM1782" s="307"/>
      <c r="BN1782" s="307"/>
      <c r="BO1782" s="307"/>
      <c r="BP1782" s="307"/>
      <c r="BQ1782" s="307"/>
      <c r="BR1782" s="307">
        <v>12</v>
      </c>
      <c r="BS1782" s="307">
        <v>12</v>
      </c>
      <c r="BT1782" s="307"/>
      <c r="BU1782" s="307"/>
      <c r="BV1782" s="309"/>
      <c r="BW1782" s="310"/>
      <c r="BX1782" s="305"/>
      <c r="BY1782" s="308"/>
      <c r="BZ1782" s="308"/>
      <c r="CA1782" s="308"/>
      <c r="CB1782" s="308"/>
      <c r="CC1782" s="307"/>
      <c r="CD1782" s="305"/>
      <c r="CE1782" s="310"/>
      <c r="CF1782" s="305"/>
      <c r="CG1782" s="308"/>
      <c r="CH1782" s="308"/>
      <c r="CI1782" s="308"/>
      <c r="CJ1782" s="308"/>
      <c r="CK1782" s="307"/>
      <c r="CL1782" s="307"/>
      <c r="CM1782" s="307"/>
      <c r="CN1782" s="311"/>
      <c r="CO1782" s="305"/>
      <c r="CP1782" s="305"/>
      <c r="CQ1782" s="308"/>
      <c r="CR1782" s="308"/>
      <c r="CS1782" s="308"/>
      <c r="CT1782" s="308"/>
      <c r="CW1782" s="318" t="s">
        <v>3733</v>
      </c>
      <c r="CX1782" s="318" t="s">
        <v>3751</v>
      </c>
      <c r="CY1782" s="320" t="s">
        <v>925</v>
      </c>
      <c r="CZ1782" s="319" t="s">
        <v>53</v>
      </c>
      <c r="DA1782" s="319" t="s">
        <v>53</v>
      </c>
      <c r="DB1782" s="319">
        <v>30</v>
      </c>
      <c r="DC1782" s="319">
        <v>150</v>
      </c>
      <c r="DD1782" s="319">
        <v>6</v>
      </c>
      <c r="DE1782" s="319">
        <v>6</v>
      </c>
      <c r="DF1782" s="319" t="s">
        <v>48</v>
      </c>
    </row>
    <row r="1783" spans="1:110" s="299" customFormat="1" ht="16" customHeight="1">
      <c r="A1783" s="297" t="s">
        <v>6577</v>
      </c>
      <c r="B1783" s="297" t="s">
        <v>6577</v>
      </c>
      <c r="C1783" s="119" t="s">
        <v>115</v>
      </c>
      <c r="D1783" s="119" t="s">
        <v>3733</v>
      </c>
      <c r="E1783" s="119" t="s">
        <v>3760</v>
      </c>
      <c r="F1783" s="298">
        <v>1783</v>
      </c>
      <c r="G1783" s="119"/>
      <c r="H1783" s="119"/>
      <c r="I1783" s="119"/>
      <c r="J1783" s="119"/>
      <c r="K1783" s="119" t="s">
        <v>378</v>
      </c>
      <c r="L1783" s="119"/>
      <c r="M1783" s="119" t="s">
        <v>147</v>
      </c>
      <c r="N1783" s="119"/>
      <c r="O1783" s="119"/>
      <c r="P1783" s="119"/>
      <c r="Q1783" s="119"/>
      <c r="R1783" s="119">
        <v>1</v>
      </c>
      <c r="S1783" s="119"/>
      <c r="T1783" s="119"/>
      <c r="U1783" s="119"/>
      <c r="V1783" s="119"/>
      <c r="W1783" s="119"/>
      <c r="X1783" s="119" t="s">
        <v>6578</v>
      </c>
      <c r="Y1783" s="119" t="s">
        <v>6579</v>
      </c>
      <c r="Z1783" s="119" t="s">
        <v>6580</v>
      </c>
      <c r="AA1783" s="119" t="s">
        <v>6581</v>
      </c>
      <c r="AB1783" s="119" t="s">
        <v>1209</v>
      </c>
      <c r="AD1783" s="300"/>
      <c r="AE1783" s="304"/>
      <c r="AF1783" s="297"/>
      <c r="AG1783" s="355">
        <v>0</v>
      </c>
      <c r="AH1783" s="297" t="s">
        <v>6577</v>
      </c>
      <c r="AI1783" s="297" t="s">
        <v>6577</v>
      </c>
      <c r="AJ1783" s="302">
        <v>4</v>
      </c>
      <c r="AX1783" s="303"/>
      <c r="AZ1783" s="303"/>
      <c r="BB1783" s="304"/>
      <c r="BC1783" s="304"/>
      <c r="BD1783" s="303"/>
      <c r="BE1783" s="303"/>
      <c r="BF1783" s="305"/>
      <c r="BG1783" s="305"/>
      <c r="BH1783" s="306" t="s">
        <v>3733</v>
      </c>
      <c r="BI1783" s="163"/>
      <c r="BJ1783" s="305" t="s">
        <v>110</v>
      </c>
      <c r="BK1783" s="305" t="s">
        <v>115</v>
      </c>
      <c r="BL1783" s="305">
        <v>0.4</v>
      </c>
      <c r="BM1783" s="307"/>
      <c r="BN1783" s="307"/>
      <c r="BO1783" s="307"/>
      <c r="BP1783" s="307"/>
      <c r="BQ1783" s="307"/>
      <c r="BR1783" s="307">
        <v>12</v>
      </c>
      <c r="BS1783" s="307">
        <v>12</v>
      </c>
      <c r="BT1783" s="307"/>
      <c r="BU1783" s="307"/>
      <c r="BV1783" s="309"/>
      <c r="BW1783" s="310"/>
      <c r="BX1783" s="305"/>
      <c r="BY1783" s="308"/>
      <c r="BZ1783" s="308"/>
      <c r="CA1783" s="308"/>
      <c r="CB1783" s="308"/>
      <c r="CC1783" s="307"/>
      <c r="CD1783" s="305"/>
      <c r="CE1783" s="310"/>
      <c r="CF1783" s="305"/>
      <c r="CG1783" s="308"/>
      <c r="CH1783" s="308"/>
      <c r="CI1783" s="308"/>
      <c r="CJ1783" s="308"/>
      <c r="CK1783" s="307"/>
      <c r="CL1783" s="307"/>
      <c r="CM1783" s="307"/>
      <c r="CN1783" s="311"/>
      <c r="CO1783" s="305"/>
      <c r="CP1783" s="305"/>
      <c r="CQ1783" s="308"/>
      <c r="CR1783" s="308"/>
      <c r="CS1783" s="308"/>
      <c r="CT1783" s="308"/>
      <c r="CW1783" s="318" t="s">
        <v>3733</v>
      </c>
      <c r="CX1783" s="318" t="s">
        <v>3760</v>
      </c>
      <c r="CY1783" s="320" t="s">
        <v>925</v>
      </c>
      <c r="CZ1783" s="319" t="s">
        <v>53</v>
      </c>
      <c r="DA1783" s="319" t="s">
        <v>53</v>
      </c>
      <c r="DB1783" s="319">
        <v>30</v>
      </c>
      <c r="DC1783" s="319">
        <v>150</v>
      </c>
      <c r="DD1783" s="319">
        <v>6</v>
      </c>
      <c r="DE1783" s="319">
        <v>6</v>
      </c>
      <c r="DF1783" s="319" t="s">
        <v>48</v>
      </c>
    </row>
    <row r="1784" spans="1:110" s="299" customFormat="1" ht="16" customHeight="1">
      <c r="A1784" s="297" t="s">
        <v>6582</v>
      </c>
      <c r="B1784" s="297" t="s">
        <v>6582</v>
      </c>
      <c r="C1784" s="119" t="s">
        <v>115</v>
      </c>
      <c r="D1784" s="119" t="s">
        <v>3724</v>
      </c>
      <c r="E1784" s="119" t="s">
        <v>3769</v>
      </c>
      <c r="F1784" s="298">
        <v>1784</v>
      </c>
      <c r="G1784" s="119"/>
      <c r="H1784" s="119"/>
      <c r="I1784" s="119"/>
      <c r="J1784" s="119"/>
      <c r="K1784" s="119" t="s">
        <v>378</v>
      </c>
      <c r="L1784" s="119"/>
      <c r="M1784" s="119" t="s">
        <v>147</v>
      </c>
      <c r="N1784" s="119"/>
      <c r="O1784" s="119"/>
      <c r="P1784" s="119"/>
      <c r="Q1784" s="119"/>
      <c r="R1784" s="119">
        <v>1</v>
      </c>
      <c r="S1784" s="119"/>
      <c r="T1784" s="119"/>
      <c r="U1784" s="119"/>
      <c r="V1784" s="119"/>
      <c r="W1784" s="119"/>
      <c r="X1784" s="119" t="s">
        <v>6583</v>
      </c>
      <c r="Y1784" s="119" t="s">
        <v>6584</v>
      </c>
      <c r="Z1784" s="119" t="s">
        <v>6585</v>
      </c>
      <c r="AA1784" s="119" t="s">
        <v>6586</v>
      </c>
      <c r="AB1784" s="119" t="s">
        <v>1209</v>
      </c>
      <c r="AD1784" s="300"/>
      <c r="AE1784" s="304"/>
      <c r="AF1784" s="297"/>
      <c r="AG1784" s="355">
        <v>0</v>
      </c>
      <c r="AH1784" s="297" t="s">
        <v>6582</v>
      </c>
      <c r="AI1784" s="297" t="s">
        <v>6582</v>
      </c>
      <c r="AJ1784" s="302">
        <v>3</v>
      </c>
      <c r="AX1784" s="303"/>
      <c r="AZ1784" s="303"/>
      <c r="BB1784" s="304"/>
      <c r="BC1784" s="304"/>
      <c r="BD1784" s="303"/>
      <c r="BE1784" s="303"/>
      <c r="BF1784" s="305"/>
      <c r="BG1784" s="305"/>
      <c r="BH1784" s="306" t="s">
        <v>3724</v>
      </c>
      <c r="BI1784" s="163"/>
      <c r="BJ1784" s="305" t="s">
        <v>110</v>
      </c>
      <c r="BK1784" s="305" t="s">
        <v>115</v>
      </c>
      <c r="BL1784" s="305">
        <v>0.7</v>
      </c>
      <c r="BM1784" s="307"/>
      <c r="BN1784" s="307"/>
      <c r="BO1784" s="307"/>
      <c r="BP1784" s="307"/>
      <c r="BQ1784" s="307"/>
      <c r="BR1784" s="307">
        <v>35</v>
      </c>
      <c r="BS1784" s="307">
        <v>35</v>
      </c>
      <c r="BT1784" s="307"/>
      <c r="BU1784" s="307"/>
      <c r="BV1784" s="309"/>
      <c r="BW1784" s="310"/>
      <c r="BX1784" s="305"/>
      <c r="BY1784" s="308"/>
      <c r="BZ1784" s="308"/>
      <c r="CA1784" s="308"/>
      <c r="CB1784" s="308"/>
      <c r="CC1784" s="307"/>
      <c r="CD1784" s="305"/>
      <c r="CE1784" s="310"/>
      <c r="CF1784" s="305"/>
      <c r="CG1784" s="308"/>
      <c r="CH1784" s="308"/>
      <c r="CI1784" s="308"/>
      <c r="CJ1784" s="308"/>
      <c r="CK1784" s="307"/>
      <c r="CL1784" s="307"/>
      <c r="CM1784" s="307"/>
      <c r="CN1784" s="311"/>
      <c r="CO1784" s="305"/>
      <c r="CP1784" s="305"/>
      <c r="CQ1784" s="308"/>
      <c r="CR1784" s="308"/>
      <c r="CS1784" s="308"/>
      <c r="CT1784" s="308"/>
      <c r="CW1784" s="318" t="s">
        <v>3724</v>
      </c>
      <c r="CX1784" s="318" t="s">
        <v>3769</v>
      </c>
      <c r="CY1784" s="320" t="s">
        <v>925</v>
      </c>
      <c r="CZ1784" s="319" t="s">
        <v>53</v>
      </c>
      <c r="DA1784" s="319" t="s">
        <v>53</v>
      </c>
      <c r="DB1784" s="319">
        <v>30</v>
      </c>
      <c r="DC1784" s="319">
        <v>150</v>
      </c>
      <c r="DD1784" s="319">
        <v>17.5</v>
      </c>
      <c r="DE1784" s="319">
        <v>17.5</v>
      </c>
      <c r="DF1784" s="319" t="s">
        <v>48</v>
      </c>
    </row>
    <row r="1785" spans="1:110" s="299" customFormat="1" ht="16" customHeight="1">
      <c r="A1785" s="297" t="s">
        <v>6587</v>
      </c>
      <c r="B1785" s="297" t="s">
        <v>6587</v>
      </c>
      <c r="C1785" s="119" t="s">
        <v>115</v>
      </c>
      <c r="D1785" s="119" t="s">
        <v>3769</v>
      </c>
      <c r="E1785" s="119" t="s">
        <v>3778</v>
      </c>
      <c r="F1785" s="298">
        <v>1785</v>
      </c>
      <c r="G1785" s="119"/>
      <c r="H1785" s="119"/>
      <c r="I1785" s="119"/>
      <c r="J1785" s="119"/>
      <c r="K1785" s="119" t="s">
        <v>378</v>
      </c>
      <c r="L1785" s="119"/>
      <c r="M1785" s="119" t="s">
        <v>147</v>
      </c>
      <c r="N1785" s="119"/>
      <c r="O1785" s="119"/>
      <c r="P1785" s="119"/>
      <c r="Q1785" s="119"/>
      <c r="R1785" s="119">
        <v>1</v>
      </c>
      <c r="S1785" s="119"/>
      <c r="T1785" s="119"/>
      <c r="U1785" s="119"/>
      <c r="V1785" s="119"/>
      <c r="W1785" s="119"/>
      <c r="X1785" s="119" t="s">
        <v>6588</v>
      </c>
      <c r="Y1785" s="119" t="s">
        <v>6589</v>
      </c>
      <c r="Z1785" s="119" t="s">
        <v>6590</v>
      </c>
      <c r="AA1785" s="119" t="s">
        <v>6591</v>
      </c>
      <c r="AB1785" s="119" t="s">
        <v>1209</v>
      </c>
      <c r="AD1785" s="300"/>
      <c r="AE1785" s="304"/>
      <c r="AF1785" s="297"/>
      <c r="AG1785" s="355">
        <v>0</v>
      </c>
      <c r="AH1785" s="297" t="s">
        <v>6587</v>
      </c>
      <c r="AI1785" s="297" t="s">
        <v>6587</v>
      </c>
      <c r="AJ1785" s="302">
        <v>4</v>
      </c>
      <c r="AX1785" s="303"/>
      <c r="AZ1785" s="303"/>
      <c r="BB1785" s="304"/>
      <c r="BC1785" s="304"/>
      <c r="BD1785" s="303"/>
      <c r="BE1785" s="303"/>
      <c r="BF1785" s="305"/>
      <c r="BG1785" s="305"/>
      <c r="BH1785" s="306" t="s">
        <v>3769</v>
      </c>
      <c r="BI1785" s="163"/>
      <c r="BJ1785" s="305" t="s">
        <v>110</v>
      </c>
      <c r="BK1785" s="305" t="s">
        <v>115</v>
      </c>
      <c r="BL1785" s="305">
        <v>0.4</v>
      </c>
      <c r="BM1785" s="307"/>
      <c r="BN1785" s="307"/>
      <c r="BO1785" s="307"/>
      <c r="BP1785" s="307"/>
      <c r="BQ1785" s="307"/>
      <c r="BR1785" s="307">
        <v>12</v>
      </c>
      <c r="BS1785" s="307">
        <v>12</v>
      </c>
      <c r="BT1785" s="307"/>
      <c r="BU1785" s="307"/>
      <c r="BV1785" s="309"/>
      <c r="BW1785" s="310"/>
      <c r="BX1785" s="305"/>
      <c r="BY1785" s="308"/>
      <c r="BZ1785" s="308"/>
      <c r="CA1785" s="308"/>
      <c r="CB1785" s="308"/>
      <c r="CC1785" s="307"/>
      <c r="CD1785" s="305"/>
      <c r="CE1785" s="310"/>
      <c r="CF1785" s="305"/>
      <c r="CG1785" s="308"/>
      <c r="CH1785" s="308"/>
      <c r="CI1785" s="308"/>
      <c r="CJ1785" s="308"/>
      <c r="CK1785" s="307"/>
      <c r="CL1785" s="307"/>
      <c r="CM1785" s="307"/>
      <c r="CN1785" s="311"/>
      <c r="CO1785" s="305"/>
      <c r="CP1785" s="305"/>
      <c r="CQ1785" s="308"/>
      <c r="CR1785" s="308"/>
      <c r="CS1785" s="308"/>
      <c r="CT1785" s="308"/>
      <c r="CW1785" s="318" t="s">
        <v>3769</v>
      </c>
      <c r="CX1785" s="318" t="s">
        <v>3778</v>
      </c>
      <c r="CY1785" s="320" t="s">
        <v>925</v>
      </c>
      <c r="CZ1785" s="319" t="s">
        <v>53</v>
      </c>
      <c r="DA1785" s="319" t="s">
        <v>53</v>
      </c>
      <c r="DB1785" s="319">
        <v>30</v>
      </c>
      <c r="DC1785" s="319">
        <v>150</v>
      </c>
      <c r="DD1785" s="319">
        <v>6</v>
      </c>
      <c r="DE1785" s="319">
        <v>6</v>
      </c>
      <c r="DF1785" s="319" t="s">
        <v>48</v>
      </c>
    </row>
    <row r="1786" spans="1:110" s="299" customFormat="1" ht="16" customHeight="1">
      <c r="A1786" s="297" t="s">
        <v>6592</v>
      </c>
      <c r="B1786" s="297" t="s">
        <v>6592</v>
      </c>
      <c r="C1786" s="119" t="s">
        <v>115</v>
      </c>
      <c r="D1786" s="119" t="s">
        <v>3769</v>
      </c>
      <c r="E1786" s="119" t="s">
        <v>3787</v>
      </c>
      <c r="F1786" s="298">
        <v>1786</v>
      </c>
      <c r="G1786" s="119"/>
      <c r="H1786" s="119"/>
      <c r="I1786" s="119"/>
      <c r="J1786" s="119"/>
      <c r="K1786" s="119" t="s">
        <v>378</v>
      </c>
      <c r="L1786" s="119"/>
      <c r="M1786" s="119" t="s">
        <v>147</v>
      </c>
      <c r="N1786" s="119"/>
      <c r="O1786" s="119"/>
      <c r="P1786" s="119"/>
      <c r="Q1786" s="119"/>
      <c r="R1786" s="119">
        <v>1</v>
      </c>
      <c r="S1786" s="119"/>
      <c r="T1786" s="119"/>
      <c r="U1786" s="119"/>
      <c r="V1786" s="119"/>
      <c r="W1786" s="119"/>
      <c r="X1786" s="119" t="s">
        <v>6593</v>
      </c>
      <c r="Y1786" s="119" t="s">
        <v>6594</v>
      </c>
      <c r="Z1786" s="119" t="s">
        <v>6595</v>
      </c>
      <c r="AA1786" s="119" t="s">
        <v>6596</v>
      </c>
      <c r="AB1786" s="119" t="s">
        <v>1209</v>
      </c>
      <c r="AD1786" s="300"/>
      <c r="AE1786" s="304"/>
      <c r="AF1786" s="297"/>
      <c r="AG1786" s="355">
        <v>0</v>
      </c>
      <c r="AH1786" s="297" t="s">
        <v>6592</v>
      </c>
      <c r="AI1786" s="297" t="s">
        <v>6592</v>
      </c>
      <c r="AJ1786" s="302">
        <v>4</v>
      </c>
      <c r="AX1786" s="303"/>
      <c r="AZ1786" s="303"/>
      <c r="BB1786" s="304"/>
      <c r="BC1786" s="304"/>
      <c r="BD1786" s="303"/>
      <c r="BE1786" s="303"/>
      <c r="BF1786" s="305"/>
      <c r="BG1786" s="305"/>
      <c r="BH1786" s="306" t="s">
        <v>3769</v>
      </c>
      <c r="BI1786" s="163"/>
      <c r="BJ1786" s="305" t="s">
        <v>110</v>
      </c>
      <c r="BK1786" s="305" t="s">
        <v>115</v>
      </c>
      <c r="BL1786" s="305">
        <v>0.4</v>
      </c>
      <c r="BM1786" s="307"/>
      <c r="BN1786" s="307"/>
      <c r="BO1786" s="307"/>
      <c r="BP1786" s="307"/>
      <c r="BQ1786" s="307"/>
      <c r="BR1786" s="307">
        <v>12</v>
      </c>
      <c r="BS1786" s="307">
        <v>12</v>
      </c>
      <c r="BT1786" s="307"/>
      <c r="BU1786" s="307"/>
      <c r="BV1786" s="309"/>
      <c r="BW1786" s="310"/>
      <c r="BX1786" s="305"/>
      <c r="BY1786" s="308"/>
      <c r="BZ1786" s="308"/>
      <c r="CA1786" s="308"/>
      <c r="CB1786" s="308"/>
      <c r="CC1786" s="307"/>
      <c r="CD1786" s="305"/>
      <c r="CE1786" s="310"/>
      <c r="CF1786" s="305"/>
      <c r="CG1786" s="308"/>
      <c r="CH1786" s="308"/>
      <c r="CI1786" s="308"/>
      <c r="CJ1786" s="308"/>
      <c r="CK1786" s="307"/>
      <c r="CL1786" s="307"/>
      <c r="CM1786" s="307"/>
      <c r="CN1786" s="311"/>
      <c r="CO1786" s="305"/>
      <c r="CP1786" s="305"/>
      <c r="CQ1786" s="308"/>
      <c r="CR1786" s="308"/>
      <c r="CS1786" s="308"/>
      <c r="CT1786" s="308"/>
      <c r="CW1786" s="318" t="s">
        <v>3769</v>
      </c>
      <c r="CX1786" s="318" t="s">
        <v>3787</v>
      </c>
      <c r="CY1786" s="320" t="s">
        <v>925</v>
      </c>
      <c r="CZ1786" s="319" t="s">
        <v>53</v>
      </c>
      <c r="DA1786" s="319" t="s">
        <v>53</v>
      </c>
      <c r="DB1786" s="319">
        <v>30</v>
      </c>
      <c r="DC1786" s="319">
        <v>150</v>
      </c>
      <c r="DD1786" s="319">
        <v>6</v>
      </c>
      <c r="DE1786" s="319">
        <v>6</v>
      </c>
      <c r="DF1786" s="319" t="s">
        <v>48</v>
      </c>
    </row>
    <row r="1787" spans="1:110" s="299" customFormat="1" ht="16" customHeight="1">
      <c r="A1787" s="297" t="s">
        <v>6597</v>
      </c>
      <c r="B1787" s="297" t="s">
        <v>6597</v>
      </c>
      <c r="C1787" s="119" t="s">
        <v>115</v>
      </c>
      <c r="D1787" s="119" t="s">
        <v>3769</v>
      </c>
      <c r="E1787" s="119" t="s">
        <v>3796</v>
      </c>
      <c r="F1787" s="298">
        <v>1787</v>
      </c>
      <c r="G1787" s="119"/>
      <c r="H1787" s="119"/>
      <c r="I1787" s="119"/>
      <c r="J1787" s="119"/>
      <c r="K1787" s="119" t="s">
        <v>378</v>
      </c>
      <c r="L1787" s="119"/>
      <c r="M1787" s="119" t="s">
        <v>147</v>
      </c>
      <c r="N1787" s="119"/>
      <c r="O1787" s="119"/>
      <c r="P1787" s="119"/>
      <c r="Q1787" s="119"/>
      <c r="R1787" s="119">
        <v>1</v>
      </c>
      <c r="S1787" s="119"/>
      <c r="T1787" s="119"/>
      <c r="U1787" s="119"/>
      <c r="V1787" s="119"/>
      <c r="W1787" s="119"/>
      <c r="X1787" s="119" t="s">
        <v>6598</v>
      </c>
      <c r="Y1787" s="119" t="s">
        <v>6599</v>
      </c>
      <c r="Z1787" s="119" t="s">
        <v>6600</v>
      </c>
      <c r="AA1787" s="119" t="s">
        <v>6601</v>
      </c>
      <c r="AB1787" s="119" t="s">
        <v>1209</v>
      </c>
      <c r="AD1787" s="300"/>
      <c r="AE1787" s="304"/>
      <c r="AF1787" s="297"/>
      <c r="AG1787" s="355">
        <v>0</v>
      </c>
      <c r="AH1787" s="297" t="s">
        <v>6597</v>
      </c>
      <c r="AI1787" s="297" t="s">
        <v>6597</v>
      </c>
      <c r="AJ1787" s="302">
        <v>4</v>
      </c>
      <c r="AX1787" s="303"/>
      <c r="AZ1787" s="303"/>
      <c r="BB1787" s="304"/>
      <c r="BC1787" s="304"/>
      <c r="BD1787" s="303"/>
      <c r="BE1787" s="303"/>
      <c r="BF1787" s="305"/>
      <c r="BG1787" s="305"/>
      <c r="BH1787" s="306" t="s">
        <v>3769</v>
      </c>
      <c r="BI1787" s="163"/>
      <c r="BJ1787" s="305" t="s">
        <v>110</v>
      </c>
      <c r="BK1787" s="305" t="s">
        <v>115</v>
      </c>
      <c r="BL1787" s="305">
        <v>0.4</v>
      </c>
      <c r="BM1787" s="307"/>
      <c r="BN1787" s="307"/>
      <c r="BO1787" s="307"/>
      <c r="BP1787" s="307"/>
      <c r="BQ1787" s="307"/>
      <c r="BR1787" s="307">
        <v>12</v>
      </c>
      <c r="BS1787" s="307">
        <v>12</v>
      </c>
      <c r="BT1787" s="307"/>
      <c r="BU1787" s="307"/>
      <c r="BV1787" s="309"/>
      <c r="BW1787" s="310"/>
      <c r="BX1787" s="305"/>
      <c r="BY1787" s="308"/>
      <c r="BZ1787" s="308"/>
      <c r="CA1787" s="308"/>
      <c r="CB1787" s="308"/>
      <c r="CC1787" s="307"/>
      <c r="CD1787" s="305"/>
      <c r="CE1787" s="310"/>
      <c r="CF1787" s="305"/>
      <c r="CG1787" s="308"/>
      <c r="CH1787" s="308"/>
      <c r="CI1787" s="308"/>
      <c r="CJ1787" s="308"/>
      <c r="CK1787" s="307"/>
      <c r="CL1787" s="307"/>
      <c r="CM1787" s="307"/>
      <c r="CN1787" s="311"/>
      <c r="CO1787" s="305"/>
      <c r="CP1787" s="305"/>
      <c r="CQ1787" s="308"/>
      <c r="CR1787" s="308"/>
      <c r="CS1787" s="308"/>
      <c r="CT1787" s="308"/>
      <c r="CW1787" s="318" t="s">
        <v>3769</v>
      </c>
      <c r="CX1787" s="318" t="s">
        <v>3796</v>
      </c>
      <c r="CY1787" s="320" t="s">
        <v>925</v>
      </c>
      <c r="CZ1787" s="319" t="s">
        <v>53</v>
      </c>
      <c r="DA1787" s="319" t="s">
        <v>53</v>
      </c>
      <c r="DB1787" s="319">
        <v>30</v>
      </c>
      <c r="DC1787" s="319">
        <v>150</v>
      </c>
      <c r="DD1787" s="319">
        <v>6</v>
      </c>
      <c r="DE1787" s="319">
        <v>6</v>
      </c>
      <c r="DF1787" s="319" t="s">
        <v>48</v>
      </c>
    </row>
    <row r="1788" spans="1:110" s="299" customFormat="1" ht="16" customHeight="1">
      <c r="A1788" s="297" t="s">
        <v>6602</v>
      </c>
      <c r="B1788" s="297" t="s">
        <v>6602</v>
      </c>
      <c r="C1788" s="119" t="s">
        <v>115</v>
      </c>
      <c r="D1788" s="119" t="s">
        <v>3724</v>
      </c>
      <c r="E1788" s="119" t="s">
        <v>3805</v>
      </c>
      <c r="F1788" s="298">
        <v>1788</v>
      </c>
      <c r="G1788" s="119"/>
      <c r="H1788" s="119"/>
      <c r="I1788" s="119"/>
      <c r="J1788" s="119"/>
      <c r="K1788" s="119" t="s">
        <v>378</v>
      </c>
      <c r="L1788" s="119"/>
      <c r="M1788" s="119" t="s">
        <v>147</v>
      </c>
      <c r="N1788" s="119"/>
      <c r="O1788" s="119"/>
      <c r="P1788" s="119"/>
      <c r="Q1788" s="119"/>
      <c r="R1788" s="119">
        <v>1</v>
      </c>
      <c r="S1788" s="119"/>
      <c r="T1788" s="119"/>
      <c r="U1788" s="119"/>
      <c r="V1788" s="119"/>
      <c r="W1788" s="119"/>
      <c r="X1788" s="119" t="s">
        <v>6603</v>
      </c>
      <c r="Y1788" s="119" t="s">
        <v>6604</v>
      </c>
      <c r="Z1788" s="119" t="s">
        <v>6605</v>
      </c>
      <c r="AA1788" s="119" t="s">
        <v>6606</v>
      </c>
      <c r="AB1788" s="119" t="s">
        <v>1209</v>
      </c>
      <c r="AD1788" s="300"/>
      <c r="AE1788" s="304"/>
      <c r="AF1788" s="297"/>
      <c r="AG1788" s="355">
        <v>0</v>
      </c>
      <c r="AH1788" s="297" t="s">
        <v>6602</v>
      </c>
      <c r="AI1788" s="297" t="s">
        <v>6602</v>
      </c>
      <c r="AJ1788" s="302">
        <v>3</v>
      </c>
      <c r="AX1788" s="303"/>
      <c r="AZ1788" s="303"/>
      <c r="BB1788" s="304"/>
      <c r="BC1788" s="304"/>
      <c r="BD1788" s="303"/>
      <c r="BE1788" s="303"/>
      <c r="BF1788" s="305"/>
      <c r="BG1788" s="305"/>
      <c r="BH1788" s="306" t="s">
        <v>3724</v>
      </c>
      <c r="BI1788" s="163"/>
      <c r="BJ1788" s="305" t="s">
        <v>110</v>
      </c>
      <c r="BK1788" s="305" t="s">
        <v>115</v>
      </c>
      <c r="BL1788" s="305">
        <v>0.7</v>
      </c>
      <c r="BM1788" s="307"/>
      <c r="BN1788" s="307"/>
      <c r="BO1788" s="307"/>
      <c r="BP1788" s="307"/>
      <c r="BQ1788" s="307"/>
      <c r="BR1788" s="307">
        <v>35</v>
      </c>
      <c r="BS1788" s="307">
        <v>35</v>
      </c>
      <c r="BT1788" s="307"/>
      <c r="BU1788" s="307"/>
      <c r="BV1788" s="309"/>
      <c r="BW1788" s="310"/>
      <c r="BX1788" s="305"/>
      <c r="BY1788" s="308"/>
      <c r="BZ1788" s="308"/>
      <c r="CA1788" s="308"/>
      <c r="CB1788" s="308"/>
      <c r="CC1788" s="307"/>
      <c r="CD1788" s="305"/>
      <c r="CE1788" s="310"/>
      <c r="CF1788" s="305"/>
      <c r="CG1788" s="308"/>
      <c r="CH1788" s="308"/>
      <c r="CI1788" s="308"/>
      <c r="CJ1788" s="308"/>
      <c r="CK1788" s="307"/>
      <c r="CL1788" s="307"/>
      <c r="CM1788" s="307"/>
      <c r="CN1788" s="311"/>
      <c r="CO1788" s="305"/>
      <c r="CP1788" s="305"/>
      <c r="CQ1788" s="308"/>
      <c r="CR1788" s="308"/>
      <c r="CS1788" s="308"/>
      <c r="CT1788" s="308"/>
      <c r="CW1788" s="318" t="s">
        <v>3724</v>
      </c>
      <c r="CX1788" s="318" t="s">
        <v>3805</v>
      </c>
      <c r="CY1788" s="320" t="s">
        <v>925</v>
      </c>
      <c r="CZ1788" s="319" t="s">
        <v>53</v>
      </c>
      <c r="DA1788" s="319" t="s">
        <v>53</v>
      </c>
      <c r="DB1788" s="319">
        <v>30</v>
      </c>
      <c r="DC1788" s="319">
        <v>150</v>
      </c>
      <c r="DD1788" s="319">
        <v>17.5</v>
      </c>
      <c r="DE1788" s="319">
        <v>17.5</v>
      </c>
      <c r="DF1788" s="319" t="s">
        <v>48</v>
      </c>
    </row>
    <row r="1789" spans="1:110" s="299" customFormat="1" ht="16" customHeight="1">
      <c r="A1789" s="297" t="s">
        <v>6607</v>
      </c>
      <c r="B1789" s="297" t="s">
        <v>6607</v>
      </c>
      <c r="C1789" s="119" t="s">
        <v>115</v>
      </c>
      <c r="D1789" s="119" t="s">
        <v>3805</v>
      </c>
      <c r="E1789" s="119" t="s">
        <v>3814</v>
      </c>
      <c r="F1789" s="298">
        <v>1789</v>
      </c>
      <c r="G1789" s="119"/>
      <c r="H1789" s="119"/>
      <c r="I1789" s="119"/>
      <c r="J1789" s="119"/>
      <c r="K1789" s="119" t="s">
        <v>378</v>
      </c>
      <c r="L1789" s="119"/>
      <c r="M1789" s="119" t="s">
        <v>147</v>
      </c>
      <c r="N1789" s="119"/>
      <c r="O1789" s="119"/>
      <c r="P1789" s="119"/>
      <c r="Q1789" s="119"/>
      <c r="R1789" s="119">
        <v>1</v>
      </c>
      <c r="S1789" s="119"/>
      <c r="T1789" s="119"/>
      <c r="U1789" s="119"/>
      <c r="V1789" s="119"/>
      <c r="W1789" s="119"/>
      <c r="X1789" s="119" t="s">
        <v>6608</v>
      </c>
      <c r="Y1789" s="119" t="s">
        <v>6609</v>
      </c>
      <c r="Z1789" s="119" t="s">
        <v>6610</v>
      </c>
      <c r="AA1789" s="119" t="s">
        <v>6611</v>
      </c>
      <c r="AB1789" s="119" t="s">
        <v>1209</v>
      </c>
      <c r="AD1789" s="300"/>
      <c r="AE1789" s="304"/>
      <c r="AF1789" s="297"/>
      <c r="AG1789" s="355">
        <v>0</v>
      </c>
      <c r="AH1789" s="297" t="s">
        <v>6607</v>
      </c>
      <c r="AI1789" s="297" t="s">
        <v>6607</v>
      </c>
      <c r="AJ1789" s="302">
        <v>4</v>
      </c>
      <c r="AX1789" s="303"/>
      <c r="AZ1789" s="303"/>
      <c r="BB1789" s="304"/>
      <c r="BC1789" s="304"/>
      <c r="BD1789" s="303"/>
      <c r="BE1789" s="303"/>
      <c r="BF1789" s="305"/>
      <c r="BG1789" s="305"/>
      <c r="BH1789" s="306" t="s">
        <v>3805</v>
      </c>
      <c r="BI1789" s="163"/>
      <c r="BJ1789" s="305" t="s">
        <v>110</v>
      </c>
      <c r="BK1789" s="305" t="s">
        <v>115</v>
      </c>
      <c r="BL1789" s="305">
        <v>0.4</v>
      </c>
      <c r="BM1789" s="307"/>
      <c r="BN1789" s="307"/>
      <c r="BO1789" s="307"/>
      <c r="BP1789" s="307"/>
      <c r="BQ1789" s="307"/>
      <c r="BR1789" s="307">
        <v>12</v>
      </c>
      <c r="BS1789" s="307">
        <v>12</v>
      </c>
      <c r="BT1789" s="307"/>
      <c r="BU1789" s="307"/>
      <c r="BV1789" s="309"/>
      <c r="BW1789" s="310"/>
      <c r="BX1789" s="305"/>
      <c r="BY1789" s="308"/>
      <c r="BZ1789" s="308"/>
      <c r="CA1789" s="308"/>
      <c r="CB1789" s="308"/>
      <c r="CC1789" s="307"/>
      <c r="CD1789" s="305"/>
      <c r="CE1789" s="310"/>
      <c r="CF1789" s="305"/>
      <c r="CG1789" s="308"/>
      <c r="CH1789" s="308"/>
      <c r="CI1789" s="308"/>
      <c r="CJ1789" s="308"/>
      <c r="CK1789" s="307"/>
      <c r="CL1789" s="307"/>
      <c r="CM1789" s="307"/>
      <c r="CN1789" s="311"/>
      <c r="CO1789" s="305"/>
      <c r="CP1789" s="305"/>
      <c r="CQ1789" s="308"/>
      <c r="CR1789" s="308"/>
      <c r="CS1789" s="308"/>
      <c r="CT1789" s="308"/>
      <c r="CW1789" s="318" t="s">
        <v>3805</v>
      </c>
      <c r="CX1789" s="318" t="s">
        <v>3814</v>
      </c>
      <c r="CY1789" s="320" t="s">
        <v>925</v>
      </c>
      <c r="CZ1789" s="319" t="s">
        <v>53</v>
      </c>
      <c r="DA1789" s="319" t="s">
        <v>53</v>
      </c>
      <c r="DB1789" s="319">
        <v>30</v>
      </c>
      <c r="DC1789" s="319">
        <v>150</v>
      </c>
      <c r="DD1789" s="319">
        <v>6</v>
      </c>
      <c r="DE1789" s="319">
        <v>6</v>
      </c>
      <c r="DF1789" s="319" t="s">
        <v>48</v>
      </c>
    </row>
    <row r="1790" spans="1:110" s="299" customFormat="1" ht="16" customHeight="1">
      <c r="A1790" s="297" t="s">
        <v>6612</v>
      </c>
      <c r="B1790" s="297" t="s">
        <v>6612</v>
      </c>
      <c r="C1790" s="119" t="s">
        <v>115</v>
      </c>
      <c r="D1790" s="119" t="s">
        <v>3805</v>
      </c>
      <c r="E1790" s="119" t="s">
        <v>3823</v>
      </c>
      <c r="F1790" s="298">
        <v>1790</v>
      </c>
      <c r="G1790" s="119"/>
      <c r="H1790" s="119"/>
      <c r="I1790" s="119"/>
      <c r="J1790" s="119"/>
      <c r="K1790" s="119" t="s">
        <v>378</v>
      </c>
      <c r="L1790" s="119"/>
      <c r="M1790" s="119" t="s">
        <v>147</v>
      </c>
      <c r="N1790" s="119"/>
      <c r="O1790" s="119"/>
      <c r="P1790" s="119"/>
      <c r="Q1790" s="119"/>
      <c r="R1790" s="119">
        <v>1</v>
      </c>
      <c r="S1790" s="119"/>
      <c r="T1790" s="119"/>
      <c r="U1790" s="119"/>
      <c r="V1790" s="119"/>
      <c r="W1790" s="119"/>
      <c r="X1790" s="119" t="s">
        <v>6613</v>
      </c>
      <c r="Y1790" s="119" t="s">
        <v>6614</v>
      </c>
      <c r="Z1790" s="119" t="s">
        <v>6615</v>
      </c>
      <c r="AA1790" s="119" t="s">
        <v>6616</v>
      </c>
      <c r="AB1790" s="119" t="s">
        <v>1209</v>
      </c>
      <c r="AD1790" s="300"/>
      <c r="AE1790" s="304"/>
      <c r="AF1790" s="297"/>
      <c r="AG1790" s="355">
        <v>0</v>
      </c>
      <c r="AH1790" s="297" t="s">
        <v>6612</v>
      </c>
      <c r="AI1790" s="297" t="s">
        <v>6612</v>
      </c>
      <c r="AJ1790" s="302">
        <v>4</v>
      </c>
      <c r="AX1790" s="303"/>
      <c r="AZ1790" s="303"/>
      <c r="BB1790" s="304"/>
      <c r="BC1790" s="304"/>
      <c r="BD1790" s="303"/>
      <c r="BE1790" s="303"/>
      <c r="BF1790" s="305"/>
      <c r="BG1790" s="305"/>
      <c r="BH1790" s="306" t="s">
        <v>3805</v>
      </c>
      <c r="BI1790" s="163"/>
      <c r="BJ1790" s="305" t="s">
        <v>110</v>
      </c>
      <c r="BK1790" s="305" t="s">
        <v>115</v>
      </c>
      <c r="BL1790" s="305">
        <v>0.4</v>
      </c>
      <c r="BM1790" s="307"/>
      <c r="BN1790" s="307"/>
      <c r="BO1790" s="307"/>
      <c r="BP1790" s="307"/>
      <c r="BQ1790" s="307"/>
      <c r="BR1790" s="307">
        <v>12</v>
      </c>
      <c r="BS1790" s="307">
        <v>12</v>
      </c>
      <c r="BT1790" s="307"/>
      <c r="BU1790" s="307"/>
      <c r="BV1790" s="309"/>
      <c r="BW1790" s="310"/>
      <c r="BX1790" s="305"/>
      <c r="BY1790" s="308"/>
      <c r="BZ1790" s="308"/>
      <c r="CA1790" s="308"/>
      <c r="CB1790" s="308"/>
      <c r="CC1790" s="307"/>
      <c r="CD1790" s="305"/>
      <c r="CE1790" s="310"/>
      <c r="CF1790" s="305"/>
      <c r="CG1790" s="308"/>
      <c r="CH1790" s="308"/>
      <c r="CI1790" s="308"/>
      <c r="CJ1790" s="308"/>
      <c r="CK1790" s="307"/>
      <c r="CL1790" s="307"/>
      <c r="CM1790" s="307"/>
      <c r="CN1790" s="311"/>
      <c r="CO1790" s="305"/>
      <c r="CP1790" s="305"/>
      <c r="CQ1790" s="308"/>
      <c r="CR1790" s="308"/>
      <c r="CS1790" s="308"/>
      <c r="CT1790" s="308"/>
      <c r="CW1790" s="318" t="s">
        <v>3805</v>
      </c>
      <c r="CX1790" s="318" t="s">
        <v>3823</v>
      </c>
      <c r="CY1790" s="320" t="s">
        <v>925</v>
      </c>
      <c r="CZ1790" s="319" t="s">
        <v>53</v>
      </c>
      <c r="DA1790" s="319" t="s">
        <v>53</v>
      </c>
      <c r="DB1790" s="319">
        <v>30</v>
      </c>
      <c r="DC1790" s="319">
        <v>150</v>
      </c>
      <c r="DD1790" s="319">
        <v>6</v>
      </c>
      <c r="DE1790" s="319">
        <v>6</v>
      </c>
      <c r="DF1790" s="319" t="s">
        <v>48</v>
      </c>
    </row>
    <row r="1791" spans="1:110" s="299" customFormat="1" ht="16" customHeight="1">
      <c r="A1791" s="297" t="s">
        <v>6617</v>
      </c>
      <c r="B1791" s="297" t="s">
        <v>6617</v>
      </c>
      <c r="C1791" s="119" t="s">
        <v>115</v>
      </c>
      <c r="D1791" s="119" t="s">
        <v>3805</v>
      </c>
      <c r="E1791" s="119" t="s">
        <v>3832</v>
      </c>
      <c r="F1791" s="298">
        <v>1791</v>
      </c>
      <c r="G1791" s="119"/>
      <c r="H1791" s="119"/>
      <c r="I1791" s="119"/>
      <c r="J1791" s="119"/>
      <c r="K1791" s="119" t="s">
        <v>378</v>
      </c>
      <c r="L1791" s="119"/>
      <c r="M1791" s="119" t="s">
        <v>147</v>
      </c>
      <c r="N1791" s="119"/>
      <c r="O1791" s="119"/>
      <c r="P1791" s="119"/>
      <c r="Q1791" s="119"/>
      <c r="R1791" s="119">
        <v>1</v>
      </c>
      <c r="S1791" s="119"/>
      <c r="T1791" s="119"/>
      <c r="U1791" s="119"/>
      <c r="V1791" s="119"/>
      <c r="W1791" s="119"/>
      <c r="X1791" s="119" t="s">
        <v>6618</v>
      </c>
      <c r="Y1791" s="119" t="s">
        <v>6619</v>
      </c>
      <c r="Z1791" s="119" t="s">
        <v>6620</v>
      </c>
      <c r="AA1791" s="119" t="s">
        <v>6621</v>
      </c>
      <c r="AB1791" s="119" t="s">
        <v>1209</v>
      </c>
      <c r="AD1791" s="300"/>
      <c r="AE1791" s="304"/>
      <c r="AF1791" s="297"/>
      <c r="AG1791" s="355">
        <v>0</v>
      </c>
      <c r="AH1791" s="297" t="s">
        <v>6617</v>
      </c>
      <c r="AI1791" s="297" t="s">
        <v>6617</v>
      </c>
      <c r="AJ1791" s="302">
        <v>4</v>
      </c>
      <c r="AX1791" s="303"/>
      <c r="AZ1791" s="303"/>
      <c r="BB1791" s="304"/>
      <c r="BC1791" s="304"/>
      <c r="BD1791" s="303"/>
      <c r="BE1791" s="303"/>
      <c r="BF1791" s="305"/>
      <c r="BG1791" s="305"/>
      <c r="BH1791" s="306" t="s">
        <v>3805</v>
      </c>
      <c r="BI1791" s="163"/>
      <c r="BJ1791" s="305" t="s">
        <v>110</v>
      </c>
      <c r="BK1791" s="305" t="s">
        <v>115</v>
      </c>
      <c r="BL1791" s="305">
        <v>0.4</v>
      </c>
      <c r="BM1791" s="307"/>
      <c r="BN1791" s="307"/>
      <c r="BO1791" s="307"/>
      <c r="BP1791" s="307"/>
      <c r="BQ1791" s="307"/>
      <c r="BR1791" s="307">
        <v>12</v>
      </c>
      <c r="BS1791" s="307">
        <v>12</v>
      </c>
      <c r="BT1791" s="307"/>
      <c r="BU1791" s="307"/>
      <c r="BV1791" s="309"/>
      <c r="BW1791" s="310"/>
      <c r="BX1791" s="305"/>
      <c r="BY1791" s="308"/>
      <c r="BZ1791" s="308"/>
      <c r="CA1791" s="308"/>
      <c r="CB1791" s="308"/>
      <c r="CC1791" s="307"/>
      <c r="CD1791" s="305"/>
      <c r="CE1791" s="310"/>
      <c r="CF1791" s="305"/>
      <c r="CG1791" s="308"/>
      <c r="CH1791" s="308"/>
      <c r="CI1791" s="308"/>
      <c r="CJ1791" s="308"/>
      <c r="CK1791" s="307"/>
      <c r="CL1791" s="307"/>
      <c r="CM1791" s="307"/>
      <c r="CN1791" s="311"/>
      <c r="CO1791" s="305"/>
      <c r="CP1791" s="305"/>
      <c r="CQ1791" s="308"/>
      <c r="CR1791" s="308"/>
      <c r="CS1791" s="308"/>
      <c r="CT1791" s="308"/>
      <c r="CW1791" s="318" t="s">
        <v>3805</v>
      </c>
      <c r="CX1791" s="318" t="s">
        <v>3832</v>
      </c>
      <c r="CY1791" s="320" t="s">
        <v>925</v>
      </c>
      <c r="CZ1791" s="319" t="s">
        <v>53</v>
      </c>
      <c r="DA1791" s="319" t="s">
        <v>53</v>
      </c>
      <c r="DB1791" s="319">
        <v>30</v>
      </c>
      <c r="DC1791" s="319">
        <v>150</v>
      </c>
      <c r="DD1791" s="319">
        <v>6</v>
      </c>
      <c r="DE1791" s="319">
        <v>6</v>
      </c>
      <c r="DF1791" s="319" t="s">
        <v>48</v>
      </c>
    </row>
    <row r="1792" spans="1:110" s="299" customFormat="1" ht="16" customHeight="1">
      <c r="A1792" s="297" t="s">
        <v>6622</v>
      </c>
      <c r="B1792" s="297" t="s">
        <v>6622</v>
      </c>
      <c r="C1792" s="119" t="s">
        <v>115</v>
      </c>
      <c r="D1792" s="119" t="s">
        <v>3590</v>
      </c>
      <c r="E1792" s="119" t="s">
        <v>3841</v>
      </c>
      <c r="F1792" s="298">
        <v>1792</v>
      </c>
      <c r="G1792" s="119"/>
      <c r="H1792" s="119"/>
      <c r="I1792" s="119"/>
      <c r="J1792" s="119"/>
      <c r="K1792" s="119" t="s">
        <v>378</v>
      </c>
      <c r="L1792" s="119"/>
      <c r="M1792" s="119" t="s">
        <v>147</v>
      </c>
      <c r="N1792" s="119"/>
      <c r="O1792" s="119"/>
      <c r="P1792" s="119"/>
      <c r="Q1792" s="119"/>
      <c r="R1792" s="119">
        <v>1</v>
      </c>
      <c r="S1792" s="119"/>
      <c r="T1792" s="119"/>
      <c r="U1792" s="119"/>
      <c r="V1792" s="119"/>
      <c r="W1792" s="119"/>
      <c r="X1792" s="119" t="s">
        <v>6623</v>
      </c>
      <c r="Y1792" s="119" t="s">
        <v>6624</v>
      </c>
      <c r="Z1792" s="119" t="s">
        <v>6625</v>
      </c>
      <c r="AA1792" s="119" t="s">
        <v>6626</v>
      </c>
      <c r="AB1792" s="119" t="s">
        <v>1209</v>
      </c>
      <c r="AD1792" s="300"/>
      <c r="AE1792" s="304"/>
      <c r="AF1792" s="297"/>
      <c r="AG1792" s="355">
        <v>0</v>
      </c>
      <c r="AH1792" s="297" t="s">
        <v>6622</v>
      </c>
      <c r="AI1792" s="297" t="s">
        <v>6622</v>
      </c>
      <c r="AJ1792" s="302">
        <v>2</v>
      </c>
      <c r="AX1792" s="303"/>
      <c r="AZ1792" s="303"/>
      <c r="BB1792" s="304"/>
      <c r="BC1792" s="304"/>
      <c r="BD1792" s="303"/>
      <c r="BE1792" s="303"/>
      <c r="BF1792" s="305"/>
      <c r="BG1792" s="305"/>
      <c r="BH1792" s="306" t="s">
        <v>3590</v>
      </c>
      <c r="BI1792" s="163"/>
      <c r="BJ1792" s="305" t="s">
        <v>110</v>
      </c>
      <c r="BK1792" s="305" t="s">
        <v>115</v>
      </c>
      <c r="BL1792" s="305">
        <v>1.5</v>
      </c>
      <c r="BM1792" s="307"/>
      <c r="BN1792" s="307"/>
      <c r="BO1792" s="307"/>
      <c r="BP1792" s="307"/>
      <c r="BQ1792" s="307"/>
      <c r="BR1792" s="307">
        <v>60</v>
      </c>
      <c r="BS1792" s="307">
        <v>60</v>
      </c>
      <c r="BT1792" s="307"/>
      <c r="BU1792" s="307"/>
      <c r="BV1792" s="309"/>
      <c r="BW1792" s="310"/>
      <c r="BX1792" s="305"/>
      <c r="BY1792" s="308"/>
      <c r="BZ1792" s="308"/>
      <c r="CA1792" s="308"/>
      <c r="CB1792" s="308"/>
      <c r="CC1792" s="307"/>
      <c r="CD1792" s="305"/>
      <c r="CE1792" s="310"/>
      <c r="CF1792" s="305"/>
      <c r="CG1792" s="308"/>
      <c r="CH1792" s="308"/>
      <c r="CI1792" s="308"/>
      <c r="CJ1792" s="308"/>
      <c r="CK1792" s="307"/>
      <c r="CL1792" s="307"/>
      <c r="CM1792" s="307"/>
      <c r="CN1792" s="311"/>
      <c r="CO1792" s="305"/>
      <c r="CP1792" s="305"/>
      <c r="CQ1792" s="308"/>
      <c r="CR1792" s="308"/>
      <c r="CS1792" s="308"/>
      <c r="CT1792" s="308"/>
      <c r="CW1792" s="318" t="s">
        <v>3590</v>
      </c>
      <c r="CX1792" s="318" t="s">
        <v>3841</v>
      </c>
      <c r="CY1792" s="320" t="s">
        <v>925</v>
      </c>
      <c r="CZ1792" s="319" t="s">
        <v>53</v>
      </c>
      <c r="DA1792" s="319" t="s">
        <v>53</v>
      </c>
      <c r="DB1792" s="319">
        <v>30</v>
      </c>
      <c r="DC1792" s="319">
        <v>150</v>
      </c>
      <c r="DD1792" s="319">
        <v>30</v>
      </c>
      <c r="DE1792" s="319">
        <v>30</v>
      </c>
      <c r="DF1792" s="319" t="s">
        <v>48</v>
      </c>
    </row>
    <row r="1793" spans="1:110" s="299" customFormat="1" ht="16" customHeight="1">
      <c r="A1793" s="297" t="s">
        <v>6627</v>
      </c>
      <c r="B1793" s="297" t="s">
        <v>6627</v>
      </c>
      <c r="C1793" s="119" t="s">
        <v>115</v>
      </c>
      <c r="D1793" s="119" t="s">
        <v>3841</v>
      </c>
      <c r="E1793" s="119" t="s">
        <v>3850</v>
      </c>
      <c r="F1793" s="298">
        <v>1793</v>
      </c>
      <c r="G1793" s="119"/>
      <c r="H1793" s="119"/>
      <c r="I1793" s="119"/>
      <c r="J1793" s="119"/>
      <c r="K1793" s="119" t="s">
        <v>378</v>
      </c>
      <c r="L1793" s="119"/>
      <c r="M1793" s="119" t="s">
        <v>147</v>
      </c>
      <c r="N1793" s="119"/>
      <c r="O1793" s="119"/>
      <c r="P1793" s="119"/>
      <c r="Q1793" s="119"/>
      <c r="R1793" s="119">
        <v>1</v>
      </c>
      <c r="S1793" s="119"/>
      <c r="T1793" s="119"/>
      <c r="U1793" s="119"/>
      <c r="V1793" s="119"/>
      <c r="W1793" s="119"/>
      <c r="X1793" s="119" t="s">
        <v>6628</v>
      </c>
      <c r="Y1793" s="119" t="s">
        <v>6629</v>
      </c>
      <c r="Z1793" s="119" t="s">
        <v>6630</v>
      </c>
      <c r="AA1793" s="119" t="s">
        <v>6631</v>
      </c>
      <c r="AB1793" s="119" t="s">
        <v>1209</v>
      </c>
      <c r="AD1793" s="300"/>
      <c r="AE1793" s="304"/>
      <c r="AF1793" s="297"/>
      <c r="AG1793" s="355">
        <v>0</v>
      </c>
      <c r="AH1793" s="297" t="s">
        <v>6627</v>
      </c>
      <c r="AI1793" s="297" t="s">
        <v>6627</v>
      </c>
      <c r="AJ1793" s="302">
        <v>3</v>
      </c>
      <c r="AX1793" s="303"/>
      <c r="AZ1793" s="303"/>
      <c r="BB1793" s="304"/>
      <c r="BC1793" s="304"/>
      <c r="BD1793" s="303"/>
      <c r="BE1793" s="303"/>
      <c r="BF1793" s="305"/>
      <c r="BG1793" s="305"/>
      <c r="BH1793" s="306" t="s">
        <v>3841</v>
      </c>
      <c r="BI1793" s="163"/>
      <c r="BJ1793" s="305" t="s">
        <v>110</v>
      </c>
      <c r="BK1793" s="305" t="s">
        <v>115</v>
      </c>
      <c r="BL1793" s="305">
        <v>0.7</v>
      </c>
      <c r="BM1793" s="307"/>
      <c r="BN1793" s="307"/>
      <c r="BO1793" s="307"/>
      <c r="BP1793" s="307"/>
      <c r="BQ1793" s="307"/>
      <c r="BR1793" s="307">
        <v>35</v>
      </c>
      <c r="BS1793" s="307">
        <v>35</v>
      </c>
      <c r="BT1793" s="307"/>
      <c r="BU1793" s="307"/>
      <c r="BV1793" s="309"/>
      <c r="BW1793" s="310"/>
      <c r="BX1793" s="305"/>
      <c r="BY1793" s="308"/>
      <c r="BZ1793" s="308"/>
      <c r="CA1793" s="308"/>
      <c r="CB1793" s="308"/>
      <c r="CC1793" s="307"/>
      <c r="CD1793" s="305"/>
      <c r="CE1793" s="310"/>
      <c r="CF1793" s="305"/>
      <c r="CG1793" s="308"/>
      <c r="CH1793" s="308"/>
      <c r="CI1793" s="308"/>
      <c r="CJ1793" s="308"/>
      <c r="CK1793" s="307"/>
      <c r="CL1793" s="307"/>
      <c r="CM1793" s="307"/>
      <c r="CN1793" s="311"/>
      <c r="CO1793" s="305"/>
      <c r="CP1793" s="305"/>
      <c r="CQ1793" s="308"/>
      <c r="CR1793" s="308"/>
      <c r="CS1793" s="308"/>
      <c r="CT1793" s="308"/>
      <c r="CW1793" s="318" t="s">
        <v>3841</v>
      </c>
      <c r="CX1793" s="318" t="s">
        <v>3850</v>
      </c>
      <c r="CY1793" s="320" t="s">
        <v>925</v>
      </c>
      <c r="CZ1793" s="319" t="s">
        <v>53</v>
      </c>
      <c r="DA1793" s="319" t="s">
        <v>53</v>
      </c>
      <c r="DB1793" s="319">
        <v>30</v>
      </c>
      <c r="DC1793" s="319">
        <v>150</v>
      </c>
      <c r="DD1793" s="319">
        <v>17.5</v>
      </c>
      <c r="DE1793" s="319">
        <v>17.5</v>
      </c>
      <c r="DF1793" s="319" t="s">
        <v>48</v>
      </c>
    </row>
    <row r="1794" spans="1:110" s="299" customFormat="1" ht="16" customHeight="1">
      <c r="A1794" s="297" t="s">
        <v>6632</v>
      </c>
      <c r="B1794" s="297" t="s">
        <v>6632</v>
      </c>
      <c r="C1794" s="119" t="s">
        <v>115</v>
      </c>
      <c r="D1794" s="119" t="s">
        <v>3850</v>
      </c>
      <c r="E1794" s="119" t="s">
        <v>3859</v>
      </c>
      <c r="F1794" s="298">
        <v>1794</v>
      </c>
      <c r="G1794" s="119"/>
      <c r="H1794" s="119"/>
      <c r="I1794" s="119"/>
      <c r="J1794" s="119"/>
      <c r="K1794" s="119" t="s">
        <v>378</v>
      </c>
      <c r="L1794" s="119"/>
      <c r="M1794" s="119" t="s">
        <v>147</v>
      </c>
      <c r="N1794" s="119"/>
      <c r="O1794" s="119"/>
      <c r="P1794" s="119"/>
      <c r="Q1794" s="119"/>
      <c r="R1794" s="119">
        <v>1</v>
      </c>
      <c r="S1794" s="119"/>
      <c r="T1794" s="119"/>
      <c r="U1794" s="119"/>
      <c r="V1794" s="119"/>
      <c r="W1794" s="119"/>
      <c r="X1794" s="119" t="s">
        <v>6633</v>
      </c>
      <c r="Y1794" s="119" t="s">
        <v>6634</v>
      </c>
      <c r="Z1794" s="119" t="s">
        <v>6635</v>
      </c>
      <c r="AA1794" s="119" t="s">
        <v>6636</v>
      </c>
      <c r="AB1794" s="119" t="s">
        <v>1209</v>
      </c>
      <c r="AD1794" s="300"/>
      <c r="AE1794" s="304"/>
      <c r="AF1794" s="297"/>
      <c r="AG1794" s="355">
        <v>0</v>
      </c>
      <c r="AH1794" s="297" t="s">
        <v>6632</v>
      </c>
      <c r="AI1794" s="297" t="s">
        <v>6632</v>
      </c>
      <c r="AJ1794" s="302">
        <v>4</v>
      </c>
      <c r="AX1794" s="303"/>
      <c r="AZ1794" s="303"/>
      <c r="BB1794" s="304"/>
      <c r="BC1794" s="304"/>
      <c r="BD1794" s="303"/>
      <c r="BE1794" s="303"/>
      <c r="BF1794" s="305"/>
      <c r="BG1794" s="305"/>
      <c r="BH1794" s="306" t="s">
        <v>3850</v>
      </c>
      <c r="BI1794" s="163"/>
      <c r="BJ1794" s="305" t="s">
        <v>110</v>
      </c>
      <c r="BK1794" s="305" t="s">
        <v>115</v>
      </c>
      <c r="BL1794" s="305">
        <v>0.4</v>
      </c>
      <c r="BM1794" s="307"/>
      <c r="BN1794" s="307"/>
      <c r="BO1794" s="307"/>
      <c r="BP1794" s="307"/>
      <c r="BQ1794" s="307"/>
      <c r="BR1794" s="307">
        <v>12</v>
      </c>
      <c r="BS1794" s="307">
        <v>12</v>
      </c>
      <c r="BT1794" s="307"/>
      <c r="BU1794" s="307"/>
      <c r="BV1794" s="309"/>
      <c r="BW1794" s="310"/>
      <c r="BX1794" s="305"/>
      <c r="BY1794" s="308"/>
      <c r="BZ1794" s="308"/>
      <c r="CA1794" s="308"/>
      <c r="CB1794" s="308"/>
      <c r="CC1794" s="307"/>
      <c r="CD1794" s="305"/>
      <c r="CE1794" s="310"/>
      <c r="CF1794" s="305"/>
      <c r="CG1794" s="308"/>
      <c r="CH1794" s="308"/>
      <c r="CI1794" s="308"/>
      <c r="CJ1794" s="308"/>
      <c r="CK1794" s="307"/>
      <c r="CL1794" s="307"/>
      <c r="CM1794" s="307"/>
      <c r="CN1794" s="311"/>
      <c r="CO1794" s="305"/>
      <c r="CP1794" s="305"/>
      <c r="CQ1794" s="308"/>
      <c r="CR1794" s="308"/>
      <c r="CS1794" s="308"/>
      <c r="CT1794" s="308"/>
      <c r="CW1794" s="318" t="s">
        <v>3850</v>
      </c>
      <c r="CX1794" s="318" t="s">
        <v>3859</v>
      </c>
      <c r="CY1794" s="320" t="s">
        <v>925</v>
      </c>
      <c r="CZ1794" s="319" t="s">
        <v>53</v>
      </c>
      <c r="DA1794" s="319" t="s">
        <v>53</v>
      </c>
      <c r="DB1794" s="319">
        <v>30</v>
      </c>
      <c r="DC1794" s="319">
        <v>150</v>
      </c>
      <c r="DD1794" s="319">
        <v>6</v>
      </c>
      <c r="DE1794" s="319">
        <v>6</v>
      </c>
      <c r="DF1794" s="319" t="s">
        <v>48</v>
      </c>
    </row>
    <row r="1795" spans="1:110" s="299" customFormat="1" ht="16" customHeight="1">
      <c r="A1795" s="297" t="s">
        <v>6637</v>
      </c>
      <c r="B1795" s="297" t="s">
        <v>6637</v>
      </c>
      <c r="C1795" s="119" t="s">
        <v>115</v>
      </c>
      <c r="D1795" s="119" t="s">
        <v>3850</v>
      </c>
      <c r="E1795" s="119" t="s">
        <v>3868</v>
      </c>
      <c r="F1795" s="298">
        <v>1795</v>
      </c>
      <c r="G1795" s="119"/>
      <c r="H1795" s="119"/>
      <c r="I1795" s="119"/>
      <c r="J1795" s="119"/>
      <c r="K1795" s="119" t="s">
        <v>378</v>
      </c>
      <c r="L1795" s="119"/>
      <c r="M1795" s="119" t="s">
        <v>147</v>
      </c>
      <c r="N1795" s="119"/>
      <c r="O1795" s="119"/>
      <c r="P1795" s="119"/>
      <c r="Q1795" s="119"/>
      <c r="R1795" s="119">
        <v>1</v>
      </c>
      <c r="S1795" s="119"/>
      <c r="T1795" s="119"/>
      <c r="U1795" s="119"/>
      <c r="V1795" s="119"/>
      <c r="W1795" s="119"/>
      <c r="X1795" s="119" t="s">
        <v>6638</v>
      </c>
      <c r="Y1795" s="119" t="s">
        <v>6639</v>
      </c>
      <c r="Z1795" s="119" t="s">
        <v>6640</v>
      </c>
      <c r="AA1795" s="119" t="s">
        <v>6641</v>
      </c>
      <c r="AB1795" s="119" t="s">
        <v>1209</v>
      </c>
      <c r="AD1795" s="300"/>
      <c r="AE1795" s="304"/>
      <c r="AF1795" s="297"/>
      <c r="AG1795" s="355">
        <v>0</v>
      </c>
      <c r="AH1795" s="297" t="s">
        <v>6637</v>
      </c>
      <c r="AI1795" s="297" t="s">
        <v>6637</v>
      </c>
      <c r="AJ1795" s="302">
        <v>4</v>
      </c>
      <c r="AX1795" s="303"/>
      <c r="AZ1795" s="303"/>
      <c r="BB1795" s="304"/>
      <c r="BC1795" s="304"/>
      <c r="BD1795" s="303"/>
      <c r="BE1795" s="303"/>
      <c r="BF1795" s="305"/>
      <c r="BG1795" s="305"/>
      <c r="BH1795" s="306" t="s">
        <v>3850</v>
      </c>
      <c r="BI1795" s="163"/>
      <c r="BJ1795" s="305" t="s">
        <v>110</v>
      </c>
      <c r="BK1795" s="305" t="s">
        <v>115</v>
      </c>
      <c r="BL1795" s="305">
        <v>0.4</v>
      </c>
      <c r="BM1795" s="307"/>
      <c r="BN1795" s="307"/>
      <c r="BO1795" s="307"/>
      <c r="BP1795" s="307"/>
      <c r="BQ1795" s="307"/>
      <c r="BR1795" s="307">
        <v>12</v>
      </c>
      <c r="BS1795" s="307">
        <v>12</v>
      </c>
      <c r="BT1795" s="307"/>
      <c r="BU1795" s="307"/>
      <c r="BV1795" s="309"/>
      <c r="BW1795" s="310"/>
      <c r="BX1795" s="305"/>
      <c r="BY1795" s="308"/>
      <c r="BZ1795" s="308"/>
      <c r="CA1795" s="308"/>
      <c r="CB1795" s="308"/>
      <c r="CC1795" s="307"/>
      <c r="CD1795" s="305"/>
      <c r="CE1795" s="310"/>
      <c r="CF1795" s="305"/>
      <c r="CG1795" s="308"/>
      <c r="CH1795" s="308"/>
      <c r="CI1795" s="308"/>
      <c r="CJ1795" s="308"/>
      <c r="CK1795" s="307"/>
      <c r="CL1795" s="307"/>
      <c r="CM1795" s="307"/>
      <c r="CN1795" s="311"/>
      <c r="CO1795" s="305"/>
      <c r="CP1795" s="305"/>
      <c r="CQ1795" s="308"/>
      <c r="CR1795" s="308"/>
      <c r="CS1795" s="308"/>
      <c r="CT1795" s="308"/>
      <c r="CW1795" s="318" t="s">
        <v>3850</v>
      </c>
      <c r="CX1795" s="318" t="s">
        <v>3868</v>
      </c>
      <c r="CY1795" s="320" t="s">
        <v>925</v>
      </c>
      <c r="CZ1795" s="319" t="s">
        <v>53</v>
      </c>
      <c r="DA1795" s="319" t="s">
        <v>53</v>
      </c>
      <c r="DB1795" s="319">
        <v>30</v>
      </c>
      <c r="DC1795" s="319">
        <v>150</v>
      </c>
      <c r="DD1795" s="319">
        <v>6</v>
      </c>
      <c r="DE1795" s="319">
        <v>6</v>
      </c>
      <c r="DF1795" s="319" t="s">
        <v>48</v>
      </c>
    </row>
    <row r="1796" spans="1:110" s="299" customFormat="1" ht="16" customHeight="1">
      <c r="A1796" s="297" t="s">
        <v>6642</v>
      </c>
      <c r="B1796" s="297" t="s">
        <v>6642</v>
      </c>
      <c r="C1796" s="119" t="s">
        <v>115</v>
      </c>
      <c r="D1796" s="119" t="s">
        <v>3850</v>
      </c>
      <c r="E1796" s="119" t="s">
        <v>3877</v>
      </c>
      <c r="F1796" s="298">
        <v>1796</v>
      </c>
      <c r="G1796" s="119"/>
      <c r="H1796" s="119"/>
      <c r="I1796" s="119"/>
      <c r="J1796" s="119"/>
      <c r="K1796" s="119" t="s">
        <v>378</v>
      </c>
      <c r="L1796" s="119"/>
      <c r="M1796" s="119" t="s">
        <v>147</v>
      </c>
      <c r="N1796" s="119"/>
      <c r="O1796" s="119"/>
      <c r="P1796" s="119"/>
      <c r="Q1796" s="119"/>
      <c r="R1796" s="119">
        <v>1</v>
      </c>
      <c r="S1796" s="119"/>
      <c r="T1796" s="119"/>
      <c r="U1796" s="119"/>
      <c r="V1796" s="119"/>
      <c r="W1796" s="119"/>
      <c r="X1796" s="119" t="s">
        <v>6643</v>
      </c>
      <c r="Y1796" s="119" t="s">
        <v>6644</v>
      </c>
      <c r="Z1796" s="119" t="s">
        <v>6645</v>
      </c>
      <c r="AA1796" s="119" t="s">
        <v>6646</v>
      </c>
      <c r="AB1796" s="119" t="s">
        <v>1209</v>
      </c>
      <c r="AD1796" s="300"/>
      <c r="AE1796" s="304"/>
      <c r="AF1796" s="297"/>
      <c r="AG1796" s="355">
        <v>0</v>
      </c>
      <c r="AH1796" s="297" t="s">
        <v>6642</v>
      </c>
      <c r="AI1796" s="297" t="s">
        <v>6642</v>
      </c>
      <c r="AJ1796" s="302">
        <v>4</v>
      </c>
      <c r="AX1796" s="303"/>
      <c r="AZ1796" s="303"/>
      <c r="BB1796" s="304"/>
      <c r="BC1796" s="304"/>
      <c r="BD1796" s="303"/>
      <c r="BE1796" s="303"/>
      <c r="BF1796" s="305"/>
      <c r="BG1796" s="305"/>
      <c r="BH1796" s="306" t="s">
        <v>3850</v>
      </c>
      <c r="BI1796" s="163"/>
      <c r="BJ1796" s="305" t="s">
        <v>110</v>
      </c>
      <c r="BK1796" s="305" t="s">
        <v>115</v>
      </c>
      <c r="BL1796" s="305">
        <v>0.4</v>
      </c>
      <c r="BM1796" s="307"/>
      <c r="BN1796" s="307"/>
      <c r="BO1796" s="307"/>
      <c r="BP1796" s="307"/>
      <c r="BQ1796" s="307"/>
      <c r="BR1796" s="307">
        <v>12</v>
      </c>
      <c r="BS1796" s="307">
        <v>12</v>
      </c>
      <c r="BT1796" s="307"/>
      <c r="BU1796" s="307"/>
      <c r="BV1796" s="309"/>
      <c r="BW1796" s="310"/>
      <c r="BX1796" s="305"/>
      <c r="BY1796" s="308"/>
      <c r="BZ1796" s="308"/>
      <c r="CA1796" s="308"/>
      <c r="CB1796" s="308"/>
      <c r="CC1796" s="307"/>
      <c r="CD1796" s="305"/>
      <c r="CE1796" s="310"/>
      <c r="CF1796" s="305"/>
      <c r="CG1796" s="308"/>
      <c r="CH1796" s="308"/>
      <c r="CI1796" s="308"/>
      <c r="CJ1796" s="308"/>
      <c r="CK1796" s="307"/>
      <c r="CL1796" s="307"/>
      <c r="CM1796" s="307"/>
      <c r="CN1796" s="311"/>
      <c r="CO1796" s="305"/>
      <c r="CP1796" s="305"/>
      <c r="CQ1796" s="308"/>
      <c r="CR1796" s="308"/>
      <c r="CS1796" s="308"/>
      <c r="CT1796" s="308"/>
      <c r="CW1796" s="318" t="s">
        <v>3850</v>
      </c>
      <c r="CX1796" s="318" t="s">
        <v>3877</v>
      </c>
      <c r="CY1796" s="320" t="s">
        <v>925</v>
      </c>
      <c r="CZ1796" s="319" t="s">
        <v>53</v>
      </c>
      <c r="DA1796" s="319" t="s">
        <v>53</v>
      </c>
      <c r="DB1796" s="319">
        <v>30</v>
      </c>
      <c r="DC1796" s="319">
        <v>150</v>
      </c>
      <c r="DD1796" s="319">
        <v>6</v>
      </c>
      <c r="DE1796" s="319">
        <v>6</v>
      </c>
      <c r="DF1796" s="319" t="s">
        <v>48</v>
      </c>
    </row>
    <row r="1797" spans="1:110" s="299" customFormat="1" ht="16" customHeight="1">
      <c r="A1797" s="297" t="s">
        <v>6647</v>
      </c>
      <c r="B1797" s="297" t="s">
        <v>6647</v>
      </c>
      <c r="C1797" s="119" t="s">
        <v>115</v>
      </c>
      <c r="D1797" s="119" t="s">
        <v>3841</v>
      </c>
      <c r="E1797" s="119" t="s">
        <v>3886</v>
      </c>
      <c r="F1797" s="298">
        <v>1797</v>
      </c>
      <c r="G1797" s="119"/>
      <c r="H1797" s="119"/>
      <c r="I1797" s="119"/>
      <c r="J1797" s="119"/>
      <c r="K1797" s="119" t="s">
        <v>378</v>
      </c>
      <c r="L1797" s="119"/>
      <c r="M1797" s="119" t="s">
        <v>147</v>
      </c>
      <c r="N1797" s="119"/>
      <c r="O1797" s="119"/>
      <c r="P1797" s="119"/>
      <c r="Q1797" s="119"/>
      <c r="R1797" s="119">
        <v>1</v>
      </c>
      <c r="S1797" s="119"/>
      <c r="T1797" s="119"/>
      <c r="U1797" s="119"/>
      <c r="V1797" s="119"/>
      <c r="W1797" s="119"/>
      <c r="X1797" s="119" t="s">
        <v>6648</v>
      </c>
      <c r="Y1797" s="119" t="s">
        <v>6649</v>
      </c>
      <c r="Z1797" s="119" t="s">
        <v>6650</v>
      </c>
      <c r="AA1797" s="119" t="s">
        <v>6651</v>
      </c>
      <c r="AB1797" s="119" t="s">
        <v>1209</v>
      </c>
      <c r="AD1797" s="300"/>
      <c r="AE1797" s="304"/>
      <c r="AF1797" s="297"/>
      <c r="AG1797" s="355">
        <v>0</v>
      </c>
      <c r="AH1797" s="297" t="s">
        <v>6647</v>
      </c>
      <c r="AI1797" s="297" t="s">
        <v>6647</v>
      </c>
      <c r="AJ1797" s="302">
        <v>3</v>
      </c>
      <c r="AX1797" s="303"/>
      <c r="AZ1797" s="303"/>
      <c r="BB1797" s="304"/>
      <c r="BC1797" s="304"/>
      <c r="BD1797" s="303"/>
      <c r="BE1797" s="303"/>
      <c r="BF1797" s="305"/>
      <c r="BG1797" s="305"/>
      <c r="BH1797" s="306" t="s">
        <v>3841</v>
      </c>
      <c r="BI1797" s="163"/>
      <c r="BJ1797" s="305" t="s">
        <v>110</v>
      </c>
      <c r="BK1797" s="305" t="s">
        <v>115</v>
      </c>
      <c r="BL1797" s="305">
        <v>0.7</v>
      </c>
      <c r="BM1797" s="307"/>
      <c r="BN1797" s="307"/>
      <c r="BO1797" s="307"/>
      <c r="BP1797" s="307"/>
      <c r="BQ1797" s="307"/>
      <c r="BR1797" s="307">
        <v>35</v>
      </c>
      <c r="BS1797" s="307">
        <v>35</v>
      </c>
      <c r="BT1797" s="307"/>
      <c r="BU1797" s="307"/>
      <c r="BV1797" s="309"/>
      <c r="BW1797" s="310"/>
      <c r="BX1797" s="305"/>
      <c r="BY1797" s="308"/>
      <c r="BZ1797" s="308"/>
      <c r="CA1797" s="308"/>
      <c r="CB1797" s="308"/>
      <c r="CC1797" s="307"/>
      <c r="CD1797" s="305"/>
      <c r="CE1797" s="310"/>
      <c r="CF1797" s="305"/>
      <c r="CG1797" s="308"/>
      <c r="CH1797" s="308"/>
      <c r="CI1797" s="308"/>
      <c r="CJ1797" s="308"/>
      <c r="CK1797" s="307"/>
      <c r="CL1797" s="307"/>
      <c r="CM1797" s="307"/>
      <c r="CN1797" s="311"/>
      <c r="CO1797" s="305"/>
      <c r="CP1797" s="305"/>
      <c r="CQ1797" s="308"/>
      <c r="CR1797" s="308"/>
      <c r="CS1797" s="308"/>
      <c r="CT1797" s="308"/>
      <c r="CW1797" s="318" t="s">
        <v>3841</v>
      </c>
      <c r="CX1797" s="318" t="s">
        <v>3886</v>
      </c>
      <c r="CY1797" s="320" t="s">
        <v>925</v>
      </c>
      <c r="CZ1797" s="319" t="s">
        <v>53</v>
      </c>
      <c r="DA1797" s="319" t="s">
        <v>53</v>
      </c>
      <c r="DB1797" s="319">
        <v>30</v>
      </c>
      <c r="DC1797" s="319">
        <v>150</v>
      </c>
      <c r="DD1797" s="319">
        <v>17.5</v>
      </c>
      <c r="DE1797" s="319">
        <v>17.5</v>
      </c>
      <c r="DF1797" s="319" t="s">
        <v>48</v>
      </c>
    </row>
    <row r="1798" spans="1:110" s="299" customFormat="1" ht="16" customHeight="1">
      <c r="A1798" s="297" t="s">
        <v>6652</v>
      </c>
      <c r="B1798" s="297" t="s">
        <v>6652</v>
      </c>
      <c r="C1798" s="119" t="s">
        <v>115</v>
      </c>
      <c r="D1798" s="119" t="s">
        <v>3886</v>
      </c>
      <c r="E1798" s="119" t="s">
        <v>3895</v>
      </c>
      <c r="F1798" s="298">
        <v>1798</v>
      </c>
      <c r="G1798" s="119"/>
      <c r="H1798" s="119"/>
      <c r="I1798" s="119"/>
      <c r="J1798" s="119"/>
      <c r="K1798" s="119" t="s">
        <v>378</v>
      </c>
      <c r="L1798" s="119"/>
      <c r="M1798" s="119" t="s">
        <v>147</v>
      </c>
      <c r="N1798" s="119"/>
      <c r="O1798" s="119"/>
      <c r="P1798" s="119"/>
      <c r="Q1798" s="119"/>
      <c r="R1798" s="119">
        <v>1</v>
      </c>
      <c r="S1798" s="119"/>
      <c r="T1798" s="119"/>
      <c r="U1798" s="119"/>
      <c r="V1798" s="119"/>
      <c r="W1798" s="119"/>
      <c r="X1798" s="119" t="s">
        <v>6653</v>
      </c>
      <c r="Y1798" s="119" t="s">
        <v>6654</v>
      </c>
      <c r="Z1798" s="119" t="s">
        <v>6655</v>
      </c>
      <c r="AA1798" s="119" t="s">
        <v>6656</v>
      </c>
      <c r="AB1798" s="119" t="s">
        <v>1209</v>
      </c>
      <c r="AD1798" s="300"/>
      <c r="AE1798" s="304"/>
      <c r="AF1798" s="297"/>
      <c r="AG1798" s="355">
        <v>0</v>
      </c>
      <c r="AH1798" s="297" t="s">
        <v>6652</v>
      </c>
      <c r="AI1798" s="297" t="s">
        <v>6652</v>
      </c>
      <c r="AJ1798" s="302">
        <v>4</v>
      </c>
      <c r="AX1798" s="303"/>
      <c r="AZ1798" s="303"/>
      <c r="BB1798" s="304"/>
      <c r="BC1798" s="304"/>
      <c r="BD1798" s="303"/>
      <c r="BE1798" s="303"/>
      <c r="BF1798" s="305"/>
      <c r="BG1798" s="305"/>
      <c r="BH1798" s="306" t="s">
        <v>3886</v>
      </c>
      <c r="BI1798" s="163"/>
      <c r="BJ1798" s="305" t="s">
        <v>110</v>
      </c>
      <c r="BK1798" s="305" t="s">
        <v>115</v>
      </c>
      <c r="BL1798" s="305">
        <v>0.4</v>
      </c>
      <c r="BM1798" s="307"/>
      <c r="BN1798" s="307"/>
      <c r="BO1798" s="307"/>
      <c r="BP1798" s="307"/>
      <c r="BQ1798" s="307"/>
      <c r="BR1798" s="307">
        <v>12</v>
      </c>
      <c r="BS1798" s="307">
        <v>12</v>
      </c>
      <c r="BT1798" s="307"/>
      <c r="BU1798" s="307"/>
      <c r="BV1798" s="309"/>
      <c r="BW1798" s="310"/>
      <c r="BX1798" s="305"/>
      <c r="BY1798" s="308"/>
      <c r="BZ1798" s="308"/>
      <c r="CA1798" s="308"/>
      <c r="CB1798" s="308"/>
      <c r="CC1798" s="307"/>
      <c r="CD1798" s="305"/>
      <c r="CE1798" s="310"/>
      <c r="CF1798" s="305"/>
      <c r="CG1798" s="308"/>
      <c r="CH1798" s="308"/>
      <c r="CI1798" s="308"/>
      <c r="CJ1798" s="308"/>
      <c r="CK1798" s="307"/>
      <c r="CL1798" s="307"/>
      <c r="CM1798" s="307"/>
      <c r="CN1798" s="311"/>
      <c r="CO1798" s="305"/>
      <c r="CP1798" s="305"/>
      <c r="CQ1798" s="308"/>
      <c r="CR1798" s="308"/>
      <c r="CS1798" s="308"/>
      <c r="CT1798" s="308"/>
      <c r="CW1798" s="318" t="s">
        <v>3886</v>
      </c>
      <c r="CX1798" s="318" t="s">
        <v>3895</v>
      </c>
      <c r="CY1798" s="320" t="s">
        <v>925</v>
      </c>
      <c r="CZ1798" s="319" t="s">
        <v>53</v>
      </c>
      <c r="DA1798" s="319" t="s">
        <v>53</v>
      </c>
      <c r="DB1798" s="319">
        <v>30</v>
      </c>
      <c r="DC1798" s="319">
        <v>150</v>
      </c>
      <c r="DD1798" s="319">
        <v>6</v>
      </c>
      <c r="DE1798" s="319">
        <v>6</v>
      </c>
      <c r="DF1798" s="319" t="s">
        <v>48</v>
      </c>
    </row>
    <row r="1799" spans="1:110" s="299" customFormat="1" ht="16" customHeight="1">
      <c r="A1799" s="297" t="s">
        <v>6657</v>
      </c>
      <c r="B1799" s="297" t="s">
        <v>6657</v>
      </c>
      <c r="C1799" s="119" t="s">
        <v>115</v>
      </c>
      <c r="D1799" s="119" t="s">
        <v>3886</v>
      </c>
      <c r="E1799" s="119" t="s">
        <v>3904</v>
      </c>
      <c r="F1799" s="298">
        <v>1799</v>
      </c>
      <c r="G1799" s="119"/>
      <c r="H1799" s="119"/>
      <c r="I1799" s="119"/>
      <c r="J1799" s="119"/>
      <c r="K1799" s="119" t="s">
        <v>378</v>
      </c>
      <c r="L1799" s="119"/>
      <c r="M1799" s="119" t="s">
        <v>147</v>
      </c>
      <c r="N1799" s="119"/>
      <c r="O1799" s="119"/>
      <c r="P1799" s="119"/>
      <c r="Q1799" s="119"/>
      <c r="R1799" s="119">
        <v>1</v>
      </c>
      <c r="S1799" s="119"/>
      <c r="T1799" s="119"/>
      <c r="U1799" s="119"/>
      <c r="V1799" s="119"/>
      <c r="W1799" s="119"/>
      <c r="X1799" s="119" t="s">
        <v>6658</v>
      </c>
      <c r="Y1799" s="119" t="s">
        <v>6659</v>
      </c>
      <c r="Z1799" s="119" t="s">
        <v>6660</v>
      </c>
      <c r="AA1799" s="119" t="s">
        <v>6661</v>
      </c>
      <c r="AB1799" s="119" t="s">
        <v>1209</v>
      </c>
      <c r="AD1799" s="300"/>
      <c r="AE1799" s="304"/>
      <c r="AF1799" s="297"/>
      <c r="AG1799" s="355">
        <v>0</v>
      </c>
      <c r="AH1799" s="297" t="s">
        <v>6657</v>
      </c>
      <c r="AI1799" s="297" t="s">
        <v>6657</v>
      </c>
      <c r="AJ1799" s="302">
        <v>4</v>
      </c>
      <c r="AX1799" s="303"/>
      <c r="AZ1799" s="303"/>
      <c r="BB1799" s="304"/>
      <c r="BC1799" s="304"/>
      <c r="BD1799" s="303"/>
      <c r="BE1799" s="303"/>
      <c r="BF1799" s="305"/>
      <c r="BG1799" s="305"/>
      <c r="BH1799" s="306" t="s">
        <v>3886</v>
      </c>
      <c r="BI1799" s="163"/>
      <c r="BJ1799" s="305" t="s">
        <v>110</v>
      </c>
      <c r="BK1799" s="305" t="s">
        <v>115</v>
      </c>
      <c r="BL1799" s="305">
        <v>0.4</v>
      </c>
      <c r="BM1799" s="307"/>
      <c r="BN1799" s="307"/>
      <c r="BO1799" s="307"/>
      <c r="BP1799" s="307"/>
      <c r="BQ1799" s="307"/>
      <c r="BR1799" s="307">
        <v>12</v>
      </c>
      <c r="BS1799" s="307">
        <v>12</v>
      </c>
      <c r="BT1799" s="307"/>
      <c r="BU1799" s="307"/>
      <c r="BV1799" s="309"/>
      <c r="BW1799" s="310"/>
      <c r="BX1799" s="305"/>
      <c r="BY1799" s="308"/>
      <c r="BZ1799" s="308"/>
      <c r="CA1799" s="308"/>
      <c r="CB1799" s="308"/>
      <c r="CC1799" s="307"/>
      <c r="CD1799" s="305"/>
      <c r="CE1799" s="310"/>
      <c r="CF1799" s="305"/>
      <c r="CG1799" s="308"/>
      <c r="CH1799" s="308"/>
      <c r="CI1799" s="308"/>
      <c r="CJ1799" s="308"/>
      <c r="CK1799" s="307"/>
      <c r="CL1799" s="307"/>
      <c r="CM1799" s="307"/>
      <c r="CN1799" s="311"/>
      <c r="CO1799" s="305"/>
      <c r="CP1799" s="305"/>
      <c r="CQ1799" s="308"/>
      <c r="CR1799" s="308"/>
      <c r="CS1799" s="308"/>
      <c r="CT1799" s="308"/>
      <c r="CW1799" s="318" t="s">
        <v>3886</v>
      </c>
      <c r="CX1799" s="318" t="s">
        <v>3904</v>
      </c>
      <c r="CY1799" s="320" t="s">
        <v>925</v>
      </c>
      <c r="CZ1799" s="319" t="s">
        <v>53</v>
      </c>
      <c r="DA1799" s="319" t="s">
        <v>53</v>
      </c>
      <c r="DB1799" s="319">
        <v>30</v>
      </c>
      <c r="DC1799" s="319">
        <v>150</v>
      </c>
      <c r="DD1799" s="319">
        <v>6</v>
      </c>
      <c r="DE1799" s="319">
        <v>6</v>
      </c>
      <c r="DF1799" s="319" t="s">
        <v>48</v>
      </c>
    </row>
    <row r="1800" spans="1:110" s="299" customFormat="1" ht="16" customHeight="1">
      <c r="A1800" s="297" t="s">
        <v>6662</v>
      </c>
      <c r="B1800" s="297" t="s">
        <v>6662</v>
      </c>
      <c r="C1800" s="119" t="s">
        <v>115</v>
      </c>
      <c r="D1800" s="119" t="s">
        <v>3886</v>
      </c>
      <c r="E1800" s="119" t="s">
        <v>3913</v>
      </c>
      <c r="F1800" s="298">
        <v>1800</v>
      </c>
      <c r="G1800" s="119"/>
      <c r="H1800" s="119"/>
      <c r="I1800" s="119"/>
      <c r="J1800" s="119"/>
      <c r="K1800" s="119" t="s">
        <v>378</v>
      </c>
      <c r="L1800" s="119"/>
      <c r="M1800" s="119" t="s">
        <v>147</v>
      </c>
      <c r="N1800" s="119"/>
      <c r="O1800" s="119"/>
      <c r="P1800" s="119"/>
      <c r="Q1800" s="119"/>
      <c r="R1800" s="119">
        <v>1</v>
      </c>
      <c r="S1800" s="119"/>
      <c r="T1800" s="119"/>
      <c r="U1800" s="119"/>
      <c r="V1800" s="119"/>
      <c r="W1800" s="119"/>
      <c r="X1800" s="119" t="s">
        <v>6663</v>
      </c>
      <c r="Y1800" s="119" t="s">
        <v>6664</v>
      </c>
      <c r="Z1800" s="119" t="s">
        <v>6665</v>
      </c>
      <c r="AA1800" s="119" t="s">
        <v>6666</v>
      </c>
      <c r="AB1800" s="119" t="s">
        <v>1209</v>
      </c>
      <c r="AD1800" s="300"/>
      <c r="AE1800" s="304"/>
      <c r="AF1800" s="297"/>
      <c r="AG1800" s="355">
        <v>0</v>
      </c>
      <c r="AH1800" s="297" t="s">
        <v>6662</v>
      </c>
      <c r="AI1800" s="297" t="s">
        <v>6662</v>
      </c>
      <c r="AJ1800" s="302">
        <v>4</v>
      </c>
      <c r="AX1800" s="303"/>
      <c r="AZ1800" s="303"/>
      <c r="BB1800" s="304"/>
      <c r="BC1800" s="304"/>
      <c r="BD1800" s="303"/>
      <c r="BE1800" s="303"/>
      <c r="BF1800" s="305"/>
      <c r="BG1800" s="305"/>
      <c r="BH1800" s="306" t="s">
        <v>3886</v>
      </c>
      <c r="BI1800" s="163"/>
      <c r="BJ1800" s="305" t="s">
        <v>110</v>
      </c>
      <c r="BK1800" s="305" t="s">
        <v>115</v>
      </c>
      <c r="BL1800" s="305">
        <v>0.4</v>
      </c>
      <c r="BM1800" s="307"/>
      <c r="BN1800" s="307"/>
      <c r="BO1800" s="307"/>
      <c r="BP1800" s="307"/>
      <c r="BQ1800" s="307"/>
      <c r="BR1800" s="307">
        <v>12</v>
      </c>
      <c r="BS1800" s="307">
        <v>12</v>
      </c>
      <c r="BT1800" s="307"/>
      <c r="BU1800" s="307"/>
      <c r="BV1800" s="309"/>
      <c r="BW1800" s="310"/>
      <c r="BX1800" s="305"/>
      <c r="BY1800" s="308"/>
      <c r="BZ1800" s="308"/>
      <c r="CA1800" s="308"/>
      <c r="CB1800" s="308"/>
      <c r="CC1800" s="307"/>
      <c r="CD1800" s="305"/>
      <c r="CE1800" s="310"/>
      <c r="CF1800" s="305"/>
      <c r="CG1800" s="308"/>
      <c r="CH1800" s="308"/>
      <c r="CI1800" s="308"/>
      <c r="CJ1800" s="308"/>
      <c r="CK1800" s="307"/>
      <c r="CL1800" s="307"/>
      <c r="CM1800" s="307"/>
      <c r="CN1800" s="311"/>
      <c r="CO1800" s="305"/>
      <c r="CP1800" s="305"/>
      <c r="CQ1800" s="308"/>
      <c r="CR1800" s="308"/>
      <c r="CS1800" s="308"/>
      <c r="CT1800" s="308"/>
      <c r="CW1800" s="318" t="s">
        <v>3886</v>
      </c>
      <c r="CX1800" s="318" t="s">
        <v>3913</v>
      </c>
      <c r="CY1800" s="320" t="s">
        <v>925</v>
      </c>
      <c r="CZ1800" s="319" t="s">
        <v>53</v>
      </c>
      <c r="DA1800" s="319" t="s">
        <v>53</v>
      </c>
      <c r="DB1800" s="319">
        <v>30</v>
      </c>
      <c r="DC1800" s="319">
        <v>150</v>
      </c>
      <c r="DD1800" s="319">
        <v>6</v>
      </c>
      <c r="DE1800" s="319">
        <v>6</v>
      </c>
      <c r="DF1800" s="319" t="s">
        <v>48</v>
      </c>
    </row>
    <row r="1801" spans="1:110" s="299" customFormat="1" ht="16" customHeight="1">
      <c r="A1801" s="297" t="s">
        <v>6667</v>
      </c>
      <c r="B1801" s="297" t="s">
        <v>6667</v>
      </c>
      <c r="C1801" s="119" t="s">
        <v>115</v>
      </c>
      <c r="D1801" s="119" t="s">
        <v>3841</v>
      </c>
      <c r="E1801" s="119" t="s">
        <v>3922</v>
      </c>
      <c r="F1801" s="298">
        <v>1801</v>
      </c>
      <c r="G1801" s="119"/>
      <c r="H1801" s="119"/>
      <c r="I1801" s="119"/>
      <c r="J1801" s="119"/>
      <c r="K1801" s="119" t="s">
        <v>378</v>
      </c>
      <c r="L1801" s="119"/>
      <c r="M1801" s="119" t="s">
        <v>147</v>
      </c>
      <c r="N1801" s="119"/>
      <c r="O1801" s="119"/>
      <c r="P1801" s="119"/>
      <c r="Q1801" s="119"/>
      <c r="R1801" s="119">
        <v>1</v>
      </c>
      <c r="S1801" s="119"/>
      <c r="T1801" s="119"/>
      <c r="U1801" s="119"/>
      <c r="V1801" s="119"/>
      <c r="W1801" s="119"/>
      <c r="X1801" s="119" t="s">
        <v>6668</v>
      </c>
      <c r="Y1801" s="119" t="s">
        <v>6669</v>
      </c>
      <c r="Z1801" s="119" t="s">
        <v>6670</v>
      </c>
      <c r="AA1801" s="119" t="s">
        <v>6671</v>
      </c>
      <c r="AB1801" s="119" t="s">
        <v>1209</v>
      </c>
      <c r="AD1801" s="300"/>
      <c r="AE1801" s="304"/>
      <c r="AF1801" s="297"/>
      <c r="AG1801" s="355">
        <v>0</v>
      </c>
      <c r="AH1801" s="297" t="s">
        <v>6667</v>
      </c>
      <c r="AI1801" s="297" t="s">
        <v>6667</v>
      </c>
      <c r="AJ1801" s="302">
        <v>3</v>
      </c>
      <c r="AX1801" s="303"/>
      <c r="AZ1801" s="303"/>
      <c r="BB1801" s="304"/>
      <c r="BC1801" s="304"/>
      <c r="BD1801" s="303"/>
      <c r="BE1801" s="303"/>
      <c r="BF1801" s="305"/>
      <c r="BG1801" s="305"/>
      <c r="BH1801" s="306" t="s">
        <v>3841</v>
      </c>
      <c r="BI1801" s="163"/>
      <c r="BJ1801" s="305" t="s">
        <v>110</v>
      </c>
      <c r="BK1801" s="305" t="s">
        <v>115</v>
      </c>
      <c r="BL1801" s="305">
        <v>0.7</v>
      </c>
      <c r="BM1801" s="307"/>
      <c r="BN1801" s="307"/>
      <c r="BO1801" s="307"/>
      <c r="BP1801" s="307"/>
      <c r="BQ1801" s="307"/>
      <c r="BR1801" s="307">
        <v>35</v>
      </c>
      <c r="BS1801" s="307">
        <v>35</v>
      </c>
      <c r="BT1801" s="307"/>
      <c r="BU1801" s="307"/>
      <c r="BV1801" s="309"/>
      <c r="BW1801" s="310"/>
      <c r="BX1801" s="305"/>
      <c r="BY1801" s="308"/>
      <c r="BZ1801" s="308"/>
      <c r="CA1801" s="308"/>
      <c r="CB1801" s="308"/>
      <c r="CC1801" s="307"/>
      <c r="CD1801" s="305"/>
      <c r="CE1801" s="310"/>
      <c r="CF1801" s="305"/>
      <c r="CG1801" s="308"/>
      <c r="CH1801" s="308"/>
      <c r="CI1801" s="308"/>
      <c r="CJ1801" s="308"/>
      <c r="CK1801" s="307"/>
      <c r="CL1801" s="307"/>
      <c r="CM1801" s="307"/>
      <c r="CN1801" s="311"/>
      <c r="CO1801" s="305"/>
      <c r="CP1801" s="305"/>
      <c r="CQ1801" s="308"/>
      <c r="CR1801" s="308"/>
      <c r="CS1801" s="308"/>
      <c r="CT1801" s="308"/>
      <c r="CW1801" s="318" t="s">
        <v>3841</v>
      </c>
      <c r="CX1801" s="318" t="s">
        <v>3922</v>
      </c>
      <c r="CY1801" s="320" t="s">
        <v>925</v>
      </c>
      <c r="CZ1801" s="319" t="s">
        <v>53</v>
      </c>
      <c r="DA1801" s="319" t="s">
        <v>53</v>
      </c>
      <c r="DB1801" s="319">
        <v>30</v>
      </c>
      <c r="DC1801" s="319">
        <v>150</v>
      </c>
      <c r="DD1801" s="319">
        <v>17.5</v>
      </c>
      <c r="DE1801" s="319">
        <v>17.5</v>
      </c>
      <c r="DF1801" s="319" t="s">
        <v>48</v>
      </c>
    </row>
    <row r="1802" spans="1:110" s="299" customFormat="1" ht="16" customHeight="1">
      <c r="A1802" s="297" t="s">
        <v>6672</v>
      </c>
      <c r="B1802" s="297" t="s">
        <v>6672</v>
      </c>
      <c r="C1802" s="119" t="s">
        <v>115</v>
      </c>
      <c r="D1802" s="119" t="s">
        <v>3922</v>
      </c>
      <c r="E1802" s="119" t="s">
        <v>3931</v>
      </c>
      <c r="F1802" s="298">
        <v>1802</v>
      </c>
      <c r="G1802" s="119"/>
      <c r="H1802" s="119"/>
      <c r="I1802" s="119"/>
      <c r="J1802" s="119"/>
      <c r="K1802" s="119" t="s">
        <v>378</v>
      </c>
      <c r="L1802" s="119"/>
      <c r="M1802" s="119" t="s">
        <v>147</v>
      </c>
      <c r="N1802" s="119"/>
      <c r="O1802" s="119"/>
      <c r="P1802" s="119"/>
      <c r="Q1802" s="119"/>
      <c r="R1802" s="119">
        <v>1</v>
      </c>
      <c r="S1802" s="119"/>
      <c r="T1802" s="119"/>
      <c r="U1802" s="119"/>
      <c r="V1802" s="119"/>
      <c r="W1802" s="119"/>
      <c r="X1802" s="119" t="s">
        <v>6673</v>
      </c>
      <c r="Y1802" s="119" t="s">
        <v>6674</v>
      </c>
      <c r="Z1802" s="119" t="s">
        <v>6675</v>
      </c>
      <c r="AA1802" s="119" t="s">
        <v>6676</v>
      </c>
      <c r="AB1802" s="119" t="s">
        <v>1209</v>
      </c>
      <c r="AD1802" s="300"/>
      <c r="AE1802" s="304"/>
      <c r="AF1802" s="297"/>
      <c r="AG1802" s="355">
        <v>0</v>
      </c>
      <c r="AH1802" s="297" t="s">
        <v>6672</v>
      </c>
      <c r="AI1802" s="297" t="s">
        <v>6672</v>
      </c>
      <c r="AJ1802" s="302">
        <v>4</v>
      </c>
      <c r="AX1802" s="303"/>
      <c r="AZ1802" s="303"/>
      <c r="BB1802" s="304"/>
      <c r="BC1802" s="304"/>
      <c r="BD1802" s="303"/>
      <c r="BE1802" s="303"/>
      <c r="BF1802" s="305"/>
      <c r="BG1802" s="305"/>
      <c r="BH1802" s="306" t="s">
        <v>3922</v>
      </c>
      <c r="BI1802" s="163"/>
      <c r="BJ1802" s="305" t="s">
        <v>110</v>
      </c>
      <c r="BK1802" s="305" t="s">
        <v>115</v>
      </c>
      <c r="BL1802" s="305">
        <v>0.4</v>
      </c>
      <c r="BM1802" s="307"/>
      <c r="BN1802" s="307"/>
      <c r="BO1802" s="307"/>
      <c r="BP1802" s="307"/>
      <c r="BQ1802" s="307"/>
      <c r="BR1802" s="307">
        <v>12</v>
      </c>
      <c r="BS1802" s="307">
        <v>12</v>
      </c>
      <c r="BT1802" s="307"/>
      <c r="BU1802" s="307"/>
      <c r="BV1802" s="309"/>
      <c r="BW1802" s="310"/>
      <c r="BX1802" s="305"/>
      <c r="BY1802" s="308"/>
      <c r="BZ1802" s="308"/>
      <c r="CA1802" s="308"/>
      <c r="CB1802" s="308"/>
      <c r="CC1802" s="307"/>
      <c r="CD1802" s="305"/>
      <c r="CE1802" s="310"/>
      <c r="CF1802" s="305"/>
      <c r="CG1802" s="308"/>
      <c r="CH1802" s="308"/>
      <c r="CI1802" s="308"/>
      <c r="CJ1802" s="308"/>
      <c r="CK1802" s="307"/>
      <c r="CL1802" s="307"/>
      <c r="CM1802" s="307"/>
      <c r="CN1802" s="311"/>
      <c r="CO1802" s="305"/>
      <c r="CP1802" s="305"/>
      <c r="CQ1802" s="308"/>
      <c r="CR1802" s="308"/>
      <c r="CS1802" s="308"/>
      <c r="CT1802" s="308"/>
      <c r="CW1802" s="318" t="s">
        <v>3922</v>
      </c>
      <c r="CX1802" s="318" t="s">
        <v>3931</v>
      </c>
      <c r="CY1802" s="320" t="s">
        <v>925</v>
      </c>
      <c r="CZ1802" s="319" t="s">
        <v>53</v>
      </c>
      <c r="DA1802" s="319" t="s">
        <v>53</v>
      </c>
      <c r="DB1802" s="319">
        <v>30</v>
      </c>
      <c r="DC1802" s="319">
        <v>150</v>
      </c>
      <c r="DD1802" s="319">
        <v>6</v>
      </c>
      <c r="DE1802" s="319">
        <v>6</v>
      </c>
      <c r="DF1802" s="319" t="s">
        <v>48</v>
      </c>
    </row>
    <row r="1803" spans="1:110" s="299" customFormat="1" ht="16" customHeight="1">
      <c r="A1803" s="297" t="s">
        <v>6677</v>
      </c>
      <c r="B1803" s="297" t="s">
        <v>6677</v>
      </c>
      <c r="C1803" s="119" t="s">
        <v>115</v>
      </c>
      <c r="D1803" s="119" t="s">
        <v>3922</v>
      </c>
      <c r="E1803" s="119" t="s">
        <v>3940</v>
      </c>
      <c r="F1803" s="298">
        <v>1803</v>
      </c>
      <c r="G1803" s="119"/>
      <c r="H1803" s="119"/>
      <c r="I1803" s="119"/>
      <c r="J1803" s="119"/>
      <c r="K1803" s="119" t="s">
        <v>378</v>
      </c>
      <c r="L1803" s="119"/>
      <c r="M1803" s="119" t="s">
        <v>147</v>
      </c>
      <c r="N1803" s="119"/>
      <c r="O1803" s="119"/>
      <c r="P1803" s="119"/>
      <c r="Q1803" s="119"/>
      <c r="R1803" s="119">
        <v>1</v>
      </c>
      <c r="S1803" s="119"/>
      <c r="T1803" s="119"/>
      <c r="U1803" s="119"/>
      <c r="V1803" s="119"/>
      <c r="W1803" s="119"/>
      <c r="X1803" s="119" t="s">
        <v>6678</v>
      </c>
      <c r="Y1803" s="119" t="s">
        <v>6679</v>
      </c>
      <c r="Z1803" s="119" t="s">
        <v>6680</v>
      </c>
      <c r="AA1803" s="119" t="s">
        <v>6681</v>
      </c>
      <c r="AB1803" s="119" t="s">
        <v>1209</v>
      </c>
      <c r="AD1803" s="300"/>
      <c r="AE1803" s="304"/>
      <c r="AF1803" s="297"/>
      <c r="AG1803" s="355">
        <v>0</v>
      </c>
      <c r="AH1803" s="297" t="s">
        <v>6677</v>
      </c>
      <c r="AI1803" s="297" t="s">
        <v>6677</v>
      </c>
      <c r="AJ1803" s="302">
        <v>4</v>
      </c>
      <c r="AX1803" s="303"/>
      <c r="AZ1803" s="303"/>
      <c r="BB1803" s="304"/>
      <c r="BC1803" s="304"/>
      <c r="BD1803" s="303"/>
      <c r="BE1803" s="303"/>
      <c r="BF1803" s="305"/>
      <c r="BG1803" s="305"/>
      <c r="BH1803" s="306" t="s">
        <v>3922</v>
      </c>
      <c r="BI1803" s="163"/>
      <c r="BJ1803" s="305" t="s">
        <v>110</v>
      </c>
      <c r="BK1803" s="305" t="s">
        <v>115</v>
      </c>
      <c r="BL1803" s="305">
        <v>0.4</v>
      </c>
      <c r="BM1803" s="307"/>
      <c r="BN1803" s="307"/>
      <c r="BO1803" s="307"/>
      <c r="BP1803" s="307"/>
      <c r="BQ1803" s="307"/>
      <c r="BR1803" s="307">
        <v>12</v>
      </c>
      <c r="BS1803" s="307">
        <v>12</v>
      </c>
      <c r="BT1803" s="307"/>
      <c r="BU1803" s="307"/>
      <c r="BV1803" s="309"/>
      <c r="BW1803" s="310"/>
      <c r="BX1803" s="305"/>
      <c r="BY1803" s="308"/>
      <c r="BZ1803" s="308"/>
      <c r="CA1803" s="308"/>
      <c r="CB1803" s="308"/>
      <c r="CC1803" s="307"/>
      <c r="CD1803" s="305"/>
      <c r="CE1803" s="310"/>
      <c r="CF1803" s="305"/>
      <c r="CG1803" s="308"/>
      <c r="CH1803" s="308"/>
      <c r="CI1803" s="308"/>
      <c r="CJ1803" s="308"/>
      <c r="CK1803" s="307"/>
      <c r="CL1803" s="307"/>
      <c r="CM1803" s="307"/>
      <c r="CN1803" s="311"/>
      <c r="CO1803" s="305"/>
      <c r="CP1803" s="305"/>
      <c r="CQ1803" s="308"/>
      <c r="CR1803" s="308"/>
      <c r="CS1803" s="308"/>
      <c r="CT1803" s="308"/>
      <c r="CW1803" s="318" t="s">
        <v>3922</v>
      </c>
      <c r="CX1803" s="318" t="s">
        <v>3940</v>
      </c>
      <c r="CY1803" s="320" t="s">
        <v>925</v>
      </c>
      <c r="CZ1803" s="319" t="s">
        <v>53</v>
      </c>
      <c r="DA1803" s="319" t="s">
        <v>53</v>
      </c>
      <c r="DB1803" s="319">
        <v>30</v>
      </c>
      <c r="DC1803" s="319">
        <v>150</v>
      </c>
      <c r="DD1803" s="319">
        <v>6</v>
      </c>
      <c r="DE1803" s="319">
        <v>6</v>
      </c>
      <c r="DF1803" s="319" t="s">
        <v>48</v>
      </c>
    </row>
    <row r="1804" spans="1:110" s="299" customFormat="1" ht="16" customHeight="1">
      <c r="A1804" s="297" t="s">
        <v>6682</v>
      </c>
      <c r="B1804" s="297" t="s">
        <v>6682</v>
      </c>
      <c r="C1804" s="119" t="s">
        <v>115</v>
      </c>
      <c r="D1804" s="119" t="s">
        <v>3922</v>
      </c>
      <c r="E1804" s="119" t="s">
        <v>3949</v>
      </c>
      <c r="F1804" s="298">
        <v>1804</v>
      </c>
      <c r="G1804" s="119"/>
      <c r="H1804" s="119"/>
      <c r="I1804" s="119"/>
      <c r="J1804" s="119"/>
      <c r="K1804" s="119" t="s">
        <v>378</v>
      </c>
      <c r="L1804" s="119"/>
      <c r="M1804" s="119" t="s">
        <v>147</v>
      </c>
      <c r="N1804" s="119"/>
      <c r="O1804" s="119"/>
      <c r="P1804" s="119"/>
      <c r="Q1804" s="119"/>
      <c r="R1804" s="119">
        <v>1</v>
      </c>
      <c r="S1804" s="119"/>
      <c r="T1804" s="119"/>
      <c r="U1804" s="119"/>
      <c r="V1804" s="119"/>
      <c r="W1804" s="119"/>
      <c r="X1804" s="119" t="s">
        <v>6683</v>
      </c>
      <c r="Y1804" s="119" t="s">
        <v>6684</v>
      </c>
      <c r="Z1804" s="119" t="s">
        <v>6685</v>
      </c>
      <c r="AA1804" s="119" t="s">
        <v>6686</v>
      </c>
      <c r="AB1804" s="119" t="s">
        <v>1209</v>
      </c>
      <c r="AD1804" s="300"/>
      <c r="AE1804" s="304"/>
      <c r="AF1804" s="297"/>
      <c r="AG1804" s="355">
        <v>0</v>
      </c>
      <c r="AH1804" s="297" t="s">
        <v>6682</v>
      </c>
      <c r="AI1804" s="297" t="s">
        <v>6682</v>
      </c>
      <c r="AJ1804" s="302">
        <v>4</v>
      </c>
      <c r="AX1804" s="303"/>
      <c r="AZ1804" s="303"/>
      <c r="BB1804" s="304"/>
      <c r="BC1804" s="304"/>
      <c r="BD1804" s="303"/>
      <c r="BE1804" s="303"/>
      <c r="BF1804" s="305"/>
      <c r="BG1804" s="305"/>
      <c r="BH1804" s="306" t="s">
        <v>3922</v>
      </c>
      <c r="BI1804" s="163"/>
      <c r="BJ1804" s="305" t="s">
        <v>110</v>
      </c>
      <c r="BK1804" s="305" t="s">
        <v>115</v>
      </c>
      <c r="BL1804" s="305">
        <v>0.4</v>
      </c>
      <c r="BM1804" s="307"/>
      <c r="BN1804" s="307"/>
      <c r="BO1804" s="307"/>
      <c r="BP1804" s="307"/>
      <c r="BQ1804" s="307"/>
      <c r="BR1804" s="307">
        <v>12</v>
      </c>
      <c r="BS1804" s="307">
        <v>12</v>
      </c>
      <c r="BT1804" s="307"/>
      <c r="BU1804" s="307"/>
      <c r="BV1804" s="309"/>
      <c r="BW1804" s="310"/>
      <c r="BX1804" s="305"/>
      <c r="BY1804" s="308"/>
      <c r="BZ1804" s="308"/>
      <c r="CA1804" s="308"/>
      <c r="CB1804" s="308"/>
      <c r="CC1804" s="307"/>
      <c r="CD1804" s="305"/>
      <c r="CE1804" s="310"/>
      <c r="CF1804" s="305"/>
      <c r="CG1804" s="308"/>
      <c r="CH1804" s="308"/>
      <c r="CI1804" s="308"/>
      <c r="CJ1804" s="308"/>
      <c r="CK1804" s="307"/>
      <c r="CL1804" s="307"/>
      <c r="CM1804" s="307"/>
      <c r="CN1804" s="311"/>
      <c r="CO1804" s="305"/>
      <c r="CP1804" s="305"/>
      <c r="CQ1804" s="308"/>
      <c r="CR1804" s="308"/>
      <c r="CS1804" s="308"/>
      <c r="CT1804" s="308"/>
      <c r="CW1804" s="318" t="s">
        <v>3922</v>
      </c>
      <c r="CX1804" s="318" t="s">
        <v>3949</v>
      </c>
      <c r="CY1804" s="320" t="s">
        <v>925</v>
      </c>
      <c r="CZ1804" s="319" t="s">
        <v>53</v>
      </c>
      <c r="DA1804" s="319" t="s">
        <v>53</v>
      </c>
      <c r="DB1804" s="319">
        <v>30</v>
      </c>
      <c r="DC1804" s="319">
        <v>150</v>
      </c>
      <c r="DD1804" s="319">
        <v>6</v>
      </c>
      <c r="DE1804" s="319">
        <v>6</v>
      </c>
      <c r="DF1804" s="319" t="s">
        <v>48</v>
      </c>
    </row>
    <row r="1805" spans="1:110" s="299" customFormat="1" ht="16" customHeight="1">
      <c r="A1805" s="297" t="s">
        <v>6687</v>
      </c>
      <c r="B1805" s="297" t="s">
        <v>6687</v>
      </c>
      <c r="C1805" s="119" t="s">
        <v>115</v>
      </c>
      <c r="D1805" s="119" t="s">
        <v>3590</v>
      </c>
      <c r="E1805" s="119" t="s">
        <v>3958</v>
      </c>
      <c r="F1805" s="298">
        <v>1805</v>
      </c>
      <c r="G1805" s="119"/>
      <c r="H1805" s="119"/>
      <c r="I1805" s="119"/>
      <c r="J1805" s="119"/>
      <c r="K1805" s="119" t="s">
        <v>378</v>
      </c>
      <c r="L1805" s="119"/>
      <c r="M1805" s="119" t="s">
        <v>147</v>
      </c>
      <c r="N1805" s="119"/>
      <c r="O1805" s="119"/>
      <c r="P1805" s="119"/>
      <c r="Q1805" s="119"/>
      <c r="R1805" s="119">
        <v>1</v>
      </c>
      <c r="S1805" s="119"/>
      <c r="T1805" s="119"/>
      <c r="U1805" s="119"/>
      <c r="V1805" s="119"/>
      <c r="W1805" s="119"/>
      <c r="X1805" s="119" t="s">
        <v>6688</v>
      </c>
      <c r="Y1805" s="119" t="s">
        <v>6689</v>
      </c>
      <c r="Z1805" s="119" t="s">
        <v>6690</v>
      </c>
      <c r="AA1805" s="119" t="s">
        <v>6691</v>
      </c>
      <c r="AB1805" s="119" t="s">
        <v>1209</v>
      </c>
      <c r="AD1805" s="300"/>
      <c r="AE1805" s="304"/>
      <c r="AF1805" s="297"/>
      <c r="AG1805" s="355">
        <v>0</v>
      </c>
      <c r="AH1805" s="297" t="s">
        <v>6687</v>
      </c>
      <c r="AI1805" s="297" t="s">
        <v>6687</v>
      </c>
      <c r="AJ1805" s="302">
        <v>2</v>
      </c>
      <c r="AX1805" s="303"/>
      <c r="AZ1805" s="303"/>
      <c r="BB1805" s="304"/>
      <c r="BC1805" s="304"/>
      <c r="BD1805" s="303"/>
      <c r="BE1805" s="303"/>
      <c r="BF1805" s="305"/>
      <c r="BG1805" s="305"/>
      <c r="BH1805" s="306" t="s">
        <v>3590</v>
      </c>
      <c r="BI1805" s="163"/>
      <c r="BJ1805" s="305" t="s">
        <v>110</v>
      </c>
      <c r="BK1805" s="305" t="s">
        <v>115</v>
      </c>
      <c r="BL1805" s="305">
        <v>1.5</v>
      </c>
      <c r="BM1805" s="307"/>
      <c r="BN1805" s="307"/>
      <c r="BO1805" s="307"/>
      <c r="BP1805" s="307"/>
      <c r="BQ1805" s="307"/>
      <c r="BR1805" s="307">
        <v>60</v>
      </c>
      <c r="BS1805" s="307">
        <v>60</v>
      </c>
      <c r="BT1805" s="307"/>
      <c r="BU1805" s="307"/>
      <c r="BV1805" s="309"/>
      <c r="BW1805" s="310"/>
      <c r="BX1805" s="305"/>
      <c r="BY1805" s="308"/>
      <c r="BZ1805" s="308"/>
      <c r="CA1805" s="308"/>
      <c r="CB1805" s="308"/>
      <c r="CC1805" s="307"/>
      <c r="CD1805" s="305"/>
      <c r="CE1805" s="310"/>
      <c r="CF1805" s="305"/>
      <c r="CG1805" s="308"/>
      <c r="CH1805" s="308"/>
      <c r="CI1805" s="308"/>
      <c r="CJ1805" s="308"/>
      <c r="CK1805" s="307"/>
      <c r="CL1805" s="307"/>
      <c r="CM1805" s="307"/>
      <c r="CN1805" s="311"/>
      <c r="CO1805" s="305"/>
      <c r="CP1805" s="305"/>
      <c r="CQ1805" s="308"/>
      <c r="CR1805" s="308"/>
      <c r="CS1805" s="308"/>
      <c r="CT1805" s="308"/>
      <c r="CW1805" s="318" t="s">
        <v>3590</v>
      </c>
      <c r="CX1805" s="318" t="s">
        <v>3958</v>
      </c>
      <c r="CY1805" s="320" t="s">
        <v>925</v>
      </c>
      <c r="CZ1805" s="319" t="s">
        <v>53</v>
      </c>
      <c r="DA1805" s="319" t="s">
        <v>53</v>
      </c>
      <c r="DB1805" s="319">
        <v>30</v>
      </c>
      <c r="DC1805" s="319">
        <v>150</v>
      </c>
      <c r="DD1805" s="319">
        <v>30</v>
      </c>
      <c r="DE1805" s="319">
        <v>30</v>
      </c>
      <c r="DF1805" s="319" t="s">
        <v>48</v>
      </c>
    </row>
    <row r="1806" spans="1:110" s="299" customFormat="1" ht="16" customHeight="1">
      <c r="A1806" s="297" t="s">
        <v>6692</v>
      </c>
      <c r="B1806" s="297" t="s">
        <v>6692</v>
      </c>
      <c r="C1806" s="119" t="s">
        <v>115</v>
      </c>
      <c r="D1806" s="119" t="s">
        <v>3958</v>
      </c>
      <c r="E1806" s="119" t="s">
        <v>3967</v>
      </c>
      <c r="F1806" s="298">
        <v>1806</v>
      </c>
      <c r="G1806" s="119"/>
      <c r="H1806" s="119"/>
      <c r="I1806" s="119"/>
      <c r="J1806" s="119"/>
      <c r="K1806" s="119" t="s">
        <v>378</v>
      </c>
      <c r="L1806" s="119"/>
      <c r="M1806" s="119" t="s">
        <v>147</v>
      </c>
      <c r="N1806" s="119"/>
      <c r="O1806" s="119"/>
      <c r="P1806" s="119"/>
      <c r="Q1806" s="119"/>
      <c r="R1806" s="119">
        <v>1</v>
      </c>
      <c r="S1806" s="119"/>
      <c r="T1806" s="119"/>
      <c r="U1806" s="119"/>
      <c r="V1806" s="119"/>
      <c r="W1806" s="119"/>
      <c r="X1806" s="119" t="s">
        <v>6693</v>
      </c>
      <c r="Y1806" s="119" t="s">
        <v>6694</v>
      </c>
      <c r="Z1806" s="119" t="s">
        <v>6695</v>
      </c>
      <c r="AA1806" s="119" t="s">
        <v>6696</v>
      </c>
      <c r="AB1806" s="119" t="s">
        <v>1209</v>
      </c>
      <c r="AD1806" s="300"/>
      <c r="AE1806" s="304"/>
      <c r="AF1806" s="297"/>
      <c r="AG1806" s="355">
        <v>0</v>
      </c>
      <c r="AH1806" s="297" t="s">
        <v>6692</v>
      </c>
      <c r="AI1806" s="297" t="s">
        <v>6692</v>
      </c>
      <c r="AJ1806" s="302">
        <v>3</v>
      </c>
      <c r="AX1806" s="303"/>
      <c r="AZ1806" s="303"/>
      <c r="BB1806" s="304"/>
      <c r="BC1806" s="304"/>
      <c r="BD1806" s="303"/>
      <c r="BE1806" s="303"/>
      <c r="BF1806" s="305"/>
      <c r="BG1806" s="305"/>
      <c r="BH1806" s="306" t="s">
        <v>3958</v>
      </c>
      <c r="BI1806" s="163"/>
      <c r="BJ1806" s="305" t="s">
        <v>110</v>
      </c>
      <c r="BK1806" s="305" t="s">
        <v>115</v>
      </c>
      <c r="BL1806" s="305">
        <v>0.7</v>
      </c>
      <c r="BM1806" s="307"/>
      <c r="BN1806" s="307"/>
      <c r="BO1806" s="307"/>
      <c r="BP1806" s="307"/>
      <c r="BQ1806" s="307"/>
      <c r="BR1806" s="307">
        <v>35</v>
      </c>
      <c r="BS1806" s="307">
        <v>35</v>
      </c>
      <c r="BT1806" s="307"/>
      <c r="BU1806" s="307"/>
      <c r="BV1806" s="309"/>
      <c r="BW1806" s="310"/>
      <c r="BX1806" s="305"/>
      <c r="BY1806" s="308"/>
      <c r="BZ1806" s="308"/>
      <c r="CA1806" s="308"/>
      <c r="CB1806" s="308"/>
      <c r="CC1806" s="307"/>
      <c r="CD1806" s="305"/>
      <c r="CE1806" s="310"/>
      <c r="CF1806" s="305"/>
      <c r="CG1806" s="308"/>
      <c r="CH1806" s="308"/>
      <c r="CI1806" s="308"/>
      <c r="CJ1806" s="308"/>
      <c r="CK1806" s="307"/>
      <c r="CL1806" s="307"/>
      <c r="CM1806" s="307"/>
      <c r="CN1806" s="311"/>
      <c r="CO1806" s="305"/>
      <c r="CP1806" s="305"/>
      <c r="CQ1806" s="308"/>
      <c r="CR1806" s="308"/>
      <c r="CS1806" s="308"/>
      <c r="CT1806" s="308"/>
      <c r="CW1806" s="318" t="s">
        <v>3958</v>
      </c>
      <c r="CX1806" s="318" t="s">
        <v>3967</v>
      </c>
      <c r="CY1806" s="320" t="s">
        <v>925</v>
      </c>
      <c r="CZ1806" s="319" t="s">
        <v>53</v>
      </c>
      <c r="DA1806" s="319" t="s">
        <v>53</v>
      </c>
      <c r="DB1806" s="319">
        <v>30</v>
      </c>
      <c r="DC1806" s="319">
        <v>150</v>
      </c>
      <c r="DD1806" s="319">
        <v>17.5</v>
      </c>
      <c r="DE1806" s="319">
        <v>17.5</v>
      </c>
      <c r="DF1806" s="319" t="s">
        <v>48</v>
      </c>
    </row>
    <row r="1807" spans="1:110" s="299" customFormat="1" ht="16" customHeight="1">
      <c r="A1807" s="297" t="s">
        <v>6697</v>
      </c>
      <c r="B1807" s="297" t="s">
        <v>6697</v>
      </c>
      <c r="C1807" s="119" t="s">
        <v>115</v>
      </c>
      <c r="D1807" s="119" t="s">
        <v>3967</v>
      </c>
      <c r="E1807" s="119" t="s">
        <v>3976</v>
      </c>
      <c r="F1807" s="298">
        <v>1807</v>
      </c>
      <c r="G1807" s="119"/>
      <c r="H1807" s="119"/>
      <c r="I1807" s="119"/>
      <c r="J1807" s="119"/>
      <c r="K1807" s="119" t="s">
        <v>378</v>
      </c>
      <c r="L1807" s="119"/>
      <c r="M1807" s="119" t="s">
        <v>147</v>
      </c>
      <c r="N1807" s="119"/>
      <c r="O1807" s="119"/>
      <c r="P1807" s="119"/>
      <c r="Q1807" s="119"/>
      <c r="R1807" s="119">
        <v>1</v>
      </c>
      <c r="S1807" s="119"/>
      <c r="T1807" s="119"/>
      <c r="U1807" s="119"/>
      <c r="V1807" s="119"/>
      <c r="W1807" s="119"/>
      <c r="X1807" s="119" t="s">
        <v>6698</v>
      </c>
      <c r="Y1807" s="119" t="s">
        <v>6699</v>
      </c>
      <c r="Z1807" s="119" t="s">
        <v>6700</v>
      </c>
      <c r="AA1807" s="119" t="s">
        <v>6701</v>
      </c>
      <c r="AB1807" s="119" t="s">
        <v>1209</v>
      </c>
      <c r="AD1807" s="300"/>
      <c r="AE1807" s="304"/>
      <c r="AF1807" s="297"/>
      <c r="AG1807" s="355">
        <v>0</v>
      </c>
      <c r="AH1807" s="297" t="s">
        <v>6697</v>
      </c>
      <c r="AI1807" s="297" t="s">
        <v>6697</v>
      </c>
      <c r="AJ1807" s="302">
        <v>4</v>
      </c>
      <c r="AX1807" s="303"/>
      <c r="AZ1807" s="303"/>
      <c r="BB1807" s="304"/>
      <c r="BC1807" s="304"/>
      <c r="BD1807" s="303"/>
      <c r="BE1807" s="303"/>
      <c r="BF1807" s="305"/>
      <c r="BG1807" s="305"/>
      <c r="BH1807" s="306" t="s">
        <v>3967</v>
      </c>
      <c r="BI1807" s="163"/>
      <c r="BJ1807" s="305" t="s">
        <v>110</v>
      </c>
      <c r="BK1807" s="305" t="s">
        <v>115</v>
      </c>
      <c r="BL1807" s="305">
        <v>0.4</v>
      </c>
      <c r="BM1807" s="307"/>
      <c r="BN1807" s="307"/>
      <c r="BO1807" s="307"/>
      <c r="BP1807" s="307"/>
      <c r="BQ1807" s="307"/>
      <c r="BR1807" s="307">
        <v>12</v>
      </c>
      <c r="BS1807" s="307">
        <v>12</v>
      </c>
      <c r="BT1807" s="307"/>
      <c r="BU1807" s="307"/>
      <c r="BV1807" s="309"/>
      <c r="BW1807" s="310"/>
      <c r="BX1807" s="305"/>
      <c r="BY1807" s="308"/>
      <c r="BZ1807" s="308"/>
      <c r="CA1807" s="308"/>
      <c r="CB1807" s="308"/>
      <c r="CC1807" s="307"/>
      <c r="CD1807" s="305"/>
      <c r="CE1807" s="310"/>
      <c r="CF1807" s="305"/>
      <c r="CG1807" s="308"/>
      <c r="CH1807" s="308"/>
      <c r="CI1807" s="308"/>
      <c r="CJ1807" s="308"/>
      <c r="CK1807" s="307"/>
      <c r="CL1807" s="307"/>
      <c r="CM1807" s="307"/>
      <c r="CN1807" s="311"/>
      <c r="CO1807" s="305"/>
      <c r="CP1807" s="305"/>
      <c r="CQ1807" s="308"/>
      <c r="CR1807" s="308"/>
      <c r="CS1807" s="308"/>
      <c r="CT1807" s="308"/>
      <c r="CW1807" s="318" t="s">
        <v>3967</v>
      </c>
      <c r="CX1807" s="318" t="s">
        <v>3976</v>
      </c>
      <c r="CY1807" s="320" t="s">
        <v>925</v>
      </c>
      <c r="CZ1807" s="319" t="s">
        <v>53</v>
      </c>
      <c r="DA1807" s="319" t="s">
        <v>53</v>
      </c>
      <c r="DB1807" s="319">
        <v>30</v>
      </c>
      <c r="DC1807" s="319">
        <v>150</v>
      </c>
      <c r="DD1807" s="319">
        <v>6</v>
      </c>
      <c r="DE1807" s="319">
        <v>6</v>
      </c>
      <c r="DF1807" s="319" t="s">
        <v>48</v>
      </c>
    </row>
    <row r="1808" spans="1:110" s="299" customFormat="1" ht="16" customHeight="1">
      <c r="A1808" s="297" t="s">
        <v>6702</v>
      </c>
      <c r="B1808" s="297" t="s">
        <v>6702</v>
      </c>
      <c r="C1808" s="119" t="s">
        <v>115</v>
      </c>
      <c r="D1808" s="119" t="s">
        <v>3967</v>
      </c>
      <c r="E1808" s="119" t="s">
        <v>3985</v>
      </c>
      <c r="F1808" s="298">
        <v>1808</v>
      </c>
      <c r="G1808" s="119"/>
      <c r="H1808" s="119"/>
      <c r="I1808" s="119"/>
      <c r="J1808" s="119"/>
      <c r="K1808" s="119" t="s">
        <v>378</v>
      </c>
      <c r="L1808" s="119"/>
      <c r="M1808" s="119" t="s">
        <v>147</v>
      </c>
      <c r="N1808" s="119"/>
      <c r="O1808" s="119"/>
      <c r="P1808" s="119"/>
      <c r="Q1808" s="119"/>
      <c r="R1808" s="119">
        <v>1</v>
      </c>
      <c r="S1808" s="119"/>
      <c r="T1808" s="119"/>
      <c r="U1808" s="119"/>
      <c r="V1808" s="119"/>
      <c r="W1808" s="119"/>
      <c r="X1808" s="119" t="s">
        <v>6703</v>
      </c>
      <c r="Y1808" s="119" t="s">
        <v>6704</v>
      </c>
      <c r="Z1808" s="119" t="s">
        <v>6705</v>
      </c>
      <c r="AA1808" s="119" t="s">
        <v>6706</v>
      </c>
      <c r="AB1808" s="119" t="s">
        <v>1209</v>
      </c>
      <c r="AD1808" s="300"/>
      <c r="AE1808" s="304"/>
      <c r="AF1808" s="297"/>
      <c r="AG1808" s="355">
        <v>0</v>
      </c>
      <c r="AH1808" s="297" t="s">
        <v>6702</v>
      </c>
      <c r="AI1808" s="297" t="s">
        <v>6702</v>
      </c>
      <c r="AJ1808" s="302">
        <v>4</v>
      </c>
      <c r="AX1808" s="303"/>
      <c r="AZ1808" s="303"/>
      <c r="BB1808" s="304"/>
      <c r="BC1808" s="304"/>
      <c r="BD1808" s="303"/>
      <c r="BE1808" s="303"/>
      <c r="BF1808" s="305"/>
      <c r="BG1808" s="305"/>
      <c r="BH1808" s="306" t="s">
        <v>3967</v>
      </c>
      <c r="BI1808" s="163"/>
      <c r="BJ1808" s="305" t="s">
        <v>110</v>
      </c>
      <c r="BK1808" s="305" t="s">
        <v>115</v>
      </c>
      <c r="BL1808" s="305">
        <v>0.4</v>
      </c>
      <c r="BM1808" s="307"/>
      <c r="BN1808" s="307"/>
      <c r="BO1808" s="307"/>
      <c r="BP1808" s="307"/>
      <c r="BQ1808" s="307"/>
      <c r="BR1808" s="307">
        <v>12</v>
      </c>
      <c r="BS1808" s="307">
        <v>12</v>
      </c>
      <c r="BT1808" s="307"/>
      <c r="BU1808" s="307"/>
      <c r="BV1808" s="309"/>
      <c r="BW1808" s="310"/>
      <c r="BX1808" s="305"/>
      <c r="BY1808" s="308"/>
      <c r="BZ1808" s="308"/>
      <c r="CA1808" s="308"/>
      <c r="CB1808" s="308"/>
      <c r="CC1808" s="307"/>
      <c r="CD1808" s="305"/>
      <c r="CE1808" s="310"/>
      <c r="CF1808" s="305"/>
      <c r="CG1808" s="308"/>
      <c r="CH1808" s="308"/>
      <c r="CI1808" s="308"/>
      <c r="CJ1808" s="308"/>
      <c r="CK1808" s="307"/>
      <c r="CL1808" s="307"/>
      <c r="CM1808" s="307"/>
      <c r="CN1808" s="311"/>
      <c r="CO1808" s="305"/>
      <c r="CP1808" s="305"/>
      <c r="CQ1808" s="308"/>
      <c r="CR1808" s="308"/>
      <c r="CS1808" s="308"/>
      <c r="CT1808" s="308"/>
      <c r="CW1808" s="318" t="s">
        <v>3967</v>
      </c>
      <c r="CX1808" s="318" t="s">
        <v>3985</v>
      </c>
      <c r="CY1808" s="320" t="s">
        <v>925</v>
      </c>
      <c r="CZ1808" s="319" t="s">
        <v>53</v>
      </c>
      <c r="DA1808" s="319" t="s">
        <v>53</v>
      </c>
      <c r="DB1808" s="319">
        <v>30</v>
      </c>
      <c r="DC1808" s="319">
        <v>150</v>
      </c>
      <c r="DD1808" s="319">
        <v>6</v>
      </c>
      <c r="DE1808" s="319">
        <v>6</v>
      </c>
      <c r="DF1808" s="319" t="s">
        <v>48</v>
      </c>
    </row>
    <row r="1809" spans="1:110" s="299" customFormat="1" ht="16" customHeight="1">
      <c r="A1809" s="297" t="s">
        <v>6707</v>
      </c>
      <c r="B1809" s="297" t="s">
        <v>6707</v>
      </c>
      <c r="C1809" s="119" t="s">
        <v>115</v>
      </c>
      <c r="D1809" s="119" t="s">
        <v>3967</v>
      </c>
      <c r="E1809" s="119" t="s">
        <v>3994</v>
      </c>
      <c r="F1809" s="298">
        <v>1809</v>
      </c>
      <c r="G1809" s="119"/>
      <c r="H1809" s="119"/>
      <c r="I1809" s="119"/>
      <c r="J1809" s="119"/>
      <c r="K1809" s="119" t="s">
        <v>378</v>
      </c>
      <c r="L1809" s="119"/>
      <c r="M1809" s="119" t="s">
        <v>147</v>
      </c>
      <c r="N1809" s="119"/>
      <c r="O1809" s="119"/>
      <c r="P1809" s="119"/>
      <c r="Q1809" s="119"/>
      <c r="R1809" s="119">
        <v>1</v>
      </c>
      <c r="S1809" s="119"/>
      <c r="T1809" s="119"/>
      <c r="U1809" s="119"/>
      <c r="V1809" s="119"/>
      <c r="W1809" s="119"/>
      <c r="X1809" s="119" t="s">
        <v>6708</v>
      </c>
      <c r="Y1809" s="119" t="s">
        <v>6709</v>
      </c>
      <c r="Z1809" s="119" t="s">
        <v>6710</v>
      </c>
      <c r="AA1809" s="119" t="s">
        <v>6711</v>
      </c>
      <c r="AB1809" s="119" t="s">
        <v>1209</v>
      </c>
      <c r="AD1809" s="300"/>
      <c r="AE1809" s="304"/>
      <c r="AF1809" s="297"/>
      <c r="AG1809" s="355">
        <v>0</v>
      </c>
      <c r="AH1809" s="297" t="s">
        <v>6707</v>
      </c>
      <c r="AI1809" s="297" t="s">
        <v>6707</v>
      </c>
      <c r="AJ1809" s="302">
        <v>4</v>
      </c>
      <c r="AX1809" s="303"/>
      <c r="AZ1809" s="303"/>
      <c r="BB1809" s="304"/>
      <c r="BC1809" s="304"/>
      <c r="BD1809" s="303"/>
      <c r="BE1809" s="303"/>
      <c r="BF1809" s="305"/>
      <c r="BG1809" s="305"/>
      <c r="BH1809" s="306" t="s">
        <v>3967</v>
      </c>
      <c r="BI1809" s="163"/>
      <c r="BJ1809" s="305" t="s">
        <v>110</v>
      </c>
      <c r="BK1809" s="305" t="s">
        <v>115</v>
      </c>
      <c r="BL1809" s="305">
        <v>0.4</v>
      </c>
      <c r="BM1809" s="307"/>
      <c r="BN1809" s="307"/>
      <c r="BO1809" s="307"/>
      <c r="BP1809" s="307"/>
      <c r="BQ1809" s="307"/>
      <c r="BR1809" s="307">
        <v>12</v>
      </c>
      <c r="BS1809" s="307">
        <v>12</v>
      </c>
      <c r="BT1809" s="307"/>
      <c r="BU1809" s="307"/>
      <c r="BV1809" s="309"/>
      <c r="BW1809" s="310"/>
      <c r="BX1809" s="305"/>
      <c r="BY1809" s="308"/>
      <c r="BZ1809" s="308"/>
      <c r="CA1809" s="308"/>
      <c r="CB1809" s="308"/>
      <c r="CC1809" s="307"/>
      <c r="CD1809" s="305"/>
      <c r="CE1809" s="310"/>
      <c r="CF1809" s="305"/>
      <c r="CG1809" s="308"/>
      <c r="CH1809" s="308"/>
      <c r="CI1809" s="308"/>
      <c r="CJ1809" s="308"/>
      <c r="CK1809" s="307"/>
      <c r="CL1809" s="307"/>
      <c r="CM1809" s="307"/>
      <c r="CN1809" s="311"/>
      <c r="CO1809" s="305"/>
      <c r="CP1809" s="305"/>
      <c r="CQ1809" s="308"/>
      <c r="CR1809" s="308"/>
      <c r="CS1809" s="308"/>
      <c r="CT1809" s="308"/>
      <c r="CW1809" s="318" t="s">
        <v>3967</v>
      </c>
      <c r="CX1809" s="318" t="s">
        <v>3994</v>
      </c>
      <c r="CY1809" s="320" t="s">
        <v>925</v>
      </c>
      <c r="CZ1809" s="319" t="s">
        <v>53</v>
      </c>
      <c r="DA1809" s="319" t="s">
        <v>53</v>
      </c>
      <c r="DB1809" s="319">
        <v>30</v>
      </c>
      <c r="DC1809" s="319">
        <v>150</v>
      </c>
      <c r="DD1809" s="319">
        <v>6</v>
      </c>
      <c r="DE1809" s="319">
        <v>6</v>
      </c>
      <c r="DF1809" s="319" t="s">
        <v>48</v>
      </c>
    </row>
    <row r="1810" spans="1:110" s="299" customFormat="1" ht="16" customHeight="1">
      <c r="A1810" s="297" t="s">
        <v>6712</v>
      </c>
      <c r="B1810" s="297" t="s">
        <v>6712</v>
      </c>
      <c r="C1810" s="119" t="s">
        <v>115</v>
      </c>
      <c r="D1810" s="119" t="s">
        <v>3958</v>
      </c>
      <c r="E1810" s="119" t="s">
        <v>4003</v>
      </c>
      <c r="F1810" s="298">
        <v>1810</v>
      </c>
      <c r="G1810" s="119"/>
      <c r="H1810" s="119"/>
      <c r="I1810" s="119"/>
      <c r="J1810" s="119"/>
      <c r="K1810" s="119" t="s">
        <v>378</v>
      </c>
      <c r="L1810" s="119"/>
      <c r="M1810" s="119" t="s">
        <v>147</v>
      </c>
      <c r="N1810" s="119"/>
      <c r="O1810" s="119"/>
      <c r="P1810" s="119"/>
      <c r="Q1810" s="119"/>
      <c r="R1810" s="119">
        <v>1</v>
      </c>
      <c r="S1810" s="119"/>
      <c r="T1810" s="119"/>
      <c r="U1810" s="119"/>
      <c r="V1810" s="119"/>
      <c r="W1810" s="119"/>
      <c r="X1810" s="119" t="s">
        <v>6713</v>
      </c>
      <c r="Y1810" s="119" t="s">
        <v>6714</v>
      </c>
      <c r="Z1810" s="119" t="s">
        <v>6715</v>
      </c>
      <c r="AA1810" s="119" t="s">
        <v>6716</v>
      </c>
      <c r="AB1810" s="119" t="s">
        <v>1209</v>
      </c>
      <c r="AD1810" s="300"/>
      <c r="AE1810" s="304"/>
      <c r="AF1810" s="297"/>
      <c r="AG1810" s="355">
        <v>0</v>
      </c>
      <c r="AH1810" s="297" t="s">
        <v>6712</v>
      </c>
      <c r="AI1810" s="297" t="s">
        <v>6712</v>
      </c>
      <c r="AJ1810" s="302">
        <v>3</v>
      </c>
      <c r="AX1810" s="303"/>
      <c r="AZ1810" s="303"/>
      <c r="BB1810" s="304"/>
      <c r="BC1810" s="304"/>
      <c r="BD1810" s="303"/>
      <c r="BE1810" s="303"/>
      <c r="BF1810" s="305"/>
      <c r="BG1810" s="305"/>
      <c r="BH1810" s="306" t="s">
        <v>3958</v>
      </c>
      <c r="BI1810" s="163"/>
      <c r="BJ1810" s="305" t="s">
        <v>110</v>
      </c>
      <c r="BK1810" s="305" t="s">
        <v>115</v>
      </c>
      <c r="BL1810" s="305">
        <v>0.7</v>
      </c>
      <c r="BM1810" s="307"/>
      <c r="BN1810" s="307"/>
      <c r="BO1810" s="307"/>
      <c r="BP1810" s="307"/>
      <c r="BQ1810" s="307"/>
      <c r="BR1810" s="307">
        <v>35</v>
      </c>
      <c r="BS1810" s="307">
        <v>35</v>
      </c>
      <c r="BT1810" s="307"/>
      <c r="BU1810" s="307"/>
      <c r="BV1810" s="309"/>
      <c r="BW1810" s="310"/>
      <c r="BX1810" s="305"/>
      <c r="BY1810" s="308"/>
      <c r="BZ1810" s="308"/>
      <c r="CA1810" s="308"/>
      <c r="CB1810" s="308"/>
      <c r="CC1810" s="307"/>
      <c r="CD1810" s="305"/>
      <c r="CE1810" s="310"/>
      <c r="CF1810" s="305"/>
      <c r="CG1810" s="308"/>
      <c r="CH1810" s="308"/>
      <c r="CI1810" s="308"/>
      <c r="CJ1810" s="308"/>
      <c r="CK1810" s="307"/>
      <c r="CL1810" s="307"/>
      <c r="CM1810" s="307"/>
      <c r="CN1810" s="311"/>
      <c r="CO1810" s="305"/>
      <c r="CP1810" s="305"/>
      <c r="CQ1810" s="308"/>
      <c r="CR1810" s="308"/>
      <c r="CS1810" s="308"/>
      <c r="CT1810" s="308"/>
      <c r="CW1810" s="318" t="s">
        <v>3958</v>
      </c>
      <c r="CX1810" s="318" t="s">
        <v>4003</v>
      </c>
      <c r="CY1810" s="320" t="s">
        <v>925</v>
      </c>
      <c r="CZ1810" s="319" t="s">
        <v>53</v>
      </c>
      <c r="DA1810" s="319" t="s">
        <v>53</v>
      </c>
      <c r="DB1810" s="319">
        <v>30</v>
      </c>
      <c r="DC1810" s="319">
        <v>150</v>
      </c>
      <c r="DD1810" s="319">
        <v>17.5</v>
      </c>
      <c r="DE1810" s="319">
        <v>17.5</v>
      </c>
      <c r="DF1810" s="319" t="s">
        <v>48</v>
      </c>
    </row>
    <row r="1811" spans="1:110" s="299" customFormat="1" ht="16" customHeight="1">
      <c r="A1811" s="297" t="s">
        <v>6717</v>
      </c>
      <c r="B1811" s="297" t="s">
        <v>6717</v>
      </c>
      <c r="C1811" s="119" t="s">
        <v>115</v>
      </c>
      <c r="D1811" s="119" t="s">
        <v>4003</v>
      </c>
      <c r="E1811" s="119" t="s">
        <v>4012</v>
      </c>
      <c r="F1811" s="298">
        <v>1811</v>
      </c>
      <c r="G1811" s="119"/>
      <c r="H1811" s="119"/>
      <c r="I1811" s="119"/>
      <c r="J1811" s="119"/>
      <c r="K1811" s="119" t="s">
        <v>378</v>
      </c>
      <c r="L1811" s="119"/>
      <c r="M1811" s="119" t="s">
        <v>147</v>
      </c>
      <c r="N1811" s="119"/>
      <c r="O1811" s="119"/>
      <c r="P1811" s="119"/>
      <c r="Q1811" s="119"/>
      <c r="R1811" s="119">
        <v>1</v>
      </c>
      <c r="S1811" s="119"/>
      <c r="T1811" s="119"/>
      <c r="U1811" s="119"/>
      <c r="V1811" s="119"/>
      <c r="W1811" s="119"/>
      <c r="X1811" s="119" t="s">
        <v>6718</v>
      </c>
      <c r="Y1811" s="119" t="s">
        <v>6719</v>
      </c>
      <c r="Z1811" s="119" t="s">
        <v>6720</v>
      </c>
      <c r="AA1811" s="119" t="s">
        <v>6721</v>
      </c>
      <c r="AB1811" s="119" t="s">
        <v>1209</v>
      </c>
      <c r="AD1811" s="300"/>
      <c r="AE1811" s="304"/>
      <c r="AF1811" s="297"/>
      <c r="AG1811" s="355">
        <v>0</v>
      </c>
      <c r="AH1811" s="297" t="s">
        <v>6717</v>
      </c>
      <c r="AI1811" s="297" t="s">
        <v>6717</v>
      </c>
      <c r="AJ1811" s="302">
        <v>4</v>
      </c>
      <c r="AX1811" s="303"/>
      <c r="AZ1811" s="303"/>
      <c r="BB1811" s="304"/>
      <c r="BC1811" s="304"/>
      <c r="BD1811" s="303"/>
      <c r="BE1811" s="303"/>
      <c r="BF1811" s="305"/>
      <c r="BG1811" s="305"/>
      <c r="BH1811" s="306" t="s">
        <v>4003</v>
      </c>
      <c r="BI1811" s="163"/>
      <c r="BJ1811" s="305" t="s">
        <v>110</v>
      </c>
      <c r="BK1811" s="305" t="s">
        <v>115</v>
      </c>
      <c r="BL1811" s="305">
        <v>0.4</v>
      </c>
      <c r="BM1811" s="307"/>
      <c r="BN1811" s="307"/>
      <c r="BO1811" s="307"/>
      <c r="BP1811" s="307"/>
      <c r="BQ1811" s="307"/>
      <c r="BR1811" s="307">
        <v>12</v>
      </c>
      <c r="BS1811" s="307">
        <v>12</v>
      </c>
      <c r="BT1811" s="307"/>
      <c r="BU1811" s="307"/>
      <c r="BV1811" s="309"/>
      <c r="BW1811" s="310"/>
      <c r="BX1811" s="305"/>
      <c r="BY1811" s="308"/>
      <c r="BZ1811" s="308"/>
      <c r="CA1811" s="308"/>
      <c r="CB1811" s="308"/>
      <c r="CC1811" s="307"/>
      <c r="CD1811" s="305"/>
      <c r="CE1811" s="310"/>
      <c r="CF1811" s="305"/>
      <c r="CG1811" s="308"/>
      <c r="CH1811" s="308"/>
      <c r="CI1811" s="308"/>
      <c r="CJ1811" s="308"/>
      <c r="CK1811" s="307"/>
      <c r="CL1811" s="307"/>
      <c r="CM1811" s="307"/>
      <c r="CN1811" s="311"/>
      <c r="CO1811" s="305"/>
      <c r="CP1811" s="305"/>
      <c r="CQ1811" s="308"/>
      <c r="CR1811" s="308"/>
      <c r="CS1811" s="308"/>
      <c r="CT1811" s="308"/>
      <c r="CW1811" s="318" t="s">
        <v>4003</v>
      </c>
      <c r="CX1811" s="318" t="s">
        <v>4012</v>
      </c>
      <c r="CY1811" s="320" t="s">
        <v>925</v>
      </c>
      <c r="CZ1811" s="319" t="s">
        <v>53</v>
      </c>
      <c r="DA1811" s="319" t="s">
        <v>53</v>
      </c>
      <c r="DB1811" s="319">
        <v>30</v>
      </c>
      <c r="DC1811" s="319">
        <v>150</v>
      </c>
      <c r="DD1811" s="319">
        <v>6</v>
      </c>
      <c r="DE1811" s="319">
        <v>6</v>
      </c>
      <c r="DF1811" s="319" t="s">
        <v>48</v>
      </c>
    </row>
    <row r="1812" spans="1:110" s="299" customFormat="1" ht="16" customHeight="1">
      <c r="A1812" s="297" t="s">
        <v>6722</v>
      </c>
      <c r="B1812" s="297" t="s">
        <v>6722</v>
      </c>
      <c r="C1812" s="119" t="s">
        <v>115</v>
      </c>
      <c r="D1812" s="119" t="s">
        <v>4003</v>
      </c>
      <c r="E1812" s="119" t="s">
        <v>4021</v>
      </c>
      <c r="F1812" s="298">
        <v>1812</v>
      </c>
      <c r="G1812" s="119"/>
      <c r="H1812" s="119"/>
      <c r="I1812" s="119"/>
      <c r="J1812" s="119"/>
      <c r="K1812" s="119" t="s">
        <v>378</v>
      </c>
      <c r="L1812" s="119"/>
      <c r="M1812" s="119" t="s">
        <v>147</v>
      </c>
      <c r="N1812" s="119"/>
      <c r="O1812" s="119"/>
      <c r="P1812" s="119"/>
      <c r="Q1812" s="119"/>
      <c r="R1812" s="119">
        <v>1</v>
      </c>
      <c r="S1812" s="119"/>
      <c r="T1812" s="119"/>
      <c r="U1812" s="119"/>
      <c r="V1812" s="119"/>
      <c r="W1812" s="119"/>
      <c r="X1812" s="119" t="s">
        <v>6723</v>
      </c>
      <c r="Y1812" s="119" t="s">
        <v>6724</v>
      </c>
      <c r="Z1812" s="119" t="s">
        <v>6725</v>
      </c>
      <c r="AA1812" s="119" t="s">
        <v>6726</v>
      </c>
      <c r="AB1812" s="119" t="s">
        <v>1209</v>
      </c>
      <c r="AD1812" s="300"/>
      <c r="AE1812" s="304"/>
      <c r="AF1812" s="297"/>
      <c r="AG1812" s="355">
        <v>0</v>
      </c>
      <c r="AH1812" s="297" t="s">
        <v>6722</v>
      </c>
      <c r="AI1812" s="297" t="s">
        <v>6722</v>
      </c>
      <c r="AJ1812" s="302">
        <v>4</v>
      </c>
      <c r="AX1812" s="303"/>
      <c r="AZ1812" s="303"/>
      <c r="BB1812" s="304"/>
      <c r="BC1812" s="304"/>
      <c r="BD1812" s="303"/>
      <c r="BE1812" s="303"/>
      <c r="BF1812" s="305"/>
      <c r="BG1812" s="305"/>
      <c r="BH1812" s="306" t="s">
        <v>4003</v>
      </c>
      <c r="BI1812" s="163"/>
      <c r="BJ1812" s="305" t="s">
        <v>110</v>
      </c>
      <c r="BK1812" s="305" t="s">
        <v>115</v>
      </c>
      <c r="BL1812" s="305">
        <v>0.4</v>
      </c>
      <c r="BM1812" s="307"/>
      <c r="BN1812" s="307"/>
      <c r="BO1812" s="307"/>
      <c r="BP1812" s="307"/>
      <c r="BQ1812" s="307"/>
      <c r="BR1812" s="307">
        <v>12</v>
      </c>
      <c r="BS1812" s="307">
        <v>12</v>
      </c>
      <c r="BT1812" s="307"/>
      <c r="BU1812" s="307"/>
      <c r="BV1812" s="309"/>
      <c r="BW1812" s="310"/>
      <c r="BX1812" s="305"/>
      <c r="BY1812" s="308"/>
      <c r="BZ1812" s="308"/>
      <c r="CA1812" s="308"/>
      <c r="CB1812" s="308"/>
      <c r="CC1812" s="307"/>
      <c r="CD1812" s="305"/>
      <c r="CE1812" s="310"/>
      <c r="CF1812" s="305"/>
      <c r="CG1812" s="308"/>
      <c r="CH1812" s="308"/>
      <c r="CI1812" s="308"/>
      <c r="CJ1812" s="308"/>
      <c r="CK1812" s="307"/>
      <c r="CL1812" s="307"/>
      <c r="CM1812" s="307"/>
      <c r="CN1812" s="311"/>
      <c r="CO1812" s="305"/>
      <c r="CP1812" s="305"/>
      <c r="CQ1812" s="308"/>
      <c r="CR1812" s="308"/>
      <c r="CS1812" s="308"/>
      <c r="CT1812" s="308"/>
      <c r="CW1812" s="318" t="s">
        <v>4003</v>
      </c>
      <c r="CX1812" s="318" t="s">
        <v>4021</v>
      </c>
      <c r="CY1812" s="320" t="s">
        <v>925</v>
      </c>
      <c r="CZ1812" s="319" t="s">
        <v>53</v>
      </c>
      <c r="DA1812" s="319" t="s">
        <v>53</v>
      </c>
      <c r="DB1812" s="319">
        <v>30</v>
      </c>
      <c r="DC1812" s="319">
        <v>150</v>
      </c>
      <c r="DD1812" s="319">
        <v>6</v>
      </c>
      <c r="DE1812" s="319">
        <v>6</v>
      </c>
      <c r="DF1812" s="319" t="s">
        <v>48</v>
      </c>
    </row>
    <row r="1813" spans="1:110" s="299" customFormat="1" ht="16" customHeight="1">
      <c r="A1813" s="297" t="s">
        <v>6727</v>
      </c>
      <c r="B1813" s="297" t="s">
        <v>6727</v>
      </c>
      <c r="C1813" s="119" t="s">
        <v>115</v>
      </c>
      <c r="D1813" s="119" t="s">
        <v>4003</v>
      </c>
      <c r="E1813" s="119" t="s">
        <v>4030</v>
      </c>
      <c r="F1813" s="298">
        <v>1813</v>
      </c>
      <c r="G1813" s="119"/>
      <c r="H1813" s="119"/>
      <c r="I1813" s="119"/>
      <c r="J1813" s="119"/>
      <c r="K1813" s="119" t="s">
        <v>378</v>
      </c>
      <c r="L1813" s="119"/>
      <c r="M1813" s="119" t="s">
        <v>147</v>
      </c>
      <c r="N1813" s="119"/>
      <c r="O1813" s="119"/>
      <c r="P1813" s="119"/>
      <c r="Q1813" s="119"/>
      <c r="R1813" s="119">
        <v>1</v>
      </c>
      <c r="S1813" s="119"/>
      <c r="T1813" s="119"/>
      <c r="U1813" s="119"/>
      <c r="V1813" s="119"/>
      <c r="W1813" s="119"/>
      <c r="X1813" s="119" t="s">
        <v>6728</v>
      </c>
      <c r="Y1813" s="119" t="s">
        <v>6729</v>
      </c>
      <c r="Z1813" s="119" t="s">
        <v>6730</v>
      </c>
      <c r="AA1813" s="119" t="s">
        <v>6731</v>
      </c>
      <c r="AB1813" s="119" t="s">
        <v>1209</v>
      </c>
      <c r="AD1813" s="300"/>
      <c r="AE1813" s="304"/>
      <c r="AF1813" s="297"/>
      <c r="AG1813" s="355">
        <v>0</v>
      </c>
      <c r="AH1813" s="297" t="s">
        <v>6727</v>
      </c>
      <c r="AI1813" s="297" t="s">
        <v>6727</v>
      </c>
      <c r="AJ1813" s="302">
        <v>4</v>
      </c>
      <c r="AX1813" s="303"/>
      <c r="AZ1813" s="303"/>
      <c r="BB1813" s="304"/>
      <c r="BC1813" s="304"/>
      <c r="BD1813" s="303"/>
      <c r="BE1813" s="303"/>
      <c r="BF1813" s="305"/>
      <c r="BG1813" s="305"/>
      <c r="BH1813" s="306" t="s">
        <v>4003</v>
      </c>
      <c r="BI1813" s="163"/>
      <c r="BJ1813" s="305" t="s">
        <v>110</v>
      </c>
      <c r="BK1813" s="305" t="s">
        <v>115</v>
      </c>
      <c r="BL1813" s="305">
        <v>0.4</v>
      </c>
      <c r="BM1813" s="307"/>
      <c r="BN1813" s="307"/>
      <c r="BO1813" s="307"/>
      <c r="BP1813" s="307"/>
      <c r="BQ1813" s="307"/>
      <c r="BR1813" s="307">
        <v>12</v>
      </c>
      <c r="BS1813" s="307">
        <v>12</v>
      </c>
      <c r="BT1813" s="307"/>
      <c r="BU1813" s="307"/>
      <c r="BV1813" s="309"/>
      <c r="BW1813" s="310"/>
      <c r="BX1813" s="305"/>
      <c r="BY1813" s="308"/>
      <c r="BZ1813" s="308"/>
      <c r="CA1813" s="308"/>
      <c r="CB1813" s="308"/>
      <c r="CC1813" s="307"/>
      <c r="CD1813" s="305"/>
      <c r="CE1813" s="310"/>
      <c r="CF1813" s="305"/>
      <c r="CG1813" s="308"/>
      <c r="CH1813" s="308"/>
      <c r="CI1813" s="308"/>
      <c r="CJ1813" s="308"/>
      <c r="CK1813" s="307"/>
      <c r="CL1813" s="307"/>
      <c r="CM1813" s="307"/>
      <c r="CN1813" s="311"/>
      <c r="CO1813" s="305"/>
      <c r="CP1813" s="305"/>
      <c r="CQ1813" s="308"/>
      <c r="CR1813" s="308"/>
      <c r="CS1813" s="308"/>
      <c r="CT1813" s="308"/>
      <c r="CW1813" s="318" t="s">
        <v>4003</v>
      </c>
      <c r="CX1813" s="318" t="s">
        <v>4030</v>
      </c>
      <c r="CY1813" s="320" t="s">
        <v>925</v>
      </c>
      <c r="CZ1813" s="319" t="s">
        <v>53</v>
      </c>
      <c r="DA1813" s="319" t="s">
        <v>53</v>
      </c>
      <c r="DB1813" s="319">
        <v>30</v>
      </c>
      <c r="DC1813" s="319">
        <v>150</v>
      </c>
      <c r="DD1813" s="319">
        <v>6</v>
      </c>
      <c r="DE1813" s="319">
        <v>6</v>
      </c>
      <c r="DF1813" s="319" t="s">
        <v>48</v>
      </c>
    </row>
    <row r="1814" spans="1:110" s="299" customFormat="1" ht="16" customHeight="1">
      <c r="A1814" s="297" t="s">
        <v>6732</v>
      </c>
      <c r="B1814" s="297" t="s">
        <v>6732</v>
      </c>
      <c r="C1814" s="119" t="s">
        <v>115</v>
      </c>
      <c r="D1814" s="119" t="s">
        <v>3958</v>
      </c>
      <c r="E1814" s="119" t="s">
        <v>4039</v>
      </c>
      <c r="F1814" s="298">
        <v>1814</v>
      </c>
      <c r="G1814" s="119"/>
      <c r="H1814" s="119"/>
      <c r="I1814" s="119"/>
      <c r="J1814" s="119"/>
      <c r="K1814" s="119" t="s">
        <v>378</v>
      </c>
      <c r="L1814" s="119"/>
      <c r="M1814" s="119" t="s">
        <v>147</v>
      </c>
      <c r="N1814" s="119"/>
      <c r="O1814" s="119"/>
      <c r="P1814" s="119"/>
      <c r="Q1814" s="119"/>
      <c r="R1814" s="119">
        <v>1</v>
      </c>
      <c r="S1814" s="119"/>
      <c r="T1814" s="119"/>
      <c r="U1814" s="119"/>
      <c r="V1814" s="119"/>
      <c r="W1814" s="119"/>
      <c r="X1814" s="119" t="s">
        <v>6733</v>
      </c>
      <c r="Y1814" s="119" t="s">
        <v>6734</v>
      </c>
      <c r="Z1814" s="119" t="s">
        <v>6735</v>
      </c>
      <c r="AA1814" s="119" t="s">
        <v>6736</v>
      </c>
      <c r="AB1814" s="119" t="s">
        <v>1209</v>
      </c>
      <c r="AD1814" s="300"/>
      <c r="AE1814" s="304"/>
      <c r="AF1814" s="297"/>
      <c r="AG1814" s="355">
        <v>0</v>
      </c>
      <c r="AH1814" s="297" t="s">
        <v>6732</v>
      </c>
      <c r="AI1814" s="297" t="s">
        <v>6732</v>
      </c>
      <c r="AJ1814" s="302">
        <v>3</v>
      </c>
      <c r="AX1814" s="303"/>
      <c r="AZ1814" s="303"/>
      <c r="BB1814" s="304"/>
      <c r="BC1814" s="304"/>
      <c r="BD1814" s="303"/>
      <c r="BE1814" s="303"/>
      <c r="BF1814" s="305"/>
      <c r="BG1814" s="305"/>
      <c r="BH1814" s="306" t="s">
        <v>3958</v>
      </c>
      <c r="BI1814" s="163"/>
      <c r="BJ1814" s="305" t="s">
        <v>110</v>
      </c>
      <c r="BK1814" s="305" t="s">
        <v>115</v>
      </c>
      <c r="BL1814" s="305">
        <v>0.7</v>
      </c>
      <c r="BM1814" s="307"/>
      <c r="BN1814" s="307"/>
      <c r="BO1814" s="307"/>
      <c r="BP1814" s="307"/>
      <c r="BQ1814" s="307"/>
      <c r="BR1814" s="307">
        <v>35</v>
      </c>
      <c r="BS1814" s="307">
        <v>35</v>
      </c>
      <c r="BT1814" s="307"/>
      <c r="BU1814" s="307"/>
      <c r="BV1814" s="309"/>
      <c r="BW1814" s="310"/>
      <c r="BX1814" s="305"/>
      <c r="BY1814" s="308"/>
      <c r="BZ1814" s="308"/>
      <c r="CA1814" s="308"/>
      <c r="CB1814" s="308"/>
      <c r="CC1814" s="307"/>
      <c r="CD1814" s="305"/>
      <c r="CE1814" s="310"/>
      <c r="CF1814" s="305"/>
      <c r="CG1814" s="308"/>
      <c r="CH1814" s="308"/>
      <c r="CI1814" s="308"/>
      <c r="CJ1814" s="308"/>
      <c r="CK1814" s="307"/>
      <c r="CL1814" s="307"/>
      <c r="CM1814" s="307"/>
      <c r="CN1814" s="311"/>
      <c r="CO1814" s="305"/>
      <c r="CP1814" s="305"/>
      <c r="CQ1814" s="308"/>
      <c r="CR1814" s="308"/>
      <c r="CS1814" s="308"/>
      <c r="CT1814" s="308"/>
      <c r="CW1814" s="318" t="s">
        <v>3958</v>
      </c>
      <c r="CX1814" s="318" t="s">
        <v>4039</v>
      </c>
      <c r="CY1814" s="320" t="s">
        <v>925</v>
      </c>
      <c r="CZ1814" s="319" t="s">
        <v>53</v>
      </c>
      <c r="DA1814" s="319" t="s">
        <v>53</v>
      </c>
      <c r="DB1814" s="319">
        <v>30</v>
      </c>
      <c r="DC1814" s="319">
        <v>150</v>
      </c>
      <c r="DD1814" s="319">
        <v>17.5</v>
      </c>
      <c r="DE1814" s="319">
        <v>17.5</v>
      </c>
      <c r="DF1814" s="319" t="s">
        <v>48</v>
      </c>
    </row>
    <row r="1815" spans="1:110" s="299" customFormat="1" ht="16" customHeight="1">
      <c r="A1815" s="297" t="s">
        <v>6737</v>
      </c>
      <c r="B1815" s="297" t="s">
        <v>6737</v>
      </c>
      <c r="C1815" s="119" t="s">
        <v>115</v>
      </c>
      <c r="D1815" s="119" t="s">
        <v>4039</v>
      </c>
      <c r="E1815" s="119" t="s">
        <v>4048</v>
      </c>
      <c r="F1815" s="298">
        <v>1815</v>
      </c>
      <c r="G1815" s="119"/>
      <c r="H1815" s="119"/>
      <c r="I1815" s="119"/>
      <c r="J1815" s="119"/>
      <c r="K1815" s="119" t="s">
        <v>378</v>
      </c>
      <c r="L1815" s="119"/>
      <c r="M1815" s="119" t="s">
        <v>147</v>
      </c>
      <c r="N1815" s="119"/>
      <c r="O1815" s="119"/>
      <c r="P1815" s="119"/>
      <c r="Q1815" s="119"/>
      <c r="R1815" s="119">
        <v>1</v>
      </c>
      <c r="S1815" s="119"/>
      <c r="T1815" s="119"/>
      <c r="U1815" s="119"/>
      <c r="V1815" s="119"/>
      <c r="W1815" s="119"/>
      <c r="X1815" s="119" t="s">
        <v>6738</v>
      </c>
      <c r="Y1815" s="119" t="s">
        <v>6739</v>
      </c>
      <c r="Z1815" s="119" t="s">
        <v>6740</v>
      </c>
      <c r="AA1815" s="119" t="s">
        <v>6741</v>
      </c>
      <c r="AB1815" s="119" t="s">
        <v>1209</v>
      </c>
      <c r="AD1815" s="300"/>
      <c r="AE1815" s="304"/>
      <c r="AF1815" s="297"/>
      <c r="AG1815" s="355">
        <v>0</v>
      </c>
      <c r="AH1815" s="297" t="s">
        <v>6737</v>
      </c>
      <c r="AI1815" s="297" t="s">
        <v>6737</v>
      </c>
      <c r="AJ1815" s="302">
        <v>4</v>
      </c>
      <c r="AX1815" s="303"/>
      <c r="AZ1815" s="303"/>
      <c r="BB1815" s="304"/>
      <c r="BC1815" s="304"/>
      <c r="BD1815" s="303"/>
      <c r="BE1815" s="303"/>
      <c r="BF1815" s="305"/>
      <c r="BG1815" s="305"/>
      <c r="BH1815" s="306" t="s">
        <v>4039</v>
      </c>
      <c r="BI1815" s="163"/>
      <c r="BJ1815" s="305" t="s">
        <v>110</v>
      </c>
      <c r="BK1815" s="305" t="s">
        <v>115</v>
      </c>
      <c r="BL1815" s="305">
        <v>0.4</v>
      </c>
      <c r="BM1815" s="307"/>
      <c r="BN1815" s="307"/>
      <c r="BO1815" s="307"/>
      <c r="BP1815" s="307"/>
      <c r="BQ1815" s="307"/>
      <c r="BR1815" s="307">
        <v>12</v>
      </c>
      <c r="BS1815" s="307">
        <v>12</v>
      </c>
      <c r="BT1815" s="307"/>
      <c r="BU1815" s="307"/>
      <c r="BV1815" s="309"/>
      <c r="BW1815" s="310"/>
      <c r="BX1815" s="305"/>
      <c r="BY1815" s="308"/>
      <c r="BZ1815" s="308"/>
      <c r="CA1815" s="308"/>
      <c r="CB1815" s="308"/>
      <c r="CC1815" s="307"/>
      <c r="CD1815" s="305"/>
      <c r="CE1815" s="310"/>
      <c r="CF1815" s="305"/>
      <c r="CG1815" s="308"/>
      <c r="CH1815" s="308"/>
      <c r="CI1815" s="308"/>
      <c r="CJ1815" s="308"/>
      <c r="CK1815" s="307"/>
      <c r="CL1815" s="307"/>
      <c r="CM1815" s="307"/>
      <c r="CN1815" s="311"/>
      <c r="CO1815" s="305"/>
      <c r="CP1815" s="305"/>
      <c r="CQ1815" s="308"/>
      <c r="CR1815" s="308"/>
      <c r="CS1815" s="308"/>
      <c r="CT1815" s="308"/>
      <c r="CW1815" s="318" t="s">
        <v>4039</v>
      </c>
      <c r="CX1815" s="318" t="s">
        <v>4048</v>
      </c>
      <c r="CY1815" s="320" t="s">
        <v>925</v>
      </c>
      <c r="CZ1815" s="319" t="s">
        <v>53</v>
      </c>
      <c r="DA1815" s="319" t="s">
        <v>53</v>
      </c>
      <c r="DB1815" s="319">
        <v>30</v>
      </c>
      <c r="DC1815" s="319">
        <v>150</v>
      </c>
      <c r="DD1815" s="319">
        <v>6</v>
      </c>
      <c r="DE1815" s="319">
        <v>6</v>
      </c>
      <c r="DF1815" s="319" t="s">
        <v>48</v>
      </c>
    </row>
    <row r="1816" spans="1:110" s="299" customFormat="1" ht="16" customHeight="1">
      <c r="A1816" s="297" t="s">
        <v>6742</v>
      </c>
      <c r="B1816" s="297" t="s">
        <v>6742</v>
      </c>
      <c r="C1816" s="119" t="s">
        <v>115</v>
      </c>
      <c r="D1816" s="119" t="s">
        <v>4039</v>
      </c>
      <c r="E1816" s="119" t="s">
        <v>4057</v>
      </c>
      <c r="F1816" s="298">
        <v>1816</v>
      </c>
      <c r="G1816" s="119"/>
      <c r="H1816" s="119"/>
      <c r="I1816" s="119"/>
      <c r="J1816" s="119"/>
      <c r="K1816" s="119" t="s">
        <v>378</v>
      </c>
      <c r="L1816" s="119"/>
      <c r="M1816" s="119" t="s">
        <v>147</v>
      </c>
      <c r="N1816" s="119"/>
      <c r="O1816" s="119"/>
      <c r="P1816" s="119"/>
      <c r="Q1816" s="119"/>
      <c r="R1816" s="119">
        <v>1</v>
      </c>
      <c r="S1816" s="119"/>
      <c r="T1816" s="119"/>
      <c r="U1816" s="119"/>
      <c r="V1816" s="119"/>
      <c r="W1816" s="119"/>
      <c r="X1816" s="119" t="s">
        <v>6743</v>
      </c>
      <c r="Y1816" s="119" t="s">
        <v>6744</v>
      </c>
      <c r="Z1816" s="119" t="s">
        <v>6745</v>
      </c>
      <c r="AA1816" s="119" t="s">
        <v>6746</v>
      </c>
      <c r="AB1816" s="119" t="s">
        <v>1209</v>
      </c>
      <c r="AD1816" s="300"/>
      <c r="AE1816" s="304"/>
      <c r="AF1816" s="297"/>
      <c r="AG1816" s="355">
        <v>0</v>
      </c>
      <c r="AH1816" s="297" t="s">
        <v>6742</v>
      </c>
      <c r="AI1816" s="297" t="s">
        <v>6742</v>
      </c>
      <c r="AJ1816" s="302">
        <v>4</v>
      </c>
      <c r="AX1816" s="303"/>
      <c r="AZ1816" s="303"/>
      <c r="BB1816" s="304"/>
      <c r="BC1816" s="304"/>
      <c r="BD1816" s="303"/>
      <c r="BE1816" s="303"/>
      <c r="BF1816" s="305"/>
      <c r="BG1816" s="305"/>
      <c r="BH1816" s="306" t="s">
        <v>4039</v>
      </c>
      <c r="BI1816" s="163"/>
      <c r="BJ1816" s="305" t="s">
        <v>110</v>
      </c>
      <c r="BK1816" s="305" t="s">
        <v>115</v>
      </c>
      <c r="BL1816" s="305">
        <v>0.4</v>
      </c>
      <c r="BM1816" s="307"/>
      <c r="BN1816" s="307"/>
      <c r="BO1816" s="307"/>
      <c r="BP1816" s="307"/>
      <c r="BQ1816" s="307"/>
      <c r="BR1816" s="307">
        <v>12</v>
      </c>
      <c r="BS1816" s="307">
        <v>12</v>
      </c>
      <c r="BT1816" s="307"/>
      <c r="BU1816" s="307"/>
      <c r="BV1816" s="309"/>
      <c r="BW1816" s="310"/>
      <c r="BX1816" s="305"/>
      <c r="BY1816" s="308"/>
      <c r="BZ1816" s="308"/>
      <c r="CA1816" s="308"/>
      <c r="CB1816" s="308"/>
      <c r="CC1816" s="307"/>
      <c r="CD1816" s="305"/>
      <c r="CE1816" s="310"/>
      <c r="CF1816" s="305"/>
      <c r="CG1816" s="308"/>
      <c r="CH1816" s="308"/>
      <c r="CI1816" s="308"/>
      <c r="CJ1816" s="308"/>
      <c r="CK1816" s="307"/>
      <c r="CL1816" s="307"/>
      <c r="CM1816" s="307"/>
      <c r="CN1816" s="311"/>
      <c r="CO1816" s="305"/>
      <c r="CP1816" s="305"/>
      <c r="CQ1816" s="308"/>
      <c r="CR1816" s="308"/>
      <c r="CS1816" s="308"/>
      <c r="CT1816" s="308"/>
      <c r="CW1816" s="318" t="s">
        <v>4039</v>
      </c>
      <c r="CX1816" s="318" t="s">
        <v>4057</v>
      </c>
      <c r="CY1816" s="320" t="s">
        <v>925</v>
      </c>
      <c r="CZ1816" s="319" t="s">
        <v>53</v>
      </c>
      <c r="DA1816" s="319" t="s">
        <v>53</v>
      </c>
      <c r="DB1816" s="319">
        <v>30</v>
      </c>
      <c r="DC1816" s="319">
        <v>150</v>
      </c>
      <c r="DD1816" s="319">
        <v>6</v>
      </c>
      <c r="DE1816" s="319">
        <v>6</v>
      </c>
      <c r="DF1816" s="319" t="s">
        <v>48</v>
      </c>
    </row>
    <row r="1817" spans="1:110" s="299" customFormat="1" ht="16" customHeight="1">
      <c r="A1817" s="297" t="s">
        <v>6747</v>
      </c>
      <c r="B1817" s="297" t="s">
        <v>6747</v>
      </c>
      <c r="C1817" s="119" t="s">
        <v>115</v>
      </c>
      <c r="D1817" s="119" t="s">
        <v>4039</v>
      </c>
      <c r="E1817" s="119" t="s">
        <v>4066</v>
      </c>
      <c r="F1817" s="298">
        <v>1817</v>
      </c>
      <c r="G1817" s="119"/>
      <c r="H1817" s="119"/>
      <c r="I1817" s="119"/>
      <c r="J1817" s="119"/>
      <c r="K1817" s="119" t="s">
        <v>378</v>
      </c>
      <c r="L1817" s="119"/>
      <c r="M1817" s="119" t="s">
        <v>147</v>
      </c>
      <c r="N1817" s="119"/>
      <c r="O1817" s="119"/>
      <c r="P1817" s="119"/>
      <c r="Q1817" s="119"/>
      <c r="R1817" s="119">
        <v>1</v>
      </c>
      <c r="S1817" s="119"/>
      <c r="T1817" s="119"/>
      <c r="U1817" s="119"/>
      <c r="V1817" s="119"/>
      <c r="W1817" s="119"/>
      <c r="X1817" s="119" t="s">
        <v>6748</v>
      </c>
      <c r="Y1817" s="119" t="s">
        <v>6749</v>
      </c>
      <c r="Z1817" s="119" t="s">
        <v>6750</v>
      </c>
      <c r="AA1817" s="119" t="s">
        <v>6751</v>
      </c>
      <c r="AB1817" s="119" t="s">
        <v>1209</v>
      </c>
      <c r="AD1817" s="300"/>
      <c r="AE1817" s="304"/>
      <c r="AF1817" s="297"/>
      <c r="AG1817" s="355">
        <v>0</v>
      </c>
      <c r="AH1817" s="297" t="s">
        <v>6747</v>
      </c>
      <c r="AI1817" s="297" t="s">
        <v>6747</v>
      </c>
      <c r="AJ1817" s="302">
        <v>4</v>
      </c>
      <c r="AX1817" s="303"/>
      <c r="AZ1817" s="303"/>
      <c r="BB1817" s="304"/>
      <c r="BC1817" s="304"/>
      <c r="BD1817" s="303"/>
      <c r="BE1817" s="303"/>
      <c r="BF1817" s="305"/>
      <c r="BG1817" s="305"/>
      <c r="BH1817" s="306" t="s">
        <v>4039</v>
      </c>
      <c r="BI1817" s="163"/>
      <c r="BJ1817" s="305" t="s">
        <v>110</v>
      </c>
      <c r="BK1817" s="305" t="s">
        <v>115</v>
      </c>
      <c r="BL1817" s="305">
        <v>0.4</v>
      </c>
      <c r="BM1817" s="307"/>
      <c r="BN1817" s="307"/>
      <c r="BO1817" s="307"/>
      <c r="BP1817" s="307"/>
      <c r="BQ1817" s="307"/>
      <c r="BR1817" s="307">
        <v>12</v>
      </c>
      <c r="BS1817" s="307">
        <v>12</v>
      </c>
      <c r="BT1817" s="307"/>
      <c r="BU1817" s="307"/>
      <c r="BV1817" s="309"/>
      <c r="BW1817" s="310"/>
      <c r="BX1817" s="305"/>
      <c r="BY1817" s="308"/>
      <c r="BZ1817" s="308"/>
      <c r="CA1817" s="308"/>
      <c r="CB1817" s="308"/>
      <c r="CC1817" s="307"/>
      <c r="CD1817" s="305"/>
      <c r="CE1817" s="310"/>
      <c r="CF1817" s="305"/>
      <c r="CG1817" s="308"/>
      <c r="CH1817" s="308"/>
      <c r="CI1817" s="308"/>
      <c r="CJ1817" s="308"/>
      <c r="CK1817" s="307"/>
      <c r="CL1817" s="307"/>
      <c r="CM1817" s="307"/>
      <c r="CN1817" s="311"/>
      <c r="CO1817" s="305"/>
      <c r="CP1817" s="305"/>
      <c r="CQ1817" s="308"/>
      <c r="CR1817" s="308"/>
      <c r="CS1817" s="308"/>
      <c r="CT1817" s="308"/>
      <c r="CW1817" s="318" t="s">
        <v>4039</v>
      </c>
      <c r="CX1817" s="318" t="s">
        <v>4066</v>
      </c>
      <c r="CY1817" s="320" t="s">
        <v>925</v>
      </c>
      <c r="CZ1817" s="319" t="s">
        <v>53</v>
      </c>
      <c r="DA1817" s="319" t="s">
        <v>53</v>
      </c>
      <c r="DB1817" s="319">
        <v>30</v>
      </c>
      <c r="DC1817" s="319">
        <v>150</v>
      </c>
      <c r="DD1817" s="319">
        <v>6</v>
      </c>
      <c r="DE1817" s="319">
        <v>6</v>
      </c>
      <c r="DF1817" s="319" t="s">
        <v>48</v>
      </c>
    </row>
    <row r="1818" spans="1:110" s="299" customFormat="1" ht="16" customHeight="1">
      <c r="A1818" s="297" t="s">
        <v>6752</v>
      </c>
      <c r="B1818" s="297" t="s">
        <v>6752</v>
      </c>
      <c r="C1818" s="119" t="s">
        <v>115</v>
      </c>
      <c r="D1818" s="119" t="s">
        <v>1202</v>
      </c>
      <c r="E1818" s="119" t="s">
        <v>867</v>
      </c>
      <c r="F1818" s="298">
        <v>1818</v>
      </c>
      <c r="G1818" s="119"/>
      <c r="H1818" s="119"/>
      <c r="I1818" s="119"/>
      <c r="J1818" s="119"/>
      <c r="K1818" s="119" t="s">
        <v>378</v>
      </c>
      <c r="L1818" s="119"/>
      <c r="M1818" s="119" t="s">
        <v>147</v>
      </c>
      <c r="N1818" s="119"/>
      <c r="O1818" s="119"/>
      <c r="P1818" s="119"/>
      <c r="Q1818" s="119"/>
      <c r="R1818" s="119">
        <v>1</v>
      </c>
      <c r="S1818" s="119"/>
      <c r="T1818" s="119"/>
      <c r="U1818" s="119"/>
      <c r="V1818" s="119"/>
      <c r="W1818" s="119"/>
      <c r="X1818" s="119" t="s">
        <v>6753</v>
      </c>
      <c r="Y1818" s="119" t="s">
        <v>6754</v>
      </c>
      <c r="Z1818" s="119" t="s">
        <v>6755</v>
      </c>
      <c r="AA1818" s="119" t="s">
        <v>6756</v>
      </c>
      <c r="AB1818" s="119" t="s">
        <v>1209</v>
      </c>
      <c r="AD1818" s="300"/>
      <c r="AE1818" s="304"/>
      <c r="AF1818" s="297"/>
      <c r="AG1818" s="355">
        <v>0</v>
      </c>
      <c r="AH1818" s="297" t="s">
        <v>6752</v>
      </c>
      <c r="AI1818" s="297" t="s">
        <v>6752</v>
      </c>
      <c r="AJ1818" s="302">
        <v>1</v>
      </c>
      <c r="AX1818" s="303"/>
      <c r="AZ1818" s="303"/>
      <c r="BB1818" s="304"/>
      <c r="BC1818" s="304"/>
      <c r="BD1818" s="303"/>
      <c r="BE1818" s="303"/>
      <c r="BF1818" s="305"/>
      <c r="BG1818" s="305"/>
      <c r="BH1818" s="306" t="s">
        <v>1202</v>
      </c>
      <c r="BI1818" s="163"/>
      <c r="BJ1818" s="305" t="s">
        <v>110</v>
      </c>
      <c r="BK1818" s="305" t="s">
        <v>115</v>
      </c>
      <c r="BL1818" s="305">
        <v>2</v>
      </c>
      <c r="BM1818" s="307"/>
      <c r="BN1818" s="307"/>
      <c r="BO1818" s="307"/>
      <c r="BP1818" s="307"/>
      <c r="BQ1818" s="307"/>
      <c r="BR1818" s="307">
        <v>95</v>
      </c>
      <c r="BS1818" s="307">
        <v>95</v>
      </c>
      <c r="BT1818" s="307"/>
      <c r="BU1818" s="307"/>
      <c r="BV1818" s="309"/>
      <c r="BW1818" s="310"/>
      <c r="BX1818" s="305"/>
      <c r="BY1818" s="308"/>
      <c r="BZ1818" s="308"/>
      <c r="CA1818" s="308"/>
      <c r="CB1818" s="308"/>
      <c r="CC1818" s="307"/>
      <c r="CD1818" s="305"/>
      <c r="CE1818" s="310"/>
      <c r="CF1818" s="305"/>
      <c r="CG1818" s="308"/>
      <c r="CH1818" s="308"/>
      <c r="CI1818" s="308"/>
      <c r="CJ1818" s="308"/>
      <c r="CK1818" s="307"/>
      <c r="CL1818" s="307"/>
      <c r="CM1818" s="307"/>
      <c r="CN1818" s="311"/>
      <c r="CO1818" s="305"/>
      <c r="CP1818" s="305"/>
      <c r="CQ1818" s="308"/>
      <c r="CR1818" s="308"/>
      <c r="CS1818" s="308"/>
      <c r="CT1818" s="308"/>
      <c r="CW1818" s="318" t="s">
        <v>1202</v>
      </c>
      <c r="CX1818" s="318" t="s">
        <v>867</v>
      </c>
      <c r="CY1818" s="320" t="s">
        <v>925</v>
      </c>
      <c r="CZ1818" s="319" t="s">
        <v>53</v>
      </c>
      <c r="DA1818" s="319" t="s">
        <v>53</v>
      </c>
      <c r="DB1818" s="319">
        <v>6</v>
      </c>
      <c r="DC1818" s="319">
        <v>6</v>
      </c>
      <c r="DD1818" s="319">
        <v>47.5</v>
      </c>
      <c r="DE1818" s="319">
        <v>47.5</v>
      </c>
      <c r="DF1818" s="319" t="s">
        <v>48</v>
      </c>
    </row>
    <row r="1819" spans="1:110" s="299" customFormat="1" ht="16" customHeight="1">
      <c r="A1819" s="297" t="s">
        <v>6757</v>
      </c>
      <c r="B1819" s="297" t="s">
        <v>6757</v>
      </c>
      <c r="C1819" s="119" t="s">
        <v>115</v>
      </c>
      <c r="D1819" s="119" t="s">
        <v>4066</v>
      </c>
      <c r="E1819" s="119" t="s">
        <v>4083</v>
      </c>
      <c r="F1819" s="298">
        <v>1819</v>
      </c>
      <c r="G1819" s="119"/>
      <c r="H1819" s="119"/>
      <c r="I1819" s="119"/>
      <c r="J1819" s="119"/>
      <c r="K1819" s="119" t="s">
        <v>378</v>
      </c>
      <c r="L1819" s="119"/>
      <c r="M1819" s="119" t="s">
        <v>147</v>
      </c>
      <c r="N1819" s="119"/>
      <c r="O1819" s="119"/>
      <c r="P1819" s="119"/>
      <c r="Q1819" s="119"/>
      <c r="R1819" s="119">
        <v>1</v>
      </c>
      <c r="S1819" s="119"/>
      <c r="T1819" s="119"/>
      <c r="U1819" s="119"/>
      <c r="V1819" s="119"/>
      <c r="W1819" s="119"/>
      <c r="X1819" s="119" t="s">
        <v>6758</v>
      </c>
      <c r="Y1819" s="119" t="s">
        <v>6759</v>
      </c>
      <c r="Z1819" s="119" t="s">
        <v>6760</v>
      </c>
      <c r="AA1819" s="119" t="s">
        <v>6761</v>
      </c>
      <c r="AB1819" s="119" t="s">
        <v>1209</v>
      </c>
      <c r="AD1819" s="300"/>
      <c r="AE1819" s="304"/>
      <c r="AF1819" s="297"/>
      <c r="AG1819" s="355">
        <v>0</v>
      </c>
      <c r="AH1819" s="297" t="s">
        <v>6757</v>
      </c>
      <c r="AI1819" s="297" t="s">
        <v>6757</v>
      </c>
      <c r="AJ1819" s="302">
        <v>2</v>
      </c>
      <c r="AX1819" s="303"/>
      <c r="AZ1819" s="303"/>
      <c r="BB1819" s="304"/>
      <c r="BC1819" s="304"/>
      <c r="BD1819" s="303"/>
      <c r="BE1819" s="303"/>
      <c r="BF1819" s="305"/>
      <c r="BG1819" s="305"/>
      <c r="BH1819" s="306" t="s">
        <v>4066</v>
      </c>
      <c r="BI1819" s="163"/>
      <c r="BJ1819" s="305" t="s">
        <v>110</v>
      </c>
      <c r="BK1819" s="305" t="s">
        <v>115</v>
      </c>
      <c r="BL1819" s="305">
        <v>1.5</v>
      </c>
      <c r="BM1819" s="307"/>
      <c r="BN1819" s="307"/>
      <c r="BO1819" s="307"/>
      <c r="BP1819" s="307"/>
      <c r="BQ1819" s="307"/>
      <c r="BR1819" s="307">
        <v>60</v>
      </c>
      <c r="BS1819" s="307">
        <v>60</v>
      </c>
      <c r="BT1819" s="307"/>
      <c r="BU1819" s="307"/>
      <c r="BV1819" s="309"/>
      <c r="BW1819" s="310"/>
      <c r="BX1819" s="305"/>
      <c r="BY1819" s="308"/>
      <c r="BZ1819" s="308"/>
      <c r="CA1819" s="308"/>
      <c r="CB1819" s="308"/>
      <c r="CC1819" s="307"/>
      <c r="CD1819" s="305"/>
      <c r="CE1819" s="310"/>
      <c r="CF1819" s="305"/>
      <c r="CG1819" s="308"/>
      <c r="CH1819" s="308"/>
      <c r="CI1819" s="308"/>
      <c r="CJ1819" s="308"/>
      <c r="CK1819" s="307"/>
      <c r="CL1819" s="307"/>
      <c r="CM1819" s="307"/>
      <c r="CN1819" s="311"/>
      <c r="CO1819" s="305"/>
      <c r="CP1819" s="305"/>
      <c r="CQ1819" s="308"/>
      <c r="CR1819" s="308"/>
      <c r="CS1819" s="308"/>
      <c r="CT1819" s="308"/>
      <c r="CW1819" s="318" t="s">
        <v>4066</v>
      </c>
      <c r="CX1819" s="318" t="s">
        <v>4083</v>
      </c>
      <c r="CY1819" s="320" t="s">
        <v>925</v>
      </c>
      <c r="CZ1819" s="319" t="s">
        <v>53</v>
      </c>
      <c r="DA1819" s="319" t="s">
        <v>53</v>
      </c>
      <c r="DB1819" s="319">
        <v>30</v>
      </c>
      <c r="DC1819" s="319">
        <v>150</v>
      </c>
      <c r="DD1819" s="319">
        <v>30</v>
      </c>
      <c r="DE1819" s="319">
        <v>30</v>
      </c>
      <c r="DF1819" s="319" t="s">
        <v>48</v>
      </c>
    </row>
    <row r="1820" spans="1:110" s="299" customFormat="1" ht="16" customHeight="1">
      <c r="A1820" s="297" t="s">
        <v>6762</v>
      </c>
      <c r="B1820" s="297" t="s">
        <v>6762</v>
      </c>
      <c r="C1820" s="119" t="s">
        <v>115</v>
      </c>
      <c r="D1820" s="119" t="s">
        <v>4083</v>
      </c>
      <c r="E1820" s="119" t="s">
        <v>4092</v>
      </c>
      <c r="F1820" s="298">
        <v>1820</v>
      </c>
      <c r="G1820" s="119"/>
      <c r="H1820" s="119"/>
      <c r="I1820" s="119"/>
      <c r="J1820" s="119"/>
      <c r="K1820" s="119" t="s">
        <v>378</v>
      </c>
      <c r="L1820" s="119"/>
      <c r="M1820" s="119" t="s">
        <v>147</v>
      </c>
      <c r="N1820" s="119"/>
      <c r="O1820" s="119"/>
      <c r="P1820" s="119"/>
      <c r="Q1820" s="119"/>
      <c r="R1820" s="119">
        <v>1</v>
      </c>
      <c r="S1820" s="119"/>
      <c r="T1820" s="119"/>
      <c r="U1820" s="119"/>
      <c r="V1820" s="119"/>
      <c r="W1820" s="119"/>
      <c r="X1820" s="119" t="s">
        <v>6763</v>
      </c>
      <c r="Y1820" s="119" t="s">
        <v>6764</v>
      </c>
      <c r="Z1820" s="119" t="s">
        <v>6765</v>
      </c>
      <c r="AA1820" s="119" t="s">
        <v>6766</v>
      </c>
      <c r="AB1820" s="119" t="s">
        <v>1209</v>
      </c>
      <c r="AD1820" s="300"/>
      <c r="AE1820" s="304"/>
      <c r="AF1820" s="297"/>
      <c r="AG1820" s="355">
        <v>0</v>
      </c>
      <c r="AH1820" s="297" t="s">
        <v>6762</v>
      </c>
      <c r="AI1820" s="297" t="s">
        <v>6762</v>
      </c>
      <c r="AJ1820" s="302">
        <v>3</v>
      </c>
      <c r="AX1820" s="303"/>
      <c r="AZ1820" s="303"/>
      <c r="BB1820" s="304"/>
      <c r="BC1820" s="304"/>
      <c r="BD1820" s="303"/>
      <c r="BE1820" s="303"/>
      <c r="BF1820" s="305"/>
      <c r="BG1820" s="305"/>
      <c r="BH1820" s="306" t="s">
        <v>4083</v>
      </c>
      <c r="BI1820" s="163"/>
      <c r="BJ1820" s="305" t="s">
        <v>110</v>
      </c>
      <c r="BK1820" s="305" t="s">
        <v>115</v>
      </c>
      <c r="BL1820" s="305">
        <v>0.7</v>
      </c>
      <c r="BM1820" s="307"/>
      <c r="BN1820" s="307"/>
      <c r="BO1820" s="307"/>
      <c r="BP1820" s="307"/>
      <c r="BQ1820" s="307"/>
      <c r="BR1820" s="307">
        <v>35</v>
      </c>
      <c r="BS1820" s="307">
        <v>35</v>
      </c>
      <c r="BT1820" s="307"/>
      <c r="BU1820" s="307"/>
      <c r="BV1820" s="309"/>
      <c r="BW1820" s="310"/>
      <c r="BX1820" s="305"/>
      <c r="BY1820" s="308"/>
      <c r="BZ1820" s="308"/>
      <c r="CA1820" s="308"/>
      <c r="CB1820" s="308"/>
      <c r="CC1820" s="307"/>
      <c r="CD1820" s="305"/>
      <c r="CE1820" s="310"/>
      <c r="CF1820" s="305"/>
      <c r="CG1820" s="308"/>
      <c r="CH1820" s="308"/>
      <c r="CI1820" s="308"/>
      <c r="CJ1820" s="308"/>
      <c r="CK1820" s="307"/>
      <c r="CL1820" s="307"/>
      <c r="CM1820" s="307"/>
      <c r="CN1820" s="311"/>
      <c r="CO1820" s="305"/>
      <c r="CP1820" s="305"/>
      <c r="CQ1820" s="308"/>
      <c r="CR1820" s="308"/>
      <c r="CS1820" s="308"/>
      <c r="CT1820" s="308"/>
      <c r="CW1820" s="318" t="s">
        <v>4083</v>
      </c>
      <c r="CX1820" s="318" t="s">
        <v>4092</v>
      </c>
      <c r="CY1820" s="320" t="s">
        <v>925</v>
      </c>
      <c r="CZ1820" s="319" t="s">
        <v>53</v>
      </c>
      <c r="DA1820" s="319" t="s">
        <v>53</v>
      </c>
      <c r="DB1820" s="319">
        <v>30</v>
      </c>
      <c r="DC1820" s="319">
        <v>150</v>
      </c>
      <c r="DD1820" s="319">
        <v>17.5</v>
      </c>
      <c r="DE1820" s="319">
        <v>17.5</v>
      </c>
      <c r="DF1820" s="319" t="s">
        <v>48</v>
      </c>
    </row>
    <row r="1821" spans="1:110" s="299" customFormat="1" ht="16" customHeight="1">
      <c r="A1821" s="297" t="s">
        <v>6767</v>
      </c>
      <c r="B1821" s="297" t="s">
        <v>6767</v>
      </c>
      <c r="C1821" s="119" t="s">
        <v>115</v>
      </c>
      <c r="D1821" s="119" t="s">
        <v>4092</v>
      </c>
      <c r="E1821" s="119" t="s">
        <v>4101</v>
      </c>
      <c r="F1821" s="298">
        <v>1821</v>
      </c>
      <c r="G1821" s="119"/>
      <c r="H1821" s="119"/>
      <c r="I1821" s="119"/>
      <c r="J1821" s="119"/>
      <c r="K1821" s="119" t="s">
        <v>378</v>
      </c>
      <c r="L1821" s="119"/>
      <c r="M1821" s="119" t="s">
        <v>147</v>
      </c>
      <c r="N1821" s="119"/>
      <c r="O1821" s="119"/>
      <c r="P1821" s="119"/>
      <c r="Q1821" s="119"/>
      <c r="R1821" s="119">
        <v>1</v>
      </c>
      <c r="S1821" s="119"/>
      <c r="T1821" s="119"/>
      <c r="U1821" s="119"/>
      <c r="V1821" s="119"/>
      <c r="W1821" s="119"/>
      <c r="X1821" s="119" t="s">
        <v>6768</v>
      </c>
      <c r="Y1821" s="119" t="s">
        <v>6769</v>
      </c>
      <c r="Z1821" s="119" t="s">
        <v>6770</v>
      </c>
      <c r="AA1821" s="119" t="s">
        <v>6771</v>
      </c>
      <c r="AB1821" s="119" t="s">
        <v>1209</v>
      </c>
      <c r="AD1821" s="300"/>
      <c r="AE1821" s="304"/>
      <c r="AF1821" s="297"/>
      <c r="AG1821" s="355">
        <v>0</v>
      </c>
      <c r="AH1821" s="297" t="s">
        <v>6767</v>
      </c>
      <c r="AI1821" s="297" t="s">
        <v>6767</v>
      </c>
      <c r="AJ1821" s="302">
        <v>4</v>
      </c>
      <c r="AX1821" s="303"/>
      <c r="AZ1821" s="303"/>
      <c r="BB1821" s="304"/>
      <c r="BC1821" s="304"/>
      <c r="BD1821" s="303"/>
      <c r="BE1821" s="303"/>
      <c r="BF1821" s="305"/>
      <c r="BG1821" s="305"/>
      <c r="BH1821" s="306" t="s">
        <v>4092</v>
      </c>
      <c r="BI1821" s="163"/>
      <c r="BJ1821" s="305" t="s">
        <v>110</v>
      </c>
      <c r="BK1821" s="305" t="s">
        <v>115</v>
      </c>
      <c r="BL1821" s="305">
        <v>0.4</v>
      </c>
      <c r="BM1821" s="307"/>
      <c r="BN1821" s="307"/>
      <c r="BO1821" s="307"/>
      <c r="BP1821" s="307"/>
      <c r="BQ1821" s="307"/>
      <c r="BR1821" s="307">
        <v>12</v>
      </c>
      <c r="BS1821" s="307">
        <v>12</v>
      </c>
      <c r="BT1821" s="307"/>
      <c r="BU1821" s="307"/>
      <c r="BV1821" s="309"/>
      <c r="BW1821" s="310"/>
      <c r="BX1821" s="305"/>
      <c r="BY1821" s="308"/>
      <c r="BZ1821" s="308"/>
      <c r="CA1821" s="308"/>
      <c r="CB1821" s="308"/>
      <c r="CC1821" s="307"/>
      <c r="CD1821" s="305"/>
      <c r="CE1821" s="310"/>
      <c r="CF1821" s="305"/>
      <c r="CG1821" s="308"/>
      <c r="CH1821" s="308"/>
      <c r="CI1821" s="308"/>
      <c r="CJ1821" s="308"/>
      <c r="CK1821" s="307"/>
      <c r="CL1821" s="307"/>
      <c r="CM1821" s="307"/>
      <c r="CN1821" s="311"/>
      <c r="CO1821" s="305"/>
      <c r="CP1821" s="305"/>
      <c r="CQ1821" s="308"/>
      <c r="CR1821" s="308"/>
      <c r="CS1821" s="308"/>
      <c r="CT1821" s="308"/>
      <c r="CW1821" s="318" t="s">
        <v>4092</v>
      </c>
      <c r="CX1821" s="318" t="s">
        <v>4101</v>
      </c>
      <c r="CY1821" s="320" t="s">
        <v>925</v>
      </c>
      <c r="CZ1821" s="319" t="s">
        <v>53</v>
      </c>
      <c r="DA1821" s="319" t="s">
        <v>53</v>
      </c>
      <c r="DB1821" s="319">
        <v>30</v>
      </c>
      <c r="DC1821" s="319">
        <v>150</v>
      </c>
      <c r="DD1821" s="319">
        <v>6</v>
      </c>
      <c r="DE1821" s="319">
        <v>6</v>
      </c>
      <c r="DF1821" s="319" t="s">
        <v>48</v>
      </c>
    </row>
    <row r="1822" spans="1:110" s="299" customFormat="1" ht="16" customHeight="1">
      <c r="A1822" s="297" t="s">
        <v>6772</v>
      </c>
      <c r="B1822" s="297" t="s">
        <v>6772</v>
      </c>
      <c r="C1822" s="119" t="s">
        <v>115</v>
      </c>
      <c r="D1822" s="119" t="s">
        <v>4092</v>
      </c>
      <c r="E1822" s="119" t="s">
        <v>4110</v>
      </c>
      <c r="F1822" s="298">
        <v>1822</v>
      </c>
      <c r="G1822" s="119"/>
      <c r="H1822" s="119"/>
      <c r="I1822" s="119"/>
      <c r="J1822" s="119"/>
      <c r="K1822" s="119" t="s">
        <v>378</v>
      </c>
      <c r="L1822" s="119"/>
      <c r="M1822" s="119" t="s">
        <v>147</v>
      </c>
      <c r="N1822" s="119"/>
      <c r="O1822" s="119"/>
      <c r="P1822" s="119"/>
      <c r="Q1822" s="119"/>
      <c r="R1822" s="119">
        <v>1</v>
      </c>
      <c r="S1822" s="119"/>
      <c r="T1822" s="119"/>
      <c r="U1822" s="119"/>
      <c r="V1822" s="119"/>
      <c r="W1822" s="119"/>
      <c r="X1822" s="119" t="s">
        <v>6773</v>
      </c>
      <c r="Y1822" s="119" t="s">
        <v>6774</v>
      </c>
      <c r="Z1822" s="119" t="s">
        <v>6775</v>
      </c>
      <c r="AA1822" s="119" t="s">
        <v>6776</v>
      </c>
      <c r="AB1822" s="119" t="s">
        <v>1209</v>
      </c>
      <c r="AD1822" s="300"/>
      <c r="AE1822" s="304"/>
      <c r="AF1822" s="297"/>
      <c r="AG1822" s="355">
        <v>0</v>
      </c>
      <c r="AH1822" s="297" t="s">
        <v>6772</v>
      </c>
      <c r="AI1822" s="297" t="s">
        <v>6772</v>
      </c>
      <c r="AJ1822" s="302">
        <v>4</v>
      </c>
      <c r="AX1822" s="303"/>
      <c r="AZ1822" s="303"/>
      <c r="BB1822" s="304"/>
      <c r="BC1822" s="304"/>
      <c r="BD1822" s="303"/>
      <c r="BE1822" s="303"/>
      <c r="BF1822" s="305"/>
      <c r="BG1822" s="305"/>
      <c r="BH1822" s="306" t="s">
        <v>4092</v>
      </c>
      <c r="BI1822" s="163"/>
      <c r="BJ1822" s="305" t="s">
        <v>110</v>
      </c>
      <c r="BK1822" s="305" t="s">
        <v>115</v>
      </c>
      <c r="BL1822" s="305">
        <v>0.4</v>
      </c>
      <c r="BM1822" s="307"/>
      <c r="BN1822" s="307"/>
      <c r="BO1822" s="307"/>
      <c r="BP1822" s="307"/>
      <c r="BQ1822" s="307"/>
      <c r="BR1822" s="307">
        <v>12</v>
      </c>
      <c r="BS1822" s="307">
        <v>12</v>
      </c>
      <c r="BT1822" s="307"/>
      <c r="BU1822" s="307"/>
      <c r="BV1822" s="309"/>
      <c r="BW1822" s="310"/>
      <c r="BX1822" s="305"/>
      <c r="BY1822" s="308"/>
      <c r="BZ1822" s="308"/>
      <c r="CA1822" s="308"/>
      <c r="CB1822" s="308"/>
      <c r="CC1822" s="307"/>
      <c r="CD1822" s="305"/>
      <c r="CE1822" s="310"/>
      <c r="CF1822" s="305"/>
      <c r="CG1822" s="308"/>
      <c r="CH1822" s="308"/>
      <c r="CI1822" s="308"/>
      <c r="CJ1822" s="308"/>
      <c r="CK1822" s="307"/>
      <c r="CL1822" s="307"/>
      <c r="CM1822" s="307"/>
      <c r="CN1822" s="311"/>
      <c r="CO1822" s="305"/>
      <c r="CP1822" s="305"/>
      <c r="CQ1822" s="308"/>
      <c r="CR1822" s="308"/>
      <c r="CS1822" s="308"/>
      <c r="CT1822" s="308"/>
      <c r="CW1822" s="318" t="s">
        <v>4092</v>
      </c>
      <c r="CX1822" s="318" t="s">
        <v>4110</v>
      </c>
      <c r="CY1822" s="320" t="s">
        <v>925</v>
      </c>
      <c r="CZ1822" s="319" t="s">
        <v>53</v>
      </c>
      <c r="DA1822" s="319" t="s">
        <v>53</v>
      </c>
      <c r="DB1822" s="319">
        <v>30</v>
      </c>
      <c r="DC1822" s="319">
        <v>150</v>
      </c>
      <c r="DD1822" s="319">
        <v>6</v>
      </c>
      <c r="DE1822" s="319">
        <v>6</v>
      </c>
      <c r="DF1822" s="319" t="s">
        <v>48</v>
      </c>
    </row>
    <row r="1823" spans="1:110" s="299" customFormat="1" ht="16" customHeight="1">
      <c r="A1823" s="297" t="s">
        <v>6777</v>
      </c>
      <c r="B1823" s="297" t="s">
        <v>6777</v>
      </c>
      <c r="C1823" s="119" t="s">
        <v>115</v>
      </c>
      <c r="D1823" s="119" t="s">
        <v>4092</v>
      </c>
      <c r="E1823" s="119" t="s">
        <v>4119</v>
      </c>
      <c r="F1823" s="298">
        <v>1823</v>
      </c>
      <c r="G1823" s="119"/>
      <c r="H1823" s="119"/>
      <c r="I1823" s="119"/>
      <c r="J1823" s="119"/>
      <c r="K1823" s="119" t="s">
        <v>378</v>
      </c>
      <c r="L1823" s="119"/>
      <c r="M1823" s="119" t="s">
        <v>147</v>
      </c>
      <c r="N1823" s="119"/>
      <c r="O1823" s="119"/>
      <c r="P1823" s="119"/>
      <c r="Q1823" s="119"/>
      <c r="R1823" s="119">
        <v>1</v>
      </c>
      <c r="S1823" s="119"/>
      <c r="T1823" s="119"/>
      <c r="U1823" s="119"/>
      <c r="V1823" s="119"/>
      <c r="W1823" s="119"/>
      <c r="X1823" s="119" t="s">
        <v>6778</v>
      </c>
      <c r="Y1823" s="119" t="s">
        <v>6779</v>
      </c>
      <c r="Z1823" s="119" t="s">
        <v>6780</v>
      </c>
      <c r="AA1823" s="119" t="s">
        <v>6781</v>
      </c>
      <c r="AB1823" s="119" t="s">
        <v>1209</v>
      </c>
      <c r="AD1823" s="300"/>
      <c r="AE1823" s="304"/>
      <c r="AF1823" s="297"/>
      <c r="AG1823" s="355">
        <v>0</v>
      </c>
      <c r="AH1823" s="297" t="s">
        <v>6777</v>
      </c>
      <c r="AI1823" s="297" t="s">
        <v>6777</v>
      </c>
      <c r="AJ1823" s="302">
        <v>4</v>
      </c>
      <c r="AX1823" s="303"/>
      <c r="AZ1823" s="303"/>
      <c r="BB1823" s="304"/>
      <c r="BC1823" s="304"/>
      <c r="BD1823" s="303"/>
      <c r="BE1823" s="303"/>
      <c r="BF1823" s="305"/>
      <c r="BG1823" s="305"/>
      <c r="BH1823" s="306" t="s">
        <v>4092</v>
      </c>
      <c r="BI1823" s="163"/>
      <c r="BJ1823" s="305" t="s">
        <v>110</v>
      </c>
      <c r="BK1823" s="305" t="s">
        <v>115</v>
      </c>
      <c r="BL1823" s="305">
        <v>0.4</v>
      </c>
      <c r="BM1823" s="307"/>
      <c r="BN1823" s="307"/>
      <c r="BO1823" s="307"/>
      <c r="BP1823" s="307"/>
      <c r="BQ1823" s="307"/>
      <c r="BR1823" s="307">
        <v>12</v>
      </c>
      <c r="BS1823" s="307">
        <v>12</v>
      </c>
      <c r="BT1823" s="307"/>
      <c r="BU1823" s="307"/>
      <c r="BV1823" s="309"/>
      <c r="BW1823" s="310"/>
      <c r="BX1823" s="305"/>
      <c r="BY1823" s="308"/>
      <c r="BZ1823" s="308"/>
      <c r="CA1823" s="308"/>
      <c r="CB1823" s="308"/>
      <c r="CC1823" s="307"/>
      <c r="CD1823" s="305"/>
      <c r="CE1823" s="310"/>
      <c r="CF1823" s="305"/>
      <c r="CG1823" s="308"/>
      <c r="CH1823" s="308"/>
      <c r="CI1823" s="308"/>
      <c r="CJ1823" s="308"/>
      <c r="CK1823" s="307"/>
      <c r="CL1823" s="307"/>
      <c r="CM1823" s="307"/>
      <c r="CN1823" s="311"/>
      <c r="CO1823" s="305"/>
      <c r="CP1823" s="305"/>
      <c r="CQ1823" s="308"/>
      <c r="CR1823" s="308"/>
      <c r="CS1823" s="308"/>
      <c r="CT1823" s="308"/>
      <c r="CW1823" s="318" t="s">
        <v>4092</v>
      </c>
      <c r="CX1823" s="318" t="s">
        <v>4119</v>
      </c>
      <c r="CY1823" s="320" t="s">
        <v>925</v>
      </c>
      <c r="CZ1823" s="319" t="s">
        <v>53</v>
      </c>
      <c r="DA1823" s="319" t="s">
        <v>53</v>
      </c>
      <c r="DB1823" s="319">
        <v>30</v>
      </c>
      <c r="DC1823" s="319">
        <v>150</v>
      </c>
      <c r="DD1823" s="319">
        <v>6</v>
      </c>
      <c r="DE1823" s="319">
        <v>6</v>
      </c>
      <c r="DF1823" s="319" t="s">
        <v>48</v>
      </c>
    </row>
    <row r="1824" spans="1:110" s="299" customFormat="1" ht="16" customHeight="1">
      <c r="A1824" s="297" t="s">
        <v>6782</v>
      </c>
      <c r="B1824" s="297" t="s">
        <v>6782</v>
      </c>
      <c r="C1824" s="119" t="s">
        <v>115</v>
      </c>
      <c r="D1824" s="119" t="s">
        <v>4083</v>
      </c>
      <c r="E1824" s="119" t="s">
        <v>4128</v>
      </c>
      <c r="F1824" s="298">
        <v>1824</v>
      </c>
      <c r="G1824" s="119"/>
      <c r="H1824" s="119"/>
      <c r="I1824" s="119"/>
      <c r="J1824" s="119"/>
      <c r="K1824" s="119" t="s">
        <v>378</v>
      </c>
      <c r="L1824" s="119"/>
      <c r="M1824" s="119" t="s">
        <v>147</v>
      </c>
      <c r="N1824" s="119"/>
      <c r="O1824" s="119"/>
      <c r="P1824" s="119"/>
      <c r="Q1824" s="119"/>
      <c r="R1824" s="119">
        <v>1</v>
      </c>
      <c r="S1824" s="119"/>
      <c r="T1824" s="119"/>
      <c r="U1824" s="119"/>
      <c r="V1824" s="119"/>
      <c r="W1824" s="119"/>
      <c r="X1824" s="119" t="s">
        <v>6783</v>
      </c>
      <c r="Y1824" s="119" t="s">
        <v>6784</v>
      </c>
      <c r="Z1824" s="119" t="s">
        <v>6785</v>
      </c>
      <c r="AA1824" s="119" t="s">
        <v>6786</v>
      </c>
      <c r="AB1824" s="119" t="s">
        <v>1209</v>
      </c>
      <c r="AD1824" s="300"/>
      <c r="AE1824" s="304"/>
      <c r="AF1824" s="297"/>
      <c r="AG1824" s="355">
        <v>0</v>
      </c>
      <c r="AH1824" s="297" t="s">
        <v>6782</v>
      </c>
      <c r="AI1824" s="297" t="s">
        <v>6782</v>
      </c>
      <c r="AJ1824" s="302">
        <v>3</v>
      </c>
      <c r="AX1824" s="303"/>
      <c r="AZ1824" s="303"/>
      <c r="BB1824" s="304"/>
      <c r="BC1824" s="304"/>
      <c r="BD1824" s="303"/>
      <c r="BE1824" s="303"/>
      <c r="BF1824" s="305"/>
      <c r="BG1824" s="305"/>
      <c r="BH1824" s="306" t="s">
        <v>4083</v>
      </c>
      <c r="BI1824" s="163"/>
      <c r="BJ1824" s="305" t="s">
        <v>110</v>
      </c>
      <c r="BK1824" s="305" t="s">
        <v>115</v>
      </c>
      <c r="BL1824" s="305">
        <v>0.7</v>
      </c>
      <c r="BM1824" s="307"/>
      <c r="BN1824" s="307"/>
      <c r="BO1824" s="307"/>
      <c r="BP1824" s="307"/>
      <c r="BQ1824" s="307"/>
      <c r="BR1824" s="307">
        <v>35</v>
      </c>
      <c r="BS1824" s="307">
        <v>35</v>
      </c>
      <c r="BT1824" s="307"/>
      <c r="BU1824" s="307"/>
      <c r="BV1824" s="309"/>
      <c r="BW1824" s="310"/>
      <c r="BX1824" s="305"/>
      <c r="BY1824" s="308"/>
      <c r="BZ1824" s="308"/>
      <c r="CA1824" s="308"/>
      <c r="CB1824" s="308"/>
      <c r="CC1824" s="307"/>
      <c r="CD1824" s="305"/>
      <c r="CE1824" s="310"/>
      <c r="CF1824" s="305"/>
      <c r="CG1824" s="308"/>
      <c r="CH1824" s="308"/>
      <c r="CI1824" s="308"/>
      <c r="CJ1824" s="308"/>
      <c r="CK1824" s="307"/>
      <c r="CL1824" s="307"/>
      <c r="CM1824" s="307"/>
      <c r="CN1824" s="311"/>
      <c r="CO1824" s="305"/>
      <c r="CP1824" s="305"/>
      <c r="CQ1824" s="308"/>
      <c r="CR1824" s="308"/>
      <c r="CS1824" s="308"/>
      <c r="CT1824" s="308"/>
      <c r="CW1824" s="318" t="s">
        <v>4083</v>
      </c>
      <c r="CX1824" s="318" t="s">
        <v>4128</v>
      </c>
      <c r="CY1824" s="320" t="s">
        <v>925</v>
      </c>
      <c r="CZ1824" s="319" t="s">
        <v>53</v>
      </c>
      <c r="DA1824" s="319" t="s">
        <v>53</v>
      </c>
      <c r="DB1824" s="319">
        <v>30</v>
      </c>
      <c r="DC1824" s="319">
        <v>150</v>
      </c>
      <c r="DD1824" s="319">
        <v>17.5</v>
      </c>
      <c r="DE1824" s="319">
        <v>17.5</v>
      </c>
      <c r="DF1824" s="319" t="s">
        <v>48</v>
      </c>
    </row>
    <row r="1825" spans="1:110" s="299" customFormat="1" ht="16" customHeight="1">
      <c r="A1825" s="297" t="s">
        <v>6787</v>
      </c>
      <c r="B1825" s="297" t="s">
        <v>6787</v>
      </c>
      <c r="C1825" s="119" t="s">
        <v>115</v>
      </c>
      <c r="D1825" s="119" t="s">
        <v>4128</v>
      </c>
      <c r="E1825" s="119" t="s">
        <v>4137</v>
      </c>
      <c r="F1825" s="298">
        <v>1825</v>
      </c>
      <c r="G1825" s="119"/>
      <c r="H1825" s="119"/>
      <c r="I1825" s="119"/>
      <c r="J1825" s="119"/>
      <c r="K1825" s="119" t="s">
        <v>378</v>
      </c>
      <c r="L1825" s="119"/>
      <c r="M1825" s="119" t="s">
        <v>147</v>
      </c>
      <c r="N1825" s="119"/>
      <c r="O1825" s="119"/>
      <c r="P1825" s="119"/>
      <c r="Q1825" s="119"/>
      <c r="R1825" s="119">
        <v>1</v>
      </c>
      <c r="S1825" s="119"/>
      <c r="T1825" s="119"/>
      <c r="U1825" s="119"/>
      <c r="V1825" s="119"/>
      <c r="W1825" s="119"/>
      <c r="X1825" s="119" t="s">
        <v>6788</v>
      </c>
      <c r="Y1825" s="119" t="s">
        <v>6789</v>
      </c>
      <c r="Z1825" s="119" t="s">
        <v>6790</v>
      </c>
      <c r="AA1825" s="119" t="s">
        <v>6791</v>
      </c>
      <c r="AB1825" s="119" t="s">
        <v>1209</v>
      </c>
      <c r="AD1825" s="300"/>
      <c r="AE1825" s="304"/>
      <c r="AF1825" s="297"/>
      <c r="AG1825" s="355">
        <v>0</v>
      </c>
      <c r="AH1825" s="297" t="s">
        <v>6787</v>
      </c>
      <c r="AI1825" s="297" t="s">
        <v>6787</v>
      </c>
      <c r="AJ1825" s="302">
        <v>4</v>
      </c>
      <c r="AX1825" s="303"/>
      <c r="AZ1825" s="303"/>
      <c r="BB1825" s="304"/>
      <c r="BC1825" s="304"/>
      <c r="BD1825" s="303"/>
      <c r="BE1825" s="303"/>
      <c r="BF1825" s="305"/>
      <c r="BG1825" s="305"/>
      <c r="BH1825" s="306" t="s">
        <v>4128</v>
      </c>
      <c r="BI1825" s="163"/>
      <c r="BJ1825" s="305" t="s">
        <v>110</v>
      </c>
      <c r="BK1825" s="305" t="s">
        <v>115</v>
      </c>
      <c r="BL1825" s="305">
        <v>0.4</v>
      </c>
      <c r="BM1825" s="307"/>
      <c r="BN1825" s="307"/>
      <c r="BO1825" s="307"/>
      <c r="BP1825" s="307"/>
      <c r="BQ1825" s="307"/>
      <c r="BR1825" s="307">
        <v>12</v>
      </c>
      <c r="BS1825" s="307">
        <v>12</v>
      </c>
      <c r="BT1825" s="307"/>
      <c r="BU1825" s="307"/>
      <c r="BV1825" s="309"/>
      <c r="BW1825" s="310"/>
      <c r="BX1825" s="305"/>
      <c r="BY1825" s="308"/>
      <c r="BZ1825" s="308"/>
      <c r="CA1825" s="308"/>
      <c r="CB1825" s="308"/>
      <c r="CC1825" s="307"/>
      <c r="CD1825" s="305"/>
      <c r="CE1825" s="310"/>
      <c r="CF1825" s="305"/>
      <c r="CG1825" s="308"/>
      <c r="CH1825" s="308"/>
      <c r="CI1825" s="308"/>
      <c r="CJ1825" s="308"/>
      <c r="CK1825" s="307"/>
      <c r="CL1825" s="307"/>
      <c r="CM1825" s="307"/>
      <c r="CN1825" s="311"/>
      <c r="CO1825" s="305"/>
      <c r="CP1825" s="305"/>
      <c r="CQ1825" s="308"/>
      <c r="CR1825" s="308"/>
      <c r="CS1825" s="308"/>
      <c r="CT1825" s="308"/>
      <c r="CW1825" s="318" t="s">
        <v>4128</v>
      </c>
      <c r="CX1825" s="318" t="s">
        <v>4137</v>
      </c>
      <c r="CY1825" s="320" t="s">
        <v>925</v>
      </c>
      <c r="CZ1825" s="319" t="s">
        <v>53</v>
      </c>
      <c r="DA1825" s="319" t="s">
        <v>53</v>
      </c>
      <c r="DB1825" s="319">
        <v>30</v>
      </c>
      <c r="DC1825" s="319">
        <v>150</v>
      </c>
      <c r="DD1825" s="319">
        <v>6</v>
      </c>
      <c r="DE1825" s="319">
        <v>6</v>
      </c>
      <c r="DF1825" s="319" t="s">
        <v>48</v>
      </c>
    </row>
    <row r="1826" spans="1:110" s="299" customFormat="1" ht="16" customHeight="1">
      <c r="A1826" s="297" t="s">
        <v>6792</v>
      </c>
      <c r="B1826" s="297" t="s">
        <v>6792</v>
      </c>
      <c r="C1826" s="119" t="s">
        <v>115</v>
      </c>
      <c r="D1826" s="119" t="s">
        <v>4128</v>
      </c>
      <c r="E1826" s="119" t="s">
        <v>4146</v>
      </c>
      <c r="F1826" s="298">
        <v>1826</v>
      </c>
      <c r="G1826" s="119"/>
      <c r="H1826" s="119"/>
      <c r="I1826" s="119"/>
      <c r="J1826" s="119"/>
      <c r="K1826" s="119" t="s">
        <v>378</v>
      </c>
      <c r="L1826" s="119"/>
      <c r="M1826" s="119" t="s">
        <v>147</v>
      </c>
      <c r="N1826" s="119"/>
      <c r="O1826" s="119"/>
      <c r="P1826" s="119"/>
      <c r="Q1826" s="119"/>
      <c r="R1826" s="119">
        <v>1</v>
      </c>
      <c r="S1826" s="119"/>
      <c r="T1826" s="119"/>
      <c r="U1826" s="119"/>
      <c r="V1826" s="119"/>
      <c r="W1826" s="119"/>
      <c r="X1826" s="119" t="s">
        <v>6793</v>
      </c>
      <c r="Y1826" s="119" t="s">
        <v>6794</v>
      </c>
      <c r="Z1826" s="119" t="s">
        <v>6795</v>
      </c>
      <c r="AA1826" s="119" t="s">
        <v>6796</v>
      </c>
      <c r="AB1826" s="119" t="s">
        <v>1209</v>
      </c>
      <c r="AD1826" s="300"/>
      <c r="AE1826" s="304"/>
      <c r="AF1826" s="297"/>
      <c r="AG1826" s="355">
        <v>0</v>
      </c>
      <c r="AH1826" s="297" t="s">
        <v>6792</v>
      </c>
      <c r="AI1826" s="297" t="s">
        <v>6792</v>
      </c>
      <c r="AJ1826" s="302">
        <v>4</v>
      </c>
      <c r="AX1826" s="303"/>
      <c r="AZ1826" s="303"/>
      <c r="BB1826" s="304"/>
      <c r="BC1826" s="304"/>
      <c r="BD1826" s="303"/>
      <c r="BE1826" s="303"/>
      <c r="BF1826" s="305"/>
      <c r="BG1826" s="305"/>
      <c r="BH1826" s="306" t="s">
        <v>4128</v>
      </c>
      <c r="BI1826" s="163"/>
      <c r="BJ1826" s="305" t="s">
        <v>110</v>
      </c>
      <c r="BK1826" s="305" t="s">
        <v>115</v>
      </c>
      <c r="BL1826" s="305">
        <v>0.4</v>
      </c>
      <c r="BM1826" s="307"/>
      <c r="BN1826" s="307"/>
      <c r="BO1826" s="307"/>
      <c r="BP1826" s="307"/>
      <c r="BQ1826" s="307"/>
      <c r="BR1826" s="307">
        <v>12</v>
      </c>
      <c r="BS1826" s="307">
        <v>12</v>
      </c>
      <c r="BT1826" s="307"/>
      <c r="BU1826" s="307"/>
      <c r="BV1826" s="309"/>
      <c r="BW1826" s="310"/>
      <c r="BX1826" s="305"/>
      <c r="BY1826" s="308"/>
      <c r="BZ1826" s="308"/>
      <c r="CA1826" s="308"/>
      <c r="CB1826" s="308"/>
      <c r="CC1826" s="307"/>
      <c r="CD1826" s="305"/>
      <c r="CE1826" s="310"/>
      <c r="CF1826" s="305"/>
      <c r="CG1826" s="308"/>
      <c r="CH1826" s="308"/>
      <c r="CI1826" s="308"/>
      <c r="CJ1826" s="308"/>
      <c r="CK1826" s="307"/>
      <c r="CL1826" s="307"/>
      <c r="CM1826" s="307"/>
      <c r="CN1826" s="311"/>
      <c r="CO1826" s="305"/>
      <c r="CP1826" s="305"/>
      <c r="CQ1826" s="308"/>
      <c r="CR1826" s="308"/>
      <c r="CS1826" s="308"/>
      <c r="CT1826" s="308"/>
      <c r="CW1826" s="318" t="s">
        <v>4128</v>
      </c>
      <c r="CX1826" s="318" t="s">
        <v>4146</v>
      </c>
      <c r="CY1826" s="320" t="s">
        <v>925</v>
      </c>
      <c r="CZ1826" s="319" t="s">
        <v>53</v>
      </c>
      <c r="DA1826" s="319" t="s">
        <v>53</v>
      </c>
      <c r="DB1826" s="319">
        <v>30</v>
      </c>
      <c r="DC1826" s="319">
        <v>150</v>
      </c>
      <c r="DD1826" s="319">
        <v>6</v>
      </c>
      <c r="DE1826" s="319">
        <v>6</v>
      </c>
      <c r="DF1826" s="319" t="s">
        <v>48</v>
      </c>
    </row>
    <row r="1827" spans="1:110" s="299" customFormat="1" ht="16" customHeight="1">
      <c r="A1827" s="297" t="s">
        <v>6797</v>
      </c>
      <c r="B1827" s="297" t="s">
        <v>6797</v>
      </c>
      <c r="C1827" s="119" t="s">
        <v>115</v>
      </c>
      <c r="D1827" s="119" t="s">
        <v>4128</v>
      </c>
      <c r="E1827" s="119" t="s">
        <v>4155</v>
      </c>
      <c r="F1827" s="298">
        <v>1827</v>
      </c>
      <c r="G1827" s="119"/>
      <c r="H1827" s="119"/>
      <c r="I1827" s="119"/>
      <c r="J1827" s="119"/>
      <c r="K1827" s="119" t="s">
        <v>378</v>
      </c>
      <c r="L1827" s="119"/>
      <c r="M1827" s="119" t="s">
        <v>147</v>
      </c>
      <c r="N1827" s="119"/>
      <c r="O1827" s="119"/>
      <c r="P1827" s="119"/>
      <c r="Q1827" s="119"/>
      <c r="R1827" s="119">
        <v>1</v>
      </c>
      <c r="S1827" s="119"/>
      <c r="T1827" s="119"/>
      <c r="U1827" s="119"/>
      <c r="V1827" s="119"/>
      <c r="W1827" s="119"/>
      <c r="X1827" s="119" t="s">
        <v>6798</v>
      </c>
      <c r="Y1827" s="119" t="s">
        <v>6799</v>
      </c>
      <c r="Z1827" s="119" t="s">
        <v>6800</v>
      </c>
      <c r="AA1827" s="119" t="s">
        <v>6801</v>
      </c>
      <c r="AB1827" s="119" t="s">
        <v>1209</v>
      </c>
      <c r="AD1827" s="300"/>
      <c r="AE1827" s="304"/>
      <c r="AF1827" s="297"/>
      <c r="AG1827" s="355">
        <v>0</v>
      </c>
      <c r="AH1827" s="297" t="s">
        <v>6797</v>
      </c>
      <c r="AI1827" s="297" t="s">
        <v>6797</v>
      </c>
      <c r="AJ1827" s="302">
        <v>4</v>
      </c>
      <c r="AX1827" s="303"/>
      <c r="AZ1827" s="303"/>
      <c r="BB1827" s="304"/>
      <c r="BC1827" s="304"/>
      <c r="BD1827" s="303"/>
      <c r="BE1827" s="303"/>
      <c r="BF1827" s="305"/>
      <c r="BG1827" s="305"/>
      <c r="BH1827" s="306" t="s">
        <v>4128</v>
      </c>
      <c r="BI1827" s="163"/>
      <c r="BJ1827" s="305" t="s">
        <v>110</v>
      </c>
      <c r="BK1827" s="305" t="s">
        <v>115</v>
      </c>
      <c r="BL1827" s="305">
        <v>0.4</v>
      </c>
      <c r="BM1827" s="307"/>
      <c r="BN1827" s="307"/>
      <c r="BO1827" s="307"/>
      <c r="BP1827" s="307"/>
      <c r="BQ1827" s="307"/>
      <c r="BR1827" s="307">
        <v>12</v>
      </c>
      <c r="BS1827" s="307">
        <v>12</v>
      </c>
      <c r="BT1827" s="307"/>
      <c r="BU1827" s="307"/>
      <c r="BV1827" s="309"/>
      <c r="BW1827" s="310"/>
      <c r="BX1827" s="305"/>
      <c r="BY1827" s="308"/>
      <c r="BZ1827" s="308"/>
      <c r="CA1827" s="308"/>
      <c r="CB1827" s="308"/>
      <c r="CC1827" s="307"/>
      <c r="CD1827" s="305"/>
      <c r="CE1827" s="310"/>
      <c r="CF1827" s="305"/>
      <c r="CG1827" s="308"/>
      <c r="CH1827" s="308"/>
      <c r="CI1827" s="308"/>
      <c r="CJ1827" s="308"/>
      <c r="CK1827" s="307"/>
      <c r="CL1827" s="307"/>
      <c r="CM1827" s="307"/>
      <c r="CN1827" s="311"/>
      <c r="CO1827" s="305"/>
      <c r="CP1827" s="305"/>
      <c r="CQ1827" s="308"/>
      <c r="CR1827" s="308"/>
      <c r="CS1827" s="308"/>
      <c r="CT1827" s="308"/>
      <c r="CW1827" s="318" t="s">
        <v>4128</v>
      </c>
      <c r="CX1827" s="318" t="s">
        <v>4155</v>
      </c>
      <c r="CY1827" s="320" t="s">
        <v>925</v>
      </c>
      <c r="CZ1827" s="319" t="s">
        <v>53</v>
      </c>
      <c r="DA1827" s="319" t="s">
        <v>53</v>
      </c>
      <c r="DB1827" s="319">
        <v>30</v>
      </c>
      <c r="DC1827" s="319">
        <v>150</v>
      </c>
      <c r="DD1827" s="319">
        <v>6</v>
      </c>
      <c r="DE1827" s="319">
        <v>6</v>
      </c>
      <c r="DF1827" s="319" t="s">
        <v>48</v>
      </c>
    </row>
    <row r="1828" spans="1:110" s="299" customFormat="1" ht="16" customHeight="1">
      <c r="A1828" s="297" t="s">
        <v>6802</v>
      </c>
      <c r="B1828" s="297" t="s">
        <v>6802</v>
      </c>
      <c r="C1828" s="119" t="s">
        <v>115</v>
      </c>
      <c r="D1828" s="119" t="s">
        <v>4083</v>
      </c>
      <c r="E1828" s="119" t="s">
        <v>4164</v>
      </c>
      <c r="F1828" s="298">
        <v>1828</v>
      </c>
      <c r="G1828" s="119"/>
      <c r="H1828" s="119"/>
      <c r="I1828" s="119"/>
      <c r="J1828" s="119"/>
      <c r="K1828" s="119" t="s">
        <v>378</v>
      </c>
      <c r="L1828" s="119"/>
      <c r="M1828" s="119" t="s">
        <v>147</v>
      </c>
      <c r="N1828" s="119"/>
      <c r="O1828" s="119"/>
      <c r="P1828" s="119"/>
      <c r="Q1828" s="119"/>
      <c r="R1828" s="119">
        <v>1</v>
      </c>
      <c r="S1828" s="119"/>
      <c r="T1828" s="119"/>
      <c r="U1828" s="119"/>
      <c r="V1828" s="119"/>
      <c r="W1828" s="119"/>
      <c r="X1828" s="119" t="s">
        <v>6803</v>
      </c>
      <c r="Y1828" s="119" t="s">
        <v>6804</v>
      </c>
      <c r="Z1828" s="119" t="s">
        <v>6805</v>
      </c>
      <c r="AA1828" s="119" t="s">
        <v>6806</v>
      </c>
      <c r="AB1828" s="119" t="s">
        <v>1209</v>
      </c>
      <c r="AD1828" s="300"/>
      <c r="AE1828" s="304"/>
      <c r="AF1828" s="297"/>
      <c r="AG1828" s="355">
        <v>0</v>
      </c>
      <c r="AH1828" s="297" t="s">
        <v>6802</v>
      </c>
      <c r="AI1828" s="297" t="s">
        <v>6802</v>
      </c>
      <c r="AJ1828" s="302">
        <v>3</v>
      </c>
      <c r="AX1828" s="303"/>
      <c r="AZ1828" s="303"/>
      <c r="BB1828" s="304"/>
      <c r="BC1828" s="304"/>
      <c r="BD1828" s="303"/>
      <c r="BE1828" s="303"/>
      <c r="BF1828" s="305"/>
      <c r="BG1828" s="305"/>
      <c r="BH1828" s="306" t="s">
        <v>4083</v>
      </c>
      <c r="BI1828" s="163"/>
      <c r="BJ1828" s="305" t="s">
        <v>110</v>
      </c>
      <c r="BK1828" s="305" t="s">
        <v>115</v>
      </c>
      <c r="BL1828" s="305">
        <v>0.7</v>
      </c>
      <c r="BM1828" s="307"/>
      <c r="BN1828" s="307"/>
      <c r="BO1828" s="307"/>
      <c r="BP1828" s="307"/>
      <c r="BQ1828" s="307"/>
      <c r="BR1828" s="307">
        <v>35</v>
      </c>
      <c r="BS1828" s="307">
        <v>35</v>
      </c>
      <c r="BT1828" s="307"/>
      <c r="BU1828" s="307"/>
      <c r="BV1828" s="309"/>
      <c r="BW1828" s="310"/>
      <c r="BX1828" s="305"/>
      <c r="BY1828" s="308"/>
      <c r="BZ1828" s="308"/>
      <c r="CA1828" s="308"/>
      <c r="CB1828" s="308"/>
      <c r="CC1828" s="307"/>
      <c r="CD1828" s="305"/>
      <c r="CE1828" s="310"/>
      <c r="CF1828" s="305"/>
      <c r="CG1828" s="308"/>
      <c r="CH1828" s="308"/>
      <c r="CI1828" s="308"/>
      <c r="CJ1828" s="308"/>
      <c r="CK1828" s="307"/>
      <c r="CL1828" s="307"/>
      <c r="CM1828" s="307"/>
      <c r="CN1828" s="311"/>
      <c r="CO1828" s="305"/>
      <c r="CP1828" s="305"/>
      <c r="CQ1828" s="308"/>
      <c r="CR1828" s="308"/>
      <c r="CS1828" s="308"/>
      <c r="CT1828" s="308"/>
      <c r="CW1828" s="318" t="s">
        <v>4083</v>
      </c>
      <c r="CX1828" s="318" t="s">
        <v>4164</v>
      </c>
      <c r="CY1828" s="320" t="s">
        <v>925</v>
      </c>
      <c r="CZ1828" s="319" t="s">
        <v>53</v>
      </c>
      <c r="DA1828" s="319" t="s">
        <v>53</v>
      </c>
      <c r="DB1828" s="319">
        <v>30</v>
      </c>
      <c r="DC1828" s="319">
        <v>150</v>
      </c>
      <c r="DD1828" s="319">
        <v>17.5</v>
      </c>
      <c r="DE1828" s="319">
        <v>17.5</v>
      </c>
      <c r="DF1828" s="319" t="s">
        <v>48</v>
      </c>
    </row>
    <row r="1829" spans="1:110" s="299" customFormat="1" ht="16" customHeight="1">
      <c r="A1829" s="297" t="s">
        <v>6807</v>
      </c>
      <c r="B1829" s="297" t="s">
        <v>6807</v>
      </c>
      <c r="C1829" s="119" t="s">
        <v>115</v>
      </c>
      <c r="D1829" s="119" t="s">
        <v>4164</v>
      </c>
      <c r="E1829" s="119" t="s">
        <v>4173</v>
      </c>
      <c r="F1829" s="298">
        <v>1829</v>
      </c>
      <c r="G1829" s="119"/>
      <c r="H1829" s="119"/>
      <c r="I1829" s="119"/>
      <c r="J1829" s="119"/>
      <c r="K1829" s="119" t="s">
        <v>378</v>
      </c>
      <c r="L1829" s="119"/>
      <c r="M1829" s="119" t="s">
        <v>147</v>
      </c>
      <c r="N1829" s="119"/>
      <c r="O1829" s="119"/>
      <c r="P1829" s="119"/>
      <c r="Q1829" s="119"/>
      <c r="R1829" s="119">
        <v>1</v>
      </c>
      <c r="S1829" s="119"/>
      <c r="T1829" s="119"/>
      <c r="U1829" s="119"/>
      <c r="V1829" s="119"/>
      <c r="W1829" s="119"/>
      <c r="X1829" s="119" t="s">
        <v>6808</v>
      </c>
      <c r="Y1829" s="119" t="s">
        <v>6809</v>
      </c>
      <c r="Z1829" s="119" t="s">
        <v>6810</v>
      </c>
      <c r="AA1829" s="119" t="s">
        <v>6811</v>
      </c>
      <c r="AB1829" s="119" t="s">
        <v>1209</v>
      </c>
      <c r="AD1829" s="300"/>
      <c r="AE1829" s="304"/>
      <c r="AF1829" s="297"/>
      <c r="AG1829" s="355">
        <v>0</v>
      </c>
      <c r="AH1829" s="297" t="s">
        <v>6807</v>
      </c>
      <c r="AI1829" s="297" t="s">
        <v>6807</v>
      </c>
      <c r="AJ1829" s="302">
        <v>4</v>
      </c>
      <c r="AX1829" s="303"/>
      <c r="AZ1829" s="303"/>
      <c r="BB1829" s="304"/>
      <c r="BC1829" s="304"/>
      <c r="BD1829" s="303"/>
      <c r="BE1829" s="303"/>
      <c r="BF1829" s="305"/>
      <c r="BG1829" s="305"/>
      <c r="BH1829" s="306" t="s">
        <v>4164</v>
      </c>
      <c r="BI1829" s="163"/>
      <c r="BJ1829" s="305" t="s">
        <v>110</v>
      </c>
      <c r="BK1829" s="305" t="s">
        <v>115</v>
      </c>
      <c r="BL1829" s="305">
        <v>0.4</v>
      </c>
      <c r="BM1829" s="307"/>
      <c r="BN1829" s="307"/>
      <c r="BO1829" s="307"/>
      <c r="BP1829" s="307"/>
      <c r="BQ1829" s="307"/>
      <c r="BR1829" s="307">
        <v>12</v>
      </c>
      <c r="BS1829" s="307">
        <v>12</v>
      </c>
      <c r="BT1829" s="307"/>
      <c r="BU1829" s="307"/>
      <c r="BV1829" s="309"/>
      <c r="BW1829" s="310"/>
      <c r="BX1829" s="305"/>
      <c r="BY1829" s="308"/>
      <c r="BZ1829" s="308"/>
      <c r="CA1829" s="308"/>
      <c r="CB1829" s="308"/>
      <c r="CC1829" s="307"/>
      <c r="CD1829" s="305"/>
      <c r="CE1829" s="310"/>
      <c r="CF1829" s="305"/>
      <c r="CG1829" s="308"/>
      <c r="CH1829" s="308"/>
      <c r="CI1829" s="308"/>
      <c r="CJ1829" s="308"/>
      <c r="CK1829" s="307"/>
      <c r="CL1829" s="307"/>
      <c r="CM1829" s="307"/>
      <c r="CN1829" s="311"/>
      <c r="CO1829" s="305"/>
      <c r="CP1829" s="305"/>
      <c r="CQ1829" s="308"/>
      <c r="CR1829" s="308"/>
      <c r="CS1829" s="308"/>
      <c r="CT1829" s="308"/>
      <c r="CW1829" s="318" t="s">
        <v>4164</v>
      </c>
      <c r="CX1829" s="318" t="s">
        <v>4173</v>
      </c>
      <c r="CY1829" s="320" t="s">
        <v>925</v>
      </c>
      <c r="CZ1829" s="319" t="s">
        <v>53</v>
      </c>
      <c r="DA1829" s="319" t="s">
        <v>53</v>
      </c>
      <c r="DB1829" s="319">
        <v>30</v>
      </c>
      <c r="DC1829" s="319">
        <v>150</v>
      </c>
      <c r="DD1829" s="319">
        <v>6</v>
      </c>
      <c r="DE1829" s="319">
        <v>6</v>
      </c>
      <c r="DF1829" s="319" t="s">
        <v>48</v>
      </c>
    </row>
    <row r="1830" spans="1:110" s="299" customFormat="1" ht="16" customHeight="1">
      <c r="A1830" s="297" t="s">
        <v>6812</v>
      </c>
      <c r="B1830" s="297" t="s">
        <v>6812</v>
      </c>
      <c r="C1830" s="119" t="s">
        <v>115</v>
      </c>
      <c r="D1830" s="119" t="s">
        <v>4164</v>
      </c>
      <c r="E1830" s="119" t="s">
        <v>4182</v>
      </c>
      <c r="F1830" s="298">
        <v>1830</v>
      </c>
      <c r="G1830" s="119"/>
      <c r="H1830" s="119"/>
      <c r="I1830" s="119"/>
      <c r="J1830" s="119"/>
      <c r="K1830" s="119" t="s">
        <v>378</v>
      </c>
      <c r="L1830" s="119"/>
      <c r="M1830" s="119" t="s">
        <v>147</v>
      </c>
      <c r="N1830" s="119"/>
      <c r="O1830" s="119"/>
      <c r="P1830" s="119"/>
      <c r="Q1830" s="119"/>
      <c r="R1830" s="119">
        <v>1</v>
      </c>
      <c r="S1830" s="119"/>
      <c r="T1830" s="119"/>
      <c r="U1830" s="119"/>
      <c r="V1830" s="119"/>
      <c r="W1830" s="119"/>
      <c r="X1830" s="119" t="s">
        <v>6813</v>
      </c>
      <c r="Y1830" s="119" t="s">
        <v>6814</v>
      </c>
      <c r="Z1830" s="119" t="s">
        <v>6815</v>
      </c>
      <c r="AA1830" s="119" t="s">
        <v>6816</v>
      </c>
      <c r="AB1830" s="119" t="s">
        <v>1209</v>
      </c>
      <c r="AD1830" s="300"/>
      <c r="AE1830" s="304"/>
      <c r="AF1830" s="297"/>
      <c r="AG1830" s="355">
        <v>0</v>
      </c>
      <c r="AH1830" s="297" t="s">
        <v>6812</v>
      </c>
      <c r="AI1830" s="297" t="s">
        <v>6812</v>
      </c>
      <c r="AJ1830" s="302">
        <v>4</v>
      </c>
      <c r="AX1830" s="303"/>
      <c r="AZ1830" s="303"/>
      <c r="BB1830" s="304"/>
      <c r="BC1830" s="304"/>
      <c r="BD1830" s="303"/>
      <c r="BE1830" s="303"/>
      <c r="BF1830" s="305"/>
      <c r="BG1830" s="305"/>
      <c r="BH1830" s="306" t="s">
        <v>4164</v>
      </c>
      <c r="BI1830" s="163"/>
      <c r="BJ1830" s="305" t="s">
        <v>110</v>
      </c>
      <c r="BK1830" s="305" t="s">
        <v>115</v>
      </c>
      <c r="BL1830" s="305">
        <v>0.4</v>
      </c>
      <c r="BM1830" s="307"/>
      <c r="BN1830" s="307"/>
      <c r="BO1830" s="307"/>
      <c r="BP1830" s="307"/>
      <c r="BQ1830" s="307"/>
      <c r="BR1830" s="307">
        <v>12</v>
      </c>
      <c r="BS1830" s="307">
        <v>12</v>
      </c>
      <c r="BT1830" s="307"/>
      <c r="BU1830" s="307"/>
      <c r="BV1830" s="309"/>
      <c r="BW1830" s="310"/>
      <c r="BX1830" s="305"/>
      <c r="BY1830" s="308"/>
      <c r="BZ1830" s="308"/>
      <c r="CA1830" s="308"/>
      <c r="CB1830" s="308"/>
      <c r="CC1830" s="307"/>
      <c r="CD1830" s="305"/>
      <c r="CE1830" s="310"/>
      <c r="CF1830" s="305"/>
      <c r="CG1830" s="308"/>
      <c r="CH1830" s="308"/>
      <c r="CI1830" s="308"/>
      <c r="CJ1830" s="308"/>
      <c r="CK1830" s="307"/>
      <c r="CL1830" s="307"/>
      <c r="CM1830" s="307"/>
      <c r="CN1830" s="311"/>
      <c r="CO1830" s="305"/>
      <c r="CP1830" s="305"/>
      <c r="CQ1830" s="308"/>
      <c r="CR1830" s="308"/>
      <c r="CS1830" s="308"/>
      <c r="CT1830" s="308"/>
      <c r="CW1830" s="318" t="s">
        <v>4164</v>
      </c>
      <c r="CX1830" s="318" t="s">
        <v>4182</v>
      </c>
      <c r="CY1830" s="320" t="s">
        <v>925</v>
      </c>
      <c r="CZ1830" s="319" t="s">
        <v>53</v>
      </c>
      <c r="DA1830" s="319" t="s">
        <v>53</v>
      </c>
      <c r="DB1830" s="319">
        <v>30</v>
      </c>
      <c r="DC1830" s="319">
        <v>150</v>
      </c>
      <c r="DD1830" s="319">
        <v>6</v>
      </c>
      <c r="DE1830" s="319">
        <v>6</v>
      </c>
      <c r="DF1830" s="319" t="s">
        <v>48</v>
      </c>
    </row>
    <row r="1831" spans="1:110" s="299" customFormat="1" ht="16" customHeight="1">
      <c r="A1831" s="297" t="s">
        <v>6817</v>
      </c>
      <c r="B1831" s="297" t="s">
        <v>6817</v>
      </c>
      <c r="C1831" s="119" t="s">
        <v>115</v>
      </c>
      <c r="D1831" s="119" t="s">
        <v>4164</v>
      </c>
      <c r="E1831" s="119" t="s">
        <v>4191</v>
      </c>
      <c r="F1831" s="298">
        <v>1831</v>
      </c>
      <c r="G1831" s="119"/>
      <c r="H1831" s="119"/>
      <c r="I1831" s="119"/>
      <c r="J1831" s="119"/>
      <c r="K1831" s="119" t="s">
        <v>378</v>
      </c>
      <c r="L1831" s="119"/>
      <c r="M1831" s="119" t="s">
        <v>147</v>
      </c>
      <c r="N1831" s="119"/>
      <c r="O1831" s="119"/>
      <c r="P1831" s="119"/>
      <c r="Q1831" s="119"/>
      <c r="R1831" s="119">
        <v>1</v>
      </c>
      <c r="S1831" s="119"/>
      <c r="T1831" s="119"/>
      <c r="U1831" s="119"/>
      <c r="V1831" s="119"/>
      <c r="W1831" s="119"/>
      <c r="X1831" s="119" t="s">
        <v>6818</v>
      </c>
      <c r="Y1831" s="119" t="s">
        <v>6819</v>
      </c>
      <c r="Z1831" s="119" t="s">
        <v>6820</v>
      </c>
      <c r="AA1831" s="119" t="s">
        <v>6821</v>
      </c>
      <c r="AB1831" s="119" t="s">
        <v>1209</v>
      </c>
      <c r="AD1831" s="300"/>
      <c r="AE1831" s="304"/>
      <c r="AF1831" s="297"/>
      <c r="AG1831" s="355">
        <v>0</v>
      </c>
      <c r="AH1831" s="297" t="s">
        <v>6817</v>
      </c>
      <c r="AI1831" s="297" t="s">
        <v>6817</v>
      </c>
      <c r="AJ1831" s="302">
        <v>4</v>
      </c>
      <c r="AX1831" s="303"/>
      <c r="AZ1831" s="303"/>
      <c r="BB1831" s="304"/>
      <c r="BC1831" s="304"/>
      <c r="BD1831" s="303"/>
      <c r="BE1831" s="303"/>
      <c r="BF1831" s="305"/>
      <c r="BG1831" s="305"/>
      <c r="BH1831" s="306" t="s">
        <v>4164</v>
      </c>
      <c r="BI1831" s="163"/>
      <c r="BJ1831" s="305" t="s">
        <v>110</v>
      </c>
      <c r="BK1831" s="305" t="s">
        <v>115</v>
      </c>
      <c r="BL1831" s="305">
        <v>0.4</v>
      </c>
      <c r="BM1831" s="307"/>
      <c r="BN1831" s="307"/>
      <c r="BO1831" s="307"/>
      <c r="BP1831" s="307"/>
      <c r="BQ1831" s="307"/>
      <c r="BR1831" s="307">
        <v>12</v>
      </c>
      <c r="BS1831" s="307">
        <v>12</v>
      </c>
      <c r="BT1831" s="307"/>
      <c r="BU1831" s="307"/>
      <c r="BV1831" s="309"/>
      <c r="BW1831" s="310"/>
      <c r="BX1831" s="305"/>
      <c r="BY1831" s="308"/>
      <c r="BZ1831" s="308"/>
      <c r="CA1831" s="308"/>
      <c r="CB1831" s="308"/>
      <c r="CC1831" s="307"/>
      <c r="CD1831" s="305"/>
      <c r="CE1831" s="310"/>
      <c r="CF1831" s="305"/>
      <c r="CG1831" s="308"/>
      <c r="CH1831" s="308"/>
      <c r="CI1831" s="308"/>
      <c r="CJ1831" s="308"/>
      <c r="CK1831" s="307"/>
      <c r="CL1831" s="307"/>
      <c r="CM1831" s="307"/>
      <c r="CN1831" s="311"/>
      <c r="CO1831" s="305"/>
      <c r="CP1831" s="305"/>
      <c r="CQ1831" s="308"/>
      <c r="CR1831" s="308"/>
      <c r="CS1831" s="308"/>
      <c r="CT1831" s="308"/>
      <c r="CW1831" s="318" t="s">
        <v>4164</v>
      </c>
      <c r="CX1831" s="318" t="s">
        <v>4191</v>
      </c>
      <c r="CY1831" s="320" t="s">
        <v>925</v>
      </c>
      <c r="CZ1831" s="319" t="s">
        <v>53</v>
      </c>
      <c r="DA1831" s="319" t="s">
        <v>53</v>
      </c>
      <c r="DB1831" s="319">
        <v>30</v>
      </c>
      <c r="DC1831" s="319">
        <v>150</v>
      </c>
      <c r="DD1831" s="319">
        <v>6</v>
      </c>
      <c r="DE1831" s="319">
        <v>6</v>
      </c>
      <c r="DF1831" s="319" t="s">
        <v>48</v>
      </c>
    </row>
    <row r="1832" spans="1:110" s="299" customFormat="1" ht="16" customHeight="1">
      <c r="A1832" s="297" t="s">
        <v>6822</v>
      </c>
      <c r="B1832" s="297" t="s">
        <v>6822</v>
      </c>
      <c r="C1832" s="119" t="s">
        <v>115</v>
      </c>
      <c r="D1832" s="119" t="s">
        <v>4066</v>
      </c>
      <c r="E1832" s="119" t="s">
        <v>4200</v>
      </c>
      <c r="F1832" s="298">
        <v>1832</v>
      </c>
      <c r="G1832" s="119"/>
      <c r="H1832" s="119"/>
      <c r="I1832" s="119"/>
      <c r="J1832" s="119"/>
      <c r="K1832" s="119" t="s">
        <v>378</v>
      </c>
      <c r="L1832" s="119"/>
      <c r="M1832" s="119" t="s">
        <v>147</v>
      </c>
      <c r="N1832" s="119"/>
      <c r="O1832" s="119"/>
      <c r="P1832" s="119"/>
      <c r="Q1832" s="119"/>
      <c r="R1832" s="119">
        <v>1</v>
      </c>
      <c r="S1832" s="119"/>
      <c r="T1832" s="119"/>
      <c r="U1832" s="119"/>
      <c r="V1832" s="119"/>
      <c r="W1832" s="119"/>
      <c r="X1832" s="119" t="s">
        <v>6823</v>
      </c>
      <c r="Y1832" s="119" t="s">
        <v>6824</v>
      </c>
      <c r="Z1832" s="119" t="s">
        <v>6825</v>
      </c>
      <c r="AA1832" s="119" t="s">
        <v>6826</v>
      </c>
      <c r="AB1832" s="119" t="s">
        <v>1209</v>
      </c>
      <c r="AD1832" s="300"/>
      <c r="AE1832" s="304"/>
      <c r="AF1832" s="297"/>
      <c r="AG1832" s="355">
        <v>0</v>
      </c>
      <c r="AH1832" s="297" t="s">
        <v>6822</v>
      </c>
      <c r="AI1832" s="297" t="s">
        <v>6822</v>
      </c>
      <c r="AJ1832" s="302">
        <v>2</v>
      </c>
      <c r="AX1832" s="303"/>
      <c r="AZ1832" s="303"/>
      <c r="BB1832" s="304"/>
      <c r="BC1832" s="304"/>
      <c r="BD1832" s="303"/>
      <c r="BE1832" s="303"/>
      <c r="BF1832" s="305"/>
      <c r="BG1832" s="305"/>
      <c r="BH1832" s="306" t="s">
        <v>4066</v>
      </c>
      <c r="BI1832" s="163"/>
      <c r="BJ1832" s="305" t="s">
        <v>110</v>
      </c>
      <c r="BK1832" s="305" t="s">
        <v>115</v>
      </c>
      <c r="BL1832" s="305">
        <v>1.5</v>
      </c>
      <c r="BM1832" s="307"/>
      <c r="BN1832" s="307"/>
      <c r="BO1832" s="307"/>
      <c r="BP1832" s="307"/>
      <c r="BQ1832" s="307"/>
      <c r="BR1832" s="307">
        <v>60</v>
      </c>
      <c r="BS1832" s="307">
        <v>60</v>
      </c>
      <c r="BT1832" s="307"/>
      <c r="BU1832" s="307"/>
      <c r="BV1832" s="309"/>
      <c r="BW1832" s="310"/>
      <c r="BX1832" s="305"/>
      <c r="BY1832" s="308"/>
      <c r="BZ1832" s="308"/>
      <c r="CA1832" s="308"/>
      <c r="CB1832" s="308"/>
      <c r="CC1832" s="307"/>
      <c r="CD1832" s="305"/>
      <c r="CE1832" s="310"/>
      <c r="CF1832" s="305"/>
      <c r="CG1832" s="308"/>
      <c r="CH1832" s="308"/>
      <c r="CI1832" s="308"/>
      <c r="CJ1832" s="308"/>
      <c r="CK1832" s="307"/>
      <c r="CL1832" s="307"/>
      <c r="CM1832" s="307"/>
      <c r="CN1832" s="311"/>
      <c r="CO1832" s="305"/>
      <c r="CP1832" s="305"/>
      <c r="CQ1832" s="308"/>
      <c r="CR1832" s="308"/>
      <c r="CS1832" s="308"/>
      <c r="CT1832" s="308"/>
      <c r="CW1832" s="318" t="s">
        <v>4066</v>
      </c>
      <c r="CX1832" s="318" t="s">
        <v>4200</v>
      </c>
      <c r="CY1832" s="320" t="s">
        <v>925</v>
      </c>
      <c r="CZ1832" s="319" t="s">
        <v>53</v>
      </c>
      <c r="DA1832" s="319" t="s">
        <v>53</v>
      </c>
      <c r="DB1832" s="319">
        <v>30</v>
      </c>
      <c r="DC1832" s="319">
        <v>150</v>
      </c>
      <c r="DD1832" s="319">
        <v>30</v>
      </c>
      <c r="DE1832" s="319">
        <v>30</v>
      </c>
      <c r="DF1832" s="319" t="s">
        <v>48</v>
      </c>
    </row>
    <row r="1833" spans="1:110" s="299" customFormat="1" ht="16" customHeight="1">
      <c r="A1833" s="297" t="s">
        <v>6827</v>
      </c>
      <c r="B1833" s="297" t="s">
        <v>6827</v>
      </c>
      <c r="C1833" s="119" t="s">
        <v>115</v>
      </c>
      <c r="D1833" s="119" t="s">
        <v>4200</v>
      </c>
      <c r="E1833" s="119" t="s">
        <v>4209</v>
      </c>
      <c r="F1833" s="298">
        <v>1833</v>
      </c>
      <c r="G1833" s="119"/>
      <c r="H1833" s="119"/>
      <c r="I1833" s="119"/>
      <c r="J1833" s="119"/>
      <c r="K1833" s="119" t="s">
        <v>378</v>
      </c>
      <c r="L1833" s="119"/>
      <c r="M1833" s="119" t="s">
        <v>147</v>
      </c>
      <c r="N1833" s="119"/>
      <c r="O1833" s="119"/>
      <c r="P1833" s="119"/>
      <c r="Q1833" s="119"/>
      <c r="R1833" s="119">
        <v>1</v>
      </c>
      <c r="S1833" s="119"/>
      <c r="T1833" s="119"/>
      <c r="U1833" s="119"/>
      <c r="V1833" s="119"/>
      <c r="W1833" s="119"/>
      <c r="X1833" s="119" t="s">
        <v>6828</v>
      </c>
      <c r="Y1833" s="119" t="s">
        <v>6829</v>
      </c>
      <c r="Z1833" s="119" t="s">
        <v>6830</v>
      </c>
      <c r="AA1833" s="119" t="s">
        <v>6831</v>
      </c>
      <c r="AB1833" s="119" t="s">
        <v>1209</v>
      </c>
      <c r="AD1833" s="300"/>
      <c r="AE1833" s="304"/>
      <c r="AF1833" s="297"/>
      <c r="AG1833" s="355">
        <v>0</v>
      </c>
      <c r="AH1833" s="297" t="s">
        <v>6827</v>
      </c>
      <c r="AI1833" s="297" t="s">
        <v>6827</v>
      </c>
      <c r="AJ1833" s="302">
        <v>3</v>
      </c>
      <c r="AX1833" s="303"/>
      <c r="AZ1833" s="303"/>
      <c r="BB1833" s="304"/>
      <c r="BC1833" s="304"/>
      <c r="BD1833" s="303"/>
      <c r="BE1833" s="303"/>
      <c r="BF1833" s="305"/>
      <c r="BG1833" s="305"/>
      <c r="BH1833" s="306" t="s">
        <v>4200</v>
      </c>
      <c r="BI1833" s="163"/>
      <c r="BJ1833" s="305" t="s">
        <v>110</v>
      </c>
      <c r="BK1833" s="305" t="s">
        <v>115</v>
      </c>
      <c r="BL1833" s="305">
        <v>0.7</v>
      </c>
      <c r="BM1833" s="307"/>
      <c r="BN1833" s="307"/>
      <c r="BO1833" s="307"/>
      <c r="BP1833" s="307"/>
      <c r="BQ1833" s="307"/>
      <c r="BR1833" s="307">
        <v>35</v>
      </c>
      <c r="BS1833" s="307">
        <v>35</v>
      </c>
      <c r="BT1833" s="307"/>
      <c r="BU1833" s="307"/>
      <c r="BV1833" s="309"/>
      <c r="BW1833" s="310"/>
      <c r="BX1833" s="305"/>
      <c r="BY1833" s="308"/>
      <c r="BZ1833" s="308"/>
      <c r="CA1833" s="308"/>
      <c r="CB1833" s="308"/>
      <c r="CC1833" s="307"/>
      <c r="CD1833" s="305"/>
      <c r="CE1833" s="310"/>
      <c r="CF1833" s="305"/>
      <c r="CG1833" s="308"/>
      <c r="CH1833" s="308"/>
      <c r="CI1833" s="308"/>
      <c r="CJ1833" s="308"/>
      <c r="CK1833" s="307"/>
      <c r="CL1833" s="307"/>
      <c r="CM1833" s="307"/>
      <c r="CN1833" s="311"/>
      <c r="CO1833" s="305"/>
      <c r="CP1833" s="305"/>
      <c r="CQ1833" s="308"/>
      <c r="CR1833" s="308"/>
      <c r="CS1833" s="308"/>
      <c r="CT1833" s="308"/>
      <c r="CW1833" s="318" t="s">
        <v>4200</v>
      </c>
      <c r="CX1833" s="318" t="s">
        <v>4209</v>
      </c>
      <c r="CY1833" s="320" t="s">
        <v>925</v>
      </c>
      <c r="CZ1833" s="319" t="s">
        <v>53</v>
      </c>
      <c r="DA1833" s="319" t="s">
        <v>53</v>
      </c>
      <c r="DB1833" s="319">
        <v>30</v>
      </c>
      <c r="DC1833" s="319">
        <v>150</v>
      </c>
      <c r="DD1833" s="319">
        <v>17.5</v>
      </c>
      <c r="DE1833" s="319">
        <v>17.5</v>
      </c>
      <c r="DF1833" s="319" t="s">
        <v>48</v>
      </c>
    </row>
    <row r="1834" spans="1:110" s="299" customFormat="1" ht="16" customHeight="1">
      <c r="A1834" s="297" t="s">
        <v>6832</v>
      </c>
      <c r="B1834" s="297" t="s">
        <v>6832</v>
      </c>
      <c r="C1834" s="119" t="s">
        <v>115</v>
      </c>
      <c r="D1834" s="119" t="s">
        <v>4209</v>
      </c>
      <c r="E1834" s="119" t="s">
        <v>4218</v>
      </c>
      <c r="F1834" s="298">
        <v>1834</v>
      </c>
      <c r="G1834" s="119"/>
      <c r="H1834" s="119"/>
      <c r="I1834" s="119"/>
      <c r="J1834" s="119"/>
      <c r="K1834" s="119" t="s">
        <v>378</v>
      </c>
      <c r="L1834" s="119"/>
      <c r="M1834" s="119" t="s">
        <v>147</v>
      </c>
      <c r="N1834" s="119"/>
      <c r="O1834" s="119"/>
      <c r="P1834" s="119"/>
      <c r="Q1834" s="119"/>
      <c r="R1834" s="119">
        <v>1</v>
      </c>
      <c r="S1834" s="119"/>
      <c r="T1834" s="119"/>
      <c r="U1834" s="119"/>
      <c r="V1834" s="119"/>
      <c r="W1834" s="119"/>
      <c r="X1834" s="119" t="s">
        <v>6833</v>
      </c>
      <c r="Y1834" s="119" t="s">
        <v>6834</v>
      </c>
      <c r="Z1834" s="119" t="s">
        <v>6835</v>
      </c>
      <c r="AA1834" s="119" t="s">
        <v>6836</v>
      </c>
      <c r="AB1834" s="119" t="s">
        <v>1209</v>
      </c>
      <c r="AD1834" s="300"/>
      <c r="AE1834" s="304"/>
      <c r="AF1834" s="297"/>
      <c r="AG1834" s="355">
        <v>0</v>
      </c>
      <c r="AH1834" s="297" t="s">
        <v>6832</v>
      </c>
      <c r="AI1834" s="297" t="s">
        <v>6832</v>
      </c>
      <c r="AJ1834" s="302">
        <v>4</v>
      </c>
      <c r="AX1834" s="303"/>
      <c r="AZ1834" s="303"/>
      <c r="BB1834" s="304"/>
      <c r="BC1834" s="304"/>
      <c r="BD1834" s="303"/>
      <c r="BE1834" s="303"/>
      <c r="BF1834" s="305"/>
      <c r="BG1834" s="305"/>
      <c r="BH1834" s="306" t="s">
        <v>4209</v>
      </c>
      <c r="BI1834" s="163"/>
      <c r="BJ1834" s="305" t="s">
        <v>110</v>
      </c>
      <c r="BK1834" s="305" t="s">
        <v>115</v>
      </c>
      <c r="BL1834" s="305">
        <v>0.4</v>
      </c>
      <c r="BM1834" s="307"/>
      <c r="BN1834" s="307"/>
      <c r="BO1834" s="307"/>
      <c r="BP1834" s="307"/>
      <c r="BQ1834" s="307"/>
      <c r="BR1834" s="307">
        <v>12</v>
      </c>
      <c r="BS1834" s="307">
        <v>12</v>
      </c>
      <c r="BT1834" s="307"/>
      <c r="BU1834" s="307"/>
      <c r="BV1834" s="309"/>
      <c r="BW1834" s="310"/>
      <c r="BX1834" s="305"/>
      <c r="BY1834" s="308"/>
      <c r="BZ1834" s="308"/>
      <c r="CA1834" s="308"/>
      <c r="CB1834" s="308"/>
      <c r="CC1834" s="307"/>
      <c r="CD1834" s="305"/>
      <c r="CE1834" s="310"/>
      <c r="CF1834" s="305"/>
      <c r="CG1834" s="308"/>
      <c r="CH1834" s="308"/>
      <c r="CI1834" s="308"/>
      <c r="CJ1834" s="308"/>
      <c r="CK1834" s="307"/>
      <c r="CL1834" s="307"/>
      <c r="CM1834" s="307"/>
      <c r="CN1834" s="311"/>
      <c r="CO1834" s="305"/>
      <c r="CP1834" s="305"/>
      <c r="CQ1834" s="308"/>
      <c r="CR1834" s="308"/>
      <c r="CS1834" s="308"/>
      <c r="CT1834" s="308"/>
      <c r="CW1834" s="318" t="s">
        <v>4209</v>
      </c>
      <c r="CX1834" s="318" t="s">
        <v>4218</v>
      </c>
      <c r="CY1834" s="320" t="s">
        <v>925</v>
      </c>
      <c r="CZ1834" s="319" t="s">
        <v>53</v>
      </c>
      <c r="DA1834" s="319" t="s">
        <v>53</v>
      </c>
      <c r="DB1834" s="319">
        <v>30</v>
      </c>
      <c r="DC1834" s="319">
        <v>150</v>
      </c>
      <c r="DD1834" s="319">
        <v>6</v>
      </c>
      <c r="DE1834" s="319">
        <v>6</v>
      </c>
      <c r="DF1834" s="319" t="s">
        <v>48</v>
      </c>
    </row>
    <row r="1835" spans="1:110" s="299" customFormat="1" ht="16" customHeight="1">
      <c r="A1835" s="297" t="s">
        <v>6837</v>
      </c>
      <c r="B1835" s="297" t="s">
        <v>6837</v>
      </c>
      <c r="C1835" s="119" t="s">
        <v>115</v>
      </c>
      <c r="D1835" s="119" t="s">
        <v>4209</v>
      </c>
      <c r="E1835" s="119" t="s">
        <v>4227</v>
      </c>
      <c r="F1835" s="298">
        <v>1835</v>
      </c>
      <c r="G1835" s="119"/>
      <c r="H1835" s="119"/>
      <c r="I1835" s="119"/>
      <c r="J1835" s="119"/>
      <c r="K1835" s="119" t="s">
        <v>378</v>
      </c>
      <c r="L1835" s="119"/>
      <c r="M1835" s="119" t="s">
        <v>147</v>
      </c>
      <c r="N1835" s="119"/>
      <c r="O1835" s="119"/>
      <c r="P1835" s="119"/>
      <c r="Q1835" s="119"/>
      <c r="R1835" s="119">
        <v>1</v>
      </c>
      <c r="S1835" s="119"/>
      <c r="T1835" s="119"/>
      <c r="U1835" s="119"/>
      <c r="V1835" s="119"/>
      <c r="W1835" s="119"/>
      <c r="X1835" s="119" t="s">
        <v>6838</v>
      </c>
      <c r="Y1835" s="119" t="s">
        <v>6839</v>
      </c>
      <c r="Z1835" s="119" t="s">
        <v>6840</v>
      </c>
      <c r="AA1835" s="119" t="s">
        <v>6841</v>
      </c>
      <c r="AB1835" s="119" t="s">
        <v>1209</v>
      </c>
      <c r="AD1835" s="300"/>
      <c r="AE1835" s="304"/>
      <c r="AF1835" s="297"/>
      <c r="AG1835" s="355">
        <v>0</v>
      </c>
      <c r="AH1835" s="297" t="s">
        <v>6837</v>
      </c>
      <c r="AI1835" s="297" t="s">
        <v>6837</v>
      </c>
      <c r="AJ1835" s="302">
        <v>4</v>
      </c>
      <c r="AX1835" s="303"/>
      <c r="AZ1835" s="303"/>
      <c r="BB1835" s="304"/>
      <c r="BC1835" s="304"/>
      <c r="BD1835" s="303"/>
      <c r="BE1835" s="303"/>
      <c r="BF1835" s="305"/>
      <c r="BG1835" s="305"/>
      <c r="BH1835" s="306" t="s">
        <v>4209</v>
      </c>
      <c r="BI1835" s="163"/>
      <c r="BJ1835" s="305" t="s">
        <v>110</v>
      </c>
      <c r="BK1835" s="305" t="s">
        <v>115</v>
      </c>
      <c r="BL1835" s="305">
        <v>0.4</v>
      </c>
      <c r="BM1835" s="307"/>
      <c r="BN1835" s="307"/>
      <c r="BO1835" s="307"/>
      <c r="BP1835" s="307"/>
      <c r="BQ1835" s="307"/>
      <c r="BR1835" s="307">
        <v>12</v>
      </c>
      <c r="BS1835" s="307">
        <v>12</v>
      </c>
      <c r="BT1835" s="307"/>
      <c r="BU1835" s="307"/>
      <c r="BV1835" s="309"/>
      <c r="BW1835" s="310"/>
      <c r="BX1835" s="305"/>
      <c r="BY1835" s="308"/>
      <c r="BZ1835" s="308"/>
      <c r="CA1835" s="308"/>
      <c r="CB1835" s="308"/>
      <c r="CC1835" s="307"/>
      <c r="CD1835" s="305"/>
      <c r="CE1835" s="310"/>
      <c r="CF1835" s="305"/>
      <c r="CG1835" s="308"/>
      <c r="CH1835" s="308"/>
      <c r="CI1835" s="308"/>
      <c r="CJ1835" s="308"/>
      <c r="CK1835" s="307"/>
      <c r="CL1835" s="307"/>
      <c r="CM1835" s="307"/>
      <c r="CN1835" s="311"/>
      <c r="CO1835" s="305"/>
      <c r="CP1835" s="305"/>
      <c r="CQ1835" s="308"/>
      <c r="CR1835" s="308"/>
      <c r="CS1835" s="308"/>
      <c r="CT1835" s="308"/>
      <c r="CW1835" s="318" t="s">
        <v>4209</v>
      </c>
      <c r="CX1835" s="318" t="s">
        <v>4227</v>
      </c>
      <c r="CY1835" s="320" t="s">
        <v>925</v>
      </c>
      <c r="CZ1835" s="319" t="s">
        <v>53</v>
      </c>
      <c r="DA1835" s="319" t="s">
        <v>53</v>
      </c>
      <c r="DB1835" s="319">
        <v>30</v>
      </c>
      <c r="DC1835" s="319">
        <v>150</v>
      </c>
      <c r="DD1835" s="319">
        <v>6</v>
      </c>
      <c r="DE1835" s="319">
        <v>6</v>
      </c>
      <c r="DF1835" s="319" t="s">
        <v>48</v>
      </c>
    </row>
    <row r="1836" spans="1:110" s="299" customFormat="1" ht="16" customHeight="1">
      <c r="A1836" s="297" t="s">
        <v>6842</v>
      </c>
      <c r="B1836" s="297" t="s">
        <v>6842</v>
      </c>
      <c r="C1836" s="119" t="s">
        <v>115</v>
      </c>
      <c r="D1836" s="119" t="s">
        <v>4209</v>
      </c>
      <c r="E1836" s="119" t="s">
        <v>4236</v>
      </c>
      <c r="F1836" s="298">
        <v>1836</v>
      </c>
      <c r="G1836" s="119"/>
      <c r="H1836" s="119"/>
      <c r="I1836" s="119"/>
      <c r="J1836" s="119"/>
      <c r="K1836" s="119" t="s">
        <v>378</v>
      </c>
      <c r="L1836" s="119"/>
      <c r="M1836" s="119" t="s">
        <v>147</v>
      </c>
      <c r="N1836" s="119"/>
      <c r="O1836" s="119"/>
      <c r="P1836" s="119"/>
      <c r="Q1836" s="119"/>
      <c r="R1836" s="119">
        <v>1</v>
      </c>
      <c r="S1836" s="119"/>
      <c r="T1836" s="119"/>
      <c r="U1836" s="119"/>
      <c r="V1836" s="119"/>
      <c r="W1836" s="119"/>
      <c r="X1836" s="119" t="s">
        <v>6843</v>
      </c>
      <c r="Y1836" s="119" t="s">
        <v>6844</v>
      </c>
      <c r="Z1836" s="119" t="s">
        <v>6845</v>
      </c>
      <c r="AA1836" s="119" t="s">
        <v>6846</v>
      </c>
      <c r="AB1836" s="119" t="s">
        <v>1209</v>
      </c>
      <c r="AD1836" s="300"/>
      <c r="AE1836" s="304"/>
      <c r="AF1836" s="297"/>
      <c r="AG1836" s="355">
        <v>0</v>
      </c>
      <c r="AH1836" s="297" t="s">
        <v>6842</v>
      </c>
      <c r="AI1836" s="297" t="s">
        <v>6842</v>
      </c>
      <c r="AJ1836" s="302">
        <v>4</v>
      </c>
      <c r="AX1836" s="303"/>
      <c r="AZ1836" s="303"/>
      <c r="BB1836" s="304"/>
      <c r="BC1836" s="304"/>
      <c r="BD1836" s="303"/>
      <c r="BE1836" s="303"/>
      <c r="BF1836" s="305"/>
      <c r="BG1836" s="305"/>
      <c r="BH1836" s="306" t="s">
        <v>4209</v>
      </c>
      <c r="BI1836" s="163"/>
      <c r="BJ1836" s="305" t="s">
        <v>110</v>
      </c>
      <c r="BK1836" s="305" t="s">
        <v>115</v>
      </c>
      <c r="BL1836" s="305">
        <v>0.4</v>
      </c>
      <c r="BM1836" s="307"/>
      <c r="BN1836" s="307"/>
      <c r="BO1836" s="307"/>
      <c r="BP1836" s="307"/>
      <c r="BQ1836" s="307"/>
      <c r="BR1836" s="307">
        <v>12</v>
      </c>
      <c r="BS1836" s="307">
        <v>12</v>
      </c>
      <c r="BT1836" s="307"/>
      <c r="BU1836" s="307"/>
      <c r="BV1836" s="309"/>
      <c r="BW1836" s="310"/>
      <c r="BX1836" s="305"/>
      <c r="BY1836" s="308"/>
      <c r="BZ1836" s="308"/>
      <c r="CA1836" s="308"/>
      <c r="CB1836" s="308"/>
      <c r="CC1836" s="307"/>
      <c r="CD1836" s="305"/>
      <c r="CE1836" s="310"/>
      <c r="CF1836" s="305"/>
      <c r="CG1836" s="308"/>
      <c r="CH1836" s="308"/>
      <c r="CI1836" s="308"/>
      <c r="CJ1836" s="308"/>
      <c r="CK1836" s="307"/>
      <c r="CL1836" s="307"/>
      <c r="CM1836" s="307"/>
      <c r="CN1836" s="311"/>
      <c r="CO1836" s="305"/>
      <c r="CP1836" s="305"/>
      <c r="CQ1836" s="308"/>
      <c r="CR1836" s="308"/>
      <c r="CS1836" s="308"/>
      <c r="CT1836" s="308"/>
      <c r="CW1836" s="318" t="s">
        <v>4209</v>
      </c>
      <c r="CX1836" s="318" t="s">
        <v>4236</v>
      </c>
      <c r="CY1836" s="320" t="s">
        <v>925</v>
      </c>
      <c r="CZ1836" s="319" t="s">
        <v>53</v>
      </c>
      <c r="DA1836" s="319" t="s">
        <v>53</v>
      </c>
      <c r="DB1836" s="319">
        <v>30</v>
      </c>
      <c r="DC1836" s="319">
        <v>150</v>
      </c>
      <c r="DD1836" s="319">
        <v>6</v>
      </c>
      <c r="DE1836" s="319">
        <v>6</v>
      </c>
      <c r="DF1836" s="319" t="s">
        <v>48</v>
      </c>
    </row>
    <row r="1837" spans="1:110" s="299" customFormat="1" ht="16" customHeight="1">
      <c r="A1837" s="297" t="s">
        <v>6847</v>
      </c>
      <c r="B1837" s="297" t="s">
        <v>6847</v>
      </c>
      <c r="C1837" s="119" t="s">
        <v>115</v>
      </c>
      <c r="D1837" s="119" t="s">
        <v>4200</v>
      </c>
      <c r="E1837" s="119" t="s">
        <v>4245</v>
      </c>
      <c r="F1837" s="298">
        <v>1837</v>
      </c>
      <c r="G1837" s="119"/>
      <c r="H1837" s="119"/>
      <c r="I1837" s="119"/>
      <c r="J1837" s="119"/>
      <c r="K1837" s="119" t="s">
        <v>378</v>
      </c>
      <c r="L1837" s="119"/>
      <c r="M1837" s="119" t="s">
        <v>147</v>
      </c>
      <c r="N1837" s="119"/>
      <c r="O1837" s="119"/>
      <c r="P1837" s="119"/>
      <c r="Q1837" s="119"/>
      <c r="R1837" s="119">
        <v>1</v>
      </c>
      <c r="S1837" s="119"/>
      <c r="T1837" s="119"/>
      <c r="U1837" s="119"/>
      <c r="V1837" s="119"/>
      <c r="W1837" s="119"/>
      <c r="X1837" s="119" t="s">
        <v>6848</v>
      </c>
      <c r="Y1837" s="119" t="s">
        <v>6849</v>
      </c>
      <c r="Z1837" s="119" t="s">
        <v>6850</v>
      </c>
      <c r="AA1837" s="119" t="s">
        <v>6851</v>
      </c>
      <c r="AB1837" s="119" t="s">
        <v>1209</v>
      </c>
      <c r="AD1837" s="300"/>
      <c r="AE1837" s="304"/>
      <c r="AF1837" s="297"/>
      <c r="AG1837" s="355">
        <v>0</v>
      </c>
      <c r="AH1837" s="297" t="s">
        <v>6847</v>
      </c>
      <c r="AI1837" s="297" t="s">
        <v>6847</v>
      </c>
      <c r="AJ1837" s="302">
        <v>3</v>
      </c>
      <c r="AX1837" s="303"/>
      <c r="AZ1837" s="303"/>
      <c r="BB1837" s="304"/>
      <c r="BC1837" s="304"/>
      <c r="BD1837" s="303"/>
      <c r="BE1837" s="303"/>
      <c r="BF1837" s="305"/>
      <c r="BG1837" s="305"/>
      <c r="BH1837" s="306" t="s">
        <v>4200</v>
      </c>
      <c r="BI1837" s="163"/>
      <c r="BJ1837" s="305" t="s">
        <v>110</v>
      </c>
      <c r="BK1837" s="305" t="s">
        <v>115</v>
      </c>
      <c r="BL1837" s="305">
        <v>0.7</v>
      </c>
      <c r="BM1837" s="307"/>
      <c r="BN1837" s="307"/>
      <c r="BO1837" s="307"/>
      <c r="BP1837" s="307"/>
      <c r="BQ1837" s="307"/>
      <c r="BR1837" s="307">
        <v>35</v>
      </c>
      <c r="BS1837" s="307">
        <v>35</v>
      </c>
      <c r="BT1837" s="307"/>
      <c r="BU1837" s="307"/>
      <c r="BV1837" s="309"/>
      <c r="BW1837" s="310"/>
      <c r="BX1837" s="305"/>
      <c r="BY1837" s="308"/>
      <c r="BZ1837" s="308"/>
      <c r="CA1837" s="308"/>
      <c r="CB1837" s="308"/>
      <c r="CC1837" s="307"/>
      <c r="CD1837" s="305"/>
      <c r="CE1837" s="310"/>
      <c r="CF1837" s="305"/>
      <c r="CG1837" s="308"/>
      <c r="CH1837" s="308"/>
      <c r="CI1837" s="308"/>
      <c r="CJ1837" s="308"/>
      <c r="CK1837" s="307"/>
      <c r="CL1837" s="307"/>
      <c r="CM1837" s="307"/>
      <c r="CN1837" s="311"/>
      <c r="CO1837" s="305"/>
      <c r="CP1837" s="305"/>
      <c r="CQ1837" s="308"/>
      <c r="CR1837" s="308"/>
      <c r="CS1837" s="308"/>
      <c r="CT1837" s="308"/>
      <c r="CW1837" s="318" t="s">
        <v>4200</v>
      </c>
      <c r="CX1837" s="318" t="s">
        <v>4245</v>
      </c>
      <c r="CY1837" s="320" t="s">
        <v>925</v>
      </c>
      <c r="CZ1837" s="319" t="s">
        <v>53</v>
      </c>
      <c r="DA1837" s="319" t="s">
        <v>53</v>
      </c>
      <c r="DB1837" s="319">
        <v>30</v>
      </c>
      <c r="DC1837" s="319">
        <v>150</v>
      </c>
      <c r="DD1837" s="319">
        <v>17.5</v>
      </c>
      <c r="DE1837" s="319">
        <v>17.5</v>
      </c>
      <c r="DF1837" s="319" t="s">
        <v>48</v>
      </c>
    </row>
    <row r="1838" spans="1:110" s="299" customFormat="1" ht="16" customHeight="1">
      <c r="A1838" s="297" t="s">
        <v>6852</v>
      </c>
      <c r="B1838" s="297" t="s">
        <v>6852</v>
      </c>
      <c r="C1838" s="119" t="s">
        <v>115</v>
      </c>
      <c r="D1838" s="119" t="s">
        <v>4245</v>
      </c>
      <c r="E1838" s="119" t="s">
        <v>4254</v>
      </c>
      <c r="F1838" s="298">
        <v>1838</v>
      </c>
      <c r="G1838" s="119"/>
      <c r="H1838" s="119"/>
      <c r="I1838" s="119"/>
      <c r="J1838" s="119"/>
      <c r="K1838" s="119" t="s">
        <v>378</v>
      </c>
      <c r="L1838" s="119"/>
      <c r="M1838" s="119" t="s">
        <v>147</v>
      </c>
      <c r="N1838" s="119"/>
      <c r="O1838" s="119"/>
      <c r="P1838" s="119"/>
      <c r="Q1838" s="119"/>
      <c r="R1838" s="119">
        <v>1</v>
      </c>
      <c r="S1838" s="119"/>
      <c r="T1838" s="119"/>
      <c r="U1838" s="119"/>
      <c r="V1838" s="119"/>
      <c r="W1838" s="119"/>
      <c r="X1838" s="119" t="s">
        <v>6853</v>
      </c>
      <c r="Y1838" s="119" t="s">
        <v>6854</v>
      </c>
      <c r="Z1838" s="119" t="s">
        <v>6855</v>
      </c>
      <c r="AA1838" s="119" t="s">
        <v>6856</v>
      </c>
      <c r="AB1838" s="119" t="s">
        <v>1209</v>
      </c>
      <c r="AD1838" s="300"/>
      <c r="AE1838" s="304"/>
      <c r="AF1838" s="297"/>
      <c r="AG1838" s="355">
        <v>0</v>
      </c>
      <c r="AH1838" s="297" t="s">
        <v>6852</v>
      </c>
      <c r="AI1838" s="297" t="s">
        <v>6852</v>
      </c>
      <c r="AJ1838" s="302">
        <v>4</v>
      </c>
      <c r="AX1838" s="303"/>
      <c r="AZ1838" s="303"/>
      <c r="BB1838" s="304"/>
      <c r="BC1838" s="304"/>
      <c r="BD1838" s="303"/>
      <c r="BE1838" s="303"/>
      <c r="BF1838" s="305"/>
      <c r="BG1838" s="305"/>
      <c r="BH1838" s="306" t="s">
        <v>4245</v>
      </c>
      <c r="BI1838" s="163"/>
      <c r="BJ1838" s="305" t="s">
        <v>110</v>
      </c>
      <c r="BK1838" s="305" t="s">
        <v>115</v>
      </c>
      <c r="BL1838" s="305">
        <v>0.4</v>
      </c>
      <c r="BM1838" s="307"/>
      <c r="BN1838" s="307"/>
      <c r="BO1838" s="307"/>
      <c r="BP1838" s="307"/>
      <c r="BQ1838" s="307"/>
      <c r="BR1838" s="307">
        <v>12</v>
      </c>
      <c r="BS1838" s="307">
        <v>12</v>
      </c>
      <c r="BT1838" s="307"/>
      <c r="BU1838" s="307"/>
      <c r="BV1838" s="309"/>
      <c r="BW1838" s="310"/>
      <c r="BX1838" s="305"/>
      <c r="BY1838" s="308"/>
      <c r="BZ1838" s="308"/>
      <c r="CA1838" s="308"/>
      <c r="CB1838" s="308"/>
      <c r="CC1838" s="307"/>
      <c r="CD1838" s="305"/>
      <c r="CE1838" s="310"/>
      <c r="CF1838" s="305"/>
      <c r="CG1838" s="308"/>
      <c r="CH1838" s="308"/>
      <c r="CI1838" s="308"/>
      <c r="CJ1838" s="308"/>
      <c r="CK1838" s="307"/>
      <c r="CL1838" s="307"/>
      <c r="CM1838" s="307"/>
      <c r="CN1838" s="311"/>
      <c r="CO1838" s="305"/>
      <c r="CP1838" s="305"/>
      <c r="CQ1838" s="308"/>
      <c r="CR1838" s="308"/>
      <c r="CS1838" s="308"/>
      <c r="CT1838" s="308"/>
      <c r="CW1838" s="318" t="s">
        <v>4245</v>
      </c>
      <c r="CX1838" s="318" t="s">
        <v>4254</v>
      </c>
      <c r="CY1838" s="320" t="s">
        <v>925</v>
      </c>
      <c r="CZ1838" s="319" t="s">
        <v>53</v>
      </c>
      <c r="DA1838" s="319" t="s">
        <v>53</v>
      </c>
      <c r="DB1838" s="319">
        <v>30</v>
      </c>
      <c r="DC1838" s="319">
        <v>150</v>
      </c>
      <c r="DD1838" s="319">
        <v>6</v>
      </c>
      <c r="DE1838" s="319">
        <v>6</v>
      </c>
      <c r="DF1838" s="319" t="s">
        <v>48</v>
      </c>
    </row>
    <row r="1839" spans="1:110" s="299" customFormat="1" ht="16" customHeight="1">
      <c r="A1839" s="297" t="s">
        <v>6857</v>
      </c>
      <c r="B1839" s="297" t="s">
        <v>6857</v>
      </c>
      <c r="C1839" s="119" t="s">
        <v>115</v>
      </c>
      <c r="D1839" s="119" t="s">
        <v>4245</v>
      </c>
      <c r="E1839" s="119" t="s">
        <v>4263</v>
      </c>
      <c r="F1839" s="298">
        <v>1839</v>
      </c>
      <c r="G1839" s="119"/>
      <c r="H1839" s="119"/>
      <c r="I1839" s="119"/>
      <c r="J1839" s="119"/>
      <c r="K1839" s="119" t="s">
        <v>378</v>
      </c>
      <c r="L1839" s="119"/>
      <c r="M1839" s="119" t="s">
        <v>147</v>
      </c>
      <c r="N1839" s="119"/>
      <c r="O1839" s="119"/>
      <c r="P1839" s="119"/>
      <c r="Q1839" s="119"/>
      <c r="R1839" s="119">
        <v>1</v>
      </c>
      <c r="S1839" s="119"/>
      <c r="T1839" s="119"/>
      <c r="U1839" s="119"/>
      <c r="V1839" s="119"/>
      <c r="W1839" s="119"/>
      <c r="X1839" s="119" t="s">
        <v>6858</v>
      </c>
      <c r="Y1839" s="119" t="s">
        <v>6859</v>
      </c>
      <c r="Z1839" s="119" t="s">
        <v>6860</v>
      </c>
      <c r="AA1839" s="119" t="s">
        <v>6861</v>
      </c>
      <c r="AB1839" s="119" t="s">
        <v>1209</v>
      </c>
      <c r="AD1839" s="300"/>
      <c r="AE1839" s="304"/>
      <c r="AF1839" s="297"/>
      <c r="AG1839" s="355">
        <v>0</v>
      </c>
      <c r="AH1839" s="297" t="s">
        <v>6857</v>
      </c>
      <c r="AI1839" s="297" t="s">
        <v>6857</v>
      </c>
      <c r="AJ1839" s="302">
        <v>4</v>
      </c>
      <c r="AX1839" s="303"/>
      <c r="AZ1839" s="303"/>
      <c r="BB1839" s="304"/>
      <c r="BC1839" s="304"/>
      <c r="BD1839" s="303"/>
      <c r="BE1839" s="303"/>
      <c r="BF1839" s="305"/>
      <c r="BG1839" s="305"/>
      <c r="BH1839" s="306" t="s">
        <v>4245</v>
      </c>
      <c r="BI1839" s="163"/>
      <c r="BJ1839" s="305" t="s">
        <v>110</v>
      </c>
      <c r="BK1839" s="305" t="s">
        <v>115</v>
      </c>
      <c r="BL1839" s="305">
        <v>0.4</v>
      </c>
      <c r="BM1839" s="307"/>
      <c r="BN1839" s="307"/>
      <c r="BO1839" s="307"/>
      <c r="BP1839" s="307"/>
      <c r="BQ1839" s="307"/>
      <c r="BR1839" s="307">
        <v>12</v>
      </c>
      <c r="BS1839" s="307">
        <v>12</v>
      </c>
      <c r="BT1839" s="307"/>
      <c r="BU1839" s="307"/>
      <c r="BV1839" s="309"/>
      <c r="BW1839" s="310"/>
      <c r="BX1839" s="305"/>
      <c r="BY1839" s="308"/>
      <c r="BZ1839" s="308"/>
      <c r="CA1839" s="308"/>
      <c r="CB1839" s="308"/>
      <c r="CC1839" s="307"/>
      <c r="CD1839" s="305"/>
      <c r="CE1839" s="310"/>
      <c r="CF1839" s="305"/>
      <c r="CG1839" s="308"/>
      <c r="CH1839" s="308"/>
      <c r="CI1839" s="308"/>
      <c r="CJ1839" s="308"/>
      <c r="CK1839" s="307"/>
      <c r="CL1839" s="307"/>
      <c r="CM1839" s="307"/>
      <c r="CN1839" s="311"/>
      <c r="CO1839" s="305"/>
      <c r="CP1839" s="305"/>
      <c r="CQ1839" s="308"/>
      <c r="CR1839" s="308"/>
      <c r="CS1839" s="308"/>
      <c r="CT1839" s="308"/>
      <c r="CW1839" s="318" t="s">
        <v>4245</v>
      </c>
      <c r="CX1839" s="318" t="s">
        <v>4263</v>
      </c>
      <c r="CY1839" s="320" t="s">
        <v>925</v>
      </c>
      <c r="CZ1839" s="319" t="s">
        <v>53</v>
      </c>
      <c r="DA1839" s="319" t="s">
        <v>53</v>
      </c>
      <c r="DB1839" s="319">
        <v>30</v>
      </c>
      <c r="DC1839" s="319">
        <v>150</v>
      </c>
      <c r="DD1839" s="319">
        <v>6</v>
      </c>
      <c r="DE1839" s="319">
        <v>6</v>
      </c>
      <c r="DF1839" s="319" t="s">
        <v>48</v>
      </c>
    </row>
    <row r="1840" spans="1:110" s="299" customFormat="1" ht="16" customHeight="1">
      <c r="A1840" s="297" t="s">
        <v>6862</v>
      </c>
      <c r="B1840" s="297" t="s">
        <v>6862</v>
      </c>
      <c r="C1840" s="119" t="s">
        <v>115</v>
      </c>
      <c r="D1840" s="119" t="s">
        <v>4245</v>
      </c>
      <c r="E1840" s="119" t="s">
        <v>4272</v>
      </c>
      <c r="F1840" s="298">
        <v>1840</v>
      </c>
      <c r="G1840" s="119"/>
      <c r="H1840" s="119"/>
      <c r="I1840" s="119"/>
      <c r="J1840" s="119"/>
      <c r="K1840" s="119" t="s">
        <v>378</v>
      </c>
      <c r="L1840" s="119"/>
      <c r="M1840" s="119" t="s">
        <v>147</v>
      </c>
      <c r="N1840" s="119"/>
      <c r="O1840" s="119"/>
      <c r="P1840" s="119"/>
      <c r="Q1840" s="119"/>
      <c r="R1840" s="119">
        <v>1</v>
      </c>
      <c r="S1840" s="119"/>
      <c r="T1840" s="119"/>
      <c r="U1840" s="119"/>
      <c r="V1840" s="119"/>
      <c r="W1840" s="119"/>
      <c r="X1840" s="119" t="s">
        <v>6863</v>
      </c>
      <c r="Y1840" s="119" t="s">
        <v>6864</v>
      </c>
      <c r="Z1840" s="119" t="s">
        <v>6865</v>
      </c>
      <c r="AA1840" s="119" t="s">
        <v>6866</v>
      </c>
      <c r="AB1840" s="119" t="s">
        <v>1209</v>
      </c>
      <c r="AD1840" s="300"/>
      <c r="AE1840" s="304"/>
      <c r="AF1840" s="297"/>
      <c r="AG1840" s="355">
        <v>0</v>
      </c>
      <c r="AH1840" s="297" t="s">
        <v>6862</v>
      </c>
      <c r="AI1840" s="297" t="s">
        <v>6862</v>
      </c>
      <c r="AJ1840" s="302">
        <v>4</v>
      </c>
      <c r="AX1840" s="303"/>
      <c r="AZ1840" s="303"/>
      <c r="BB1840" s="304"/>
      <c r="BC1840" s="304"/>
      <c r="BD1840" s="303"/>
      <c r="BE1840" s="303"/>
      <c r="BF1840" s="305"/>
      <c r="BG1840" s="305"/>
      <c r="BH1840" s="306" t="s">
        <v>4245</v>
      </c>
      <c r="BI1840" s="163"/>
      <c r="BJ1840" s="305" t="s">
        <v>110</v>
      </c>
      <c r="BK1840" s="305" t="s">
        <v>115</v>
      </c>
      <c r="BL1840" s="305">
        <v>0.4</v>
      </c>
      <c r="BM1840" s="307"/>
      <c r="BN1840" s="307"/>
      <c r="BO1840" s="307"/>
      <c r="BP1840" s="307"/>
      <c r="BQ1840" s="307"/>
      <c r="BR1840" s="307">
        <v>12</v>
      </c>
      <c r="BS1840" s="307">
        <v>12</v>
      </c>
      <c r="BT1840" s="307"/>
      <c r="BU1840" s="307"/>
      <c r="BV1840" s="309"/>
      <c r="BW1840" s="310"/>
      <c r="BX1840" s="305"/>
      <c r="BY1840" s="308"/>
      <c r="BZ1840" s="308"/>
      <c r="CA1840" s="308"/>
      <c r="CB1840" s="308"/>
      <c r="CC1840" s="307"/>
      <c r="CD1840" s="305"/>
      <c r="CE1840" s="310"/>
      <c r="CF1840" s="305"/>
      <c r="CG1840" s="308"/>
      <c r="CH1840" s="308"/>
      <c r="CI1840" s="308"/>
      <c r="CJ1840" s="308"/>
      <c r="CK1840" s="307"/>
      <c r="CL1840" s="307"/>
      <c r="CM1840" s="307"/>
      <c r="CN1840" s="311"/>
      <c r="CO1840" s="305"/>
      <c r="CP1840" s="305"/>
      <c r="CQ1840" s="308"/>
      <c r="CR1840" s="308"/>
      <c r="CS1840" s="308"/>
      <c r="CT1840" s="308"/>
      <c r="CW1840" s="318" t="s">
        <v>4245</v>
      </c>
      <c r="CX1840" s="318" t="s">
        <v>4272</v>
      </c>
      <c r="CY1840" s="320" t="s">
        <v>925</v>
      </c>
      <c r="CZ1840" s="319" t="s">
        <v>53</v>
      </c>
      <c r="DA1840" s="319" t="s">
        <v>53</v>
      </c>
      <c r="DB1840" s="319">
        <v>30</v>
      </c>
      <c r="DC1840" s="319">
        <v>150</v>
      </c>
      <c r="DD1840" s="319">
        <v>6</v>
      </c>
      <c r="DE1840" s="319">
        <v>6</v>
      </c>
      <c r="DF1840" s="319" t="s">
        <v>48</v>
      </c>
    </row>
    <row r="1841" spans="1:110" s="299" customFormat="1" ht="16" customHeight="1">
      <c r="A1841" s="297" t="s">
        <v>6867</v>
      </c>
      <c r="B1841" s="297" t="s">
        <v>6867</v>
      </c>
      <c r="C1841" s="119" t="s">
        <v>115</v>
      </c>
      <c r="D1841" s="119" t="s">
        <v>4200</v>
      </c>
      <c r="E1841" s="119" t="s">
        <v>4281</v>
      </c>
      <c r="F1841" s="298">
        <v>1841</v>
      </c>
      <c r="G1841" s="119"/>
      <c r="H1841" s="119"/>
      <c r="I1841" s="119"/>
      <c r="J1841" s="119"/>
      <c r="K1841" s="119" t="s">
        <v>378</v>
      </c>
      <c r="L1841" s="119"/>
      <c r="M1841" s="119" t="s">
        <v>147</v>
      </c>
      <c r="N1841" s="119"/>
      <c r="O1841" s="119"/>
      <c r="P1841" s="119"/>
      <c r="Q1841" s="119"/>
      <c r="R1841" s="119">
        <v>1</v>
      </c>
      <c r="S1841" s="119"/>
      <c r="T1841" s="119"/>
      <c r="U1841" s="119"/>
      <c r="V1841" s="119"/>
      <c r="W1841" s="119"/>
      <c r="X1841" s="119" t="s">
        <v>6868</v>
      </c>
      <c r="Y1841" s="119" t="s">
        <v>6869</v>
      </c>
      <c r="Z1841" s="119" t="s">
        <v>6870</v>
      </c>
      <c r="AA1841" s="119" t="s">
        <v>6871</v>
      </c>
      <c r="AB1841" s="119" t="s">
        <v>1209</v>
      </c>
      <c r="AD1841" s="300"/>
      <c r="AE1841" s="304"/>
      <c r="AF1841" s="297"/>
      <c r="AG1841" s="355">
        <v>0</v>
      </c>
      <c r="AH1841" s="297" t="s">
        <v>6867</v>
      </c>
      <c r="AI1841" s="297" t="s">
        <v>6867</v>
      </c>
      <c r="AJ1841" s="302">
        <v>3</v>
      </c>
      <c r="AX1841" s="303"/>
      <c r="AZ1841" s="303"/>
      <c r="BB1841" s="304"/>
      <c r="BC1841" s="304"/>
      <c r="BD1841" s="303"/>
      <c r="BE1841" s="303"/>
      <c r="BF1841" s="305"/>
      <c r="BG1841" s="305"/>
      <c r="BH1841" s="306" t="s">
        <v>4200</v>
      </c>
      <c r="BI1841" s="163"/>
      <c r="BJ1841" s="305" t="s">
        <v>110</v>
      </c>
      <c r="BK1841" s="305" t="s">
        <v>115</v>
      </c>
      <c r="BL1841" s="305">
        <v>0.7</v>
      </c>
      <c r="BM1841" s="307"/>
      <c r="BN1841" s="307"/>
      <c r="BO1841" s="307"/>
      <c r="BP1841" s="307"/>
      <c r="BQ1841" s="307"/>
      <c r="BR1841" s="307">
        <v>35</v>
      </c>
      <c r="BS1841" s="307">
        <v>35</v>
      </c>
      <c r="BT1841" s="307"/>
      <c r="BU1841" s="307"/>
      <c r="BV1841" s="309"/>
      <c r="BW1841" s="310"/>
      <c r="BX1841" s="305"/>
      <c r="BY1841" s="308"/>
      <c r="BZ1841" s="308"/>
      <c r="CA1841" s="308"/>
      <c r="CB1841" s="308"/>
      <c r="CC1841" s="307"/>
      <c r="CD1841" s="305"/>
      <c r="CE1841" s="310"/>
      <c r="CF1841" s="305"/>
      <c r="CG1841" s="308"/>
      <c r="CH1841" s="308"/>
      <c r="CI1841" s="308"/>
      <c r="CJ1841" s="308"/>
      <c r="CK1841" s="307"/>
      <c r="CL1841" s="307"/>
      <c r="CM1841" s="307"/>
      <c r="CN1841" s="311"/>
      <c r="CO1841" s="305"/>
      <c r="CP1841" s="305"/>
      <c r="CQ1841" s="308"/>
      <c r="CR1841" s="308"/>
      <c r="CS1841" s="308"/>
      <c r="CT1841" s="308"/>
      <c r="CW1841" s="318" t="s">
        <v>4200</v>
      </c>
      <c r="CX1841" s="318" t="s">
        <v>4281</v>
      </c>
      <c r="CY1841" s="320" t="s">
        <v>925</v>
      </c>
      <c r="CZ1841" s="319" t="s">
        <v>53</v>
      </c>
      <c r="DA1841" s="319" t="s">
        <v>53</v>
      </c>
      <c r="DB1841" s="319">
        <v>30</v>
      </c>
      <c r="DC1841" s="319">
        <v>150</v>
      </c>
      <c r="DD1841" s="319">
        <v>17.5</v>
      </c>
      <c r="DE1841" s="319">
        <v>17.5</v>
      </c>
      <c r="DF1841" s="319" t="s">
        <v>48</v>
      </c>
    </row>
    <row r="1842" spans="1:110" s="299" customFormat="1" ht="16" customHeight="1">
      <c r="A1842" s="297" t="s">
        <v>6872</v>
      </c>
      <c r="B1842" s="297" t="s">
        <v>6872</v>
      </c>
      <c r="C1842" s="119" t="s">
        <v>115</v>
      </c>
      <c r="D1842" s="119" t="s">
        <v>4281</v>
      </c>
      <c r="E1842" s="119" t="s">
        <v>4290</v>
      </c>
      <c r="F1842" s="298">
        <v>1842</v>
      </c>
      <c r="G1842" s="119"/>
      <c r="H1842" s="119"/>
      <c r="I1842" s="119"/>
      <c r="J1842" s="119"/>
      <c r="K1842" s="119" t="s">
        <v>378</v>
      </c>
      <c r="L1842" s="119"/>
      <c r="M1842" s="119" t="s">
        <v>147</v>
      </c>
      <c r="N1842" s="119"/>
      <c r="O1842" s="119"/>
      <c r="P1842" s="119"/>
      <c r="Q1842" s="119"/>
      <c r="R1842" s="119">
        <v>1</v>
      </c>
      <c r="S1842" s="119"/>
      <c r="T1842" s="119"/>
      <c r="U1842" s="119"/>
      <c r="V1842" s="119"/>
      <c r="W1842" s="119"/>
      <c r="X1842" s="119" t="s">
        <v>6873</v>
      </c>
      <c r="Y1842" s="119" t="s">
        <v>6874</v>
      </c>
      <c r="Z1842" s="119" t="s">
        <v>6875</v>
      </c>
      <c r="AA1842" s="119" t="s">
        <v>6876</v>
      </c>
      <c r="AB1842" s="119" t="s">
        <v>1209</v>
      </c>
      <c r="AD1842" s="300"/>
      <c r="AE1842" s="304"/>
      <c r="AF1842" s="297"/>
      <c r="AG1842" s="355">
        <v>0</v>
      </c>
      <c r="AH1842" s="297" t="s">
        <v>6872</v>
      </c>
      <c r="AI1842" s="297" t="s">
        <v>6872</v>
      </c>
      <c r="AJ1842" s="302">
        <v>4</v>
      </c>
      <c r="AX1842" s="303"/>
      <c r="AZ1842" s="303"/>
      <c r="BB1842" s="304"/>
      <c r="BC1842" s="304"/>
      <c r="BD1842" s="303"/>
      <c r="BE1842" s="303"/>
      <c r="BF1842" s="305"/>
      <c r="BG1842" s="305"/>
      <c r="BH1842" s="306" t="s">
        <v>4281</v>
      </c>
      <c r="BI1842" s="163"/>
      <c r="BJ1842" s="305" t="s">
        <v>110</v>
      </c>
      <c r="BK1842" s="305" t="s">
        <v>115</v>
      </c>
      <c r="BL1842" s="305">
        <v>0.4</v>
      </c>
      <c r="BM1842" s="307"/>
      <c r="BN1842" s="307"/>
      <c r="BO1842" s="307"/>
      <c r="BP1842" s="307"/>
      <c r="BQ1842" s="307"/>
      <c r="BR1842" s="307">
        <v>12</v>
      </c>
      <c r="BS1842" s="307">
        <v>12</v>
      </c>
      <c r="BT1842" s="307"/>
      <c r="BU1842" s="307"/>
      <c r="BV1842" s="309"/>
      <c r="BW1842" s="310"/>
      <c r="BX1842" s="305"/>
      <c r="BY1842" s="308"/>
      <c r="BZ1842" s="308"/>
      <c r="CA1842" s="308"/>
      <c r="CB1842" s="308"/>
      <c r="CC1842" s="307"/>
      <c r="CD1842" s="305"/>
      <c r="CE1842" s="310"/>
      <c r="CF1842" s="305"/>
      <c r="CG1842" s="308"/>
      <c r="CH1842" s="308"/>
      <c r="CI1842" s="308"/>
      <c r="CJ1842" s="308"/>
      <c r="CK1842" s="307"/>
      <c r="CL1842" s="307"/>
      <c r="CM1842" s="307"/>
      <c r="CN1842" s="311"/>
      <c r="CO1842" s="305"/>
      <c r="CP1842" s="305"/>
      <c r="CQ1842" s="308"/>
      <c r="CR1842" s="308"/>
      <c r="CS1842" s="308"/>
      <c r="CT1842" s="308"/>
      <c r="CW1842" s="318" t="s">
        <v>4281</v>
      </c>
      <c r="CX1842" s="318" t="s">
        <v>4290</v>
      </c>
      <c r="CY1842" s="320" t="s">
        <v>925</v>
      </c>
      <c r="CZ1842" s="319" t="s">
        <v>53</v>
      </c>
      <c r="DA1842" s="319" t="s">
        <v>53</v>
      </c>
      <c r="DB1842" s="319">
        <v>30</v>
      </c>
      <c r="DC1842" s="319">
        <v>150</v>
      </c>
      <c r="DD1842" s="319">
        <v>6</v>
      </c>
      <c r="DE1842" s="319">
        <v>6</v>
      </c>
      <c r="DF1842" s="319" t="s">
        <v>48</v>
      </c>
    </row>
    <row r="1843" spans="1:110" s="299" customFormat="1" ht="16" customHeight="1">
      <c r="A1843" s="297" t="s">
        <v>6877</v>
      </c>
      <c r="B1843" s="297" t="s">
        <v>6877</v>
      </c>
      <c r="C1843" s="119" t="s">
        <v>115</v>
      </c>
      <c r="D1843" s="119" t="s">
        <v>4281</v>
      </c>
      <c r="E1843" s="119" t="s">
        <v>4299</v>
      </c>
      <c r="F1843" s="298">
        <v>1843</v>
      </c>
      <c r="G1843" s="119"/>
      <c r="H1843" s="119"/>
      <c r="I1843" s="119"/>
      <c r="J1843" s="119"/>
      <c r="K1843" s="119" t="s">
        <v>378</v>
      </c>
      <c r="L1843" s="119"/>
      <c r="M1843" s="119" t="s">
        <v>147</v>
      </c>
      <c r="N1843" s="119"/>
      <c r="O1843" s="119"/>
      <c r="P1843" s="119"/>
      <c r="Q1843" s="119"/>
      <c r="R1843" s="119">
        <v>1</v>
      </c>
      <c r="S1843" s="119"/>
      <c r="T1843" s="119"/>
      <c r="U1843" s="119"/>
      <c r="V1843" s="119"/>
      <c r="W1843" s="119"/>
      <c r="X1843" s="119" t="s">
        <v>6878</v>
      </c>
      <c r="Y1843" s="119" t="s">
        <v>6879</v>
      </c>
      <c r="Z1843" s="119" t="s">
        <v>6880</v>
      </c>
      <c r="AA1843" s="119" t="s">
        <v>6881</v>
      </c>
      <c r="AB1843" s="119" t="s">
        <v>1209</v>
      </c>
      <c r="AD1843" s="300"/>
      <c r="AE1843" s="304"/>
      <c r="AF1843" s="297"/>
      <c r="AG1843" s="355">
        <v>0</v>
      </c>
      <c r="AH1843" s="297" t="s">
        <v>6877</v>
      </c>
      <c r="AI1843" s="297" t="s">
        <v>6877</v>
      </c>
      <c r="AJ1843" s="302">
        <v>4</v>
      </c>
      <c r="AX1843" s="303"/>
      <c r="AZ1843" s="303"/>
      <c r="BB1843" s="304"/>
      <c r="BC1843" s="304"/>
      <c r="BD1843" s="303"/>
      <c r="BE1843" s="303"/>
      <c r="BF1843" s="305"/>
      <c r="BG1843" s="305"/>
      <c r="BH1843" s="306" t="s">
        <v>4281</v>
      </c>
      <c r="BI1843" s="163"/>
      <c r="BJ1843" s="305" t="s">
        <v>110</v>
      </c>
      <c r="BK1843" s="305" t="s">
        <v>115</v>
      </c>
      <c r="BL1843" s="305">
        <v>0.4</v>
      </c>
      <c r="BM1843" s="307"/>
      <c r="BN1843" s="307"/>
      <c r="BO1843" s="307"/>
      <c r="BP1843" s="307"/>
      <c r="BQ1843" s="307"/>
      <c r="BR1843" s="307">
        <v>12</v>
      </c>
      <c r="BS1843" s="307">
        <v>12</v>
      </c>
      <c r="BT1843" s="307"/>
      <c r="BU1843" s="307"/>
      <c r="BV1843" s="309"/>
      <c r="BW1843" s="310"/>
      <c r="BX1843" s="305"/>
      <c r="BY1843" s="308"/>
      <c r="BZ1843" s="308"/>
      <c r="CA1843" s="308"/>
      <c r="CB1843" s="308"/>
      <c r="CC1843" s="307"/>
      <c r="CD1843" s="305"/>
      <c r="CE1843" s="310"/>
      <c r="CF1843" s="305"/>
      <c r="CG1843" s="308"/>
      <c r="CH1843" s="308"/>
      <c r="CI1843" s="308"/>
      <c r="CJ1843" s="308"/>
      <c r="CK1843" s="307"/>
      <c r="CL1843" s="307"/>
      <c r="CM1843" s="307"/>
      <c r="CN1843" s="311"/>
      <c r="CO1843" s="305"/>
      <c r="CP1843" s="305"/>
      <c r="CQ1843" s="308"/>
      <c r="CR1843" s="308"/>
      <c r="CS1843" s="308"/>
      <c r="CT1843" s="308"/>
      <c r="CW1843" s="318" t="s">
        <v>4281</v>
      </c>
      <c r="CX1843" s="318" t="s">
        <v>4299</v>
      </c>
      <c r="CY1843" s="320" t="s">
        <v>925</v>
      </c>
      <c r="CZ1843" s="319" t="s">
        <v>53</v>
      </c>
      <c r="DA1843" s="319" t="s">
        <v>53</v>
      </c>
      <c r="DB1843" s="319">
        <v>30</v>
      </c>
      <c r="DC1843" s="319">
        <v>150</v>
      </c>
      <c r="DD1843" s="319">
        <v>6</v>
      </c>
      <c r="DE1843" s="319">
        <v>6</v>
      </c>
      <c r="DF1843" s="319" t="s">
        <v>48</v>
      </c>
    </row>
    <row r="1844" spans="1:110" s="299" customFormat="1" ht="16" customHeight="1">
      <c r="A1844" s="297" t="s">
        <v>6882</v>
      </c>
      <c r="B1844" s="297" t="s">
        <v>6882</v>
      </c>
      <c r="C1844" s="119" t="s">
        <v>115</v>
      </c>
      <c r="D1844" s="119" t="s">
        <v>4281</v>
      </c>
      <c r="E1844" s="119" t="s">
        <v>4308</v>
      </c>
      <c r="F1844" s="298">
        <v>1844</v>
      </c>
      <c r="G1844" s="119"/>
      <c r="H1844" s="119"/>
      <c r="I1844" s="119"/>
      <c r="J1844" s="119"/>
      <c r="K1844" s="119" t="s">
        <v>378</v>
      </c>
      <c r="L1844" s="119"/>
      <c r="M1844" s="119" t="s">
        <v>147</v>
      </c>
      <c r="N1844" s="119"/>
      <c r="O1844" s="119"/>
      <c r="P1844" s="119"/>
      <c r="Q1844" s="119"/>
      <c r="R1844" s="119">
        <v>1</v>
      </c>
      <c r="S1844" s="119"/>
      <c r="T1844" s="119"/>
      <c r="U1844" s="119"/>
      <c r="V1844" s="119"/>
      <c r="W1844" s="119"/>
      <c r="X1844" s="119" t="s">
        <v>6883</v>
      </c>
      <c r="Y1844" s="119" t="s">
        <v>6884</v>
      </c>
      <c r="Z1844" s="119" t="s">
        <v>6885</v>
      </c>
      <c r="AA1844" s="119" t="s">
        <v>6886</v>
      </c>
      <c r="AB1844" s="119" t="s">
        <v>1209</v>
      </c>
      <c r="AD1844" s="300"/>
      <c r="AE1844" s="304"/>
      <c r="AF1844" s="297"/>
      <c r="AG1844" s="355">
        <v>0</v>
      </c>
      <c r="AH1844" s="297" t="s">
        <v>6882</v>
      </c>
      <c r="AI1844" s="297" t="s">
        <v>6882</v>
      </c>
      <c r="AJ1844" s="302">
        <v>4</v>
      </c>
      <c r="AX1844" s="303"/>
      <c r="AZ1844" s="303"/>
      <c r="BB1844" s="304"/>
      <c r="BC1844" s="304"/>
      <c r="BD1844" s="303"/>
      <c r="BE1844" s="303"/>
      <c r="BF1844" s="305"/>
      <c r="BG1844" s="305"/>
      <c r="BH1844" s="306" t="s">
        <v>4281</v>
      </c>
      <c r="BI1844" s="163"/>
      <c r="BJ1844" s="305" t="s">
        <v>110</v>
      </c>
      <c r="BK1844" s="305" t="s">
        <v>115</v>
      </c>
      <c r="BL1844" s="305">
        <v>0.4</v>
      </c>
      <c r="BM1844" s="307"/>
      <c r="BN1844" s="307"/>
      <c r="BO1844" s="307"/>
      <c r="BP1844" s="307"/>
      <c r="BQ1844" s="307"/>
      <c r="BR1844" s="307">
        <v>12</v>
      </c>
      <c r="BS1844" s="307">
        <v>12</v>
      </c>
      <c r="BT1844" s="307"/>
      <c r="BU1844" s="307"/>
      <c r="BV1844" s="309"/>
      <c r="BW1844" s="310"/>
      <c r="BX1844" s="305"/>
      <c r="BY1844" s="308"/>
      <c r="BZ1844" s="308"/>
      <c r="CA1844" s="308"/>
      <c r="CB1844" s="308"/>
      <c r="CC1844" s="307"/>
      <c r="CD1844" s="305"/>
      <c r="CE1844" s="310"/>
      <c r="CF1844" s="305"/>
      <c r="CG1844" s="308"/>
      <c r="CH1844" s="308"/>
      <c r="CI1844" s="308"/>
      <c r="CJ1844" s="308"/>
      <c r="CK1844" s="307"/>
      <c r="CL1844" s="307"/>
      <c r="CM1844" s="307"/>
      <c r="CN1844" s="311"/>
      <c r="CO1844" s="305"/>
      <c r="CP1844" s="305"/>
      <c r="CQ1844" s="308"/>
      <c r="CR1844" s="308"/>
      <c r="CS1844" s="308"/>
      <c r="CT1844" s="308"/>
      <c r="CW1844" s="318" t="s">
        <v>4281</v>
      </c>
      <c r="CX1844" s="318" t="s">
        <v>4308</v>
      </c>
      <c r="CY1844" s="320" t="s">
        <v>925</v>
      </c>
      <c r="CZ1844" s="319" t="s">
        <v>53</v>
      </c>
      <c r="DA1844" s="319" t="s">
        <v>53</v>
      </c>
      <c r="DB1844" s="319">
        <v>30</v>
      </c>
      <c r="DC1844" s="319">
        <v>150</v>
      </c>
      <c r="DD1844" s="319">
        <v>6</v>
      </c>
      <c r="DE1844" s="319">
        <v>6</v>
      </c>
      <c r="DF1844" s="319" t="s">
        <v>48</v>
      </c>
    </row>
    <row r="1845" spans="1:110" s="299" customFormat="1" ht="16" customHeight="1">
      <c r="A1845" s="297" t="s">
        <v>6887</v>
      </c>
      <c r="B1845" s="297" t="s">
        <v>6887</v>
      </c>
      <c r="C1845" s="119" t="s">
        <v>115</v>
      </c>
      <c r="D1845" s="119" t="s">
        <v>4066</v>
      </c>
      <c r="E1845" s="119" t="s">
        <v>4317</v>
      </c>
      <c r="F1845" s="298">
        <v>1845</v>
      </c>
      <c r="G1845" s="119"/>
      <c r="H1845" s="119"/>
      <c r="I1845" s="119"/>
      <c r="J1845" s="119"/>
      <c r="K1845" s="119" t="s">
        <v>378</v>
      </c>
      <c r="L1845" s="119"/>
      <c r="M1845" s="119" t="s">
        <v>147</v>
      </c>
      <c r="N1845" s="119"/>
      <c r="O1845" s="119"/>
      <c r="P1845" s="119"/>
      <c r="Q1845" s="119"/>
      <c r="R1845" s="119">
        <v>1</v>
      </c>
      <c r="S1845" s="119"/>
      <c r="T1845" s="119"/>
      <c r="U1845" s="119"/>
      <c r="V1845" s="119"/>
      <c r="W1845" s="119"/>
      <c r="X1845" s="119" t="s">
        <v>6888</v>
      </c>
      <c r="Y1845" s="119" t="s">
        <v>6889</v>
      </c>
      <c r="Z1845" s="119" t="s">
        <v>6890</v>
      </c>
      <c r="AA1845" s="119" t="s">
        <v>6891</v>
      </c>
      <c r="AB1845" s="119" t="s">
        <v>1209</v>
      </c>
      <c r="AD1845" s="300"/>
      <c r="AE1845" s="304"/>
      <c r="AF1845" s="297"/>
      <c r="AG1845" s="355">
        <v>0</v>
      </c>
      <c r="AH1845" s="297" t="s">
        <v>6887</v>
      </c>
      <c r="AI1845" s="297" t="s">
        <v>6887</v>
      </c>
      <c r="AJ1845" s="302">
        <v>2</v>
      </c>
      <c r="AX1845" s="303"/>
      <c r="AZ1845" s="303"/>
      <c r="BB1845" s="304"/>
      <c r="BC1845" s="304"/>
      <c r="BD1845" s="303"/>
      <c r="BE1845" s="303"/>
      <c r="BF1845" s="305"/>
      <c r="BG1845" s="305"/>
      <c r="BH1845" s="306" t="s">
        <v>4066</v>
      </c>
      <c r="BI1845" s="163"/>
      <c r="BJ1845" s="305" t="s">
        <v>110</v>
      </c>
      <c r="BK1845" s="305" t="s">
        <v>115</v>
      </c>
      <c r="BL1845" s="305">
        <v>1.5</v>
      </c>
      <c r="BM1845" s="307"/>
      <c r="BN1845" s="307"/>
      <c r="BO1845" s="307"/>
      <c r="BP1845" s="307"/>
      <c r="BQ1845" s="307"/>
      <c r="BR1845" s="307">
        <v>60</v>
      </c>
      <c r="BS1845" s="307">
        <v>60</v>
      </c>
      <c r="BT1845" s="307"/>
      <c r="BU1845" s="307"/>
      <c r="BV1845" s="309"/>
      <c r="BW1845" s="310"/>
      <c r="BX1845" s="305"/>
      <c r="BY1845" s="308"/>
      <c r="BZ1845" s="308"/>
      <c r="CA1845" s="308"/>
      <c r="CB1845" s="308"/>
      <c r="CC1845" s="307"/>
      <c r="CD1845" s="305"/>
      <c r="CE1845" s="310"/>
      <c r="CF1845" s="305"/>
      <c r="CG1845" s="308"/>
      <c r="CH1845" s="308"/>
      <c r="CI1845" s="308"/>
      <c r="CJ1845" s="308"/>
      <c r="CK1845" s="307"/>
      <c r="CL1845" s="307"/>
      <c r="CM1845" s="307"/>
      <c r="CN1845" s="311"/>
      <c r="CO1845" s="305"/>
      <c r="CP1845" s="305"/>
      <c r="CQ1845" s="308"/>
      <c r="CR1845" s="308"/>
      <c r="CS1845" s="308"/>
      <c r="CT1845" s="308"/>
      <c r="CW1845" s="318" t="s">
        <v>4066</v>
      </c>
      <c r="CX1845" s="318" t="s">
        <v>4317</v>
      </c>
      <c r="CY1845" s="320" t="s">
        <v>925</v>
      </c>
      <c r="CZ1845" s="319" t="s">
        <v>53</v>
      </c>
      <c r="DA1845" s="319" t="s">
        <v>53</v>
      </c>
      <c r="DB1845" s="319">
        <v>30</v>
      </c>
      <c r="DC1845" s="319">
        <v>150</v>
      </c>
      <c r="DD1845" s="319">
        <v>30</v>
      </c>
      <c r="DE1845" s="319">
        <v>30</v>
      </c>
      <c r="DF1845" s="319" t="s">
        <v>48</v>
      </c>
    </row>
    <row r="1846" spans="1:110" s="299" customFormat="1" ht="16" customHeight="1">
      <c r="A1846" s="297" t="s">
        <v>6892</v>
      </c>
      <c r="B1846" s="297" t="s">
        <v>6892</v>
      </c>
      <c r="C1846" s="119" t="s">
        <v>115</v>
      </c>
      <c r="D1846" s="119" t="s">
        <v>4317</v>
      </c>
      <c r="E1846" s="119" t="s">
        <v>4326</v>
      </c>
      <c r="F1846" s="298">
        <v>1846</v>
      </c>
      <c r="G1846" s="119"/>
      <c r="H1846" s="119"/>
      <c r="I1846" s="119"/>
      <c r="J1846" s="119"/>
      <c r="K1846" s="119" t="s">
        <v>378</v>
      </c>
      <c r="L1846" s="119"/>
      <c r="M1846" s="119" t="s">
        <v>147</v>
      </c>
      <c r="N1846" s="119"/>
      <c r="O1846" s="119"/>
      <c r="P1846" s="119"/>
      <c r="Q1846" s="119"/>
      <c r="R1846" s="119">
        <v>1</v>
      </c>
      <c r="S1846" s="119"/>
      <c r="T1846" s="119"/>
      <c r="U1846" s="119"/>
      <c r="V1846" s="119"/>
      <c r="W1846" s="119"/>
      <c r="X1846" s="119" t="s">
        <v>6893</v>
      </c>
      <c r="Y1846" s="119" t="s">
        <v>6894</v>
      </c>
      <c r="Z1846" s="119" t="s">
        <v>6895</v>
      </c>
      <c r="AA1846" s="119" t="s">
        <v>6896</v>
      </c>
      <c r="AB1846" s="119" t="s">
        <v>1209</v>
      </c>
      <c r="AD1846" s="300"/>
      <c r="AE1846" s="304"/>
      <c r="AF1846" s="297"/>
      <c r="AG1846" s="355">
        <v>0</v>
      </c>
      <c r="AH1846" s="297" t="s">
        <v>6892</v>
      </c>
      <c r="AI1846" s="297" t="s">
        <v>6892</v>
      </c>
      <c r="AJ1846" s="302">
        <v>3</v>
      </c>
      <c r="AX1846" s="303"/>
      <c r="AZ1846" s="303"/>
      <c r="BB1846" s="304"/>
      <c r="BC1846" s="304"/>
      <c r="BD1846" s="303"/>
      <c r="BE1846" s="303"/>
      <c r="BF1846" s="305"/>
      <c r="BG1846" s="305"/>
      <c r="BH1846" s="306" t="s">
        <v>4317</v>
      </c>
      <c r="BI1846" s="163"/>
      <c r="BJ1846" s="305" t="s">
        <v>110</v>
      </c>
      <c r="BK1846" s="305" t="s">
        <v>115</v>
      </c>
      <c r="BL1846" s="305">
        <v>0.7</v>
      </c>
      <c r="BM1846" s="307"/>
      <c r="BN1846" s="307"/>
      <c r="BO1846" s="307"/>
      <c r="BP1846" s="307"/>
      <c r="BQ1846" s="307"/>
      <c r="BR1846" s="307">
        <v>35</v>
      </c>
      <c r="BS1846" s="307">
        <v>35</v>
      </c>
      <c r="BT1846" s="307"/>
      <c r="BU1846" s="307"/>
      <c r="BV1846" s="309"/>
      <c r="BW1846" s="310"/>
      <c r="BX1846" s="305"/>
      <c r="BY1846" s="308"/>
      <c r="BZ1846" s="308"/>
      <c r="CA1846" s="308"/>
      <c r="CB1846" s="308"/>
      <c r="CC1846" s="307"/>
      <c r="CD1846" s="305"/>
      <c r="CE1846" s="310"/>
      <c r="CF1846" s="305"/>
      <c r="CG1846" s="308"/>
      <c r="CH1846" s="308"/>
      <c r="CI1846" s="308"/>
      <c r="CJ1846" s="308"/>
      <c r="CK1846" s="307"/>
      <c r="CL1846" s="307"/>
      <c r="CM1846" s="307"/>
      <c r="CN1846" s="311"/>
      <c r="CO1846" s="305"/>
      <c r="CP1846" s="305"/>
      <c r="CQ1846" s="308"/>
      <c r="CR1846" s="308"/>
      <c r="CS1846" s="308"/>
      <c r="CT1846" s="308"/>
      <c r="CW1846" s="318" t="s">
        <v>4317</v>
      </c>
      <c r="CX1846" s="318" t="s">
        <v>4326</v>
      </c>
      <c r="CY1846" s="320" t="s">
        <v>925</v>
      </c>
      <c r="CZ1846" s="319" t="s">
        <v>53</v>
      </c>
      <c r="DA1846" s="319" t="s">
        <v>53</v>
      </c>
      <c r="DB1846" s="319">
        <v>30</v>
      </c>
      <c r="DC1846" s="319">
        <v>150</v>
      </c>
      <c r="DD1846" s="319">
        <v>17.5</v>
      </c>
      <c r="DE1846" s="319">
        <v>17.5</v>
      </c>
      <c r="DF1846" s="319" t="s">
        <v>48</v>
      </c>
    </row>
    <row r="1847" spans="1:110" s="299" customFormat="1" ht="16" customHeight="1">
      <c r="A1847" s="297" t="s">
        <v>6897</v>
      </c>
      <c r="B1847" s="297" t="s">
        <v>6897</v>
      </c>
      <c r="C1847" s="119" t="s">
        <v>115</v>
      </c>
      <c r="D1847" s="119" t="s">
        <v>4326</v>
      </c>
      <c r="E1847" s="119" t="s">
        <v>4335</v>
      </c>
      <c r="F1847" s="298">
        <v>1847</v>
      </c>
      <c r="G1847" s="119"/>
      <c r="H1847" s="119"/>
      <c r="I1847" s="119"/>
      <c r="J1847" s="119"/>
      <c r="K1847" s="119" t="s">
        <v>378</v>
      </c>
      <c r="L1847" s="119"/>
      <c r="M1847" s="119" t="s">
        <v>147</v>
      </c>
      <c r="N1847" s="119"/>
      <c r="O1847" s="119"/>
      <c r="P1847" s="119"/>
      <c r="Q1847" s="119"/>
      <c r="R1847" s="119">
        <v>1</v>
      </c>
      <c r="S1847" s="119"/>
      <c r="T1847" s="119"/>
      <c r="U1847" s="119"/>
      <c r="V1847" s="119"/>
      <c r="W1847" s="119"/>
      <c r="X1847" s="119" t="s">
        <v>6898</v>
      </c>
      <c r="Y1847" s="119" t="s">
        <v>6899</v>
      </c>
      <c r="Z1847" s="119" t="s">
        <v>6900</v>
      </c>
      <c r="AA1847" s="119" t="s">
        <v>6901</v>
      </c>
      <c r="AB1847" s="119" t="s">
        <v>1209</v>
      </c>
      <c r="AD1847" s="300"/>
      <c r="AE1847" s="304"/>
      <c r="AF1847" s="297"/>
      <c r="AG1847" s="355">
        <v>0</v>
      </c>
      <c r="AH1847" s="297" t="s">
        <v>6897</v>
      </c>
      <c r="AI1847" s="297" t="s">
        <v>6897</v>
      </c>
      <c r="AJ1847" s="302">
        <v>4</v>
      </c>
      <c r="AX1847" s="303"/>
      <c r="AZ1847" s="303"/>
      <c r="BB1847" s="304"/>
      <c r="BC1847" s="304"/>
      <c r="BD1847" s="303"/>
      <c r="BE1847" s="303"/>
      <c r="BF1847" s="305"/>
      <c r="BG1847" s="305"/>
      <c r="BH1847" s="306" t="s">
        <v>4326</v>
      </c>
      <c r="BI1847" s="163"/>
      <c r="BJ1847" s="305" t="s">
        <v>110</v>
      </c>
      <c r="BK1847" s="305" t="s">
        <v>115</v>
      </c>
      <c r="BL1847" s="305">
        <v>0.4</v>
      </c>
      <c r="BM1847" s="307"/>
      <c r="BN1847" s="307"/>
      <c r="BO1847" s="307"/>
      <c r="BP1847" s="307"/>
      <c r="BQ1847" s="307"/>
      <c r="BR1847" s="307">
        <v>12</v>
      </c>
      <c r="BS1847" s="307">
        <v>12</v>
      </c>
      <c r="BT1847" s="307"/>
      <c r="BU1847" s="307"/>
      <c r="BV1847" s="309"/>
      <c r="BW1847" s="310"/>
      <c r="BX1847" s="305"/>
      <c r="BY1847" s="308"/>
      <c r="BZ1847" s="308"/>
      <c r="CA1847" s="308"/>
      <c r="CB1847" s="308"/>
      <c r="CC1847" s="307"/>
      <c r="CD1847" s="305"/>
      <c r="CE1847" s="310"/>
      <c r="CF1847" s="305"/>
      <c r="CG1847" s="308"/>
      <c r="CH1847" s="308"/>
      <c r="CI1847" s="308"/>
      <c r="CJ1847" s="308"/>
      <c r="CK1847" s="307"/>
      <c r="CL1847" s="307"/>
      <c r="CM1847" s="307"/>
      <c r="CN1847" s="311"/>
      <c r="CO1847" s="305"/>
      <c r="CP1847" s="305"/>
      <c r="CQ1847" s="308"/>
      <c r="CR1847" s="308"/>
      <c r="CS1847" s="308"/>
      <c r="CT1847" s="308"/>
      <c r="CW1847" s="318" t="s">
        <v>4326</v>
      </c>
      <c r="CX1847" s="318" t="s">
        <v>4335</v>
      </c>
      <c r="CY1847" s="320" t="s">
        <v>925</v>
      </c>
      <c r="CZ1847" s="319" t="s">
        <v>53</v>
      </c>
      <c r="DA1847" s="319" t="s">
        <v>53</v>
      </c>
      <c r="DB1847" s="319">
        <v>30</v>
      </c>
      <c r="DC1847" s="319">
        <v>150</v>
      </c>
      <c r="DD1847" s="319">
        <v>6</v>
      </c>
      <c r="DE1847" s="319">
        <v>6</v>
      </c>
      <c r="DF1847" s="319" t="s">
        <v>48</v>
      </c>
    </row>
    <row r="1848" spans="1:110" s="299" customFormat="1" ht="16" customHeight="1">
      <c r="A1848" s="297" t="s">
        <v>6902</v>
      </c>
      <c r="B1848" s="297" t="s">
        <v>6902</v>
      </c>
      <c r="C1848" s="119" t="s">
        <v>115</v>
      </c>
      <c r="D1848" s="119" t="s">
        <v>4326</v>
      </c>
      <c r="E1848" s="119" t="s">
        <v>4344</v>
      </c>
      <c r="F1848" s="298">
        <v>1848</v>
      </c>
      <c r="G1848" s="119"/>
      <c r="H1848" s="119"/>
      <c r="I1848" s="119"/>
      <c r="J1848" s="119"/>
      <c r="K1848" s="119" t="s">
        <v>378</v>
      </c>
      <c r="L1848" s="119"/>
      <c r="M1848" s="119" t="s">
        <v>147</v>
      </c>
      <c r="N1848" s="119"/>
      <c r="O1848" s="119"/>
      <c r="P1848" s="119"/>
      <c r="Q1848" s="119"/>
      <c r="R1848" s="119">
        <v>1</v>
      </c>
      <c r="S1848" s="119"/>
      <c r="T1848" s="119"/>
      <c r="U1848" s="119"/>
      <c r="V1848" s="119"/>
      <c r="W1848" s="119"/>
      <c r="X1848" s="119" t="s">
        <v>6903</v>
      </c>
      <c r="Y1848" s="119" t="s">
        <v>6904</v>
      </c>
      <c r="Z1848" s="119" t="s">
        <v>6905</v>
      </c>
      <c r="AA1848" s="119" t="s">
        <v>6906</v>
      </c>
      <c r="AB1848" s="119" t="s">
        <v>1209</v>
      </c>
      <c r="AD1848" s="300"/>
      <c r="AE1848" s="304"/>
      <c r="AF1848" s="297"/>
      <c r="AG1848" s="355">
        <v>0</v>
      </c>
      <c r="AH1848" s="297" t="s">
        <v>6902</v>
      </c>
      <c r="AI1848" s="297" t="s">
        <v>6902</v>
      </c>
      <c r="AJ1848" s="302">
        <v>4</v>
      </c>
      <c r="AX1848" s="303"/>
      <c r="AZ1848" s="303"/>
      <c r="BB1848" s="304"/>
      <c r="BC1848" s="304"/>
      <c r="BD1848" s="303"/>
      <c r="BE1848" s="303"/>
      <c r="BF1848" s="305"/>
      <c r="BG1848" s="305"/>
      <c r="BH1848" s="306" t="s">
        <v>4326</v>
      </c>
      <c r="BI1848" s="163"/>
      <c r="BJ1848" s="305" t="s">
        <v>110</v>
      </c>
      <c r="BK1848" s="305" t="s">
        <v>115</v>
      </c>
      <c r="BL1848" s="305">
        <v>0.4</v>
      </c>
      <c r="BM1848" s="307"/>
      <c r="BN1848" s="307"/>
      <c r="BO1848" s="307"/>
      <c r="BP1848" s="307"/>
      <c r="BQ1848" s="307"/>
      <c r="BR1848" s="307">
        <v>12</v>
      </c>
      <c r="BS1848" s="307">
        <v>12</v>
      </c>
      <c r="BT1848" s="307"/>
      <c r="BU1848" s="307"/>
      <c r="BV1848" s="309"/>
      <c r="BW1848" s="310"/>
      <c r="BX1848" s="305"/>
      <c r="BY1848" s="308"/>
      <c r="BZ1848" s="308"/>
      <c r="CA1848" s="308"/>
      <c r="CB1848" s="308"/>
      <c r="CC1848" s="307"/>
      <c r="CD1848" s="305"/>
      <c r="CE1848" s="310"/>
      <c r="CF1848" s="305"/>
      <c r="CG1848" s="308"/>
      <c r="CH1848" s="308"/>
      <c r="CI1848" s="308"/>
      <c r="CJ1848" s="308"/>
      <c r="CK1848" s="307"/>
      <c r="CL1848" s="307"/>
      <c r="CM1848" s="307"/>
      <c r="CN1848" s="311"/>
      <c r="CO1848" s="305"/>
      <c r="CP1848" s="305"/>
      <c r="CQ1848" s="308"/>
      <c r="CR1848" s="308"/>
      <c r="CS1848" s="308"/>
      <c r="CT1848" s="308"/>
      <c r="CW1848" s="318" t="s">
        <v>4326</v>
      </c>
      <c r="CX1848" s="318" t="s">
        <v>4344</v>
      </c>
      <c r="CY1848" s="320" t="s">
        <v>925</v>
      </c>
      <c r="CZ1848" s="319" t="s">
        <v>53</v>
      </c>
      <c r="DA1848" s="319" t="s">
        <v>53</v>
      </c>
      <c r="DB1848" s="319">
        <v>30</v>
      </c>
      <c r="DC1848" s="319">
        <v>150</v>
      </c>
      <c r="DD1848" s="319">
        <v>6</v>
      </c>
      <c r="DE1848" s="319">
        <v>6</v>
      </c>
      <c r="DF1848" s="319" t="s">
        <v>48</v>
      </c>
    </row>
    <row r="1849" spans="1:110" s="299" customFormat="1" ht="16" customHeight="1">
      <c r="A1849" s="297" t="s">
        <v>6907</v>
      </c>
      <c r="B1849" s="297" t="s">
        <v>6907</v>
      </c>
      <c r="C1849" s="119" t="s">
        <v>115</v>
      </c>
      <c r="D1849" s="119" t="s">
        <v>4326</v>
      </c>
      <c r="E1849" s="119" t="s">
        <v>4353</v>
      </c>
      <c r="F1849" s="298">
        <v>1849</v>
      </c>
      <c r="G1849" s="119"/>
      <c r="H1849" s="119"/>
      <c r="I1849" s="119"/>
      <c r="J1849" s="119"/>
      <c r="K1849" s="119" t="s">
        <v>378</v>
      </c>
      <c r="L1849" s="119"/>
      <c r="M1849" s="119" t="s">
        <v>147</v>
      </c>
      <c r="N1849" s="119"/>
      <c r="O1849" s="119"/>
      <c r="P1849" s="119"/>
      <c r="Q1849" s="119"/>
      <c r="R1849" s="119">
        <v>1</v>
      </c>
      <c r="S1849" s="119"/>
      <c r="T1849" s="119"/>
      <c r="U1849" s="119"/>
      <c r="V1849" s="119"/>
      <c r="W1849" s="119"/>
      <c r="X1849" s="119" t="s">
        <v>6908</v>
      </c>
      <c r="Y1849" s="119" t="s">
        <v>6909</v>
      </c>
      <c r="Z1849" s="119" t="s">
        <v>6910</v>
      </c>
      <c r="AA1849" s="119" t="s">
        <v>6911</v>
      </c>
      <c r="AB1849" s="119" t="s">
        <v>1209</v>
      </c>
      <c r="AD1849" s="300"/>
      <c r="AE1849" s="304"/>
      <c r="AF1849" s="297"/>
      <c r="AG1849" s="355">
        <v>0</v>
      </c>
      <c r="AH1849" s="297" t="s">
        <v>6907</v>
      </c>
      <c r="AI1849" s="297" t="s">
        <v>6907</v>
      </c>
      <c r="AJ1849" s="302">
        <v>4</v>
      </c>
      <c r="AX1849" s="303"/>
      <c r="AZ1849" s="303"/>
      <c r="BB1849" s="304"/>
      <c r="BC1849" s="304"/>
      <c r="BD1849" s="303"/>
      <c r="BE1849" s="303"/>
      <c r="BF1849" s="305"/>
      <c r="BG1849" s="305"/>
      <c r="BH1849" s="306" t="s">
        <v>4326</v>
      </c>
      <c r="BI1849" s="163"/>
      <c r="BJ1849" s="305" t="s">
        <v>110</v>
      </c>
      <c r="BK1849" s="305" t="s">
        <v>115</v>
      </c>
      <c r="BL1849" s="305">
        <v>0.4</v>
      </c>
      <c r="BM1849" s="307"/>
      <c r="BN1849" s="307"/>
      <c r="BO1849" s="307"/>
      <c r="BP1849" s="307"/>
      <c r="BQ1849" s="307"/>
      <c r="BR1849" s="307">
        <v>12</v>
      </c>
      <c r="BS1849" s="307">
        <v>12</v>
      </c>
      <c r="BT1849" s="307"/>
      <c r="BU1849" s="307"/>
      <c r="BV1849" s="309"/>
      <c r="BW1849" s="310"/>
      <c r="BX1849" s="305"/>
      <c r="BY1849" s="308"/>
      <c r="BZ1849" s="308"/>
      <c r="CA1849" s="308"/>
      <c r="CB1849" s="308"/>
      <c r="CC1849" s="307"/>
      <c r="CD1849" s="305"/>
      <c r="CE1849" s="310"/>
      <c r="CF1849" s="305"/>
      <c r="CG1849" s="308"/>
      <c r="CH1849" s="308"/>
      <c r="CI1849" s="308"/>
      <c r="CJ1849" s="308"/>
      <c r="CK1849" s="307"/>
      <c r="CL1849" s="307"/>
      <c r="CM1849" s="307"/>
      <c r="CN1849" s="311"/>
      <c r="CO1849" s="305"/>
      <c r="CP1849" s="305"/>
      <c r="CQ1849" s="308"/>
      <c r="CR1849" s="308"/>
      <c r="CS1849" s="308"/>
      <c r="CT1849" s="308"/>
      <c r="CW1849" s="318" t="s">
        <v>4326</v>
      </c>
      <c r="CX1849" s="318" t="s">
        <v>4353</v>
      </c>
      <c r="CY1849" s="320" t="s">
        <v>925</v>
      </c>
      <c r="CZ1849" s="319" t="s">
        <v>53</v>
      </c>
      <c r="DA1849" s="319" t="s">
        <v>53</v>
      </c>
      <c r="DB1849" s="319">
        <v>30</v>
      </c>
      <c r="DC1849" s="319">
        <v>150</v>
      </c>
      <c r="DD1849" s="319">
        <v>6</v>
      </c>
      <c r="DE1849" s="319">
        <v>6</v>
      </c>
      <c r="DF1849" s="319" t="s">
        <v>48</v>
      </c>
    </row>
    <row r="1850" spans="1:110" s="299" customFormat="1" ht="16" customHeight="1">
      <c r="A1850" s="297" t="s">
        <v>6912</v>
      </c>
      <c r="B1850" s="297" t="s">
        <v>6912</v>
      </c>
      <c r="C1850" s="119" t="s">
        <v>115</v>
      </c>
      <c r="D1850" s="119" t="s">
        <v>4317</v>
      </c>
      <c r="E1850" s="119" t="s">
        <v>4362</v>
      </c>
      <c r="F1850" s="298">
        <v>1850</v>
      </c>
      <c r="G1850" s="119"/>
      <c r="H1850" s="119"/>
      <c r="I1850" s="119"/>
      <c r="J1850" s="119"/>
      <c r="K1850" s="119" t="s">
        <v>378</v>
      </c>
      <c r="L1850" s="119"/>
      <c r="M1850" s="119" t="s">
        <v>147</v>
      </c>
      <c r="N1850" s="119"/>
      <c r="O1850" s="119"/>
      <c r="P1850" s="119"/>
      <c r="Q1850" s="119"/>
      <c r="R1850" s="119">
        <v>1</v>
      </c>
      <c r="S1850" s="119"/>
      <c r="T1850" s="119"/>
      <c r="U1850" s="119"/>
      <c r="V1850" s="119"/>
      <c r="W1850" s="119"/>
      <c r="X1850" s="119" t="s">
        <v>6913</v>
      </c>
      <c r="Y1850" s="119" t="s">
        <v>6914</v>
      </c>
      <c r="Z1850" s="119" t="s">
        <v>6915</v>
      </c>
      <c r="AA1850" s="119" t="s">
        <v>6916</v>
      </c>
      <c r="AB1850" s="119" t="s">
        <v>1209</v>
      </c>
      <c r="AD1850" s="300"/>
      <c r="AE1850" s="304"/>
      <c r="AF1850" s="297"/>
      <c r="AG1850" s="355">
        <v>0</v>
      </c>
      <c r="AH1850" s="297" t="s">
        <v>6912</v>
      </c>
      <c r="AI1850" s="297" t="s">
        <v>6912</v>
      </c>
      <c r="AJ1850" s="302">
        <v>3</v>
      </c>
      <c r="AX1850" s="303"/>
      <c r="AZ1850" s="303"/>
      <c r="BB1850" s="304"/>
      <c r="BC1850" s="304"/>
      <c r="BD1850" s="303"/>
      <c r="BE1850" s="303"/>
      <c r="BF1850" s="305"/>
      <c r="BG1850" s="305"/>
      <c r="BH1850" s="306" t="s">
        <v>4317</v>
      </c>
      <c r="BI1850" s="163"/>
      <c r="BJ1850" s="305" t="s">
        <v>110</v>
      </c>
      <c r="BK1850" s="305" t="s">
        <v>115</v>
      </c>
      <c r="BL1850" s="305">
        <v>0.7</v>
      </c>
      <c r="BM1850" s="307"/>
      <c r="BN1850" s="307"/>
      <c r="BO1850" s="307"/>
      <c r="BP1850" s="307"/>
      <c r="BQ1850" s="307"/>
      <c r="BR1850" s="307">
        <v>35</v>
      </c>
      <c r="BS1850" s="307">
        <v>35</v>
      </c>
      <c r="BT1850" s="307"/>
      <c r="BU1850" s="307"/>
      <c r="BV1850" s="309"/>
      <c r="BW1850" s="310"/>
      <c r="BX1850" s="305"/>
      <c r="BY1850" s="308"/>
      <c r="BZ1850" s="308"/>
      <c r="CA1850" s="308"/>
      <c r="CB1850" s="308"/>
      <c r="CC1850" s="307"/>
      <c r="CD1850" s="305"/>
      <c r="CE1850" s="310"/>
      <c r="CF1850" s="305"/>
      <c r="CG1850" s="308"/>
      <c r="CH1850" s="308"/>
      <c r="CI1850" s="308"/>
      <c r="CJ1850" s="308"/>
      <c r="CK1850" s="307"/>
      <c r="CL1850" s="307"/>
      <c r="CM1850" s="307"/>
      <c r="CN1850" s="311"/>
      <c r="CO1850" s="305"/>
      <c r="CP1850" s="305"/>
      <c r="CQ1850" s="308"/>
      <c r="CR1850" s="308"/>
      <c r="CS1850" s="308"/>
      <c r="CT1850" s="308"/>
      <c r="CW1850" s="318" t="s">
        <v>4317</v>
      </c>
      <c r="CX1850" s="318" t="s">
        <v>4362</v>
      </c>
      <c r="CY1850" s="320" t="s">
        <v>925</v>
      </c>
      <c r="CZ1850" s="319" t="s">
        <v>53</v>
      </c>
      <c r="DA1850" s="319" t="s">
        <v>53</v>
      </c>
      <c r="DB1850" s="319">
        <v>30</v>
      </c>
      <c r="DC1850" s="319">
        <v>150</v>
      </c>
      <c r="DD1850" s="319">
        <v>17.5</v>
      </c>
      <c r="DE1850" s="319">
        <v>17.5</v>
      </c>
      <c r="DF1850" s="319" t="s">
        <v>48</v>
      </c>
    </row>
    <row r="1851" spans="1:110" s="299" customFormat="1" ht="16" customHeight="1">
      <c r="A1851" s="297" t="s">
        <v>6917</v>
      </c>
      <c r="B1851" s="297" t="s">
        <v>6917</v>
      </c>
      <c r="C1851" s="119" t="s">
        <v>115</v>
      </c>
      <c r="D1851" s="119" t="s">
        <v>4362</v>
      </c>
      <c r="E1851" s="119" t="s">
        <v>4371</v>
      </c>
      <c r="F1851" s="298">
        <v>1851</v>
      </c>
      <c r="G1851" s="119"/>
      <c r="H1851" s="119"/>
      <c r="I1851" s="119"/>
      <c r="J1851" s="119"/>
      <c r="K1851" s="119" t="s">
        <v>378</v>
      </c>
      <c r="L1851" s="119"/>
      <c r="M1851" s="119" t="s">
        <v>147</v>
      </c>
      <c r="N1851" s="119"/>
      <c r="O1851" s="119"/>
      <c r="P1851" s="119"/>
      <c r="Q1851" s="119"/>
      <c r="R1851" s="119">
        <v>1</v>
      </c>
      <c r="S1851" s="119"/>
      <c r="T1851" s="119"/>
      <c r="U1851" s="119"/>
      <c r="V1851" s="119"/>
      <c r="W1851" s="119"/>
      <c r="X1851" s="119" t="s">
        <v>6918</v>
      </c>
      <c r="Y1851" s="119" t="s">
        <v>6919</v>
      </c>
      <c r="Z1851" s="119" t="s">
        <v>6920</v>
      </c>
      <c r="AA1851" s="119" t="s">
        <v>6921</v>
      </c>
      <c r="AB1851" s="119" t="s">
        <v>1209</v>
      </c>
      <c r="AD1851" s="300"/>
      <c r="AE1851" s="304"/>
      <c r="AF1851" s="297"/>
      <c r="AG1851" s="355">
        <v>0</v>
      </c>
      <c r="AH1851" s="297" t="s">
        <v>6917</v>
      </c>
      <c r="AI1851" s="297" t="s">
        <v>6917</v>
      </c>
      <c r="AJ1851" s="302">
        <v>4</v>
      </c>
      <c r="AX1851" s="303"/>
      <c r="AZ1851" s="303"/>
      <c r="BB1851" s="304"/>
      <c r="BC1851" s="304"/>
      <c r="BD1851" s="303"/>
      <c r="BE1851" s="303"/>
      <c r="BF1851" s="305"/>
      <c r="BG1851" s="305"/>
      <c r="BH1851" s="306" t="s">
        <v>4362</v>
      </c>
      <c r="BI1851" s="163"/>
      <c r="BJ1851" s="305" t="s">
        <v>110</v>
      </c>
      <c r="BK1851" s="305" t="s">
        <v>115</v>
      </c>
      <c r="BL1851" s="305">
        <v>0.4</v>
      </c>
      <c r="BM1851" s="307"/>
      <c r="BN1851" s="307"/>
      <c r="BO1851" s="307"/>
      <c r="BP1851" s="307"/>
      <c r="BQ1851" s="307"/>
      <c r="BR1851" s="307">
        <v>12</v>
      </c>
      <c r="BS1851" s="307">
        <v>12</v>
      </c>
      <c r="BT1851" s="307"/>
      <c r="BU1851" s="307"/>
      <c r="BV1851" s="309"/>
      <c r="BW1851" s="310"/>
      <c r="BX1851" s="305"/>
      <c r="BY1851" s="308"/>
      <c r="BZ1851" s="308"/>
      <c r="CA1851" s="308"/>
      <c r="CB1851" s="308"/>
      <c r="CC1851" s="307"/>
      <c r="CD1851" s="305"/>
      <c r="CE1851" s="310"/>
      <c r="CF1851" s="305"/>
      <c r="CG1851" s="308"/>
      <c r="CH1851" s="308"/>
      <c r="CI1851" s="308"/>
      <c r="CJ1851" s="308"/>
      <c r="CK1851" s="307"/>
      <c r="CL1851" s="307"/>
      <c r="CM1851" s="307"/>
      <c r="CN1851" s="311"/>
      <c r="CO1851" s="305"/>
      <c r="CP1851" s="305"/>
      <c r="CQ1851" s="308"/>
      <c r="CR1851" s="308"/>
      <c r="CS1851" s="308"/>
      <c r="CT1851" s="308"/>
      <c r="CW1851" s="318" t="s">
        <v>4362</v>
      </c>
      <c r="CX1851" s="318" t="s">
        <v>4371</v>
      </c>
      <c r="CY1851" s="320" t="s">
        <v>925</v>
      </c>
      <c r="CZ1851" s="319" t="s">
        <v>53</v>
      </c>
      <c r="DA1851" s="319" t="s">
        <v>53</v>
      </c>
      <c r="DB1851" s="319">
        <v>30</v>
      </c>
      <c r="DC1851" s="319">
        <v>150</v>
      </c>
      <c r="DD1851" s="319">
        <v>6</v>
      </c>
      <c r="DE1851" s="319">
        <v>6</v>
      </c>
      <c r="DF1851" s="319" t="s">
        <v>48</v>
      </c>
    </row>
    <row r="1852" spans="1:110" s="299" customFormat="1" ht="16" customHeight="1">
      <c r="A1852" s="297" t="s">
        <v>6922</v>
      </c>
      <c r="B1852" s="297" t="s">
        <v>6922</v>
      </c>
      <c r="C1852" s="119" t="s">
        <v>115</v>
      </c>
      <c r="D1852" s="119" t="s">
        <v>4362</v>
      </c>
      <c r="E1852" s="119" t="s">
        <v>4380</v>
      </c>
      <c r="F1852" s="298">
        <v>1852</v>
      </c>
      <c r="G1852" s="119"/>
      <c r="H1852" s="119"/>
      <c r="I1852" s="119"/>
      <c r="J1852" s="119"/>
      <c r="K1852" s="119" t="s">
        <v>378</v>
      </c>
      <c r="L1852" s="119"/>
      <c r="M1852" s="119" t="s">
        <v>147</v>
      </c>
      <c r="N1852" s="119"/>
      <c r="O1852" s="119"/>
      <c r="P1852" s="119"/>
      <c r="Q1852" s="119"/>
      <c r="R1852" s="119">
        <v>1</v>
      </c>
      <c r="S1852" s="119"/>
      <c r="T1852" s="119"/>
      <c r="U1852" s="119"/>
      <c r="V1852" s="119"/>
      <c r="W1852" s="119"/>
      <c r="X1852" s="119" t="s">
        <v>6923</v>
      </c>
      <c r="Y1852" s="119" t="s">
        <v>6924</v>
      </c>
      <c r="Z1852" s="119" t="s">
        <v>6925</v>
      </c>
      <c r="AA1852" s="119" t="s">
        <v>6926</v>
      </c>
      <c r="AB1852" s="119" t="s">
        <v>1209</v>
      </c>
      <c r="AD1852" s="300"/>
      <c r="AE1852" s="304"/>
      <c r="AF1852" s="297"/>
      <c r="AG1852" s="355">
        <v>0</v>
      </c>
      <c r="AH1852" s="297" t="s">
        <v>6922</v>
      </c>
      <c r="AI1852" s="297" t="s">
        <v>6922</v>
      </c>
      <c r="AJ1852" s="302">
        <v>4</v>
      </c>
      <c r="AX1852" s="303"/>
      <c r="AZ1852" s="303"/>
      <c r="BB1852" s="304"/>
      <c r="BC1852" s="304"/>
      <c r="BD1852" s="303"/>
      <c r="BE1852" s="303"/>
      <c r="BF1852" s="305"/>
      <c r="BG1852" s="305"/>
      <c r="BH1852" s="306" t="s">
        <v>4362</v>
      </c>
      <c r="BI1852" s="163"/>
      <c r="BJ1852" s="305" t="s">
        <v>110</v>
      </c>
      <c r="BK1852" s="305" t="s">
        <v>115</v>
      </c>
      <c r="BL1852" s="305">
        <v>0.4</v>
      </c>
      <c r="BM1852" s="307"/>
      <c r="BN1852" s="307"/>
      <c r="BO1852" s="307"/>
      <c r="BP1852" s="307"/>
      <c r="BQ1852" s="307"/>
      <c r="BR1852" s="307">
        <v>12</v>
      </c>
      <c r="BS1852" s="307">
        <v>12</v>
      </c>
      <c r="BT1852" s="307"/>
      <c r="BU1852" s="307"/>
      <c r="BV1852" s="309"/>
      <c r="BW1852" s="310"/>
      <c r="BX1852" s="305"/>
      <c r="BY1852" s="308"/>
      <c r="BZ1852" s="308"/>
      <c r="CA1852" s="308"/>
      <c r="CB1852" s="308"/>
      <c r="CC1852" s="307"/>
      <c r="CD1852" s="305"/>
      <c r="CE1852" s="310"/>
      <c r="CF1852" s="305"/>
      <c r="CG1852" s="308"/>
      <c r="CH1852" s="308"/>
      <c r="CI1852" s="308"/>
      <c r="CJ1852" s="308"/>
      <c r="CK1852" s="307"/>
      <c r="CL1852" s="307"/>
      <c r="CM1852" s="307"/>
      <c r="CN1852" s="311"/>
      <c r="CO1852" s="305"/>
      <c r="CP1852" s="305"/>
      <c r="CQ1852" s="308"/>
      <c r="CR1852" s="308"/>
      <c r="CS1852" s="308"/>
      <c r="CT1852" s="308"/>
      <c r="CW1852" s="318" t="s">
        <v>4362</v>
      </c>
      <c r="CX1852" s="318" t="s">
        <v>4380</v>
      </c>
      <c r="CY1852" s="320" t="s">
        <v>925</v>
      </c>
      <c r="CZ1852" s="319" t="s">
        <v>53</v>
      </c>
      <c r="DA1852" s="319" t="s">
        <v>53</v>
      </c>
      <c r="DB1852" s="319">
        <v>30</v>
      </c>
      <c r="DC1852" s="319">
        <v>150</v>
      </c>
      <c r="DD1852" s="319">
        <v>6</v>
      </c>
      <c r="DE1852" s="319">
        <v>6</v>
      </c>
      <c r="DF1852" s="319" t="s">
        <v>48</v>
      </c>
    </row>
    <row r="1853" spans="1:110" s="299" customFormat="1" ht="16" customHeight="1">
      <c r="A1853" s="297" t="s">
        <v>6927</v>
      </c>
      <c r="B1853" s="297" t="s">
        <v>6927</v>
      </c>
      <c r="C1853" s="119" t="s">
        <v>115</v>
      </c>
      <c r="D1853" s="119" t="s">
        <v>4362</v>
      </c>
      <c r="E1853" s="119" t="s">
        <v>4389</v>
      </c>
      <c r="F1853" s="298">
        <v>1853</v>
      </c>
      <c r="G1853" s="119"/>
      <c r="H1853" s="119"/>
      <c r="I1853" s="119"/>
      <c r="J1853" s="119"/>
      <c r="K1853" s="119" t="s">
        <v>378</v>
      </c>
      <c r="L1853" s="119"/>
      <c r="M1853" s="119" t="s">
        <v>147</v>
      </c>
      <c r="N1853" s="119"/>
      <c r="O1853" s="119"/>
      <c r="P1853" s="119"/>
      <c r="Q1853" s="119"/>
      <c r="R1853" s="119">
        <v>1</v>
      </c>
      <c r="S1853" s="119"/>
      <c r="T1853" s="119"/>
      <c r="U1853" s="119"/>
      <c r="V1853" s="119"/>
      <c r="W1853" s="119"/>
      <c r="X1853" s="119" t="s">
        <v>6928</v>
      </c>
      <c r="Y1853" s="119" t="s">
        <v>6929</v>
      </c>
      <c r="Z1853" s="119" t="s">
        <v>6930</v>
      </c>
      <c r="AA1853" s="119" t="s">
        <v>6931</v>
      </c>
      <c r="AB1853" s="119" t="s">
        <v>1209</v>
      </c>
      <c r="AD1853" s="300"/>
      <c r="AE1853" s="304"/>
      <c r="AF1853" s="297"/>
      <c r="AG1853" s="355">
        <v>0</v>
      </c>
      <c r="AH1853" s="297" t="s">
        <v>6927</v>
      </c>
      <c r="AI1853" s="297" t="s">
        <v>6927</v>
      </c>
      <c r="AJ1853" s="302">
        <v>4</v>
      </c>
      <c r="AX1853" s="303"/>
      <c r="AZ1853" s="303"/>
      <c r="BB1853" s="304"/>
      <c r="BC1853" s="304"/>
      <c r="BD1853" s="303"/>
      <c r="BE1853" s="303"/>
      <c r="BF1853" s="305"/>
      <c r="BG1853" s="305"/>
      <c r="BH1853" s="306" t="s">
        <v>4362</v>
      </c>
      <c r="BI1853" s="163"/>
      <c r="BJ1853" s="305" t="s">
        <v>110</v>
      </c>
      <c r="BK1853" s="305" t="s">
        <v>115</v>
      </c>
      <c r="BL1853" s="305">
        <v>0.4</v>
      </c>
      <c r="BM1853" s="307"/>
      <c r="BN1853" s="307"/>
      <c r="BO1853" s="307"/>
      <c r="BP1853" s="307"/>
      <c r="BQ1853" s="307"/>
      <c r="BR1853" s="307">
        <v>12</v>
      </c>
      <c r="BS1853" s="307">
        <v>12</v>
      </c>
      <c r="BT1853" s="307"/>
      <c r="BU1853" s="307"/>
      <c r="BV1853" s="309"/>
      <c r="BW1853" s="310"/>
      <c r="BX1853" s="305"/>
      <c r="BY1853" s="308"/>
      <c r="BZ1853" s="308"/>
      <c r="CA1853" s="308"/>
      <c r="CB1853" s="308"/>
      <c r="CC1853" s="307"/>
      <c r="CD1853" s="305"/>
      <c r="CE1853" s="310"/>
      <c r="CF1853" s="305"/>
      <c r="CG1853" s="308"/>
      <c r="CH1853" s="308"/>
      <c r="CI1853" s="308"/>
      <c r="CJ1853" s="308"/>
      <c r="CK1853" s="307"/>
      <c r="CL1853" s="307"/>
      <c r="CM1853" s="307"/>
      <c r="CN1853" s="311"/>
      <c r="CO1853" s="305"/>
      <c r="CP1853" s="305"/>
      <c r="CQ1853" s="308"/>
      <c r="CR1853" s="308"/>
      <c r="CS1853" s="308"/>
      <c r="CT1853" s="308"/>
      <c r="CW1853" s="318" t="s">
        <v>4362</v>
      </c>
      <c r="CX1853" s="318" t="s">
        <v>4389</v>
      </c>
      <c r="CY1853" s="320" t="s">
        <v>925</v>
      </c>
      <c r="CZ1853" s="319" t="s">
        <v>53</v>
      </c>
      <c r="DA1853" s="319" t="s">
        <v>53</v>
      </c>
      <c r="DB1853" s="319">
        <v>30</v>
      </c>
      <c r="DC1853" s="319">
        <v>150</v>
      </c>
      <c r="DD1853" s="319">
        <v>6</v>
      </c>
      <c r="DE1853" s="319">
        <v>6</v>
      </c>
      <c r="DF1853" s="319" t="s">
        <v>48</v>
      </c>
    </row>
    <row r="1854" spans="1:110" s="299" customFormat="1" ht="16" customHeight="1">
      <c r="A1854" s="297" t="s">
        <v>6932</v>
      </c>
      <c r="B1854" s="297" t="s">
        <v>6932</v>
      </c>
      <c r="C1854" s="119" t="s">
        <v>115</v>
      </c>
      <c r="D1854" s="119" t="s">
        <v>4317</v>
      </c>
      <c r="E1854" s="119" t="s">
        <v>4398</v>
      </c>
      <c r="F1854" s="298">
        <v>1854</v>
      </c>
      <c r="G1854" s="119"/>
      <c r="H1854" s="119"/>
      <c r="I1854" s="119"/>
      <c r="J1854" s="119"/>
      <c r="K1854" s="119" t="s">
        <v>378</v>
      </c>
      <c r="L1854" s="119"/>
      <c r="M1854" s="119" t="s">
        <v>147</v>
      </c>
      <c r="N1854" s="119"/>
      <c r="O1854" s="119"/>
      <c r="P1854" s="119"/>
      <c r="Q1854" s="119"/>
      <c r="R1854" s="119">
        <v>1</v>
      </c>
      <c r="S1854" s="119"/>
      <c r="T1854" s="119"/>
      <c r="U1854" s="119"/>
      <c r="V1854" s="119"/>
      <c r="W1854" s="119"/>
      <c r="X1854" s="119" t="s">
        <v>6933</v>
      </c>
      <c r="Y1854" s="119" t="s">
        <v>6934</v>
      </c>
      <c r="Z1854" s="119" t="s">
        <v>6935</v>
      </c>
      <c r="AA1854" s="119" t="s">
        <v>6936</v>
      </c>
      <c r="AB1854" s="119" t="s">
        <v>1209</v>
      </c>
      <c r="AD1854" s="300"/>
      <c r="AE1854" s="304"/>
      <c r="AF1854" s="297"/>
      <c r="AG1854" s="355">
        <v>0</v>
      </c>
      <c r="AH1854" s="297" t="s">
        <v>6932</v>
      </c>
      <c r="AI1854" s="297" t="s">
        <v>6932</v>
      </c>
      <c r="AJ1854" s="302">
        <v>3</v>
      </c>
      <c r="AX1854" s="303"/>
      <c r="AZ1854" s="303"/>
      <c r="BB1854" s="304"/>
      <c r="BC1854" s="304"/>
      <c r="BD1854" s="303"/>
      <c r="BE1854" s="303"/>
      <c r="BF1854" s="305"/>
      <c r="BG1854" s="305"/>
      <c r="BH1854" s="306" t="s">
        <v>4317</v>
      </c>
      <c r="BI1854" s="163"/>
      <c r="BJ1854" s="305" t="s">
        <v>110</v>
      </c>
      <c r="BK1854" s="305" t="s">
        <v>115</v>
      </c>
      <c r="BL1854" s="305">
        <v>0.7</v>
      </c>
      <c r="BM1854" s="307"/>
      <c r="BN1854" s="307"/>
      <c r="BO1854" s="307"/>
      <c r="BP1854" s="307"/>
      <c r="BQ1854" s="307"/>
      <c r="BR1854" s="307">
        <v>35</v>
      </c>
      <c r="BS1854" s="307">
        <v>35</v>
      </c>
      <c r="BT1854" s="307"/>
      <c r="BU1854" s="307"/>
      <c r="BV1854" s="309"/>
      <c r="BW1854" s="310"/>
      <c r="BX1854" s="305"/>
      <c r="BY1854" s="308"/>
      <c r="BZ1854" s="308"/>
      <c r="CA1854" s="308"/>
      <c r="CB1854" s="308"/>
      <c r="CC1854" s="307"/>
      <c r="CD1854" s="305"/>
      <c r="CE1854" s="310"/>
      <c r="CF1854" s="305"/>
      <c r="CG1854" s="308"/>
      <c r="CH1854" s="308"/>
      <c r="CI1854" s="308"/>
      <c r="CJ1854" s="308"/>
      <c r="CK1854" s="307"/>
      <c r="CL1854" s="307"/>
      <c r="CM1854" s="307"/>
      <c r="CN1854" s="311"/>
      <c r="CO1854" s="305"/>
      <c r="CP1854" s="305"/>
      <c r="CQ1854" s="308"/>
      <c r="CR1854" s="308"/>
      <c r="CS1854" s="308"/>
      <c r="CT1854" s="308"/>
      <c r="CW1854" s="318" t="s">
        <v>4317</v>
      </c>
      <c r="CX1854" s="318" t="s">
        <v>4398</v>
      </c>
      <c r="CY1854" s="320" t="s">
        <v>925</v>
      </c>
      <c r="CZ1854" s="319" t="s">
        <v>53</v>
      </c>
      <c r="DA1854" s="319" t="s">
        <v>53</v>
      </c>
      <c r="DB1854" s="319">
        <v>30</v>
      </c>
      <c r="DC1854" s="319">
        <v>150</v>
      </c>
      <c r="DD1854" s="319">
        <v>17.5</v>
      </c>
      <c r="DE1854" s="319">
        <v>17.5</v>
      </c>
      <c r="DF1854" s="319" t="s">
        <v>48</v>
      </c>
    </row>
    <row r="1855" spans="1:110" s="299" customFormat="1" ht="16" customHeight="1">
      <c r="A1855" s="297" t="s">
        <v>6937</v>
      </c>
      <c r="B1855" s="297" t="s">
        <v>6937</v>
      </c>
      <c r="C1855" s="119" t="s">
        <v>115</v>
      </c>
      <c r="D1855" s="119" t="s">
        <v>4398</v>
      </c>
      <c r="E1855" s="119" t="s">
        <v>4407</v>
      </c>
      <c r="F1855" s="298">
        <v>1855</v>
      </c>
      <c r="G1855" s="119"/>
      <c r="H1855" s="119"/>
      <c r="I1855" s="119"/>
      <c r="J1855" s="119"/>
      <c r="K1855" s="119" t="s">
        <v>378</v>
      </c>
      <c r="L1855" s="119"/>
      <c r="M1855" s="119" t="s">
        <v>147</v>
      </c>
      <c r="N1855" s="119"/>
      <c r="O1855" s="119"/>
      <c r="P1855" s="119"/>
      <c r="Q1855" s="119"/>
      <c r="R1855" s="119">
        <v>1</v>
      </c>
      <c r="S1855" s="119"/>
      <c r="T1855" s="119"/>
      <c r="U1855" s="119"/>
      <c r="V1855" s="119"/>
      <c r="W1855" s="119"/>
      <c r="X1855" s="119" t="s">
        <v>6938</v>
      </c>
      <c r="Y1855" s="119" t="s">
        <v>6939</v>
      </c>
      <c r="Z1855" s="119" t="s">
        <v>6940</v>
      </c>
      <c r="AA1855" s="119" t="s">
        <v>6941</v>
      </c>
      <c r="AB1855" s="119" t="s">
        <v>1209</v>
      </c>
      <c r="AD1855" s="300"/>
      <c r="AE1855" s="304"/>
      <c r="AF1855" s="297"/>
      <c r="AG1855" s="355">
        <v>0</v>
      </c>
      <c r="AH1855" s="297" t="s">
        <v>6937</v>
      </c>
      <c r="AI1855" s="297" t="s">
        <v>6937</v>
      </c>
      <c r="AJ1855" s="302">
        <v>4</v>
      </c>
      <c r="AX1855" s="303"/>
      <c r="AZ1855" s="303"/>
      <c r="BB1855" s="304"/>
      <c r="BC1855" s="304"/>
      <c r="BD1855" s="303"/>
      <c r="BE1855" s="303"/>
      <c r="BF1855" s="305"/>
      <c r="BG1855" s="305"/>
      <c r="BH1855" s="306" t="s">
        <v>4398</v>
      </c>
      <c r="BI1855" s="163"/>
      <c r="BJ1855" s="305" t="s">
        <v>110</v>
      </c>
      <c r="BK1855" s="305" t="s">
        <v>115</v>
      </c>
      <c r="BL1855" s="305">
        <v>0.4</v>
      </c>
      <c r="BM1855" s="307"/>
      <c r="BN1855" s="307"/>
      <c r="BO1855" s="307"/>
      <c r="BP1855" s="307"/>
      <c r="BQ1855" s="307"/>
      <c r="BR1855" s="307">
        <v>12</v>
      </c>
      <c r="BS1855" s="307">
        <v>12</v>
      </c>
      <c r="BT1855" s="307"/>
      <c r="BU1855" s="307"/>
      <c r="BV1855" s="309"/>
      <c r="BW1855" s="310"/>
      <c r="BX1855" s="305"/>
      <c r="BY1855" s="308"/>
      <c r="BZ1855" s="308"/>
      <c r="CA1855" s="308"/>
      <c r="CB1855" s="308"/>
      <c r="CC1855" s="307"/>
      <c r="CD1855" s="305"/>
      <c r="CE1855" s="310"/>
      <c r="CF1855" s="305"/>
      <c r="CG1855" s="308"/>
      <c r="CH1855" s="308"/>
      <c r="CI1855" s="308"/>
      <c r="CJ1855" s="308"/>
      <c r="CK1855" s="307"/>
      <c r="CL1855" s="307"/>
      <c r="CM1855" s="307"/>
      <c r="CN1855" s="311"/>
      <c r="CO1855" s="305"/>
      <c r="CP1855" s="305"/>
      <c r="CQ1855" s="308"/>
      <c r="CR1855" s="308"/>
      <c r="CS1855" s="308"/>
      <c r="CT1855" s="308"/>
      <c r="CW1855" s="318" t="s">
        <v>4398</v>
      </c>
      <c r="CX1855" s="318" t="s">
        <v>4407</v>
      </c>
      <c r="CY1855" s="320" t="s">
        <v>925</v>
      </c>
      <c r="CZ1855" s="319" t="s">
        <v>53</v>
      </c>
      <c r="DA1855" s="319" t="s">
        <v>53</v>
      </c>
      <c r="DB1855" s="319">
        <v>30</v>
      </c>
      <c r="DC1855" s="319">
        <v>150</v>
      </c>
      <c r="DD1855" s="319">
        <v>6</v>
      </c>
      <c r="DE1855" s="319">
        <v>6</v>
      </c>
      <c r="DF1855" s="319" t="s">
        <v>48</v>
      </c>
    </row>
    <row r="1856" spans="1:110" s="299" customFormat="1" ht="16" customHeight="1">
      <c r="A1856" s="297" t="s">
        <v>6942</v>
      </c>
      <c r="B1856" s="297" t="s">
        <v>6942</v>
      </c>
      <c r="C1856" s="119" t="s">
        <v>115</v>
      </c>
      <c r="D1856" s="119" t="s">
        <v>4398</v>
      </c>
      <c r="E1856" s="119" t="s">
        <v>4416</v>
      </c>
      <c r="F1856" s="298">
        <v>1856</v>
      </c>
      <c r="G1856" s="119"/>
      <c r="H1856" s="119"/>
      <c r="I1856" s="119"/>
      <c r="J1856" s="119"/>
      <c r="K1856" s="119" t="s">
        <v>378</v>
      </c>
      <c r="L1856" s="119"/>
      <c r="M1856" s="119" t="s">
        <v>147</v>
      </c>
      <c r="N1856" s="119"/>
      <c r="O1856" s="119"/>
      <c r="P1856" s="119"/>
      <c r="Q1856" s="119"/>
      <c r="R1856" s="119">
        <v>1</v>
      </c>
      <c r="S1856" s="119"/>
      <c r="T1856" s="119"/>
      <c r="U1856" s="119"/>
      <c r="V1856" s="119"/>
      <c r="W1856" s="119"/>
      <c r="X1856" s="119" t="s">
        <v>6943</v>
      </c>
      <c r="Y1856" s="119" t="s">
        <v>6944</v>
      </c>
      <c r="Z1856" s="119" t="s">
        <v>6945</v>
      </c>
      <c r="AA1856" s="119" t="s">
        <v>6946</v>
      </c>
      <c r="AB1856" s="119" t="s">
        <v>1209</v>
      </c>
      <c r="AD1856" s="300"/>
      <c r="AE1856" s="304"/>
      <c r="AF1856" s="297"/>
      <c r="AG1856" s="355">
        <v>0</v>
      </c>
      <c r="AH1856" s="297" t="s">
        <v>6942</v>
      </c>
      <c r="AI1856" s="297" t="s">
        <v>6942</v>
      </c>
      <c r="AJ1856" s="302">
        <v>4</v>
      </c>
      <c r="AX1856" s="303"/>
      <c r="AZ1856" s="303"/>
      <c r="BB1856" s="304"/>
      <c r="BC1856" s="304"/>
      <c r="BD1856" s="303"/>
      <c r="BE1856" s="303"/>
      <c r="BF1856" s="305"/>
      <c r="BG1856" s="305"/>
      <c r="BH1856" s="306" t="s">
        <v>4398</v>
      </c>
      <c r="BI1856" s="163"/>
      <c r="BJ1856" s="305" t="s">
        <v>110</v>
      </c>
      <c r="BK1856" s="305" t="s">
        <v>115</v>
      </c>
      <c r="BL1856" s="305">
        <v>0.4</v>
      </c>
      <c r="BM1856" s="307"/>
      <c r="BN1856" s="307"/>
      <c r="BO1856" s="307"/>
      <c r="BP1856" s="307"/>
      <c r="BQ1856" s="307"/>
      <c r="BR1856" s="307">
        <v>12</v>
      </c>
      <c r="BS1856" s="307">
        <v>12</v>
      </c>
      <c r="BT1856" s="307"/>
      <c r="BU1856" s="307"/>
      <c r="BV1856" s="309"/>
      <c r="BW1856" s="310"/>
      <c r="BX1856" s="305"/>
      <c r="BY1856" s="308"/>
      <c r="BZ1856" s="308"/>
      <c r="CA1856" s="308"/>
      <c r="CB1856" s="308"/>
      <c r="CC1856" s="307"/>
      <c r="CD1856" s="305"/>
      <c r="CE1856" s="310"/>
      <c r="CF1856" s="305"/>
      <c r="CG1856" s="308"/>
      <c r="CH1856" s="308"/>
      <c r="CI1856" s="308"/>
      <c r="CJ1856" s="308"/>
      <c r="CK1856" s="307"/>
      <c r="CL1856" s="307"/>
      <c r="CM1856" s="307"/>
      <c r="CN1856" s="311"/>
      <c r="CO1856" s="305"/>
      <c r="CP1856" s="305"/>
      <c r="CQ1856" s="308"/>
      <c r="CR1856" s="308"/>
      <c r="CS1856" s="308"/>
      <c r="CT1856" s="308"/>
      <c r="CW1856" s="318" t="s">
        <v>4398</v>
      </c>
      <c r="CX1856" s="318" t="s">
        <v>4416</v>
      </c>
      <c r="CY1856" s="320" t="s">
        <v>925</v>
      </c>
      <c r="CZ1856" s="319" t="s">
        <v>53</v>
      </c>
      <c r="DA1856" s="319" t="s">
        <v>53</v>
      </c>
      <c r="DB1856" s="319">
        <v>30</v>
      </c>
      <c r="DC1856" s="319">
        <v>150</v>
      </c>
      <c r="DD1856" s="319">
        <v>6</v>
      </c>
      <c r="DE1856" s="319">
        <v>6</v>
      </c>
      <c r="DF1856" s="319" t="s">
        <v>48</v>
      </c>
    </row>
    <row r="1857" spans="1:110" s="299" customFormat="1" ht="16" customHeight="1">
      <c r="A1857" s="297" t="s">
        <v>6947</v>
      </c>
      <c r="B1857" s="297" t="s">
        <v>6947</v>
      </c>
      <c r="C1857" s="119" t="s">
        <v>115</v>
      </c>
      <c r="D1857" s="119" t="s">
        <v>4398</v>
      </c>
      <c r="E1857" s="119" t="s">
        <v>4425</v>
      </c>
      <c r="F1857" s="298">
        <v>1857</v>
      </c>
      <c r="G1857" s="119"/>
      <c r="H1857" s="119"/>
      <c r="I1857" s="119"/>
      <c r="J1857" s="119"/>
      <c r="K1857" s="119" t="s">
        <v>378</v>
      </c>
      <c r="L1857" s="119"/>
      <c r="M1857" s="119" t="s">
        <v>147</v>
      </c>
      <c r="N1857" s="119"/>
      <c r="O1857" s="119"/>
      <c r="P1857" s="119"/>
      <c r="Q1857" s="119"/>
      <c r="R1857" s="119">
        <v>1</v>
      </c>
      <c r="S1857" s="119"/>
      <c r="T1857" s="119"/>
      <c r="U1857" s="119"/>
      <c r="V1857" s="119"/>
      <c r="W1857" s="119"/>
      <c r="X1857" s="119" t="s">
        <v>6948</v>
      </c>
      <c r="Y1857" s="119" t="s">
        <v>6949</v>
      </c>
      <c r="Z1857" s="119" t="s">
        <v>6950</v>
      </c>
      <c r="AA1857" s="119" t="s">
        <v>6951</v>
      </c>
      <c r="AB1857" s="119" t="s">
        <v>1209</v>
      </c>
      <c r="AD1857" s="300"/>
      <c r="AE1857" s="304"/>
      <c r="AF1857" s="297"/>
      <c r="AG1857" s="355">
        <v>0</v>
      </c>
      <c r="AH1857" s="297" t="s">
        <v>6947</v>
      </c>
      <c r="AI1857" s="297" t="s">
        <v>6947</v>
      </c>
      <c r="AJ1857" s="302">
        <v>4</v>
      </c>
      <c r="AX1857" s="303"/>
      <c r="AZ1857" s="303"/>
      <c r="BB1857" s="304"/>
      <c r="BC1857" s="304"/>
      <c r="BD1857" s="303"/>
      <c r="BE1857" s="303"/>
      <c r="BF1857" s="305"/>
      <c r="BG1857" s="305"/>
      <c r="BH1857" s="306" t="s">
        <v>4398</v>
      </c>
      <c r="BI1857" s="163"/>
      <c r="BJ1857" s="305" t="s">
        <v>110</v>
      </c>
      <c r="BK1857" s="305" t="s">
        <v>115</v>
      </c>
      <c r="BL1857" s="305">
        <v>0.4</v>
      </c>
      <c r="BM1857" s="307"/>
      <c r="BN1857" s="307"/>
      <c r="BO1857" s="307"/>
      <c r="BP1857" s="307"/>
      <c r="BQ1857" s="307"/>
      <c r="BR1857" s="307">
        <v>12</v>
      </c>
      <c r="BS1857" s="307">
        <v>12</v>
      </c>
      <c r="BT1857" s="307"/>
      <c r="BU1857" s="307"/>
      <c r="BV1857" s="309"/>
      <c r="BW1857" s="310"/>
      <c r="BX1857" s="305"/>
      <c r="BY1857" s="308"/>
      <c r="BZ1857" s="308"/>
      <c r="CA1857" s="308"/>
      <c r="CB1857" s="308"/>
      <c r="CC1857" s="307"/>
      <c r="CD1857" s="305"/>
      <c r="CE1857" s="310"/>
      <c r="CF1857" s="305"/>
      <c r="CG1857" s="308"/>
      <c r="CH1857" s="308"/>
      <c r="CI1857" s="308"/>
      <c r="CJ1857" s="308"/>
      <c r="CK1857" s="307"/>
      <c r="CL1857" s="307"/>
      <c r="CM1857" s="307"/>
      <c r="CN1857" s="311"/>
      <c r="CO1857" s="305"/>
      <c r="CP1857" s="305"/>
      <c r="CQ1857" s="308"/>
      <c r="CR1857" s="308"/>
      <c r="CS1857" s="308"/>
      <c r="CT1857" s="308"/>
      <c r="CW1857" s="318" t="s">
        <v>4398</v>
      </c>
      <c r="CX1857" s="318" t="s">
        <v>4425</v>
      </c>
      <c r="CY1857" s="320" t="s">
        <v>925</v>
      </c>
      <c r="CZ1857" s="319" t="s">
        <v>53</v>
      </c>
      <c r="DA1857" s="319" t="s">
        <v>53</v>
      </c>
      <c r="DB1857" s="319">
        <v>30</v>
      </c>
      <c r="DC1857" s="319">
        <v>150</v>
      </c>
      <c r="DD1857" s="319">
        <v>6</v>
      </c>
      <c r="DE1857" s="319">
        <v>6</v>
      </c>
      <c r="DF1857" s="319" t="s">
        <v>48</v>
      </c>
    </row>
    <row r="1858" spans="1:110" s="299" customFormat="1" ht="16" customHeight="1">
      <c r="A1858" s="297" t="s">
        <v>6952</v>
      </c>
      <c r="B1858" s="297" t="s">
        <v>6952</v>
      </c>
      <c r="C1858" s="119" t="s">
        <v>115</v>
      </c>
      <c r="D1858" s="119" t="s">
        <v>4066</v>
      </c>
      <c r="E1858" s="119" t="s">
        <v>4434</v>
      </c>
      <c r="F1858" s="298">
        <v>1858</v>
      </c>
      <c r="G1858" s="119"/>
      <c r="H1858" s="119"/>
      <c r="I1858" s="119"/>
      <c r="J1858" s="119"/>
      <c r="K1858" s="119" t="s">
        <v>378</v>
      </c>
      <c r="L1858" s="119"/>
      <c r="M1858" s="119" t="s">
        <v>147</v>
      </c>
      <c r="N1858" s="119"/>
      <c r="O1858" s="119"/>
      <c r="P1858" s="119"/>
      <c r="Q1858" s="119"/>
      <c r="R1858" s="119">
        <v>1</v>
      </c>
      <c r="S1858" s="119"/>
      <c r="T1858" s="119"/>
      <c r="U1858" s="119"/>
      <c r="V1858" s="119"/>
      <c r="W1858" s="119"/>
      <c r="X1858" s="119" t="s">
        <v>6953</v>
      </c>
      <c r="Y1858" s="119" t="s">
        <v>6954</v>
      </c>
      <c r="Z1858" s="119" t="s">
        <v>6955</v>
      </c>
      <c r="AA1858" s="119" t="s">
        <v>6956</v>
      </c>
      <c r="AB1858" s="119" t="s">
        <v>1209</v>
      </c>
      <c r="AD1858" s="300"/>
      <c r="AE1858" s="304"/>
      <c r="AF1858" s="297"/>
      <c r="AG1858" s="355">
        <v>0</v>
      </c>
      <c r="AH1858" s="297" t="s">
        <v>6952</v>
      </c>
      <c r="AI1858" s="297" t="s">
        <v>6952</v>
      </c>
      <c r="AJ1858" s="302">
        <v>2</v>
      </c>
      <c r="AX1858" s="303"/>
      <c r="AZ1858" s="303"/>
      <c r="BB1858" s="304"/>
      <c r="BC1858" s="304"/>
      <c r="BD1858" s="303"/>
      <c r="BE1858" s="303"/>
      <c r="BF1858" s="305"/>
      <c r="BG1858" s="305"/>
      <c r="BH1858" s="306" t="s">
        <v>4066</v>
      </c>
      <c r="BI1858" s="163"/>
      <c r="BJ1858" s="305" t="s">
        <v>110</v>
      </c>
      <c r="BK1858" s="305" t="s">
        <v>115</v>
      </c>
      <c r="BL1858" s="305">
        <v>1.5</v>
      </c>
      <c r="BM1858" s="307"/>
      <c r="BN1858" s="307"/>
      <c r="BO1858" s="307"/>
      <c r="BP1858" s="307"/>
      <c r="BQ1858" s="307"/>
      <c r="BR1858" s="307">
        <v>60</v>
      </c>
      <c r="BS1858" s="307">
        <v>60</v>
      </c>
      <c r="BT1858" s="307"/>
      <c r="BU1858" s="307"/>
      <c r="BV1858" s="309"/>
      <c r="BW1858" s="310"/>
      <c r="BX1858" s="305"/>
      <c r="BY1858" s="308"/>
      <c r="BZ1858" s="308"/>
      <c r="CA1858" s="308"/>
      <c r="CB1858" s="308"/>
      <c r="CC1858" s="307"/>
      <c r="CD1858" s="305"/>
      <c r="CE1858" s="310"/>
      <c r="CF1858" s="305"/>
      <c r="CG1858" s="308"/>
      <c r="CH1858" s="308"/>
      <c r="CI1858" s="308"/>
      <c r="CJ1858" s="308"/>
      <c r="CK1858" s="307"/>
      <c r="CL1858" s="307"/>
      <c r="CM1858" s="307"/>
      <c r="CN1858" s="311"/>
      <c r="CO1858" s="305"/>
      <c r="CP1858" s="305"/>
      <c r="CQ1858" s="308"/>
      <c r="CR1858" s="308"/>
      <c r="CS1858" s="308"/>
      <c r="CT1858" s="308"/>
      <c r="CW1858" s="318" t="s">
        <v>4066</v>
      </c>
      <c r="CX1858" s="318" t="s">
        <v>4434</v>
      </c>
      <c r="CY1858" s="320" t="s">
        <v>925</v>
      </c>
      <c r="CZ1858" s="319" t="s">
        <v>53</v>
      </c>
      <c r="DA1858" s="319" t="s">
        <v>53</v>
      </c>
      <c r="DB1858" s="319">
        <v>30</v>
      </c>
      <c r="DC1858" s="319">
        <v>150</v>
      </c>
      <c r="DD1858" s="319">
        <v>30</v>
      </c>
      <c r="DE1858" s="319">
        <v>30</v>
      </c>
      <c r="DF1858" s="319" t="s">
        <v>48</v>
      </c>
    </row>
    <row r="1859" spans="1:110" s="299" customFormat="1" ht="16" customHeight="1">
      <c r="A1859" s="297" t="s">
        <v>6957</v>
      </c>
      <c r="B1859" s="297" t="s">
        <v>6957</v>
      </c>
      <c r="C1859" s="119" t="s">
        <v>115</v>
      </c>
      <c r="D1859" s="119" t="s">
        <v>4434</v>
      </c>
      <c r="E1859" s="119" t="s">
        <v>4443</v>
      </c>
      <c r="F1859" s="298">
        <v>1859</v>
      </c>
      <c r="G1859" s="119"/>
      <c r="H1859" s="119"/>
      <c r="I1859" s="119"/>
      <c r="J1859" s="119"/>
      <c r="K1859" s="119" t="s">
        <v>378</v>
      </c>
      <c r="L1859" s="119"/>
      <c r="M1859" s="119" t="s">
        <v>147</v>
      </c>
      <c r="N1859" s="119"/>
      <c r="O1859" s="119"/>
      <c r="P1859" s="119"/>
      <c r="Q1859" s="119"/>
      <c r="R1859" s="119">
        <v>1</v>
      </c>
      <c r="S1859" s="119"/>
      <c r="T1859" s="119"/>
      <c r="U1859" s="119"/>
      <c r="V1859" s="119"/>
      <c r="W1859" s="119"/>
      <c r="X1859" s="119" t="s">
        <v>6958</v>
      </c>
      <c r="Y1859" s="119" t="s">
        <v>6959</v>
      </c>
      <c r="Z1859" s="119" t="s">
        <v>6960</v>
      </c>
      <c r="AA1859" s="119" t="s">
        <v>6961</v>
      </c>
      <c r="AB1859" s="119" t="s">
        <v>1209</v>
      </c>
      <c r="AD1859" s="300"/>
      <c r="AE1859" s="304"/>
      <c r="AF1859" s="297"/>
      <c r="AG1859" s="355">
        <v>0</v>
      </c>
      <c r="AH1859" s="297" t="s">
        <v>6957</v>
      </c>
      <c r="AI1859" s="297" t="s">
        <v>6957</v>
      </c>
      <c r="AJ1859" s="302">
        <v>3</v>
      </c>
      <c r="AX1859" s="303"/>
      <c r="AZ1859" s="303"/>
      <c r="BB1859" s="304"/>
      <c r="BC1859" s="304"/>
      <c r="BD1859" s="303"/>
      <c r="BE1859" s="303"/>
      <c r="BF1859" s="305"/>
      <c r="BG1859" s="305"/>
      <c r="BH1859" s="306" t="s">
        <v>4434</v>
      </c>
      <c r="BI1859" s="163"/>
      <c r="BJ1859" s="305" t="s">
        <v>110</v>
      </c>
      <c r="BK1859" s="305" t="s">
        <v>115</v>
      </c>
      <c r="BL1859" s="305">
        <v>0.7</v>
      </c>
      <c r="BM1859" s="307"/>
      <c r="BN1859" s="307"/>
      <c r="BO1859" s="307"/>
      <c r="BP1859" s="307"/>
      <c r="BQ1859" s="307"/>
      <c r="BR1859" s="307">
        <v>35</v>
      </c>
      <c r="BS1859" s="307">
        <v>35</v>
      </c>
      <c r="BT1859" s="307"/>
      <c r="BU1859" s="307"/>
      <c r="BV1859" s="309"/>
      <c r="BW1859" s="310"/>
      <c r="BX1859" s="305"/>
      <c r="BY1859" s="308"/>
      <c r="BZ1859" s="308"/>
      <c r="CA1859" s="308"/>
      <c r="CB1859" s="308"/>
      <c r="CC1859" s="307"/>
      <c r="CD1859" s="305"/>
      <c r="CE1859" s="310"/>
      <c r="CF1859" s="305"/>
      <c r="CG1859" s="308"/>
      <c r="CH1859" s="308"/>
      <c r="CI1859" s="308"/>
      <c r="CJ1859" s="308"/>
      <c r="CK1859" s="307"/>
      <c r="CL1859" s="307"/>
      <c r="CM1859" s="307"/>
      <c r="CN1859" s="311"/>
      <c r="CO1859" s="305"/>
      <c r="CP1859" s="305"/>
      <c r="CQ1859" s="308"/>
      <c r="CR1859" s="308"/>
      <c r="CS1859" s="308"/>
      <c r="CT1859" s="308"/>
      <c r="CW1859" s="318" t="s">
        <v>4434</v>
      </c>
      <c r="CX1859" s="318" t="s">
        <v>4443</v>
      </c>
      <c r="CY1859" s="320" t="s">
        <v>925</v>
      </c>
      <c r="CZ1859" s="319" t="s">
        <v>53</v>
      </c>
      <c r="DA1859" s="319" t="s">
        <v>53</v>
      </c>
      <c r="DB1859" s="319">
        <v>30</v>
      </c>
      <c r="DC1859" s="319">
        <v>150</v>
      </c>
      <c r="DD1859" s="319">
        <v>17.5</v>
      </c>
      <c r="DE1859" s="319">
        <v>17.5</v>
      </c>
      <c r="DF1859" s="319" t="s">
        <v>48</v>
      </c>
    </row>
    <row r="1860" spans="1:110" s="299" customFormat="1" ht="16" customHeight="1">
      <c r="A1860" s="297" t="s">
        <v>6962</v>
      </c>
      <c r="B1860" s="297" t="s">
        <v>6962</v>
      </c>
      <c r="C1860" s="119" t="s">
        <v>115</v>
      </c>
      <c r="D1860" s="119" t="s">
        <v>4443</v>
      </c>
      <c r="E1860" s="119" t="s">
        <v>4452</v>
      </c>
      <c r="F1860" s="298">
        <v>1860</v>
      </c>
      <c r="G1860" s="119"/>
      <c r="H1860" s="119"/>
      <c r="I1860" s="119"/>
      <c r="J1860" s="119"/>
      <c r="K1860" s="119" t="s">
        <v>378</v>
      </c>
      <c r="L1860" s="119"/>
      <c r="M1860" s="119" t="s">
        <v>147</v>
      </c>
      <c r="N1860" s="119"/>
      <c r="O1860" s="119"/>
      <c r="P1860" s="119"/>
      <c r="Q1860" s="119"/>
      <c r="R1860" s="119">
        <v>1</v>
      </c>
      <c r="S1860" s="119"/>
      <c r="T1860" s="119"/>
      <c r="U1860" s="119"/>
      <c r="V1860" s="119"/>
      <c r="W1860" s="119"/>
      <c r="X1860" s="119" t="s">
        <v>6963</v>
      </c>
      <c r="Y1860" s="119" t="s">
        <v>6964</v>
      </c>
      <c r="Z1860" s="119" t="s">
        <v>6965</v>
      </c>
      <c r="AA1860" s="119" t="s">
        <v>6966</v>
      </c>
      <c r="AB1860" s="119" t="s">
        <v>1209</v>
      </c>
      <c r="AD1860" s="300"/>
      <c r="AE1860" s="304"/>
      <c r="AF1860" s="297"/>
      <c r="AG1860" s="355">
        <v>0</v>
      </c>
      <c r="AH1860" s="297" t="s">
        <v>6962</v>
      </c>
      <c r="AI1860" s="297" t="s">
        <v>6962</v>
      </c>
      <c r="AJ1860" s="302">
        <v>4</v>
      </c>
      <c r="AX1860" s="303"/>
      <c r="AZ1860" s="303"/>
      <c r="BB1860" s="304"/>
      <c r="BC1860" s="304"/>
      <c r="BD1860" s="303"/>
      <c r="BE1860" s="303"/>
      <c r="BF1860" s="305"/>
      <c r="BG1860" s="305"/>
      <c r="BH1860" s="306" t="s">
        <v>4443</v>
      </c>
      <c r="BI1860" s="163"/>
      <c r="BJ1860" s="305" t="s">
        <v>110</v>
      </c>
      <c r="BK1860" s="305" t="s">
        <v>115</v>
      </c>
      <c r="BL1860" s="305">
        <v>0.4</v>
      </c>
      <c r="BM1860" s="307"/>
      <c r="BN1860" s="307"/>
      <c r="BO1860" s="307"/>
      <c r="BP1860" s="307"/>
      <c r="BQ1860" s="307"/>
      <c r="BR1860" s="307">
        <v>12</v>
      </c>
      <c r="BS1860" s="307">
        <v>12</v>
      </c>
      <c r="BT1860" s="307"/>
      <c r="BU1860" s="307"/>
      <c r="BV1860" s="309"/>
      <c r="BW1860" s="310"/>
      <c r="BX1860" s="305"/>
      <c r="BY1860" s="308"/>
      <c r="BZ1860" s="308"/>
      <c r="CA1860" s="308"/>
      <c r="CB1860" s="308"/>
      <c r="CC1860" s="307"/>
      <c r="CD1860" s="305"/>
      <c r="CE1860" s="310"/>
      <c r="CF1860" s="305"/>
      <c r="CG1860" s="308"/>
      <c r="CH1860" s="308"/>
      <c r="CI1860" s="308"/>
      <c r="CJ1860" s="308"/>
      <c r="CK1860" s="307"/>
      <c r="CL1860" s="307"/>
      <c r="CM1860" s="307"/>
      <c r="CN1860" s="311"/>
      <c r="CO1860" s="305"/>
      <c r="CP1860" s="305"/>
      <c r="CQ1860" s="308"/>
      <c r="CR1860" s="308"/>
      <c r="CS1860" s="308"/>
      <c r="CT1860" s="308"/>
      <c r="CW1860" s="318" t="s">
        <v>4443</v>
      </c>
      <c r="CX1860" s="318" t="s">
        <v>4452</v>
      </c>
      <c r="CY1860" s="320" t="s">
        <v>925</v>
      </c>
      <c r="CZ1860" s="319" t="s">
        <v>53</v>
      </c>
      <c r="DA1860" s="319" t="s">
        <v>53</v>
      </c>
      <c r="DB1860" s="319">
        <v>30</v>
      </c>
      <c r="DC1860" s="319">
        <v>150</v>
      </c>
      <c r="DD1860" s="319">
        <v>6</v>
      </c>
      <c r="DE1860" s="319">
        <v>6</v>
      </c>
      <c r="DF1860" s="319" t="s">
        <v>48</v>
      </c>
    </row>
    <row r="1861" spans="1:110" s="299" customFormat="1" ht="16" customHeight="1">
      <c r="A1861" s="297" t="s">
        <v>6967</v>
      </c>
      <c r="B1861" s="297" t="s">
        <v>6967</v>
      </c>
      <c r="C1861" s="119" t="s">
        <v>115</v>
      </c>
      <c r="D1861" s="119" t="s">
        <v>4443</v>
      </c>
      <c r="E1861" s="119" t="s">
        <v>4461</v>
      </c>
      <c r="F1861" s="298">
        <v>1861</v>
      </c>
      <c r="G1861" s="119"/>
      <c r="H1861" s="119"/>
      <c r="I1861" s="119"/>
      <c r="J1861" s="119"/>
      <c r="K1861" s="119" t="s">
        <v>378</v>
      </c>
      <c r="L1861" s="119"/>
      <c r="M1861" s="119" t="s">
        <v>147</v>
      </c>
      <c r="N1861" s="119"/>
      <c r="O1861" s="119"/>
      <c r="P1861" s="119"/>
      <c r="Q1861" s="119"/>
      <c r="R1861" s="119">
        <v>1</v>
      </c>
      <c r="S1861" s="119"/>
      <c r="T1861" s="119"/>
      <c r="U1861" s="119"/>
      <c r="V1861" s="119"/>
      <c r="W1861" s="119"/>
      <c r="X1861" s="119" t="s">
        <v>6968</v>
      </c>
      <c r="Y1861" s="119" t="s">
        <v>6969</v>
      </c>
      <c r="Z1861" s="119" t="s">
        <v>6970</v>
      </c>
      <c r="AA1861" s="119" t="s">
        <v>6971</v>
      </c>
      <c r="AB1861" s="119" t="s">
        <v>1209</v>
      </c>
      <c r="AD1861" s="300"/>
      <c r="AE1861" s="304"/>
      <c r="AF1861" s="297"/>
      <c r="AG1861" s="355">
        <v>0</v>
      </c>
      <c r="AH1861" s="297" t="s">
        <v>6967</v>
      </c>
      <c r="AI1861" s="297" t="s">
        <v>6967</v>
      </c>
      <c r="AJ1861" s="302">
        <v>4</v>
      </c>
      <c r="AX1861" s="303"/>
      <c r="AZ1861" s="303"/>
      <c r="BB1861" s="304"/>
      <c r="BC1861" s="304"/>
      <c r="BD1861" s="303"/>
      <c r="BE1861" s="303"/>
      <c r="BF1861" s="305"/>
      <c r="BG1861" s="305"/>
      <c r="BH1861" s="306" t="s">
        <v>4443</v>
      </c>
      <c r="BI1861" s="163"/>
      <c r="BJ1861" s="305" t="s">
        <v>110</v>
      </c>
      <c r="BK1861" s="305" t="s">
        <v>115</v>
      </c>
      <c r="BL1861" s="305">
        <v>0.4</v>
      </c>
      <c r="BM1861" s="307"/>
      <c r="BN1861" s="307"/>
      <c r="BO1861" s="307"/>
      <c r="BP1861" s="307"/>
      <c r="BQ1861" s="307"/>
      <c r="BR1861" s="307">
        <v>12</v>
      </c>
      <c r="BS1861" s="307">
        <v>12</v>
      </c>
      <c r="BT1861" s="307"/>
      <c r="BU1861" s="307"/>
      <c r="BV1861" s="309"/>
      <c r="BW1861" s="310"/>
      <c r="BX1861" s="305"/>
      <c r="BY1861" s="308"/>
      <c r="BZ1861" s="308"/>
      <c r="CA1861" s="308"/>
      <c r="CB1861" s="308"/>
      <c r="CC1861" s="307"/>
      <c r="CD1861" s="305"/>
      <c r="CE1861" s="310"/>
      <c r="CF1861" s="305"/>
      <c r="CG1861" s="308"/>
      <c r="CH1861" s="308"/>
      <c r="CI1861" s="308"/>
      <c r="CJ1861" s="308"/>
      <c r="CK1861" s="307"/>
      <c r="CL1861" s="307"/>
      <c r="CM1861" s="307"/>
      <c r="CN1861" s="311"/>
      <c r="CO1861" s="305"/>
      <c r="CP1861" s="305"/>
      <c r="CQ1861" s="308"/>
      <c r="CR1861" s="308"/>
      <c r="CS1861" s="308"/>
      <c r="CT1861" s="308"/>
      <c r="CW1861" s="318" t="s">
        <v>4443</v>
      </c>
      <c r="CX1861" s="318" t="s">
        <v>4461</v>
      </c>
      <c r="CY1861" s="320" t="s">
        <v>925</v>
      </c>
      <c r="CZ1861" s="319" t="s">
        <v>53</v>
      </c>
      <c r="DA1861" s="319" t="s">
        <v>53</v>
      </c>
      <c r="DB1861" s="319">
        <v>30</v>
      </c>
      <c r="DC1861" s="319">
        <v>150</v>
      </c>
      <c r="DD1861" s="319">
        <v>6</v>
      </c>
      <c r="DE1861" s="319">
        <v>6</v>
      </c>
      <c r="DF1861" s="319" t="s">
        <v>48</v>
      </c>
    </row>
    <row r="1862" spans="1:110" s="299" customFormat="1" ht="16" customHeight="1">
      <c r="A1862" s="297" t="s">
        <v>6972</v>
      </c>
      <c r="B1862" s="297" t="s">
        <v>6972</v>
      </c>
      <c r="C1862" s="119" t="s">
        <v>115</v>
      </c>
      <c r="D1862" s="119" t="s">
        <v>4443</v>
      </c>
      <c r="E1862" s="119" t="s">
        <v>4470</v>
      </c>
      <c r="F1862" s="298">
        <v>1862</v>
      </c>
      <c r="G1862" s="119"/>
      <c r="H1862" s="119"/>
      <c r="I1862" s="119"/>
      <c r="J1862" s="119"/>
      <c r="K1862" s="119" t="s">
        <v>378</v>
      </c>
      <c r="L1862" s="119"/>
      <c r="M1862" s="119" t="s">
        <v>147</v>
      </c>
      <c r="N1862" s="119"/>
      <c r="O1862" s="119"/>
      <c r="P1862" s="119"/>
      <c r="Q1862" s="119"/>
      <c r="R1862" s="119">
        <v>1</v>
      </c>
      <c r="S1862" s="119"/>
      <c r="T1862" s="119"/>
      <c r="U1862" s="119"/>
      <c r="V1862" s="119"/>
      <c r="W1862" s="119"/>
      <c r="X1862" s="119" t="s">
        <v>6973</v>
      </c>
      <c r="Y1862" s="119" t="s">
        <v>6974</v>
      </c>
      <c r="Z1862" s="119" t="s">
        <v>6975</v>
      </c>
      <c r="AA1862" s="119" t="s">
        <v>6976</v>
      </c>
      <c r="AB1862" s="119" t="s">
        <v>1209</v>
      </c>
      <c r="AD1862" s="300"/>
      <c r="AE1862" s="304"/>
      <c r="AF1862" s="297"/>
      <c r="AG1862" s="355">
        <v>0</v>
      </c>
      <c r="AH1862" s="297" t="s">
        <v>6972</v>
      </c>
      <c r="AI1862" s="297" t="s">
        <v>6972</v>
      </c>
      <c r="AJ1862" s="302">
        <v>4</v>
      </c>
      <c r="AX1862" s="303"/>
      <c r="AZ1862" s="303"/>
      <c r="BB1862" s="304"/>
      <c r="BC1862" s="304"/>
      <c r="BD1862" s="303"/>
      <c r="BE1862" s="303"/>
      <c r="BF1862" s="305"/>
      <c r="BG1862" s="305"/>
      <c r="BH1862" s="306" t="s">
        <v>4443</v>
      </c>
      <c r="BI1862" s="163"/>
      <c r="BJ1862" s="305" t="s">
        <v>110</v>
      </c>
      <c r="BK1862" s="305" t="s">
        <v>115</v>
      </c>
      <c r="BL1862" s="305">
        <v>0.4</v>
      </c>
      <c r="BM1862" s="307"/>
      <c r="BN1862" s="307"/>
      <c r="BO1862" s="307"/>
      <c r="BP1862" s="307"/>
      <c r="BQ1862" s="307"/>
      <c r="BR1862" s="307">
        <v>12</v>
      </c>
      <c r="BS1862" s="307">
        <v>12</v>
      </c>
      <c r="BT1862" s="307"/>
      <c r="BU1862" s="307"/>
      <c r="BV1862" s="309"/>
      <c r="BW1862" s="310"/>
      <c r="BX1862" s="305"/>
      <c r="BY1862" s="308"/>
      <c r="BZ1862" s="308"/>
      <c r="CA1862" s="308"/>
      <c r="CB1862" s="308"/>
      <c r="CC1862" s="307"/>
      <c r="CD1862" s="305"/>
      <c r="CE1862" s="310"/>
      <c r="CF1862" s="305"/>
      <c r="CG1862" s="308"/>
      <c r="CH1862" s="308"/>
      <c r="CI1862" s="308"/>
      <c r="CJ1862" s="308"/>
      <c r="CK1862" s="307"/>
      <c r="CL1862" s="307"/>
      <c r="CM1862" s="307"/>
      <c r="CN1862" s="311"/>
      <c r="CO1862" s="305"/>
      <c r="CP1862" s="305"/>
      <c r="CQ1862" s="308"/>
      <c r="CR1862" s="308"/>
      <c r="CS1862" s="308"/>
      <c r="CT1862" s="308"/>
      <c r="CW1862" s="318" t="s">
        <v>4443</v>
      </c>
      <c r="CX1862" s="318" t="s">
        <v>4470</v>
      </c>
      <c r="CY1862" s="320" t="s">
        <v>925</v>
      </c>
      <c r="CZ1862" s="319" t="s">
        <v>53</v>
      </c>
      <c r="DA1862" s="319" t="s">
        <v>53</v>
      </c>
      <c r="DB1862" s="319">
        <v>30</v>
      </c>
      <c r="DC1862" s="319">
        <v>150</v>
      </c>
      <c r="DD1862" s="319">
        <v>6</v>
      </c>
      <c r="DE1862" s="319">
        <v>6</v>
      </c>
      <c r="DF1862" s="319" t="s">
        <v>48</v>
      </c>
    </row>
    <row r="1863" spans="1:110" s="299" customFormat="1" ht="16" customHeight="1">
      <c r="A1863" s="297" t="s">
        <v>6977</v>
      </c>
      <c r="B1863" s="297" t="s">
        <v>6977</v>
      </c>
      <c r="C1863" s="119" t="s">
        <v>115</v>
      </c>
      <c r="D1863" s="119" t="s">
        <v>4434</v>
      </c>
      <c r="E1863" s="119" t="s">
        <v>4479</v>
      </c>
      <c r="F1863" s="298">
        <v>1863</v>
      </c>
      <c r="G1863" s="119"/>
      <c r="H1863" s="119"/>
      <c r="I1863" s="119"/>
      <c r="J1863" s="119"/>
      <c r="K1863" s="119" t="s">
        <v>378</v>
      </c>
      <c r="L1863" s="119"/>
      <c r="M1863" s="119" t="s">
        <v>147</v>
      </c>
      <c r="N1863" s="119"/>
      <c r="O1863" s="119"/>
      <c r="P1863" s="119"/>
      <c r="Q1863" s="119"/>
      <c r="R1863" s="119">
        <v>1</v>
      </c>
      <c r="S1863" s="119"/>
      <c r="T1863" s="119"/>
      <c r="U1863" s="119"/>
      <c r="V1863" s="119"/>
      <c r="W1863" s="119"/>
      <c r="X1863" s="119" t="s">
        <v>6978</v>
      </c>
      <c r="Y1863" s="119" t="s">
        <v>6979</v>
      </c>
      <c r="Z1863" s="119" t="s">
        <v>6980</v>
      </c>
      <c r="AA1863" s="119" t="s">
        <v>6981</v>
      </c>
      <c r="AB1863" s="119" t="s">
        <v>1209</v>
      </c>
      <c r="AD1863" s="300"/>
      <c r="AE1863" s="304"/>
      <c r="AF1863" s="297"/>
      <c r="AG1863" s="355">
        <v>0</v>
      </c>
      <c r="AH1863" s="297" t="s">
        <v>6977</v>
      </c>
      <c r="AI1863" s="297" t="s">
        <v>6977</v>
      </c>
      <c r="AJ1863" s="302">
        <v>3</v>
      </c>
      <c r="AX1863" s="303"/>
      <c r="AZ1863" s="303"/>
      <c r="BB1863" s="304"/>
      <c r="BC1863" s="304"/>
      <c r="BD1863" s="303"/>
      <c r="BE1863" s="303"/>
      <c r="BF1863" s="305"/>
      <c r="BG1863" s="305"/>
      <c r="BH1863" s="306" t="s">
        <v>4434</v>
      </c>
      <c r="BI1863" s="163"/>
      <c r="BJ1863" s="305" t="s">
        <v>110</v>
      </c>
      <c r="BK1863" s="305" t="s">
        <v>115</v>
      </c>
      <c r="BL1863" s="305">
        <v>0.7</v>
      </c>
      <c r="BM1863" s="307"/>
      <c r="BN1863" s="307"/>
      <c r="BO1863" s="307"/>
      <c r="BP1863" s="307"/>
      <c r="BQ1863" s="307"/>
      <c r="BR1863" s="307">
        <v>35</v>
      </c>
      <c r="BS1863" s="307">
        <v>35</v>
      </c>
      <c r="BT1863" s="307"/>
      <c r="BU1863" s="307"/>
      <c r="BV1863" s="309"/>
      <c r="BW1863" s="310"/>
      <c r="BX1863" s="305"/>
      <c r="BY1863" s="308"/>
      <c r="BZ1863" s="308"/>
      <c r="CA1863" s="308"/>
      <c r="CB1863" s="308"/>
      <c r="CC1863" s="307"/>
      <c r="CD1863" s="305"/>
      <c r="CE1863" s="310"/>
      <c r="CF1863" s="305"/>
      <c r="CG1863" s="308"/>
      <c r="CH1863" s="308"/>
      <c r="CI1863" s="308"/>
      <c r="CJ1863" s="308"/>
      <c r="CK1863" s="307"/>
      <c r="CL1863" s="307"/>
      <c r="CM1863" s="307"/>
      <c r="CN1863" s="311"/>
      <c r="CO1863" s="305"/>
      <c r="CP1863" s="305"/>
      <c r="CQ1863" s="308"/>
      <c r="CR1863" s="308"/>
      <c r="CS1863" s="308"/>
      <c r="CT1863" s="308"/>
      <c r="CW1863" s="318" t="s">
        <v>4434</v>
      </c>
      <c r="CX1863" s="318" t="s">
        <v>4479</v>
      </c>
      <c r="CY1863" s="320" t="s">
        <v>925</v>
      </c>
      <c r="CZ1863" s="319" t="s">
        <v>53</v>
      </c>
      <c r="DA1863" s="319" t="s">
        <v>53</v>
      </c>
      <c r="DB1863" s="319">
        <v>30</v>
      </c>
      <c r="DC1863" s="319">
        <v>150</v>
      </c>
      <c r="DD1863" s="319">
        <v>17.5</v>
      </c>
      <c r="DE1863" s="319">
        <v>17.5</v>
      </c>
      <c r="DF1863" s="319" t="s">
        <v>48</v>
      </c>
    </row>
    <row r="1864" spans="1:110" s="299" customFormat="1" ht="16" customHeight="1">
      <c r="A1864" s="297" t="s">
        <v>6982</v>
      </c>
      <c r="B1864" s="297" t="s">
        <v>6982</v>
      </c>
      <c r="C1864" s="119" t="s">
        <v>115</v>
      </c>
      <c r="D1864" s="119" t="s">
        <v>4479</v>
      </c>
      <c r="E1864" s="119" t="s">
        <v>4488</v>
      </c>
      <c r="F1864" s="298">
        <v>1864</v>
      </c>
      <c r="G1864" s="119"/>
      <c r="H1864" s="119"/>
      <c r="I1864" s="119"/>
      <c r="J1864" s="119"/>
      <c r="K1864" s="119" t="s">
        <v>378</v>
      </c>
      <c r="L1864" s="119"/>
      <c r="M1864" s="119" t="s">
        <v>147</v>
      </c>
      <c r="N1864" s="119"/>
      <c r="O1864" s="119"/>
      <c r="P1864" s="119"/>
      <c r="Q1864" s="119"/>
      <c r="R1864" s="119">
        <v>1</v>
      </c>
      <c r="S1864" s="119"/>
      <c r="T1864" s="119"/>
      <c r="U1864" s="119"/>
      <c r="V1864" s="119"/>
      <c r="W1864" s="119"/>
      <c r="X1864" s="119" t="s">
        <v>6983</v>
      </c>
      <c r="Y1864" s="119" t="s">
        <v>6984</v>
      </c>
      <c r="Z1864" s="119" t="s">
        <v>6985</v>
      </c>
      <c r="AA1864" s="119" t="s">
        <v>6986</v>
      </c>
      <c r="AB1864" s="119" t="s">
        <v>1209</v>
      </c>
      <c r="AD1864" s="300"/>
      <c r="AE1864" s="304"/>
      <c r="AF1864" s="297"/>
      <c r="AG1864" s="355">
        <v>0</v>
      </c>
      <c r="AH1864" s="297" t="s">
        <v>6982</v>
      </c>
      <c r="AI1864" s="297" t="s">
        <v>6982</v>
      </c>
      <c r="AJ1864" s="302">
        <v>4</v>
      </c>
      <c r="AX1864" s="303"/>
      <c r="AZ1864" s="303"/>
      <c r="BB1864" s="304"/>
      <c r="BC1864" s="304"/>
      <c r="BD1864" s="303"/>
      <c r="BE1864" s="303"/>
      <c r="BF1864" s="305"/>
      <c r="BG1864" s="305"/>
      <c r="BH1864" s="306" t="s">
        <v>4479</v>
      </c>
      <c r="BI1864" s="163"/>
      <c r="BJ1864" s="305" t="s">
        <v>110</v>
      </c>
      <c r="BK1864" s="305" t="s">
        <v>115</v>
      </c>
      <c r="BL1864" s="305">
        <v>0.4</v>
      </c>
      <c r="BM1864" s="307"/>
      <c r="BN1864" s="307"/>
      <c r="BO1864" s="307"/>
      <c r="BP1864" s="307"/>
      <c r="BQ1864" s="307"/>
      <c r="BR1864" s="307">
        <v>12</v>
      </c>
      <c r="BS1864" s="307">
        <v>12</v>
      </c>
      <c r="BT1864" s="307"/>
      <c r="BU1864" s="307"/>
      <c r="BV1864" s="309"/>
      <c r="BW1864" s="310"/>
      <c r="BX1864" s="305"/>
      <c r="BY1864" s="308"/>
      <c r="BZ1864" s="308"/>
      <c r="CA1864" s="308"/>
      <c r="CB1864" s="308"/>
      <c r="CC1864" s="307"/>
      <c r="CD1864" s="305"/>
      <c r="CE1864" s="310"/>
      <c r="CF1864" s="305"/>
      <c r="CG1864" s="308"/>
      <c r="CH1864" s="308"/>
      <c r="CI1864" s="308"/>
      <c r="CJ1864" s="308"/>
      <c r="CK1864" s="307"/>
      <c r="CL1864" s="307"/>
      <c r="CM1864" s="307"/>
      <c r="CN1864" s="311"/>
      <c r="CO1864" s="305"/>
      <c r="CP1864" s="305"/>
      <c r="CQ1864" s="308"/>
      <c r="CR1864" s="308"/>
      <c r="CS1864" s="308"/>
      <c r="CT1864" s="308"/>
      <c r="CW1864" s="318" t="s">
        <v>4479</v>
      </c>
      <c r="CX1864" s="318" t="s">
        <v>4488</v>
      </c>
      <c r="CY1864" s="320" t="s">
        <v>925</v>
      </c>
      <c r="CZ1864" s="319" t="s">
        <v>53</v>
      </c>
      <c r="DA1864" s="319" t="s">
        <v>53</v>
      </c>
      <c r="DB1864" s="319">
        <v>30</v>
      </c>
      <c r="DC1864" s="319">
        <v>150</v>
      </c>
      <c r="DD1864" s="319">
        <v>6</v>
      </c>
      <c r="DE1864" s="319">
        <v>6</v>
      </c>
      <c r="DF1864" s="319" t="s">
        <v>48</v>
      </c>
    </row>
    <row r="1865" spans="1:110" s="299" customFormat="1" ht="16" customHeight="1">
      <c r="A1865" s="297" t="s">
        <v>6987</v>
      </c>
      <c r="B1865" s="297" t="s">
        <v>6987</v>
      </c>
      <c r="C1865" s="119" t="s">
        <v>115</v>
      </c>
      <c r="D1865" s="119" t="s">
        <v>4479</v>
      </c>
      <c r="E1865" s="119" t="s">
        <v>4497</v>
      </c>
      <c r="F1865" s="298">
        <v>1865</v>
      </c>
      <c r="G1865" s="119"/>
      <c r="H1865" s="119"/>
      <c r="I1865" s="119"/>
      <c r="J1865" s="119"/>
      <c r="K1865" s="119" t="s">
        <v>378</v>
      </c>
      <c r="L1865" s="119"/>
      <c r="M1865" s="119" t="s">
        <v>147</v>
      </c>
      <c r="N1865" s="119"/>
      <c r="O1865" s="119"/>
      <c r="P1865" s="119"/>
      <c r="Q1865" s="119"/>
      <c r="R1865" s="119">
        <v>1</v>
      </c>
      <c r="S1865" s="119"/>
      <c r="T1865" s="119"/>
      <c r="U1865" s="119"/>
      <c r="V1865" s="119"/>
      <c r="W1865" s="119"/>
      <c r="X1865" s="119" t="s">
        <v>6988</v>
      </c>
      <c r="Y1865" s="119" t="s">
        <v>6989</v>
      </c>
      <c r="Z1865" s="119" t="s">
        <v>6990</v>
      </c>
      <c r="AA1865" s="119" t="s">
        <v>6991</v>
      </c>
      <c r="AB1865" s="119" t="s">
        <v>1209</v>
      </c>
      <c r="AD1865" s="300"/>
      <c r="AE1865" s="304"/>
      <c r="AF1865" s="297"/>
      <c r="AG1865" s="355">
        <v>0</v>
      </c>
      <c r="AH1865" s="297" t="s">
        <v>6987</v>
      </c>
      <c r="AI1865" s="297" t="s">
        <v>6987</v>
      </c>
      <c r="AJ1865" s="302">
        <v>4</v>
      </c>
      <c r="AX1865" s="303"/>
      <c r="AZ1865" s="303"/>
      <c r="BB1865" s="304"/>
      <c r="BC1865" s="304"/>
      <c r="BD1865" s="303"/>
      <c r="BE1865" s="303"/>
      <c r="BF1865" s="305"/>
      <c r="BG1865" s="305"/>
      <c r="BH1865" s="306" t="s">
        <v>4479</v>
      </c>
      <c r="BI1865" s="163"/>
      <c r="BJ1865" s="305" t="s">
        <v>110</v>
      </c>
      <c r="BK1865" s="305" t="s">
        <v>115</v>
      </c>
      <c r="BL1865" s="305">
        <v>0.4</v>
      </c>
      <c r="BM1865" s="307"/>
      <c r="BN1865" s="307"/>
      <c r="BO1865" s="307"/>
      <c r="BP1865" s="307"/>
      <c r="BQ1865" s="307"/>
      <c r="BR1865" s="307">
        <v>12</v>
      </c>
      <c r="BS1865" s="307">
        <v>12</v>
      </c>
      <c r="BT1865" s="307"/>
      <c r="BU1865" s="307"/>
      <c r="BV1865" s="309"/>
      <c r="BW1865" s="310"/>
      <c r="BX1865" s="305"/>
      <c r="BY1865" s="308"/>
      <c r="BZ1865" s="308"/>
      <c r="CA1865" s="308"/>
      <c r="CB1865" s="308"/>
      <c r="CC1865" s="307"/>
      <c r="CD1865" s="305"/>
      <c r="CE1865" s="310"/>
      <c r="CF1865" s="305"/>
      <c r="CG1865" s="308"/>
      <c r="CH1865" s="308"/>
      <c r="CI1865" s="308"/>
      <c r="CJ1865" s="308"/>
      <c r="CK1865" s="307"/>
      <c r="CL1865" s="307"/>
      <c r="CM1865" s="307"/>
      <c r="CN1865" s="311"/>
      <c r="CO1865" s="305"/>
      <c r="CP1865" s="305"/>
      <c r="CQ1865" s="308"/>
      <c r="CR1865" s="308"/>
      <c r="CS1865" s="308"/>
      <c r="CT1865" s="308"/>
      <c r="CW1865" s="318" t="s">
        <v>4479</v>
      </c>
      <c r="CX1865" s="318" t="s">
        <v>4497</v>
      </c>
      <c r="CY1865" s="320" t="s">
        <v>925</v>
      </c>
      <c r="CZ1865" s="319" t="s">
        <v>53</v>
      </c>
      <c r="DA1865" s="319" t="s">
        <v>53</v>
      </c>
      <c r="DB1865" s="319">
        <v>30</v>
      </c>
      <c r="DC1865" s="319">
        <v>150</v>
      </c>
      <c r="DD1865" s="319">
        <v>6</v>
      </c>
      <c r="DE1865" s="319">
        <v>6</v>
      </c>
      <c r="DF1865" s="319" t="s">
        <v>48</v>
      </c>
    </row>
    <row r="1866" spans="1:110" s="299" customFormat="1" ht="16" customHeight="1">
      <c r="A1866" s="297" t="s">
        <v>6992</v>
      </c>
      <c r="B1866" s="297" t="s">
        <v>6992</v>
      </c>
      <c r="C1866" s="119" t="s">
        <v>115</v>
      </c>
      <c r="D1866" s="119" t="s">
        <v>4479</v>
      </c>
      <c r="E1866" s="119" t="s">
        <v>4506</v>
      </c>
      <c r="F1866" s="298">
        <v>1866</v>
      </c>
      <c r="G1866" s="119"/>
      <c r="H1866" s="119"/>
      <c r="I1866" s="119"/>
      <c r="J1866" s="119"/>
      <c r="K1866" s="119" t="s">
        <v>378</v>
      </c>
      <c r="L1866" s="119"/>
      <c r="M1866" s="119" t="s">
        <v>147</v>
      </c>
      <c r="N1866" s="119"/>
      <c r="O1866" s="119"/>
      <c r="P1866" s="119"/>
      <c r="Q1866" s="119"/>
      <c r="R1866" s="119">
        <v>1</v>
      </c>
      <c r="S1866" s="119"/>
      <c r="T1866" s="119"/>
      <c r="U1866" s="119"/>
      <c r="V1866" s="119"/>
      <c r="W1866" s="119"/>
      <c r="X1866" s="119" t="s">
        <v>6993</v>
      </c>
      <c r="Y1866" s="119" t="s">
        <v>6994</v>
      </c>
      <c r="Z1866" s="119" t="s">
        <v>6995</v>
      </c>
      <c r="AA1866" s="119" t="s">
        <v>6996</v>
      </c>
      <c r="AB1866" s="119" t="s">
        <v>1209</v>
      </c>
      <c r="AD1866" s="300"/>
      <c r="AE1866" s="304"/>
      <c r="AF1866" s="297"/>
      <c r="AG1866" s="355">
        <v>0</v>
      </c>
      <c r="AH1866" s="297" t="s">
        <v>6992</v>
      </c>
      <c r="AI1866" s="297" t="s">
        <v>6992</v>
      </c>
      <c r="AJ1866" s="302">
        <v>4</v>
      </c>
      <c r="AX1866" s="303"/>
      <c r="AZ1866" s="303"/>
      <c r="BB1866" s="304"/>
      <c r="BC1866" s="304"/>
      <c r="BD1866" s="303"/>
      <c r="BE1866" s="303"/>
      <c r="BF1866" s="305"/>
      <c r="BG1866" s="305"/>
      <c r="BH1866" s="306" t="s">
        <v>4479</v>
      </c>
      <c r="BI1866" s="163"/>
      <c r="BJ1866" s="305" t="s">
        <v>110</v>
      </c>
      <c r="BK1866" s="305" t="s">
        <v>115</v>
      </c>
      <c r="BL1866" s="305">
        <v>0.4</v>
      </c>
      <c r="BM1866" s="307"/>
      <c r="BN1866" s="307"/>
      <c r="BO1866" s="307"/>
      <c r="BP1866" s="307"/>
      <c r="BQ1866" s="307"/>
      <c r="BR1866" s="307">
        <v>12</v>
      </c>
      <c r="BS1866" s="307">
        <v>12</v>
      </c>
      <c r="BT1866" s="307"/>
      <c r="BU1866" s="307"/>
      <c r="BV1866" s="309"/>
      <c r="BW1866" s="310"/>
      <c r="BX1866" s="305"/>
      <c r="BY1866" s="308"/>
      <c r="BZ1866" s="308"/>
      <c r="CA1866" s="308"/>
      <c r="CB1866" s="308"/>
      <c r="CC1866" s="307"/>
      <c r="CD1866" s="305"/>
      <c r="CE1866" s="310"/>
      <c r="CF1866" s="305"/>
      <c r="CG1866" s="308"/>
      <c r="CH1866" s="308"/>
      <c r="CI1866" s="308"/>
      <c r="CJ1866" s="308"/>
      <c r="CK1866" s="307"/>
      <c r="CL1866" s="307"/>
      <c r="CM1866" s="307"/>
      <c r="CN1866" s="311"/>
      <c r="CO1866" s="305"/>
      <c r="CP1866" s="305"/>
      <c r="CQ1866" s="308"/>
      <c r="CR1866" s="308"/>
      <c r="CS1866" s="308"/>
      <c r="CT1866" s="308"/>
      <c r="CW1866" s="318" t="s">
        <v>4479</v>
      </c>
      <c r="CX1866" s="318" t="s">
        <v>4506</v>
      </c>
      <c r="CY1866" s="320" t="s">
        <v>925</v>
      </c>
      <c r="CZ1866" s="319" t="s">
        <v>53</v>
      </c>
      <c r="DA1866" s="319" t="s">
        <v>53</v>
      </c>
      <c r="DB1866" s="319">
        <v>30</v>
      </c>
      <c r="DC1866" s="319">
        <v>150</v>
      </c>
      <c r="DD1866" s="319">
        <v>6</v>
      </c>
      <c r="DE1866" s="319">
        <v>6</v>
      </c>
      <c r="DF1866" s="319" t="s">
        <v>48</v>
      </c>
    </row>
    <row r="1867" spans="1:110" s="299" customFormat="1" ht="16" customHeight="1">
      <c r="A1867" s="297" t="s">
        <v>6997</v>
      </c>
      <c r="B1867" s="297" t="s">
        <v>6997</v>
      </c>
      <c r="C1867" s="119" t="s">
        <v>115</v>
      </c>
      <c r="D1867" s="119" t="s">
        <v>4434</v>
      </c>
      <c r="E1867" s="119" t="s">
        <v>4515</v>
      </c>
      <c r="F1867" s="298">
        <v>1867</v>
      </c>
      <c r="G1867" s="119"/>
      <c r="H1867" s="119"/>
      <c r="I1867" s="119"/>
      <c r="J1867" s="119"/>
      <c r="K1867" s="119" t="s">
        <v>378</v>
      </c>
      <c r="L1867" s="119"/>
      <c r="M1867" s="119" t="s">
        <v>147</v>
      </c>
      <c r="N1867" s="119"/>
      <c r="O1867" s="119"/>
      <c r="P1867" s="119"/>
      <c r="Q1867" s="119"/>
      <c r="R1867" s="119">
        <v>1</v>
      </c>
      <c r="S1867" s="119"/>
      <c r="T1867" s="119"/>
      <c r="U1867" s="119"/>
      <c r="V1867" s="119"/>
      <c r="W1867" s="119"/>
      <c r="X1867" s="119" t="s">
        <v>6998</v>
      </c>
      <c r="Y1867" s="119" t="s">
        <v>6999</v>
      </c>
      <c r="Z1867" s="119" t="s">
        <v>7000</v>
      </c>
      <c r="AA1867" s="119" t="s">
        <v>7001</v>
      </c>
      <c r="AB1867" s="119" t="s">
        <v>1209</v>
      </c>
      <c r="AD1867" s="300"/>
      <c r="AE1867" s="304"/>
      <c r="AF1867" s="297"/>
      <c r="AG1867" s="355">
        <v>0</v>
      </c>
      <c r="AH1867" s="297" t="s">
        <v>6997</v>
      </c>
      <c r="AI1867" s="297" t="s">
        <v>6997</v>
      </c>
      <c r="AJ1867" s="302">
        <v>3</v>
      </c>
      <c r="AX1867" s="303"/>
      <c r="AZ1867" s="303"/>
      <c r="BB1867" s="304"/>
      <c r="BC1867" s="304"/>
      <c r="BD1867" s="303"/>
      <c r="BE1867" s="303"/>
      <c r="BF1867" s="305"/>
      <c r="BG1867" s="305"/>
      <c r="BH1867" s="306" t="s">
        <v>4434</v>
      </c>
      <c r="BI1867" s="163"/>
      <c r="BJ1867" s="305" t="s">
        <v>110</v>
      </c>
      <c r="BK1867" s="305" t="s">
        <v>115</v>
      </c>
      <c r="BL1867" s="305">
        <v>0.7</v>
      </c>
      <c r="BM1867" s="307"/>
      <c r="BN1867" s="307"/>
      <c r="BO1867" s="307"/>
      <c r="BP1867" s="307"/>
      <c r="BQ1867" s="307"/>
      <c r="BR1867" s="307">
        <v>35</v>
      </c>
      <c r="BS1867" s="307">
        <v>35</v>
      </c>
      <c r="BT1867" s="307"/>
      <c r="BU1867" s="307"/>
      <c r="BV1867" s="309"/>
      <c r="BW1867" s="310"/>
      <c r="BX1867" s="305"/>
      <c r="BY1867" s="308"/>
      <c r="BZ1867" s="308"/>
      <c r="CA1867" s="308"/>
      <c r="CB1867" s="308"/>
      <c r="CC1867" s="307"/>
      <c r="CD1867" s="305"/>
      <c r="CE1867" s="310"/>
      <c r="CF1867" s="305"/>
      <c r="CG1867" s="308"/>
      <c r="CH1867" s="308"/>
      <c r="CI1867" s="308"/>
      <c r="CJ1867" s="308"/>
      <c r="CK1867" s="307"/>
      <c r="CL1867" s="307"/>
      <c r="CM1867" s="307"/>
      <c r="CN1867" s="311"/>
      <c r="CO1867" s="305"/>
      <c r="CP1867" s="305"/>
      <c r="CQ1867" s="308"/>
      <c r="CR1867" s="308"/>
      <c r="CS1867" s="308"/>
      <c r="CT1867" s="308"/>
      <c r="CW1867" s="318" t="s">
        <v>4434</v>
      </c>
      <c r="CX1867" s="318" t="s">
        <v>4515</v>
      </c>
      <c r="CY1867" s="320" t="s">
        <v>925</v>
      </c>
      <c r="CZ1867" s="319" t="s">
        <v>53</v>
      </c>
      <c r="DA1867" s="319" t="s">
        <v>53</v>
      </c>
      <c r="DB1867" s="319">
        <v>30</v>
      </c>
      <c r="DC1867" s="319">
        <v>150</v>
      </c>
      <c r="DD1867" s="319">
        <v>17.5</v>
      </c>
      <c r="DE1867" s="319">
        <v>17.5</v>
      </c>
      <c r="DF1867" s="319" t="s">
        <v>48</v>
      </c>
    </row>
    <row r="1868" spans="1:110" s="299" customFormat="1" ht="16" customHeight="1">
      <c r="A1868" s="297" t="s">
        <v>7002</v>
      </c>
      <c r="B1868" s="297" t="s">
        <v>7002</v>
      </c>
      <c r="C1868" s="119" t="s">
        <v>115</v>
      </c>
      <c r="D1868" s="119" t="s">
        <v>4515</v>
      </c>
      <c r="E1868" s="119" t="s">
        <v>4524</v>
      </c>
      <c r="F1868" s="298">
        <v>1868</v>
      </c>
      <c r="G1868" s="119"/>
      <c r="H1868" s="119"/>
      <c r="I1868" s="119"/>
      <c r="J1868" s="119"/>
      <c r="K1868" s="119" t="s">
        <v>378</v>
      </c>
      <c r="L1868" s="119"/>
      <c r="M1868" s="119" t="s">
        <v>147</v>
      </c>
      <c r="N1868" s="119"/>
      <c r="O1868" s="119"/>
      <c r="P1868" s="119"/>
      <c r="Q1868" s="119"/>
      <c r="R1868" s="119">
        <v>1</v>
      </c>
      <c r="S1868" s="119"/>
      <c r="T1868" s="119"/>
      <c r="U1868" s="119"/>
      <c r="V1868" s="119"/>
      <c r="W1868" s="119"/>
      <c r="X1868" s="119" t="s">
        <v>7003</v>
      </c>
      <c r="Y1868" s="119" t="s">
        <v>7004</v>
      </c>
      <c r="Z1868" s="119" t="s">
        <v>7005</v>
      </c>
      <c r="AA1868" s="119" t="s">
        <v>7006</v>
      </c>
      <c r="AB1868" s="119" t="s">
        <v>1209</v>
      </c>
      <c r="AD1868" s="300"/>
      <c r="AE1868" s="304"/>
      <c r="AF1868" s="297"/>
      <c r="AG1868" s="355">
        <v>0</v>
      </c>
      <c r="AH1868" s="297" t="s">
        <v>7002</v>
      </c>
      <c r="AI1868" s="297" t="s">
        <v>7002</v>
      </c>
      <c r="AJ1868" s="302">
        <v>4</v>
      </c>
      <c r="AX1868" s="303"/>
      <c r="AZ1868" s="303"/>
      <c r="BB1868" s="304"/>
      <c r="BC1868" s="304"/>
      <c r="BD1868" s="303"/>
      <c r="BE1868" s="303"/>
      <c r="BF1868" s="305"/>
      <c r="BG1868" s="305"/>
      <c r="BH1868" s="306" t="s">
        <v>4515</v>
      </c>
      <c r="BI1868" s="163"/>
      <c r="BJ1868" s="305" t="s">
        <v>110</v>
      </c>
      <c r="BK1868" s="305" t="s">
        <v>115</v>
      </c>
      <c r="BL1868" s="305">
        <v>0.4</v>
      </c>
      <c r="BM1868" s="307"/>
      <c r="BN1868" s="307"/>
      <c r="BO1868" s="307"/>
      <c r="BP1868" s="307"/>
      <c r="BQ1868" s="307"/>
      <c r="BR1868" s="307">
        <v>12</v>
      </c>
      <c r="BS1868" s="307">
        <v>12</v>
      </c>
      <c r="BT1868" s="307"/>
      <c r="BU1868" s="307"/>
      <c r="BV1868" s="309"/>
      <c r="BW1868" s="310"/>
      <c r="BX1868" s="305"/>
      <c r="BY1868" s="308"/>
      <c r="BZ1868" s="308"/>
      <c r="CA1868" s="308"/>
      <c r="CB1868" s="308"/>
      <c r="CC1868" s="307"/>
      <c r="CD1868" s="305"/>
      <c r="CE1868" s="310"/>
      <c r="CF1868" s="305"/>
      <c r="CG1868" s="308"/>
      <c r="CH1868" s="308"/>
      <c r="CI1868" s="308"/>
      <c r="CJ1868" s="308"/>
      <c r="CK1868" s="307"/>
      <c r="CL1868" s="307"/>
      <c r="CM1868" s="307"/>
      <c r="CN1868" s="311"/>
      <c r="CO1868" s="305"/>
      <c r="CP1868" s="305"/>
      <c r="CQ1868" s="308"/>
      <c r="CR1868" s="308"/>
      <c r="CS1868" s="308"/>
      <c r="CT1868" s="308"/>
      <c r="CW1868" s="318" t="s">
        <v>4515</v>
      </c>
      <c r="CX1868" s="318" t="s">
        <v>4524</v>
      </c>
      <c r="CY1868" s="320" t="s">
        <v>925</v>
      </c>
      <c r="CZ1868" s="319" t="s">
        <v>53</v>
      </c>
      <c r="DA1868" s="319" t="s">
        <v>53</v>
      </c>
      <c r="DB1868" s="319">
        <v>30</v>
      </c>
      <c r="DC1868" s="319">
        <v>150</v>
      </c>
      <c r="DD1868" s="319">
        <v>6</v>
      </c>
      <c r="DE1868" s="319">
        <v>6</v>
      </c>
      <c r="DF1868" s="319" t="s">
        <v>48</v>
      </c>
    </row>
    <row r="1869" spans="1:110" s="299" customFormat="1" ht="16" customHeight="1">
      <c r="A1869" s="297" t="s">
        <v>7007</v>
      </c>
      <c r="B1869" s="297" t="s">
        <v>7007</v>
      </c>
      <c r="C1869" s="119" t="s">
        <v>115</v>
      </c>
      <c r="D1869" s="119" t="s">
        <v>4515</v>
      </c>
      <c r="E1869" s="119" t="s">
        <v>4533</v>
      </c>
      <c r="F1869" s="298">
        <v>1869</v>
      </c>
      <c r="G1869" s="119"/>
      <c r="H1869" s="119"/>
      <c r="I1869" s="119"/>
      <c r="J1869" s="119"/>
      <c r="K1869" s="119" t="s">
        <v>378</v>
      </c>
      <c r="L1869" s="119"/>
      <c r="M1869" s="119" t="s">
        <v>147</v>
      </c>
      <c r="N1869" s="119"/>
      <c r="O1869" s="119"/>
      <c r="P1869" s="119"/>
      <c r="Q1869" s="119"/>
      <c r="R1869" s="119">
        <v>1</v>
      </c>
      <c r="S1869" s="119"/>
      <c r="T1869" s="119"/>
      <c r="U1869" s="119"/>
      <c r="V1869" s="119"/>
      <c r="W1869" s="119"/>
      <c r="X1869" s="119" t="s">
        <v>7008</v>
      </c>
      <c r="Y1869" s="119" t="s">
        <v>7009</v>
      </c>
      <c r="Z1869" s="119" t="s">
        <v>7010</v>
      </c>
      <c r="AA1869" s="119" t="s">
        <v>7011</v>
      </c>
      <c r="AB1869" s="119" t="s">
        <v>1209</v>
      </c>
      <c r="AD1869" s="300"/>
      <c r="AE1869" s="304"/>
      <c r="AF1869" s="297"/>
      <c r="AG1869" s="355">
        <v>0</v>
      </c>
      <c r="AH1869" s="297" t="s">
        <v>7007</v>
      </c>
      <c r="AI1869" s="297" t="s">
        <v>7007</v>
      </c>
      <c r="AJ1869" s="302">
        <v>4</v>
      </c>
      <c r="AX1869" s="303"/>
      <c r="AZ1869" s="303"/>
      <c r="BB1869" s="304"/>
      <c r="BC1869" s="304"/>
      <c r="BD1869" s="303"/>
      <c r="BE1869" s="303"/>
      <c r="BF1869" s="305"/>
      <c r="BG1869" s="305"/>
      <c r="BH1869" s="306" t="s">
        <v>4515</v>
      </c>
      <c r="BI1869" s="163"/>
      <c r="BJ1869" s="305" t="s">
        <v>110</v>
      </c>
      <c r="BK1869" s="305" t="s">
        <v>115</v>
      </c>
      <c r="BL1869" s="305">
        <v>0.4</v>
      </c>
      <c r="BM1869" s="307"/>
      <c r="BN1869" s="307"/>
      <c r="BO1869" s="307"/>
      <c r="BP1869" s="307"/>
      <c r="BQ1869" s="307"/>
      <c r="BR1869" s="307">
        <v>12</v>
      </c>
      <c r="BS1869" s="307">
        <v>12</v>
      </c>
      <c r="BT1869" s="307"/>
      <c r="BU1869" s="307"/>
      <c r="BV1869" s="309"/>
      <c r="BW1869" s="310"/>
      <c r="BX1869" s="305"/>
      <c r="BY1869" s="308"/>
      <c r="BZ1869" s="308"/>
      <c r="CA1869" s="308"/>
      <c r="CB1869" s="308"/>
      <c r="CC1869" s="307"/>
      <c r="CD1869" s="305"/>
      <c r="CE1869" s="310"/>
      <c r="CF1869" s="305"/>
      <c r="CG1869" s="308"/>
      <c r="CH1869" s="308"/>
      <c r="CI1869" s="308"/>
      <c r="CJ1869" s="308"/>
      <c r="CK1869" s="307"/>
      <c r="CL1869" s="307"/>
      <c r="CM1869" s="307"/>
      <c r="CN1869" s="311"/>
      <c r="CO1869" s="305"/>
      <c r="CP1869" s="305"/>
      <c r="CQ1869" s="308"/>
      <c r="CR1869" s="308"/>
      <c r="CS1869" s="308"/>
      <c r="CT1869" s="308"/>
      <c r="CW1869" s="318" t="s">
        <v>4515</v>
      </c>
      <c r="CX1869" s="318" t="s">
        <v>4533</v>
      </c>
      <c r="CY1869" s="320" t="s">
        <v>925</v>
      </c>
      <c r="CZ1869" s="319" t="s">
        <v>53</v>
      </c>
      <c r="DA1869" s="319" t="s">
        <v>53</v>
      </c>
      <c r="DB1869" s="319">
        <v>30</v>
      </c>
      <c r="DC1869" s="319">
        <v>150</v>
      </c>
      <c r="DD1869" s="319">
        <v>6</v>
      </c>
      <c r="DE1869" s="319">
        <v>6</v>
      </c>
      <c r="DF1869" s="319" t="s">
        <v>48</v>
      </c>
    </row>
    <row r="1870" spans="1:110" s="299" customFormat="1" ht="16" customHeight="1">
      <c r="A1870" s="297" t="s">
        <v>7012</v>
      </c>
      <c r="B1870" s="297" t="s">
        <v>7012</v>
      </c>
      <c r="C1870" s="119" t="s">
        <v>115</v>
      </c>
      <c r="D1870" s="119" t="s">
        <v>4515</v>
      </c>
      <c r="E1870" s="119" t="s">
        <v>4542</v>
      </c>
      <c r="F1870" s="298">
        <v>1870</v>
      </c>
      <c r="G1870" s="119"/>
      <c r="H1870" s="119"/>
      <c r="I1870" s="119"/>
      <c r="J1870" s="119"/>
      <c r="K1870" s="119" t="s">
        <v>378</v>
      </c>
      <c r="L1870" s="119"/>
      <c r="M1870" s="119" t="s">
        <v>147</v>
      </c>
      <c r="N1870" s="119"/>
      <c r="O1870" s="119"/>
      <c r="P1870" s="119"/>
      <c r="Q1870" s="119"/>
      <c r="R1870" s="119">
        <v>1</v>
      </c>
      <c r="S1870" s="119"/>
      <c r="T1870" s="119"/>
      <c r="U1870" s="119"/>
      <c r="V1870" s="119"/>
      <c r="W1870" s="119"/>
      <c r="X1870" s="119" t="s">
        <v>7013</v>
      </c>
      <c r="Y1870" s="119" t="s">
        <v>7014</v>
      </c>
      <c r="Z1870" s="119" t="s">
        <v>7015</v>
      </c>
      <c r="AA1870" s="119" t="s">
        <v>7016</v>
      </c>
      <c r="AB1870" s="119" t="s">
        <v>1209</v>
      </c>
      <c r="AD1870" s="300"/>
      <c r="AE1870" s="304"/>
      <c r="AF1870" s="297"/>
      <c r="AG1870" s="355">
        <v>0</v>
      </c>
      <c r="AH1870" s="297" t="s">
        <v>7012</v>
      </c>
      <c r="AI1870" s="297" t="s">
        <v>7012</v>
      </c>
      <c r="AJ1870" s="302">
        <v>4</v>
      </c>
      <c r="AX1870" s="303"/>
      <c r="AZ1870" s="303"/>
      <c r="BB1870" s="304"/>
      <c r="BC1870" s="304"/>
      <c r="BD1870" s="303"/>
      <c r="BE1870" s="303"/>
      <c r="BF1870" s="305"/>
      <c r="BG1870" s="305"/>
      <c r="BH1870" s="306" t="s">
        <v>4515</v>
      </c>
      <c r="BI1870" s="163"/>
      <c r="BJ1870" s="305" t="s">
        <v>110</v>
      </c>
      <c r="BK1870" s="305" t="s">
        <v>115</v>
      </c>
      <c r="BL1870" s="305">
        <v>0.4</v>
      </c>
      <c r="BM1870" s="307"/>
      <c r="BN1870" s="307"/>
      <c r="BO1870" s="307"/>
      <c r="BP1870" s="307"/>
      <c r="BQ1870" s="307"/>
      <c r="BR1870" s="307">
        <v>12</v>
      </c>
      <c r="BS1870" s="307">
        <v>12</v>
      </c>
      <c r="BT1870" s="307"/>
      <c r="BU1870" s="307"/>
      <c r="BV1870" s="309"/>
      <c r="BW1870" s="310"/>
      <c r="BX1870" s="305"/>
      <c r="BY1870" s="308"/>
      <c r="BZ1870" s="308"/>
      <c r="CA1870" s="308"/>
      <c r="CB1870" s="308"/>
      <c r="CC1870" s="307"/>
      <c r="CD1870" s="305"/>
      <c r="CE1870" s="310"/>
      <c r="CF1870" s="305"/>
      <c r="CG1870" s="308"/>
      <c r="CH1870" s="308"/>
      <c r="CI1870" s="308"/>
      <c r="CJ1870" s="308"/>
      <c r="CK1870" s="307"/>
      <c r="CL1870" s="307"/>
      <c r="CM1870" s="307"/>
      <c r="CN1870" s="311"/>
      <c r="CO1870" s="305"/>
      <c r="CP1870" s="305"/>
      <c r="CQ1870" s="308"/>
      <c r="CR1870" s="308"/>
      <c r="CS1870" s="308"/>
      <c r="CT1870" s="308"/>
      <c r="CW1870" s="318" t="s">
        <v>4515</v>
      </c>
      <c r="CX1870" s="318" t="s">
        <v>4542</v>
      </c>
      <c r="CY1870" s="320" t="s">
        <v>925</v>
      </c>
      <c r="CZ1870" s="319" t="s">
        <v>53</v>
      </c>
      <c r="DA1870" s="319" t="s">
        <v>53</v>
      </c>
      <c r="DB1870" s="319">
        <v>30</v>
      </c>
      <c r="DC1870" s="319">
        <v>150</v>
      </c>
      <c r="DD1870" s="319">
        <v>6</v>
      </c>
      <c r="DE1870" s="319">
        <v>6</v>
      </c>
      <c r="DF1870" s="319" t="s">
        <v>48</v>
      </c>
    </row>
    <row r="1871" spans="1:110" s="299" customFormat="1" ht="16" customHeight="1">
      <c r="A1871" s="297" t="s">
        <v>7017</v>
      </c>
      <c r="B1871" s="297" t="s">
        <v>7017</v>
      </c>
      <c r="C1871" s="119" t="s">
        <v>115</v>
      </c>
      <c r="D1871" s="119" t="s">
        <v>1202</v>
      </c>
      <c r="E1871" s="119" t="s">
        <v>868</v>
      </c>
      <c r="F1871" s="298">
        <v>1871</v>
      </c>
      <c r="G1871" s="119"/>
      <c r="H1871" s="119"/>
      <c r="I1871" s="119"/>
      <c r="J1871" s="119"/>
      <c r="K1871" s="119" t="s">
        <v>378</v>
      </c>
      <c r="L1871" s="119"/>
      <c r="M1871" s="119" t="s">
        <v>147</v>
      </c>
      <c r="N1871" s="119"/>
      <c r="O1871" s="119"/>
      <c r="P1871" s="119"/>
      <c r="Q1871" s="119"/>
      <c r="R1871" s="119">
        <v>1</v>
      </c>
      <c r="S1871" s="119"/>
      <c r="T1871" s="119"/>
      <c r="U1871" s="119"/>
      <c r="V1871" s="119"/>
      <c r="W1871" s="119"/>
      <c r="X1871" s="119" t="s">
        <v>7018</v>
      </c>
      <c r="Y1871" s="119" t="s">
        <v>7019</v>
      </c>
      <c r="Z1871" s="119" t="s">
        <v>7020</v>
      </c>
      <c r="AA1871" s="119" t="s">
        <v>7021</v>
      </c>
      <c r="AB1871" s="119" t="s">
        <v>1209</v>
      </c>
      <c r="AD1871" s="300"/>
      <c r="AE1871" s="304"/>
      <c r="AF1871" s="297"/>
      <c r="AG1871" s="355">
        <v>0</v>
      </c>
      <c r="AH1871" s="297" t="s">
        <v>7017</v>
      </c>
      <c r="AI1871" s="297" t="s">
        <v>7017</v>
      </c>
      <c r="AJ1871" s="302">
        <v>1</v>
      </c>
      <c r="AX1871" s="303"/>
      <c r="AZ1871" s="303"/>
      <c r="BB1871" s="304"/>
      <c r="BC1871" s="304"/>
      <c r="BD1871" s="303"/>
      <c r="BE1871" s="303"/>
      <c r="BF1871" s="305"/>
      <c r="BG1871" s="305"/>
      <c r="BH1871" s="306" t="s">
        <v>1202</v>
      </c>
      <c r="BI1871" s="163"/>
      <c r="BJ1871" s="305" t="s">
        <v>110</v>
      </c>
      <c r="BK1871" s="305" t="s">
        <v>115</v>
      </c>
      <c r="BL1871" s="305">
        <v>2</v>
      </c>
      <c r="BM1871" s="307"/>
      <c r="BN1871" s="307"/>
      <c r="BO1871" s="307"/>
      <c r="BP1871" s="307"/>
      <c r="BQ1871" s="307"/>
      <c r="BR1871" s="307">
        <v>95</v>
      </c>
      <c r="BS1871" s="307">
        <v>95</v>
      </c>
      <c r="BT1871" s="307"/>
      <c r="BU1871" s="307"/>
      <c r="BV1871" s="309"/>
      <c r="BW1871" s="310"/>
      <c r="BX1871" s="305"/>
      <c r="BY1871" s="308"/>
      <c r="BZ1871" s="308"/>
      <c r="CA1871" s="308"/>
      <c r="CB1871" s="308"/>
      <c r="CC1871" s="307"/>
      <c r="CD1871" s="305"/>
      <c r="CE1871" s="310"/>
      <c r="CF1871" s="305"/>
      <c r="CG1871" s="308"/>
      <c r="CH1871" s="308"/>
      <c r="CI1871" s="308"/>
      <c r="CJ1871" s="308"/>
      <c r="CK1871" s="307"/>
      <c r="CL1871" s="307"/>
      <c r="CM1871" s="307"/>
      <c r="CN1871" s="311"/>
      <c r="CO1871" s="305"/>
      <c r="CP1871" s="305"/>
      <c r="CQ1871" s="308"/>
      <c r="CR1871" s="308"/>
      <c r="CS1871" s="308"/>
      <c r="CT1871" s="308"/>
      <c r="CW1871" s="318" t="s">
        <v>1202</v>
      </c>
      <c r="CX1871" s="318" t="s">
        <v>868</v>
      </c>
      <c r="CY1871" s="320" t="s">
        <v>925</v>
      </c>
      <c r="CZ1871" s="319" t="s">
        <v>53</v>
      </c>
      <c r="DA1871" s="319" t="s">
        <v>53</v>
      </c>
      <c r="DB1871" s="319">
        <v>6</v>
      </c>
      <c r="DC1871" s="319">
        <v>6</v>
      </c>
      <c r="DD1871" s="319">
        <v>47.5</v>
      </c>
      <c r="DE1871" s="319">
        <v>47.5</v>
      </c>
      <c r="DF1871" s="319" t="s">
        <v>48</v>
      </c>
    </row>
    <row r="1872" spans="1:110" s="299" customFormat="1" ht="16" customHeight="1">
      <c r="A1872" s="297" t="s">
        <v>7022</v>
      </c>
      <c r="B1872" s="297" t="s">
        <v>7022</v>
      </c>
      <c r="C1872" s="119" t="s">
        <v>115</v>
      </c>
      <c r="D1872" s="119" t="s">
        <v>4542</v>
      </c>
      <c r="E1872" s="119" t="s">
        <v>4559</v>
      </c>
      <c r="F1872" s="298">
        <v>1872</v>
      </c>
      <c r="G1872" s="119"/>
      <c r="H1872" s="119"/>
      <c r="I1872" s="119"/>
      <c r="J1872" s="119"/>
      <c r="K1872" s="119" t="s">
        <v>378</v>
      </c>
      <c r="L1872" s="119"/>
      <c r="M1872" s="119" t="s">
        <v>147</v>
      </c>
      <c r="N1872" s="119"/>
      <c r="O1872" s="119"/>
      <c r="P1872" s="119"/>
      <c r="Q1872" s="119"/>
      <c r="R1872" s="119">
        <v>1</v>
      </c>
      <c r="S1872" s="119"/>
      <c r="T1872" s="119"/>
      <c r="U1872" s="119"/>
      <c r="V1872" s="119"/>
      <c r="W1872" s="119"/>
      <c r="X1872" s="119" t="s">
        <v>7023</v>
      </c>
      <c r="Y1872" s="119" t="s">
        <v>7024</v>
      </c>
      <c r="Z1872" s="119" t="s">
        <v>7025</v>
      </c>
      <c r="AA1872" s="119" t="s">
        <v>7026</v>
      </c>
      <c r="AB1872" s="119" t="s">
        <v>1209</v>
      </c>
      <c r="AD1872" s="300"/>
      <c r="AE1872" s="304"/>
      <c r="AF1872" s="297"/>
      <c r="AG1872" s="355">
        <v>0</v>
      </c>
      <c r="AH1872" s="297" t="s">
        <v>7022</v>
      </c>
      <c r="AI1872" s="297" t="s">
        <v>7022</v>
      </c>
      <c r="AJ1872" s="302">
        <v>2</v>
      </c>
      <c r="AX1872" s="303"/>
      <c r="AZ1872" s="303"/>
      <c r="BB1872" s="304"/>
      <c r="BC1872" s="304"/>
      <c r="BD1872" s="303"/>
      <c r="BE1872" s="303"/>
      <c r="BF1872" s="305"/>
      <c r="BG1872" s="305"/>
      <c r="BH1872" s="306" t="s">
        <v>4542</v>
      </c>
      <c r="BI1872" s="163"/>
      <c r="BJ1872" s="305" t="s">
        <v>110</v>
      </c>
      <c r="BK1872" s="305" t="s">
        <v>115</v>
      </c>
      <c r="BL1872" s="305">
        <v>1.5</v>
      </c>
      <c r="BM1872" s="307"/>
      <c r="BN1872" s="307"/>
      <c r="BO1872" s="307"/>
      <c r="BP1872" s="307"/>
      <c r="BQ1872" s="307"/>
      <c r="BR1872" s="307">
        <v>60</v>
      </c>
      <c r="BS1872" s="307">
        <v>60</v>
      </c>
      <c r="BT1872" s="307"/>
      <c r="BU1872" s="307"/>
      <c r="BV1872" s="309"/>
      <c r="BW1872" s="310"/>
      <c r="BX1872" s="305"/>
      <c r="BY1872" s="308"/>
      <c r="BZ1872" s="308"/>
      <c r="CA1872" s="308"/>
      <c r="CB1872" s="308"/>
      <c r="CC1872" s="307"/>
      <c r="CD1872" s="305"/>
      <c r="CE1872" s="310"/>
      <c r="CF1872" s="305"/>
      <c r="CG1872" s="308"/>
      <c r="CH1872" s="308"/>
      <c r="CI1872" s="308"/>
      <c r="CJ1872" s="308"/>
      <c r="CK1872" s="307"/>
      <c r="CL1872" s="307"/>
      <c r="CM1872" s="307"/>
      <c r="CN1872" s="311"/>
      <c r="CO1872" s="305"/>
      <c r="CP1872" s="305"/>
      <c r="CQ1872" s="308"/>
      <c r="CR1872" s="308"/>
      <c r="CS1872" s="308"/>
      <c r="CT1872" s="308"/>
      <c r="CW1872" s="318" t="s">
        <v>4542</v>
      </c>
      <c r="CX1872" s="318" t="s">
        <v>4559</v>
      </c>
      <c r="CY1872" s="320" t="s">
        <v>925</v>
      </c>
      <c r="CZ1872" s="319" t="s">
        <v>53</v>
      </c>
      <c r="DA1872" s="319" t="s">
        <v>53</v>
      </c>
      <c r="DB1872" s="319">
        <v>30</v>
      </c>
      <c r="DC1872" s="319">
        <v>150</v>
      </c>
      <c r="DD1872" s="319">
        <v>30</v>
      </c>
      <c r="DE1872" s="319">
        <v>30</v>
      </c>
      <c r="DF1872" s="319" t="s">
        <v>48</v>
      </c>
    </row>
    <row r="1873" spans="1:110" s="299" customFormat="1" ht="16" customHeight="1">
      <c r="A1873" s="297" t="s">
        <v>7027</v>
      </c>
      <c r="B1873" s="297" t="s">
        <v>7027</v>
      </c>
      <c r="C1873" s="119" t="s">
        <v>115</v>
      </c>
      <c r="D1873" s="119" t="s">
        <v>4559</v>
      </c>
      <c r="E1873" s="119" t="s">
        <v>4568</v>
      </c>
      <c r="F1873" s="298">
        <v>1873</v>
      </c>
      <c r="G1873" s="119"/>
      <c r="H1873" s="119"/>
      <c r="I1873" s="119"/>
      <c r="J1873" s="119"/>
      <c r="K1873" s="119" t="s">
        <v>378</v>
      </c>
      <c r="L1873" s="119"/>
      <c r="M1873" s="119" t="s">
        <v>147</v>
      </c>
      <c r="N1873" s="119"/>
      <c r="O1873" s="119"/>
      <c r="P1873" s="119"/>
      <c r="Q1873" s="119"/>
      <c r="R1873" s="119">
        <v>1</v>
      </c>
      <c r="S1873" s="119"/>
      <c r="T1873" s="119"/>
      <c r="U1873" s="119"/>
      <c r="V1873" s="119"/>
      <c r="W1873" s="119"/>
      <c r="X1873" s="119" t="s">
        <v>7028</v>
      </c>
      <c r="Y1873" s="119" t="s">
        <v>7029</v>
      </c>
      <c r="Z1873" s="119" t="s">
        <v>7030</v>
      </c>
      <c r="AA1873" s="119" t="s">
        <v>7031</v>
      </c>
      <c r="AB1873" s="119" t="s">
        <v>1209</v>
      </c>
      <c r="AD1873" s="300"/>
      <c r="AE1873" s="304"/>
      <c r="AF1873" s="297"/>
      <c r="AG1873" s="355">
        <v>0</v>
      </c>
      <c r="AH1873" s="297" t="s">
        <v>7027</v>
      </c>
      <c r="AI1873" s="297" t="s">
        <v>7027</v>
      </c>
      <c r="AJ1873" s="302">
        <v>3</v>
      </c>
      <c r="AX1873" s="303"/>
      <c r="AZ1873" s="303"/>
      <c r="BB1873" s="304"/>
      <c r="BC1873" s="304"/>
      <c r="BD1873" s="303"/>
      <c r="BE1873" s="303"/>
      <c r="BF1873" s="305"/>
      <c r="BG1873" s="305"/>
      <c r="BH1873" s="306" t="s">
        <v>4559</v>
      </c>
      <c r="BI1873" s="163"/>
      <c r="BJ1873" s="305" t="s">
        <v>110</v>
      </c>
      <c r="BK1873" s="305" t="s">
        <v>115</v>
      </c>
      <c r="BL1873" s="305">
        <v>0.7</v>
      </c>
      <c r="BM1873" s="307"/>
      <c r="BN1873" s="307"/>
      <c r="BO1873" s="307"/>
      <c r="BP1873" s="307"/>
      <c r="BQ1873" s="307"/>
      <c r="BR1873" s="307">
        <v>35</v>
      </c>
      <c r="BS1873" s="307">
        <v>35</v>
      </c>
      <c r="BT1873" s="307"/>
      <c r="BU1873" s="307"/>
      <c r="BV1873" s="309"/>
      <c r="BW1873" s="310"/>
      <c r="BX1873" s="305"/>
      <c r="BY1873" s="308"/>
      <c r="BZ1873" s="308"/>
      <c r="CA1873" s="308"/>
      <c r="CB1873" s="308"/>
      <c r="CC1873" s="307"/>
      <c r="CD1873" s="305"/>
      <c r="CE1873" s="310"/>
      <c r="CF1873" s="305"/>
      <c r="CG1873" s="308"/>
      <c r="CH1873" s="308"/>
      <c r="CI1873" s="308"/>
      <c r="CJ1873" s="308"/>
      <c r="CK1873" s="307"/>
      <c r="CL1873" s="307"/>
      <c r="CM1873" s="307"/>
      <c r="CN1873" s="311"/>
      <c r="CO1873" s="305"/>
      <c r="CP1873" s="305"/>
      <c r="CQ1873" s="308"/>
      <c r="CR1873" s="308"/>
      <c r="CS1873" s="308"/>
      <c r="CT1873" s="308"/>
      <c r="CW1873" s="318" t="s">
        <v>4559</v>
      </c>
      <c r="CX1873" s="318" t="s">
        <v>4568</v>
      </c>
      <c r="CY1873" s="320" t="s">
        <v>925</v>
      </c>
      <c r="CZ1873" s="319" t="s">
        <v>53</v>
      </c>
      <c r="DA1873" s="319" t="s">
        <v>53</v>
      </c>
      <c r="DB1873" s="319">
        <v>30</v>
      </c>
      <c r="DC1873" s="319">
        <v>150</v>
      </c>
      <c r="DD1873" s="319">
        <v>17.5</v>
      </c>
      <c r="DE1873" s="319">
        <v>17.5</v>
      </c>
      <c r="DF1873" s="319" t="s">
        <v>48</v>
      </c>
    </row>
    <row r="1874" spans="1:110" s="299" customFormat="1" ht="16" customHeight="1">
      <c r="A1874" s="297" t="s">
        <v>7032</v>
      </c>
      <c r="B1874" s="297" t="s">
        <v>7032</v>
      </c>
      <c r="C1874" s="119" t="s">
        <v>115</v>
      </c>
      <c r="D1874" s="119" t="s">
        <v>4568</v>
      </c>
      <c r="E1874" s="119" t="s">
        <v>4577</v>
      </c>
      <c r="F1874" s="298">
        <v>1874</v>
      </c>
      <c r="G1874" s="119"/>
      <c r="H1874" s="119"/>
      <c r="I1874" s="119"/>
      <c r="J1874" s="119"/>
      <c r="K1874" s="119" t="s">
        <v>378</v>
      </c>
      <c r="L1874" s="119"/>
      <c r="M1874" s="119" t="s">
        <v>147</v>
      </c>
      <c r="N1874" s="119"/>
      <c r="O1874" s="119"/>
      <c r="P1874" s="119"/>
      <c r="Q1874" s="119"/>
      <c r="R1874" s="119">
        <v>1</v>
      </c>
      <c r="S1874" s="119"/>
      <c r="T1874" s="119"/>
      <c r="U1874" s="119"/>
      <c r="V1874" s="119"/>
      <c r="W1874" s="119"/>
      <c r="X1874" s="119" t="s">
        <v>7033</v>
      </c>
      <c r="Y1874" s="119" t="s">
        <v>7034</v>
      </c>
      <c r="Z1874" s="119" t="s">
        <v>7035</v>
      </c>
      <c r="AA1874" s="119" t="s">
        <v>7036</v>
      </c>
      <c r="AB1874" s="119" t="s">
        <v>1209</v>
      </c>
      <c r="AD1874" s="300"/>
      <c r="AE1874" s="304"/>
      <c r="AF1874" s="297"/>
      <c r="AG1874" s="355">
        <v>0</v>
      </c>
      <c r="AH1874" s="297" t="s">
        <v>7032</v>
      </c>
      <c r="AI1874" s="297" t="s">
        <v>7032</v>
      </c>
      <c r="AJ1874" s="302">
        <v>4</v>
      </c>
      <c r="AX1874" s="303"/>
      <c r="AZ1874" s="303"/>
      <c r="BB1874" s="304"/>
      <c r="BC1874" s="304"/>
      <c r="BD1874" s="303"/>
      <c r="BE1874" s="303"/>
      <c r="BF1874" s="305"/>
      <c r="BG1874" s="305"/>
      <c r="BH1874" s="306" t="s">
        <v>4568</v>
      </c>
      <c r="BI1874" s="163"/>
      <c r="BJ1874" s="305" t="s">
        <v>110</v>
      </c>
      <c r="BK1874" s="305" t="s">
        <v>115</v>
      </c>
      <c r="BL1874" s="305">
        <v>0.4</v>
      </c>
      <c r="BM1874" s="307"/>
      <c r="BN1874" s="307"/>
      <c r="BO1874" s="307"/>
      <c r="BP1874" s="307"/>
      <c r="BQ1874" s="307"/>
      <c r="BR1874" s="307">
        <v>12</v>
      </c>
      <c r="BS1874" s="307">
        <v>12</v>
      </c>
      <c r="BT1874" s="307"/>
      <c r="BU1874" s="307"/>
      <c r="BV1874" s="309"/>
      <c r="BW1874" s="310"/>
      <c r="BX1874" s="305"/>
      <c r="BY1874" s="308"/>
      <c r="BZ1874" s="308"/>
      <c r="CA1874" s="308"/>
      <c r="CB1874" s="308"/>
      <c r="CC1874" s="307"/>
      <c r="CD1874" s="305"/>
      <c r="CE1874" s="310"/>
      <c r="CF1874" s="305"/>
      <c r="CG1874" s="308"/>
      <c r="CH1874" s="308"/>
      <c r="CI1874" s="308"/>
      <c r="CJ1874" s="308"/>
      <c r="CK1874" s="307"/>
      <c r="CL1874" s="307"/>
      <c r="CM1874" s="307"/>
      <c r="CN1874" s="311"/>
      <c r="CO1874" s="305"/>
      <c r="CP1874" s="305"/>
      <c r="CQ1874" s="308"/>
      <c r="CR1874" s="308"/>
      <c r="CS1874" s="308"/>
      <c r="CT1874" s="308"/>
      <c r="CW1874" s="318" t="s">
        <v>4568</v>
      </c>
      <c r="CX1874" s="318" t="s">
        <v>4577</v>
      </c>
      <c r="CY1874" s="320" t="s">
        <v>925</v>
      </c>
      <c r="CZ1874" s="319" t="s">
        <v>53</v>
      </c>
      <c r="DA1874" s="319" t="s">
        <v>53</v>
      </c>
      <c r="DB1874" s="319">
        <v>30</v>
      </c>
      <c r="DC1874" s="319">
        <v>150</v>
      </c>
      <c r="DD1874" s="319">
        <v>6</v>
      </c>
      <c r="DE1874" s="319">
        <v>6</v>
      </c>
      <c r="DF1874" s="319" t="s">
        <v>48</v>
      </c>
    </row>
    <row r="1875" spans="1:110" s="299" customFormat="1" ht="16" customHeight="1">
      <c r="A1875" s="297" t="s">
        <v>7037</v>
      </c>
      <c r="B1875" s="297" t="s">
        <v>7037</v>
      </c>
      <c r="C1875" s="119" t="s">
        <v>115</v>
      </c>
      <c r="D1875" s="119" t="s">
        <v>4568</v>
      </c>
      <c r="E1875" s="119" t="s">
        <v>4586</v>
      </c>
      <c r="F1875" s="298">
        <v>1875</v>
      </c>
      <c r="G1875" s="119"/>
      <c r="H1875" s="119"/>
      <c r="I1875" s="119"/>
      <c r="J1875" s="119"/>
      <c r="K1875" s="119" t="s">
        <v>378</v>
      </c>
      <c r="L1875" s="119"/>
      <c r="M1875" s="119" t="s">
        <v>147</v>
      </c>
      <c r="N1875" s="119"/>
      <c r="O1875" s="119"/>
      <c r="P1875" s="119"/>
      <c r="Q1875" s="119"/>
      <c r="R1875" s="119">
        <v>1</v>
      </c>
      <c r="S1875" s="119"/>
      <c r="T1875" s="119"/>
      <c r="U1875" s="119"/>
      <c r="V1875" s="119"/>
      <c r="W1875" s="119"/>
      <c r="X1875" s="119" t="s">
        <v>7038</v>
      </c>
      <c r="Y1875" s="119" t="s">
        <v>7039</v>
      </c>
      <c r="Z1875" s="119" t="s">
        <v>7040</v>
      </c>
      <c r="AA1875" s="119" t="s">
        <v>7041</v>
      </c>
      <c r="AB1875" s="119" t="s">
        <v>1209</v>
      </c>
      <c r="AD1875" s="300"/>
      <c r="AE1875" s="304"/>
      <c r="AF1875" s="297"/>
      <c r="AG1875" s="355">
        <v>0</v>
      </c>
      <c r="AH1875" s="297" t="s">
        <v>7037</v>
      </c>
      <c r="AI1875" s="297" t="s">
        <v>7037</v>
      </c>
      <c r="AJ1875" s="302">
        <v>4</v>
      </c>
      <c r="AX1875" s="303"/>
      <c r="AZ1875" s="303"/>
      <c r="BB1875" s="304"/>
      <c r="BC1875" s="304"/>
      <c r="BD1875" s="303"/>
      <c r="BE1875" s="303"/>
      <c r="BF1875" s="305"/>
      <c r="BG1875" s="305"/>
      <c r="BH1875" s="306" t="s">
        <v>4568</v>
      </c>
      <c r="BI1875" s="163"/>
      <c r="BJ1875" s="305" t="s">
        <v>110</v>
      </c>
      <c r="BK1875" s="305" t="s">
        <v>115</v>
      </c>
      <c r="BL1875" s="305">
        <v>0.4</v>
      </c>
      <c r="BM1875" s="307"/>
      <c r="BN1875" s="307"/>
      <c r="BO1875" s="307"/>
      <c r="BP1875" s="307"/>
      <c r="BQ1875" s="307"/>
      <c r="BR1875" s="307">
        <v>12</v>
      </c>
      <c r="BS1875" s="307">
        <v>12</v>
      </c>
      <c r="BT1875" s="307"/>
      <c r="BU1875" s="307"/>
      <c r="BV1875" s="309"/>
      <c r="BW1875" s="310"/>
      <c r="BX1875" s="305"/>
      <c r="BY1875" s="308"/>
      <c r="BZ1875" s="308"/>
      <c r="CA1875" s="308"/>
      <c r="CB1875" s="308"/>
      <c r="CC1875" s="307"/>
      <c r="CD1875" s="305"/>
      <c r="CE1875" s="310"/>
      <c r="CF1875" s="305"/>
      <c r="CG1875" s="308"/>
      <c r="CH1875" s="308"/>
      <c r="CI1875" s="308"/>
      <c r="CJ1875" s="308"/>
      <c r="CK1875" s="307"/>
      <c r="CL1875" s="307"/>
      <c r="CM1875" s="307"/>
      <c r="CN1875" s="311"/>
      <c r="CO1875" s="305"/>
      <c r="CP1875" s="305"/>
      <c r="CQ1875" s="308"/>
      <c r="CR1875" s="308"/>
      <c r="CS1875" s="308"/>
      <c r="CT1875" s="308"/>
      <c r="CW1875" s="318" t="s">
        <v>4568</v>
      </c>
      <c r="CX1875" s="318" t="s">
        <v>4586</v>
      </c>
      <c r="CY1875" s="320" t="s">
        <v>925</v>
      </c>
      <c r="CZ1875" s="319" t="s">
        <v>53</v>
      </c>
      <c r="DA1875" s="319" t="s">
        <v>53</v>
      </c>
      <c r="DB1875" s="319">
        <v>30</v>
      </c>
      <c r="DC1875" s="319">
        <v>150</v>
      </c>
      <c r="DD1875" s="319">
        <v>6</v>
      </c>
      <c r="DE1875" s="319">
        <v>6</v>
      </c>
      <c r="DF1875" s="319" t="s">
        <v>48</v>
      </c>
    </row>
    <row r="1876" spans="1:110" s="299" customFormat="1" ht="16" customHeight="1">
      <c r="A1876" s="297" t="s">
        <v>7042</v>
      </c>
      <c r="B1876" s="297" t="s">
        <v>7042</v>
      </c>
      <c r="C1876" s="119" t="s">
        <v>115</v>
      </c>
      <c r="D1876" s="119" t="s">
        <v>4568</v>
      </c>
      <c r="E1876" s="119" t="s">
        <v>4595</v>
      </c>
      <c r="F1876" s="298">
        <v>1876</v>
      </c>
      <c r="G1876" s="119"/>
      <c r="H1876" s="119"/>
      <c r="I1876" s="119"/>
      <c r="J1876" s="119"/>
      <c r="K1876" s="119" t="s">
        <v>378</v>
      </c>
      <c r="L1876" s="119"/>
      <c r="M1876" s="119" t="s">
        <v>147</v>
      </c>
      <c r="N1876" s="119"/>
      <c r="O1876" s="119"/>
      <c r="P1876" s="119"/>
      <c r="Q1876" s="119"/>
      <c r="R1876" s="119">
        <v>1</v>
      </c>
      <c r="S1876" s="119"/>
      <c r="T1876" s="119"/>
      <c r="U1876" s="119"/>
      <c r="V1876" s="119"/>
      <c r="W1876" s="119"/>
      <c r="X1876" s="119" t="s">
        <v>7043</v>
      </c>
      <c r="Y1876" s="119" t="s">
        <v>7044</v>
      </c>
      <c r="Z1876" s="119" t="s">
        <v>7045</v>
      </c>
      <c r="AA1876" s="119" t="s">
        <v>7046</v>
      </c>
      <c r="AB1876" s="119" t="s">
        <v>1209</v>
      </c>
      <c r="AD1876" s="300"/>
      <c r="AE1876" s="304"/>
      <c r="AF1876" s="297"/>
      <c r="AG1876" s="355">
        <v>0</v>
      </c>
      <c r="AH1876" s="297" t="s">
        <v>7042</v>
      </c>
      <c r="AI1876" s="297" t="s">
        <v>7042</v>
      </c>
      <c r="AJ1876" s="302">
        <v>4</v>
      </c>
      <c r="AX1876" s="303"/>
      <c r="AZ1876" s="303"/>
      <c r="BB1876" s="304"/>
      <c r="BC1876" s="304"/>
      <c r="BD1876" s="303"/>
      <c r="BE1876" s="303"/>
      <c r="BF1876" s="305"/>
      <c r="BG1876" s="305"/>
      <c r="BH1876" s="306" t="s">
        <v>4568</v>
      </c>
      <c r="BI1876" s="163"/>
      <c r="BJ1876" s="305" t="s">
        <v>110</v>
      </c>
      <c r="BK1876" s="305" t="s">
        <v>115</v>
      </c>
      <c r="BL1876" s="305">
        <v>0.4</v>
      </c>
      <c r="BM1876" s="307"/>
      <c r="BN1876" s="307"/>
      <c r="BO1876" s="307"/>
      <c r="BP1876" s="307"/>
      <c r="BQ1876" s="307"/>
      <c r="BR1876" s="307">
        <v>12</v>
      </c>
      <c r="BS1876" s="307">
        <v>12</v>
      </c>
      <c r="BT1876" s="307"/>
      <c r="BU1876" s="307"/>
      <c r="BV1876" s="309"/>
      <c r="BW1876" s="310"/>
      <c r="BX1876" s="305"/>
      <c r="BY1876" s="308"/>
      <c r="BZ1876" s="308"/>
      <c r="CA1876" s="308"/>
      <c r="CB1876" s="308"/>
      <c r="CC1876" s="307"/>
      <c r="CD1876" s="305"/>
      <c r="CE1876" s="310"/>
      <c r="CF1876" s="305"/>
      <c r="CG1876" s="308"/>
      <c r="CH1876" s="308"/>
      <c r="CI1876" s="308"/>
      <c r="CJ1876" s="308"/>
      <c r="CK1876" s="307"/>
      <c r="CL1876" s="307"/>
      <c r="CM1876" s="307"/>
      <c r="CN1876" s="311"/>
      <c r="CO1876" s="305"/>
      <c r="CP1876" s="305"/>
      <c r="CQ1876" s="308"/>
      <c r="CR1876" s="308"/>
      <c r="CS1876" s="308"/>
      <c r="CT1876" s="308"/>
      <c r="CW1876" s="318" t="s">
        <v>4568</v>
      </c>
      <c r="CX1876" s="318" t="s">
        <v>4595</v>
      </c>
      <c r="CY1876" s="320" t="s">
        <v>925</v>
      </c>
      <c r="CZ1876" s="319" t="s">
        <v>53</v>
      </c>
      <c r="DA1876" s="319" t="s">
        <v>53</v>
      </c>
      <c r="DB1876" s="319">
        <v>30</v>
      </c>
      <c r="DC1876" s="319">
        <v>150</v>
      </c>
      <c r="DD1876" s="319">
        <v>6</v>
      </c>
      <c r="DE1876" s="319">
        <v>6</v>
      </c>
      <c r="DF1876" s="319" t="s">
        <v>48</v>
      </c>
    </row>
    <row r="1877" spans="1:110" s="299" customFormat="1" ht="16" customHeight="1">
      <c r="A1877" s="297" t="s">
        <v>7047</v>
      </c>
      <c r="B1877" s="297" t="s">
        <v>7047</v>
      </c>
      <c r="C1877" s="119" t="s">
        <v>115</v>
      </c>
      <c r="D1877" s="119" t="s">
        <v>4559</v>
      </c>
      <c r="E1877" s="119" t="s">
        <v>4604</v>
      </c>
      <c r="F1877" s="298">
        <v>1877</v>
      </c>
      <c r="G1877" s="119"/>
      <c r="H1877" s="119"/>
      <c r="I1877" s="119"/>
      <c r="J1877" s="119"/>
      <c r="K1877" s="119" t="s">
        <v>378</v>
      </c>
      <c r="L1877" s="119"/>
      <c r="M1877" s="119" t="s">
        <v>147</v>
      </c>
      <c r="N1877" s="119"/>
      <c r="O1877" s="119"/>
      <c r="P1877" s="119"/>
      <c r="Q1877" s="119"/>
      <c r="R1877" s="119">
        <v>1</v>
      </c>
      <c r="S1877" s="119"/>
      <c r="T1877" s="119"/>
      <c r="U1877" s="119"/>
      <c r="V1877" s="119"/>
      <c r="W1877" s="119"/>
      <c r="X1877" s="119" t="s">
        <v>7048</v>
      </c>
      <c r="Y1877" s="119" t="s">
        <v>7049</v>
      </c>
      <c r="Z1877" s="119" t="s">
        <v>7050</v>
      </c>
      <c r="AA1877" s="119" t="s">
        <v>7051</v>
      </c>
      <c r="AB1877" s="119" t="s">
        <v>1209</v>
      </c>
      <c r="AD1877" s="300"/>
      <c r="AE1877" s="304"/>
      <c r="AF1877" s="297"/>
      <c r="AG1877" s="355">
        <v>0</v>
      </c>
      <c r="AH1877" s="297" t="s">
        <v>7047</v>
      </c>
      <c r="AI1877" s="297" t="s">
        <v>7047</v>
      </c>
      <c r="AJ1877" s="302">
        <v>3</v>
      </c>
      <c r="AX1877" s="303"/>
      <c r="AZ1877" s="303"/>
      <c r="BB1877" s="304"/>
      <c r="BC1877" s="304"/>
      <c r="BD1877" s="303"/>
      <c r="BE1877" s="303"/>
      <c r="BF1877" s="305"/>
      <c r="BG1877" s="305"/>
      <c r="BH1877" s="306" t="s">
        <v>4559</v>
      </c>
      <c r="BI1877" s="163"/>
      <c r="BJ1877" s="305" t="s">
        <v>110</v>
      </c>
      <c r="BK1877" s="305" t="s">
        <v>115</v>
      </c>
      <c r="BL1877" s="305">
        <v>0.7</v>
      </c>
      <c r="BM1877" s="307"/>
      <c r="BN1877" s="307"/>
      <c r="BO1877" s="307"/>
      <c r="BP1877" s="307"/>
      <c r="BQ1877" s="307"/>
      <c r="BR1877" s="307">
        <v>35</v>
      </c>
      <c r="BS1877" s="307">
        <v>35</v>
      </c>
      <c r="BT1877" s="307"/>
      <c r="BU1877" s="307"/>
      <c r="BV1877" s="309"/>
      <c r="BW1877" s="310"/>
      <c r="BX1877" s="305"/>
      <c r="BY1877" s="308"/>
      <c r="BZ1877" s="308"/>
      <c r="CA1877" s="308"/>
      <c r="CB1877" s="308"/>
      <c r="CC1877" s="307"/>
      <c r="CD1877" s="305"/>
      <c r="CE1877" s="310"/>
      <c r="CF1877" s="305"/>
      <c r="CG1877" s="308"/>
      <c r="CH1877" s="308"/>
      <c r="CI1877" s="308"/>
      <c r="CJ1877" s="308"/>
      <c r="CK1877" s="307"/>
      <c r="CL1877" s="307"/>
      <c r="CM1877" s="307"/>
      <c r="CN1877" s="311"/>
      <c r="CO1877" s="305"/>
      <c r="CP1877" s="305"/>
      <c r="CQ1877" s="308"/>
      <c r="CR1877" s="308"/>
      <c r="CS1877" s="308"/>
      <c r="CT1877" s="308"/>
      <c r="CW1877" s="318" t="s">
        <v>4559</v>
      </c>
      <c r="CX1877" s="318" t="s">
        <v>4604</v>
      </c>
      <c r="CY1877" s="320" t="s">
        <v>925</v>
      </c>
      <c r="CZ1877" s="319" t="s">
        <v>53</v>
      </c>
      <c r="DA1877" s="319" t="s">
        <v>53</v>
      </c>
      <c r="DB1877" s="319">
        <v>30</v>
      </c>
      <c r="DC1877" s="319">
        <v>150</v>
      </c>
      <c r="DD1877" s="319">
        <v>17.5</v>
      </c>
      <c r="DE1877" s="319">
        <v>17.5</v>
      </c>
      <c r="DF1877" s="319" t="s">
        <v>48</v>
      </c>
    </row>
    <row r="1878" spans="1:110" s="299" customFormat="1" ht="16" customHeight="1">
      <c r="A1878" s="297" t="s">
        <v>7052</v>
      </c>
      <c r="B1878" s="297" t="s">
        <v>7052</v>
      </c>
      <c r="C1878" s="119" t="s">
        <v>115</v>
      </c>
      <c r="D1878" s="119" t="s">
        <v>4604</v>
      </c>
      <c r="E1878" s="119" t="s">
        <v>4613</v>
      </c>
      <c r="F1878" s="298">
        <v>1878</v>
      </c>
      <c r="G1878" s="119"/>
      <c r="H1878" s="119"/>
      <c r="I1878" s="119"/>
      <c r="J1878" s="119"/>
      <c r="K1878" s="119" t="s">
        <v>378</v>
      </c>
      <c r="L1878" s="119"/>
      <c r="M1878" s="119" t="s">
        <v>147</v>
      </c>
      <c r="N1878" s="119"/>
      <c r="O1878" s="119"/>
      <c r="P1878" s="119"/>
      <c r="Q1878" s="119"/>
      <c r="R1878" s="119">
        <v>1</v>
      </c>
      <c r="S1878" s="119"/>
      <c r="T1878" s="119"/>
      <c r="U1878" s="119"/>
      <c r="V1878" s="119"/>
      <c r="W1878" s="119"/>
      <c r="X1878" s="119" t="s">
        <v>7053</v>
      </c>
      <c r="Y1878" s="119" t="s">
        <v>7054</v>
      </c>
      <c r="Z1878" s="119" t="s">
        <v>7055</v>
      </c>
      <c r="AA1878" s="119" t="s">
        <v>7056</v>
      </c>
      <c r="AB1878" s="119" t="s">
        <v>1209</v>
      </c>
      <c r="AD1878" s="300"/>
      <c r="AE1878" s="304"/>
      <c r="AF1878" s="297"/>
      <c r="AG1878" s="355">
        <v>0</v>
      </c>
      <c r="AH1878" s="297" t="s">
        <v>7052</v>
      </c>
      <c r="AI1878" s="297" t="s">
        <v>7052</v>
      </c>
      <c r="AJ1878" s="302">
        <v>4</v>
      </c>
      <c r="AX1878" s="303"/>
      <c r="AZ1878" s="303"/>
      <c r="BB1878" s="304"/>
      <c r="BC1878" s="304"/>
      <c r="BD1878" s="303"/>
      <c r="BE1878" s="303"/>
      <c r="BF1878" s="305"/>
      <c r="BG1878" s="305"/>
      <c r="BH1878" s="306" t="s">
        <v>4604</v>
      </c>
      <c r="BI1878" s="163"/>
      <c r="BJ1878" s="305" t="s">
        <v>110</v>
      </c>
      <c r="BK1878" s="305" t="s">
        <v>115</v>
      </c>
      <c r="BL1878" s="305">
        <v>0.4</v>
      </c>
      <c r="BM1878" s="307"/>
      <c r="BN1878" s="307"/>
      <c r="BO1878" s="307"/>
      <c r="BP1878" s="307"/>
      <c r="BQ1878" s="307"/>
      <c r="BR1878" s="307">
        <v>12</v>
      </c>
      <c r="BS1878" s="307">
        <v>12</v>
      </c>
      <c r="BT1878" s="307"/>
      <c r="BU1878" s="307"/>
      <c r="BV1878" s="309"/>
      <c r="BW1878" s="310"/>
      <c r="BX1878" s="305"/>
      <c r="BY1878" s="308"/>
      <c r="BZ1878" s="308"/>
      <c r="CA1878" s="308"/>
      <c r="CB1878" s="308"/>
      <c r="CC1878" s="307"/>
      <c r="CD1878" s="305"/>
      <c r="CE1878" s="310"/>
      <c r="CF1878" s="305"/>
      <c r="CG1878" s="308"/>
      <c r="CH1878" s="308"/>
      <c r="CI1878" s="308"/>
      <c r="CJ1878" s="308"/>
      <c r="CK1878" s="307"/>
      <c r="CL1878" s="307"/>
      <c r="CM1878" s="307"/>
      <c r="CN1878" s="311"/>
      <c r="CO1878" s="305"/>
      <c r="CP1878" s="305"/>
      <c r="CQ1878" s="308"/>
      <c r="CR1878" s="308"/>
      <c r="CS1878" s="308"/>
      <c r="CT1878" s="308"/>
      <c r="CW1878" s="318" t="s">
        <v>4604</v>
      </c>
      <c r="CX1878" s="318" t="s">
        <v>4613</v>
      </c>
      <c r="CY1878" s="320" t="s">
        <v>925</v>
      </c>
      <c r="CZ1878" s="319" t="s">
        <v>53</v>
      </c>
      <c r="DA1878" s="319" t="s">
        <v>53</v>
      </c>
      <c r="DB1878" s="319">
        <v>30</v>
      </c>
      <c r="DC1878" s="319">
        <v>150</v>
      </c>
      <c r="DD1878" s="319">
        <v>6</v>
      </c>
      <c r="DE1878" s="319">
        <v>6</v>
      </c>
      <c r="DF1878" s="319" t="s">
        <v>48</v>
      </c>
    </row>
    <row r="1879" spans="1:110" s="299" customFormat="1" ht="16" customHeight="1">
      <c r="A1879" s="297" t="s">
        <v>7057</v>
      </c>
      <c r="B1879" s="297" t="s">
        <v>7057</v>
      </c>
      <c r="C1879" s="119" t="s">
        <v>115</v>
      </c>
      <c r="D1879" s="119" t="s">
        <v>4604</v>
      </c>
      <c r="E1879" s="119" t="s">
        <v>4622</v>
      </c>
      <c r="F1879" s="298">
        <v>1879</v>
      </c>
      <c r="G1879" s="119"/>
      <c r="H1879" s="119"/>
      <c r="I1879" s="119"/>
      <c r="J1879" s="119"/>
      <c r="K1879" s="119" t="s">
        <v>378</v>
      </c>
      <c r="L1879" s="119"/>
      <c r="M1879" s="119" t="s">
        <v>147</v>
      </c>
      <c r="N1879" s="119"/>
      <c r="O1879" s="119"/>
      <c r="P1879" s="119"/>
      <c r="Q1879" s="119"/>
      <c r="R1879" s="119">
        <v>1</v>
      </c>
      <c r="S1879" s="119"/>
      <c r="T1879" s="119"/>
      <c r="U1879" s="119"/>
      <c r="V1879" s="119"/>
      <c r="W1879" s="119"/>
      <c r="X1879" s="119" t="s">
        <v>7058</v>
      </c>
      <c r="Y1879" s="119" t="s">
        <v>7059</v>
      </c>
      <c r="Z1879" s="119" t="s">
        <v>7060</v>
      </c>
      <c r="AA1879" s="119" t="s">
        <v>7061</v>
      </c>
      <c r="AB1879" s="119" t="s">
        <v>1209</v>
      </c>
      <c r="AD1879" s="300"/>
      <c r="AE1879" s="304"/>
      <c r="AF1879" s="297"/>
      <c r="AG1879" s="355">
        <v>0</v>
      </c>
      <c r="AH1879" s="297" t="s">
        <v>7057</v>
      </c>
      <c r="AI1879" s="297" t="s">
        <v>7057</v>
      </c>
      <c r="AJ1879" s="302">
        <v>4</v>
      </c>
      <c r="AX1879" s="303"/>
      <c r="AZ1879" s="303"/>
      <c r="BB1879" s="304"/>
      <c r="BC1879" s="304"/>
      <c r="BD1879" s="303"/>
      <c r="BE1879" s="303"/>
      <c r="BF1879" s="305"/>
      <c r="BG1879" s="305"/>
      <c r="BH1879" s="306" t="s">
        <v>4604</v>
      </c>
      <c r="BI1879" s="163"/>
      <c r="BJ1879" s="305" t="s">
        <v>110</v>
      </c>
      <c r="BK1879" s="305" t="s">
        <v>115</v>
      </c>
      <c r="BL1879" s="305">
        <v>0.4</v>
      </c>
      <c r="BM1879" s="307"/>
      <c r="BN1879" s="307"/>
      <c r="BO1879" s="307"/>
      <c r="BP1879" s="307"/>
      <c r="BQ1879" s="307"/>
      <c r="BR1879" s="307">
        <v>12</v>
      </c>
      <c r="BS1879" s="307">
        <v>12</v>
      </c>
      <c r="BT1879" s="307"/>
      <c r="BU1879" s="307"/>
      <c r="BV1879" s="309"/>
      <c r="BW1879" s="310"/>
      <c r="BX1879" s="305"/>
      <c r="BY1879" s="308"/>
      <c r="BZ1879" s="308"/>
      <c r="CA1879" s="308"/>
      <c r="CB1879" s="308"/>
      <c r="CC1879" s="307"/>
      <c r="CD1879" s="305"/>
      <c r="CE1879" s="310"/>
      <c r="CF1879" s="305"/>
      <c r="CG1879" s="308"/>
      <c r="CH1879" s="308"/>
      <c r="CI1879" s="308"/>
      <c r="CJ1879" s="308"/>
      <c r="CK1879" s="307"/>
      <c r="CL1879" s="307"/>
      <c r="CM1879" s="307"/>
      <c r="CN1879" s="311"/>
      <c r="CO1879" s="305"/>
      <c r="CP1879" s="305"/>
      <c r="CQ1879" s="308"/>
      <c r="CR1879" s="308"/>
      <c r="CS1879" s="308"/>
      <c r="CT1879" s="308"/>
      <c r="CW1879" s="318" t="s">
        <v>4604</v>
      </c>
      <c r="CX1879" s="318" t="s">
        <v>4622</v>
      </c>
      <c r="CY1879" s="320" t="s">
        <v>925</v>
      </c>
      <c r="CZ1879" s="319" t="s">
        <v>53</v>
      </c>
      <c r="DA1879" s="319" t="s">
        <v>53</v>
      </c>
      <c r="DB1879" s="319">
        <v>30</v>
      </c>
      <c r="DC1879" s="319">
        <v>150</v>
      </c>
      <c r="DD1879" s="319">
        <v>6</v>
      </c>
      <c r="DE1879" s="319">
        <v>6</v>
      </c>
      <c r="DF1879" s="319" t="s">
        <v>48</v>
      </c>
    </row>
    <row r="1880" spans="1:110" s="299" customFormat="1" ht="16" customHeight="1">
      <c r="A1880" s="297" t="s">
        <v>7062</v>
      </c>
      <c r="B1880" s="297" t="s">
        <v>7062</v>
      </c>
      <c r="C1880" s="119" t="s">
        <v>115</v>
      </c>
      <c r="D1880" s="119" t="s">
        <v>4604</v>
      </c>
      <c r="E1880" s="119" t="s">
        <v>4631</v>
      </c>
      <c r="F1880" s="298">
        <v>1880</v>
      </c>
      <c r="G1880" s="119"/>
      <c r="H1880" s="119"/>
      <c r="I1880" s="119"/>
      <c r="J1880" s="119"/>
      <c r="K1880" s="119" t="s">
        <v>378</v>
      </c>
      <c r="L1880" s="119"/>
      <c r="M1880" s="119" t="s">
        <v>147</v>
      </c>
      <c r="N1880" s="119"/>
      <c r="O1880" s="119"/>
      <c r="P1880" s="119"/>
      <c r="Q1880" s="119"/>
      <c r="R1880" s="119">
        <v>1</v>
      </c>
      <c r="S1880" s="119"/>
      <c r="T1880" s="119"/>
      <c r="U1880" s="119"/>
      <c r="V1880" s="119"/>
      <c r="W1880" s="119"/>
      <c r="X1880" s="119" t="s">
        <v>7063</v>
      </c>
      <c r="Y1880" s="119" t="s">
        <v>7064</v>
      </c>
      <c r="Z1880" s="119" t="s">
        <v>7065</v>
      </c>
      <c r="AA1880" s="119" t="s">
        <v>7066</v>
      </c>
      <c r="AB1880" s="119" t="s">
        <v>1209</v>
      </c>
      <c r="AD1880" s="300"/>
      <c r="AE1880" s="304"/>
      <c r="AF1880" s="297"/>
      <c r="AG1880" s="355">
        <v>0</v>
      </c>
      <c r="AH1880" s="297" t="s">
        <v>7062</v>
      </c>
      <c r="AI1880" s="297" t="s">
        <v>7062</v>
      </c>
      <c r="AJ1880" s="302">
        <v>4</v>
      </c>
      <c r="AX1880" s="303"/>
      <c r="AZ1880" s="303"/>
      <c r="BB1880" s="304"/>
      <c r="BC1880" s="304"/>
      <c r="BD1880" s="303"/>
      <c r="BE1880" s="303"/>
      <c r="BF1880" s="305"/>
      <c r="BG1880" s="305"/>
      <c r="BH1880" s="306" t="s">
        <v>4604</v>
      </c>
      <c r="BI1880" s="163"/>
      <c r="BJ1880" s="305" t="s">
        <v>110</v>
      </c>
      <c r="BK1880" s="305" t="s">
        <v>115</v>
      </c>
      <c r="BL1880" s="305">
        <v>0.4</v>
      </c>
      <c r="BM1880" s="307"/>
      <c r="BN1880" s="307"/>
      <c r="BO1880" s="307"/>
      <c r="BP1880" s="307"/>
      <c r="BQ1880" s="307"/>
      <c r="BR1880" s="307">
        <v>12</v>
      </c>
      <c r="BS1880" s="307">
        <v>12</v>
      </c>
      <c r="BT1880" s="307"/>
      <c r="BU1880" s="307"/>
      <c r="BV1880" s="309"/>
      <c r="BW1880" s="310"/>
      <c r="BX1880" s="305"/>
      <c r="BY1880" s="308"/>
      <c r="BZ1880" s="308"/>
      <c r="CA1880" s="308"/>
      <c r="CB1880" s="308"/>
      <c r="CC1880" s="307"/>
      <c r="CD1880" s="305"/>
      <c r="CE1880" s="310"/>
      <c r="CF1880" s="305"/>
      <c r="CG1880" s="308"/>
      <c r="CH1880" s="308"/>
      <c r="CI1880" s="308"/>
      <c r="CJ1880" s="308"/>
      <c r="CK1880" s="307"/>
      <c r="CL1880" s="307"/>
      <c r="CM1880" s="307"/>
      <c r="CN1880" s="311"/>
      <c r="CO1880" s="305"/>
      <c r="CP1880" s="305"/>
      <c r="CQ1880" s="308"/>
      <c r="CR1880" s="308"/>
      <c r="CS1880" s="308"/>
      <c r="CT1880" s="308"/>
      <c r="CW1880" s="318" t="s">
        <v>4604</v>
      </c>
      <c r="CX1880" s="318" t="s">
        <v>4631</v>
      </c>
      <c r="CY1880" s="320" t="s">
        <v>925</v>
      </c>
      <c r="CZ1880" s="319" t="s">
        <v>53</v>
      </c>
      <c r="DA1880" s="319" t="s">
        <v>53</v>
      </c>
      <c r="DB1880" s="319">
        <v>30</v>
      </c>
      <c r="DC1880" s="319">
        <v>150</v>
      </c>
      <c r="DD1880" s="319">
        <v>6</v>
      </c>
      <c r="DE1880" s="319">
        <v>6</v>
      </c>
      <c r="DF1880" s="319" t="s">
        <v>48</v>
      </c>
    </row>
    <row r="1881" spans="1:110" s="299" customFormat="1" ht="16" customHeight="1">
      <c r="A1881" s="297" t="s">
        <v>7067</v>
      </c>
      <c r="B1881" s="297" t="s">
        <v>7067</v>
      </c>
      <c r="C1881" s="119" t="s">
        <v>115</v>
      </c>
      <c r="D1881" s="119" t="s">
        <v>4559</v>
      </c>
      <c r="E1881" s="119" t="s">
        <v>4640</v>
      </c>
      <c r="F1881" s="298">
        <v>1881</v>
      </c>
      <c r="G1881" s="119"/>
      <c r="H1881" s="119"/>
      <c r="I1881" s="119"/>
      <c r="J1881" s="119"/>
      <c r="K1881" s="119" t="s">
        <v>378</v>
      </c>
      <c r="L1881" s="119"/>
      <c r="M1881" s="119" t="s">
        <v>147</v>
      </c>
      <c r="N1881" s="119"/>
      <c r="O1881" s="119"/>
      <c r="P1881" s="119"/>
      <c r="Q1881" s="119"/>
      <c r="R1881" s="119">
        <v>1</v>
      </c>
      <c r="S1881" s="119"/>
      <c r="T1881" s="119"/>
      <c r="U1881" s="119"/>
      <c r="V1881" s="119"/>
      <c r="W1881" s="119"/>
      <c r="X1881" s="119" t="s">
        <v>7068</v>
      </c>
      <c r="Y1881" s="119" t="s">
        <v>7069</v>
      </c>
      <c r="Z1881" s="119" t="s">
        <v>7070</v>
      </c>
      <c r="AA1881" s="119" t="s">
        <v>7071</v>
      </c>
      <c r="AB1881" s="119" t="s">
        <v>1209</v>
      </c>
      <c r="AD1881" s="300"/>
      <c r="AE1881" s="304"/>
      <c r="AF1881" s="297"/>
      <c r="AG1881" s="355">
        <v>0</v>
      </c>
      <c r="AH1881" s="297" t="s">
        <v>7067</v>
      </c>
      <c r="AI1881" s="297" t="s">
        <v>7067</v>
      </c>
      <c r="AJ1881" s="302">
        <v>3</v>
      </c>
      <c r="AX1881" s="303"/>
      <c r="AZ1881" s="303"/>
      <c r="BB1881" s="304"/>
      <c r="BC1881" s="304"/>
      <c r="BD1881" s="303"/>
      <c r="BE1881" s="303"/>
      <c r="BF1881" s="305"/>
      <c r="BG1881" s="305"/>
      <c r="BH1881" s="306" t="s">
        <v>4559</v>
      </c>
      <c r="BI1881" s="163"/>
      <c r="BJ1881" s="305" t="s">
        <v>110</v>
      </c>
      <c r="BK1881" s="305" t="s">
        <v>115</v>
      </c>
      <c r="BL1881" s="305">
        <v>0.7</v>
      </c>
      <c r="BM1881" s="307"/>
      <c r="BN1881" s="307"/>
      <c r="BO1881" s="307"/>
      <c r="BP1881" s="307"/>
      <c r="BQ1881" s="307"/>
      <c r="BR1881" s="307">
        <v>35</v>
      </c>
      <c r="BS1881" s="307">
        <v>35</v>
      </c>
      <c r="BT1881" s="307"/>
      <c r="BU1881" s="307"/>
      <c r="BV1881" s="309"/>
      <c r="BW1881" s="310"/>
      <c r="BX1881" s="305"/>
      <c r="BY1881" s="308"/>
      <c r="BZ1881" s="308"/>
      <c r="CA1881" s="308"/>
      <c r="CB1881" s="308"/>
      <c r="CC1881" s="307"/>
      <c r="CD1881" s="305"/>
      <c r="CE1881" s="310"/>
      <c r="CF1881" s="305"/>
      <c r="CG1881" s="308"/>
      <c r="CH1881" s="308"/>
      <c r="CI1881" s="308"/>
      <c r="CJ1881" s="308"/>
      <c r="CK1881" s="307"/>
      <c r="CL1881" s="307"/>
      <c r="CM1881" s="307"/>
      <c r="CN1881" s="311"/>
      <c r="CO1881" s="305"/>
      <c r="CP1881" s="305"/>
      <c r="CQ1881" s="308"/>
      <c r="CR1881" s="308"/>
      <c r="CS1881" s="308"/>
      <c r="CT1881" s="308"/>
      <c r="CW1881" s="318" t="s">
        <v>4559</v>
      </c>
      <c r="CX1881" s="318" t="s">
        <v>4640</v>
      </c>
      <c r="CY1881" s="320" t="s">
        <v>925</v>
      </c>
      <c r="CZ1881" s="319" t="s">
        <v>53</v>
      </c>
      <c r="DA1881" s="319" t="s">
        <v>53</v>
      </c>
      <c r="DB1881" s="319">
        <v>30</v>
      </c>
      <c r="DC1881" s="319">
        <v>150</v>
      </c>
      <c r="DD1881" s="319">
        <v>17.5</v>
      </c>
      <c r="DE1881" s="319">
        <v>17.5</v>
      </c>
      <c r="DF1881" s="319" t="s">
        <v>48</v>
      </c>
    </row>
    <row r="1882" spans="1:110" s="299" customFormat="1" ht="16" customHeight="1">
      <c r="A1882" s="297" t="s">
        <v>7072</v>
      </c>
      <c r="B1882" s="297" t="s">
        <v>7072</v>
      </c>
      <c r="C1882" s="119" t="s">
        <v>115</v>
      </c>
      <c r="D1882" s="119" t="s">
        <v>4640</v>
      </c>
      <c r="E1882" s="119" t="s">
        <v>4649</v>
      </c>
      <c r="F1882" s="298">
        <v>1882</v>
      </c>
      <c r="G1882" s="119"/>
      <c r="H1882" s="119"/>
      <c r="I1882" s="119"/>
      <c r="J1882" s="119"/>
      <c r="K1882" s="119" t="s">
        <v>378</v>
      </c>
      <c r="L1882" s="119"/>
      <c r="M1882" s="119" t="s">
        <v>147</v>
      </c>
      <c r="N1882" s="119"/>
      <c r="O1882" s="119"/>
      <c r="P1882" s="119"/>
      <c r="Q1882" s="119"/>
      <c r="R1882" s="119">
        <v>1</v>
      </c>
      <c r="S1882" s="119"/>
      <c r="T1882" s="119"/>
      <c r="U1882" s="119"/>
      <c r="V1882" s="119"/>
      <c r="W1882" s="119"/>
      <c r="X1882" s="119" t="s">
        <v>7073</v>
      </c>
      <c r="Y1882" s="119" t="s">
        <v>7074</v>
      </c>
      <c r="Z1882" s="119" t="s">
        <v>7075</v>
      </c>
      <c r="AA1882" s="119" t="s">
        <v>7076</v>
      </c>
      <c r="AB1882" s="119" t="s">
        <v>1209</v>
      </c>
      <c r="AD1882" s="300"/>
      <c r="AE1882" s="304"/>
      <c r="AF1882" s="297"/>
      <c r="AG1882" s="355">
        <v>0</v>
      </c>
      <c r="AH1882" s="297" t="s">
        <v>7072</v>
      </c>
      <c r="AI1882" s="297" t="s">
        <v>7072</v>
      </c>
      <c r="AJ1882" s="302">
        <v>4</v>
      </c>
      <c r="AX1882" s="303"/>
      <c r="AZ1882" s="303"/>
      <c r="BB1882" s="304"/>
      <c r="BC1882" s="304"/>
      <c r="BD1882" s="303"/>
      <c r="BE1882" s="303"/>
      <c r="BF1882" s="305"/>
      <c r="BG1882" s="305"/>
      <c r="BH1882" s="306" t="s">
        <v>4640</v>
      </c>
      <c r="BI1882" s="163"/>
      <c r="BJ1882" s="305" t="s">
        <v>110</v>
      </c>
      <c r="BK1882" s="305" t="s">
        <v>115</v>
      </c>
      <c r="BL1882" s="305">
        <v>0.4</v>
      </c>
      <c r="BM1882" s="307"/>
      <c r="BN1882" s="307"/>
      <c r="BO1882" s="307"/>
      <c r="BP1882" s="307"/>
      <c r="BQ1882" s="307"/>
      <c r="BR1882" s="307">
        <v>12</v>
      </c>
      <c r="BS1882" s="307">
        <v>12</v>
      </c>
      <c r="BT1882" s="307"/>
      <c r="BU1882" s="307"/>
      <c r="BV1882" s="309"/>
      <c r="BW1882" s="310"/>
      <c r="BX1882" s="305"/>
      <c r="BY1882" s="308"/>
      <c r="BZ1882" s="308"/>
      <c r="CA1882" s="308"/>
      <c r="CB1882" s="308"/>
      <c r="CC1882" s="307"/>
      <c r="CD1882" s="305"/>
      <c r="CE1882" s="310"/>
      <c r="CF1882" s="305"/>
      <c r="CG1882" s="308"/>
      <c r="CH1882" s="308"/>
      <c r="CI1882" s="308"/>
      <c r="CJ1882" s="308"/>
      <c r="CK1882" s="307"/>
      <c r="CL1882" s="307"/>
      <c r="CM1882" s="307"/>
      <c r="CN1882" s="311"/>
      <c r="CO1882" s="305"/>
      <c r="CP1882" s="305"/>
      <c r="CQ1882" s="308"/>
      <c r="CR1882" s="308"/>
      <c r="CS1882" s="308"/>
      <c r="CT1882" s="308"/>
      <c r="CW1882" s="318" t="s">
        <v>4640</v>
      </c>
      <c r="CX1882" s="318" t="s">
        <v>4649</v>
      </c>
      <c r="CY1882" s="320" t="s">
        <v>925</v>
      </c>
      <c r="CZ1882" s="319" t="s">
        <v>53</v>
      </c>
      <c r="DA1882" s="319" t="s">
        <v>53</v>
      </c>
      <c r="DB1882" s="319">
        <v>30</v>
      </c>
      <c r="DC1882" s="319">
        <v>150</v>
      </c>
      <c r="DD1882" s="319">
        <v>6</v>
      </c>
      <c r="DE1882" s="319">
        <v>6</v>
      </c>
      <c r="DF1882" s="319" t="s">
        <v>48</v>
      </c>
    </row>
    <row r="1883" spans="1:110" s="299" customFormat="1" ht="16" customHeight="1">
      <c r="A1883" s="297" t="s">
        <v>7077</v>
      </c>
      <c r="B1883" s="297" t="s">
        <v>7077</v>
      </c>
      <c r="C1883" s="119" t="s">
        <v>115</v>
      </c>
      <c r="D1883" s="119" t="s">
        <v>4640</v>
      </c>
      <c r="E1883" s="119" t="s">
        <v>4658</v>
      </c>
      <c r="F1883" s="298">
        <v>1883</v>
      </c>
      <c r="G1883" s="119"/>
      <c r="H1883" s="119"/>
      <c r="I1883" s="119"/>
      <c r="J1883" s="119"/>
      <c r="K1883" s="119" t="s">
        <v>378</v>
      </c>
      <c r="L1883" s="119"/>
      <c r="M1883" s="119" t="s">
        <v>147</v>
      </c>
      <c r="N1883" s="119"/>
      <c r="O1883" s="119"/>
      <c r="P1883" s="119"/>
      <c r="Q1883" s="119"/>
      <c r="R1883" s="119">
        <v>1</v>
      </c>
      <c r="S1883" s="119"/>
      <c r="T1883" s="119"/>
      <c r="U1883" s="119"/>
      <c r="V1883" s="119"/>
      <c r="W1883" s="119"/>
      <c r="X1883" s="119" t="s">
        <v>7078</v>
      </c>
      <c r="Y1883" s="119" t="s">
        <v>7079</v>
      </c>
      <c r="Z1883" s="119" t="s">
        <v>7080</v>
      </c>
      <c r="AA1883" s="119" t="s">
        <v>7081</v>
      </c>
      <c r="AB1883" s="119" t="s">
        <v>1209</v>
      </c>
      <c r="AD1883" s="300"/>
      <c r="AE1883" s="304"/>
      <c r="AF1883" s="297"/>
      <c r="AG1883" s="355">
        <v>0</v>
      </c>
      <c r="AH1883" s="297" t="s">
        <v>7077</v>
      </c>
      <c r="AI1883" s="297" t="s">
        <v>7077</v>
      </c>
      <c r="AJ1883" s="302">
        <v>4</v>
      </c>
      <c r="AX1883" s="303"/>
      <c r="AZ1883" s="303"/>
      <c r="BB1883" s="304"/>
      <c r="BC1883" s="304"/>
      <c r="BD1883" s="303"/>
      <c r="BE1883" s="303"/>
      <c r="BF1883" s="305"/>
      <c r="BG1883" s="305"/>
      <c r="BH1883" s="306" t="s">
        <v>4640</v>
      </c>
      <c r="BI1883" s="163"/>
      <c r="BJ1883" s="305" t="s">
        <v>110</v>
      </c>
      <c r="BK1883" s="305" t="s">
        <v>115</v>
      </c>
      <c r="BL1883" s="305">
        <v>0.4</v>
      </c>
      <c r="BM1883" s="307"/>
      <c r="BN1883" s="307"/>
      <c r="BO1883" s="307"/>
      <c r="BP1883" s="307"/>
      <c r="BQ1883" s="307"/>
      <c r="BR1883" s="307">
        <v>12</v>
      </c>
      <c r="BS1883" s="307">
        <v>12</v>
      </c>
      <c r="BT1883" s="307"/>
      <c r="BU1883" s="307"/>
      <c r="BV1883" s="309"/>
      <c r="BW1883" s="310"/>
      <c r="BX1883" s="305"/>
      <c r="BY1883" s="308"/>
      <c r="BZ1883" s="308"/>
      <c r="CA1883" s="308"/>
      <c r="CB1883" s="308"/>
      <c r="CC1883" s="307"/>
      <c r="CD1883" s="305"/>
      <c r="CE1883" s="310"/>
      <c r="CF1883" s="305"/>
      <c r="CG1883" s="308"/>
      <c r="CH1883" s="308"/>
      <c r="CI1883" s="308"/>
      <c r="CJ1883" s="308"/>
      <c r="CK1883" s="307"/>
      <c r="CL1883" s="307"/>
      <c r="CM1883" s="307"/>
      <c r="CN1883" s="311"/>
      <c r="CO1883" s="305"/>
      <c r="CP1883" s="305"/>
      <c r="CQ1883" s="308"/>
      <c r="CR1883" s="308"/>
      <c r="CS1883" s="308"/>
      <c r="CT1883" s="308"/>
      <c r="CW1883" s="318" t="s">
        <v>4640</v>
      </c>
      <c r="CX1883" s="318" t="s">
        <v>4658</v>
      </c>
      <c r="CY1883" s="320" t="s">
        <v>925</v>
      </c>
      <c r="CZ1883" s="319" t="s">
        <v>53</v>
      </c>
      <c r="DA1883" s="319" t="s">
        <v>53</v>
      </c>
      <c r="DB1883" s="319">
        <v>30</v>
      </c>
      <c r="DC1883" s="319">
        <v>150</v>
      </c>
      <c r="DD1883" s="319">
        <v>6</v>
      </c>
      <c r="DE1883" s="319">
        <v>6</v>
      </c>
      <c r="DF1883" s="319" t="s">
        <v>48</v>
      </c>
    </row>
    <row r="1884" spans="1:110" s="299" customFormat="1" ht="16" customHeight="1">
      <c r="A1884" s="297" t="s">
        <v>7082</v>
      </c>
      <c r="B1884" s="297" t="s">
        <v>7082</v>
      </c>
      <c r="C1884" s="119" t="s">
        <v>115</v>
      </c>
      <c r="D1884" s="119" t="s">
        <v>4640</v>
      </c>
      <c r="E1884" s="119" t="s">
        <v>4667</v>
      </c>
      <c r="F1884" s="298">
        <v>1884</v>
      </c>
      <c r="G1884" s="119"/>
      <c r="H1884" s="119"/>
      <c r="I1884" s="119"/>
      <c r="J1884" s="119"/>
      <c r="K1884" s="119" t="s">
        <v>378</v>
      </c>
      <c r="L1884" s="119"/>
      <c r="M1884" s="119" t="s">
        <v>147</v>
      </c>
      <c r="N1884" s="119"/>
      <c r="O1884" s="119"/>
      <c r="P1884" s="119"/>
      <c r="Q1884" s="119"/>
      <c r="R1884" s="119">
        <v>1</v>
      </c>
      <c r="S1884" s="119"/>
      <c r="T1884" s="119"/>
      <c r="U1884" s="119"/>
      <c r="V1884" s="119"/>
      <c r="W1884" s="119"/>
      <c r="X1884" s="119" t="s">
        <v>7083</v>
      </c>
      <c r="Y1884" s="119" t="s">
        <v>7084</v>
      </c>
      <c r="Z1884" s="119" t="s">
        <v>7085</v>
      </c>
      <c r="AA1884" s="119" t="s">
        <v>7086</v>
      </c>
      <c r="AB1884" s="119" t="s">
        <v>1209</v>
      </c>
      <c r="AD1884" s="300"/>
      <c r="AE1884" s="304"/>
      <c r="AF1884" s="297"/>
      <c r="AG1884" s="355">
        <v>0</v>
      </c>
      <c r="AH1884" s="297" t="s">
        <v>7082</v>
      </c>
      <c r="AI1884" s="297" t="s">
        <v>7082</v>
      </c>
      <c r="AJ1884" s="302">
        <v>4</v>
      </c>
      <c r="AX1884" s="303"/>
      <c r="AZ1884" s="303"/>
      <c r="BB1884" s="304"/>
      <c r="BC1884" s="304"/>
      <c r="BD1884" s="303"/>
      <c r="BE1884" s="303"/>
      <c r="BF1884" s="305"/>
      <c r="BG1884" s="305"/>
      <c r="BH1884" s="306" t="s">
        <v>4640</v>
      </c>
      <c r="BI1884" s="163"/>
      <c r="BJ1884" s="305" t="s">
        <v>110</v>
      </c>
      <c r="BK1884" s="305" t="s">
        <v>115</v>
      </c>
      <c r="BL1884" s="305">
        <v>0.4</v>
      </c>
      <c r="BM1884" s="307"/>
      <c r="BN1884" s="307"/>
      <c r="BO1884" s="307"/>
      <c r="BP1884" s="307"/>
      <c r="BQ1884" s="307"/>
      <c r="BR1884" s="307">
        <v>12</v>
      </c>
      <c r="BS1884" s="307">
        <v>12</v>
      </c>
      <c r="BT1884" s="307"/>
      <c r="BU1884" s="307"/>
      <c r="BV1884" s="309"/>
      <c r="BW1884" s="310"/>
      <c r="BX1884" s="305"/>
      <c r="BY1884" s="308"/>
      <c r="BZ1884" s="308"/>
      <c r="CA1884" s="308"/>
      <c r="CB1884" s="308"/>
      <c r="CC1884" s="307"/>
      <c r="CD1884" s="305"/>
      <c r="CE1884" s="310"/>
      <c r="CF1884" s="305"/>
      <c r="CG1884" s="308"/>
      <c r="CH1884" s="308"/>
      <c r="CI1884" s="308"/>
      <c r="CJ1884" s="308"/>
      <c r="CK1884" s="307"/>
      <c r="CL1884" s="307"/>
      <c r="CM1884" s="307"/>
      <c r="CN1884" s="311"/>
      <c r="CO1884" s="305"/>
      <c r="CP1884" s="305"/>
      <c r="CQ1884" s="308"/>
      <c r="CR1884" s="308"/>
      <c r="CS1884" s="308"/>
      <c r="CT1884" s="308"/>
      <c r="CW1884" s="318" t="s">
        <v>4640</v>
      </c>
      <c r="CX1884" s="318" t="s">
        <v>4667</v>
      </c>
      <c r="CY1884" s="320" t="s">
        <v>925</v>
      </c>
      <c r="CZ1884" s="319" t="s">
        <v>53</v>
      </c>
      <c r="DA1884" s="319" t="s">
        <v>53</v>
      </c>
      <c r="DB1884" s="319">
        <v>30</v>
      </c>
      <c r="DC1884" s="319">
        <v>150</v>
      </c>
      <c r="DD1884" s="319">
        <v>6</v>
      </c>
      <c r="DE1884" s="319">
        <v>6</v>
      </c>
      <c r="DF1884" s="319" t="s">
        <v>48</v>
      </c>
    </row>
    <row r="1885" spans="1:110" s="299" customFormat="1" ht="16" customHeight="1">
      <c r="A1885" s="297" t="s">
        <v>7087</v>
      </c>
      <c r="B1885" s="297" t="s">
        <v>7087</v>
      </c>
      <c r="C1885" s="119" t="s">
        <v>115</v>
      </c>
      <c r="D1885" s="119" t="s">
        <v>4542</v>
      </c>
      <c r="E1885" s="119" t="s">
        <v>4676</v>
      </c>
      <c r="F1885" s="298">
        <v>1885</v>
      </c>
      <c r="G1885" s="119"/>
      <c r="H1885" s="119"/>
      <c r="I1885" s="119"/>
      <c r="J1885" s="119"/>
      <c r="K1885" s="119" t="s">
        <v>378</v>
      </c>
      <c r="L1885" s="119"/>
      <c r="M1885" s="119" t="s">
        <v>147</v>
      </c>
      <c r="N1885" s="119"/>
      <c r="O1885" s="119"/>
      <c r="P1885" s="119"/>
      <c r="Q1885" s="119"/>
      <c r="R1885" s="119">
        <v>1</v>
      </c>
      <c r="S1885" s="119"/>
      <c r="T1885" s="119"/>
      <c r="U1885" s="119"/>
      <c r="V1885" s="119"/>
      <c r="W1885" s="119"/>
      <c r="X1885" s="119" t="s">
        <v>7088</v>
      </c>
      <c r="Y1885" s="119" t="s">
        <v>7089</v>
      </c>
      <c r="Z1885" s="119" t="s">
        <v>7090</v>
      </c>
      <c r="AA1885" s="119" t="s">
        <v>7091</v>
      </c>
      <c r="AB1885" s="119" t="s">
        <v>1209</v>
      </c>
      <c r="AD1885" s="300"/>
      <c r="AE1885" s="304"/>
      <c r="AF1885" s="297"/>
      <c r="AG1885" s="355">
        <v>0</v>
      </c>
      <c r="AH1885" s="297" t="s">
        <v>7087</v>
      </c>
      <c r="AI1885" s="297" t="s">
        <v>7087</v>
      </c>
      <c r="AJ1885" s="302">
        <v>2</v>
      </c>
      <c r="AX1885" s="303"/>
      <c r="AZ1885" s="303"/>
      <c r="BB1885" s="304"/>
      <c r="BC1885" s="304"/>
      <c r="BD1885" s="303"/>
      <c r="BE1885" s="303"/>
      <c r="BF1885" s="305"/>
      <c r="BG1885" s="305"/>
      <c r="BH1885" s="306" t="s">
        <v>4542</v>
      </c>
      <c r="BI1885" s="163"/>
      <c r="BJ1885" s="305" t="s">
        <v>110</v>
      </c>
      <c r="BK1885" s="305" t="s">
        <v>115</v>
      </c>
      <c r="BL1885" s="305">
        <v>1.5</v>
      </c>
      <c r="BM1885" s="307"/>
      <c r="BN1885" s="307"/>
      <c r="BO1885" s="307"/>
      <c r="BP1885" s="307"/>
      <c r="BQ1885" s="307"/>
      <c r="BR1885" s="307">
        <v>60</v>
      </c>
      <c r="BS1885" s="307">
        <v>60</v>
      </c>
      <c r="BT1885" s="307"/>
      <c r="BU1885" s="307"/>
      <c r="BV1885" s="309"/>
      <c r="BW1885" s="310"/>
      <c r="BX1885" s="305"/>
      <c r="BY1885" s="308"/>
      <c r="BZ1885" s="308"/>
      <c r="CA1885" s="308"/>
      <c r="CB1885" s="308"/>
      <c r="CC1885" s="307"/>
      <c r="CD1885" s="305"/>
      <c r="CE1885" s="310"/>
      <c r="CF1885" s="305"/>
      <c r="CG1885" s="308"/>
      <c r="CH1885" s="308"/>
      <c r="CI1885" s="308"/>
      <c r="CJ1885" s="308"/>
      <c r="CK1885" s="307"/>
      <c r="CL1885" s="307"/>
      <c r="CM1885" s="307"/>
      <c r="CN1885" s="311"/>
      <c r="CO1885" s="305"/>
      <c r="CP1885" s="305"/>
      <c r="CQ1885" s="308"/>
      <c r="CR1885" s="308"/>
      <c r="CS1885" s="308"/>
      <c r="CT1885" s="308"/>
      <c r="CW1885" s="318" t="s">
        <v>4542</v>
      </c>
      <c r="CX1885" s="318" t="s">
        <v>4676</v>
      </c>
      <c r="CY1885" s="320" t="s">
        <v>925</v>
      </c>
      <c r="CZ1885" s="319" t="s">
        <v>53</v>
      </c>
      <c r="DA1885" s="319" t="s">
        <v>53</v>
      </c>
      <c r="DB1885" s="319">
        <v>30</v>
      </c>
      <c r="DC1885" s="319">
        <v>150</v>
      </c>
      <c r="DD1885" s="319">
        <v>30</v>
      </c>
      <c r="DE1885" s="319">
        <v>30</v>
      </c>
      <c r="DF1885" s="319" t="s">
        <v>48</v>
      </c>
    </row>
    <row r="1886" spans="1:110" s="299" customFormat="1" ht="16" customHeight="1">
      <c r="A1886" s="297" t="s">
        <v>7092</v>
      </c>
      <c r="B1886" s="297" t="s">
        <v>7092</v>
      </c>
      <c r="C1886" s="119" t="s">
        <v>115</v>
      </c>
      <c r="D1886" s="119" t="s">
        <v>4676</v>
      </c>
      <c r="E1886" s="119" t="s">
        <v>4685</v>
      </c>
      <c r="F1886" s="298">
        <v>1886</v>
      </c>
      <c r="G1886" s="119"/>
      <c r="H1886" s="119"/>
      <c r="I1886" s="119"/>
      <c r="J1886" s="119"/>
      <c r="K1886" s="119" t="s">
        <v>378</v>
      </c>
      <c r="L1886" s="119"/>
      <c r="M1886" s="119" t="s">
        <v>147</v>
      </c>
      <c r="N1886" s="119"/>
      <c r="O1886" s="119"/>
      <c r="P1886" s="119"/>
      <c r="Q1886" s="119"/>
      <c r="R1886" s="119">
        <v>1</v>
      </c>
      <c r="S1886" s="119"/>
      <c r="T1886" s="119"/>
      <c r="U1886" s="119"/>
      <c r="V1886" s="119"/>
      <c r="W1886" s="119"/>
      <c r="X1886" s="119" t="s">
        <v>7093</v>
      </c>
      <c r="Y1886" s="119" t="s">
        <v>7094</v>
      </c>
      <c r="Z1886" s="119" t="s">
        <v>7095</v>
      </c>
      <c r="AA1886" s="119" t="s">
        <v>7096</v>
      </c>
      <c r="AB1886" s="119" t="s">
        <v>1209</v>
      </c>
      <c r="AD1886" s="300"/>
      <c r="AE1886" s="304"/>
      <c r="AF1886" s="297"/>
      <c r="AG1886" s="355">
        <v>0</v>
      </c>
      <c r="AH1886" s="297" t="s">
        <v>7092</v>
      </c>
      <c r="AI1886" s="297" t="s">
        <v>7092</v>
      </c>
      <c r="AJ1886" s="302">
        <v>3</v>
      </c>
      <c r="AX1886" s="303"/>
      <c r="AZ1886" s="303"/>
      <c r="BB1886" s="304"/>
      <c r="BC1886" s="304"/>
      <c r="BD1886" s="303"/>
      <c r="BE1886" s="303"/>
      <c r="BF1886" s="305"/>
      <c r="BG1886" s="305"/>
      <c r="BH1886" s="306" t="s">
        <v>4676</v>
      </c>
      <c r="BI1886" s="163"/>
      <c r="BJ1886" s="305" t="s">
        <v>110</v>
      </c>
      <c r="BK1886" s="305" t="s">
        <v>115</v>
      </c>
      <c r="BL1886" s="305">
        <v>0.7</v>
      </c>
      <c r="BM1886" s="307"/>
      <c r="BN1886" s="307"/>
      <c r="BO1886" s="307"/>
      <c r="BP1886" s="307"/>
      <c r="BQ1886" s="307"/>
      <c r="BR1886" s="307">
        <v>35</v>
      </c>
      <c r="BS1886" s="307">
        <v>35</v>
      </c>
      <c r="BT1886" s="307"/>
      <c r="BU1886" s="307"/>
      <c r="BV1886" s="309"/>
      <c r="BW1886" s="310"/>
      <c r="BX1886" s="305"/>
      <c r="BY1886" s="308"/>
      <c r="BZ1886" s="308"/>
      <c r="CA1886" s="308"/>
      <c r="CB1886" s="308"/>
      <c r="CC1886" s="307"/>
      <c r="CD1886" s="305"/>
      <c r="CE1886" s="310"/>
      <c r="CF1886" s="305"/>
      <c r="CG1886" s="308"/>
      <c r="CH1886" s="308"/>
      <c r="CI1886" s="308"/>
      <c r="CJ1886" s="308"/>
      <c r="CK1886" s="307"/>
      <c r="CL1886" s="307"/>
      <c r="CM1886" s="307"/>
      <c r="CN1886" s="311"/>
      <c r="CO1886" s="305"/>
      <c r="CP1886" s="305"/>
      <c r="CQ1886" s="308"/>
      <c r="CR1886" s="308"/>
      <c r="CS1886" s="308"/>
      <c r="CT1886" s="308"/>
      <c r="CW1886" s="318" t="s">
        <v>4676</v>
      </c>
      <c r="CX1886" s="318" t="s">
        <v>4685</v>
      </c>
      <c r="CY1886" s="320" t="s">
        <v>925</v>
      </c>
      <c r="CZ1886" s="319" t="s">
        <v>53</v>
      </c>
      <c r="DA1886" s="319" t="s">
        <v>53</v>
      </c>
      <c r="DB1886" s="319">
        <v>30</v>
      </c>
      <c r="DC1886" s="319">
        <v>150</v>
      </c>
      <c r="DD1886" s="319">
        <v>17.5</v>
      </c>
      <c r="DE1886" s="319">
        <v>17.5</v>
      </c>
      <c r="DF1886" s="319" t="s">
        <v>48</v>
      </c>
    </row>
    <row r="1887" spans="1:110" s="299" customFormat="1" ht="16" customHeight="1">
      <c r="A1887" s="297" t="s">
        <v>7097</v>
      </c>
      <c r="B1887" s="297" t="s">
        <v>7097</v>
      </c>
      <c r="C1887" s="119" t="s">
        <v>115</v>
      </c>
      <c r="D1887" s="119" t="s">
        <v>4685</v>
      </c>
      <c r="E1887" s="119" t="s">
        <v>4694</v>
      </c>
      <c r="F1887" s="298">
        <v>1887</v>
      </c>
      <c r="G1887" s="119"/>
      <c r="H1887" s="119"/>
      <c r="I1887" s="119"/>
      <c r="J1887" s="119"/>
      <c r="K1887" s="119" t="s">
        <v>378</v>
      </c>
      <c r="L1887" s="119"/>
      <c r="M1887" s="119" t="s">
        <v>147</v>
      </c>
      <c r="N1887" s="119"/>
      <c r="O1887" s="119"/>
      <c r="P1887" s="119"/>
      <c r="Q1887" s="119"/>
      <c r="R1887" s="119">
        <v>1</v>
      </c>
      <c r="S1887" s="119"/>
      <c r="T1887" s="119"/>
      <c r="U1887" s="119"/>
      <c r="V1887" s="119"/>
      <c r="W1887" s="119"/>
      <c r="X1887" s="119" t="s">
        <v>7098</v>
      </c>
      <c r="Y1887" s="119" t="s">
        <v>7099</v>
      </c>
      <c r="Z1887" s="119" t="s">
        <v>7100</v>
      </c>
      <c r="AA1887" s="119" t="s">
        <v>7101</v>
      </c>
      <c r="AB1887" s="119" t="s">
        <v>1209</v>
      </c>
      <c r="AD1887" s="300"/>
      <c r="AE1887" s="304"/>
      <c r="AF1887" s="297"/>
      <c r="AG1887" s="355">
        <v>0</v>
      </c>
      <c r="AH1887" s="297" t="s">
        <v>7097</v>
      </c>
      <c r="AI1887" s="297" t="s">
        <v>7097</v>
      </c>
      <c r="AJ1887" s="302">
        <v>4</v>
      </c>
      <c r="AX1887" s="303"/>
      <c r="AZ1887" s="303"/>
      <c r="BB1887" s="304"/>
      <c r="BC1887" s="304"/>
      <c r="BD1887" s="303"/>
      <c r="BE1887" s="303"/>
      <c r="BF1887" s="305"/>
      <c r="BG1887" s="305"/>
      <c r="BH1887" s="306" t="s">
        <v>4685</v>
      </c>
      <c r="BI1887" s="163"/>
      <c r="BJ1887" s="305" t="s">
        <v>110</v>
      </c>
      <c r="BK1887" s="305" t="s">
        <v>115</v>
      </c>
      <c r="BL1887" s="305">
        <v>0.4</v>
      </c>
      <c r="BM1887" s="307"/>
      <c r="BN1887" s="307"/>
      <c r="BO1887" s="307"/>
      <c r="BP1887" s="307"/>
      <c r="BQ1887" s="307"/>
      <c r="BR1887" s="307">
        <v>12</v>
      </c>
      <c r="BS1887" s="307">
        <v>12</v>
      </c>
      <c r="BT1887" s="307"/>
      <c r="BU1887" s="307"/>
      <c r="BV1887" s="309"/>
      <c r="BW1887" s="310"/>
      <c r="BX1887" s="305"/>
      <c r="BY1887" s="308"/>
      <c r="BZ1887" s="308"/>
      <c r="CA1887" s="308"/>
      <c r="CB1887" s="308"/>
      <c r="CC1887" s="307"/>
      <c r="CD1887" s="305"/>
      <c r="CE1887" s="310"/>
      <c r="CF1887" s="305"/>
      <c r="CG1887" s="308"/>
      <c r="CH1887" s="308"/>
      <c r="CI1887" s="308"/>
      <c r="CJ1887" s="308"/>
      <c r="CK1887" s="307"/>
      <c r="CL1887" s="307"/>
      <c r="CM1887" s="307"/>
      <c r="CN1887" s="311"/>
      <c r="CO1887" s="305"/>
      <c r="CP1887" s="305"/>
      <c r="CQ1887" s="308"/>
      <c r="CR1887" s="308"/>
      <c r="CS1887" s="308"/>
      <c r="CT1887" s="308"/>
      <c r="CW1887" s="318" t="s">
        <v>4685</v>
      </c>
      <c r="CX1887" s="318" t="s">
        <v>4694</v>
      </c>
      <c r="CY1887" s="320" t="s">
        <v>925</v>
      </c>
      <c r="CZ1887" s="319" t="s">
        <v>53</v>
      </c>
      <c r="DA1887" s="319" t="s">
        <v>53</v>
      </c>
      <c r="DB1887" s="319">
        <v>30</v>
      </c>
      <c r="DC1887" s="319">
        <v>150</v>
      </c>
      <c r="DD1887" s="319">
        <v>6</v>
      </c>
      <c r="DE1887" s="319">
        <v>6</v>
      </c>
      <c r="DF1887" s="319" t="s">
        <v>48</v>
      </c>
    </row>
    <row r="1888" spans="1:110" s="299" customFormat="1" ht="16" customHeight="1">
      <c r="A1888" s="297" t="s">
        <v>7102</v>
      </c>
      <c r="B1888" s="297" t="s">
        <v>7102</v>
      </c>
      <c r="C1888" s="119" t="s">
        <v>115</v>
      </c>
      <c r="D1888" s="119" t="s">
        <v>4685</v>
      </c>
      <c r="E1888" s="119" t="s">
        <v>4703</v>
      </c>
      <c r="F1888" s="298">
        <v>1888</v>
      </c>
      <c r="G1888" s="119"/>
      <c r="H1888" s="119"/>
      <c r="I1888" s="119"/>
      <c r="J1888" s="119"/>
      <c r="K1888" s="119" t="s">
        <v>378</v>
      </c>
      <c r="L1888" s="119"/>
      <c r="M1888" s="119" t="s">
        <v>147</v>
      </c>
      <c r="N1888" s="119"/>
      <c r="O1888" s="119"/>
      <c r="P1888" s="119"/>
      <c r="Q1888" s="119"/>
      <c r="R1888" s="119">
        <v>1</v>
      </c>
      <c r="S1888" s="119"/>
      <c r="T1888" s="119"/>
      <c r="U1888" s="119"/>
      <c r="V1888" s="119"/>
      <c r="W1888" s="119"/>
      <c r="X1888" s="119" t="s">
        <v>7103</v>
      </c>
      <c r="Y1888" s="119" t="s">
        <v>7104</v>
      </c>
      <c r="Z1888" s="119" t="s">
        <v>7105</v>
      </c>
      <c r="AA1888" s="119" t="s">
        <v>7106</v>
      </c>
      <c r="AB1888" s="119" t="s">
        <v>1209</v>
      </c>
      <c r="AD1888" s="300"/>
      <c r="AE1888" s="304"/>
      <c r="AF1888" s="297"/>
      <c r="AG1888" s="355">
        <v>0</v>
      </c>
      <c r="AH1888" s="297" t="s">
        <v>7102</v>
      </c>
      <c r="AI1888" s="297" t="s">
        <v>7102</v>
      </c>
      <c r="AJ1888" s="302">
        <v>4</v>
      </c>
      <c r="AX1888" s="303"/>
      <c r="AZ1888" s="303"/>
      <c r="BB1888" s="304"/>
      <c r="BC1888" s="304"/>
      <c r="BD1888" s="303"/>
      <c r="BE1888" s="303"/>
      <c r="BF1888" s="305"/>
      <c r="BG1888" s="305"/>
      <c r="BH1888" s="306" t="s">
        <v>4685</v>
      </c>
      <c r="BI1888" s="163"/>
      <c r="BJ1888" s="305" t="s">
        <v>110</v>
      </c>
      <c r="BK1888" s="305" t="s">
        <v>115</v>
      </c>
      <c r="BL1888" s="305">
        <v>0.4</v>
      </c>
      <c r="BM1888" s="307"/>
      <c r="BN1888" s="307"/>
      <c r="BO1888" s="307"/>
      <c r="BP1888" s="307"/>
      <c r="BQ1888" s="307"/>
      <c r="BR1888" s="307">
        <v>12</v>
      </c>
      <c r="BS1888" s="307">
        <v>12</v>
      </c>
      <c r="BT1888" s="307"/>
      <c r="BU1888" s="307"/>
      <c r="BV1888" s="309"/>
      <c r="BW1888" s="310"/>
      <c r="BX1888" s="305"/>
      <c r="BY1888" s="308"/>
      <c r="BZ1888" s="308"/>
      <c r="CA1888" s="308"/>
      <c r="CB1888" s="308"/>
      <c r="CC1888" s="307"/>
      <c r="CD1888" s="305"/>
      <c r="CE1888" s="310"/>
      <c r="CF1888" s="305"/>
      <c r="CG1888" s="308"/>
      <c r="CH1888" s="308"/>
      <c r="CI1888" s="308"/>
      <c r="CJ1888" s="308"/>
      <c r="CK1888" s="307"/>
      <c r="CL1888" s="307"/>
      <c r="CM1888" s="307"/>
      <c r="CN1888" s="311"/>
      <c r="CO1888" s="305"/>
      <c r="CP1888" s="305"/>
      <c r="CQ1888" s="308"/>
      <c r="CR1888" s="308"/>
      <c r="CS1888" s="308"/>
      <c r="CT1888" s="308"/>
      <c r="CW1888" s="318" t="s">
        <v>4685</v>
      </c>
      <c r="CX1888" s="318" t="s">
        <v>4703</v>
      </c>
      <c r="CY1888" s="320" t="s">
        <v>925</v>
      </c>
      <c r="CZ1888" s="319" t="s">
        <v>53</v>
      </c>
      <c r="DA1888" s="319" t="s">
        <v>53</v>
      </c>
      <c r="DB1888" s="319">
        <v>30</v>
      </c>
      <c r="DC1888" s="319">
        <v>150</v>
      </c>
      <c r="DD1888" s="319">
        <v>6</v>
      </c>
      <c r="DE1888" s="319">
        <v>6</v>
      </c>
      <c r="DF1888" s="319" t="s">
        <v>48</v>
      </c>
    </row>
    <row r="1889" spans="1:110" s="299" customFormat="1" ht="16" customHeight="1">
      <c r="A1889" s="297" t="s">
        <v>7107</v>
      </c>
      <c r="B1889" s="297" t="s">
        <v>7107</v>
      </c>
      <c r="C1889" s="119" t="s">
        <v>115</v>
      </c>
      <c r="D1889" s="119" t="s">
        <v>4685</v>
      </c>
      <c r="E1889" s="119" t="s">
        <v>4712</v>
      </c>
      <c r="F1889" s="298">
        <v>1889</v>
      </c>
      <c r="G1889" s="119"/>
      <c r="H1889" s="119"/>
      <c r="I1889" s="119"/>
      <c r="J1889" s="119"/>
      <c r="K1889" s="119" t="s">
        <v>378</v>
      </c>
      <c r="L1889" s="119"/>
      <c r="M1889" s="119" t="s">
        <v>147</v>
      </c>
      <c r="N1889" s="119"/>
      <c r="O1889" s="119"/>
      <c r="P1889" s="119"/>
      <c r="Q1889" s="119"/>
      <c r="R1889" s="119">
        <v>1</v>
      </c>
      <c r="S1889" s="119"/>
      <c r="T1889" s="119"/>
      <c r="U1889" s="119"/>
      <c r="V1889" s="119"/>
      <c r="W1889" s="119"/>
      <c r="X1889" s="119" t="s">
        <v>7108</v>
      </c>
      <c r="Y1889" s="119" t="s">
        <v>7109</v>
      </c>
      <c r="Z1889" s="119" t="s">
        <v>7110</v>
      </c>
      <c r="AA1889" s="119" t="s">
        <v>7111</v>
      </c>
      <c r="AB1889" s="119" t="s">
        <v>1209</v>
      </c>
      <c r="AD1889" s="300"/>
      <c r="AE1889" s="304"/>
      <c r="AF1889" s="297"/>
      <c r="AG1889" s="355">
        <v>0</v>
      </c>
      <c r="AH1889" s="297" t="s">
        <v>7107</v>
      </c>
      <c r="AI1889" s="297" t="s">
        <v>7107</v>
      </c>
      <c r="AJ1889" s="302">
        <v>4</v>
      </c>
      <c r="AX1889" s="303"/>
      <c r="AZ1889" s="303"/>
      <c r="BB1889" s="304"/>
      <c r="BC1889" s="304"/>
      <c r="BD1889" s="303"/>
      <c r="BE1889" s="303"/>
      <c r="BF1889" s="305"/>
      <c r="BG1889" s="305"/>
      <c r="BH1889" s="306" t="s">
        <v>4685</v>
      </c>
      <c r="BI1889" s="163"/>
      <c r="BJ1889" s="305" t="s">
        <v>110</v>
      </c>
      <c r="BK1889" s="305" t="s">
        <v>115</v>
      </c>
      <c r="BL1889" s="305">
        <v>0.4</v>
      </c>
      <c r="BM1889" s="307"/>
      <c r="BN1889" s="307"/>
      <c r="BO1889" s="307"/>
      <c r="BP1889" s="307"/>
      <c r="BQ1889" s="307"/>
      <c r="BR1889" s="307">
        <v>12</v>
      </c>
      <c r="BS1889" s="307">
        <v>12</v>
      </c>
      <c r="BT1889" s="307"/>
      <c r="BU1889" s="307"/>
      <c r="BV1889" s="309"/>
      <c r="BW1889" s="310"/>
      <c r="BX1889" s="305"/>
      <c r="BY1889" s="308"/>
      <c r="BZ1889" s="308"/>
      <c r="CA1889" s="308"/>
      <c r="CB1889" s="308"/>
      <c r="CC1889" s="307"/>
      <c r="CD1889" s="305"/>
      <c r="CE1889" s="310"/>
      <c r="CF1889" s="305"/>
      <c r="CG1889" s="308"/>
      <c r="CH1889" s="308"/>
      <c r="CI1889" s="308"/>
      <c r="CJ1889" s="308"/>
      <c r="CK1889" s="307"/>
      <c r="CL1889" s="307"/>
      <c r="CM1889" s="307"/>
      <c r="CN1889" s="311"/>
      <c r="CO1889" s="305"/>
      <c r="CP1889" s="305"/>
      <c r="CQ1889" s="308"/>
      <c r="CR1889" s="308"/>
      <c r="CS1889" s="308"/>
      <c r="CT1889" s="308"/>
      <c r="CW1889" s="318" t="s">
        <v>4685</v>
      </c>
      <c r="CX1889" s="318" t="s">
        <v>4712</v>
      </c>
      <c r="CY1889" s="320" t="s">
        <v>925</v>
      </c>
      <c r="CZ1889" s="319" t="s">
        <v>53</v>
      </c>
      <c r="DA1889" s="319" t="s">
        <v>53</v>
      </c>
      <c r="DB1889" s="319">
        <v>30</v>
      </c>
      <c r="DC1889" s="319">
        <v>150</v>
      </c>
      <c r="DD1889" s="319">
        <v>6</v>
      </c>
      <c r="DE1889" s="319">
        <v>6</v>
      </c>
      <c r="DF1889" s="319" t="s">
        <v>48</v>
      </c>
    </row>
    <row r="1890" spans="1:110" s="299" customFormat="1" ht="16" customHeight="1">
      <c r="A1890" s="297" t="s">
        <v>7112</v>
      </c>
      <c r="B1890" s="297" t="s">
        <v>7112</v>
      </c>
      <c r="C1890" s="119" t="s">
        <v>115</v>
      </c>
      <c r="D1890" s="119" t="s">
        <v>4676</v>
      </c>
      <c r="E1890" s="119" t="s">
        <v>4721</v>
      </c>
      <c r="F1890" s="298">
        <v>1890</v>
      </c>
      <c r="G1890" s="119"/>
      <c r="H1890" s="119"/>
      <c r="I1890" s="119"/>
      <c r="J1890" s="119"/>
      <c r="K1890" s="119" t="s">
        <v>378</v>
      </c>
      <c r="L1890" s="119"/>
      <c r="M1890" s="119" t="s">
        <v>147</v>
      </c>
      <c r="N1890" s="119"/>
      <c r="O1890" s="119"/>
      <c r="P1890" s="119"/>
      <c r="Q1890" s="119"/>
      <c r="R1890" s="119">
        <v>1</v>
      </c>
      <c r="S1890" s="119"/>
      <c r="T1890" s="119"/>
      <c r="U1890" s="119"/>
      <c r="V1890" s="119"/>
      <c r="W1890" s="119"/>
      <c r="X1890" s="119" t="s">
        <v>7113</v>
      </c>
      <c r="Y1890" s="119" t="s">
        <v>7114</v>
      </c>
      <c r="Z1890" s="119" t="s">
        <v>7115</v>
      </c>
      <c r="AA1890" s="119" t="s">
        <v>7116</v>
      </c>
      <c r="AB1890" s="119" t="s">
        <v>1209</v>
      </c>
      <c r="AD1890" s="300"/>
      <c r="AE1890" s="304"/>
      <c r="AF1890" s="297"/>
      <c r="AG1890" s="355">
        <v>0</v>
      </c>
      <c r="AH1890" s="297" t="s">
        <v>7112</v>
      </c>
      <c r="AI1890" s="297" t="s">
        <v>7112</v>
      </c>
      <c r="AJ1890" s="302">
        <v>3</v>
      </c>
      <c r="AX1890" s="303"/>
      <c r="AZ1890" s="303"/>
      <c r="BB1890" s="304"/>
      <c r="BC1890" s="304"/>
      <c r="BD1890" s="303"/>
      <c r="BE1890" s="303"/>
      <c r="BF1890" s="305"/>
      <c r="BG1890" s="305"/>
      <c r="BH1890" s="306" t="s">
        <v>4676</v>
      </c>
      <c r="BI1890" s="163"/>
      <c r="BJ1890" s="305" t="s">
        <v>110</v>
      </c>
      <c r="BK1890" s="305" t="s">
        <v>115</v>
      </c>
      <c r="BL1890" s="305">
        <v>0.7</v>
      </c>
      <c r="BM1890" s="307"/>
      <c r="BN1890" s="307"/>
      <c r="BO1890" s="307"/>
      <c r="BP1890" s="307"/>
      <c r="BQ1890" s="307"/>
      <c r="BR1890" s="307">
        <v>35</v>
      </c>
      <c r="BS1890" s="307">
        <v>35</v>
      </c>
      <c r="BT1890" s="307"/>
      <c r="BU1890" s="307"/>
      <c r="BV1890" s="309"/>
      <c r="BW1890" s="310"/>
      <c r="BX1890" s="305"/>
      <c r="BY1890" s="308"/>
      <c r="BZ1890" s="308"/>
      <c r="CA1890" s="308"/>
      <c r="CB1890" s="308"/>
      <c r="CC1890" s="307"/>
      <c r="CD1890" s="305"/>
      <c r="CE1890" s="310"/>
      <c r="CF1890" s="305"/>
      <c r="CG1890" s="308"/>
      <c r="CH1890" s="308"/>
      <c r="CI1890" s="308"/>
      <c r="CJ1890" s="308"/>
      <c r="CK1890" s="307"/>
      <c r="CL1890" s="307"/>
      <c r="CM1890" s="307"/>
      <c r="CN1890" s="311"/>
      <c r="CO1890" s="305"/>
      <c r="CP1890" s="305"/>
      <c r="CQ1890" s="308"/>
      <c r="CR1890" s="308"/>
      <c r="CS1890" s="308"/>
      <c r="CT1890" s="308"/>
      <c r="CW1890" s="318" t="s">
        <v>4676</v>
      </c>
      <c r="CX1890" s="318" t="s">
        <v>4721</v>
      </c>
      <c r="CY1890" s="320" t="s">
        <v>925</v>
      </c>
      <c r="CZ1890" s="319" t="s">
        <v>53</v>
      </c>
      <c r="DA1890" s="319" t="s">
        <v>53</v>
      </c>
      <c r="DB1890" s="319">
        <v>30</v>
      </c>
      <c r="DC1890" s="319">
        <v>150</v>
      </c>
      <c r="DD1890" s="319">
        <v>17.5</v>
      </c>
      <c r="DE1890" s="319">
        <v>17.5</v>
      </c>
      <c r="DF1890" s="319" t="s">
        <v>48</v>
      </c>
    </row>
    <row r="1891" spans="1:110" s="299" customFormat="1" ht="16" customHeight="1">
      <c r="A1891" s="297" t="s">
        <v>7117</v>
      </c>
      <c r="B1891" s="297" t="s">
        <v>7117</v>
      </c>
      <c r="C1891" s="119" t="s">
        <v>115</v>
      </c>
      <c r="D1891" s="119" t="s">
        <v>4721</v>
      </c>
      <c r="E1891" s="119" t="s">
        <v>4730</v>
      </c>
      <c r="F1891" s="298">
        <v>1891</v>
      </c>
      <c r="G1891" s="119"/>
      <c r="H1891" s="119"/>
      <c r="I1891" s="119"/>
      <c r="J1891" s="119"/>
      <c r="K1891" s="119" t="s">
        <v>378</v>
      </c>
      <c r="L1891" s="119"/>
      <c r="M1891" s="119" t="s">
        <v>147</v>
      </c>
      <c r="N1891" s="119"/>
      <c r="O1891" s="119"/>
      <c r="P1891" s="119"/>
      <c r="Q1891" s="119"/>
      <c r="R1891" s="119">
        <v>1</v>
      </c>
      <c r="S1891" s="119"/>
      <c r="T1891" s="119"/>
      <c r="U1891" s="119"/>
      <c r="V1891" s="119"/>
      <c r="W1891" s="119"/>
      <c r="X1891" s="119" t="s">
        <v>7118</v>
      </c>
      <c r="Y1891" s="119" t="s">
        <v>7119</v>
      </c>
      <c r="Z1891" s="119" t="s">
        <v>7120</v>
      </c>
      <c r="AA1891" s="119" t="s">
        <v>7121</v>
      </c>
      <c r="AB1891" s="119" t="s">
        <v>1209</v>
      </c>
      <c r="AD1891" s="300"/>
      <c r="AE1891" s="304"/>
      <c r="AF1891" s="297"/>
      <c r="AG1891" s="355">
        <v>0</v>
      </c>
      <c r="AH1891" s="297" t="s">
        <v>7117</v>
      </c>
      <c r="AI1891" s="297" t="s">
        <v>7117</v>
      </c>
      <c r="AJ1891" s="302">
        <v>4</v>
      </c>
      <c r="AX1891" s="303"/>
      <c r="AZ1891" s="303"/>
      <c r="BB1891" s="304"/>
      <c r="BC1891" s="304"/>
      <c r="BD1891" s="303"/>
      <c r="BE1891" s="303"/>
      <c r="BF1891" s="305"/>
      <c r="BG1891" s="305"/>
      <c r="BH1891" s="306" t="s">
        <v>4721</v>
      </c>
      <c r="BI1891" s="163"/>
      <c r="BJ1891" s="305" t="s">
        <v>110</v>
      </c>
      <c r="BK1891" s="305" t="s">
        <v>115</v>
      </c>
      <c r="BL1891" s="305">
        <v>0.4</v>
      </c>
      <c r="BM1891" s="307"/>
      <c r="BN1891" s="307"/>
      <c r="BO1891" s="307"/>
      <c r="BP1891" s="307"/>
      <c r="BQ1891" s="307"/>
      <c r="BR1891" s="307">
        <v>12</v>
      </c>
      <c r="BS1891" s="307">
        <v>12</v>
      </c>
      <c r="BT1891" s="307"/>
      <c r="BU1891" s="307"/>
      <c r="BV1891" s="309"/>
      <c r="BW1891" s="310"/>
      <c r="BX1891" s="305"/>
      <c r="BY1891" s="308"/>
      <c r="BZ1891" s="308"/>
      <c r="CA1891" s="308"/>
      <c r="CB1891" s="308"/>
      <c r="CC1891" s="307"/>
      <c r="CD1891" s="305"/>
      <c r="CE1891" s="310"/>
      <c r="CF1891" s="305"/>
      <c r="CG1891" s="308"/>
      <c r="CH1891" s="308"/>
      <c r="CI1891" s="308"/>
      <c r="CJ1891" s="308"/>
      <c r="CK1891" s="307"/>
      <c r="CL1891" s="307"/>
      <c r="CM1891" s="307"/>
      <c r="CN1891" s="311"/>
      <c r="CO1891" s="305"/>
      <c r="CP1891" s="305"/>
      <c r="CQ1891" s="308"/>
      <c r="CR1891" s="308"/>
      <c r="CS1891" s="308"/>
      <c r="CT1891" s="308"/>
      <c r="CW1891" s="318" t="s">
        <v>4721</v>
      </c>
      <c r="CX1891" s="318" t="s">
        <v>4730</v>
      </c>
      <c r="CY1891" s="320" t="s">
        <v>925</v>
      </c>
      <c r="CZ1891" s="319" t="s">
        <v>53</v>
      </c>
      <c r="DA1891" s="319" t="s">
        <v>53</v>
      </c>
      <c r="DB1891" s="319">
        <v>30</v>
      </c>
      <c r="DC1891" s="319">
        <v>150</v>
      </c>
      <c r="DD1891" s="319">
        <v>6</v>
      </c>
      <c r="DE1891" s="319">
        <v>6</v>
      </c>
      <c r="DF1891" s="319" t="s">
        <v>48</v>
      </c>
    </row>
    <row r="1892" spans="1:110" s="299" customFormat="1" ht="16" customHeight="1">
      <c r="A1892" s="297" t="s">
        <v>7122</v>
      </c>
      <c r="B1892" s="297" t="s">
        <v>7122</v>
      </c>
      <c r="C1892" s="119" t="s">
        <v>115</v>
      </c>
      <c r="D1892" s="119" t="s">
        <v>4721</v>
      </c>
      <c r="E1892" s="119" t="s">
        <v>4739</v>
      </c>
      <c r="F1892" s="298">
        <v>1892</v>
      </c>
      <c r="G1892" s="119"/>
      <c r="H1892" s="119"/>
      <c r="I1892" s="119"/>
      <c r="J1892" s="119"/>
      <c r="K1892" s="119" t="s">
        <v>378</v>
      </c>
      <c r="L1892" s="119"/>
      <c r="M1892" s="119" t="s">
        <v>147</v>
      </c>
      <c r="N1892" s="119"/>
      <c r="O1892" s="119"/>
      <c r="P1892" s="119"/>
      <c r="Q1892" s="119"/>
      <c r="R1892" s="119">
        <v>1</v>
      </c>
      <c r="S1892" s="119"/>
      <c r="T1892" s="119"/>
      <c r="U1892" s="119"/>
      <c r="V1892" s="119"/>
      <c r="W1892" s="119"/>
      <c r="X1892" s="119" t="s">
        <v>7123</v>
      </c>
      <c r="Y1892" s="119" t="s">
        <v>7124</v>
      </c>
      <c r="Z1892" s="119" t="s">
        <v>7125</v>
      </c>
      <c r="AA1892" s="119" t="s">
        <v>7126</v>
      </c>
      <c r="AB1892" s="119" t="s">
        <v>1209</v>
      </c>
      <c r="AD1892" s="300"/>
      <c r="AE1892" s="304"/>
      <c r="AF1892" s="297"/>
      <c r="AG1892" s="355">
        <v>0</v>
      </c>
      <c r="AH1892" s="297" t="s">
        <v>7122</v>
      </c>
      <c r="AI1892" s="297" t="s">
        <v>7122</v>
      </c>
      <c r="AJ1892" s="302">
        <v>4</v>
      </c>
      <c r="AX1892" s="303"/>
      <c r="AZ1892" s="303"/>
      <c r="BB1892" s="304"/>
      <c r="BC1892" s="304"/>
      <c r="BD1892" s="303"/>
      <c r="BE1892" s="303"/>
      <c r="BF1892" s="305"/>
      <c r="BG1892" s="305"/>
      <c r="BH1892" s="306" t="s">
        <v>4721</v>
      </c>
      <c r="BI1892" s="163"/>
      <c r="BJ1892" s="305" t="s">
        <v>110</v>
      </c>
      <c r="BK1892" s="305" t="s">
        <v>115</v>
      </c>
      <c r="BL1892" s="305">
        <v>0.4</v>
      </c>
      <c r="BM1892" s="307"/>
      <c r="BN1892" s="307"/>
      <c r="BO1892" s="307"/>
      <c r="BP1892" s="307"/>
      <c r="BQ1892" s="307"/>
      <c r="BR1892" s="307">
        <v>12</v>
      </c>
      <c r="BS1892" s="307">
        <v>12</v>
      </c>
      <c r="BT1892" s="307"/>
      <c r="BU1892" s="307"/>
      <c r="BV1892" s="309"/>
      <c r="BW1892" s="310"/>
      <c r="BX1892" s="305"/>
      <c r="BY1892" s="308"/>
      <c r="BZ1892" s="308"/>
      <c r="CA1892" s="308"/>
      <c r="CB1892" s="308"/>
      <c r="CC1892" s="307"/>
      <c r="CD1892" s="305"/>
      <c r="CE1892" s="310"/>
      <c r="CF1892" s="305"/>
      <c r="CG1892" s="308"/>
      <c r="CH1892" s="308"/>
      <c r="CI1892" s="308"/>
      <c r="CJ1892" s="308"/>
      <c r="CK1892" s="307"/>
      <c r="CL1892" s="307"/>
      <c r="CM1892" s="307"/>
      <c r="CN1892" s="311"/>
      <c r="CO1892" s="305"/>
      <c r="CP1892" s="305"/>
      <c r="CQ1892" s="308"/>
      <c r="CR1892" s="308"/>
      <c r="CS1892" s="308"/>
      <c r="CT1892" s="308"/>
      <c r="CW1892" s="318" t="s">
        <v>4721</v>
      </c>
      <c r="CX1892" s="318" t="s">
        <v>4739</v>
      </c>
      <c r="CY1892" s="320" t="s">
        <v>925</v>
      </c>
      <c r="CZ1892" s="319" t="s">
        <v>53</v>
      </c>
      <c r="DA1892" s="319" t="s">
        <v>53</v>
      </c>
      <c r="DB1892" s="319">
        <v>30</v>
      </c>
      <c r="DC1892" s="319">
        <v>150</v>
      </c>
      <c r="DD1892" s="319">
        <v>6</v>
      </c>
      <c r="DE1892" s="319">
        <v>6</v>
      </c>
      <c r="DF1892" s="319" t="s">
        <v>48</v>
      </c>
    </row>
    <row r="1893" spans="1:110" s="299" customFormat="1" ht="16" customHeight="1">
      <c r="A1893" s="297" t="s">
        <v>7127</v>
      </c>
      <c r="B1893" s="297" t="s">
        <v>7127</v>
      </c>
      <c r="C1893" s="119" t="s">
        <v>115</v>
      </c>
      <c r="D1893" s="119" t="s">
        <v>4721</v>
      </c>
      <c r="E1893" s="119" t="s">
        <v>4748</v>
      </c>
      <c r="F1893" s="298">
        <v>1893</v>
      </c>
      <c r="G1893" s="119"/>
      <c r="H1893" s="119"/>
      <c r="I1893" s="119"/>
      <c r="J1893" s="119"/>
      <c r="K1893" s="119" t="s">
        <v>378</v>
      </c>
      <c r="L1893" s="119"/>
      <c r="M1893" s="119" t="s">
        <v>147</v>
      </c>
      <c r="N1893" s="119"/>
      <c r="O1893" s="119"/>
      <c r="P1893" s="119"/>
      <c r="Q1893" s="119"/>
      <c r="R1893" s="119">
        <v>1</v>
      </c>
      <c r="S1893" s="119"/>
      <c r="T1893" s="119"/>
      <c r="U1893" s="119"/>
      <c r="V1893" s="119"/>
      <c r="W1893" s="119"/>
      <c r="X1893" s="119" t="s">
        <v>7128</v>
      </c>
      <c r="Y1893" s="119" t="s">
        <v>7129</v>
      </c>
      <c r="Z1893" s="119" t="s">
        <v>7130</v>
      </c>
      <c r="AA1893" s="119" t="s">
        <v>7131</v>
      </c>
      <c r="AB1893" s="119" t="s">
        <v>1209</v>
      </c>
      <c r="AD1893" s="300"/>
      <c r="AE1893" s="304"/>
      <c r="AF1893" s="297"/>
      <c r="AG1893" s="355">
        <v>0</v>
      </c>
      <c r="AH1893" s="297" t="s">
        <v>7127</v>
      </c>
      <c r="AI1893" s="297" t="s">
        <v>7127</v>
      </c>
      <c r="AJ1893" s="302">
        <v>4</v>
      </c>
      <c r="AX1893" s="303"/>
      <c r="AZ1893" s="303"/>
      <c r="BB1893" s="304"/>
      <c r="BC1893" s="304"/>
      <c r="BD1893" s="303"/>
      <c r="BE1893" s="303"/>
      <c r="BF1893" s="305"/>
      <c r="BG1893" s="305"/>
      <c r="BH1893" s="306" t="s">
        <v>4721</v>
      </c>
      <c r="BI1893" s="163"/>
      <c r="BJ1893" s="305" t="s">
        <v>110</v>
      </c>
      <c r="BK1893" s="305" t="s">
        <v>115</v>
      </c>
      <c r="BL1893" s="305">
        <v>0.4</v>
      </c>
      <c r="BM1893" s="307"/>
      <c r="BN1893" s="307"/>
      <c r="BO1893" s="307"/>
      <c r="BP1893" s="307"/>
      <c r="BQ1893" s="307"/>
      <c r="BR1893" s="307">
        <v>12</v>
      </c>
      <c r="BS1893" s="307">
        <v>12</v>
      </c>
      <c r="BT1893" s="307"/>
      <c r="BU1893" s="307"/>
      <c r="BV1893" s="309"/>
      <c r="BW1893" s="310"/>
      <c r="BX1893" s="305"/>
      <c r="BY1893" s="308"/>
      <c r="BZ1893" s="308"/>
      <c r="CA1893" s="308"/>
      <c r="CB1893" s="308"/>
      <c r="CC1893" s="307"/>
      <c r="CD1893" s="305"/>
      <c r="CE1893" s="310"/>
      <c r="CF1893" s="305"/>
      <c r="CG1893" s="308"/>
      <c r="CH1893" s="308"/>
      <c r="CI1893" s="308"/>
      <c r="CJ1893" s="308"/>
      <c r="CK1893" s="307"/>
      <c r="CL1893" s="307"/>
      <c r="CM1893" s="307"/>
      <c r="CN1893" s="311"/>
      <c r="CO1893" s="305"/>
      <c r="CP1893" s="305"/>
      <c r="CQ1893" s="308"/>
      <c r="CR1893" s="308"/>
      <c r="CS1893" s="308"/>
      <c r="CT1893" s="308"/>
      <c r="CW1893" s="318" t="s">
        <v>4721</v>
      </c>
      <c r="CX1893" s="318" t="s">
        <v>4748</v>
      </c>
      <c r="CY1893" s="320" t="s">
        <v>925</v>
      </c>
      <c r="CZ1893" s="319" t="s">
        <v>53</v>
      </c>
      <c r="DA1893" s="319" t="s">
        <v>53</v>
      </c>
      <c r="DB1893" s="319">
        <v>30</v>
      </c>
      <c r="DC1893" s="319">
        <v>150</v>
      </c>
      <c r="DD1893" s="319">
        <v>6</v>
      </c>
      <c r="DE1893" s="319">
        <v>6</v>
      </c>
      <c r="DF1893" s="319" t="s">
        <v>48</v>
      </c>
    </row>
    <row r="1894" spans="1:110" s="299" customFormat="1" ht="16" customHeight="1">
      <c r="A1894" s="297" t="s">
        <v>7132</v>
      </c>
      <c r="B1894" s="297" t="s">
        <v>7132</v>
      </c>
      <c r="C1894" s="119" t="s">
        <v>115</v>
      </c>
      <c r="D1894" s="119" t="s">
        <v>4676</v>
      </c>
      <c r="E1894" s="119" t="s">
        <v>4757</v>
      </c>
      <c r="F1894" s="298">
        <v>1894</v>
      </c>
      <c r="G1894" s="119"/>
      <c r="H1894" s="119"/>
      <c r="I1894" s="119"/>
      <c r="J1894" s="119"/>
      <c r="K1894" s="119" t="s">
        <v>378</v>
      </c>
      <c r="L1894" s="119"/>
      <c r="M1894" s="119" t="s">
        <v>147</v>
      </c>
      <c r="N1894" s="119"/>
      <c r="O1894" s="119"/>
      <c r="P1894" s="119"/>
      <c r="Q1894" s="119"/>
      <c r="R1894" s="119">
        <v>1</v>
      </c>
      <c r="S1894" s="119"/>
      <c r="T1894" s="119"/>
      <c r="U1894" s="119"/>
      <c r="V1894" s="119"/>
      <c r="W1894" s="119"/>
      <c r="X1894" s="119" t="s">
        <v>7133</v>
      </c>
      <c r="Y1894" s="119" t="s">
        <v>7134</v>
      </c>
      <c r="Z1894" s="119" t="s">
        <v>7135</v>
      </c>
      <c r="AA1894" s="119" t="s">
        <v>7136</v>
      </c>
      <c r="AB1894" s="119" t="s">
        <v>1209</v>
      </c>
      <c r="AD1894" s="300"/>
      <c r="AE1894" s="304"/>
      <c r="AF1894" s="297"/>
      <c r="AG1894" s="355">
        <v>0</v>
      </c>
      <c r="AH1894" s="297" t="s">
        <v>7132</v>
      </c>
      <c r="AI1894" s="297" t="s">
        <v>7132</v>
      </c>
      <c r="AJ1894" s="302">
        <v>3</v>
      </c>
      <c r="AX1894" s="303"/>
      <c r="AZ1894" s="303"/>
      <c r="BB1894" s="304"/>
      <c r="BC1894" s="304"/>
      <c r="BD1894" s="303"/>
      <c r="BE1894" s="303"/>
      <c r="BF1894" s="305"/>
      <c r="BG1894" s="305"/>
      <c r="BH1894" s="306" t="s">
        <v>4676</v>
      </c>
      <c r="BI1894" s="163"/>
      <c r="BJ1894" s="305" t="s">
        <v>110</v>
      </c>
      <c r="BK1894" s="305" t="s">
        <v>115</v>
      </c>
      <c r="BL1894" s="305">
        <v>0.7</v>
      </c>
      <c r="BM1894" s="307"/>
      <c r="BN1894" s="307"/>
      <c r="BO1894" s="307"/>
      <c r="BP1894" s="307"/>
      <c r="BQ1894" s="307"/>
      <c r="BR1894" s="307">
        <v>35</v>
      </c>
      <c r="BS1894" s="307">
        <v>35</v>
      </c>
      <c r="BT1894" s="307"/>
      <c r="BU1894" s="307"/>
      <c r="BV1894" s="309"/>
      <c r="BW1894" s="310"/>
      <c r="BX1894" s="305"/>
      <c r="BY1894" s="308"/>
      <c r="BZ1894" s="308"/>
      <c r="CA1894" s="308"/>
      <c r="CB1894" s="308"/>
      <c r="CC1894" s="307"/>
      <c r="CD1894" s="305"/>
      <c r="CE1894" s="310"/>
      <c r="CF1894" s="305"/>
      <c r="CG1894" s="308"/>
      <c r="CH1894" s="308"/>
      <c r="CI1894" s="308"/>
      <c r="CJ1894" s="308"/>
      <c r="CK1894" s="307"/>
      <c r="CL1894" s="307"/>
      <c r="CM1894" s="307"/>
      <c r="CN1894" s="311"/>
      <c r="CO1894" s="305"/>
      <c r="CP1894" s="305"/>
      <c r="CQ1894" s="308"/>
      <c r="CR1894" s="308"/>
      <c r="CS1894" s="308"/>
      <c r="CT1894" s="308"/>
      <c r="CW1894" s="318" t="s">
        <v>4676</v>
      </c>
      <c r="CX1894" s="318" t="s">
        <v>4757</v>
      </c>
      <c r="CY1894" s="320" t="s">
        <v>925</v>
      </c>
      <c r="CZ1894" s="319" t="s">
        <v>53</v>
      </c>
      <c r="DA1894" s="319" t="s">
        <v>53</v>
      </c>
      <c r="DB1894" s="319">
        <v>30</v>
      </c>
      <c r="DC1894" s="319">
        <v>150</v>
      </c>
      <c r="DD1894" s="319">
        <v>17.5</v>
      </c>
      <c r="DE1894" s="319">
        <v>17.5</v>
      </c>
      <c r="DF1894" s="319" t="s">
        <v>48</v>
      </c>
    </row>
    <row r="1895" spans="1:110" s="299" customFormat="1" ht="16" customHeight="1">
      <c r="A1895" s="297" t="s">
        <v>7137</v>
      </c>
      <c r="B1895" s="297" t="s">
        <v>7137</v>
      </c>
      <c r="C1895" s="119" t="s">
        <v>115</v>
      </c>
      <c r="D1895" s="119" t="s">
        <v>4757</v>
      </c>
      <c r="E1895" s="119" t="s">
        <v>4766</v>
      </c>
      <c r="F1895" s="298">
        <v>1895</v>
      </c>
      <c r="G1895" s="119"/>
      <c r="H1895" s="119"/>
      <c r="I1895" s="119"/>
      <c r="J1895" s="119"/>
      <c r="K1895" s="119" t="s">
        <v>378</v>
      </c>
      <c r="L1895" s="119"/>
      <c r="M1895" s="119" t="s">
        <v>147</v>
      </c>
      <c r="N1895" s="119"/>
      <c r="O1895" s="119"/>
      <c r="P1895" s="119"/>
      <c r="Q1895" s="119"/>
      <c r="R1895" s="119">
        <v>1</v>
      </c>
      <c r="S1895" s="119"/>
      <c r="T1895" s="119"/>
      <c r="U1895" s="119"/>
      <c r="V1895" s="119"/>
      <c r="W1895" s="119"/>
      <c r="X1895" s="119" t="s">
        <v>7138</v>
      </c>
      <c r="Y1895" s="119" t="s">
        <v>7139</v>
      </c>
      <c r="Z1895" s="119" t="s">
        <v>7140</v>
      </c>
      <c r="AA1895" s="119" t="s">
        <v>7141</v>
      </c>
      <c r="AB1895" s="119" t="s">
        <v>1209</v>
      </c>
      <c r="AD1895" s="300"/>
      <c r="AE1895" s="304"/>
      <c r="AF1895" s="297"/>
      <c r="AG1895" s="355">
        <v>0</v>
      </c>
      <c r="AH1895" s="297" t="s">
        <v>7137</v>
      </c>
      <c r="AI1895" s="297" t="s">
        <v>7137</v>
      </c>
      <c r="AJ1895" s="302">
        <v>4</v>
      </c>
      <c r="AX1895" s="303"/>
      <c r="AZ1895" s="303"/>
      <c r="BB1895" s="304"/>
      <c r="BC1895" s="304"/>
      <c r="BD1895" s="303"/>
      <c r="BE1895" s="303"/>
      <c r="BF1895" s="305"/>
      <c r="BG1895" s="305"/>
      <c r="BH1895" s="306" t="s">
        <v>4757</v>
      </c>
      <c r="BI1895" s="163"/>
      <c r="BJ1895" s="305" t="s">
        <v>110</v>
      </c>
      <c r="BK1895" s="305" t="s">
        <v>115</v>
      </c>
      <c r="BL1895" s="305">
        <v>0.4</v>
      </c>
      <c r="BM1895" s="307"/>
      <c r="BN1895" s="307"/>
      <c r="BO1895" s="307"/>
      <c r="BP1895" s="307"/>
      <c r="BQ1895" s="307"/>
      <c r="BR1895" s="307">
        <v>12</v>
      </c>
      <c r="BS1895" s="307">
        <v>12</v>
      </c>
      <c r="BT1895" s="307"/>
      <c r="BU1895" s="307"/>
      <c r="BV1895" s="309"/>
      <c r="BW1895" s="310"/>
      <c r="BX1895" s="305"/>
      <c r="BY1895" s="308"/>
      <c r="BZ1895" s="308"/>
      <c r="CA1895" s="308"/>
      <c r="CB1895" s="308"/>
      <c r="CC1895" s="307"/>
      <c r="CD1895" s="305"/>
      <c r="CE1895" s="310"/>
      <c r="CF1895" s="305"/>
      <c r="CG1895" s="308"/>
      <c r="CH1895" s="308"/>
      <c r="CI1895" s="308"/>
      <c r="CJ1895" s="308"/>
      <c r="CK1895" s="307"/>
      <c r="CL1895" s="307"/>
      <c r="CM1895" s="307"/>
      <c r="CN1895" s="311"/>
      <c r="CO1895" s="305"/>
      <c r="CP1895" s="305"/>
      <c r="CQ1895" s="308"/>
      <c r="CR1895" s="308"/>
      <c r="CS1895" s="308"/>
      <c r="CT1895" s="308"/>
      <c r="CW1895" s="318" t="s">
        <v>4757</v>
      </c>
      <c r="CX1895" s="318" t="s">
        <v>4766</v>
      </c>
      <c r="CY1895" s="320" t="s">
        <v>925</v>
      </c>
      <c r="CZ1895" s="319" t="s">
        <v>53</v>
      </c>
      <c r="DA1895" s="319" t="s">
        <v>53</v>
      </c>
      <c r="DB1895" s="319">
        <v>30</v>
      </c>
      <c r="DC1895" s="319">
        <v>150</v>
      </c>
      <c r="DD1895" s="319">
        <v>6</v>
      </c>
      <c r="DE1895" s="319">
        <v>6</v>
      </c>
      <c r="DF1895" s="319" t="s">
        <v>48</v>
      </c>
    </row>
    <row r="1896" spans="1:110" s="299" customFormat="1" ht="16" customHeight="1">
      <c r="A1896" s="297" t="s">
        <v>7142</v>
      </c>
      <c r="B1896" s="297" t="s">
        <v>7142</v>
      </c>
      <c r="C1896" s="119" t="s">
        <v>115</v>
      </c>
      <c r="D1896" s="119" t="s">
        <v>4757</v>
      </c>
      <c r="E1896" s="119" t="s">
        <v>4775</v>
      </c>
      <c r="F1896" s="298">
        <v>1896</v>
      </c>
      <c r="G1896" s="119"/>
      <c r="H1896" s="119"/>
      <c r="I1896" s="119"/>
      <c r="J1896" s="119"/>
      <c r="K1896" s="119" t="s">
        <v>378</v>
      </c>
      <c r="L1896" s="119"/>
      <c r="M1896" s="119" t="s">
        <v>147</v>
      </c>
      <c r="N1896" s="119"/>
      <c r="O1896" s="119"/>
      <c r="P1896" s="119"/>
      <c r="Q1896" s="119"/>
      <c r="R1896" s="119">
        <v>1</v>
      </c>
      <c r="S1896" s="119"/>
      <c r="T1896" s="119"/>
      <c r="U1896" s="119"/>
      <c r="V1896" s="119"/>
      <c r="W1896" s="119"/>
      <c r="X1896" s="119" t="s">
        <v>7143</v>
      </c>
      <c r="Y1896" s="119" t="s">
        <v>7144</v>
      </c>
      <c r="Z1896" s="119" t="s">
        <v>7145</v>
      </c>
      <c r="AA1896" s="119" t="s">
        <v>7146</v>
      </c>
      <c r="AB1896" s="119" t="s">
        <v>1209</v>
      </c>
      <c r="AD1896" s="300"/>
      <c r="AE1896" s="304"/>
      <c r="AF1896" s="297"/>
      <c r="AG1896" s="355">
        <v>0</v>
      </c>
      <c r="AH1896" s="297" t="s">
        <v>7142</v>
      </c>
      <c r="AI1896" s="297" t="s">
        <v>7142</v>
      </c>
      <c r="AJ1896" s="302">
        <v>4</v>
      </c>
      <c r="AX1896" s="303"/>
      <c r="AZ1896" s="303"/>
      <c r="BB1896" s="304"/>
      <c r="BC1896" s="304"/>
      <c r="BD1896" s="303"/>
      <c r="BE1896" s="303"/>
      <c r="BF1896" s="305"/>
      <c r="BG1896" s="305"/>
      <c r="BH1896" s="306" t="s">
        <v>4757</v>
      </c>
      <c r="BI1896" s="163"/>
      <c r="BJ1896" s="305" t="s">
        <v>110</v>
      </c>
      <c r="BK1896" s="305" t="s">
        <v>115</v>
      </c>
      <c r="BL1896" s="305">
        <v>0.4</v>
      </c>
      <c r="BM1896" s="307"/>
      <c r="BN1896" s="307"/>
      <c r="BO1896" s="307"/>
      <c r="BP1896" s="307"/>
      <c r="BQ1896" s="307"/>
      <c r="BR1896" s="307">
        <v>12</v>
      </c>
      <c r="BS1896" s="307">
        <v>12</v>
      </c>
      <c r="BT1896" s="307"/>
      <c r="BU1896" s="307"/>
      <c r="BV1896" s="309"/>
      <c r="BW1896" s="310"/>
      <c r="BX1896" s="305"/>
      <c r="BY1896" s="308"/>
      <c r="BZ1896" s="308"/>
      <c r="CA1896" s="308"/>
      <c r="CB1896" s="308"/>
      <c r="CC1896" s="307"/>
      <c r="CD1896" s="305"/>
      <c r="CE1896" s="310"/>
      <c r="CF1896" s="305"/>
      <c r="CG1896" s="308"/>
      <c r="CH1896" s="308"/>
      <c r="CI1896" s="308"/>
      <c r="CJ1896" s="308"/>
      <c r="CK1896" s="307"/>
      <c r="CL1896" s="307"/>
      <c r="CM1896" s="307"/>
      <c r="CN1896" s="311"/>
      <c r="CO1896" s="305"/>
      <c r="CP1896" s="305"/>
      <c r="CQ1896" s="308"/>
      <c r="CR1896" s="308"/>
      <c r="CS1896" s="308"/>
      <c r="CT1896" s="308"/>
      <c r="CW1896" s="318" t="s">
        <v>4757</v>
      </c>
      <c r="CX1896" s="318" t="s">
        <v>4775</v>
      </c>
      <c r="CY1896" s="320" t="s">
        <v>925</v>
      </c>
      <c r="CZ1896" s="319" t="s">
        <v>53</v>
      </c>
      <c r="DA1896" s="319" t="s">
        <v>53</v>
      </c>
      <c r="DB1896" s="319">
        <v>30</v>
      </c>
      <c r="DC1896" s="319">
        <v>150</v>
      </c>
      <c r="DD1896" s="319">
        <v>6</v>
      </c>
      <c r="DE1896" s="319">
        <v>6</v>
      </c>
      <c r="DF1896" s="319" t="s">
        <v>48</v>
      </c>
    </row>
    <row r="1897" spans="1:110" s="299" customFormat="1" ht="16" customHeight="1">
      <c r="A1897" s="297" t="s">
        <v>7147</v>
      </c>
      <c r="B1897" s="297" t="s">
        <v>7147</v>
      </c>
      <c r="C1897" s="119" t="s">
        <v>115</v>
      </c>
      <c r="D1897" s="119" t="s">
        <v>4757</v>
      </c>
      <c r="E1897" s="119" t="s">
        <v>4784</v>
      </c>
      <c r="F1897" s="298">
        <v>1897</v>
      </c>
      <c r="G1897" s="119"/>
      <c r="H1897" s="119"/>
      <c r="I1897" s="119"/>
      <c r="J1897" s="119"/>
      <c r="K1897" s="119" t="s">
        <v>378</v>
      </c>
      <c r="L1897" s="119"/>
      <c r="M1897" s="119" t="s">
        <v>147</v>
      </c>
      <c r="N1897" s="119"/>
      <c r="O1897" s="119"/>
      <c r="P1897" s="119"/>
      <c r="Q1897" s="119"/>
      <c r="R1897" s="119">
        <v>1</v>
      </c>
      <c r="S1897" s="119"/>
      <c r="T1897" s="119"/>
      <c r="U1897" s="119"/>
      <c r="V1897" s="119"/>
      <c r="W1897" s="119"/>
      <c r="X1897" s="119" t="s">
        <v>7148</v>
      </c>
      <c r="Y1897" s="119" t="s">
        <v>7149</v>
      </c>
      <c r="Z1897" s="119" t="s">
        <v>7150</v>
      </c>
      <c r="AA1897" s="119" t="s">
        <v>7151</v>
      </c>
      <c r="AB1897" s="119" t="s">
        <v>1209</v>
      </c>
      <c r="AD1897" s="300"/>
      <c r="AE1897" s="304"/>
      <c r="AF1897" s="297"/>
      <c r="AG1897" s="355">
        <v>0</v>
      </c>
      <c r="AH1897" s="297" t="s">
        <v>7147</v>
      </c>
      <c r="AI1897" s="297" t="s">
        <v>7147</v>
      </c>
      <c r="AJ1897" s="302">
        <v>4</v>
      </c>
      <c r="AX1897" s="303"/>
      <c r="AZ1897" s="303"/>
      <c r="BB1897" s="304"/>
      <c r="BC1897" s="304"/>
      <c r="BD1897" s="303"/>
      <c r="BE1897" s="303"/>
      <c r="BF1897" s="305"/>
      <c r="BG1897" s="305"/>
      <c r="BH1897" s="306" t="s">
        <v>4757</v>
      </c>
      <c r="BI1897" s="163"/>
      <c r="BJ1897" s="305" t="s">
        <v>110</v>
      </c>
      <c r="BK1897" s="305" t="s">
        <v>115</v>
      </c>
      <c r="BL1897" s="305">
        <v>0.4</v>
      </c>
      <c r="BM1897" s="307"/>
      <c r="BN1897" s="307"/>
      <c r="BO1897" s="307"/>
      <c r="BP1897" s="307"/>
      <c r="BQ1897" s="307"/>
      <c r="BR1897" s="307">
        <v>12</v>
      </c>
      <c r="BS1897" s="307">
        <v>12</v>
      </c>
      <c r="BT1897" s="307"/>
      <c r="BU1897" s="307"/>
      <c r="BV1897" s="309"/>
      <c r="BW1897" s="310"/>
      <c r="BX1897" s="305"/>
      <c r="BY1897" s="308"/>
      <c r="BZ1897" s="308"/>
      <c r="CA1897" s="308"/>
      <c r="CB1897" s="308"/>
      <c r="CC1897" s="307"/>
      <c r="CD1897" s="305"/>
      <c r="CE1897" s="310"/>
      <c r="CF1897" s="305"/>
      <c r="CG1897" s="308"/>
      <c r="CH1897" s="308"/>
      <c r="CI1897" s="308"/>
      <c r="CJ1897" s="308"/>
      <c r="CK1897" s="307"/>
      <c r="CL1897" s="307"/>
      <c r="CM1897" s="307"/>
      <c r="CN1897" s="311"/>
      <c r="CO1897" s="305"/>
      <c r="CP1897" s="305"/>
      <c r="CQ1897" s="308"/>
      <c r="CR1897" s="308"/>
      <c r="CS1897" s="308"/>
      <c r="CT1897" s="308"/>
      <c r="CW1897" s="318" t="s">
        <v>4757</v>
      </c>
      <c r="CX1897" s="318" t="s">
        <v>4784</v>
      </c>
      <c r="CY1897" s="320" t="s">
        <v>925</v>
      </c>
      <c r="CZ1897" s="319" t="s">
        <v>53</v>
      </c>
      <c r="DA1897" s="319" t="s">
        <v>53</v>
      </c>
      <c r="DB1897" s="319">
        <v>30</v>
      </c>
      <c r="DC1897" s="319">
        <v>150</v>
      </c>
      <c r="DD1897" s="319">
        <v>6</v>
      </c>
      <c r="DE1897" s="319">
        <v>6</v>
      </c>
      <c r="DF1897" s="319" t="s">
        <v>48</v>
      </c>
    </row>
    <row r="1898" spans="1:110" s="299" customFormat="1" ht="16" customHeight="1">
      <c r="A1898" s="297" t="s">
        <v>7152</v>
      </c>
      <c r="B1898" s="297" t="s">
        <v>7152</v>
      </c>
      <c r="C1898" s="119" t="s">
        <v>115</v>
      </c>
      <c r="D1898" s="119" t="s">
        <v>4542</v>
      </c>
      <c r="E1898" s="119" t="s">
        <v>4793</v>
      </c>
      <c r="F1898" s="298">
        <v>1898</v>
      </c>
      <c r="G1898" s="119"/>
      <c r="H1898" s="119"/>
      <c r="I1898" s="119"/>
      <c r="J1898" s="119"/>
      <c r="K1898" s="119" t="s">
        <v>378</v>
      </c>
      <c r="L1898" s="119"/>
      <c r="M1898" s="119" t="s">
        <v>147</v>
      </c>
      <c r="N1898" s="119"/>
      <c r="O1898" s="119"/>
      <c r="P1898" s="119"/>
      <c r="Q1898" s="119"/>
      <c r="R1898" s="119">
        <v>1</v>
      </c>
      <c r="S1898" s="119"/>
      <c r="T1898" s="119"/>
      <c r="U1898" s="119"/>
      <c r="V1898" s="119"/>
      <c r="W1898" s="119"/>
      <c r="X1898" s="119" t="s">
        <v>7153</v>
      </c>
      <c r="Y1898" s="119" t="s">
        <v>7154</v>
      </c>
      <c r="Z1898" s="119" t="s">
        <v>7155</v>
      </c>
      <c r="AA1898" s="119" t="s">
        <v>7156</v>
      </c>
      <c r="AB1898" s="119" t="s">
        <v>1209</v>
      </c>
      <c r="AD1898" s="300"/>
      <c r="AE1898" s="304"/>
      <c r="AF1898" s="297"/>
      <c r="AG1898" s="355">
        <v>0</v>
      </c>
      <c r="AH1898" s="297" t="s">
        <v>7152</v>
      </c>
      <c r="AI1898" s="297" t="s">
        <v>7152</v>
      </c>
      <c r="AJ1898" s="302">
        <v>2</v>
      </c>
      <c r="AX1898" s="303"/>
      <c r="AZ1898" s="303"/>
      <c r="BB1898" s="304"/>
      <c r="BC1898" s="304"/>
      <c r="BD1898" s="303"/>
      <c r="BE1898" s="303"/>
      <c r="BF1898" s="305"/>
      <c r="BG1898" s="305"/>
      <c r="BH1898" s="306" t="s">
        <v>4542</v>
      </c>
      <c r="BI1898" s="163"/>
      <c r="BJ1898" s="305" t="s">
        <v>110</v>
      </c>
      <c r="BK1898" s="305" t="s">
        <v>115</v>
      </c>
      <c r="BL1898" s="305">
        <v>1.5</v>
      </c>
      <c r="BM1898" s="307"/>
      <c r="BN1898" s="307"/>
      <c r="BO1898" s="307"/>
      <c r="BP1898" s="307"/>
      <c r="BQ1898" s="307"/>
      <c r="BR1898" s="307">
        <v>60</v>
      </c>
      <c r="BS1898" s="307">
        <v>60</v>
      </c>
      <c r="BT1898" s="307"/>
      <c r="BU1898" s="307"/>
      <c r="BV1898" s="309"/>
      <c r="BW1898" s="310"/>
      <c r="BX1898" s="305"/>
      <c r="BY1898" s="308"/>
      <c r="BZ1898" s="308"/>
      <c r="CA1898" s="308"/>
      <c r="CB1898" s="308"/>
      <c r="CC1898" s="307"/>
      <c r="CD1898" s="305"/>
      <c r="CE1898" s="310"/>
      <c r="CF1898" s="305"/>
      <c r="CG1898" s="308"/>
      <c r="CH1898" s="308"/>
      <c r="CI1898" s="308"/>
      <c r="CJ1898" s="308"/>
      <c r="CK1898" s="307"/>
      <c r="CL1898" s="307"/>
      <c r="CM1898" s="307"/>
      <c r="CN1898" s="311"/>
      <c r="CO1898" s="305"/>
      <c r="CP1898" s="305"/>
      <c r="CQ1898" s="308"/>
      <c r="CR1898" s="308"/>
      <c r="CS1898" s="308"/>
      <c r="CT1898" s="308"/>
      <c r="CW1898" s="318" t="s">
        <v>4542</v>
      </c>
      <c r="CX1898" s="318" t="s">
        <v>4793</v>
      </c>
      <c r="CY1898" s="320" t="s">
        <v>925</v>
      </c>
      <c r="CZ1898" s="319" t="s">
        <v>53</v>
      </c>
      <c r="DA1898" s="319" t="s">
        <v>53</v>
      </c>
      <c r="DB1898" s="319">
        <v>30</v>
      </c>
      <c r="DC1898" s="319">
        <v>150</v>
      </c>
      <c r="DD1898" s="319">
        <v>30</v>
      </c>
      <c r="DE1898" s="319">
        <v>30</v>
      </c>
      <c r="DF1898" s="319" t="s">
        <v>48</v>
      </c>
    </row>
    <row r="1899" spans="1:110" s="299" customFormat="1" ht="16" customHeight="1">
      <c r="A1899" s="297" t="s">
        <v>7157</v>
      </c>
      <c r="B1899" s="297" t="s">
        <v>7157</v>
      </c>
      <c r="C1899" s="119" t="s">
        <v>115</v>
      </c>
      <c r="D1899" s="119" t="s">
        <v>4793</v>
      </c>
      <c r="E1899" s="119" t="s">
        <v>4802</v>
      </c>
      <c r="F1899" s="298">
        <v>1899</v>
      </c>
      <c r="G1899" s="119"/>
      <c r="H1899" s="119"/>
      <c r="I1899" s="119"/>
      <c r="J1899" s="119"/>
      <c r="K1899" s="119" t="s">
        <v>378</v>
      </c>
      <c r="L1899" s="119"/>
      <c r="M1899" s="119" t="s">
        <v>147</v>
      </c>
      <c r="N1899" s="119"/>
      <c r="O1899" s="119"/>
      <c r="P1899" s="119"/>
      <c r="Q1899" s="119"/>
      <c r="R1899" s="119">
        <v>1</v>
      </c>
      <c r="S1899" s="119"/>
      <c r="T1899" s="119"/>
      <c r="U1899" s="119"/>
      <c r="V1899" s="119"/>
      <c r="W1899" s="119"/>
      <c r="X1899" s="119" t="s">
        <v>7158</v>
      </c>
      <c r="Y1899" s="119" t="s">
        <v>7159</v>
      </c>
      <c r="Z1899" s="119" t="s">
        <v>7160</v>
      </c>
      <c r="AA1899" s="119" t="s">
        <v>7161</v>
      </c>
      <c r="AB1899" s="119" t="s">
        <v>1209</v>
      </c>
      <c r="AD1899" s="300"/>
      <c r="AE1899" s="304"/>
      <c r="AF1899" s="297"/>
      <c r="AG1899" s="355">
        <v>0</v>
      </c>
      <c r="AH1899" s="297" t="s">
        <v>7157</v>
      </c>
      <c r="AI1899" s="297" t="s">
        <v>7157</v>
      </c>
      <c r="AJ1899" s="302">
        <v>3</v>
      </c>
      <c r="AX1899" s="303"/>
      <c r="AZ1899" s="303"/>
      <c r="BB1899" s="304"/>
      <c r="BC1899" s="304"/>
      <c r="BD1899" s="303"/>
      <c r="BE1899" s="303"/>
      <c r="BF1899" s="305"/>
      <c r="BG1899" s="305"/>
      <c r="BH1899" s="306" t="s">
        <v>4793</v>
      </c>
      <c r="BI1899" s="163"/>
      <c r="BJ1899" s="305" t="s">
        <v>110</v>
      </c>
      <c r="BK1899" s="305" t="s">
        <v>115</v>
      </c>
      <c r="BL1899" s="305">
        <v>0.7</v>
      </c>
      <c r="BM1899" s="307"/>
      <c r="BN1899" s="307"/>
      <c r="BO1899" s="307"/>
      <c r="BP1899" s="307"/>
      <c r="BQ1899" s="307"/>
      <c r="BR1899" s="307">
        <v>35</v>
      </c>
      <c r="BS1899" s="307">
        <v>35</v>
      </c>
      <c r="BT1899" s="307"/>
      <c r="BU1899" s="307"/>
      <c r="BV1899" s="309"/>
      <c r="BW1899" s="310"/>
      <c r="BX1899" s="305"/>
      <c r="BY1899" s="308"/>
      <c r="BZ1899" s="308"/>
      <c r="CA1899" s="308"/>
      <c r="CB1899" s="308"/>
      <c r="CC1899" s="307"/>
      <c r="CD1899" s="305"/>
      <c r="CE1899" s="310"/>
      <c r="CF1899" s="305"/>
      <c r="CG1899" s="308"/>
      <c r="CH1899" s="308"/>
      <c r="CI1899" s="308"/>
      <c r="CJ1899" s="308"/>
      <c r="CK1899" s="307"/>
      <c r="CL1899" s="307"/>
      <c r="CM1899" s="307"/>
      <c r="CN1899" s="311"/>
      <c r="CO1899" s="305"/>
      <c r="CP1899" s="305"/>
      <c r="CQ1899" s="308"/>
      <c r="CR1899" s="308"/>
      <c r="CS1899" s="308"/>
      <c r="CT1899" s="308"/>
      <c r="CW1899" s="318" t="s">
        <v>4793</v>
      </c>
      <c r="CX1899" s="318" t="s">
        <v>4802</v>
      </c>
      <c r="CY1899" s="320" t="s">
        <v>925</v>
      </c>
      <c r="CZ1899" s="319" t="s">
        <v>53</v>
      </c>
      <c r="DA1899" s="319" t="s">
        <v>53</v>
      </c>
      <c r="DB1899" s="319">
        <v>30</v>
      </c>
      <c r="DC1899" s="319">
        <v>150</v>
      </c>
      <c r="DD1899" s="319">
        <v>17.5</v>
      </c>
      <c r="DE1899" s="319">
        <v>17.5</v>
      </c>
      <c r="DF1899" s="319" t="s">
        <v>48</v>
      </c>
    </row>
    <row r="1900" spans="1:110" s="299" customFormat="1" ht="16" customHeight="1">
      <c r="A1900" s="297" t="s">
        <v>7162</v>
      </c>
      <c r="B1900" s="297" t="s">
        <v>7162</v>
      </c>
      <c r="C1900" s="119" t="s">
        <v>115</v>
      </c>
      <c r="D1900" s="119" t="s">
        <v>4802</v>
      </c>
      <c r="E1900" s="119" t="s">
        <v>4811</v>
      </c>
      <c r="F1900" s="298">
        <v>1900</v>
      </c>
      <c r="G1900" s="119"/>
      <c r="H1900" s="119"/>
      <c r="I1900" s="119"/>
      <c r="J1900" s="119"/>
      <c r="K1900" s="119" t="s">
        <v>378</v>
      </c>
      <c r="L1900" s="119"/>
      <c r="M1900" s="119" t="s">
        <v>147</v>
      </c>
      <c r="N1900" s="119"/>
      <c r="O1900" s="119"/>
      <c r="P1900" s="119"/>
      <c r="Q1900" s="119"/>
      <c r="R1900" s="119">
        <v>1</v>
      </c>
      <c r="S1900" s="119"/>
      <c r="T1900" s="119"/>
      <c r="U1900" s="119"/>
      <c r="V1900" s="119"/>
      <c r="W1900" s="119"/>
      <c r="X1900" s="119" t="s">
        <v>7163</v>
      </c>
      <c r="Y1900" s="119" t="s">
        <v>7164</v>
      </c>
      <c r="Z1900" s="119" t="s">
        <v>7165</v>
      </c>
      <c r="AA1900" s="119" t="s">
        <v>7166</v>
      </c>
      <c r="AB1900" s="119" t="s">
        <v>1209</v>
      </c>
      <c r="AD1900" s="300"/>
      <c r="AE1900" s="304"/>
      <c r="AF1900" s="297"/>
      <c r="AG1900" s="355">
        <v>0</v>
      </c>
      <c r="AH1900" s="297" t="s">
        <v>7162</v>
      </c>
      <c r="AI1900" s="297" t="s">
        <v>7162</v>
      </c>
      <c r="AJ1900" s="302">
        <v>4</v>
      </c>
      <c r="AX1900" s="303"/>
      <c r="AZ1900" s="303"/>
      <c r="BB1900" s="304"/>
      <c r="BC1900" s="304"/>
      <c r="BD1900" s="303"/>
      <c r="BE1900" s="303"/>
      <c r="BF1900" s="305"/>
      <c r="BG1900" s="305"/>
      <c r="BH1900" s="306" t="s">
        <v>4802</v>
      </c>
      <c r="BI1900" s="163"/>
      <c r="BJ1900" s="305" t="s">
        <v>110</v>
      </c>
      <c r="BK1900" s="305" t="s">
        <v>115</v>
      </c>
      <c r="BL1900" s="305">
        <v>0.4</v>
      </c>
      <c r="BM1900" s="307"/>
      <c r="BN1900" s="307"/>
      <c r="BO1900" s="307"/>
      <c r="BP1900" s="307"/>
      <c r="BQ1900" s="307"/>
      <c r="BR1900" s="307">
        <v>12</v>
      </c>
      <c r="BS1900" s="307">
        <v>12</v>
      </c>
      <c r="BT1900" s="307"/>
      <c r="BU1900" s="307"/>
      <c r="BV1900" s="309"/>
      <c r="BW1900" s="310"/>
      <c r="BX1900" s="305"/>
      <c r="BY1900" s="308"/>
      <c r="BZ1900" s="308"/>
      <c r="CA1900" s="308"/>
      <c r="CB1900" s="308"/>
      <c r="CC1900" s="307"/>
      <c r="CD1900" s="305"/>
      <c r="CE1900" s="310"/>
      <c r="CF1900" s="305"/>
      <c r="CG1900" s="308"/>
      <c r="CH1900" s="308"/>
      <c r="CI1900" s="308"/>
      <c r="CJ1900" s="308"/>
      <c r="CK1900" s="307"/>
      <c r="CL1900" s="307"/>
      <c r="CM1900" s="307"/>
      <c r="CN1900" s="311"/>
      <c r="CO1900" s="305"/>
      <c r="CP1900" s="305"/>
      <c r="CQ1900" s="308"/>
      <c r="CR1900" s="308"/>
      <c r="CS1900" s="308"/>
      <c r="CT1900" s="308"/>
      <c r="CW1900" s="318" t="s">
        <v>4802</v>
      </c>
      <c r="CX1900" s="318" t="s">
        <v>4811</v>
      </c>
      <c r="CY1900" s="320" t="s">
        <v>925</v>
      </c>
      <c r="CZ1900" s="319" t="s">
        <v>53</v>
      </c>
      <c r="DA1900" s="319" t="s">
        <v>53</v>
      </c>
      <c r="DB1900" s="319">
        <v>30</v>
      </c>
      <c r="DC1900" s="319">
        <v>150</v>
      </c>
      <c r="DD1900" s="319">
        <v>6</v>
      </c>
      <c r="DE1900" s="319">
        <v>6</v>
      </c>
      <c r="DF1900" s="319" t="s">
        <v>48</v>
      </c>
    </row>
    <row r="1901" spans="1:110" s="299" customFormat="1" ht="16" customHeight="1">
      <c r="A1901" s="297" t="s">
        <v>7167</v>
      </c>
      <c r="B1901" s="297" t="s">
        <v>7167</v>
      </c>
      <c r="C1901" s="119" t="s">
        <v>115</v>
      </c>
      <c r="D1901" s="119" t="s">
        <v>4802</v>
      </c>
      <c r="E1901" s="119" t="s">
        <v>4820</v>
      </c>
      <c r="F1901" s="298">
        <v>1901</v>
      </c>
      <c r="G1901" s="119"/>
      <c r="H1901" s="119"/>
      <c r="I1901" s="119"/>
      <c r="J1901" s="119"/>
      <c r="K1901" s="119" t="s">
        <v>378</v>
      </c>
      <c r="L1901" s="119"/>
      <c r="M1901" s="119" t="s">
        <v>147</v>
      </c>
      <c r="N1901" s="119"/>
      <c r="O1901" s="119"/>
      <c r="P1901" s="119"/>
      <c r="Q1901" s="119"/>
      <c r="R1901" s="119">
        <v>1</v>
      </c>
      <c r="S1901" s="119"/>
      <c r="T1901" s="119"/>
      <c r="U1901" s="119"/>
      <c r="V1901" s="119"/>
      <c r="W1901" s="119"/>
      <c r="X1901" s="119" t="s">
        <v>7168</v>
      </c>
      <c r="Y1901" s="119" t="s">
        <v>7169</v>
      </c>
      <c r="Z1901" s="119" t="s">
        <v>7170</v>
      </c>
      <c r="AA1901" s="119" t="s">
        <v>7171</v>
      </c>
      <c r="AB1901" s="119" t="s">
        <v>1209</v>
      </c>
      <c r="AD1901" s="300"/>
      <c r="AE1901" s="304"/>
      <c r="AF1901" s="297"/>
      <c r="AG1901" s="355">
        <v>0</v>
      </c>
      <c r="AH1901" s="297" t="s">
        <v>7167</v>
      </c>
      <c r="AI1901" s="297" t="s">
        <v>7167</v>
      </c>
      <c r="AJ1901" s="302">
        <v>4</v>
      </c>
      <c r="AX1901" s="303"/>
      <c r="AZ1901" s="303"/>
      <c r="BB1901" s="304"/>
      <c r="BC1901" s="304"/>
      <c r="BD1901" s="303"/>
      <c r="BE1901" s="303"/>
      <c r="BF1901" s="305"/>
      <c r="BG1901" s="305"/>
      <c r="BH1901" s="306" t="s">
        <v>4802</v>
      </c>
      <c r="BI1901" s="163"/>
      <c r="BJ1901" s="305" t="s">
        <v>110</v>
      </c>
      <c r="BK1901" s="305" t="s">
        <v>115</v>
      </c>
      <c r="BL1901" s="305">
        <v>0.4</v>
      </c>
      <c r="BM1901" s="307"/>
      <c r="BN1901" s="307"/>
      <c r="BO1901" s="307"/>
      <c r="BP1901" s="307"/>
      <c r="BQ1901" s="307"/>
      <c r="BR1901" s="307">
        <v>12</v>
      </c>
      <c r="BS1901" s="307">
        <v>12</v>
      </c>
      <c r="BT1901" s="307"/>
      <c r="BU1901" s="307"/>
      <c r="BV1901" s="309"/>
      <c r="BW1901" s="310"/>
      <c r="BX1901" s="305"/>
      <c r="BY1901" s="308"/>
      <c r="BZ1901" s="308"/>
      <c r="CA1901" s="308"/>
      <c r="CB1901" s="308"/>
      <c r="CC1901" s="307"/>
      <c r="CD1901" s="305"/>
      <c r="CE1901" s="310"/>
      <c r="CF1901" s="305"/>
      <c r="CG1901" s="308"/>
      <c r="CH1901" s="308"/>
      <c r="CI1901" s="308"/>
      <c r="CJ1901" s="308"/>
      <c r="CK1901" s="307"/>
      <c r="CL1901" s="307"/>
      <c r="CM1901" s="307"/>
      <c r="CN1901" s="311"/>
      <c r="CO1901" s="305"/>
      <c r="CP1901" s="305"/>
      <c r="CQ1901" s="308"/>
      <c r="CR1901" s="308"/>
      <c r="CS1901" s="308"/>
      <c r="CT1901" s="308"/>
      <c r="CW1901" s="318" t="s">
        <v>4802</v>
      </c>
      <c r="CX1901" s="318" t="s">
        <v>4820</v>
      </c>
      <c r="CY1901" s="320" t="s">
        <v>925</v>
      </c>
      <c r="CZ1901" s="319" t="s">
        <v>53</v>
      </c>
      <c r="DA1901" s="319" t="s">
        <v>53</v>
      </c>
      <c r="DB1901" s="319">
        <v>30</v>
      </c>
      <c r="DC1901" s="319">
        <v>150</v>
      </c>
      <c r="DD1901" s="319">
        <v>6</v>
      </c>
      <c r="DE1901" s="319">
        <v>6</v>
      </c>
      <c r="DF1901" s="319" t="s">
        <v>48</v>
      </c>
    </row>
    <row r="1902" spans="1:110" s="299" customFormat="1" ht="16" customHeight="1">
      <c r="A1902" s="297" t="s">
        <v>7172</v>
      </c>
      <c r="B1902" s="297" t="s">
        <v>7172</v>
      </c>
      <c r="C1902" s="119" t="s">
        <v>115</v>
      </c>
      <c r="D1902" s="119" t="s">
        <v>4802</v>
      </c>
      <c r="E1902" s="119" t="s">
        <v>4829</v>
      </c>
      <c r="F1902" s="298">
        <v>1902</v>
      </c>
      <c r="G1902" s="119"/>
      <c r="H1902" s="119"/>
      <c r="I1902" s="119"/>
      <c r="J1902" s="119"/>
      <c r="K1902" s="119" t="s">
        <v>378</v>
      </c>
      <c r="L1902" s="119"/>
      <c r="M1902" s="119" t="s">
        <v>147</v>
      </c>
      <c r="N1902" s="119"/>
      <c r="O1902" s="119"/>
      <c r="P1902" s="119"/>
      <c r="Q1902" s="119"/>
      <c r="R1902" s="119">
        <v>1</v>
      </c>
      <c r="S1902" s="119"/>
      <c r="T1902" s="119"/>
      <c r="U1902" s="119"/>
      <c r="V1902" s="119"/>
      <c r="W1902" s="119"/>
      <c r="X1902" s="119" t="s">
        <v>7173</v>
      </c>
      <c r="Y1902" s="119" t="s">
        <v>7174</v>
      </c>
      <c r="Z1902" s="119" t="s">
        <v>7175</v>
      </c>
      <c r="AA1902" s="119" t="s">
        <v>7176</v>
      </c>
      <c r="AB1902" s="119" t="s">
        <v>1209</v>
      </c>
      <c r="AD1902" s="300"/>
      <c r="AE1902" s="304"/>
      <c r="AF1902" s="297"/>
      <c r="AG1902" s="355">
        <v>0</v>
      </c>
      <c r="AH1902" s="297" t="s">
        <v>7172</v>
      </c>
      <c r="AI1902" s="297" t="s">
        <v>7172</v>
      </c>
      <c r="AJ1902" s="302">
        <v>4</v>
      </c>
      <c r="AX1902" s="303"/>
      <c r="AZ1902" s="303"/>
      <c r="BB1902" s="304"/>
      <c r="BC1902" s="304"/>
      <c r="BD1902" s="303"/>
      <c r="BE1902" s="303"/>
      <c r="BF1902" s="305"/>
      <c r="BG1902" s="305"/>
      <c r="BH1902" s="306" t="s">
        <v>4802</v>
      </c>
      <c r="BI1902" s="163"/>
      <c r="BJ1902" s="305" t="s">
        <v>110</v>
      </c>
      <c r="BK1902" s="305" t="s">
        <v>115</v>
      </c>
      <c r="BL1902" s="305">
        <v>0.4</v>
      </c>
      <c r="BM1902" s="307"/>
      <c r="BN1902" s="307"/>
      <c r="BO1902" s="307"/>
      <c r="BP1902" s="307"/>
      <c r="BQ1902" s="307"/>
      <c r="BR1902" s="307">
        <v>12</v>
      </c>
      <c r="BS1902" s="307">
        <v>12</v>
      </c>
      <c r="BT1902" s="307"/>
      <c r="BU1902" s="307"/>
      <c r="BV1902" s="309"/>
      <c r="BW1902" s="310"/>
      <c r="BX1902" s="305"/>
      <c r="BY1902" s="308"/>
      <c r="BZ1902" s="308"/>
      <c r="CA1902" s="308"/>
      <c r="CB1902" s="308"/>
      <c r="CC1902" s="307"/>
      <c r="CD1902" s="305"/>
      <c r="CE1902" s="310"/>
      <c r="CF1902" s="305"/>
      <c r="CG1902" s="308"/>
      <c r="CH1902" s="308"/>
      <c r="CI1902" s="308"/>
      <c r="CJ1902" s="308"/>
      <c r="CK1902" s="307"/>
      <c r="CL1902" s="307"/>
      <c r="CM1902" s="307"/>
      <c r="CN1902" s="311"/>
      <c r="CO1902" s="305"/>
      <c r="CP1902" s="305"/>
      <c r="CQ1902" s="308"/>
      <c r="CR1902" s="308"/>
      <c r="CS1902" s="308"/>
      <c r="CT1902" s="308"/>
      <c r="CW1902" s="318" t="s">
        <v>4802</v>
      </c>
      <c r="CX1902" s="318" t="s">
        <v>4829</v>
      </c>
      <c r="CY1902" s="320" t="s">
        <v>925</v>
      </c>
      <c r="CZ1902" s="319" t="s">
        <v>53</v>
      </c>
      <c r="DA1902" s="319" t="s">
        <v>53</v>
      </c>
      <c r="DB1902" s="319">
        <v>30</v>
      </c>
      <c r="DC1902" s="319">
        <v>150</v>
      </c>
      <c r="DD1902" s="319">
        <v>6</v>
      </c>
      <c r="DE1902" s="319">
        <v>6</v>
      </c>
      <c r="DF1902" s="319" t="s">
        <v>48</v>
      </c>
    </row>
    <row r="1903" spans="1:110" s="299" customFormat="1" ht="16" customHeight="1">
      <c r="A1903" s="297" t="s">
        <v>7177</v>
      </c>
      <c r="B1903" s="297" t="s">
        <v>7177</v>
      </c>
      <c r="C1903" s="119" t="s">
        <v>115</v>
      </c>
      <c r="D1903" s="119" t="s">
        <v>4793</v>
      </c>
      <c r="E1903" s="119" t="s">
        <v>4838</v>
      </c>
      <c r="F1903" s="298">
        <v>1903</v>
      </c>
      <c r="G1903" s="119"/>
      <c r="H1903" s="119"/>
      <c r="I1903" s="119"/>
      <c r="J1903" s="119"/>
      <c r="K1903" s="119" t="s">
        <v>378</v>
      </c>
      <c r="L1903" s="119"/>
      <c r="M1903" s="119" t="s">
        <v>147</v>
      </c>
      <c r="N1903" s="119"/>
      <c r="O1903" s="119"/>
      <c r="P1903" s="119"/>
      <c r="Q1903" s="119"/>
      <c r="R1903" s="119">
        <v>1</v>
      </c>
      <c r="S1903" s="119"/>
      <c r="T1903" s="119"/>
      <c r="U1903" s="119"/>
      <c r="V1903" s="119"/>
      <c r="W1903" s="119"/>
      <c r="X1903" s="119" t="s">
        <v>7178</v>
      </c>
      <c r="Y1903" s="119" t="s">
        <v>7179</v>
      </c>
      <c r="Z1903" s="119" t="s">
        <v>7180</v>
      </c>
      <c r="AA1903" s="119" t="s">
        <v>7181</v>
      </c>
      <c r="AB1903" s="119" t="s">
        <v>1209</v>
      </c>
      <c r="AD1903" s="300"/>
      <c r="AE1903" s="304"/>
      <c r="AF1903" s="297"/>
      <c r="AG1903" s="355">
        <v>0</v>
      </c>
      <c r="AH1903" s="297" t="s">
        <v>7177</v>
      </c>
      <c r="AI1903" s="297" t="s">
        <v>7177</v>
      </c>
      <c r="AJ1903" s="302">
        <v>3</v>
      </c>
      <c r="AX1903" s="303"/>
      <c r="AZ1903" s="303"/>
      <c r="BB1903" s="304"/>
      <c r="BC1903" s="304"/>
      <c r="BD1903" s="303"/>
      <c r="BE1903" s="303"/>
      <c r="BF1903" s="305"/>
      <c r="BG1903" s="305"/>
      <c r="BH1903" s="306" t="s">
        <v>4793</v>
      </c>
      <c r="BI1903" s="163"/>
      <c r="BJ1903" s="305" t="s">
        <v>110</v>
      </c>
      <c r="BK1903" s="305" t="s">
        <v>115</v>
      </c>
      <c r="BL1903" s="305">
        <v>0.7</v>
      </c>
      <c r="BM1903" s="307"/>
      <c r="BN1903" s="307"/>
      <c r="BO1903" s="307"/>
      <c r="BP1903" s="307"/>
      <c r="BQ1903" s="307"/>
      <c r="BR1903" s="307">
        <v>35</v>
      </c>
      <c r="BS1903" s="307">
        <v>35</v>
      </c>
      <c r="BT1903" s="307"/>
      <c r="BU1903" s="307"/>
      <c r="BV1903" s="309"/>
      <c r="BW1903" s="310"/>
      <c r="BX1903" s="305"/>
      <c r="BY1903" s="308"/>
      <c r="BZ1903" s="308"/>
      <c r="CA1903" s="308"/>
      <c r="CB1903" s="308"/>
      <c r="CC1903" s="307"/>
      <c r="CD1903" s="305"/>
      <c r="CE1903" s="310"/>
      <c r="CF1903" s="305"/>
      <c r="CG1903" s="308"/>
      <c r="CH1903" s="308"/>
      <c r="CI1903" s="308"/>
      <c r="CJ1903" s="308"/>
      <c r="CK1903" s="307"/>
      <c r="CL1903" s="307"/>
      <c r="CM1903" s="307"/>
      <c r="CN1903" s="311"/>
      <c r="CO1903" s="305"/>
      <c r="CP1903" s="305"/>
      <c r="CQ1903" s="308"/>
      <c r="CR1903" s="308"/>
      <c r="CS1903" s="308"/>
      <c r="CT1903" s="308"/>
      <c r="CW1903" s="318" t="s">
        <v>4793</v>
      </c>
      <c r="CX1903" s="318" t="s">
        <v>4838</v>
      </c>
      <c r="CY1903" s="320" t="s">
        <v>925</v>
      </c>
      <c r="CZ1903" s="319" t="s">
        <v>53</v>
      </c>
      <c r="DA1903" s="319" t="s">
        <v>53</v>
      </c>
      <c r="DB1903" s="319">
        <v>30</v>
      </c>
      <c r="DC1903" s="319">
        <v>150</v>
      </c>
      <c r="DD1903" s="319">
        <v>17.5</v>
      </c>
      <c r="DE1903" s="319">
        <v>17.5</v>
      </c>
      <c r="DF1903" s="319" t="s">
        <v>48</v>
      </c>
    </row>
    <row r="1904" spans="1:110" s="299" customFormat="1" ht="16" customHeight="1">
      <c r="A1904" s="297" t="s">
        <v>7182</v>
      </c>
      <c r="B1904" s="297" t="s">
        <v>7182</v>
      </c>
      <c r="C1904" s="119" t="s">
        <v>115</v>
      </c>
      <c r="D1904" s="119" t="s">
        <v>4838</v>
      </c>
      <c r="E1904" s="119" t="s">
        <v>4847</v>
      </c>
      <c r="F1904" s="298">
        <v>1904</v>
      </c>
      <c r="G1904" s="119"/>
      <c r="H1904" s="119"/>
      <c r="I1904" s="119"/>
      <c r="J1904" s="119"/>
      <c r="K1904" s="119" t="s">
        <v>378</v>
      </c>
      <c r="L1904" s="119"/>
      <c r="M1904" s="119" t="s">
        <v>147</v>
      </c>
      <c r="N1904" s="119"/>
      <c r="O1904" s="119"/>
      <c r="P1904" s="119"/>
      <c r="Q1904" s="119"/>
      <c r="R1904" s="119">
        <v>1</v>
      </c>
      <c r="S1904" s="119"/>
      <c r="T1904" s="119"/>
      <c r="U1904" s="119"/>
      <c r="V1904" s="119"/>
      <c r="W1904" s="119"/>
      <c r="X1904" s="119" t="s">
        <v>7183</v>
      </c>
      <c r="Y1904" s="119" t="s">
        <v>7184</v>
      </c>
      <c r="Z1904" s="119" t="s">
        <v>7185</v>
      </c>
      <c r="AA1904" s="119" t="s">
        <v>7186</v>
      </c>
      <c r="AB1904" s="119" t="s">
        <v>1209</v>
      </c>
      <c r="AD1904" s="300"/>
      <c r="AE1904" s="304"/>
      <c r="AF1904" s="297"/>
      <c r="AG1904" s="355">
        <v>0</v>
      </c>
      <c r="AH1904" s="297" t="s">
        <v>7182</v>
      </c>
      <c r="AI1904" s="297" t="s">
        <v>7182</v>
      </c>
      <c r="AJ1904" s="302">
        <v>4</v>
      </c>
      <c r="AX1904" s="303"/>
      <c r="AZ1904" s="303"/>
      <c r="BB1904" s="304"/>
      <c r="BC1904" s="304"/>
      <c r="BD1904" s="303"/>
      <c r="BE1904" s="303"/>
      <c r="BF1904" s="305"/>
      <c r="BG1904" s="305"/>
      <c r="BH1904" s="306" t="s">
        <v>4838</v>
      </c>
      <c r="BI1904" s="163"/>
      <c r="BJ1904" s="305" t="s">
        <v>110</v>
      </c>
      <c r="BK1904" s="305" t="s">
        <v>115</v>
      </c>
      <c r="BL1904" s="305">
        <v>0.4</v>
      </c>
      <c r="BM1904" s="307"/>
      <c r="BN1904" s="307"/>
      <c r="BO1904" s="307"/>
      <c r="BP1904" s="307"/>
      <c r="BQ1904" s="307"/>
      <c r="BR1904" s="307">
        <v>12</v>
      </c>
      <c r="BS1904" s="307">
        <v>12</v>
      </c>
      <c r="BT1904" s="307"/>
      <c r="BU1904" s="307"/>
      <c r="BV1904" s="309"/>
      <c r="BW1904" s="310"/>
      <c r="BX1904" s="305"/>
      <c r="BY1904" s="308"/>
      <c r="BZ1904" s="308"/>
      <c r="CA1904" s="308"/>
      <c r="CB1904" s="308"/>
      <c r="CC1904" s="307"/>
      <c r="CD1904" s="305"/>
      <c r="CE1904" s="310"/>
      <c r="CF1904" s="305"/>
      <c r="CG1904" s="308"/>
      <c r="CH1904" s="308"/>
      <c r="CI1904" s="308"/>
      <c r="CJ1904" s="308"/>
      <c r="CK1904" s="307"/>
      <c r="CL1904" s="307"/>
      <c r="CM1904" s="307"/>
      <c r="CN1904" s="311"/>
      <c r="CO1904" s="305"/>
      <c r="CP1904" s="305"/>
      <c r="CQ1904" s="308"/>
      <c r="CR1904" s="308"/>
      <c r="CS1904" s="308"/>
      <c r="CT1904" s="308"/>
      <c r="CW1904" s="318" t="s">
        <v>4838</v>
      </c>
      <c r="CX1904" s="318" t="s">
        <v>4847</v>
      </c>
      <c r="CY1904" s="320" t="s">
        <v>925</v>
      </c>
      <c r="CZ1904" s="319" t="s">
        <v>53</v>
      </c>
      <c r="DA1904" s="319" t="s">
        <v>53</v>
      </c>
      <c r="DB1904" s="319">
        <v>30</v>
      </c>
      <c r="DC1904" s="319">
        <v>150</v>
      </c>
      <c r="DD1904" s="319">
        <v>6</v>
      </c>
      <c r="DE1904" s="319">
        <v>6</v>
      </c>
      <c r="DF1904" s="319" t="s">
        <v>48</v>
      </c>
    </row>
    <row r="1905" spans="1:110" s="299" customFormat="1" ht="16" customHeight="1">
      <c r="A1905" s="297" t="s">
        <v>7187</v>
      </c>
      <c r="B1905" s="297" t="s">
        <v>7187</v>
      </c>
      <c r="C1905" s="119" t="s">
        <v>115</v>
      </c>
      <c r="D1905" s="119" t="s">
        <v>4838</v>
      </c>
      <c r="E1905" s="119" t="s">
        <v>4856</v>
      </c>
      <c r="F1905" s="298">
        <v>1905</v>
      </c>
      <c r="G1905" s="119"/>
      <c r="H1905" s="119"/>
      <c r="I1905" s="119"/>
      <c r="J1905" s="119"/>
      <c r="K1905" s="119" t="s">
        <v>378</v>
      </c>
      <c r="L1905" s="119"/>
      <c r="M1905" s="119" t="s">
        <v>147</v>
      </c>
      <c r="N1905" s="119"/>
      <c r="O1905" s="119"/>
      <c r="P1905" s="119"/>
      <c r="Q1905" s="119"/>
      <c r="R1905" s="119">
        <v>1</v>
      </c>
      <c r="S1905" s="119"/>
      <c r="T1905" s="119"/>
      <c r="U1905" s="119"/>
      <c r="V1905" s="119"/>
      <c r="W1905" s="119"/>
      <c r="X1905" s="119" t="s">
        <v>7188</v>
      </c>
      <c r="Y1905" s="119" t="s">
        <v>7189</v>
      </c>
      <c r="Z1905" s="119" t="s">
        <v>7190</v>
      </c>
      <c r="AA1905" s="119" t="s">
        <v>7191</v>
      </c>
      <c r="AB1905" s="119" t="s">
        <v>1209</v>
      </c>
      <c r="AD1905" s="300"/>
      <c r="AE1905" s="304"/>
      <c r="AF1905" s="297"/>
      <c r="AG1905" s="355">
        <v>0</v>
      </c>
      <c r="AH1905" s="297" t="s">
        <v>7187</v>
      </c>
      <c r="AI1905" s="297" t="s">
        <v>7187</v>
      </c>
      <c r="AJ1905" s="302">
        <v>4</v>
      </c>
      <c r="AX1905" s="303"/>
      <c r="AZ1905" s="303"/>
      <c r="BB1905" s="304"/>
      <c r="BC1905" s="304"/>
      <c r="BD1905" s="303"/>
      <c r="BE1905" s="303"/>
      <c r="BF1905" s="305"/>
      <c r="BG1905" s="305"/>
      <c r="BH1905" s="306" t="s">
        <v>4838</v>
      </c>
      <c r="BI1905" s="163"/>
      <c r="BJ1905" s="305" t="s">
        <v>110</v>
      </c>
      <c r="BK1905" s="305" t="s">
        <v>115</v>
      </c>
      <c r="BL1905" s="305">
        <v>0.4</v>
      </c>
      <c r="BM1905" s="307"/>
      <c r="BN1905" s="307"/>
      <c r="BO1905" s="307"/>
      <c r="BP1905" s="307"/>
      <c r="BQ1905" s="307"/>
      <c r="BR1905" s="307">
        <v>12</v>
      </c>
      <c r="BS1905" s="307">
        <v>12</v>
      </c>
      <c r="BT1905" s="307"/>
      <c r="BU1905" s="307"/>
      <c r="BV1905" s="309"/>
      <c r="BW1905" s="310"/>
      <c r="BX1905" s="305"/>
      <c r="BY1905" s="308"/>
      <c r="BZ1905" s="308"/>
      <c r="CA1905" s="308"/>
      <c r="CB1905" s="308"/>
      <c r="CC1905" s="307"/>
      <c r="CD1905" s="305"/>
      <c r="CE1905" s="310"/>
      <c r="CF1905" s="305"/>
      <c r="CG1905" s="308"/>
      <c r="CH1905" s="308"/>
      <c r="CI1905" s="308"/>
      <c r="CJ1905" s="308"/>
      <c r="CK1905" s="307"/>
      <c r="CL1905" s="307"/>
      <c r="CM1905" s="307"/>
      <c r="CN1905" s="311"/>
      <c r="CO1905" s="305"/>
      <c r="CP1905" s="305"/>
      <c r="CQ1905" s="308"/>
      <c r="CR1905" s="308"/>
      <c r="CS1905" s="308"/>
      <c r="CT1905" s="308"/>
      <c r="CW1905" s="318" t="s">
        <v>4838</v>
      </c>
      <c r="CX1905" s="318" t="s">
        <v>4856</v>
      </c>
      <c r="CY1905" s="320" t="s">
        <v>925</v>
      </c>
      <c r="CZ1905" s="319" t="s">
        <v>53</v>
      </c>
      <c r="DA1905" s="319" t="s">
        <v>53</v>
      </c>
      <c r="DB1905" s="319">
        <v>30</v>
      </c>
      <c r="DC1905" s="319">
        <v>150</v>
      </c>
      <c r="DD1905" s="319">
        <v>6</v>
      </c>
      <c r="DE1905" s="319">
        <v>6</v>
      </c>
      <c r="DF1905" s="319" t="s">
        <v>48</v>
      </c>
    </row>
    <row r="1906" spans="1:110" s="299" customFormat="1" ht="16" customHeight="1">
      <c r="A1906" s="297" t="s">
        <v>7192</v>
      </c>
      <c r="B1906" s="297" t="s">
        <v>7192</v>
      </c>
      <c r="C1906" s="119" t="s">
        <v>115</v>
      </c>
      <c r="D1906" s="119" t="s">
        <v>4838</v>
      </c>
      <c r="E1906" s="119" t="s">
        <v>4865</v>
      </c>
      <c r="F1906" s="298">
        <v>1906</v>
      </c>
      <c r="G1906" s="119"/>
      <c r="H1906" s="119"/>
      <c r="I1906" s="119"/>
      <c r="J1906" s="119"/>
      <c r="K1906" s="119" t="s">
        <v>378</v>
      </c>
      <c r="L1906" s="119"/>
      <c r="M1906" s="119" t="s">
        <v>147</v>
      </c>
      <c r="N1906" s="119"/>
      <c r="O1906" s="119"/>
      <c r="P1906" s="119"/>
      <c r="Q1906" s="119"/>
      <c r="R1906" s="119">
        <v>1</v>
      </c>
      <c r="S1906" s="119"/>
      <c r="T1906" s="119"/>
      <c r="U1906" s="119"/>
      <c r="V1906" s="119"/>
      <c r="W1906" s="119"/>
      <c r="X1906" s="119" t="s">
        <v>7193</v>
      </c>
      <c r="Y1906" s="119" t="s">
        <v>7194</v>
      </c>
      <c r="Z1906" s="119" t="s">
        <v>7195</v>
      </c>
      <c r="AA1906" s="119" t="s">
        <v>7196</v>
      </c>
      <c r="AB1906" s="119" t="s">
        <v>1209</v>
      </c>
      <c r="AD1906" s="300"/>
      <c r="AE1906" s="304"/>
      <c r="AF1906" s="297"/>
      <c r="AG1906" s="355">
        <v>0</v>
      </c>
      <c r="AH1906" s="297" t="s">
        <v>7192</v>
      </c>
      <c r="AI1906" s="297" t="s">
        <v>7192</v>
      </c>
      <c r="AJ1906" s="302">
        <v>4</v>
      </c>
      <c r="AX1906" s="303"/>
      <c r="AZ1906" s="303"/>
      <c r="BB1906" s="304"/>
      <c r="BC1906" s="304"/>
      <c r="BD1906" s="303"/>
      <c r="BE1906" s="303"/>
      <c r="BF1906" s="305"/>
      <c r="BG1906" s="305"/>
      <c r="BH1906" s="306" t="s">
        <v>4838</v>
      </c>
      <c r="BI1906" s="163"/>
      <c r="BJ1906" s="305" t="s">
        <v>110</v>
      </c>
      <c r="BK1906" s="305" t="s">
        <v>115</v>
      </c>
      <c r="BL1906" s="305">
        <v>0.4</v>
      </c>
      <c r="BM1906" s="307"/>
      <c r="BN1906" s="307"/>
      <c r="BO1906" s="307"/>
      <c r="BP1906" s="307"/>
      <c r="BQ1906" s="307"/>
      <c r="BR1906" s="307">
        <v>12</v>
      </c>
      <c r="BS1906" s="307">
        <v>12</v>
      </c>
      <c r="BT1906" s="307"/>
      <c r="BU1906" s="307"/>
      <c r="BV1906" s="309"/>
      <c r="BW1906" s="310"/>
      <c r="BX1906" s="305"/>
      <c r="BY1906" s="308"/>
      <c r="BZ1906" s="308"/>
      <c r="CA1906" s="308"/>
      <c r="CB1906" s="308"/>
      <c r="CC1906" s="307"/>
      <c r="CD1906" s="305"/>
      <c r="CE1906" s="310"/>
      <c r="CF1906" s="305"/>
      <c r="CG1906" s="308"/>
      <c r="CH1906" s="308"/>
      <c r="CI1906" s="308"/>
      <c r="CJ1906" s="308"/>
      <c r="CK1906" s="307"/>
      <c r="CL1906" s="307"/>
      <c r="CM1906" s="307"/>
      <c r="CN1906" s="311"/>
      <c r="CO1906" s="305"/>
      <c r="CP1906" s="305"/>
      <c r="CQ1906" s="308"/>
      <c r="CR1906" s="308"/>
      <c r="CS1906" s="308"/>
      <c r="CT1906" s="308"/>
      <c r="CW1906" s="318" t="s">
        <v>4838</v>
      </c>
      <c r="CX1906" s="318" t="s">
        <v>4865</v>
      </c>
      <c r="CY1906" s="320" t="s">
        <v>925</v>
      </c>
      <c r="CZ1906" s="319" t="s">
        <v>53</v>
      </c>
      <c r="DA1906" s="319" t="s">
        <v>53</v>
      </c>
      <c r="DB1906" s="319">
        <v>30</v>
      </c>
      <c r="DC1906" s="319">
        <v>150</v>
      </c>
      <c r="DD1906" s="319">
        <v>6</v>
      </c>
      <c r="DE1906" s="319">
        <v>6</v>
      </c>
      <c r="DF1906" s="319" t="s">
        <v>48</v>
      </c>
    </row>
    <row r="1907" spans="1:110" s="299" customFormat="1" ht="16" customHeight="1">
      <c r="A1907" s="297" t="s">
        <v>7197</v>
      </c>
      <c r="B1907" s="297" t="s">
        <v>7197</v>
      </c>
      <c r="C1907" s="119" t="s">
        <v>115</v>
      </c>
      <c r="D1907" s="119" t="s">
        <v>4793</v>
      </c>
      <c r="E1907" s="119" t="s">
        <v>4874</v>
      </c>
      <c r="F1907" s="298">
        <v>1907</v>
      </c>
      <c r="G1907" s="119"/>
      <c r="H1907" s="119"/>
      <c r="I1907" s="119"/>
      <c r="J1907" s="119"/>
      <c r="K1907" s="119" t="s">
        <v>378</v>
      </c>
      <c r="L1907" s="119"/>
      <c r="M1907" s="119" t="s">
        <v>147</v>
      </c>
      <c r="N1907" s="119"/>
      <c r="O1907" s="119"/>
      <c r="P1907" s="119"/>
      <c r="Q1907" s="119"/>
      <c r="R1907" s="119">
        <v>1</v>
      </c>
      <c r="S1907" s="119"/>
      <c r="T1907" s="119"/>
      <c r="U1907" s="119"/>
      <c r="V1907" s="119"/>
      <c r="W1907" s="119"/>
      <c r="X1907" s="119" t="s">
        <v>7198</v>
      </c>
      <c r="Y1907" s="119" t="s">
        <v>7199</v>
      </c>
      <c r="Z1907" s="119" t="s">
        <v>7200</v>
      </c>
      <c r="AA1907" s="119" t="s">
        <v>7201</v>
      </c>
      <c r="AB1907" s="119" t="s">
        <v>1209</v>
      </c>
      <c r="AD1907" s="300"/>
      <c r="AE1907" s="304"/>
      <c r="AF1907" s="297"/>
      <c r="AG1907" s="355">
        <v>0</v>
      </c>
      <c r="AH1907" s="297" t="s">
        <v>7197</v>
      </c>
      <c r="AI1907" s="297" t="s">
        <v>7197</v>
      </c>
      <c r="AJ1907" s="302">
        <v>3</v>
      </c>
      <c r="AX1907" s="303"/>
      <c r="AZ1907" s="303"/>
      <c r="BB1907" s="304"/>
      <c r="BC1907" s="304"/>
      <c r="BD1907" s="303"/>
      <c r="BE1907" s="303"/>
      <c r="BF1907" s="305"/>
      <c r="BG1907" s="305"/>
      <c r="BH1907" s="306" t="s">
        <v>4793</v>
      </c>
      <c r="BI1907" s="163"/>
      <c r="BJ1907" s="305" t="s">
        <v>110</v>
      </c>
      <c r="BK1907" s="305" t="s">
        <v>115</v>
      </c>
      <c r="BL1907" s="305">
        <v>0.7</v>
      </c>
      <c r="BM1907" s="307"/>
      <c r="BN1907" s="307"/>
      <c r="BO1907" s="307"/>
      <c r="BP1907" s="307"/>
      <c r="BQ1907" s="307"/>
      <c r="BR1907" s="307">
        <v>35</v>
      </c>
      <c r="BS1907" s="307">
        <v>35</v>
      </c>
      <c r="BT1907" s="307"/>
      <c r="BU1907" s="307"/>
      <c r="BV1907" s="309"/>
      <c r="BW1907" s="310"/>
      <c r="BX1907" s="305"/>
      <c r="BY1907" s="308"/>
      <c r="BZ1907" s="308"/>
      <c r="CA1907" s="308"/>
      <c r="CB1907" s="308"/>
      <c r="CC1907" s="307"/>
      <c r="CD1907" s="305"/>
      <c r="CE1907" s="310"/>
      <c r="CF1907" s="305"/>
      <c r="CG1907" s="308"/>
      <c r="CH1907" s="308"/>
      <c r="CI1907" s="308"/>
      <c r="CJ1907" s="308"/>
      <c r="CK1907" s="307"/>
      <c r="CL1907" s="307"/>
      <c r="CM1907" s="307"/>
      <c r="CN1907" s="311"/>
      <c r="CO1907" s="305"/>
      <c r="CP1907" s="305"/>
      <c r="CQ1907" s="308"/>
      <c r="CR1907" s="308"/>
      <c r="CS1907" s="308"/>
      <c r="CT1907" s="308"/>
      <c r="CW1907" s="318" t="s">
        <v>4793</v>
      </c>
      <c r="CX1907" s="318" t="s">
        <v>4874</v>
      </c>
      <c r="CY1907" s="320" t="s">
        <v>925</v>
      </c>
      <c r="CZ1907" s="319" t="s">
        <v>53</v>
      </c>
      <c r="DA1907" s="319" t="s">
        <v>53</v>
      </c>
      <c r="DB1907" s="319">
        <v>30</v>
      </c>
      <c r="DC1907" s="319">
        <v>150</v>
      </c>
      <c r="DD1907" s="319">
        <v>17.5</v>
      </c>
      <c r="DE1907" s="319">
        <v>17.5</v>
      </c>
      <c r="DF1907" s="319" t="s">
        <v>48</v>
      </c>
    </row>
    <row r="1908" spans="1:110" s="299" customFormat="1" ht="16" customHeight="1">
      <c r="A1908" s="297" t="s">
        <v>7202</v>
      </c>
      <c r="B1908" s="297" t="s">
        <v>7202</v>
      </c>
      <c r="C1908" s="119" t="s">
        <v>115</v>
      </c>
      <c r="D1908" s="119" t="s">
        <v>4874</v>
      </c>
      <c r="E1908" s="119" t="s">
        <v>4883</v>
      </c>
      <c r="F1908" s="298">
        <v>1908</v>
      </c>
      <c r="G1908" s="119"/>
      <c r="H1908" s="119"/>
      <c r="I1908" s="119"/>
      <c r="J1908" s="119"/>
      <c r="K1908" s="119" t="s">
        <v>378</v>
      </c>
      <c r="L1908" s="119"/>
      <c r="M1908" s="119" t="s">
        <v>147</v>
      </c>
      <c r="N1908" s="119"/>
      <c r="O1908" s="119"/>
      <c r="P1908" s="119"/>
      <c r="Q1908" s="119"/>
      <c r="R1908" s="119">
        <v>1</v>
      </c>
      <c r="S1908" s="119"/>
      <c r="T1908" s="119"/>
      <c r="U1908" s="119"/>
      <c r="V1908" s="119"/>
      <c r="W1908" s="119"/>
      <c r="X1908" s="119" t="s">
        <v>7203</v>
      </c>
      <c r="Y1908" s="119" t="s">
        <v>7204</v>
      </c>
      <c r="Z1908" s="119" t="s">
        <v>7205</v>
      </c>
      <c r="AA1908" s="119" t="s">
        <v>7206</v>
      </c>
      <c r="AB1908" s="119" t="s">
        <v>1209</v>
      </c>
      <c r="AD1908" s="300"/>
      <c r="AE1908" s="304"/>
      <c r="AF1908" s="297"/>
      <c r="AG1908" s="355">
        <v>0</v>
      </c>
      <c r="AH1908" s="297" t="s">
        <v>7202</v>
      </c>
      <c r="AI1908" s="297" t="s">
        <v>7202</v>
      </c>
      <c r="AJ1908" s="302">
        <v>4</v>
      </c>
      <c r="AX1908" s="303"/>
      <c r="AZ1908" s="303"/>
      <c r="BB1908" s="304"/>
      <c r="BC1908" s="304"/>
      <c r="BD1908" s="303"/>
      <c r="BE1908" s="303"/>
      <c r="BF1908" s="305"/>
      <c r="BG1908" s="305"/>
      <c r="BH1908" s="306" t="s">
        <v>4874</v>
      </c>
      <c r="BI1908" s="163"/>
      <c r="BJ1908" s="305" t="s">
        <v>110</v>
      </c>
      <c r="BK1908" s="305" t="s">
        <v>115</v>
      </c>
      <c r="BL1908" s="305">
        <v>0.4</v>
      </c>
      <c r="BM1908" s="307"/>
      <c r="BN1908" s="307"/>
      <c r="BO1908" s="307"/>
      <c r="BP1908" s="307"/>
      <c r="BQ1908" s="307"/>
      <c r="BR1908" s="307">
        <v>12</v>
      </c>
      <c r="BS1908" s="307">
        <v>12</v>
      </c>
      <c r="BT1908" s="307"/>
      <c r="BU1908" s="307"/>
      <c r="BV1908" s="309"/>
      <c r="BW1908" s="310"/>
      <c r="BX1908" s="305"/>
      <c r="BY1908" s="308"/>
      <c r="BZ1908" s="308"/>
      <c r="CA1908" s="308"/>
      <c r="CB1908" s="308"/>
      <c r="CC1908" s="307"/>
      <c r="CD1908" s="305"/>
      <c r="CE1908" s="310"/>
      <c r="CF1908" s="305"/>
      <c r="CG1908" s="308"/>
      <c r="CH1908" s="308"/>
      <c r="CI1908" s="308"/>
      <c r="CJ1908" s="308"/>
      <c r="CK1908" s="307"/>
      <c r="CL1908" s="307"/>
      <c r="CM1908" s="307"/>
      <c r="CN1908" s="311"/>
      <c r="CO1908" s="305"/>
      <c r="CP1908" s="305"/>
      <c r="CQ1908" s="308"/>
      <c r="CR1908" s="308"/>
      <c r="CS1908" s="308"/>
      <c r="CT1908" s="308"/>
      <c r="CW1908" s="318" t="s">
        <v>4874</v>
      </c>
      <c r="CX1908" s="318" t="s">
        <v>4883</v>
      </c>
      <c r="CY1908" s="320" t="s">
        <v>925</v>
      </c>
      <c r="CZ1908" s="319" t="s">
        <v>53</v>
      </c>
      <c r="DA1908" s="319" t="s">
        <v>53</v>
      </c>
      <c r="DB1908" s="319">
        <v>30</v>
      </c>
      <c r="DC1908" s="319">
        <v>150</v>
      </c>
      <c r="DD1908" s="319">
        <v>6</v>
      </c>
      <c r="DE1908" s="319">
        <v>6</v>
      </c>
      <c r="DF1908" s="319" t="s">
        <v>48</v>
      </c>
    </row>
    <row r="1909" spans="1:110" s="299" customFormat="1" ht="16" customHeight="1">
      <c r="A1909" s="297" t="s">
        <v>7207</v>
      </c>
      <c r="B1909" s="297" t="s">
        <v>7207</v>
      </c>
      <c r="C1909" s="119" t="s">
        <v>115</v>
      </c>
      <c r="D1909" s="119" t="s">
        <v>4874</v>
      </c>
      <c r="E1909" s="119" t="s">
        <v>4892</v>
      </c>
      <c r="F1909" s="298">
        <v>1909</v>
      </c>
      <c r="G1909" s="119"/>
      <c r="H1909" s="119"/>
      <c r="I1909" s="119"/>
      <c r="J1909" s="119"/>
      <c r="K1909" s="119" t="s">
        <v>378</v>
      </c>
      <c r="L1909" s="119"/>
      <c r="M1909" s="119" t="s">
        <v>147</v>
      </c>
      <c r="N1909" s="119"/>
      <c r="O1909" s="119"/>
      <c r="P1909" s="119"/>
      <c r="Q1909" s="119"/>
      <c r="R1909" s="119">
        <v>1</v>
      </c>
      <c r="S1909" s="119"/>
      <c r="T1909" s="119"/>
      <c r="U1909" s="119"/>
      <c r="V1909" s="119"/>
      <c r="W1909" s="119"/>
      <c r="X1909" s="119" t="s">
        <v>7208</v>
      </c>
      <c r="Y1909" s="119" t="s">
        <v>7209</v>
      </c>
      <c r="Z1909" s="119" t="s">
        <v>7210</v>
      </c>
      <c r="AA1909" s="119" t="s">
        <v>7211</v>
      </c>
      <c r="AB1909" s="119" t="s">
        <v>1209</v>
      </c>
      <c r="AD1909" s="300"/>
      <c r="AE1909" s="304"/>
      <c r="AF1909" s="297"/>
      <c r="AG1909" s="355">
        <v>0</v>
      </c>
      <c r="AH1909" s="297" t="s">
        <v>7207</v>
      </c>
      <c r="AI1909" s="297" t="s">
        <v>7207</v>
      </c>
      <c r="AJ1909" s="302">
        <v>4</v>
      </c>
      <c r="AX1909" s="303"/>
      <c r="AZ1909" s="303"/>
      <c r="BB1909" s="304"/>
      <c r="BC1909" s="304"/>
      <c r="BD1909" s="303"/>
      <c r="BE1909" s="303"/>
      <c r="BF1909" s="305"/>
      <c r="BG1909" s="305"/>
      <c r="BH1909" s="306" t="s">
        <v>4874</v>
      </c>
      <c r="BI1909" s="163"/>
      <c r="BJ1909" s="305" t="s">
        <v>110</v>
      </c>
      <c r="BK1909" s="305" t="s">
        <v>115</v>
      </c>
      <c r="BL1909" s="305">
        <v>0.4</v>
      </c>
      <c r="BM1909" s="307"/>
      <c r="BN1909" s="307"/>
      <c r="BO1909" s="307"/>
      <c r="BP1909" s="307"/>
      <c r="BQ1909" s="307"/>
      <c r="BR1909" s="307">
        <v>12</v>
      </c>
      <c r="BS1909" s="307">
        <v>12</v>
      </c>
      <c r="BT1909" s="307"/>
      <c r="BU1909" s="307"/>
      <c r="BV1909" s="309"/>
      <c r="BW1909" s="310"/>
      <c r="BX1909" s="305"/>
      <c r="BY1909" s="308"/>
      <c r="BZ1909" s="308"/>
      <c r="CA1909" s="308"/>
      <c r="CB1909" s="308"/>
      <c r="CC1909" s="307"/>
      <c r="CD1909" s="305"/>
      <c r="CE1909" s="310"/>
      <c r="CF1909" s="305"/>
      <c r="CG1909" s="308"/>
      <c r="CH1909" s="308"/>
      <c r="CI1909" s="308"/>
      <c r="CJ1909" s="308"/>
      <c r="CK1909" s="307"/>
      <c r="CL1909" s="307"/>
      <c r="CM1909" s="307"/>
      <c r="CN1909" s="311"/>
      <c r="CO1909" s="305"/>
      <c r="CP1909" s="305"/>
      <c r="CQ1909" s="308"/>
      <c r="CR1909" s="308"/>
      <c r="CS1909" s="308"/>
      <c r="CT1909" s="308"/>
      <c r="CW1909" s="318" t="s">
        <v>4874</v>
      </c>
      <c r="CX1909" s="318" t="s">
        <v>4892</v>
      </c>
      <c r="CY1909" s="320" t="s">
        <v>925</v>
      </c>
      <c r="CZ1909" s="319" t="s">
        <v>53</v>
      </c>
      <c r="DA1909" s="319" t="s">
        <v>53</v>
      </c>
      <c r="DB1909" s="319">
        <v>30</v>
      </c>
      <c r="DC1909" s="319">
        <v>150</v>
      </c>
      <c r="DD1909" s="319">
        <v>6</v>
      </c>
      <c r="DE1909" s="319">
        <v>6</v>
      </c>
      <c r="DF1909" s="319" t="s">
        <v>48</v>
      </c>
    </row>
    <row r="1910" spans="1:110" s="299" customFormat="1" ht="16" customHeight="1">
      <c r="A1910" s="297" t="s">
        <v>7212</v>
      </c>
      <c r="B1910" s="297" t="s">
        <v>7212</v>
      </c>
      <c r="C1910" s="119" t="s">
        <v>115</v>
      </c>
      <c r="D1910" s="119" t="s">
        <v>4874</v>
      </c>
      <c r="E1910" s="119" t="s">
        <v>4901</v>
      </c>
      <c r="F1910" s="298">
        <v>1910</v>
      </c>
      <c r="G1910" s="119"/>
      <c r="H1910" s="119"/>
      <c r="I1910" s="119"/>
      <c r="J1910" s="119"/>
      <c r="K1910" s="119" t="s">
        <v>378</v>
      </c>
      <c r="L1910" s="119"/>
      <c r="M1910" s="119" t="s">
        <v>147</v>
      </c>
      <c r="N1910" s="119"/>
      <c r="O1910" s="119"/>
      <c r="P1910" s="119"/>
      <c r="Q1910" s="119"/>
      <c r="R1910" s="119">
        <v>1</v>
      </c>
      <c r="S1910" s="119"/>
      <c r="T1910" s="119"/>
      <c r="U1910" s="119"/>
      <c r="V1910" s="119"/>
      <c r="W1910" s="119"/>
      <c r="X1910" s="119" t="s">
        <v>7213</v>
      </c>
      <c r="Y1910" s="119" t="s">
        <v>7214</v>
      </c>
      <c r="Z1910" s="119" t="s">
        <v>7215</v>
      </c>
      <c r="AA1910" s="119" t="s">
        <v>7216</v>
      </c>
      <c r="AB1910" s="119" t="s">
        <v>1209</v>
      </c>
      <c r="AD1910" s="300"/>
      <c r="AE1910" s="304"/>
      <c r="AF1910" s="297"/>
      <c r="AG1910" s="355">
        <v>0</v>
      </c>
      <c r="AH1910" s="297" t="s">
        <v>7212</v>
      </c>
      <c r="AI1910" s="297" t="s">
        <v>7212</v>
      </c>
      <c r="AJ1910" s="302">
        <v>4</v>
      </c>
      <c r="AX1910" s="303"/>
      <c r="AZ1910" s="303"/>
      <c r="BB1910" s="304"/>
      <c r="BC1910" s="304"/>
      <c r="BD1910" s="303"/>
      <c r="BE1910" s="303"/>
      <c r="BF1910" s="305"/>
      <c r="BG1910" s="305"/>
      <c r="BH1910" s="306" t="s">
        <v>4874</v>
      </c>
      <c r="BI1910" s="163"/>
      <c r="BJ1910" s="305" t="s">
        <v>110</v>
      </c>
      <c r="BK1910" s="305" t="s">
        <v>115</v>
      </c>
      <c r="BL1910" s="305">
        <v>0.4</v>
      </c>
      <c r="BM1910" s="307"/>
      <c r="BN1910" s="307"/>
      <c r="BO1910" s="307"/>
      <c r="BP1910" s="307"/>
      <c r="BQ1910" s="307"/>
      <c r="BR1910" s="307">
        <v>12</v>
      </c>
      <c r="BS1910" s="307">
        <v>12</v>
      </c>
      <c r="BT1910" s="307"/>
      <c r="BU1910" s="307"/>
      <c r="BV1910" s="309"/>
      <c r="BW1910" s="310"/>
      <c r="BX1910" s="305"/>
      <c r="BY1910" s="308"/>
      <c r="BZ1910" s="308"/>
      <c r="CA1910" s="308"/>
      <c r="CB1910" s="308"/>
      <c r="CC1910" s="307"/>
      <c r="CD1910" s="305"/>
      <c r="CE1910" s="310"/>
      <c r="CF1910" s="305"/>
      <c r="CG1910" s="308"/>
      <c r="CH1910" s="308"/>
      <c r="CI1910" s="308"/>
      <c r="CJ1910" s="308"/>
      <c r="CK1910" s="307"/>
      <c r="CL1910" s="307"/>
      <c r="CM1910" s="307"/>
      <c r="CN1910" s="311"/>
      <c r="CO1910" s="305"/>
      <c r="CP1910" s="305"/>
      <c r="CQ1910" s="308"/>
      <c r="CR1910" s="308"/>
      <c r="CS1910" s="308"/>
      <c r="CT1910" s="308"/>
      <c r="CW1910" s="318" t="s">
        <v>4874</v>
      </c>
      <c r="CX1910" s="318" t="s">
        <v>4901</v>
      </c>
      <c r="CY1910" s="320" t="s">
        <v>925</v>
      </c>
      <c r="CZ1910" s="319" t="s">
        <v>53</v>
      </c>
      <c r="DA1910" s="319" t="s">
        <v>53</v>
      </c>
      <c r="DB1910" s="319">
        <v>30</v>
      </c>
      <c r="DC1910" s="319">
        <v>150</v>
      </c>
      <c r="DD1910" s="319">
        <v>6</v>
      </c>
      <c r="DE1910" s="319">
        <v>6</v>
      </c>
      <c r="DF1910" s="319" t="s">
        <v>48</v>
      </c>
    </row>
    <row r="1911" spans="1:110" s="299" customFormat="1" ht="16" customHeight="1">
      <c r="A1911" s="297" t="s">
        <v>7217</v>
      </c>
      <c r="B1911" s="297" t="s">
        <v>7217</v>
      </c>
      <c r="C1911" s="119" t="s">
        <v>115</v>
      </c>
      <c r="D1911" s="119" t="s">
        <v>4542</v>
      </c>
      <c r="E1911" s="119" t="s">
        <v>4910</v>
      </c>
      <c r="F1911" s="298">
        <v>1911</v>
      </c>
      <c r="G1911" s="119"/>
      <c r="H1911" s="119"/>
      <c r="I1911" s="119"/>
      <c r="J1911" s="119"/>
      <c r="K1911" s="119" t="s">
        <v>378</v>
      </c>
      <c r="L1911" s="119"/>
      <c r="M1911" s="119" t="s">
        <v>147</v>
      </c>
      <c r="N1911" s="119"/>
      <c r="O1911" s="119"/>
      <c r="P1911" s="119"/>
      <c r="Q1911" s="119"/>
      <c r="R1911" s="119">
        <v>1</v>
      </c>
      <c r="S1911" s="119"/>
      <c r="T1911" s="119"/>
      <c r="U1911" s="119"/>
      <c r="V1911" s="119"/>
      <c r="W1911" s="119"/>
      <c r="X1911" s="119" t="s">
        <v>7218</v>
      </c>
      <c r="Y1911" s="119" t="s">
        <v>7219</v>
      </c>
      <c r="Z1911" s="119" t="s">
        <v>7220</v>
      </c>
      <c r="AA1911" s="119" t="s">
        <v>7221</v>
      </c>
      <c r="AB1911" s="119" t="s">
        <v>1209</v>
      </c>
      <c r="AD1911" s="300"/>
      <c r="AE1911" s="304"/>
      <c r="AF1911" s="297"/>
      <c r="AG1911" s="355">
        <v>0</v>
      </c>
      <c r="AH1911" s="297" t="s">
        <v>7217</v>
      </c>
      <c r="AI1911" s="297" t="s">
        <v>7217</v>
      </c>
      <c r="AJ1911" s="302">
        <v>2</v>
      </c>
      <c r="AX1911" s="303"/>
      <c r="AZ1911" s="303"/>
      <c r="BB1911" s="304"/>
      <c r="BC1911" s="304"/>
      <c r="BD1911" s="303"/>
      <c r="BE1911" s="303"/>
      <c r="BF1911" s="305"/>
      <c r="BG1911" s="305"/>
      <c r="BH1911" s="306" t="s">
        <v>4542</v>
      </c>
      <c r="BI1911" s="163"/>
      <c r="BJ1911" s="305" t="s">
        <v>110</v>
      </c>
      <c r="BK1911" s="305" t="s">
        <v>115</v>
      </c>
      <c r="BL1911" s="305">
        <v>1.5</v>
      </c>
      <c r="BM1911" s="307"/>
      <c r="BN1911" s="307"/>
      <c r="BO1911" s="307"/>
      <c r="BP1911" s="307"/>
      <c r="BQ1911" s="307"/>
      <c r="BR1911" s="307">
        <v>60</v>
      </c>
      <c r="BS1911" s="307">
        <v>60</v>
      </c>
      <c r="BT1911" s="307"/>
      <c r="BU1911" s="307"/>
      <c r="BV1911" s="309"/>
      <c r="BW1911" s="310"/>
      <c r="BX1911" s="305"/>
      <c r="BY1911" s="308"/>
      <c r="BZ1911" s="308"/>
      <c r="CA1911" s="308"/>
      <c r="CB1911" s="308"/>
      <c r="CC1911" s="307"/>
      <c r="CD1911" s="305"/>
      <c r="CE1911" s="310"/>
      <c r="CF1911" s="305"/>
      <c r="CG1911" s="308"/>
      <c r="CH1911" s="308"/>
      <c r="CI1911" s="308"/>
      <c r="CJ1911" s="308"/>
      <c r="CK1911" s="307"/>
      <c r="CL1911" s="307"/>
      <c r="CM1911" s="307"/>
      <c r="CN1911" s="311"/>
      <c r="CO1911" s="305"/>
      <c r="CP1911" s="305"/>
      <c r="CQ1911" s="308"/>
      <c r="CR1911" s="308"/>
      <c r="CS1911" s="308"/>
      <c r="CT1911" s="308"/>
      <c r="CW1911" s="318" t="s">
        <v>4542</v>
      </c>
      <c r="CX1911" s="318" t="s">
        <v>4910</v>
      </c>
      <c r="CY1911" s="320" t="s">
        <v>925</v>
      </c>
      <c r="CZ1911" s="319" t="s">
        <v>53</v>
      </c>
      <c r="DA1911" s="319" t="s">
        <v>53</v>
      </c>
      <c r="DB1911" s="319">
        <v>30</v>
      </c>
      <c r="DC1911" s="319">
        <v>150</v>
      </c>
      <c r="DD1911" s="319">
        <v>30</v>
      </c>
      <c r="DE1911" s="319">
        <v>30</v>
      </c>
      <c r="DF1911" s="319" t="s">
        <v>48</v>
      </c>
    </row>
    <row r="1912" spans="1:110" s="299" customFormat="1" ht="16" customHeight="1">
      <c r="A1912" s="297" t="s">
        <v>7222</v>
      </c>
      <c r="B1912" s="297" t="s">
        <v>7222</v>
      </c>
      <c r="C1912" s="119" t="s">
        <v>115</v>
      </c>
      <c r="D1912" s="119" t="s">
        <v>4910</v>
      </c>
      <c r="E1912" s="119" t="s">
        <v>4919</v>
      </c>
      <c r="F1912" s="298">
        <v>1912</v>
      </c>
      <c r="G1912" s="119"/>
      <c r="H1912" s="119"/>
      <c r="I1912" s="119"/>
      <c r="J1912" s="119"/>
      <c r="K1912" s="119" t="s">
        <v>378</v>
      </c>
      <c r="L1912" s="119"/>
      <c r="M1912" s="119" t="s">
        <v>147</v>
      </c>
      <c r="N1912" s="119"/>
      <c r="O1912" s="119"/>
      <c r="P1912" s="119"/>
      <c r="Q1912" s="119"/>
      <c r="R1912" s="119">
        <v>1</v>
      </c>
      <c r="S1912" s="119"/>
      <c r="T1912" s="119"/>
      <c r="U1912" s="119"/>
      <c r="V1912" s="119"/>
      <c r="W1912" s="119"/>
      <c r="X1912" s="119" t="s">
        <v>7223</v>
      </c>
      <c r="Y1912" s="119" t="s">
        <v>7224</v>
      </c>
      <c r="Z1912" s="119" t="s">
        <v>7225</v>
      </c>
      <c r="AA1912" s="119" t="s">
        <v>7226</v>
      </c>
      <c r="AB1912" s="119" t="s">
        <v>1209</v>
      </c>
      <c r="AD1912" s="300"/>
      <c r="AE1912" s="304"/>
      <c r="AF1912" s="297"/>
      <c r="AG1912" s="355">
        <v>0</v>
      </c>
      <c r="AH1912" s="297" t="s">
        <v>7222</v>
      </c>
      <c r="AI1912" s="297" t="s">
        <v>7222</v>
      </c>
      <c r="AJ1912" s="302">
        <v>3</v>
      </c>
      <c r="AX1912" s="303"/>
      <c r="AZ1912" s="303"/>
      <c r="BB1912" s="304"/>
      <c r="BC1912" s="304"/>
      <c r="BD1912" s="303"/>
      <c r="BE1912" s="303"/>
      <c r="BF1912" s="305"/>
      <c r="BG1912" s="305"/>
      <c r="BH1912" s="306" t="s">
        <v>4910</v>
      </c>
      <c r="BI1912" s="163"/>
      <c r="BJ1912" s="305" t="s">
        <v>110</v>
      </c>
      <c r="BK1912" s="305" t="s">
        <v>115</v>
      </c>
      <c r="BL1912" s="305">
        <v>0.7</v>
      </c>
      <c r="BM1912" s="307"/>
      <c r="BN1912" s="307"/>
      <c r="BO1912" s="307"/>
      <c r="BP1912" s="307"/>
      <c r="BQ1912" s="307"/>
      <c r="BR1912" s="307">
        <v>35</v>
      </c>
      <c r="BS1912" s="307">
        <v>35</v>
      </c>
      <c r="BT1912" s="307"/>
      <c r="BU1912" s="307"/>
      <c r="BV1912" s="309"/>
      <c r="BW1912" s="310"/>
      <c r="BX1912" s="305"/>
      <c r="BY1912" s="308"/>
      <c r="BZ1912" s="308"/>
      <c r="CA1912" s="308"/>
      <c r="CB1912" s="308"/>
      <c r="CC1912" s="307"/>
      <c r="CD1912" s="305"/>
      <c r="CE1912" s="310"/>
      <c r="CF1912" s="305"/>
      <c r="CG1912" s="308"/>
      <c r="CH1912" s="308"/>
      <c r="CI1912" s="308"/>
      <c r="CJ1912" s="308"/>
      <c r="CK1912" s="307"/>
      <c r="CL1912" s="307"/>
      <c r="CM1912" s="307"/>
      <c r="CN1912" s="311"/>
      <c r="CO1912" s="305"/>
      <c r="CP1912" s="305"/>
      <c r="CQ1912" s="308"/>
      <c r="CR1912" s="308"/>
      <c r="CS1912" s="308"/>
      <c r="CT1912" s="308"/>
      <c r="CW1912" s="318" t="s">
        <v>4910</v>
      </c>
      <c r="CX1912" s="318" t="s">
        <v>4919</v>
      </c>
      <c r="CY1912" s="320" t="s">
        <v>925</v>
      </c>
      <c r="CZ1912" s="319" t="s">
        <v>53</v>
      </c>
      <c r="DA1912" s="319" t="s">
        <v>53</v>
      </c>
      <c r="DB1912" s="319">
        <v>30</v>
      </c>
      <c r="DC1912" s="319">
        <v>150</v>
      </c>
      <c r="DD1912" s="319">
        <v>17.5</v>
      </c>
      <c r="DE1912" s="319">
        <v>17.5</v>
      </c>
      <c r="DF1912" s="319" t="s">
        <v>48</v>
      </c>
    </row>
    <row r="1913" spans="1:110" s="299" customFormat="1" ht="16" customHeight="1">
      <c r="A1913" s="297" t="s">
        <v>7227</v>
      </c>
      <c r="B1913" s="297" t="s">
        <v>7227</v>
      </c>
      <c r="C1913" s="119" t="s">
        <v>115</v>
      </c>
      <c r="D1913" s="119" t="s">
        <v>4919</v>
      </c>
      <c r="E1913" s="119" t="s">
        <v>4928</v>
      </c>
      <c r="F1913" s="298">
        <v>1913</v>
      </c>
      <c r="G1913" s="119"/>
      <c r="H1913" s="119"/>
      <c r="I1913" s="119"/>
      <c r="J1913" s="119"/>
      <c r="K1913" s="119" t="s">
        <v>378</v>
      </c>
      <c r="L1913" s="119"/>
      <c r="M1913" s="119" t="s">
        <v>147</v>
      </c>
      <c r="N1913" s="119"/>
      <c r="O1913" s="119"/>
      <c r="P1913" s="119"/>
      <c r="Q1913" s="119"/>
      <c r="R1913" s="119">
        <v>1</v>
      </c>
      <c r="S1913" s="119"/>
      <c r="T1913" s="119"/>
      <c r="U1913" s="119"/>
      <c r="V1913" s="119"/>
      <c r="W1913" s="119"/>
      <c r="X1913" s="119" t="s">
        <v>7228</v>
      </c>
      <c r="Y1913" s="119" t="s">
        <v>7229</v>
      </c>
      <c r="Z1913" s="119" t="s">
        <v>7230</v>
      </c>
      <c r="AA1913" s="119" t="s">
        <v>7231</v>
      </c>
      <c r="AB1913" s="119" t="s">
        <v>1209</v>
      </c>
      <c r="AD1913" s="300"/>
      <c r="AE1913" s="304"/>
      <c r="AF1913" s="297"/>
      <c r="AG1913" s="355">
        <v>0</v>
      </c>
      <c r="AH1913" s="297" t="s">
        <v>7227</v>
      </c>
      <c r="AI1913" s="297" t="s">
        <v>7227</v>
      </c>
      <c r="AJ1913" s="302">
        <v>4</v>
      </c>
      <c r="AX1913" s="303"/>
      <c r="AZ1913" s="303"/>
      <c r="BB1913" s="304"/>
      <c r="BC1913" s="304"/>
      <c r="BD1913" s="303"/>
      <c r="BE1913" s="303"/>
      <c r="BF1913" s="305"/>
      <c r="BG1913" s="305"/>
      <c r="BH1913" s="306" t="s">
        <v>4919</v>
      </c>
      <c r="BI1913" s="163"/>
      <c r="BJ1913" s="305" t="s">
        <v>110</v>
      </c>
      <c r="BK1913" s="305" t="s">
        <v>115</v>
      </c>
      <c r="BL1913" s="305">
        <v>0.4</v>
      </c>
      <c r="BM1913" s="307"/>
      <c r="BN1913" s="307"/>
      <c r="BO1913" s="307"/>
      <c r="BP1913" s="307"/>
      <c r="BQ1913" s="307"/>
      <c r="BR1913" s="307">
        <v>12</v>
      </c>
      <c r="BS1913" s="307">
        <v>12</v>
      </c>
      <c r="BT1913" s="307"/>
      <c r="BU1913" s="307"/>
      <c r="BV1913" s="309"/>
      <c r="BW1913" s="310"/>
      <c r="BX1913" s="305"/>
      <c r="BY1913" s="308"/>
      <c r="BZ1913" s="308"/>
      <c r="CA1913" s="308"/>
      <c r="CB1913" s="308"/>
      <c r="CC1913" s="307"/>
      <c r="CD1913" s="305"/>
      <c r="CE1913" s="310"/>
      <c r="CF1913" s="305"/>
      <c r="CG1913" s="308"/>
      <c r="CH1913" s="308"/>
      <c r="CI1913" s="308"/>
      <c r="CJ1913" s="308"/>
      <c r="CK1913" s="307"/>
      <c r="CL1913" s="307"/>
      <c r="CM1913" s="307"/>
      <c r="CN1913" s="311"/>
      <c r="CO1913" s="305"/>
      <c r="CP1913" s="305"/>
      <c r="CQ1913" s="308"/>
      <c r="CR1913" s="308"/>
      <c r="CS1913" s="308"/>
      <c r="CT1913" s="308"/>
      <c r="CW1913" s="318" t="s">
        <v>4919</v>
      </c>
      <c r="CX1913" s="318" t="s">
        <v>4928</v>
      </c>
      <c r="CY1913" s="320" t="s">
        <v>925</v>
      </c>
      <c r="CZ1913" s="319" t="s">
        <v>53</v>
      </c>
      <c r="DA1913" s="319" t="s">
        <v>53</v>
      </c>
      <c r="DB1913" s="319">
        <v>30</v>
      </c>
      <c r="DC1913" s="319">
        <v>150</v>
      </c>
      <c r="DD1913" s="319">
        <v>6</v>
      </c>
      <c r="DE1913" s="319">
        <v>6</v>
      </c>
      <c r="DF1913" s="319" t="s">
        <v>48</v>
      </c>
    </row>
    <row r="1914" spans="1:110" s="299" customFormat="1" ht="16" customHeight="1">
      <c r="A1914" s="297" t="s">
        <v>7232</v>
      </c>
      <c r="B1914" s="297" t="s">
        <v>7232</v>
      </c>
      <c r="C1914" s="119" t="s">
        <v>115</v>
      </c>
      <c r="D1914" s="119" t="s">
        <v>4919</v>
      </c>
      <c r="E1914" s="119" t="s">
        <v>4937</v>
      </c>
      <c r="F1914" s="298">
        <v>1914</v>
      </c>
      <c r="G1914" s="119"/>
      <c r="H1914" s="119"/>
      <c r="I1914" s="119"/>
      <c r="J1914" s="119"/>
      <c r="K1914" s="119" t="s">
        <v>378</v>
      </c>
      <c r="L1914" s="119"/>
      <c r="M1914" s="119" t="s">
        <v>147</v>
      </c>
      <c r="N1914" s="119"/>
      <c r="O1914" s="119"/>
      <c r="P1914" s="119"/>
      <c r="Q1914" s="119"/>
      <c r="R1914" s="119">
        <v>1</v>
      </c>
      <c r="S1914" s="119"/>
      <c r="T1914" s="119"/>
      <c r="U1914" s="119"/>
      <c r="V1914" s="119"/>
      <c r="W1914" s="119"/>
      <c r="X1914" s="119" t="s">
        <v>7233</v>
      </c>
      <c r="Y1914" s="119" t="s">
        <v>7234</v>
      </c>
      <c r="Z1914" s="119" t="s">
        <v>7235</v>
      </c>
      <c r="AA1914" s="119" t="s">
        <v>7236</v>
      </c>
      <c r="AB1914" s="119" t="s">
        <v>1209</v>
      </c>
      <c r="AD1914" s="300"/>
      <c r="AE1914" s="304"/>
      <c r="AF1914" s="297"/>
      <c r="AG1914" s="355">
        <v>0</v>
      </c>
      <c r="AH1914" s="297" t="s">
        <v>7232</v>
      </c>
      <c r="AI1914" s="297" t="s">
        <v>7232</v>
      </c>
      <c r="AJ1914" s="302">
        <v>4</v>
      </c>
      <c r="AX1914" s="303"/>
      <c r="AZ1914" s="303"/>
      <c r="BB1914" s="304"/>
      <c r="BC1914" s="304"/>
      <c r="BD1914" s="303"/>
      <c r="BE1914" s="303"/>
      <c r="BF1914" s="305"/>
      <c r="BG1914" s="305"/>
      <c r="BH1914" s="306" t="s">
        <v>4919</v>
      </c>
      <c r="BI1914" s="163"/>
      <c r="BJ1914" s="305" t="s">
        <v>110</v>
      </c>
      <c r="BK1914" s="305" t="s">
        <v>115</v>
      </c>
      <c r="BL1914" s="305">
        <v>0.4</v>
      </c>
      <c r="BM1914" s="307"/>
      <c r="BN1914" s="307"/>
      <c r="BO1914" s="307"/>
      <c r="BP1914" s="307"/>
      <c r="BQ1914" s="307"/>
      <c r="BR1914" s="307">
        <v>12</v>
      </c>
      <c r="BS1914" s="307">
        <v>12</v>
      </c>
      <c r="BT1914" s="307"/>
      <c r="BU1914" s="307"/>
      <c r="BV1914" s="309"/>
      <c r="BW1914" s="310"/>
      <c r="BX1914" s="305"/>
      <c r="BY1914" s="308"/>
      <c r="BZ1914" s="308"/>
      <c r="CA1914" s="308"/>
      <c r="CB1914" s="308"/>
      <c r="CC1914" s="307"/>
      <c r="CD1914" s="305"/>
      <c r="CE1914" s="310"/>
      <c r="CF1914" s="305"/>
      <c r="CG1914" s="308"/>
      <c r="CH1914" s="308"/>
      <c r="CI1914" s="308"/>
      <c r="CJ1914" s="308"/>
      <c r="CK1914" s="307"/>
      <c r="CL1914" s="307"/>
      <c r="CM1914" s="307"/>
      <c r="CN1914" s="311"/>
      <c r="CO1914" s="305"/>
      <c r="CP1914" s="305"/>
      <c r="CQ1914" s="308"/>
      <c r="CR1914" s="308"/>
      <c r="CS1914" s="308"/>
      <c r="CT1914" s="308"/>
      <c r="CW1914" s="318" t="s">
        <v>4919</v>
      </c>
      <c r="CX1914" s="318" t="s">
        <v>4937</v>
      </c>
      <c r="CY1914" s="320" t="s">
        <v>925</v>
      </c>
      <c r="CZ1914" s="319" t="s">
        <v>53</v>
      </c>
      <c r="DA1914" s="319" t="s">
        <v>53</v>
      </c>
      <c r="DB1914" s="319">
        <v>30</v>
      </c>
      <c r="DC1914" s="319">
        <v>150</v>
      </c>
      <c r="DD1914" s="319">
        <v>6</v>
      </c>
      <c r="DE1914" s="319">
        <v>6</v>
      </c>
      <c r="DF1914" s="319" t="s">
        <v>48</v>
      </c>
    </row>
    <row r="1915" spans="1:110" s="299" customFormat="1" ht="16" customHeight="1">
      <c r="A1915" s="297" t="s">
        <v>7237</v>
      </c>
      <c r="B1915" s="297" t="s">
        <v>7237</v>
      </c>
      <c r="C1915" s="119" t="s">
        <v>115</v>
      </c>
      <c r="D1915" s="119" t="s">
        <v>4919</v>
      </c>
      <c r="E1915" s="119" t="s">
        <v>4946</v>
      </c>
      <c r="F1915" s="298">
        <v>1915</v>
      </c>
      <c r="G1915" s="119"/>
      <c r="H1915" s="119"/>
      <c r="I1915" s="119"/>
      <c r="J1915" s="119"/>
      <c r="K1915" s="119" t="s">
        <v>378</v>
      </c>
      <c r="L1915" s="119"/>
      <c r="M1915" s="119" t="s">
        <v>147</v>
      </c>
      <c r="N1915" s="119"/>
      <c r="O1915" s="119"/>
      <c r="P1915" s="119"/>
      <c r="Q1915" s="119"/>
      <c r="R1915" s="119">
        <v>1</v>
      </c>
      <c r="S1915" s="119"/>
      <c r="T1915" s="119"/>
      <c r="U1915" s="119"/>
      <c r="V1915" s="119"/>
      <c r="W1915" s="119"/>
      <c r="X1915" s="119" t="s">
        <v>7238</v>
      </c>
      <c r="Y1915" s="119" t="s">
        <v>7239</v>
      </c>
      <c r="Z1915" s="119" t="s">
        <v>7240</v>
      </c>
      <c r="AA1915" s="119" t="s">
        <v>7241</v>
      </c>
      <c r="AB1915" s="119" t="s">
        <v>1209</v>
      </c>
      <c r="AD1915" s="300"/>
      <c r="AE1915" s="304"/>
      <c r="AF1915" s="297"/>
      <c r="AG1915" s="355">
        <v>0</v>
      </c>
      <c r="AH1915" s="297" t="s">
        <v>7237</v>
      </c>
      <c r="AI1915" s="297" t="s">
        <v>7237</v>
      </c>
      <c r="AJ1915" s="302">
        <v>4</v>
      </c>
      <c r="AX1915" s="303"/>
      <c r="AZ1915" s="303"/>
      <c r="BB1915" s="304"/>
      <c r="BC1915" s="304"/>
      <c r="BD1915" s="303"/>
      <c r="BE1915" s="303"/>
      <c r="BF1915" s="305"/>
      <c r="BG1915" s="305"/>
      <c r="BH1915" s="306" t="s">
        <v>4919</v>
      </c>
      <c r="BI1915" s="163"/>
      <c r="BJ1915" s="305" t="s">
        <v>110</v>
      </c>
      <c r="BK1915" s="305" t="s">
        <v>115</v>
      </c>
      <c r="BL1915" s="305">
        <v>0.4</v>
      </c>
      <c r="BM1915" s="307"/>
      <c r="BN1915" s="307"/>
      <c r="BO1915" s="307"/>
      <c r="BP1915" s="307"/>
      <c r="BQ1915" s="307"/>
      <c r="BR1915" s="307">
        <v>12</v>
      </c>
      <c r="BS1915" s="307">
        <v>12</v>
      </c>
      <c r="BT1915" s="307"/>
      <c r="BU1915" s="307"/>
      <c r="BV1915" s="309"/>
      <c r="BW1915" s="310"/>
      <c r="BX1915" s="305"/>
      <c r="BY1915" s="308"/>
      <c r="BZ1915" s="308"/>
      <c r="CA1915" s="308"/>
      <c r="CB1915" s="308"/>
      <c r="CC1915" s="307"/>
      <c r="CD1915" s="305"/>
      <c r="CE1915" s="310"/>
      <c r="CF1915" s="305"/>
      <c r="CG1915" s="308"/>
      <c r="CH1915" s="308"/>
      <c r="CI1915" s="308"/>
      <c r="CJ1915" s="308"/>
      <c r="CK1915" s="307"/>
      <c r="CL1915" s="307"/>
      <c r="CM1915" s="307"/>
      <c r="CN1915" s="311"/>
      <c r="CO1915" s="305"/>
      <c r="CP1915" s="305"/>
      <c r="CQ1915" s="308"/>
      <c r="CR1915" s="308"/>
      <c r="CS1915" s="308"/>
      <c r="CT1915" s="308"/>
      <c r="CW1915" s="318" t="s">
        <v>4919</v>
      </c>
      <c r="CX1915" s="318" t="s">
        <v>4946</v>
      </c>
      <c r="CY1915" s="320" t="s">
        <v>925</v>
      </c>
      <c r="CZ1915" s="319" t="s">
        <v>53</v>
      </c>
      <c r="DA1915" s="319" t="s">
        <v>53</v>
      </c>
      <c r="DB1915" s="319">
        <v>30</v>
      </c>
      <c r="DC1915" s="319">
        <v>150</v>
      </c>
      <c r="DD1915" s="319">
        <v>6</v>
      </c>
      <c r="DE1915" s="319">
        <v>6</v>
      </c>
      <c r="DF1915" s="319" t="s">
        <v>48</v>
      </c>
    </row>
    <row r="1916" spans="1:110" s="299" customFormat="1" ht="16" customHeight="1">
      <c r="A1916" s="297" t="s">
        <v>7242</v>
      </c>
      <c r="B1916" s="297" t="s">
        <v>7242</v>
      </c>
      <c r="C1916" s="119" t="s">
        <v>115</v>
      </c>
      <c r="D1916" s="119" t="s">
        <v>4910</v>
      </c>
      <c r="E1916" s="119" t="s">
        <v>4955</v>
      </c>
      <c r="F1916" s="298">
        <v>1916</v>
      </c>
      <c r="G1916" s="119"/>
      <c r="H1916" s="119"/>
      <c r="I1916" s="119"/>
      <c r="J1916" s="119"/>
      <c r="K1916" s="119" t="s">
        <v>378</v>
      </c>
      <c r="L1916" s="119"/>
      <c r="M1916" s="119" t="s">
        <v>147</v>
      </c>
      <c r="N1916" s="119"/>
      <c r="O1916" s="119"/>
      <c r="P1916" s="119"/>
      <c r="Q1916" s="119"/>
      <c r="R1916" s="119">
        <v>1</v>
      </c>
      <c r="S1916" s="119"/>
      <c r="T1916" s="119"/>
      <c r="U1916" s="119"/>
      <c r="V1916" s="119"/>
      <c r="W1916" s="119"/>
      <c r="X1916" s="119" t="s">
        <v>7243</v>
      </c>
      <c r="Y1916" s="119" t="s">
        <v>7244</v>
      </c>
      <c r="Z1916" s="119" t="s">
        <v>7245</v>
      </c>
      <c r="AA1916" s="119" t="s">
        <v>7246</v>
      </c>
      <c r="AB1916" s="119" t="s">
        <v>1209</v>
      </c>
      <c r="AD1916" s="300"/>
      <c r="AE1916" s="304"/>
      <c r="AF1916" s="297"/>
      <c r="AG1916" s="355">
        <v>0</v>
      </c>
      <c r="AH1916" s="297" t="s">
        <v>7242</v>
      </c>
      <c r="AI1916" s="297" t="s">
        <v>7242</v>
      </c>
      <c r="AJ1916" s="302">
        <v>3</v>
      </c>
      <c r="AX1916" s="303"/>
      <c r="AZ1916" s="303"/>
      <c r="BB1916" s="304"/>
      <c r="BC1916" s="304"/>
      <c r="BD1916" s="303"/>
      <c r="BE1916" s="303"/>
      <c r="BF1916" s="305"/>
      <c r="BG1916" s="305"/>
      <c r="BH1916" s="306" t="s">
        <v>4910</v>
      </c>
      <c r="BI1916" s="163"/>
      <c r="BJ1916" s="305" t="s">
        <v>110</v>
      </c>
      <c r="BK1916" s="305" t="s">
        <v>115</v>
      </c>
      <c r="BL1916" s="305">
        <v>0.7</v>
      </c>
      <c r="BM1916" s="307"/>
      <c r="BN1916" s="307"/>
      <c r="BO1916" s="307"/>
      <c r="BP1916" s="307"/>
      <c r="BQ1916" s="307"/>
      <c r="BR1916" s="307">
        <v>35</v>
      </c>
      <c r="BS1916" s="307">
        <v>35</v>
      </c>
      <c r="BT1916" s="307"/>
      <c r="BU1916" s="307"/>
      <c r="BV1916" s="309"/>
      <c r="BW1916" s="310"/>
      <c r="BX1916" s="305"/>
      <c r="BY1916" s="308"/>
      <c r="BZ1916" s="308"/>
      <c r="CA1916" s="308"/>
      <c r="CB1916" s="308"/>
      <c r="CC1916" s="307"/>
      <c r="CD1916" s="305"/>
      <c r="CE1916" s="310"/>
      <c r="CF1916" s="305"/>
      <c r="CG1916" s="308"/>
      <c r="CH1916" s="308"/>
      <c r="CI1916" s="308"/>
      <c r="CJ1916" s="308"/>
      <c r="CK1916" s="307"/>
      <c r="CL1916" s="307"/>
      <c r="CM1916" s="307"/>
      <c r="CN1916" s="311"/>
      <c r="CO1916" s="305"/>
      <c r="CP1916" s="305"/>
      <c r="CQ1916" s="308"/>
      <c r="CR1916" s="308"/>
      <c r="CS1916" s="308"/>
      <c r="CT1916" s="308"/>
      <c r="CW1916" s="318" t="s">
        <v>4910</v>
      </c>
      <c r="CX1916" s="318" t="s">
        <v>4955</v>
      </c>
      <c r="CY1916" s="320" t="s">
        <v>925</v>
      </c>
      <c r="CZ1916" s="319" t="s">
        <v>53</v>
      </c>
      <c r="DA1916" s="319" t="s">
        <v>53</v>
      </c>
      <c r="DB1916" s="319">
        <v>30</v>
      </c>
      <c r="DC1916" s="319">
        <v>150</v>
      </c>
      <c r="DD1916" s="319">
        <v>17.5</v>
      </c>
      <c r="DE1916" s="319">
        <v>17.5</v>
      </c>
      <c r="DF1916" s="319" t="s">
        <v>48</v>
      </c>
    </row>
    <row r="1917" spans="1:110" s="299" customFormat="1" ht="16" customHeight="1">
      <c r="A1917" s="297" t="s">
        <v>7247</v>
      </c>
      <c r="B1917" s="297" t="s">
        <v>7247</v>
      </c>
      <c r="C1917" s="119" t="s">
        <v>115</v>
      </c>
      <c r="D1917" s="119" t="s">
        <v>4955</v>
      </c>
      <c r="E1917" s="119" t="s">
        <v>4964</v>
      </c>
      <c r="F1917" s="298">
        <v>1917</v>
      </c>
      <c r="G1917" s="119"/>
      <c r="H1917" s="119"/>
      <c r="I1917" s="119"/>
      <c r="J1917" s="119"/>
      <c r="K1917" s="119" t="s">
        <v>378</v>
      </c>
      <c r="L1917" s="119"/>
      <c r="M1917" s="119" t="s">
        <v>147</v>
      </c>
      <c r="N1917" s="119"/>
      <c r="O1917" s="119"/>
      <c r="P1917" s="119"/>
      <c r="Q1917" s="119"/>
      <c r="R1917" s="119">
        <v>1</v>
      </c>
      <c r="S1917" s="119"/>
      <c r="T1917" s="119"/>
      <c r="U1917" s="119"/>
      <c r="V1917" s="119"/>
      <c r="W1917" s="119"/>
      <c r="X1917" s="119" t="s">
        <v>7248</v>
      </c>
      <c r="Y1917" s="119" t="s">
        <v>7249</v>
      </c>
      <c r="Z1917" s="119" t="s">
        <v>7250</v>
      </c>
      <c r="AA1917" s="119" t="s">
        <v>7251</v>
      </c>
      <c r="AB1917" s="119" t="s">
        <v>1209</v>
      </c>
      <c r="AD1917" s="300"/>
      <c r="AE1917" s="304"/>
      <c r="AF1917" s="297"/>
      <c r="AG1917" s="355">
        <v>0</v>
      </c>
      <c r="AH1917" s="297" t="s">
        <v>7247</v>
      </c>
      <c r="AI1917" s="297" t="s">
        <v>7247</v>
      </c>
      <c r="AJ1917" s="302">
        <v>4</v>
      </c>
      <c r="AX1917" s="303"/>
      <c r="AZ1917" s="303"/>
      <c r="BB1917" s="304"/>
      <c r="BC1917" s="304"/>
      <c r="BD1917" s="303"/>
      <c r="BE1917" s="303"/>
      <c r="BF1917" s="305"/>
      <c r="BG1917" s="305"/>
      <c r="BH1917" s="306" t="s">
        <v>4955</v>
      </c>
      <c r="BI1917" s="163"/>
      <c r="BJ1917" s="305" t="s">
        <v>110</v>
      </c>
      <c r="BK1917" s="305" t="s">
        <v>115</v>
      </c>
      <c r="BL1917" s="305">
        <v>0.4</v>
      </c>
      <c r="BM1917" s="307"/>
      <c r="BN1917" s="307"/>
      <c r="BO1917" s="307"/>
      <c r="BP1917" s="307"/>
      <c r="BQ1917" s="307"/>
      <c r="BR1917" s="307">
        <v>12</v>
      </c>
      <c r="BS1917" s="307">
        <v>12</v>
      </c>
      <c r="BT1917" s="307"/>
      <c r="BU1917" s="307"/>
      <c r="BV1917" s="309"/>
      <c r="BW1917" s="310"/>
      <c r="BX1917" s="305"/>
      <c r="BY1917" s="308"/>
      <c r="BZ1917" s="308"/>
      <c r="CA1917" s="308"/>
      <c r="CB1917" s="308"/>
      <c r="CC1917" s="307"/>
      <c r="CD1917" s="305"/>
      <c r="CE1917" s="310"/>
      <c r="CF1917" s="305"/>
      <c r="CG1917" s="308"/>
      <c r="CH1917" s="308"/>
      <c r="CI1917" s="308"/>
      <c r="CJ1917" s="308"/>
      <c r="CK1917" s="307"/>
      <c r="CL1917" s="307"/>
      <c r="CM1917" s="307"/>
      <c r="CN1917" s="311"/>
      <c r="CO1917" s="305"/>
      <c r="CP1917" s="305"/>
      <c r="CQ1917" s="308"/>
      <c r="CR1917" s="308"/>
      <c r="CS1917" s="308"/>
      <c r="CT1917" s="308"/>
      <c r="CW1917" s="318" t="s">
        <v>4955</v>
      </c>
      <c r="CX1917" s="318" t="s">
        <v>4964</v>
      </c>
      <c r="CY1917" s="320" t="s">
        <v>925</v>
      </c>
      <c r="CZ1917" s="319" t="s">
        <v>53</v>
      </c>
      <c r="DA1917" s="319" t="s">
        <v>53</v>
      </c>
      <c r="DB1917" s="319">
        <v>30</v>
      </c>
      <c r="DC1917" s="319">
        <v>150</v>
      </c>
      <c r="DD1917" s="319">
        <v>6</v>
      </c>
      <c r="DE1917" s="319">
        <v>6</v>
      </c>
      <c r="DF1917" s="319" t="s">
        <v>48</v>
      </c>
    </row>
    <row r="1918" spans="1:110" s="299" customFormat="1" ht="16" customHeight="1">
      <c r="A1918" s="297" t="s">
        <v>7252</v>
      </c>
      <c r="B1918" s="297" t="s">
        <v>7252</v>
      </c>
      <c r="C1918" s="119" t="s">
        <v>115</v>
      </c>
      <c r="D1918" s="119" t="s">
        <v>4955</v>
      </c>
      <c r="E1918" s="119" t="s">
        <v>4973</v>
      </c>
      <c r="F1918" s="298">
        <v>1918</v>
      </c>
      <c r="G1918" s="119"/>
      <c r="H1918" s="119"/>
      <c r="I1918" s="119"/>
      <c r="J1918" s="119"/>
      <c r="K1918" s="119" t="s">
        <v>378</v>
      </c>
      <c r="L1918" s="119"/>
      <c r="M1918" s="119" t="s">
        <v>147</v>
      </c>
      <c r="N1918" s="119"/>
      <c r="O1918" s="119"/>
      <c r="P1918" s="119"/>
      <c r="Q1918" s="119"/>
      <c r="R1918" s="119">
        <v>1</v>
      </c>
      <c r="S1918" s="119"/>
      <c r="T1918" s="119"/>
      <c r="U1918" s="119"/>
      <c r="V1918" s="119"/>
      <c r="W1918" s="119"/>
      <c r="X1918" s="119" t="s">
        <v>7253</v>
      </c>
      <c r="Y1918" s="119" t="s">
        <v>7254</v>
      </c>
      <c r="Z1918" s="119" t="s">
        <v>7255</v>
      </c>
      <c r="AA1918" s="119" t="s">
        <v>7256</v>
      </c>
      <c r="AB1918" s="119" t="s">
        <v>1209</v>
      </c>
      <c r="AD1918" s="300"/>
      <c r="AE1918" s="304"/>
      <c r="AF1918" s="297"/>
      <c r="AG1918" s="355">
        <v>0</v>
      </c>
      <c r="AH1918" s="297" t="s">
        <v>7252</v>
      </c>
      <c r="AI1918" s="297" t="s">
        <v>7252</v>
      </c>
      <c r="AJ1918" s="302">
        <v>4</v>
      </c>
      <c r="AX1918" s="303"/>
      <c r="AZ1918" s="303"/>
      <c r="BB1918" s="304"/>
      <c r="BC1918" s="304"/>
      <c r="BD1918" s="303"/>
      <c r="BE1918" s="303"/>
      <c r="BF1918" s="305"/>
      <c r="BG1918" s="305"/>
      <c r="BH1918" s="306" t="s">
        <v>4955</v>
      </c>
      <c r="BI1918" s="163"/>
      <c r="BJ1918" s="305" t="s">
        <v>110</v>
      </c>
      <c r="BK1918" s="305" t="s">
        <v>115</v>
      </c>
      <c r="BL1918" s="305">
        <v>0.4</v>
      </c>
      <c r="BM1918" s="307"/>
      <c r="BN1918" s="307"/>
      <c r="BO1918" s="307"/>
      <c r="BP1918" s="307"/>
      <c r="BQ1918" s="307"/>
      <c r="BR1918" s="307">
        <v>12</v>
      </c>
      <c r="BS1918" s="307">
        <v>12</v>
      </c>
      <c r="BT1918" s="307"/>
      <c r="BU1918" s="307"/>
      <c r="BV1918" s="309"/>
      <c r="BW1918" s="310"/>
      <c r="BX1918" s="305"/>
      <c r="BY1918" s="308"/>
      <c r="BZ1918" s="308"/>
      <c r="CA1918" s="308"/>
      <c r="CB1918" s="308"/>
      <c r="CC1918" s="307"/>
      <c r="CD1918" s="305"/>
      <c r="CE1918" s="310"/>
      <c r="CF1918" s="305"/>
      <c r="CG1918" s="308"/>
      <c r="CH1918" s="308"/>
      <c r="CI1918" s="308"/>
      <c r="CJ1918" s="308"/>
      <c r="CK1918" s="307"/>
      <c r="CL1918" s="307"/>
      <c r="CM1918" s="307"/>
      <c r="CN1918" s="311"/>
      <c r="CO1918" s="305"/>
      <c r="CP1918" s="305"/>
      <c r="CQ1918" s="308"/>
      <c r="CR1918" s="308"/>
      <c r="CS1918" s="308"/>
      <c r="CT1918" s="308"/>
      <c r="CW1918" s="318" t="s">
        <v>4955</v>
      </c>
      <c r="CX1918" s="318" t="s">
        <v>4973</v>
      </c>
      <c r="CY1918" s="320" t="s">
        <v>925</v>
      </c>
      <c r="CZ1918" s="319" t="s">
        <v>53</v>
      </c>
      <c r="DA1918" s="319" t="s">
        <v>53</v>
      </c>
      <c r="DB1918" s="319">
        <v>30</v>
      </c>
      <c r="DC1918" s="319">
        <v>150</v>
      </c>
      <c r="DD1918" s="319">
        <v>6</v>
      </c>
      <c r="DE1918" s="319">
        <v>6</v>
      </c>
      <c r="DF1918" s="319" t="s">
        <v>48</v>
      </c>
    </row>
    <row r="1919" spans="1:110" s="299" customFormat="1" ht="16" customHeight="1">
      <c r="A1919" s="297" t="s">
        <v>7257</v>
      </c>
      <c r="B1919" s="297" t="s">
        <v>7257</v>
      </c>
      <c r="C1919" s="119" t="s">
        <v>115</v>
      </c>
      <c r="D1919" s="119" t="s">
        <v>4955</v>
      </c>
      <c r="E1919" s="119" t="s">
        <v>4982</v>
      </c>
      <c r="F1919" s="298">
        <v>1919</v>
      </c>
      <c r="G1919" s="119"/>
      <c r="H1919" s="119"/>
      <c r="I1919" s="119"/>
      <c r="J1919" s="119"/>
      <c r="K1919" s="119" t="s">
        <v>378</v>
      </c>
      <c r="L1919" s="119"/>
      <c r="M1919" s="119" t="s">
        <v>147</v>
      </c>
      <c r="N1919" s="119"/>
      <c r="O1919" s="119"/>
      <c r="P1919" s="119"/>
      <c r="Q1919" s="119"/>
      <c r="R1919" s="119">
        <v>1</v>
      </c>
      <c r="S1919" s="119"/>
      <c r="T1919" s="119"/>
      <c r="U1919" s="119"/>
      <c r="V1919" s="119"/>
      <c r="W1919" s="119"/>
      <c r="X1919" s="119" t="s">
        <v>7258</v>
      </c>
      <c r="Y1919" s="119" t="s">
        <v>7259</v>
      </c>
      <c r="Z1919" s="119" t="s">
        <v>7260</v>
      </c>
      <c r="AA1919" s="119" t="s">
        <v>7261</v>
      </c>
      <c r="AB1919" s="119" t="s">
        <v>1209</v>
      </c>
      <c r="AD1919" s="300"/>
      <c r="AE1919" s="304"/>
      <c r="AF1919" s="297"/>
      <c r="AG1919" s="355">
        <v>0</v>
      </c>
      <c r="AH1919" s="297" t="s">
        <v>7257</v>
      </c>
      <c r="AI1919" s="297" t="s">
        <v>7257</v>
      </c>
      <c r="AJ1919" s="302">
        <v>4</v>
      </c>
      <c r="AX1919" s="303"/>
      <c r="AZ1919" s="303"/>
      <c r="BB1919" s="304"/>
      <c r="BC1919" s="304"/>
      <c r="BD1919" s="303"/>
      <c r="BE1919" s="303"/>
      <c r="BF1919" s="305"/>
      <c r="BG1919" s="305"/>
      <c r="BH1919" s="306" t="s">
        <v>4955</v>
      </c>
      <c r="BI1919" s="163"/>
      <c r="BJ1919" s="305" t="s">
        <v>110</v>
      </c>
      <c r="BK1919" s="305" t="s">
        <v>115</v>
      </c>
      <c r="BL1919" s="305">
        <v>0.4</v>
      </c>
      <c r="BM1919" s="307"/>
      <c r="BN1919" s="307"/>
      <c r="BO1919" s="307"/>
      <c r="BP1919" s="307"/>
      <c r="BQ1919" s="307"/>
      <c r="BR1919" s="307">
        <v>12</v>
      </c>
      <c r="BS1919" s="307">
        <v>12</v>
      </c>
      <c r="BT1919" s="307"/>
      <c r="BU1919" s="307"/>
      <c r="BV1919" s="309"/>
      <c r="BW1919" s="310"/>
      <c r="BX1919" s="305"/>
      <c r="BY1919" s="308"/>
      <c r="BZ1919" s="308"/>
      <c r="CA1919" s="308"/>
      <c r="CB1919" s="308"/>
      <c r="CC1919" s="307"/>
      <c r="CD1919" s="305"/>
      <c r="CE1919" s="310"/>
      <c r="CF1919" s="305"/>
      <c r="CG1919" s="308"/>
      <c r="CH1919" s="308"/>
      <c r="CI1919" s="308"/>
      <c r="CJ1919" s="308"/>
      <c r="CK1919" s="307"/>
      <c r="CL1919" s="307"/>
      <c r="CM1919" s="307"/>
      <c r="CN1919" s="311"/>
      <c r="CO1919" s="305"/>
      <c r="CP1919" s="305"/>
      <c r="CQ1919" s="308"/>
      <c r="CR1919" s="308"/>
      <c r="CS1919" s="308"/>
      <c r="CT1919" s="308"/>
      <c r="CW1919" s="318" t="s">
        <v>4955</v>
      </c>
      <c r="CX1919" s="318" t="s">
        <v>4982</v>
      </c>
      <c r="CY1919" s="320" t="s">
        <v>925</v>
      </c>
      <c r="CZ1919" s="319" t="s">
        <v>53</v>
      </c>
      <c r="DA1919" s="319" t="s">
        <v>53</v>
      </c>
      <c r="DB1919" s="319">
        <v>30</v>
      </c>
      <c r="DC1919" s="319">
        <v>150</v>
      </c>
      <c r="DD1919" s="319">
        <v>6</v>
      </c>
      <c r="DE1919" s="319">
        <v>6</v>
      </c>
      <c r="DF1919" s="319" t="s">
        <v>48</v>
      </c>
    </row>
    <row r="1920" spans="1:110" s="299" customFormat="1" ht="16" customHeight="1">
      <c r="A1920" s="297" t="s">
        <v>7262</v>
      </c>
      <c r="B1920" s="297" t="s">
        <v>7262</v>
      </c>
      <c r="C1920" s="119" t="s">
        <v>115</v>
      </c>
      <c r="D1920" s="119" t="s">
        <v>4910</v>
      </c>
      <c r="E1920" s="119" t="s">
        <v>4991</v>
      </c>
      <c r="F1920" s="298">
        <v>1920</v>
      </c>
      <c r="G1920" s="119"/>
      <c r="H1920" s="119"/>
      <c r="I1920" s="119"/>
      <c r="J1920" s="119"/>
      <c r="K1920" s="119" t="s">
        <v>378</v>
      </c>
      <c r="L1920" s="119"/>
      <c r="M1920" s="119" t="s">
        <v>147</v>
      </c>
      <c r="N1920" s="119"/>
      <c r="O1920" s="119"/>
      <c r="P1920" s="119"/>
      <c r="Q1920" s="119"/>
      <c r="R1920" s="119">
        <v>1</v>
      </c>
      <c r="S1920" s="119"/>
      <c r="T1920" s="119"/>
      <c r="U1920" s="119"/>
      <c r="V1920" s="119"/>
      <c r="W1920" s="119"/>
      <c r="X1920" s="119" t="s">
        <v>7263</v>
      </c>
      <c r="Y1920" s="119" t="s">
        <v>7264</v>
      </c>
      <c r="Z1920" s="119" t="s">
        <v>7265</v>
      </c>
      <c r="AA1920" s="119" t="s">
        <v>7266</v>
      </c>
      <c r="AB1920" s="119" t="s">
        <v>1209</v>
      </c>
      <c r="AD1920" s="300"/>
      <c r="AE1920" s="304"/>
      <c r="AF1920" s="297"/>
      <c r="AG1920" s="355">
        <v>0</v>
      </c>
      <c r="AH1920" s="297" t="s">
        <v>7262</v>
      </c>
      <c r="AI1920" s="297" t="s">
        <v>7262</v>
      </c>
      <c r="AJ1920" s="302">
        <v>3</v>
      </c>
      <c r="AX1920" s="303"/>
      <c r="AZ1920" s="303"/>
      <c r="BB1920" s="304"/>
      <c r="BC1920" s="304"/>
      <c r="BD1920" s="303"/>
      <c r="BE1920" s="303"/>
      <c r="BF1920" s="305"/>
      <c r="BG1920" s="305"/>
      <c r="BH1920" s="306" t="s">
        <v>4910</v>
      </c>
      <c r="BI1920" s="163"/>
      <c r="BJ1920" s="305" t="s">
        <v>110</v>
      </c>
      <c r="BK1920" s="305" t="s">
        <v>115</v>
      </c>
      <c r="BL1920" s="305">
        <v>0.7</v>
      </c>
      <c r="BM1920" s="307"/>
      <c r="BN1920" s="307"/>
      <c r="BO1920" s="307"/>
      <c r="BP1920" s="307"/>
      <c r="BQ1920" s="307"/>
      <c r="BR1920" s="307">
        <v>35</v>
      </c>
      <c r="BS1920" s="307">
        <v>35</v>
      </c>
      <c r="BT1920" s="307"/>
      <c r="BU1920" s="307"/>
      <c r="BV1920" s="309"/>
      <c r="BW1920" s="310"/>
      <c r="BX1920" s="305"/>
      <c r="BY1920" s="308"/>
      <c r="BZ1920" s="308"/>
      <c r="CA1920" s="308"/>
      <c r="CB1920" s="308"/>
      <c r="CC1920" s="307"/>
      <c r="CD1920" s="305"/>
      <c r="CE1920" s="310"/>
      <c r="CF1920" s="305"/>
      <c r="CG1920" s="308"/>
      <c r="CH1920" s="308"/>
      <c r="CI1920" s="308"/>
      <c r="CJ1920" s="308"/>
      <c r="CK1920" s="307"/>
      <c r="CL1920" s="307"/>
      <c r="CM1920" s="307"/>
      <c r="CN1920" s="311"/>
      <c r="CO1920" s="305"/>
      <c r="CP1920" s="305"/>
      <c r="CQ1920" s="308"/>
      <c r="CR1920" s="308"/>
      <c r="CS1920" s="308"/>
      <c r="CT1920" s="308"/>
      <c r="CW1920" s="318" t="s">
        <v>4910</v>
      </c>
      <c r="CX1920" s="318" t="s">
        <v>4991</v>
      </c>
      <c r="CY1920" s="320" t="s">
        <v>925</v>
      </c>
      <c r="CZ1920" s="319" t="s">
        <v>53</v>
      </c>
      <c r="DA1920" s="319" t="s">
        <v>53</v>
      </c>
      <c r="DB1920" s="319">
        <v>30</v>
      </c>
      <c r="DC1920" s="319">
        <v>150</v>
      </c>
      <c r="DD1920" s="319">
        <v>17.5</v>
      </c>
      <c r="DE1920" s="319">
        <v>17.5</v>
      </c>
      <c r="DF1920" s="319" t="s">
        <v>48</v>
      </c>
    </row>
    <row r="1921" spans="1:110" s="299" customFormat="1" ht="16" customHeight="1">
      <c r="A1921" s="297" t="s">
        <v>7267</v>
      </c>
      <c r="B1921" s="297" t="s">
        <v>7267</v>
      </c>
      <c r="C1921" s="119" t="s">
        <v>115</v>
      </c>
      <c r="D1921" s="119" t="s">
        <v>4991</v>
      </c>
      <c r="E1921" s="119" t="s">
        <v>5000</v>
      </c>
      <c r="F1921" s="298">
        <v>1921</v>
      </c>
      <c r="G1921" s="119"/>
      <c r="H1921" s="119"/>
      <c r="I1921" s="119"/>
      <c r="J1921" s="119"/>
      <c r="K1921" s="119" t="s">
        <v>378</v>
      </c>
      <c r="L1921" s="119"/>
      <c r="M1921" s="119" t="s">
        <v>147</v>
      </c>
      <c r="N1921" s="119"/>
      <c r="O1921" s="119"/>
      <c r="P1921" s="119"/>
      <c r="Q1921" s="119"/>
      <c r="R1921" s="119">
        <v>1</v>
      </c>
      <c r="S1921" s="119"/>
      <c r="T1921" s="119"/>
      <c r="U1921" s="119"/>
      <c r="V1921" s="119"/>
      <c r="W1921" s="119"/>
      <c r="X1921" s="119" t="s">
        <v>7268</v>
      </c>
      <c r="Y1921" s="119" t="s">
        <v>7269</v>
      </c>
      <c r="Z1921" s="119" t="s">
        <v>7270</v>
      </c>
      <c r="AA1921" s="119" t="s">
        <v>7271</v>
      </c>
      <c r="AB1921" s="119" t="s">
        <v>1209</v>
      </c>
      <c r="AD1921" s="300"/>
      <c r="AE1921" s="304"/>
      <c r="AF1921" s="297"/>
      <c r="AG1921" s="355">
        <v>0</v>
      </c>
      <c r="AH1921" s="297" t="s">
        <v>7267</v>
      </c>
      <c r="AI1921" s="297" t="s">
        <v>7267</v>
      </c>
      <c r="AJ1921" s="302">
        <v>4</v>
      </c>
      <c r="AX1921" s="303"/>
      <c r="AZ1921" s="303"/>
      <c r="BB1921" s="304"/>
      <c r="BC1921" s="304"/>
      <c r="BD1921" s="303"/>
      <c r="BE1921" s="303"/>
      <c r="BF1921" s="305"/>
      <c r="BG1921" s="305"/>
      <c r="BH1921" s="306" t="s">
        <v>4991</v>
      </c>
      <c r="BI1921" s="163"/>
      <c r="BJ1921" s="305" t="s">
        <v>110</v>
      </c>
      <c r="BK1921" s="305" t="s">
        <v>115</v>
      </c>
      <c r="BL1921" s="305">
        <v>0.4</v>
      </c>
      <c r="BM1921" s="307"/>
      <c r="BN1921" s="307"/>
      <c r="BO1921" s="307"/>
      <c r="BP1921" s="307"/>
      <c r="BQ1921" s="307"/>
      <c r="BR1921" s="307">
        <v>12</v>
      </c>
      <c r="BS1921" s="307">
        <v>12</v>
      </c>
      <c r="BT1921" s="307"/>
      <c r="BU1921" s="307"/>
      <c r="BV1921" s="309"/>
      <c r="BW1921" s="310"/>
      <c r="BX1921" s="305"/>
      <c r="BY1921" s="308"/>
      <c r="BZ1921" s="308"/>
      <c r="CA1921" s="308"/>
      <c r="CB1921" s="308"/>
      <c r="CC1921" s="307"/>
      <c r="CD1921" s="305"/>
      <c r="CE1921" s="310"/>
      <c r="CF1921" s="305"/>
      <c r="CG1921" s="308"/>
      <c r="CH1921" s="308"/>
      <c r="CI1921" s="308"/>
      <c r="CJ1921" s="308"/>
      <c r="CK1921" s="307"/>
      <c r="CL1921" s="307"/>
      <c r="CM1921" s="307"/>
      <c r="CN1921" s="311"/>
      <c r="CO1921" s="305"/>
      <c r="CP1921" s="305"/>
      <c r="CQ1921" s="308"/>
      <c r="CR1921" s="308"/>
      <c r="CS1921" s="308"/>
      <c r="CT1921" s="308"/>
      <c r="CW1921" s="318" t="s">
        <v>4991</v>
      </c>
      <c r="CX1921" s="318" t="s">
        <v>5000</v>
      </c>
      <c r="CY1921" s="320" t="s">
        <v>925</v>
      </c>
      <c r="CZ1921" s="319" t="s">
        <v>53</v>
      </c>
      <c r="DA1921" s="319" t="s">
        <v>53</v>
      </c>
      <c r="DB1921" s="319">
        <v>30</v>
      </c>
      <c r="DC1921" s="319">
        <v>150</v>
      </c>
      <c r="DD1921" s="319">
        <v>6</v>
      </c>
      <c r="DE1921" s="319">
        <v>6</v>
      </c>
      <c r="DF1921" s="319" t="s">
        <v>48</v>
      </c>
    </row>
    <row r="1922" spans="1:110" s="299" customFormat="1" ht="16" customHeight="1">
      <c r="A1922" s="297" t="s">
        <v>7272</v>
      </c>
      <c r="B1922" s="297" t="s">
        <v>7272</v>
      </c>
      <c r="C1922" s="119" t="s">
        <v>115</v>
      </c>
      <c r="D1922" s="119" t="s">
        <v>4991</v>
      </c>
      <c r="E1922" s="119" t="s">
        <v>5009</v>
      </c>
      <c r="F1922" s="298">
        <v>1922</v>
      </c>
      <c r="G1922" s="119"/>
      <c r="H1922" s="119"/>
      <c r="I1922" s="119"/>
      <c r="J1922" s="119"/>
      <c r="K1922" s="119" t="s">
        <v>378</v>
      </c>
      <c r="L1922" s="119"/>
      <c r="M1922" s="119" t="s">
        <v>147</v>
      </c>
      <c r="N1922" s="119"/>
      <c r="O1922" s="119"/>
      <c r="P1922" s="119"/>
      <c r="Q1922" s="119"/>
      <c r="R1922" s="119">
        <v>1</v>
      </c>
      <c r="S1922" s="119"/>
      <c r="T1922" s="119"/>
      <c r="U1922" s="119"/>
      <c r="V1922" s="119"/>
      <c r="W1922" s="119"/>
      <c r="X1922" s="119" t="s">
        <v>7273</v>
      </c>
      <c r="Y1922" s="119" t="s">
        <v>7274</v>
      </c>
      <c r="Z1922" s="119" t="s">
        <v>7275</v>
      </c>
      <c r="AA1922" s="119" t="s">
        <v>7276</v>
      </c>
      <c r="AB1922" s="119" t="s">
        <v>1209</v>
      </c>
      <c r="AD1922" s="300"/>
      <c r="AE1922" s="304"/>
      <c r="AF1922" s="297"/>
      <c r="AG1922" s="355">
        <v>0</v>
      </c>
      <c r="AH1922" s="297" t="s">
        <v>7272</v>
      </c>
      <c r="AI1922" s="297" t="s">
        <v>7272</v>
      </c>
      <c r="AJ1922" s="302">
        <v>4</v>
      </c>
      <c r="AX1922" s="303"/>
      <c r="AZ1922" s="303"/>
      <c r="BB1922" s="304"/>
      <c r="BC1922" s="304"/>
      <c r="BD1922" s="303"/>
      <c r="BE1922" s="303"/>
      <c r="BF1922" s="305"/>
      <c r="BG1922" s="305"/>
      <c r="BH1922" s="306" t="s">
        <v>4991</v>
      </c>
      <c r="BI1922" s="163"/>
      <c r="BJ1922" s="305" t="s">
        <v>110</v>
      </c>
      <c r="BK1922" s="305" t="s">
        <v>115</v>
      </c>
      <c r="BL1922" s="305">
        <v>0.4</v>
      </c>
      <c r="BM1922" s="307"/>
      <c r="BN1922" s="307"/>
      <c r="BO1922" s="307"/>
      <c r="BP1922" s="307"/>
      <c r="BQ1922" s="307"/>
      <c r="BR1922" s="307">
        <v>12</v>
      </c>
      <c r="BS1922" s="307">
        <v>12</v>
      </c>
      <c r="BT1922" s="307"/>
      <c r="BU1922" s="307"/>
      <c r="BV1922" s="309"/>
      <c r="BW1922" s="310"/>
      <c r="BX1922" s="305"/>
      <c r="BY1922" s="308"/>
      <c r="BZ1922" s="308"/>
      <c r="CA1922" s="308"/>
      <c r="CB1922" s="308"/>
      <c r="CC1922" s="307"/>
      <c r="CD1922" s="305"/>
      <c r="CE1922" s="310"/>
      <c r="CF1922" s="305"/>
      <c r="CG1922" s="308"/>
      <c r="CH1922" s="308"/>
      <c r="CI1922" s="308"/>
      <c r="CJ1922" s="308"/>
      <c r="CK1922" s="307"/>
      <c r="CL1922" s="307"/>
      <c r="CM1922" s="307"/>
      <c r="CN1922" s="311"/>
      <c r="CO1922" s="305"/>
      <c r="CP1922" s="305"/>
      <c r="CQ1922" s="308"/>
      <c r="CR1922" s="308"/>
      <c r="CS1922" s="308"/>
      <c r="CT1922" s="308"/>
      <c r="CW1922" s="318" t="s">
        <v>4991</v>
      </c>
      <c r="CX1922" s="318" t="s">
        <v>5009</v>
      </c>
      <c r="CY1922" s="320" t="s">
        <v>925</v>
      </c>
      <c r="CZ1922" s="319" t="s">
        <v>53</v>
      </c>
      <c r="DA1922" s="319" t="s">
        <v>53</v>
      </c>
      <c r="DB1922" s="319">
        <v>30</v>
      </c>
      <c r="DC1922" s="319">
        <v>150</v>
      </c>
      <c r="DD1922" s="319">
        <v>6</v>
      </c>
      <c r="DE1922" s="319">
        <v>6</v>
      </c>
      <c r="DF1922" s="319" t="s">
        <v>48</v>
      </c>
    </row>
    <row r="1923" spans="1:110" s="299" customFormat="1" ht="16" customHeight="1">
      <c r="A1923" s="297" t="s">
        <v>7277</v>
      </c>
      <c r="B1923" s="297" t="s">
        <v>7277</v>
      </c>
      <c r="C1923" s="119" t="s">
        <v>115</v>
      </c>
      <c r="D1923" s="119" t="s">
        <v>4991</v>
      </c>
      <c r="E1923" s="119" t="s">
        <v>5018</v>
      </c>
      <c r="F1923" s="298">
        <v>1923</v>
      </c>
      <c r="G1923" s="119"/>
      <c r="H1923" s="119"/>
      <c r="I1923" s="119"/>
      <c r="J1923" s="119"/>
      <c r="K1923" s="119" t="s">
        <v>378</v>
      </c>
      <c r="L1923" s="119"/>
      <c r="M1923" s="119" t="s">
        <v>147</v>
      </c>
      <c r="N1923" s="119"/>
      <c r="O1923" s="119"/>
      <c r="P1923" s="119"/>
      <c r="Q1923" s="119"/>
      <c r="R1923" s="119">
        <v>1</v>
      </c>
      <c r="S1923" s="119"/>
      <c r="T1923" s="119"/>
      <c r="U1923" s="119"/>
      <c r="V1923" s="119"/>
      <c r="W1923" s="119"/>
      <c r="X1923" s="119" t="s">
        <v>7278</v>
      </c>
      <c r="Y1923" s="119" t="s">
        <v>7279</v>
      </c>
      <c r="Z1923" s="119" t="s">
        <v>7280</v>
      </c>
      <c r="AA1923" s="119" t="s">
        <v>7281</v>
      </c>
      <c r="AB1923" s="119" t="s">
        <v>1209</v>
      </c>
      <c r="AD1923" s="300"/>
      <c r="AE1923" s="304"/>
      <c r="AF1923" s="297"/>
      <c r="AG1923" s="355">
        <v>0</v>
      </c>
      <c r="AH1923" s="297" t="s">
        <v>7277</v>
      </c>
      <c r="AI1923" s="297" t="s">
        <v>7277</v>
      </c>
      <c r="AJ1923" s="302">
        <v>4</v>
      </c>
      <c r="AX1923" s="303"/>
      <c r="AZ1923" s="303"/>
      <c r="BB1923" s="304"/>
      <c r="BC1923" s="304"/>
      <c r="BD1923" s="303"/>
      <c r="BE1923" s="303"/>
      <c r="BF1923" s="305"/>
      <c r="BG1923" s="305"/>
      <c r="BH1923" s="306" t="s">
        <v>4991</v>
      </c>
      <c r="BI1923" s="163"/>
      <c r="BJ1923" s="305" t="s">
        <v>110</v>
      </c>
      <c r="BK1923" s="305" t="s">
        <v>115</v>
      </c>
      <c r="BL1923" s="305">
        <v>0.4</v>
      </c>
      <c r="BM1923" s="307"/>
      <c r="BN1923" s="307"/>
      <c r="BO1923" s="307"/>
      <c r="BP1923" s="307"/>
      <c r="BQ1923" s="307"/>
      <c r="BR1923" s="307">
        <v>12</v>
      </c>
      <c r="BS1923" s="307">
        <v>12</v>
      </c>
      <c r="BT1923" s="307"/>
      <c r="BU1923" s="307"/>
      <c r="BV1923" s="309"/>
      <c r="BW1923" s="310"/>
      <c r="BX1923" s="305"/>
      <c r="BY1923" s="308"/>
      <c r="BZ1923" s="308"/>
      <c r="CA1923" s="308"/>
      <c r="CB1923" s="308"/>
      <c r="CC1923" s="307"/>
      <c r="CD1923" s="305"/>
      <c r="CE1923" s="310"/>
      <c r="CF1923" s="305"/>
      <c r="CG1923" s="308"/>
      <c r="CH1923" s="308"/>
      <c r="CI1923" s="308"/>
      <c r="CJ1923" s="308"/>
      <c r="CK1923" s="307"/>
      <c r="CL1923" s="307"/>
      <c r="CM1923" s="307"/>
      <c r="CN1923" s="311"/>
      <c r="CO1923" s="305"/>
      <c r="CP1923" s="305"/>
      <c r="CQ1923" s="308"/>
      <c r="CR1923" s="308"/>
      <c r="CS1923" s="308"/>
      <c r="CT1923" s="308"/>
      <c r="CW1923" s="318" t="s">
        <v>4991</v>
      </c>
      <c r="CX1923" s="318" t="s">
        <v>5018</v>
      </c>
      <c r="CY1923" s="320" t="s">
        <v>925</v>
      </c>
      <c r="CZ1923" s="319" t="s">
        <v>53</v>
      </c>
      <c r="DA1923" s="319" t="s">
        <v>53</v>
      </c>
      <c r="DB1923" s="319">
        <v>30</v>
      </c>
      <c r="DC1923" s="319">
        <v>150</v>
      </c>
      <c r="DD1923" s="319">
        <v>6</v>
      </c>
      <c r="DE1923" s="319">
        <v>6</v>
      </c>
      <c r="DF1923" s="319" t="s">
        <v>48</v>
      </c>
    </row>
  </sheetData>
  <autoFilter ref="BC40:BC199" xr:uid="{00000000-0009-0000-0000-000000000000}"/>
  <mergeCells count="35">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 ref="CC35:CK35"/>
    <mergeCell ref="AT36:BA36"/>
    <mergeCell ref="BU35:BX35"/>
    <mergeCell ref="BY2:BZ2"/>
    <mergeCell ref="BU7:BX7"/>
    <mergeCell ref="BY7:BZ7"/>
    <mergeCell ref="BR2:BX2"/>
    <mergeCell ref="BD15:BE16"/>
    <mergeCell ref="BF15:BG16"/>
    <mergeCell ref="BH15:BI16"/>
    <mergeCell ref="BB12:BC12"/>
    <mergeCell ref="BB10:BD10"/>
    <mergeCell ref="AK7:AP7"/>
    <mergeCell ref="BL2:BM2"/>
    <mergeCell ref="BN2:BQ2"/>
    <mergeCell ref="BF2:BG2"/>
    <mergeCell ref="BH2:BI2"/>
    <mergeCell ref="AK5:AP5"/>
    <mergeCell ref="AT5:AY5"/>
    <mergeCell ref="AT7:AY7"/>
  </mergeCells>
  <conditionalFormatting sqref="A1:A27">
    <cfRule type="duplicateValues" dxfId="10" priority="8"/>
  </conditionalFormatting>
  <conditionalFormatting sqref="A28:A40 A821:A1048576">
    <cfRule type="duplicateValues" dxfId="9" priority="22"/>
  </conditionalFormatting>
  <conditionalFormatting sqref="A41:A820">
    <cfRule type="duplicateValues" dxfId="8" priority="1"/>
  </conditionalFormatting>
  <dataValidations count="2">
    <dataValidation type="list" allowBlank="1" showInputMessage="1" showErrorMessage="1" sqref="DF1500:DF1923 DF1430:DF1438" xr:uid="{4F801720-F52E-F94F-ADD7-D5F912FFF8FC}">
      <formula1>routing</formula1>
    </dataValidation>
    <dataValidation type="list" allowBlank="1" showInputMessage="1" showErrorMessage="1" sqref="CZ1500:DA1923 CZ1430:DA1438" xr:uid="{0BF97B9B-9F53-A840-B75A-61D5B421084A}">
      <formula1>lineoffsetkind</formula1>
    </dataValidation>
  </dataValidation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X802"/>
  <sheetViews>
    <sheetView tabSelected="1" zoomScale="92" zoomScaleNormal="90" workbookViewId="0">
      <pane xSplit="12480" ySplit="2380" topLeftCell="D1" activePane="bottomRight"/>
      <selection activeCell="D1" sqref="D1:D1048576"/>
      <selection pane="topRight" activeCell="Y2" sqref="Y2"/>
      <selection pane="bottomLeft" activeCell="C6" sqref="C6"/>
      <selection pane="bottomRight" activeCell="L4" sqref="L4:L9"/>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30" width="16" style="236"/>
    <col min="31" max="31" width="16" style="276"/>
    <col min="32" max="32" width="55.1640625" style="276" customWidth="1"/>
    <col min="33" max="33" width="4.33203125" style="236" customWidth="1"/>
    <col min="34" max="35" width="16" style="244"/>
    <col min="36" max="37" width="26.6640625" style="244" customWidth="1"/>
    <col min="38" max="42" width="37.5" style="241" customWidth="1"/>
    <col min="43" max="16384" width="16" style="236"/>
  </cols>
  <sheetData>
    <row r="1" spans="1:42" s="283" customFormat="1" ht="85" customHeight="1">
      <c r="A1" s="277" t="s">
        <v>303</v>
      </c>
      <c r="B1" s="270" t="s">
        <v>264</v>
      </c>
      <c r="C1" s="278" t="s">
        <v>265</v>
      </c>
      <c r="D1" s="279" t="s">
        <v>266</v>
      </c>
      <c r="E1" s="279" t="s">
        <v>319</v>
      </c>
      <c r="F1" s="279" t="s">
        <v>260</v>
      </c>
      <c r="G1" s="279" t="s">
        <v>107</v>
      </c>
      <c r="H1" s="279" t="s">
        <v>108</v>
      </c>
      <c r="I1" s="279" t="s">
        <v>89</v>
      </c>
      <c r="J1" s="279" t="s">
        <v>90</v>
      </c>
      <c r="K1" s="279" t="s">
        <v>59</v>
      </c>
      <c r="L1" s="279" t="s">
        <v>262</v>
      </c>
      <c r="M1" s="279" t="s">
        <v>225</v>
      </c>
      <c r="N1" s="279" t="s">
        <v>95</v>
      </c>
      <c r="O1" s="279" t="s">
        <v>85</v>
      </c>
      <c r="P1" s="279" t="s">
        <v>84</v>
      </c>
      <c r="Q1" s="279" t="s">
        <v>60</v>
      </c>
      <c r="R1" s="279" t="s">
        <v>224</v>
      </c>
      <c r="S1" s="279" t="s">
        <v>247</v>
      </c>
      <c r="T1" s="279" t="s">
        <v>92</v>
      </c>
      <c r="U1" s="279" t="s">
        <v>267</v>
      </c>
      <c r="V1" s="279" t="s">
        <v>79</v>
      </c>
      <c r="W1" s="283" t="s">
        <v>375</v>
      </c>
      <c r="X1" s="283" t="s">
        <v>376</v>
      </c>
      <c r="Y1" s="283" t="s">
        <v>86</v>
      </c>
      <c r="Z1" s="283" t="s">
        <v>93</v>
      </c>
      <c r="AA1" s="283" t="s">
        <v>87</v>
      </c>
      <c r="AB1" s="283" t="s">
        <v>94</v>
      </c>
      <c r="AC1" s="283" t="s">
        <v>55</v>
      </c>
      <c r="AD1" s="283" t="s">
        <v>56</v>
      </c>
      <c r="AE1" s="275" t="s">
        <v>261</v>
      </c>
      <c r="AF1" s="275" t="s">
        <v>263</v>
      </c>
      <c r="AG1" s="280"/>
      <c r="AH1" s="243" t="s">
        <v>310</v>
      </c>
      <c r="AI1" s="243" t="s">
        <v>309</v>
      </c>
      <c r="AJ1" s="243" t="s">
        <v>311</v>
      </c>
      <c r="AK1" s="243" t="s">
        <v>312</v>
      </c>
      <c r="AL1" s="281" t="s">
        <v>315</v>
      </c>
      <c r="AM1" s="282" t="s">
        <v>317</v>
      </c>
      <c r="AN1" s="281" t="s">
        <v>339</v>
      </c>
      <c r="AO1" s="282" t="s">
        <v>340</v>
      </c>
      <c r="AP1" s="281" t="s">
        <v>342</v>
      </c>
    </row>
    <row r="2" spans="1:42" ht="23" customHeight="1">
      <c r="A2" s="267"/>
      <c r="B2" s="268"/>
      <c r="C2" s="269"/>
      <c r="D2" s="268"/>
      <c r="E2" s="268"/>
      <c r="F2" s="268"/>
      <c r="G2" s="268"/>
      <c r="H2" s="268"/>
      <c r="I2" s="268"/>
      <c r="J2" s="267"/>
      <c r="K2" s="267"/>
      <c r="L2" s="267"/>
      <c r="M2" s="267"/>
      <c r="N2" s="268"/>
      <c r="O2" s="268"/>
      <c r="P2" s="267"/>
      <c r="Q2" s="267"/>
      <c r="R2" s="267"/>
      <c r="S2" s="267"/>
      <c r="T2" s="267"/>
      <c r="U2" s="267"/>
      <c r="V2" s="267"/>
      <c r="AE2" s="268"/>
      <c r="AF2" s="268"/>
      <c r="AH2" s="81"/>
      <c r="AI2" s="81"/>
      <c r="AJ2" s="81"/>
      <c r="AK2" s="81"/>
      <c r="AL2" s="242"/>
      <c r="AM2" s="240"/>
      <c r="AN2" s="242"/>
      <c r="AO2" s="240"/>
      <c r="AP2" s="242"/>
    </row>
    <row r="3" spans="1:42" ht="23" customHeight="1">
      <c r="A3" t="s">
        <v>926</v>
      </c>
      <c r="B3"/>
      <c r="C3" t="s">
        <v>318</v>
      </c>
      <c r="D3" t="s">
        <v>318</v>
      </c>
      <c r="E3"/>
      <c r="F3"/>
      <c r="G3"/>
      <c r="H3"/>
      <c r="I3"/>
      <c r="J3"/>
      <c r="K3">
        <v>1</v>
      </c>
      <c r="L3" t="s">
        <v>120</v>
      </c>
      <c r="M3" t="s">
        <v>7282</v>
      </c>
      <c r="N3" t="s">
        <v>7283</v>
      </c>
      <c r="O3" t="s">
        <v>7284</v>
      </c>
      <c r="P3" t="s">
        <v>7285</v>
      </c>
      <c r="Q3"/>
      <c r="R3"/>
      <c r="S3"/>
      <c r="T3"/>
      <c r="U3" t="s">
        <v>197</v>
      </c>
      <c r="V3" t="s">
        <v>927</v>
      </c>
      <c r="W3"/>
      <c r="X3"/>
      <c r="Y3" t="s">
        <v>378</v>
      </c>
      <c r="Z3" t="s">
        <v>378</v>
      </c>
      <c r="AA3" t="s">
        <v>147</v>
      </c>
      <c r="AB3" t="s">
        <v>378</v>
      </c>
      <c r="AC3"/>
      <c r="AD3"/>
      <c r="AE3"/>
      <c r="AF3"/>
      <c r="AG3"/>
      <c r="AH3" s="81" t="str">
        <f>IF(M3="",IFERROR(VLOOKUP($U3,scriv!$C$2:$AK$802,32,FALSE),""),M3)</f>
        <v>fadeOn,0.8</v>
      </c>
      <c r="AI3" s="81" t="str">
        <f>IF(N3="",IFERROR(VLOOKUP($U3,scriv!$C$2:$AK$802,33,FALSE),""),N3)</f>
        <v>fadeOff,0.8</v>
      </c>
      <c r="AJ3" s="81" t="str">
        <f>IF(O3="",IFERROR(VLOOKUP($U3,scriv!$C$2:$AK$802,34,FALSE),""),O3)</f>
        <v>fadeOpen,1.2</v>
      </c>
      <c r="AK3" s="81" t="str">
        <f>IF(P3="",IFERROR(VLOOKUP($U3,scriv!$C$2:$AK$802,35,FALSE),""),P3)</f>
        <v>fadeClose,1.2</v>
      </c>
      <c r="AL3" s="242" t="str">
        <f>SUBSTITUTE(SUBSTITUTE(SUBSTITUTE(SUBSTITUTE(SUBSTITUTE(SUBSTITUTE(SUBSTITUTE(SUBSTITUTE(SUBSTITUTE(SUBSTITUTE(SUBSTITUTE(SUBSTITUTE(
C3,
":",""),
".",""),
"/",""),
"|",""),
",",""),
" ",""),
"'",""),
"(",""),
")",""),
"&amp;",""),
"!",""),
"?","")</f>
        <v>Map</v>
      </c>
      <c r="AM3" s="240" t="str">
        <f>SUBSTITUTE(SUBSTITUTE(SUBSTITUTE(SUBSTITUTE(SUBSTITUTE(SUBSTITUTE(SUBSTITUTE(SUBSTITUTE(SUBSTITUTE(SUBSTITUTE(SUBSTITUTE(SUBSTITUTE(
U3,
":",""),
".",""),
"/",""),
"|",""),
",",""),
" ",""),
"'",""),
"(",""),
")",""),
"&amp;",""),
"!",""),
"?","")</f>
        <v/>
      </c>
      <c r="AN3" s="242" t="str">
        <f>IF(G3&lt;&gt;"",SUBSTITUTE(SUBSTITUTE(SUBSTITUTE(SUBSTITUTE(SUBSTITUTE(SUBSTITUTE(SUBSTITUTE(SUBSTITUTE(SUBSTITUTE(SUBSTITUTE(SUBSTITUTE(SUBSTITUTE(
G3,
":",""),
".",""),
"/",""),
"|",""),
",",""),
" ",""),
"'",""),
"(",""),
")",""),
"&amp;",""),
"!",""),
"?",""),
IF(H3&lt;&gt;"",AM3,""))</f>
        <v/>
      </c>
      <c r="AO3" s="240" t="str">
        <f>SUBSTITUTE(SUBSTITUTE(SUBSTITUTE(SUBSTITUTE(SUBSTITUTE(SUBSTITUTE(SUBSTITUTE(SUBSTITUTE(SUBSTITUTE(SUBSTITUTE(SUBSTITUTE(SUBSTITUTE(
H3,
":",""),
".",""),
"/",""),
"|",""),
",",""),
" ",""),
"'",""),
"(",""),
")",""),
"&amp;",""),
"!",""),
"?","")</f>
        <v/>
      </c>
      <c r="AP3" s="242" t="str">
        <f>SUBSTITUTE(SUBSTITUTE(SUBSTITUTE(SUBSTITUTE(SUBSTITUTE(SUBSTITUTE(SUBSTITUTE(SUBSTITUTE(SUBSTITUTE(SUBSTITUTE(SUBSTITUTE(
F3,
":",""),
".",""),
"/",""),
"|",""),
",",""),
"'",""),
"(",""),
")",""),
"&amp;",""),
"!",""),
"?","")</f>
        <v/>
      </c>
    </row>
    <row r="4" spans="1:42" ht="23" customHeight="1">
      <c r="A4" t="s">
        <v>926</v>
      </c>
      <c r="B4">
        <v>1</v>
      </c>
      <c r="C4" t="s">
        <v>928</v>
      </c>
      <c r="D4" t="s">
        <v>928</v>
      </c>
      <c r="E4"/>
      <c r="F4"/>
      <c r="G4"/>
      <c r="H4"/>
      <c r="I4"/>
      <c r="J4"/>
      <c r="K4"/>
      <c r="L4" t="s">
        <v>120</v>
      </c>
      <c r="M4"/>
      <c r="N4"/>
      <c r="O4"/>
      <c r="P4"/>
      <c r="Q4"/>
      <c r="R4"/>
      <c r="S4"/>
      <c r="T4"/>
      <c r="U4" t="s">
        <v>318</v>
      </c>
      <c r="V4" t="s">
        <v>929</v>
      </c>
      <c r="W4"/>
      <c r="X4"/>
      <c r="Y4"/>
      <c r="Z4"/>
      <c r="AA4"/>
      <c r="AB4"/>
      <c r="AC4"/>
      <c r="AD4"/>
      <c r="AE4"/>
      <c r="AF4"/>
      <c r="AG4"/>
      <c r="AH4" s="81" t="str">
        <f>IF(M4="",IFERROR(VLOOKUP($U4,scriv!$C$2:$AK$802,32,FALSE),""),M4)</f>
        <v>fadeOn,0.8</v>
      </c>
      <c r="AI4" s="81" t="str">
        <f>IF(N4="",IFERROR(VLOOKUP($U4,scriv!$C$2:$AK$802,33,FALSE),""),N4)</f>
        <v>fadeOff,0.8</v>
      </c>
      <c r="AJ4" s="81" t="str">
        <f>IF(O4="",IFERROR(VLOOKUP($U4,scriv!$C$2:$AK$802,34,FALSE),""),O4)</f>
        <v>fadeOpen,1.2</v>
      </c>
      <c r="AK4" s="81" t="str">
        <f>IF(P4="",IFERROR(VLOOKUP($U4,scriv!$C$2:$AK$802,35,FALSE),""),P4)</f>
        <v>fadeClose,1.2</v>
      </c>
      <c r="AL4" s="242" t="str">
        <f>SUBSTITUTE(SUBSTITUTE(SUBSTITUTE(SUBSTITUTE(SUBSTITUTE(SUBSTITUTE(SUBSTITUTE(SUBSTITUTE(SUBSTITUTE(SUBSTITUTE(SUBSTITUTE(SUBSTITUTE(
C4,
":",""),
".",""),
"/",""),
"|",""),
",",""),
" ",""),
"'",""),
"(",""),
")",""),
"&amp;",""),
"!",""),
"?","")</f>
        <v>Annotations</v>
      </c>
      <c r="AM4" s="240" t="str">
        <f>SUBSTITUTE(SUBSTITUTE(SUBSTITUTE(SUBSTITUTE(SUBSTITUTE(SUBSTITUTE(SUBSTITUTE(SUBSTITUTE(SUBSTITUTE(SUBSTITUTE(SUBSTITUTE(SUBSTITUTE(
U4,
":",""),
".",""),
"/",""),
"|",""),
",",""),
" ",""),
"'",""),
"(",""),
")",""),
"&amp;",""),
"!",""),
"?","")</f>
        <v>Map</v>
      </c>
      <c r="AN4" s="242" t="str">
        <f>IF(G4&lt;&gt;"",SUBSTITUTE(SUBSTITUTE(SUBSTITUTE(SUBSTITUTE(SUBSTITUTE(SUBSTITUTE(SUBSTITUTE(SUBSTITUTE(SUBSTITUTE(SUBSTITUTE(SUBSTITUTE(SUBSTITUTE(
G4,
":",""),
".",""),
"/",""),
"|",""),
",",""),
" ",""),
"'",""),
"(",""),
")",""),
"&amp;",""),
"!",""),
"?",""),
IF(H4&lt;&gt;"",AM4,""))</f>
        <v/>
      </c>
      <c r="AO4" s="240" t="str">
        <f>SUBSTITUTE(SUBSTITUTE(SUBSTITUTE(SUBSTITUTE(SUBSTITUTE(SUBSTITUTE(SUBSTITUTE(SUBSTITUTE(SUBSTITUTE(SUBSTITUTE(SUBSTITUTE(SUBSTITUTE(
H4,
":",""),
".",""),
"/",""),
"|",""),
",",""),
" ",""),
"'",""),
"(",""),
")",""),
"&amp;",""),
"!",""),
"?","")</f>
        <v/>
      </c>
      <c r="AP4" s="242" t="str">
        <f>SUBSTITUTE(SUBSTITUTE(SUBSTITUTE(SUBSTITUTE(SUBSTITUTE(SUBSTITUTE(SUBSTITUTE(SUBSTITUTE(SUBSTITUTE(SUBSTITUTE(SUBSTITUTE(
F4,
":",""),
".",""),
"/",""),
"|",""),
",",""),
"'",""),
"(",""),
")",""),
"&amp;",""),
"!",""),
"?","")</f>
        <v/>
      </c>
    </row>
    <row r="5" spans="1:42" ht="23" customHeight="1">
      <c r="A5" t="s">
        <v>926</v>
      </c>
      <c r="B5">
        <v>1.1000000000000001</v>
      </c>
      <c r="C5" t="s">
        <v>930</v>
      </c>
      <c r="D5" t="s">
        <v>930</v>
      </c>
      <c r="E5"/>
      <c r="F5" t="s">
        <v>7290</v>
      </c>
      <c r="G5"/>
      <c r="H5"/>
      <c r="I5"/>
      <c r="J5"/>
      <c r="K5"/>
      <c r="L5" t="s">
        <v>120</v>
      </c>
      <c r="M5"/>
      <c r="N5"/>
      <c r="O5"/>
      <c r="P5"/>
      <c r="Q5" t="s">
        <v>7286</v>
      </c>
      <c r="R5"/>
      <c r="S5"/>
      <c r="T5"/>
      <c r="U5" t="s">
        <v>928</v>
      </c>
      <c r="V5"/>
      <c r="W5"/>
      <c r="X5"/>
      <c r="Y5"/>
      <c r="Z5"/>
      <c r="AA5"/>
      <c r="AB5"/>
      <c r="AC5"/>
      <c r="AD5"/>
      <c r="AE5" t="s">
        <v>7287</v>
      </c>
      <c r="AF5" t="s">
        <v>7287</v>
      </c>
      <c r="AG5"/>
      <c r="AH5" s="81" t="str">
        <f>IF(M5="",IFERROR(VLOOKUP($U5,scriv!$C$2:$AK$802,32,FALSE),""),M5)</f>
        <v>fadeOn,0.8</v>
      </c>
      <c r="AI5" s="81" t="str">
        <f>IF(N5="",IFERROR(VLOOKUP($U5,scriv!$C$2:$AK$802,33,FALSE),""),N5)</f>
        <v>fadeOff,0.8</v>
      </c>
      <c r="AJ5" s="81" t="str">
        <f>IF(O5="",IFERROR(VLOOKUP($U5,scriv!$C$2:$AK$802,34,FALSE),""),O5)</f>
        <v>fadeOpen,1.2</v>
      </c>
      <c r="AK5" s="81" t="str">
        <f>IF(P5="",IFERROR(VLOOKUP($U5,scriv!$C$2:$AK$802,35,FALSE),""),P5)</f>
        <v>fadeClose,1.2</v>
      </c>
      <c r="AL5" s="242" t="str">
        <f t="shared" ref="AL5:AL68" si="0">SUBSTITUTE(SUBSTITUTE(SUBSTITUTE(SUBSTITUTE(SUBSTITUTE(SUBSTITUTE(SUBSTITUTE(SUBSTITUTE(SUBSTITUTE(SUBSTITUTE(SUBSTITUTE(SUBSTITUTE(
C5,
":",""),
".",""),
"/",""),
"|",""),
",",""),
" ",""),
"'",""),
"(",""),
")",""),
"&amp;",""),
"!",""),
"?","")</f>
        <v>Annotation01</v>
      </c>
      <c r="AM5" s="240" t="str">
        <f t="shared" ref="AM5:AM68" si="1">SUBSTITUTE(SUBSTITUTE(SUBSTITUTE(SUBSTITUTE(SUBSTITUTE(SUBSTITUTE(SUBSTITUTE(SUBSTITUTE(SUBSTITUTE(SUBSTITUTE(SUBSTITUTE(SUBSTITUTE(
U5,
":",""),
".",""),
"/",""),
"|",""),
",",""),
" ",""),
"'",""),
"(",""),
")",""),
"&amp;",""),
"!",""),
"?","")</f>
        <v>Annotations</v>
      </c>
      <c r="AN5" s="242" t="str">
        <f t="shared" ref="AN5:AN68" si="2">IF(G5&lt;&gt;"",SUBSTITUTE(SUBSTITUTE(SUBSTITUTE(SUBSTITUTE(SUBSTITUTE(SUBSTITUTE(SUBSTITUTE(SUBSTITUTE(SUBSTITUTE(SUBSTITUTE(SUBSTITUTE(SUBSTITUTE(
G5,
":",""),
".",""),
"/",""),
"|",""),
",",""),
" ",""),
"'",""),
"(",""),
")",""),
"&amp;",""),
"!",""),
"?",""),
IF(H5&lt;&gt;"",AM5,""))</f>
        <v/>
      </c>
      <c r="AO5" s="240" t="str">
        <f t="shared" ref="AO5:AO68" si="3">SUBSTITUTE(SUBSTITUTE(SUBSTITUTE(SUBSTITUTE(SUBSTITUTE(SUBSTITUTE(SUBSTITUTE(SUBSTITUTE(SUBSTITUTE(SUBSTITUTE(SUBSTITUTE(SUBSTITUTE(
H5,
":",""),
".",""),
"/",""),
"|",""),
",",""),
" ",""),
"'",""),
"(",""),
")",""),
"&amp;",""),
"!",""),
"?","")</f>
        <v/>
      </c>
      <c r="AP5" s="242" t="str">
        <f t="shared" ref="AP5:AP68" si="4">SUBSTITUTE(SUBSTITUTE(SUBSTITUTE(SUBSTITUTE(SUBSTITUTE(SUBSTITUTE(SUBSTITUTE(SUBSTITUTE(SUBSTITUTE(SUBSTITUTE(SUBSTITUTE(
F5,
":",""),
".",""),
"/",""),
"|",""),
",",""),
"'",""),
"(",""),
")",""),
"&amp;",""),
"!",""),
"?","")</f>
        <v>comment inuse</v>
      </c>
    </row>
    <row r="6" spans="1:42" ht="23" customHeight="1">
      <c r="A6" t="s">
        <v>926</v>
      </c>
      <c r="B6">
        <v>1.2</v>
      </c>
      <c r="C6" t="s">
        <v>931</v>
      </c>
      <c r="D6" t="s">
        <v>931</v>
      </c>
      <c r="E6"/>
      <c r="F6" t="s">
        <v>7290</v>
      </c>
      <c r="G6"/>
      <c r="H6"/>
      <c r="I6"/>
      <c r="J6"/>
      <c r="K6"/>
      <c r="L6" t="s">
        <v>120</v>
      </c>
      <c r="M6"/>
      <c r="N6"/>
      <c r="O6"/>
      <c r="P6"/>
      <c r="Q6" t="s">
        <v>7289</v>
      </c>
      <c r="R6"/>
      <c r="S6"/>
      <c r="T6"/>
      <c r="U6" t="s">
        <v>928</v>
      </c>
      <c r="V6"/>
      <c r="W6"/>
      <c r="X6"/>
      <c r="Y6"/>
      <c r="Z6"/>
      <c r="AA6"/>
      <c r="AB6"/>
      <c r="AC6"/>
      <c r="AD6"/>
      <c r="AE6" t="s">
        <v>7287</v>
      </c>
      <c r="AF6" t="s">
        <v>7288</v>
      </c>
      <c r="AG6"/>
      <c r="AH6" s="81" t="str">
        <f>IF(M6="",IFERROR(VLOOKUP($U6,scriv!$C$2:$AK$802,32,FALSE),""),M6)</f>
        <v>fadeOn,0.8</v>
      </c>
      <c r="AI6" s="81" t="str">
        <f>IF(N6="",IFERROR(VLOOKUP($U6,scriv!$C$2:$AK$802,33,FALSE),""),N6)</f>
        <v>fadeOff,0.8</v>
      </c>
      <c r="AJ6" s="81" t="str">
        <f>IF(O6="",IFERROR(VLOOKUP($U6,scriv!$C$2:$AK$802,34,FALSE),""),O6)</f>
        <v>fadeOpen,1.2</v>
      </c>
      <c r="AK6" s="81" t="str">
        <f>IF(P6="",IFERROR(VLOOKUP($U6,scriv!$C$2:$AK$802,35,FALSE),""),P6)</f>
        <v>fadeClose,1.2</v>
      </c>
      <c r="AL6" s="242" t="str">
        <f t="shared" si="0"/>
        <v>Annotation02</v>
      </c>
      <c r="AM6" s="240" t="str">
        <f t="shared" si="1"/>
        <v>Annotations</v>
      </c>
      <c r="AN6" s="242" t="str">
        <f t="shared" si="2"/>
        <v/>
      </c>
      <c r="AO6" s="240" t="str">
        <f t="shared" si="3"/>
        <v/>
      </c>
      <c r="AP6" s="242" t="str">
        <f t="shared" si="4"/>
        <v>comment inuse</v>
      </c>
    </row>
    <row r="7" spans="1:42" ht="23" customHeight="1">
      <c r="A7" t="s">
        <v>926</v>
      </c>
      <c r="B7">
        <v>1.3</v>
      </c>
      <c r="C7" t="s">
        <v>932</v>
      </c>
      <c r="D7" t="s">
        <v>932</v>
      </c>
      <c r="E7"/>
      <c r="F7" t="s">
        <v>7291</v>
      </c>
      <c r="G7"/>
      <c r="H7"/>
      <c r="I7"/>
      <c r="J7"/>
      <c r="K7"/>
      <c r="L7" t="s">
        <v>120</v>
      </c>
      <c r="M7"/>
      <c r="N7"/>
      <c r="O7"/>
      <c r="P7"/>
      <c r="Q7"/>
      <c r="R7"/>
      <c r="S7"/>
      <c r="T7"/>
      <c r="U7" t="s">
        <v>928</v>
      </c>
      <c r="V7"/>
      <c r="W7"/>
      <c r="X7"/>
      <c r="Y7"/>
      <c r="Z7"/>
      <c r="AA7"/>
      <c r="AB7"/>
      <c r="AC7"/>
      <c r="AD7"/>
      <c r="AE7"/>
      <c r="AF7"/>
      <c r="AG7"/>
      <c r="AH7" s="81" t="str">
        <f>IF(M7="",IFERROR(VLOOKUP($U7,scriv!$C$2:$AK$802,32,FALSE),""),M7)</f>
        <v>fadeOn,0.8</v>
      </c>
      <c r="AI7" s="81" t="str">
        <f>IF(N7="",IFERROR(VLOOKUP($U7,scriv!$C$2:$AK$802,33,FALSE),""),N7)</f>
        <v>fadeOff,0.8</v>
      </c>
      <c r="AJ7" s="81" t="str">
        <f>IF(O7="",IFERROR(VLOOKUP($U7,scriv!$C$2:$AK$802,34,FALSE),""),O7)</f>
        <v>fadeOpen,1.2</v>
      </c>
      <c r="AK7" s="81" t="str">
        <f>IF(P7="",IFERROR(VLOOKUP($U7,scriv!$C$2:$AK$802,35,FALSE),""),P7)</f>
        <v>fadeClose,1.2</v>
      </c>
      <c r="AL7" s="242" t="str">
        <f t="shared" si="0"/>
        <v>Annotation03</v>
      </c>
      <c r="AM7" s="240" t="str">
        <f t="shared" si="1"/>
        <v>Annotations</v>
      </c>
      <c r="AN7" s="242" t="str">
        <f t="shared" si="2"/>
        <v/>
      </c>
      <c r="AO7" s="240" t="str">
        <f t="shared" si="3"/>
        <v/>
      </c>
      <c r="AP7" s="242" t="str">
        <f t="shared" si="4"/>
        <v>comment unused</v>
      </c>
    </row>
    <row r="8" spans="1:42" ht="23" customHeight="1">
      <c r="A8" t="s">
        <v>926</v>
      </c>
      <c r="B8">
        <v>1.4</v>
      </c>
      <c r="C8" t="s">
        <v>933</v>
      </c>
      <c r="D8" t="s">
        <v>933</v>
      </c>
      <c r="E8"/>
      <c r="F8" t="s">
        <v>7291</v>
      </c>
      <c r="G8"/>
      <c r="H8"/>
      <c r="I8"/>
      <c r="J8"/>
      <c r="K8"/>
      <c r="L8" t="s">
        <v>120</v>
      </c>
      <c r="M8"/>
      <c r="N8"/>
      <c r="O8"/>
      <c r="P8"/>
      <c r="Q8"/>
      <c r="R8"/>
      <c r="S8"/>
      <c r="T8"/>
      <c r="U8" t="s">
        <v>928</v>
      </c>
      <c r="V8"/>
      <c r="W8"/>
      <c r="X8"/>
      <c r="Y8"/>
      <c r="Z8"/>
      <c r="AA8"/>
      <c r="AB8"/>
      <c r="AC8"/>
      <c r="AD8"/>
      <c r="AE8"/>
      <c r="AF8"/>
      <c r="AG8"/>
      <c r="AH8" s="81" t="str">
        <f>IF(M8="",IFERROR(VLOOKUP($U8,scriv!$C$2:$AK$802,32,FALSE),""),M8)</f>
        <v>fadeOn,0.8</v>
      </c>
      <c r="AI8" s="81" t="str">
        <f>IF(N8="",IFERROR(VLOOKUP($U8,scriv!$C$2:$AK$802,33,FALSE),""),N8)</f>
        <v>fadeOff,0.8</v>
      </c>
      <c r="AJ8" s="81" t="str">
        <f>IF(O8="",IFERROR(VLOOKUP($U8,scriv!$C$2:$AK$802,34,FALSE),""),O8)</f>
        <v>fadeOpen,1.2</v>
      </c>
      <c r="AK8" s="81" t="str">
        <f>IF(P8="",IFERROR(VLOOKUP($U8,scriv!$C$2:$AK$802,35,FALSE),""),P8)</f>
        <v>fadeClose,1.2</v>
      </c>
      <c r="AL8" s="242" t="str">
        <f t="shared" si="0"/>
        <v>Annotation04</v>
      </c>
      <c r="AM8" s="240" t="str">
        <f t="shared" si="1"/>
        <v>Annotations</v>
      </c>
      <c r="AN8" s="242" t="str">
        <f t="shared" si="2"/>
        <v/>
      </c>
      <c r="AO8" s="240" t="str">
        <f t="shared" si="3"/>
        <v/>
      </c>
      <c r="AP8" s="242" t="str">
        <f t="shared" si="4"/>
        <v>comment unused</v>
      </c>
    </row>
    <row r="9" spans="1:42" ht="23" customHeight="1">
      <c r="A9" t="s">
        <v>926</v>
      </c>
      <c r="B9">
        <v>1.5</v>
      </c>
      <c r="C9" t="s">
        <v>934</v>
      </c>
      <c r="D9" t="s">
        <v>934</v>
      </c>
      <c r="E9"/>
      <c r="F9" t="s">
        <v>7291</v>
      </c>
      <c r="G9"/>
      <c r="H9"/>
      <c r="I9"/>
      <c r="J9"/>
      <c r="K9"/>
      <c r="L9" t="s">
        <v>120</v>
      </c>
      <c r="M9"/>
      <c r="N9"/>
      <c r="O9"/>
      <c r="P9"/>
      <c r="Q9"/>
      <c r="R9"/>
      <c r="S9"/>
      <c r="T9"/>
      <c r="U9" t="s">
        <v>928</v>
      </c>
      <c r="V9"/>
      <c r="W9"/>
      <c r="X9"/>
      <c r="Y9"/>
      <c r="Z9"/>
      <c r="AA9"/>
      <c r="AB9"/>
      <c r="AC9"/>
      <c r="AD9"/>
      <c r="AE9"/>
      <c r="AF9"/>
      <c r="AG9"/>
      <c r="AH9" s="81" t="str">
        <f>IF(M9="",IFERROR(VLOOKUP($U9,scriv!$C$2:$AK$802,32,FALSE),""),M9)</f>
        <v>fadeOn,0.8</v>
      </c>
      <c r="AI9" s="81" t="str">
        <f>IF(N9="",IFERROR(VLOOKUP($U9,scriv!$C$2:$AK$802,33,FALSE),""),N9)</f>
        <v>fadeOff,0.8</v>
      </c>
      <c r="AJ9" s="81" t="str">
        <f>IF(O9="",IFERROR(VLOOKUP($U9,scriv!$C$2:$AK$802,34,FALSE),""),O9)</f>
        <v>fadeOpen,1.2</v>
      </c>
      <c r="AK9" s="81" t="str">
        <f>IF(P9="",IFERROR(VLOOKUP($U9,scriv!$C$2:$AK$802,35,FALSE),""),P9)</f>
        <v>fadeClose,1.2</v>
      </c>
      <c r="AL9" s="242" t="str">
        <f t="shared" si="0"/>
        <v>Annotation05</v>
      </c>
      <c r="AM9" s="240" t="str">
        <f t="shared" si="1"/>
        <v>Annotations</v>
      </c>
      <c r="AN9" s="242" t="str">
        <f t="shared" si="2"/>
        <v/>
      </c>
      <c r="AO9" s="240" t="str">
        <f t="shared" si="3"/>
        <v/>
      </c>
      <c r="AP9" s="242" t="str">
        <f t="shared" si="4"/>
        <v>comment unused</v>
      </c>
    </row>
    <row r="10" spans="1:42" ht="23" customHeight="1">
      <c r="A10" t="s">
        <v>926</v>
      </c>
      <c r="B10">
        <v>2</v>
      </c>
      <c r="C10" t="s">
        <v>935</v>
      </c>
      <c r="D10" t="s">
        <v>935</v>
      </c>
      <c r="E10"/>
      <c r="F10"/>
      <c r="G10"/>
      <c r="H10"/>
      <c r="I10"/>
      <c r="J10"/>
      <c r="K10"/>
      <c r="L10"/>
      <c r="M10"/>
      <c r="N10"/>
      <c r="O10"/>
      <c r="P10"/>
      <c r="Q10"/>
      <c r="R10"/>
      <c r="S10"/>
      <c r="T10"/>
      <c r="U10" t="s">
        <v>318</v>
      </c>
      <c r="V10"/>
      <c r="W10"/>
      <c r="X10"/>
      <c r="Y10"/>
      <c r="Z10"/>
      <c r="AA10"/>
      <c r="AB10"/>
      <c r="AC10"/>
      <c r="AD10"/>
      <c r="AE10"/>
      <c r="AF10"/>
      <c r="AG10"/>
      <c r="AH10" s="81" t="str">
        <f>IF(M10="",IFERROR(VLOOKUP($U10,scriv!$C$2:$AK$802,32,FALSE),""),M10)</f>
        <v>fadeOn,0.8</v>
      </c>
      <c r="AI10" s="81" t="str">
        <f>IF(N10="",IFERROR(VLOOKUP($U10,scriv!$C$2:$AK$802,33,FALSE),""),N10)</f>
        <v>fadeOff,0.8</v>
      </c>
      <c r="AJ10" s="81" t="str">
        <f>IF(O10="",IFERROR(VLOOKUP($U10,scriv!$C$2:$AK$802,34,FALSE),""),O10)</f>
        <v>fadeOpen,1.2</v>
      </c>
      <c r="AK10" s="81" t="str">
        <f>IF(P10="",IFERROR(VLOOKUP($U10,scriv!$C$2:$AK$802,35,FALSE),""),P10)</f>
        <v>fadeClose,1.2</v>
      </c>
      <c r="AL10" s="242" t="str">
        <f t="shared" si="0"/>
        <v>Story</v>
      </c>
      <c r="AM10" s="240" t="str">
        <f t="shared" si="1"/>
        <v>Map</v>
      </c>
      <c r="AN10" s="242" t="str">
        <f t="shared" si="2"/>
        <v/>
      </c>
      <c r="AO10" s="240" t="str">
        <f t="shared" si="3"/>
        <v/>
      </c>
      <c r="AP10" s="242" t="str">
        <f t="shared" si="4"/>
        <v/>
      </c>
    </row>
    <row r="11" spans="1:42" ht="23" customHeight="1">
      <c r="A11" t="s">
        <v>926</v>
      </c>
      <c r="B11">
        <v>2.1</v>
      </c>
      <c r="C11" t="s">
        <v>936</v>
      </c>
      <c r="D11" t="s">
        <v>937</v>
      </c>
      <c r="E11"/>
      <c r="F11"/>
      <c r="G11"/>
      <c r="H11"/>
      <c r="I11"/>
      <c r="J11"/>
      <c r="K11"/>
      <c r="L11"/>
      <c r="M11"/>
      <c r="N11"/>
      <c r="O11"/>
      <c r="P11"/>
      <c r="Q11"/>
      <c r="R11"/>
      <c r="S11"/>
      <c r="T11"/>
      <c r="U11" t="s">
        <v>935</v>
      </c>
      <c r="V11"/>
      <c r="W11"/>
      <c r="X11"/>
      <c r="Y11"/>
      <c r="Z11"/>
      <c r="AA11"/>
      <c r="AB11"/>
      <c r="AC11"/>
      <c r="AD11"/>
      <c r="AE11"/>
      <c r="AF11" t="s">
        <v>938</v>
      </c>
      <c r="AG11"/>
      <c r="AH11" s="81" t="str">
        <f>IF(M11="",IFERROR(VLOOKUP($U11,scriv!$C$2:$AK$802,32,FALSE),""),M11)</f>
        <v>fadeOn,0.8</v>
      </c>
      <c r="AI11" s="81" t="str">
        <f>IF(N11="",IFERROR(VLOOKUP($U11,scriv!$C$2:$AK$802,33,FALSE),""),N11)</f>
        <v>fadeOff,0.8</v>
      </c>
      <c r="AJ11" s="81" t="str">
        <f>IF(O11="",IFERROR(VLOOKUP($U11,scriv!$C$2:$AK$802,34,FALSE),""),O11)</f>
        <v>fadeOpen,1.2</v>
      </c>
      <c r="AK11" s="81" t="str">
        <f>IF(P11="",IFERROR(VLOOKUP($U11,scriv!$C$2:$AK$802,35,FALSE),""),P11)</f>
        <v>fadeClose,1.2</v>
      </c>
      <c r="AL11" s="242" t="str">
        <f t="shared" si="0"/>
        <v>OnOffOpenClose</v>
      </c>
      <c r="AM11" s="240" t="str">
        <f t="shared" si="1"/>
        <v>Story</v>
      </c>
      <c r="AN11" s="242" t="str">
        <f t="shared" si="2"/>
        <v/>
      </c>
      <c r="AO11" s="240" t="str">
        <f t="shared" si="3"/>
        <v/>
      </c>
      <c r="AP11" s="242" t="str">
        <f t="shared" si="4"/>
        <v/>
      </c>
    </row>
    <row r="12" spans="1:42" ht="23" customHeight="1">
      <c r="A12" t="s">
        <v>926</v>
      </c>
      <c r="B12" t="s">
        <v>939</v>
      </c>
      <c r="C12" t="s">
        <v>940</v>
      </c>
      <c r="D12" t="s">
        <v>941</v>
      </c>
      <c r="E12"/>
      <c r="F12"/>
      <c r="G12"/>
      <c r="H12"/>
      <c r="I12"/>
      <c r="J12"/>
      <c r="K12"/>
      <c r="L12"/>
      <c r="M12"/>
      <c r="N12"/>
      <c r="O12"/>
      <c r="P12"/>
      <c r="Q12"/>
      <c r="R12"/>
      <c r="S12"/>
      <c r="T12"/>
      <c r="U12" t="s">
        <v>936</v>
      </c>
      <c r="V12"/>
      <c r="W12" t="s">
        <v>942</v>
      </c>
      <c r="X12"/>
      <c r="Y12"/>
      <c r="Z12"/>
      <c r="AA12"/>
      <c r="AB12"/>
      <c r="AC12"/>
      <c r="AD12"/>
      <c r="AE12"/>
      <c r="AF12"/>
      <c r="AG12"/>
      <c r="AH12" s="81" t="str">
        <f>IF(M12="",IFERROR(VLOOKUP($U12,scriv!$C$2:$AK$802,32,FALSE),""),M12)</f>
        <v>fadeOn,0.8</v>
      </c>
      <c r="AI12" s="81" t="str">
        <f>IF(N12="",IFERROR(VLOOKUP($U12,scriv!$C$2:$AK$802,33,FALSE),""),N12)</f>
        <v>fadeOff,0.8</v>
      </c>
      <c r="AJ12" s="81" t="str">
        <f>IF(O12="",IFERROR(VLOOKUP($U12,scriv!$C$2:$AK$802,34,FALSE),""),O12)</f>
        <v>fadeOpen,1.2</v>
      </c>
      <c r="AK12" s="81" t="str">
        <f>IF(P12="",IFERROR(VLOOKUP($U12,scriv!$C$2:$AK$802,35,FALSE),""),P12)</f>
        <v>fadeClose,1.2</v>
      </c>
      <c r="AL12" s="242" t="str">
        <f t="shared" si="0"/>
        <v>OpenLevelA</v>
      </c>
      <c r="AM12" s="240" t="str">
        <f t="shared" si="1"/>
        <v>OnOffOpenClose</v>
      </c>
      <c r="AN12" s="242" t="str">
        <f t="shared" si="2"/>
        <v/>
      </c>
      <c r="AO12" s="240" t="str">
        <f t="shared" si="3"/>
        <v/>
      </c>
      <c r="AP12" s="242" t="str">
        <f t="shared" si="4"/>
        <v/>
      </c>
    </row>
    <row r="13" spans="1:42" ht="23" customHeight="1">
      <c r="A13" t="s">
        <v>926</v>
      </c>
      <c r="B13" t="s">
        <v>943</v>
      </c>
      <c r="C13" t="s">
        <v>944</v>
      </c>
      <c r="D13" t="s">
        <v>945</v>
      </c>
      <c r="E13"/>
      <c r="F13"/>
      <c r="G13"/>
      <c r="H13"/>
      <c r="I13"/>
      <c r="J13"/>
      <c r="K13"/>
      <c r="L13"/>
      <c r="M13"/>
      <c r="N13"/>
      <c r="O13"/>
      <c r="P13"/>
      <c r="Q13"/>
      <c r="R13"/>
      <c r="S13"/>
      <c r="T13"/>
      <c r="U13" t="s">
        <v>936</v>
      </c>
      <c r="V13"/>
      <c r="W13" t="s">
        <v>946</v>
      </c>
      <c r="X13"/>
      <c r="Y13"/>
      <c r="Z13"/>
      <c r="AA13"/>
      <c r="AB13"/>
      <c r="AC13"/>
      <c r="AD13"/>
      <c r="AE13"/>
      <c r="AF13"/>
      <c r="AG13"/>
      <c r="AH13" s="81" t="str">
        <f>IF(M13="",IFERROR(VLOOKUP($U13,scriv!$C$2:$AK$802,32,FALSE),""),M13)</f>
        <v>fadeOn,0.8</v>
      </c>
      <c r="AI13" s="81" t="str">
        <f>IF(N13="",IFERROR(VLOOKUP($U13,scriv!$C$2:$AK$802,33,FALSE),""),N13)</f>
        <v>fadeOff,0.8</v>
      </c>
      <c r="AJ13" s="81" t="str">
        <f>IF(O13="",IFERROR(VLOOKUP($U13,scriv!$C$2:$AK$802,34,FALSE),""),O13)</f>
        <v>fadeOpen,1.2</v>
      </c>
      <c r="AK13" s="81" t="str">
        <f>IF(P13="",IFERROR(VLOOKUP($U13,scriv!$C$2:$AK$802,35,FALSE),""),P13)</f>
        <v>fadeClose,1.2</v>
      </c>
      <c r="AL13" s="242" t="str">
        <f t="shared" si="0"/>
        <v>OpenLevelB</v>
      </c>
      <c r="AM13" s="240" t="str">
        <f t="shared" si="1"/>
        <v>OnOffOpenClose</v>
      </c>
      <c r="AN13" s="242" t="str">
        <f t="shared" si="2"/>
        <v/>
      </c>
      <c r="AO13" s="240" t="str">
        <f t="shared" si="3"/>
        <v/>
      </c>
      <c r="AP13" s="242" t="str">
        <f t="shared" si="4"/>
        <v/>
      </c>
    </row>
    <row r="14" spans="1:42" ht="23" customHeight="1">
      <c r="A14" t="s">
        <v>926</v>
      </c>
      <c r="B14" t="s">
        <v>947</v>
      </c>
      <c r="C14" t="s">
        <v>948</v>
      </c>
      <c r="D14" t="s">
        <v>949</v>
      </c>
      <c r="E14"/>
      <c r="F14"/>
      <c r="G14"/>
      <c r="H14"/>
      <c r="I14"/>
      <c r="J14"/>
      <c r="K14"/>
      <c r="L14"/>
      <c r="M14"/>
      <c r="N14"/>
      <c r="O14"/>
      <c r="P14"/>
      <c r="Q14"/>
      <c r="R14"/>
      <c r="S14"/>
      <c r="T14"/>
      <c r="U14" t="s">
        <v>936</v>
      </c>
      <c r="V14"/>
      <c r="W14" t="s">
        <v>950</v>
      </c>
      <c r="X14"/>
      <c r="Y14"/>
      <c r="Z14"/>
      <c r="AA14"/>
      <c r="AB14"/>
      <c r="AC14"/>
      <c r="AD14"/>
      <c r="AE14"/>
      <c r="AF14"/>
      <c r="AG14"/>
      <c r="AH14" s="81" t="str">
        <f>IF(M14="",IFERROR(VLOOKUP($U14,scriv!$C$2:$AK$802,32,FALSE),""),M14)</f>
        <v>fadeOn,0.8</v>
      </c>
      <c r="AI14" s="81" t="str">
        <f>IF(N14="",IFERROR(VLOOKUP($U14,scriv!$C$2:$AK$802,33,FALSE),""),N14)</f>
        <v>fadeOff,0.8</v>
      </c>
      <c r="AJ14" s="81" t="str">
        <f>IF(O14="",IFERROR(VLOOKUP($U14,scriv!$C$2:$AK$802,34,FALSE),""),O14)</f>
        <v>fadeOpen,1.2</v>
      </c>
      <c r="AK14" s="81" t="str">
        <f>IF(P14="",IFERROR(VLOOKUP($U14,scriv!$C$2:$AK$802,35,FALSE),""),P14)</f>
        <v>fadeClose,1.2</v>
      </c>
      <c r="AL14" s="242" t="str">
        <f t="shared" si="0"/>
        <v>OpenLevelC</v>
      </c>
      <c r="AM14" s="240" t="str">
        <f t="shared" si="1"/>
        <v>OnOffOpenClose</v>
      </c>
      <c r="AN14" s="242" t="str">
        <f t="shared" si="2"/>
        <v/>
      </c>
      <c r="AO14" s="240" t="str">
        <f t="shared" si="3"/>
        <v/>
      </c>
      <c r="AP14" s="242" t="str">
        <f t="shared" si="4"/>
        <v/>
      </c>
    </row>
    <row r="15" spans="1:42" ht="23" customHeight="1">
      <c r="A15" t="s">
        <v>926</v>
      </c>
      <c r="B15" t="s">
        <v>951</v>
      </c>
      <c r="C15" t="s">
        <v>952</v>
      </c>
      <c r="D15" t="s">
        <v>953</v>
      </c>
      <c r="E15"/>
      <c r="F15"/>
      <c r="G15"/>
      <c r="H15"/>
      <c r="I15"/>
      <c r="J15"/>
      <c r="K15"/>
      <c r="L15"/>
      <c r="M15"/>
      <c r="N15"/>
      <c r="O15"/>
      <c r="P15"/>
      <c r="Q15"/>
      <c r="R15"/>
      <c r="S15"/>
      <c r="T15"/>
      <c r="U15" t="s">
        <v>936</v>
      </c>
      <c r="V15"/>
      <c r="W15" t="s">
        <v>954</v>
      </c>
      <c r="X15"/>
      <c r="Y15"/>
      <c r="Z15"/>
      <c r="AA15"/>
      <c r="AB15"/>
      <c r="AC15"/>
      <c r="AD15"/>
      <c r="AE15"/>
      <c r="AF15"/>
      <c r="AG15"/>
      <c r="AH15" s="81" t="str">
        <f>IF(M15="",IFERROR(VLOOKUP($U15,scriv!$C$2:$AK$802,32,FALSE),""),M15)</f>
        <v>fadeOn,0.8</v>
      </c>
      <c r="AI15" s="81" t="str">
        <f>IF(N15="",IFERROR(VLOOKUP($U15,scriv!$C$2:$AK$802,33,FALSE),""),N15)</f>
        <v>fadeOff,0.8</v>
      </c>
      <c r="AJ15" s="81" t="str">
        <f>IF(O15="",IFERROR(VLOOKUP($U15,scriv!$C$2:$AK$802,34,FALSE),""),O15)</f>
        <v>fadeOpen,1.2</v>
      </c>
      <c r="AK15" s="81" t="str">
        <f>IF(P15="",IFERROR(VLOOKUP($U15,scriv!$C$2:$AK$802,35,FALSE),""),P15)</f>
        <v>fadeClose,1.2</v>
      </c>
      <c r="AL15" s="242" t="str">
        <f t="shared" si="0"/>
        <v>OpenLevelD</v>
      </c>
      <c r="AM15" s="240" t="str">
        <f t="shared" si="1"/>
        <v>OnOffOpenClose</v>
      </c>
      <c r="AN15" s="242" t="str">
        <f t="shared" si="2"/>
        <v/>
      </c>
      <c r="AO15" s="240" t="str">
        <f t="shared" si="3"/>
        <v/>
      </c>
      <c r="AP15" s="242" t="str">
        <f t="shared" si="4"/>
        <v/>
      </c>
    </row>
    <row r="16" spans="1:42" ht="23" customHeight="1">
      <c r="A16" t="s">
        <v>926</v>
      </c>
      <c r="B16" t="s">
        <v>955</v>
      </c>
      <c r="C16" t="s">
        <v>956</v>
      </c>
      <c r="D16" t="s">
        <v>957</v>
      </c>
      <c r="E16"/>
      <c r="F16"/>
      <c r="G16"/>
      <c r="H16"/>
      <c r="I16"/>
      <c r="J16"/>
      <c r="K16"/>
      <c r="L16"/>
      <c r="M16"/>
      <c r="N16"/>
      <c r="O16"/>
      <c r="P16"/>
      <c r="Q16"/>
      <c r="R16"/>
      <c r="S16"/>
      <c r="T16"/>
      <c r="U16" t="s">
        <v>936</v>
      </c>
      <c r="V16"/>
      <c r="W16" t="s">
        <v>958</v>
      </c>
      <c r="X16"/>
      <c r="Y16"/>
      <c r="Z16"/>
      <c r="AA16"/>
      <c r="AB16"/>
      <c r="AC16"/>
      <c r="AD16"/>
      <c r="AE16"/>
      <c r="AF16"/>
      <c r="AG16"/>
      <c r="AH16" s="81" t="str">
        <f>IF(M16="",IFERROR(VLOOKUP($U16,scriv!$C$2:$AK$802,32,FALSE),""),M16)</f>
        <v>fadeOn,0.8</v>
      </c>
      <c r="AI16" s="81" t="str">
        <f>IF(N16="",IFERROR(VLOOKUP($U16,scriv!$C$2:$AK$802,33,FALSE),""),N16)</f>
        <v>fadeOff,0.8</v>
      </c>
      <c r="AJ16" s="81" t="str">
        <f>IF(O16="",IFERROR(VLOOKUP($U16,scriv!$C$2:$AK$802,34,FALSE),""),O16)</f>
        <v>fadeOpen,1.2</v>
      </c>
      <c r="AK16" s="81" t="str">
        <f>IF(P16="",IFERROR(VLOOKUP($U16,scriv!$C$2:$AK$802,35,FALSE),""),P16)</f>
        <v>fadeClose,1.2</v>
      </c>
      <c r="AL16" s="242" t="str">
        <f t="shared" si="0"/>
        <v>OpenLevelE</v>
      </c>
      <c r="AM16" s="240" t="str">
        <f t="shared" si="1"/>
        <v>OnOffOpenClose</v>
      </c>
      <c r="AN16" s="242" t="str">
        <f t="shared" si="2"/>
        <v/>
      </c>
      <c r="AO16" s="240" t="str">
        <f t="shared" si="3"/>
        <v/>
      </c>
      <c r="AP16" s="242" t="str">
        <f t="shared" si="4"/>
        <v/>
      </c>
    </row>
    <row r="17" spans="1:42" ht="23" customHeight="1">
      <c r="A17" t="s">
        <v>926</v>
      </c>
      <c r="B17">
        <v>2.2000000000000002</v>
      </c>
      <c r="C17" t="s">
        <v>959</v>
      </c>
      <c r="D17" t="s">
        <v>960</v>
      </c>
      <c r="E17"/>
      <c r="F17"/>
      <c r="G17"/>
      <c r="H17"/>
      <c r="I17"/>
      <c r="J17"/>
      <c r="K17"/>
      <c r="L17"/>
      <c r="M17"/>
      <c r="N17"/>
      <c r="O17"/>
      <c r="P17"/>
      <c r="Q17"/>
      <c r="R17"/>
      <c r="S17"/>
      <c r="T17"/>
      <c r="U17" t="s">
        <v>935</v>
      </c>
      <c r="V17"/>
      <c r="W17"/>
      <c r="X17"/>
      <c r="Y17"/>
      <c r="Z17"/>
      <c r="AA17"/>
      <c r="AB17"/>
      <c r="AC17"/>
      <c r="AD17"/>
      <c r="AE17"/>
      <c r="AF17"/>
      <c r="AG17"/>
      <c r="AH17" s="81" t="str">
        <f>IF(M17="",IFERROR(VLOOKUP($U17,scriv!$C$2:$AK$802,32,FALSE),""),M17)</f>
        <v>fadeOn,0.8</v>
      </c>
      <c r="AI17" s="81" t="str">
        <f>IF(N17="",IFERROR(VLOOKUP($U17,scriv!$C$2:$AK$802,33,FALSE),""),N17)</f>
        <v>fadeOff,0.8</v>
      </c>
      <c r="AJ17" s="81" t="str">
        <f>IF(O17="",IFERROR(VLOOKUP($U17,scriv!$C$2:$AK$802,34,FALSE),""),O17)</f>
        <v>fadeOpen,1.2</v>
      </c>
      <c r="AK17" s="81" t="str">
        <f>IF(P17="",IFERROR(VLOOKUP($U17,scriv!$C$2:$AK$802,35,FALSE),""),P17)</f>
        <v>fadeClose,1.2</v>
      </c>
      <c r="AL17" s="242" t="str">
        <f t="shared" si="0"/>
        <v>CustomFunctions</v>
      </c>
      <c r="AM17" s="240" t="str">
        <f t="shared" si="1"/>
        <v>Story</v>
      </c>
      <c r="AN17" s="242" t="str">
        <f t="shared" si="2"/>
        <v/>
      </c>
      <c r="AO17" s="240" t="str">
        <f t="shared" si="3"/>
        <v/>
      </c>
      <c r="AP17" s="242" t="str">
        <f t="shared" si="4"/>
        <v/>
      </c>
    </row>
    <row r="18" spans="1:42" ht="23" customHeight="1">
      <c r="A18" t="s">
        <v>926</v>
      </c>
      <c r="B18" t="s">
        <v>961</v>
      </c>
      <c r="C18" t="s">
        <v>962</v>
      </c>
      <c r="D18" t="s">
        <v>963</v>
      </c>
      <c r="E18"/>
      <c r="F18"/>
      <c r="G18"/>
      <c r="H18"/>
      <c r="I18"/>
      <c r="J18"/>
      <c r="K18"/>
      <c r="L18"/>
      <c r="M18"/>
      <c r="N18"/>
      <c r="O18"/>
      <c r="P18"/>
      <c r="Q18"/>
      <c r="R18"/>
      <c r="S18"/>
      <c r="T18"/>
      <c r="U18" t="s">
        <v>959</v>
      </c>
      <c r="V18"/>
      <c r="W18"/>
      <c r="X18"/>
      <c r="Y18"/>
      <c r="Z18"/>
      <c r="AA18"/>
      <c r="AB18"/>
      <c r="AC18"/>
      <c r="AD18"/>
      <c r="AE18"/>
      <c r="AF18" t="s">
        <v>964</v>
      </c>
      <c r="AG18"/>
      <c r="AH18" s="81" t="str">
        <f>IF(M18="",IFERROR(VLOOKUP($U18,scriv!$C$2:$AK$802,32,FALSE),""),M18)</f>
        <v>fadeOn,0.8</v>
      </c>
      <c r="AI18" s="81" t="str">
        <f>IF(N18="",IFERROR(VLOOKUP($U18,scriv!$C$2:$AK$802,33,FALSE),""),N18)</f>
        <v>fadeOff,0.8</v>
      </c>
      <c r="AJ18" s="81" t="str">
        <f>IF(O18="",IFERROR(VLOOKUP($U18,scriv!$C$2:$AK$802,34,FALSE),""),O18)</f>
        <v>fadeOpen,1.2</v>
      </c>
      <c r="AK18" s="81" t="str">
        <f>IF(P18="",IFERROR(VLOOKUP($U18,scriv!$C$2:$AK$802,35,FALSE),""),P18)</f>
        <v>fadeClose,1.2</v>
      </c>
      <c r="AL18" s="242" t="str">
        <f t="shared" si="0"/>
        <v>changeCustomFunctions</v>
      </c>
      <c r="AM18" s="240" t="str">
        <f t="shared" si="1"/>
        <v>CustomFunctions</v>
      </c>
      <c r="AN18" s="242" t="str">
        <f t="shared" si="2"/>
        <v/>
      </c>
      <c r="AO18" s="240" t="str">
        <f t="shared" si="3"/>
        <v/>
      </c>
      <c r="AP18" s="242" t="str">
        <f t="shared" si="4"/>
        <v/>
      </c>
    </row>
    <row r="19" spans="1:42" ht="23" customHeight="1">
      <c r="A19" t="s">
        <v>926</v>
      </c>
      <c r="B19" t="s">
        <v>965</v>
      </c>
      <c r="C19" t="s">
        <v>966</v>
      </c>
      <c r="D19" t="s">
        <v>967</v>
      </c>
      <c r="E19"/>
      <c r="F19"/>
      <c r="G19"/>
      <c r="H19"/>
      <c r="I19"/>
      <c r="J19"/>
      <c r="K19"/>
      <c r="L19"/>
      <c r="M19"/>
      <c r="N19"/>
      <c r="O19"/>
      <c r="P19"/>
      <c r="Q19"/>
      <c r="R19"/>
      <c r="S19"/>
      <c r="T19"/>
      <c r="U19" t="s">
        <v>959</v>
      </c>
      <c r="V19"/>
      <c r="W19"/>
      <c r="X19"/>
      <c r="Y19"/>
      <c r="Z19"/>
      <c r="AA19"/>
      <c r="AB19"/>
      <c r="AC19"/>
      <c r="AD19"/>
      <c r="AE19"/>
      <c r="AF19" t="s">
        <v>968</v>
      </c>
      <c r="AG19"/>
      <c r="AH19" s="81" t="str">
        <f>IF(M19="",IFERROR(VLOOKUP($U19,scriv!$C$2:$AK$802,32,FALSE),""),M19)</f>
        <v>fadeOn,0.8</v>
      </c>
      <c r="AI19" s="81" t="str">
        <f>IF(N19="",IFERROR(VLOOKUP($U19,scriv!$C$2:$AK$802,33,FALSE),""),N19)</f>
        <v>fadeOff,0.8</v>
      </c>
      <c r="AJ19" s="81" t="str">
        <f>IF(O19="",IFERROR(VLOOKUP($U19,scriv!$C$2:$AK$802,34,FALSE),""),O19)</f>
        <v>fadeOpen,1.2</v>
      </c>
      <c r="AK19" s="81" t="str">
        <f>IF(P19="",IFERROR(VLOOKUP($U19,scriv!$C$2:$AK$802,35,FALSE),""),P19)</f>
        <v>fadeClose,1.2</v>
      </c>
      <c r="AL19" s="242" t="str">
        <f t="shared" si="0"/>
        <v>SlideNarrationsfunctions</v>
      </c>
      <c r="AM19" s="240" t="str">
        <f t="shared" si="1"/>
        <v>CustomFunctions</v>
      </c>
      <c r="AN19" s="242" t="str">
        <f t="shared" si="2"/>
        <v/>
      </c>
      <c r="AO19" s="240" t="str">
        <f t="shared" si="3"/>
        <v/>
      </c>
      <c r="AP19" s="242" t="str">
        <f t="shared" si="4"/>
        <v/>
      </c>
    </row>
    <row r="20" spans="1:42" ht="23" customHeight="1">
      <c r="A20" t="s">
        <v>926</v>
      </c>
      <c r="B20" t="s">
        <v>969</v>
      </c>
      <c r="C20" t="s">
        <v>970</v>
      </c>
      <c r="D20" t="s">
        <v>971</v>
      </c>
      <c r="E20"/>
      <c r="F20"/>
      <c r="G20"/>
      <c r="H20"/>
      <c r="I20"/>
      <c r="J20"/>
      <c r="K20"/>
      <c r="L20"/>
      <c r="M20"/>
      <c r="N20"/>
      <c r="O20"/>
      <c r="P20"/>
      <c r="Q20"/>
      <c r="R20"/>
      <c r="S20"/>
      <c r="T20"/>
      <c r="U20" t="s">
        <v>959</v>
      </c>
      <c r="V20"/>
      <c r="W20"/>
      <c r="X20"/>
      <c r="Y20"/>
      <c r="Z20"/>
      <c r="AA20"/>
      <c r="AB20"/>
      <c r="AC20"/>
      <c r="AD20"/>
      <c r="AE20"/>
      <c r="AF20" t="s">
        <v>972</v>
      </c>
      <c r="AG20"/>
      <c r="AH20" s="81" t="str">
        <f>IF(M20="",IFERROR(VLOOKUP($U20,scriv!$C$2:$AK$802,32,FALSE),""),M20)</f>
        <v>fadeOn,0.8</v>
      </c>
      <c r="AI20" s="81" t="str">
        <f>IF(N20="",IFERROR(VLOOKUP($U20,scriv!$C$2:$AK$802,33,FALSE),""),N20)</f>
        <v>fadeOff,0.8</v>
      </c>
      <c r="AJ20" s="81" t="str">
        <f>IF(O20="",IFERROR(VLOOKUP($U20,scriv!$C$2:$AK$802,34,FALSE),""),O20)</f>
        <v>fadeOpen,1.2</v>
      </c>
      <c r="AK20" s="81" t="str">
        <f>IF(P20="",IFERROR(VLOOKUP($U20,scriv!$C$2:$AK$802,35,FALSE),""),P20)</f>
        <v>fadeClose,1.2</v>
      </c>
      <c r="AL20" s="242" t="str">
        <f t="shared" si="0"/>
        <v>CustomOpenCloseTransitions</v>
      </c>
      <c r="AM20" s="240" t="str">
        <f t="shared" si="1"/>
        <v>CustomFunctions</v>
      </c>
      <c r="AN20" s="242" t="str">
        <f t="shared" si="2"/>
        <v/>
      </c>
      <c r="AO20" s="240" t="str">
        <f t="shared" si="3"/>
        <v/>
      </c>
      <c r="AP20" s="242" t="str">
        <f t="shared" si="4"/>
        <v/>
      </c>
    </row>
    <row r="21" spans="1:42" ht="23" customHeight="1">
      <c r="A21" t="s">
        <v>926</v>
      </c>
      <c r="B21" t="s">
        <v>973</v>
      </c>
      <c r="C21" t="s">
        <v>974</v>
      </c>
      <c r="D21" t="s">
        <v>975</v>
      </c>
      <c r="E21"/>
      <c r="F21"/>
      <c r="G21"/>
      <c r="H21"/>
      <c r="I21"/>
      <c r="J21"/>
      <c r="K21"/>
      <c r="L21"/>
      <c r="M21"/>
      <c r="N21"/>
      <c r="O21"/>
      <c r="P21"/>
      <c r="Q21"/>
      <c r="R21"/>
      <c r="S21"/>
      <c r="T21"/>
      <c r="U21" t="s">
        <v>959</v>
      </c>
      <c r="V21"/>
      <c r="W21"/>
      <c r="X21"/>
      <c r="Y21"/>
      <c r="Z21"/>
      <c r="AA21"/>
      <c r="AB21"/>
      <c r="AC21"/>
      <c r="AD21"/>
      <c r="AE21"/>
      <c r="AF21" t="s">
        <v>976</v>
      </c>
      <c r="AG21"/>
      <c r="AH21" s="81" t="str">
        <f>IF(M21="",IFERROR(VLOOKUP($U21,scriv!$C$2:$AK$802,32,FALSE),""),M21)</f>
        <v>fadeOn,0.8</v>
      </c>
      <c r="AI21" s="81" t="str">
        <f>IF(N21="",IFERROR(VLOOKUP($U21,scriv!$C$2:$AK$802,33,FALSE),""),N21)</f>
        <v>fadeOff,0.8</v>
      </c>
      <c r="AJ21" s="81" t="str">
        <f>IF(O21="",IFERROR(VLOOKUP($U21,scriv!$C$2:$AK$802,34,FALSE),""),O21)</f>
        <v>fadeOpen,1.2</v>
      </c>
      <c r="AK21" s="81" t="str">
        <f>IF(P21="",IFERROR(VLOOKUP($U21,scriv!$C$2:$AK$802,35,FALSE),""),P21)</f>
        <v>fadeClose,1.2</v>
      </c>
      <c r="AL21" s="242" t="str">
        <f t="shared" si="0"/>
        <v>FadeFunctions</v>
      </c>
      <c r="AM21" s="240" t="str">
        <f t="shared" si="1"/>
        <v>CustomFunctions</v>
      </c>
      <c r="AN21" s="242" t="str">
        <f t="shared" si="2"/>
        <v/>
      </c>
      <c r="AO21" s="240" t="str">
        <f t="shared" si="3"/>
        <v/>
      </c>
      <c r="AP21" s="242" t="str">
        <f t="shared" si="4"/>
        <v/>
      </c>
    </row>
    <row r="22" spans="1:42" ht="23" customHeight="1">
      <c r="A22" t="s">
        <v>926</v>
      </c>
      <c r="B22" t="s">
        <v>977</v>
      </c>
      <c r="C22" t="s">
        <v>978</v>
      </c>
      <c r="D22" t="s">
        <v>979</v>
      </c>
      <c r="E22"/>
      <c r="F22"/>
      <c r="G22"/>
      <c r="H22"/>
      <c r="I22"/>
      <c r="J22"/>
      <c r="K22"/>
      <c r="L22"/>
      <c r="M22"/>
      <c r="N22"/>
      <c r="O22"/>
      <c r="P22"/>
      <c r="Q22"/>
      <c r="R22"/>
      <c r="S22"/>
      <c r="T22"/>
      <c r="U22" t="s">
        <v>959</v>
      </c>
      <c r="V22"/>
      <c r="W22"/>
      <c r="X22"/>
      <c r="Y22"/>
      <c r="Z22"/>
      <c r="AA22"/>
      <c r="AB22"/>
      <c r="AC22"/>
      <c r="AD22"/>
      <c r="AE22"/>
      <c r="AF22" t="s">
        <v>980</v>
      </c>
      <c r="AG22"/>
      <c r="AH22" s="81" t="str">
        <f>IF(M22="",IFERROR(VLOOKUP($U22,scriv!$C$2:$AK$802,32,FALSE),""),M22)</f>
        <v>fadeOn,0.8</v>
      </c>
      <c r="AI22" s="81" t="str">
        <f>IF(N22="",IFERROR(VLOOKUP($U22,scriv!$C$2:$AK$802,33,FALSE),""),N22)</f>
        <v>fadeOff,0.8</v>
      </c>
      <c r="AJ22" s="81" t="str">
        <f>IF(O22="",IFERROR(VLOOKUP($U22,scriv!$C$2:$AK$802,34,FALSE),""),O22)</f>
        <v>fadeOpen,1.2</v>
      </c>
      <c r="AK22" s="81" t="str">
        <f>IF(P22="",IFERROR(VLOOKUP($U22,scriv!$C$2:$AK$802,35,FALSE),""),P22)</f>
        <v>fadeClose,1.2</v>
      </c>
      <c r="AL22" s="242" t="str">
        <f t="shared" si="0"/>
        <v>Drawopenclosefunctions</v>
      </c>
      <c r="AM22" s="240" t="str">
        <f t="shared" si="1"/>
        <v>CustomFunctions</v>
      </c>
      <c r="AN22" s="242" t="str">
        <f t="shared" si="2"/>
        <v/>
      </c>
      <c r="AO22" s="240" t="str">
        <f t="shared" si="3"/>
        <v/>
      </c>
      <c r="AP22" s="242" t="str">
        <f t="shared" si="4"/>
        <v/>
      </c>
    </row>
    <row r="23" spans="1:42" ht="23" customHeight="1">
      <c r="A23" t="s">
        <v>926</v>
      </c>
      <c r="B23" t="s">
        <v>981</v>
      </c>
      <c r="C23" t="s">
        <v>982</v>
      </c>
      <c r="D23" t="s">
        <v>983</v>
      </c>
      <c r="E23"/>
      <c r="F23"/>
      <c r="G23"/>
      <c r="H23"/>
      <c r="I23"/>
      <c r="J23"/>
      <c r="K23"/>
      <c r="L23"/>
      <c r="M23"/>
      <c r="N23"/>
      <c r="O23"/>
      <c r="P23"/>
      <c r="Q23"/>
      <c r="R23"/>
      <c r="S23"/>
      <c r="T23"/>
      <c r="U23" t="s">
        <v>959</v>
      </c>
      <c r="V23"/>
      <c r="W23"/>
      <c r="X23"/>
      <c r="Y23"/>
      <c r="Z23"/>
      <c r="AA23"/>
      <c r="AB23"/>
      <c r="AC23"/>
      <c r="AD23"/>
      <c r="AE23"/>
      <c r="AF23" t="s">
        <v>984</v>
      </c>
      <c r="AG23"/>
      <c r="AH23" s="81" t="str">
        <f>IF(M23="",IFERROR(VLOOKUP($U23,scriv!$C$2:$AK$802,32,FALSE),""),M23)</f>
        <v>fadeOn,0.8</v>
      </c>
      <c r="AI23" s="81" t="str">
        <f>IF(N23="",IFERROR(VLOOKUP($U23,scriv!$C$2:$AK$802,33,FALSE),""),N23)</f>
        <v>fadeOff,0.8</v>
      </c>
      <c r="AJ23" s="81" t="str">
        <f>IF(O23="",IFERROR(VLOOKUP($U23,scriv!$C$2:$AK$802,34,FALSE),""),O23)</f>
        <v>fadeOpen,1.2</v>
      </c>
      <c r="AK23" s="81" t="str">
        <f>IF(P23="",IFERROR(VLOOKUP($U23,scriv!$C$2:$AK$802,35,FALSE),""),P23)</f>
        <v>fadeClose,1.2</v>
      </c>
      <c r="AL23" s="242" t="str">
        <f t="shared" si="0"/>
        <v>ScaleOpenCloseFunctions</v>
      </c>
      <c r="AM23" s="240" t="str">
        <f t="shared" si="1"/>
        <v>CustomFunctions</v>
      </c>
      <c r="AN23" s="242" t="str">
        <f t="shared" si="2"/>
        <v/>
      </c>
      <c r="AO23" s="240" t="str">
        <f t="shared" si="3"/>
        <v/>
      </c>
      <c r="AP23" s="242" t="str">
        <f t="shared" si="4"/>
        <v/>
      </c>
    </row>
    <row r="24" spans="1:42" ht="23" customHeight="1">
      <c r="A24" t="s">
        <v>926</v>
      </c>
      <c r="B24" t="s">
        <v>985</v>
      </c>
      <c r="C24" t="s">
        <v>986</v>
      </c>
      <c r="D24" t="s">
        <v>987</v>
      </c>
      <c r="E24"/>
      <c r="F24"/>
      <c r="G24"/>
      <c r="H24"/>
      <c r="I24"/>
      <c r="J24"/>
      <c r="K24"/>
      <c r="L24"/>
      <c r="M24"/>
      <c r="N24"/>
      <c r="O24"/>
      <c r="P24"/>
      <c r="Q24"/>
      <c r="R24"/>
      <c r="S24"/>
      <c r="T24"/>
      <c r="U24" t="s">
        <v>959</v>
      </c>
      <c r="V24"/>
      <c r="W24"/>
      <c r="X24"/>
      <c r="Y24"/>
      <c r="Z24"/>
      <c r="AA24"/>
      <c r="AB24"/>
      <c r="AC24"/>
      <c r="AD24"/>
      <c r="AE24"/>
      <c r="AF24" t="s">
        <v>988</v>
      </c>
      <c r="AG24"/>
      <c r="AH24" s="81" t="str">
        <f>IF(M24="",IFERROR(VLOOKUP($U24,scriv!$C$2:$AK$802,32,FALSE),""),M24)</f>
        <v>fadeOn,0.8</v>
      </c>
      <c r="AI24" s="81" t="str">
        <f>IF(N24="",IFERROR(VLOOKUP($U24,scriv!$C$2:$AK$802,33,FALSE),""),N24)</f>
        <v>fadeOff,0.8</v>
      </c>
      <c r="AJ24" s="81" t="str">
        <f>IF(O24="",IFERROR(VLOOKUP($U24,scriv!$C$2:$AK$802,34,FALSE),""),O24)</f>
        <v>fadeOpen,1.2</v>
      </c>
      <c r="AK24" s="81" t="str">
        <f>IF(P24="",IFERROR(VLOOKUP($U24,scriv!$C$2:$AK$802,35,FALSE),""),P24)</f>
        <v>fadeClose,1.2</v>
      </c>
      <c r="AL24" s="242" t="str">
        <f t="shared" si="0"/>
        <v>MoveOpenClosefunctions</v>
      </c>
      <c r="AM24" s="240" t="str">
        <f t="shared" si="1"/>
        <v>CustomFunctions</v>
      </c>
      <c r="AN24" s="242" t="str">
        <f t="shared" si="2"/>
        <v/>
      </c>
      <c r="AO24" s="240" t="str">
        <f t="shared" si="3"/>
        <v/>
      </c>
      <c r="AP24" s="242" t="str">
        <f t="shared" si="4"/>
        <v/>
      </c>
    </row>
    <row r="25" spans="1:42" ht="23" customHeight="1">
      <c r="A25" t="s">
        <v>926</v>
      </c>
      <c r="B25" t="s">
        <v>989</v>
      </c>
      <c r="C25" t="s">
        <v>990</v>
      </c>
      <c r="D25" t="s">
        <v>991</v>
      </c>
      <c r="E25"/>
      <c r="F25"/>
      <c r="G25"/>
      <c r="H25"/>
      <c r="I25"/>
      <c r="J25"/>
      <c r="K25"/>
      <c r="L25"/>
      <c r="M25"/>
      <c r="N25"/>
      <c r="O25"/>
      <c r="P25"/>
      <c r="Q25"/>
      <c r="R25"/>
      <c r="S25"/>
      <c r="T25"/>
      <c r="U25" t="s">
        <v>959</v>
      </c>
      <c r="V25"/>
      <c r="W25"/>
      <c r="X25"/>
      <c r="Y25"/>
      <c r="Z25"/>
      <c r="AA25"/>
      <c r="AB25"/>
      <c r="AC25"/>
      <c r="AD25"/>
      <c r="AE25"/>
      <c r="AF25" t="s">
        <v>992</v>
      </c>
      <c r="AG25"/>
      <c r="AH25" s="81" t="str">
        <f>IF(M25="",IFERROR(VLOOKUP($U25,scriv!$C$2:$AK$802,32,FALSE),""),M25)</f>
        <v>fadeOn,0.8</v>
      </c>
      <c r="AI25" s="81" t="str">
        <f>IF(N25="",IFERROR(VLOOKUP($U25,scriv!$C$2:$AK$802,33,FALSE),""),N25)</f>
        <v>fadeOff,0.8</v>
      </c>
      <c r="AJ25" s="81" t="str">
        <f>IF(O25="",IFERROR(VLOOKUP($U25,scriv!$C$2:$AK$802,34,FALSE),""),O25)</f>
        <v>fadeOpen,1.2</v>
      </c>
      <c r="AK25" s="81" t="str">
        <f>IF(P25="",IFERROR(VLOOKUP($U25,scriv!$C$2:$AK$802,35,FALSE),""),P25)</f>
        <v>fadeClose,1.2</v>
      </c>
      <c r="AL25" s="242" t="str">
        <f t="shared" si="0"/>
        <v>HierarchySequenceTweens</v>
      </c>
      <c r="AM25" s="240" t="str">
        <f t="shared" si="1"/>
        <v>CustomFunctions</v>
      </c>
      <c r="AN25" s="242" t="str">
        <f t="shared" si="2"/>
        <v/>
      </c>
      <c r="AO25" s="240" t="str">
        <f t="shared" si="3"/>
        <v/>
      </c>
      <c r="AP25" s="242" t="str">
        <f t="shared" si="4"/>
        <v/>
      </c>
    </row>
    <row r="26" spans="1:42" ht="23" customHeight="1">
      <c r="A26" t="s">
        <v>926</v>
      </c>
      <c r="B26" t="s">
        <v>993</v>
      </c>
      <c r="C26" t="s">
        <v>994</v>
      </c>
      <c r="D26" t="s">
        <v>995</v>
      </c>
      <c r="E26"/>
      <c r="F26"/>
      <c r="G26"/>
      <c r="H26"/>
      <c r="I26"/>
      <c r="J26"/>
      <c r="K26"/>
      <c r="L26"/>
      <c r="M26"/>
      <c r="N26"/>
      <c r="O26"/>
      <c r="P26"/>
      <c r="Q26"/>
      <c r="R26"/>
      <c r="S26"/>
      <c r="T26"/>
      <c r="U26" t="s">
        <v>959</v>
      </c>
      <c r="V26"/>
      <c r="W26"/>
      <c r="X26"/>
      <c r="Y26"/>
      <c r="Z26"/>
      <c r="AA26"/>
      <c r="AB26"/>
      <c r="AC26"/>
      <c r="AD26"/>
      <c r="AE26"/>
      <c r="AF26" t="s">
        <v>996</v>
      </c>
      <c r="AG26"/>
      <c r="AH26" s="81" t="str">
        <f>IF(M26="",IFERROR(VLOOKUP($U26,scriv!$C$2:$AK$802,32,FALSE),""),M26)</f>
        <v>fadeOn,0.8</v>
      </c>
      <c r="AI26" s="81" t="str">
        <f>IF(N26="",IFERROR(VLOOKUP($U26,scriv!$C$2:$AK$802,33,FALSE),""),N26)</f>
        <v>fadeOff,0.8</v>
      </c>
      <c r="AJ26" s="81" t="str">
        <f>IF(O26="",IFERROR(VLOOKUP($U26,scriv!$C$2:$AK$802,34,FALSE),""),O26)</f>
        <v>fadeOpen,1.2</v>
      </c>
      <c r="AK26" s="81" t="str">
        <f>IF(P26="",IFERROR(VLOOKUP($U26,scriv!$C$2:$AK$802,35,FALSE),""),P26)</f>
        <v>fadeClose,1.2</v>
      </c>
      <c r="AL26" s="242" t="str">
        <f t="shared" si="0"/>
        <v>openlcloselfunctions</v>
      </c>
      <c r="AM26" s="240" t="str">
        <f t="shared" si="1"/>
        <v>CustomFunctions</v>
      </c>
      <c r="AN26" s="242" t="str">
        <f t="shared" si="2"/>
        <v/>
      </c>
      <c r="AO26" s="240" t="str">
        <f t="shared" si="3"/>
        <v/>
      </c>
      <c r="AP26" s="242" t="str">
        <f t="shared" si="4"/>
        <v/>
      </c>
    </row>
    <row r="27" spans="1:42" ht="23" customHeight="1">
      <c r="A27" t="s">
        <v>926</v>
      </c>
      <c r="B27" t="s">
        <v>997</v>
      </c>
      <c r="C27" t="s">
        <v>998</v>
      </c>
      <c r="D27" t="s">
        <v>999</v>
      </c>
      <c r="E27"/>
      <c r="F27"/>
      <c r="G27"/>
      <c r="H27"/>
      <c r="I27"/>
      <c r="J27"/>
      <c r="K27"/>
      <c r="L27"/>
      <c r="M27"/>
      <c r="N27"/>
      <c r="O27"/>
      <c r="P27"/>
      <c r="Q27"/>
      <c r="R27"/>
      <c r="S27"/>
      <c r="T27"/>
      <c r="U27" t="s">
        <v>959</v>
      </c>
      <c r="V27"/>
      <c r="W27"/>
      <c r="X27"/>
      <c r="Y27"/>
      <c r="Z27"/>
      <c r="AA27"/>
      <c r="AB27"/>
      <c r="AC27"/>
      <c r="AD27"/>
      <c r="AE27"/>
      <c r="AF27" t="s">
        <v>1000</v>
      </c>
      <c r="AG27"/>
      <c r="AH27" s="81" t="str">
        <f>IF(M27="",IFERROR(VLOOKUP($U27,scriv!$C$2:$AK$802,32,FALSE),""),M27)</f>
        <v>fadeOn,0.8</v>
      </c>
      <c r="AI27" s="81" t="str">
        <f>IF(N27="",IFERROR(VLOOKUP($U27,scriv!$C$2:$AK$802,33,FALSE),""),N27)</f>
        <v>fadeOff,0.8</v>
      </c>
      <c r="AJ27" s="81" t="str">
        <f>IF(O27="",IFERROR(VLOOKUP($U27,scriv!$C$2:$AK$802,34,FALSE),""),O27)</f>
        <v>fadeOpen,1.2</v>
      </c>
      <c r="AK27" s="81" t="str">
        <f>IF(P27="",IFERROR(VLOOKUP($U27,scriv!$C$2:$AK$802,35,FALSE),""),P27)</f>
        <v>fadeClose,1.2</v>
      </c>
      <c r="AL27" s="242" t="str">
        <f t="shared" si="0"/>
        <v>traceopenclosefunctions</v>
      </c>
      <c r="AM27" s="240" t="str">
        <f t="shared" si="1"/>
        <v>CustomFunctions</v>
      </c>
      <c r="AN27" s="242" t="str">
        <f t="shared" si="2"/>
        <v/>
      </c>
      <c r="AO27" s="240" t="str">
        <f t="shared" si="3"/>
        <v/>
      </c>
      <c r="AP27" s="242" t="str">
        <f t="shared" si="4"/>
        <v/>
      </c>
    </row>
    <row r="28" spans="1:42" ht="23" customHeight="1">
      <c r="A28" t="s">
        <v>926</v>
      </c>
      <c r="B28" t="s">
        <v>1001</v>
      </c>
      <c r="C28" t="s">
        <v>1002</v>
      </c>
      <c r="D28" t="s">
        <v>1003</v>
      </c>
      <c r="E28"/>
      <c r="F28"/>
      <c r="G28"/>
      <c r="H28"/>
      <c r="I28"/>
      <c r="J28"/>
      <c r="K28"/>
      <c r="L28"/>
      <c r="M28"/>
      <c r="N28"/>
      <c r="O28"/>
      <c r="P28"/>
      <c r="Q28"/>
      <c r="R28"/>
      <c r="S28"/>
      <c r="T28"/>
      <c r="U28" t="s">
        <v>959</v>
      </c>
      <c r="V28"/>
      <c r="W28"/>
      <c r="X28"/>
      <c r="Y28"/>
      <c r="Z28"/>
      <c r="AA28"/>
      <c r="AB28"/>
      <c r="AC28"/>
      <c r="AD28"/>
      <c r="AE28"/>
      <c r="AF28" t="s">
        <v>1004</v>
      </c>
      <c r="AG28"/>
      <c r="AH28" s="81" t="str">
        <f>IF(M28="",IFERROR(VLOOKUP($U28,scriv!$C$2:$AK$802,32,FALSE),""),M28)</f>
        <v>fadeOn,0.8</v>
      </c>
      <c r="AI28" s="81" t="str">
        <f>IF(N28="",IFERROR(VLOOKUP($U28,scriv!$C$2:$AK$802,33,FALSE),""),N28)</f>
        <v>fadeOff,0.8</v>
      </c>
      <c r="AJ28" s="81" t="str">
        <f>IF(O28="",IFERROR(VLOOKUP($U28,scriv!$C$2:$AK$802,34,FALSE),""),O28)</f>
        <v>fadeOpen,1.2</v>
      </c>
      <c r="AK28" s="81" t="str">
        <f>IF(P28="",IFERROR(VLOOKUP($U28,scriv!$C$2:$AK$802,35,FALSE),""),P28)</f>
        <v>fadeClose,1.2</v>
      </c>
      <c r="AL28" s="242" t="str">
        <f t="shared" si="0"/>
        <v>staggerOnOpenOffClosefunctions</v>
      </c>
      <c r="AM28" s="240" t="str">
        <f t="shared" si="1"/>
        <v>CustomFunctions</v>
      </c>
      <c r="AN28" s="242" t="str">
        <f t="shared" si="2"/>
        <v/>
      </c>
      <c r="AO28" s="240" t="str">
        <f t="shared" si="3"/>
        <v/>
      </c>
      <c r="AP28" s="242" t="str">
        <f t="shared" si="4"/>
        <v/>
      </c>
    </row>
    <row r="29" spans="1:42" ht="23" customHeight="1">
      <c r="A29" t="s">
        <v>926</v>
      </c>
      <c r="B29" t="s">
        <v>1005</v>
      </c>
      <c r="C29" t="s">
        <v>1006</v>
      </c>
      <c r="D29" t="s">
        <v>1006</v>
      </c>
      <c r="E29"/>
      <c r="F29"/>
      <c r="G29"/>
      <c r="H29"/>
      <c r="I29"/>
      <c r="J29"/>
      <c r="K29"/>
      <c r="L29"/>
      <c r="M29"/>
      <c r="N29"/>
      <c r="O29"/>
      <c r="P29"/>
      <c r="Q29"/>
      <c r="R29"/>
      <c r="S29"/>
      <c r="T29"/>
      <c r="U29" t="s">
        <v>959</v>
      </c>
      <c r="V29"/>
      <c r="W29"/>
      <c r="X29"/>
      <c r="Y29"/>
      <c r="Z29"/>
      <c r="AA29"/>
      <c r="AB29"/>
      <c r="AC29"/>
      <c r="AD29"/>
      <c r="AE29"/>
      <c r="AF29" t="s">
        <v>1007</v>
      </c>
      <c r="AG29"/>
      <c r="AH29" s="81" t="str">
        <f>IF(M29="",IFERROR(VLOOKUP($U29,scriv!$C$2:$AK$802,32,FALSE),""),M29)</f>
        <v>fadeOn,0.8</v>
      </c>
      <c r="AI29" s="81" t="str">
        <f>IF(N29="",IFERROR(VLOOKUP($U29,scriv!$C$2:$AK$802,33,FALSE),""),N29)</f>
        <v>fadeOff,0.8</v>
      </c>
      <c r="AJ29" s="81" t="str">
        <f>IF(O29="",IFERROR(VLOOKUP($U29,scriv!$C$2:$AK$802,34,FALSE),""),O29)</f>
        <v>fadeOpen,1.2</v>
      </c>
      <c r="AK29" s="81" t="str">
        <f>IF(P29="",IFERROR(VLOOKUP($U29,scriv!$C$2:$AK$802,35,FALSE),""),P29)</f>
        <v>fadeClose,1.2</v>
      </c>
      <c r="AL29" s="242" t="str">
        <f t="shared" si="0"/>
        <v>Pointers</v>
      </c>
      <c r="AM29" s="240" t="str">
        <f t="shared" si="1"/>
        <v>CustomFunctions</v>
      </c>
      <c r="AN29" s="242" t="str">
        <f t="shared" si="2"/>
        <v/>
      </c>
      <c r="AO29" s="240" t="str">
        <f t="shared" si="3"/>
        <v/>
      </c>
      <c r="AP29" s="242" t="str">
        <f t="shared" si="4"/>
        <v/>
      </c>
    </row>
    <row r="30" spans="1:42" ht="23" customHeight="1">
      <c r="A30" t="s">
        <v>926</v>
      </c>
      <c r="B30" t="s">
        <v>1008</v>
      </c>
      <c r="C30" t="s">
        <v>1009</v>
      </c>
      <c r="D30" t="s">
        <v>1010</v>
      </c>
      <c r="E30"/>
      <c r="F30"/>
      <c r="G30"/>
      <c r="H30"/>
      <c r="I30"/>
      <c r="J30"/>
      <c r="K30"/>
      <c r="L30"/>
      <c r="M30"/>
      <c r="N30"/>
      <c r="O30"/>
      <c r="P30"/>
      <c r="Q30"/>
      <c r="R30"/>
      <c r="S30"/>
      <c r="T30"/>
      <c r="U30" t="s">
        <v>959</v>
      </c>
      <c r="V30"/>
      <c r="W30"/>
      <c r="X30"/>
      <c r="Y30"/>
      <c r="Z30"/>
      <c r="AA30"/>
      <c r="AB30"/>
      <c r="AC30"/>
      <c r="AD30"/>
      <c r="AE30"/>
      <c r="AF30" t="s">
        <v>1011</v>
      </c>
      <c r="AG30"/>
      <c r="AH30" s="81" t="str">
        <f>IF(M30="",IFERROR(VLOOKUP($U30,scriv!$C$2:$AK$802,32,FALSE),""),M30)</f>
        <v>fadeOn,0.8</v>
      </c>
      <c r="AI30" s="81" t="str">
        <f>IF(N30="",IFERROR(VLOOKUP($U30,scriv!$C$2:$AK$802,33,FALSE),""),N30)</f>
        <v>fadeOff,0.8</v>
      </c>
      <c r="AJ30" s="81" t="str">
        <f>IF(O30="",IFERROR(VLOOKUP($U30,scriv!$C$2:$AK$802,34,FALSE),""),O30)</f>
        <v>fadeOpen,1.2</v>
      </c>
      <c r="AK30" s="81" t="str">
        <f>IF(P30="",IFERROR(VLOOKUP($U30,scriv!$C$2:$AK$802,35,FALSE),""),P30)</f>
        <v>fadeClose,1.2</v>
      </c>
      <c r="AL30" s="242" t="str">
        <f t="shared" si="0"/>
        <v>QuantitativeFunctions</v>
      </c>
      <c r="AM30" s="240" t="str">
        <f t="shared" si="1"/>
        <v>CustomFunctions</v>
      </c>
      <c r="AN30" s="242" t="str">
        <f t="shared" si="2"/>
        <v/>
      </c>
      <c r="AO30" s="240" t="str">
        <f t="shared" si="3"/>
        <v/>
      </c>
      <c r="AP30" s="242" t="str">
        <f t="shared" si="4"/>
        <v/>
      </c>
    </row>
    <row r="31" spans="1:42" ht="23" customHeight="1">
      <c r="A31" t="s">
        <v>926</v>
      </c>
      <c r="B31" t="s">
        <v>1012</v>
      </c>
      <c r="C31" t="s">
        <v>1013</v>
      </c>
      <c r="D31" t="s">
        <v>1014</v>
      </c>
      <c r="E31"/>
      <c r="F31"/>
      <c r="G31"/>
      <c r="H31"/>
      <c r="I31"/>
      <c r="J31"/>
      <c r="K31"/>
      <c r="L31"/>
      <c r="M31"/>
      <c r="N31"/>
      <c r="O31"/>
      <c r="P31"/>
      <c r="Q31"/>
      <c r="R31"/>
      <c r="S31"/>
      <c r="T31"/>
      <c r="U31" t="s">
        <v>959</v>
      </c>
      <c r="V31"/>
      <c r="W31"/>
      <c r="X31"/>
      <c r="Y31"/>
      <c r="Z31"/>
      <c r="AA31"/>
      <c r="AB31"/>
      <c r="AC31"/>
      <c r="AD31"/>
      <c r="AE31"/>
      <c r="AF31" t="s">
        <v>1015</v>
      </c>
      <c r="AG31"/>
      <c r="AH31" s="81" t="str">
        <f>IF(M31="",IFERROR(VLOOKUP($U31,scriv!$C$2:$AK$802,32,FALSE),""),M31)</f>
        <v>fadeOn,0.8</v>
      </c>
      <c r="AI31" s="81" t="str">
        <f>IF(N31="",IFERROR(VLOOKUP($U31,scriv!$C$2:$AK$802,33,FALSE),""),N31)</f>
        <v>fadeOff,0.8</v>
      </c>
      <c r="AJ31" s="81" t="str">
        <f>IF(O31="",IFERROR(VLOOKUP($U31,scriv!$C$2:$AK$802,34,FALSE),""),O31)</f>
        <v>fadeOpen,1.2</v>
      </c>
      <c r="AK31" s="81" t="str">
        <f>IF(P31="",IFERROR(VLOOKUP($U31,scriv!$C$2:$AK$802,35,FALSE),""),P31)</f>
        <v>fadeClose,1.2</v>
      </c>
      <c r="AL31" s="242" t="str">
        <f t="shared" si="0"/>
        <v>WebLinks</v>
      </c>
      <c r="AM31" s="240" t="str">
        <f t="shared" si="1"/>
        <v>CustomFunctions</v>
      </c>
      <c r="AN31" s="242" t="str">
        <f t="shared" si="2"/>
        <v/>
      </c>
      <c r="AO31" s="240" t="str">
        <f t="shared" si="3"/>
        <v/>
      </c>
      <c r="AP31" s="242" t="str">
        <f t="shared" si="4"/>
        <v/>
      </c>
    </row>
    <row r="32" spans="1:42" ht="23" customHeight="1">
      <c r="A32" t="s">
        <v>926</v>
      </c>
      <c r="B32" t="s">
        <v>1016</v>
      </c>
      <c r="C32" t="s">
        <v>1017</v>
      </c>
      <c r="D32" t="s">
        <v>1018</v>
      </c>
      <c r="E32"/>
      <c r="F32"/>
      <c r="G32"/>
      <c r="H32"/>
      <c r="I32"/>
      <c r="J32"/>
      <c r="K32"/>
      <c r="L32"/>
      <c r="M32"/>
      <c r="N32"/>
      <c r="O32"/>
      <c r="P32"/>
      <c r="Q32"/>
      <c r="R32"/>
      <c r="S32"/>
      <c r="T32"/>
      <c r="U32" t="s">
        <v>959</v>
      </c>
      <c r="V32"/>
      <c r="W32"/>
      <c r="X32"/>
      <c r="Y32"/>
      <c r="Z32"/>
      <c r="AA32"/>
      <c r="AB32"/>
      <c r="AC32"/>
      <c r="AD32"/>
      <c r="AE32"/>
      <c r="AF32"/>
      <c r="AG32"/>
      <c r="AH32" s="81" t="str">
        <f>IF(M32="",IFERROR(VLOOKUP($U32,scriv!$C$2:$AK$802,32,FALSE),""),M32)</f>
        <v>fadeOn,0.8</v>
      </c>
      <c r="AI32" s="81" t="str">
        <f>IF(N32="",IFERROR(VLOOKUP($U32,scriv!$C$2:$AK$802,33,FALSE),""),N32)</f>
        <v>fadeOff,0.8</v>
      </c>
      <c r="AJ32" s="81" t="str">
        <f>IF(O32="",IFERROR(VLOOKUP($U32,scriv!$C$2:$AK$802,34,FALSE),""),O32)</f>
        <v>fadeOpen,1.2</v>
      </c>
      <c r="AK32" s="81" t="str">
        <f>IF(P32="",IFERROR(VLOOKUP($U32,scriv!$C$2:$AK$802,35,FALSE),""),P32)</f>
        <v>fadeClose,1.2</v>
      </c>
      <c r="AL32" s="242" t="str">
        <f t="shared" si="0"/>
        <v>ToolTips</v>
      </c>
      <c r="AM32" s="240" t="str">
        <f t="shared" si="1"/>
        <v>CustomFunctions</v>
      </c>
      <c r="AN32" s="242" t="str">
        <f t="shared" si="2"/>
        <v/>
      </c>
      <c r="AO32" s="240" t="str">
        <f t="shared" si="3"/>
        <v/>
      </c>
      <c r="AP32" s="242" t="str">
        <f t="shared" si="4"/>
        <v/>
      </c>
    </row>
    <row r="33" spans="1:42" ht="23" customHeight="1">
      <c r="A33" t="s">
        <v>926</v>
      </c>
      <c r="B33" t="s">
        <v>1019</v>
      </c>
      <c r="C33" t="s">
        <v>1020</v>
      </c>
      <c r="D33" t="s">
        <v>1021</v>
      </c>
      <c r="E33"/>
      <c r="F33"/>
      <c r="G33"/>
      <c r="H33"/>
      <c r="I33"/>
      <c r="J33"/>
      <c r="K33"/>
      <c r="L33"/>
      <c r="M33"/>
      <c r="N33"/>
      <c r="O33"/>
      <c r="P33"/>
      <c r="Q33"/>
      <c r="R33"/>
      <c r="S33"/>
      <c r="T33"/>
      <c r="U33" t="s">
        <v>959</v>
      </c>
      <c r="V33"/>
      <c r="W33"/>
      <c r="X33"/>
      <c r="Y33"/>
      <c r="Z33"/>
      <c r="AA33"/>
      <c r="AB33"/>
      <c r="AC33"/>
      <c r="AD33"/>
      <c r="AE33"/>
      <c r="AF33" t="s">
        <v>1022</v>
      </c>
      <c r="AG33"/>
      <c r="AH33" s="81" t="str">
        <f>IF(M33="",IFERROR(VLOOKUP($U33,scriv!$C$2:$AK$802,32,FALSE),""),M33)</f>
        <v>fadeOn,0.8</v>
      </c>
      <c r="AI33" s="81" t="str">
        <f>IF(N33="",IFERROR(VLOOKUP($U33,scriv!$C$2:$AK$802,33,FALSE),""),N33)</f>
        <v>fadeOff,0.8</v>
      </c>
      <c r="AJ33" s="81" t="str">
        <f>IF(O33="",IFERROR(VLOOKUP($U33,scriv!$C$2:$AK$802,34,FALSE),""),O33)</f>
        <v>fadeOpen,1.2</v>
      </c>
      <c r="AK33" s="81" t="str">
        <f>IF(P33="",IFERROR(VLOOKUP($U33,scriv!$C$2:$AK$802,35,FALSE),""),P33)</f>
        <v>fadeClose,1.2</v>
      </c>
      <c r="AL33" s="242" t="str">
        <f t="shared" si="0"/>
        <v>StandardTweeningFunctions</v>
      </c>
      <c r="AM33" s="240" t="str">
        <f t="shared" si="1"/>
        <v>CustomFunctions</v>
      </c>
      <c r="AN33" s="242" t="str">
        <f t="shared" si="2"/>
        <v/>
      </c>
      <c r="AO33" s="240" t="str">
        <f t="shared" si="3"/>
        <v/>
      </c>
      <c r="AP33" s="242" t="str">
        <f t="shared" si="4"/>
        <v/>
      </c>
    </row>
    <row r="34" spans="1:42" ht="23" customHeight="1">
      <c r="A34" t="s">
        <v>926</v>
      </c>
      <c r="B34" t="s">
        <v>1023</v>
      </c>
      <c r="C34" t="s">
        <v>1024</v>
      </c>
      <c r="D34" t="s">
        <v>1024</v>
      </c>
      <c r="E34"/>
      <c r="F34"/>
      <c r="G34"/>
      <c r="H34"/>
      <c r="I34"/>
      <c r="J34"/>
      <c r="K34"/>
      <c r="L34"/>
      <c r="M34"/>
      <c r="N34"/>
      <c r="O34"/>
      <c r="P34"/>
      <c r="Q34"/>
      <c r="R34"/>
      <c r="S34"/>
      <c r="T34"/>
      <c r="U34" t="s">
        <v>959</v>
      </c>
      <c r="V34"/>
      <c r="W34"/>
      <c r="X34"/>
      <c r="Y34"/>
      <c r="Z34"/>
      <c r="AA34"/>
      <c r="AB34"/>
      <c r="AC34"/>
      <c r="AD34"/>
      <c r="AE34"/>
      <c r="AF34" t="s">
        <v>1025</v>
      </c>
      <c r="AG34"/>
      <c r="AH34" s="81" t="str">
        <f>IF(M34="",IFERROR(VLOOKUP($U34,scriv!$C$2:$AK$802,32,FALSE),""),M34)</f>
        <v>fadeOn,0.8</v>
      </c>
      <c r="AI34" s="81" t="str">
        <f>IF(N34="",IFERROR(VLOOKUP($U34,scriv!$C$2:$AK$802,33,FALSE),""),N34)</f>
        <v>fadeOff,0.8</v>
      </c>
      <c r="AJ34" s="81" t="str">
        <f>IF(O34="",IFERROR(VLOOKUP($U34,scriv!$C$2:$AK$802,34,FALSE),""),O34)</f>
        <v>fadeOpen,1.2</v>
      </c>
      <c r="AK34" s="81" t="str">
        <f>IF(P34="",IFERROR(VLOOKUP($U34,scriv!$C$2:$AK$802,35,FALSE),""),P34)</f>
        <v>fadeClose,1.2</v>
      </c>
      <c r="AL34" s="242" t="str">
        <f t="shared" si="0"/>
        <v>Folding</v>
      </c>
      <c r="AM34" s="240" t="str">
        <f t="shared" si="1"/>
        <v>CustomFunctions</v>
      </c>
      <c r="AN34" s="242" t="str">
        <f t="shared" si="2"/>
        <v/>
      </c>
      <c r="AO34" s="240" t="str">
        <f t="shared" si="3"/>
        <v/>
      </c>
      <c r="AP34" s="242" t="str">
        <f t="shared" si="4"/>
        <v/>
      </c>
    </row>
    <row r="35" spans="1:42" ht="23" customHeight="1">
      <c r="A35" t="s">
        <v>926</v>
      </c>
      <c r="B35" t="s">
        <v>1026</v>
      </c>
      <c r="C35" t="s">
        <v>1027</v>
      </c>
      <c r="D35" t="s">
        <v>1028</v>
      </c>
      <c r="E35"/>
      <c r="F35"/>
      <c r="G35"/>
      <c r="H35"/>
      <c r="I35"/>
      <c r="J35"/>
      <c r="K35"/>
      <c r="L35"/>
      <c r="M35"/>
      <c r="N35"/>
      <c r="O35"/>
      <c r="P35"/>
      <c r="Q35"/>
      <c r="R35"/>
      <c r="S35"/>
      <c r="T35"/>
      <c r="U35" t="s">
        <v>959</v>
      </c>
      <c r="V35"/>
      <c r="W35"/>
      <c r="X35"/>
      <c r="Y35"/>
      <c r="Z35"/>
      <c r="AA35"/>
      <c r="AB35"/>
      <c r="AC35"/>
      <c r="AD35"/>
      <c r="AE35"/>
      <c r="AF35" t="s">
        <v>1029</v>
      </c>
      <c r="AG35"/>
      <c r="AH35" s="81" t="str">
        <f>IF(M35="",IFERROR(VLOOKUP($U35,scriv!$C$2:$AK$802,32,FALSE),""),M35)</f>
        <v>fadeOn,0.8</v>
      </c>
      <c r="AI35" s="81" t="str">
        <f>IF(N35="",IFERROR(VLOOKUP($U35,scriv!$C$2:$AK$802,33,FALSE),""),N35)</f>
        <v>fadeOff,0.8</v>
      </c>
      <c r="AJ35" s="81" t="str">
        <f>IF(O35="",IFERROR(VLOOKUP($U35,scriv!$C$2:$AK$802,34,FALSE),""),O35)</f>
        <v>fadeOpen,1.2</v>
      </c>
      <c r="AK35" s="81" t="str">
        <f>IF(P35="",IFERROR(VLOOKUP($U35,scriv!$C$2:$AK$802,35,FALSE),""),P35)</f>
        <v>fadeClose,1.2</v>
      </c>
      <c r="AL35" s="242" t="str">
        <f t="shared" si="0"/>
        <v>CascadeOpenandClose</v>
      </c>
      <c r="AM35" s="240" t="str">
        <f t="shared" si="1"/>
        <v>CustomFunctions</v>
      </c>
      <c r="AN35" s="242" t="str">
        <f t="shared" si="2"/>
        <v/>
      </c>
      <c r="AO35" s="240" t="str">
        <f t="shared" si="3"/>
        <v/>
      </c>
      <c r="AP35" s="242" t="str">
        <f t="shared" si="4"/>
        <v/>
      </c>
    </row>
    <row r="36" spans="1:42" ht="23" customHeight="1">
      <c r="A36" t="s">
        <v>926</v>
      </c>
      <c r="B36">
        <v>2.2999999999999998</v>
      </c>
      <c r="C36" t="s">
        <v>1030</v>
      </c>
      <c r="D36" t="s">
        <v>1030</v>
      </c>
      <c r="E36"/>
      <c r="F36"/>
      <c r="G36"/>
      <c r="H36"/>
      <c r="I36"/>
      <c r="J36"/>
      <c r="K36"/>
      <c r="L36"/>
      <c r="M36"/>
      <c r="N36"/>
      <c r="O36"/>
      <c r="P36"/>
      <c r="Q36"/>
      <c r="R36"/>
      <c r="S36"/>
      <c r="T36"/>
      <c r="U36" t="s">
        <v>935</v>
      </c>
      <c r="V36"/>
      <c r="W36"/>
      <c r="X36"/>
      <c r="Y36"/>
      <c r="Z36"/>
      <c r="AA36"/>
      <c r="AB36"/>
      <c r="AC36"/>
      <c r="AD36"/>
      <c r="AE36"/>
      <c r="AF36"/>
      <c r="AG36"/>
      <c r="AH36" s="81" t="str">
        <f>IF(M36="",IFERROR(VLOOKUP($U36,scriv!$C$2:$AK$802,32,FALSE),""),M36)</f>
        <v>fadeOn,0.8</v>
      </c>
      <c r="AI36" s="81" t="str">
        <f>IF(N36="",IFERROR(VLOOKUP($U36,scriv!$C$2:$AK$802,33,FALSE),""),N36)</f>
        <v>fadeOff,0.8</v>
      </c>
      <c r="AJ36" s="81" t="str">
        <f>IF(O36="",IFERROR(VLOOKUP($U36,scriv!$C$2:$AK$802,34,FALSE),""),O36)</f>
        <v>fadeOpen,1.2</v>
      </c>
      <c r="AK36" s="81" t="str">
        <f>IF(P36="",IFERROR(VLOOKUP($U36,scriv!$C$2:$AK$802,35,FALSE),""),P36)</f>
        <v>fadeClose,1.2</v>
      </c>
      <c r="AL36" s="242" t="str">
        <f t="shared" si="0"/>
        <v>Tracing</v>
      </c>
      <c r="AM36" s="240" t="str">
        <f t="shared" si="1"/>
        <v>Story</v>
      </c>
      <c r="AN36" s="242" t="str">
        <f t="shared" si="2"/>
        <v/>
      </c>
      <c r="AO36" s="240" t="str">
        <f t="shared" si="3"/>
        <v/>
      </c>
      <c r="AP36" s="242" t="str">
        <f t="shared" si="4"/>
        <v/>
      </c>
    </row>
    <row r="37" spans="1:42" ht="23" customHeight="1">
      <c r="A37" t="s">
        <v>926</v>
      </c>
      <c r="B37" t="s">
        <v>1031</v>
      </c>
      <c r="C37" t="s">
        <v>1032</v>
      </c>
      <c r="D37" t="s">
        <v>1033</v>
      </c>
      <c r="E37"/>
      <c r="F37"/>
      <c r="G37"/>
      <c r="H37"/>
      <c r="I37"/>
      <c r="J37"/>
      <c r="K37"/>
      <c r="L37"/>
      <c r="M37"/>
      <c r="N37"/>
      <c r="O37"/>
      <c r="P37"/>
      <c r="Q37"/>
      <c r="R37"/>
      <c r="S37"/>
      <c r="T37"/>
      <c r="U37" t="s">
        <v>1030</v>
      </c>
      <c r="V37"/>
      <c r="W37"/>
      <c r="X37"/>
      <c r="Y37"/>
      <c r="Z37"/>
      <c r="AA37"/>
      <c r="AB37"/>
      <c r="AC37"/>
      <c r="AD37"/>
      <c r="AE37"/>
      <c r="AF37"/>
      <c r="AG37"/>
      <c r="AH37" s="81" t="str">
        <f>IF(M37="",IFERROR(VLOOKUP($U37,scriv!$C$2:$AK$802,32,FALSE),""),M37)</f>
        <v>fadeOn,0.8</v>
      </c>
      <c r="AI37" s="81" t="str">
        <f>IF(N37="",IFERROR(VLOOKUP($U37,scriv!$C$2:$AK$802,33,FALSE),""),N37)</f>
        <v>fadeOff,0.8</v>
      </c>
      <c r="AJ37" s="81" t="str">
        <f>IF(O37="",IFERROR(VLOOKUP($U37,scriv!$C$2:$AK$802,34,FALSE),""),O37)</f>
        <v>fadeOpen,1.2</v>
      </c>
      <c r="AK37" s="81" t="str">
        <f>IF(P37="",IFERROR(VLOOKUP($U37,scriv!$C$2:$AK$802,35,FALSE),""),P37)</f>
        <v>fadeClose,1.2</v>
      </c>
      <c r="AL37" s="242" t="str">
        <f t="shared" si="0"/>
        <v>Tracing1</v>
      </c>
      <c r="AM37" s="240" t="str">
        <f t="shared" si="1"/>
        <v>Tracing</v>
      </c>
      <c r="AN37" s="242" t="str">
        <f t="shared" si="2"/>
        <v/>
      </c>
      <c r="AO37" s="240" t="str">
        <f t="shared" si="3"/>
        <v/>
      </c>
      <c r="AP37" s="242" t="str">
        <f t="shared" si="4"/>
        <v/>
      </c>
    </row>
    <row r="38" spans="1:42" ht="23" customHeight="1">
      <c r="A38" t="s">
        <v>926</v>
      </c>
      <c r="B38">
        <v>2.4</v>
      </c>
      <c r="C38" t="s">
        <v>1034</v>
      </c>
      <c r="D38" t="s">
        <v>1035</v>
      </c>
      <c r="E38"/>
      <c r="F38"/>
      <c r="G38"/>
      <c r="H38"/>
      <c r="I38"/>
      <c r="J38"/>
      <c r="K38"/>
      <c r="L38"/>
      <c r="M38"/>
      <c r="N38"/>
      <c r="O38"/>
      <c r="P38"/>
      <c r="Q38"/>
      <c r="R38"/>
      <c r="S38"/>
      <c r="T38"/>
      <c r="U38" t="s">
        <v>935</v>
      </c>
      <c r="V38"/>
      <c r="W38"/>
      <c r="X38"/>
      <c r="Y38"/>
      <c r="Z38"/>
      <c r="AA38"/>
      <c r="AB38"/>
      <c r="AC38"/>
      <c r="AD38"/>
      <c r="AE38"/>
      <c r="AF38"/>
      <c r="AG38"/>
      <c r="AH38" s="81" t="str">
        <f>IF(M38="",IFERROR(VLOOKUP($U38,scriv!$C$2:$AK$802,32,FALSE),""),M38)</f>
        <v>fadeOn,0.8</v>
      </c>
      <c r="AI38" s="81" t="str">
        <f>IF(N38="",IFERROR(VLOOKUP($U38,scriv!$C$2:$AK$802,33,FALSE),""),N38)</f>
        <v>fadeOff,0.8</v>
      </c>
      <c r="AJ38" s="81" t="str">
        <f>IF(O38="",IFERROR(VLOOKUP($U38,scriv!$C$2:$AK$802,34,FALSE),""),O38)</f>
        <v>fadeOpen,1.2</v>
      </c>
      <c r="AK38" s="81" t="str">
        <f>IF(P38="",IFERROR(VLOOKUP($U38,scriv!$C$2:$AK$802,35,FALSE),""),P38)</f>
        <v>fadeClose,1.2</v>
      </c>
      <c r="AL38" s="242" t="str">
        <f t="shared" si="0"/>
        <v>ZoomingPanningHighlighting</v>
      </c>
      <c r="AM38" s="240" t="str">
        <f t="shared" si="1"/>
        <v>Story</v>
      </c>
      <c r="AN38" s="242" t="str">
        <f t="shared" si="2"/>
        <v/>
      </c>
      <c r="AO38" s="240" t="str">
        <f t="shared" si="3"/>
        <v/>
      </c>
      <c r="AP38" s="242" t="str">
        <f t="shared" si="4"/>
        <v/>
      </c>
    </row>
    <row r="39" spans="1:42" ht="23" customHeight="1">
      <c r="A39" t="s">
        <v>926</v>
      </c>
      <c r="B39" t="s">
        <v>1036</v>
      </c>
      <c r="C39" t="s">
        <v>1037</v>
      </c>
      <c r="D39" t="s">
        <v>1038</v>
      </c>
      <c r="E39"/>
      <c r="F39"/>
      <c r="G39"/>
      <c r="H39"/>
      <c r="I39"/>
      <c r="J39"/>
      <c r="K39"/>
      <c r="L39"/>
      <c r="M39"/>
      <c r="N39"/>
      <c r="O39"/>
      <c r="P39"/>
      <c r="Q39"/>
      <c r="R39"/>
      <c r="S39"/>
      <c r="T39"/>
      <c r="U39" t="s">
        <v>1034</v>
      </c>
      <c r="V39"/>
      <c r="W39"/>
      <c r="X39"/>
      <c r="Y39"/>
      <c r="Z39"/>
      <c r="AA39"/>
      <c r="AB39"/>
      <c r="AC39"/>
      <c r="AD39"/>
      <c r="AE39"/>
      <c r="AF39" t="s">
        <v>1039</v>
      </c>
      <c r="AG39"/>
      <c r="AH39" s="81" t="str">
        <f>IF(M39="",IFERROR(VLOOKUP($U39,scriv!$C$2:$AK$802,32,FALSE),""),M39)</f>
        <v>fadeOn,0.8</v>
      </c>
      <c r="AI39" s="81" t="str">
        <f>IF(N39="",IFERROR(VLOOKUP($U39,scriv!$C$2:$AK$802,33,FALSE),""),N39)</f>
        <v>fadeOff,0.8</v>
      </c>
      <c r="AJ39" s="81" t="str">
        <f>IF(O39="",IFERROR(VLOOKUP($U39,scriv!$C$2:$AK$802,34,FALSE),""),O39)</f>
        <v>fadeOpen,1.2</v>
      </c>
      <c r="AK39" s="81" t="str">
        <f>IF(P39="",IFERROR(VLOOKUP($U39,scriv!$C$2:$AK$802,35,FALSE),""),P39)</f>
        <v>fadeClose,1.2</v>
      </c>
      <c r="AL39" s="242" t="str">
        <f t="shared" si="0"/>
        <v>Zoom1</v>
      </c>
      <c r="AM39" s="240" t="str">
        <f t="shared" si="1"/>
        <v>ZoomingPanningHighlighting</v>
      </c>
      <c r="AN39" s="242" t="str">
        <f t="shared" si="2"/>
        <v/>
      </c>
      <c r="AO39" s="240" t="str">
        <f t="shared" si="3"/>
        <v/>
      </c>
      <c r="AP39" s="242" t="str">
        <f t="shared" si="4"/>
        <v/>
      </c>
    </row>
    <row r="40" spans="1:42" ht="23" customHeight="1">
      <c r="A40" t="s">
        <v>926</v>
      </c>
      <c r="B40" t="s">
        <v>1040</v>
      </c>
      <c r="C40" t="s">
        <v>1041</v>
      </c>
      <c r="D40" t="s">
        <v>1041</v>
      </c>
      <c r="E40"/>
      <c r="F40"/>
      <c r="G40"/>
      <c r="H40"/>
      <c r="I40"/>
      <c r="J40"/>
      <c r="K40"/>
      <c r="L40"/>
      <c r="M40"/>
      <c r="N40"/>
      <c r="O40"/>
      <c r="P40"/>
      <c r="Q40"/>
      <c r="R40"/>
      <c r="S40"/>
      <c r="T40"/>
      <c r="U40" t="s">
        <v>1034</v>
      </c>
      <c r="V40"/>
      <c r="W40"/>
      <c r="X40"/>
      <c r="Y40"/>
      <c r="Z40"/>
      <c r="AA40"/>
      <c r="AB40"/>
      <c r="AC40"/>
      <c r="AD40"/>
      <c r="AE40"/>
      <c r="AF40" t="s">
        <v>1042</v>
      </c>
      <c r="AG40"/>
      <c r="AH40" s="81" t="str">
        <f>IF(M40="",IFERROR(VLOOKUP($U40,scriv!$C$2:$AK$802,32,FALSE),""),M40)</f>
        <v>fadeOn,0.8</v>
      </c>
      <c r="AI40" s="81" t="str">
        <f>IF(N40="",IFERROR(VLOOKUP($U40,scriv!$C$2:$AK$802,33,FALSE),""),N40)</f>
        <v>fadeOff,0.8</v>
      </c>
      <c r="AJ40" s="81" t="str">
        <f>IF(O40="",IFERROR(VLOOKUP($U40,scriv!$C$2:$AK$802,34,FALSE),""),O40)</f>
        <v>fadeOpen,1.2</v>
      </c>
      <c r="AK40" s="81" t="str">
        <f>IF(P40="",IFERROR(VLOOKUP($U40,scriv!$C$2:$AK$802,35,FALSE),""),P40)</f>
        <v>fadeClose,1.2</v>
      </c>
      <c r="AL40" s="242" t="str">
        <f t="shared" si="0"/>
        <v>Highlighting</v>
      </c>
      <c r="AM40" s="240" t="str">
        <f t="shared" si="1"/>
        <v>ZoomingPanningHighlighting</v>
      </c>
      <c r="AN40" s="242" t="str">
        <f t="shared" si="2"/>
        <v/>
      </c>
      <c r="AO40" s="240" t="str">
        <f t="shared" si="3"/>
        <v/>
      </c>
      <c r="AP40" s="242" t="str">
        <f t="shared" si="4"/>
        <v/>
      </c>
    </row>
    <row r="41" spans="1:42" ht="23" customHeight="1">
      <c r="A41" t="s">
        <v>926</v>
      </c>
      <c r="B41" t="s">
        <v>1043</v>
      </c>
      <c r="C41" t="s">
        <v>1044</v>
      </c>
      <c r="D41" t="s">
        <v>1044</v>
      </c>
      <c r="E41"/>
      <c r="F41"/>
      <c r="G41"/>
      <c r="H41"/>
      <c r="I41"/>
      <c r="J41"/>
      <c r="K41"/>
      <c r="L41"/>
      <c r="M41"/>
      <c r="N41"/>
      <c r="O41"/>
      <c r="P41"/>
      <c r="Q41"/>
      <c r="R41"/>
      <c r="S41"/>
      <c r="T41"/>
      <c r="U41" t="s">
        <v>1034</v>
      </c>
      <c r="V41"/>
      <c r="W41"/>
      <c r="X41"/>
      <c r="Y41"/>
      <c r="Z41"/>
      <c r="AA41"/>
      <c r="AB41"/>
      <c r="AC41"/>
      <c r="AD41"/>
      <c r="AE41"/>
      <c r="AF41" t="s">
        <v>1045</v>
      </c>
      <c r="AG41"/>
      <c r="AH41" s="81" t="str">
        <f>IF(M41="",IFERROR(VLOOKUP($U41,scriv!$C$2:$AK$802,32,FALSE),""),M41)</f>
        <v>fadeOn,0.8</v>
      </c>
      <c r="AI41" s="81" t="str">
        <f>IF(N41="",IFERROR(VLOOKUP($U41,scriv!$C$2:$AK$802,33,FALSE),""),N41)</f>
        <v>fadeOff,0.8</v>
      </c>
      <c r="AJ41" s="81" t="str">
        <f>IF(O41="",IFERROR(VLOOKUP($U41,scriv!$C$2:$AK$802,34,FALSE),""),O41)</f>
        <v>fadeOpen,1.2</v>
      </c>
      <c r="AK41" s="81" t="str">
        <f>IF(P41="",IFERROR(VLOOKUP($U41,scriv!$C$2:$AK$802,35,FALSE),""),P41)</f>
        <v>fadeClose,1.2</v>
      </c>
      <c r="AL41" s="242" t="str">
        <f t="shared" si="0"/>
        <v>Pan</v>
      </c>
      <c r="AM41" s="240" t="str">
        <f t="shared" si="1"/>
        <v>ZoomingPanningHighlighting</v>
      </c>
      <c r="AN41" s="242" t="str">
        <f t="shared" si="2"/>
        <v/>
      </c>
      <c r="AO41" s="240" t="str">
        <f t="shared" si="3"/>
        <v/>
      </c>
      <c r="AP41" s="242" t="str">
        <f t="shared" si="4"/>
        <v/>
      </c>
    </row>
    <row r="42" spans="1:42" ht="23" customHeight="1">
      <c r="A42" t="s">
        <v>926</v>
      </c>
      <c r="B42">
        <v>2.5</v>
      </c>
      <c r="C42" t="s">
        <v>1046</v>
      </c>
      <c r="D42" t="s">
        <v>1047</v>
      </c>
      <c r="E42"/>
      <c r="F42"/>
      <c r="G42"/>
      <c r="H42"/>
      <c r="I42"/>
      <c r="J42"/>
      <c r="K42"/>
      <c r="L42"/>
      <c r="M42"/>
      <c r="N42"/>
      <c r="O42"/>
      <c r="P42"/>
      <c r="Q42"/>
      <c r="R42"/>
      <c r="S42"/>
      <c r="T42"/>
      <c r="U42" t="s">
        <v>935</v>
      </c>
      <c r="V42"/>
      <c r="W42"/>
      <c r="X42"/>
      <c r="Y42"/>
      <c r="Z42"/>
      <c r="AA42"/>
      <c r="AB42"/>
      <c r="AC42"/>
      <c r="AD42"/>
      <c r="AE42"/>
      <c r="AF42"/>
      <c r="AG42"/>
      <c r="AH42" s="81" t="str">
        <f>IF(M42="",IFERROR(VLOOKUP($U42,scriv!$C$2:$AK$802,32,FALSE),""),M42)</f>
        <v>fadeOn,0.8</v>
      </c>
      <c r="AI42" s="81" t="str">
        <f>IF(N42="",IFERROR(VLOOKUP($U42,scriv!$C$2:$AK$802,33,FALSE),""),N42)</f>
        <v>fadeOff,0.8</v>
      </c>
      <c r="AJ42" s="81" t="str">
        <f>IF(O42="",IFERROR(VLOOKUP($U42,scriv!$C$2:$AK$802,34,FALSE),""),O42)</f>
        <v>fadeOpen,1.2</v>
      </c>
      <c r="AK42" s="81" t="str">
        <f>IF(P42="",IFERROR(VLOOKUP($U42,scriv!$C$2:$AK$802,35,FALSE),""),P42)</f>
        <v>fadeClose,1.2</v>
      </c>
      <c r="AL42" s="242" t="str">
        <f t="shared" si="0"/>
        <v>ClassControlSelectors</v>
      </c>
      <c r="AM42" s="240" t="str">
        <f t="shared" si="1"/>
        <v>Story</v>
      </c>
      <c r="AN42" s="242" t="str">
        <f t="shared" si="2"/>
        <v/>
      </c>
      <c r="AO42" s="240" t="str">
        <f t="shared" si="3"/>
        <v/>
      </c>
      <c r="AP42" s="242" t="str">
        <f t="shared" si="4"/>
        <v/>
      </c>
    </row>
    <row r="43" spans="1:42" ht="23" customHeight="1">
      <c r="A43" t="s">
        <v>926</v>
      </c>
      <c r="B43" t="s">
        <v>1048</v>
      </c>
      <c r="C43" t="s">
        <v>1049</v>
      </c>
      <c r="D43" t="s">
        <v>1050</v>
      </c>
      <c r="E43"/>
      <c r="F43"/>
      <c r="G43"/>
      <c r="H43"/>
      <c r="I43"/>
      <c r="J43"/>
      <c r="K43"/>
      <c r="L43"/>
      <c r="M43"/>
      <c r="N43"/>
      <c r="O43"/>
      <c r="P43"/>
      <c r="Q43"/>
      <c r="R43"/>
      <c r="S43"/>
      <c r="T43"/>
      <c r="U43" t="s">
        <v>1046</v>
      </c>
      <c r="V43"/>
      <c r="W43"/>
      <c r="X43"/>
      <c r="Y43"/>
      <c r="Z43"/>
      <c r="AA43"/>
      <c r="AB43"/>
      <c r="AC43"/>
      <c r="AD43"/>
      <c r="AE43"/>
      <c r="AF43" t="s">
        <v>1051</v>
      </c>
      <c r="AG43"/>
      <c r="AH43" s="81" t="str">
        <f>IF(M43="",IFERROR(VLOOKUP($U43,scriv!$C$2:$AK$802,32,FALSE),""),M43)</f>
        <v>fadeOn,0.8</v>
      </c>
      <c r="AI43" s="81" t="str">
        <f>IF(N43="",IFERROR(VLOOKUP($U43,scriv!$C$2:$AK$802,33,FALSE),""),N43)</f>
        <v>fadeOff,0.8</v>
      </c>
      <c r="AJ43" s="81" t="str">
        <f>IF(O43="",IFERROR(VLOOKUP($U43,scriv!$C$2:$AK$802,34,FALSE),""),O43)</f>
        <v>fadeOpen,1.2</v>
      </c>
      <c r="AK43" s="81" t="str">
        <f>IF(P43="",IFERROR(VLOOKUP($U43,scriv!$C$2:$AK$802,35,FALSE),""),P43)</f>
        <v>fadeClose,1.2</v>
      </c>
      <c r="AL43" s="242" t="str">
        <f t="shared" si="0"/>
        <v>ClassControlFunctions</v>
      </c>
      <c r="AM43" s="240" t="str">
        <f t="shared" si="1"/>
        <v>ClassControlSelectors</v>
      </c>
      <c r="AN43" s="242" t="str">
        <f t="shared" si="2"/>
        <v/>
      </c>
      <c r="AO43" s="240" t="str">
        <f t="shared" si="3"/>
        <v/>
      </c>
      <c r="AP43" s="242" t="str">
        <f t="shared" si="4"/>
        <v/>
      </c>
    </row>
    <row r="44" spans="1:42" ht="23" customHeight="1">
      <c r="A44" t="s">
        <v>926</v>
      </c>
      <c r="B44" t="s">
        <v>1052</v>
      </c>
      <c r="C44" t="s">
        <v>1053</v>
      </c>
      <c r="D44" t="s">
        <v>1054</v>
      </c>
      <c r="E44"/>
      <c r="F44"/>
      <c r="G44"/>
      <c r="H44"/>
      <c r="I44"/>
      <c r="J44"/>
      <c r="K44"/>
      <c r="L44"/>
      <c r="M44"/>
      <c r="N44"/>
      <c r="O44"/>
      <c r="P44"/>
      <c r="Q44"/>
      <c r="R44"/>
      <c r="S44"/>
      <c r="T44"/>
      <c r="U44" t="s">
        <v>1046</v>
      </c>
      <c r="V44"/>
      <c r="W44"/>
      <c r="X44"/>
      <c r="Y44"/>
      <c r="Z44"/>
      <c r="AA44"/>
      <c r="AB44"/>
      <c r="AC44"/>
      <c r="AD44"/>
      <c r="AE44"/>
      <c r="AF44" t="s">
        <v>1055</v>
      </c>
      <c r="AG44"/>
      <c r="AH44" s="81" t="str">
        <f>IF(M44="",IFERROR(VLOOKUP($U44,scriv!$C$2:$AK$802,32,FALSE),""),M44)</f>
        <v>fadeOn,0.8</v>
      </c>
      <c r="AI44" s="81" t="str">
        <f>IF(N44="",IFERROR(VLOOKUP($U44,scriv!$C$2:$AK$802,33,FALSE),""),N44)</f>
        <v>fadeOff,0.8</v>
      </c>
      <c r="AJ44" s="81" t="str">
        <f>IF(O44="",IFERROR(VLOOKUP($U44,scriv!$C$2:$AK$802,34,FALSE),""),O44)</f>
        <v>fadeOpen,1.2</v>
      </c>
      <c r="AK44" s="81" t="str">
        <f>IF(P44="",IFERROR(VLOOKUP($U44,scriv!$C$2:$AK$802,35,FALSE),""),P44)</f>
        <v>fadeClose,1.2</v>
      </c>
      <c r="AL44" s="242" t="str">
        <f t="shared" si="0"/>
        <v>SyntaxforCSS-Selectors</v>
      </c>
      <c r="AM44" s="240" t="str">
        <f t="shared" si="1"/>
        <v>ClassControlSelectors</v>
      </c>
      <c r="AN44" s="242" t="str">
        <f t="shared" si="2"/>
        <v/>
      </c>
      <c r="AO44" s="240" t="str">
        <f t="shared" si="3"/>
        <v/>
      </c>
      <c r="AP44" s="242" t="str">
        <f t="shared" si="4"/>
        <v/>
      </c>
    </row>
    <row r="45" spans="1:42" ht="23" customHeight="1">
      <c r="A45" t="s">
        <v>926</v>
      </c>
      <c r="B45">
        <v>2.6</v>
      </c>
      <c r="C45" t="s">
        <v>1056</v>
      </c>
      <c r="D45" t="s">
        <v>1056</v>
      </c>
      <c r="E45"/>
      <c r="F45"/>
      <c r="G45"/>
      <c r="H45"/>
      <c r="I45"/>
      <c r="J45"/>
      <c r="K45"/>
      <c r="L45"/>
      <c r="M45"/>
      <c r="N45"/>
      <c r="O45"/>
      <c r="P45"/>
      <c r="Q45"/>
      <c r="R45"/>
      <c r="S45"/>
      <c r="T45"/>
      <c r="U45" t="s">
        <v>935</v>
      </c>
      <c r="V45"/>
      <c r="W45"/>
      <c r="X45"/>
      <c r="Y45"/>
      <c r="Z45"/>
      <c r="AA45"/>
      <c r="AB45"/>
      <c r="AC45"/>
      <c r="AD45"/>
      <c r="AE45"/>
      <c r="AF45"/>
      <c r="AG45"/>
      <c r="AH45" s="81" t="str">
        <f>IF(M45="",IFERROR(VLOOKUP($U45,scriv!$C$2:$AK$802,32,FALSE),""),M45)</f>
        <v>fadeOn,0.8</v>
      </c>
      <c r="AI45" s="81" t="str">
        <f>IF(N45="",IFERROR(VLOOKUP($U45,scriv!$C$2:$AK$802,33,FALSE),""),N45)</f>
        <v>fadeOff,0.8</v>
      </c>
      <c r="AJ45" s="81" t="str">
        <f>IF(O45="",IFERROR(VLOOKUP($U45,scriv!$C$2:$AK$802,34,FALSE),""),O45)</f>
        <v>fadeOpen,1.2</v>
      </c>
      <c r="AK45" s="81" t="str">
        <f>IF(P45="",IFERROR(VLOOKUP($U45,scriv!$C$2:$AK$802,35,FALSE),""),P45)</f>
        <v>fadeClose,1.2</v>
      </c>
      <c r="AL45" s="242" t="str">
        <f t="shared" si="0"/>
        <v>Video</v>
      </c>
      <c r="AM45" s="240" t="str">
        <f t="shared" si="1"/>
        <v>Story</v>
      </c>
      <c r="AN45" s="242" t="str">
        <f t="shared" si="2"/>
        <v/>
      </c>
      <c r="AO45" s="240" t="str">
        <f t="shared" si="3"/>
        <v/>
      </c>
      <c r="AP45" s="242" t="str">
        <f t="shared" si="4"/>
        <v/>
      </c>
    </row>
    <row r="46" spans="1:42" ht="23" customHeight="1">
      <c r="A46" t="s">
        <v>926</v>
      </c>
      <c r="B46" t="s">
        <v>1057</v>
      </c>
      <c r="C46" t="s">
        <v>1058</v>
      </c>
      <c r="D46" t="s">
        <v>1058</v>
      </c>
      <c r="E46"/>
      <c r="F46"/>
      <c r="G46"/>
      <c r="H46"/>
      <c r="I46"/>
      <c r="J46"/>
      <c r="K46"/>
      <c r="L46"/>
      <c r="M46"/>
      <c r="N46"/>
      <c r="O46"/>
      <c r="P46"/>
      <c r="Q46"/>
      <c r="R46"/>
      <c r="S46"/>
      <c r="T46"/>
      <c r="U46" t="s">
        <v>1056</v>
      </c>
      <c r="V46"/>
      <c r="W46"/>
      <c r="X46"/>
      <c r="Y46"/>
      <c r="Z46"/>
      <c r="AA46"/>
      <c r="AB46"/>
      <c r="AC46"/>
      <c r="AD46"/>
      <c r="AE46"/>
      <c r="AF46" t="s">
        <v>1059</v>
      </c>
      <c r="AG46"/>
      <c r="AH46" s="81" t="str">
        <f>IF(M46="",IFERROR(VLOOKUP($U46,scriv!$C$2:$AK$802,32,FALSE),""),M46)</f>
        <v>fadeOn,0.8</v>
      </c>
      <c r="AI46" s="81" t="str">
        <f>IF(N46="",IFERROR(VLOOKUP($U46,scriv!$C$2:$AK$802,33,FALSE),""),N46)</f>
        <v>fadeOff,0.8</v>
      </c>
      <c r="AJ46" s="81" t="str">
        <f>IF(O46="",IFERROR(VLOOKUP($U46,scriv!$C$2:$AK$802,34,FALSE),""),O46)</f>
        <v>fadeOpen,1.2</v>
      </c>
      <c r="AK46" s="81" t="str">
        <f>IF(P46="",IFERROR(VLOOKUP($U46,scriv!$C$2:$AK$802,35,FALSE),""),P46)</f>
        <v>fadeClose,1.2</v>
      </c>
      <c r="AL46" s="242" t="str">
        <f t="shared" si="0"/>
        <v>playvid</v>
      </c>
      <c r="AM46" s="240" t="str">
        <f t="shared" si="1"/>
        <v>Video</v>
      </c>
      <c r="AN46" s="242" t="str">
        <f t="shared" si="2"/>
        <v/>
      </c>
      <c r="AO46" s="240" t="str">
        <f t="shared" si="3"/>
        <v/>
      </c>
      <c r="AP46" s="242" t="str">
        <f t="shared" si="4"/>
        <v/>
      </c>
    </row>
    <row r="47" spans="1:42" ht="23" customHeight="1">
      <c r="A47" t="s">
        <v>926</v>
      </c>
      <c r="B47">
        <v>2.7</v>
      </c>
      <c r="C47" t="s">
        <v>1060</v>
      </c>
      <c r="D47" t="s">
        <v>1060</v>
      </c>
      <c r="E47"/>
      <c r="F47"/>
      <c r="G47"/>
      <c r="H47"/>
      <c r="I47"/>
      <c r="J47"/>
      <c r="K47"/>
      <c r="L47"/>
      <c r="M47"/>
      <c r="N47"/>
      <c r="O47"/>
      <c r="P47"/>
      <c r="Q47"/>
      <c r="R47"/>
      <c r="S47"/>
      <c r="T47"/>
      <c r="U47" t="s">
        <v>935</v>
      </c>
      <c r="V47"/>
      <c r="W47"/>
      <c r="X47"/>
      <c r="Y47"/>
      <c r="Z47"/>
      <c r="AA47"/>
      <c r="AB47"/>
      <c r="AC47"/>
      <c r="AD47"/>
      <c r="AE47"/>
      <c r="AF47"/>
      <c r="AG47"/>
      <c r="AH47" s="81" t="str">
        <f>IF(M47="",IFERROR(VLOOKUP($U47,scriv!$C$2:$AK$802,32,FALSE),""),M47)</f>
        <v>fadeOn,0.8</v>
      </c>
      <c r="AI47" s="81" t="str">
        <f>IF(N47="",IFERROR(VLOOKUP($U47,scriv!$C$2:$AK$802,33,FALSE),""),N47)</f>
        <v>fadeOff,0.8</v>
      </c>
      <c r="AJ47" s="81" t="str">
        <f>IF(O47="",IFERROR(VLOOKUP($U47,scriv!$C$2:$AK$802,34,FALSE),""),O47)</f>
        <v>fadeOpen,1.2</v>
      </c>
      <c r="AK47" s="81" t="str">
        <f>IF(P47="",IFERROR(VLOOKUP($U47,scriv!$C$2:$AK$802,35,FALSE),""),P47)</f>
        <v>fadeClose,1.2</v>
      </c>
      <c r="AL47" s="242" t="str">
        <f t="shared" si="0"/>
        <v>Animations</v>
      </c>
      <c r="AM47" s="240" t="str">
        <f t="shared" si="1"/>
        <v>Story</v>
      </c>
      <c r="AN47" s="242" t="str">
        <f t="shared" si="2"/>
        <v/>
      </c>
      <c r="AO47" s="240" t="str">
        <f t="shared" si="3"/>
        <v/>
      </c>
      <c r="AP47" s="242" t="str">
        <f t="shared" si="4"/>
        <v/>
      </c>
    </row>
    <row r="48" spans="1:42" ht="23" customHeight="1">
      <c r="A48" t="s">
        <v>926</v>
      </c>
      <c r="B48" t="s">
        <v>1061</v>
      </c>
      <c r="C48" t="s">
        <v>1062</v>
      </c>
      <c r="D48" t="s">
        <v>1063</v>
      </c>
      <c r="E48"/>
      <c r="F48"/>
      <c r="G48"/>
      <c r="H48"/>
      <c r="I48"/>
      <c r="J48"/>
      <c r="K48"/>
      <c r="L48"/>
      <c r="M48"/>
      <c r="N48"/>
      <c r="O48"/>
      <c r="P48"/>
      <c r="Q48"/>
      <c r="R48"/>
      <c r="S48"/>
      <c r="T48"/>
      <c r="U48" t="s">
        <v>1060</v>
      </c>
      <c r="V48"/>
      <c r="W48"/>
      <c r="X48"/>
      <c r="Y48"/>
      <c r="Z48"/>
      <c r="AA48"/>
      <c r="AB48"/>
      <c r="AC48"/>
      <c r="AD48"/>
      <c r="AE48"/>
      <c r="AF48" t="s">
        <v>1064</v>
      </c>
      <c r="AG48"/>
      <c r="AH48" s="81" t="str">
        <f>IF(M48="",IFERROR(VLOOKUP($U48,scriv!$C$2:$AK$802,32,FALSE),""),M48)</f>
        <v>fadeOn,0.8</v>
      </c>
      <c r="AI48" s="81" t="str">
        <f>IF(N48="",IFERROR(VLOOKUP($U48,scriv!$C$2:$AK$802,33,FALSE),""),N48)</f>
        <v>fadeOff,0.8</v>
      </c>
      <c r="AJ48" s="81" t="str">
        <f>IF(O48="",IFERROR(VLOOKUP($U48,scriv!$C$2:$AK$802,34,FALSE),""),O48)</f>
        <v>fadeOpen,1.2</v>
      </c>
      <c r="AK48" s="81" t="str">
        <f>IF(P48="",IFERROR(VLOOKUP($U48,scriv!$C$2:$AK$802,35,FALSE),""),P48)</f>
        <v>fadeClose,1.2</v>
      </c>
      <c r="AL48" s="242" t="str">
        <f t="shared" si="0"/>
        <v>Animation1</v>
      </c>
      <c r="AM48" s="240" t="str">
        <f t="shared" si="1"/>
        <v>Animations</v>
      </c>
      <c r="AN48" s="242" t="str">
        <f t="shared" si="2"/>
        <v/>
      </c>
      <c r="AO48" s="240" t="str">
        <f t="shared" si="3"/>
        <v/>
      </c>
      <c r="AP48" s="242" t="str">
        <f t="shared" si="4"/>
        <v/>
      </c>
    </row>
    <row r="49" spans="1:42" ht="23" customHeight="1">
      <c r="A49" t="s">
        <v>926</v>
      </c>
      <c r="B49">
        <v>2.8</v>
      </c>
      <c r="C49" t="s">
        <v>1065</v>
      </c>
      <c r="D49" t="s">
        <v>1065</v>
      </c>
      <c r="E49"/>
      <c r="F49"/>
      <c r="G49"/>
      <c r="H49"/>
      <c r="I49"/>
      <c r="J49"/>
      <c r="K49"/>
      <c r="L49"/>
      <c r="M49"/>
      <c r="N49"/>
      <c r="O49"/>
      <c r="P49"/>
      <c r="Q49"/>
      <c r="R49"/>
      <c r="S49"/>
      <c r="T49"/>
      <c r="U49" t="s">
        <v>935</v>
      </c>
      <c r="V49"/>
      <c r="W49"/>
      <c r="X49"/>
      <c r="Y49"/>
      <c r="Z49"/>
      <c r="AA49"/>
      <c r="AB49"/>
      <c r="AC49"/>
      <c r="AD49"/>
      <c r="AE49"/>
      <c r="AF49"/>
      <c r="AG49"/>
      <c r="AH49" s="81" t="str">
        <f>IF(M49="",IFERROR(VLOOKUP($U49,scriv!$C$2:$AK$802,32,FALSE),""),M49)</f>
        <v>fadeOn,0.8</v>
      </c>
      <c r="AI49" s="81" t="str">
        <f>IF(N49="",IFERROR(VLOOKUP($U49,scriv!$C$2:$AK$802,33,FALSE),""),N49)</f>
        <v>fadeOff,0.8</v>
      </c>
      <c r="AJ49" s="81" t="str">
        <f>IF(O49="",IFERROR(VLOOKUP($U49,scriv!$C$2:$AK$802,34,FALSE),""),O49)</f>
        <v>fadeOpen,1.2</v>
      </c>
      <c r="AK49" s="81" t="str">
        <f>IF(P49="",IFERROR(VLOOKUP($U49,scriv!$C$2:$AK$802,35,FALSE),""),P49)</f>
        <v>fadeClose,1.2</v>
      </c>
      <c r="AL49" s="242" t="str">
        <f t="shared" si="0"/>
        <v>Forms</v>
      </c>
      <c r="AM49" s="240" t="str">
        <f t="shared" si="1"/>
        <v>Story</v>
      </c>
      <c r="AN49" s="242" t="str">
        <f t="shared" si="2"/>
        <v/>
      </c>
      <c r="AO49" s="240" t="str">
        <f t="shared" si="3"/>
        <v/>
      </c>
      <c r="AP49" s="242" t="str">
        <f t="shared" si="4"/>
        <v/>
      </c>
    </row>
    <row r="50" spans="1:42" ht="23" customHeight="1">
      <c r="A50" t="s">
        <v>926</v>
      </c>
      <c r="B50" t="s">
        <v>1066</v>
      </c>
      <c r="C50" t="s">
        <v>1067</v>
      </c>
      <c r="D50" t="s">
        <v>1068</v>
      </c>
      <c r="E50"/>
      <c r="F50"/>
      <c r="G50"/>
      <c r="H50"/>
      <c r="I50"/>
      <c r="J50"/>
      <c r="K50"/>
      <c r="L50"/>
      <c r="M50"/>
      <c r="N50"/>
      <c r="O50"/>
      <c r="P50"/>
      <c r="Q50"/>
      <c r="R50"/>
      <c r="S50"/>
      <c r="T50"/>
      <c r="U50" t="s">
        <v>1065</v>
      </c>
      <c r="V50"/>
      <c r="W50"/>
      <c r="X50"/>
      <c r="Y50"/>
      <c r="Z50"/>
      <c r="AA50"/>
      <c r="AB50"/>
      <c r="AC50"/>
      <c r="AD50"/>
      <c r="AE50"/>
      <c r="AF50"/>
      <c r="AG50"/>
      <c r="AH50" s="81" t="str">
        <f>IF(M50="",IFERROR(VLOOKUP($U50,scriv!$C$2:$AK$802,32,FALSE),""),M50)</f>
        <v>fadeOn,0.8</v>
      </c>
      <c r="AI50" s="81" t="str">
        <f>IF(N50="",IFERROR(VLOOKUP($U50,scriv!$C$2:$AK$802,33,FALSE),""),N50)</f>
        <v>fadeOff,0.8</v>
      </c>
      <c r="AJ50" s="81" t="str">
        <f>IF(O50="",IFERROR(VLOOKUP($U50,scriv!$C$2:$AK$802,34,FALSE),""),O50)</f>
        <v>fadeOpen,1.2</v>
      </c>
      <c r="AK50" s="81" t="str">
        <f>IF(P50="",IFERROR(VLOOKUP($U50,scriv!$C$2:$AK$802,35,FALSE),""),P50)</f>
        <v>fadeClose,1.2</v>
      </c>
      <c r="AL50" s="242" t="str">
        <f t="shared" si="0"/>
        <v>Form1</v>
      </c>
      <c r="AM50" s="240" t="str">
        <f t="shared" si="1"/>
        <v>Forms</v>
      </c>
      <c r="AN50" s="242" t="str">
        <f t="shared" si="2"/>
        <v/>
      </c>
      <c r="AO50" s="240" t="str">
        <f t="shared" si="3"/>
        <v/>
      </c>
      <c r="AP50" s="242" t="str">
        <f t="shared" si="4"/>
        <v/>
      </c>
    </row>
    <row r="51" spans="1:42" ht="23" customHeight="1">
      <c r="A51" t="s">
        <v>926</v>
      </c>
      <c r="B51">
        <v>2.9</v>
      </c>
      <c r="C51" t="s">
        <v>1069</v>
      </c>
      <c r="D51" t="s">
        <v>1070</v>
      </c>
      <c r="E51"/>
      <c r="F51"/>
      <c r="G51"/>
      <c r="H51"/>
      <c r="I51"/>
      <c r="J51"/>
      <c r="K51"/>
      <c r="L51"/>
      <c r="M51"/>
      <c r="N51"/>
      <c r="O51"/>
      <c r="P51"/>
      <c r="Q51"/>
      <c r="R51"/>
      <c r="S51"/>
      <c r="T51"/>
      <c r="U51" t="s">
        <v>935</v>
      </c>
      <c r="V51"/>
      <c r="W51"/>
      <c r="X51"/>
      <c r="Y51"/>
      <c r="Z51"/>
      <c r="AA51"/>
      <c r="AB51"/>
      <c r="AC51"/>
      <c r="AD51"/>
      <c r="AE51"/>
      <c r="AF51"/>
      <c r="AG51"/>
      <c r="AH51" s="81" t="str">
        <f>IF(M51="",IFERROR(VLOOKUP($U51,scriv!$C$2:$AK$802,32,FALSE),""),M51)</f>
        <v>fadeOn,0.8</v>
      </c>
      <c r="AI51" s="81" t="str">
        <f>IF(N51="",IFERROR(VLOOKUP($U51,scriv!$C$2:$AK$802,33,FALSE),""),N51)</f>
        <v>fadeOff,0.8</v>
      </c>
      <c r="AJ51" s="81" t="str">
        <f>IF(O51="",IFERROR(VLOOKUP($U51,scriv!$C$2:$AK$802,34,FALSE),""),O51)</f>
        <v>fadeOpen,1.2</v>
      </c>
      <c r="AK51" s="81" t="str">
        <f>IF(P51="",IFERROR(VLOOKUP($U51,scriv!$C$2:$AK$802,35,FALSE),""),P51)</f>
        <v>fadeClose,1.2</v>
      </c>
      <c r="AL51" s="242" t="str">
        <f t="shared" si="0"/>
        <v>SpeechSynthesis</v>
      </c>
      <c r="AM51" s="240" t="str">
        <f t="shared" si="1"/>
        <v>Story</v>
      </c>
      <c r="AN51" s="242" t="str">
        <f t="shared" si="2"/>
        <v/>
      </c>
      <c r="AO51" s="240" t="str">
        <f t="shared" si="3"/>
        <v/>
      </c>
      <c r="AP51" s="242" t="str">
        <f t="shared" si="4"/>
        <v/>
      </c>
    </row>
    <row r="52" spans="1:42" ht="23" customHeight="1">
      <c r="A52" t="s">
        <v>926</v>
      </c>
      <c r="B52" t="s">
        <v>1071</v>
      </c>
      <c r="C52" t="s">
        <v>1072</v>
      </c>
      <c r="D52" t="s">
        <v>1073</v>
      </c>
      <c r="E52"/>
      <c r="F52"/>
      <c r="G52"/>
      <c r="H52"/>
      <c r="I52"/>
      <c r="J52"/>
      <c r="K52"/>
      <c r="L52"/>
      <c r="M52"/>
      <c r="N52"/>
      <c r="O52"/>
      <c r="P52"/>
      <c r="Q52"/>
      <c r="R52"/>
      <c r="S52"/>
      <c r="T52"/>
      <c r="U52" t="s">
        <v>1069</v>
      </c>
      <c r="V52"/>
      <c r="W52"/>
      <c r="X52"/>
      <c r="Y52"/>
      <c r="Z52"/>
      <c r="AA52"/>
      <c r="AB52"/>
      <c r="AC52"/>
      <c r="AD52"/>
      <c r="AE52"/>
      <c r="AF52"/>
      <c r="AG52"/>
      <c r="AH52" s="81" t="str">
        <f>IF(M52="",IFERROR(VLOOKUP($U52,scriv!$C$2:$AK$802,32,FALSE),""),M52)</f>
        <v>fadeOn,0.8</v>
      </c>
      <c r="AI52" s="81" t="str">
        <f>IF(N52="",IFERROR(VLOOKUP($U52,scriv!$C$2:$AK$802,33,FALSE),""),N52)</f>
        <v>fadeOff,0.8</v>
      </c>
      <c r="AJ52" s="81" t="str">
        <f>IF(O52="",IFERROR(VLOOKUP($U52,scriv!$C$2:$AK$802,34,FALSE),""),O52)</f>
        <v>fadeOpen,1.2</v>
      </c>
      <c r="AK52" s="81" t="str">
        <f>IF(P52="",IFERROR(VLOOKUP($U52,scriv!$C$2:$AK$802,35,FALSE),""),P52)</f>
        <v>fadeClose,1.2</v>
      </c>
      <c r="AL52" s="242" t="str">
        <f t="shared" si="0"/>
        <v>Speech1</v>
      </c>
      <c r="AM52" s="240" t="str">
        <f t="shared" si="1"/>
        <v>SpeechSynthesis</v>
      </c>
      <c r="AN52" s="242" t="str">
        <f t="shared" si="2"/>
        <v/>
      </c>
      <c r="AO52" s="240" t="str">
        <f t="shared" si="3"/>
        <v/>
      </c>
      <c r="AP52" s="242" t="str">
        <f t="shared" si="4"/>
        <v/>
      </c>
    </row>
    <row r="53" spans="1:42" ht="23" customHeight="1">
      <c r="A53" t="s">
        <v>926</v>
      </c>
      <c r="B53">
        <v>2.9</v>
      </c>
      <c r="C53" t="s">
        <v>1074</v>
      </c>
      <c r="D53" t="s">
        <v>1075</v>
      </c>
      <c r="E53"/>
      <c r="F53"/>
      <c r="G53"/>
      <c r="H53"/>
      <c r="I53"/>
      <c r="J53"/>
      <c r="K53"/>
      <c r="L53"/>
      <c r="M53"/>
      <c r="N53"/>
      <c r="O53"/>
      <c r="P53"/>
      <c r="Q53"/>
      <c r="R53"/>
      <c r="S53"/>
      <c r="T53"/>
      <c r="U53" t="s">
        <v>935</v>
      </c>
      <c r="V53"/>
      <c r="W53"/>
      <c r="X53"/>
      <c r="Y53"/>
      <c r="Z53"/>
      <c r="AA53"/>
      <c r="AB53"/>
      <c r="AC53"/>
      <c r="AD53"/>
      <c r="AE53"/>
      <c r="AF53"/>
      <c r="AG53"/>
      <c r="AH53" s="81" t="str">
        <f>IF(M53="",IFERROR(VLOOKUP($U53,scriv!$C$2:$AK$802,32,FALSE),""),M53)</f>
        <v>fadeOn,0.8</v>
      </c>
      <c r="AI53" s="81" t="str">
        <f>IF(N53="",IFERROR(VLOOKUP($U53,scriv!$C$2:$AK$802,33,FALSE),""),N53)</f>
        <v>fadeOff,0.8</v>
      </c>
      <c r="AJ53" s="81" t="str">
        <f>IF(O53="",IFERROR(VLOOKUP($U53,scriv!$C$2:$AK$802,34,FALSE),""),O53)</f>
        <v>fadeOpen,1.2</v>
      </c>
      <c r="AK53" s="81" t="str">
        <f>IF(P53="",IFERROR(VLOOKUP($U53,scriv!$C$2:$AK$802,35,FALSE),""),P53)</f>
        <v>fadeClose,1.2</v>
      </c>
      <c r="AL53" s="242" t="str">
        <f t="shared" si="0"/>
        <v>URLCommands</v>
      </c>
      <c r="AM53" s="240" t="str">
        <f t="shared" si="1"/>
        <v>Story</v>
      </c>
      <c r="AN53" s="242" t="str">
        <f t="shared" si="2"/>
        <v/>
      </c>
      <c r="AO53" s="240" t="str">
        <f t="shared" si="3"/>
        <v/>
      </c>
      <c r="AP53" s="242" t="str">
        <f t="shared" si="4"/>
        <v/>
      </c>
    </row>
    <row r="54" spans="1:42" ht="23" customHeight="1">
      <c r="A54" t="s">
        <v>926</v>
      </c>
      <c r="B54" t="s">
        <v>1071</v>
      </c>
      <c r="C54" t="s">
        <v>1159</v>
      </c>
      <c r="D54" t="s">
        <v>1160</v>
      </c>
      <c r="E54"/>
      <c r="F54"/>
      <c r="G54"/>
      <c r="H54"/>
      <c r="I54"/>
      <c r="J54"/>
      <c r="K54"/>
      <c r="L54"/>
      <c r="M54"/>
      <c r="N54"/>
      <c r="O54"/>
      <c r="P54"/>
      <c r="Q54"/>
      <c r="R54"/>
      <c r="S54"/>
      <c r="T54"/>
      <c r="U54" t="s">
        <v>1074</v>
      </c>
      <c r="V54"/>
      <c r="W54"/>
      <c r="X54"/>
      <c r="Y54"/>
      <c r="Z54"/>
      <c r="AA54"/>
      <c r="AB54"/>
      <c r="AC54"/>
      <c r="AD54"/>
      <c r="AE54"/>
      <c r="AF54" t="s">
        <v>1077</v>
      </c>
      <c r="AG54"/>
      <c r="AH54" s="81" t="str">
        <f>IF(M54="",IFERROR(VLOOKUP($U54,scriv!$C$2:$AK$802,32,FALSE),""),M54)</f>
        <v>fadeOn,0.8</v>
      </c>
      <c r="AI54" s="81" t="str">
        <f>IF(N54="",IFERROR(VLOOKUP($U54,scriv!$C$2:$AK$802,33,FALSE),""),N54)</f>
        <v>fadeOff,0.8</v>
      </c>
      <c r="AJ54" s="81" t="str">
        <f>IF(O54="",IFERROR(VLOOKUP($U54,scriv!$C$2:$AK$802,34,FALSE),""),O54)</f>
        <v>fadeOpen,1.2</v>
      </c>
      <c r="AK54" s="81" t="str">
        <f>IF(P54="",IFERROR(VLOOKUP($U54,scriv!$C$2:$AK$802,35,FALSE),""),P54)</f>
        <v>fadeClose,1.2</v>
      </c>
      <c r="AL54" s="242" t="str">
        <f t="shared" si="0"/>
        <v>URLCommandOverview</v>
      </c>
      <c r="AM54" s="240" t="str">
        <f t="shared" si="1"/>
        <v>URLCommands</v>
      </c>
      <c r="AN54" s="242" t="str">
        <f t="shared" si="2"/>
        <v/>
      </c>
      <c r="AO54" s="240" t="str">
        <f t="shared" si="3"/>
        <v/>
      </c>
      <c r="AP54" s="242" t="str">
        <f t="shared" si="4"/>
        <v/>
      </c>
    </row>
    <row r="55" spans="1:42" ht="23" customHeight="1">
      <c r="A55" t="s">
        <v>926</v>
      </c>
      <c r="B55" t="s">
        <v>1161</v>
      </c>
      <c r="C55" t="s">
        <v>1079</v>
      </c>
      <c r="D55" t="s">
        <v>1080</v>
      </c>
      <c r="E55"/>
      <c r="F55"/>
      <c r="G55"/>
      <c r="H55"/>
      <c r="I55"/>
      <c r="J55"/>
      <c r="K55"/>
      <c r="L55"/>
      <c r="M55"/>
      <c r="N55"/>
      <c r="O55"/>
      <c r="P55"/>
      <c r="Q55"/>
      <c r="R55"/>
      <c r="S55"/>
      <c r="T55"/>
      <c r="U55" t="s">
        <v>1074</v>
      </c>
      <c r="V55"/>
      <c r="W55"/>
      <c r="X55"/>
      <c r="Y55"/>
      <c r="Z55"/>
      <c r="AA55"/>
      <c r="AB55"/>
      <c r="AC55"/>
      <c r="AD55"/>
      <c r="AE55"/>
      <c r="AF55" t="s">
        <v>1081</v>
      </c>
      <c r="AG55"/>
      <c r="AH55" s="81" t="str">
        <f>IF(M55="",IFERROR(VLOOKUP($U55,scriv!$C$2:$AK$802,32,FALSE),""),M55)</f>
        <v>fadeOn,0.8</v>
      </c>
      <c r="AI55" s="81" t="str">
        <f>IF(N55="",IFERROR(VLOOKUP($U55,scriv!$C$2:$AK$802,33,FALSE),""),N55)</f>
        <v>fadeOff,0.8</v>
      </c>
      <c r="AJ55" s="81" t="str">
        <f>IF(O55="",IFERROR(VLOOKUP($U55,scriv!$C$2:$AK$802,34,FALSE),""),O55)</f>
        <v>fadeOpen,1.2</v>
      </c>
      <c r="AK55" s="81" t="str">
        <f>IF(P55="",IFERROR(VLOOKUP($U55,scriv!$C$2:$AK$802,35,FALSE),""),P55)</f>
        <v>fadeClose,1.2</v>
      </c>
      <c r="AL55" s="242" t="str">
        <f t="shared" si="0"/>
        <v>OnOffOpenCloseAll</v>
      </c>
      <c r="AM55" s="240" t="str">
        <f t="shared" si="1"/>
        <v>URLCommands</v>
      </c>
      <c r="AN55" s="242" t="str">
        <f t="shared" si="2"/>
        <v/>
      </c>
      <c r="AO55" s="240" t="str">
        <f t="shared" si="3"/>
        <v/>
      </c>
      <c r="AP55" s="242" t="str">
        <f t="shared" si="4"/>
        <v/>
      </c>
    </row>
    <row r="56" spans="1:42" ht="23" customHeight="1">
      <c r="A56" t="s">
        <v>926</v>
      </c>
      <c r="B56" t="s">
        <v>1162</v>
      </c>
      <c r="C56" t="s">
        <v>1083</v>
      </c>
      <c r="D56" t="s">
        <v>1084</v>
      </c>
      <c r="E56"/>
      <c r="F56"/>
      <c r="G56"/>
      <c r="H56"/>
      <c r="I56"/>
      <c r="J56"/>
      <c r="K56"/>
      <c r="L56"/>
      <c r="M56"/>
      <c r="N56"/>
      <c r="O56"/>
      <c r="P56"/>
      <c r="Q56"/>
      <c r="R56"/>
      <c r="S56"/>
      <c r="T56"/>
      <c r="U56" t="s">
        <v>1074</v>
      </c>
      <c r="V56"/>
      <c r="W56"/>
      <c r="X56"/>
      <c r="Y56"/>
      <c r="Z56"/>
      <c r="AA56"/>
      <c r="AB56"/>
      <c r="AC56"/>
      <c r="AD56"/>
      <c r="AE56"/>
      <c r="AF56" t="s">
        <v>1085</v>
      </c>
      <c r="AG56"/>
      <c r="AH56" s="81" t="str">
        <f>IF(M56="",IFERROR(VLOOKUP($U56,scriv!$C$2:$AK$802,32,FALSE),""),M56)</f>
        <v>fadeOn,0.8</v>
      </c>
      <c r="AI56" s="81" t="str">
        <f>IF(N56="",IFERROR(VLOOKUP($U56,scriv!$C$2:$AK$802,33,FALSE),""),N56)</f>
        <v>fadeOff,0.8</v>
      </c>
      <c r="AJ56" s="81" t="str">
        <f>IF(O56="",IFERROR(VLOOKUP($U56,scriv!$C$2:$AK$802,34,FALSE),""),O56)</f>
        <v>fadeOpen,1.2</v>
      </c>
      <c r="AK56" s="81" t="str">
        <f>IF(P56="",IFERROR(VLOOKUP($U56,scriv!$C$2:$AK$802,35,FALSE),""),P56)</f>
        <v>fadeClose,1.2</v>
      </c>
      <c r="AL56" s="242" t="str">
        <f t="shared" si="0"/>
        <v>+++---</v>
      </c>
      <c r="AM56" s="240" t="str">
        <f t="shared" si="1"/>
        <v>URLCommands</v>
      </c>
      <c r="AN56" s="242" t="str">
        <f t="shared" si="2"/>
        <v/>
      </c>
      <c r="AO56" s="240" t="str">
        <f t="shared" si="3"/>
        <v/>
      </c>
      <c r="AP56" s="242" t="str">
        <f t="shared" si="4"/>
        <v/>
      </c>
    </row>
    <row r="57" spans="1:42" ht="23" customHeight="1">
      <c r="A57" t="s">
        <v>926</v>
      </c>
      <c r="B57" t="s">
        <v>1163</v>
      </c>
      <c r="C57" t="s">
        <v>1087</v>
      </c>
      <c r="D57" t="s">
        <v>1088</v>
      </c>
      <c r="E57"/>
      <c r="F57"/>
      <c r="G57"/>
      <c r="H57"/>
      <c r="I57"/>
      <c r="J57"/>
      <c r="K57"/>
      <c r="L57"/>
      <c r="M57"/>
      <c r="N57"/>
      <c r="O57"/>
      <c r="P57"/>
      <c r="Q57"/>
      <c r="R57"/>
      <c r="S57"/>
      <c r="T57"/>
      <c r="U57" t="s">
        <v>1074</v>
      </c>
      <c r="V57"/>
      <c r="W57"/>
      <c r="X57"/>
      <c r="Y57"/>
      <c r="Z57"/>
      <c r="AA57"/>
      <c r="AB57"/>
      <c r="AC57"/>
      <c r="AD57"/>
      <c r="AE57"/>
      <c r="AF57" t="s">
        <v>1089</v>
      </c>
      <c r="AG57"/>
      <c r="AH57" s="81" t="str">
        <f>IF(M57="",IFERROR(VLOOKUP($U57,scriv!$C$2:$AK$802,32,FALSE),""),M57)</f>
        <v>fadeOn,0.8</v>
      </c>
      <c r="AI57" s="81" t="str">
        <f>IF(N57="",IFERROR(VLOOKUP($U57,scriv!$C$2:$AK$802,33,FALSE),""),N57)</f>
        <v>fadeOff,0.8</v>
      </c>
      <c r="AJ57" s="81" t="str">
        <f>IF(O57="",IFERROR(VLOOKUP($U57,scriv!$C$2:$AK$802,34,FALSE),""),O57)</f>
        <v>fadeOpen,1.2</v>
      </c>
      <c r="AK57" s="81" t="str">
        <f>IF(P57="",IFERROR(VLOOKUP($U57,scriv!$C$2:$AK$802,35,FALSE),""),P57)</f>
        <v>fadeClose,1.2</v>
      </c>
      <c r="AL57" s="242" t="str">
        <f t="shared" si="0"/>
        <v>gotogotoz</v>
      </c>
      <c r="AM57" s="240" t="str">
        <f t="shared" si="1"/>
        <v>URLCommands</v>
      </c>
      <c r="AN57" s="242" t="str">
        <f t="shared" si="2"/>
        <v/>
      </c>
      <c r="AO57" s="240" t="str">
        <f t="shared" si="3"/>
        <v/>
      </c>
      <c r="AP57" s="242" t="str">
        <f t="shared" si="4"/>
        <v/>
      </c>
    </row>
    <row r="58" spans="1:42" ht="23" customHeight="1">
      <c r="A58" t="s">
        <v>926</v>
      </c>
      <c r="B58">
        <v>2.1</v>
      </c>
      <c r="C58" t="s">
        <v>1091</v>
      </c>
      <c r="D58" t="s">
        <v>1092</v>
      </c>
      <c r="E58"/>
      <c r="F58"/>
      <c r="G58"/>
      <c r="H58"/>
      <c r="I58"/>
      <c r="J58"/>
      <c r="K58"/>
      <c r="L58"/>
      <c r="M58"/>
      <c r="N58"/>
      <c r="O58"/>
      <c r="P58"/>
      <c r="Q58"/>
      <c r="R58"/>
      <c r="S58"/>
      <c r="T58"/>
      <c r="U58" t="s">
        <v>935</v>
      </c>
      <c r="V58"/>
      <c r="W58"/>
      <c r="X58"/>
      <c r="Y58"/>
      <c r="Z58"/>
      <c r="AA58"/>
      <c r="AB58"/>
      <c r="AC58"/>
      <c r="AD58"/>
      <c r="AE58"/>
      <c r="AF58"/>
      <c r="AG58"/>
      <c r="AH58" s="81" t="str">
        <f>IF(M58="",IFERROR(VLOOKUP($U58,scriv!$C$2:$AK$802,32,FALSE),""),M58)</f>
        <v>fadeOn,0.8</v>
      </c>
      <c r="AI58" s="81" t="str">
        <f>IF(N58="",IFERROR(VLOOKUP($U58,scriv!$C$2:$AK$802,33,FALSE),""),N58)</f>
        <v>fadeOff,0.8</v>
      </c>
      <c r="AJ58" s="81" t="str">
        <f>IF(O58="",IFERROR(VLOOKUP($U58,scriv!$C$2:$AK$802,34,FALSE),""),O58)</f>
        <v>fadeOpen,1.2</v>
      </c>
      <c r="AK58" s="81" t="str">
        <f>IF(P58="",IFERROR(VLOOKUP($U58,scriv!$C$2:$AK$802,35,FALSE),""),P58)</f>
        <v>fadeClose,1.2</v>
      </c>
      <c r="AL58" s="242" t="str">
        <f t="shared" si="0"/>
        <v>WritingCustomFunctions</v>
      </c>
      <c r="AM58" s="240" t="str">
        <f t="shared" si="1"/>
        <v>Story</v>
      </c>
      <c r="AN58" s="242" t="str">
        <f t="shared" si="2"/>
        <v/>
      </c>
      <c r="AO58" s="240" t="str">
        <f t="shared" si="3"/>
        <v/>
      </c>
      <c r="AP58" s="242" t="str">
        <f t="shared" si="4"/>
        <v/>
      </c>
    </row>
    <row r="59" spans="1:42" ht="23" customHeight="1">
      <c r="A59" t="s">
        <v>926</v>
      </c>
      <c r="B59" t="s">
        <v>1076</v>
      </c>
      <c r="C59" t="s">
        <v>1094</v>
      </c>
      <c r="D59" t="s">
        <v>1095</v>
      </c>
      <c r="E59"/>
      <c r="F59"/>
      <c r="G59"/>
      <c r="H59"/>
      <c r="I59"/>
      <c r="J59"/>
      <c r="K59"/>
      <c r="L59"/>
      <c r="M59"/>
      <c r="N59"/>
      <c r="O59"/>
      <c r="P59"/>
      <c r="Q59"/>
      <c r="R59"/>
      <c r="S59"/>
      <c r="T59"/>
      <c r="U59" t="s">
        <v>1091</v>
      </c>
      <c r="V59"/>
      <c r="W59"/>
      <c r="X59"/>
      <c r="Y59"/>
      <c r="Z59"/>
      <c r="AA59"/>
      <c r="AB59"/>
      <c r="AC59"/>
      <c r="AD59"/>
      <c r="AE59"/>
      <c r="AF59" t="s">
        <v>1096</v>
      </c>
      <c r="AG59"/>
      <c r="AH59" s="81" t="str">
        <f>IF(M59="",IFERROR(VLOOKUP($U59,scriv!$C$2:$AK$802,32,FALSE),""),M59)</f>
        <v>fadeOn,0.8</v>
      </c>
      <c r="AI59" s="81" t="str">
        <f>IF(N59="",IFERROR(VLOOKUP($U59,scriv!$C$2:$AK$802,33,FALSE),""),N59)</f>
        <v>fadeOff,0.8</v>
      </c>
      <c r="AJ59" s="81" t="str">
        <f>IF(O59="",IFERROR(VLOOKUP($U59,scriv!$C$2:$AK$802,34,FALSE),""),O59)</f>
        <v>fadeOpen,1.2</v>
      </c>
      <c r="AK59" s="81" t="str">
        <f>IF(P59="",IFERROR(VLOOKUP($U59,scriv!$C$2:$AK$802,35,FALSE),""),P59)</f>
        <v>fadeClose,1.2</v>
      </c>
      <c r="AL59" s="242" t="str">
        <f t="shared" si="0"/>
        <v>FunctionParameters</v>
      </c>
      <c r="AM59" s="240" t="str">
        <f t="shared" si="1"/>
        <v>WritingCustomFunctions</v>
      </c>
      <c r="AN59" s="242" t="str">
        <f t="shared" si="2"/>
        <v/>
      </c>
      <c r="AO59" s="240" t="str">
        <f t="shared" si="3"/>
        <v/>
      </c>
      <c r="AP59" s="242" t="str">
        <f t="shared" si="4"/>
        <v/>
      </c>
    </row>
    <row r="60" spans="1:42" ht="23" customHeight="1">
      <c r="A60" t="s">
        <v>926</v>
      </c>
      <c r="B60" t="s">
        <v>1078</v>
      </c>
      <c r="C60" t="s">
        <v>1098</v>
      </c>
      <c r="D60" t="s">
        <v>1099</v>
      </c>
      <c r="E60"/>
      <c r="F60"/>
      <c r="G60"/>
      <c r="H60"/>
      <c r="I60"/>
      <c r="J60"/>
      <c r="K60"/>
      <c r="L60"/>
      <c r="M60"/>
      <c r="N60"/>
      <c r="O60"/>
      <c r="P60"/>
      <c r="Q60"/>
      <c r="R60"/>
      <c r="S60"/>
      <c r="T60"/>
      <c r="U60" t="s">
        <v>1091</v>
      </c>
      <c r="V60"/>
      <c r="W60"/>
      <c r="X60"/>
      <c r="Y60"/>
      <c r="Z60"/>
      <c r="AA60"/>
      <c r="AB60"/>
      <c r="AC60"/>
      <c r="AD60"/>
      <c r="AE60"/>
      <c r="AF60" t="s">
        <v>1100</v>
      </c>
      <c r="AG60"/>
      <c r="AH60" s="81" t="str">
        <f>IF(M60="",IFERROR(VLOOKUP($U60,scriv!$C$2:$AK$802,32,FALSE),""),M60)</f>
        <v>fadeOn,0.8</v>
      </c>
      <c r="AI60" s="81" t="str">
        <f>IF(N60="",IFERROR(VLOOKUP($U60,scriv!$C$2:$AK$802,33,FALSE),""),N60)</f>
        <v>fadeOff,0.8</v>
      </c>
      <c r="AJ60" s="81" t="str">
        <f>IF(O60="",IFERROR(VLOOKUP($U60,scriv!$C$2:$AK$802,34,FALSE),""),O60)</f>
        <v>fadeOpen,1.2</v>
      </c>
      <c r="AK60" s="81" t="str">
        <f>IF(P60="",IFERROR(VLOOKUP($U60,scriv!$C$2:$AK$802,35,FALSE),""),P60)</f>
        <v>fadeClose,1.2</v>
      </c>
      <c r="AL60" s="242" t="str">
        <f t="shared" si="0"/>
        <v>RemovingCustomCommands</v>
      </c>
      <c r="AM60" s="240" t="str">
        <f t="shared" si="1"/>
        <v>WritingCustomFunctions</v>
      </c>
      <c r="AN60" s="242" t="str">
        <f t="shared" si="2"/>
        <v/>
      </c>
      <c r="AO60" s="240" t="str">
        <f t="shared" si="3"/>
        <v/>
      </c>
      <c r="AP60" s="242" t="str">
        <f t="shared" si="4"/>
        <v/>
      </c>
    </row>
    <row r="61" spans="1:42" ht="23" customHeight="1">
      <c r="A61" t="s">
        <v>926</v>
      </c>
      <c r="B61" t="s">
        <v>1082</v>
      </c>
      <c r="C61" t="s">
        <v>1102</v>
      </c>
      <c r="D61" t="s">
        <v>1103</v>
      </c>
      <c r="E61"/>
      <c r="F61"/>
      <c r="G61"/>
      <c r="H61"/>
      <c r="I61"/>
      <c r="J61"/>
      <c r="K61"/>
      <c r="L61"/>
      <c r="M61"/>
      <c r="N61"/>
      <c r="O61"/>
      <c r="P61"/>
      <c r="Q61"/>
      <c r="R61"/>
      <c r="S61"/>
      <c r="T61"/>
      <c r="U61" t="s">
        <v>1091</v>
      </c>
      <c r="V61"/>
      <c r="W61"/>
      <c r="X61"/>
      <c r="Y61"/>
      <c r="Z61"/>
      <c r="AA61"/>
      <c r="AB61"/>
      <c r="AC61"/>
      <c r="AD61"/>
      <c r="AE61"/>
      <c r="AF61" t="s">
        <v>1104</v>
      </c>
      <c r="AG61"/>
      <c r="AH61" s="81" t="str">
        <f>IF(M61="",IFERROR(VLOOKUP($U61,scriv!$C$2:$AK$802,32,FALSE),""),M61)</f>
        <v>fadeOn,0.8</v>
      </c>
      <c r="AI61" s="81" t="str">
        <f>IF(N61="",IFERROR(VLOOKUP($U61,scriv!$C$2:$AK$802,33,FALSE),""),N61)</f>
        <v>fadeOff,0.8</v>
      </c>
      <c r="AJ61" s="81" t="str">
        <f>IF(O61="",IFERROR(VLOOKUP($U61,scriv!$C$2:$AK$802,34,FALSE),""),O61)</f>
        <v>fadeOpen,1.2</v>
      </c>
      <c r="AK61" s="81" t="str">
        <f>IF(P61="",IFERROR(VLOOKUP($U61,scriv!$C$2:$AK$802,35,FALSE),""),P61)</f>
        <v>fadeClose,1.2</v>
      </c>
      <c r="AL61" s="242" t="str">
        <f t="shared" si="0"/>
        <v>Accessingdatavasecollection</v>
      </c>
      <c r="AM61" s="240" t="str">
        <f t="shared" si="1"/>
        <v>WritingCustomFunctions</v>
      </c>
      <c r="AN61" s="242" t="str">
        <f t="shared" si="2"/>
        <v/>
      </c>
      <c r="AO61" s="240" t="str">
        <f t="shared" si="3"/>
        <v/>
      </c>
      <c r="AP61" s="242" t="str">
        <f t="shared" si="4"/>
        <v/>
      </c>
    </row>
    <row r="62" spans="1:42" ht="23" customHeight="1">
      <c r="A62" t="s">
        <v>926</v>
      </c>
      <c r="B62" t="s">
        <v>1086</v>
      </c>
      <c r="C62" t="s">
        <v>1106</v>
      </c>
      <c r="D62" t="s">
        <v>1107</v>
      </c>
      <c r="E62"/>
      <c r="F62"/>
      <c r="G62"/>
      <c r="H62"/>
      <c r="I62"/>
      <c r="J62"/>
      <c r="K62"/>
      <c r="L62"/>
      <c r="M62"/>
      <c r="N62"/>
      <c r="O62"/>
      <c r="P62"/>
      <c r="Q62"/>
      <c r="R62"/>
      <c r="S62"/>
      <c r="T62"/>
      <c r="U62" t="s">
        <v>1091</v>
      </c>
      <c r="V62"/>
      <c r="W62"/>
      <c r="X62"/>
      <c r="Y62"/>
      <c r="Z62"/>
      <c r="AA62"/>
      <c r="AB62"/>
      <c r="AC62"/>
      <c r="AD62"/>
      <c r="AE62"/>
      <c r="AF62" t="s">
        <v>1108</v>
      </c>
      <c r="AG62"/>
      <c r="AH62" s="81" t="str">
        <f>IF(M62="",IFERROR(VLOOKUP($U62,scriv!$C$2:$AK$802,32,FALSE),""),M62)</f>
        <v>fadeOn,0.8</v>
      </c>
      <c r="AI62" s="81" t="str">
        <f>IF(N62="",IFERROR(VLOOKUP($U62,scriv!$C$2:$AK$802,33,FALSE),""),N62)</f>
        <v>fadeOff,0.8</v>
      </c>
      <c r="AJ62" s="81" t="str">
        <f>IF(O62="",IFERROR(VLOOKUP($U62,scriv!$C$2:$AK$802,34,FALSE),""),O62)</f>
        <v>fadeOpen,1.2</v>
      </c>
      <c r="AK62" s="81" t="str">
        <f>IF(P62="",IFERROR(VLOOKUP($U62,scriv!$C$2:$AK$802,35,FALSE),""),P62)</f>
        <v>fadeClose,1.2</v>
      </c>
      <c r="AL62" s="242" t="str">
        <f t="shared" si="0"/>
        <v>SendingURLviaJS</v>
      </c>
      <c r="AM62" s="240" t="str">
        <f t="shared" si="1"/>
        <v>WritingCustomFunctions</v>
      </c>
      <c r="AN62" s="242" t="str">
        <f t="shared" si="2"/>
        <v/>
      </c>
      <c r="AO62" s="240" t="str">
        <f t="shared" si="3"/>
        <v/>
      </c>
      <c r="AP62" s="242" t="str">
        <f t="shared" si="4"/>
        <v/>
      </c>
    </row>
    <row r="63" spans="1:42" ht="23" customHeight="1">
      <c r="A63" t="s">
        <v>926</v>
      </c>
      <c r="B63" t="s">
        <v>1090</v>
      </c>
      <c r="C63" t="s">
        <v>1110</v>
      </c>
      <c r="D63" t="s">
        <v>1111</v>
      </c>
      <c r="E63"/>
      <c r="F63"/>
      <c r="G63"/>
      <c r="H63"/>
      <c r="I63"/>
      <c r="J63"/>
      <c r="K63"/>
      <c r="L63"/>
      <c r="M63"/>
      <c r="N63"/>
      <c r="O63"/>
      <c r="P63"/>
      <c r="Q63"/>
      <c r="R63"/>
      <c r="S63"/>
      <c r="T63"/>
      <c r="U63" t="s">
        <v>1091</v>
      </c>
      <c r="V63"/>
      <c r="W63"/>
      <c r="X63"/>
      <c r="Y63"/>
      <c r="Z63"/>
      <c r="AA63"/>
      <c r="AB63"/>
      <c r="AC63"/>
      <c r="AD63"/>
      <c r="AE63"/>
      <c r="AF63" t="s">
        <v>1112</v>
      </c>
      <c r="AG63"/>
      <c r="AH63" s="81" t="str">
        <f>IF(M63="",IFERROR(VLOOKUP($U63,scriv!$C$2:$AK$802,32,FALSE),""),M63)</f>
        <v>fadeOn,0.8</v>
      </c>
      <c r="AI63" s="81" t="str">
        <f>IF(N63="",IFERROR(VLOOKUP($U63,scriv!$C$2:$AK$802,33,FALSE),""),N63)</f>
        <v>fadeOff,0.8</v>
      </c>
      <c r="AJ63" s="81" t="str">
        <f>IF(O63="",IFERROR(VLOOKUP($U63,scriv!$C$2:$AK$802,34,FALSE),""),O63)</f>
        <v>fadeOpen,1.2</v>
      </c>
      <c r="AK63" s="81" t="str">
        <f>IF(P63="",IFERROR(VLOOKUP($U63,scriv!$C$2:$AK$802,35,FALSE),""),P63)</f>
        <v>fadeClose,1.2</v>
      </c>
      <c r="AL63" s="242" t="str">
        <f t="shared" si="0"/>
        <v>ControllingUNOsdirectlyfromJS</v>
      </c>
      <c r="AM63" s="240" t="str">
        <f t="shared" si="1"/>
        <v>WritingCustomFunctions</v>
      </c>
      <c r="AN63" s="242" t="str">
        <f t="shared" si="2"/>
        <v/>
      </c>
      <c r="AO63" s="240" t="str">
        <f t="shared" si="3"/>
        <v/>
      </c>
      <c r="AP63" s="242" t="str">
        <f t="shared" si="4"/>
        <v/>
      </c>
    </row>
    <row r="64" spans="1:42" ht="23" customHeight="1">
      <c r="A64" t="s">
        <v>926</v>
      </c>
      <c r="B64" t="s">
        <v>1093</v>
      </c>
      <c r="C64" t="s">
        <v>1113</v>
      </c>
      <c r="D64" t="s">
        <v>1114</v>
      </c>
      <c r="E64"/>
      <c r="F64"/>
      <c r="G64"/>
      <c r="H64"/>
      <c r="I64"/>
      <c r="J64"/>
      <c r="K64"/>
      <c r="L64"/>
      <c r="M64"/>
      <c r="N64"/>
      <c r="O64"/>
      <c r="P64"/>
      <c r="Q64"/>
      <c r="R64"/>
      <c r="S64"/>
      <c r="T64"/>
      <c r="U64" t="s">
        <v>1115</v>
      </c>
      <c r="V64"/>
      <c r="W64"/>
      <c r="X64"/>
      <c r="Y64"/>
      <c r="Z64"/>
      <c r="AA64"/>
      <c r="AB64"/>
      <c r="AC64"/>
      <c r="AD64"/>
      <c r="AE64"/>
      <c r="AF64" t="s">
        <v>1116</v>
      </c>
      <c r="AG64"/>
      <c r="AH64" s="81" t="str">
        <f>IF(M64="",IFERROR(VLOOKUP($U64,scriv!$C$2:$AK$802,32,FALSE),""),M64)</f>
        <v/>
      </c>
      <c r="AI64" s="81" t="str">
        <f>IF(N64="",IFERROR(VLOOKUP($U64,scriv!$C$2:$AK$802,33,FALSE),""),N64)</f>
        <v/>
      </c>
      <c r="AJ64" s="81" t="str">
        <f>IF(O64="",IFERROR(VLOOKUP($U64,scriv!$C$2:$AK$802,34,FALSE),""),O64)</f>
        <v/>
      </c>
      <c r="AK64" s="81" t="str">
        <f>IF(P64="",IFERROR(VLOOKUP($U64,scriv!$C$2:$AK$802,35,FALSE),""),P64)</f>
        <v/>
      </c>
      <c r="AL64" s="242" t="str">
        <f t="shared" si="0"/>
        <v>UNODataList</v>
      </c>
      <c r="AM64" s="240" t="str">
        <f t="shared" si="1"/>
        <v>UNOData</v>
      </c>
      <c r="AN64" s="242" t="str">
        <f t="shared" si="2"/>
        <v/>
      </c>
      <c r="AO64" s="240" t="str">
        <f t="shared" si="3"/>
        <v/>
      </c>
      <c r="AP64" s="242" t="str">
        <f t="shared" si="4"/>
        <v/>
      </c>
    </row>
    <row r="65" spans="1:42" ht="23" customHeight="1">
      <c r="A65" t="s">
        <v>926</v>
      </c>
      <c r="B65" t="s">
        <v>1097</v>
      </c>
      <c r="C65" t="s">
        <v>10</v>
      </c>
      <c r="D65" t="s">
        <v>10</v>
      </c>
      <c r="E65"/>
      <c r="F65"/>
      <c r="G65"/>
      <c r="H65"/>
      <c r="I65"/>
      <c r="J65"/>
      <c r="K65"/>
      <c r="L65"/>
      <c r="M65"/>
      <c r="N65"/>
      <c r="O65"/>
      <c r="P65"/>
      <c r="Q65"/>
      <c r="R65"/>
      <c r="S65"/>
      <c r="T65"/>
      <c r="U65" t="s">
        <v>1115</v>
      </c>
      <c r="V65"/>
      <c r="W65"/>
      <c r="X65"/>
      <c r="Y65"/>
      <c r="Z65"/>
      <c r="AA65"/>
      <c r="AB65"/>
      <c r="AC65"/>
      <c r="AD65"/>
      <c r="AE65"/>
      <c r="AF65" t="s">
        <v>1117</v>
      </c>
      <c r="AG65"/>
      <c r="AH65" s="81" t="str">
        <f>IF(M65="",IFERROR(VLOOKUP($U65,scriv!$C$2:$AK$802,32,FALSE),""),M65)</f>
        <v/>
      </c>
      <c r="AI65" s="81" t="str">
        <f>IF(N65="",IFERROR(VLOOKUP($U65,scriv!$C$2:$AK$802,33,FALSE),""),N65)</f>
        <v/>
      </c>
      <c r="AJ65" s="81" t="str">
        <f>IF(O65="",IFERROR(VLOOKUP($U65,scriv!$C$2:$AK$802,34,FALSE),""),O65)</f>
        <v/>
      </c>
      <c r="AK65" s="81" t="str">
        <f>IF(P65="",IFERROR(VLOOKUP($U65,scriv!$C$2:$AK$802,35,FALSE),""),P65)</f>
        <v/>
      </c>
      <c r="AL65" s="242" t="str">
        <f t="shared" si="0"/>
        <v>id</v>
      </c>
      <c r="AM65" s="240" t="str">
        <f t="shared" si="1"/>
        <v>UNOData</v>
      </c>
      <c r="AN65" s="242" t="str">
        <f t="shared" si="2"/>
        <v/>
      </c>
      <c r="AO65" s="240" t="str">
        <f t="shared" si="3"/>
        <v/>
      </c>
      <c r="AP65" s="242" t="str">
        <f t="shared" si="4"/>
        <v/>
      </c>
    </row>
    <row r="66" spans="1:42" ht="23" customHeight="1">
      <c r="A66" t="s">
        <v>926</v>
      </c>
      <c r="B66" t="s">
        <v>1101</v>
      </c>
      <c r="C66" t="s">
        <v>11</v>
      </c>
      <c r="D66" t="s">
        <v>11</v>
      </c>
      <c r="E66"/>
      <c r="F66"/>
      <c r="G66"/>
      <c r="H66"/>
      <c r="I66"/>
      <c r="J66"/>
      <c r="K66"/>
      <c r="L66"/>
      <c r="M66"/>
      <c r="N66"/>
      <c r="O66"/>
      <c r="P66"/>
      <c r="Q66"/>
      <c r="R66"/>
      <c r="S66"/>
      <c r="T66"/>
      <c r="U66" t="s">
        <v>1115</v>
      </c>
      <c r="V66"/>
      <c r="W66"/>
      <c r="X66"/>
      <c r="Y66"/>
      <c r="Z66"/>
      <c r="AA66"/>
      <c r="AB66"/>
      <c r="AC66"/>
      <c r="AD66"/>
      <c r="AE66"/>
      <c r="AF66" t="s">
        <v>1118</v>
      </c>
      <c r="AG66"/>
      <c r="AH66" s="81" t="str">
        <f>IF(M66="",IFERROR(VLOOKUP($U66,scriv!$C$2:$AK$802,32,FALSE),""),M66)</f>
        <v/>
      </c>
      <c r="AI66" s="81" t="str">
        <f>IF(N66="",IFERROR(VLOOKUP($U66,scriv!$C$2:$AK$802,33,FALSE),""),N66)</f>
        <v/>
      </c>
      <c r="AJ66" s="81" t="str">
        <f>IF(O66="",IFERROR(VLOOKUP($U66,scriv!$C$2:$AK$802,34,FALSE),""),O66)</f>
        <v/>
      </c>
      <c r="AK66" s="81" t="str">
        <f>IF(P66="",IFERROR(VLOOKUP($U66,scriv!$C$2:$AK$802,35,FALSE),""),P66)</f>
        <v/>
      </c>
      <c r="AL66" s="242" t="str">
        <f t="shared" si="0"/>
        <v>label</v>
      </c>
      <c r="AM66" s="240" t="str">
        <f t="shared" si="1"/>
        <v>UNOData</v>
      </c>
      <c r="AN66" s="242" t="str">
        <f t="shared" si="2"/>
        <v/>
      </c>
      <c r="AO66" s="240" t="str">
        <f t="shared" si="3"/>
        <v/>
      </c>
      <c r="AP66" s="242" t="str">
        <f t="shared" si="4"/>
        <v/>
      </c>
    </row>
    <row r="67" spans="1:42" ht="23" customHeight="1">
      <c r="A67" t="s">
        <v>926</v>
      </c>
      <c r="B67" t="s">
        <v>1105</v>
      </c>
      <c r="C67" t="s">
        <v>319</v>
      </c>
      <c r="D67" t="s">
        <v>319</v>
      </c>
      <c r="E67"/>
      <c r="F67"/>
      <c r="G67"/>
      <c r="H67"/>
      <c r="I67"/>
      <c r="J67"/>
      <c r="K67"/>
      <c r="L67"/>
      <c r="M67"/>
      <c r="N67"/>
      <c r="O67"/>
      <c r="P67"/>
      <c r="Q67"/>
      <c r="R67"/>
      <c r="S67"/>
      <c r="T67"/>
      <c r="U67" t="s">
        <v>1115</v>
      </c>
      <c r="V67"/>
      <c r="W67"/>
      <c r="X67"/>
      <c r="Y67"/>
      <c r="Z67"/>
      <c r="AA67"/>
      <c r="AB67"/>
      <c r="AC67"/>
      <c r="AD67"/>
      <c r="AE67"/>
      <c r="AF67" t="s">
        <v>1119</v>
      </c>
      <c r="AG67"/>
      <c r="AH67" s="81" t="str">
        <f>IF(M67="",IFERROR(VLOOKUP($U67,scriv!$C$2:$AK$802,32,FALSE),""),M67)</f>
        <v/>
      </c>
      <c r="AI67" s="81" t="str">
        <f>IF(N67="",IFERROR(VLOOKUP($U67,scriv!$C$2:$AK$802,33,FALSE),""),N67)</f>
        <v/>
      </c>
      <c r="AJ67" s="81" t="str">
        <f>IF(O67="",IFERROR(VLOOKUP($U67,scriv!$C$2:$AK$802,34,FALSE),""),O67)</f>
        <v/>
      </c>
      <c r="AK67" s="81" t="str">
        <f>IF(P67="",IFERROR(VLOOKUP($U67,scriv!$C$2:$AK$802,35,FALSE),""),P67)</f>
        <v/>
      </c>
      <c r="AL67" s="242" t="str">
        <f t="shared" si="0"/>
        <v>subtitle</v>
      </c>
      <c r="AM67" s="240" t="str">
        <f t="shared" si="1"/>
        <v>UNOData</v>
      </c>
      <c r="AN67" s="242" t="str">
        <f t="shared" si="2"/>
        <v/>
      </c>
      <c r="AO67" s="240" t="str">
        <f t="shared" si="3"/>
        <v/>
      </c>
      <c r="AP67" s="242" t="str">
        <f t="shared" si="4"/>
        <v/>
      </c>
    </row>
    <row r="68" spans="1:42" ht="23" customHeight="1">
      <c r="A68" t="s">
        <v>926</v>
      </c>
      <c r="B68" t="s">
        <v>1109</v>
      </c>
      <c r="C68" t="s">
        <v>259</v>
      </c>
      <c r="D68" t="s">
        <v>259</v>
      </c>
      <c r="E68"/>
      <c r="F68"/>
      <c r="G68"/>
      <c r="H68"/>
      <c r="I68"/>
      <c r="J68"/>
      <c r="K68"/>
      <c r="L68"/>
      <c r="M68"/>
      <c r="N68"/>
      <c r="O68"/>
      <c r="P68"/>
      <c r="Q68"/>
      <c r="R68"/>
      <c r="S68"/>
      <c r="T68"/>
      <c r="U68" t="s">
        <v>1115</v>
      </c>
      <c r="V68"/>
      <c r="W68"/>
      <c r="X68"/>
      <c r="Y68"/>
      <c r="Z68"/>
      <c r="AA68"/>
      <c r="AB68"/>
      <c r="AC68"/>
      <c r="AD68"/>
      <c r="AE68"/>
      <c r="AF68" t="s">
        <v>1120</v>
      </c>
      <c r="AG68"/>
      <c r="AH68" s="81" t="str">
        <f>IF(M68="",IFERROR(VLOOKUP($U68,scriv!$C$2:$AK$802,32,FALSE),""),M68)</f>
        <v/>
      </c>
      <c r="AI68" s="81" t="str">
        <f>IF(N68="",IFERROR(VLOOKUP($U68,scriv!$C$2:$AK$802,33,FALSE),""),N68)</f>
        <v/>
      </c>
      <c r="AJ68" s="81" t="str">
        <f>IF(O68="",IFERROR(VLOOKUP($U68,scriv!$C$2:$AK$802,34,FALSE),""),O68)</f>
        <v/>
      </c>
      <c r="AK68" s="81" t="str">
        <f>IF(P68="",IFERROR(VLOOKUP($U68,scriv!$C$2:$AK$802,35,FALSE),""),P68)</f>
        <v/>
      </c>
      <c r="AL68" s="242" t="str">
        <f t="shared" si="0"/>
        <v>outlineNumber</v>
      </c>
      <c r="AM68" s="240" t="str">
        <f t="shared" si="1"/>
        <v>UNOData</v>
      </c>
      <c r="AN68" s="242" t="str">
        <f t="shared" si="2"/>
        <v/>
      </c>
      <c r="AO68" s="240" t="str">
        <f t="shared" si="3"/>
        <v/>
      </c>
      <c r="AP68" s="242" t="str">
        <f t="shared" si="4"/>
        <v/>
      </c>
    </row>
    <row r="69" spans="1:42" ht="23" customHeight="1">
      <c r="A69" t="s">
        <v>926</v>
      </c>
      <c r="B69" t="s">
        <v>1164</v>
      </c>
      <c r="C69" t="s">
        <v>1121</v>
      </c>
      <c r="D69" t="s">
        <v>1121</v>
      </c>
      <c r="E69"/>
      <c r="F69"/>
      <c r="G69"/>
      <c r="H69"/>
      <c r="I69"/>
      <c r="J69"/>
      <c r="K69"/>
      <c r="L69"/>
      <c r="M69"/>
      <c r="N69"/>
      <c r="O69"/>
      <c r="P69"/>
      <c r="Q69"/>
      <c r="R69"/>
      <c r="S69"/>
      <c r="T69"/>
      <c r="U69" t="s">
        <v>1115</v>
      </c>
      <c r="V69"/>
      <c r="W69"/>
      <c r="X69"/>
      <c r="Y69"/>
      <c r="Z69"/>
      <c r="AA69"/>
      <c r="AB69"/>
      <c r="AC69"/>
      <c r="AD69"/>
      <c r="AE69"/>
      <c r="AF69" t="s">
        <v>1122</v>
      </c>
      <c r="AG69"/>
      <c r="AH69" s="81" t="str">
        <f>IF(M69="",IFERROR(VLOOKUP($U69,scriv!$C$2:$AK$802,32,FALSE),""),M69)</f>
        <v/>
      </c>
      <c r="AI69" s="81" t="str">
        <f>IF(N69="",IFERROR(VLOOKUP($U69,scriv!$C$2:$AK$802,33,FALSE),""),N69)</f>
        <v/>
      </c>
      <c r="AJ69" s="81" t="str">
        <f>IF(O69="",IFERROR(VLOOKUP($U69,scriv!$C$2:$AK$802,34,FALSE),""),O69)</f>
        <v/>
      </c>
      <c r="AK69" s="81" t="str">
        <f>IF(P69="",IFERROR(VLOOKUP($U69,scriv!$C$2:$AK$802,35,FALSE),""),P69)</f>
        <v/>
      </c>
      <c r="AL69" s="242" t="str">
        <f t="shared" ref="AL69:AL132" si="5">SUBSTITUTE(SUBSTITUTE(SUBSTITUTE(SUBSTITUTE(SUBSTITUTE(SUBSTITUTE(SUBSTITUTE(SUBSTITUTE(SUBSTITUTE(SUBSTITUTE(SUBSTITUTE(SUBSTITUTE(
C69,
":",""),
".",""),
"/",""),
"|",""),
",",""),
" ",""),
"'",""),
"(",""),
")",""),
"&amp;",""),
"!",""),
"?","")</f>
        <v>outlineLevel</v>
      </c>
      <c r="AM69" s="240" t="str">
        <f t="shared" ref="AM69:AM132" si="6">SUBSTITUTE(SUBSTITUTE(SUBSTITUTE(SUBSTITUTE(SUBSTITUTE(SUBSTITUTE(SUBSTITUTE(SUBSTITUTE(SUBSTITUTE(SUBSTITUTE(SUBSTITUTE(SUBSTITUTE(
U69,
":",""),
".",""),
"/",""),
"|",""),
",",""),
" ",""),
"'",""),
"(",""),
")",""),
"&amp;",""),
"!",""),
"?","")</f>
        <v>UNOData</v>
      </c>
      <c r="AN69" s="242" t="str">
        <f t="shared" ref="AN69:AN132" si="7">IF(G69&lt;&gt;"",SUBSTITUTE(SUBSTITUTE(SUBSTITUTE(SUBSTITUTE(SUBSTITUTE(SUBSTITUTE(SUBSTITUTE(SUBSTITUTE(SUBSTITUTE(SUBSTITUTE(SUBSTITUTE(SUBSTITUTE(
G69,
":",""),
".",""),
"/",""),
"|",""),
",",""),
" ",""),
"'",""),
"(",""),
")",""),
"&amp;",""),
"!",""),
"?",""),
IF(H69&lt;&gt;"",AM69,""))</f>
        <v/>
      </c>
      <c r="AO69" s="240" t="str">
        <f t="shared" ref="AO69:AO132" si="8">SUBSTITUTE(SUBSTITUTE(SUBSTITUTE(SUBSTITUTE(SUBSTITUTE(SUBSTITUTE(SUBSTITUTE(SUBSTITUTE(SUBSTITUTE(SUBSTITUTE(SUBSTITUTE(SUBSTITUTE(
H69,
":",""),
".",""),
"/",""),
"|",""),
",",""),
" ",""),
"'",""),
"(",""),
")",""),
"&amp;",""),
"!",""),
"?","")</f>
        <v/>
      </c>
      <c r="AP69" s="242" t="str">
        <f t="shared" ref="AP69:AP132" si="9">SUBSTITUTE(SUBSTITUTE(SUBSTITUTE(SUBSTITUTE(SUBSTITUTE(SUBSTITUTE(SUBSTITUTE(SUBSTITUTE(SUBSTITUTE(SUBSTITUTE(SUBSTITUTE(
F69,
":",""),
".",""),
"/",""),
"|",""),
",",""),
"'",""),
"(",""),
")",""),
"&amp;",""),
"!",""),
"?","")</f>
        <v/>
      </c>
    </row>
    <row r="70" spans="1:42" ht="23" customHeight="1">
      <c r="A70" t="s">
        <v>926</v>
      </c>
      <c r="B70" t="s">
        <v>1165</v>
      </c>
      <c r="C70" t="s">
        <v>61</v>
      </c>
      <c r="D70" t="s">
        <v>61</v>
      </c>
      <c r="E70"/>
      <c r="F70"/>
      <c r="G70"/>
      <c r="H70"/>
      <c r="I70"/>
      <c r="J70"/>
      <c r="K70"/>
      <c r="L70"/>
      <c r="M70"/>
      <c r="N70"/>
      <c r="O70"/>
      <c r="P70"/>
      <c r="Q70"/>
      <c r="R70"/>
      <c r="S70"/>
      <c r="T70"/>
      <c r="U70" t="s">
        <v>1115</v>
      </c>
      <c r="V70"/>
      <c r="W70"/>
      <c r="X70"/>
      <c r="Y70"/>
      <c r="Z70"/>
      <c r="AA70"/>
      <c r="AB70"/>
      <c r="AC70"/>
      <c r="AD70"/>
      <c r="AE70"/>
      <c r="AF70" t="s">
        <v>1123</v>
      </c>
      <c r="AG70"/>
      <c r="AH70" s="81" t="str">
        <f>IF(M70="",IFERROR(VLOOKUP($U70,scriv!$C$2:$AK$802,32,FALSE),""),M70)</f>
        <v/>
      </c>
      <c r="AI70" s="81" t="str">
        <f>IF(N70="",IFERROR(VLOOKUP($U70,scriv!$C$2:$AK$802,33,FALSE),""),N70)</f>
        <v/>
      </c>
      <c r="AJ70" s="81" t="str">
        <f>IF(O70="",IFERROR(VLOOKUP($U70,scriv!$C$2:$AK$802,34,FALSE),""),O70)</f>
        <v/>
      </c>
      <c r="AK70" s="81" t="str">
        <f>IF(P70="",IFERROR(VLOOKUP($U70,scriv!$C$2:$AK$802,35,FALSE),""),P70)</f>
        <v/>
      </c>
      <c r="AL70" s="242" t="str">
        <f t="shared" si="5"/>
        <v>parent</v>
      </c>
      <c r="AM70" s="240" t="str">
        <f t="shared" si="6"/>
        <v>UNOData</v>
      </c>
      <c r="AN70" s="242" t="str">
        <f t="shared" si="7"/>
        <v/>
      </c>
      <c r="AO70" s="240" t="str">
        <f t="shared" si="8"/>
        <v/>
      </c>
      <c r="AP70" s="242" t="str">
        <f t="shared" si="9"/>
        <v/>
      </c>
    </row>
    <row r="71" spans="1:42" ht="23" customHeight="1">
      <c r="A71" t="s">
        <v>926</v>
      </c>
      <c r="B71" t="s">
        <v>1166</v>
      </c>
      <c r="C71" t="s">
        <v>62</v>
      </c>
      <c r="D71" t="s">
        <v>62</v>
      </c>
      <c r="E71"/>
      <c r="F71"/>
      <c r="G71"/>
      <c r="H71"/>
      <c r="I71"/>
      <c r="J71"/>
      <c r="K71">
        <v>1</v>
      </c>
      <c r="L71" t="s">
        <v>120</v>
      </c>
      <c r="M71"/>
      <c r="N71"/>
      <c r="O71"/>
      <c r="P71"/>
      <c r="Q71"/>
      <c r="R71"/>
      <c r="S71"/>
      <c r="T71"/>
      <c r="U71" t="s">
        <v>1115</v>
      </c>
      <c r="V71"/>
      <c r="W71"/>
      <c r="X71"/>
      <c r="Y71" t="s">
        <v>378</v>
      </c>
      <c r="Z71" t="s">
        <v>378</v>
      </c>
      <c r="AA71" t="s">
        <v>147</v>
      </c>
      <c r="AB71" t="s">
        <v>378</v>
      </c>
      <c r="AC71"/>
      <c r="AD71"/>
      <c r="AE71"/>
      <c r="AF71" t="s">
        <v>1124</v>
      </c>
      <c r="AG71"/>
      <c r="AH71" s="81" t="str">
        <f>IF(M71="",IFERROR(VLOOKUP($U71,scriv!$C$2:$AK$802,32,FALSE),""),M71)</f>
        <v/>
      </c>
      <c r="AI71" s="81" t="str">
        <f>IF(N71="",IFERROR(VLOOKUP($U71,scriv!$C$2:$AK$802,33,FALSE),""),N71)</f>
        <v/>
      </c>
      <c r="AJ71" s="81" t="str">
        <f>IF(O71="",IFERROR(VLOOKUP($U71,scriv!$C$2:$AK$802,34,FALSE),""),O71)</f>
        <v/>
      </c>
      <c r="AK71" s="81" t="str">
        <f>IF(P71="",IFERROR(VLOOKUP($U71,scriv!$C$2:$AK$802,35,FALSE),""),P71)</f>
        <v/>
      </c>
      <c r="AL71" s="242" t="str">
        <f t="shared" si="5"/>
        <v>classes</v>
      </c>
      <c r="AM71" s="240" t="str">
        <f t="shared" si="6"/>
        <v>UNOData</v>
      </c>
      <c r="AN71" s="242" t="str">
        <f t="shared" si="7"/>
        <v/>
      </c>
      <c r="AO71" s="240" t="str">
        <f t="shared" si="8"/>
        <v/>
      </c>
      <c r="AP71" s="242" t="str">
        <f t="shared" si="9"/>
        <v/>
      </c>
    </row>
    <row r="72" spans="1:42" ht="23" customHeight="1">
      <c r="A72" t="s">
        <v>926</v>
      </c>
      <c r="B72" t="s">
        <v>1167</v>
      </c>
      <c r="C72" t="s">
        <v>107</v>
      </c>
      <c r="D72" t="s">
        <v>107</v>
      </c>
      <c r="E72"/>
      <c r="F72"/>
      <c r="G72"/>
      <c r="H72"/>
      <c r="I72"/>
      <c r="J72"/>
      <c r="K72"/>
      <c r="L72"/>
      <c r="M72"/>
      <c r="N72"/>
      <c r="O72"/>
      <c r="P72"/>
      <c r="Q72"/>
      <c r="R72"/>
      <c r="S72"/>
      <c r="T72"/>
      <c r="U72" t="s">
        <v>1115</v>
      </c>
      <c r="V72"/>
      <c r="W72"/>
      <c r="X72"/>
      <c r="Y72"/>
      <c r="Z72"/>
      <c r="AA72"/>
      <c r="AB72"/>
      <c r="AC72"/>
      <c r="AD72"/>
      <c r="AE72"/>
      <c r="AF72" t="s">
        <v>1125</v>
      </c>
      <c r="AG72"/>
      <c r="AH72" s="81" t="str">
        <f>IF(M72="",IFERROR(VLOOKUP($U72,scriv!$C$2:$AK$802,32,FALSE),""),M72)</f>
        <v/>
      </c>
      <c r="AI72" s="81" t="str">
        <f>IF(N72="",IFERROR(VLOOKUP($U72,scriv!$C$2:$AK$802,33,FALSE),""),N72)</f>
        <v/>
      </c>
      <c r="AJ72" s="81" t="str">
        <f>IF(O72="",IFERROR(VLOOKUP($U72,scriv!$C$2:$AK$802,34,FALSE),""),O72)</f>
        <v/>
      </c>
      <c r="AK72" s="81" t="str">
        <f>IF(P72="",IFERROR(VLOOKUP($U72,scriv!$C$2:$AK$802,35,FALSE),""),P72)</f>
        <v/>
      </c>
      <c r="AL72" s="242" t="str">
        <f t="shared" si="5"/>
        <v>unoFrom</v>
      </c>
      <c r="AM72" s="240" t="str">
        <f t="shared" si="6"/>
        <v>UNOData</v>
      </c>
      <c r="AN72" s="242" t="str">
        <f t="shared" si="7"/>
        <v/>
      </c>
      <c r="AO72" s="240" t="str">
        <f t="shared" si="8"/>
        <v/>
      </c>
      <c r="AP72" s="242" t="str">
        <f t="shared" si="9"/>
        <v/>
      </c>
    </row>
    <row r="73" spans="1:42" ht="23" customHeight="1">
      <c r="A73" t="s">
        <v>926</v>
      </c>
      <c r="B73" t="s">
        <v>1168</v>
      </c>
      <c r="C73" t="s">
        <v>108</v>
      </c>
      <c r="D73" t="s">
        <v>108</v>
      </c>
      <c r="E73"/>
      <c r="F73"/>
      <c r="G73"/>
      <c r="H73"/>
      <c r="I73"/>
      <c r="J73"/>
      <c r="K73"/>
      <c r="L73"/>
      <c r="M73"/>
      <c r="N73"/>
      <c r="O73"/>
      <c r="P73"/>
      <c r="Q73"/>
      <c r="R73"/>
      <c r="S73"/>
      <c r="T73"/>
      <c r="U73" t="s">
        <v>1115</v>
      </c>
      <c r="V73"/>
      <c r="W73"/>
      <c r="X73"/>
      <c r="Y73"/>
      <c r="Z73"/>
      <c r="AA73"/>
      <c r="AB73"/>
      <c r="AC73"/>
      <c r="AD73"/>
      <c r="AE73"/>
      <c r="AF73" t="s">
        <v>1126</v>
      </c>
      <c r="AG73"/>
      <c r="AH73" s="81" t="str">
        <f>IF(M73="",IFERROR(VLOOKUP($U73,scriv!$C$2:$AK$802,32,FALSE),""),M73)</f>
        <v/>
      </c>
      <c r="AI73" s="81" t="str">
        <f>IF(N73="",IFERROR(VLOOKUP($U73,scriv!$C$2:$AK$802,33,FALSE),""),N73)</f>
        <v/>
      </c>
      <c r="AJ73" s="81" t="str">
        <f>IF(O73="",IFERROR(VLOOKUP($U73,scriv!$C$2:$AK$802,34,FALSE),""),O73)</f>
        <v/>
      </c>
      <c r="AK73" s="81" t="str">
        <f>IF(P73="",IFERROR(VLOOKUP($U73,scriv!$C$2:$AK$802,35,FALSE),""),P73)</f>
        <v/>
      </c>
      <c r="AL73" s="242" t="str">
        <f t="shared" si="5"/>
        <v>unoTo</v>
      </c>
      <c r="AM73" s="240" t="str">
        <f t="shared" si="6"/>
        <v>UNOData</v>
      </c>
      <c r="AN73" s="242" t="str">
        <f t="shared" si="7"/>
        <v/>
      </c>
      <c r="AO73" s="240" t="str">
        <f t="shared" si="8"/>
        <v/>
      </c>
      <c r="AP73" s="242" t="str">
        <f t="shared" si="9"/>
        <v/>
      </c>
    </row>
    <row r="74" spans="1:42" ht="23" customHeight="1">
      <c r="A74" t="s">
        <v>926</v>
      </c>
      <c r="B74" t="s">
        <v>1169</v>
      </c>
      <c r="C74" t="s">
        <v>1127</v>
      </c>
      <c r="D74" t="s">
        <v>1127</v>
      </c>
      <c r="E74"/>
      <c r="F74"/>
      <c r="G74"/>
      <c r="H74"/>
      <c r="I74"/>
      <c r="J74"/>
      <c r="K74"/>
      <c r="L74"/>
      <c r="M74"/>
      <c r="N74"/>
      <c r="O74"/>
      <c r="P74"/>
      <c r="Q74"/>
      <c r="R74"/>
      <c r="S74"/>
      <c r="T74"/>
      <c r="U74" t="s">
        <v>1115</v>
      </c>
      <c r="V74"/>
      <c r="W74"/>
      <c r="X74"/>
      <c r="Y74"/>
      <c r="Z74"/>
      <c r="AA74"/>
      <c r="AB74"/>
      <c r="AC74"/>
      <c r="AD74"/>
      <c r="AE74"/>
      <c r="AF74" t="s">
        <v>1128</v>
      </c>
      <c r="AG74"/>
      <c r="AH74" s="81" t="str">
        <f>IF(M74="",IFERROR(VLOOKUP($U74,scriv!$C$2:$AK$802,32,FALSE),""),M74)</f>
        <v/>
      </c>
      <c r="AI74" s="81" t="str">
        <f>IF(N74="",IFERROR(VLOOKUP($U74,scriv!$C$2:$AK$802,33,FALSE),""),N74)</f>
        <v/>
      </c>
      <c r="AJ74" s="81" t="str">
        <f>IF(O74="",IFERROR(VLOOKUP($U74,scriv!$C$2:$AK$802,34,FALSE),""),O74)</f>
        <v/>
      </c>
      <c r="AK74" s="81" t="str">
        <f>IF(P74="",IFERROR(VLOOKUP($U74,scriv!$C$2:$AK$802,35,FALSE),""),P74)</f>
        <v/>
      </c>
      <c r="AL74" s="242" t="str">
        <f t="shared" si="5"/>
        <v>param1</v>
      </c>
      <c r="AM74" s="240" t="str">
        <f t="shared" si="6"/>
        <v>UNOData</v>
      </c>
      <c r="AN74" s="242" t="str">
        <f t="shared" si="7"/>
        <v/>
      </c>
      <c r="AO74" s="240" t="str">
        <f t="shared" si="8"/>
        <v/>
      </c>
      <c r="AP74" s="242" t="str">
        <f t="shared" si="9"/>
        <v/>
      </c>
    </row>
    <row r="75" spans="1:42" ht="23" customHeight="1">
      <c r="A75" t="s">
        <v>926</v>
      </c>
      <c r="B75" t="s">
        <v>1170</v>
      </c>
      <c r="C75" t="s">
        <v>1129</v>
      </c>
      <c r="D75" t="s">
        <v>1129</v>
      </c>
      <c r="E75"/>
      <c r="F75"/>
      <c r="G75"/>
      <c r="H75"/>
      <c r="I75"/>
      <c r="J75"/>
      <c r="K75"/>
      <c r="L75"/>
      <c r="M75"/>
      <c r="N75"/>
      <c r="O75"/>
      <c r="P75"/>
      <c r="Q75"/>
      <c r="R75"/>
      <c r="S75"/>
      <c r="T75"/>
      <c r="U75" t="s">
        <v>1115</v>
      </c>
      <c r="V75"/>
      <c r="W75"/>
      <c r="X75"/>
      <c r="Y75"/>
      <c r="Z75"/>
      <c r="AA75"/>
      <c r="AB75"/>
      <c r="AC75"/>
      <c r="AD75"/>
      <c r="AE75"/>
      <c r="AF75" t="s">
        <v>1128</v>
      </c>
      <c r="AG75"/>
      <c r="AH75" s="81" t="str">
        <f>IF(M75="",IFERROR(VLOOKUP($U75,scriv!$C$2:$AK$802,32,FALSE),""),M75)</f>
        <v/>
      </c>
      <c r="AI75" s="81" t="str">
        <f>IF(N75="",IFERROR(VLOOKUP($U75,scriv!$C$2:$AK$802,33,FALSE),""),N75)</f>
        <v/>
      </c>
      <c r="AJ75" s="81" t="str">
        <f>IF(O75="",IFERROR(VLOOKUP($U75,scriv!$C$2:$AK$802,34,FALSE),""),O75)</f>
        <v/>
      </c>
      <c r="AK75" s="81" t="str">
        <f>IF(P75="",IFERROR(VLOOKUP($U75,scriv!$C$2:$AK$802,35,FALSE),""),P75)</f>
        <v/>
      </c>
      <c r="AL75" s="242" t="str">
        <f t="shared" si="5"/>
        <v>param2</v>
      </c>
      <c r="AM75" s="240" t="str">
        <f t="shared" si="6"/>
        <v>UNOData</v>
      </c>
      <c r="AN75" s="242" t="str">
        <f t="shared" si="7"/>
        <v/>
      </c>
      <c r="AO75" s="240" t="str">
        <f t="shared" si="8"/>
        <v/>
      </c>
      <c r="AP75" s="242" t="str">
        <f t="shared" si="9"/>
        <v/>
      </c>
    </row>
    <row r="76" spans="1:42" ht="23" customHeight="1">
      <c r="A76" t="s">
        <v>926</v>
      </c>
      <c r="B76" t="s">
        <v>1171</v>
      </c>
      <c r="C76" t="s">
        <v>1130</v>
      </c>
      <c r="D76" t="s">
        <v>1130</v>
      </c>
      <c r="E76"/>
      <c r="F76"/>
      <c r="G76"/>
      <c r="H76"/>
      <c r="I76"/>
      <c r="J76"/>
      <c r="K76"/>
      <c r="L76"/>
      <c r="M76"/>
      <c r="N76"/>
      <c r="O76"/>
      <c r="P76"/>
      <c r="Q76"/>
      <c r="R76"/>
      <c r="S76"/>
      <c r="T76"/>
      <c r="U76" t="s">
        <v>1115</v>
      </c>
      <c r="V76"/>
      <c r="W76"/>
      <c r="X76"/>
      <c r="Y76"/>
      <c r="Z76"/>
      <c r="AA76"/>
      <c r="AB76"/>
      <c r="AC76"/>
      <c r="AD76"/>
      <c r="AE76"/>
      <c r="AF76" t="s">
        <v>1128</v>
      </c>
      <c r="AG76"/>
      <c r="AH76" s="81" t="str">
        <f>IF(M76="",IFERROR(VLOOKUP($U76,scriv!$C$2:$AK$802,32,FALSE),""),M76)</f>
        <v/>
      </c>
      <c r="AI76" s="81" t="str">
        <f>IF(N76="",IFERROR(VLOOKUP($U76,scriv!$C$2:$AK$802,33,FALSE),""),N76)</f>
        <v/>
      </c>
      <c r="AJ76" s="81" t="str">
        <f>IF(O76="",IFERROR(VLOOKUP($U76,scriv!$C$2:$AK$802,34,FALSE),""),O76)</f>
        <v/>
      </c>
      <c r="AK76" s="81" t="str">
        <f>IF(P76="",IFERROR(VLOOKUP($U76,scriv!$C$2:$AK$802,35,FALSE),""),P76)</f>
        <v/>
      </c>
      <c r="AL76" s="242" t="str">
        <f t="shared" si="5"/>
        <v>param3</v>
      </c>
      <c r="AM76" s="240" t="str">
        <f t="shared" si="6"/>
        <v>UNOData</v>
      </c>
      <c r="AN76" s="242" t="str">
        <f t="shared" si="7"/>
        <v/>
      </c>
      <c r="AO76" s="240" t="str">
        <f t="shared" si="8"/>
        <v/>
      </c>
      <c r="AP76" s="242" t="str">
        <f t="shared" si="9"/>
        <v/>
      </c>
    </row>
    <row r="77" spans="1:42" ht="23" customHeight="1">
      <c r="A77" t="s">
        <v>926</v>
      </c>
      <c r="B77" t="s">
        <v>1172</v>
      </c>
      <c r="C77" t="s">
        <v>1131</v>
      </c>
      <c r="D77" t="s">
        <v>1131</v>
      </c>
      <c r="E77"/>
      <c r="F77"/>
      <c r="G77"/>
      <c r="H77"/>
      <c r="I77"/>
      <c r="J77"/>
      <c r="K77"/>
      <c r="L77"/>
      <c r="M77"/>
      <c r="N77"/>
      <c r="O77"/>
      <c r="P77"/>
      <c r="Q77"/>
      <c r="R77"/>
      <c r="S77"/>
      <c r="T77"/>
      <c r="U77" t="s">
        <v>1115</v>
      </c>
      <c r="V77"/>
      <c r="W77"/>
      <c r="X77"/>
      <c r="Y77"/>
      <c r="Z77"/>
      <c r="AA77"/>
      <c r="AB77"/>
      <c r="AC77"/>
      <c r="AD77"/>
      <c r="AE77"/>
      <c r="AF77" t="s">
        <v>1128</v>
      </c>
      <c r="AG77"/>
      <c r="AH77" s="81" t="str">
        <f>IF(M77="",IFERROR(VLOOKUP($U77,scriv!$C$2:$AK$802,32,FALSE),""),M77)</f>
        <v/>
      </c>
      <c r="AI77" s="81" t="str">
        <f>IF(N77="",IFERROR(VLOOKUP($U77,scriv!$C$2:$AK$802,33,FALSE),""),N77)</f>
        <v/>
      </c>
      <c r="AJ77" s="81" t="str">
        <f>IF(O77="",IFERROR(VLOOKUP($U77,scriv!$C$2:$AK$802,34,FALSE),""),O77)</f>
        <v/>
      </c>
      <c r="AK77" s="81" t="str">
        <f>IF(P77="",IFERROR(VLOOKUP($U77,scriv!$C$2:$AK$802,35,FALSE),""),P77)</f>
        <v/>
      </c>
      <c r="AL77" s="242" t="str">
        <f t="shared" si="5"/>
        <v>param4</v>
      </c>
      <c r="AM77" s="240" t="str">
        <f t="shared" si="6"/>
        <v>UNOData</v>
      </c>
      <c r="AN77" s="242" t="str">
        <f t="shared" si="7"/>
        <v/>
      </c>
      <c r="AO77" s="240" t="str">
        <f t="shared" si="8"/>
        <v/>
      </c>
      <c r="AP77" s="242" t="str">
        <f t="shared" si="9"/>
        <v/>
      </c>
    </row>
    <row r="78" spans="1:42" ht="23" customHeight="1">
      <c r="A78" t="s">
        <v>926</v>
      </c>
      <c r="B78" t="s">
        <v>1173</v>
      </c>
      <c r="C78" t="s">
        <v>57</v>
      </c>
      <c r="D78" t="s">
        <v>57</v>
      </c>
      <c r="E78"/>
      <c r="F78"/>
      <c r="G78"/>
      <c r="H78"/>
      <c r="I78"/>
      <c r="J78"/>
      <c r="K78"/>
      <c r="L78"/>
      <c r="M78"/>
      <c r="N78"/>
      <c r="O78"/>
      <c r="P78"/>
      <c r="Q78"/>
      <c r="R78"/>
      <c r="S78"/>
      <c r="T78"/>
      <c r="U78" t="s">
        <v>1115</v>
      </c>
      <c r="V78"/>
      <c r="W78"/>
      <c r="X78"/>
      <c r="Y78"/>
      <c r="Z78"/>
      <c r="AA78"/>
      <c r="AB78"/>
      <c r="AC78"/>
      <c r="AD78"/>
      <c r="AE78"/>
      <c r="AF78" t="s">
        <v>1132</v>
      </c>
      <c r="AG78"/>
      <c r="AH78" s="81" t="str">
        <f>IF(M78="",IFERROR(VLOOKUP($U78,scriv!$C$2:$AK$802,32,FALSE),""),M78)</f>
        <v/>
      </c>
      <c r="AI78" s="81" t="str">
        <f>IF(N78="",IFERROR(VLOOKUP($U78,scriv!$C$2:$AK$802,33,FALSE),""),N78)</f>
        <v/>
      </c>
      <c r="AJ78" s="81" t="str">
        <f>IF(O78="",IFERROR(VLOOKUP($U78,scriv!$C$2:$AK$802,34,FALSE),""),O78)</f>
        <v/>
      </c>
      <c r="AK78" s="81" t="str">
        <f>IF(P78="",IFERROR(VLOOKUP($U78,scriv!$C$2:$AK$802,35,FALSE),""),P78)</f>
        <v/>
      </c>
      <c r="AL78" s="242" t="str">
        <f t="shared" si="5"/>
        <v>shortDescription</v>
      </c>
      <c r="AM78" s="240" t="str">
        <f t="shared" si="6"/>
        <v>UNOData</v>
      </c>
      <c r="AN78" s="242" t="str">
        <f t="shared" si="7"/>
        <v/>
      </c>
      <c r="AO78" s="240" t="str">
        <f t="shared" si="8"/>
        <v/>
      </c>
      <c r="AP78" s="242" t="str">
        <f t="shared" si="9"/>
        <v/>
      </c>
    </row>
    <row r="79" spans="1:42" ht="23" customHeight="1">
      <c r="A79" t="s">
        <v>926</v>
      </c>
      <c r="B79" t="s">
        <v>1174</v>
      </c>
      <c r="C79" t="s">
        <v>58</v>
      </c>
      <c r="D79" t="s">
        <v>58</v>
      </c>
      <c r="E79"/>
      <c r="F79"/>
      <c r="G79"/>
      <c r="H79"/>
      <c r="I79"/>
      <c r="J79"/>
      <c r="K79"/>
      <c r="L79"/>
      <c r="M79"/>
      <c r="N79"/>
      <c r="O79"/>
      <c r="P79"/>
      <c r="Q79"/>
      <c r="R79"/>
      <c r="S79"/>
      <c r="T79"/>
      <c r="U79" t="s">
        <v>1115</v>
      </c>
      <c r="V79"/>
      <c r="W79"/>
      <c r="X79"/>
      <c r="Y79"/>
      <c r="Z79"/>
      <c r="AA79"/>
      <c r="AB79"/>
      <c r="AC79"/>
      <c r="AD79"/>
      <c r="AE79"/>
      <c r="AF79" t="s">
        <v>1133</v>
      </c>
      <c r="AG79"/>
      <c r="AH79" s="81" t="str">
        <f>IF(M79="",IFERROR(VLOOKUP($U79,scriv!$C$2:$AK$802,32,FALSE),""),M79)</f>
        <v/>
      </c>
      <c r="AI79" s="81" t="str">
        <f>IF(N79="",IFERROR(VLOOKUP($U79,scriv!$C$2:$AK$802,33,FALSE),""),N79)</f>
        <v/>
      </c>
      <c r="AJ79" s="81" t="str">
        <f>IF(O79="",IFERROR(VLOOKUP($U79,scriv!$C$2:$AK$802,34,FALSE),""),O79)</f>
        <v/>
      </c>
      <c r="AK79" s="81" t="str">
        <f>IF(P79="",IFERROR(VLOOKUP($U79,scriv!$C$2:$AK$802,35,FALSE),""),P79)</f>
        <v/>
      </c>
      <c r="AL79" s="242" t="str">
        <f t="shared" si="5"/>
        <v>longDescription</v>
      </c>
      <c r="AM79" s="240" t="str">
        <f t="shared" si="6"/>
        <v>UNOData</v>
      </c>
      <c r="AN79" s="242" t="str">
        <f t="shared" si="7"/>
        <v/>
      </c>
      <c r="AO79" s="240" t="str">
        <f t="shared" si="8"/>
        <v/>
      </c>
      <c r="AP79" s="242" t="str">
        <f t="shared" si="9"/>
        <v/>
      </c>
    </row>
    <row r="80" spans="1:42" ht="23" customHeight="1">
      <c r="A80" t="s">
        <v>926</v>
      </c>
      <c r="B80" t="s">
        <v>1175</v>
      </c>
      <c r="C80" t="s">
        <v>86</v>
      </c>
      <c r="D80" t="s">
        <v>86</v>
      </c>
      <c r="E80"/>
      <c r="F80"/>
      <c r="G80"/>
      <c r="H80"/>
      <c r="I80"/>
      <c r="J80"/>
      <c r="K80"/>
      <c r="L80"/>
      <c r="M80"/>
      <c r="N80"/>
      <c r="O80"/>
      <c r="P80"/>
      <c r="Q80"/>
      <c r="R80"/>
      <c r="S80"/>
      <c r="T80"/>
      <c r="U80" t="s">
        <v>1115</v>
      </c>
      <c r="V80"/>
      <c r="W80"/>
      <c r="X80"/>
      <c r="Y80"/>
      <c r="Z80"/>
      <c r="AA80"/>
      <c r="AB80"/>
      <c r="AC80"/>
      <c r="AD80"/>
      <c r="AE80"/>
      <c r="AF80" t="s">
        <v>1134</v>
      </c>
      <c r="AG80"/>
      <c r="AH80" s="81" t="str">
        <f>IF(M80="",IFERROR(VLOOKUP($U80,scriv!$C$2:$AK$802,32,FALSE),""),M80)</f>
        <v/>
      </c>
      <c r="AI80" s="81" t="str">
        <f>IF(N80="",IFERROR(VLOOKUP($U80,scriv!$C$2:$AK$802,33,FALSE),""),N80)</f>
        <v/>
      </c>
      <c r="AJ80" s="81" t="str">
        <f>IF(O80="",IFERROR(VLOOKUP($U80,scriv!$C$2:$AK$802,34,FALSE),""),O80)</f>
        <v/>
      </c>
      <c r="AK80" s="81" t="str">
        <f>IF(P80="",IFERROR(VLOOKUP($U80,scriv!$C$2:$AK$802,35,FALSE),""),P80)</f>
        <v/>
      </c>
      <c r="AL80" s="242" t="str">
        <f t="shared" si="5"/>
        <v>hoverAction</v>
      </c>
      <c r="AM80" s="240" t="str">
        <f t="shared" si="6"/>
        <v>UNOData</v>
      </c>
      <c r="AN80" s="242" t="str">
        <f t="shared" si="7"/>
        <v/>
      </c>
      <c r="AO80" s="240" t="str">
        <f t="shared" si="8"/>
        <v/>
      </c>
      <c r="AP80" s="242" t="str">
        <f t="shared" si="9"/>
        <v/>
      </c>
    </row>
    <row r="81" spans="1:42" ht="23" customHeight="1">
      <c r="A81" t="s">
        <v>926</v>
      </c>
      <c r="B81" t="s">
        <v>1176</v>
      </c>
      <c r="C81" t="s">
        <v>93</v>
      </c>
      <c r="D81" t="s">
        <v>93</v>
      </c>
      <c r="E81"/>
      <c r="F81"/>
      <c r="G81"/>
      <c r="H81"/>
      <c r="I81"/>
      <c r="J81"/>
      <c r="K81"/>
      <c r="L81"/>
      <c r="M81"/>
      <c r="N81"/>
      <c r="O81"/>
      <c r="P81"/>
      <c r="Q81"/>
      <c r="R81"/>
      <c r="S81"/>
      <c r="T81"/>
      <c r="U81" t="s">
        <v>1115</v>
      </c>
      <c r="V81"/>
      <c r="W81"/>
      <c r="X81"/>
      <c r="Y81"/>
      <c r="Z81"/>
      <c r="AA81"/>
      <c r="AB81"/>
      <c r="AC81"/>
      <c r="AD81"/>
      <c r="AE81"/>
      <c r="AF81" t="s">
        <v>1135</v>
      </c>
      <c r="AG81"/>
      <c r="AH81" s="81" t="str">
        <f>IF(M81="",IFERROR(VLOOKUP($U81,scriv!$C$2:$AK$802,32,FALSE),""),M81)</f>
        <v/>
      </c>
      <c r="AI81" s="81" t="str">
        <f>IF(N81="",IFERROR(VLOOKUP($U81,scriv!$C$2:$AK$802,33,FALSE),""),N81)</f>
        <v/>
      </c>
      <c r="AJ81" s="81" t="str">
        <f>IF(O81="",IFERROR(VLOOKUP($U81,scriv!$C$2:$AK$802,34,FALSE),""),O81)</f>
        <v/>
      </c>
      <c r="AK81" s="81" t="str">
        <f>IF(P81="",IFERROR(VLOOKUP($U81,scriv!$C$2:$AK$802,35,FALSE),""),P81)</f>
        <v/>
      </c>
      <c r="AL81" s="242" t="str">
        <f t="shared" si="5"/>
        <v>hoverFunction</v>
      </c>
      <c r="AM81" s="240" t="str">
        <f t="shared" si="6"/>
        <v>UNOData</v>
      </c>
      <c r="AN81" s="242" t="str">
        <f t="shared" si="7"/>
        <v/>
      </c>
      <c r="AO81" s="240" t="str">
        <f t="shared" si="8"/>
        <v/>
      </c>
      <c r="AP81" s="242" t="str">
        <f t="shared" si="9"/>
        <v/>
      </c>
    </row>
    <row r="82" spans="1:42" ht="23" customHeight="1">
      <c r="A82" t="s">
        <v>926</v>
      </c>
      <c r="B82" t="s">
        <v>1177</v>
      </c>
      <c r="C82" t="s">
        <v>87</v>
      </c>
      <c r="D82" t="s">
        <v>87</v>
      </c>
      <c r="E82"/>
      <c r="F82"/>
      <c r="G82"/>
      <c r="H82"/>
      <c r="I82"/>
      <c r="J82"/>
      <c r="K82"/>
      <c r="L82"/>
      <c r="M82"/>
      <c r="N82"/>
      <c r="O82"/>
      <c r="P82"/>
      <c r="Q82"/>
      <c r="R82"/>
      <c r="S82"/>
      <c r="T82"/>
      <c r="U82" t="s">
        <v>1115</v>
      </c>
      <c r="V82"/>
      <c r="W82"/>
      <c r="X82"/>
      <c r="Y82"/>
      <c r="Z82"/>
      <c r="AA82"/>
      <c r="AB82"/>
      <c r="AC82"/>
      <c r="AD82"/>
      <c r="AE82"/>
      <c r="AF82" t="s">
        <v>1136</v>
      </c>
      <c r="AG82"/>
      <c r="AH82" s="81" t="str">
        <f>IF(M82="",IFERROR(VLOOKUP($U82,scriv!$C$2:$AK$802,32,FALSE),""),M82)</f>
        <v/>
      </c>
      <c r="AI82" s="81" t="str">
        <f>IF(N82="",IFERROR(VLOOKUP($U82,scriv!$C$2:$AK$802,33,FALSE),""),N82)</f>
        <v/>
      </c>
      <c r="AJ82" s="81" t="str">
        <f>IF(O82="",IFERROR(VLOOKUP($U82,scriv!$C$2:$AK$802,34,FALSE),""),O82)</f>
        <v/>
      </c>
      <c r="AK82" s="81" t="str">
        <f>IF(P82="",IFERROR(VLOOKUP($U82,scriv!$C$2:$AK$802,35,FALSE),""),P82)</f>
        <v/>
      </c>
      <c r="AL82" s="242" t="str">
        <f t="shared" si="5"/>
        <v>clickAction</v>
      </c>
      <c r="AM82" s="240" t="str">
        <f t="shared" si="6"/>
        <v>UNOData</v>
      </c>
      <c r="AN82" s="242" t="str">
        <f t="shared" si="7"/>
        <v/>
      </c>
      <c r="AO82" s="240" t="str">
        <f t="shared" si="8"/>
        <v/>
      </c>
      <c r="AP82" s="242" t="str">
        <f t="shared" si="9"/>
        <v/>
      </c>
    </row>
    <row r="83" spans="1:42" ht="23" customHeight="1">
      <c r="A83" t="s">
        <v>926</v>
      </c>
      <c r="B83" t="s">
        <v>1178</v>
      </c>
      <c r="C83" t="s">
        <v>94</v>
      </c>
      <c r="D83" t="s">
        <v>94</v>
      </c>
      <c r="E83"/>
      <c r="F83"/>
      <c r="G83"/>
      <c r="H83"/>
      <c r="I83"/>
      <c r="J83"/>
      <c r="K83"/>
      <c r="L83"/>
      <c r="M83"/>
      <c r="N83"/>
      <c r="O83"/>
      <c r="P83"/>
      <c r="Q83"/>
      <c r="R83"/>
      <c r="S83"/>
      <c r="T83"/>
      <c r="U83" t="s">
        <v>1115</v>
      </c>
      <c r="V83"/>
      <c r="W83"/>
      <c r="X83"/>
      <c r="Y83"/>
      <c r="Z83"/>
      <c r="AA83"/>
      <c r="AB83"/>
      <c r="AC83"/>
      <c r="AD83"/>
      <c r="AE83"/>
      <c r="AF83" t="s">
        <v>1137</v>
      </c>
      <c r="AG83"/>
      <c r="AH83" s="81" t="str">
        <f>IF(M83="",IFERROR(VLOOKUP($U83,scriv!$C$2:$AK$802,32,FALSE),""),M83)</f>
        <v/>
      </c>
      <c r="AI83" s="81" t="str">
        <f>IF(N83="",IFERROR(VLOOKUP($U83,scriv!$C$2:$AK$802,33,FALSE),""),N83)</f>
        <v/>
      </c>
      <c r="AJ83" s="81" t="str">
        <f>IF(O83="",IFERROR(VLOOKUP($U83,scriv!$C$2:$AK$802,34,FALSE),""),O83)</f>
        <v/>
      </c>
      <c r="AK83" s="81" t="str">
        <f>IF(P83="",IFERROR(VLOOKUP($U83,scriv!$C$2:$AK$802,35,FALSE),""),P83)</f>
        <v/>
      </c>
      <c r="AL83" s="242" t="str">
        <f t="shared" si="5"/>
        <v>clickFunction</v>
      </c>
      <c r="AM83" s="240" t="str">
        <f t="shared" si="6"/>
        <v>UNOData</v>
      </c>
      <c r="AN83" s="242" t="str">
        <f t="shared" si="7"/>
        <v/>
      </c>
      <c r="AO83" s="240" t="str">
        <f t="shared" si="8"/>
        <v/>
      </c>
      <c r="AP83" s="242" t="str">
        <f t="shared" si="9"/>
        <v/>
      </c>
    </row>
    <row r="84" spans="1:42" ht="23" customHeight="1">
      <c r="A84" t="s">
        <v>926</v>
      </c>
      <c r="B84" t="s">
        <v>1179</v>
      </c>
      <c r="C84" t="s">
        <v>88</v>
      </c>
      <c r="D84" t="s">
        <v>88</v>
      </c>
      <c r="E84"/>
      <c r="F84"/>
      <c r="G84"/>
      <c r="H84"/>
      <c r="I84"/>
      <c r="J84"/>
      <c r="K84"/>
      <c r="L84"/>
      <c r="M84"/>
      <c r="N84"/>
      <c r="O84"/>
      <c r="P84"/>
      <c r="Q84"/>
      <c r="R84"/>
      <c r="S84"/>
      <c r="T84"/>
      <c r="U84" t="s">
        <v>1115</v>
      </c>
      <c r="V84"/>
      <c r="W84"/>
      <c r="X84"/>
      <c r="Y84"/>
      <c r="Z84"/>
      <c r="AA84"/>
      <c r="AB84"/>
      <c r="AC84"/>
      <c r="AD84"/>
      <c r="AE84"/>
      <c r="AF84" t="s">
        <v>1138</v>
      </c>
      <c r="AG84"/>
      <c r="AH84" s="81" t="str">
        <f>IF(M84="",IFERROR(VLOOKUP($U84,scriv!$C$2:$AK$802,32,FALSE),""),M84)</f>
        <v/>
      </c>
      <c r="AI84" s="81" t="str">
        <f>IF(N84="",IFERROR(VLOOKUP($U84,scriv!$C$2:$AK$802,33,FALSE),""),N84)</f>
        <v/>
      </c>
      <c r="AJ84" s="81" t="str">
        <f>IF(O84="",IFERROR(VLOOKUP($U84,scriv!$C$2:$AK$802,34,FALSE),""),O84)</f>
        <v/>
      </c>
      <c r="AK84" s="81" t="str">
        <f>IF(P84="",IFERROR(VLOOKUP($U84,scriv!$C$2:$AK$802,35,FALSE),""),P84)</f>
        <v/>
      </c>
      <c r="AL84" s="242" t="str">
        <f t="shared" si="5"/>
        <v>onDoubleClick</v>
      </c>
      <c r="AM84" s="240" t="str">
        <f t="shared" si="6"/>
        <v>UNOData</v>
      </c>
      <c r="AN84" s="242" t="str">
        <f t="shared" si="7"/>
        <v/>
      </c>
      <c r="AO84" s="240" t="str">
        <f t="shared" si="8"/>
        <v/>
      </c>
      <c r="AP84" s="242" t="str">
        <f t="shared" si="9"/>
        <v/>
      </c>
    </row>
    <row r="85" spans="1:42" ht="23" customHeight="1">
      <c r="A85" t="s">
        <v>926</v>
      </c>
      <c r="B85" t="s">
        <v>1180</v>
      </c>
      <c r="C85" t="s">
        <v>89</v>
      </c>
      <c r="D85" t="s">
        <v>89</v>
      </c>
      <c r="E85"/>
      <c r="F85"/>
      <c r="G85"/>
      <c r="H85"/>
      <c r="I85"/>
      <c r="J85"/>
      <c r="K85"/>
      <c r="L85"/>
      <c r="M85"/>
      <c r="N85"/>
      <c r="O85"/>
      <c r="P85"/>
      <c r="Q85"/>
      <c r="R85"/>
      <c r="S85"/>
      <c r="T85"/>
      <c r="U85" t="s">
        <v>1115</v>
      </c>
      <c r="V85"/>
      <c r="W85"/>
      <c r="X85"/>
      <c r="Y85"/>
      <c r="Z85"/>
      <c r="AA85"/>
      <c r="AB85"/>
      <c r="AC85"/>
      <c r="AD85"/>
      <c r="AE85"/>
      <c r="AF85" t="s">
        <v>334</v>
      </c>
      <c r="AG85"/>
      <c r="AH85" s="81" t="str">
        <f>IF(M85="",IFERROR(VLOOKUP($U85,scriv!$C$2:$AK$802,32,FALSE),""),M85)</f>
        <v/>
      </c>
      <c r="AI85" s="81" t="str">
        <f>IF(N85="",IFERROR(VLOOKUP($U85,scriv!$C$2:$AK$802,33,FALSE),""),N85)</f>
        <v/>
      </c>
      <c r="AJ85" s="81" t="str">
        <f>IF(O85="",IFERROR(VLOOKUP($U85,scriv!$C$2:$AK$802,34,FALSE),""),O85)</f>
        <v/>
      </c>
      <c r="AK85" s="81" t="str">
        <f>IF(P85="",IFERROR(VLOOKUP($U85,scriv!$C$2:$AK$802,35,FALSE),""),P85)</f>
        <v/>
      </c>
      <c r="AL85" s="242" t="str">
        <f t="shared" si="5"/>
        <v>url</v>
      </c>
      <c r="AM85" s="240" t="str">
        <f t="shared" si="6"/>
        <v>UNOData</v>
      </c>
      <c r="AN85" s="242" t="str">
        <f t="shared" si="7"/>
        <v/>
      </c>
      <c r="AO85" s="240" t="str">
        <f t="shared" si="8"/>
        <v/>
      </c>
      <c r="AP85" s="242" t="str">
        <f t="shared" si="9"/>
        <v/>
      </c>
    </row>
    <row r="86" spans="1:42" ht="23" customHeight="1">
      <c r="A86" t="s">
        <v>926</v>
      </c>
      <c r="B86" t="s">
        <v>1181</v>
      </c>
      <c r="C86" t="s">
        <v>90</v>
      </c>
      <c r="D86" t="s">
        <v>90</v>
      </c>
      <c r="E86"/>
      <c r="F86"/>
      <c r="G86"/>
      <c r="H86"/>
      <c r="I86"/>
      <c r="J86"/>
      <c r="K86"/>
      <c r="L86"/>
      <c r="M86"/>
      <c r="N86"/>
      <c r="O86"/>
      <c r="P86"/>
      <c r="Q86"/>
      <c r="R86"/>
      <c r="S86"/>
      <c r="T86"/>
      <c r="U86" t="s">
        <v>1115</v>
      </c>
      <c r="V86"/>
      <c r="W86"/>
      <c r="X86"/>
      <c r="Y86"/>
      <c r="Z86"/>
      <c r="AA86"/>
      <c r="AB86"/>
      <c r="AC86"/>
      <c r="AD86"/>
      <c r="AE86"/>
      <c r="AF86" t="s">
        <v>1139</v>
      </c>
      <c r="AG86"/>
      <c r="AH86" s="81" t="str">
        <f>IF(M86="",IFERROR(VLOOKUP($U86,scriv!$C$2:$AK$802,32,FALSE),""),M86)</f>
        <v/>
      </c>
      <c r="AI86" s="81" t="str">
        <f>IF(N86="",IFERROR(VLOOKUP($U86,scriv!$C$2:$AK$802,33,FALSE),""),N86)</f>
        <v/>
      </c>
      <c r="AJ86" s="81" t="str">
        <f>IF(O86="",IFERROR(VLOOKUP($U86,scriv!$C$2:$AK$802,34,FALSE),""),O86)</f>
        <v/>
      </c>
      <c r="AK86" s="81" t="str">
        <f>IF(P86="",IFERROR(VLOOKUP($U86,scriv!$C$2:$AK$802,35,FALSE),""),P86)</f>
        <v/>
      </c>
      <c r="AL86" s="242" t="str">
        <f t="shared" si="5"/>
        <v>urlText</v>
      </c>
      <c r="AM86" s="240" t="str">
        <f t="shared" si="6"/>
        <v>UNOData</v>
      </c>
      <c r="AN86" s="242" t="str">
        <f t="shared" si="7"/>
        <v/>
      </c>
      <c r="AO86" s="240" t="str">
        <f t="shared" si="8"/>
        <v/>
      </c>
      <c r="AP86" s="242" t="str">
        <f t="shared" si="9"/>
        <v/>
      </c>
    </row>
    <row r="87" spans="1:42" ht="23" customHeight="1">
      <c r="A87" t="s">
        <v>926</v>
      </c>
      <c r="B87" t="s">
        <v>1182</v>
      </c>
      <c r="C87" t="s">
        <v>59</v>
      </c>
      <c r="D87" t="s">
        <v>59</v>
      </c>
      <c r="E87"/>
      <c r="F87"/>
      <c r="G87"/>
      <c r="H87"/>
      <c r="I87"/>
      <c r="J87"/>
      <c r="K87"/>
      <c r="L87"/>
      <c r="M87"/>
      <c r="N87"/>
      <c r="O87"/>
      <c r="P87"/>
      <c r="Q87"/>
      <c r="R87"/>
      <c r="S87"/>
      <c r="T87"/>
      <c r="U87" t="s">
        <v>1115</v>
      </c>
      <c r="V87"/>
      <c r="W87"/>
      <c r="X87"/>
      <c r="Y87"/>
      <c r="Z87"/>
      <c r="AA87"/>
      <c r="AB87"/>
      <c r="AC87"/>
      <c r="AD87"/>
      <c r="AE87"/>
      <c r="AF87" t="s">
        <v>1140</v>
      </c>
      <c r="AG87"/>
      <c r="AH87" s="81" t="str">
        <f>IF(M87="",IFERROR(VLOOKUP($U87,scriv!$C$2:$AK$802,32,FALSE),""),M87)</f>
        <v/>
      </c>
      <c r="AI87" s="81" t="str">
        <f>IF(N87="",IFERROR(VLOOKUP($U87,scriv!$C$2:$AK$802,33,FALSE),""),N87)</f>
        <v/>
      </c>
      <c r="AJ87" s="81" t="str">
        <f>IF(O87="",IFERROR(VLOOKUP($U87,scriv!$C$2:$AK$802,34,FALSE),""),O87)</f>
        <v/>
      </c>
      <c r="AK87" s="81" t="str">
        <f>IF(P87="",IFERROR(VLOOKUP($U87,scriv!$C$2:$AK$802,35,FALSE),""),P87)</f>
        <v/>
      </c>
      <c r="AL87" s="242" t="str">
        <f t="shared" si="5"/>
        <v>tooltip</v>
      </c>
      <c r="AM87" s="240" t="str">
        <f t="shared" si="6"/>
        <v>UNOData</v>
      </c>
      <c r="AN87" s="242" t="str">
        <f t="shared" si="7"/>
        <v/>
      </c>
      <c r="AO87" s="240" t="str">
        <f t="shared" si="8"/>
        <v/>
      </c>
      <c r="AP87" s="242" t="str">
        <f t="shared" si="9"/>
        <v/>
      </c>
    </row>
    <row r="88" spans="1:42" ht="23" customHeight="1">
      <c r="A88" t="s">
        <v>926</v>
      </c>
      <c r="B88" t="s">
        <v>1183</v>
      </c>
      <c r="C88" t="s">
        <v>91</v>
      </c>
      <c r="D88" t="s">
        <v>91</v>
      </c>
      <c r="E88"/>
      <c r="F88"/>
      <c r="G88"/>
      <c r="H88"/>
      <c r="I88"/>
      <c r="J88"/>
      <c r="K88"/>
      <c r="L88" t="s">
        <v>120</v>
      </c>
      <c r="M88"/>
      <c r="N88"/>
      <c r="O88"/>
      <c r="P88"/>
      <c r="Q88"/>
      <c r="R88"/>
      <c r="S88"/>
      <c r="T88"/>
      <c r="U88" t="s">
        <v>1115</v>
      </c>
      <c r="V88" t="s">
        <v>927</v>
      </c>
      <c r="W88"/>
      <c r="X88"/>
      <c r="Y88"/>
      <c r="Z88"/>
      <c r="AA88"/>
      <c r="AB88"/>
      <c r="AC88"/>
      <c r="AD88"/>
      <c r="AE88"/>
      <c r="AF88" t="s">
        <v>1141</v>
      </c>
      <c r="AG88"/>
      <c r="AH88" s="81" t="str">
        <f>IF(M88="",IFERROR(VLOOKUP($U88,scriv!$C$2:$AK$802,32,FALSE),""),M88)</f>
        <v/>
      </c>
      <c r="AI88" s="81" t="str">
        <f>IF(N88="",IFERROR(VLOOKUP($U88,scriv!$C$2:$AK$802,33,FALSE),""),N88)</f>
        <v/>
      </c>
      <c r="AJ88" s="81" t="str">
        <f>IF(O88="",IFERROR(VLOOKUP($U88,scriv!$C$2:$AK$802,34,FALSE),""),O88)</f>
        <v/>
      </c>
      <c r="AK88" s="81" t="str">
        <f>IF(P88="",IFERROR(VLOOKUP($U88,scriv!$C$2:$AK$802,35,FALSE),""),P88)</f>
        <v/>
      </c>
      <c r="AL88" s="242" t="str">
        <f t="shared" si="5"/>
        <v>infoPane</v>
      </c>
      <c r="AM88" s="240" t="str">
        <f t="shared" si="6"/>
        <v>UNOData</v>
      </c>
      <c r="AN88" s="242" t="str">
        <f t="shared" si="7"/>
        <v/>
      </c>
      <c r="AO88" s="240" t="str">
        <f t="shared" si="8"/>
        <v/>
      </c>
      <c r="AP88" s="242" t="str">
        <f t="shared" si="9"/>
        <v/>
      </c>
    </row>
    <row r="89" spans="1:42" ht="23" customHeight="1">
      <c r="A89" t="s">
        <v>926</v>
      </c>
      <c r="B89" t="s">
        <v>1184</v>
      </c>
      <c r="C89" t="s">
        <v>60</v>
      </c>
      <c r="D89" t="s">
        <v>60</v>
      </c>
      <c r="E89"/>
      <c r="F89"/>
      <c r="G89"/>
      <c r="H89"/>
      <c r="I89"/>
      <c r="J89"/>
      <c r="K89"/>
      <c r="L89"/>
      <c r="M89"/>
      <c r="N89"/>
      <c r="O89"/>
      <c r="P89"/>
      <c r="Q89"/>
      <c r="R89"/>
      <c r="S89"/>
      <c r="T89"/>
      <c r="U89" t="s">
        <v>1115</v>
      </c>
      <c r="V89"/>
      <c r="W89"/>
      <c r="X89"/>
      <c r="Y89"/>
      <c r="Z89"/>
      <c r="AA89"/>
      <c r="AB89"/>
      <c r="AC89"/>
      <c r="AD89"/>
      <c r="AE89"/>
      <c r="AF89" t="s">
        <v>338</v>
      </c>
      <c r="AG89"/>
      <c r="AH89" s="81" t="str">
        <f>IF(M89="",IFERROR(VLOOKUP($U89,scriv!$C$2:$AK$802,32,FALSE),""),M89)</f>
        <v/>
      </c>
      <c r="AI89" s="81" t="str">
        <f>IF(N89="",IFERROR(VLOOKUP($U89,scriv!$C$2:$AK$802,33,FALSE),""),N89)</f>
        <v/>
      </c>
      <c r="AJ89" s="81" t="str">
        <f>IF(O89="",IFERROR(VLOOKUP($U89,scriv!$C$2:$AK$802,34,FALSE),""),O89)</f>
        <v/>
      </c>
      <c r="AK89" s="81" t="str">
        <f>IF(P89="",IFERROR(VLOOKUP($U89,scriv!$C$2:$AK$802,35,FALSE),""),P89)</f>
        <v/>
      </c>
      <c r="AL89" s="242" t="str">
        <f t="shared" si="5"/>
        <v>onURL</v>
      </c>
      <c r="AM89" s="240" t="str">
        <f t="shared" si="6"/>
        <v>UNOData</v>
      </c>
      <c r="AN89" s="242" t="str">
        <f t="shared" si="7"/>
        <v/>
      </c>
      <c r="AO89" s="240" t="str">
        <f t="shared" si="8"/>
        <v/>
      </c>
      <c r="AP89" s="242" t="str">
        <f t="shared" si="9"/>
        <v/>
      </c>
    </row>
    <row r="90" spans="1:42" ht="23" customHeight="1">
      <c r="A90" t="s">
        <v>926</v>
      </c>
      <c r="B90" t="s">
        <v>1185</v>
      </c>
      <c r="C90" t="s">
        <v>224</v>
      </c>
      <c r="D90" t="s">
        <v>224</v>
      </c>
      <c r="E90"/>
      <c r="F90"/>
      <c r="G90"/>
      <c r="H90"/>
      <c r="I90"/>
      <c r="J90"/>
      <c r="K90"/>
      <c r="L90"/>
      <c r="M90"/>
      <c r="N90"/>
      <c r="O90"/>
      <c r="P90"/>
      <c r="Q90"/>
      <c r="R90"/>
      <c r="S90"/>
      <c r="T90"/>
      <c r="U90" t="s">
        <v>1115</v>
      </c>
      <c r="V90"/>
      <c r="W90"/>
      <c r="X90"/>
      <c r="Y90"/>
      <c r="Z90"/>
      <c r="AA90"/>
      <c r="AB90"/>
      <c r="AC90"/>
      <c r="AD90"/>
      <c r="AE90"/>
      <c r="AF90" t="s">
        <v>1142</v>
      </c>
      <c r="AG90"/>
      <c r="AH90" s="81" t="str">
        <f>IF(M90="",IFERROR(VLOOKUP($U90,scriv!$C$2:$AK$802,32,FALSE),""),M90)</f>
        <v/>
      </c>
      <c r="AI90" s="81" t="str">
        <f>IF(N90="",IFERROR(VLOOKUP($U90,scriv!$C$2:$AK$802,33,FALSE),""),N90)</f>
        <v/>
      </c>
      <c r="AJ90" s="81" t="str">
        <f>IF(O90="",IFERROR(VLOOKUP($U90,scriv!$C$2:$AK$802,34,FALSE),""),O90)</f>
        <v/>
      </c>
      <c r="AK90" s="81" t="str">
        <f>IF(P90="",IFERROR(VLOOKUP($U90,scriv!$C$2:$AK$802,35,FALSE),""),P90)</f>
        <v/>
      </c>
      <c r="AL90" s="242" t="str">
        <f t="shared" si="5"/>
        <v>offURL</v>
      </c>
      <c r="AM90" s="240" t="str">
        <f t="shared" si="6"/>
        <v>UNOData</v>
      </c>
      <c r="AN90" s="242" t="str">
        <f t="shared" si="7"/>
        <v/>
      </c>
      <c r="AO90" s="240" t="str">
        <f t="shared" si="8"/>
        <v/>
      </c>
      <c r="AP90" s="242" t="str">
        <f t="shared" si="9"/>
        <v/>
      </c>
    </row>
    <row r="91" spans="1:42" ht="23" customHeight="1">
      <c r="A91" t="s">
        <v>926</v>
      </c>
      <c r="B91" t="s">
        <v>1186</v>
      </c>
      <c r="C91" t="s">
        <v>247</v>
      </c>
      <c r="D91" t="s">
        <v>247</v>
      </c>
      <c r="E91"/>
      <c r="F91"/>
      <c r="G91"/>
      <c r="H91"/>
      <c r="I91"/>
      <c r="J91"/>
      <c r="K91"/>
      <c r="L91"/>
      <c r="M91"/>
      <c r="N91"/>
      <c r="O91"/>
      <c r="P91"/>
      <c r="Q91"/>
      <c r="R91"/>
      <c r="S91"/>
      <c r="T91"/>
      <c r="U91" t="s">
        <v>1115</v>
      </c>
      <c r="V91"/>
      <c r="W91"/>
      <c r="X91"/>
      <c r="Y91"/>
      <c r="Z91"/>
      <c r="AA91"/>
      <c r="AB91"/>
      <c r="AC91"/>
      <c r="AD91"/>
      <c r="AE91"/>
      <c r="AF91" t="s">
        <v>1143</v>
      </c>
      <c r="AG91"/>
      <c r="AH91" s="81" t="str">
        <f>IF(M91="",IFERROR(VLOOKUP($U91,scriv!$C$2:$AK$802,32,FALSE),""),M91)</f>
        <v/>
      </c>
      <c r="AI91" s="81" t="str">
        <f>IF(N91="",IFERROR(VLOOKUP($U91,scriv!$C$2:$AK$802,33,FALSE),""),N91)</f>
        <v/>
      </c>
      <c r="AJ91" s="81" t="str">
        <f>IF(O91="",IFERROR(VLOOKUP($U91,scriv!$C$2:$AK$802,34,FALSE),""),O91)</f>
        <v/>
      </c>
      <c r="AK91" s="81" t="str">
        <f>IF(P91="",IFERROR(VLOOKUP($U91,scriv!$C$2:$AK$802,35,FALSE),""),P91)</f>
        <v/>
      </c>
      <c r="AL91" s="242" t="str">
        <f t="shared" si="5"/>
        <v>openURL</v>
      </c>
      <c r="AM91" s="240" t="str">
        <f t="shared" si="6"/>
        <v>UNOData</v>
      </c>
      <c r="AN91" s="242" t="str">
        <f t="shared" si="7"/>
        <v/>
      </c>
      <c r="AO91" s="240" t="str">
        <f t="shared" si="8"/>
        <v/>
      </c>
      <c r="AP91" s="242" t="str">
        <f t="shared" si="9"/>
        <v/>
      </c>
    </row>
    <row r="92" spans="1:42" ht="23" customHeight="1">
      <c r="A92" t="s">
        <v>926</v>
      </c>
      <c r="B92" t="s">
        <v>1187</v>
      </c>
      <c r="C92" t="s">
        <v>92</v>
      </c>
      <c r="D92" t="s">
        <v>92</v>
      </c>
      <c r="E92"/>
      <c r="F92"/>
      <c r="G92"/>
      <c r="H92"/>
      <c r="I92"/>
      <c r="J92"/>
      <c r="K92"/>
      <c r="L92"/>
      <c r="M92"/>
      <c r="N92"/>
      <c r="O92"/>
      <c r="P92"/>
      <c r="Q92"/>
      <c r="R92"/>
      <c r="S92"/>
      <c r="T92"/>
      <c r="U92" t="s">
        <v>1115</v>
      </c>
      <c r="V92"/>
      <c r="W92"/>
      <c r="X92"/>
      <c r="Y92"/>
      <c r="Z92"/>
      <c r="AA92"/>
      <c r="AB92"/>
      <c r="AC92"/>
      <c r="AD92"/>
      <c r="AE92"/>
      <c r="AF92" t="s">
        <v>1144</v>
      </c>
      <c r="AG92"/>
      <c r="AH92" s="81" t="str">
        <f>IF(M92="",IFERROR(VLOOKUP($U92,scriv!$C$2:$AK$802,32,FALSE),""),M92)</f>
        <v/>
      </c>
      <c r="AI92" s="81" t="str">
        <f>IF(N92="",IFERROR(VLOOKUP($U92,scriv!$C$2:$AK$802,33,FALSE),""),N92)</f>
        <v/>
      </c>
      <c r="AJ92" s="81" t="str">
        <f>IF(O92="",IFERROR(VLOOKUP($U92,scriv!$C$2:$AK$802,34,FALSE),""),O92)</f>
        <v/>
      </c>
      <c r="AK92" s="81" t="str">
        <f>IF(P92="",IFERROR(VLOOKUP($U92,scriv!$C$2:$AK$802,35,FALSE),""),P92)</f>
        <v/>
      </c>
      <c r="AL92" s="242" t="str">
        <f t="shared" si="5"/>
        <v>closeURL</v>
      </c>
      <c r="AM92" s="240" t="str">
        <f t="shared" si="6"/>
        <v>UNOData</v>
      </c>
      <c r="AN92" s="242" t="str">
        <f t="shared" si="7"/>
        <v/>
      </c>
      <c r="AO92" s="240" t="str">
        <f t="shared" si="8"/>
        <v/>
      </c>
      <c r="AP92" s="242" t="str">
        <f t="shared" si="9"/>
        <v/>
      </c>
    </row>
    <row r="93" spans="1:42" ht="23" customHeight="1">
      <c r="A93" t="s">
        <v>926</v>
      </c>
      <c r="B93" t="s">
        <v>1188</v>
      </c>
      <c r="C93" t="s">
        <v>225</v>
      </c>
      <c r="D93" t="s">
        <v>225</v>
      </c>
      <c r="E93"/>
      <c r="F93"/>
      <c r="G93"/>
      <c r="H93"/>
      <c r="I93"/>
      <c r="J93"/>
      <c r="K93"/>
      <c r="L93"/>
      <c r="M93"/>
      <c r="N93"/>
      <c r="O93"/>
      <c r="P93"/>
      <c r="Q93"/>
      <c r="R93"/>
      <c r="S93"/>
      <c r="T93"/>
      <c r="U93" t="s">
        <v>1115</v>
      </c>
      <c r="V93"/>
      <c r="W93"/>
      <c r="X93"/>
      <c r="Y93"/>
      <c r="Z93"/>
      <c r="AA93"/>
      <c r="AB93"/>
      <c r="AC93"/>
      <c r="AD93"/>
      <c r="AE93"/>
      <c r="AF93" t="s">
        <v>1145</v>
      </c>
      <c r="AG93"/>
      <c r="AH93" s="81" t="str">
        <f>IF(M93="",IFERROR(VLOOKUP($U93,scriv!$C$2:$AK$802,32,FALSE),""),M93)</f>
        <v/>
      </c>
      <c r="AI93" s="81" t="str">
        <f>IF(N93="",IFERROR(VLOOKUP($U93,scriv!$C$2:$AK$802,33,FALSE),""),N93)</f>
        <v/>
      </c>
      <c r="AJ93" s="81" t="str">
        <f>IF(O93="",IFERROR(VLOOKUP($U93,scriv!$C$2:$AK$802,34,FALSE),""),O93)</f>
        <v/>
      </c>
      <c r="AK93" s="81" t="str">
        <f>IF(P93="",IFERROR(VLOOKUP($U93,scriv!$C$2:$AK$802,35,FALSE),""),P93)</f>
        <v/>
      </c>
      <c r="AL93" s="242" t="str">
        <f t="shared" si="5"/>
        <v>onFunction</v>
      </c>
      <c r="AM93" s="240" t="str">
        <f t="shared" si="6"/>
        <v>UNOData</v>
      </c>
      <c r="AN93" s="242" t="str">
        <f t="shared" si="7"/>
        <v/>
      </c>
      <c r="AO93" s="240" t="str">
        <f t="shared" si="8"/>
        <v/>
      </c>
      <c r="AP93" s="242" t="str">
        <f t="shared" si="9"/>
        <v/>
      </c>
    </row>
    <row r="94" spans="1:42" ht="23" customHeight="1">
      <c r="A94" t="s">
        <v>926</v>
      </c>
      <c r="B94" t="s">
        <v>1189</v>
      </c>
      <c r="C94" t="s">
        <v>95</v>
      </c>
      <c r="D94" t="s">
        <v>95</v>
      </c>
      <c r="E94"/>
      <c r="F94"/>
      <c r="G94"/>
      <c r="H94"/>
      <c r="I94"/>
      <c r="J94"/>
      <c r="K94"/>
      <c r="L94"/>
      <c r="M94"/>
      <c r="N94"/>
      <c r="O94"/>
      <c r="P94"/>
      <c r="Q94"/>
      <c r="R94"/>
      <c r="S94"/>
      <c r="T94"/>
      <c r="U94" t="s">
        <v>1115</v>
      </c>
      <c r="V94"/>
      <c r="W94"/>
      <c r="X94"/>
      <c r="Y94"/>
      <c r="Z94"/>
      <c r="AA94"/>
      <c r="AB94"/>
      <c r="AC94"/>
      <c r="AD94"/>
      <c r="AE94"/>
      <c r="AF94" t="s">
        <v>1146</v>
      </c>
      <c r="AG94"/>
      <c r="AH94" s="81" t="str">
        <f>IF(M94="",IFERROR(VLOOKUP($U94,scriv!$C$2:$AK$802,32,FALSE),""),M94)</f>
        <v/>
      </c>
      <c r="AI94" s="81" t="str">
        <f>IF(N94="",IFERROR(VLOOKUP($U94,scriv!$C$2:$AK$802,33,FALSE),""),N94)</f>
        <v/>
      </c>
      <c r="AJ94" s="81" t="str">
        <f>IF(O94="",IFERROR(VLOOKUP($U94,scriv!$C$2:$AK$802,34,FALSE),""),O94)</f>
        <v/>
      </c>
      <c r="AK94" s="81" t="str">
        <f>IF(P94="",IFERROR(VLOOKUP($U94,scriv!$C$2:$AK$802,35,FALSE),""),P94)</f>
        <v/>
      </c>
      <c r="AL94" s="242" t="str">
        <f t="shared" si="5"/>
        <v>offFunction</v>
      </c>
      <c r="AM94" s="240" t="str">
        <f t="shared" si="6"/>
        <v>UNOData</v>
      </c>
      <c r="AN94" s="242" t="str">
        <f t="shared" si="7"/>
        <v/>
      </c>
      <c r="AO94" s="240" t="str">
        <f t="shared" si="8"/>
        <v/>
      </c>
      <c r="AP94" s="242" t="str">
        <f t="shared" si="9"/>
        <v/>
      </c>
    </row>
    <row r="95" spans="1:42" ht="23" customHeight="1">
      <c r="A95" t="s">
        <v>926</v>
      </c>
      <c r="B95" t="s">
        <v>1190</v>
      </c>
      <c r="C95" t="s">
        <v>85</v>
      </c>
      <c r="D95" t="s">
        <v>85</v>
      </c>
      <c r="E95"/>
      <c r="F95"/>
      <c r="G95"/>
      <c r="H95"/>
      <c r="I95"/>
      <c r="J95"/>
      <c r="K95"/>
      <c r="L95"/>
      <c r="M95"/>
      <c r="N95"/>
      <c r="O95"/>
      <c r="P95"/>
      <c r="Q95"/>
      <c r="R95"/>
      <c r="S95"/>
      <c r="T95"/>
      <c r="U95" t="s">
        <v>1115</v>
      </c>
      <c r="V95"/>
      <c r="W95"/>
      <c r="X95"/>
      <c r="Y95"/>
      <c r="Z95"/>
      <c r="AA95"/>
      <c r="AB95"/>
      <c r="AC95"/>
      <c r="AD95"/>
      <c r="AE95"/>
      <c r="AF95" t="s">
        <v>1147</v>
      </c>
      <c r="AG95"/>
      <c r="AH95" s="81" t="str">
        <f>IF(M95="",IFERROR(VLOOKUP($U95,scriv!$C$2:$AK$802,32,FALSE),""),M95)</f>
        <v/>
      </c>
      <c r="AI95" s="81" t="str">
        <f>IF(N95="",IFERROR(VLOOKUP($U95,scriv!$C$2:$AK$802,33,FALSE),""),N95)</f>
        <v/>
      </c>
      <c r="AJ95" s="81" t="str">
        <f>IF(O95="",IFERROR(VLOOKUP($U95,scriv!$C$2:$AK$802,34,FALSE),""),O95)</f>
        <v/>
      </c>
      <c r="AK95" s="81" t="str">
        <f>IF(P95="",IFERROR(VLOOKUP($U95,scriv!$C$2:$AK$802,35,FALSE),""),P95)</f>
        <v/>
      </c>
      <c r="AL95" s="242" t="str">
        <f t="shared" si="5"/>
        <v>openFunction</v>
      </c>
      <c r="AM95" s="240" t="str">
        <f t="shared" si="6"/>
        <v>UNOData</v>
      </c>
      <c r="AN95" s="242" t="str">
        <f t="shared" si="7"/>
        <v/>
      </c>
      <c r="AO95" s="240" t="str">
        <f t="shared" si="8"/>
        <v/>
      </c>
      <c r="AP95" s="242" t="str">
        <f t="shared" si="9"/>
        <v/>
      </c>
    </row>
    <row r="96" spans="1:42" ht="23" customHeight="1">
      <c r="A96" t="s">
        <v>926</v>
      </c>
      <c r="B96" t="s">
        <v>1191</v>
      </c>
      <c r="C96" t="s">
        <v>84</v>
      </c>
      <c r="D96" t="s">
        <v>84</v>
      </c>
      <c r="E96"/>
      <c r="F96"/>
      <c r="G96"/>
      <c r="H96"/>
      <c r="I96"/>
      <c r="J96"/>
      <c r="K96"/>
      <c r="L96"/>
      <c r="M96"/>
      <c r="N96"/>
      <c r="O96"/>
      <c r="P96"/>
      <c r="Q96"/>
      <c r="R96"/>
      <c r="S96"/>
      <c r="T96"/>
      <c r="U96" t="s">
        <v>1115</v>
      </c>
      <c r="V96"/>
      <c r="W96"/>
      <c r="X96"/>
      <c r="Y96"/>
      <c r="Z96"/>
      <c r="AA96"/>
      <c r="AB96"/>
      <c r="AC96"/>
      <c r="AD96"/>
      <c r="AE96"/>
      <c r="AF96" t="s">
        <v>1148</v>
      </c>
      <c r="AG96"/>
      <c r="AH96" s="81" t="str">
        <f>IF(M96="",IFERROR(VLOOKUP($U96,scriv!$C$2:$AK$802,32,FALSE),""),M96)</f>
        <v/>
      </c>
      <c r="AI96" s="81" t="str">
        <f>IF(N96="",IFERROR(VLOOKUP($U96,scriv!$C$2:$AK$802,33,FALSE),""),N96)</f>
        <v/>
      </c>
      <c r="AJ96" s="81" t="str">
        <f>IF(O96="",IFERROR(VLOOKUP($U96,scriv!$C$2:$AK$802,34,FALSE),""),O96)</f>
        <v/>
      </c>
      <c r="AK96" s="81" t="str">
        <f>IF(P96="",IFERROR(VLOOKUP($U96,scriv!$C$2:$AK$802,35,FALSE),""),P96)</f>
        <v/>
      </c>
      <c r="AL96" s="242" t="str">
        <f t="shared" si="5"/>
        <v>closeFunction</v>
      </c>
      <c r="AM96" s="240" t="str">
        <f t="shared" si="6"/>
        <v>UNOData</v>
      </c>
      <c r="AN96" s="242" t="str">
        <f t="shared" si="7"/>
        <v/>
      </c>
      <c r="AO96" s="240" t="str">
        <f t="shared" si="8"/>
        <v/>
      </c>
      <c r="AP96" s="242" t="str">
        <f t="shared" si="9"/>
        <v/>
      </c>
    </row>
    <row r="97" spans="1:42" ht="23" customHeight="1">
      <c r="A97" t="s">
        <v>926</v>
      </c>
      <c r="B97" t="s">
        <v>1192</v>
      </c>
      <c r="C97" t="s">
        <v>82</v>
      </c>
      <c r="D97" t="s">
        <v>82</v>
      </c>
      <c r="E97"/>
      <c r="F97"/>
      <c r="G97"/>
      <c r="H97"/>
      <c r="I97"/>
      <c r="J97"/>
      <c r="K97"/>
      <c r="L97"/>
      <c r="M97"/>
      <c r="N97"/>
      <c r="O97"/>
      <c r="P97"/>
      <c r="Q97"/>
      <c r="R97"/>
      <c r="S97"/>
      <c r="T97"/>
      <c r="U97" t="s">
        <v>1115</v>
      </c>
      <c r="V97"/>
      <c r="W97"/>
      <c r="X97"/>
      <c r="Y97"/>
      <c r="Z97"/>
      <c r="AA97"/>
      <c r="AB97"/>
      <c r="AC97"/>
      <c r="AD97"/>
      <c r="AE97"/>
      <c r="AF97" t="s">
        <v>231</v>
      </c>
      <c r="AG97"/>
      <c r="AH97" s="81" t="str">
        <f>IF(M97="",IFERROR(VLOOKUP($U97,scriv!$C$2:$AK$802,32,FALSE),""),M97)</f>
        <v/>
      </c>
      <c r="AI97" s="81" t="str">
        <f>IF(N97="",IFERROR(VLOOKUP($U97,scriv!$C$2:$AK$802,33,FALSE),""),N97)</f>
        <v/>
      </c>
      <c r="AJ97" s="81" t="str">
        <f>IF(O97="",IFERROR(VLOOKUP($U97,scriv!$C$2:$AK$802,34,FALSE),""),O97)</f>
        <v/>
      </c>
      <c r="AK97" s="81" t="str">
        <f>IF(P97="",IFERROR(VLOOKUP($U97,scriv!$C$2:$AK$802,35,FALSE),""),P97)</f>
        <v/>
      </c>
      <c r="AL97" s="242" t="str">
        <f t="shared" si="5"/>
        <v>ttStyle</v>
      </c>
      <c r="AM97" s="240" t="str">
        <f t="shared" si="6"/>
        <v>UNOData</v>
      </c>
      <c r="AN97" s="242" t="str">
        <f t="shared" si="7"/>
        <v/>
      </c>
      <c r="AO97" s="240" t="str">
        <f t="shared" si="8"/>
        <v/>
      </c>
      <c r="AP97" s="242" t="str">
        <f t="shared" si="9"/>
        <v/>
      </c>
    </row>
    <row r="98" spans="1:42" ht="23" customHeight="1">
      <c r="A98" t="s">
        <v>926</v>
      </c>
      <c r="B98" t="s">
        <v>1193</v>
      </c>
      <c r="C98" t="s">
        <v>375</v>
      </c>
      <c r="D98" t="s">
        <v>375</v>
      </c>
      <c r="E98"/>
      <c r="F98"/>
      <c r="G98"/>
      <c r="H98"/>
      <c r="I98"/>
      <c r="J98"/>
      <c r="K98"/>
      <c r="L98"/>
      <c r="M98"/>
      <c r="N98"/>
      <c r="O98"/>
      <c r="P98"/>
      <c r="Q98"/>
      <c r="R98"/>
      <c r="S98"/>
      <c r="T98"/>
      <c r="U98" t="s">
        <v>1115</v>
      </c>
      <c r="V98"/>
      <c r="W98"/>
      <c r="X98"/>
      <c r="Y98"/>
      <c r="Z98"/>
      <c r="AA98"/>
      <c r="AB98"/>
      <c r="AC98"/>
      <c r="AD98"/>
      <c r="AE98"/>
      <c r="AF98" t="s">
        <v>1149</v>
      </c>
      <c r="AG98"/>
      <c r="AH98" s="81" t="str">
        <f>IF(M98="",IFERROR(VLOOKUP($U98,scriv!$C$2:$AK$802,32,FALSE),""),M98)</f>
        <v/>
      </c>
      <c r="AI98" s="81" t="str">
        <f>IF(N98="",IFERROR(VLOOKUP($U98,scriv!$C$2:$AK$802,33,FALSE),""),N98)</f>
        <v/>
      </c>
      <c r="AJ98" s="81" t="str">
        <f>IF(O98="",IFERROR(VLOOKUP($U98,scriv!$C$2:$AK$802,34,FALSE),""),O98)</f>
        <v/>
      </c>
      <c r="AK98" s="81" t="str">
        <f>IF(P98="",IFERROR(VLOOKUP($U98,scriv!$C$2:$AK$802,35,FALSE),""),P98)</f>
        <v/>
      </c>
      <c r="AL98" s="242" t="str">
        <f t="shared" si="5"/>
        <v>slideURL</v>
      </c>
      <c r="AM98" s="240" t="str">
        <f t="shared" si="6"/>
        <v>UNOData</v>
      </c>
      <c r="AN98" s="242" t="str">
        <f t="shared" si="7"/>
        <v/>
      </c>
      <c r="AO98" s="240" t="str">
        <f t="shared" si="8"/>
        <v/>
      </c>
      <c r="AP98" s="242" t="str">
        <f t="shared" si="9"/>
        <v/>
      </c>
    </row>
    <row r="99" spans="1:42" ht="23" customHeight="1">
      <c r="A99" t="s">
        <v>926</v>
      </c>
      <c r="B99" t="s">
        <v>1194</v>
      </c>
      <c r="C99" t="s">
        <v>17</v>
      </c>
      <c r="D99" t="s">
        <v>17</v>
      </c>
      <c r="E99"/>
      <c r="F99"/>
      <c r="G99"/>
      <c r="H99"/>
      <c r="I99"/>
      <c r="J99"/>
      <c r="K99"/>
      <c r="L99"/>
      <c r="M99"/>
      <c r="N99"/>
      <c r="O99"/>
      <c r="P99"/>
      <c r="Q99"/>
      <c r="R99"/>
      <c r="S99"/>
      <c r="T99"/>
      <c r="U99" t="s">
        <v>1115</v>
      </c>
      <c r="V99"/>
      <c r="W99"/>
      <c r="X99"/>
      <c r="Y99"/>
      <c r="Z99"/>
      <c r="AA99"/>
      <c r="AB99"/>
      <c r="AC99"/>
      <c r="AD99"/>
      <c r="AE99"/>
      <c r="AF99" t="s">
        <v>1150</v>
      </c>
      <c r="AG99"/>
      <c r="AH99" s="81" t="str">
        <f>IF(M99="",IFERROR(VLOOKUP($U99,scriv!$C$2:$AK$802,32,FALSE),""),M99)</f>
        <v/>
      </c>
      <c r="AI99" s="81" t="str">
        <f>IF(N99="",IFERROR(VLOOKUP($U99,scriv!$C$2:$AK$802,33,FALSE),""),N99)</f>
        <v/>
      </c>
      <c r="AJ99" s="81" t="str">
        <f>IF(O99="",IFERROR(VLOOKUP($U99,scriv!$C$2:$AK$802,34,FALSE),""),O99)</f>
        <v/>
      </c>
      <c r="AK99" s="81" t="str">
        <f>IF(P99="",IFERROR(VLOOKUP($U99,scriv!$C$2:$AK$802,35,FALSE),""),P99)</f>
        <v/>
      </c>
      <c r="AL99" s="242" t="str">
        <f t="shared" si="5"/>
        <v>render</v>
      </c>
      <c r="AM99" s="240" t="str">
        <f t="shared" si="6"/>
        <v>UNOData</v>
      </c>
      <c r="AN99" s="242" t="str">
        <f t="shared" si="7"/>
        <v/>
      </c>
      <c r="AO99" s="240" t="str">
        <f t="shared" si="8"/>
        <v/>
      </c>
      <c r="AP99" s="242" t="str">
        <f t="shared" si="9"/>
        <v/>
      </c>
    </row>
    <row r="100" spans="1:42" ht="23" customHeight="1">
      <c r="A100" t="s">
        <v>926</v>
      </c>
      <c r="B100" t="s">
        <v>1195</v>
      </c>
      <c r="C100" t="s">
        <v>79</v>
      </c>
      <c r="D100" t="s">
        <v>79</v>
      </c>
      <c r="E100"/>
      <c r="F100"/>
      <c r="G100"/>
      <c r="H100"/>
      <c r="I100"/>
      <c r="J100"/>
      <c r="K100"/>
      <c r="L100"/>
      <c r="M100"/>
      <c r="N100"/>
      <c r="O100"/>
      <c r="P100"/>
      <c r="Q100"/>
      <c r="R100"/>
      <c r="S100"/>
      <c r="T100"/>
      <c r="U100" t="s">
        <v>1115</v>
      </c>
      <c r="V100"/>
      <c r="W100"/>
      <c r="X100"/>
      <c r="Y100"/>
      <c r="Z100"/>
      <c r="AA100"/>
      <c r="AB100"/>
      <c r="AC100"/>
      <c r="AD100"/>
      <c r="AE100"/>
      <c r="AF100" t="s">
        <v>80</v>
      </c>
      <c r="AG100"/>
      <c r="AH100" s="81" t="str">
        <f>IF(M100="",IFERROR(VLOOKUP($U100,scriv!$C$2:$AK$802,32,FALSE),""),M100)</f>
        <v/>
      </c>
      <c r="AI100" s="81" t="str">
        <f>IF(N100="",IFERROR(VLOOKUP($U100,scriv!$C$2:$AK$802,33,FALSE),""),N100)</f>
        <v/>
      </c>
      <c r="AJ100" s="81" t="str">
        <f>IF(O100="",IFERROR(VLOOKUP($U100,scriv!$C$2:$AK$802,34,FALSE),""),O100)</f>
        <v/>
      </c>
      <c r="AK100" s="81" t="str">
        <f>IF(P100="",IFERROR(VLOOKUP($U100,scriv!$C$2:$AK$802,35,FALSE),""),P100)</f>
        <v/>
      </c>
      <c r="AL100" s="242" t="str">
        <f t="shared" si="5"/>
        <v>symbol</v>
      </c>
      <c r="AM100" s="240" t="str">
        <f t="shared" si="6"/>
        <v>UNOData</v>
      </c>
      <c r="AN100" s="242" t="str">
        <f t="shared" si="7"/>
        <v/>
      </c>
      <c r="AO100" s="240" t="str">
        <f t="shared" si="8"/>
        <v/>
      </c>
      <c r="AP100" s="242" t="str">
        <f t="shared" si="9"/>
        <v/>
      </c>
    </row>
    <row r="101" spans="1:42" ht="23" customHeight="1">
      <c r="A101" t="s">
        <v>926</v>
      </c>
      <c r="B101" t="s">
        <v>1196</v>
      </c>
      <c r="C101" t="s">
        <v>1151</v>
      </c>
      <c r="D101" t="s">
        <v>1151</v>
      </c>
      <c r="E101"/>
      <c r="F101"/>
      <c r="G101"/>
      <c r="H101"/>
      <c r="I101"/>
      <c r="J101"/>
      <c r="K101"/>
      <c r="L101"/>
      <c r="M101"/>
      <c r="N101"/>
      <c r="O101"/>
      <c r="P101"/>
      <c r="Q101"/>
      <c r="R101"/>
      <c r="S101"/>
      <c r="T101"/>
      <c r="U101" t="s">
        <v>1115</v>
      </c>
      <c r="V101"/>
      <c r="W101"/>
      <c r="X101"/>
      <c r="Y101"/>
      <c r="Z101"/>
      <c r="AA101"/>
      <c r="AB101"/>
      <c r="AC101"/>
      <c r="AD101"/>
      <c r="AE101"/>
      <c r="AF101" t="s">
        <v>1152</v>
      </c>
      <c r="AG101"/>
      <c r="AH101" s="81" t="str">
        <f>IF(M101="",IFERROR(VLOOKUP($U101,scriv!$C$2:$AK$802,32,FALSE),""),M101)</f>
        <v/>
      </c>
      <c r="AI101" s="81" t="str">
        <f>IF(N101="",IFERROR(VLOOKUP($U101,scriv!$C$2:$AK$802,33,FALSE),""),N101)</f>
        <v/>
      </c>
      <c r="AJ101" s="81" t="str">
        <f>IF(O101="",IFERROR(VLOOKUP($U101,scriv!$C$2:$AK$802,34,FALSE),""),O101)</f>
        <v/>
      </c>
      <c r="AK101" s="81" t="str">
        <f>IF(P101="",IFERROR(VLOOKUP($U101,scriv!$C$2:$AK$802,35,FALSE),""),P101)</f>
        <v/>
      </c>
      <c r="AL101" s="242" t="str">
        <f t="shared" si="5"/>
        <v>location</v>
      </c>
      <c r="AM101" s="240" t="str">
        <f t="shared" si="6"/>
        <v>UNOData</v>
      </c>
      <c r="AN101" s="242" t="str">
        <f t="shared" si="7"/>
        <v/>
      </c>
      <c r="AO101" s="240" t="str">
        <f t="shared" si="8"/>
        <v/>
      </c>
      <c r="AP101" s="242" t="str">
        <f t="shared" si="9"/>
        <v/>
      </c>
    </row>
    <row r="102" spans="1:42" ht="23" customHeight="1">
      <c r="A102" t="s">
        <v>926</v>
      </c>
      <c r="B102" t="s">
        <v>1197</v>
      </c>
      <c r="C102" t="s">
        <v>1153</v>
      </c>
      <c r="D102" t="s">
        <v>1153</v>
      </c>
      <c r="E102"/>
      <c r="F102"/>
      <c r="G102"/>
      <c r="H102"/>
      <c r="I102"/>
      <c r="J102"/>
      <c r="K102"/>
      <c r="L102"/>
      <c r="M102"/>
      <c r="N102"/>
      <c r="O102"/>
      <c r="P102"/>
      <c r="Q102"/>
      <c r="R102"/>
      <c r="S102"/>
      <c r="T102"/>
      <c r="U102" t="s">
        <v>1115</v>
      </c>
      <c r="V102"/>
      <c r="W102"/>
      <c r="X102"/>
      <c r="Y102"/>
      <c r="Z102"/>
      <c r="AA102"/>
      <c r="AB102"/>
      <c r="AC102"/>
      <c r="AD102"/>
      <c r="AE102"/>
      <c r="AF102" t="s">
        <v>73</v>
      </c>
      <c r="AG102"/>
      <c r="AH102" s="81" t="str">
        <f>IF(M102="",IFERROR(VLOOKUP($U102,scriv!$C$2:$AK$802,32,FALSE),""),M102)</f>
        <v/>
      </c>
      <c r="AI102" s="81" t="str">
        <f>IF(N102="",IFERROR(VLOOKUP($U102,scriv!$C$2:$AK$802,33,FALSE),""),N102)</f>
        <v/>
      </c>
      <c r="AJ102" s="81" t="str">
        <f>IF(O102="",IFERROR(VLOOKUP($U102,scriv!$C$2:$AK$802,34,FALSE),""),O102)</f>
        <v/>
      </c>
      <c r="AK102" s="81" t="str">
        <f>IF(P102="",IFERROR(VLOOKUP($U102,scriv!$C$2:$AK$802,35,FALSE),""),P102)</f>
        <v/>
      </c>
      <c r="AL102" s="242" t="str">
        <f t="shared" si="5"/>
        <v>xpos</v>
      </c>
      <c r="AM102" s="240" t="str">
        <f t="shared" si="6"/>
        <v>UNOData</v>
      </c>
      <c r="AN102" s="242" t="str">
        <f t="shared" si="7"/>
        <v/>
      </c>
      <c r="AO102" s="240" t="str">
        <f t="shared" si="8"/>
        <v/>
      </c>
      <c r="AP102" s="242" t="str">
        <f t="shared" si="9"/>
        <v/>
      </c>
    </row>
    <row r="103" spans="1:42" ht="23" customHeight="1">
      <c r="A103" t="s">
        <v>926</v>
      </c>
      <c r="B103" t="s">
        <v>1198</v>
      </c>
      <c r="C103" t="s">
        <v>9</v>
      </c>
      <c r="D103" t="s">
        <v>9</v>
      </c>
      <c r="E103"/>
      <c r="F103"/>
      <c r="G103"/>
      <c r="H103"/>
      <c r="I103"/>
      <c r="J103"/>
      <c r="K103"/>
      <c r="L103"/>
      <c r="M103"/>
      <c r="N103"/>
      <c r="O103"/>
      <c r="P103"/>
      <c r="Q103"/>
      <c r="R103"/>
      <c r="S103"/>
      <c r="T103"/>
      <c r="U103" t="s">
        <v>1115</v>
      </c>
      <c r="V103"/>
      <c r="W103"/>
      <c r="X103"/>
      <c r="Y103"/>
      <c r="Z103"/>
      <c r="AA103"/>
      <c r="AB103"/>
      <c r="AC103"/>
      <c r="AD103"/>
      <c r="AE103"/>
      <c r="AF103" t="s">
        <v>74</v>
      </c>
      <c r="AG103"/>
      <c r="AH103" s="81" t="str">
        <f>IF(M103="",IFERROR(VLOOKUP($U103,scriv!$C$2:$AK$802,32,FALSE),""),M103)</f>
        <v/>
      </c>
      <c r="AI103" s="81" t="str">
        <f>IF(N103="",IFERROR(VLOOKUP($U103,scriv!$C$2:$AK$802,33,FALSE),""),N103)</f>
        <v/>
      </c>
      <c r="AJ103" s="81" t="str">
        <f>IF(O103="",IFERROR(VLOOKUP($U103,scriv!$C$2:$AK$802,34,FALSE),""),O103)</f>
        <v/>
      </c>
      <c r="AK103" s="81" t="str">
        <f>IF(P103="",IFERROR(VLOOKUP($U103,scriv!$C$2:$AK$802,35,FALSE),""),P103)</f>
        <v/>
      </c>
      <c r="AL103" s="242" t="str">
        <f t="shared" si="5"/>
        <v>ypos</v>
      </c>
      <c r="AM103" s="240" t="str">
        <f t="shared" si="6"/>
        <v>UNOData</v>
      </c>
      <c r="AN103" s="242" t="str">
        <f t="shared" si="7"/>
        <v/>
      </c>
      <c r="AO103" s="240" t="str">
        <f t="shared" si="8"/>
        <v/>
      </c>
      <c r="AP103" s="242" t="str">
        <f t="shared" si="9"/>
        <v/>
      </c>
    </row>
    <row r="104" spans="1:42" ht="23" customHeight="1">
      <c r="A104" t="s">
        <v>926</v>
      </c>
      <c r="B104" t="s">
        <v>1199</v>
      </c>
      <c r="C104" t="s">
        <v>1154</v>
      </c>
      <c r="D104" t="s">
        <v>1154</v>
      </c>
      <c r="E104"/>
      <c r="F104"/>
      <c r="G104"/>
      <c r="H104"/>
      <c r="I104"/>
      <c r="J104"/>
      <c r="K104"/>
      <c r="L104"/>
      <c r="M104"/>
      <c r="N104"/>
      <c r="O104"/>
      <c r="P104"/>
      <c r="Q104"/>
      <c r="R104"/>
      <c r="S104"/>
      <c r="T104"/>
      <c r="U104" t="s">
        <v>1115</v>
      </c>
      <c r="V104"/>
      <c r="W104"/>
      <c r="X104"/>
      <c r="Y104"/>
      <c r="Z104"/>
      <c r="AA104"/>
      <c r="AB104"/>
      <c r="AC104"/>
      <c r="AD104"/>
      <c r="AE104"/>
      <c r="AF104" t="s">
        <v>1155</v>
      </c>
      <c r="AG104"/>
      <c r="AH104" s="81" t="str">
        <f>IF(M104="",IFERROR(VLOOKUP($U104,scriv!$C$2:$AK$802,32,FALSE),""),M104)</f>
        <v/>
      </c>
      <c r="AI104" s="81" t="str">
        <f>IF(N104="",IFERROR(VLOOKUP($U104,scriv!$C$2:$AK$802,33,FALSE),""),N104)</f>
        <v/>
      </c>
      <c r="AJ104" s="81" t="str">
        <f>IF(O104="",IFERROR(VLOOKUP($U104,scriv!$C$2:$AK$802,34,FALSE),""),O104)</f>
        <v/>
      </c>
      <c r="AK104" s="81" t="str">
        <f>IF(P104="",IFERROR(VLOOKUP($U104,scriv!$C$2:$AK$802,35,FALSE),""),P104)</f>
        <v/>
      </c>
      <c r="AL104" s="242" t="str">
        <f t="shared" si="5"/>
        <v>xsize</v>
      </c>
      <c r="AM104" s="240" t="str">
        <f t="shared" si="6"/>
        <v>UNOData</v>
      </c>
      <c r="AN104" s="242" t="str">
        <f t="shared" si="7"/>
        <v/>
      </c>
      <c r="AO104" s="240" t="str">
        <f t="shared" si="8"/>
        <v/>
      </c>
      <c r="AP104" s="242" t="str">
        <f t="shared" si="9"/>
        <v/>
      </c>
    </row>
    <row r="105" spans="1:42" ht="23" customHeight="1">
      <c r="A105" t="s">
        <v>926</v>
      </c>
      <c r="B105" t="s">
        <v>1200</v>
      </c>
      <c r="C105" t="s">
        <v>1156</v>
      </c>
      <c r="D105" t="s">
        <v>1156</v>
      </c>
      <c r="E105"/>
      <c r="F105"/>
      <c r="G105"/>
      <c r="H105"/>
      <c r="I105"/>
      <c r="J105"/>
      <c r="K105"/>
      <c r="L105"/>
      <c r="M105"/>
      <c r="N105"/>
      <c r="O105"/>
      <c r="P105"/>
      <c r="Q105"/>
      <c r="R105"/>
      <c r="S105"/>
      <c r="T105"/>
      <c r="U105" t="s">
        <v>1115</v>
      </c>
      <c r="V105"/>
      <c r="W105"/>
      <c r="X105"/>
      <c r="Y105"/>
      <c r="Z105"/>
      <c r="AA105"/>
      <c r="AB105"/>
      <c r="AC105"/>
      <c r="AD105"/>
      <c r="AE105"/>
      <c r="AF105" t="s">
        <v>1155</v>
      </c>
      <c r="AG105"/>
      <c r="AH105" s="81" t="str">
        <f>IF(M105="",IFERROR(VLOOKUP($U105,scriv!$C$2:$AK$802,32,FALSE),""),M105)</f>
        <v/>
      </c>
      <c r="AI105" s="81" t="str">
        <f>IF(N105="",IFERROR(VLOOKUP($U105,scriv!$C$2:$AK$802,33,FALSE),""),N105)</f>
        <v/>
      </c>
      <c r="AJ105" s="81" t="str">
        <f>IF(O105="",IFERROR(VLOOKUP($U105,scriv!$C$2:$AK$802,34,FALSE),""),O105)</f>
        <v/>
      </c>
      <c r="AK105" s="81" t="str">
        <f>IF(P105="",IFERROR(VLOOKUP($U105,scriv!$C$2:$AK$802,35,FALSE),""),P105)</f>
        <v/>
      </c>
      <c r="AL105" s="242" t="str">
        <f t="shared" si="5"/>
        <v>ysize</v>
      </c>
      <c r="AM105" s="240" t="str">
        <f t="shared" si="6"/>
        <v>UNOData</v>
      </c>
      <c r="AN105" s="242" t="str">
        <f t="shared" si="7"/>
        <v/>
      </c>
      <c r="AO105" s="240" t="str">
        <f t="shared" si="8"/>
        <v/>
      </c>
      <c r="AP105" s="242" t="str">
        <f t="shared" si="9"/>
        <v/>
      </c>
    </row>
    <row r="106" spans="1:42" ht="23" customHeight="1">
      <c r="A106" t="s">
        <v>926</v>
      </c>
      <c r="B106" t="s">
        <v>1201</v>
      </c>
      <c r="C106" t="s">
        <v>1157</v>
      </c>
      <c r="D106" t="s">
        <v>1157</v>
      </c>
      <c r="E106"/>
      <c r="F106"/>
      <c r="G106"/>
      <c r="H106"/>
      <c r="I106"/>
      <c r="J106"/>
      <c r="K106"/>
      <c r="L106"/>
      <c r="M106"/>
      <c r="N106"/>
      <c r="O106"/>
      <c r="P106"/>
      <c r="Q106"/>
      <c r="R106"/>
      <c r="S106"/>
      <c r="T106"/>
      <c r="U106" t="s">
        <v>1115</v>
      </c>
      <c r="V106"/>
      <c r="W106"/>
      <c r="X106"/>
      <c r="Y106"/>
      <c r="Z106"/>
      <c r="AA106"/>
      <c r="AB106"/>
      <c r="AC106"/>
      <c r="AD106"/>
      <c r="AE106"/>
      <c r="AF106" t="s">
        <v>1158</v>
      </c>
      <c r="AG106"/>
      <c r="AH106" s="81" t="str">
        <f>IF(M106="",IFERROR(VLOOKUP($U106,scriv!$C$2:$AK$802,32,FALSE),""),M106)</f>
        <v/>
      </c>
      <c r="AI106" s="81" t="str">
        <f>IF(N106="",IFERROR(VLOOKUP($U106,scriv!$C$2:$AK$802,33,FALSE),""),N106)</f>
        <v/>
      </c>
      <c r="AJ106" s="81" t="str">
        <f>IF(O106="",IFERROR(VLOOKUP($U106,scriv!$C$2:$AK$802,34,FALSE),""),O106)</f>
        <v/>
      </c>
      <c r="AK106" s="81" t="str">
        <f>IF(P106="",IFERROR(VLOOKUP($U106,scriv!$C$2:$AK$802,35,FALSE),""),P106)</f>
        <v/>
      </c>
      <c r="AL106" s="242" t="str">
        <f t="shared" si="5"/>
        <v>xoffset</v>
      </c>
      <c r="AM106" s="240" t="str">
        <f t="shared" si="6"/>
        <v>UNOData</v>
      </c>
      <c r="AN106" s="242" t="str">
        <f t="shared" si="7"/>
        <v/>
      </c>
      <c r="AO106" s="240" t="str">
        <f t="shared" si="8"/>
        <v/>
      </c>
      <c r="AP106" s="242" t="str">
        <f t="shared" si="9"/>
        <v/>
      </c>
    </row>
    <row r="107" spans="1:42" ht="23" customHeigh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s="81" t="str">
        <f>IF(M107="",IFERROR(VLOOKUP($U107,scriv!$C$2:$AK$802,32,FALSE),""),M107)</f>
        <v/>
      </c>
      <c r="AI107" s="81" t="str">
        <f>IF(N107="",IFERROR(VLOOKUP($U107,scriv!$C$2:$AK$802,33,FALSE),""),N107)</f>
        <v/>
      </c>
      <c r="AJ107" s="81" t="str">
        <f>IF(O107="",IFERROR(VLOOKUP($U107,scriv!$C$2:$AK$802,34,FALSE),""),O107)</f>
        <v/>
      </c>
      <c r="AK107" s="81" t="str">
        <f>IF(P107="",IFERROR(VLOOKUP($U107,scriv!$C$2:$AK$802,35,FALSE),""),P107)</f>
        <v/>
      </c>
      <c r="AL107" s="242" t="str">
        <f t="shared" si="5"/>
        <v/>
      </c>
      <c r="AM107" s="240" t="str">
        <f t="shared" si="6"/>
        <v/>
      </c>
      <c r="AN107" s="242" t="str">
        <f t="shared" si="7"/>
        <v/>
      </c>
      <c r="AO107" s="240" t="str">
        <f t="shared" si="8"/>
        <v/>
      </c>
      <c r="AP107" s="242" t="str">
        <f t="shared" si="9"/>
        <v/>
      </c>
    </row>
    <row r="108" spans="1:42" ht="23" customHeigh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s="81" t="str">
        <f>IF(M108="",IFERROR(VLOOKUP($U108,scriv!$C$2:$AK$802,32,FALSE),""),M108)</f>
        <v/>
      </c>
      <c r="AI108" s="81" t="str">
        <f>IF(N108="",IFERROR(VLOOKUP($U108,scriv!$C$2:$AK$802,33,FALSE),""),N108)</f>
        <v/>
      </c>
      <c r="AJ108" s="81" t="str">
        <f>IF(O108="",IFERROR(VLOOKUP($U108,scriv!$C$2:$AK$802,34,FALSE),""),O108)</f>
        <v/>
      </c>
      <c r="AK108" s="81" t="str">
        <f>IF(P108="",IFERROR(VLOOKUP($U108,scriv!$C$2:$AK$802,35,FALSE),""),P108)</f>
        <v/>
      </c>
      <c r="AL108" s="242" t="str">
        <f t="shared" si="5"/>
        <v/>
      </c>
      <c r="AM108" s="240" t="str">
        <f t="shared" si="6"/>
        <v/>
      </c>
      <c r="AN108" s="242" t="str">
        <f t="shared" si="7"/>
        <v/>
      </c>
      <c r="AO108" s="240" t="str">
        <f t="shared" si="8"/>
        <v/>
      </c>
      <c r="AP108" s="242" t="str">
        <f t="shared" si="9"/>
        <v/>
      </c>
    </row>
    <row r="109" spans="1:42" ht="23" customHeigh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s="81" t="str">
        <f>IF(M109="",IFERROR(VLOOKUP($U109,scriv!$C$2:$AK$802,32,FALSE),""),M109)</f>
        <v/>
      </c>
      <c r="AI109" s="81" t="str">
        <f>IF(N109="",IFERROR(VLOOKUP($U109,scriv!$C$2:$AK$802,33,FALSE),""),N109)</f>
        <v/>
      </c>
      <c r="AJ109" s="81" t="str">
        <f>IF(O109="",IFERROR(VLOOKUP($U109,scriv!$C$2:$AK$802,34,FALSE),""),O109)</f>
        <v/>
      </c>
      <c r="AK109" s="81" t="str">
        <f>IF(P109="",IFERROR(VLOOKUP($U109,scriv!$C$2:$AK$802,35,FALSE),""),P109)</f>
        <v/>
      </c>
      <c r="AL109" s="242" t="str">
        <f t="shared" si="5"/>
        <v/>
      </c>
      <c r="AM109" s="240" t="str">
        <f t="shared" si="6"/>
        <v/>
      </c>
      <c r="AN109" s="242" t="str">
        <f t="shared" si="7"/>
        <v/>
      </c>
      <c r="AO109" s="240" t="str">
        <f t="shared" si="8"/>
        <v/>
      </c>
      <c r="AP109" s="242" t="str">
        <f t="shared" si="9"/>
        <v/>
      </c>
    </row>
    <row r="110" spans="1:42" ht="23" customHeigh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s="81" t="str">
        <f>IF(M110="",IFERROR(VLOOKUP($U110,scriv!$C$2:$AK$802,32,FALSE),""),M110)</f>
        <v/>
      </c>
      <c r="AI110" s="81" t="str">
        <f>IF(N110="",IFERROR(VLOOKUP($U110,scriv!$C$2:$AK$802,33,FALSE),""),N110)</f>
        <v/>
      </c>
      <c r="AJ110" s="81" t="str">
        <f>IF(O110="",IFERROR(VLOOKUP($U110,scriv!$C$2:$AK$802,34,FALSE),""),O110)</f>
        <v/>
      </c>
      <c r="AK110" s="81" t="str">
        <f>IF(P110="",IFERROR(VLOOKUP($U110,scriv!$C$2:$AK$802,35,FALSE),""),P110)</f>
        <v/>
      </c>
      <c r="AL110" s="242" t="str">
        <f t="shared" si="5"/>
        <v/>
      </c>
      <c r="AM110" s="240" t="str">
        <f t="shared" si="6"/>
        <v/>
      </c>
      <c r="AN110" s="242" t="str">
        <f t="shared" si="7"/>
        <v/>
      </c>
      <c r="AO110" s="240" t="str">
        <f t="shared" si="8"/>
        <v/>
      </c>
      <c r="AP110" s="242" t="str">
        <f t="shared" si="9"/>
        <v/>
      </c>
    </row>
    <row r="111" spans="1:42" ht="23" customHeigh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s="81" t="str">
        <f>IF(M111="",IFERROR(VLOOKUP($U111,scriv!$C$2:$AK$802,32,FALSE),""),M111)</f>
        <v/>
      </c>
      <c r="AI111" s="81" t="str">
        <f>IF(N111="",IFERROR(VLOOKUP($U111,scriv!$C$2:$AK$802,33,FALSE),""),N111)</f>
        <v/>
      </c>
      <c r="AJ111" s="81" t="str">
        <f>IF(O111="",IFERROR(VLOOKUP($U111,scriv!$C$2:$AK$802,34,FALSE),""),O111)</f>
        <v/>
      </c>
      <c r="AK111" s="81" t="str">
        <f>IF(P111="",IFERROR(VLOOKUP($U111,scriv!$C$2:$AK$802,35,FALSE),""),P111)</f>
        <v/>
      </c>
      <c r="AL111" s="242" t="str">
        <f t="shared" si="5"/>
        <v/>
      </c>
      <c r="AM111" s="240" t="str">
        <f t="shared" si="6"/>
        <v/>
      </c>
      <c r="AN111" s="242" t="str">
        <f t="shared" si="7"/>
        <v/>
      </c>
      <c r="AO111" s="240" t="str">
        <f t="shared" si="8"/>
        <v/>
      </c>
      <c r="AP111" s="242" t="str">
        <f t="shared" si="9"/>
        <v/>
      </c>
    </row>
    <row r="112" spans="1:42" ht="23" customHeigh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s="81" t="str">
        <f>IF(M112="",IFERROR(VLOOKUP($U112,scriv!$C$2:$AK$802,32,FALSE),""),M112)</f>
        <v/>
      </c>
      <c r="AI112" s="81" t="str">
        <f>IF(N112="",IFERROR(VLOOKUP($U112,scriv!$C$2:$AK$802,33,FALSE),""),N112)</f>
        <v/>
      </c>
      <c r="AJ112" s="81" t="str">
        <f>IF(O112="",IFERROR(VLOOKUP($U112,scriv!$C$2:$AK$802,34,FALSE),""),O112)</f>
        <v/>
      </c>
      <c r="AK112" s="81" t="str">
        <f>IF(P112="",IFERROR(VLOOKUP($U112,scriv!$C$2:$AK$802,35,FALSE),""),P112)</f>
        <v/>
      </c>
      <c r="AL112" s="242" t="str">
        <f t="shared" si="5"/>
        <v/>
      </c>
      <c r="AM112" s="240" t="str">
        <f t="shared" si="6"/>
        <v/>
      </c>
      <c r="AN112" s="242" t="str">
        <f t="shared" si="7"/>
        <v/>
      </c>
      <c r="AO112" s="240" t="str">
        <f t="shared" si="8"/>
        <v/>
      </c>
      <c r="AP112" s="242" t="str">
        <f t="shared" si="9"/>
        <v/>
      </c>
    </row>
    <row r="113" spans="1:42" ht="23" customHeigh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s="81" t="str">
        <f>IF(M113="",IFERROR(VLOOKUP($U113,scriv!$C$2:$AK$802,32,FALSE),""),M113)</f>
        <v/>
      </c>
      <c r="AI113" s="81" t="str">
        <f>IF(N113="",IFERROR(VLOOKUP($U113,scriv!$C$2:$AK$802,33,FALSE),""),N113)</f>
        <v/>
      </c>
      <c r="AJ113" s="81" t="str">
        <f>IF(O113="",IFERROR(VLOOKUP($U113,scriv!$C$2:$AK$802,34,FALSE),""),O113)</f>
        <v/>
      </c>
      <c r="AK113" s="81" t="str">
        <f>IF(P113="",IFERROR(VLOOKUP($U113,scriv!$C$2:$AK$802,35,FALSE),""),P113)</f>
        <v/>
      </c>
      <c r="AL113" s="242" t="str">
        <f t="shared" si="5"/>
        <v/>
      </c>
      <c r="AM113" s="240" t="str">
        <f t="shared" si="6"/>
        <v/>
      </c>
      <c r="AN113" s="242" t="str">
        <f t="shared" si="7"/>
        <v/>
      </c>
      <c r="AO113" s="240" t="str">
        <f t="shared" si="8"/>
        <v/>
      </c>
      <c r="AP113" s="242" t="str">
        <f t="shared" si="9"/>
        <v/>
      </c>
    </row>
    <row r="114" spans="1:42" ht="23" customHeigh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s="81" t="str">
        <f>IF(M114="",IFERROR(VLOOKUP($U114,scriv!$C$2:$AK$802,32,FALSE),""),M114)</f>
        <v/>
      </c>
      <c r="AI114" s="81" t="str">
        <f>IF(N114="",IFERROR(VLOOKUP($U114,scriv!$C$2:$AK$802,33,FALSE),""),N114)</f>
        <v/>
      </c>
      <c r="AJ114" s="81" t="str">
        <f>IF(O114="",IFERROR(VLOOKUP($U114,scriv!$C$2:$AK$802,34,FALSE),""),O114)</f>
        <v/>
      </c>
      <c r="AK114" s="81" t="str">
        <f>IF(P114="",IFERROR(VLOOKUP($U114,scriv!$C$2:$AK$802,35,FALSE),""),P114)</f>
        <v/>
      </c>
      <c r="AL114" s="242" t="str">
        <f t="shared" si="5"/>
        <v/>
      </c>
      <c r="AM114" s="240" t="str">
        <f t="shared" si="6"/>
        <v/>
      </c>
      <c r="AN114" s="242" t="str">
        <f t="shared" si="7"/>
        <v/>
      </c>
      <c r="AO114" s="240" t="str">
        <f t="shared" si="8"/>
        <v/>
      </c>
      <c r="AP114" s="242" t="str">
        <f t="shared" si="9"/>
        <v/>
      </c>
    </row>
    <row r="115" spans="1:42" ht="23" customHeight="1">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s="81" t="str">
        <f>IF(M115="",IFERROR(VLOOKUP($U115,scriv!$C$2:$AK$802,32,FALSE),""),M115)</f>
        <v/>
      </c>
      <c r="AI115" s="81" t="str">
        <f>IF(N115="",IFERROR(VLOOKUP($U115,scriv!$C$2:$AK$802,33,FALSE),""),N115)</f>
        <v/>
      </c>
      <c r="AJ115" s="81" t="str">
        <f>IF(O115="",IFERROR(VLOOKUP($U115,scriv!$C$2:$AK$802,34,FALSE),""),O115)</f>
        <v/>
      </c>
      <c r="AK115" s="81" t="str">
        <f>IF(P115="",IFERROR(VLOOKUP($U115,scriv!$C$2:$AK$802,35,FALSE),""),P115)</f>
        <v/>
      </c>
      <c r="AL115" s="242" t="str">
        <f t="shared" si="5"/>
        <v/>
      </c>
      <c r="AM115" s="240" t="str">
        <f t="shared" si="6"/>
        <v/>
      </c>
      <c r="AN115" s="242" t="str">
        <f t="shared" si="7"/>
        <v/>
      </c>
      <c r="AO115" s="240" t="str">
        <f t="shared" si="8"/>
        <v/>
      </c>
      <c r="AP115" s="242" t="str">
        <f t="shared" si="9"/>
        <v/>
      </c>
    </row>
    <row r="116" spans="1:42" ht="23" customHeight="1">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s="81" t="str">
        <f>IF(M116="",IFERROR(VLOOKUP($U116,scriv!$C$2:$AK$802,32,FALSE),""),M116)</f>
        <v/>
      </c>
      <c r="AI116" s="81" t="str">
        <f>IF(N116="",IFERROR(VLOOKUP($U116,scriv!$C$2:$AK$802,33,FALSE),""),N116)</f>
        <v/>
      </c>
      <c r="AJ116" s="81" t="str">
        <f>IF(O116="",IFERROR(VLOOKUP($U116,scriv!$C$2:$AK$802,34,FALSE),""),O116)</f>
        <v/>
      </c>
      <c r="AK116" s="81" t="str">
        <f>IF(P116="",IFERROR(VLOOKUP($U116,scriv!$C$2:$AK$802,35,FALSE),""),P116)</f>
        <v/>
      </c>
      <c r="AL116" s="242" t="str">
        <f t="shared" si="5"/>
        <v/>
      </c>
      <c r="AM116" s="240" t="str">
        <f t="shared" si="6"/>
        <v/>
      </c>
      <c r="AN116" s="242" t="str">
        <f t="shared" si="7"/>
        <v/>
      </c>
      <c r="AO116" s="240" t="str">
        <f t="shared" si="8"/>
        <v/>
      </c>
      <c r="AP116" s="242" t="str">
        <f t="shared" si="9"/>
        <v/>
      </c>
    </row>
    <row r="117" spans="1:42" ht="23" customHeight="1">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s="81" t="str">
        <f>IF(M117="",IFERROR(VLOOKUP($U117,scriv!$C$2:$AK$802,32,FALSE),""),M117)</f>
        <v/>
      </c>
      <c r="AI117" s="81" t="str">
        <f>IF(N117="",IFERROR(VLOOKUP($U117,scriv!$C$2:$AK$802,33,FALSE),""),N117)</f>
        <v/>
      </c>
      <c r="AJ117" s="81" t="str">
        <f>IF(O117="",IFERROR(VLOOKUP($U117,scriv!$C$2:$AK$802,34,FALSE),""),O117)</f>
        <v/>
      </c>
      <c r="AK117" s="81" t="str">
        <f>IF(P117="",IFERROR(VLOOKUP($U117,scriv!$C$2:$AK$802,35,FALSE),""),P117)</f>
        <v/>
      </c>
      <c r="AL117" s="242" t="str">
        <f t="shared" si="5"/>
        <v/>
      </c>
      <c r="AM117" s="240" t="str">
        <f t="shared" si="6"/>
        <v/>
      </c>
      <c r="AN117" s="242" t="str">
        <f t="shared" si="7"/>
        <v/>
      </c>
      <c r="AO117" s="240" t="str">
        <f t="shared" si="8"/>
        <v/>
      </c>
      <c r="AP117" s="242" t="str">
        <f t="shared" si="9"/>
        <v/>
      </c>
    </row>
    <row r="118" spans="1:42" ht="23" customHeight="1">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s="81" t="str">
        <f>IF(M118="",IFERROR(VLOOKUP($U118,scriv!$C$2:$AK$802,32,FALSE),""),M118)</f>
        <v/>
      </c>
      <c r="AI118" s="81" t="str">
        <f>IF(N118="",IFERROR(VLOOKUP($U118,scriv!$C$2:$AK$802,33,FALSE),""),N118)</f>
        <v/>
      </c>
      <c r="AJ118" s="81" t="str">
        <f>IF(O118="",IFERROR(VLOOKUP($U118,scriv!$C$2:$AK$802,34,FALSE),""),O118)</f>
        <v/>
      </c>
      <c r="AK118" s="81" t="str">
        <f>IF(P118="",IFERROR(VLOOKUP($U118,scriv!$C$2:$AK$802,35,FALSE),""),P118)</f>
        <v/>
      </c>
      <c r="AL118" s="242" t="str">
        <f t="shared" si="5"/>
        <v/>
      </c>
      <c r="AM118" s="240" t="str">
        <f t="shared" si="6"/>
        <v/>
      </c>
      <c r="AN118" s="242" t="str">
        <f t="shared" si="7"/>
        <v/>
      </c>
      <c r="AO118" s="240" t="str">
        <f t="shared" si="8"/>
        <v/>
      </c>
      <c r="AP118" s="242" t="str">
        <f t="shared" si="9"/>
        <v/>
      </c>
    </row>
    <row r="119" spans="1:42" ht="23" customHeight="1">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s="81" t="str">
        <f>IF(M119="",IFERROR(VLOOKUP($U119,scriv!$C$2:$AK$802,32,FALSE),""),M119)</f>
        <v/>
      </c>
      <c r="AI119" s="81" t="str">
        <f>IF(N119="",IFERROR(VLOOKUP($U119,scriv!$C$2:$AK$802,33,FALSE),""),N119)</f>
        <v/>
      </c>
      <c r="AJ119" s="81" t="str">
        <f>IF(O119="",IFERROR(VLOOKUP($U119,scriv!$C$2:$AK$802,34,FALSE),""),O119)</f>
        <v/>
      </c>
      <c r="AK119" s="81" t="str">
        <f>IF(P119="",IFERROR(VLOOKUP($U119,scriv!$C$2:$AK$802,35,FALSE),""),P119)</f>
        <v/>
      </c>
      <c r="AL119" s="242" t="str">
        <f t="shared" si="5"/>
        <v/>
      </c>
      <c r="AM119" s="240" t="str">
        <f t="shared" si="6"/>
        <v/>
      </c>
      <c r="AN119" s="242" t="str">
        <f t="shared" si="7"/>
        <v/>
      </c>
      <c r="AO119" s="240" t="str">
        <f t="shared" si="8"/>
        <v/>
      </c>
      <c r="AP119" s="242" t="str">
        <f t="shared" si="9"/>
        <v/>
      </c>
    </row>
    <row r="120" spans="1:42" ht="23" customHeight="1">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s="81" t="str">
        <f>IF(M120="",IFERROR(VLOOKUP($U120,scriv!$C$2:$AK$802,32,FALSE),""),M120)</f>
        <v/>
      </c>
      <c r="AI120" s="81" t="str">
        <f>IF(N120="",IFERROR(VLOOKUP($U120,scriv!$C$2:$AK$802,33,FALSE),""),N120)</f>
        <v/>
      </c>
      <c r="AJ120" s="81" t="str">
        <f>IF(O120="",IFERROR(VLOOKUP($U120,scriv!$C$2:$AK$802,34,FALSE),""),O120)</f>
        <v/>
      </c>
      <c r="AK120" s="81" t="str">
        <f>IF(P120="",IFERROR(VLOOKUP($U120,scriv!$C$2:$AK$802,35,FALSE),""),P120)</f>
        <v/>
      </c>
      <c r="AL120" s="242" t="str">
        <f t="shared" si="5"/>
        <v/>
      </c>
      <c r="AM120" s="240" t="str">
        <f t="shared" si="6"/>
        <v/>
      </c>
      <c r="AN120" s="242" t="str">
        <f t="shared" si="7"/>
        <v/>
      </c>
      <c r="AO120" s="240" t="str">
        <f t="shared" si="8"/>
        <v/>
      </c>
      <c r="AP120" s="242" t="str">
        <f t="shared" si="9"/>
        <v/>
      </c>
    </row>
    <row r="121" spans="1:42" ht="23" customHeight="1">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s="81" t="str">
        <f>IF(M121="",IFERROR(VLOOKUP($U121,scriv!$C$2:$AK$802,32,FALSE),""),M121)</f>
        <v/>
      </c>
      <c r="AI121" s="81" t="str">
        <f>IF(N121="",IFERROR(VLOOKUP($U121,scriv!$C$2:$AK$802,33,FALSE),""),N121)</f>
        <v/>
      </c>
      <c r="AJ121" s="81" t="str">
        <f>IF(O121="",IFERROR(VLOOKUP($U121,scriv!$C$2:$AK$802,34,FALSE),""),O121)</f>
        <v/>
      </c>
      <c r="AK121" s="81" t="str">
        <f>IF(P121="",IFERROR(VLOOKUP($U121,scriv!$C$2:$AK$802,35,FALSE),""),P121)</f>
        <v/>
      </c>
      <c r="AL121" s="242" t="str">
        <f t="shared" si="5"/>
        <v/>
      </c>
      <c r="AM121" s="240" t="str">
        <f t="shared" si="6"/>
        <v/>
      </c>
      <c r="AN121" s="242" t="str">
        <f t="shared" si="7"/>
        <v/>
      </c>
      <c r="AO121" s="240" t="str">
        <f t="shared" si="8"/>
        <v/>
      </c>
      <c r="AP121" s="242" t="str">
        <f t="shared" si="9"/>
        <v/>
      </c>
    </row>
    <row r="122" spans="1:42" ht="23" customHeight="1">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s="81" t="str">
        <f>IF(M122="",IFERROR(VLOOKUP($U122,scriv!$C$2:$AK$802,32,FALSE),""),M122)</f>
        <v/>
      </c>
      <c r="AI122" s="81" t="str">
        <f>IF(N122="",IFERROR(VLOOKUP($U122,scriv!$C$2:$AK$802,33,FALSE),""),N122)</f>
        <v/>
      </c>
      <c r="AJ122" s="81" t="str">
        <f>IF(O122="",IFERROR(VLOOKUP($U122,scriv!$C$2:$AK$802,34,FALSE),""),O122)</f>
        <v/>
      </c>
      <c r="AK122" s="81" t="str">
        <f>IF(P122="",IFERROR(VLOOKUP($U122,scriv!$C$2:$AK$802,35,FALSE),""),P122)</f>
        <v/>
      </c>
      <c r="AL122" s="242" t="str">
        <f t="shared" si="5"/>
        <v/>
      </c>
      <c r="AM122" s="240" t="str">
        <f t="shared" si="6"/>
        <v/>
      </c>
      <c r="AN122" s="242" t="str">
        <f t="shared" si="7"/>
        <v/>
      </c>
      <c r="AO122" s="240" t="str">
        <f t="shared" si="8"/>
        <v/>
      </c>
      <c r="AP122" s="242" t="str">
        <f t="shared" si="9"/>
        <v/>
      </c>
    </row>
    <row r="123" spans="1:42" ht="23" customHeight="1">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s="81" t="str">
        <f>IF(M123="",IFERROR(VLOOKUP($U123,scriv!$C$2:$AK$802,32,FALSE),""),M123)</f>
        <v/>
      </c>
      <c r="AI123" s="81" t="str">
        <f>IF(N123="",IFERROR(VLOOKUP($U123,scriv!$C$2:$AK$802,33,FALSE),""),N123)</f>
        <v/>
      </c>
      <c r="AJ123" s="81" t="str">
        <f>IF(O123="",IFERROR(VLOOKUP($U123,scriv!$C$2:$AK$802,34,FALSE),""),O123)</f>
        <v/>
      </c>
      <c r="AK123" s="81" t="str">
        <f>IF(P123="",IFERROR(VLOOKUP($U123,scriv!$C$2:$AK$802,35,FALSE),""),P123)</f>
        <v/>
      </c>
      <c r="AL123" s="242" t="str">
        <f t="shared" si="5"/>
        <v/>
      </c>
      <c r="AM123" s="240" t="str">
        <f t="shared" si="6"/>
        <v/>
      </c>
      <c r="AN123" s="242" t="str">
        <f t="shared" si="7"/>
        <v/>
      </c>
      <c r="AO123" s="240" t="str">
        <f t="shared" si="8"/>
        <v/>
      </c>
      <c r="AP123" s="242" t="str">
        <f t="shared" si="9"/>
        <v/>
      </c>
    </row>
    <row r="124" spans="1:42" ht="23" customHeight="1">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s="81" t="str">
        <f>IF(M124="",IFERROR(VLOOKUP($U124,scriv!$C$2:$AK$802,32,FALSE),""),M124)</f>
        <v/>
      </c>
      <c r="AI124" s="81" t="str">
        <f>IF(N124="",IFERROR(VLOOKUP($U124,scriv!$C$2:$AK$802,33,FALSE),""),N124)</f>
        <v/>
      </c>
      <c r="AJ124" s="81" t="str">
        <f>IF(O124="",IFERROR(VLOOKUP($U124,scriv!$C$2:$AK$802,34,FALSE),""),O124)</f>
        <v/>
      </c>
      <c r="AK124" s="81" t="str">
        <f>IF(P124="",IFERROR(VLOOKUP($U124,scriv!$C$2:$AK$802,35,FALSE),""),P124)</f>
        <v/>
      </c>
      <c r="AL124" s="242" t="str">
        <f t="shared" si="5"/>
        <v/>
      </c>
      <c r="AM124" s="240" t="str">
        <f t="shared" si="6"/>
        <v/>
      </c>
      <c r="AN124" s="242" t="str">
        <f t="shared" si="7"/>
        <v/>
      </c>
      <c r="AO124" s="240" t="str">
        <f t="shared" si="8"/>
        <v/>
      </c>
      <c r="AP124" s="242" t="str">
        <f t="shared" si="9"/>
        <v/>
      </c>
    </row>
    <row r="125" spans="1:42" ht="23" customHeight="1">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s="81" t="str">
        <f>IF(M125="",IFERROR(VLOOKUP($U125,scriv!$C$2:$AK$802,32,FALSE),""),M125)</f>
        <v/>
      </c>
      <c r="AI125" s="81" t="str">
        <f>IF(N125="",IFERROR(VLOOKUP($U125,scriv!$C$2:$AK$802,33,FALSE),""),N125)</f>
        <v/>
      </c>
      <c r="AJ125" s="81" t="str">
        <f>IF(O125="",IFERROR(VLOOKUP($U125,scriv!$C$2:$AK$802,34,FALSE),""),O125)</f>
        <v/>
      </c>
      <c r="AK125" s="81" t="str">
        <f>IF(P125="",IFERROR(VLOOKUP($U125,scriv!$C$2:$AK$802,35,FALSE),""),P125)</f>
        <v/>
      </c>
      <c r="AL125" s="242" t="str">
        <f t="shared" si="5"/>
        <v/>
      </c>
      <c r="AM125" s="240" t="str">
        <f t="shared" si="6"/>
        <v/>
      </c>
      <c r="AN125" s="242" t="str">
        <f t="shared" si="7"/>
        <v/>
      </c>
      <c r="AO125" s="240" t="str">
        <f t="shared" si="8"/>
        <v/>
      </c>
      <c r="AP125" s="242" t="str">
        <f t="shared" si="9"/>
        <v/>
      </c>
    </row>
    <row r="126" spans="1:42" ht="23" customHeight="1">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s="81" t="str">
        <f>IF(M126="",IFERROR(VLOOKUP($U126,scriv!$C$2:$AK$802,32,FALSE),""),M126)</f>
        <v/>
      </c>
      <c r="AI126" s="81" t="str">
        <f>IF(N126="",IFERROR(VLOOKUP($U126,scriv!$C$2:$AK$802,33,FALSE),""),N126)</f>
        <v/>
      </c>
      <c r="AJ126" s="81" t="str">
        <f>IF(O126="",IFERROR(VLOOKUP($U126,scriv!$C$2:$AK$802,34,FALSE),""),O126)</f>
        <v/>
      </c>
      <c r="AK126" s="81" t="str">
        <f>IF(P126="",IFERROR(VLOOKUP($U126,scriv!$C$2:$AK$802,35,FALSE),""),P126)</f>
        <v/>
      </c>
      <c r="AL126" s="242" t="str">
        <f t="shared" si="5"/>
        <v/>
      </c>
      <c r="AM126" s="240" t="str">
        <f t="shared" si="6"/>
        <v/>
      </c>
      <c r="AN126" s="242" t="str">
        <f t="shared" si="7"/>
        <v/>
      </c>
      <c r="AO126" s="240" t="str">
        <f t="shared" si="8"/>
        <v/>
      </c>
      <c r="AP126" s="242" t="str">
        <f t="shared" si="9"/>
        <v/>
      </c>
    </row>
    <row r="127" spans="1:42" ht="23" customHeight="1">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s="81" t="str">
        <f>IF(M127="",IFERROR(VLOOKUP($U127,scriv!$C$2:$AK$802,32,FALSE),""),M127)</f>
        <v/>
      </c>
      <c r="AI127" s="81" t="str">
        <f>IF(N127="",IFERROR(VLOOKUP($U127,scriv!$C$2:$AK$802,33,FALSE),""),N127)</f>
        <v/>
      </c>
      <c r="AJ127" s="81" t="str">
        <f>IF(O127="",IFERROR(VLOOKUP($U127,scriv!$C$2:$AK$802,34,FALSE),""),O127)</f>
        <v/>
      </c>
      <c r="AK127" s="81" t="str">
        <f>IF(P127="",IFERROR(VLOOKUP($U127,scriv!$C$2:$AK$802,35,FALSE),""),P127)</f>
        <v/>
      </c>
      <c r="AL127" s="242" t="str">
        <f t="shared" si="5"/>
        <v/>
      </c>
      <c r="AM127" s="240" t="str">
        <f t="shared" si="6"/>
        <v/>
      </c>
      <c r="AN127" s="242" t="str">
        <f t="shared" si="7"/>
        <v/>
      </c>
      <c r="AO127" s="240" t="str">
        <f t="shared" si="8"/>
        <v/>
      </c>
      <c r="AP127" s="242" t="str">
        <f t="shared" si="9"/>
        <v/>
      </c>
    </row>
    <row r="128" spans="1:42" ht="23" customHeight="1">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s="81" t="str">
        <f>IF(M128="",IFERROR(VLOOKUP($U128,scriv!$C$2:$AK$802,32,FALSE),""),M128)</f>
        <v/>
      </c>
      <c r="AI128" s="81" t="str">
        <f>IF(N128="",IFERROR(VLOOKUP($U128,scriv!$C$2:$AK$802,33,FALSE),""),N128)</f>
        <v/>
      </c>
      <c r="AJ128" s="81" t="str">
        <f>IF(O128="",IFERROR(VLOOKUP($U128,scriv!$C$2:$AK$802,34,FALSE),""),O128)</f>
        <v/>
      </c>
      <c r="AK128" s="81" t="str">
        <f>IF(P128="",IFERROR(VLOOKUP($U128,scriv!$C$2:$AK$802,35,FALSE),""),P128)</f>
        <v/>
      </c>
      <c r="AL128" s="242" t="str">
        <f t="shared" si="5"/>
        <v/>
      </c>
      <c r="AM128" s="240" t="str">
        <f t="shared" si="6"/>
        <v/>
      </c>
      <c r="AN128" s="242" t="str">
        <f t="shared" si="7"/>
        <v/>
      </c>
      <c r="AO128" s="240" t="str">
        <f t="shared" si="8"/>
        <v/>
      </c>
      <c r="AP128" s="242" t="str">
        <f t="shared" si="9"/>
        <v/>
      </c>
    </row>
    <row r="129" spans="1:42" ht="23" customHeight="1">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s="81" t="str">
        <f>IF(M129="",IFERROR(VLOOKUP($U129,scriv!$C$2:$AK$802,32,FALSE),""),M129)</f>
        <v/>
      </c>
      <c r="AI129" s="81" t="str">
        <f>IF(N129="",IFERROR(VLOOKUP($U129,scriv!$C$2:$AK$802,33,FALSE),""),N129)</f>
        <v/>
      </c>
      <c r="AJ129" s="81" t="str">
        <f>IF(O129="",IFERROR(VLOOKUP($U129,scriv!$C$2:$AK$802,34,FALSE),""),O129)</f>
        <v/>
      </c>
      <c r="AK129" s="81" t="str">
        <f>IF(P129="",IFERROR(VLOOKUP($U129,scriv!$C$2:$AK$802,35,FALSE),""),P129)</f>
        <v/>
      </c>
      <c r="AL129" s="242" t="str">
        <f t="shared" si="5"/>
        <v/>
      </c>
      <c r="AM129" s="240" t="str">
        <f t="shared" si="6"/>
        <v/>
      </c>
      <c r="AN129" s="242" t="str">
        <f t="shared" si="7"/>
        <v/>
      </c>
      <c r="AO129" s="240" t="str">
        <f t="shared" si="8"/>
        <v/>
      </c>
      <c r="AP129" s="242" t="str">
        <f t="shared" si="9"/>
        <v/>
      </c>
    </row>
    <row r="130" spans="1:42" ht="23" customHeight="1">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s="81" t="str">
        <f>IF(M130="",IFERROR(VLOOKUP($U130,scriv!$C$2:$AK$802,32,FALSE),""),M130)</f>
        <v/>
      </c>
      <c r="AI130" s="81" t="str">
        <f>IF(N130="",IFERROR(VLOOKUP($U130,scriv!$C$2:$AK$802,33,FALSE),""),N130)</f>
        <v/>
      </c>
      <c r="AJ130" s="81" t="str">
        <f>IF(O130="",IFERROR(VLOOKUP($U130,scriv!$C$2:$AK$802,34,FALSE),""),O130)</f>
        <v/>
      </c>
      <c r="AK130" s="81" t="str">
        <f>IF(P130="",IFERROR(VLOOKUP($U130,scriv!$C$2:$AK$802,35,FALSE),""),P130)</f>
        <v/>
      </c>
      <c r="AL130" s="242" t="str">
        <f t="shared" si="5"/>
        <v/>
      </c>
      <c r="AM130" s="240" t="str">
        <f t="shared" si="6"/>
        <v/>
      </c>
      <c r="AN130" s="242" t="str">
        <f t="shared" si="7"/>
        <v/>
      </c>
      <c r="AO130" s="240" t="str">
        <f t="shared" si="8"/>
        <v/>
      </c>
      <c r="AP130" s="242" t="str">
        <f t="shared" si="9"/>
        <v/>
      </c>
    </row>
    <row r="131" spans="1:42" ht="23" customHeight="1">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s="81" t="str">
        <f>IF(M131="",IFERROR(VLOOKUP($U131,scriv!$C$2:$AK$802,32,FALSE),""),M131)</f>
        <v/>
      </c>
      <c r="AI131" s="81" t="str">
        <f>IF(N131="",IFERROR(VLOOKUP($U131,scriv!$C$2:$AK$802,33,FALSE),""),N131)</f>
        <v/>
      </c>
      <c r="AJ131" s="81" t="str">
        <f>IF(O131="",IFERROR(VLOOKUP($U131,scriv!$C$2:$AK$802,34,FALSE),""),O131)</f>
        <v/>
      </c>
      <c r="AK131" s="81" t="str">
        <f>IF(P131="",IFERROR(VLOOKUP($U131,scriv!$C$2:$AK$802,35,FALSE),""),P131)</f>
        <v/>
      </c>
      <c r="AL131" s="242" t="str">
        <f t="shared" si="5"/>
        <v/>
      </c>
      <c r="AM131" s="240" t="str">
        <f t="shared" si="6"/>
        <v/>
      </c>
      <c r="AN131" s="242" t="str">
        <f t="shared" si="7"/>
        <v/>
      </c>
      <c r="AO131" s="240" t="str">
        <f t="shared" si="8"/>
        <v/>
      </c>
      <c r="AP131" s="242" t="str">
        <f t="shared" si="9"/>
        <v/>
      </c>
    </row>
    <row r="132" spans="1:42" ht="23" customHeight="1">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s="81" t="str">
        <f>IF(M132="",IFERROR(VLOOKUP($U132,scriv!$C$2:$AK$802,32,FALSE),""),M132)</f>
        <v/>
      </c>
      <c r="AI132" s="81" t="str">
        <f>IF(N132="",IFERROR(VLOOKUP($U132,scriv!$C$2:$AK$802,33,FALSE),""),N132)</f>
        <v/>
      </c>
      <c r="AJ132" s="81" t="str">
        <f>IF(O132="",IFERROR(VLOOKUP($U132,scriv!$C$2:$AK$802,34,FALSE),""),O132)</f>
        <v/>
      </c>
      <c r="AK132" s="81" t="str">
        <f>IF(P132="",IFERROR(VLOOKUP($U132,scriv!$C$2:$AK$802,35,FALSE),""),P132)</f>
        <v/>
      </c>
      <c r="AL132" s="242" t="str">
        <f t="shared" si="5"/>
        <v/>
      </c>
      <c r="AM132" s="240" t="str">
        <f t="shared" si="6"/>
        <v/>
      </c>
      <c r="AN132" s="242" t="str">
        <f t="shared" si="7"/>
        <v/>
      </c>
      <c r="AO132" s="240" t="str">
        <f t="shared" si="8"/>
        <v/>
      </c>
      <c r="AP132" s="242" t="str">
        <f t="shared" si="9"/>
        <v/>
      </c>
    </row>
    <row r="133" spans="1:42" ht="23" customHeight="1">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s="81" t="str">
        <f>IF(M133="",IFERROR(VLOOKUP($U133,scriv!$C$2:$AK$802,32,FALSE),""),M133)</f>
        <v/>
      </c>
      <c r="AI133" s="81" t="str">
        <f>IF(N133="",IFERROR(VLOOKUP($U133,scriv!$C$2:$AK$802,33,FALSE),""),N133)</f>
        <v/>
      </c>
      <c r="AJ133" s="81" t="str">
        <f>IF(O133="",IFERROR(VLOOKUP($U133,scriv!$C$2:$AK$802,34,FALSE),""),O133)</f>
        <v/>
      </c>
      <c r="AK133" s="81" t="str">
        <f>IF(P133="",IFERROR(VLOOKUP($U133,scriv!$C$2:$AK$802,35,FALSE),""),P133)</f>
        <v/>
      </c>
      <c r="AL133" s="242" t="str">
        <f t="shared" ref="AL133:AL196" si="10">SUBSTITUTE(SUBSTITUTE(SUBSTITUTE(SUBSTITUTE(SUBSTITUTE(SUBSTITUTE(SUBSTITUTE(SUBSTITUTE(SUBSTITUTE(SUBSTITUTE(SUBSTITUTE(SUBSTITUTE(
C133,
":",""),
".",""),
"/",""),
"|",""),
",",""),
" ",""),
"'",""),
"(",""),
")",""),
"&amp;",""),
"!",""),
"?","")</f>
        <v/>
      </c>
      <c r="AM133" s="240" t="str">
        <f t="shared" ref="AM133:AM196" si="11">SUBSTITUTE(SUBSTITUTE(SUBSTITUTE(SUBSTITUTE(SUBSTITUTE(SUBSTITUTE(SUBSTITUTE(SUBSTITUTE(SUBSTITUTE(SUBSTITUTE(SUBSTITUTE(SUBSTITUTE(
U133,
":",""),
".",""),
"/",""),
"|",""),
",",""),
" ",""),
"'",""),
"(",""),
")",""),
"&amp;",""),
"!",""),
"?","")</f>
        <v/>
      </c>
      <c r="AN133" s="242" t="str">
        <f t="shared" ref="AN133:AN196" si="12">IF(G133&lt;&gt;"",SUBSTITUTE(SUBSTITUTE(SUBSTITUTE(SUBSTITUTE(SUBSTITUTE(SUBSTITUTE(SUBSTITUTE(SUBSTITUTE(SUBSTITUTE(SUBSTITUTE(SUBSTITUTE(SUBSTITUTE(
G133,
":",""),
".",""),
"/",""),
"|",""),
",",""),
" ",""),
"'",""),
"(",""),
")",""),
"&amp;",""),
"!",""),
"?",""),
IF(H133&lt;&gt;"",AM133,""))</f>
        <v/>
      </c>
      <c r="AO133" s="240" t="str">
        <f t="shared" ref="AO133:AO196" si="13">SUBSTITUTE(SUBSTITUTE(SUBSTITUTE(SUBSTITUTE(SUBSTITUTE(SUBSTITUTE(SUBSTITUTE(SUBSTITUTE(SUBSTITUTE(SUBSTITUTE(SUBSTITUTE(SUBSTITUTE(
H133,
":",""),
".",""),
"/",""),
"|",""),
",",""),
" ",""),
"'",""),
"(",""),
")",""),
"&amp;",""),
"!",""),
"?","")</f>
        <v/>
      </c>
      <c r="AP133" s="242" t="str">
        <f t="shared" ref="AP133:AP196" si="14">SUBSTITUTE(SUBSTITUTE(SUBSTITUTE(SUBSTITUTE(SUBSTITUTE(SUBSTITUTE(SUBSTITUTE(SUBSTITUTE(SUBSTITUTE(SUBSTITUTE(SUBSTITUTE(
F133,
":",""),
".",""),
"/",""),
"|",""),
",",""),
"'",""),
"(",""),
")",""),
"&amp;",""),
"!",""),
"?","")</f>
        <v/>
      </c>
    </row>
    <row r="134" spans="1:42" ht="23" customHeight="1">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s="81" t="str">
        <f>IF(M134="",IFERROR(VLOOKUP($U134,scriv!$C$2:$AK$802,32,FALSE),""),M134)</f>
        <v/>
      </c>
      <c r="AI134" s="81" t="str">
        <f>IF(N134="",IFERROR(VLOOKUP($U134,scriv!$C$2:$AK$802,33,FALSE),""),N134)</f>
        <v/>
      </c>
      <c r="AJ134" s="81" t="str">
        <f>IF(O134="",IFERROR(VLOOKUP($U134,scriv!$C$2:$AK$802,34,FALSE),""),O134)</f>
        <v/>
      </c>
      <c r="AK134" s="81" t="str">
        <f>IF(P134="",IFERROR(VLOOKUP($U134,scriv!$C$2:$AK$802,35,FALSE),""),P134)</f>
        <v/>
      </c>
      <c r="AL134" s="242" t="str">
        <f t="shared" si="10"/>
        <v/>
      </c>
      <c r="AM134" s="240" t="str">
        <f t="shared" si="11"/>
        <v/>
      </c>
      <c r="AN134" s="242" t="str">
        <f t="shared" si="12"/>
        <v/>
      </c>
      <c r="AO134" s="240" t="str">
        <f t="shared" si="13"/>
        <v/>
      </c>
      <c r="AP134" s="242" t="str">
        <f t="shared" si="14"/>
        <v/>
      </c>
    </row>
    <row r="135" spans="1:42" ht="23" customHeight="1">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s="81" t="str">
        <f>IF(M135="",IFERROR(VLOOKUP($U135,scriv!$C$2:$AK$802,32,FALSE),""),M135)</f>
        <v/>
      </c>
      <c r="AI135" s="81" t="str">
        <f>IF(N135="",IFERROR(VLOOKUP($U135,scriv!$C$2:$AK$802,33,FALSE),""),N135)</f>
        <v/>
      </c>
      <c r="AJ135" s="81" t="str">
        <f>IF(O135="",IFERROR(VLOOKUP($U135,scriv!$C$2:$AK$802,34,FALSE),""),O135)</f>
        <v/>
      </c>
      <c r="AK135" s="81" t="str">
        <f>IF(P135="",IFERROR(VLOOKUP($U135,scriv!$C$2:$AK$802,35,FALSE),""),P135)</f>
        <v/>
      </c>
      <c r="AL135" s="242" t="str">
        <f t="shared" si="10"/>
        <v/>
      </c>
      <c r="AM135" s="240" t="str">
        <f t="shared" si="11"/>
        <v/>
      </c>
      <c r="AN135" s="242" t="str">
        <f t="shared" si="12"/>
        <v/>
      </c>
      <c r="AO135" s="240" t="str">
        <f t="shared" si="13"/>
        <v/>
      </c>
      <c r="AP135" s="242" t="str">
        <f t="shared" si="14"/>
        <v/>
      </c>
    </row>
    <row r="136" spans="1:42" ht="23" customHeight="1">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s="81" t="str">
        <f>IF(M136="",IFERROR(VLOOKUP($U136,scriv!$C$2:$AK$802,32,FALSE),""),M136)</f>
        <v/>
      </c>
      <c r="AI136" s="81" t="str">
        <f>IF(N136="",IFERROR(VLOOKUP($U136,scriv!$C$2:$AK$802,33,FALSE),""),N136)</f>
        <v/>
      </c>
      <c r="AJ136" s="81" t="str">
        <f>IF(O136="",IFERROR(VLOOKUP($U136,scriv!$C$2:$AK$802,34,FALSE),""),O136)</f>
        <v/>
      </c>
      <c r="AK136" s="81" t="str">
        <f>IF(P136="",IFERROR(VLOOKUP($U136,scriv!$C$2:$AK$802,35,FALSE),""),P136)</f>
        <v/>
      </c>
      <c r="AL136" s="242" t="str">
        <f t="shared" si="10"/>
        <v/>
      </c>
      <c r="AM136" s="240" t="str">
        <f t="shared" si="11"/>
        <v/>
      </c>
      <c r="AN136" s="242" t="str">
        <f t="shared" si="12"/>
        <v/>
      </c>
      <c r="AO136" s="240" t="str">
        <f t="shared" si="13"/>
        <v/>
      </c>
      <c r="AP136" s="242" t="str">
        <f t="shared" si="14"/>
        <v/>
      </c>
    </row>
    <row r="137" spans="1:42" ht="23" customHeigh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s="81" t="str">
        <f>IF(M137="",IFERROR(VLOOKUP($U137,scriv!$C$2:$AK$802,32,FALSE),""),M137)</f>
        <v/>
      </c>
      <c r="AI137" s="81" t="str">
        <f>IF(N137="",IFERROR(VLOOKUP($U137,scriv!$C$2:$AK$802,33,FALSE),""),N137)</f>
        <v/>
      </c>
      <c r="AJ137" s="81" t="str">
        <f>IF(O137="",IFERROR(VLOOKUP($U137,scriv!$C$2:$AK$802,34,FALSE),""),O137)</f>
        <v/>
      </c>
      <c r="AK137" s="81" t="str">
        <f>IF(P137="",IFERROR(VLOOKUP($U137,scriv!$C$2:$AK$802,35,FALSE),""),P137)</f>
        <v/>
      </c>
      <c r="AL137" s="242" t="str">
        <f t="shared" si="10"/>
        <v/>
      </c>
      <c r="AM137" s="240" t="str">
        <f t="shared" si="11"/>
        <v/>
      </c>
      <c r="AN137" s="242" t="str">
        <f t="shared" si="12"/>
        <v/>
      </c>
      <c r="AO137" s="240" t="str">
        <f t="shared" si="13"/>
        <v/>
      </c>
      <c r="AP137" s="242" t="str">
        <f t="shared" si="14"/>
        <v/>
      </c>
    </row>
    <row r="138" spans="1:42" ht="23" customHeigh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s="81" t="str">
        <f>IF(M138="",IFERROR(VLOOKUP($U138,scriv!$C$2:$AK$802,32,FALSE),""),M138)</f>
        <v/>
      </c>
      <c r="AI138" s="81" t="str">
        <f>IF(N138="",IFERROR(VLOOKUP($U138,scriv!$C$2:$AK$802,33,FALSE),""),N138)</f>
        <v/>
      </c>
      <c r="AJ138" s="81" t="str">
        <f>IF(O138="",IFERROR(VLOOKUP($U138,scriv!$C$2:$AK$802,34,FALSE),""),O138)</f>
        <v/>
      </c>
      <c r="AK138" s="81" t="str">
        <f>IF(P138="",IFERROR(VLOOKUP($U138,scriv!$C$2:$AK$802,35,FALSE),""),P138)</f>
        <v/>
      </c>
      <c r="AL138" s="242" t="str">
        <f t="shared" si="10"/>
        <v/>
      </c>
      <c r="AM138" s="240" t="str">
        <f t="shared" si="11"/>
        <v/>
      </c>
      <c r="AN138" s="242" t="str">
        <f t="shared" si="12"/>
        <v/>
      </c>
      <c r="AO138" s="240" t="str">
        <f t="shared" si="13"/>
        <v/>
      </c>
      <c r="AP138" s="242" t="str">
        <f t="shared" si="14"/>
        <v/>
      </c>
    </row>
    <row r="139" spans="1:42" ht="23" customHeigh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s="81" t="str">
        <f>IF(M139="",IFERROR(VLOOKUP($U139,scriv!$C$2:$AK$802,32,FALSE),""),M139)</f>
        <v/>
      </c>
      <c r="AI139" s="81" t="str">
        <f>IF(N139="",IFERROR(VLOOKUP($U139,scriv!$C$2:$AK$802,33,FALSE),""),N139)</f>
        <v/>
      </c>
      <c r="AJ139" s="81" t="str">
        <f>IF(O139="",IFERROR(VLOOKUP($U139,scriv!$C$2:$AK$802,34,FALSE),""),O139)</f>
        <v/>
      </c>
      <c r="AK139" s="81" t="str">
        <f>IF(P139="",IFERROR(VLOOKUP($U139,scriv!$C$2:$AK$802,35,FALSE),""),P139)</f>
        <v/>
      </c>
      <c r="AL139" s="242" t="str">
        <f t="shared" si="10"/>
        <v/>
      </c>
      <c r="AM139" s="240" t="str">
        <f t="shared" si="11"/>
        <v/>
      </c>
      <c r="AN139" s="242" t="str">
        <f t="shared" si="12"/>
        <v/>
      </c>
      <c r="AO139" s="240" t="str">
        <f t="shared" si="13"/>
        <v/>
      </c>
      <c r="AP139" s="242" t="str">
        <f t="shared" si="14"/>
        <v/>
      </c>
    </row>
    <row r="140" spans="1:42" ht="23" customHeigh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s="81" t="str">
        <f>IF(M140="",IFERROR(VLOOKUP($U140,scriv!$C$2:$AK$802,32,FALSE),""),M140)</f>
        <v/>
      </c>
      <c r="AI140" s="81" t="str">
        <f>IF(N140="",IFERROR(VLOOKUP($U140,scriv!$C$2:$AK$802,33,FALSE),""),N140)</f>
        <v/>
      </c>
      <c r="AJ140" s="81" t="str">
        <f>IF(O140="",IFERROR(VLOOKUP($U140,scriv!$C$2:$AK$802,34,FALSE),""),O140)</f>
        <v/>
      </c>
      <c r="AK140" s="81" t="str">
        <f>IF(P140="",IFERROR(VLOOKUP($U140,scriv!$C$2:$AK$802,35,FALSE),""),P140)</f>
        <v/>
      </c>
      <c r="AL140" s="242" t="str">
        <f t="shared" si="10"/>
        <v/>
      </c>
      <c r="AM140" s="240" t="str">
        <f t="shared" si="11"/>
        <v/>
      </c>
      <c r="AN140" s="242" t="str">
        <f t="shared" si="12"/>
        <v/>
      </c>
      <c r="AO140" s="240" t="str">
        <f t="shared" si="13"/>
        <v/>
      </c>
      <c r="AP140" s="242" t="str">
        <f t="shared" si="14"/>
        <v/>
      </c>
    </row>
    <row r="141" spans="1:42" ht="23" customHeigh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s="81" t="str">
        <f>IF(M141="",IFERROR(VLOOKUP($U141,scriv!$C$2:$AK$802,32,FALSE),""),M141)</f>
        <v/>
      </c>
      <c r="AI141" s="81" t="str">
        <f>IF(N141="",IFERROR(VLOOKUP($U141,scriv!$C$2:$AK$802,33,FALSE),""),N141)</f>
        <v/>
      </c>
      <c r="AJ141" s="81" t="str">
        <f>IF(O141="",IFERROR(VLOOKUP($U141,scriv!$C$2:$AK$802,34,FALSE),""),O141)</f>
        <v/>
      </c>
      <c r="AK141" s="81" t="str">
        <f>IF(P141="",IFERROR(VLOOKUP($U141,scriv!$C$2:$AK$802,35,FALSE),""),P141)</f>
        <v/>
      </c>
      <c r="AL141" s="242" t="str">
        <f t="shared" si="10"/>
        <v/>
      </c>
      <c r="AM141" s="240" t="str">
        <f t="shared" si="11"/>
        <v/>
      </c>
      <c r="AN141" s="242" t="str">
        <f t="shared" si="12"/>
        <v/>
      </c>
      <c r="AO141" s="240" t="str">
        <f t="shared" si="13"/>
        <v/>
      </c>
      <c r="AP141" s="242" t="str">
        <f t="shared" si="14"/>
        <v/>
      </c>
    </row>
    <row r="142" spans="1:42" ht="23" customHeigh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s="81" t="str">
        <f>IF(M142="",IFERROR(VLOOKUP($U142,scriv!$C$2:$AK$802,32,FALSE),""),M142)</f>
        <v/>
      </c>
      <c r="AI142" s="81" t="str">
        <f>IF(N142="",IFERROR(VLOOKUP($U142,scriv!$C$2:$AK$802,33,FALSE),""),N142)</f>
        <v/>
      </c>
      <c r="AJ142" s="81" t="str">
        <f>IF(O142="",IFERROR(VLOOKUP($U142,scriv!$C$2:$AK$802,34,FALSE),""),O142)</f>
        <v/>
      </c>
      <c r="AK142" s="81" t="str">
        <f>IF(P142="",IFERROR(VLOOKUP($U142,scriv!$C$2:$AK$802,35,FALSE),""),P142)</f>
        <v/>
      </c>
      <c r="AL142" s="242" t="str">
        <f t="shared" si="10"/>
        <v/>
      </c>
      <c r="AM142" s="240" t="str">
        <f t="shared" si="11"/>
        <v/>
      </c>
      <c r="AN142" s="242" t="str">
        <f t="shared" si="12"/>
        <v/>
      </c>
      <c r="AO142" s="240" t="str">
        <f t="shared" si="13"/>
        <v/>
      </c>
      <c r="AP142" s="242" t="str">
        <f t="shared" si="14"/>
        <v/>
      </c>
    </row>
    <row r="143" spans="1:42" ht="23" customHeigh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s="81" t="str">
        <f>IF(M143="",IFERROR(VLOOKUP($U143,scriv!$C$2:$AK$802,32,FALSE),""),M143)</f>
        <v/>
      </c>
      <c r="AI143" s="81" t="str">
        <f>IF(N143="",IFERROR(VLOOKUP($U143,scriv!$C$2:$AK$802,33,FALSE),""),N143)</f>
        <v/>
      </c>
      <c r="AJ143" s="81" t="str">
        <f>IF(O143="",IFERROR(VLOOKUP($U143,scriv!$C$2:$AK$802,34,FALSE),""),O143)</f>
        <v/>
      </c>
      <c r="AK143" s="81" t="str">
        <f>IF(P143="",IFERROR(VLOOKUP($U143,scriv!$C$2:$AK$802,35,FALSE),""),P143)</f>
        <v/>
      </c>
      <c r="AL143" s="242" t="str">
        <f t="shared" si="10"/>
        <v/>
      </c>
      <c r="AM143" s="240" t="str">
        <f t="shared" si="11"/>
        <v/>
      </c>
      <c r="AN143" s="242" t="str">
        <f t="shared" si="12"/>
        <v/>
      </c>
      <c r="AO143" s="240" t="str">
        <f t="shared" si="13"/>
        <v/>
      </c>
      <c r="AP143" s="242" t="str">
        <f t="shared" si="14"/>
        <v/>
      </c>
    </row>
    <row r="144" spans="1:42" ht="23" customHeigh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s="81" t="str">
        <f>IF(M144="",IFERROR(VLOOKUP($U144,scriv!$C$2:$AK$802,32,FALSE),""),M144)</f>
        <v/>
      </c>
      <c r="AI144" s="81" t="str">
        <f>IF(N144="",IFERROR(VLOOKUP($U144,scriv!$C$2:$AK$802,33,FALSE),""),N144)</f>
        <v/>
      </c>
      <c r="AJ144" s="81" t="str">
        <f>IF(O144="",IFERROR(VLOOKUP($U144,scriv!$C$2:$AK$802,34,FALSE),""),O144)</f>
        <v/>
      </c>
      <c r="AK144" s="81" t="str">
        <f>IF(P144="",IFERROR(VLOOKUP($U144,scriv!$C$2:$AK$802,35,FALSE),""),P144)</f>
        <v/>
      </c>
      <c r="AL144" s="242" t="str">
        <f t="shared" si="10"/>
        <v/>
      </c>
      <c r="AM144" s="240" t="str">
        <f t="shared" si="11"/>
        <v/>
      </c>
      <c r="AN144" s="242" t="str">
        <f t="shared" si="12"/>
        <v/>
      </c>
      <c r="AO144" s="240" t="str">
        <f t="shared" si="13"/>
        <v/>
      </c>
      <c r="AP144" s="242" t="str">
        <f t="shared" si="14"/>
        <v/>
      </c>
    </row>
    <row r="145" spans="1:42" ht="23" customHeigh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s="81" t="str">
        <f>IF(M145="",IFERROR(VLOOKUP($U145,scriv!$C$2:$AK$802,32,FALSE),""),M145)</f>
        <v/>
      </c>
      <c r="AI145" s="81" t="str">
        <f>IF(N145="",IFERROR(VLOOKUP($U145,scriv!$C$2:$AK$802,33,FALSE),""),N145)</f>
        <v/>
      </c>
      <c r="AJ145" s="81" t="str">
        <f>IF(O145="",IFERROR(VLOOKUP($U145,scriv!$C$2:$AK$802,34,FALSE),""),O145)</f>
        <v/>
      </c>
      <c r="AK145" s="81" t="str">
        <f>IF(P145="",IFERROR(VLOOKUP($U145,scriv!$C$2:$AK$802,35,FALSE),""),P145)</f>
        <v/>
      </c>
      <c r="AL145" s="242" t="str">
        <f t="shared" si="10"/>
        <v/>
      </c>
      <c r="AM145" s="240" t="str">
        <f t="shared" si="11"/>
        <v/>
      </c>
      <c r="AN145" s="242" t="str">
        <f t="shared" si="12"/>
        <v/>
      </c>
      <c r="AO145" s="240" t="str">
        <f t="shared" si="13"/>
        <v/>
      </c>
      <c r="AP145" s="242" t="str">
        <f t="shared" si="14"/>
        <v/>
      </c>
    </row>
    <row r="146" spans="1:42" ht="23" customHeigh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s="81" t="str">
        <f>IF(M146="",IFERROR(VLOOKUP($U146,scriv!$C$2:$AK$802,32,FALSE),""),M146)</f>
        <v/>
      </c>
      <c r="AI146" s="81" t="str">
        <f>IF(N146="",IFERROR(VLOOKUP($U146,scriv!$C$2:$AK$802,33,FALSE),""),N146)</f>
        <v/>
      </c>
      <c r="AJ146" s="81" t="str">
        <f>IF(O146="",IFERROR(VLOOKUP($U146,scriv!$C$2:$AK$802,34,FALSE),""),O146)</f>
        <v/>
      </c>
      <c r="AK146" s="81" t="str">
        <f>IF(P146="",IFERROR(VLOOKUP($U146,scriv!$C$2:$AK$802,35,FALSE),""),P146)</f>
        <v/>
      </c>
      <c r="AL146" s="242" t="str">
        <f t="shared" si="10"/>
        <v/>
      </c>
      <c r="AM146" s="240" t="str">
        <f t="shared" si="11"/>
        <v/>
      </c>
      <c r="AN146" s="242" t="str">
        <f t="shared" si="12"/>
        <v/>
      </c>
      <c r="AO146" s="240" t="str">
        <f t="shared" si="13"/>
        <v/>
      </c>
      <c r="AP146" s="242" t="str">
        <f t="shared" si="14"/>
        <v/>
      </c>
    </row>
    <row r="147" spans="1:42" ht="23" customHeigh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s="81" t="str">
        <f>IF(M147="",IFERROR(VLOOKUP($U147,scriv!$C$2:$AK$802,32,FALSE),""),M147)</f>
        <v/>
      </c>
      <c r="AI147" s="81" t="str">
        <f>IF(N147="",IFERROR(VLOOKUP($U147,scriv!$C$2:$AK$802,33,FALSE),""),N147)</f>
        <v/>
      </c>
      <c r="AJ147" s="81" t="str">
        <f>IF(O147="",IFERROR(VLOOKUP($U147,scriv!$C$2:$AK$802,34,FALSE),""),O147)</f>
        <v/>
      </c>
      <c r="AK147" s="81" t="str">
        <f>IF(P147="",IFERROR(VLOOKUP($U147,scriv!$C$2:$AK$802,35,FALSE),""),P147)</f>
        <v/>
      </c>
      <c r="AL147" s="242" t="str">
        <f t="shared" si="10"/>
        <v/>
      </c>
      <c r="AM147" s="240" t="str">
        <f t="shared" si="11"/>
        <v/>
      </c>
      <c r="AN147" s="242" t="str">
        <f t="shared" si="12"/>
        <v/>
      </c>
      <c r="AO147" s="240" t="str">
        <f t="shared" si="13"/>
        <v/>
      </c>
      <c r="AP147" s="242" t="str">
        <f t="shared" si="14"/>
        <v/>
      </c>
    </row>
    <row r="148" spans="1:42" ht="23" customHeigh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s="81" t="str">
        <f>IF(M148="",IFERROR(VLOOKUP($U148,scriv!$C$2:$AK$802,32,FALSE),""),M148)</f>
        <v/>
      </c>
      <c r="AI148" s="81" t="str">
        <f>IF(N148="",IFERROR(VLOOKUP($U148,scriv!$C$2:$AK$802,33,FALSE),""),N148)</f>
        <v/>
      </c>
      <c r="AJ148" s="81" t="str">
        <f>IF(O148="",IFERROR(VLOOKUP($U148,scriv!$C$2:$AK$802,34,FALSE),""),O148)</f>
        <v/>
      </c>
      <c r="AK148" s="81" t="str">
        <f>IF(P148="",IFERROR(VLOOKUP($U148,scriv!$C$2:$AK$802,35,FALSE),""),P148)</f>
        <v/>
      </c>
      <c r="AL148" s="242" t="str">
        <f t="shared" si="10"/>
        <v/>
      </c>
      <c r="AM148" s="240" t="str">
        <f t="shared" si="11"/>
        <v/>
      </c>
      <c r="AN148" s="242" t="str">
        <f t="shared" si="12"/>
        <v/>
      </c>
      <c r="AO148" s="240" t="str">
        <f t="shared" si="13"/>
        <v/>
      </c>
      <c r="AP148" s="242" t="str">
        <f t="shared" si="14"/>
        <v/>
      </c>
    </row>
    <row r="149" spans="1:42" ht="23" customHeigh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s="81" t="str">
        <f>IF(M149="",IFERROR(VLOOKUP($U149,scriv!$C$2:$AK$802,32,FALSE),""),M149)</f>
        <v/>
      </c>
      <c r="AI149" s="81" t="str">
        <f>IF(N149="",IFERROR(VLOOKUP($U149,scriv!$C$2:$AK$802,33,FALSE),""),N149)</f>
        <v/>
      </c>
      <c r="AJ149" s="81" t="str">
        <f>IF(O149="",IFERROR(VLOOKUP($U149,scriv!$C$2:$AK$802,34,FALSE),""),O149)</f>
        <v/>
      </c>
      <c r="AK149" s="81" t="str">
        <f>IF(P149="",IFERROR(VLOOKUP($U149,scriv!$C$2:$AK$802,35,FALSE),""),P149)</f>
        <v/>
      </c>
      <c r="AL149" s="242" t="str">
        <f t="shared" si="10"/>
        <v/>
      </c>
      <c r="AM149" s="240" t="str">
        <f t="shared" si="11"/>
        <v/>
      </c>
      <c r="AN149" s="242" t="str">
        <f t="shared" si="12"/>
        <v/>
      </c>
      <c r="AO149" s="240" t="str">
        <f t="shared" si="13"/>
        <v/>
      </c>
      <c r="AP149" s="242" t="str">
        <f t="shared" si="14"/>
        <v/>
      </c>
    </row>
    <row r="150" spans="1:42" ht="23" customHeigh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s="81" t="str">
        <f>IF(M150="",IFERROR(VLOOKUP($U150,scriv!$C$2:$AK$802,32,FALSE),""),M150)</f>
        <v/>
      </c>
      <c r="AI150" s="81" t="str">
        <f>IF(N150="",IFERROR(VLOOKUP($U150,scriv!$C$2:$AK$802,33,FALSE),""),N150)</f>
        <v/>
      </c>
      <c r="AJ150" s="81" t="str">
        <f>IF(O150="",IFERROR(VLOOKUP($U150,scriv!$C$2:$AK$802,34,FALSE),""),O150)</f>
        <v/>
      </c>
      <c r="AK150" s="81" t="str">
        <f>IF(P150="",IFERROR(VLOOKUP($U150,scriv!$C$2:$AK$802,35,FALSE),""),P150)</f>
        <v/>
      </c>
      <c r="AL150" s="242" t="str">
        <f t="shared" si="10"/>
        <v/>
      </c>
      <c r="AM150" s="240" t="str">
        <f t="shared" si="11"/>
        <v/>
      </c>
      <c r="AN150" s="242" t="str">
        <f t="shared" si="12"/>
        <v/>
      </c>
      <c r="AO150" s="240" t="str">
        <f t="shared" si="13"/>
        <v/>
      </c>
      <c r="AP150" s="242" t="str">
        <f t="shared" si="14"/>
        <v/>
      </c>
    </row>
    <row r="151" spans="1:42" ht="23" customHeigh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s="81" t="str">
        <f>IF(M151="",IFERROR(VLOOKUP($U151,scriv!$C$2:$AK$802,32,FALSE),""),M151)</f>
        <v/>
      </c>
      <c r="AI151" s="81" t="str">
        <f>IF(N151="",IFERROR(VLOOKUP($U151,scriv!$C$2:$AK$802,33,FALSE),""),N151)</f>
        <v/>
      </c>
      <c r="AJ151" s="81" t="str">
        <f>IF(O151="",IFERROR(VLOOKUP($U151,scriv!$C$2:$AK$802,34,FALSE),""),O151)</f>
        <v/>
      </c>
      <c r="AK151" s="81" t="str">
        <f>IF(P151="",IFERROR(VLOOKUP($U151,scriv!$C$2:$AK$802,35,FALSE),""),P151)</f>
        <v/>
      </c>
      <c r="AL151" s="242" t="str">
        <f t="shared" si="10"/>
        <v/>
      </c>
      <c r="AM151" s="240" t="str">
        <f t="shared" si="11"/>
        <v/>
      </c>
      <c r="AN151" s="242" t="str">
        <f t="shared" si="12"/>
        <v/>
      </c>
      <c r="AO151" s="240" t="str">
        <f t="shared" si="13"/>
        <v/>
      </c>
      <c r="AP151" s="242" t="str">
        <f t="shared" si="14"/>
        <v/>
      </c>
    </row>
    <row r="152" spans="1:42" ht="23" customHeigh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s="81" t="str">
        <f>IF(M152="",IFERROR(VLOOKUP($U152,scriv!$C$2:$AK$802,32,FALSE),""),M152)</f>
        <v/>
      </c>
      <c r="AI152" s="81" t="str">
        <f>IF(N152="",IFERROR(VLOOKUP($U152,scriv!$C$2:$AK$802,33,FALSE),""),N152)</f>
        <v/>
      </c>
      <c r="AJ152" s="81" t="str">
        <f>IF(O152="",IFERROR(VLOOKUP($U152,scriv!$C$2:$AK$802,34,FALSE),""),O152)</f>
        <v/>
      </c>
      <c r="AK152" s="81" t="str">
        <f>IF(P152="",IFERROR(VLOOKUP($U152,scriv!$C$2:$AK$802,35,FALSE),""),P152)</f>
        <v/>
      </c>
      <c r="AL152" s="242" t="str">
        <f t="shared" si="10"/>
        <v/>
      </c>
      <c r="AM152" s="240" t="str">
        <f t="shared" si="11"/>
        <v/>
      </c>
      <c r="AN152" s="242" t="str">
        <f t="shared" si="12"/>
        <v/>
      </c>
      <c r="AO152" s="240" t="str">
        <f t="shared" si="13"/>
        <v/>
      </c>
      <c r="AP152" s="242" t="str">
        <f t="shared" si="14"/>
        <v/>
      </c>
    </row>
    <row r="153" spans="1:42" ht="23" customHeigh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s="81" t="str">
        <f>IF(M153="",IFERROR(VLOOKUP($U153,scriv!$C$2:$AK$802,32,FALSE),""),M153)</f>
        <v/>
      </c>
      <c r="AI153" s="81" t="str">
        <f>IF(N153="",IFERROR(VLOOKUP($U153,scriv!$C$2:$AK$802,33,FALSE),""),N153)</f>
        <v/>
      </c>
      <c r="AJ153" s="81" t="str">
        <f>IF(O153="",IFERROR(VLOOKUP($U153,scriv!$C$2:$AK$802,34,FALSE),""),O153)</f>
        <v/>
      </c>
      <c r="AK153" s="81" t="str">
        <f>IF(P153="",IFERROR(VLOOKUP($U153,scriv!$C$2:$AK$802,35,FALSE),""),P153)</f>
        <v/>
      </c>
      <c r="AL153" s="242" t="str">
        <f t="shared" si="10"/>
        <v/>
      </c>
      <c r="AM153" s="240" t="str">
        <f t="shared" si="11"/>
        <v/>
      </c>
      <c r="AN153" s="242" t="str">
        <f t="shared" si="12"/>
        <v/>
      </c>
      <c r="AO153" s="240" t="str">
        <f t="shared" si="13"/>
        <v/>
      </c>
      <c r="AP153" s="242" t="str">
        <f t="shared" si="14"/>
        <v/>
      </c>
    </row>
    <row r="154" spans="1:42" ht="23" customHeigh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s="81" t="str">
        <f>IF(M154="",IFERROR(VLOOKUP($U154,scriv!$C$2:$AK$802,32,FALSE),""),M154)</f>
        <v/>
      </c>
      <c r="AI154" s="81" t="str">
        <f>IF(N154="",IFERROR(VLOOKUP($U154,scriv!$C$2:$AK$802,33,FALSE),""),N154)</f>
        <v/>
      </c>
      <c r="AJ154" s="81" t="str">
        <f>IF(O154="",IFERROR(VLOOKUP($U154,scriv!$C$2:$AK$802,34,FALSE),""),O154)</f>
        <v/>
      </c>
      <c r="AK154" s="81" t="str">
        <f>IF(P154="",IFERROR(VLOOKUP($U154,scriv!$C$2:$AK$802,35,FALSE),""),P154)</f>
        <v/>
      </c>
      <c r="AL154" s="242" t="str">
        <f t="shared" si="10"/>
        <v/>
      </c>
      <c r="AM154" s="240" t="str">
        <f t="shared" si="11"/>
        <v/>
      </c>
      <c r="AN154" s="242" t="str">
        <f t="shared" si="12"/>
        <v/>
      </c>
      <c r="AO154" s="240" t="str">
        <f t="shared" si="13"/>
        <v/>
      </c>
      <c r="AP154" s="242" t="str">
        <f t="shared" si="14"/>
        <v/>
      </c>
    </row>
    <row r="155" spans="1:42" ht="23" customHeigh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s="81" t="str">
        <f>IF(M155="",IFERROR(VLOOKUP($U155,scriv!$C$2:$AK$802,32,FALSE),""),M155)</f>
        <v/>
      </c>
      <c r="AI155" s="81" t="str">
        <f>IF(N155="",IFERROR(VLOOKUP($U155,scriv!$C$2:$AK$802,33,FALSE),""),N155)</f>
        <v/>
      </c>
      <c r="AJ155" s="81" t="str">
        <f>IF(O155="",IFERROR(VLOOKUP($U155,scriv!$C$2:$AK$802,34,FALSE),""),O155)</f>
        <v/>
      </c>
      <c r="AK155" s="81" t="str">
        <f>IF(P155="",IFERROR(VLOOKUP($U155,scriv!$C$2:$AK$802,35,FALSE),""),P155)</f>
        <v/>
      </c>
      <c r="AL155" s="242" t="str">
        <f t="shared" si="10"/>
        <v/>
      </c>
      <c r="AM155" s="240" t="str">
        <f t="shared" si="11"/>
        <v/>
      </c>
      <c r="AN155" s="242" t="str">
        <f t="shared" si="12"/>
        <v/>
      </c>
      <c r="AO155" s="240" t="str">
        <f t="shared" si="13"/>
        <v/>
      </c>
      <c r="AP155" s="242" t="str">
        <f t="shared" si="14"/>
        <v/>
      </c>
    </row>
    <row r="156" spans="1:42" ht="23" customHeigh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s="81" t="str">
        <f>IF(M156="",IFERROR(VLOOKUP($U156,scriv!$C$2:$AK$802,32,FALSE),""),M156)</f>
        <v/>
      </c>
      <c r="AI156" s="81" t="str">
        <f>IF(N156="",IFERROR(VLOOKUP($U156,scriv!$C$2:$AK$802,33,FALSE),""),N156)</f>
        <v/>
      </c>
      <c r="AJ156" s="81" t="str">
        <f>IF(O156="",IFERROR(VLOOKUP($U156,scriv!$C$2:$AK$802,34,FALSE),""),O156)</f>
        <v/>
      </c>
      <c r="AK156" s="81" t="str">
        <f>IF(P156="",IFERROR(VLOOKUP($U156,scriv!$C$2:$AK$802,35,FALSE),""),P156)</f>
        <v/>
      </c>
      <c r="AL156" s="242" t="str">
        <f t="shared" si="10"/>
        <v/>
      </c>
      <c r="AM156" s="240" t="str">
        <f t="shared" si="11"/>
        <v/>
      </c>
      <c r="AN156" s="242" t="str">
        <f t="shared" si="12"/>
        <v/>
      </c>
      <c r="AO156" s="240" t="str">
        <f t="shared" si="13"/>
        <v/>
      </c>
      <c r="AP156" s="242" t="str">
        <f t="shared" si="14"/>
        <v/>
      </c>
    </row>
    <row r="157" spans="1:42" ht="23" customHeigh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s="81" t="str">
        <f>IF(M157="",IFERROR(VLOOKUP($U157,scriv!$C$2:$AK$802,32,FALSE),""),M157)</f>
        <v/>
      </c>
      <c r="AI157" s="81" t="str">
        <f>IF(N157="",IFERROR(VLOOKUP($U157,scriv!$C$2:$AK$802,33,FALSE),""),N157)</f>
        <v/>
      </c>
      <c r="AJ157" s="81" t="str">
        <f>IF(O157="",IFERROR(VLOOKUP($U157,scriv!$C$2:$AK$802,34,FALSE),""),O157)</f>
        <v/>
      </c>
      <c r="AK157" s="81" t="str">
        <f>IF(P157="",IFERROR(VLOOKUP($U157,scriv!$C$2:$AK$802,35,FALSE),""),P157)</f>
        <v/>
      </c>
      <c r="AL157" s="242" t="str">
        <f t="shared" si="10"/>
        <v/>
      </c>
      <c r="AM157" s="240" t="str">
        <f t="shared" si="11"/>
        <v/>
      </c>
      <c r="AN157" s="242" t="str">
        <f t="shared" si="12"/>
        <v/>
      </c>
      <c r="AO157" s="240" t="str">
        <f t="shared" si="13"/>
        <v/>
      </c>
      <c r="AP157" s="242" t="str">
        <f t="shared" si="14"/>
        <v/>
      </c>
    </row>
    <row r="158" spans="1:42" ht="23" customHeigh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s="81" t="str">
        <f>IF(M158="",IFERROR(VLOOKUP($U158,scriv!$C$2:$AK$802,32,FALSE),""),M158)</f>
        <v/>
      </c>
      <c r="AI158" s="81" t="str">
        <f>IF(N158="",IFERROR(VLOOKUP($U158,scriv!$C$2:$AK$802,33,FALSE),""),N158)</f>
        <v/>
      </c>
      <c r="AJ158" s="81" t="str">
        <f>IF(O158="",IFERROR(VLOOKUP($U158,scriv!$C$2:$AK$802,34,FALSE),""),O158)</f>
        <v/>
      </c>
      <c r="AK158" s="81" t="str">
        <f>IF(P158="",IFERROR(VLOOKUP($U158,scriv!$C$2:$AK$802,35,FALSE),""),P158)</f>
        <v/>
      </c>
      <c r="AL158" s="242" t="str">
        <f t="shared" si="10"/>
        <v/>
      </c>
      <c r="AM158" s="240" t="str">
        <f t="shared" si="11"/>
        <v/>
      </c>
      <c r="AN158" s="242" t="str">
        <f t="shared" si="12"/>
        <v/>
      </c>
      <c r="AO158" s="240" t="str">
        <f t="shared" si="13"/>
        <v/>
      </c>
      <c r="AP158" s="242" t="str">
        <f t="shared" si="14"/>
        <v/>
      </c>
    </row>
    <row r="159" spans="1:42" ht="23" customHeigh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s="81" t="str">
        <f>IF(M159="",IFERROR(VLOOKUP($U159,scriv!$C$2:$AK$802,32,FALSE),""),M159)</f>
        <v/>
      </c>
      <c r="AI159" s="81" t="str">
        <f>IF(N159="",IFERROR(VLOOKUP($U159,scriv!$C$2:$AK$802,33,FALSE),""),N159)</f>
        <v/>
      </c>
      <c r="AJ159" s="81" t="str">
        <f>IF(O159="",IFERROR(VLOOKUP($U159,scriv!$C$2:$AK$802,34,FALSE),""),O159)</f>
        <v/>
      </c>
      <c r="AK159" s="81" t="str">
        <f>IF(P159="",IFERROR(VLOOKUP($U159,scriv!$C$2:$AK$802,35,FALSE),""),P159)</f>
        <v/>
      </c>
      <c r="AL159" s="242" t="str">
        <f t="shared" si="10"/>
        <v/>
      </c>
      <c r="AM159" s="240" t="str">
        <f t="shared" si="11"/>
        <v/>
      </c>
      <c r="AN159" s="242" t="str">
        <f t="shared" si="12"/>
        <v/>
      </c>
      <c r="AO159" s="240" t="str">
        <f t="shared" si="13"/>
        <v/>
      </c>
      <c r="AP159" s="242" t="str">
        <f t="shared" si="14"/>
        <v/>
      </c>
    </row>
    <row r="160" spans="1:42" ht="23" customHeigh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s="81" t="str">
        <f>IF(M160="",IFERROR(VLOOKUP($U160,scriv!$C$2:$AK$802,32,FALSE),""),M160)</f>
        <v/>
      </c>
      <c r="AI160" s="81" t="str">
        <f>IF(N160="",IFERROR(VLOOKUP($U160,scriv!$C$2:$AK$802,33,FALSE),""),N160)</f>
        <v/>
      </c>
      <c r="AJ160" s="81" t="str">
        <f>IF(O160="",IFERROR(VLOOKUP($U160,scriv!$C$2:$AK$802,34,FALSE),""),O160)</f>
        <v/>
      </c>
      <c r="AK160" s="81" t="str">
        <f>IF(P160="",IFERROR(VLOOKUP($U160,scriv!$C$2:$AK$802,35,FALSE),""),P160)</f>
        <v/>
      </c>
      <c r="AL160" s="242" t="str">
        <f t="shared" si="10"/>
        <v/>
      </c>
      <c r="AM160" s="240" t="str">
        <f t="shared" si="11"/>
        <v/>
      </c>
      <c r="AN160" s="242" t="str">
        <f t="shared" si="12"/>
        <v/>
      </c>
      <c r="AO160" s="240" t="str">
        <f t="shared" si="13"/>
        <v/>
      </c>
      <c r="AP160" s="242" t="str">
        <f t="shared" si="14"/>
        <v/>
      </c>
    </row>
    <row r="161" spans="1:42" ht="23" customHeigh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s="81" t="str">
        <f>IF(M161="",IFERROR(VLOOKUP($U161,scriv!$C$2:$AK$802,32,FALSE),""),M161)</f>
        <v/>
      </c>
      <c r="AI161" s="81" t="str">
        <f>IF(N161="",IFERROR(VLOOKUP($U161,scriv!$C$2:$AK$802,33,FALSE),""),N161)</f>
        <v/>
      </c>
      <c r="AJ161" s="81" t="str">
        <f>IF(O161="",IFERROR(VLOOKUP($U161,scriv!$C$2:$AK$802,34,FALSE),""),O161)</f>
        <v/>
      </c>
      <c r="AK161" s="81" t="str">
        <f>IF(P161="",IFERROR(VLOOKUP($U161,scriv!$C$2:$AK$802,35,FALSE),""),P161)</f>
        <v/>
      </c>
      <c r="AL161" s="242" t="str">
        <f t="shared" si="10"/>
        <v/>
      </c>
      <c r="AM161" s="240" t="str">
        <f t="shared" si="11"/>
        <v/>
      </c>
      <c r="AN161" s="242" t="str">
        <f t="shared" si="12"/>
        <v/>
      </c>
      <c r="AO161" s="240" t="str">
        <f t="shared" si="13"/>
        <v/>
      </c>
      <c r="AP161" s="242" t="str">
        <f t="shared" si="14"/>
        <v/>
      </c>
    </row>
    <row r="162" spans="1:42" ht="23" customHeigh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s="81" t="str">
        <f>IF(M162="",IFERROR(VLOOKUP($U162,scriv!$C$2:$AK$802,32,FALSE),""),M162)</f>
        <v/>
      </c>
      <c r="AI162" s="81" t="str">
        <f>IF(N162="",IFERROR(VLOOKUP($U162,scriv!$C$2:$AK$802,33,FALSE),""),N162)</f>
        <v/>
      </c>
      <c r="AJ162" s="81" t="str">
        <f>IF(O162="",IFERROR(VLOOKUP($U162,scriv!$C$2:$AK$802,34,FALSE),""),O162)</f>
        <v/>
      </c>
      <c r="AK162" s="81" t="str">
        <f>IF(P162="",IFERROR(VLOOKUP($U162,scriv!$C$2:$AK$802,35,FALSE),""),P162)</f>
        <v/>
      </c>
      <c r="AL162" s="242" t="str">
        <f t="shared" si="10"/>
        <v/>
      </c>
      <c r="AM162" s="240" t="str">
        <f t="shared" si="11"/>
        <v/>
      </c>
      <c r="AN162" s="242" t="str">
        <f t="shared" si="12"/>
        <v/>
      </c>
      <c r="AO162" s="240" t="str">
        <f t="shared" si="13"/>
        <v/>
      </c>
      <c r="AP162" s="242" t="str">
        <f t="shared" si="14"/>
        <v/>
      </c>
    </row>
    <row r="163" spans="1:42" ht="23" customHeigh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s="81" t="str">
        <f>IF(M163="",IFERROR(VLOOKUP($U163,scriv!$C$2:$AK$802,32,FALSE),""),M163)</f>
        <v/>
      </c>
      <c r="AI163" s="81" t="str">
        <f>IF(N163="",IFERROR(VLOOKUP($U163,scriv!$C$2:$AK$802,33,FALSE),""),N163)</f>
        <v/>
      </c>
      <c r="AJ163" s="81" t="str">
        <f>IF(O163="",IFERROR(VLOOKUP($U163,scriv!$C$2:$AK$802,34,FALSE),""),O163)</f>
        <v/>
      </c>
      <c r="AK163" s="81" t="str">
        <f>IF(P163="",IFERROR(VLOOKUP($U163,scriv!$C$2:$AK$802,35,FALSE),""),P163)</f>
        <v/>
      </c>
      <c r="AL163" s="242" t="str">
        <f t="shared" si="10"/>
        <v/>
      </c>
      <c r="AM163" s="240" t="str">
        <f t="shared" si="11"/>
        <v/>
      </c>
      <c r="AN163" s="242" t="str">
        <f t="shared" si="12"/>
        <v/>
      </c>
      <c r="AO163" s="240" t="str">
        <f t="shared" si="13"/>
        <v/>
      </c>
      <c r="AP163" s="242" t="str">
        <f t="shared" si="14"/>
        <v/>
      </c>
    </row>
    <row r="164" spans="1:42" ht="23" customHeigh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s="81" t="str">
        <f>IF(M164="",IFERROR(VLOOKUP($U164,scriv!$C$2:$AK$802,32,FALSE),""),M164)</f>
        <v/>
      </c>
      <c r="AI164" s="81" t="str">
        <f>IF(N164="",IFERROR(VLOOKUP($U164,scriv!$C$2:$AK$802,33,FALSE),""),N164)</f>
        <v/>
      </c>
      <c r="AJ164" s="81" t="str">
        <f>IF(O164="",IFERROR(VLOOKUP($U164,scriv!$C$2:$AK$802,34,FALSE),""),O164)</f>
        <v/>
      </c>
      <c r="AK164" s="81" t="str">
        <f>IF(P164="",IFERROR(VLOOKUP($U164,scriv!$C$2:$AK$802,35,FALSE),""),P164)</f>
        <v/>
      </c>
      <c r="AL164" s="242" t="str">
        <f t="shared" si="10"/>
        <v/>
      </c>
      <c r="AM164" s="240" t="str">
        <f t="shared" si="11"/>
        <v/>
      </c>
      <c r="AN164" s="242" t="str">
        <f t="shared" si="12"/>
        <v/>
      </c>
      <c r="AO164" s="240" t="str">
        <f t="shared" si="13"/>
        <v/>
      </c>
      <c r="AP164" s="242" t="str">
        <f t="shared" si="14"/>
        <v/>
      </c>
    </row>
    <row r="165" spans="1:42" ht="23" customHeigh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s="81" t="str">
        <f>IF(M165="",IFERROR(VLOOKUP($U165,scriv!$C$2:$AK$802,32,FALSE),""),M165)</f>
        <v/>
      </c>
      <c r="AI165" s="81" t="str">
        <f>IF(N165="",IFERROR(VLOOKUP($U165,scriv!$C$2:$AK$802,33,FALSE),""),N165)</f>
        <v/>
      </c>
      <c r="AJ165" s="81" t="str">
        <f>IF(O165="",IFERROR(VLOOKUP($U165,scriv!$C$2:$AK$802,34,FALSE),""),O165)</f>
        <v/>
      </c>
      <c r="AK165" s="81" t="str">
        <f>IF(P165="",IFERROR(VLOOKUP($U165,scriv!$C$2:$AK$802,35,FALSE),""),P165)</f>
        <v/>
      </c>
      <c r="AL165" s="242" t="str">
        <f t="shared" si="10"/>
        <v/>
      </c>
      <c r="AM165" s="240" t="str">
        <f t="shared" si="11"/>
        <v/>
      </c>
      <c r="AN165" s="242" t="str">
        <f t="shared" si="12"/>
        <v/>
      </c>
      <c r="AO165" s="240" t="str">
        <f t="shared" si="13"/>
        <v/>
      </c>
      <c r="AP165" s="242" t="str">
        <f t="shared" si="14"/>
        <v/>
      </c>
    </row>
    <row r="166" spans="1:42" ht="23" customHeigh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s="81" t="str">
        <f>IF(M166="",IFERROR(VLOOKUP($U166,scriv!$C$2:$AK$802,32,FALSE),""),M166)</f>
        <v/>
      </c>
      <c r="AI166" s="81" t="str">
        <f>IF(N166="",IFERROR(VLOOKUP($U166,scriv!$C$2:$AK$802,33,FALSE),""),N166)</f>
        <v/>
      </c>
      <c r="AJ166" s="81" t="str">
        <f>IF(O166="",IFERROR(VLOOKUP($U166,scriv!$C$2:$AK$802,34,FALSE),""),O166)</f>
        <v/>
      </c>
      <c r="AK166" s="81" t="str">
        <f>IF(P166="",IFERROR(VLOOKUP($U166,scriv!$C$2:$AK$802,35,FALSE),""),P166)</f>
        <v/>
      </c>
      <c r="AL166" s="242" t="str">
        <f t="shared" si="10"/>
        <v/>
      </c>
      <c r="AM166" s="240" t="str">
        <f t="shared" si="11"/>
        <v/>
      </c>
      <c r="AN166" s="242" t="str">
        <f t="shared" si="12"/>
        <v/>
      </c>
      <c r="AO166" s="240" t="str">
        <f t="shared" si="13"/>
        <v/>
      </c>
      <c r="AP166" s="242" t="str">
        <f t="shared" si="14"/>
        <v/>
      </c>
    </row>
    <row r="167" spans="1:42" ht="23" customHeigh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s="81" t="str">
        <f>IF(M167="",IFERROR(VLOOKUP($U167,scriv!$C$2:$AK$802,32,FALSE),""),M167)</f>
        <v/>
      </c>
      <c r="AI167" s="81" t="str">
        <f>IF(N167="",IFERROR(VLOOKUP($U167,scriv!$C$2:$AK$802,33,FALSE),""),N167)</f>
        <v/>
      </c>
      <c r="AJ167" s="81" t="str">
        <f>IF(O167="",IFERROR(VLOOKUP($U167,scriv!$C$2:$AK$802,34,FALSE),""),O167)</f>
        <v/>
      </c>
      <c r="AK167" s="81" t="str">
        <f>IF(P167="",IFERROR(VLOOKUP($U167,scriv!$C$2:$AK$802,35,FALSE),""),P167)</f>
        <v/>
      </c>
      <c r="AL167" s="242" t="str">
        <f t="shared" si="10"/>
        <v/>
      </c>
      <c r="AM167" s="240" t="str">
        <f t="shared" si="11"/>
        <v/>
      </c>
      <c r="AN167" s="242" t="str">
        <f t="shared" si="12"/>
        <v/>
      </c>
      <c r="AO167" s="240" t="str">
        <f t="shared" si="13"/>
        <v/>
      </c>
      <c r="AP167" s="242" t="str">
        <f t="shared" si="14"/>
        <v/>
      </c>
    </row>
    <row r="168" spans="1:42" ht="23" customHeigh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s="81" t="str">
        <f>IF(M168="",IFERROR(VLOOKUP($U168,scriv!$C$2:$AK$802,32,FALSE),""),M168)</f>
        <v/>
      </c>
      <c r="AI168" s="81" t="str">
        <f>IF(N168="",IFERROR(VLOOKUP($U168,scriv!$C$2:$AK$802,33,FALSE),""),N168)</f>
        <v/>
      </c>
      <c r="AJ168" s="81" t="str">
        <f>IF(O168="",IFERROR(VLOOKUP($U168,scriv!$C$2:$AK$802,34,FALSE),""),O168)</f>
        <v/>
      </c>
      <c r="AK168" s="81" t="str">
        <f>IF(P168="",IFERROR(VLOOKUP($U168,scriv!$C$2:$AK$802,35,FALSE),""),P168)</f>
        <v/>
      </c>
      <c r="AL168" s="242" t="str">
        <f t="shared" si="10"/>
        <v/>
      </c>
      <c r="AM168" s="240" t="str">
        <f t="shared" si="11"/>
        <v/>
      </c>
      <c r="AN168" s="242" t="str">
        <f t="shared" si="12"/>
        <v/>
      </c>
      <c r="AO168" s="240" t="str">
        <f t="shared" si="13"/>
        <v/>
      </c>
      <c r="AP168" s="242" t="str">
        <f t="shared" si="14"/>
        <v/>
      </c>
    </row>
    <row r="169" spans="1:42" ht="23" customHeigh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s="81" t="str">
        <f>IF(M169="",IFERROR(VLOOKUP($U169,scriv!$C$2:$AK$802,32,FALSE),""),M169)</f>
        <v/>
      </c>
      <c r="AI169" s="81" t="str">
        <f>IF(N169="",IFERROR(VLOOKUP($U169,scriv!$C$2:$AK$802,33,FALSE),""),N169)</f>
        <v/>
      </c>
      <c r="AJ169" s="81" t="str">
        <f>IF(O169="",IFERROR(VLOOKUP($U169,scriv!$C$2:$AK$802,34,FALSE),""),O169)</f>
        <v/>
      </c>
      <c r="AK169" s="81" t="str">
        <f>IF(P169="",IFERROR(VLOOKUP($U169,scriv!$C$2:$AK$802,35,FALSE),""),P169)</f>
        <v/>
      </c>
      <c r="AL169" s="242" t="str">
        <f t="shared" si="10"/>
        <v/>
      </c>
      <c r="AM169" s="240" t="str">
        <f t="shared" si="11"/>
        <v/>
      </c>
      <c r="AN169" s="242" t="str">
        <f t="shared" si="12"/>
        <v/>
      </c>
      <c r="AO169" s="240" t="str">
        <f t="shared" si="13"/>
        <v/>
      </c>
      <c r="AP169" s="242" t="str">
        <f t="shared" si="14"/>
        <v/>
      </c>
    </row>
    <row r="170" spans="1:42" ht="23" customHeigh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s="81" t="str">
        <f>IF(M170="",IFERROR(VLOOKUP($U170,scriv!$C$2:$AK$802,32,FALSE),""),M170)</f>
        <v/>
      </c>
      <c r="AI170" s="81" t="str">
        <f>IF(N170="",IFERROR(VLOOKUP($U170,scriv!$C$2:$AK$802,33,FALSE),""),N170)</f>
        <v/>
      </c>
      <c r="AJ170" s="81" t="str">
        <f>IF(O170="",IFERROR(VLOOKUP($U170,scriv!$C$2:$AK$802,34,FALSE),""),O170)</f>
        <v/>
      </c>
      <c r="AK170" s="81" t="str">
        <f>IF(P170="",IFERROR(VLOOKUP($U170,scriv!$C$2:$AK$802,35,FALSE),""),P170)</f>
        <v/>
      </c>
      <c r="AL170" s="242" t="str">
        <f t="shared" si="10"/>
        <v/>
      </c>
      <c r="AM170" s="240" t="str">
        <f t="shared" si="11"/>
        <v/>
      </c>
      <c r="AN170" s="242" t="str">
        <f t="shared" si="12"/>
        <v/>
      </c>
      <c r="AO170" s="240" t="str">
        <f t="shared" si="13"/>
        <v/>
      </c>
      <c r="AP170" s="242" t="str">
        <f t="shared" si="14"/>
        <v/>
      </c>
    </row>
    <row r="171" spans="1:42" ht="23" customHeigh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s="81" t="str">
        <f>IF(M171="",IFERROR(VLOOKUP($U171,scriv!$C$2:$AK$802,32,FALSE),""),M171)</f>
        <v/>
      </c>
      <c r="AI171" s="81" t="str">
        <f>IF(N171="",IFERROR(VLOOKUP($U171,scriv!$C$2:$AK$802,33,FALSE),""),N171)</f>
        <v/>
      </c>
      <c r="AJ171" s="81" t="str">
        <f>IF(O171="",IFERROR(VLOOKUP($U171,scriv!$C$2:$AK$802,34,FALSE),""),O171)</f>
        <v/>
      </c>
      <c r="AK171" s="81" t="str">
        <f>IF(P171="",IFERROR(VLOOKUP($U171,scriv!$C$2:$AK$802,35,FALSE),""),P171)</f>
        <v/>
      </c>
      <c r="AL171" s="242" t="str">
        <f t="shared" si="10"/>
        <v/>
      </c>
      <c r="AM171" s="240" t="str">
        <f t="shared" si="11"/>
        <v/>
      </c>
      <c r="AN171" s="242" t="str">
        <f t="shared" si="12"/>
        <v/>
      </c>
      <c r="AO171" s="240" t="str">
        <f t="shared" si="13"/>
        <v/>
      </c>
      <c r="AP171" s="242" t="str">
        <f t="shared" si="14"/>
        <v/>
      </c>
    </row>
    <row r="172" spans="1:42" ht="23" customHeigh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s="81" t="str">
        <f>IF(M172="",IFERROR(VLOOKUP($U172,scriv!$C$2:$AK$802,32,FALSE),""),M172)</f>
        <v/>
      </c>
      <c r="AI172" s="81" t="str">
        <f>IF(N172="",IFERROR(VLOOKUP($U172,scriv!$C$2:$AK$802,33,FALSE),""),N172)</f>
        <v/>
      </c>
      <c r="AJ172" s="81" t="str">
        <f>IF(O172="",IFERROR(VLOOKUP($U172,scriv!$C$2:$AK$802,34,FALSE),""),O172)</f>
        <v/>
      </c>
      <c r="AK172" s="81" t="str">
        <f>IF(P172="",IFERROR(VLOOKUP($U172,scriv!$C$2:$AK$802,35,FALSE),""),P172)</f>
        <v/>
      </c>
      <c r="AL172" s="242" t="str">
        <f t="shared" si="10"/>
        <v/>
      </c>
      <c r="AM172" s="240" t="str">
        <f t="shared" si="11"/>
        <v/>
      </c>
      <c r="AN172" s="242" t="str">
        <f t="shared" si="12"/>
        <v/>
      </c>
      <c r="AO172" s="240" t="str">
        <f t="shared" si="13"/>
        <v/>
      </c>
      <c r="AP172" s="242" t="str">
        <f t="shared" si="14"/>
        <v/>
      </c>
    </row>
    <row r="173" spans="1:42" ht="23" customHeigh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s="81" t="str">
        <f>IF(M173="",IFERROR(VLOOKUP($U173,scriv!$C$2:$AK$802,32,FALSE),""),M173)</f>
        <v/>
      </c>
      <c r="AI173" s="81" t="str">
        <f>IF(N173="",IFERROR(VLOOKUP($U173,scriv!$C$2:$AK$802,33,FALSE),""),N173)</f>
        <v/>
      </c>
      <c r="AJ173" s="81" t="str">
        <f>IF(O173="",IFERROR(VLOOKUP($U173,scriv!$C$2:$AK$802,34,FALSE),""),O173)</f>
        <v/>
      </c>
      <c r="AK173" s="81" t="str">
        <f>IF(P173="",IFERROR(VLOOKUP($U173,scriv!$C$2:$AK$802,35,FALSE),""),P173)</f>
        <v/>
      </c>
      <c r="AL173" s="242" t="str">
        <f t="shared" si="10"/>
        <v/>
      </c>
      <c r="AM173" s="240" t="str">
        <f t="shared" si="11"/>
        <v/>
      </c>
      <c r="AN173" s="242" t="str">
        <f t="shared" si="12"/>
        <v/>
      </c>
      <c r="AO173" s="240" t="str">
        <f t="shared" si="13"/>
        <v/>
      </c>
      <c r="AP173" s="242" t="str">
        <f t="shared" si="14"/>
        <v/>
      </c>
    </row>
    <row r="174" spans="1:42" ht="23" customHeigh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s="81" t="str">
        <f>IF(M174="",IFERROR(VLOOKUP($U174,scriv!$C$2:$AK$802,32,FALSE),""),M174)</f>
        <v/>
      </c>
      <c r="AI174" s="81" t="str">
        <f>IF(N174="",IFERROR(VLOOKUP($U174,scriv!$C$2:$AK$802,33,FALSE),""),N174)</f>
        <v/>
      </c>
      <c r="AJ174" s="81" t="str">
        <f>IF(O174="",IFERROR(VLOOKUP($U174,scriv!$C$2:$AK$802,34,FALSE),""),O174)</f>
        <v/>
      </c>
      <c r="AK174" s="81" t="str">
        <f>IF(P174="",IFERROR(VLOOKUP($U174,scriv!$C$2:$AK$802,35,FALSE),""),P174)</f>
        <v/>
      </c>
      <c r="AL174" s="242" t="str">
        <f t="shared" si="10"/>
        <v/>
      </c>
      <c r="AM174" s="240" t="str">
        <f t="shared" si="11"/>
        <v/>
      </c>
      <c r="AN174" s="242" t="str">
        <f t="shared" si="12"/>
        <v/>
      </c>
      <c r="AO174" s="240" t="str">
        <f t="shared" si="13"/>
        <v/>
      </c>
      <c r="AP174" s="242" t="str">
        <f t="shared" si="14"/>
        <v/>
      </c>
    </row>
    <row r="175" spans="1:42" ht="23" customHeigh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s="81" t="str">
        <f>IF(M175="",IFERROR(VLOOKUP($U175,scriv!$C$2:$AK$802,32,FALSE),""),M175)</f>
        <v/>
      </c>
      <c r="AI175" s="81" t="str">
        <f>IF(N175="",IFERROR(VLOOKUP($U175,scriv!$C$2:$AK$802,33,FALSE),""),N175)</f>
        <v/>
      </c>
      <c r="AJ175" s="81" t="str">
        <f>IF(O175="",IFERROR(VLOOKUP($U175,scriv!$C$2:$AK$802,34,FALSE),""),O175)</f>
        <v/>
      </c>
      <c r="AK175" s="81" t="str">
        <f>IF(P175="",IFERROR(VLOOKUP($U175,scriv!$C$2:$AK$802,35,FALSE),""),P175)</f>
        <v/>
      </c>
      <c r="AL175" s="242" t="str">
        <f t="shared" si="10"/>
        <v/>
      </c>
      <c r="AM175" s="240" t="str">
        <f t="shared" si="11"/>
        <v/>
      </c>
      <c r="AN175" s="242" t="str">
        <f t="shared" si="12"/>
        <v/>
      </c>
      <c r="AO175" s="240" t="str">
        <f t="shared" si="13"/>
        <v/>
      </c>
      <c r="AP175" s="242" t="str">
        <f t="shared" si="14"/>
        <v/>
      </c>
    </row>
    <row r="176" spans="1:42" ht="23" customHeigh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s="81" t="str">
        <f>IF(M176="",IFERROR(VLOOKUP($U176,scriv!$C$2:$AK$802,32,FALSE),""),M176)</f>
        <v/>
      </c>
      <c r="AI176" s="81" t="str">
        <f>IF(N176="",IFERROR(VLOOKUP($U176,scriv!$C$2:$AK$802,33,FALSE),""),N176)</f>
        <v/>
      </c>
      <c r="AJ176" s="81" t="str">
        <f>IF(O176="",IFERROR(VLOOKUP($U176,scriv!$C$2:$AK$802,34,FALSE),""),O176)</f>
        <v/>
      </c>
      <c r="AK176" s="81" t="str">
        <f>IF(P176="",IFERROR(VLOOKUP($U176,scriv!$C$2:$AK$802,35,FALSE),""),P176)</f>
        <v/>
      </c>
      <c r="AL176" s="242" t="str">
        <f t="shared" si="10"/>
        <v/>
      </c>
      <c r="AM176" s="240" t="str">
        <f t="shared" si="11"/>
        <v/>
      </c>
      <c r="AN176" s="242" t="str">
        <f t="shared" si="12"/>
        <v/>
      </c>
      <c r="AO176" s="240" t="str">
        <f t="shared" si="13"/>
        <v/>
      </c>
      <c r="AP176" s="242" t="str">
        <f t="shared" si="14"/>
        <v/>
      </c>
    </row>
    <row r="177" spans="1:42" ht="23" customHeigh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s="81" t="str">
        <f>IF(M177="",IFERROR(VLOOKUP($U177,scriv!$C$2:$AK$802,32,FALSE),""),M177)</f>
        <v/>
      </c>
      <c r="AI177" s="81" t="str">
        <f>IF(N177="",IFERROR(VLOOKUP($U177,scriv!$C$2:$AK$802,33,FALSE),""),N177)</f>
        <v/>
      </c>
      <c r="AJ177" s="81" t="str">
        <f>IF(O177="",IFERROR(VLOOKUP($U177,scriv!$C$2:$AK$802,34,FALSE),""),O177)</f>
        <v/>
      </c>
      <c r="AK177" s="81" t="str">
        <f>IF(P177="",IFERROR(VLOOKUP($U177,scriv!$C$2:$AK$802,35,FALSE),""),P177)</f>
        <v/>
      </c>
      <c r="AL177" s="242" t="str">
        <f t="shared" si="10"/>
        <v/>
      </c>
      <c r="AM177" s="240" t="str">
        <f t="shared" si="11"/>
        <v/>
      </c>
      <c r="AN177" s="242" t="str">
        <f t="shared" si="12"/>
        <v/>
      </c>
      <c r="AO177" s="240" t="str">
        <f t="shared" si="13"/>
        <v/>
      </c>
      <c r="AP177" s="242" t="str">
        <f t="shared" si="14"/>
        <v/>
      </c>
    </row>
    <row r="178" spans="1:42" ht="23" customHeigh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s="81" t="str">
        <f>IF(M178="",IFERROR(VLOOKUP($U178,scriv!$C$2:$AK$802,32,FALSE),""),M178)</f>
        <v/>
      </c>
      <c r="AI178" s="81" t="str">
        <f>IF(N178="",IFERROR(VLOOKUP($U178,scriv!$C$2:$AK$802,33,FALSE),""),N178)</f>
        <v/>
      </c>
      <c r="AJ178" s="81" t="str">
        <f>IF(O178="",IFERROR(VLOOKUP($U178,scriv!$C$2:$AK$802,34,FALSE),""),O178)</f>
        <v/>
      </c>
      <c r="AK178" s="81" t="str">
        <f>IF(P178="",IFERROR(VLOOKUP($U178,scriv!$C$2:$AK$802,35,FALSE),""),P178)</f>
        <v/>
      </c>
      <c r="AL178" s="242" t="str">
        <f t="shared" si="10"/>
        <v/>
      </c>
      <c r="AM178" s="240" t="str">
        <f t="shared" si="11"/>
        <v/>
      </c>
      <c r="AN178" s="242" t="str">
        <f t="shared" si="12"/>
        <v/>
      </c>
      <c r="AO178" s="240" t="str">
        <f t="shared" si="13"/>
        <v/>
      </c>
      <c r="AP178" s="242" t="str">
        <f t="shared" si="14"/>
        <v/>
      </c>
    </row>
    <row r="179" spans="1:42" ht="23" customHeigh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s="81" t="str">
        <f>IF(M179="",IFERROR(VLOOKUP($U179,scriv!$C$2:$AK$802,32,FALSE),""),M179)</f>
        <v/>
      </c>
      <c r="AI179" s="81" t="str">
        <f>IF(N179="",IFERROR(VLOOKUP($U179,scriv!$C$2:$AK$802,33,FALSE),""),N179)</f>
        <v/>
      </c>
      <c r="AJ179" s="81" t="str">
        <f>IF(O179="",IFERROR(VLOOKUP($U179,scriv!$C$2:$AK$802,34,FALSE),""),O179)</f>
        <v/>
      </c>
      <c r="AK179" s="81" t="str">
        <f>IF(P179="",IFERROR(VLOOKUP($U179,scriv!$C$2:$AK$802,35,FALSE),""),P179)</f>
        <v/>
      </c>
      <c r="AL179" s="242" t="str">
        <f t="shared" si="10"/>
        <v/>
      </c>
      <c r="AM179" s="240" t="str">
        <f t="shared" si="11"/>
        <v/>
      </c>
      <c r="AN179" s="242" t="str">
        <f t="shared" si="12"/>
        <v/>
      </c>
      <c r="AO179" s="240" t="str">
        <f t="shared" si="13"/>
        <v/>
      </c>
      <c r="AP179" s="242" t="str">
        <f t="shared" si="14"/>
        <v/>
      </c>
    </row>
    <row r="180" spans="1:42" ht="23" customHeigh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s="81" t="str">
        <f>IF(M180="",IFERROR(VLOOKUP($U180,scriv!$C$2:$AK$802,32,FALSE),""),M180)</f>
        <v/>
      </c>
      <c r="AI180" s="81" t="str">
        <f>IF(N180="",IFERROR(VLOOKUP($U180,scriv!$C$2:$AK$802,33,FALSE),""),N180)</f>
        <v/>
      </c>
      <c r="AJ180" s="81" t="str">
        <f>IF(O180="",IFERROR(VLOOKUP($U180,scriv!$C$2:$AK$802,34,FALSE),""),O180)</f>
        <v/>
      </c>
      <c r="AK180" s="81" t="str">
        <f>IF(P180="",IFERROR(VLOOKUP($U180,scriv!$C$2:$AK$802,35,FALSE),""),P180)</f>
        <v/>
      </c>
      <c r="AL180" s="242" t="str">
        <f t="shared" si="10"/>
        <v/>
      </c>
      <c r="AM180" s="240" t="str">
        <f t="shared" si="11"/>
        <v/>
      </c>
      <c r="AN180" s="242" t="str">
        <f t="shared" si="12"/>
        <v/>
      </c>
      <c r="AO180" s="240" t="str">
        <f t="shared" si="13"/>
        <v/>
      </c>
      <c r="AP180" s="242" t="str">
        <f t="shared" si="14"/>
        <v/>
      </c>
    </row>
    <row r="181" spans="1:42" ht="23" customHeigh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s="81" t="str">
        <f>IF(M181="",IFERROR(VLOOKUP($U181,scriv!$C$2:$AK$802,32,FALSE),""),M181)</f>
        <v/>
      </c>
      <c r="AI181" s="81" t="str">
        <f>IF(N181="",IFERROR(VLOOKUP($U181,scriv!$C$2:$AK$802,33,FALSE),""),N181)</f>
        <v/>
      </c>
      <c r="AJ181" s="81" t="str">
        <f>IF(O181="",IFERROR(VLOOKUP($U181,scriv!$C$2:$AK$802,34,FALSE),""),O181)</f>
        <v/>
      </c>
      <c r="AK181" s="81" t="str">
        <f>IF(P181="",IFERROR(VLOOKUP($U181,scriv!$C$2:$AK$802,35,FALSE),""),P181)</f>
        <v/>
      </c>
      <c r="AL181" s="242" t="str">
        <f t="shared" si="10"/>
        <v/>
      </c>
      <c r="AM181" s="240" t="str">
        <f t="shared" si="11"/>
        <v/>
      </c>
      <c r="AN181" s="242" t="str">
        <f t="shared" si="12"/>
        <v/>
      </c>
      <c r="AO181" s="240" t="str">
        <f t="shared" si="13"/>
        <v/>
      </c>
      <c r="AP181" s="242" t="str">
        <f t="shared" si="14"/>
        <v/>
      </c>
    </row>
    <row r="182" spans="1:42" ht="23" customHeigh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s="81" t="str">
        <f>IF(M182="",IFERROR(VLOOKUP($U182,scriv!$C$2:$AK$802,32,FALSE),""),M182)</f>
        <v/>
      </c>
      <c r="AI182" s="81" t="str">
        <f>IF(N182="",IFERROR(VLOOKUP($U182,scriv!$C$2:$AK$802,33,FALSE),""),N182)</f>
        <v/>
      </c>
      <c r="AJ182" s="81" t="str">
        <f>IF(O182="",IFERROR(VLOOKUP($U182,scriv!$C$2:$AK$802,34,FALSE),""),O182)</f>
        <v/>
      </c>
      <c r="AK182" s="81" t="str">
        <f>IF(P182="",IFERROR(VLOOKUP($U182,scriv!$C$2:$AK$802,35,FALSE),""),P182)</f>
        <v/>
      </c>
      <c r="AL182" s="242" t="str">
        <f t="shared" si="10"/>
        <v/>
      </c>
      <c r="AM182" s="240" t="str">
        <f t="shared" si="11"/>
        <v/>
      </c>
      <c r="AN182" s="242" t="str">
        <f t="shared" si="12"/>
        <v/>
      </c>
      <c r="AO182" s="240" t="str">
        <f t="shared" si="13"/>
        <v/>
      </c>
      <c r="AP182" s="242" t="str">
        <f t="shared" si="14"/>
        <v/>
      </c>
    </row>
    <row r="183" spans="1:42" ht="23" customHeigh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s="81" t="str">
        <f>IF(M183="",IFERROR(VLOOKUP($U183,scriv!$C$2:$AK$802,32,FALSE),""),M183)</f>
        <v/>
      </c>
      <c r="AI183" s="81" t="str">
        <f>IF(N183="",IFERROR(VLOOKUP($U183,scriv!$C$2:$AK$802,33,FALSE),""),N183)</f>
        <v/>
      </c>
      <c r="AJ183" s="81" t="str">
        <f>IF(O183="",IFERROR(VLOOKUP($U183,scriv!$C$2:$AK$802,34,FALSE),""),O183)</f>
        <v/>
      </c>
      <c r="AK183" s="81" t="str">
        <f>IF(P183="",IFERROR(VLOOKUP($U183,scriv!$C$2:$AK$802,35,FALSE),""),P183)</f>
        <v/>
      </c>
      <c r="AL183" s="242" t="str">
        <f t="shared" si="10"/>
        <v/>
      </c>
      <c r="AM183" s="240" t="str">
        <f t="shared" si="11"/>
        <v/>
      </c>
      <c r="AN183" s="242" t="str">
        <f t="shared" si="12"/>
        <v/>
      </c>
      <c r="AO183" s="240" t="str">
        <f t="shared" si="13"/>
        <v/>
      </c>
      <c r="AP183" s="242" t="str">
        <f t="shared" si="14"/>
        <v/>
      </c>
    </row>
    <row r="184" spans="1:42" ht="23" customHeigh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s="81" t="str">
        <f>IF(M184="",IFERROR(VLOOKUP($U184,scriv!$C$2:$AK$802,32,FALSE),""),M184)</f>
        <v/>
      </c>
      <c r="AI184" s="81" t="str">
        <f>IF(N184="",IFERROR(VLOOKUP($U184,scriv!$C$2:$AK$802,33,FALSE),""),N184)</f>
        <v/>
      </c>
      <c r="AJ184" s="81" t="str">
        <f>IF(O184="",IFERROR(VLOOKUP($U184,scriv!$C$2:$AK$802,34,FALSE),""),O184)</f>
        <v/>
      </c>
      <c r="AK184" s="81" t="str">
        <f>IF(P184="",IFERROR(VLOOKUP($U184,scriv!$C$2:$AK$802,35,FALSE),""),P184)</f>
        <v/>
      </c>
      <c r="AL184" s="242" t="str">
        <f t="shared" si="10"/>
        <v/>
      </c>
      <c r="AM184" s="240" t="str">
        <f t="shared" si="11"/>
        <v/>
      </c>
      <c r="AN184" s="242" t="str">
        <f t="shared" si="12"/>
        <v/>
      </c>
      <c r="AO184" s="240" t="str">
        <f t="shared" si="13"/>
        <v/>
      </c>
      <c r="AP184" s="242" t="str">
        <f t="shared" si="14"/>
        <v/>
      </c>
    </row>
    <row r="185" spans="1:42" ht="23" customHeigh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s="81" t="str">
        <f>IF(M185="",IFERROR(VLOOKUP($U185,scriv!$C$2:$AK$802,32,FALSE),""),M185)</f>
        <v/>
      </c>
      <c r="AI185" s="81" t="str">
        <f>IF(N185="",IFERROR(VLOOKUP($U185,scriv!$C$2:$AK$802,33,FALSE),""),N185)</f>
        <v/>
      </c>
      <c r="AJ185" s="81" t="str">
        <f>IF(O185="",IFERROR(VLOOKUP($U185,scriv!$C$2:$AK$802,34,FALSE),""),O185)</f>
        <v/>
      </c>
      <c r="AK185" s="81" t="str">
        <f>IF(P185="",IFERROR(VLOOKUP($U185,scriv!$C$2:$AK$802,35,FALSE),""),P185)</f>
        <v/>
      </c>
      <c r="AL185" s="242" t="str">
        <f t="shared" si="10"/>
        <v/>
      </c>
      <c r="AM185" s="240" t="str">
        <f t="shared" si="11"/>
        <v/>
      </c>
      <c r="AN185" s="242" t="str">
        <f t="shared" si="12"/>
        <v/>
      </c>
      <c r="AO185" s="240" t="str">
        <f t="shared" si="13"/>
        <v/>
      </c>
      <c r="AP185" s="242" t="str">
        <f t="shared" si="14"/>
        <v/>
      </c>
    </row>
    <row r="186" spans="1:42" ht="23" customHeigh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s="81" t="str">
        <f>IF(M186="",IFERROR(VLOOKUP($U186,scriv!$C$2:$AK$802,32,FALSE),""),M186)</f>
        <v/>
      </c>
      <c r="AI186" s="81" t="str">
        <f>IF(N186="",IFERROR(VLOOKUP($U186,scriv!$C$2:$AK$802,33,FALSE),""),N186)</f>
        <v/>
      </c>
      <c r="AJ186" s="81" t="str">
        <f>IF(O186="",IFERROR(VLOOKUP($U186,scriv!$C$2:$AK$802,34,FALSE),""),O186)</f>
        <v/>
      </c>
      <c r="AK186" s="81" t="str">
        <f>IF(P186="",IFERROR(VLOOKUP($U186,scriv!$C$2:$AK$802,35,FALSE),""),P186)</f>
        <v/>
      </c>
      <c r="AL186" s="242" t="str">
        <f t="shared" si="10"/>
        <v/>
      </c>
      <c r="AM186" s="240" t="str">
        <f t="shared" si="11"/>
        <v/>
      </c>
      <c r="AN186" s="242" t="str">
        <f t="shared" si="12"/>
        <v/>
      </c>
      <c r="AO186" s="240" t="str">
        <f t="shared" si="13"/>
        <v/>
      </c>
      <c r="AP186" s="242" t="str">
        <f t="shared" si="14"/>
        <v/>
      </c>
    </row>
    <row r="187" spans="1:42" ht="23" customHeigh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s="81" t="str">
        <f>IF(M187="",IFERROR(VLOOKUP($U187,scriv!$C$2:$AK$802,32,FALSE),""),M187)</f>
        <v/>
      </c>
      <c r="AI187" s="81" t="str">
        <f>IF(N187="",IFERROR(VLOOKUP($U187,scriv!$C$2:$AK$802,33,FALSE),""),N187)</f>
        <v/>
      </c>
      <c r="AJ187" s="81" t="str">
        <f>IF(O187="",IFERROR(VLOOKUP($U187,scriv!$C$2:$AK$802,34,FALSE),""),O187)</f>
        <v/>
      </c>
      <c r="AK187" s="81" t="str">
        <f>IF(P187="",IFERROR(VLOOKUP($U187,scriv!$C$2:$AK$802,35,FALSE),""),P187)</f>
        <v/>
      </c>
      <c r="AL187" s="242" t="str">
        <f t="shared" si="10"/>
        <v/>
      </c>
      <c r="AM187" s="240" t="str">
        <f t="shared" si="11"/>
        <v/>
      </c>
      <c r="AN187" s="242" t="str">
        <f t="shared" si="12"/>
        <v/>
      </c>
      <c r="AO187" s="240" t="str">
        <f t="shared" si="13"/>
        <v/>
      </c>
      <c r="AP187" s="242" t="str">
        <f t="shared" si="14"/>
        <v/>
      </c>
    </row>
    <row r="188" spans="1:42" ht="23" customHeigh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s="81" t="str">
        <f>IF(M188="",IFERROR(VLOOKUP($U188,scriv!$C$2:$AK$802,32,FALSE),""),M188)</f>
        <v/>
      </c>
      <c r="AI188" s="81" t="str">
        <f>IF(N188="",IFERROR(VLOOKUP($U188,scriv!$C$2:$AK$802,33,FALSE),""),N188)</f>
        <v/>
      </c>
      <c r="AJ188" s="81" t="str">
        <f>IF(O188="",IFERROR(VLOOKUP($U188,scriv!$C$2:$AK$802,34,FALSE),""),O188)</f>
        <v/>
      </c>
      <c r="AK188" s="81" t="str">
        <f>IF(P188="",IFERROR(VLOOKUP($U188,scriv!$C$2:$AK$802,35,FALSE),""),P188)</f>
        <v/>
      </c>
      <c r="AL188" s="242" t="str">
        <f t="shared" si="10"/>
        <v/>
      </c>
      <c r="AM188" s="240" t="str">
        <f t="shared" si="11"/>
        <v/>
      </c>
      <c r="AN188" s="242" t="str">
        <f t="shared" si="12"/>
        <v/>
      </c>
      <c r="AO188" s="240" t="str">
        <f t="shared" si="13"/>
        <v/>
      </c>
      <c r="AP188" s="242" t="str">
        <f t="shared" si="14"/>
        <v/>
      </c>
    </row>
    <row r="189" spans="1:42" ht="23" customHeigh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s="81" t="str">
        <f>IF(M189="",IFERROR(VLOOKUP($U189,scriv!$C$2:$AK$802,32,FALSE),""),M189)</f>
        <v/>
      </c>
      <c r="AI189" s="81" t="str">
        <f>IF(N189="",IFERROR(VLOOKUP($U189,scriv!$C$2:$AK$802,33,FALSE),""),N189)</f>
        <v/>
      </c>
      <c r="AJ189" s="81" t="str">
        <f>IF(O189="",IFERROR(VLOOKUP($U189,scriv!$C$2:$AK$802,34,FALSE),""),O189)</f>
        <v/>
      </c>
      <c r="AK189" s="81" t="str">
        <f>IF(P189="",IFERROR(VLOOKUP($U189,scriv!$C$2:$AK$802,35,FALSE),""),P189)</f>
        <v/>
      </c>
      <c r="AL189" s="242" t="str">
        <f t="shared" si="10"/>
        <v/>
      </c>
      <c r="AM189" s="240" t="str">
        <f t="shared" si="11"/>
        <v/>
      </c>
      <c r="AN189" s="242" t="str">
        <f t="shared" si="12"/>
        <v/>
      </c>
      <c r="AO189" s="240" t="str">
        <f t="shared" si="13"/>
        <v/>
      </c>
      <c r="AP189" s="242" t="str">
        <f t="shared" si="14"/>
        <v/>
      </c>
    </row>
    <row r="190" spans="1:42" ht="23" customHeigh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s="81" t="str">
        <f>IF(M190="",IFERROR(VLOOKUP($U190,scriv!$C$2:$AK$802,32,FALSE),""),M190)</f>
        <v/>
      </c>
      <c r="AI190" s="81" t="str">
        <f>IF(N190="",IFERROR(VLOOKUP($U190,scriv!$C$2:$AK$802,33,FALSE),""),N190)</f>
        <v/>
      </c>
      <c r="AJ190" s="81" t="str">
        <f>IF(O190="",IFERROR(VLOOKUP($U190,scriv!$C$2:$AK$802,34,FALSE),""),O190)</f>
        <v/>
      </c>
      <c r="AK190" s="81" t="str">
        <f>IF(P190="",IFERROR(VLOOKUP($U190,scriv!$C$2:$AK$802,35,FALSE),""),P190)</f>
        <v/>
      </c>
      <c r="AL190" s="242" t="str">
        <f t="shared" si="10"/>
        <v/>
      </c>
      <c r="AM190" s="240" t="str">
        <f t="shared" si="11"/>
        <v/>
      </c>
      <c r="AN190" s="242" t="str">
        <f t="shared" si="12"/>
        <v/>
      </c>
      <c r="AO190" s="240" t="str">
        <f t="shared" si="13"/>
        <v/>
      </c>
      <c r="AP190" s="242" t="str">
        <f t="shared" si="14"/>
        <v/>
      </c>
    </row>
    <row r="191" spans="1:42" ht="23" customHeigh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s="81" t="str">
        <f>IF(M191="",IFERROR(VLOOKUP($U191,scriv!$C$2:$AK$802,32,FALSE),""),M191)</f>
        <v/>
      </c>
      <c r="AI191" s="81" t="str">
        <f>IF(N191="",IFERROR(VLOOKUP($U191,scriv!$C$2:$AK$802,33,FALSE),""),N191)</f>
        <v/>
      </c>
      <c r="AJ191" s="81" t="str">
        <f>IF(O191="",IFERROR(VLOOKUP($U191,scriv!$C$2:$AK$802,34,FALSE),""),O191)</f>
        <v/>
      </c>
      <c r="AK191" s="81" t="str">
        <f>IF(P191="",IFERROR(VLOOKUP($U191,scriv!$C$2:$AK$802,35,FALSE),""),P191)</f>
        <v/>
      </c>
      <c r="AL191" s="242" t="str">
        <f t="shared" si="10"/>
        <v/>
      </c>
      <c r="AM191" s="240" t="str">
        <f t="shared" si="11"/>
        <v/>
      </c>
      <c r="AN191" s="242" t="str">
        <f t="shared" si="12"/>
        <v/>
      </c>
      <c r="AO191" s="240" t="str">
        <f t="shared" si="13"/>
        <v/>
      </c>
      <c r="AP191" s="242" t="str">
        <f t="shared" si="14"/>
        <v/>
      </c>
    </row>
    <row r="192" spans="1:42" ht="23" customHeigh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s="81" t="str">
        <f>IF(M192="",IFERROR(VLOOKUP($U192,scriv!$C$2:$AK$802,32,FALSE),""),M192)</f>
        <v/>
      </c>
      <c r="AI192" s="81" t="str">
        <f>IF(N192="",IFERROR(VLOOKUP($U192,scriv!$C$2:$AK$802,33,FALSE),""),N192)</f>
        <v/>
      </c>
      <c r="AJ192" s="81" t="str">
        <f>IF(O192="",IFERROR(VLOOKUP($U192,scriv!$C$2:$AK$802,34,FALSE),""),O192)</f>
        <v/>
      </c>
      <c r="AK192" s="81" t="str">
        <f>IF(P192="",IFERROR(VLOOKUP($U192,scriv!$C$2:$AK$802,35,FALSE),""),P192)</f>
        <v/>
      </c>
      <c r="AL192" s="242" t="str">
        <f t="shared" si="10"/>
        <v/>
      </c>
      <c r="AM192" s="240" t="str">
        <f t="shared" si="11"/>
        <v/>
      </c>
      <c r="AN192" s="242" t="str">
        <f t="shared" si="12"/>
        <v/>
      </c>
      <c r="AO192" s="240" t="str">
        <f t="shared" si="13"/>
        <v/>
      </c>
      <c r="AP192" s="242" t="str">
        <f t="shared" si="14"/>
        <v/>
      </c>
    </row>
    <row r="193" spans="1:42" ht="23" customHeigh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s="81" t="str">
        <f>IF(M193="",IFERROR(VLOOKUP($U193,scriv!$C$2:$AK$802,32,FALSE),""),M193)</f>
        <v/>
      </c>
      <c r="AI193" s="81" t="str">
        <f>IF(N193="",IFERROR(VLOOKUP($U193,scriv!$C$2:$AK$802,33,FALSE),""),N193)</f>
        <v/>
      </c>
      <c r="AJ193" s="81" t="str">
        <f>IF(O193="",IFERROR(VLOOKUP($U193,scriv!$C$2:$AK$802,34,FALSE),""),O193)</f>
        <v/>
      </c>
      <c r="AK193" s="81" t="str">
        <f>IF(P193="",IFERROR(VLOOKUP($U193,scriv!$C$2:$AK$802,35,FALSE),""),P193)</f>
        <v/>
      </c>
      <c r="AL193" s="242" t="str">
        <f t="shared" si="10"/>
        <v/>
      </c>
      <c r="AM193" s="240" t="str">
        <f t="shared" si="11"/>
        <v/>
      </c>
      <c r="AN193" s="242" t="str">
        <f t="shared" si="12"/>
        <v/>
      </c>
      <c r="AO193" s="240" t="str">
        <f t="shared" si="13"/>
        <v/>
      </c>
      <c r="AP193" s="242" t="str">
        <f t="shared" si="14"/>
        <v/>
      </c>
    </row>
    <row r="194" spans="1:42" ht="23" customHeight="1">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s="81" t="str">
        <f>IF(M194="",IFERROR(VLOOKUP($U194,scriv!$C$2:$AK$802,32,FALSE),""),M194)</f>
        <v/>
      </c>
      <c r="AI194" s="81" t="str">
        <f>IF(N194="",IFERROR(VLOOKUP($U194,scriv!$C$2:$AK$802,33,FALSE),""),N194)</f>
        <v/>
      </c>
      <c r="AJ194" s="81" t="str">
        <f>IF(O194="",IFERROR(VLOOKUP($U194,scriv!$C$2:$AK$802,34,FALSE),""),O194)</f>
        <v/>
      </c>
      <c r="AK194" s="81" t="str">
        <f>IF(P194="",IFERROR(VLOOKUP($U194,scriv!$C$2:$AK$802,35,FALSE),""),P194)</f>
        <v/>
      </c>
      <c r="AL194" s="242" t="str">
        <f t="shared" si="10"/>
        <v/>
      </c>
      <c r="AM194" s="240" t="str">
        <f t="shared" si="11"/>
        <v/>
      </c>
      <c r="AN194" s="242" t="str">
        <f t="shared" si="12"/>
        <v/>
      </c>
      <c r="AO194" s="240" t="str">
        <f t="shared" si="13"/>
        <v/>
      </c>
      <c r="AP194" s="242" t="str">
        <f t="shared" si="14"/>
        <v/>
      </c>
    </row>
    <row r="195" spans="1:42" ht="23" customHeight="1">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s="81" t="str">
        <f>IF(M195="",IFERROR(VLOOKUP($U195,scriv!$C$2:$AK$802,32,FALSE),""),M195)</f>
        <v/>
      </c>
      <c r="AI195" s="81" t="str">
        <f>IF(N195="",IFERROR(VLOOKUP($U195,scriv!$C$2:$AK$802,33,FALSE),""),N195)</f>
        <v/>
      </c>
      <c r="AJ195" s="81" t="str">
        <f>IF(O195="",IFERROR(VLOOKUP($U195,scriv!$C$2:$AK$802,34,FALSE),""),O195)</f>
        <v/>
      </c>
      <c r="AK195" s="81" t="str">
        <f>IF(P195="",IFERROR(VLOOKUP($U195,scriv!$C$2:$AK$802,35,FALSE),""),P195)</f>
        <v/>
      </c>
      <c r="AL195" s="242" t="str">
        <f t="shared" si="10"/>
        <v/>
      </c>
      <c r="AM195" s="240" t="str">
        <f t="shared" si="11"/>
        <v/>
      </c>
      <c r="AN195" s="242" t="str">
        <f t="shared" si="12"/>
        <v/>
      </c>
      <c r="AO195" s="240" t="str">
        <f t="shared" si="13"/>
        <v/>
      </c>
      <c r="AP195" s="242" t="str">
        <f t="shared" si="14"/>
        <v/>
      </c>
    </row>
    <row r="196" spans="1:42" ht="23" customHeight="1">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s="81" t="str">
        <f>IF(M196="",IFERROR(VLOOKUP($U196,scriv!$C$2:$AK$802,32,FALSE),""),M196)</f>
        <v/>
      </c>
      <c r="AI196" s="81" t="str">
        <f>IF(N196="",IFERROR(VLOOKUP($U196,scriv!$C$2:$AK$802,33,FALSE),""),N196)</f>
        <v/>
      </c>
      <c r="AJ196" s="81" t="str">
        <f>IF(O196="",IFERROR(VLOOKUP($U196,scriv!$C$2:$AK$802,34,FALSE),""),O196)</f>
        <v/>
      </c>
      <c r="AK196" s="81" t="str">
        <f>IF(P196="",IFERROR(VLOOKUP($U196,scriv!$C$2:$AK$802,35,FALSE),""),P196)</f>
        <v/>
      </c>
      <c r="AL196" s="242" t="str">
        <f t="shared" si="10"/>
        <v/>
      </c>
      <c r="AM196" s="240" t="str">
        <f t="shared" si="11"/>
        <v/>
      </c>
      <c r="AN196" s="242" t="str">
        <f t="shared" si="12"/>
        <v/>
      </c>
      <c r="AO196" s="240" t="str">
        <f t="shared" si="13"/>
        <v/>
      </c>
      <c r="AP196" s="242" t="str">
        <f t="shared" si="14"/>
        <v/>
      </c>
    </row>
    <row r="197" spans="1:42" ht="23" customHeight="1">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s="81" t="str">
        <f>IF(M197="",IFERROR(VLOOKUP($U197,scriv!$C$2:$AK$802,32,FALSE),""),M197)</f>
        <v/>
      </c>
      <c r="AI197" s="81" t="str">
        <f>IF(N197="",IFERROR(VLOOKUP($U197,scriv!$C$2:$AK$802,33,FALSE),""),N197)</f>
        <v/>
      </c>
      <c r="AJ197" s="81" t="str">
        <f>IF(O197="",IFERROR(VLOOKUP($U197,scriv!$C$2:$AK$802,34,FALSE),""),O197)</f>
        <v/>
      </c>
      <c r="AK197" s="81" t="str">
        <f>IF(P197="",IFERROR(VLOOKUP($U197,scriv!$C$2:$AK$802,35,FALSE),""),P197)</f>
        <v/>
      </c>
      <c r="AL197" s="242" t="str">
        <f t="shared" ref="AL197:AL260" si="15">SUBSTITUTE(SUBSTITUTE(SUBSTITUTE(SUBSTITUTE(SUBSTITUTE(SUBSTITUTE(SUBSTITUTE(SUBSTITUTE(SUBSTITUTE(SUBSTITUTE(SUBSTITUTE(SUBSTITUTE(
C197,
":",""),
".",""),
"/",""),
"|",""),
",",""),
" ",""),
"'",""),
"(",""),
")",""),
"&amp;",""),
"!",""),
"?","")</f>
        <v/>
      </c>
      <c r="AM197" s="240" t="str">
        <f t="shared" ref="AM197:AM260" si="16">SUBSTITUTE(SUBSTITUTE(SUBSTITUTE(SUBSTITUTE(SUBSTITUTE(SUBSTITUTE(SUBSTITUTE(SUBSTITUTE(SUBSTITUTE(SUBSTITUTE(SUBSTITUTE(SUBSTITUTE(
U197,
":",""),
".",""),
"/",""),
"|",""),
",",""),
" ",""),
"'",""),
"(",""),
")",""),
"&amp;",""),
"!",""),
"?","")</f>
        <v/>
      </c>
      <c r="AN197" s="242" t="str">
        <f t="shared" ref="AN197:AN260" si="17">IF(G197&lt;&gt;"",SUBSTITUTE(SUBSTITUTE(SUBSTITUTE(SUBSTITUTE(SUBSTITUTE(SUBSTITUTE(SUBSTITUTE(SUBSTITUTE(SUBSTITUTE(SUBSTITUTE(SUBSTITUTE(SUBSTITUTE(
G197,
":",""),
".",""),
"/",""),
"|",""),
",",""),
" ",""),
"'",""),
"(",""),
")",""),
"&amp;",""),
"!",""),
"?",""),
IF(H197&lt;&gt;"",AM197,""))</f>
        <v/>
      </c>
      <c r="AO197" s="240" t="str">
        <f t="shared" ref="AO197:AO260" si="18">SUBSTITUTE(SUBSTITUTE(SUBSTITUTE(SUBSTITUTE(SUBSTITUTE(SUBSTITUTE(SUBSTITUTE(SUBSTITUTE(SUBSTITUTE(SUBSTITUTE(SUBSTITUTE(SUBSTITUTE(
H197,
":",""),
".",""),
"/",""),
"|",""),
",",""),
" ",""),
"'",""),
"(",""),
")",""),
"&amp;",""),
"!",""),
"?","")</f>
        <v/>
      </c>
      <c r="AP197" s="242" t="str">
        <f t="shared" ref="AP197:AP260" si="19">SUBSTITUTE(SUBSTITUTE(SUBSTITUTE(SUBSTITUTE(SUBSTITUTE(SUBSTITUTE(SUBSTITUTE(SUBSTITUTE(SUBSTITUTE(SUBSTITUTE(SUBSTITUTE(
F197,
":",""),
".",""),
"/",""),
"|",""),
",",""),
"'",""),
"(",""),
")",""),
"&amp;",""),
"!",""),
"?","")</f>
        <v/>
      </c>
    </row>
    <row r="198" spans="1:42" ht="23" customHeight="1">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s="81" t="str">
        <f>IF(M198="",IFERROR(VLOOKUP($U198,scriv!$C$2:$AK$802,32,FALSE),""),M198)</f>
        <v/>
      </c>
      <c r="AI198" s="81" t="str">
        <f>IF(N198="",IFERROR(VLOOKUP($U198,scriv!$C$2:$AK$802,33,FALSE),""),N198)</f>
        <v/>
      </c>
      <c r="AJ198" s="81" t="str">
        <f>IF(O198="",IFERROR(VLOOKUP($U198,scriv!$C$2:$AK$802,34,FALSE),""),O198)</f>
        <v/>
      </c>
      <c r="AK198" s="81" t="str">
        <f>IF(P198="",IFERROR(VLOOKUP($U198,scriv!$C$2:$AK$802,35,FALSE),""),P198)</f>
        <v/>
      </c>
      <c r="AL198" s="242" t="str">
        <f t="shared" si="15"/>
        <v/>
      </c>
      <c r="AM198" s="240" t="str">
        <f t="shared" si="16"/>
        <v/>
      </c>
      <c r="AN198" s="242" t="str">
        <f t="shared" si="17"/>
        <v/>
      </c>
      <c r="AO198" s="240" t="str">
        <f t="shared" si="18"/>
        <v/>
      </c>
      <c r="AP198" s="242" t="str">
        <f t="shared" si="19"/>
        <v/>
      </c>
    </row>
    <row r="199" spans="1:42" ht="23" customHeight="1">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s="81" t="str">
        <f>IF(M199="",IFERROR(VLOOKUP($U199,scriv!$C$2:$AK$802,32,FALSE),""),M199)</f>
        <v/>
      </c>
      <c r="AI199" s="81" t="str">
        <f>IF(N199="",IFERROR(VLOOKUP($U199,scriv!$C$2:$AK$802,33,FALSE),""),N199)</f>
        <v/>
      </c>
      <c r="AJ199" s="81" t="str">
        <f>IF(O199="",IFERROR(VLOOKUP($U199,scriv!$C$2:$AK$802,34,FALSE),""),O199)</f>
        <v/>
      </c>
      <c r="AK199" s="81" t="str">
        <f>IF(P199="",IFERROR(VLOOKUP($U199,scriv!$C$2:$AK$802,35,FALSE),""),P199)</f>
        <v/>
      </c>
      <c r="AL199" s="242" t="str">
        <f t="shared" si="15"/>
        <v/>
      </c>
      <c r="AM199" s="240" t="str">
        <f t="shared" si="16"/>
        <v/>
      </c>
      <c r="AN199" s="242" t="str">
        <f t="shared" si="17"/>
        <v/>
      </c>
      <c r="AO199" s="240" t="str">
        <f t="shared" si="18"/>
        <v/>
      </c>
      <c r="AP199" s="242" t="str">
        <f t="shared" si="19"/>
        <v/>
      </c>
    </row>
    <row r="200" spans="1:42" ht="23" customHeight="1">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s="81" t="str">
        <f>IF(M200="",IFERROR(VLOOKUP($U200,scriv!$C$2:$AK$802,32,FALSE),""),M200)</f>
        <v/>
      </c>
      <c r="AI200" s="81" t="str">
        <f>IF(N200="",IFERROR(VLOOKUP($U200,scriv!$C$2:$AK$802,33,FALSE),""),N200)</f>
        <v/>
      </c>
      <c r="AJ200" s="81" t="str">
        <f>IF(O200="",IFERROR(VLOOKUP($U200,scriv!$C$2:$AK$802,34,FALSE),""),O200)</f>
        <v/>
      </c>
      <c r="AK200" s="81" t="str">
        <f>IF(P200="",IFERROR(VLOOKUP($U200,scriv!$C$2:$AK$802,35,FALSE),""),P200)</f>
        <v/>
      </c>
      <c r="AL200" s="242" t="str">
        <f t="shared" si="15"/>
        <v/>
      </c>
      <c r="AM200" s="240" t="str">
        <f t="shared" si="16"/>
        <v/>
      </c>
      <c r="AN200" s="242" t="str">
        <f t="shared" si="17"/>
        <v/>
      </c>
      <c r="AO200" s="240" t="str">
        <f t="shared" si="18"/>
        <v/>
      </c>
      <c r="AP200" s="242" t="str">
        <f t="shared" si="19"/>
        <v/>
      </c>
    </row>
    <row r="201" spans="1:42" ht="23" customHeight="1">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s="81" t="str">
        <f>IF(M201="",IFERROR(VLOOKUP($U201,scriv!$C$2:$AK$802,32,FALSE),""),M201)</f>
        <v/>
      </c>
      <c r="AI201" s="81" t="str">
        <f>IF(N201="",IFERROR(VLOOKUP($U201,scriv!$C$2:$AK$802,33,FALSE),""),N201)</f>
        <v/>
      </c>
      <c r="AJ201" s="81" t="str">
        <f>IF(O201="",IFERROR(VLOOKUP($U201,scriv!$C$2:$AK$802,34,FALSE),""),O201)</f>
        <v/>
      </c>
      <c r="AK201" s="81" t="str">
        <f>IF(P201="",IFERROR(VLOOKUP($U201,scriv!$C$2:$AK$802,35,FALSE),""),P201)</f>
        <v/>
      </c>
      <c r="AL201" s="242" t="str">
        <f t="shared" si="15"/>
        <v/>
      </c>
      <c r="AM201" s="240" t="str">
        <f t="shared" si="16"/>
        <v/>
      </c>
      <c r="AN201" s="242" t="str">
        <f t="shared" si="17"/>
        <v/>
      </c>
      <c r="AO201" s="240" t="str">
        <f t="shared" si="18"/>
        <v/>
      </c>
      <c r="AP201" s="242" t="str">
        <f t="shared" si="19"/>
        <v/>
      </c>
    </row>
    <row r="202" spans="1:42" ht="23" customHeight="1">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s="81" t="str">
        <f>IF(M202="",IFERROR(VLOOKUP($U202,scriv!$C$2:$AK$802,32,FALSE),""),M202)</f>
        <v/>
      </c>
      <c r="AI202" s="81" t="str">
        <f>IF(N202="",IFERROR(VLOOKUP($U202,scriv!$C$2:$AK$802,33,FALSE),""),N202)</f>
        <v/>
      </c>
      <c r="AJ202" s="81" t="str">
        <f>IF(O202="",IFERROR(VLOOKUP($U202,scriv!$C$2:$AK$802,34,FALSE),""),O202)</f>
        <v/>
      </c>
      <c r="AK202" s="81" t="str">
        <f>IF(P202="",IFERROR(VLOOKUP($U202,scriv!$C$2:$AK$802,35,FALSE),""),P202)</f>
        <v/>
      </c>
      <c r="AL202" s="242" t="str">
        <f t="shared" si="15"/>
        <v/>
      </c>
      <c r="AM202" s="240" t="str">
        <f t="shared" si="16"/>
        <v/>
      </c>
      <c r="AN202" s="242" t="str">
        <f t="shared" si="17"/>
        <v/>
      </c>
      <c r="AO202" s="240" t="str">
        <f t="shared" si="18"/>
        <v/>
      </c>
      <c r="AP202" s="242" t="str">
        <f t="shared" si="19"/>
        <v/>
      </c>
    </row>
    <row r="203" spans="1:42" ht="23" customHeight="1">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s="81" t="str">
        <f>IF(M203="",IFERROR(VLOOKUP($U203,scriv!$C$2:$AK$802,32,FALSE),""),M203)</f>
        <v/>
      </c>
      <c r="AI203" s="81" t="str">
        <f>IF(N203="",IFERROR(VLOOKUP($U203,scriv!$C$2:$AK$802,33,FALSE),""),N203)</f>
        <v/>
      </c>
      <c r="AJ203" s="81" t="str">
        <f>IF(O203="",IFERROR(VLOOKUP($U203,scriv!$C$2:$AK$802,34,FALSE),""),O203)</f>
        <v/>
      </c>
      <c r="AK203" s="81" t="str">
        <f>IF(P203="",IFERROR(VLOOKUP($U203,scriv!$C$2:$AK$802,35,FALSE),""),P203)</f>
        <v/>
      </c>
      <c r="AL203" s="242" t="str">
        <f t="shared" si="15"/>
        <v/>
      </c>
      <c r="AM203" s="240" t="str">
        <f t="shared" si="16"/>
        <v/>
      </c>
      <c r="AN203" s="242" t="str">
        <f t="shared" si="17"/>
        <v/>
      </c>
      <c r="AO203" s="240" t="str">
        <f t="shared" si="18"/>
        <v/>
      </c>
      <c r="AP203" s="242" t="str">
        <f t="shared" si="19"/>
        <v/>
      </c>
    </row>
    <row r="204" spans="1:42" ht="23" customHeight="1">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s="81" t="str">
        <f>IF(M204="",IFERROR(VLOOKUP($U204,scriv!$C$2:$AK$802,32,FALSE),""),M204)</f>
        <v/>
      </c>
      <c r="AI204" s="81" t="str">
        <f>IF(N204="",IFERROR(VLOOKUP($U204,scriv!$C$2:$AK$802,33,FALSE),""),N204)</f>
        <v/>
      </c>
      <c r="AJ204" s="81" t="str">
        <f>IF(O204="",IFERROR(VLOOKUP($U204,scriv!$C$2:$AK$802,34,FALSE),""),O204)</f>
        <v/>
      </c>
      <c r="AK204" s="81" t="str">
        <f>IF(P204="",IFERROR(VLOOKUP($U204,scriv!$C$2:$AK$802,35,FALSE),""),P204)</f>
        <v/>
      </c>
      <c r="AL204" s="242" t="str">
        <f t="shared" si="15"/>
        <v/>
      </c>
      <c r="AM204" s="240" t="str">
        <f t="shared" si="16"/>
        <v/>
      </c>
      <c r="AN204" s="242" t="str">
        <f t="shared" si="17"/>
        <v/>
      </c>
      <c r="AO204" s="240" t="str">
        <f t="shared" si="18"/>
        <v/>
      </c>
      <c r="AP204" s="242" t="str">
        <f t="shared" si="19"/>
        <v/>
      </c>
    </row>
    <row r="205" spans="1:42" ht="23" customHeight="1">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s="81" t="str">
        <f>IF(M205="",IFERROR(VLOOKUP($U205,scriv!$C$2:$AK$802,32,FALSE),""),M205)</f>
        <v/>
      </c>
      <c r="AI205" s="81" t="str">
        <f>IF(N205="",IFERROR(VLOOKUP($U205,scriv!$C$2:$AK$802,33,FALSE),""),N205)</f>
        <v/>
      </c>
      <c r="AJ205" s="81" t="str">
        <f>IF(O205="",IFERROR(VLOOKUP($U205,scriv!$C$2:$AK$802,34,FALSE),""),O205)</f>
        <v/>
      </c>
      <c r="AK205" s="81" t="str">
        <f>IF(P205="",IFERROR(VLOOKUP($U205,scriv!$C$2:$AK$802,35,FALSE),""),P205)</f>
        <v/>
      </c>
      <c r="AL205" s="242" t="str">
        <f t="shared" si="15"/>
        <v/>
      </c>
      <c r="AM205" s="240" t="str">
        <f t="shared" si="16"/>
        <v/>
      </c>
      <c r="AN205" s="242" t="str">
        <f t="shared" si="17"/>
        <v/>
      </c>
      <c r="AO205" s="240" t="str">
        <f t="shared" si="18"/>
        <v/>
      </c>
      <c r="AP205" s="242" t="str">
        <f t="shared" si="19"/>
        <v/>
      </c>
    </row>
    <row r="206" spans="1:42" ht="23" customHeight="1">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s="81" t="str">
        <f>IF(M206="",IFERROR(VLOOKUP($U206,scriv!$C$2:$AK$802,32,FALSE),""),M206)</f>
        <v/>
      </c>
      <c r="AI206" s="81" t="str">
        <f>IF(N206="",IFERROR(VLOOKUP($U206,scriv!$C$2:$AK$802,33,FALSE),""),N206)</f>
        <v/>
      </c>
      <c r="AJ206" s="81" t="str">
        <f>IF(O206="",IFERROR(VLOOKUP($U206,scriv!$C$2:$AK$802,34,FALSE),""),O206)</f>
        <v/>
      </c>
      <c r="AK206" s="81" t="str">
        <f>IF(P206="",IFERROR(VLOOKUP($U206,scriv!$C$2:$AK$802,35,FALSE),""),P206)</f>
        <v/>
      </c>
      <c r="AL206" s="242" t="str">
        <f t="shared" si="15"/>
        <v/>
      </c>
      <c r="AM206" s="240" t="str">
        <f t="shared" si="16"/>
        <v/>
      </c>
      <c r="AN206" s="242" t="str">
        <f t="shared" si="17"/>
        <v/>
      </c>
      <c r="AO206" s="240" t="str">
        <f t="shared" si="18"/>
        <v/>
      </c>
      <c r="AP206" s="242" t="str">
        <f t="shared" si="19"/>
        <v/>
      </c>
    </row>
    <row r="207" spans="1:42" ht="23" customHeight="1">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s="81" t="str">
        <f>IF(M207="",IFERROR(VLOOKUP($U207,scriv!$C$2:$AK$802,32,FALSE),""),M207)</f>
        <v/>
      </c>
      <c r="AI207" s="81" t="str">
        <f>IF(N207="",IFERROR(VLOOKUP($U207,scriv!$C$2:$AK$802,33,FALSE),""),N207)</f>
        <v/>
      </c>
      <c r="AJ207" s="81" t="str">
        <f>IF(O207="",IFERROR(VLOOKUP($U207,scriv!$C$2:$AK$802,34,FALSE),""),O207)</f>
        <v/>
      </c>
      <c r="AK207" s="81" t="str">
        <f>IF(P207="",IFERROR(VLOOKUP($U207,scriv!$C$2:$AK$802,35,FALSE),""),P207)</f>
        <v/>
      </c>
      <c r="AL207" s="242" t="str">
        <f t="shared" si="15"/>
        <v/>
      </c>
      <c r="AM207" s="240" t="str">
        <f t="shared" si="16"/>
        <v/>
      </c>
      <c r="AN207" s="242" t="str">
        <f t="shared" si="17"/>
        <v/>
      </c>
      <c r="AO207" s="240" t="str">
        <f t="shared" si="18"/>
        <v/>
      </c>
      <c r="AP207" s="242" t="str">
        <f t="shared" si="19"/>
        <v/>
      </c>
    </row>
    <row r="208" spans="1:42" ht="23" customHeight="1">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s="81" t="str">
        <f>IF(M208="",IFERROR(VLOOKUP($U208,scriv!$C$2:$AK$802,32,FALSE),""),M208)</f>
        <v/>
      </c>
      <c r="AI208" s="81" t="str">
        <f>IF(N208="",IFERROR(VLOOKUP($U208,scriv!$C$2:$AK$802,33,FALSE),""),N208)</f>
        <v/>
      </c>
      <c r="AJ208" s="81" t="str">
        <f>IF(O208="",IFERROR(VLOOKUP($U208,scriv!$C$2:$AK$802,34,FALSE),""),O208)</f>
        <v/>
      </c>
      <c r="AK208" s="81" t="str">
        <f>IF(P208="",IFERROR(VLOOKUP($U208,scriv!$C$2:$AK$802,35,FALSE),""),P208)</f>
        <v/>
      </c>
      <c r="AL208" s="242" t="str">
        <f t="shared" si="15"/>
        <v/>
      </c>
      <c r="AM208" s="240" t="str">
        <f t="shared" si="16"/>
        <v/>
      </c>
      <c r="AN208" s="242" t="str">
        <f t="shared" si="17"/>
        <v/>
      </c>
      <c r="AO208" s="240" t="str">
        <f t="shared" si="18"/>
        <v/>
      </c>
      <c r="AP208" s="242" t="str">
        <f t="shared" si="19"/>
        <v/>
      </c>
    </row>
    <row r="209" spans="1:42" ht="23" customHeigh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s="81" t="str">
        <f>IF(M209="",IFERROR(VLOOKUP($U209,scriv!$C$2:$AK$802,32,FALSE),""),M209)</f>
        <v/>
      </c>
      <c r="AI209" s="81" t="str">
        <f>IF(N209="",IFERROR(VLOOKUP($U209,scriv!$C$2:$AK$802,33,FALSE),""),N209)</f>
        <v/>
      </c>
      <c r="AJ209" s="81" t="str">
        <f>IF(O209="",IFERROR(VLOOKUP($U209,scriv!$C$2:$AK$802,34,FALSE),""),O209)</f>
        <v/>
      </c>
      <c r="AK209" s="81" t="str">
        <f>IF(P209="",IFERROR(VLOOKUP($U209,scriv!$C$2:$AK$802,35,FALSE),""),P209)</f>
        <v/>
      </c>
      <c r="AL209" s="242" t="str">
        <f t="shared" si="15"/>
        <v/>
      </c>
      <c r="AM209" s="240" t="str">
        <f t="shared" si="16"/>
        <v/>
      </c>
      <c r="AN209" s="242" t="str">
        <f t="shared" si="17"/>
        <v/>
      </c>
      <c r="AO209" s="240" t="str">
        <f t="shared" si="18"/>
        <v/>
      </c>
      <c r="AP209" s="242" t="str">
        <f t="shared" si="19"/>
        <v/>
      </c>
    </row>
    <row r="210" spans="1:42" ht="23" customHeigh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s="81" t="str">
        <f>IF(M210="",IFERROR(VLOOKUP($U210,scriv!$C$2:$AK$802,32,FALSE),""),M210)</f>
        <v/>
      </c>
      <c r="AI210" s="81" t="str">
        <f>IF(N210="",IFERROR(VLOOKUP($U210,scriv!$C$2:$AK$802,33,FALSE),""),N210)</f>
        <v/>
      </c>
      <c r="AJ210" s="81" t="str">
        <f>IF(O210="",IFERROR(VLOOKUP($U210,scriv!$C$2:$AK$802,34,FALSE),""),O210)</f>
        <v/>
      </c>
      <c r="AK210" s="81" t="str">
        <f>IF(P210="",IFERROR(VLOOKUP($U210,scriv!$C$2:$AK$802,35,FALSE),""),P210)</f>
        <v/>
      </c>
      <c r="AL210" s="242" t="str">
        <f t="shared" si="15"/>
        <v/>
      </c>
      <c r="AM210" s="240" t="str">
        <f t="shared" si="16"/>
        <v/>
      </c>
      <c r="AN210" s="242" t="str">
        <f t="shared" si="17"/>
        <v/>
      </c>
      <c r="AO210" s="240" t="str">
        <f t="shared" si="18"/>
        <v/>
      </c>
      <c r="AP210" s="242" t="str">
        <f t="shared" si="19"/>
        <v/>
      </c>
    </row>
    <row r="211" spans="1:42" ht="23" customHeigh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s="81" t="str">
        <f>IF(M211="",IFERROR(VLOOKUP($U211,scriv!$C$2:$AK$802,32,FALSE),""),M211)</f>
        <v/>
      </c>
      <c r="AI211" s="81" t="str">
        <f>IF(N211="",IFERROR(VLOOKUP($U211,scriv!$C$2:$AK$802,33,FALSE),""),N211)</f>
        <v/>
      </c>
      <c r="AJ211" s="81" t="str">
        <f>IF(O211="",IFERROR(VLOOKUP($U211,scriv!$C$2:$AK$802,34,FALSE),""),O211)</f>
        <v/>
      </c>
      <c r="AK211" s="81" t="str">
        <f>IF(P211="",IFERROR(VLOOKUP($U211,scriv!$C$2:$AK$802,35,FALSE),""),P211)</f>
        <v/>
      </c>
      <c r="AL211" s="242" t="str">
        <f t="shared" si="15"/>
        <v/>
      </c>
      <c r="AM211" s="240" t="str">
        <f t="shared" si="16"/>
        <v/>
      </c>
      <c r="AN211" s="242" t="str">
        <f t="shared" si="17"/>
        <v/>
      </c>
      <c r="AO211" s="240" t="str">
        <f t="shared" si="18"/>
        <v/>
      </c>
      <c r="AP211" s="242" t="str">
        <f t="shared" si="19"/>
        <v/>
      </c>
    </row>
    <row r="212" spans="1:42" ht="23" customHeigh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s="81" t="str">
        <f>IF(M212="",IFERROR(VLOOKUP($U212,scriv!$C$2:$AK$802,32,FALSE),""),M212)</f>
        <v/>
      </c>
      <c r="AI212" s="81" t="str">
        <f>IF(N212="",IFERROR(VLOOKUP($U212,scriv!$C$2:$AK$802,33,FALSE),""),N212)</f>
        <v/>
      </c>
      <c r="AJ212" s="81" t="str">
        <f>IF(O212="",IFERROR(VLOOKUP($U212,scriv!$C$2:$AK$802,34,FALSE),""),O212)</f>
        <v/>
      </c>
      <c r="AK212" s="81" t="str">
        <f>IF(P212="",IFERROR(VLOOKUP($U212,scriv!$C$2:$AK$802,35,FALSE),""),P212)</f>
        <v/>
      </c>
      <c r="AL212" s="242" t="str">
        <f t="shared" si="15"/>
        <v/>
      </c>
      <c r="AM212" s="240" t="str">
        <f t="shared" si="16"/>
        <v/>
      </c>
      <c r="AN212" s="242" t="str">
        <f t="shared" si="17"/>
        <v/>
      </c>
      <c r="AO212" s="240" t="str">
        <f t="shared" si="18"/>
        <v/>
      </c>
      <c r="AP212" s="242" t="str">
        <f t="shared" si="19"/>
        <v/>
      </c>
    </row>
    <row r="213" spans="1:42" ht="23" customHeigh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s="81" t="str">
        <f>IF(M213="",IFERROR(VLOOKUP($U213,scriv!$C$2:$AK$802,32,FALSE),""),M213)</f>
        <v/>
      </c>
      <c r="AI213" s="81" t="str">
        <f>IF(N213="",IFERROR(VLOOKUP($U213,scriv!$C$2:$AK$802,33,FALSE),""),N213)</f>
        <v/>
      </c>
      <c r="AJ213" s="81" t="str">
        <f>IF(O213="",IFERROR(VLOOKUP($U213,scriv!$C$2:$AK$802,34,FALSE),""),O213)</f>
        <v/>
      </c>
      <c r="AK213" s="81" t="str">
        <f>IF(P213="",IFERROR(VLOOKUP($U213,scriv!$C$2:$AK$802,35,FALSE),""),P213)</f>
        <v/>
      </c>
      <c r="AL213" s="242" t="str">
        <f t="shared" si="15"/>
        <v/>
      </c>
      <c r="AM213" s="240" t="str">
        <f t="shared" si="16"/>
        <v/>
      </c>
      <c r="AN213" s="242" t="str">
        <f t="shared" si="17"/>
        <v/>
      </c>
      <c r="AO213" s="240" t="str">
        <f t="shared" si="18"/>
        <v/>
      </c>
      <c r="AP213" s="242" t="str">
        <f t="shared" si="19"/>
        <v/>
      </c>
    </row>
    <row r="214" spans="1:42" ht="23" customHeigh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s="81" t="str">
        <f>IF(M214="",IFERROR(VLOOKUP($U214,scriv!$C$2:$AK$802,32,FALSE),""),M214)</f>
        <v/>
      </c>
      <c r="AI214" s="81" t="str">
        <f>IF(N214="",IFERROR(VLOOKUP($U214,scriv!$C$2:$AK$802,33,FALSE),""),N214)</f>
        <v/>
      </c>
      <c r="AJ214" s="81" t="str">
        <f>IF(O214="",IFERROR(VLOOKUP($U214,scriv!$C$2:$AK$802,34,FALSE),""),O214)</f>
        <v/>
      </c>
      <c r="AK214" s="81" t="str">
        <f>IF(P214="",IFERROR(VLOOKUP($U214,scriv!$C$2:$AK$802,35,FALSE),""),P214)</f>
        <v/>
      </c>
      <c r="AL214" s="242" t="str">
        <f t="shared" si="15"/>
        <v/>
      </c>
      <c r="AM214" s="240" t="str">
        <f t="shared" si="16"/>
        <v/>
      </c>
      <c r="AN214" s="242" t="str">
        <f t="shared" si="17"/>
        <v/>
      </c>
      <c r="AO214" s="240" t="str">
        <f t="shared" si="18"/>
        <v/>
      </c>
      <c r="AP214" s="242" t="str">
        <f t="shared" si="19"/>
        <v/>
      </c>
    </row>
    <row r="215" spans="1:42" ht="23" customHeigh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s="81" t="str">
        <f>IF(M215="",IFERROR(VLOOKUP($U215,scriv!$C$2:$AK$802,32,FALSE),""),M215)</f>
        <v/>
      </c>
      <c r="AI215" s="81" t="str">
        <f>IF(N215="",IFERROR(VLOOKUP($U215,scriv!$C$2:$AK$802,33,FALSE),""),N215)</f>
        <v/>
      </c>
      <c r="AJ215" s="81" t="str">
        <f>IF(O215="",IFERROR(VLOOKUP($U215,scriv!$C$2:$AK$802,34,FALSE),""),O215)</f>
        <v/>
      </c>
      <c r="AK215" s="81" t="str">
        <f>IF(P215="",IFERROR(VLOOKUP($U215,scriv!$C$2:$AK$802,35,FALSE),""),P215)</f>
        <v/>
      </c>
      <c r="AL215" s="242" t="str">
        <f t="shared" si="15"/>
        <v/>
      </c>
      <c r="AM215" s="240" t="str">
        <f t="shared" si="16"/>
        <v/>
      </c>
      <c r="AN215" s="242" t="str">
        <f t="shared" si="17"/>
        <v/>
      </c>
      <c r="AO215" s="240" t="str">
        <f t="shared" si="18"/>
        <v/>
      </c>
      <c r="AP215" s="242" t="str">
        <f t="shared" si="19"/>
        <v/>
      </c>
    </row>
    <row r="216" spans="1:42" ht="23" customHeigh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s="81" t="str">
        <f>IF(M216="",IFERROR(VLOOKUP($U216,scriv!$C$2:$AK$802,32,FALSE),""),M216)</f>
        <v/>
      </c>
      <c r="AI216" s="81" t="str">
        <f>IF(N216="",IFERROR(VLOOKUP($U216,scriv!$C$2:$AK$802,33,FALSE),""),N216)</f>
        <v/>
      </c>
      <c r="AJ216" s="81" t="str">
        <f>IF(O216="",IFERROR(VLOOKUP($U216,scriv!$C$2:$AK$802,34,FALSE),""),O216)</f>
        <v/>
      </c>
      <c r="AK216" s="81" t="str">
        <f>IF(P216="",IFERROR(VLOOKUP($U216,scriv!$C$2:$AK$802,35,FALSE),""),P216)</f>
        <v/>
      </c>
      <c r="AL216" s="242" t="str">
        <f t="shared" si="15"/>
        <v/>
      </c>
      <c r="AM216" s="240" t="str">
        <f t="shared" si="16"/>
        <v/>
      </c>
      <c r="AN216" s="242" t="str">
        <f t="shared" si="17"/>
        <v/>
      </c>
      <c r="AO216" s="240" t="str">
        <f t="shared" si="18"/>
        <v/>
      </c>
      <c r="AP216" s="242" t="str">
        <f t="shared" si="19"/>
        <v/>
      </c>
    </row>
    <row r="217" spans="1:42" ht="23" customHeigh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s="81" t="str">
        <f>IF(M217="",IFERROR(VLOOKUP($U217,scriv!$C$2:$AK$802,32,FALSE),""),M217)</f>
        <v/>
      </c>
      <c r="AI217" s="81" t="str">
        <f>IF(N217="",IFERROR(VLOOKUP($U217,scriv!$C$2:$AK$802,33,FALSE),""),N217)</f>
        <v/>
      </c>
      <c r="AJ217" s="81" t="str">
        <f>IF(O217="",IFERROR(VLOOKUP($U217,scriv!$C$2:$AK$802,34,FALSE),""),O217)</f>
        <v/>
      </c>
      <c r="AK217" s="81" t="str">
        <f>IF(P217="",IFERROR(VLOOKUP($U217,scriv!$C$2:$AK$802,35,FALSE),""),P217)</f>
        <v/>
      </c>
      <c r="AL217" s="242" t="str">
        <f t="shared" si="15"/>
        <v/>
      </c>
      <c r="AM217" s="240" t="str">
        <f t="shared" si="16"/>
        <v/>
      </c>
      <c r="AN217" s="242" t="str">
        <f t="shared" si="17"/>
        <v/>
      </c>
      <c r="AO217" s="240" t="str">
        <f t="shared" si="18"/>
        <v/>
      </c>
      <c r="AP217" s="242" t="str">
        <f t="shared" si="19"/>
        <v/>
      </c>
    </row>
    <row r="218" spans="1:42" ht="23" customHeigh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s="81" t="str">
        <f>IF(M218="",IFERROR(VLOOKUP($U218,scriv!$C$2:$AK$802,32,FALSE),""),M218)</f>
        <v/>
      </c>
      <c r="AI218" s="81" t="str">
        <f>IF(N218="",IFERROR(VLOOKUP($U218,scriv!$C$2:$AK$802,33,FALSE),""),N218)</f>
        <v/>
      </c>
      <c r="AJ218" s="81" t="str">
        <f>IF(O218="",IFERROR(VLOOKUP($U218,scriv!$C$2:$AK$802,34,FALSE),""),O218)</f>
        <v/>
      </c>
      <c r="AK218" s="81" t="str">
        <f>IF(P218="",IFERROR(VLOOKUP($U218,scriv!$C$2:$AK$802,35,FALSE),""),P218)</f>
        <v/>
      </c>
      <c r="AL218" s="242" t="str">
        <f t="shared" si="15"/>
        <v/>
      </c>
      <c r="AM218" s="240" t="str">
        <f t="shared" si="16"/>
        <v/>
      </c>
      <c r="AN218" s="242" t="str">
        <f t="shared" si="17"/>
        <v/>
      </c>
      <c r="AO218" s="240" t="str">
        <f t="shared" si="18"/>
        <v/>
      </c>
      <c r="AP218" s="242" t="str">
        <f t="shared" si="19"/>
        <v/>
      </c>
    </row>
    <row r="219" spans="1:42" ht="23" customHeigh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s="81" t="str">
        <f>IF(M219="",IFERROR(VLOOKUP($U219,scriv!$C$2:$AK$802,32,FALSE),""),M219)</f>
        <v/>
      </c>
      <c r="AI219" s="81" t="str">
        <f>IF(N219="",IFERROR(VLOOKUP($U219,scriv!$C$2:$AK$802,33,FALSE),""),N219)</f>
        <v/>
      </c>
      <c r="AJ219" s="81" t="str">
        <f>IF(O219="",IFERROR(VLOOKUP($U219,scriv!$C$2:$AK$802,34,FALSE),""),O219)</f>
        <v/>
      </c>
      <c r="AK219" s="81" t="str">
        <f>IF(P219="",IFERROR(VLOOKUP($U219,scriv!$C$2:$AK$802,35,FALSE),""),P219)</f>
        <v/>
      </c>
      <c r="AL219" s="242" t="str">
        <f t="shared" si="15"/>
        <v/>
      </c>
      <c r="AM219" s="240" t="str">
        <f t="shared" si="16"/>
        <v/>
      </c>
      <c r="AN219" s="242" t="str">
        <f t="shared" si="17"/>
        <v/>
      </c>
      <c r="AO219" s="240" t="str">
        <f t="shared" si="18"/>
        <v/>
      </c>
      <c r="AP219" s="242" t="str">
        <f t="shared" si="19"/>
        <v/>
      </c>
    </row>
    <row r="220" spans="1:42" ht="23" customHeigh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s="81" t="str">
        <f>IF(M220="",IFERROR(VLOOKUP($U220,scriv!$C$2:$AK$802,32,FALSE),""),M220)</f>
        <v/>
      </c>
      <c r="AI220" s="81" t="str">
        <f>IF(N220="",IFERROR(VLOOKUP($U220,scriv!$C$2:$AK$802,33,FALSE),""),N220)</f>
        <v/>
      </c>
      <c r="AJ220" s="81" t="str">
        <f>IF(O220="",IFERROR(VLOOKUP($U220,scriv!$C$2:$AK$802,34,FALSE),""),O220)</f>
        <v/>
      </c>
      <c r="AK220" s="81" t="str">
        <f>IF(P220="",IFERROR(VLOOKUP($U220,scriv!$C$2:$AK$802,35,FALSE),""),P220)</f>
        <v/>
      </c>
      <c r="AL220" s="242" t="str">
        <f t="shared" si="15"/>
        <v/>
      </c>
      <c r="AM220" s="240" t="str">
        <f t="shared" si="16"/>
        <v/>
      </c>
      <c r="AN220" s="242" t="str">
        <f t="shared" si="17"/>
        <v/>
      </c>
      <c r="AO220" s="240" t="str">
        <f t="shared" si="18"/>
        <v/>
      </c>
      <c r="AP220" s="242" t="str">
        <f t="shared" si="19"/>
        <v/>
      </c>
    </row>
    <row r="221" spans="1:42" ht="23" customHeigh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s="81" t="str">
        <f>IF(M221="",IFERROR(VLOOKUP($U221,scriv!$C$2:$AK$802,32,FALSE),""),M221)</f>
        <v/>
      </c>
      <c r="AI221" s="81" t="str">
        <f>IF(N221="",IFERROR(VLOOKUP($U221,scriv!$C$2:$AK$802,33,FALSE),""),N221)</f>
        <v/>
      </c>
      <c r="AJ221" s="81" t="str">
        <f>IF(O221="",IFERROR(VLOOKUP($U221,scriv!$C$2:$AK$802,34,FALSE),""),O221)</f>
        <v/>
      </c>
      <c r="AK221" s="81" t="str">
        <f>IF(P221="",IFERROR(VLOOKUP($U221,scriv!$C$2:$AK$802,35,FALSE),""),P221)</f>
        <v/>
      </c>
      <c r="AL221" s="242" t="str">
        <f t="shared" si="15"/>
        <v/>
      </c>
      <c r="AM221" s="240" t="str">
        <f t="shared" si="16"/>
        <v/>
      </c>
      <c r="AN221" s="242" t="str">
        <f t="shared" si="17"/>
        <v/>
      </c>
      <c r="AO221" s="240" t="str">
        <f t="shared" si="18"/>
        <v/>
      </c>
      <c r="AP221" s="242" t="str">
        <f t="shared" si="19"/>
        <v/>
      </c>
    </row>
    <row r="222" spans="1:42" ht="23" customHeigh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s="81" t="str">
        <f>IF(M222="",IFERROR(VLOOKUP($U222,scriv!$C$2:$AK$802,32,FALSE),""),M222)</f>
        <v/>
      </c>
      <c r="AI222" s="81" t="str">
        <f>IF(N222="",IFERROR(VLOOKUP($U222,scriv!$C$2:$AK$802,33,FALSE),""),N222)</f>
        <v/>
      </c>
      <c r="AJ222" s="81" t="str">
        <f>IF(O222="",IFERROR(VLOOKUP($U222,scriv!$C$2:$AK$802,34,FALSE),""),O222)</f>
        <v/>
      </c>
      <c r="AK222" s="81" t="str">
        <f>IF(P222="",IFERROR(VLOOKUP($U222,scriv!$C$2:$AK$802,35,FALSE),""),P222)</f>
        <v/>
      </c>
      <c r="AL222" s="242" t="str">
        <f t="shared" si="15"/>
        <v/>
      </c>
      <c r="AM222" s="240" t="str">
        <f t="shared" si="16"/>
        <v/>
      </c>
      <c r="AN222" s="242" t="str">
        <f t="shared" si="17"/>
        <v/>
      </c>
      <c r="AO222" s="240" t="str">
        <f t="shared" si="18"/>
        <v/>
      </c>
      <c r="AP222" s="242" t="str">
        <f t="shared" si="19"/>
        <v/>
      </c>
    </row>
    <row r="223" spans="1:42" ht="23" customHeigh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s="81" t="str">
        <f>IF(M223="",IFERROR(VLOOKUP($U223,scriv!$C$2:$AK$802,32,FALSE),""),M223)</f>
        <v/>
      </c>
      <c r="AI223" s="81" t="str">
        <f>IF(N223="",IFERROR(VLOOKUP($U223,scriv!$C$2:$AK$802,33,FALSE),""),N223)</f>
        <v/>
      </c>
      <c r="AJ223" s="81" t="str">
        <f>IF(O223="",IFERROR(VLOOKUP($U223,scriv!$C$2:$AK$802,34,FALSE),""),O223)</f>
        <v/>
      </c>
      <c r="AK223" s="81" t="str">
        <f>IF(P223="",IFERROR(VLOOKUP($U223,scriv!$C$2:$AK$802,35,FALSE),""),P223)</f>
        <v/>
      </c>
      <c r="AL223" s="242" t="str">
        <f t="shared" si="15"/>
        <v/>
      </c>
      <c r="AM223" s="240" t="str">
        <f t="shared" si="16"/>
        <v/>
      </c>
      <c r="AN223" s="242" t="str">
        <f t="shared" si="17"/>
        <v/>
      </c>
      <c r="AO223" s="240" t="str">
        <f t="shared" si="18"/>
        <v/>
      </c>
      <c r="AP223" s="242" t="str">
        <f t="shared" si="19"/>
        <v/>
      </c>
    </row>
    <row r="224" spans="1:42" ht="23" customHeigh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s="81" t="str">
        <f>IF(M224="",IFERROR(VLOOKUP($U224,scriv!$C$2:$AK$802,32,FALSE),""),M224)</f>
        <v/>
      </c>
      <c r="AI224" s="81" t="str">
        <f>IF(N224="",IFERROR(VLOOKUP($U224,scriv!$C$2:$AK$802,33,FALSE),""),N224)</f>
        <v/>
      </c>
      <c r="AJ224" s="81" t="str">
        <f>IF(O224="",IFERROR(VLOOKUP($U224,scriv!$C$2:$AK$802,34,FALSE),""),O224)</f>
        <v/>
      </c>
      <c r="AK224" s="81" t="str">
        <f>IF(P224="",IFERROR(VLOOKUP($U224,scriv!$C$2:$AK$802,35,FALSE),""),P224)</f>
        <v/>
      </c>
      <c r="AL224" s="242" t="str">
        <f t="shared" si="15"/>
        <v/>
      </c>
      <c r="AM224" s="240" t="str">
        <f t="shared" si="16"/>
        <v/>
      </c>
      <c r="AN224" s="242" t="str">
        <f t="shared" si="17"/>
        <v/>
      </c>
      <c r="AO224" s="240" t="str">
        <f t="shared" si="18"/>
        <v/>
      </c>
      <c r="AP224" s="242" t="str">
        <f t="shared" si="19"/>
        <v/>
      </c>
    </row>
    <row r="225" spans="1:42" ht="23" customHeigh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s="81" t="str">
        <f>IF(M225="",IFERROR(VLOOKUP($U225,scriv!$C$2:$AK$802,32,FALSE),""),M225)</f>
        <v/>
      </c>
      <c r="AI225" s="81" t="str">
        <f>IF(N225="",IFERROR(VLOOKUP($U225,scriv!$C$2:$AK$802,33,FALSE),""),N225)</f>
        <v/>
      </c>
      <c r="AJ225" s="81" t="str">
        <f>IF(O225="",IFERROR(VLOOKUP($U225,scriv!$C$2:$AK$802,34,FALSE),""),O225)</f>
        <v/>
      </c>
      <c r="AK225" s="81" t="str">
        <f>IF(P225="",IFERROR(VLOOKUP($U225,scriv!$C$2:$AK$802,35,FALSE),""),P225)</f>
        <v/>
      </c>
      <c r="AL225" s="242" t="str">
        <f t="shared" si="15"/>
        <v/>
      </c>
      <c r="AM225" s="240" t="str">
        <f t="shared" si="16"/>
        <v/>
      </c>
      <c r="AN225" s="242" t="str">
        <f t="shared" si="17"/>
        <v/>
      </c>
      <c r="AO225" s="240" t="str">
        <f t="shared" si="18"/>
        <v/>
      </c>
      <c r="AP225" s="242" t="str">
        <f t="shared" si="19"/>
        <v/>
      </c>
    </row>
    <row r="226" spans="1:42" ht="23" customHeigh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s="81" t="str">
        <f>IF(M226="",IFERROR(VLOOKUP($U226,scriv!$C$2:$AK$802,32,FALSE),""),M226)</f>
        <v/>
      </c>
      <c r="AI226" s="81" t="str">
        <f>IF(N226="",IFERROR(VLOOKUP($U226,scriv!$C$2:$AK$802,33,FALSE),""),N226)</f>
        <v/>
      </c>
      <c r="AJ226" s="81" t="str">
        <f>IF(O226="",IFERROR(VLOOKUP($U226,scriv!$C$2:$AK$802,34,FALSE),""),O226)</f>
        <v/>
      </c>
      <c r="AK226" s="81" t="str">
        <f>IF(P226="",IFERROR(VLOOKUP($U226,scriv!$C$2:$AK$802,35,FALSE),""),P226)</f>
        <v/>
      </c>
      <c r="AL226" s="242" t="str">
        <f t="shared" si="15"/>
        <v/>
      </c>
      <c r="AM226" s="240" t="str">
        <f t="shared" si="16"/>
        <v/>
      </c>
      <c r="AN226" s="242" t="str">
        <f t="shared" si="17"/>
        <v/>
      </c>
      <c r="AO226" s="240" t="str">
        <f t="shared" si="18"/>
        <v/>
      </c>
      <c r="AP226" s="242" t="str">
        <f t="shared" si="19"/>
        <v/>
      </c>
    </row>
    <row r="227" spans="1:42" ht="23" customHeigh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s="81" t="str">
        <f>IF(M227="",IFERROR(VLOOKUP($U227,scriv!$C$2:$AK$802,32,FALSE),""),M227)</f>
        <v/>
      </c>
      <c r="AI227" s="81" t="str">
        <f>IF(N227="",IFERROR(VLOOKUP($U227,scriv!$C$2:$AK$802,33,FALSE),""),N227)</f>
        <v/>
      </c>
      <c r="AJ227" s="81" t="str">
        <f>IF(O227="",IFERROR(VLOOKUP($U227,scriv!$C$2:$AK$802,34,FALSE),""),O227)</f>
        <v/>
      </c>
      <c r="AK227" s="81" t="str">
        <f>IF(P227="",IFERROR(VLOOKUP($U227,scriv!$C$2:$AK$802,35,FALSE),""),P227)</f>
        <v/>
      </c>
      <c r="AL227" s="242" t="str">
        <f t="shared" si="15"/>
        <v/>
      </c>
      <c r="AM227" s="240" t="str">
        <f t="shared" si="16"/>
        <v/>
      </c>
      <c r="AN227" s="242" t="str">
        <f t="shared" si="17"/>
        <v/>
      </c>
      <c r="AO227" s="240" t="str">
        <f t="shared" si="18"/>
        <v/>
      </c>
      <c r="AP227" s="242" t="str">
        <f t="shared" si="19"/>
        <v/>
      </c>
    </row>
    <row r="228" spans="1:42" ht="23" customHeigh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s="81" t="str">
        <f>IF(M228="",IFERROR(VLOOKUP($U228,scriv!$C$2:$AK$802,32,FALSE),""),M228)</f>
        <v/>
      </c>
      <c r="AI228" s="81" t="str">
        <f>IF(N228="",IFERROR(VLOOKUP($U228,scriv!$C$2:$AK$802,33,FALSE),""),N228)</f>
        <v/>
      </c>
      <c r="AJ228" s="81" t="str">
        <f>IF(O228="",IFERROR(VLOOKUP($U228,scriv!$C$2:$AK$802,34,FALSE),""),O228)</f>
        <v/>
      </c>
      <c r="AK228" s="81" t="str">
        <f>IF(P228="",IFERROR(VLOOKUP($U228,scriv!$C$2:$AK$802,35,FALSE),""),P228)</f>
        <v/>
      </c>
      <c r="AL228" s="242" t="str">
        <f t="shared" si="15"/>
        <v/>
      </c>
      <c r="AM228" s="240" t="str">
        <f t="shared" si="16"/>
        <v/>
      </c>
      <c r="AN228" s="242" t="str">
        <f t="shared" si="17"/>
        <v/>
      </c>
      <c r="AO228" s="240" t="str">
        <f t="shared" si="18"/>
        <v/>
      </c>
      <c r="AP228" s="242" t="str">
        <f t="shared" si="19"/>
        <v/>
      </c>
    </row>
    <row r="229" spans="1:42" ht="23" customHeigh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s="81" t="str">
        <f>IF(M229="",IFERROR(VLOOKUP($U229,scriv!$C$2:$AK$802,32,FALSE),""),M229)</f>
        <v/>
      </c>
      <c r="AI229" s="81" t="str">
        <f>IF(N229="",IFERROR(VLOOKUP($U229,scriv!$C$2:$AK$802,33,FALSE),""),N229)</f>
        <v/>
      </c>
      <c r="AJ229" s="81" t="str">
        <f>IF(O229="",IFERROR(VLOOKUP($U229,scriv!$C$2:$AK$802,34,FALSE),""),O229)</f>
        <v/>
      </c>
      <c r="AK229" s="81" t="str">
        <f>IF(P229="",IFERROR(VLOOKUP($U229,scriv!$C$2:$AK$802,35,FALSE),""),P229)</f>
        <v/>
      </c>
      <c r="AL229" s="242" t="str">
        <f t="shared" si="15"/>
        <v/>
      </c>
      <c r="AM229" s="240" t="str">
        <f t="shared" si="16"/>
        <v/>
      </c>
      <c r="AN229" s="242" t="str">
        <f t="shared" si="17"/>
        <v/>
      </c>
      <c r="AO229" s="240" t="str">
        <f t="shared" si="18"/>
        <v/>
      </c>
      <c r="AP229" s="242" t="str">
        <f t="shared" si="19"/>
        <v/>
      </c>
    </row>
    <row r="230" spans="1:42" ht="23" customHeigh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s="81" t="str">
        <f>IF(M230="",IFERROR(VLOOKUP($U230,scriv!$C$2:$AK$802,32,FALSE),""),M230)</f>
        <v/>
      </c>
      <c r="AI230" s="81" t="str">
        <f>IF(N230="",IFERROR(VLOOKUP($U230,scriv!$C$2:$AK$802,33,FALSE),""),N230)</f>
        <v/>
      </c>
      <c r="AJ230" s="81" t="str">
        <f>IF(O230="",IFERROR(VLOOKUP($U230,scriv!$C$2:$AK$802,34,FALSE),""),O230)</f>
        <v/>
      </c>
      <c r="AK230" s="81" t="str">
        <f>IF(P230="",IFERROR(VLOOKUP($U230,scriv!$C$2:$AK$802,35,FALSE),""),P230)</f>
        <v/>
      </c>
      <c r="AL230" s="242" t="str">
        <f t="shared" si="15"/>
        <v/>
      </c>
      <c r="AM230" s="240" t="str">
        <f t="shared" si="16"/>
        <v/>
      </c>
      <c r="AN230" s="242" t="str">
        <f t="shared" si="17"/>
        <v/>
      </c>
      <c r="AO230" s="240" t="str">
        <f t="shared" si="18"/>
        <v/>
      </c>
      <c r="AP230" s="242" t="str">
        <f t="shared" si="19"/>
        <v/>
      </c>
    </row>
    <row r="231" spans="1:42" ht="23" customHeigh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s="81" t="str">
        <f>IF(M231="",IFERROR(VLOOKUP($U231,scriv!$C$2:$AK$802,32,FALSE),""),M231)</f>
        <v/>
      </c>
      <c r="AI231" s="81" t="str">
        <f>IF(N231="",IFERROR(VLOOKUP($U231,scriv!$C$2:$AK$802,33,FALSE),""),N231)</f>
        <v/>
      </c>
      <c r="AJ231" s="81" t="str">
        <f>IF(O231="",IFERROR(VLOOKUP($U231,scriv!$C$2:$AK$802,34,FALSE),""),O231)</f>
        <v/>
      </c>
      <c r="AK231" s="81" t="str">
        <f>IF(P231="",IFERROR(VLOOKUP($U231,scriv!$C$2:$AK$802,35,FALSE),""),P231)</f>
        <v/>
      </c>
      <c r="AL231" s="242" t="str">
        <f t="shared" si="15"/>
        <v/>
      </c>
      <c r="AM231" s="240" t="str">
        <f t="shared" si="16"/>
        <v/>
      </c>
      <c r="AN231" s="242" t="str">
        <f t="shared" si="17"/>
        <v/>
      </c>
      <c r="AO231" s="240" t="str">
        <f t="shared" si="18"/>
        <v/>
      </c>
      <c r="AP231" s="242" t="str">
        <f t="shared" si="19"/>
        <v/>
      </c>
    </row>
    <row r="232" spans="1:42" ht="23" customHeigh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s="81" t="str">
        <f>IF(M232="",IFERROR(VLOOKUP($U232,scriv!$C$2:$AK$802,32,FALSE),""),M232)</f>
        <v/>
      </c>
      <c r="AI232" s="81" t="str">
        <f>IF(N232="",IFERROR(VLOOKUP($U232,scriv!$C$2:$AK$802,33,FALSE),""),N232)</f>
        <v/>
      </c>
      <c r="AJ232" s="81" t="str">
        <f>IF(O232="",IFERROR(VLOOKUP($U232,scriv!$C$2:$AK$802,34,FALSE),""),O232)</f>
        <v/>
      </c>
      <c r="AK232" s="81" t="str">
        <f>IF(P232="",IFERROR(VLOOKUP($U232,scriv!$C$2:$AK$802,35,FALSE),""),P232)</f>
        <v/>
      </c>
      <c r="AL232" s="242" t="str">
        <f t="shared" si="15"/>
        <v/>
      </c>
      <c r="AM232" s="240" t="str">
        <f t="shared" si="16"/>
        <v/>
      </c>
      <c r="AN232" s="242" t="str">
        <f t="shared" si="17"/>
        <v/>
      </c>
      <c r="AO232" s="240" t="str">
        <f t="shared" si="18"/>
        <v/>
      </c>
      <c r="AP232" s="242" t="str">
        <f t="shared" si="19"/>
        <v/>
      </c>
    </row>
    <row r="233" spans="1:42" ht="23" customHeigh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s="81" t="str">
        <f>IF(M233="",IFERROR(VLOOKUP($U233,scriv!$C$2:$AK$802,32,FALSE),""),M233)</f>
        <v/>
      </c>
      <c r="AI233" s="81" t="str">
        <f>IF(N233="",IFERROR(VLOOKUP($U233,scriv!$C$2:$AK$802,33,FALSE),""),N233)</f>
        <v/>
      </c>
      <c r="AJ233" s="81" t="str">
        <f>IF(O233="",IFERROR(VLOOKUP($U233,scriv!$C$2:$AK$802,34,FALSE),""),O233)</f>
        <v/>
      </c>
      <c r="AK233" s="81" t="str">
        <f>IF(P233="",IFERROR(VLOOKUP($U233,scriv!$C$2:$AK$802,35,FALSE),""),P233)</f>
        <v/>
      </c>
      <c r="AL233" s="242" t="str">
        <f t="shared" si="15"/>
        <v/>
      </c>
      <c r="AM233" s="240" t="str">
        <f t="shared" si="16"/>
        <v/>
      </c>
      <c r="AN233" s="242" t="str">
        <f t="shared" si="17"/>
        <v/>
      </c>
      <c r="AO233" s="240" t="str">
        <f t="shared" si="18"/>
        <v/>
      </c>
      <c r="AP233" s="242" t="str">
        <f t="shared" si="19"/>
        <v/>
      </c>
    </row>
    <row r="234" spans="1:42" ht="23" customHeigh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s="81" t="str">
        <f>IF(M234="",IFERROR(VLOOKUP($U234,scriv!$C$2:$AK$802,32,FALSE),""),M234)</f>
        <v/>
      </c>
      <c r="AI234" s="81" t="str">
        <f>IF(N234="",IFERROR(VLOOKUP($U234,scriv!$C$2:$AK$802,33,FALSE),""),N234)</f>
        <v/>
      </c>
      <c r="AJ234" s="81" t="str">
        <f>IF(O234="",IFERROR(VLOOKUP($U234,scriv!$C$2:$AK$802,34,FALSE),""),O234)</f>
        <v/>
      </c>
      <c r="AK234" s="81" t="str">
        <f>IF(P234="",IFERROR(VLOOKUP($U234,scriv!$C$2:$AK$802,35,FALSE),""),P234)</f>
        <v/>
      </c>
      <c r="AL234" s="242" t="str">
        <f t="shared" si="15"/>
        <v/>
      </c>
      <c r="AM234" s="240" t="str">
        <f t="shared" si="16"/>
        <v/>
      </c>
      <c r="AN234" s="242" t="str">
        <f t="shared" si="17"/>
        <v/>
      </c>
      <c r="AO234" s="240" t="str">
        <f t="shared" si="18"/>
        <v/>
      </c>
      <c r="AP234" s="242" t="str">
        <f t="shared" si="19"/>
        <v/>
      </c>
    </row>
    <row r="235" spans="1:42" ht="23" customHeigh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s="81" t="str">
        <f>IF(M235="",IFERROR(VLOOKUP($U235,scriv!$C$2:$AK$802,32,FALSE),""),M235)</f>
        <v/>
      </c>
      <c r="AI235" s="81" t="str">
        <f>IF(N235="",IFERROR(VLOOKUP($U235,scriv!$C$2:$AK$802,33,FALSE),""),N235)</f>
        <v/>
      </c>
      <c r="AJ235" s="81" t="str">
        <f>IF(O235="",IFERROR(VLOOKUP($U235,scriv!$C$2:$AK$802,34,FALSE),""),O235)</f>
        <v/>
      </c>
      <c r="AK235" s="81" t="str">
        <f>IF(P235="",IFERROR(VLOOKUP($U235,scriv!$C$2:$AK$802,35,FALSE),""),P235)</f>
        <v/>
      </c>
      <c r="AL235" s="242" t="str">
        <f t="shared" si="15"/>
        <v/>
      </c>
      <c r="AM235" s="240" t="str">
        <f t="shared" si="16"/>
        <v/>
      </c>
      <c r="AN235" s="242" t="str">
        <f t="shared" si="17"/>
        <v/>
      </c>
      <c r="AO235" s="240" t="str">
        <f t="shared" si="18"/>
        <v/>
      </c>
      <c r="AP235" s="242" t="str">
        <f t="shared" si="19"/>
        <v/>
      </c>
    </row>
    <row r="236" spans="1:42" ht="23" customHeigh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s="81" t="str">
        <f>IF(M236="",IFERROR(VLOOKUP($U236,scriv!$C$2:$AK$802,32,FALSE),""),M236)</f>
        <v/>
      </c>
      <c r="AI236" s="81" t="str">
        <f>IF(N236="",IFERROR(VLOOKUP($U236,scriv!$C$2:$AK$802,33,FALSE),""),N236)</f>
        <v/>
      </c>
      <c r="AJ236" s="81" t="str">
        <f>IF(O236="",IFERROR(VLOOKUP($U236,scriv!$C$2:$AK$802,34,FALSE),""),O236)</f>
        <v/>
      </c>
      <c r="AK236" s="81" t="str">
        <f>IF(P236="",IFERROR(VLOOKUP($U236,scriv!$C$2:$AK$802,35,FALSE),""),P236)</f>
        <v/>
      </c>
      <c r="AL236" s="242" t="str">
        <f t="shared" si="15"/>
        <v/>
      </c>
      <c r="AM236" s="240" t="str">
        <f t="shared" si="16"/>
        <v/>
      </c>
      <c r="AN236" s="242" t="str">
        <f t="shared" si="17"/>
        <v/>
      </c>
      <c r="AO236" s="240" t="str">
        <f t="shared" si="18"/>
        <v/>
      </c>
      <c r="AP236" s="242" t="str">
        <f t="shared" si="19"/>
        <v/>
      </c>
    </row>
    <row r="237" spans="1:42" ht="23" customHeigh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s="81" t="str">
        <f>IF(M237="",IFERROR(VLOOKUP($U237,scriv!$C$2:$AK$802,32,FALSE),""),M237)</f>
        <v/>
      </c>
      <c r="AI237" s="81" t="str">
        <f>IF(N237="",IFERROR(VLOOKUP($U237,scriv!$C$2:$AK$802,33,FALSE),""),N237)</f>
        <v/>
      </c>
      <c r="AJ237" s="81" t="str">
        <f>IF(O237="",IFERROR(VLOOKUP($U237,scriv!$C$2:$AK$802,34,FALSE),""),O237)</f>
        <v/>
      </c>
      <c r="AK237" s="81" t="str">
        <f>IF(P237="",IFERROR(VLOOKUP($U237,scriv!$C$2:$AK$802,35,FALSE),""),P237)</f>
        <v/>
      </c>
      <c r="AL237" s="242" t="str">
        <f t="shared" si="15"/>
        <v/>
      </c>
      <c r="AM237" s="240" t="str">
        <f t="shared" si="16"/>
        <v/>
      </c>
      <c r="AN237" s="242" t="str">
        <f t="shared" si="17"/>
        <v/>
      </c>
      <c r="AO237" s="240" t="str">
        <f t="shared" si="18"/>
        <v/>
      </c>
      <c r="AP237" s="242" t="str">
        <f t="shared" si="19"/>
        <v/>
      </c>
    </row>
    <row r="238" spans="1:42" ht="23" customHeigh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s="81" t="str">
        <f>IF(M238="",IFERROR(VLOOKUP($U238,scriv!$C$2:$AK$802,32,FALSE),""),M238)</f>
        <v/>
      </c>
      <c r="AI238" s="81" t="str">
        <f>IF(N238="",IFERROR(VLOOKUP($U238,scriv!$C$2:$AK$802,33,FALSE),""),N238)</f>
        <v/>
      </c>
      <c r="AJ238" s="81" t="str">
        <f>IF(O238="",IFERROR(VLOOKUP($U238,scriv!$C$2:$AK$802,34,FALSE),""),O238)</f>
        <v/>
      </c>
      <c r="AK238" s="81" t="str">
        <f>IF(P238="",IFERROR(VLOOKUP($U238,scriv!$C$2:$AK$802,35,FALSE),""),P238)</f>
        <v/>
      </c>
      <c r="AL238" s="242" t="str">
        <f t="shared" si="15"/>
        <v/>
      </c>
      <c r="AM238" s="240" t="str">
        <f t="shared" si="16"/>
        <v/>
      </c>
      <c r="AN238" s="242" t="str">
        <f t="shared" si="17"/>
        <v/>
      </c>
      <c r="AO238" s="240" t="str">
        <f t="shared" si="18"/>
        <v/>
      </c>
      <c r="AP238" s="242" t="str">
        <f t="shared" si="19"/>
        <v/>
      </c>
    </row>
    <row r="239" spans="1:42" ht="23" customHeigh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s="81" t="str">
        <f>IF(M239="",IFERROR(VLOOKUP($U239,scriv!$C$2:$AK$802,32,FALSE),""),M239)</f>
        <v/>
      </c>
      <c r="AI239" s="81" t="str">
        <f>IF(N239="",IFERROR(VLOOKUP($U239,scriv!$C$2:$AK$802,33,FALSE),""),N239)</f>
        <v/>
      </c>
      <c r="AJ239" s="81" t="str">
        <f>IF(O239="",IFERROR(VLOOKUP($U239,scriv!$C$2:$AK$802,34,FALSE),""),O239)</f>
        <v/>
      </c>
      <c r="AK239" s="81" t="str">
        <f>IF(P239="",IFERROR(VLOOKUP($U239,scriv!$C$2:$AK$802,35,FALSE),""),P239)</f>
        <v/>
      </c>
      <c r="AL239" s="242" t="str">
        <f t="shared" si="15"/>
        <v/>
      </c>
      <c r="AM239" s="240" t="str">
        <f t="shared" si="16"/>
        <v/>
      </c>
      <c r="AN239" s="242" t="str">
        <f t="shared" si="17"/>
        <v/>
      </c>
      <c r="AO239" s="240" t="str">
        <f t="shared" si="18"/>
        <v/>
      </c>
      <c r="AP239" s="242" t="str">
        <f t="shared" si="19"/>
        <v/>
      </c>
    </row>
    <row r="240" spans="1:42" ht="23" customHeigh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s="81" t="str">
        <f>IF(M240="",IFERROR(VLOOKUP($U240,scriv!$C$2:$AK$802,32,FALSE),""),M240)</f>
        <v/>
      </c>
      <c r="AI240" s="81" t="str">
        <f>IF(N240="",IFERROR(VLOOKUP($U240,scriv!$C$2:$AK$802,33,FALSE),""),N240)</f>
        <v/>
      </c>
      <c r="AJ240" s="81" t="str">
        <f>IF(O240="",IFERROR(VLOOKUP($U240,scriv!$C$2:$AK$802,34,FALSE),""),O240)</f>
        <v/>
      </c>
      <c r="AK240" s="81" t="str">
        <f>IF(P240="",IFERROR(VLOOKUP($U240,scriv!$C$2:$AK$802,35,FALSE),""),P240)</f>
        <v/>
      </c>
      <c r="AL240" s="242" t="str">
        <f t="shared" si="15"/>
        <v/>
      </c>
      <c r="AM240" s="240" t="str">
        <f t="shared" si="16"/>
        <v/>
      </c>
      <c r="AN240" s="242" t="str">
        <f t="shared" si="17"/>
        <v/>
      </c>
      <c r="AO240" s="240" t="str">
        <f t="shared" si="18"/>
        <v/>
      </c>
      <c r="AP240" s="242" t="str">
        <f t="shared" si="19"/>
        <v/>
      </c>
    </row>
    <row r="241" spans="1:42" ht="23" customHeigh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s="81" t="str">
        <f>IF(M241="",IFERROR(VLOOKUP($U241,scriv!$C$2:$AK$802,32,FALSE),""),M241)</f>
        <v/>
      </c>
      <c r="AI241" s="81" t="str">
        <f>IF(N241="",IFERROR(VLOOKUP($U241,scriv!$C$2:$AK$802,33,FALSE),""),N241)</f>
        <v/>
      </c>
      <c r="AJ241" s="81" t="str">
        <f>IF(O241="",IFERROR(VLOOKUP($U241,scriv!$C$2:$AK$802,34,FALSE),""),O241)</f>
        <v/>
      </c>
      <c r="AK241" s="81" t="str">
        <f>IF(P241="",IFERROR(VLOOKUP($U241,scriv!$C$2:$AK$802,35,FALSE),""),P241)</f>
        <v/>
      </c>
      <c r="AL241" s="242" t="str">
        <f t="shared" si="15"/>
        <v/>
      </c>
      <c r="AM241" s="240" t="str">
        <f t="shared" si="16"/>
        <v/>
      </c>
      <c r="AN241" s="242" t="str">
        <f t="shared" si="17"/>
        <v/>
      </c>
      <c r="AO241" s="240" t="str">
        <f t="shared" si="18"/>
        <v/>
      </c>
      <c r="AP241" s="242" t="str">
        <f t="shared" si="19"/>
        <v/>
      </c>
    </row>
    <row r="242" spans="1:42" ht="23" customHeigh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s="81" t="str">
        <f>IF(M242="",IFERROR(VLOOKUP($U242,scriv!$C$2:$AK$802,32,FALSE),""),M242)</f>
        <v/>
      </c>
      <c r="AI242" s="81" t="str">
        <f>IF(N242="",IFERROR(VLOOKUP($U242,scriv!$C$2:$AK$802,33,FALSE),""),N242)</f>
        <v/>
      </c>
      <c r="AJ242" s="81" t="str">
        <f>IF(O242="",IFERROR(VLOOKUP($U242,scriv!$C$2:$AK$802,34,FALSE),""),O242)</f>
        <v/>
      </c>
      <c r="AK242" s="81" t="str">
        <f>IF(P242="",IFERROR(VLOOKUP($U242,scriv!$C$2:$AK$802,35,FALSE),""),P242)</f>
        <v/>
      </c>
      <c r="AL242" s="242" t="str">
        <f t="shared" si="15"/>
        <v/>
      </c>
      <c r="AM242" s="240" t="str">
        <f t="shared" si="16"/>
        <v/>
      </c>
      <c r="AN242" s="242" t="str">
        <f t="shared" si="17"/>
        <v/>
      </c>
      <c r="AO242" s="240" t="str">
        <f t="shared" si="18"/>
        <v/>
      </c>
      <c r="AP242" s="242" t="str">
        <f t="shared" si="19"/>
        <v/>
      </c>
    </row>
    <row r="243" spans="1:42" ht="23" customHeigh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s="81" t="str">
        <f>IF(M243="",IFERROR(VLOOKUP($U243,scriv!$C$2:$AK$802,32,FALSE),""),M243)</f>
        <v/>
      </c>
      <c r="AI243" s="81" t="str">
        <f>IF(N243="",IFERROR(VLOOKUP($U243,scriv!$C$2:$AK$802,33,FALSE),""),N243)</f>
        <v/>
      </c>
      <c r="AJ243" s="81" t="str">
        <f>IF(O243="",IFERROR(VLOOKUP($U243,scriv!$C$2:$AK$802,34,FALSE),""),O243)</f>
        <v/>
      </c>
      <c r="AK243" s="81" t="str">
        <f>IF(P243="",IFERROR(VLOOKUP($U243,scriv!$C$2:$AK$802,35,FALSE),""),P243)</f>
        <v/>
      </c>
      <c r="AL243" s="242" t="str">
        <f t="shared" si="15"/>
        <v/>
      </c>
      <c r="AM243" s="240" t="str">
        <f t="shared" si="16"/>
        <v/>
      </c>
      <c r="AN243" s="242" t="str">
        <f t="shared" si="17"/>
        <v/>
      </c>
      <c r="AO243" s="240" t="str">
        <f t="shared" si="18"/>
        <v/>
      </c>
      <c r="AP243" s="242" t="str">
        <f t="shared" si="19"/>
        <v/>
      </c>
    </row>
    <row r="244" spans="1:42" ht="23" customHeigh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s="81" t="str">
        <f>IF(M244="",IFERROR(VLOOKUP($U244,scriv!$C$2:$AK$802,32,FALSE),""),M244)</f>
        <v/>
      </c>
      <c r="AI244" s="81" t="str">
        <f>IF(N244="",IFERROR(VLOOKUP($U244,scriv!$C$2:$AK$802,33,FALSE),""),N244)</f>
        <v/>
      </c>
      <c r="AJ244" s="81" t="str">
        <f>IF(O244="",IFERROR(VLOOKUP($U244,scriv!$C$2:$AK$802,34,FALSE),""),O244)</f>
        <v/>
      </c>
      <c r="AK244" s="81" t="str">
        <f>IF(P244="",IFERROR(VLOOKUP($U244,scriv!$C$2:$AK$802,35,FALSE),""),P244)</f>
        <v/>
      </c>
      <c r="AL244" s="242" t="str">
        <f t="shared" si="15"/>
        <v/>
      </c>
      <c r="AM244" s="240" t="str">
        <f t="shared" si="16"/>
        <v/>
      </c>
      <c r="AN244" s="242" t="str">
        <f t="shared" si="17"/>
        <v/>
      </c>
      <c r="AO244" s="240" t="str">
        <f t="shared" si="18"/>
        <v/>
      </c>
      <c r="AP244" s="242" t="str">
        <f t="shared" si="19"/>
        <v/>
      </c>
    </row>
    <row r="245" spans="1:42" ht="23" customHeigh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s="81" t="str">
        <f>IF(M245="",IFERROR(VLOOKUP($U245,scriv!$C$2:$AK$802,32,FALSE),""),M245)</f>
        <v/>
      </c>
      <c r="AI245" s="81" t="str">
        <f>IF(N245="",IFERROR(VLOOKUP($U245,scriv!$C$2:$AK$802,33,FALSE),""),N245)</f>
        <v/>
      </c>
      <c r="AJ245" s="81" t="str">
        <f>IF(O245="",IFERROR(VLOOKUP($U245,scriv!$C$2:$AK$802,34,FALSE),""),O245)</f>
        <v/>
      </c>
      <c r="AK245" s="81" t="str">
        <f>IF(P245="",IFERROR(VLOOKUP($U245,scriv!$C$2:$AK$802,35,FALSE),""),P245)</f>
        <v/>
      </c>
      <c r="AL245" s="242" t="str">
        <f t="shared" si="15"/>
        <v/>
      </c>
      <c r="AM245" s="240" t="str">
        <f t="shared" si="16"/>
        <v/>
      </c>
      <c r="AN245" s="242" t="str">
        <f t="shared" si="17"/>
        <v/>
      </c>
      <c r="AO245" s="240" t="str">
        <f t="shared" si="18"/>
        <v/>
      </c>
      <c r="AP245" s="242" t="str">
        <f t="shared" si="19"/>
        <v/>
      </c>
    </row>
    <row r="246" spans="1:42" ht="23" customHeigh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s="81" t="str">
        <f>IF(M246="",IFERROR(VLOOKUP($U246,scriv!$C$2:$AK$802,32,FALSE),""),M246)</f>
        <v/>
      </c>
      <c r="AI246" s="81" t="str">
        <f>IF(N246="",IFERROR(VLOOKUP($U246,scriv!$C$2:$AK$802,33,FALSE),""),N246)</f>
        <v/>
      </c>
      <c r="AJ246" s="81" t="str">
        <f>IF(O246="",IFERROR(VLOOKUP($U246,scriv!$C$2:$AK$802,34,FALSE),""),O246)</f>
        <v/>
      </c>
      <c r="AK246" s="81" t="str">
        <f>IF(P246="",IFERROR(VLOOKUP($U246,scriv!$C$2:$AK$802,35,FALSE),""),P246)</f>
        <v/>
      </c>
      <c r="AL246" s="242" t="str">
        <f t="shared" si="15"/>
        <v/>
      </c>
      <c r="AM246" s="240" t="str">
        <f t="shared" si="16"/>
        <v/>
      </c>
      <c r="AN246" s="242" t="str">
        <f t="shared" si="17"/>
        <v/>
      </c>
      <c r="AO246" s="240" t="str">
        <f t="shared" si="18"/>
        <v/>
      </c>
      <c r="AP246" s="242" t="str">
        <f t="shared" si="19"/>
        <v/>
      </c>
    </row>
    <row r="247" spans="1:42" ht="23" customHeigh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s="81" t="str">
        <f>IF(M247="",IFERROR(VLOOKUP($U247,scriv!$C$2:$AK$802,32,FALSE),""),M247)</f>
        <v/>
      </c>
      <c r="AI247" s="81" t="str">
        <f>IF(N247="",IFERROR(VLOOKUP($U247,scriv!$C$2:$AK$802,33,FALSE),""),N247)</f>
        <v/>
      </c>
      <c r="AJ247" s="81" t="str">
        <f>IF(O247="",IFERROR(VLOOKUP($U247,scriv!$C$2:$AK$802,34,FALSE),""),O247)</f>
        <v/>
      </c>
      <c r="AK247" s="81" t="str">
        <f>IF(P247="",IFERROR(VLOOKUP($U247,scriv!$C$2:$AK$802,35,FALSE),""),P247)</f>
        <v/>
      </c>
      <c r="AL247" s="242" t="str">
        <f t="shared" si="15"/>
        <v/>
      </c>
      <c r="AM247" s="240" t="str">
        <f t="shared" si="16"/>
        <v/>
      </c>
      <c r="AN247" s="242" t="str">
        <f t="shared" si="17"/>
        <v/>
      </c>
      <c r="AO247" s="240" t="str">
        <f t="shared" si="18"/>
        <v/>
      </c>
      <c r="AP247" s="242" t="str">
        <f t="shared" si="19"/>
        <v/>
      </c>
    </row>
    <row r="248" spans="1:42" ht="23" customHeigh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s="81" t="str">
        <f>IF(M248="",IFERROR(VLOOKUP($U248,scriv!$C$2:$AK$802,32,FALSE),""),M248)</f>
        <v/>
      </c>
      <c r="AI248" s="81" t="str">
        <f>IF(N248="",IFERROR(VLOOKUP($U248,scriv!$C$2:$AK$802,33,FALSE),""),N248)</f>
        <v/>
      </c>
      <c r="AJ248" s="81" t="str">
        <f>IF(O248="",IFERROR(VLOOKUP($U248,scriv!$C$2:$AK$802,34,FALSE),""),O248)</f>
        <v/>
      </c>
      <c r="AK248" s="81" t="str">
        <f>IF(P248="",IFERROR(VLOOKUP($U248,scriv!$C$2:$AK$802,35,FALSE),""),P248)</f>
        <v/>
      </c>
      <c r="AL248" s="242" t="str">
        <f t="shared" si="15"/>
        <v/>
      </c>
      <c r="AM248" s="240" t="str">
        <f t="shared" si="16"/>
        <v/>
      </c>
      <c r="AN248" s="242" t="str">
        <f t="shared" si="17"/>
        <v/>
      </c>
      <c r="AO248" s="240" t="str">
        <f t="shared" si="18"/>
        <v/>
      </c>
      <c r="AP248" s="242" t="str">
        <f t="shared" si="19"/>
        <v/>
      </c>
    </row>
    <row r="249" spans="1:42" ht="23" customHeigh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s="81" t="str">
        <f>IF(M249="",IFERROR(VLOOKUP($U249,scriv!$C$2:$AK$802,32,FALSE),""),M249)</f>
        <v/>
      </c>
      <c r="AI249" s="81" t="str">
        <f>IF(N249="",IFERROR(VLOOKUP($U249,scriv!$C$2:$AK$802,33,FALSE),""),N249)</f>
        <v/>
      </c>
      <c r="AJ249" s="81" t="str">
        <f>IF(O249="",IFERROR(VLOOKUP($U249,scriv!$C$2:$AK$802,34,FALSE),""),O249)</f>
        <v/>
      </c>
      <c r="AK249" s="81" t="str">
        <f>IF(P249="",IFERROR(VLOOKUP($U249,scriv!$C$2:$AK$802,35,FALSE),""),P249)</f>
        <v/>
      </c>
      <c r="AL249" s="242" t="str">
        <f t="shared" si="15"/>
        <v/>
      </c>
      <c r="AM249" s="240" t="str">
        <f t="shared" si="16"/>
        <v/>
      </c>
      <c r="AN249" s="242" t="str">
        <f t="shared" si="17"/>
        <v/>
      </c>
      <c r="AO249" s="240" t="str">
        <f t="shared" si="18"/>
        <v/>
      </c>
      <c r="AP249" s="242" t="str">
        <f t="shared" si="19"/>
        <v/>
      </c>
    </row>
    <row r="250" spans="1:42" ht="23" customHeigh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s="81" t="str">
        <f>IF(M250="",IFERROR(VLOOKUP($U250,scriv!$C$2:$AK$802,32,FALSE),""),M250)</f>
        <v/>
      </c>
      <c r="AI250" s="81" t="str">
        <f>IF(N250="",IFERROR(VLOOKUP($U250,scriv!$C$2:$AK$802,33,FALSE),""),N250)</f>
        <v/>
      </c>
      <c r="AJ250" s="81" t="str">
        <f>IF(O250="",IFERROR(VLOOKUP($U250,scriv!$C$2:$AK$802,34,FALSE),""),O250)</f>
        <v/>
      </c>
      <c r="AK250" s="81" t="str">
        <f>IF(P250="",IFERROR(VLOOKUP($U250,scriv!$C$2:$AK$802,35,FALSE),""),P250)</f>
        <v/>
      </c>
      <c r="AL250" s="242" t="str">
        <f t="shared" si="15"/>
        <v/>
      </c>
      <c r="AM250" s="240" t="str">
        <f t="shared" si="16"/>
        <v/>
      </c>
      <c r="AN250" s="242" t="str">
        <f t="shared" si="17"/>
        <v/>
      </c>
      <c r="AO250" s="240" t="str">
        <f t="shared" si="18"/>
        <v/>
      </c>
      <c r="AP250" s="242" t="str">
        <f t="shared" si="19"/>
        <v/>
      </c>
    </row>
    <row r="251" spans="1:42" ht="23" customHeigh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s="81" t="str">
        <f>IF(M251="",IFERROR(VLOOKUP($U251,scriv!$C$2:$AK$802,32,FALSE),""),M251)</f>
        <v/>
      </c>
      <c r="AI251" s="81" t="str">
        <f>IF(N251="",IFERROR(VLOOKUP($U251,scriv!$C$2:$AK$802,33,FALSE),""),N251)</f>
        <v/>
      </c>
      <c r="AJ251" s="81" t="str">
        <f>IF(O251="",IFERROR(VLOOKUP($U251,scriv!$C$2:$AK$802,34,FALSE),""),O251)</f>
        <v/>
      </c>
      <c r="AK251" s="81" t="str">
        <f>IF(P251="",IFERROR(VLOOKUP($U251,scriv!$C$2:$AK$802,35,FALSE),""),P251)</f>
        <v/>
      </c>
      <c r="AL251" s="242" t="str">
        <f t="shared" si="15"/>
        <v/>
      </c>
      <c r="AM251" s="240" t="str">
        <f t="shared" si="16"/>
        <v/>
      </c>
      <c r="AN251" s="242" t="str">
        <f t="shared" si="17"/>
        <v/>
      </c>
      <c r="AO251" s="240" t="str">
        <f t="shared" si="18"/>
        <v/>
      </c>
      <c r="AP251" s="242" t="str">
        <f t="shared" si="19"/>
        <v/>
      </c>
    </row>
    <row r="252" spans="1:42" ht="23" customHeigh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s="81" t="str">
        <f>IF(M252="",IFERROR(VLOOKUP($U252,scriv!$C$2:$AK$802,32,FALSE),""),M252)</f>
        <v/>
      </c>
      <c r="AI252" s="81" t="str">
        <f>IF(N252="",IFERROR(VLOOKUP($U252,scriv!$C$2:$AK$802,33,FALSE),""),N252)</f>
        <v/>
      </c>
      <c r="AJ252" s="81" t="str">
        <f>IF(O252="",IFERROR(VLOOKUP($U252,scriv!$C$2:$AK$802,34,FALSE),""),O252)</f>
        <v/>
      </c>
      <c r="AK252" s="81" t="str">
        <f>IF(P252="",IFERROR(VLOOKUP($U252,scriv!$C$2:$AK$802,35,FALSE),""),P252)</f>
        <v/>
      </c>
      <c r="AL252" s="242" t="str">
        <f t="shared" si="15"/>
        <v/>
      </c>
      <c r="AM252" s="240" t="str">
        <f t="shared" si="16"/>
        <v/>
      </c>
      <c r="AN252" s="242" t="str">
        <f t="shared" si="17"/>
        <v/>
      </c>
      <c r="AO252" s="240" t="str">
        <f t="shared" si="18"/>
        <v/>
      </c>
      <c r="AP252" s="242" t="str">
        <f t="shared" si="19"/>
        <v/>
      </c>
    </row>
    <row r="253" spans="1:42" ht="23" customHeigh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s="81" t="str">
        <f>IF(M253="",IFERROR(VLOOKUP($U253,scriv!$C$2:$AK$802,32,FALSE),""),M253)</f>
        <v/>
      </c>
      <c r="AI253" s="81" t="str">
        <f>IF(N253="",IFERROR(VLOOKUP($U253,scriv!$C$2:$AK$802,33,FALSE),""),N253)</f>
        <v/>
      </c>
      <c r="AJ253" s="81" t="str">
        <f>IF(O253="",IFERROR(VLOOKUP($U253,scriv!$C$2:$AK$802,34,FALSE),""),O253)</f>
        <v/>
      </c>
      <c r="AK253" s="81" t="str">
        <f>IF(P253="",IFERROR(VLOOKUP($U253,scriv!$C$2:$AK$802,35,FALSE),""),P253)</f>
        <v/>
      </c>
      <c r="AL253" s="242" t="str">
        <f t="shared" si="15"/>
        <v/>
      </c>
      <c r="AM253" s="240" t="str">
        <f t="shared" si="16"/>
        <v/>
      </c>
      <c r="AN253" s="242" t="str">
        <f t="shared" si="17"/>
        <v/>
      </c>
      <c r="AO253" s="240" t="str">
        <f t="shared" si="18"/>
        <v/>
      </c>
      <c r="AP253" s="242" t="str">
        <f t="shared" si="19"/>
        <v/>
      </c>
    </row>
    <row r="254" spans="1:42" ht="23" customHeigh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s="81" t="str">
        <f>IF(M254="",IFERROR(VLOOKUP($U254,scriv!$C$2:$AK$802,32,FALSE),""),M254)</f>
        <v/>
      </c>
      <c r="AI254" s="81" t="str">
        <f>IF(N254="",IFERROR(VLOOKUP($U254,scriv!$C$2:$AK$802,33,FALSE),""),N254)</f>
        <v/>
      </c>
      <c r="AJ254" s="81" t="str">
        <f>IF(O254="",IFERROR(VLOOKUP($U254,scriv!$C$2:$AK$802,34,FALSE),""),O254)</f>
        <v/>
      </c>
      <c r="AK254" s="81" t="str">
        <f>IF(P254="",IFERROR(VLOOKUP($U254,scriv!$C$2:$AK$802,35,FALSE),""),P254)</f>
        <v/>
      </c>
      <c r="AL254" s="242" t="str">
        <f t="shared" si="15"/>
        <v/>
      </c>
      <c r="AM254" s="240" t="str">
        <f t="shared" si="16"/>
        <v/>
      </c>
      <c r="AN254" s="242" t="str">
        <f t="shared" si="17"/>
        <v/>
      </c>
      <c r="AO254" s="240" t="str">
        <f t="shared" si="18"/>
        <v/>
      </c>
      <c r="AP254" s="242" t="str">
        <f t="shared" si="19"/>
        <v/>
      </c>
    </row>
    <row r="255" spans="1:42" ht="23" customHeigh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s="81" t="str">
        <f>IF(M255="",IFERROR(VLOOKUP($U255,scriv!$C$2:$AK$802,32,FALSE),""),M255)</f>
        <v/>
      </c>
      <c r="AI255" s="81" t="str">
        <f>IF(N255="",IFERROR(VLOOKUP($U255,scriv!$C$2:$AK$802,33,FALSE),""),N255)</f>
        <v/>
      </c>
      <c r="AJ255" s="81" t="str">
        <f>IF(O255="",IFERROR(VLOOKUP($U255,scriv!$C$2:$AK$802,34,FALSE),""),O255)</f>
        <v/>
      </c>
      <c r="AK255" s="81" t="str">
        <f>IF(P255="",IFERROR(VLOOKUP($U255,scriv!$C$2:$AK$802,35,FALSE),""),P255)</f>
        <v/>
      </c>
      <c r="AL255" s="242" t="str">
        <f t="shared" si="15"/>
        <v/>
      </c>
      <c r="AM255" s="240" t="str">
        <f t="shared" si="16"/>
        <v/>
      </c>
      <c r="AN255" s="242" t="str">
        <f t="shared" si="17"/>
        <v/>
      </c>
      <c r="AO255" s="240" t="str">
        <f t="shared" si="18"/>
        <v/>
      </c>
      <c r="AP255" s="242" t="str">
        <f t="shared" si="19"/>
        <v/>
      </c>
    </row>
    <row r="256" spans="1:42" ht="23" customHeigh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s="81" t="str">
        <f>IF(M256="",IFERROR(VLOOKUP($U256,scriv!$C$2:$AK$802,32,FALSE),""),M256)</f>
        <v/>
      </c>
      <c r="AI256" s="81" t="str">
        <f>IF(N256="",IFERROR(VLOOKUP($U256,scriv!$C$2:$AK$802,33,FALSE),""),N256)</f>
        <v/>
      </c>
      <c r="AJ256" s="81" t="str">
        <f>IF(O256="",IFERROR(VLOOKUP($U256,scriv!$C$2:$AK$802,34,FALSE),""),O256)</f>
        <v/>
      </c>
      <c r="AK256" s="81" t="str">
        <f>IF(P256="",IFERROR(VLOOKUP($U256,scriv!$C$2:$AK$802,35,FALSE),""),P256)</f>
        <v/>
      </c>
      <c r="AL256" s="242" t="str">
        <f t="shared" si="15"/>
        <v/>
      </c>
      <c r="AM256" s="240" t="str">
        <f t="shared" si="16"/>
        <v/>
      </c>
      <c r="AN256" s="242" t="str">
        <f t="shared" si="17"/>
        <v/>
      </c>
      <c r="AO256" s="240" t="str">
        <f t="shared" si="18"/>
        <v/>
      </c>
      <c r="AP256" s="242" t="str">
        <f t="shared" si="19"/>
        <v/>
      </c>
    </row>
    <row r="257" spans="1:42" ht="23" customHeigh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s="81" t="str">
        <f>IF(M257="",IFERROR(VLOOKUP($U257,scriv!$C$2:$AK$802,32,FALSE),""),M257)</f>
        <v/>
      </c>
      <c r="AI257" s="81" t="str">
        <f>IF(N257="",IFERROR(VLOOKUP($U257,scriv!$C$2:$AK$802,33,FALSE),""),N257)</f>
        <v/>
      </c>
      <c r="AJ257" s="81" t="str">
        <f>IF(O257="",IFERROR(VLOOKUP($U257,scriv!$C$2:$AK$802,34,FALSE),""),O257)</f>
        <v/>
      </c>
      <c r="AK257" s="81" t="str">
        <f>IF(P257="",IFERROR(VLOOKUP($U257,scriv!$C$2:$AK$802,35,FALSE),""),P257)</f>
        <v/>
      </c>
      <c r="AL257" s="242" t="str">
        <f t="shared" si="15"/>
        <v/>
      </c>
      <c r="AM257" s="240" t="str">
        <f t="shared" si="16"/>
        <v/>
      </c>
      <c r="AN257" s="242" t="str">
        <f t="shared" si="17"/>
        <v/>
      </c>
      <c r="AO257" s="240" t="str">
        <f t="shared" si="18"/>
        <v/>
      </c>
      <c r="AP257" s="242" t="str">
        <f t="shared" si="19"/>
        <v/>
      </c>
    </row>
    <row r="258" spans="1:42" ht="23" customHeigh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s="81" t="str">
        <f>IF(M258="",IFERROR(VLOOKUP($U258,scriv!$C$2:$AK$802,32,FALSE),""),M258)</f>
        <v/>
      </c>
      <c r="AI258" s="81" t="str">
        <f>IF(N258="",IFERROR(VLOOKUP($U258,scriv!$C$2:$AK$802,33,FALSE),""),N258)</f>
        <v/>
      </c>
      <c r="AJ258" s="81" t="str">
        <f>IF(O258="",IFERROR(VLOOKUP($U258,scriv!$C$2:$AK$802,34,FALSE),""),O258)</f>
        <v/>
      </c>
      <c r="AK258" s="81" t="str">
        <f>IF(P258="",IFERROR(VLOOKUP($U258,scriv!$C$2:$AK$802,35,FALSE),""),P258)</f>
        <v/>
      </c>
      <c r="AL258" s="242" t="str">
        <f t="shared" si="15"/>
        <v/>
      </c>
      <c r="AM258" s="240" t="str">
        <f t="shared" si="16"/>
        <v/>
      </c>
      <c r="AN258" s="242" t="str">
        <f t="shared" si="17"/>
        <v/>
      </c>
      <c r="AO258" s="240" t="str">
        <f t="shared" si="18"/>
        <v/>
      </c>
      <c r="AP258" s="242" t="str">
        <f t="shared" si="19"/>
        <v/>
      </c>
    </row>
    <row r="259" spans="1:42" ht="23" customHeigh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s="81" t="str">
        <f>IF(M259="",IFERROR(VLOOKUP($U259,scriv!$C$2:$AK$802,32,FALSE),""),M259)</f>
        <v/>
      </c>
      <c r="AI259" s="81" t="str">
        <f>IF(N259="",IFERROR(VLOOKUP($U259,scriv!$C$2:$AK$802,33,FALSE),""),N259)</f>
        <v/>
      </c>
      <c r="AJ259" s="81" t="str">
        <f>IF(O259="",IFERROR(VLOOKUP($U259,scriv!$C$2:$AK$802,34,FALSE),""),O259)</f>
        <v/>
      </c>
      <c r="AK259" s="81" t="str">
        <f>IF(P259="",IFERROR(VLOOKUP($U259,scriv!$C$2:$AK$802,35,FALSE),""),P259)</f>
        <v/>
      </c>
      <c r="AL259" s="242" t="str">
        <f t="shared" si="15"/>
        <v/>
      </c>
      <c r="AM259" s="240" t="str">
        <f t="shared" si="16"/>
        <v/>
      </c>
      <c r="AN259" s="242" t="str">
        <f t="shared" si="17"/>
        <v/>
      </c>
      <c r="AO259" s="240" t="str">
        <f t="shared" si="18"/>
        <v/>
      </c>
      <c r="AP259" s="242" t="str">
        <f t="shared" si="19"/>
        <v/>
      </c>
    </row>
    <row r="260" spans="1:42" ht="23" customHeigh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s="81" t="str">
        <f>IF(M260="",IFERROR(VLOOKUP($U260,scriv!$C$2:$AK$802,32,FALSE),""),M260)</f>
        <v/>
      </c>
      <c r="AI260" s="81" t="str">
        <f>IF(N260="",IFERROR(VLOOKUP($U260,scriv!$C$2:$AK$802,33,FALSE),""),N260)</f>
        <v/>
      </c>
      <c r="AJ260" s="81" t="str">
        <f>IF(O260="",IFERROR(VLOOKUP($U260,scriv!$C$2:$AK$802,34,FALSE),""),O260)</f>
        <v/>
      </c>
      <c r="AK260" s="81" t="str">
        <f>IF(P260="",IFERROR(VLOOKUP($U260,scriv!$C$2:$AK$802,35,FALSE),""),P260)</f>
        <v/>
      </c>
      <c r="AL260" s="242" t="str">
        <f t="shared" si="15"/>
        <v/>
      </c>
      <c r="AM260" s="240" t="str">
        <f t="shared" si="16"/>
        <v/>
      </c>
      <c r="AN260" s="242" t="str">
        <f t="shared" si="17"/>
        <v/>
      </c>
      <c r="AO260" s="240" t="str">
        <f t="shared" si="18"/>
        <v/>
      </c>
      <c r="AP260" s="242" t="str">
        <f t="shared" si="19"/>
        <v/>
      </c>
    </row>
    <row r="261" spans="1:42" ht="23" customHeigh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s="81" t="str">
        <f>IF(M261="",IFERROR(VLOOKUP($U261,scriv!$C$2:$AK$802,32,FALSE),""),M261)</f>
        <v/>
      </c>
      <c r="AI261" s="81" t="str">
        <f>IF(N261="",IFERROR(VLOOKUP($U261,scriv!$C$2:$AK$802,33,FALSE),""),N261)</f>
        <v/>
      </c>
      <c r="AJ261" s="81" t="str">
        <f>IF(O261="",IFERROR(VLOOKUP($U261,scriv!$C$2:$AK$802,34,FALSE),""),O261)</f>
        <v/>
      </c>
      <c r="AK261" s="81" t="str">
        <f>IF(P261="",IFERROR(VLOOKUP($U261,scriv!$C$2:$AK$802,35,FALSE),""),P261)</f>
        <v/>
      </c>
      <c r="AL261" s="242" t="str">
        <f t="shared" ref="AL261:AL324" si="20">SUBSTITUTE(SUBSTITUTE(SUBSTITUTE(SUBSTITUTE(SUBSTITUTE(SUBSTITUTE(SUBSTITUTE(SUBSTITUTE(SUBSTITUTE(SUBSTITUTE(SUBSTITUTE(SUBSTITUTE(
C261,
":",""),
".",""),
"/",""),
"|",""),
",",""),
" ",""),
"'",""),
"(",""),
")",""),
"&amp;",""),
"!",""),
"?","")</f>
        <v/>
      </c>
      <c r="AM261" s="240" t="str">
        <f t="shared" ref="AM261:AM324" si="21">SUBSTITUTE(SUBSTITUTE(SUBSTITUTE(SUBSTITUTE(SUBSTITUTE(SUBSTITUTE(SUBSTITUTE(SUBSTITUTE(SUBSTITUTE(SUBSTITUTE(SUBSTITUTE(SUBSTITUTE(
U261,
":",""),
".",""),
"/",""),
"|",""),
",",""),
" ",""),
"'",""),
"(",""),
")",""),
"&amp;",""),
"!",""),
"?","")</f>
        <v/>
      </c>
      <c r="AN261" s="242" t="str">
        <f t="shared" ref="AN261:AN324" si="22">IF(G261&lt;&gt;"",SUBSTITUTE(SUBSTITUTE(SUBSTITUTE(SUBSTITUTE(SUBSTITUTE(SUBSTITUTE(SUBSTITUTE(SUBSTITUTE(SUBSTITUTE(SUBSTITUTE(SUBSTITUTE(SUBSTITUTE(
G261,
":",""),
".",""),
"/",""),
"|",""),
",",""),
" ",""),
"'",""),
"(",""),
")",""),
"&amp;",""),
"!",""),
"?",""),
IF(H261&lt;&gt;"",AM261,""))</f>
        <v/>
      </c>
      <c r="AO261" s="240" t="str">
        <f t="shared" ref="AO261:AO324" si="23">SUBSTITUTE(SUBSTITUTE(SUBSTITUTE(SUBSTITUTE(SUBSTITUTE(SUBSTITUTE(SUBSTITUTE(SUBSTITUTE(SUBSTITUTE(SUBSTITUTE(SUBSTITUTE(SUBSTITUTE(
H261,
":",""),
".",""),
"/",""),
"|",""),
",",""),
" ",""),
"'",""),
"(",""),
")",""),
"&amp;",""),
"!",""),
"?","")</f>
        <v/>
      </c>
      <c r="AP261" s="242" t="str">
        <f t="shared" ref="AP261:AP324" si="24">SUBSTITUTE(SUBSTITUTE(SUBSTITUTE(SUBSTITUTE(SUBSTITUTE(SUBSTITUTE(SUBSTITUTE(SUBSTITUTE(SUBSTITUTE(SUBSTITUTE(SUBSTITUTE(
F261,
":",""),
".",""),
"/",""),
"|",""),
",",""),
"'",""),
"(",""),
")",""),
"&amp;",""),
"!",""),
"?","")</f>
        <v/>
      </c>
    </row>
    <row r="262" spans="1:42" ht="23" customHeigh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s="81" t="str">
        <f>IF(M262="",IFERROR(VLOOKUP($U262,scriv!$C$2:$AK$802,32,FALSE),""),M262)</f>
        <v/>
      </c>
      <c r="AI262" s="81" t="str">
        <f>IF(N262="",IFERROR(VLOOKUP($U262,scriv!$C$2:$AK$802,33,FALSE),""),N262)</f>
        <v/>
      </c>
      <c r="AJ262" s="81" t="str">
        <f>IF(O262="",IFERROR(VLOOKUP($U262,scriv!$C$2:$AK$802,34,FALSE),""),O262)</f>
        <v/>
      </c>
      <c r="AK262" s="81" t="str">
        <f>IF(P262="",IFERROR(VLOOKUP($U262,scriv!$C$2:$AK$802,35,FALSE),""),P262)</f>
        <v/>
      </c>
      <c r="AL262" s="242" t="str">
        <f t="shared" si="20"/>
        <v/>
      </c>
      <c r="AM262" s="240" t="str">
        <f t="shared" si="21"/>
        <v/>
      </c>
      <c r="AN262" s="242" t="str">
        <f t="shared" si="22"/>
        <v/>
      </c>
      <c r="AO262" s="240" t="str">
        <f t="shared" si="23"/>
        <v/>
      </c>
      <c r="AP262" s="242" t="str">
        <f t="shared" si="24"/>
        <v/>
      </c>
    </row>
    <row r="263" spans="1:42" ht="23" customHeigh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s="81" t="str">
        <f>IF(M263="",IFERROR(VLOOKUP($U263,scriv!$C$2:$AK$802,32,FALSE),""),M263)</f>
        <v/>
      </c>
      <c r="AI263" s="81" t="str">
        <f>IF(N263="",IFERROR(VLOOKUP($U263,scriv!$C$2:$AK$802,33,FALSE),""),N263)</f>
        <v/>
      </c>
      <c r="AJ263" s="81" t="str">
        <f>IF(O263="",IFERROR(VLOOKUP($U263,scriv!$C$2:$AK$802,34,FALSE),""),O263)</f>
        <v/>
      </c>
      <c r="AK263" s="81" t="str">
        <f>IF(P263="",IFERROR(VLOOKUP($U263,scriv!$C$2:$AK$802,35,FALSE),""),P263)</f>
        <v/>
      </c>
      <c r="AL263" s="242" t="str">
        <f t="shared" si="20"/>
        <v/>
      </c>
      <c r="AM263" s="240" t="str">
        <f t="shared" si="21"/>
        <v/>
      </c>
      <c r="AN263" s="242" t="str">
        <f t="shared" si="22"/>
        <v/>
      </c>
      <c r="AO263" s="240" t="str">
        <f t="shared" si="23"/>
        <v/>
      </c>
      <c r="AP263" s="242" t="str">
        <f t="shared" si="24"/>
        <v/>
      </c>
    </row>
    <row r="264" spans="1:42" ht="23" customHeigh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s="81" t="str">
        <f>IF(M264="",IFERROR(VLOOKUP($U264,scriv!$C$2:$AK$802,32,FALSE),""),M264)</f>
        <v/>
      </c>
      <c r="AI264" s="81" t="str">
        <f>IF(N264="",IFERROR(VLOOKUP($U264,scriv!$C$2:$AK$802,33,FALSE),""),N264)</f>
        <v/>
      </c>
      <c r="AJ264" s="81" t="str">
        <f>IF(O264="",IFERROR(VLOOKUP($U264,scriv!$C$2:$AK$802,34,FALSE),""),O264)</f>
        <v/>
      </c>
      <c r="AK264" s="81" t="str">
        <f>IF(P264="",IFERROR(VLOOKUP($U264,scriv!$C$2:$AK$802,35,FALSE),""),P264)</f>
        <v/>
      </c>
      <c r="AL264" s="242" t="str">
        <f t="shared" si="20"/>
        <v/>
      </c>
      <c r="AM264" s="240" t="str">
        <f t="shared" si="21"/>
        <v/>
      </c>
      <c r="AN264" s="242" t="str">
        <f t="shared" si="22"/>
        <v/>
      </c>
      <c r="AO264" s="240" t="str">
        <f t="shared" si="23"/>
        <v/>
      </c>
      <c r="AP264" s="242" t="str">
        <f t="shared" si="24"/>
        <v/>
      </c>
    </row>
    <row r="265" spans="1:42" ht="23" customHeigh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s="81" t="str">
        <f>IF(M265="",IFERROR(VLOOKUP($U265,scriv!$C$2:$AK$802,32,FALSE),""),M265)</f>
        <v/>
      </c>
      <c r="AI265" s="81" t="str">
        <f>IF(N265="",IFERROR(VLOOKUP($U265,scriv!$C$2:$AK$802,33,FALSE),""),N265)</f>
        <v/>
      </c>
      <c r="AJ265" s="81" t="str">
        <f>IF(O265="",IFERROR(VLOOKUP($U265,scriv!$C$2:$AK$802,34,FALSE),""),O265)</f>
        <v/>
      </c>
      <c r="AK265" s="81" t="str">
        <f>IF(P265="",IFERROR(VLOOKUP($U265,scriv!$C$2:$AK$802,35,FALSE),""),P265)</f>
        <v/>
      </c>
      <c r="AL265" s="242" t="str">
        <f t="shared" si="20"/>
        <v/>
      </c>
      <c r="AM265" s="240" t="str">
        <f t="shared" si="21"/>
        <v/>
      </c>
      <c r="AN265" s="242" t="str">
        <f t="shared" si="22"/>
        <v/>
      </c>
      <c r="AO265" s="240" t="str">
        <f t="shared" si="23"/>
        <v/>
      </c>
      <c r="AP265" s="242" t="str">
        <f t="shared" si="24"/>
        <v/>
      </c>
    </row>
    <row r="266" spans="1:42" ht="23" customHeigh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s="81" t="str">
        <f>IF(M266="",IFERROR(VLOOKUP($U266,scriv!$C$2:$AK$802,32,FALSE),""),M266)</f>
        <v/>
      </c>
      <c r="AI266" s="81" t="str">
        <f>IF(N266="",IFERROR(VLOOKUP($U266,scriv!$C$2:$AK$802,33,FALSE),""),N266)</f>
        <v/>
      </c>
      <c r="AJ266" s="81" t="str">
        <f>IF(O266="",IFERROR(VLOOKUP($U266,scriv!$C$2:$AK$802,34,FALSE),""),O266)</f>
        <v/>
      </c>
      <c r="AK266" s="81" t="str">
        <f>IF(P266="",IFERROR(VLOOKUP($U266,scriv!$C$2:$AK$802,35,FALSE),""),P266)</f>
        <v/>
      </c>
      <c r="AL266" s="242" t="str">
        <f t="shared" si="20"/>
        <v/>
      </c>
      <c r="AM266" s="240" t="str">
        <f t="shared" si="21"/>
        <v/>
      </c>
      <c r="AN266" s="242" t="str">
        <f t="shared" si="22"/>
        <v/>
      </c>
      <c r="AO266" s="240" t="str">
        <f t="shared" si="23"/>
        <v/>
      </c>
      <c r="AP266" s="242" t="str">
        <f t="shared" si="24"/>
        <v/>
      </c>
    </row>
    <row r="267" spans="1:42" ht="23" customHeigh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s="81" t="str">
        <f>IF(M267="",IFERROR(VLOOKUP($U267,scriv!$C$2:$AK$802,32,FALSE),""),M267)</f>
        <v/>
      </c>
      <c r="AI267" s="81" t="str">
        <f>IF(N267="",IFERROR(VLOOKUP($U267,scriv!$C$2:$AK$802,33,FALSE),""),N267)</f>
        <v/>
      </c>
      <c r="AJ267" s="81" t="str">
        <f>IF(O267="",IFERROR(VLOOKUP($U267,scriv!$C$2:$AK$802,34,FALSE),""),O267)</f>
        <v/>
      </c>
      <c r="AK267" s="81" t="str">
        <f>IF(P267="",IFERROR(VLOOKUP($U267,scriv!$C$2:$AK$802,35,FALSE),""),P267)</f>
        <v/>
      </c>
      <c r="AL267" s="242" t="str">
        <f t="shared" si="20"/>
        <v/>
      </c>
      <c r="AM267" s="240" t="str">
        <f t="shared" si="21"/>
        <v/>
      </c>
      <c r="AN267" s="242" t="str">
        <f t="shared" si="22"/>
        <v/>
      </c>
      <c r="AO267" s="240" t="str">
        <f t="shared" si="23"/>
        <v/>
      </c>
      <c r="AP267" s="242" t="str">
        <f t="shared" si="24"/>
        <v/>
      </c>
    </row>
    <row r="268" spans="1:42" ht="23" customHeigh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s="81" t="str">
        <f>IF(M268="",IFERROR(VLOOKUP($U268,scriv!$C$2:$AK$802,32,FALSE),""),M268)</f>
        <v/>
      </c>
      <c r="AI268" s="81" t="str">
        <f>IF(N268="",IFERROR(VLOOKUP($U268,scriv!$C$2:$AK$802,33,FALSE),""),N268)</f>
        <v/>
      </c>
      <c r="AJ268" s="81" t="str">
        <f>IF(O268="",IFERROR(VLOOKUP($U268,scriv!$C$2:$AK$802,34,FALSE),""),O268)</f>
        <v/>
      </c>
      <c r="AK268" s="81" t="str">
        <f>IF(P268="",IFERROR(VLOOKUP($U268,scriv!$C$2:$AK$802,35,FALSE),""),P268)</f>
        <v/>
      </c>
      <c r="AL268" s="242" t="str">
        <f t="shared" si="20"/>
        <v/>
      </c>
      <c r="AM268" s="240" t="str">
        <f t="shared" si="21"/>
        <v/>
      </c>
      <c r="AN268" s="242" t="str">
        <f t="shared" si="22"/>
        <v/>
      </c>
      <c r="AO268" s="240" t="str">
        <f t="shared" si="23"/>
        <v/>
      </c>
      <c r="AP268" s="242" t="str">
        <f t="shared" si="24"/>
        <v/>
      </c>
    </row>
    <row r="269" spans="1:42" ht="23" customHeigh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s="81" t="str">
        <f>IF(M269="",IFERROR(VLOOKUP($U269,scriv!$C$2:$AK$802,32,FALSE),""),M269)</f>
        <v/>
      </c>
      <c r="AI269" s="81" t="str">
        <f>IF(N269="",IFERROR(VLOOKUP($U269,scriv!$C$2:$AK$802,33,FALSE),""),N269)</f>
        <v/>
      </c>
      <c r="AJ269" s="81" t="str">
        <f>IF(O269="",IFERROR(VLOOKUP($U269,scriv!$C$2:$AK$802,34,FALSE),""),O269)</f>
        <v/>
      </c>
      <c r="AK269" s="81" t="str">
        <f>IF(P269="",IFERROR(VLOOKUP($U269,scriv!$C$2:$AK$802,35,FALSE),""),P269)</f>
        <v/>
      </c>
      <c r="AL269" s="242" t="str">
        <f t="shared" si="20"/>
        <v/>
      </c>
      <c r="AM269" s="240" t="str">
        <f t="shared" si="21"/>
        <v/>
      </c>
      <c r="AN269" s="242" t="str">
        <f t="shared" si="22"/>
        <v/>
      </c>
      <c r="AO269" s="240" t="str">
        <f t="shared" si="23"/>
        <v/>
      </c>
      <c r="AP269" s="242" t="str">
        <f t="shared" si="24"/>
        <v/>
      </c>
    </row>
    <row r="270" spans="1:42" ht="23" customHeigh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s="81" t="str">
        <f>IF(M270="",IFERROR(VLOOKUP($U270,scriv!$C$2:$AK$802,32,FALSE),""),M270)</f>
        <v/>
      </c>
      <c r="AI270" s="81" t="str">
        <f>IF(N270="",IFERROR(VLOOKUP($U270,scriv!$C$2:$AK$802,33,FALSE),""),N270)</f>
        <v/>
      </c>
      <c r="AJ270" s="81" t="str">
        <f>IF(O270="",IFERROR(VLOOKUP($U270,scriv!$C$2:$AK$802,34,FALSE),""),O270)</f>
        <v/>
      </c>
      <c r="AK270" s="81" t="str">
        <f>IF(P270="",IFERROR(VLOOKUP($U270,scriv!$C$2:$AK$802,35,FALSE),""),P270)</f>
        <v/>
      </c>
      <c r="AL270" s="242" t="str">
        <f t="shared" si="20"/>
        <v/>
      </c>
      <c r="AM270" s="240" t="str">
        <f t="shared" si="21"/>
        <v/>
      </c>
      <c r="AN270" s="242" t="str">
        <f t="shared" si="22"/>
        <v/>
      </c>
      <c r="AO270" s="240" t="str">
        <f t="shared" si="23"/>
        <v/>
      </c>
      <c r="AP270" s="242" t="str">
        <f t="shared" si="24"/>
        <v/>
      </c>
    </row>
    <row r="271" spans="1:42" ht="23" customHeigh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s="81" t="str">
        <f>IF(M271="",IFERROR(VLOOKUP($U271,scriv!$C$2:$AK$802,32,FALSE),""),M271)</f>
        <v/>
      </c>
      <c r="AI271" s="81" t="str">
        <f>IF(N271="",IFERROR(VLOOKUP($U271,scriv!$C$2:$AK$802,33,FALSE),""),N271)</f>
        <v/>
      </c>
      <c r="AJ271" s="81" t="str">
        <f>IF(O271="",IFERROR(VLOOKUP($U271,scriv!$C$2:$AK$802,34,FALSE),""),O271)</f>
        <v/>
      </c>
      <c r="AK271" s="81" t="str">
        <f>IF(P271="",IFERROR(VLOOKUP($U271,scriv!$C$2:$AK$802,35,FALSE),""),P271)</f>
        <v/>
      </c>
      <c r="AL271" s="242" t="str">
        <f t="shared" si="20"/>
        <v/>
      </c>
      <c r="AM271" s="240" t="str">
        <f t="shared" si="21"/>
        <v/>
      </c>
      <c r="AN271" s="242" t="str">
        <f t="shared" si="22"/>
        <v/>
      </c>
      <c r="AO271" s="240" t="str">
        <f t="shared" si="23"/>
        <v/>
      </c>
      <c r="AP271" s="242" t="str">
        <f t="shared" si="24"/>
        <v/>
      </c>
    </row>
    <row r="272" spans="1:42" ht="23" customHeigh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s="81" t="str">
        <f>IF(M272="",IFERROR(VLOOKUP($U272,scriv!$C$2:$AK$802,32,FALSE),""),M272)</f>
        <v/>
      </c>
      <c r="AI272" s="81" t="str">
        <f>IF(N272="",IFERROR(VLOOKUP($U272,scriv!$C$2:$AK$802,33,FALSE),""),N272)</f>
        <v/>
      </c>
      <c r="AJ272" s="81" t="str">
        <f>IF(O272="",IFERROR(VLOOKUP($U272,scriv!$C$2:$AK$802,34,FALSE),""),O272)</f>
        <v/>
      </c>
      <c r="AK272" s="81" t="str">
        <f>IF(P272="",IFERROR(VLOOKUP($U272,scriv!$C$2:$AK$802,35,FALSE),""),P272)</f>
        <v/>
      </c>
      <c r="AL272" s="242" t="str">
        <f t="shared" si="20"/>
        <v/>
      </c>
      <c r="AM272" s="240" t="str">
        <f t="shared" si="21"/>
        <v/>
      </c>
      <c r="AN272" s="242" t="str">
        <f t="shared" si="22"/>
        <v/>
      </c>
      <c r="AO272" s="240" t="str">
        <f t="shared" si="23"/>
        <v/>
      </c>
      <c r="AP272" s="242" t="str">
        <f t="shared" si="24"/>
        <v/>
      </c>
    </row>
    <row r="273" spans="1:42" ht="23" customHeigh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s="81" t="str">
        <f>IF(M273="",IFERROR(VLOOKUP($U273,scriv!$C$2:$AK$802,32,FALSE),""),M273)</f>
        <v/>
      </c>
      <c r="AI273" s="81" t="str">
        <f>IF(N273="",IFERROR(VLOOKUP($U273,scriv!$C$2:$AK$802,33,FALSE),""),N273)</f>
        <v/>
      </c>
      <c r="AJ273" s="81" t="str">
        <f>IF(O273="",IFERROR(VLOOKUP($U273,scriv!$C$2:$AK$802,34,FALSE),""),O273)</f>
        <v/>
      </c>
      <c r="AK273" s="81" t="str">
        <f>IF(P273="",IFERROR(VLOOKUP($U273,scriv!$C$2:$AK$802,35,FALSE),""),P273)</f>
        <v/>
      </c>
      <c r="AL273" s="242" t="str">
        <f t="shared" si="20"/>
        <v/>
      </c>
      <c r="AM273" s="240" t="str">
        <f t="shared" si="21"/>
        <v/>
      </c>
      <c r="AN273" s="242" t="str">
        <f t="shared" si="22"/>
        <v/>
      </c>
      <c r="AO273" s="240" t="str">
        <f t="shared" si="23"/>
        <v/>
      </c>
      <c r="AP273" s="242" t="str">
        <f t="shared" si="24"/>
        <v/>
      </c>
    </row>
    <row r="274" spans="1:42" ht="23" customHeigh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s="81" t="str">
        <f>IF(M274="",IFERROR(VLOOKUP($U274,scriv!$C$2:$AK$802,32,FALSE),""),M274)</f>
        <v/>
      </c>
      <c r="AI274" s="81" t="str">
        <f>IF(N274="",IFERROR(VLOOKUP($U274,scriv!$C$2:$AK$802,33,FALSE),""),N274)</f>
        <v/>
      </c>
      <c r="AJ274" s="81" t="str">
        <f>IF(O274="",IFERROR(VLOOKUP($U274,scriv!$C$2:$AK$802,34,FALSE),""),O274)</f>
        <v/>
      </c>
      <c r="AK274" s="81" t="str">
        <f>IF(P274="",IFERROR(VLOOKUP($U274,scriv!$C$2:$AK$802,35,FALSE),""),P274)</f>
        <v/>
      </c>
      <c r="AL274" s="242" t="str">
        <f t="shared" si="20"/>
        <v/>
      </c>
      <c r="AM274" s="240" t="str">
        <f t="shared" si="21"/>
        <v/>
      </c>
      <c r="AN274" s="242" t="str">
        <f t="shared" si="22"/>
        <v/>
      </c>
      <c r="AO274" s="240" t="str">
        <f t="shared" si="23"/>
        <v/>
      </c>
      <c r="AP274" s="242" t="str">
        <f t="shared" si="24"/>
        <v/>
      </c>
    </row>
    <row r="275" spans="1:42" ht="23" customHeigh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s="81" t="str">
        <f>IF(M275="",IFERROR(VLOOKUP($U275,scriv!$C$2:$AK$802,32,FALSE),""),M275)</f>
        <v/>
      </c>
      <c r="AI275" s="81" t="str">
        <f>IF(N275="",IFERROR(VLOOKUP($U275,scriv!$C$2:$AK$802,33,FALSE),""),N275)</f>
        <v/>
      </c>
      <c r="AJ275" s="81" t="str">
        <f>IF(O275="",IFERROR(VLOOKUP($U275,scriv!$C$2:$AK$802,34,FALSE),""),O275)</f>
        <v/>
      </c>
      <c r="AK275" s="81" t="str">
        <f>IF(P275="",IFERROR(VLOOKUP($U275,scriv!$C$2:$AK$802,35,FALSE),""),P275)</f>
        <v/>
      </c>
      <c r="AL275" s="242" t="str">
        <f t="shared" si="20"/>
        <v/>
      </c>
      <c r="AM275" s="240" t="str">
        <f t="shared" si="21"/>
        <v/>
      </c>
      <c r="AN275" s="242" t="str">
        <f t="shared" si="22"/>
        <v/>
      </c>
      <c r="AO275" s="240" t="str">
        <f t="shared" si="23"/>
        <v/>
      </c>
      <c r="AP275" s="242" t="str">
        <f t="shared" si="24"/>
        <v/>
      </c>
    </row>
    <row r="276" spans="1:42" ht="23" customHeigh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s="81" t="str">
        <f>IF(M276="",IFERROR(VLOOKUP($U276,scriv!$C$2:$AK$802,32,FALSE),""),M276)</f>
        <v/>
      </c>
      <c r="AI276" s="81" t="str">
        <f>IF(N276="",IFERROR(VLOOKUP($U276,scriv!$C$2:$AK$802,33,FALSE),""),N276)</f>
        <v/>
      </c>
      <c r="AJ276" s="81" t="str">
        <f>IF(O276="",IFERROR(VLOOKUP($U276,scriv!$C$2:$AK$802,34,FALSE),""),O276)</f>
        <v/>
      </c>
      <c r="AK276" s="81" t="str">
        <f>IF(P276="",IFERROR(VLOOKUP($U276,scriv!$C$2:$AK$802,35,FALSE),""),P276)</f>
        <v/>
      </c>
      <c r="AL276" s="242" t="str">
        <f t="shared" si="20"/>
        <v/>
      </c>
      <c r="AM276" s="240" t="str">
        <f t="shared" si="21"/>
        <v/>
      </c>
      <c r="AN276" s="242" t="str">
        <f t="shared" si="22"/>
        <v/>
      </c>
      <c r="AO276" s="240" t="str">
        <f t="shared" si="23"/>
        <v/>
      </c>
      <c r="AP276" s="242" t="str">
        <f t="shared" si="24"/>
        <v/>
      </c>
    </row>
    <row r="277" spans="1:42" ht="23" customHeigh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s="81" t="str">
        <f>IF(M277="",IFERROR(VLOOKUP($U277,scriv!$C$2:$AK$802,32,FALSE),""),M277)</f>
        <v/>
      </c>
      <c r="AI277" s="81" t="str">
        <f>IF(N277="",IFERROR(VLOOKUP($U277,scriv!$C$2:$AK$802,33,FALSE),""),N277)</f>
        <v/>
      </c>
      <c r="AJ277" s="81" t="str">
        <f>IF(O277="",IFERROR(VLOOKUP($U277,scriv!$C$2:$AK$802,34,FALSE),""),O277)</f>
        <v/>
      </c>
      <c r="AK277" s="81" t="str">
        <f>IF(P277="",IFERROR(VLOOKUP($U277,scriv!$C$2:$AK$802,35,FALSE),""),P277)</f>
        <v/>
      </c>
      <c r="AL277" s="242" t="str">
        <f t="shared" si="20"/>
        <v/>
      </c>
      <c r="AM277" s="240" t="str">
        <f t="shared" si="21"/>
        <v/>
      </c>
      <c r="AN277" s="242" t="str">
        <f t="shared" si="22"/>
        <v/>
      </c>
      <c r="AO277" s="240" t="str">
        <f t="shared" si="23"/>
        <v/>
      </c>
      <c r="AP277" s="242" t="str">
        <f t="shared" si="24"/>
        <v/>
      </c>
    </row>
    <row r="278" spans="1:42" ht="23" customHeigh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s="81" t="str">
        <f>IF(M278="",IFERROR(VLOOKUP($U278,scriv!$C$2:$AK$802,32,FALSE),""),M278)</f>
        <v/>
      </c>
      <c r="AI278" s="81" t="str">
        <f>IF(N278="",IFERROR(VLOOKUP($U278,scriv!$C$2:$AK$802,33,FALSE),""),N278)</f>
        <v/>
      </c>
      <c r="AJ278" s="81" t="str">
        <f>IF(O278="",IFERROR(VLOOKUP($U278,scriv!$C$2:$AK$802,34,FALSE),""),O278)</f>
        <v/>
      </c>
      <c r="AK278" s="81" t="str">
        <f>IF(P278="",IFERROR(VLOOKUP($U278,scriv!$C$2:$AK$802,35,FALSE),""),P278)</f>
        <v/>
      </c>
      <c r="AL278" s="242" t="str">
        <f t="shared" si="20"/>
        <v/>
      </c>
      <c r="AM278" s="240" t="str">
        <f t="shared" si="21"/>
        <v/>
      </c>
      <c r="AN278" s="242" t="str">
        <f t="shared" si="22"/>
        <v/>
      </c>
      <c r="AO278" s="240" t="str">
        <f t="shared" si="23"/>
        <v/>
      </c>
      <c r="AP278" s="242" t="str">
        <f t="shared" si="24"/>
        <v/>
      </c>
    </row>
    <row r="279" spans="1:42" ht="23" customHeigh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s="81" t="str">
        <f>IF(M279="",IFERROR(VLOOKUP($U279,scriv!$C$2:$AK$802,32,FALSE),""),M279)</f>
        <v/>
      </c>
      <c r="AI279" s="81" t="str">
        <f>IF(N279="",IFERROR(VLOOKUP($U279,scriv!$C$2:$AK$802,33,FALSE),""),N279)</f>
        <v/>
      </c>
      <c r="AJ279" s="81" t="str">
        <f>IF(O279="",IFERROR(VLOOKUP($U279,scriv!$C$2:$AK$802,34,FALSE),""),O279)</f>
        <v/>
      </c>
      <c r="AK279" s="81" t="str">
        <f>IF(P279="",IFERROR(VLOOKUP($U279,scriv!$C$2:$AK$802,35,FALSE),""),P279)</f>
        <v/>
      </c>
      <c r="AL279" s="242" t="str">
        <f t="shared" si="20"/>
        <v/>
      </c>
      <c r="AM279" s="240" t="str">
        <f t="shared" si="21"/>
        <v/>
      </c>
      <c r="AN279" s="242" t="str">
        <f t="shared" si="22"/>
        <v/>
      </c>
      <c r="AO279" s="240" t="str">
        <f t="shared" si="23"/>
        <v/>
      </c>
      <c r="AP279" s="242" t="str">
        <f t="shared" si="24"/>
        <v/>
      </c>
    </row>
    <row r="280" spans="1:42" ht="23" customHeigh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s="81" t="str">
        <f>IF(M280="",IFERROR(VLOOKUP($U280,scriv!$C$2:$AK$802,32,FALSE),""),M280)</f>
        <v/>
      </c>
      <c r="AI280" s="81" t="str">
        <f>IF(N280="",IFERROR(VLOOKUP($U280,scriv!$C$2:$AK$802,33,FALSE),""),N280)</f>
        <v/>
      </c>
      <c r="AJ280" s="81" t="str">
        <f>IF(O280="",IFERROR(VLOOKUP($U280,scriv!$C$2:$AK$802,34,FALSE),""),O280)</f>
        <v/>
      </c>
      <c r="AK280" s="81" t="str">
        <f>IF(P280="",IFERROR(VLOOKUP($U280,scriv!$C$2:$AK$802,35,FALSE),""),P280)</f>
        <v/>
      </c>
      <c r="AL280" s="242" t="str">
        <f t="shared" si="20"/>
        <v/>
      </c>
      <c r="AM280" s="240" t="str">
        <f t="shared" si="21"/>
        <v/>
      </c>
      <c r="AN280" s="242" t="str">
        <f t="shared" si="22"/>
        <v/>
      </c>
      <c r="AO280" s="240" t="str">
        <f t="shared" si="23"/>
        <v/>
      </c>
      <c r="AP280" s="242" t="str">
        <f t="shared" si="24"/>
        <v/>
      </c>
    </row>
    <row r="281" spans="1:42" ht="23" customHeigh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s="81" t="str">
        <f>IF(M281="",IFERROR(VLOOKUP($U281,scriv!$C$2:$AK$802,32,FALSE),""),M281)</f>
        <v/>
      </c>
      <c r="AI281" s="81" t="str">
        <f>IF(N281="",IFERROR(VLOOKUP($U281,scriv!$C$2:$AK$802,33,FALSE),""),N281)</f>
        <v/>
      </c>
      <c r="AJ281" s="81" t="str">
        <f>IF(O281="",IFERROR(VLOOKUP($U281,scriv!$C$2:$AK$802,34,FALSE),""),O281)</f>
        <v/>
      </c>
      <c r="AK281" s="81" t="str">
        <f>IF(P281="",IFERROR(VLOOKUP($U281,scriv!$C$2:$AK$802,35,FALSE),""),P281)</f>
        <v/>
      </c>
      <c r="AL281" s="242" t="str">
        <f t="shared" si="20"/>
        <v/>
      </c>
      <c r="AM281" s="240" t="str">
        <f t="shared" si="21"/>
        <v/>
      </c>
      <c r="AN281" s="242" t="str">
        <f t="shared" si="22"/>
        <v/>
      </c>
      <c r="AO281" s="240" t="str">
        <f t="shared" si="23"/>
        <v/>
      </c>
      <c r="AP281" s="242" t="str">
        <f t="shared" si="24"/>
        <v/>
      </c>
    </row>
    <row r="282" spans="1:42" ht="23" customHeigh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s="81" t="str">
        <f>IF(M282="",IFERROR(VLOOKUP($U282,scriv!$C$2:$AK$802,32,FALSE),""),M282)</f>
        <v/>
      </c>
      <c r="AI282" s="81" t="str">
        <f>IF(N282="",IFERROR(VLOOKUP($U282,scriv!$C$2:$AK$802,33,FALSE),""),N282)</f>
        <v/>
      </c>
      <c r="AJ282" s="81" t="str">
        <f>IF(O282="",IFERROR(VLOOKUP($U282,scriv!$C$2:$AK$802,34,FALSE),""),O282)</f>
        <v/>
      </c>
      <c r="AK282" s="81" t="str">
        <f>IF(P282="",IFERROR(VLOOKUP($U282,scriv!$C$2:$AK$802,35,FALSE),""),P282)</f>
        <v/>
      </c>
      <c r="AL282" s="242" t="str">
        <f t="shared" si="20"/>
        <v/>
      </c>
      <c r="AM282" s="240" t="str">
        <f t="shared" si="21"/>
        <v/>
      </c>
      <c r="AN282" s="242" t="str">
        <f t="shared" si="22"/>
        <v/>
      </c>
      <c r="AO282" s="240" t="str">
        <f t="shared" si="23"/>
        <v/>
      </c>
      <c r="AP282" s="242" t="str">
        <f t="shared" si="24"/>
        <v/>
      </c>
    </row>
    <row r="283" spans="1:42" ht="23" customHeigh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s="81" t="str">
        <f>IF(M283="",IFERROR(VLOOKUP($U283,scriv!$C$2:$AK$802,32,FALSE),""),M283)</f>
        <v/>
      </c>
      <c r="AI283" s="81" t="str">
        <f>IF(N283="",IFERROR(VLOOKUP($U283,scriv!$C$2:$AK$802,33,FALSE),""),N283)</f>
        <v/>
      </c>
      <c r="AJ283" s="81" t="str">
        <f>IF(O283="",IFERROR(VLOOKUP($U283,scriv!$C$2:$AK$802,34,FALSE),""),O283)</f>
        <v/>
      </c>
      <c r="AK283" s="81" t="str">
        <f>IF(P283="",IFERROR(VLOOKUP($U283,scriv!$C$2:$AK$802,35,FALSE),""),P283)</f>
        <v/>
      </c>
      <c r="AL283" s="242" t="str">
        <f t="shared" si="20"/>
        <v/>
      </c>
      <c r="AM283" s="240" t="str">
        <f t="shared" si="21"/>
        <v/>
      </c>
      <c r="AN283" s="242" t="str">
        <f t="shared" si="22"/>
        <v/>
      </c>
      <c r="AO283" s="240" t="str">
        <f t="shared" si="23"/>
        <v/>
      </c>
      <c r="AP283" s="242" t="str">
        <f t="shared" si="24"/>
        <v/>
      </c>
    </row>
    <row r="284" spans="1:42" ht="23" customHeigh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s="81" t="str">
        <f>IF(M284="",IFERROR(VLOOKUP($U284,scriv!$C$2:$AK$802,32,FALSE),""),M284)</f>
        <v/>
      </c>
      <c r="AI284" s="81" t="str">
        <f>IF(N284="",IFERROR(VLOOKUP($U284,scriv!$C$2:$AK$802,33,FALSE),""),N284)</f>
        <v/>
      </c>
      <c r="AJ284" s="81" t="str">
        <f>IF(O284="",IFERROR(VLOOKUP($U284,scriv!$C$2:$AK$802,34,FALSE),""),O284)</f>
        <v/>
      </c>
      <c r="AK284" s="81" t="str">
        <f>IF(P284="",IFERROR(VLOOKUP($U284,scriv!$C$2:$AK$802,35,FALSE),""),P284)</f>
        <v/>
      </c>
      <c r="AL284" s="242" t="str">
        <f t="shared" si="20"/>
        <v/>
      </c>
      <c r="AM284" s="240" t="str">
        <f t="shared" si="21"/>
        <v/>
      </c>
      <c r="AN284" s="242" t="str">
        <f t="shared" si="22"/>
        <v/>
      </c>
      <c r="AO284" s="240" t="str">
        <f t="shared" si="23"/>
        <v/>
      </c>
      <c r="AP284" s="242" t="str">
        <f t="shared" si="24"/>
        <v/>
      </c>
    </row>
    <row r="285" spans="1:42" ht="23" customHeigh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s="81" t="str">
        <f>IF(M285="",IFERROR(VLOOKUP($U285,scriv!$C$2:$AK$802,32,FALSE),""),M285)</f>
        <v/>
      </c>
      <c r="AI285" s="81" t="str">
        <f>IF(N285="",IFERROR(VLOOKUP($U285,scriv!$C$2:$AK$802,33,FALSE),""),N285)</f>
        <v/>
      </c>
      <c r="AJ285" s="81" t="str">
        <f>IF(O285="",IFERROR(VLOOKUP($U285,scriv!$C$2:$AK$802,34,FALSE),""),O285)</f>
        <v/>
      </c>
      <c r="AK285" s="81" t="str">
        <f>IF(P285="",IFERROR(VLOOKUP($U285,scriv!$C$2:$AK$802,35,FALSE),""),P285)</f>
        <v/>
      </c>
      <c r="AL285" s="242" t="str">
        <f t="shared" si="20"/>
        <v/>
      </c>
      <c r="AM285" s="240" t="str">
        <f t="shared" si="21"/>
        <v/>
      </c>
      <c r="AN285" s="242" t="str">
        <f t="shared" si="22"/>
        <v/>
      </c>
      <c r="AO285" s="240" t="str">
        <f t="shared" si="23"/>
        <v/>
      </c>
      <c r="AP285" s="242" t="str">
        <f t="shared" si="24"/>
        <v/>
      </c>
    </row>
    <row r="286" spans="1:42" ht="23" customHeight="1">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s="81" t="str">
        <f>IF(M286="",IFERROR(VLOOKUP($U286,scriv!$C$2:$AK$802,32,FALSE),""),M286)</f>
        <v/>
      </c>
      <c r="AI286" s="81" t="str">
        <f>IF(N286="",IFERROR(VLOOKUP($U286,scriv!$C$2:$AK$802,33,FALSE),""),N286)</f>
        <v/>
      </c>
      <c r="AJ286" s="81" t="str">
        <f>IF(O286="",IFERROR(VLOOKUP($U286,scriv!$C$2:$AK$802,34,FALSE),""),O286)</f>
        <v/>
      </c>
      <c r="AK286" s="81" t="str">
        <f>IF(P286="",IFERROR(VLOOKUP($U286,scriv!$C$2:$AK$802,35,FALSE),""),P286)</f>
        <v/>
      </c>
      <c r="AL286" s="242" t="str">
        <f t="shared" si="20"/>
        <v/>
      </c>
      <c r="AM286" s="240" t="str">
        <f t="shared" si="21"/>
        <v/>
      </c>
      <c r="AN286" s="242" t="str">
        <f t="shared" si="22"/>
        <v/>
      </c>
      <c r="AO286" s="240" t="str">
        <f t="shared" si="23"/>
        <v/>
      </c>
      <c r="AP286" s="242" t="str">
        <f t="shared" si="24"/>
        <v/>
      </c>
    </row>
    <row r="287" spans="1:42" ht="23" customHeight="1">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s="81" t="str">
        <f>IF(M287="",IFERROR(VLOOKUP($U287,scriv!$C$2:$AK$802,32,FALSE),""),M287)</f>
        <v/>
      </c>
      <c r="AI287" s="81" t="str">
        <f>IF(N287="",IFERROR(VLOOKUP($U287,scriv!$C$2:$AK$802,33,FALSE),""),N287)</f>
        <v/>
      </c>
      <c r="AJ287" s="81" t="str">
        <f>IF(O287="",IFERROR(VLOOKUP($U287,scriv!$C$2:$AK$802,34,FALSE),""),O287)</f>
        <v/>
      </c>
      <c r="AK287" s="81" t="str">
        <f>IF(P287="",IFERROR(VLOOKUP($U287,scriv!$C$2:$AK$802,35,FALSE),""),P287)</f>
        <v/>
      </c>
      <c r="AL287" s="242" t="str">
        <f t="shared" si="20"/>
        <v/>
      </c>
      <c r="AM287" s="240" t="str">
        <f t="shared" si="21"/>
        <v/>
      </c>
      <c r="AN287" s="242" t="str">
        <f t="shared" si="22"/>
        <v/>
      </c>
      <c r="AO287" s="240" t="str">
        <f t="shared" si="23"/>
        <v/>
      </c>
      <c r="AP287" s="242" t="str">
        <f t="shared" si="24"/>
        <v/>
      </c>
    </row>
    <row r="288" spans="1:42" ht="23" customHeight="1">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s="81" t="str">
        <f>IF(M288="",IFERROR(VLOOKUP($U288,scriv!$C$2:$AK$802,32,FALSE),""),M288)</f>
        <v/>
      </c>
      <c r="AI288" s="81" t="str">
        <f>IF(N288="",IFERROR(VLOOKUP($U288,scriv!$C$2:$AK$802,33,FALSE),""),N288)</f>
        <v/>
      </c>
      <c r="AJ288" s="81" t="str">
        <f>IF(O288="",IFERROR(VLOOKUP($U288,scriv!$C$2:$AK$802,34,FALSE),""),O288)</f>
        <v/>
      </c>
      <c r="AK288" s="81" t="str">
        <f>IF(P288="",IFERROR(VLOOKUP($U288,scriv!$C$2:$AK$802,35,FALSE),""),P288)</f>
        <v/>
      </c>
      <c r="AL288" s="242" t="str">
        <f t="shared" si="20"/>
        <v/>
      </c>
      <c r="AM288" s="240" t="str">
        <f t="shared" si="21"/>
        <v/>
      </c>
      <c r="AN288" s="242" t="str">
        <f t="shared" si="22"/>
        <v/>
      </c>
      <c r="AO288" s="240" t="str">
        <f t="shared" si="23"/>
        <v/>
      </c>
      <c r="AP288" s="242" t="str">
        <f t="shared" si="24"/>
        <v/>
      </c>
    </row>
    <row r="289" spans="1:42" ht="23" customHeight="1">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s="81" t="str">
        <f>IF(M289="",IFERROR(VLOOKUP($U289,scriv!$C$2:$AK$802,32,FALSE),""),M289)</f>
        <v/>
      </c>
      <c r="AI289" s="81" t="str">
        <f>IF(N289="",IFERROR(VLOOKUP($U289,scriv!$C$2:$AK$802,33,FALSE),""),N289)</f>
        <v/>
      </c>
      <c r="AJ289" s="81" t="str">
        <f>IF(O289="",IFERROR(VLOOKUP($U289,scriv!$C$2:$AK$802,34,FALSE),""),O289)</f>
        <v/>
      </c>
      <c r="AK289" s="81" t="str">
        <f>IF(P289="",IFERROR(VLOOKUP($U289,scriv!$C$2:$AK$802,35,FALSE),""),P289)</f>
        <v/>
      </c>
      <c r="AL289" s="242" t="str">
        <f t="shared" si="20"/>
        <v/>
      </c>
      <c r="AM289" s="240" t="str">
        <f t="shared" si="21"/>
        <v/>
      </c>
      <c r="AN289" s="242" t="str">
        <f t="shared" si="22"/>
        <v/>
      </c>
      <c r="AO289" s="240" t="str">
        <f t="shared" si="23"/>
        <v/>
      </c>
      <c r="AP289" s="242" t="str">
        <f t="shared" si="24"/>
        <v/>
      </c>
    </row>
    <row r="290" spans="1:42" ht="23" customHeight="1">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s="81" t="str">
        <f>IF(M290="",IFERROR(VLOOKUP($U290,scriv!$C$2:$AK$802,32,FALSE),""),M290)</f>
        <v/>
      </c>
      <c r="AI290" s="81" t="str">
        <f>IF(N290="",IFERROR(VLOOKUP($U290,scriv!$C$2:$AK$802,33,FALSE),""),N290)</f>
        <v/>
      </c>
      <c r="AJ290" s="81" t="str">
        <f>IF(O290="",IFERROR(VLOOKUP($U290,scriv!$C$2:$AK$802,34,FALSE),""),O290)</f>
        <v/>
      </c>
      <c r="AK290" s="81" t="str">
        <f>IF(P290="",IFERROR(VLOOKUP($U290,scriv!$C$2:$AK$802,35,FALSE),""),P290)</f>
        <v/>
      </c>
      <c r="AL290" s="242" t="str">
        <f t="shared" si="20"/>
        <v/>
      </c>
      <c r="AM290" s="240" t="str">
        <f t="shared" si="21"/>
        <v/>
      </c>
      <c r="AN290" s="242" t="str">
        <f t="shared" si="22"/>
        <v/>
      </c>
      <c r="AO290" s="240" t="str">
        <f t="shared" si="23"/>
        <v/>
      </c>
      <c r="AP290" s="242" t="str">
        <f t="shared" si="24"/>
        <v/>
      </c>
    </row>
    <row r="291" spans="1:42" ht="23" customHeight="1">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s="81" t="str">
        <f>IF(M291="",IFERROR(VLOOKUP($U291,scriv!$C$2:$AK$802,32,FALSE),""),M291)</f>
        <v/>
      </c>
      <c r="AI291" s="81" t="str">
        <f>IF(N291="",IFERROR(VLOOKUP($U291,scriv!$C$2:$AK$802,33,FALSE),""),N291)</f>
        <v/>
      </c>
      <c r="AJ291" s="81" t="str">
        <f>IF(O291="",IFERROR(VLOOKUP($U291,scriv!$C$2:$AK$802,34,FALSE),""),O291)</f>
        <v/>
      </c>
      <c r="AK291" s="81" t="str">
        <f>IF(P291="",IFERROR(VLOOKUP($U291,scriv!$C$2:$AK$802,35,FALSE),""),P291)</f>
        <v/>
      </c>
      <c r="AL291" s="242" t="str">
        <f t="shared" si="20"/>
        <v/>
      </c>
      <c r="AM291" s="240" t="str">
        <f t="shared" si="21"/>
        <v/>
      </c>
      <c r="AN291" s="242" t="str">
        <f t="shared" si="22"/>
        <v/>
      </c>
      <c r="AO291" s="240" t="str">
        <f t="shared" si="23"/>
        <v/>
      </c>
      <c r="AP291" s="242" t="str">
        <f t="shared" si="24"/>
        <v/>
      </c>
    </row>
    <row r="292" spans="1:42" ht="23" customHeight="1">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s="81" t="str">
        <f>IF(M292="",IFERROR(VLOOKUP($U292,scriv!$C$2:$AK$802,32,FALSE),""),M292)</f>
        <v/>
      </c>
      <c r="AI292" s="81" t="str">
        <f>IF(N292="",IFERROR(VLOOKUP($U292,scriv!$C$2:$AK$802,33,FALSE),""),N292)</f>
        <v/>
      </c>
      <c r="AJ292" s="81" t="str">
        <f>IF(O292="",IFERROR(VLOOKUP($U292,scriv!$C$2:$AK$802,34,FALSE),""),O292)</f>
        <v/>
      </c>
      <c r="AK292" s="81" t="str">
        <f>IF(P292="",IFERROR(VLOOKUP($U292,scriv!$C$2:$AK$802,35,FALSE),""),P292)</f>
        <v/>
      </c>
      <c r="AL292" s="242" t="str">
        <f t="shared" si="20"/>
        <v/>
      </c>
      <c r="AM292" s="240" t="str">
        <f t="shared" si="21"/>
        <v/>
      </c>
      <c r="AN292" s="242" t="str">
        <f t="shared" si="22"/>
        <v/>
      </c>
      <c r="AO292" s="240" t="str">
        <f t="shared" si="23"/>
        <v/>
      </c>
      <c r="AP292" s="242" t="str">
        <f t="shared" si="24"/>
        <v/>
      </c>
    </row>
    <row r="293" spans="1:42" ht="23" customHeight="1">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s="81" t="str">
        <f>IF(M293="",IFERROR(VLOOKUP($U293,scriv!$C$2:$AK$802,32,FALSE),""),M293)</f>
        <v/>
      </c>
      <c r="AI293" s="81" t="str">
        <f>IF(N293="",IFERROR(VLOOKUP($U293,scriv!$C$2:$AK$802,33,FALSE),""),N293)</f>
        <v/>
      </c>
      <c r="AJ293" s="81" t="str">
        <f>IF(O293="",IFERROR(VLOOKUP($U293,scriv!$C$2:$AK$802,34,FALSE),""),O293)</f>
        <v/>
      </c>
      <c r="AK293" s="81" t="str">
        <f>IF(P293="",IFERROR(VLOOKUP($U293,scriv!$C$2:$AK$802,35,FALSE),""),P293)</f>
        <v/>
      </c>
      <c r="AL293" s="242" t="str">
        <f t="shared" si="20"/>
        <v/>
      </c>
      <c r="AM293" s="240" t="str">
        <f t="shared" si="21"/>
        <v/>
      </c>
      <c r="AN293" s="242" t="str">
        <f t="shared" si="22"/>
        <v/>
      </c>
      <c r="AO293" s="240" t="str">
        <f t="shared" si="23"/>
        <v/>
      </c>
      <c r="AP293" s="242" t="str">
        <f t="shared" si="24"/>
        <v/>
      </c>
    </row>
    <row r="294" spans="1:42" ht="23" customHeight="1">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s="81" t="str">
        <f>IF(M294="",IFERROR(VLOOKUP($U294,scriv!$C$2:$AK$802,32,FALSE),""),M294)</f>
        <v/>
      </c>
      <c r="AI294" s="81" t="str">
        <f>IF(N294="",IFERROR(VLOOKUP($U294,scriv!$C$2:$AK$802,33,FALSE),""),N294)</f>
        <v/>
      </c>
      <c r="AJ294" s="81" t="str">
        <f>IF(O294="",IFERROR(VLOOKUP($U294,scriv!$C$2:$AK$802,34,FALSE),""),O294)</f>
        <v/>
      </c>
      <c r="AK294" s="81" t="str">
        <f>IF(P294="",IFERROR(VLOOKUP($U294,scriv!$C$2:$AK$802,35,FALSE),""),P294)</f>
        <v/>
      </c>
      <c r="AL294" s="242" t="str">
        <f t="shared" si="20"/>
        <v/>
      </c>
      <c r="AM294" s="240" t="str">
        <f t="shared" si="21"/>
        <v/>
      </c>
      <c r="AN294" s="242" t="str">
        <f t="shared" si="22"/>
        <v/>
      </c>
      <c r="AO294" s="240" t="str">
        <f t="shared" si="23"/>
        <v/>
      </c>
      <c r="AP294" s="242" t="str">
        <f t="shared" si="24"/>
        <v/>
      </c>
    </row>
    <row r="295" spans="1:42" ht="23" customHeight="1">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s="81" t="str">
        <f>IF(M295="",IFERROR(VLOOKUP($U295,scriv!$C$2:$AK$802,32,FALSE),""),M295)</f>
        <v/>
      </c>
      <c r="AI295" s="81" t="str">
        <f>IF(N295="",IFERROR(VLOOKUP($U295,scriv!$C$2:$AK$802,33,FALSE),""),N295)</f>
        <v/>
      </c>
      <c r="AJ295" s="81" t="str">
        <f>IF(O295="",IFERROR(VLOOKUP($U295,scriv!$C$2:$AK$802,34,FALSE),""),O295)</f>
        <v/>
      </c>
      <c r="AK295" s="81" t="str">
        <f>IF(P295="",IFERROR(VLOOKUP($U295,scriv!$C$2:$AK$802,35,FALSE),""),P295)</f>
        <v/>
      </c>
      <c r="AL295" s="242" t="str">
        <f t="shared" si="20"/>
        <v/>
      </c>
      <c r="AM295" s="240" t="str">
        <f t="shared" si="21"/>
        <v/>
      </c>
      <c r="AN295" s="242" t="str">
        <f t="shared" si="22"/>
        <v/>
      </c>
      <c r="AO295" s="240" t="str">
        <f t="shared" si="23"/>
        <v/>
      </c>
      <c r="AP295" s="242" t="str">
        <f t="shared" si="24"/>
        <v/>
      </c>
    </row>
    <row r="296" spans="1:42" ht="23" customHeight="1">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s="81" t="str">
        <f>IF(M296="",IFERROR(VLOOKUP($U296,scriv!$C$2:$AK$802,32,FALSE),""),M296)</f>
        <v/>
      </c>
      <c r="AI296" s="81" t="str">
        <f>IF(N296="",IFERROR(VLOOKUP($U296,scriv!$C$2:$AK$802,33,FALSE),""),N296)</f>
        <v/>
      </c>
      <c r="AJ296" s="81" t="str">
        <f>IF(O296="",IFERROR(VLOOKUP($U296,scriv!$C$2:$AK$802,34,FALSE),""),O296)</f>
        <v/>
      </c>
      <c r="AK296" s="81" t="str">
        <f>IF(P296="",IFERROR(VLOOKUP($U296,scriv!$C$2:$AK$802,35,FALSE),""),P296)</f>
        <v/>
      </c>
      <c r="AL296" s="242" t="str">
        <f t="shared" si="20"/>
        <v/>
      </c>
      <c r="AM296" s="240" t="str">
        <f t="shared" si="21"/>
        <v/>
      </c>
      <c r="AN296" s="242" t="str">
        <f t="shared" si="22"/>
        <v/>
      </c>
      <c r="AO296" s="240" t="str">
        <f t="shared" si="23"/>
        <v/>
      </c>
      <c r="AP296" s="242" t="str">
        <f t="shared" si="24"/>
        <v/>
      </c>
    </row>
    <row r="297" spans="1:42" ht="23" customHeight="1">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s="81" t="str">
        <f>IF(M297="",IFERROR(VLOOKUP($U297,scriv!$C$2:$AK$802,32,FALSE),""),M297)</f>
        <v/>
      </c>
      <c r="AI297" s="81" t="str">
        <f>IF(N297="",IFERROR(VLOOKUP($U297,scriv!$C$2:$AK$802,33,FALSE),""),N297)</f>
        <v/>
      </c>
      <c r="AJ297" s="81" t="str">
        <f>IF(O297="",IFERROR(VLOOKUP($U297,scriv!$C$2:$AK$802,34,FALSE),""),O297)</f>
        <v/>
      </c>
      <c r="AK297" s="81" t="str">
        <f>IF(P297="",IFERROR(VLOOKUP($U297,scriv!$C$2:$AK$802,35,FALSE),""),P297)</f>
        <v/>
      </c>
      <c r="AL297" s="242" t="str">
        <f t="shared" si="20"/>
        <v/>
      </c>
      <c r="AM297" s="240" t="str">
        <f t="shared" si="21"/>
        <v/>
      </c>
      <c r="AN297" s="242" t="str">
        <f t="shared" si="22"/>
        <v/>
      </c>
      <c r="AO297" s="240" t="str">
        <f t="shared" si="23"/>
        <v/>
      </c>
      <c r="AP297" s="242" t="str">
        <f t="shared" si="24"/>
        <v/>
      </c>
    </row>
    <row r="298" spans="1:42" ht="23" customHeight="1">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s="81" t="str">
        <f>IF(M298="",IFERROR(VLOOKUP($U298,scriv!$C$2:$AK$802,32,FALSE),""),M298)</f>
        <v/>
      </c>
      <c r="AI298" s="81" t="str">
        <f>IF(N298="",IFERROR(VLOOKUP($U298,scriv!$C$2:$AK$802,33,FALSE),""),N298)</f>
        <v/>
      </c>
      <c r="AJ298" s="81" t="str">
        <f>IF(O298="",IFERROR(VLOOKUP($U298,scriv!$C$2:$AK$802,34,FALSE),""),O298)</f>
        <v/>
      </c>
      <c r="AK298" s="81" t="str">
        <f>IF(P298="",IFERROR(VLOOKUP($U298,scriv!$C$2:$AK$802,35,FALSE),""),P298)</f>
        <v/>
      </c>
      <c r="AL298" s="242" t="str">
        <f t="shared" si="20"/>
        <v/>
      </c>
      <c r="AM298" s="240" t="str">
        <f t="shared" si="21"/>
        <v/>
      </c>
      <c r="AN298" s="242" t="str">
        <f t="shared" si="22"/>
        <v/>
      </c>
      <c r="AO298" s="240" t="str">
        <f t="shared" si="23"/>
        <v/>
      </c>
      <c r="AP298" s="242" t="str">
        <f t="shared" si="24"/>
        <v/>
      </c>
    </row>
    <row r="299" spans="1:42" ht="23" customHeight="1">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s="81" t="str">
        <f>IF(M299="",IFERROR(VLOOKUP($U299,scriv!$C$2:$AK$802,32,FALSE),""),M299)</f>
        <v/>
      </c>
      <c r="AI299" s="81" t="str">
        <f>IF(N299="",IFERROR(VLOOKUP($U299,scriv!$C$2:$AK$802,33,FALSE),""),N299)</f>
        <v/>
      </c>
      <c r="AJ299" s="81" t="str">
        <f>IF(O299="",IFERROR(VLOOKUP($U299,scriv!$C$2:$AK$802,34,FALSE),""),O299)</f>
        <v/>
      </c>
      <c r="AK299" s="81" t="str">
        <f>IF(P299="",IFERROR(VLOOKUP($U299,scriv!$C$2:$AK$802,35,FALSE),""),P299)</f>
        <v/>
      </c>
      <c r="AL299" s="242" t="str">
        <f t="shared" si="20"/>
        <v/>
      </c>
      <c r="AM299" s="240" t="str">
        <f t="shared" si="21"/>
        <v/>
      </c>
      <c r="AN299" s="242" t="str">
        <f t="shared" si="22"/>
        <v/>
      </c>
      <c r="AO299" s="240" t="str">
        <f t="shared" si="23"/>
        <v/>
      </c>
      <c r="AP299" s="242" t="str">
        <f t="shared" si="24"/>
        <v/>
      </c>
    </row>
    <row r="300" spans="1:42" ht="23" customHeight="1">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s="81" t="str">
        <f>IF(M300="",IFERROR(VLOOKUP($U300,scriv!$C$2:$AK$802,32,FALSE),""),M300)</f>
        <v/>
      </c>
      <c r="AI300" s="81" t="str">
        <f>IF(N300="",IFERROR(VLOOKUP($U300,scriv!$C$2:$AK$802,33,FALSE),""),N300)</f>
        <v/>
      </c>
      <c r="AJ300" s="81" t="str">
        <f>IF(O300="",IFERROR(VLOOKUP($U300,scriv!$C$2:$AK$802,34,FALSE),""),O300)</f>
        <v/>
      </c>
      <c r="AK300" s="81" t="str">
        <f>IF(P300="",IFERROR(VLOOKUP($U300,scriv!$C$2:$AK$802,35,FALSE),""),P300)</f>
        <v/>
      </c>
      <c r="AL300" s="242" t="str">
        <f t="shared" si="20"/>
        <v/>
      </c>
      <c r="AM300" s="240" t="str">
        <f t="shared" si="21"/>
        <v/>
      </c>
      <c r="AN300" s="242" t="str">
        <f t="shared" si="22"/>
        <v/>
      </c>
      <c r="AO300" s="240" t="str">
        <f t="shared" si="23"/>
        <v/>
      </c>
      <c r="AP300" s="242" t="str">
        <f t="shared" si="24"/>
        <v/>
      </c>
    </row>
    <row r="301" spans="1:42" ht="23" customHeight="1">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s="81" t="str">
        <f>IF(M301="",IFERROR(VLOOKUP($U301,scriv!$C$2:$AK$802,32,FALSE),""),M301)</f>
        <v/>
      </c>
      <c r="AI301" s="81" t="str">
        <f>IF(N301="",IFERROR(VLOOKUP($U301,scriv!$C$2:$AK$802,33,FALSE),""),N301)</f>
        <v/>
      </c>
      <c r="AJ301" s="81" t="str">
        <f>IF(O301="",IFERROR(VLOOKUP($U301,scriv!$C$2:$AK$802,34,FALSE),""),O301)</f>
        <v/>
      </c>
      <c r="AK301" s="81" t="str">
        <f>IF(P301="",IFERROR(VLOOKUP($U301,scriv!$C$2:$AK$802,35,FALSE),""),P301)</f>
        <v/>
      </c>
      <c r="AL301" s="242" t="str">
        <f t="shared" si="20"/>
        <v/>
      </c>
      <c r="AM301" s="240" t="str">
        <f t="shared" si="21"/>
        <v/>
      </c>
      <c r="AN301" s="242" t="str">
        <f t="shared" si="22"/>
        <v/>
      </c>
      <c r="AO301" s="240" t="str">
        <f t="shared" si="23"/>
        <v/>
      </c>
      <c r="AP301" s="242" t="str">
        <f t="shared" si="24"/>
        <v/>
      </c>
    </row>
    <row r="302" spans="1:42" ht="23" customHeight="1">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s="81" t="str">
        <f>IF(M302="",IFERROR(VLOOKUP($U302,scriv!$C$2:$AK$802,32,FALSE),""),M302)</f>
        <v/>
      </c>
      <c r="AI302" s="81" t="str">
        <f>IF(N302="",IFERROR(VLOOKUP($U302,scriv!$C$2:$AK$802,33,FALSE),""),N302)</f>
        <v/>
      </c>
      <c r="AJ302" s="81" t="str">
        <f>IF(O302="",IFERROR(VLOOKUP($U302,scriv!$C$2:$AK$802,34,FALSE),""),O302)</f>
        <v/>
      </c>
      <c r="AK302" s="81" t="str">
        <f>IF(P302="",IFERROR(VLOOKUP($U302,scriv!$C$2:$AK$802,35,FALSE),""),P302)</f>
        <v/>
      </c>
      <c r="AL302" s="242" t="str">
        <f t="shared" si="20"/>
        <v/>
      </c>
      <c r="AM302" s="240" t="str">
        <f t="shared" si="21"/>
        <v/>
      </c>
      <c r="AN302" s="242" t="str">
        <f t="shared" si="22"/>
        <v/>
      </c>
      <c r="AO302" s="240" t="str">
        <f t="shared" si="23"/>
        <v/>
      </c>
      <c r="AP302" s="242" t="str">
        <f t="shared" si="24"/>
        <v/>
      </c>
    </row>
    <row r="303" spans="1:42" ht="23" customHeight="1">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s="81" t="str">
        <f>IF(M303="",IFERROR(VLOOKUP($U303,scriv!$C$2:$AK$802,32,FALSE),""),M303)</f>
        <v/>
      </c>
      <c r="AI303" s="81" t="str">
        <f>IF(N303="",IFERROR(VLOOKUP($U303,scriv!$C$2:$AK$802,33,FALSE),""),N303)</f>
        <v/>
      </c>
      <c r="AJ303" s="81" t="str">
        <f>IF(O303="",IFERROR(VLOOKUP($U303,scriv!$C$2:$AK$802,34,FALSE),""),O303)</f>
        <v/>
      </c>
      <c r="AK303" s="81" t="str">
        <f>IF(P303="",IFERROR(VLOOKUP($U303,scriv!$C$2:$AK$802,35,FALSE),""),P303)</f>
        <v/>
      </c>
      <c r="AL303" s="242" t="str">
        <f t="shared" si="20"/>
        <v/>
      </c>
      <c r="AM303" s="240" t="str">
        <f t="shared" si="21"/>
        <v/>
      </c>
      <c r="AN303" s="242" t="str">
        <f t="shared" si="22"/>
        <v/>
      </c>
      <c r="AO303" s="240" t="str">
        <f t="shared" si="23"/>
        <v/>
      </c>
      <c r="AP303" s="242" t="str">
        <f t="shared" si="24"/>
        <v/>
      </c>
    </row>
    <row r="304" spans="1:42" ht="23" customHeight="1">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s="81" t="str">
        <f>IF(M304="",IFERROR(VLOOKUP($U304,scriv!$C$2:$AK$802,32,FALSE),""),M304)</f>
        <v/>
      </c>
      <c r="AI304" s="81" t="str">
        <f>IF(N304="",IFERROR(VLOOKUP($U304,scriv!$C$2:$AK$802,33,FALSE),""),N304)</f>
        <v/>
      </c>
      <c r="AJ304" s="81" t="str">
        <f>IF(O304="",IFERROR(VLOOKUP($U304,scriv!$C$2:$AK$802,34,FALSE),""),O304)</f>
        <v/>
      </c>
      <c r="AK304" s="81" t="str">
        <f>IF(P304="",IFERROR(VLOOKUP($U304,scriv!$C$2:$AK$802,35,FALSE),""),P304)</f>
        <v/>
      </c>
      <c r="AL304" s="242" t="str">
        <f t="shared" si="20"/>
        <v/>
      </c>
      <c r="AM304" s="240" t="str">
        <f t="shared" si="21"/>
        <v/>
      </c>
      <c r="AN304" s="242" t="str">
        <f t="shared" si="22"/>
        <v/>
      </c>
      <c r="AO304" s="240" t="str">
        <f t="shared" si="23"/>
        <v/>
      </c>
      <c r="AP304" s="242" t="str">
        <f t="shared" si="24"/>
        <v/>
      </c>
    </row>
    <row r="305" spans="1:42" ht="23" customHeight="1">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s="81" t="str">
        <f>IF(M305="",IFERROR(VLOOKUP($U305,scriv!$C$2:$AK$802,32,FALSE),""),M305)</f>
        <v/>
      </c>
      <c r="AI305" s="81" t="str">
        <f>IF(N305="",IFERROR(VLOOKUP($U305,scriv!$C$2:$AK$802,33,FALSE),""),N305)</f>
        <v/>
      </c>
      <c r="AJ305" s="81" t="str">
        <f>IF(O305="",IFERROR(VLOOKUP($U305,scriv!$C$2:$AK$802,34,FALSE),""),O305)</f>
        <v/>
      </c>
      <c r="AK305" s="81" t="str">
        <f>IF(P305="",IFERROR(VLOOKUP($U305,scriv!$C$2:$AK$802,35,FALSE),""),P305)</f>
        <v/>
      </c>
      <c r="AL305" s="242" t="str">
        <f t="shared" si="20"/>
        <v/>
      </c>
      <c r="AM305" s="240" t="str">
        <f t="shared" si="21"/>
        <v/>
      </c>
      <c r="AN305" s="242" t="str">
        <f t="shared" si="22"/>
        <v/>
      </c>
      <c r="AO305" s="240" t="str">
        <f t="shared" si="23"/>
        <v/>
      </c>
      <c r="AP305" s="242" t="str">
        <f t="shared" si="24"/>
        <v/>
      </c>
    </row>
    <row r="306" spans="1:42" ht="23" customHeight="1">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s="81" t="str">
        <f>IF(M306="",IFERROR(VLOOKUP($U306,scriv!$C$2:$AK$802,32,FALSE),""),M306)</f>
        <v/>
      </c>
      <c r="AI306" s="81" t="str">
        <f>IF(N306="",IFERROR(VLOOKUP($U306,scriv!$C$2:$AK$802,33,FALSE),""),N306)</f>
        <v/>
      </c>
      <c r="AJ306" s="81" t="str">
        <f>IF(O306="",IFERROR(VLOOKUP($U306,scriv!$C$2:$AK$802,34,FALSE),""),O306)</f>
        <v/>
      </c>
      <c r="AK306" s="81" t="str">
        <f>IF(P306="",IFERROR(VLOOKUP($U306,scriv!$C$2:$AK$802,35,FALSE),""),P306)</f>
        <v/>
      </c>
      <c r="AL306" s="242" t="str">
        <f t="shared" si="20"/>
        <v/>
      </c>
      <c r="AM306" s="240" t="str">
        <f t="shared" si="21"/>
        <v/>
      </c>
      <c r="AN306" s="242" t="str">
        <f t="shared" si="22"/>
        <v/>
      </c>
      <c r="AO306" s="240" t="str">
        <f t="shared" si="23"/>
        <v/>
      </c>
      <c r="AP306" s="242" t="str">
        <f t="shared" si="24"/>
        <v/>
      </c>
    </row>
    <row r="307" spans="1:42" ht="23" customHeight="1">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s="81" t="str">
        <f>IF(M307="",IFERROR(VLOOKUP($U307,scriv!$C$2:$AK$802,32,FALSE),""),M307)</f>
        <v/>
      </c>
      <c r="AI307" s="81" t="str">
        <f>IF(N307="",IFERROR(VLOOKUP($U307,scriv!$C$2:$AK$802,33,FALSE),""),N307)</f>
        <v/>
      </c>
      <c r="AJ307" s="81" t="str">
        <f>IF(O307="",IFERROR(VLOOKUP($U307,scriv!$C$2:$AK$802,34,FALSE),""),O307)</f>
        <v/>
      </c>
      <c r="AK307" s="81" t="str">
        <f>IF(P307="",IFERROR(VLOOKUP($U307,scriv!$C$2:$AK$802,35,FALSE),""),P307)</f>
        <v/>
      </c>
      <c r="AL307" s="242" t="str">
        <f t="shared" si="20"/>
        <v/>
      </c>
      <c r="AM307" s="240" t="str">
        <f t="shared" si="21"/>
        <v/>
      </c>
      <c r="AN307" s="242" t="str">
        <f t="shared" si="22"/>
        <v/>
      </c>
      <c r="AO307" s="240" t="str">
        <f t="shared" si="23"/>
        <v/>
      </c>
      <c r="AP307" s="242" t="str">
        <f t="shared" si="24"/>
        <v/>
      </c>
    </row>
    <row r="308" spans="1:42" ht="23" customHeight="1">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s="81" t="str">
        <f>IF(M308="",IFERROR(VLOOKUP($U308,scriv!$C$2:$AK$802,32,FALSE),""),M308)</f>
        <v/>
      </c>
      <c r="AI308" s="81" t="str">
        <f>IF(N308="",IFERROR(VLOOKUP($U308,scriv!$C$2:$AK$802,33,FALSE),""),N308)</f>
        <v/>
      </c>
      <c r="AJ308" s="81" t="str">
        <f>IF(O308="",IFERROR(VLOOKUP($U308,scriv!$C$2:$AK$802,34,FALSE),""),O308)</f>
        <v/>
      </c>
      <c r="AK308" s="81" t="str">
        <f>IF(P308="",IFERROR(VLOOKUP($U308,scriv!$C$2:$AK$802,35,FALSE),""),P308)</f>
        <v/>
      </c>
      <c r="AL308" s="242" t="str">
        <f t="shared" si="20"/>
        <v/>
      </c>
      <c r="AM308" s="240" t="str">
        <f t="shared" si="21"/>
        <v/>
      </c>
      <c r="AN308" s="242" t="str">
        <f t="shared" si="22"/>
        <v/>
      </c>
      <c r="AO308" s="240" t="str">
        <f t="shared" si="23"/>
        <v/>
      </c>
      <c r="AP308" s="242" t="str">
        <f t="shared" si="24"/>
        <v/>
      </c>
    </row>
    <row r="309" spans="1:42" ht="23" customHeight="1">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s="81" t="str">
        <f>IF(M309="",IFERROR(VLOOKUP($U309,scriv!$C$2:$AK$802,32,FALSE),""),M309)</f>
        <v/>
      </c>
      <c r="AI309" s="81" t="str">
        <f>IF(N309="",IFERROR(VLOOKUP($U309,scriv!$C$2:$AK$802,33,FALSE),""),N309)</f>
        <v/>
      </c>
      <c r="AJ309" s="81" t="str">
        <f>IF(O309="",IFERROR(VLOOKUP($U309,scriv!$C$2:$AK$802,34,FALSE),""),O309)</f>
        <v/>
      </c>
      <c r="AK309" s="81" t="str">
        <f>IF(P309="",IFERROR(VLOOKUP($U309,scriv!$C$2:$AK$802,35,FALSE),""),P309)</f>
        <v/>
      </c>
      <c r="AL309" s="242" t="str">
        <f t="shared" si="20"/>
        <v/>
      </c>
      <c r="AM309" s="240" t="str">
        <f t="shared" si="21"/>
        <v/>
      </c>
      <c r="AN309" s="242" t="str">
        <f t="shared" si="22"/>
        <v/>
      </c>
      <c r="AO309" s="240" t="str">
        <f t="shared" si="23"/>
        <v/>
      </c>
      <c r="AP309" s="242" t="str">
        <f t="shared" si="24"/>
        <v/>
      </c>
    </row>
    <row r="310" spans="1:42" ht="23" customHeight="1">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s="81" t="str">
        <f>IF(M310="",IFERROR(VLOOKUP($U310,scriv!$C$2:$AK$802,32,FALSE),""),M310)</f>
        <v/>
      </c>
      <c r="AI310" s="81" t="str">
        <f>IF(N310="",IFERROR(VLOOKUP($U310,scriv!$C$2:$AK$802,33,FALSE),""),N310)</f>
        <v/>
      </c>
      <c r="AJ310" s="81" t="str">
        <f>IF(O310="",IFERROR(VLOOKUP($U310,scriv!$C$2:$AK$802,34,FALSE),""),O310)</f>
        <v/>
      </c>
      <c r="AK310" s="81" t="str">
        <f>IF(P310="",IFERROR(VLOOKUP($U310,scriv!$C$2:$AK$802,35,FALSE),""),P310)</f>
        <v/>
      </c>
      <c r="AL310" s="242" t="str">
        <f t="shared" si="20"/>
        <v/>
      </c>
      <c r="AM310" s="240" t="str">
        <f t="shared" si="21"/>
        <v/>
      </c>
      <c r="AN310" s="242" t="str">
        <f t="shared" si="22"/>
        <v/>
      </c>
      <c r="AO310" s="240" t="str">
        <f t="shared" si="23"/>
        <v/>
      </c>
      <c r="AP310" s="242" t="str">
        <f t="shared" si="24"/>
        <v/>
      </c>
    </row>
    <row r="311" spans="1:42" ht="23" customHeight="1">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s="81" t="str">
        <f>IF(M311="",IFERROR(VLOOKUP($U311,scriv!$C$2:$AK$802,32,FALSE),""),M311)</f>
        <v/>
      </c>
      <c r="AI311" s="81" t="str">
        <f>IF(N311="",IFERROR(VLOOKUP($U311,scriv!$C$2:$AK$802,33,FALSE),""),N311)</f>
        <v/>
      </c>
      <c r="AJ311" s="81" t="str">
        <f>IF(O311="",IFERROR(VLOOKUP($U311,scriv!$C$2:$AK$802,34,FALSE),""),O311)</f>
        <v/>
      </c>
      <c r="AK311" s="81" t="str">
        <f>IF(P311="",IFERROR(VLOOKUP($U311,scriv!$C$2:$AK$802,35,FALSE),""),P311)</f>
        <v/>
      </c>
      <c r="AL311" s="242" t="str">
        <f t="shared" si="20"/>
        <v/>
      </c>
      <c r="AM311" s="240" t="str">
        <f t="shared" si="21"/>
        <v/>
      </c>
      <c r="AN311" s="242" t="str">
        <f t="shared" si="22"/>
        <v/>
      </c>
      <c r="AO311" s="240" t="str">
        <f t="shared" si="23"/>
        <v/>
      </c>
      <c r="AP311" s="242" t="str">
        <f t="shared" si="24"/>
        <v/>
      </c>
    </row>
    <row r="312" spans="1:42" ht="23" customHeight="1">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s="81" t="str">
        <f>IF(M312="",IFERROR(VLOOKUP($U312,scriv!$C$2:$AK$802,32,FALSE),""),M312)</f>
        <v/>
      </c>
      <c r="AI312" s="81" t="str">
        <f>IF(N312="",IFERROR(VLOOKUP($U312,scriv!$C$2:$AK$802,33,FALSE),""),N312)</f>
        <v/>
      </c>
      <c r="AJ312" s="81" t="str">
        <f>IF(O312="",IFERROR(VLOOKUP($U312,scriv!$C$2:$AK$802,34,FALSE),""),O312)</f>
        <v/>
      </c>
      <c r="AK312" s="81" t="str">
        <f>IF(P312="",IFERROR(VLOOKUP($U312,scriv!$C$2:$AK$802,35,FALSE),""),P312)</f>
        <v/>
      </c>
      <c r="AL312" s="242" t="str">
        <f t="shared" si="20"/>
        <v/>
      </c>
      <c r="AM312" s="240" t="str">
        <f t="shared" si="21"/>
        <v/>
      </c>
      <c r="AN312" s="242" t="str">
        <f t="shared" si="22"/>
        <v/>
      </c>
      <c r="AO312" s="240" t="str">
        <f t="shared" si="23"/>
        <v/>
      </c>
      <c r="AP312" s="242" t="str">
        <f t="shared" si="24"/>
        <v/>
      </c>
    </row>
    <row r="313" spans="1:42" ht="23" customHeight="1">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s="81" t="str">
        <f>IF(M313="",IFERROR(VLOOKUP($U313,scriv!$C$2:$AK$802,32,FALSE),""),M313)</f>
        <v/>
      </c>
      <c r="AI313" s="81" t="str">
        <f>IF(N313="",IFERROR(VLOOKUP($U313,scriv!$C$2:$AK$802,33,FALSE),""),N313)</f>
        <v/>
      </c>
      <c r="AJ313" s="81" t="str">
        <f>IF(O313="",IFERROR(VLOOKUP($U313,scriv!$C$2:$AK$802,34,FALSE),""),O313)</f>
        <v/>
      </c>
      <c r="AK313" s="81" t="str">
        <f>IF(P313="",IFERROR(VLOOKUP($U313,scriv!$C$2:$AK$802,35,FALSE),""),P313)</f>
        <v/>
      </c>
      <c r="AL313" s="242" t="str">
        <f t="shared" si="20"/>
        <v/>
      </c>
      <c r="AM313" s="240" t="str">
        <f t="shared" si="21"/>
        <v/>
      </c>
      <c r="AN313" s="242" t="str">
        <f t="shared" si="22"/>
        <v/>
      </c>
      <c r="AO313" s="240" t="str">
        <f t="shared" si="23"/>
        <v/>
      </c>
      <c r="AP313" s="242" t="str">
        <f t="shared" si="24"/>
        <v/>
      </c>
    </row>
    <row r="314" spans="1:42" ht="23" customHeight="1">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s="81" t="str">
        <f>IF(M314="",IFERROR(VLOOKUP($U314,scriv!$C$2:$AK$802,32,FALSE),""),M314)</f>
        <v/>
      </c>
      <c r="AI314" s="81" t="str">
        <f>IF(N314="",IFERROR(VLOOKUP($U314,scriv!$C$2:$AK$802,33,FALSE),""),N314)</f>
        <v/>
      </c>
      <c r="AJ314" s="81" t="str">
        <f>IF(O314="",IFERROR(VLOOKUP($U314,scriv!$C$2:$AK$802,34,FALSE),""),O314)</f>
        <v/>
      </c>
      <c r="AK314" s="81" t="str">
        <f>IF(P314="",IFERROR(VLOOKUP($U314,scriv!$C$2:$AK$802,35,FALSE),""),P314)</f>
        <v/>
      </c>
      <c r="AL314" s="242" t="str">
        <f t="shared" si="20"/>
        <v/>
      </c>
      <c r="AM314" s="240" t="str">
        <f t="shared" si="21"/>
        <v/>
      </c>
      <c r="AN314" s="242" t="str">
        <f t="shared" si="22"/>
        <v/>
      </c>
      <c r="AO314" s="240" t="str">
        <f t="shared" si="23"/>
        <v/>
      </c>
      <c r="AP314" s="242" t="str">
        <f t="shared" si="24"/>
        <v/>
      </c>
    </row>
    <row r="315" spans="1:42" ht="23" customHeight="1">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s="81" t="str">
        <f>IF(M315="",IFERROR(VLOOKUP($U315,scriv!$C$2:$AK$802,32,FALSE),""),M315)</f>
        <v/>
      </c>
      <c r="AI315" s="81" t="str">
        <f>IF(N315="",IFERROR(VLOOKUP($U315,scriv!$C$2:$AK$802,33,FALSE),""),N315)</f>
        <v/>
      </c>
      <c r="AJ315" s="81" t="str">
        <f>IF(O315="",IFERROR(VLOOKUP($U315,scriv!$C$2:$AK$802,34,FALSE),""),O315)</f>
        <v/>
      </c>
      <c r="AK315" s="81" t="str">
        <f>IF(P315="",IFERROR(VLOOKUP($U315,scriv!$C$2:$AK$802,35,FALSE),""),P315)</f>
        <v/>
      </c>
      <c r="AL315" s="242" t="str">
        <f t="shared" si="20"/>
        <v/>
      </c>
      <c r="AM315" s="240" t="str">
        <f t="shared" si="21"/>
        <v/>
      </c>
      <c r="AN315" s="242" t="str">
        <f t="shared" si="22"/>
        <v/>
      </c>
      <c r="AO315" s="240" t="str">
        <f t="shared" si="23"/>
        <v/>
      </c>
      <c r="AP315" s="242" t="str">
        <f t="shared" si="24"/>
        <v/>
      </c>
    </row>
    <row r="316" spans="1:42" ht="23" customHeight="1">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s="81" t="str">
        <f>IF(M316="",IFERROR(VLOOKUP($U316,scriv!$C$2:$AK$802,32,FALSE),""),M316)</f>
        <v/>
      </c>
      <c r="AI316" s="81" t="str">
        <f>IF(N316="",IFERROR(VLOOKUP($U316,scriv!$C$2:$AK$802,33,FALSE),""),N316)</f>
        <v/>
      </c>
      <c r="AJ316" s="81" t="str">
        <f>IF(O316="",IFERROR(VLOOKUP($U316,scriv!$C$2:$AK$802,34,FALSE),""),O316)</f>
        <v/>
      </c>
      <c r="AK316" s="81" t="str">
        <f>IF(P316="",IFERROR(VLOOKUP($U316,scriv!$C$2:$AK$802,35,FALSE),""),P316)</f>
        <v/>
      </c>
      <c r="AL316" s="242" t="str">
        <f t="shared" si="20"/>
        <v/>
      </c>
      <c r="AM316" s="240" t="str">
        <f t="shared" si="21"/>
        <v/>
      </c>
      <c r="AN316" s="242" t="str">
        <f t="shared" si="22"/>
        <v/>
      </c>
      <c r="AO316" s="240" t="str">
        <f t="shared" si="23"/>
        <v/>
      </c>
      <c r="AP316" s="242" t="str">
        <f t="shared" si="24"/>
        <v/>
      </c>
    </row>
    <row r="317" spans="1:42" ht="23" customHeight="1">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s="81" t="str">
        <f>IF(M317="",IFERROR(VLOOKUP($U317,scriv!$C$2:$AK$802,32,FALSE),""),M317)</f>
        <v/>
      </c>
      <c r="AI317" s="81" t="str">
        <f>IF(N317="",IFERROR(VLOOKUP($U317,scriv!$C$2:$AK$802,33,FALSE),""),N317)</f>
        <v/>
      </c>
      <c r="AJ317" s="81" t="str">
        <f>IF(O317="",IFERROR(VLOOKUP($U317,scriv!$C$2:$AK$802,34,FALSE),""),O317)</f>
        <v/>
      </c>
      <c r="AK317" s="81" t="str">
        <f>IF(P317="",IFERROR(VLOOKUP($U317,scriv!$C$2:$AK$802,35,FALSE),""),P317)</f>
        <v/>
      </c>
      <c r="AL317" s="242" t="str">
        <f t="shared" si="20"/>
        <v/>
      </c>
      <c r="AM317" s="240" t="str">
        <f t="shared" si="21"/>
        <v/>
      </c>
      <c r="AN317" s="242" t="str">
        <f t="shared" si="22"/>
        <v/>
      </c>
      <c r="AO317" s="240" t="str">
        <f t="shared" si="23"/>
        <v/>
      </c>
      <c r="AP317" s="242" t="str">
        <f t="shared" si="24"/>
        <v/>
      </c>
    </row>
    <row r="318" spans="1:42" ht="23" customHeight="1">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s="81" t="str">
        <f>IF(M318="",IFERROR(VLOOKUP($U318,scriv!$C$2:$AK$802,32,FALSE),""),M318)</f>
        <v/>
      </c>
      <c r="AI318" s="81" t="str">
        <f>IF(N318="",IFERROR(VLOOKUP($U318,scriv!$C$2:$AK$802,33,FALSE),""),N318)</f>
        <v/>
      </c>
      <c r="AJ318" s="81" t="str">
        <f>IF(O318="",IFERROR(VLOOKUP($U318,scriv!$C$2:$AK$802,34,FALSE),""),O318)</f>
        <v/>
      </c>
      <c r="AK318" s="81" t="str">
        <f>IF(P318="",IFERROR(VLOOKUP($U318,scriv!$C$2:$AK$802,35,FALSE),""),P318)</f>
        <v/>
      </c>
      <c r="AL318" s="242" t="str">
        <f t="shared" si="20"/>
        <v/>
      </c>
      <c r="AM318" s="240" t="str">
        <f t="shared" si="21"/>
        <v/>
      </c>
      <c r="AN318" s="242" t="str">
        <f t="shared" si="22"/>
        <v/>
      </c>
      <c r="AO318" s="240" t="str">
        <f t="shared" si="23"/>
        <v/>
      </c>
      <c r="AP318" s="242" t="str">
        <f t="shared" si="24"/>
        <v/>
      </c>
    </row>
    <row r="319" spans="1:42" ht="23" customHeight="1">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s="81" t="str">
        <f>IF(M319="",IFERROR(VLOOKUP($U319,scriv!$C$2:$AK$802,32,FALSE),""),M319)</f>
        <v/>
      </c>
      <c r="AI319" s="81" t="str">
        <f>IF(N319="",IFERROR(VLOOKUP($U319,scriv!$C$2:$AK$802,33,FALSE),""),N319)</f>
        <v/>
      </c>
      <c r="AJ319" s="81" t="str">
        <f>IF(O319="",IFERROR(VLOOKUP($U319,scriv!$C$2:$AK$802,34,FALSE),""),O319)</f>
        <v/>
      </c>
      <c r="AK319" s="81" t="str">
        <f>IF(P319="",IFERROR(VLOOKUP($U319,scriv!$C$2:$AK$802,35,FALSE),""),P319)</f>
        <v/>
      </c>
      <c r="AL319" s="242" t="str">
        <f t="shared" si="20"/>
        <v/>
      </c>
      <c r="AM319" s="240" t="str">
        <f t="shared" si="21"/>
        <v/>
      </c>
      <c r="AN319" s="242" t="str">
        <f t="shared" si="22"/>
        <v/>
      </c>
      <c r="AO319" s="240" t="str">
        <f t="shared" si="23"/>
        <v/>
      </c>
      <c r="AP319" s="242" t="str">
        <f t="shared" si="24"/>
        <v/>
      </c>
    </row>
    <row r="320" spans="1:42" ht="23" customHeight="1">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s="81" t="str">
        <f>IF(M320="",IFERROR(VLOOKUP($U320,scriv!$C$2:$AK$802,32,FALSE),""),M320)</f>
        <v/>
      </c>
      <c r="AI320" s="81" t="str">
        <f>IF(N320="",IFERROR(VLOOKUP($U320,scriv!$C$2:$AK$802,33,FALSE),""),N320)</f>
        <v/>
      </c>
      <c r="AJ320" s="81" t="str">
        <f>IF(O320="",IFERROR(VLOOKUP($U320,scriv!$C$2:$AK$802,34,FALSE),""),O320)</f>
        <v/>
      </c>
      <c r="AK320" s="81" t="str">
        <f>IF(P320="",IFERROR(VLOOKUP($U320,scriv!$C$2:$AK$802,35,FALSE),""),P320)</f>
        <v/>
      </c>
      <c r="AL320" s="242" t="str">
        <f t="shared" si="20"/>
        <v/>
      </c>
      <c r="AM320" s="240" t="str">
        <f t="shared" si="21"/>
        <v/>
      </c>
      <c r="AN320" s="242" t="str">
        <f t="shared" si="22"/>
        <v/>
      </c>
      <c r="AO320" s="240" t="str">
        <f t="shared" si="23"/>
        <v/>
      </c>
      <c r="AP320" s="242" t="str">
        <f t="shared" si="24"/>
        <v/>
      </c>
    </row>
    <row r="321" spans="1:42" ht="23" customHeight="1">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s="81" t="str">
        <f>IF(M321="",IFERROR(VLOOKUP($U321,scriv!$C$2:$AK$802,32,FALSE),""),M321)</f>
        <v/>
      </c>
      <c r="AI321" s="81" t="str">
        <f>IF(N321="",IFERROR(VLOOKUP($U321,scriv!$C$2:$AK$802,33,FALSE),""),N321)</f>
        <v/>
      </c>
      <c r="AJ321" s="81" t="str">
        <f>IF(O321="",IFERROR(VLOOKUP($U321,scriv!$C$2:$AK$802,34,FALSE),""),O321)</f>
        <v/>
      </c>
      <c r="AK321" s="81" t="str">
        <f>IF(P321="",IFERROR(VLOOKUP($U321,scriv!$C$2:$AK$802,35,FALSE),""),P321)</f>
        <v/>
      </c>
      <c r="AL321" s="242" t="str">
        <f t="shared" si="20"/>
        <v/>
      </c>
      <c r="AM321" s="240" t="str">
        <f t="shared" si="21"/>
        <v/>
      </c>
      <c r="AN321" s="242" t="str">
        <f t="shared" si="22"/>
        <v/>
      </c>
      <c r="AO321" s="240" t="str">
        <f t="shared" si="23"/>
        <v/>
      </c>
      <c r="AP321" s="242" t="str">
        <f t="shared" si="24"/>
        <v/>
      </c>
    </row>
    <row r="322" spans="1:42" ht="23" customHeight="1">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s="81" t="str">
        <f>IF(M322="",IFERROR(VLOOKUP($U322,scriv!$C$2:$AK$802,32,FALSE),""),M322)</f>
        <v/>
      </c>
      <c r="AI322" s="81" t="str">
        <f>IF(N322="",IFERROR(VLOOKUP($U322,scriv!$C$2:$AK$802,33,FALSE),""),N322)</f>
        <v/>
      </c>
      <c r="AJ322" s="81" t="str">
        <f>IF(O322="",IFERROR(VLOOKUP($U322,scriv!$C$2:$AK$802,34,FALSE),""),O322)</f>
        <v/>
      </c>
      <c r="AK322" s="81" t="str">
        <f>IF(P322="",IFERROR(VLOOKUP($U322,scriv!$C$2:$AK$802,35,FALSE),""),P322)</f>
        <v/>
      </c>
      <c r="AL322" s="242" t="str">
        <f t="shared" si="20"/>
        <v/>
      </c>
      <c r="AM322" s="240" t="str">
        <f t="shared" si="21"/>
        <v/>
      </c>
      <c r="AN322" s="242" t="str">
        <f t="shared" si="22"/>
        <v/>
      </c>
      <c r="AO322" s="240" t="str">
        <f t="shared" si="23"/>
        <v/>
      </c>
      <c r="AP322" s="242" t="str">
        <f t="shared" si="24"/>
        <v/>
      </c>
    </row>
    <row r="323" spans="1:42" ht="23" customHeight="1">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s="81" t="str">
        <f>IF(M323="",IFERROR(VLOOKUP($U323,scriv!$C$2:$AK$802,32,FALSE),""),M323)</f>
        <v/>
      </c>
      <c r="AI323" s="81" t="str">
        <f>IF(N323="",IFERROR(VLOOKUP($U323,scriv!$C$2:$AK$802,33,FALSE),""),N323)</f>
        <v/>
      </c>
      <c r="AJ323" s="81" t="str">
        <f>IF(O323="",IFERROR(VLOOKUP($U323,scriv!$C$2:$AK$802,34,FALSE),""),O323)</f>
        <v/>
      </c>
      <c r="AK323" s="81" t="str">
        <f>IF(P323="",IFERROR(VLOOKUP($U323,scriv!$C$2:$AK$802,35,FALSE),""),P323)</f>
        <v/>
      </c>
      <c r="AL323" s="242" t="str">
        <f t="shared" si="20"/>
        <v/>
      </c>
      <c r="AM323" s="240" t="str">
        <f t="shared" si="21"/>
        <v/>
      </c>
      <c r="AN323" s="242" t="str">
        <f t="shared" si="22"/>
        <v/>
      </c>
      <c r="AO323" s="240" t="str">
        <f t="shared" si="23"/>
        <v/>
      </c>
      <c r="AP323" s="242" t="str">
        <f t="shared" si="24"/>
        <v/>
      </c>
    </row>
    <row r="324" spans="1:42" ht="23" customHeight="1">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s="81" t="str">
        <f>IF(M324="",IFERROR(VLOOKUP($U324,scriv!$C$2:$AK$802,32,FALSE),""),M324)</f>
        <v/>
      </c>
      <c r="AI324" s="81" t="str">
        <f>IF(N324="",IFERROR(VLOOKUP($U324,scriv!$C$2:$AK$802,33,FALSE),""),N324)</f>
        <v/>
      </c>
      <c r="AJ324" s="81" t="str">
        <f>IF(O324="",IFERROR(VLOOKUP($U324,scriv!$C$2:$AK$802,34,FALSE),""),O324)</f>
        <v/>
      </c>
      <c r="AK324" s="81" t="str">
        <f>IF(P324="",IFERROR(VLOOKUP($U324,scriv!$C$2:$AK$802,35,FALSE),""),P324)</f>
        <v/>
      </c>
      <c r="AL324" s="242" t="str">
        <f t="shared" si="20"/>
        <v/>
      </c>
      <c r="AM324" s="240" t="str">
        <f t="shared" si="21"/>
        <v/>
      </c>
      <c r="AN324" s="242" t="str">
        <f t="shared" si="22"/>
        <v/>
      </c>
      <c r="AO324" s="240" t="str">
        <f t="shared" si="23"/>
        <v/>
      </c>
      <c r="AP324" s="242" t="str">
        <f t="shared" si="24"/>
        <v/>
      </c>
    </row>
    <row r="325" spans="1:42" ht="23" customHeight="1">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s="81" t="str">
        <f>IF(M325="",IFERROR(VLOOKUP($U325,scriv!$C$2:$AK$802,32,FALSE),""),M325)</f>
        <v/>
      </c>
      <c r="AI325" s="81" t="str">
        <f>IF(N325="",IFERROR(VLOOKUP($U325,scriv!$C$2:$AK$802,33,FALSE),""),N325)</f>
        <v/>
      </c>
      <c r="AJ325" s="81" t="str">
        <f>IF(O325="",IFERROR(VLOOKUP($U325,scriv!$C$2:$AK$802,34,FALSE),""),O325)</f>
        <v/>
      </c>
      <c r="AK325" s="81" t="str">
        <f>IF(P325="",IFERROR(VLOOKUP($U325,scriv!$C$2:$AK$802,35,FALSE),""),P325)</f>
        <v/>
      </c>
      <c r="AL325" s="242" t="str">
        <f t="shared" ref="AL325:AL388" si="25">SUBSTITUTE(SUBSTITUTE(SUBSTITUTE(SUBSTITUTE(SUBSTITUTE(SUBSTITUTE(SUBSTITUTE(SUBSTITUTE(SUBSTITUTE(SUBSTITUTE(SUBSTITUTE(SUBSTITUTE(
C325,
":",""),
".",""),
"/",""),
"|",""),
",",""),
" ",""),
"'",""),
"(",""),
")",""),
"&amp;",""),
"!",""),
"?","")</f>
        <v/>
      </c>
      <c r="AM325" s="240" t="str">
        <f t="shared" ref="AM325:AM388" si="26">SUBSTITUTE(SUBSTITUTE(SUBSTITUTE(SUBSTITUTE(SUBSTITUTE(SUBSTITUTE(SUBSTITUTE(SUBSTITUTE(SUBSTITUTE(SUBSTITUTE(SUBSTITUTE(SUBSTITUTE(
U325,
":",""),
".",""),
"/",""),
"|",""),
",",""),
" ",""),
"'",""),
"(",""),
")",""),
"&amp;",""),
"!",""),
"?","")</f>
        <v/>
      </c>
      <c r="AN325" s="242" t="str">
        <f t="shared" ref="AN325:AN388" si="27">IF(G325&lt;&gt;"",SUBSTITUTE(SUBSTITUTE(SUBSTITUTE(SUBSTITUTE(SUBSTITUTE(SUBSTITUTE(SUBSTITUTE(SUBSTITUTE(SUBSTITUTE(SUBSTITUTE(SUBSTITUTE(SUBSTITUTE(
G325,
":",""),
".",""),
"/",""),
"|",""),
",",""),
" ",""),
"'",""),
"(",""),
")",""),
"&amp;",""),
"!",""),
"?",""),
IF(H325&lt;&gt;"",AM325,""))</f>
        <v/>
      </c>
      <c r="AO325" s="240" t="str">
        <f t="shared" ref="AO325:AO388" si="28">SUBSTITUTE(SUBSTITUTE(SUBSTITUTE(SUBSTITUTE(SUBSTITUTE(SUBSTITUTE(SUBSTITUTE(SUBSTITUTE(SUBSTITUTE(SUBSTITUTE(SUBSTITUTE(SUBSTITUTE(
H325,
":",""),
".",""),
"/",""),
"|",""),
",",""),
" ",""),
"'",""),
"(",""),
")",""),
"&amp;",""),
"!",""),
"?","")</f>
        <v/>
      </c>
      <c r="AP325" s="242" t="str">
        <f t="shared" ref="AP325:AP388" si="29">SUBSTITUTE(SUBSTITUTE(SUBSTITUTE(SUBSTITUTE(SUBSTITUTE(SUBSTITUTE(SUBSTITUTE(SUBSTITUTE(SUBSTITUTE(SUBSTITUTE(SUBSTITUTE(
F325,
":",""),
".",""),
"/",""),
"|",""),
",",""),
"'",""),
"(",""),
")",""),
"&amp;",""),
"!",""),
"?","")</f>
        <v/>
      </c>
    </row>
    <row r="326" spans="1:42" ht="23" customHeight="1">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s="81" t="str">
        <f>IF(M326="",IFERROR(VLOOKUP($U326,scriv!$C$2:$AK$802,32,FALSE),""),M326)</f>
        <v/>
      </c>
      <c r="AI326" s="81" t="str">
        <f>IF(N326="",IFERROR(VLOOKUP($U326,scriv!$C$2:$AK$802,33,FALSE),""),N326)</f>
        <v/>
      </c>
      <c r="AJ326" s="81" t="str">
        <f>IF(O326="",IFERROR(VLOOKUP($U326,scriv!$C$2:$AK$802,34,FALSE),""),O326)</f>
        <v/>
      </c>
      <c r="AK326" s="81" t="str">
        <f>IF(P326="",IFERROR(VLOOKUP($U326,scriv!$C$2:$AK$802,35,FALSE),""),P326)</f>
        <v/>
      </c>
      <c r="AL326" s="242" t="str">
        <f t="shared" si="25"/>
        <v/>
      </c>
      <c r="AM326" s="240" t="str">
        <f t="shared" si="26"/>
        <v/>
      </c>
      <c r="AN326" s="242" t="str">
        <f t="shared" si="27"/>
        <v/>
      </c>
      <c r="AO326" s="240" t="str">
        <f t="shared" si="28"/>
        <v/>
      </c>
      <c r="AP326" s="242" t="str">
        <f t="shared" si="29"/>
        <v/>
      </c>
    </row>
    <row r="327" spans="1:42" ht="23" customHeight="1">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s="81" t="str">
        <f>IF(M327="",IFERROR(VLOOKUP($U327,scriv!$C$2:$AK$802,32,FALSE),""),M327)</f>
        <v/>
      </c>
      <c r="AI327" s="81" t="str">
        <f>IF(N327="",IFERROR(VLOOKUP($U327,scriv!$C$2:$AK$802,33,FALSE),""),N327)</f>
        <v/>
      </c>
      <c r="AJ327" s="81" t="str">
        <f>IF(O327="",IFERROR(VLOOKUP($U327,scriv!$C$2:$AK$802,34,FALSE),""),O327)</f>
        <v/>
      </c>
      <c r="AK327" s="81" t="str">
        <f>IF(P327="",IFERROR(VLOOKUP($U327,scriv!$C$2:$AK$802,35,FALSE),""),P327)</f>
        <v/>
      </c>
      <c r="AL327" s="242" t="str">
        <f t="shared" si="25"/>
        <v/>
      </c>
      <c r="AM327" s="240" t="str">
        <f t="shared" si="26"/>
        <v/>
      </c>
      <c r="AN327" s="242" t="str">
        <f t="shared" si="27"/>
        <v/>
      </c>
      <c r="AO327" s="240" t="str">
        <f t="shared" si="28"/>
        <v/>
      </c>
      <c r="AP327" s="242" t="str">
        <f t="shared" si="29"/>
        <v/>
      </c>
    </row>
    <row r="328" spans="1:42" ht="23" customHeight="1">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s="81" t="str">
        <f>IF(M328="",IFERROR(VLOOKUP($U328,scriv!$C$2:$AK$802,32,FALSE),""),M328)</f>
        <v/>
      </c>
      <c r="AI328" s="81" t="str">
        <f>IF(N328="",IFERROR(VLOOKUP($U328,scriv!$C$2:$AK$802,33,FALSE),""),N328)</f>
        <v/>
      </c>
      <c r="AJ328" s="81" t="str">
        <f>IF(O328="",IFERROR(VLOOKUP($U328,scriv!$C$2:$AK$802,34,FALSE),""),O328)</f>
        <v/>
      </c>
      <c r="AK328" s="81" t="str">
        <f>IF(P328="",IFERROR(VLOOKUP($U328,scriv!$C$2:$AK$802,35,FALSE),""),P328)</f>
        <v/>
      </c>
      <c r="AL328" s="242" t="str">
        <f t="shared" si="25"/>
        <v/>
      </c>
      <c r="AM328" s="240" t="str">
        <f t="shared" si="26"/>
        <v/>
      </c>
      <c r="AN328" s="242" t="str">
        <f t="shared" si="27"/>
        <v/>
      </c>
      <c r="AO328" s="240" t="str">
        <f t="shared" si="28"/>
        <v/>
      </c>
      <c r="AP328" s="242" t="str">
        <f t="shared" si="29"/>
        <v/>
      </c>
    </row>
    <row r="329" spans="1:42" ht="23" customHeight="1">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s="81" t="str">
        <f>IF(M329="",IFERROR(VLOOKUP($U329,scriv!$C$2:$AK$802,32,FALSE),""),M329)</f>
        <v/>
      </c>
      <c r="AI329" s="81" t="str">
        <f>IF(N329="",IFERROR(VLOOKUP($U329,scriv!$C$2:$AK$802,33,FALSE),""),N329)</f>
        <v/>
      </c>
      <c r="AJ329" s="81" t="str">
        <f>IF(O329="",IFERROR(VLOOKUP($U329,scriv!$C$2:$AK$802,34,FALSE),""),O329)</f>
        <v/>
      </c>
      <c r="AK329" s="81" t="str">
        <f>IF(P329="",IFERROR(VLOOKUP($U329,scriv!$C$2:$AK$802,35,FALSE),""),P329)</f>
        <v/>
      </c>
      <c r="AL329" s="242" t="str">
        <f t="shared" si="25"/>
        <v/>
      </c>
      <c r="AM329" s="240" t="str">
        <f t="shared" si="26"/>
        <v/>
      </c>
      <c r="AN329" s="242" t="str">
        <f t="shared" si="27"/>
        <v/>
      </c>
      <c r="AO329" s="240" t="str">
        <f t="shared" si="28"/>
        <v/>
      </c>
      <c r="AP329" s="242" t="str">
        <f t="shared" si="29"/>
        <v/>
      </c>
    </row>
    <row r="330" spans="1:42" ht="23" customHeight="1">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s="81" t="str">
        <f>IF(M330="",IFERROR(VLOOKUP($U330,scriv!$C$2:$AK$802,32,FALSE),""),M330)</f>
        <v/>
      </c>
      <c r="AI330" s="81" t="str">
        <f>IF(N330="",IFERROR(VLOOKUP($U330,scriv!$C$2:$AK$802,33,FALSE),""),N330)</f>
        <v/>
      </c>
      <c r="AJ330" s="81" t="str">
        <f>IF(O330="",IFERROR(VLOOKUP($U330,scriv!$C$2:$AK$802,34,FALSE),""),O330)</f>
        <v/>
      </c>
      <c r="AK330" s="81" t="str">
        <f>IF(P330="",IFERROR(VLOOKUP($U330,scriv!$C$2:$AK$802,35,FALSE),""),P330)</f>
        <v/>
      </c>
      <c r="AL330" s="242" t="str">
        <f t="shared" si="25"/>
        <v/>
      </c>
      <c r="AM330" s="240" t="str">
        <f t="shared" si="26"/>
        <v/>
      </c>
      <c r="AN330" s="242" t="str">
        <f t="shared" si="27"/>
        <v/>
      </c>
      <c r="AO330" s="240" t="str">
        <f t="shared" si="28"/>
        <v/>
      </c>
      <c r="AP330" s="242" t="str">
        <f t="shared" si="29"/>
        <v/>
      </c>
    </row>
    <row r="331" spans="1:42" ht="23" customHeight="1">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s="81" t="str">
        <f>IF(M331="",IFERROR(VLOOKUP($U331,scriv!$C$2:$AK$802,32,FALSE),""),M331)</f>
        <v/>
      </c>
      <c r="AI331" s="81" t="str">
        <f>IF(N331="",IFERROR(VLOOKUP($U331,scriv!$C$2:$AK$802,33,FALSE),""),N331)</f>
        <v/>
      </c>
      <c r="AJ331" s="81" t="str">
        <f>IF(O331="",IFERROR(VLOOKUP($U331,scriv!$C$2:$AK$802,34,FALSE),""),O331)</f>
        <v/>
      </c>
      <c r="AK331" s="81" t="str">
        <f>IF(P331="",IFERROR(VLOOKUP($U331,scriv!$C$2:$AK$802,35,FALSE),""),P331)</f>
        <v/>
      </c>
      <c r="AL331" s="242" t="str">
        <f t="shared" si="25"/>
        <v/>
      </c>
      <c r="AM331" s="240" t="str">
        <f t="shared" si="26"/>
        <v/>
      </c>
      <c r="AN331" s="242" t="str">
        <f t="shared" si="27"/>
        <v/>
      </c>
      <c r="AO331" s="240" t="str">
        <f t="shared" si="28"/>
        <v/>
      </c>
      <c r="AP331" s="242" t="str">
        <f t="shared" si="29"/>
        <v/>
      </c>
    </row>
    <row r="332" spans="1:42" ht="23" customHeight="1">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s="81" t="str">
        <f>IF(M332="",IFERROR(VLOOKUP($U332,scriv!$C$2:$AK$802,32,FALSE),""),M332)</f>
        <v/>
      </c>
      <c r="AI332" s="81" t="str">
        <f>IF(N332="",IFERROR(VLOOKUP($U332,scriv!$C$2:$AK$802,33,FALSE),""),N332)</f>
        <v/>
      </c>
      <c r="AJ332" s="81" t="str">
        <f>IF(O332="",IFERROR(VLOOKUP($U332,scriv!$C$2:$AK$802,34,FALSE),""),O332)</f>
        <v/>
      </c>
      <c r="AK332" s="81" t="str">
        <f>IF(P332="",IFERROR(VLOOKUP($U332,scriv!$C$2:$AK$802,35,FALSE),""),P332)</f>
        <v/>
      </c>
      <c r="AL332" s="242" t="str">
        <f t="shared" si="25"/>
        <v/>
      </c>
      <c r="AM332" s="240" t="str">
        <f t="shared" si="26"/>
        <v/>
      </c>
      <c r="AN332" s="242" t="str">
        <f t="shared" si="27"/>
        <v/>
      </c>
      <c r="AO332" s="240" t="str">
        <f t="shared" si="28"/>
        <v/>
      </c>
      <c r="AP332" s="242" t="str">
        <f t="shared" si="29"/>
        <v/>
      </c>
    </row>
    <row r="333" spans="1:42" ht="23" customHeight="1">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s="81" t="str">
        <f>IF(M333="",IFERROR(VLOOKUP($U333,scriv!$C$2:$AK$802,32,FALSE),""),M333)</f>
        <v/>
      </c>
      <c r="AI333" s="81" t="str">
        <f>IF(N333="",IFERROR(VLOOKUP($U333,scriv!$C$2:$AK$802,33,FALSE),""),N333)</f>
        <v/>
      </c>
      <c r="AJ333" s="81" t="str">
        <f>IF(O333="",IFERROR(VLOOKUP($U333,scriv!$C$2:$AK$802,34,FALSE),""),O333)</f>
        <v/>
      </c>
      <c r="AK333" s="81" t="str">
        <f>IF(P333="",IFERROR(VLOOKUP($U333,scriv!$C$2:$AK$802,35,FALSE),""),P333)</f>
        <v/>
      </c>
      <c r="AL333" s="242" t="str">
        <f t="shared" si="25"/>
        <v/>
      </c>
      <c r="AM333" s="240" t="str">
        <f t="shared" si="26"/>
        <v/>
      </c>
      <c r="AN333" s="242" t="str">
        <f t="shared" si="27"/>
        <v/>
      </c>
      <c r="AO333" s="240" t="str">
        <f t="shared" si="28"/>
        <v/>
      </c>
      <c r="AP333" s="242" t="str">
        <f t="shared" si="29"/>
        <v/>
      </c>
    </row>
    <row r="334" spans="1:42" ht="23" customHeight="1">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s="81" t="str">
        <f>IF(M334="",IFERROR(VLOOKUP($U334,scriv!$C$2:$AK$802,32,FALSE),""),M334)</f>
        <v/>
      </c>
      <c r="AI334" s="81" t="str">
        <f>IF(N334="",IFERROR(VLOOKUP($U334,scriv!$C$2:$AK$802,33,FALSE),""),N334)</f>
        <v/>
      </c>
      <c r="AJ334" s="81" t="str">
        <f>IF(O334="",IFERROR(VLOOKUP($U334,scriv!$C$2:$AK$802,34,FALSE),""),O334)</f>
        <v/>
      </c>
      <c r="AK334" s="81" t="str">
        <f>IF(P334="",IFERROR(VLOOKUP($U334,scriv!$C$2:$AK$802,35,FALSE),""),P334)</f>
        <v/>
      </c>
      <c r="AL334" s="242" t="str">
        <f t="shared" si="25"/>
        <v/>
      </c>
      <c r="AM334" s="240" t="str">
        <f t="shared" si="26"/>
        <v/>
      </c>
      <c r="AN334" s="242" t="str">
        <f t="shared" si="27"/>
        <v/>
      </c>
      <c r="AO334" s="240" t="str">
        <f t="shared" si="28"/>
        <v/>
      </c>
      <c r="AP334" s="242" t="str">
        <f t="shared" si="29"/>
        <v/>
      </c>
    </row>
    <row r="335" spans="1:42" ht="23" customHeight="1">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s="81" t="str">
        <f>IF(M335="",IFERROR(VLOOKUP($U335,scriv!$C$2:$AK$802,32,FALSE),""),M335)</f>
        <v/>
      </c>
      <c r="AI335" s="81" t="str">
        <f>IF(N335="",IFERROR(VLOOKUP($U335,scriv!$C$2:$AK$802,33,FALSE),""),N335)</f>
        <v/>
      </c>
      <c r="AJ335" s="81" t="str">
        <f>IF(O335="",IFERROR(VLOOKUP($U335,scriv!$C$2:$AK$802,34,FALSE),""),O335)</f>
        <v/>
      </c>
      <c r="AK335" s="81" t="str">
        <f>IF(P335="",IFERROR(VLOOKUP($U335,scriv!$C$2:$AK$802,35,FALSE),""),P335)</f>
        <v/>
      </c>
      <c r="AL335" s="242" t="str">
        <f t="shared" si="25"/>
        <v/>
      </c>
      <c r="AM335" s="240" t="str">
        <f t="shared" si="26"/>
        <v/>
      </c>
      <c r="AN335" s="242" t="str">
        <f t="shared" si="27"/>
        <v/>
      </c>
      <c r="AO335" s="240" t="str">
        <f t="shared" si="28"/>
        <v/>
      </c>
      <c r="AP335" s="242" t="str">
        <f t="shared" si="29"/>
        <v/>
      </c>
    </row>
    <row r="336" spans="1:42" ht="23" customHeight="1">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s="81" t="str">
        <f>IF(M336="",IFERROR(VLOOKUP($U336,scriv!$C$2:$AK$802,32,FALSE),""),M336)</f>
        <v/>
      </c>
      <c r="AI336" s="81" t="str">
        <f>IF(N336="",IFERROR(VLOOKUP($U336,scriv!$C$2:$AK$802,33,FALSE),""),N336)</f>
        <v/>
      </c>
      <c r="AJ336" s="81" t="str">
        <f>IF(O336="",IFERROR(VLOOKUP($U336,scriv!$C$2:$AK$802,34,FALSE),""),O336)</f>
        <v/>
      </c>
      <c r="AK336" s="81" t="str">
        <f>IF(P336="",IFERROR(VLOOKUP($U336,scriv!$C$2:$AK$802,35,FALSE),""),P336)</f>
        <v/>
      </c>
      <c r="AL336" s="242" t="str">
        <f t="shared" si="25"/>
        <v/>
      </c>
      <c r="AM336" s="240" t="str">
        <f t="shared" si="26"/>
        <v/>
      </c>
      <c r="AN336" s="242" t="str">
        <f t="shared" si="27"/>
        <v/>
      </c>
      <c r="AO336" s="240" t="str">
        <f t="shared" si="28"/>
        <v/>
      </c>
      <c r="AP336" s="242" t="str">
        <f t="shared" si="29"/>
        <v/>
      </c>
    </row>
    <row r="337" spans="1:42" ht="23" customHeight="1">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s="81" t="str">
        <f>IF(M337="",IFERROR(VLOOKUP($U337,scriv!$C$2:$AK$802,32,FALSE),""),M337)</f>
        <v/>
      </c>
      <c r="AI337" s="81" t="str">
        <f>IF(N337="",IFERROR(VLOOKUP($U337,scriv!$C$2:$AK$802,33,FALSE),""),N337)</f>
        <v/>
      </c>
      <c r="AJ337" s="81" t="str">
        <f>IF(O337="",IFERROR(VLOOKUP($U337,scriv!$C$2:$AK$802,34,FALSE),""),O337)</f>
        <v/>
      </c>
      <c r="AK337" s="81" t="str">
        <f>IF(P337="",IFERROR(VLOOKUP($U337,scriv!$C$2:$AK$802,35,FALSE),""),P337)</f>
        <v/>
      </c>
      <c r="AL337" s="242" t="str">
        <f t="shared" si="25"/>
        <v/>
      </c>
      <c r="AM337" s="240" t="str">
        <f t="shared" si="26"/>
        <v/>
      </c>
      <c r="AN337" s="242" t="str">
        <f t="shared" si="27"/>
        <v/>
      </c>
      <c r="AO337" s="240" t="str">
        <f t="shared" si="28"/>
        <v/>
      </c>
      <c r="AP337" s="242" t="str">
        <f t="shared" si="29"/>
        <v/>
      </c>
    </row>
    <row r="338" spans="1:42" ht="23" customHeight="1">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s="81" t="str">
        <f>IF(M338="",IFERROR(VLOOKUP($U338,scriv!$C$2:$AK$802,32,FALSE),""),M338)</f>
        <v/>
      </c>
      <c r="AI338" s="81" t="str">
        <f>IF(N338="",IFERROR(VLOOKUP($U338,scriv!$C$2:$AK$802,33,FALSE),""),N338)</f>
        <v/>
      </c>
      <c r="AJ338" s="81" t="str">
        <f>IF(O338="",IFERROR(VLOOKUP($U338,scriv!$C$2:$AK$802,34,FALSE),""),O338)</f>
        <v/>
      </c>
      <c r="AK338" s="81" t="str">
        <f>IF(P338="",IFERROR(VLOOKUP($U338,scriv!$C$2:$AK$802,35,FALSE),""),P338)</f>
        <v/>
      </c>
      <c r="AL338" s="242" t="str">
        <f t="shared" si="25"/>
        <v/>
      </c>
      <c r="AM338" s="240" t="str">
        <f t="shared" si="26"/>
        <v/>
      </c>
      <c r="AN338" s="242" t="str">
        <f t="shared" si="27"/>
        <v/>
      </c>
      <c r="AO338" s="240" t="str">
        <f t="shared" si="28"/>
        <v/>
      </c>
      <c r="AP338" s="242" t="str">
        <f t="shared" si="29"/>
        <v/>
      </c>
    </row>
    <row r="339" spans="1:42" ht="23" customHeight="1">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s="81" t="str">
        <f>IF(M339="",IFERROR(VLOOKUP($U339,scriv!$C$2:$AK$802,32,FALSE),""),M339)</f>
        <v/>
      </c>
      <c r="AI339" s="81" t="str">
        <f>IF(N339="",IFERROR(VLOOKUP($U339,scriv!$C$2:$AK$802,33,FALSE),""),N339)</f>
        <v/>
      </c>
      <c r="AJ339" s="81" t="str">
        <f>IF(O339="",IFERROR(VLOOKUP($U339,scriv!$C$2:$AK$802,34,FALSE),""),O339)</f>
        <v/>
      </c>
      <c r="AK339" s="81" t="str">
        <f>IF(P339="",IFERROR(VLOOKUP($U339,scriv!$C$2:$AK$802,35,FALSE),""),P339)</f>
        <v/>
      </c>
      <c r="AL339" s="242" t="str">
        <f t="shared" si="25"/>
        <v/>
      </c>
      <c r="AM339" s="240" t="str">
        <f t="shared" si="26"/>
        <v/>
      </c>
      <c r="AN339" s="242" t="str">
        <f t="shared" si="27"/>
        <v/>
      </c>
      <c r="AO339" s="240" t="str">
        <f t="shared" si="28"/>
        <v/>
      </c>
      <c r="AP339" s="242" t="str">
        <f t="shared" si="29"/>
        <v/>
      </c>
    </row>
    <row r="340" spans="1:42" ht="23" customHeight="1">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s="81" t="str">
        <f>IF(M340="",IFERROR(VLOOKUP($U340,scriv!$C$2:$AK$802,32,FALSE),""),M340)</f>
        <v/>
      </c>
      <c r="AI340" s="81" t="str">
        <f>IF(N340="",IFERROR(VLOOKUP($U340,scriv!$C$2:$AK$802,33,FALSE),""),N340)</f>
        <v/>
      </c>
      <c r="AJ340" s="81" t="str">
        <f>IF(O340="",IFERROR(VLOOKUP($U340,scriv!$C$2:$AK$802,34,FALSE),""),O340)</f>
        <v/>
      </c>
      <c r="AK340" s="81" t="str">
        <f>IF(P340="",IFERROR(VLOOKUP($U340,scriv!$C$2:$AK$802,35,FALSE),""),P340)</f>
        <v/>
      </c>
      <c r="AL340" s="242" t="str">
        <f t="shared" si="25"/>
        <v/>
      </c>
      <c r="AM340" s="240" t="str">
        <f t="shared" si="26"/>
        <v/>
      </c>
      <c r="AN340" s="242" t="str">
        <f t="shared" si="27"/>
        <v/>
      </c>
      <c r="AO340" s="240" t="str">
        <f t="shared" si="28"/>
        <v/>
      </c>
      <c r="AP340" s="242" t="str">
        <f t="shared" si="29"/>
        <v/>
      </c>
    </row>
    <row r="341" spans="1:42" ht="23" customHeight="1">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s="81" t="str">
        <f>IF(M341="",IFERROR(VLOOKUP($U341,scriv!$C$2:$AK$802,32,FALSE),""),M341)</f>
        <v/>
      </c>
      <c r="AI341" s="81" t="str">
        <f>IF(N341="",IFERROR(VLOOKUP($U341,scriv!$C$2:$AK$802,33,FALSE),""),N341)</f>
        <v/>
      </c>
      <c r="AJ341" s="81" t="str">
        <f>IF(O341="",IFERROR(VLOOKUP($U341,scriv!$C$2:$AK$802,34,FALSE),""),O341)</f>
        <v/>
      </c>
      <c r="AK341" s="81" t="str">
        <f>IF(P341="",IFERROR(VLOOKUP($U341,scriv!$C$2:$AK$802,35,FALSE),""),P341)</f>
        <v/>
      </c>
      <c r="AL341" s="242" t="str">
        <f t="shared" si="25"/>
        <v/>
      </c>
      <c r="AM341" s="240" t="str">
        <f t="shared" si="26"/>
        <v/>
      </c>
      <c r="AN341" s="242" t="str">
        <f t="shared" si="27"/>
        <v/>
      </c>
      <c r="AO341" s="240" t="str">
        <f t="shared" si="28"/>
        <v/>
      </c>
      <c r="AP341" s="242" t="str">
        <f t="shared" si="29"/>
        <v/>
      </c>
    </row>
    <row r="342" spans="1:42" ht="23" customHeight="1">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s="81" t="str">
        <f>IF(M342="",IFERROR(VLOOKUP($U342,scriv!$C$2:$AK$802,32,FALSE),""),M342)</f>
        <v/>
      </c>
      <c r="AI342" s="81" t="str">
        <f>IF(N342="",IFERROR(VLOOKUP($U342,scriv!$C$2:$AK$802,33,FALSE),""),N342)</f>
        <v/>
      </c>
      <c r="AJ342" s="81" t="str">
        <f>IF(O342="",IFERROR(VLOOKUP($U342,scriv!$C$2:$AK$802,34,FALSE),""),O342)</f>
        <v/>
      </c>
      <c r="AK342" s="81" t="str">
        <f>IF(P342="",IFERROR(VLOOKUP($U342,scriv!$C$2:$AK$802,35,FALSE),""),P342)</f>
        <v/>
      </c>
      <c r="AL342" s="242" t="str">
        <f t="shared" si="25"/>
        <v/>
      </c>
      <c r="AM342" s="240" t="str">
        <f t="shared" si="26"/>
        <v/>
      </c>
      <c r="AN342" s="242" t="str">
        <f t="shared" si="27"/>
        <v/>
      </c>
      <c r="AO342" s="240" t="str">
        <f t="shared" si="28"/>
        <v/>
      </c>
      <c r="AP342" s="242" t="str">
        <f t="shared" si="29"/>
        <v/>
      </c>
    </row>
    <row r="343" spans="1:42" ht="23" customHeight="1">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s="81" t="str">
        <f>IF(M343="",IFERROR(VLOOKUP($U343,scriv!$C$2:$AK$802,32,FALSE),""),M343)</f>
        <v/>
      </c>
      <c r="AI343" s="81" t="str">
        <f>IF(N343="",IFERROR(VLOOKUP($U343,scriv!$C$2:$AK$802,33,FALSE),""),N343)</f>
        <v/>
      </c>
      <c r="AJ343" s="81" t="str">
        <f>IF(O343="",IFERROR(VLOOKUP($U343,scriv!$C$2:$AK$802,34,FALSE),""),O343)</f>
        <v/>
      </c>
      <c r="AK343" s="81" t="str">
        <f>IF(P343="",IFERROR(VLOOKUP($U343,scriv!$C$2:$AK$802,35,FALSE),""),P343)</f>
        <v/>
      </c>
      <c r="AL343" s="242" t="str">
        <f t="shared" si="25"/>
        <v/>
      </c>
      <c r="AM343" s="240" t="str">
        <f t="shared" si="26"/>
        <v/>
      </c>
      <c r="AN343" s="242" t="str">
        <f t="shared" si="27"/>
        <v/>
      </c>
      <c r="AO343" s="240" t="str">
        <f t="shared" si="28"/>
        <v/>
      </c>
      <c r="AP343" s="242" t="str">
        <f t="shared" si="29"/>
        <v/>
      </c>
    </row>
    <row r="344" spans="1:42" ht="23" customHeight="1">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s="81" t="str">
        <f>IF(M344="",IFERROR(VLOOKUP($U344,scriv!$C$2:$AK$802,32,FALSE),""),M344)</f>
        <v/>
      </c>
      <c r="AI344" s="81" t="str">
        <f>IF(N344="",IFERROR(VLOOKUP($U344,scriv!$C$2:$AK$802,33,FALSE),""),N344)</f>
        <v/>
      </c>
      <c r="AJ344" s="81" t="str">
        <f>IF(O344="",IFERROR(VLOOKUP($U344,scriv!$C$2:$AK$802,34,FALSE),""),O344)</f>
        <v/>
      </c>
      <c r="AK344" s="81" t="str">
        <f>IF(P344="",IFERROR(VLOOKUP($U344,scriv!$C$2:$AK$802,35,FALSE),""),P344)</f>
        <v/>
      </c>
      <c r="AL344" s="242" t="str">
        <f t="shared" si="25"/>
        <v/>
      </c>
      <c r="AM344" s="240" t="str">
        <f t="shared" si="26"/>
        <v/>
      </c>
      <c r="AN344" s="242" t="str">
        <f t="shared" si="27"/>
        <v/>
      </c>
      <c r="AO344" s="240" t="str">
        <f t="shared" si="28"/>
        <v/>
      </c>
      <c r="AP344" s="242" t="str">
        <f t="shared" si="29"/>
        <v/>
      </c>
    </row>
    <row r="345" spans="1:42" ht="23" customHeight="1">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s="81" t="str">
        <f>IF(M345="",IFERROR(VLOOKUP($U345,scriv!$C$2:$AK$802,32,FALSE),""),M345)</f>
        <v/>
      </c>
      <c r="AI345" s="81" t="str">
        <f>IF(N345="",IFERROR(VLOOKUP($U345,scriv!$C$2:$AK$802,33,FALSE),""),N345)</f>
        <v/>
      </c>
      <c r="AJ345" s="81" t="str">
        <f>IF(O345="",IFERROR(VLOOKUP($U345,scriv!$C$2:$AK$802,34,FALSE),""),O345)</f>
        <v/>
      </c>
      <c r="AK345" s="81" t="str">
        <f>IF(P345="",IFERROR(VLOOKUP($U345,scriv!$C$2:$AK$802,35,FALSE),""),P345)</f>
        <v/>
      </c>
      <c r="AL345" s="242" t="str">
        <f t="shared" si="25"/>
        <v/>
      </c>
      <c r="AM345" s="240" t="str">
        <f t="shared" si="26"/>
        <v/>
      </c>
      <c r="AN345" s="242" t="str">
        <f t="shared" si="27"/>
        <v/>
      </c>
      <c r="AO345" s="240" t="str">
        <f t="shared" si="28"/>
        <v/>
      </c>
      <c r="AP345" s="242" t="str">
        <f t="shared" si="29"/>
        <v/>
      </c>
    </row>
    <row r="346" spans="1:42" ht="23" customHeight="1">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s="81" t="str">
        <f>IF(M346="",IFERROR(VLOOKUP($U346,scriv!$C$2:$AK$802,32,FALSE),""),M346)</f>
        <v/>
      </c>
      <c r="AI346" s="81" t="str">
        <f>IF(N346="",IFERROR(VLOOKUP($U346,scriv!$C$2:$AK$802,33,FALSE),""),N346)</f>
        <v/>
      </c>
      <c r="AJ346" s="81" t="str">
        <f>IF(O346="",IFERROR(VLOOKUP($U346,scriv!$C$2:$AK$802,34,FALSE),""),O346)</f>
        <v/>
      </c>
      <c r="AK346" s="81" t="str">
        <f>IF(P346="",IFERROR(VLOOKUP($U346,scriv!$C$2:$AK$802,35,FALSE),""),P346)</f>
        <v/>
      </c>
      <c r="AL346" s="242" t="str">
        <f t="shared" si="25"/>
        <v/>
      </c>
      <c r="AM346" s="240" t="str">
        <f t="shared" si="26"/>
        <v/>
      </c>
      <c r="AN346" s="242" t="str">
        <f t="shared" si="27"/>
        <v/>
      </c>
      <c r="AO346" s="240" t="str">
        <f t="shared" si="28"/>
        <v/>
      </c>
      <c r="AP346" s="242" t="str">
        <f t="shared" si="29"/>
        <v/>
      </c>
    </row>
    <row r="347" spans="1:42" ht="23" customHeight="1">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s="81" t="str">
        <f>IF(M347="",IFERROR(VLOOKUP($U347,scriv!$C$2:$AK$802,32,FALSE),""),M347)</f>
        <v/>
      </c>
      <c r="AI347" s="81" t="str">
        <f>IF(N347="",IFERROR(VLOOKUP($U347,scriv!$C$2:$AK$802,33,FALSE),""),N347)</f>
        <v/>
      </c>
      <c r="AJ347" s="81" t="str">
        <f>IF(O347="",IFERROR(VLOOKUP($U347,scriv!$C$2:$AK$802,34,FALSE),""),O347)</f>
        <v/>
      </c>
      <c r="AK347" s="81" t="str">
        <f>IF(P347="",IFERROR(VLOOKUP($U347,scriv!$C$2:$AK$802,35,FALSE),""),P347)</f>
        <v/>
      </c>
      <c r="AL347" s="242" t="str">
        <f t="shared" si="25"/>
        <v/>
      </c>
      <c r="AM347" s="240" t="str">
        <f t="shared" si="26"/>
        <v/>
      </c>
      <c r="AN347" s="242" t="str">
        <f t="shared" si="27"/>
        <v/>
      </c>
      <c r="AO347" s="240" t="str">
        <f t="shared" si="28"/>
        <v/>
      </c>
      <c r="AP347" s="242" t="str">
        <f t="shared" si="29"/>
        <v/>
      </c>
    </row>
    <row r="348" spans="1:42" ht="23" customHeight="1">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s="81" t="str">
        <f>IF(M348="",IFERROR(VLOOKUP($U348,scriv!$C$2:$AK$802,32,FALSE),""),M348)</f>
        <v/>
      </c>
      <c r="AI348" s="81" t="str">
        <f>IF(N348="",IFERROR(VLOOKUP($U348,scriv!$C$2:$AK$802,33,FALSE),""),N348)</f>
        <v/>
      </c>
      <c r="AJ348" s="81" t="str">
        <f>IF(O348="",IFERROR(VLOOKUP($U348,scriv!$C$2:$AK$802,34,FALSE),""),O348)</f>
        <v/>
      </c>
      <c r="AK348" s="81" t="str">
        <f>IF(P348="",IFERROR(VLOOKUP($U348,scriv!$C$2:$AK$802,35,FALSE),""),P348)</f>
        <v/>
      </c>
      <c r="AL348" s="242" t="str">
        <f t="shared" si="25"/>
        <v/>
      </c>
      <c r="AM348" s="240" t="str">
        <f t="shared" si="26"/>
        <v/>
      </c>
      <c r="AN348" s="242" t="str">
        <f t="shared" si="27"/>
        <v/>
      </c>
      <c r="AO348" s="240" t="str">
        <f t="shared" si="28"/>
        <v/>
      </c>
      <c r="AP348" s="242" t="str">
        <f t="shared" si="29"/>
        <v/>
      </c>
    </row>
    <row r="349" spans="1:42" ht="23" customHeight="1">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s="81" t="str">
        <f>IF(M349="",IFERROR(VLOOKUP($U349,scriv!$C$2:$AK$802,32,FALSE),""),M349)</f>
        <v/>
      </c>
      <c r="AI349" s="81" t="str">
        <f>IF(N349="",IFERROR(VLOOKUP($U349,scriv!$C$2:$AK$802,33,FALSE),""),N349)</f>
        <v/>
      </c>
      <c r="AJ349" s="81" t="str">
        <f>IF(O349="",IFERROR(VLOOKUP($U349,scriv!$C$2:$AK$802,34,FALSE),""),O349)</f>
        <v/>
      </c>
      <c r="AK349" s="81" t="str">
        <f>IF(P349="",IFERROR(VLOOKUP($U349,scriv!$C$2:$AK$802,35,FALSE),""),P349)</f>
        <v/>
      </c>
      <c r="AL349" s="242" t="str">
        <f t="shared" si="25"/>
        <v/>
      </c>
      <c r="AM349" s="240" t="str">
        <f t="shared" si="26"/>
        <v/>
      </c>
      <c r="AN349" s="242" t="str">
        <f t="shared" si="27"/>
        <v/>
      </c>
      <c r="AO349" s="240" t="str">
        <f t="shared" si="28"/>
        <v/>
      </c>
      <c r="AP349" s="242" t="str">
        <f t="shared" si="29"/>
        <v/>
      </c>
    </row>
    <row r="350" spans="1:42" ht="23" customHeight="1">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s="81" t="str">
        <f>IF(M350="",IFERROR(VLOOKUP($U350,scriv!$C$2:$AK$802,32,FALSE),""),M350)</f>
        <v/>
      </c>
      <c r="AI350" s="81" t="str">
        <f>IF(N350="",IFERROR(VLOOKUP($U350,scriv!$C$2:$AK$802,33,FALSE),""),N350)</f>
        <v/>
      </c>
      <c r="AJ350" s="81" t="str">
        <f>IF(O350="",IFERROR(VLOOKUP($U350,scriv!$C$2:$AK$802,34,FALSE),""),O350)</f>
        <v/>
      </c>
      <c r="AK350" s="81" t="str">
        <f>IF(P350="",IFERROR(VLOOKUP($U350,scriv!$C$2:$AK$802,35,FALSE),""),P350)</f>
        <v/>
      </c>
      <c r="AL350" s="242" t="str">
        <f t="shared" si="25"/>
        <v/>
      </c>
      <c r="AM350" s="240" t="str">
        <f t="shared" si="26"/>
        <v/>
      </c>
      <c r="AN350" s="242" t="str">
        <f t="shared" si="27"/>
        <v/>
      </c>
      <c r="AO350" s="240" t="str">
        <f t="shared" si="28"/>
        <v/>
      </c>
      <c r="AP350" s="242" t="str">
        <f t="shared" si="29"/>
        <v/>
      </c>
    </row>
    <row r="351" spans="1:42" ht="23" customHeight="1">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s="81" t="str">
        <f>IF(M351="",IFERROR(VLOOKUP($U351,scriv!$C$2:$AK$802,32,FALSE),""),M351)</f>
        <v/>
      </c>
      <c r="AI351" s="81" t="str">
        <f>IF(N351="",IFERROR(VLOOKUP($U351,scriv!$C$2:$AK$802,33,FALSE),""),N351)</f>
        <v/>
      </c>
      <c r="AJ351" s="81" t="str">
        <f>IF(O351="",IFERROR(VLOOKUP($U351,scriv!$C$2:$AK$802,34,FALSE),""),O351)</f>
        <v/>
      </c>
      <c r="AK351" s="81" t="str">
        <f>IF(P351="",IFERROR(VLOOKUP($U351,scriv!$C$2:$AK$802,35,FALSE),""),P351)</f>
        <v/>
      </c>
      <c r="AL351" s="242" t="str">
        <f t="shared" si="25"/>
        <v/>
      </c>
      <c r="AM351" s="240" t="str">
        <f t="shared" si="26"/>
        <v/>
      </c>
      <c r="AN351" s="242" t="str">
        <f t="shared" si="27"/>
        <v/>
      </c>
      <c r="AO351" s="240" t="str">
        <f t="shared" si="28"/>
        <v/>
      </c>
      <c r="AP351" s="242" t="str">
        <f t="shared" si="29"/>
        <v/>
      </c>
    </row>
    <row r="352" spans="1:42" ht="23" customHeight="1">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s="81" t="str">
        <f>IF(M352="",IFERROR(VLOOKUP($U352,scriv!$C$2:$AK$802,32,FALSE),""),M352)</f>
        <v/>
      </c>
      <c r="AI352" s="81" t="str">
        <f>IF(N352="",IFERROR(VLOOKUP($U352,scriv!$C$2:$AK$802,33,FALSE),""),N352)</f>
        <v/>
      </c>
      <c r="AJ352" s="81" t="str">
        <f>IF(O352="",IFERROR(VLOOKUP($U352,scriv!$C$2:$AK$802,34,FALSE),""),O352)</f>
        <v/>
      </c>
      <c r="AK352" s="81" t="str">
        <f>IF(P352="",IFERROR(VLOOKUP($U352,scriv!$C$2:$AK$802,35,FALSE),""),P352)</f>
        <v/>
      </c>
      <c r="AL352" s="242" t="str">
        <f t="shared" si="25"/>
        <v/>
      </c>
      <c r="AM352" s="240" t="str">
        <f t="shared" si="26"/>
        <v/>
      </c>
      <c r="AN352" s="242" t="str">
        <f t="shared" si="27"/>
        <v/>
      </c>
      <c r="AO352" s="240" t="str">
        <f t="shared" si="28"/>
        <v/>
      </c>
      <c r="AP352" s="242" t="str">
        <f t="shared" si="29"/>
        <v/>
      </c>
    </row>
    <row r="353" spans="1:42" ht="23" customHeight="1">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s="81" t="str">
        <f>IF(M353="",IFERROR(VLOOKUP($U353,scriv!$C$2:$AK$802,32,FALSE),""),M353)</f>
        <v/>
      </c>
      <c r="AI353" s="81" t="str">
        <f>IF(N353="",IFERROR(VLOOKUP($U353,scriv!$C$2:$AK$802,33,FALSE),""),N353)</f>
        <v/>
      </c>
      <c r="AJ353" s="81" t="str">
        <f>IF(O353="",IFERROR(VLOOKUP($U353,scriv!$C$2:$AK$802,34,FALSE),""),O353)</f>
        <v/>
      </c>
      <c r="AK353" s="81" t="str">
        <f>IF(P353="",IFERROR(VLOOKUP($U353,scriv!$C$2:$AK$802,35,FALSE),""),P353)</f>
        <v/>
      </c>
      <c r="AL353" s="242" t="str">
        <f t="shared" si="25"/>
        <v/>
      </c>
      <c r="AM353" s="240" t="str">
        <f t="shared" si="26"/>
        <v/>
      </c>
      <c r="AN353" s="242" t="str">
        <f t="shared" si="27"/>
        <v/>
      </c>
      <c r="AO353" s="240" t="str">
        <f t="shared" si="28"/>
        <v/>
      </c>
      <c r="AP353" s="242" t="str">
        <f t="shared" si="29"/>
        <v/>
      </c>
    </row>
    <row r="354" spans="1:42" ht="23" customHeight="1">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s="81" t="str">
        <f>IF(M354="",IFERROR(VLOOKUP($U354,scriv!$C$2:$AK$802,32,FALSE),""),M354)</f>
        <v/>
      </c>
      <c r="AI354" s="81" t="str">
        <f>IF(N354="",IFERROR(VLOOKUP($U354,scriv!$C$2:$AK$802,33,FALSE),""),N354)</f>
        <v/>
      </c>
      <c r="AJ354" s="81" t="str">
        <f>IF(O354="",IFERROR(VLOOKUP($U354,scriv!$C$2:$AK$802,34,FALSE),""),O354)</f>
        <v/>
      </c>
      <c r="AK354" s="81" t="str">
        <f>IF(P354="",IFERROR(VLOOKUP($U354,scriv!$C$2:$AK$802,35,FALSE),""),P354)</f>
        <v/>
      </c>
      <c r="AL354" s="242" t="str">
        <f t="shared" si="25"/>
        <v/>
      </c>
      <c r="AM354" s="240" t="str">
        <f t="shared" si="26"/>
        <v/>
      </c>
      <c r="AN354" s="242" t="str">
        <f t="shared" si="27"/>
        <v/>
      </c>
      <c r="AO354" s="240" t="str">
        <f t="shared" si="28"/>
        <v/>
      </c>
      <c r="AP354" s="242" t="str">
        <f t="shared" si="29"/>
        <v/>
      </c>
    </row>
    <row r="355" spans="1:42" ht="23" customHeight="1">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s="81" t="str">
        <f>IF(M355="",IFERROR(VLOOKUP($U355,scriv!$C$2:$AK$802,32,FALSE),""),M355)</f>
        <v/>
      </c>
      <c r="AI355" s="81" t="str">
        <f>IF(N355="",IFERROR(VLOOKUP($U355,scriv!$C$2:$AK$802,33,FALSE),""),N355)</f>
        <v/>
      </c>
      <c r="AJ355" s="81" t="str">
        <f>IF(O355="",IFERROR(VLOOKUP($U355,scriv!$C$2:$AK$802,34,FALSE),""),O355)</f>
        <v/>
      </c>
      <c r="AK355" s="81" t="str">
        <f>IF(P355="",IFERROR(VLOOKUP($U355,scriv!$C$2:$AK$802,35,FALSE),""),P355)</f>
        <v/>
      </c>
      <c r="AL355" s="242" t="str">
        <f t="shared" si="25"/>
        <v/>
      </c>
      <c r="AM355" s="240" t="str">
        <f t="shared" si="26"/>
        <v/>
      </c>
      <c r="AN355" s="242" t="str">
        <f t="shared" si="27"/>
        <v/>
      </c>
      <c r="AO355" s="240" t="str">
        <f t="shared" si="28"/>
        <v/>
      </c>
      <c r="AP355" s="242" t="str">
        <f t="shared" si="29"/>
        <v/>
      </c>
    </row>
    <row r="356" spans="1:42" ht="23" customHeight="1">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s="81" t="str">
        <f>IF(M356="",IFERROR(VLOOKUP($U356,scriv!$C$2:$AK$802,32,FALSE),""),M356)</f>
        <v/>
      </c>
      <c r="AI356" s="81" t="str">
        <f>IF(N356="",IFERROR(VLOOKUP($U356,scriv!$C$2:$AK$802,33,FALSE),""),N356)</f>
        <v/>
      </c>
      <c r="AJ356" s="81" t="str">
        <f>IF(O356="",IFERROR(VLOOKUP($U356,scriv!$C$2:$AK$802,34,FALSE),""),O356)</f>
        <v/>
      </c>
      <c r="AK356" s="81" t="str">
        <f>IF(P356="",IFERROR(VLOOKUP($U356,scriv!$C$2:$AK$802,35,FALSE),""),P356)</f>
        <v/>
      </c>
      <c r="AL356" s="242" t="str">
        <f t="shared" si="25"/>
        <v/>
      </c>
      <c r="AM356" s="240" t="str">
        <f t="shared" si="26"/>
        <v/>
      </c>
      <c r="AN356" s="242" t="str">
        <f t="shared" si="27"/>
        <v/>
      </c>
      <c r="AO356" s="240" t="str">
        <f t="shared" si="28"/>
        <v/>
      </c>
      <c r="AP356" s="242" t="str">
        <f t="shared" si="29"/>
        <v/>
      </c>
    </row>
    <row r="357" spans="1:42" ht="23" customHeight="1">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s="81" t="str">
        <f>IF(M357="",IFERROR(VLOOKUP($U357,scriv!$C$2:$AK$802,32,FALSE),""),M357)</f>
        <v/>
      </c>
      <c r="AI357" s="81" t="str">
        <f>IF(N357="",IFERROR(VLOOKUP($U357,scriv!$C$2:$AK$802,33,FALSE),""),N357)</f>
        <v/>
      </c>
      <c r="AJ357" s="81" t="str">
        <f>IF(O357="",IFERROR(VLOOKUP($U357,scriv!$C$2:$AK$802,34,FALSE),""),O357)</f>
        <v/>
      </c>
      <c r="AK357" s="81" t="str">
        <f>IF(P357="",IFERROR(VLOOKUP($U357,scriv!$C$2:$AK$802,35,FALSE),""),P357)</f>
        <v/>
      </c>
      <c r="AL357" s="242" t="str">
        <f t="shared" si="25"/>
        <v/>
      </c>
      <c r="AM357" s="240" t="str">
        <f t="shared" si="26"/>
        <v/>
      </c>
      <c r="AN357" s="242" t="str">
        <f t="shared" si="27"/>
        <v/>
      </c>
      <c r="AO357" s="240" t="str">
        <f t="shared" si="28"/>
        <v/>
      </c>
      <c r="AP357" s="242" t="str">
        <f t="shared" si="29"/>
        <v/>
      </c>
    </row>
    <row r="358" spans="1:42" ht="23" customHeight="1">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s="81" t="str">
        <f>IF(M358="",IFERROR(VLOOKUP($U358,scriv!$C$2:$AK$802,32,FALSE),""),M358)</f>
        <v/>
      </c>
      <c r="AI358" s="81" t="str">
        <f>IF(N358="",IFERROR(VLOOKUP($U358,scriv!$C$2:$AK$802,33,FALSE),""),N358)</f>
        <v/>
      </c>
      <c r="AJ358" s="81" t="str">
        <f>IF(O358="",IFERROR(VLOOKUP($U358,scriv!$C$2:$AK$802,34,FALSE),""),O358)</f>
        <v/>
      </c>
      <c r="AK358" s="81" t="str">
        <f>IF(P358="",IFERROR(VLOOKUP($U358,scriv!$C$2:$AK$802,35,FALSE),""),P358)</f>
        <v/>
      </c>
      <c r="AL358" s="242" t="str">
        <f t="shared" si="25"/>
        <v/>
      </c>
      <c r="AM358" s="240" t="str">
        <f t="shared" si="26"/>
        <v/>
      </c>
      <c r="AN358" s="242" t="str">
        <f t="shared" si="27"/>
        <v/>
      </c>
      <c r="AO358" s="240" t="str">
        <f t="shared" si="28"/>
        <v/>
      </c>
      <c r="AP358" s="242" t="str">
        <f t="shared" si="29"/>
        <v/>
      </c>
    </row>
    <row r="359" spans="1:42" ht="23" customHeight="1">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s="81" t="str">
        <f>IF(M359="",IFERROR(VLOOKUP($U359,scriv!$C$2:$AK$802,32,FALSE),""),M359)</f>
        <v/>
      </c>
      <c r="AI359" s="81" t="str">
        <f>IF(N359="",IFERROR(VLOOKUP($U359,scriv!$C$2:$AK$802,33,FALSE),""),N359)</f>
        <v/>
      </c>
      <c r="AJ359" s="81" t="str">
        <f>IF(O359="",IFERROR(VLOOKUP($U359,scriv!$C$2:$AK$802,34,FALSE),""),O359)</f>
        <v/>
      </c>
      <c r="AK359" s="81" t="str">
        <f>IF(P359="",IFERROR(VLOOKUP($U359,scriv!$C$2:$AK$802,35,FALSE),""),P359)</f>
        <v/>
      </c>
      <c r="AL359" s="242" t="str">
        <f t="shared" si="25"/>
        <v/>
      </c>
      <c r="AM359" s="240" t="str">
        <f t="shared" si="26"/>
        <v/>
      </c>
      <c r="AN359" s="242" t="str">
        <f t="shared" si="27"/>
        <v/>
      </c>
      <c r="AO359" s="240" t="str">
        <f t="shared" si="28"/>
        <v/>
      </c>
      <c r="AP359" s="242" t="str">
        <f t="shared" si="29"/>
        <v/>
      </c>
    </row>
    <row r="360" spans="1:42" ht="23" customHeight="1">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s="81" t="str">
        <f>IF(M360="",IFERROR(VLOOKUP($U360,scriv!$C$2:$AK$802,32,FALSE),""),M360)</f>
        <v/>
      </c>
      <c r="AI360" s="81" t="str">
        <f>IF(N360="",IFERROR(VLOOKUP($U360,scriv!$C$2:$AK$802,33,FALSE),""),N360)</f>
        <v/>
      </c>
      <c r="AJ360" s="81" t="str">
        <f>IF(O360="",IFERROR(VLOOKUP($U360,scriv!$C$2:$AK$802,34,FALSE),""),O360)</f>
        <v/>
      </c>
      <c r="AK360" s="81" t="str">
        <f>IF(P360="",IFERROR(VLOOKUP($U360,scriv!$C$2:$AK$802,35,FALSE),""),P360)</f>
        <v/>
      </c>
      <c r="AL360" s="242" t="str">
        <f t="shared" si="25"/>
        <v/>
      </c>
      <c r="AM360" s="240" t="str">
        <f t="shared" si="26"/>
        <v/>
      </c>
      <c r="AN360" s="242" t="str">
        <f t="shared" si="27"/>
        <v/>
      </c>
      <c r="AO360" s="240" t="str">
        <f t="shared" si="28"/>
        <v/>
      </c>
      <c r="AP360" s="242" t="str">
        <f t="shared" si="29"/>
        <v/>
      </c>
    </row>
    <row r="361" spans="1:42" ht="23" customHeight="1">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s="81" t="str">
        <f>IF(M361="",IFERROR(VLOOKUP($U361,scriv!$C$2:$AK$802,32,FALSE),""),M361)</f>
        <v/>
      </c>
      <c r="AI361" s="81" t="str">
        <f>IF(N361="",IFERROR(VLOOKUP($U361,scriv!$C$2:$AK$802,33,FALSE),""),N361)</f>
        <v/>
      </c>
      <c r="AJ361" s="81" t="str">
        <f>IF(O361="",IFERROR(VLOOKUP($U361,scriv!$C$2:$AK$802,34,FALSE),""),O361)</f>
        <v/>
      </c>
      <c r="AK361" s="81" t="str">
        <f>IF(P361="",IFERROR(VLOOKUP($U361,scriv!$C$2:$AK$802,35,FALSE),""),P361)</f>
        <v/>
      </c>
      <c r="AL361" s="242" t="str">
        <f t="shared" si="25"/>
        <v/>
      </c>
      <c r="AM361" s="240" t="str">
        <f t="shared" si="26"/>
        <v/>
      </c>
      <c r="AN361" s="242" t="str">
        <f t="shared" si="27"/>
        <v/>
      </c>
      <c r="AO361" s="240" t="str">
        <f t="shared" si="28"/>
        <v/>
      </c>
      <c r="AP361" s="242" t="str">
        <f t="shared" si="29"/>
        <v/>
      </c>
    </row>
    <row r="362" spans="1:42" ht="23" customHeight="1">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s="81" t="str">
        <f>IF(M362="",IFERROR(VLOOKUP($U362,scriv!$C$2:$AK$802,32,FALSE),""),M362)</f>
        <v/>
      </c>
      <c r="AI362" s="81" t="str">
        <f>IF(N362="",IFERROR(VLOOKUP($U362,scriv!$C$2:$AK$802,33,FALSE),""),N362)</f>
        <v/>
      </c>
      <c r="AJ362" s="81" t="str">
        <f>IF(O362="",IFERROR(VLOOKUP($U362,scriv!$C$2:$AK$802,34,FALSE),""),O362)</f>
        <v/>
      </c>
      <c r="AK362" s="81" t="str">
        <f>IF(P362="",IFERROR(VLOOKUP($U362,scriv!$C$2:$AK$802,35,FALSE),""),P362)</f>
        <v/>
      </c>
      <c r="AL362" s="242" t="str">
        <f t="shared" si="25"/>
        <v/>
      </c>
      <c r="AM362" s="240" t="str">
        <f t="shared" si="26"/>
        <v/>
      </c>
      <c r="AN362" s="242" t="str">
        <f t="shared" si="27"/>
        <v/>
      </c>
      <c r="AO362" s="240" t="str">
        <f t="shared" si="28"/>
        <v/>
      </c>
      <c r="AP362" s="242" t="str">
        <f t="shared" si="29"/>
        <v/>
      </c>
    </row>
    <row r="363" spans="1:42" ht="23" customHeight="1">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s="81" t="str">
        <f>IF(M363="",IFERROR(VLOOKUP($U363,scriv!$C$2:$AK$802,32,FALSE),""),M363)</f>
        <v/>
      </c>
      <c r="AI363" s="81" t="str">
        <f>IF(N363="",IFERROR(VLOOKUP($U363,scriv!$C$2:$AK$802,33,FALSE),""),N363)</f>
        <v/>
      </c>
      <c r="AJ363" s="81" t="str">
        <f>IF(O363="",IFERROR(VLOOKUP($U363,scriv!$C$2:$AK$802,34,FALSE),""),O363)</f>
        <v/>
      </c>
      <c r="AK363" s="81" t="str">
        <f>IF(P363="",IFERROR(VLOOKUP($U363,scriv!$C$2:$AK$802,35,FALSE),""),P363)</f>
        <v/>
      </c>
      <c r="AL363" s="242" t="str">
        <f t="shared" si="25"/>
        <v/>
      </c>
      <c r="AM363" s="240" t="str">
        <f t="shared" si="26"/>
        <v/>
      </c>
      <c r="AN363" s="242" t="str">
        <f t="shared" si="27"/>
        <v/>
      </c>
      <c r="AO363" s="240" t="str">
        <f t="shared" si="28"/>
        <v/>
      </c>
      <c r="AP363" s="242" t="str">
        <f t="shared" si="29"/>
        <v/>
      </c>
    </row>
    <row r="364" spans="1:42" ht="23" customHeight="1">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s="81" t="str">
        <f>IF(M364="",IFERROR(VLOOKUP($U364,scriv!$C$2:$AK$802,32,FALSE),""),M364)</f>
        <v/>
      </c>
      <c r="AI364" s="81" t="str">
        <f>IF(N364="",IFERROR(VLOOKUP($U364,scriv!$C$2:$AK$802,33,FALSE),""),N364)</f>
        <v/>
      </c>
      <c r="AJ364" s="81" t="str">
        <f>IF(O364="",IFERROR(VLOOKUP($U364,scriv!$C$2:$AK$802,34,FALSE),""),O364)</f>
        <v/>
      </c>
      <c r="AK364" s="81" t="str">
        <f>IF(P364="",IFERROR(VLOOKUP($U364,scriv!$C$2:$AK$802,35,FALSE),""),P364)</f>
        <v/>
      </c>
      <c r="AL364" s="242" t="str">
        <f t="shared" si="25"/>
        <v/>
      </c>
      <c r="AM364" s="240" t="str">
        <f t="shared" si="26"/>
        <v/>
      </c>
      <c r="AN364" s="242" t="str">
        <f t="shared" si="27"/>
        <v/>
      </c>
      <c r="AO364" s="240" t="str">
        <f t="shared" si="28"/>
        <v/>
      </c>
      <c r="AP364" s="242" t="str">
        <f t="shared" si="29"/>
        <v/>
      </c>
    </row>
    <row r="365" spans="1:42" ht="23" customHeight="1">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s="81" t="str">
        <f>IF(M365="",IFERROR(VLOOKUP($U365,scriv!$C$2:$AK$802,32,FALSE),""),M365)</f>
        <v/>
      </c>
      <c r="AI365" s="81" t="str">
        <f>IF(N365="",IFERROR(VLOOKUP($U365,scriv!$C$2:$AK$802,33,FALSE),""),N365)</f>
        <v/>
      </c>
      <c r="AJ365" s="81" t="str">
        <f>IF(O365="",IFERROR(VLOOKUP($U365,scriv!$C$2:$AK$802,34,FALSE),""),O365)</f>
        <v/>
      </c>
      <c r="AK365" s="81" t="str">
        <f>IF(P365="",IFERROR(VLOOKUP($U365,scriv!$C$2:$AK$802,35,FALSE),""),P365)</f>
        <v/>
      </c>
      <c r="AL365" s="242" t="str">
        <f t="shared" si="25"/>
        <v/>
      </c>
      <c r="AM365" s="240" t="str">
        <f t="shared" si="26"/>
        <v/>
      </c>
      <c r="AN365" s="242" t="str">
        <f t="shared" si="27"/>
        <v/>
      </c>
      <c r="AO365" s="240" t="str">
        <f t="shared" si="28"/>
        <v/>
      </c>
      <c r="AP365" s="242" t="str">
        <f t="shared" si="29"/>
        <v/>
      </c>
    </row>
    <row r="366" spans="1:42" ht="23" customHeight="1">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s="81" t="str">
        <f>IF(M366="",IFERROR(VLOOKUP($U366,scriv!$C$2:$AK$802,32,FALSE),""),M366)</f>
        <v/>
      </c>
      <c r="AI366" s="81" t="str">
        <f>IF(N366="",IFERROR(VLOOKUP($U366,scriv!$C$2:$AK$802,33,FALSE),""),N366)</f>
        <v/>
      </c>
      <c r="AJ366" s="81" t="str">
        <f>IF(O366="",IFERROR(VLOOKUP($U366,scriv!$C$2:$AK$802,34,FALSE),""),O366)</f>
        <v/>
      </c>
      <c r="AK366" s="81" t="str">
        <f>IF(P366="",IFERROR(VLOOKUP($U366,scriv!$C$2:$AK$802,35,FALSE),""),P366)</f>
        <v/>
      </c>
      <c r="AL366" s="242" t="str">
        <f t="shared" si="25"/>
        <v/>
      </c>
      <c r="AM366" s="240" t="str">
        <f t="shared" si="26"/>
        <v/>
      </c>
      <c r="AN366" s="242" t="str">
        <f t="shared" si="27"/>
        <v/>
      </c>
      <c r="AO366" s="240" t="str">
        <f t="shared" si="28"/>
        <v/>
      </c>
      <c r="AP366" s="242" t="str">
        <f t="shared" si="29"/>
        <v/>
      </c>
    </row>
    <row r="367" spans="1:42" ht="23" customHeight="1">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s="81" t="str">
        <f>IF(M367="",IFERROR(VLOOKUP($U367,scriv!$C$2:$AK$802,32,FALSE),""),M367)</f>
        <v/>
      </c>
      <c r="AI367" s="81" t="str">
        <f>IF(N367="",IFERROR(VLOOKUP($U367,scriv!$C$2:$AK$802,33,FALSE),""),N367)</f>
        <v/>
      </c>
      <c r="AJ367" s="81" t="str">
        <f>IF(O367="",IFERROR(VLOOKUP($U367,scriv!$C$2:$AK$802,34,FALSE),""),O367)</f>
        <v/>
      </c>
      <c r="AK367" s="81" t="str">
        <f>IF(P367="",IFERROR(VLOOKUP($U367,scriv!$C$2:$AK$802,35,FALSE),""),P367)</f>
        <v/>
      </c>
      <c r="AL367" s="242" t="str">
        <f t="shared" si="25"/>
        <v/>
      </c>
      <c r="AM367" s="240" t="str">
        <f t="shared" si="26"/>
        <v/>
      </c>
      <c r="AN367" s="242" t="str">
        <f t="shared" si="27"/>
        <v/>
      </c>
      <c r="AO367" s="240" t="str">
        <f t="shared" si="28"/>
        <v/>
      </c>
      <c r="AP367" s="242" t="str">
        <f t="shared" si="29"/>
        <v/>
      </c>
    </row>
    <row r="368" spans="1:42" ht="23" customHeight="1">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s="81" t="str">
        <f>IF(M368="",IFERROR(VLOOKUP($U368,scriv!$C$2:$AK$802,32,FALSE),""),M368)</f>
        <v/>
      </c>
      <c r="AI368" s="81" t="str">
        <f>IF(N368="",IFERROR(VLOOKUP($U368,scriv!$C$2:$AK$802,33,FALSE),""),N368)</f>
        <v/>
      </c>
      <c r="AJ368" s="81" t="str">
        <f>IF(O368="",IFERROR(VLOOKUP($U368,scriv!$C$2:$AK$802,34,FALSE),""),O368)</f>
        <v/>
      </c>
      <c r="AK368" s="81" t="str">
        <f>IF(P368="",IFERROR(VLOOKUP($U368,scriv!$C$2:$AK$802,35,FALSE),""),P368)</f>
        <v/>
      </c>
      <c r="AL368" s="242" t="str">
        <f t="shared" si="25"/>
        <v/>
      </c>
      <c r="AM368" s="240" t="str">
        <f t="shared" si="26"/>
        <v/>
      </c>
      <c r="AN368" s="242" t="str">
        <f t="shared" si="27"/>
        <v/>
      </c>
      <c r="AO368" s="240" t="str">
        <f t="shared" si="28"/>
        <v/>
      </c>
      <c r="AP368" s="242" t="str">
        <f t="shared" si="29"/>
        <v/>
      </c>
    </row>
    <row r="369" spans="1:42" ht="23" customHeight="1">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s="81" t="str">
        <f>IF(M369="",IFERROR(VLOOKUP($U369,scriv!$C$2:$AK$802,32,FALSE),""),M369)</f>
        <v/>
      </c>
      <c r="AI369" s="81" t="str">
        <f>IF(N369="",IFERROR(VLOOKUP($U369,scriv!$C$2:$AK$802,33,FALSE),""),N369)</f>
        <v/>
      </c>
      <c r="AJ369" s="81" t="str">
        <f>IF(O369="",IFERROR(VLOOKUP($U369,scriv!$C$2:$AK$802,34,FALSE),""),O369)</f>
        <v/>
      </c>
      <c r="AK369" s="81" t="str">
        <f>IF(P369="",IFERROR(VLOOKUP($U369,scriv!$C$2:$AK$802,35,FALSE),""),P369)</f>
        <v/>
      </c>
      <c r="AL369" s="242" t="str">
        <f t="shared" si="25"/>
        <v/>
      </c>
      <c r="AM369" s="240" t="str">
        <f t="shared" si="26"/>
        <v/>
      </c>
      <c r="AN369" s="242" t="str">
        <f t="shared" si="27"/>
        <v/>
      </c>
      <c r="AO369" s="240" t="str">
        <f t="shared" si="28"/>
        <v/>
      </c>
      <c r="AP369" s="242" t="str">
        <f t="shared" si="29"/>
        <v/>
      </c>
    </row>
    <row r="370" spans="1:42" ht="23" customHeight="1">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s="81" t="str">
        <f>IF(M370="",IFERROR(VLOOKUP($U370,scriv!$C$2:$AK$802,32,FALSE),""),M370)</f>
        <v/>
      </c>
      <c r="AI370" s="81" t="str">
        <f>IF(N370="",IFERROR(VLOOKUP($U370,scriv!$C$2:$AK$802,33,FALSE),""),N370)</f>
        <v/>
      </c>
      <c r="AJ370" s="81" t="str">
        <f>IF(O370="",IFERROR(VLOOKUP($U370,scriv!$C$2:$AK$802,34,FALSE),""),O370)</f>
        <v/>
      </c>
      <c r="AK370" s="81" t="str">
        <f>IF(P370="",IFERROR(VLOOKUP($U370,scriv!$C$2:$AK$802,35,FALSE),""),P370)</f>
        <v/>
      </c>
      <c r="AL370" s="242" t="str">
        <f t="shared" si="25"/>
        <v/>
      </c>
      <c r="AM370" s="240" t="str">
        <f t="shared" si="26"/>
        <v/>
      </c>
      <c r="AN370" s="242" t="str">
        <f t="shared" si="27"/>
        <v/>
      </c>
      <c r="AO370" s="240" t="str">
        <f t="shared" si="28"/>
        <v/>
      </c>
      <c r="AP370" s="242" t="str">
        <f t="shared" si="29"/>
        <v/>
      </c>
    </row>
    <row r="371" spans="1:42" ht="23" customHeight="1">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s="81" t="str">
        <f>IF(M371="",IFERROR(VLOOKUP($U371,scriv!$C$2:$AK$802,32,FALSE),""),M371)</f>
        <v/>
      </c>
      <c r="AI371" s="81" t="str">
        <f>IF(N371="",IFERROR(VLOOKUP($U371,scriv!$C$2:$AK$802,33,FALSE),""),N371)</f>
        <v/>
      </c>
      <c r="AJ371" s="81" t="str">
        <f>IF(O371="",IFERROR(VLOOKUP($U371,scriv!$C$2:$AK$802,34,FALSE),""),O371)</f>
        <v/>
      </c>
      <c r="AK371" s="81" t="str">
        <f>IF(P371="",IFERROR(VLOOKUP($U371,scriv!$C$2:$AK$802,35,FALSE),""),P371)</f>
        <v/>
      </c>
      <c r="AL371" s="242" t="str">
        <f t="shared" si="25"/>
        <v/>
      </c>
      <c r="AM371" s="240" t="str">
        <f t="shared" si="26"/>
        <v/>
      </c>
      <c r="AN371" s="242" t="str">
        <f t="shared" si="27"/>
        <v/>
      </c>
      <c r="AO371" s="240" t="str">
        <f t="shared" si="28"/>
        <v/>
      </c>
      <c r="AP371" s="242" t="str">
        <f t="shared" si="29"/>
        <v/>
      </c>
    </row>
    <row r="372" spans="1:42" ht="23" customHeight="1">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s="81" t="str">
        <f>IF(M372="",IFERROR(VLOOKUP($U372,scriv!$C$2:$AK$802,32,FALSE),""),M372)</f>
        <v/>
      </c>
      <c r="AI372" s="81" t="str">
        <f>IF(N372="",IFERROR(VLOOKUP($U372,scriv!$C$2:$AK$802,33,FALSE),""),N372)</f>
        <v/>
      </c>
      <c r="AJ372" s="81" t="str">
        <f>IF(O372="",IFERROR(VLOOKUP($U372,scriv!$C$2:$AK$802,34,FALSE),""),O372)</f>
        <v/>
      </c>
      <c r="AK372" s="81" t="str">
        <f>IF(P372="",IFERROR(VLOOKUP($U372,scriv!$C$2:$AK$802,35,FALSE),""),P372)</f>
        <v/>
      </c>
      <c r="AL372" s="242" t="str">
        <f t="shared" si="25"/>
        <v/>
      </c>
      <c r="AM372" s="240" t="str">
        <f t="shared" si="26"/>
        <v/>
      </c>
      <c r="AN372" s="242" t="str">
        <f t="shared" si="27"/>
        <v/>
      </c>
      <c r="AO372" s="240" t="str">
        <f t="shared" si="28"/>
        <v/>
      </c>
      <c r="AP372" s="242" t="str">
        <f t="shared" si="29"/>
        <v/>
      </c>
    </row>
    <row r="373" spans="1:42" ht="23" customHeight="1">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s="81" t="str">
        <f>IF(M373="",IFERROR(VLOOKUP($U373,scriv!$C$2:$AK$802,32,FALSE),""),M373)</f>
        <v/>
      </c>
      <c r="AI373" s="81" t="str">
        <f>IF(N373="",IFERROR(VLOOKUP($U373,scriv!$C$2:$AK$802,33,FALSE),""),N373)</f>
        <v/>
      </c>
      <c r="AJ373" s="81" t="str">
        <f>IF(O373="",IFERROR(VLOOKUP($U373,scriv!$C$2:$AK$802,34,FALSE),""),O373)</f>
        <v/>
      </c>
      <c r="AK373" s="81" t="str">
        <f>IF(P373="",IFERROR(VLOOKUP($U373,scriv!$C$2:$AK$802,35,FALSE),""),P373)</f>
        <v/>
      </c>
      <c r="AL373" s="242" t="str">
        <f t="shared" si="25"/>
        <v/>
      </c>
      <c r="AM373" s="240" t="str">
        <f t="shared" si="26"/>
        <v/>
      </c>
      <c r="AN373" s="242" t="str">
        <f t="shared" si="27"/>
        <v/>
      </c>
      <c r="AO373" s="240" t="str">
        <f t="shared" si="28"/>
        <v/>
      </c>
      <c r="AP373" s="242" t="str">
        <f t="shared" si="29"/>
        <v/>
      </c>
    </row>
    <row r="374" spans="1:42" ht="23" customHeight="1">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s="81" t="str">
        <f>IF(M374="",IFERROR(VLOOKUP($U374,scriv!$C$2:$AK$802,32,FALSE),""),M374)</f>
        <v/>
      </c>
      <c r="AI374" s="81" t="str">
        <f>IF(N374="",IFERROR(VLOOKUP($U374,scriv!$C$2:$AK$802,33,FALSE),""),N374)</f>
        <v/>
      </c>
      <c r="AJ374" s="81" t="str">
        <f>IF(O374="",IFERROR(VLOOKUP($U374,scriv!$C$2:$AK$802,34,FALSE),""),O374)</f>
        <v/>
      </c>
      <c r="AK374" s="81" t="str">
        <f>IF(P374="",IFERROR(VLOOKUP($U374,scriv!$C$2:$AK$802,35,FALSE),""),P374)</f>
        <v/>
      </c>
      <c r="AL374" s="242" t="str">
        <f t="shared" si="25"/>
        <v/>
      </c>
      <c r="AM374" s="240" t="str">
        <f t="shared" si="26"/>
        <v/>
      </c>
      <c r="AN374" s="242" t="str">
        <f t="shared" si="27"/>
        <v/>
      </c>
      <c r="AO374" s="240" t="str">
        <f t="shared" si="28"/>
        <v/>
      </c>
      <c r="AP374" s="242" t="str">
        <f t="shared" si="29"/>
        <v/>
      </c>
    </row>
    <row r="375" spans="1:42" ht="23" customHeight="1">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s="81" t="str">
        <f>IF(M375="",IFERROR(VLOOKUP($U375,scriv!$C$2:$AK$802,32,FALSE),""),M375)</f>
        <v/>
      </c>
      <c r="AI375" s="81" t="str">
        <f>IF(N375="",IFERROR(VLOOKUP($U375,scriv!$C$2:$AK$802,33,FALSE),""),N375)</f>
        <v/>
      </c>
      <c r="AJ375" s="81" t="str">
        <f>IF(O375="",IFERROR(VLOOKUP($U375,scriv!$C$2:$AK$802,34,FALSE),""),O375)</f>
        <v/>
      </c>
      <c r="AK375" s="81" t="str">
        <f>IF(P375="",IFERROR(VLOOKUP($U375,scriv!$C$2:$AK$802,35,FALSE),""),P375)</f>
        <v/>
      </c>
      <c r="AL375" s="242" t="str">
        <f t="shared" si="25"/>
        <v/>
      </c>
      <c r="AM375" s="240" t="str">
        <f t="shared" si="26"/>
        <v/>
      </c>
      <c r="AN375" s="242" t="str">
        <f t="shared" si="27"/>
        <v/>
      </c>
      <c r="AO375" s="240" t="str">
        <f t="shared" si="28"/>
        <v/>
      </c>
      <c r="AP375" s="242" t="str">
        <f t="shared" si="29"/>
        <v/>
      </c>
    </row>
    <row r="376" spans="1:42" ht="23" customHeight="1">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s="81" t="str">
        <f>IF(M376="",IFERROR(VLOOKUP($U376,scriv!$C$2:$AK$802,32,FALSE),""),M376)</f>
        <v/>
      </c>
      <c r="AI376" s="81" t="str">
        <f>IF(N376="",IFERROR(VLOOKUP($U376,scriv!$C$2:$AK$802,33,FALSE),""),N376)</f>
        <v/>
      </c>
      <c r="AJ376" s="81" t="str">
        <f>IF(O376="",IFERROR(VLOOKUP($U376,scriv!$C$2:$AK$802,34,FALSE),""),O376)</f>
        <v/>
      </c>
      <c r="AK376" s="81" t="str">
        <f>IF(P376="",IFERROR(VLOOKUP($U376,scriv!$C$2:$AK$802,35,FALSE),""),P376)</f>
        <v/>
      </c>
      <c r="AL376" s="242" t="str">
        <f t="shared" si="25"/>
        <v/>
      </c>
      <c r="AM376" s="240" t="str">
        <f t="shared" si="26"/>
        <v/>
      </c>
      <c r="AN376" s="242" t="str">
        <f t="shared" si="27"/>
        <v/>
      </c>
      <c r="AO376" s="240" t="str">
        <f t="shared" si="28"/>
        <v/>
      </c>
      <c r="AP376" s="242" t="str">
        <f t="shared" si="29"/>
        <v/>
      </c>
    </row>
    <row r="377" spans="1:42" ht="23" customHeight="1">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s="81" t="str">
        <f>IF(M377="",IFERROR(VLOOKUP($U377,scriv!$C$2:$AK$802,32,FALSE),""),M377)</f>
        <v/>
      </c>
      <c r="AI377" s="81" t="str">
        <f>IF(N377="",IFERROR(VLOOKUP($U377,scriv!$C$2:$AK$802,33,FALSE),""),N377)</f>
        <v/>
      </c>
      <c r="AJ377" s="81" t="str">
        <f>IF(O377="",IFERROR(VLOOKUP($U377,scriv!$C$2:$AK$802,34,FALSE),""),O377)</f>
        <v/>
      </c>
      <c r="AK377" s="81" t="str">
        <f>IF(P377="",IFERROR(VLOOKUP($U377,scriv!$C$2:$AK$802,35,FALSE),""),P377)</f>
        <v/>
      </c>
      <c r="AL377" s="242" t="str">
        <f t="shared" si="25"/>
        <v/>
      </c>
      <c r="AM377" s="240" t="str">
        <f t="shared" si="26"/>
        <v/>
      </c>
      <c r="AN377" s="242" t="str">
        <f t="shared" si="27"/>
        <v/>
      </c>
      <c r="AO377" s="240" t="str">
        <f t="shared" si="28"/>
        <v/>
      </c>
      <c r="AP377" s="242" t="str">
        <f t="shared" si="29"/>
        <v/>
      </c>
    </row>
    <row r="378" spans="1:42" ht="23" customHeight="1">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s="81" t="str">
        <f>IF(M378="",IFERROR(VLOOKUP($U378,scriv!$C$2:$AK$802,32,FALSE),""),M378)</f>
        <v/>
      </c>
      <c r="AI378" s="81" t="str">
        <f>IF(N378="",IFERROR(VLOOKUP($U378,scriv!$C$2:$AK$802,33,FALSE),""),N378)</f>
        <v/>
      </c>
      <c r="AJ378" s="81" t="str">
        <f>IF(O378="",IFERROR(VLOOKUP($U378,scriv!$C$2:$AK$802,34,FALSE),""),O378)</f>
        <v/>
      </c>
      <c r="AK378" s="81" t="str">
        <f>IF(P378="",IFERROR(VLOOKUP($U378,scriv!$C$2:$AK$802,35,FALSE),""),P378)</f>
        <v/>
      </c>
      <c r="AL378" s="242" t="str">
        <f t="shared" si="25"/>
        <v/>
      </c>
      <c r="AM378" s="240" t="str">
        <f t="shared" si="26"/>
        <v/>
      </c>
      <c r="AN378" s="242" t="str">
        <f t="shared" si="27"/>
        <v/>
      </c>
      <c r="AO378" s="240" t="str">
        <f t="shared" si="28"/>
        <v/>
      </c>
      <c r="AP378" s="242" t="str">
        <f t="shared" si="29"/>
        <v/>
      </c>
    </row>
    <row r="379" spans="1:42" ht="23" customHeight="1">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s="81" t="str">
        <f>IF(M379="",IFERROR(VLOOKUP($U379,scriv!$C$2:$AK$802,32,FALSE),""),M379)</f>
        <v/>
      </c>
      <c r="AI379" s="81" t="str">
        <f>IF(N379="",IFERROR(VLOOKUP($U379,scriv!$C$2:$AK$802,33,FALSE),""),N379)</f>
        <v/>
      </c>
      <c r="AJ379" s="81" t="str">
        <f>IF(O379="",IFERROR(VLOOKUP($U379,scriv!$C$2:$AK$802,34,FALSE),""),O379)</f>
        <v/>
      </c>
      <c r="AK379" s="81" t="str">
        <f>IF(P379="",IFERROR(VLOOKUP($U379,scriv!$C$2:$AK$802,35,FALSE),""),P379)</f>
        <v/>
      </c>
      <c r="AL379" s="242" t="str">
        <f t="shared" si="25"/>
        <v/>
      </c>
      <c r="AM379" s="240" t="str">
        <f t="shared" si="26"/>
        <v/>
      </c>
      <c r="AN379" s="242" t="str">
        <f t="shared" si="27"/>
        <v/>
      </c>
      <c r="AO379" s="240" t="str">
        <f t="shared" si="28"/>
        <v/>
      </c>
      <c r="AP379" s="242" t="str">
        <f t="shared" si="29"/>
        <v/>
      </c>
    </row>
    <row r="380" spans="1:42" ht="23" customHeight="1">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s="81" t="str">
        <f>IF(M380="",IFERROR(VLOOKUP($U380,scriv!$C$2:$AK$802,32,FALSE),""),M380)</f>
        <v/>
      </c>
      <c r="AI380" s="81" t="str">
        <f>IF(N380="",IFERROR(VLOOKUP($U380,scriv!$C$2:$AK$802,33,FALSE),""),N380)</f>
        <v/>
      </c>
      <c r="AJ380" s="81" t="str">
        <f>IF(O380="",IFERROR(VLOOKUP($U380,scriv!$C$2:$AK$802,34,FALSE),""),O380)</f>
        <v/>
      </c>
      <c r="AK380" s="81" t="str">
        <f>IF(P380="",IFERROR(VLOOKUP($U380,scriv!$C$2:$AK$802,35,FALSE),""),P380)</f>
        <v/>
      </c>
      <c r="AL380" s="242" t="str">
        <f t="shared" si="25"/>
        <v/>
      </c>
      <c r="AM380" s="240" t="str">
        <f t="shared" si="26"/>
        <v/>
      </c>
      <c r="AN380" s="242" t="str">
        <f t="shared" si="27"/>
        <v/>
      </c>
      <c r="AO380" s="240" t="str">
        <f t="shared" si="28"/>
        <v/>
      </c>
      <c r="AP380" s="242" t="str">
        <f t="shared" si="29"/>
        <v/>
      </c>
    </row>
    <row r="381" spans="1:42" ht="23" customHeight="1">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s="81" t="str">
        <f>IF(M381="",IFERROR(VLOOKUP($U381,scriv!$C$2:$AK$802,32,FALSE),""),M381)</f>
        <v/>
      </c>
      <c r="AI381" s="81" t="str">
        <f>IF(N381="",IFERROR(VLOOKUP($U381,scriv!$C$2:$AK$802,33,FALSE),""),N381)</f>
        <v/>
      </c>
      <c r="AJ381" s="81" t="str">
        <f>IF(O381="",IFERROR(VLOOKUP($U381,scriv!$C$2:$AK$802,34,FALSE),""),O381)</f>
        <v/>
      </c>
      <c r="AK381" s="81" t="str">
        <f>IF(P381="",IFERROR(VLOOKUP($U381,scriv!$C$2:$AK$802,35,FALSE),""),P381)</f>
        <v/>
      </c>
      <c r="AL381" s="242" t="str">
        <f t="shared" si="25"/>
        <v/>
      </c>
      <c r="AM381" s="240" t="str">
        <f t="shared" si="26"/>
        <v/>
      </c>
      <c r="AN381" s="242" t="str">
        <f t="shared" si="27"/>
        <v/>
      </c>
      <c r="AO381" s="240" t="str">
        <f t="shared" si="28"/>
        <v/>
      </c>
      <c r="AP381" s="242" t="str">
        <f t="shared" si="29"/>
        <v/>
      </c>
    </row>
    <row r="382" spans="1:42" ht="23" customHeight="1">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s="81" t="str">
        <f>IF(M382="",IFERROR(VLOOKUP($U382,scriv!$C$2:$AK$802,32,FALSE),""),M382)</f>
        <v/>
      </c>
      <c r="AI382" s="81" t="str">
        <f>IF(N382="",IFERROR(VLOOKUP($U382,scriv!$C$2:$AK$802,33,FALSE),""),N382)</f>
        <v/>
      </c>
      <c r="AJ382" s="81" t="str">
        <f>IF(O382="",IFERROR(VLOOKUP($U382,scriv!$C$2:$AK$802,34,FALSE),""),O382)</f>
        <v/>
      </c>
      <c r="AK382" s="81" t="str">
        <f>IF(P382="",IFERROR(VLOOKUP($U382,scriv!$C$2:$AK$802,35,FALSE),""),P382)</f>
        <v/>
      </c>
      <c r="AL382" s="242" t="str">
        <f t="shared" si="25"/>
        <v/>
      </c>
      <c r="AM382" s="240" t="str">
        <f t="shared" si="26"/>
        <v/>
      </c>
      <c r="AN382" s="242" t="str">
        <f t="shared" si="27"/>
        <v/>
      </c>
      <c r="AO382" s="240" t="str">
        <f t="shared" si="28"/>
        <v/>
      </c>
      <c r="AP382" s="242" t="str">
        <f t="shared" si="29"/>
        <v/>
      </c>
    </row>
    <row r="383" spans="1:42" ht="23" customHeight="1">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s="81" t="str">
        <f>IF(M383="",IFERROR(VLOOKUP($U383,scriv!$C$2:$AK$802,32,FALSE),""),M383)</f>
        <v/>
      </c>
      <c r="AI383" s="81" t="str">
        <f>IF(N383="",IFERROR(VLOOKUP($U383,scriv!$C$2:$AK$802,33,FALSE),""),N383)</f>
        <v/>
      </c>
      <c r="AJ383" s="81" t="str">
        <f>IF(O383="",IFERROR(VLOOKUP($U383,scriv!$C$2:$AK$802,34,FALSE),""),O383)</f>
        <v/>
      </c>
      <c r="AK383" s="81" t="str">
        <f>IF(P383="",IFERROR(VLOOKUP($U383,scriv!$C$2:$AK$802,35,FALSE),""),P383)</f>
        <v/>
      </c>
      <c r="AL383" s="242" t="str">
        <f t="shared" si="25"/>
        <v/>
      </c>
      <c r="AM383" s="240" t="str">
        <f t="shared" si="26"/>
        <v/>
      </c>
      <c r="AN383" s="242" t="str">
        <f t="shared" si="27"/>
        <v/>
      </c>
      <c r="AO383" s="240" t="str">
        <f t="shared" si="28"/>
        <v/>
      </c>
      <c r="AP383" s="242" t="str">
        <f t="shared" si="29"/>
        <v/>
      </c>
    </row>
    <row r="384" spans="1:42" ht="23" customHeight="1">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s="81" t="str">
        <f>IF(M384="",IFERROR(VLOOKUP($U384,scriv!$C$2:$AK$802,32,FALSE),""),M384)</f>
        <v/>
      </c>
      <c r="AI384" s="81" t="str">
        <f>IF(N384="",IFERROR(VLOOKUP($U384,scriv!$C$2:$AK$802,33,FALSE),""),N384)</f>
        <v/>
      </c>
      <c r="AJ384" s="81" t="str">
        <f>IF(O384="",IFERROR(VLOOKUP($U384,scriv!$C$2:$AK$802,34,FALSE),""),O384)</f>
        <v/>
      </c>
      <c r="AK384" s="81" t="str">
        <f>IF(P384="",IFERROR(VLOOKUP($U384,scriv!$C$2:$AK$802,35,FALSE),""),P384)</f>
        <v/>
      </c>
      <c r="AL384" s="242" t="str">
        <f t="shared" si="25"/>
        <v/>
      </c>
      <c r="AM384" s="240" t="str">
        <f t="shared" si="26"/>
        <v/>
      </c>
      <c r="AN384" s="242" t="str">
        <f t="shared" si="27"/>
        <v/>
      </c>
      <c r="AO384" s="240" t="str">
        <f t="shared" si="28"/>
        <v/>
      </c>
      <c r="AP384" s="242" t="str">
        <f t="shared" si="29"/>
        <v/>
      </c>
    </row>
    <row r="385" spans="1:42" ht="23" customHeight="1">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s="81" t="str">
        <f>IF(M385="",IFERROR(VLOOKUP($U385,scriv!$C$2:$AK$802,32,FALSE),""),M385)</f>
        <v/>
      </c>
      <c r="AI385" s="81" t="str">
        <f>IF(N385="",IFERROR(VLOOKUP($U385,scriv!$C$2:$AK$802,33,FALSE),""),N385)</f>
        <v/>
      </c>
      <c r="AJ385" s="81" t="str">
        <f>IF(O385="",IFERROR(VLOOKUP($U385,scriv!$C$2:$AK$802,34,FALSE),""),O385)</f>
        <v/>
      </c>
      <c r="AK385" s="81" t="str">
        <f>IF(P385="",IFERROR(VLOOKUP($U385,scriv!$C$2:$AK$802,35,FALSE),""),P385)</f>
        <v/>
      </c>
      <c r="AL385" s="242" t="str">
        <f t="shared" si="25"/>
        <v/>
      </c>
      <c r="AM385" s="240" t="str">
        <f t="shared" si="26"/>
        <v/>
      </c>
      <c r="AN385" s="242" t="str">
        <f t="shared" si="27"/>
        <v/>
      </c>
      <c r="AO385" s="240" t="str">
        <f t="shared" si="28"/>
        <v/>
      </c>
      <c r="AP385" s="242" t="str">
        <f t="shared" si="29"/>
        <v/>
      </c>
    </row>
    <row r="386" spans="1:42" ht="23" customHeight="1">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s="81" t="str">
        <f>IF(M386="",IFERROR(VLOOKUP($U386,scriv!$C$2:$AK$802,32,FALSE),""),M386)</f>
        <v/>
      </c>
      <c r="AI386" s="81" t="str">
        <f>IF(N386="",IFERROR(VLOOKUP($U386,scriv!$C$2:$AK$802,33,FALSE),""),N386)</f>
        <v/>
      </c>
      <c r="AJ386" s="81" t="str">
        <f>IF(O386="",IFERROR(VLOOKUP($U386,scriv!$C$2:$AK$802,34,FALSE),""),O386)</f>
        <v/>
      </c>
      <c r="AK386" s="81" t="str">
        <f>IF(P386="",IFERROR(VLOOKUP($U386,scriv!$C$2:$AK$802,35,FALSE),""),P386)</f>
        <v/>
      </c>
      <c r="AL386" s="242" t="str">
        <f t="shared" si="25"/>
        <v/>
      </c>
      <c r="AM386" s="240" t="str">
        <f t="shared" si="26"/>
        <v/>
      </c>
      <c r="AN386" s="242" t="str">
        <f t="shared" si="27"/>
        <v/>
      </c>
      <c r="AO386" s="240" t="str">
        <f t="shared" si="28"/>
        <v/>
      </c>
      <c r="AP386" s="242" t="str">
        <f t="shared" si="29"/>
        <v/>
      </c>
    </row>
    <row r="387" spans="1:42" ht="23" customHeight="1">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s="81" t="str">
        <f>IF(M387="",IFERROR(VLOOKUP($U387,scriv!$C$2:$AK$802,32,FALSE),""),M387)</f>
        <v/>
      </c>
      <c r="AI387" s="81" t="str">
        <f>IF(N387="",IFERROR(VLOOKUP($U387,scriv!$C$2:$AK$802,33,FALSE),""),N387)</f>
        <v/>
      </c>
      <c r="AJ387" s="81" t="str">
        <f>IF(O387="",IFERROR(VLOOKUP($U387,scriv!$C$2:$AK$802,34,FALSE),""),O387)</f>
        <v/>
      </c>
      <c r="AK387" s="81" t="str">
        <f>IF(P387="",IFERROR(VLOOKUP($U387,scriv!$C$2:$AK$802,35,FALSE),""),P387)</f>
        <v/>
      </c>
      <c r="AL387" s="242" t="str">
        <f t="shared" si="25"/>
        <v/>
      </c>
      <c r="AM387" s="240" t="str">
        <f t="shared" si="26"/>
        <v/>
      </c>
      <c r="AN387" s="242" t="str">
        <f t="shared" si="27"/>
        <v/>
      </c>
      <c r="AO387" s="240" t="str">
        <f t="shared" si="28"/>
        <v/>
      </c>
      <c r="AP387" s="242" t="str">
        <f t="shared" si="29"/>
        <v/>
      </c>
    </row>
    <row r="388" spans="1:42" ht="23" customHeight="1">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s="81" t="str">
        <f>IF(M388="",IFERROR(VLOOKUP($U388,scriv!$C$2:$AK$802,32,FALSE),""),M388)</f>
        <v/>
      </c>
      <c r="AI388" s="81" t="str">
        <f>IF(N388="",IFERROR(VLOOKUP($U388,scriv!$C$2:$AK$802,33,FALSE),""),N388)</f>
        <v/>
      </c>
      <c r="AJ388" s="81" t="str">
        <f>IF(O388="",IFERROR(VLOOKUP($U388,scriv!$C$2:$AK$802,34,FALSE),""),O388)</f>
        <v/>
      </c>
      <c r="AK388" s="81" t="str">
        <f>IF(P388="",IFERROR(VLOOKUP($U388,scriv!$C$2:$AK$802,35,FALSE),""),P388)</f>
        <v/>
      </c>
      <c r="AL388" s="242" t="str">
        <f t="shared" si="25"/>
        <v/>
      </c>
      <c r="AM388" s="240" t="str">
        <f t="shared" si="26"/>
        <v/>
      </c>
      <c r="AN388" s="242" t="str">
        <f t="shared" si="27"/>
        <v/>
      </c>
      <c r="AO388" s="240" t="str">
        <f t="shared" si="28"/>
        <v/>
      </c>
      <c r="AP388" s="242" t="str">
        <f t="shared" si="29"/>
        <v/>
      </c>
    </row>
    <row r="389" spans="1:42" ht="23" customHeight="1">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s="81" t="str">
        <f>IF(M389="",IFERROR(VLOOKUP($U389,scriv!$C$2:$AK$802,32,FALSE),""),M389)</f>
        <v/>
      </c>
      <c r="AI389" s="81" t="str">
        <f>IF(N389="",IFERROR(VLOOKUP($U389,scriv!$C$2:$AK$802,33,FALSE),""),N389)</f>
        <v/>
      </c>
      <c r="AJ389" s="81" t="str">
        <f>IF(O389="",IFERROR(VLOOKUP($U389,scriv!$C$2:$AK$802,34,FALSE),""),O389)</f>
        <v/>
      </c>
      <c r="AK389" s="81" t="str">
        <f>IF(P389="",IFERROR(VLOOKUP($U389,scriv!$C$2:$AK$802,35,FALSE),""),P389)</f>
        <v/>
      </c>
      <c r="AL389" s="242" t="str">
        <f t="shared" ref="AL389:AL452" si="30">SUBSTITUTE(SUBSTITUTE(SUBSTITUTE(SUBSTITUTE(SUBSTITUTE(SUBSTITUTE(SUBSTITUTE(SUBSTITUTE(SUBSTITUTE(SUBSTITUTE(SUBSTITUTE(SUBSTITUTE(
C389,
":",""),
".",""),
"/",""),
"|",""),
",",""),
" ",""),
"'",""),
"(",""),
")",""),
"&amp;",""),
"!",""),
"?","")</f>
        <v/>
      </c>
      <c r="AM389" s="240" t="str">
        <f t="shared" ref="AM389:AM452" si="31">SUBSTITUTE(SUBSTITUTE(SUBSTITUTE(SUBSTITUTE(SUBSTITUTE(SUBSTITUTE(SUBSTITUTE(SUBSTITUTE(SUBSTITUTE(SUBSTITUTE(SUBSTITUTE(SUBSTITUTE(
U389,
":",""),
".",""),
"/",""),
"|",""),
",",""),
" ",""),
"'",""),
"(",""),
")",""),
"&amp;",""),
"!",""),
"?","")</f>
        <v/>
      </c>
      <c r="AN389" s="242" t="str">
        <f t="shared" ref="AN389:AN452" si="32">IF(G389&lt;&gt;"",SUBSTITUTE(SUBSTITUTE(SUBSTITUTE(SUBSTITUTE(SUBSTITUTE(SUBSTITUTE(SUBSTITUTE(SUBSTITUTE(SUBSTITUTE(SUBSTITUTE(SUBSTITUTE(SUBSTITUTE(
G389,
":",""),
".",""),
"/",""),
"|",""),
",",""),
" ",""),
"'",""),
"(",""),
")",""),
"&amp;",""),
"!",""),
"?",""),
IF(H389&lt;&gt;"",AM389,""))</f>
        <v/>
      </c>
      <c r="AO389" s="240" t="str">
        <f t="shared" ref="AO389:AO452" si="33">SUBSTITUTE(SUBSTITUTE(SUBSTITUTE(SUBSTITUTE(SUBSTITUTE(SUBSTITUTE(SUBSTITUTE(SUBSTITUTE(SUBSTITUTE(SUBSTITUTE(SUBSTITUTE(SUBSTITUTE(
H389,
":",""),
".",""),
"/",""),
"|",""),
",",""),
" ",""),
"'",""),
"(",""),
")",""),
"&amp;",""),
"!",""),
"?","")</f>
        <v/>
      </c>
      <c r="AP389" s="242" t="str">
        <f t="shared" ref="AP389:AP452" si="34">SUBSTITUTE(SUBSTITUTE(SUBSTITUTE(SUBSTITUTE(SUBSTITUTE(SUBSTITUTE(SUBSTITUTE(SUBSTITUTE(SUBSTITUTE(SUBSTITUTE(SUBSTITUTE(
F389,
":",""),
".",""),
"/",""),
"|",""),
",",""),
"'",""),
"(",""),
")",""),
"&amp;",""),
"!",""),
"?","")</f>
        <v/>
      </c>
    </row>
    <row r="390" spans="1:42" ht="23" customHeight="1">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s="81" t="str">
        <f>IF(M390="",IFERROR(VLOOKUP($U390,scriv!$C$2:$AK$802,32,FALSE),""),M390)</f>
        <v/>
      </c>
      <c r="AI390" s="81" t="str">
        <f>IF(N390="",IFERROR(VLOOKUP($U390,scriv!$C$2:$AK$802,33,FALSE),""),N390)</f>
        <v/>
      </c>
      <c r="AJ390" s="81" t="str">
        <f>IF(O390="",IFERROR(VLOOKUP($U390,scriv!$C$2:$AK$802,34,FALSE),""),O390)</f>
        <v/>
      </c>
      <c r="AK390" s="81" t="str">
        <f>IF(P390="",IFERROR(VLOOKUP($U390,scriv!$C$2:$AK$802,35,FALSE),""),P390)</f>
        <v/>
      </c>
      <c r="AL390" s="242" t="str">
        <f t="shared" si="30"/>
        <v/>
      </c>
      <c r="AM390" s="240" t="str">
        <f t="shared" si="31"/>
        <v/>
      </c>
      <c r="AN390" s="242" t="str">
        <f t="shared" si="32"/>
        <v/>
      </c>
      <c r="AO390" s="240" t="str">
        <f t="shared" si="33"/>
        <v/>
      </c>
      <c r="AP390" s="242" t="str">
        <f t="shared" si="34"/>
        <v/>
      </c>
    </row>
    <row r="391" spans="1:42" ht="23" customHeight="1">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s="81" t="str">
        <f>IF(M391="",IFERROR(VLOOKUP($U391,scriv!$C$2:$AK$802,32,FALSE),""),M391)</f>
        <v/>
      </c>
      <c r="AI391" s="81" t="str">
        <f>IF(N391="",IFERROR(VLOOKUP($U391,scriv!$C$2:$AK$802,33,FALSE),""),N391)</f>
        <v/>
      </c>
      <c r="AJ391" s="81" t="str">
        <f>IF(O391="",IFERROR(VLOOKUP($U391,scriv!$C$2:$AK$802,34,FALSE),""),O391)</f>
        <v/>
      </c>
      <c r="AK391" s="81" t="str">
        <f>IF(P391="",IFERROR(VLOOKUP($U391,scriv!$C$2:$AK$802,35,FALSE),""),P391)</f>
        <v/>
      </c>
      <c r="AL391" s="242" t="str">
        <f t="shared" si="30"/>
        <v/>
      </c>
      <c r="AM391" s="240" t="str">
        <f t="shared" si="31"/>
        <v/>
      </c>
      <c r="AN391" s="242" t="str">
        <f t="shared" si="32"/>
        <v/>
      </c>
      <c r="AO391" s="240" t="str">
        <f t="shared" si="33"/>
        <v/>
      </c>
      <c r="AP391" s="242" t="str">
        <f t="shared" si="34"/>
        <v/>
      </c>
    </row>
    <row r="392" spans="1:42" ht="23" customHeight="1">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s="81" t="str">
        <f>IF(M392="",IFERROR(VLOOKUP($U392,scriv!$C$2:$AK$802,32,FALSE),""),M392)</f>
        <v/>
      </c>
      <c r="AI392" s="81" t="str">
        <f>IF(N392="",IFERROR(VLOOKUP($U392,scriv!$C$2:$AK$802,33,FALSE),""),N392)</f>
        <v/>
      </c>
      <c r="AJ392" s="81" t="str">
        <f>IF(O392="",IFERROR(VLOOKUP($U392,scriv!$C$2:$AK$802,34,FALSE),""),O392)</f>
        <v/>
      </c>
      <c r="AK392" s="81" t="str">
        <f>IF(P392="",IFERROR(VLOOKUP($U392,scriv!$C$2:$AK$802,35,FALSE),""),P392)</f>
        <v/>
      </c>
      <c r="AL392" s="242" t="str">
        <f t="shared" si="30"/>
        <v/>
      </c>
      <c r="AM392" s="240" t="str">
        <f t="shared" si="31"/>
        <v/>
      </c>
      <c r="AN392" s="242" t="str">
        <f t="shared" si="32"/>
        <v/>
      </c>
      <c r="AO392" s="240" t="str">
        <f t="shared" si="33"/>
        <v/>
      </c>
      <c r="AP392" s="242" t="str">
        <f t="shared" si="34"/>
        <v/>
      </c>
    </row>
    <row r="393" spans="1:42" ht="23" customHeight="1">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s="81" t="str">
        <f>IF(M393="",IFERROR(VLOOKUP($U393,scriv!$C$2:$AK$802,32,FALSE),""),M393)</f>
        <v/>
      </c>
      <c r="AI393" s="81" t="str">
        <f>IF(N393="",IFERROR(VLOOKUP($U393,scriv!$C$2:$AK$802,33,FALSE),""),N393)</f>
        <v/>
      </c>
      <c r="AJ393" s="81" t="str">
        <f>IF(O393="",IFERROR(VLOOKUP($U393,scriv!$C$2:$AK$802,34,FALSE),""),O393)</f>
        <v/>
      </c>
      <c r="AK393" s="81" t="str">
        <f>IF(P393="",IFERROR(VLOOKUP($U393,scriv!$C$2:$AK$802,35,FALSE),""),P393)</f>
        <v/>
      </c>
      <c r="AL393" s="242" t="str">
        <f t="shared" si="30"/>
        <v/>
      </c>
      <c r="AM393" s="240" t="str">
        <f t="shared" si="31"/>
        <v/>
      </c>
      <c r="AN393" s="242" t="str">
        <f t="shared" si="32"/>
        <v/>
      </c>
      <c r="AO393" s="240" t="str">
        <f t="shared" si="33"/>
        <v/>
      </c>
      <c r="AP393" s="242" t="str">
        <f t="shared" si="34"/>
        <v/>
      </c>
    </row>
    <row r="394" spans="1:42" ht="23" customHeight="1">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s="81" t="str">
        <f>IF(M394="",IFERROR(VLOOKUP($U394,scriv!$C$2:$AK$802,32,FALSE),""),M394)</f>
        <v/>
      </c>
      <c r="AI394" s="81" t="str">
        <f>IF(N394="",IFERROR(VLOOKUP($U394,scriv!$C$2:$AK$802,33,FALSE),""),N394)</f>
        <v/>
      </c>
      <c r="AJ394" s="81" t="str">
        <f>IF(O394="",IFERROR(VLOOKUP($U394,scriv!$C$2:$AK$802,34,FALSE),""),O394)</f>
        <v/>
      </c>
      <c r="AK394" s="81" t="str">
        <f>IF(P394="",IFERROR(VLOOKUP($U394,scriv!$C$2:$AK$802,35,FALSE),""),P394)</f>
        <v/>
      </c>
      <c r="AL394" s="242" t="str">
        <f t="shared" si="30"/>
        <v/>
      </c>
      <c r="AM394" s="240" t="str">
        <f t="shared" si="31"/>
        <v/>
      </c>
      <c r="AN394" s="242" t="str">
        <f t="shared" si="32"/>
        <v/>
      </c>
      <c r="AO394" s="240" t="str">
        <f t="shared" si="33"/>
        <v/>
      </c>
      <c r="AP394" s="242" t="str">
        <f t="shared" si="34"/>
        <v/>
      </c>
    </row>
    <row r="395" spans="1:42" ht="23" customHeight="1">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s="81" t="str">
        <f>IF(M395="",IFERROR(VLOOKUP($U395,scriv!$C$2:$AK$802,32,FALSE),""),M395)</f>
        <v/>
      </c>
      <c r="AI395" s="81" t="str">
        <f>IF(N395="",IFERROR(VLOOKUP($U395,scriv!$C$2:$AK$802,33,FALSE),""),N395)</f>
        <v/>
      </c>
      <c r="AJ395" s="81" t="str">
        <f>IF(O395="",IFERROR(VLOOKUP($U395,scriv!$C$2:$AK$802,34,FALSE),""),O395)</f>
        <v/>
      </c>
      <c r="AK395" s="81" t="str">
        <f>IF(P395="",IFERROR(VLOOKUP($U395,scriv!$C$2:$AK$802,35,FALSE),""),P395)</f>
        <v/>
      </c>
      <c r="AL395" s="242" t="str">
        <f t="shared" si="30"/>
        <v/>
      </c>
      <c r="AM395" s="240" t="str">
        <f t="shared" si="31"/>
        <v/>
      </c>
      <c r="AN395" s="242" t="str">
        <f t="shared" si="32"/>
        <v/>
      </c>
      <c r="AO395" s="240" t="str">
        <f t="shared" si="33"/>
        <v/>
      </c>
      <c r="AP395" s="242" t="str">
        <f t="shared" si="34"/>
        <v/>
      </c>
    </row>
    <row r="396" spans="1:42" ht="23" customHeight="1">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s="81" t="str">
        <f>IF(M396="",IFERROR(VLOOKUP($U396,scriv!$C$2:$AK$802,32,FALSE),""),M396)</f>
        <v/>
      </c>
      <c r="AI396" s="81" t="str">
        <f>IF(N396="",IFERROR(VLOOKUP($U396,scriv!$C$2:$AK$802,33,FALSE),""),N396)</f>
        <v/>
      </c>
      <c r="AJ396" s="81" t="str">
        <f>IF(O396="",IFERROR(VLOOKUP($U396,scriv!$C$2:$AK$802,34,FALSE),""),O396)</f>
        <v/>
      </c>
      <c r="AK396" s="81" t="str">
        <f>IF(P396="",IFERROR(VLOOKUP($U396,scriv!$C$2:$AK$802,35,FALSE),""),P396)</f>
        <v/>
      </c>
      <c r="AL396" s="242" t="str">
        <f t="shared" si="30"/>
        <v/>
      </c>
      <c r="AM396" s="240" t="str">
        <f t="shared" si="31"/>
        <v/>
      </c>
      <c r="AN396" s="242" t="str">
        <f t="shared" si="32"/>
        <v/>
      </c>
      <c r="AO396" s="240" t="str">
        <f t="shared" si="33"/>
        <v/>
      </c>
      <c r="AP396" s="242" t="str">
        <f t="shared" si="34"/>
        <v/>
      </c>
    </row>
    <row r="397" spans="1:42" ht="23" customHeight="1">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s="81" t="str">
        <f>IF(M397="",IFERROR(VLOOKUP($U397,scriv!$C$2:$AK$802,32,FALSE),""),M397)</f>
        <v/>
      </c>
      <c r="AI397" s="81" t="str">
        <f>IF(N397="",IFERROR(VLOOKUP($U397,scriv!$C$2:$AK$802,33,FALSE),""),N397)</f>
        <v/>
      </c>
      <c r="AJ397" s="81" t="str">
        <f>IF(O397="",IFERROR(VLOOKUP($U397,scriv!$C$2:$AK$802,34,FALSE),""),O397)</f>
        <v/>
      </c>
      <c r="AK397" s="81" t="str">
        <f>IF(P397="",IFERROR(VLOOKUP($U397,scriv!$C$2:$AK$802,35,FALSE),""),P397)</f>
        <v/>
      </c>
      <c r="AL397" s="242" t="str">
        <f t="shared" si="30"/>
        <v/>
      </c>
      <c r="AM397" s="240" t="str">
        <f t="shared" si="31"/>
        <v/>
      </c>
      <c r="AN397" s="242" t="str">
        <f t="shared" si="32"/>
        <v/>
      </c>
      <c r="AO397" s="240" t="str">
        <f t="shared" si="33"/>
        <v/>
      </c>
      <c r="AP397" s="242" t="str">
        <f t="shared" si="34"/>
        <v/>
      </c>
    </row>
    <row r="398" spans="1:42" ht="23" customHeight="1">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s="81" t="str">
        <f>IF(M398="",IFERROR(VLOOKUP($U398,scriv!$C$2:$AK$802,32,FALSE),""),M398)</f>
        <v/>
      </c>
      <c r="AI398" s="81" t="str">
        <f>IF(N398="",IFERROR(VLOOKUP($U398,scriv!$C$2:$AK$802,33,FALSE),""),N398)</f>
        <v/>
      </c>
      <c r="AJ398" s="81" t="str">
        <f>IF(O398="",IFERROR(VLOOKUP($U398,scriv!$C$2:$AK$802,34,FALSE),""),O398)</f>
        <v/>
      </c>
      <c r="AK398" s="81" t="str">
        <f>IF(P398="",IFERROR(VLOOKUP($U398,scriv!$C$2:$AK$802,35,FALSE),""),P398)</f>
        <v/>
      </c>
      <c r="AL398" s="242" t="str">
        <f t="shared" si="30"/>
        <v/>
      </c>
      <c r="AM398" s="240" t="str">
        <f t="shared" si="31"/>
        <v/>
      </c>
      <c r="AN398" s="242" t="str">
        <f t="shared" si="32"/>
        <v/>
      </c>
      <c r="AO398" s="240" t="str">
        <f t="shared" si="33"/>
        <v/>
      </c>
      <c r="AP398" s="242" t="str">
        <f t="shared" si="34"/>
        <v/>
      </c>
    </row>
    <row r="399" spans="1:42" ht="23" customHeight="1">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s="81" t="str">
        <f>IF(M399="",IFERROR(VLOOKUP($U399,scriv!$C$2:$AK$802,32,FALSE),""),M399)</f>
        <v/>
      </c>
      <c r="AI399" s="81" t="str">
        <f>IF(N399="",IFERROR(VLOOKUP($U399,scriv!$C$2:$AK$802,33,FALSE),""),N399)</f>
        <v/>
      </c>
      <c r="AJ399" s="81" t="str">
        <f>IF(O399="",IFERROR(VLOOKUP($U399,scriv!$C$2:$AK$802,34,FALSE),""),O399)</f>
        <v/>
      </c>
      <c r="AK399" s="81" t="str">
        <f>IF(P399="",IFERROR(VLOOKUP($U399,scriv!$C$2:$AK$802,35,FALSE),""),P399)</f>
        <v/>
      </c>
      <c r="AL399" s="242" t="str">
        <f t="shared" si="30"/>
        <v/>
      </c>
      <c r="AM399" s="240" t="str">
        <f t="shared" si="31"/>
        <v/>
      </c>
      <c r="AN399" s="242" t="str">
        <f t="shared" si="32"/>
        <v/>
      </c>
      <c r="AO399" s="240" t="str">
        <f t="shared" si="33"/>
        <v/>
      </c>
      <c r="AP399" s="242" t="str">
        <f t="shared" si="34"/>
        <v/>
      </c>
    </row>
    <row r="400" spans="1:42" ht="23" customHeight="1">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s="81" t="str">
        <f>IF(M400="",IFERROR(VLOOKUP($U400,scriv!$C$2:$AK$802,32,FALSE),""),M400)</f>
        <v/>
      </c>
      <c r="AI400" s="81" t="str">
        <f>IF(N400="",IFERROR(VLOOKUP($U400,scriv!$C$2:$AK$802,33,FALSE),""),N400)</f>
        <v/>
      </c>
      <c r="AJ400" s="81" t="str">
        <f>IF(O400="",IFERROR(VLOOKUP($U400,scriv!$C$2:$AK$802,34,FALSE),""),O400)</f>
        <v/>
      </c>
      <c r="AK400" s="81" t="str">
        <f>IF(P400="",IFERROR(VLOOKUP($U400,scriv!$C$2:$AK$802,35,FALSE),""),P400)</f>
        <v/>
      </c>
      <c r="AL400" s="242" t="str">
        <f t="shared" si="30"/>
        <v/>
      </c>
      <c r="AM400" s="240" t="str">
        <f t="shared" si="31"/>
        <v/>
      </c>
      <c r="AN400" s="242" t="str">
        <f t="shared" si="32"/>
        <v/>
      </c>
      <c r="AO400" s="240" t="str">
        <f t="shared" si="33"/>
        <v/>
      </c>
      <c r="AP400" s="242" t="str">
        <f t="shared" si="34"/>
        <v/>
      </c>
    </row>
    <row r="401" spans="1:42" ht="23" customHeight="1">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s="81" t="str">
        <f>IF(M401="",IFERROR(VLOOKUP($U401,scriv!$C$2:$AK$802,32,FALSE),""),M401)</f>
        <v/>
      </c>
      <c r="AI401" s="81" t="str">
        <f>IF(N401="",IFERROR(VLOOKUP($U401,scriv!$C$2:$AK$802,33,FALSE),""),N401)</f>
        <v/>
      </c>
      <c r="AJ401" s="81" t="str">
        <f>IF(O401="",IFERROR(VLOOKUP($U401,scriv!$C$2:$AK$802,34,FALSE),""),O401)</f>
        <v/>
      </c>
      <c r="AK401" s="81" t="str">
        <f>IF(P401="",IFERROR(VLOOKUP($U401,scriv!$C$2:$AK$802,35,FALSE),""),P401)</f>
        <v/>
      </c>
      <c r="AL401" s="242" t="str">
        <f t="shared" si="30"/>
        <v/>
      </c>
      <c r="AM401" s="240" t="str">
        <f t="shared" si="31"/>
        <v/>
      </c>
      <c r="AN401" s="242" t="str">
        <f t="shared" si="32"/>
        <v/>
      </c>
      <c r="AO401" s="240" t="str">
        <f t="shared" si="33"/>
        <v/>
      </c>
      <c r="AP401" s="242" t="str">
        <f t="shared" si="34"/>
        <v/>
      </c>
    </row>
    <row r="402" spans="1:42" ht="23" customHeight="1">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s="81" t="str">
        <f>IF(M402="",IFERROR(VLOOKUP($U402,scriv!$C$2:$AK$802,32,FALSE),""),M402)</f>
        <v/>
      </c>
      <c r="AI402" s="81" t="str">
        <f>IF(N402="",IFERROR(VLOOKUP($U402,scriv!$C$2:$AK$802,33,FALSE),""),N402)</f>
        <v/>
      </c>
      <c r="AJ402" s="81" t="str">
        <f>IF(O402="",IFERROR(VLOOKUP($U402,scriv!$C$2:$AK$802,34,FALSE),""),O402)</f>
        <v/>
      </c>
      <c r="AK402" s="81" t="str">
        <f>IF(P402="",IFERROR(VLOOKUP($U402,scriv!$C$2:$AK$802,35,FALSE),""),P402)</f>
        <v/>
      </c>
      <c r="AL402" s="242" t="str">
        <f t="shared" si="30"/>
        <v/>
      </c>
      <c r="AM402" s="240" t="str">
        <f t="shared" si="31"/>
        <v/>
      </c>
      <c r="AN402" s="242" t="str">
        <f t="shared" si="32"/>
        <v/>
      </c>
      <c r="AO402" s="240" t="str">
        <f t="shared" si="33"/>
        <v/>
      </c>
      <c r="AP402" s="242" t="str">
        <f t="shared" si="34"/>
        <v/>
      </c>
    </row>
    <row r="403" spans="1:42" ht="23" customHeight="1">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s="81" t="str">
        <f>IF(M403="",IFERROR(VLOOKUP($U403,scriv!$C$2:$AK$802,32,FALSE),""),M403)</f>
        <v/>
      </c>
      <c r="AI403" s="81" t="str">
        <f>IF(N403="",IFERROR(VLOOKUP($U403,scriv!$C$2:$AK$802,33,FALSE),""),N403)</f>
        <v/>
      </c>
      <c r="AJ403" s="81" t="str">
        <f>IF(O403="",IFERROR(VLOOKUP($U403,scriv!$C$2:$AK$802,34,FALSE),""),O403)</f>
        <v/>
      </c>
      <c r="AK403" s="81" t="str">
        <f>IF(P403="",IFERROR(VLOOKUP($U403,scriv!$C$2:$AK$802,35,FALSE),""),P403)</f>
        <v/>
      </c>
      <c r="AL403" s="242" t="str">
        <f t="shared" si="30"/>
        <v/>
      </c>
      <c r="AM403" s="240" t="str">
        <f t="shared" si="31"/>
        <v/>
      </c>
      <c r="AN403" s="242" t="str">
        <f t="shared" si="32"/>
        <v/>
      </c>
      <c r="AO403" s="240" t="str">
        <f t="shared" si="33"/>
        <v/>
      </c>
      <c r="AP403" s="242" t="str">
        <f t="shared" si="34"/>
        <v/>
      </c>
    </row>
    <row r="404" spans="1:42" ht="23" customHeight="1">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s="81" t="str">
        <f>IF(M404="",IFERROR(VLOOKUP($U404,scriv!$C$2:$AK$802,32,FALSE),""),M404)</f>
        <v/>
      </c>
      <c r="AI404" s="81" t="str">
        <f>IF(N404="",IFERROR(VLOOKUP($U404,scriv!$C$2:$AK$802,33,FALSE),""),N404)</f>
        <v/>
      </c>
      <c r="AJ404" s="81" t="str">
        <f>IF(O404="",IFERROR(VLOOKUP($U404,scriv!$C$2:$AK$802,34,FALSE),""),O404)</f>
        <v/>
      </c>
      <c r="AK404" s="81" t="str">
        <f>IF(P404="",IFERROR(VLOOKUP($U404,scriv!$C$2:$AK$802,35,FALSE),""),P404)</f>
        <v/>
      </c>
      <c r="AL404" s="242" t="str">
        <f t="shared" si="30"/>
        <v/>
      </c>
      <c r="AM404" s="240" t="str">
        <f t="shared" si="31"/>
        <v/>
      </c>
      <c r="AN404" s="242" t="str">
        <f t="shared" si="32"/>
        <v/>
      </c>
      <c r="AO404" s="240" t="str">
        <f t="shared" si="33"/>
        <v/>
      </c>
      <c r="AP404" s="242" t="str">
        <f t="shared" si="34"/>
        <v/>
      </c>
    </row>
    <row r="405" spans="1:42" ht="23" customHeight="1">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s="81" t="str">
        <f>IF(M405="",IFERROR(VLOOKUP($U405,scriv!$C$2:$AK$802,32,FALSE),""),M405)</f>
        <v/>
      </c>
      <c r="AI405" s="81" t="str">
        <f>IF(N405="",IFERROR(VLOOKUP($U405,scriv!$C$2:$AK$802,33,FALSE),""),N405)</f>
        <v/>
      </c>
      <c r="AJ405" s="81" t="str">
        <f>IF(O405="",IFERROR(VLOOKUP($U405,scriv!$C$2:$AK$802,34,FALSE),""),O405)</f>
        <v/>
      </c>
      <c r="AK405" s="81" t="str">
        <f>IF(P405="",IFERROR(VLOOKUP($U405,scriv!$C$2:$AK$802,35,FALSE),""),P405)</f>
        <v/>
      </c>
      <c r="AL405" s="242" t="str">
        <f t="shared" si="30"/>
        <v/>
      </c>
      <c r="AM405" s="240" t="str">
        <f t="shared" si="31"/>
        <v/>
      </c>
      <c r="AN405" s="242" t="str">
        <f t="shared" si="32"/>
        <v/>
      </c>
      <c r="AO405" s="240" t="str">
        <f t="shared" si="33"/>
        <v/>
      </c>
      <c r="AP405" s="242" t="str">
        <f t="shared" si="34"/>
        <v/>
      </c>
    </row>
    <row r="406" spans="1:42" ht="23" customHeight="1">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s="81" t="str">
        <f>IF(M406="",IFERROR(VLOOKUP($U406,scriv!$C$2:$AK$802,32,FALSE),""),M406)</f>
        <v/>
      </c>
      <c r="AI406" s="81" t="str">
        <f>IF(N406="",IFERROR(VLOOKUP($U406,scriv!$C$2:$AK$802,33,FALSE),""),N406)</f>
        <v/>
      </c>
      <c r="AJ406" s="81" t="str">
        <f>IF(O406="",IFERROR(VLOOKUP($U406,scriv!$C$2:$AK$802,34,FALSE),""),O406)</f>
        <v/>
      </c>
      <c r="AK406" s="81" t="str">
        <f>IF(P406="",IFERROR(VLOOKUP($U406,scriv!$C$2:$AK$802,35,FALSE),""),P406)</f>
        <v/>
      </c>
      <c r="AL406" s="242" t="str">
        <f t="shared" si="30"/>
        <v/>
      </c>
      <c r="AM406" s="240" t="str">
        <f t="shared" si="31"/>
        <v/>
      </c>
      <c r="AN406" s="242" t="str">
        <f t="shared" si="32"/>
        <v/>
      </c>
      <c r="AO406" s="240" t="str">
        <f t="shared" si="33"/>
        <v/>
      </c>
      <c r="AP406" s="242" t="str">
        <f t="shared" si="34"/>
        <v/>
      </c>
    </row>
    <row r="407" spans="1:42" ht="23" customHeight="1">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s="81" t="str">
        <f>IF(M407="",IFERROR(VLOOKUP($U407,scriv!$C$2:$AK$802,32,FALSE),""),M407)</f>
        <v/>
      </c>
      <c r="AI407" s="81" t="str">
        <f>IF(N407="",IFERROR(VLOOKUP($U407,scriv!$C$2:$AK$802,33,FALSE),""),N407)</f>
        <v/>
      </c>
      <c r="AJ407" s="81" t="str">
        <f>IF(O407="",IFERROR(VLOOKUP($U407,scriv!$C$2:$AK$802,34,FALSE),""),O407)</f>
        <v/>
      </c>
      <c r="AK407" s="81" t="str">
        <f>IF(P407="",IFERROR(VLOOKUP($U407,scriv!$C$2:$AK$802,35,FALSE),""),P407)</f>
        <v/>
      </c>
      <c r="AL407" s="242" t="str">
        <f t="shared" si="30"/>
        <v/>
      </c>
      <c r="AM407" s="240" t="str">
        <f t="shared" si="31"/>
        <v/>
      </c>
      <c r="AN407" s="242" t="str">
        <f t="shared" si="32"/>
        <v/>
      </c>
      <c r="AO407" s="240" t="str">
        <f t="shared" si="33"/>
        <v/>
      </c>
      <c r="AP407" s="242" t="str">
        <f t="shared" si="34"/>
        <v/>
      </c>
    </row>
    <row r="408" spans="1:42" ht="23" customHeight="1">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s="81" t="str">
        <f>IF(M408="",IFERROR(VLOOKUP($U408,scriv!$C$2:$AK$802,32,FALSE),""),M408)</f>
        <v/>
      </c>
      <c r="AI408" s="81" t="str">
        <f>IF(N408="",IFERROR(VLOOKUP($U408,scriv!$C$2:$AK$802,33,FALSE),""),N408)</f>
        <v/>
      </c>
      <c r="AJ408" s="81" t="str">
        <f>IF(O408="",IFERROR(VLOOKUP($U408,scriv!$C$2:$AK$802,34,FALSE),""),O408)</f>
        <v/>
      </c>
      <c r="AK408" s="81" t="str">
        <f>IF(P408="",IFERROR(VLOOKUP($U408,scriv!$C$2:$AK$802,35,FALSE),""),P408)</f>
        <v/>
      </c>
      <c r="AL408" s="242" t="str">
        <f t="shared" si="30"/>
        <v/>
      </c>
      <c r="AM408" s="240" t="str">
        <f t="shared" si="31"/>
        <v/>
      </c>
      <c r="AN408" s="242" t="str">
        <f t="shared" si="32"/>
        <v/>
      </c>
      <c r="AO408" s="240" t="str">
        <f t="shared" si="33"/>
        <v/>
      </c>
      <c r="AP408" s="242" t="str">
        <f t="shared" si="34"/>
        <v/>
      </c>
    </row>
    <row r="409" spans="1:42" ht="23" customHeight="1">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s="81" t="str">
        <f>IF(M409="",IFERROR(VLOOKUP($U409,scriv!$C$2:$AK$802,32,FALSE),""),M409)</f>
        <v/>
      </c>
      <c r="AI409" s="81" t="str">
        <f>IF(N409="",IFERROR(VLOOKUP($U409,scriv!$C$2:$AK$802,33,FALSE),""),N409)</f>
        <v/>
      </c>
      <c r="AJ409" s="81" t="str">
        <f>IF(O409="",IFERROR(VLOOKUP($U409,scriv!$C$2:$AK$802,34,FALSE),""),O409)</f>
        <v/>
      </c>
      <c r="AK409" s="81" t="str">
        <f>IF(P409="",IFERROR(VLOOKUP($U409,scriv!$C$2:$AK$802,35,FALSE),""),P409)</f>
        <v/>
      </c>
      <c r="AL409" s="242" t="str">
        <f t="shared" si="30"/>
        <v/>
      </c>
      <c r="AM409" s="240" t="str">
        <f t="shared" si="31"/>
        <v/>
      </c>
      <c r="AN409" s="242" t="str">
        <f t="shared" si="32"/>
        <v/>
      </c>
      <c r="AO409" s="240" t="str">
        <f t="shared" si="33"/>
        <v/>
      </c>
      <c r="AP409" s="242" t="str">
        <f t="shared" si="34"/>
        <v/>
      </c>
    </row>
    <row r="410" spans="1:42" ht="23" customHeight="1">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s="81" t="str">
        <f>IF(M410="",IFERROR(VLOOKUP($U410,scriv!$C$2:$AK$802,32,FALSE),""),M410)</f>
        <v/>
      </c>
      <c r="AI410" s="81" t="str">
        <f>IF(N410="",IFERROR(VLOOKUP($U410,scriv!$C$2:$AK$802,33,FALSE),""),N410)</f>
        <v/>
      </c>
      <c r="AJ410" s="81" t="str">
        <f>IF(O410="",IFERROR(VLOOKUP($U410,scriv!$C$2:$AK$802,34,FALSE),""),O410)</f>
        <v/>
      </c>
      <c r="AK410" s="81" t="str">
        <f>IF(P410="",IFERROR(VLOOKUP($U410,scriv!$C$2:$AK$802,35,FALSE),""),P410)</f>
        <v/>
      </c>
      <c r="AL410" s="242" t="str">
        <f t="shared" si="30"/>
        <v/>
      </c>
      <c r="AM410" s="240" t="str">
        <f t="shared" si="31"/>
        <v/>
      </c>
      <c r="AN410" s="242" t="str">
        <f t="shared" si="32"/>
        <v/>
      </c>
      <c r="AO410" s="240" t="str">
        <f t="shared" si="33"/>
        <v/>
      </c>
      <c r="AP410" s="242" t="str">
        <f t="shared" si="34"/>
        <v/>
      </c>
    </row>
    <row r="411" spans="1:42" ht="23" customHeight="1">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s="81" t="str">
        <f>IF(M411="",IFERROR(VLOOKUP($U411,scriv!$C$2:$AK$802,32,FALSE),""),M411)</f>
        <v/>
      </c>
      <c r="AI411" s="81" t="str">
        <f>IF(N411="",IFERROR(VLOOKUP($U411,scriv!$C$2:$AK$802,33,FALSE),""),N411)</f>
        <v/>
      </c>
      <c r="AJ411" s="81" t="str">
        <f>IF(O411="",IFERROR(VLOOKUP($U411,scriv!$C$2:$AK$802,34,FALSE),""),O411)</f>
        <v/>
      </c>
      <c r="AK411" s="81" t="str">
        <f>IF(P411="",IFERROR(VLOOKUP($U411,scriv!$C$2:$AK$802,35,FALSE),""),P411)</f>
        <v/>
      </c>
      <c r="AL411" s="242" t="str">
        <f t="shared" si="30"/>
        <v/>
      </c>
      <c r="AM411" s="240" t="str">
        <f t="shared" si="31"/>
        <v/>
      </c>
      <c r="AN411" s="242" t="str">
        <f t="shared" si="32"/>
        <v/>
      </c>
      <c r="AO411" s="240" t="str">
        <f t="shared" si="33"/>
        <v/>
      </c>
      <c r="AP411" s="242" t="str">
        <f t="shared" si="34"/>
        <v/>
      </c>
    </row>
    <row r="412" spans="1:42" ht="23" customHeight="1">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s="81" t="str">
        <f>IF(M412="",IFERROR(VLOOKUP($U412,scriv!$C$2:$AK$802,32,FALSE),""),M412)</f>
        <v/>
      </c>
      <c r="AI412" s="81" t="str">
        <f>IF(N412="",IFERROR(VLOOKUP($U412,scriv!$C$2:$AK$802,33,FALSE),""),N412)</f>
        <v/>
      </c>
      <c r="AJ412" s="81" t="str">
        <f>IF(O412="",IFERROR(VLOOKUP($U412,scriv!$C$2:$AK$802,34,FALSE),""),O412)</f>
        <v/>
      </c>
      <c r="AK412" s="81" t="str">
        <f>IF(P412="",IFERROR(VLOOKUP($U412,scriv!$C$2:$AK$802,35,FALSE),""),P412)</f>
        <v/>
      </c>
      <c r="AL412" s="242" t="str">
        <f t="shared" si="30"/>
        <v/>
      </c>
      <c r="AM412" s="240" t="str">
        <f t="shared" si="31"/>
        <v/>
      </c>
      <c r="AN412" s="242" t="str">
        <f t="shared" si="32"/>
        <v/>
      </c>
      <c r="AO412" s="240" t="str">
        <f t="shared" si="33"/>
        <v/>
      </c>
      <c r="AP412" s="242" t="str">
        <f t="shared" si="34"/>
        <v/>
      </c>
    </row>
    <row r="413" spans="1:42" ht="23" customHeight="1">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s="81" t="str">
        <f>IF(M413="",IFERROR(VLOOKUP($U413,scriv!$C$2:$AK$802,32,FALSE),""),M413)</f>
        <v/>
      </c>
      <c r="AI413" s="81" t="str">
        <f>IF(N413="",IFERROR(VLOOKUP($U413,scriv!$C$2:$AK$802,33,FALSE),""),N413)</f>
        <v/>
      </c>
      <c r="AJ413" s="81" t="str">
        <f>IF(O413="",IFERROR(VLOOKUP($U413,scriv!$C$2:$AK$802,34,FALSE),""),O413)</f>
        <v/>
      </c>
      <c r="AK413" s="81" t="str">
        <f>IF(P413="",IFERROR(VLOOKUP($U413,scriv!$C$2:$AK$802,35,FALSE),""),P413)</f>
        <v/>
      </c>
      <c r="AL413" s="242" t="str">
        <f t="shared" si="30"/>
        <v/>
      </c>
      <c r="AM413" s="240" t="str">
        <f t="shared" si="31"/>
        <v/>
      </c>
      <c r="AN413" s="242" t="str">
        <f t="shared" si="32"/>
        <v/>
      </c>
      <c r="AO413" s="240" t="str">
        <f t="shared" si="33"/>
        <v/>
      </c>
      <c r="AP413" s="242" t="str">
        <f t="shared" si="34"/>
        <v/>
      </c>
    </row>
    <row r="414" spans="1:42" ht="23" customHeight="1">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s="81" t="str">
        <f>IF(M414="",IFERROR(VLOOKUP($U414,scriv!$C$2:$AK$802,32,FALSE),""),M414)</f>
        <v/>
      </c>
      <c r="AI414" s="81" t="str">
        <f>IF(N414="",IFERROR(VLOOKUP($U414,scriv!$C$2:$AK$802,33,FALSE),""),N414)</f>
        <v/>
      </c>
      <c r="AJ414" s="81" t="str">
        <f>IF(O414="",IFERROR(VLOOKUP($U414,scriv!$C$2:$AK$802,34,FALSE),""),O414)</f>
        <v/>
      </c>
      <c r="AK414" s="81" t="str">
        <f>IF(P414="",IFERROR(VLOOKUP($U414,scriv!$C$2:$AK$802,35,FALSE),""),P414)</f>
        <v/>
      </c>
      <c r="AL414" s="242" t="str">
        <f t="shared" si="30"/>
        <v/>
      </c>
      <c r="AM414" s="240" t="str">
        <f t="shared" si="31"/>
        <v/>
      </c>
      <c r="AN414" s="242" t="str">
        <f t="shared" si="32"/>
        <v/>
      </c>
      <c r="AO414" s="240" t="str">
        <f t="shared" si="33"/>
        <v/>
      </c>
      <c r="AP414" s="242" t="str">
        <f t="shared" si="34"/>
        <v/>
      </c>
    </row>
    <row r="415" spans="1:42" ht="23" customHeight="1">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s="81" t="str">
        <f>IF(M415="",IFERROR(VLOOKUP($U415,scriv!$C$2:$AK$802,32,FALSE),""),M415)</f>
        <v/>
      </c>
      <c r="AI415" s="81" t="str">
        <f>IF(N415="",IFERROR(VLOOKUP($U415,scriv!$C$2:$AK$802,33,FALSE),""),N415)</f>
        <v/>
      </c>
      <c r="AJ415" s="81" t="str">
        <f>IF(O415="",IFERROR(VLOOKUP($U415,scriv!$C$2:$AK$802,34,FALSE),""),O415)</f>
        <v/>
      </c>
      <c r="AK415" s="81" t="str">
        <f>IF(P415="",IFERROR(VLOOKUP($U415,scriv!$C$2:$AK$802,35,FALSE),""),P415)</f>
        <v/>
      </c>
      <c r="AL415" s="242" t="str">
        <f t="shared" si="30"/>
        <v/>
      </c>
      <c r="AM415" s="240" t="str">
        <f t="shared" si="31"/>
        <v/>
      </c>
      <c r="AN415" s="242" t="str">
        <f t="shared" si="32"/>
        <v/>
      </c>
      <c r="AO415" s="240" t="str">
        <f t="shared" si="33"/>
        <v/>
      </c>
      <c r="AP415" s="242" t="str">
        <f t="shared" si="34"/>
        <v/>
      </c>
    </row>
    <row r="416" spans="1:42" ht="23" customHeight="1">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s="81" t="str">
        <f>IF(M416="",IFERROR(VLOOKUP($U416,scriv!$C$2:$AK$802,32,FALSE),""),M416)</f>
        <v/>
      </c>
      <c r="AI416" s="81" t="str">
        <f>IF(N416="",IFERROR(VLOOKUP($U416,scriv!$C$2:$AK$802,33,FALSE),""),N416)</f>
        <v/>
      </c>
      <c r="AJ416" s="81" t="str">
        <f>IF(O416="",IFERROR(VLOOKUP($U416,scriv!$C$2:$AK$802,34,FALSE),""),O416)</f>
        <v/>
      </c>
      <c r="AK416" s="81" t="str">
        <f>IF(P416="",IFERROR(VLOOKUP($U416,scriv!$C$2:$AK$802,35,FALSE),""),P416)</f>
        <v/>
      </c>
      <c r="AL416" s="242" t="str">
        <f t="shared" si="30"/>
        <v/>
      </c>
      <c r="AM416" s="240" t="str">
        <f t="shared" si="31"/>
        <v/>
      </c>
      <c r="AN416" s="242" t="str">
        <f t="shared" si="32"/>
        <v/>
      </c>
      <c r="AO416" s="240" t="str">
        <f t="shared" si="33"/>
        <v/>
      </c>
      <c r="AP416" s="242" t="str">
        <f t="shared" si="34"/>
        <v/>
      </c>
    </row>
    <row r="417" spans="1:42" ht="23" customHeight="1">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s="81" t="str">
        <f>IF(M417="",IFERROR(VLOOKUP($U417,scriv!$C$2:$AK$802,32,FALSE),""),M417)</f>
        <v/>
      </c>
      <c r="AI417" s="81" t="str">
        <f>IF(N417="",IFERROR(VLOOKUP($U417,scriv!$C$2:$AK$802,33,FALSE),""),N417)</f>
        <v/>
      </c>
      <c r="AJ417" s="81" t="str">
        <f>IF(O417="",IFERROR(VLOOKUP($U417,scriv!$C$2:$AK$802,34,FALSE),""),O417)</f>
        <v/>
      </c>
      <c r="AK417" s="81" t="str">
        <f>IF(P417="",IFERROR(VLOOKUP($U417,scriv!$C$2:$AK$802,35,FALSE),""),P417)</f>
        <v/>
      </c>
      <c r="AL417" s="242" t="str">
        <f t="shared" si="30"/>
        <v/>
      </c>
      <c r="AM417" s="240" t="str">
        <f t="shared" si="31"/>
        <v/>
      </c>
      <c r="AN417" s="242" t="str">
        <f t="shared" si="32"/>
        <v/>
      </c>
      <c r="AO417" s="240" t="str">
        <f t="shared" si="33"/>
        <v/>
      </c>
      <c r="AP417" s="242" t="str">
        <f t="shared" si="34"/>
        <v/>
      </c>
    </row>
    <row r="418" spans="1:42" ht="23" customHeight="1">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s="81" t="str">
        <f>IF(M418="",IFERROR(VLOOKUP($U418,scriv!$C$2:$AK$802,32,FALSE),""),M418)</f>
        <v/>
      </c>
      <c r="AI418" s="81" t="str">
        <f>IF(N418="",IFERROR(VLOOKUP($U418,scriv!$C$2:$AK$802,33,FALSE),""),N418)</f>
        <v/>
      </c>
      <c r="AJ418" s="81" t="str">
        <f>IF(O418="",IFERROR(VLOOKUP($U418,scriv!$C$2:$AK$802,34,FALSE),""),O418)</f>
        <v/>
      </c>
      <c r="AK418" s="81" t="str">
        <f>IF(P418="",IFERROR(VLOOKUP($U418,scriv!$C$2:$AK$802,35,FALSE),""),P418)</f>
        <v/>
      </c>
      <c r="AL418" s="242" t="str">
        <f t="shared" si="30"/>
        <v/>
      </c>
      <c r="AM418" s="240" t="str">
        <f t="shared" si="31"/>
        <v/>
      </c>
      <c r="AN418" s="242" t="str">
        <f t="shared" si="32"/>
        <v/>
      </c>
      <c r="AO418" s="240" t="str">
        <f t="shared" si="33"/>
        <v/>
      </c>
      <c r="AP418" s="242" t="str">
        <f t="shared" si="34"/>
        <v/>
      </c>
    </row>
    <row r="419" spans="1:42" ht="23" customHeight="1">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s="81" t="str">
        <f>IF(M419="",IFERROR(VLOOKUP($U419,scriv!$C$2:$AK$802,32,FALSE),""),M419)</f>
        <v/>
      </c>
      <c r="AI419" s="81" t="str">
        <f>IF(N419="",IFERROR(VLOOKUP($U419,scriv!$C$2:$AK$802,33,FALSE),""),N419)</f>
        <v/>
      </c>
      <c r="AJ419" s="81" t="str">
        <f>IF(O419="",IFERROR(VLOOKUP($U419,scriv!$C$2:$AK$802,34,FALSE),""),O419)</f>
        <v/>
      </c>
      <c r="AK419" s="81" t="str">
        <f>IF(P419="",IFERROR(VLOOKUP($U419,scriv!$C$2:$AK$802,35,FALSE),""),P419)</f>
        <v/>
      </c>
      <c r="AL419" s="242" t="str">
        <f t="shared" si="30"/>
        <v/>
      </c>
      <c r="AM419" s="240" t="str">
        <f t="shared" si="31"/>
        <v/>
      </c>
      <c r="AN419" s="242" t="str">
        <f t="shared" si="32"/>
        <v/>
      </c>
      <c r="AO419" s="240" t="str">
        <f t="shared" si="33"/>
        <v/>
      </c>
      <c r="AP419" s="242" t="str">
        <f t="shared" si="34"/>
        <v/>
      </c>
    </row>
    <row r="420" spans="1:42" ht="23" customHeight="1">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s="81" t="str">
        <f>IF(M420="",IFERROR(VLOOKUP($U420,scriv!$C$2:$AK$802,32,FALSE),""),M420)</f>
        <v/>
      </c>
      <c r="AI420" s="81" t="str">
        <f>IF(N420="",IFERROR(VLOOKUP($U420,scriv!$C$2:$AK$802,33,FALSE),""),N420)</f>
        <v/>
      </c>
      <c r="AJ420" s="81" t="str">
        <f>IF(O420="",IFERROR(VLOOKUP($U420,scriv!$C$2:$AK$802,34,FALSE),""),O420)</f>
        <v/>
      </c>
      <c r="AK420" s="81" t="str">
        <f>IF(P420="",IFERROR(VLOOKUP($U420,scriv!$C$2:$AK$802,35,FALSE),""),P420)</f>
        <v/>
      </c>
      <c r="AL420" s="242" t="str">
        <f t="shared" si="30"/>
        <v/>
      </c>
      <c r="AM420" s="240" t="str">
        <f t="shared" si="31"/>
        <v/>
      </c>
      <c r="AN420" s="242" t="str">
        <f t="shared" si="32"/>
        <v/>
      </c>
      <c r="AO420" s="240" t="str">
        <f t="shared" si="33"/>
        <v/>
      </c>
      <c r="AP420" s="242" t="str">
        <f t="shared" si="34"/>
        <v/>
      </c>
    </row>
    <row r="421" spans="1:42" ht="23" customHeight="1">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s="81" t="str">
        <f>IF(M421="",IFERROR(VLOOKUP($U421,scriv!$C$2:$AK$802,32,FALSE),""),M421)</f>
        <v/>
      </c>
      <c r="AI421" s="81" t="str">
        <f>IF(N421="",IFERROR(VLOOKUP($U421,scriv!$C$2:$AK$802,33,FALSE),""),N421)</f>
        <v/>
      </c>
      <c r="AJ421" s="81" t="str">
        <f>IF(O421="",IFERROR(VLOOKUP($U421,scriv!$C$2:$AK$802,34,FALSE),""),O421)</f>
        <v/>
      </c>
      <c r="AK421" s="81" t="str">
        <f>IF(P421="",IFERROR(VLOOKUP($U421,scriv!$C$2:$AK$802,35,FALSE),""),P421)</f>
        <v/>
      </c>
      <c r="AL421" s="242" t="str">
        <f t="shared" si="30"/>
        <v/>
      </c>
      <c r="AM421" s="240" t="str">
        <f t="shared" si="31"/>
        <v/>
      </c>
      <c r="AN421" s="242" t="str">
        <f t="shared" si="32"/>
        <v/>
      </c>
      <c r="AO421" s="240" t="str">
        <f t="shared" si="33"/>
        <v/>
      </c>
      <c r="AP421" s="242" t="str">
        <f t="shared" si="34"/>
        <v/>
      </c>
    </row>
    <row r="422" spans="1:42" ht="23" customHeight="1">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s="81" t="str">
        <f>IF(M422="",IFERROR(VLOOKUP($U422,scriv!$C$2:$AK$802,32,FALSE),""),M422)</f>
        <v/>
      </c>
      <c r="AI422" s="81" t="str">
        <f>IF(N422="",IFERROR(VLOOKUP($U422,scriv!$C$2:$AK$802,33,FALSE),""),N422)</f>
        <v/>
      </c>
      <c r="AJ422" s="81" t="str">
        <f>IF(O422="",IFERROR(VLOOKUP($U422,scriv!$C$2:$AK$802,34,FALSE),""),O422)</f>
        <v/>
      </c>
      <c r="AK422" s="81" t="str">
        <f>IF(P422="",IFERROR(VLOOKUP($U422,scriv!$C$2:$AK$802,35,FALSE),""),P422)</f>
        <v/>
      </c>
      <c r="AL422" s="242" t="str">
        <f t="shared" si="30"/>
        <v/>
      </c>
      <c r="AM422" s="240" t="str">
        <f t="shared" si="31"/>
        <v/>
      </c>
      <c r="AN422" s="242" t="str">
        <f t="shared" si="32"/>
        <v/>
      </c>
      <c r="AO422" s="240" t="str">
        <f t="shared" si="33"/>
        <v/>
      </c>
      <c r="AP422" s="242" t="str">
        <f t="shared" si="34"/>
        <v/>
      </c>
    </row>
    <row r="423" spans="1:42" ht="23" customHeight="1">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s="81" t="str">
        <f>IF(M423="",IFERROR(VLOOKUP($U423,scriv!$C$2:$AK$802,32,FALSE),""),M423)</f>
        <v/>
      </c>
      <c r="AI423" s="81" t="str">
        <f>IF(N423="",IFERROR(VLOOKUP($U423,scriv!$C$2:$AK$802,33,FALSE),""),N423)</f>
        <v/>
      </c>
      <c r="AJ423" s="81" t="str">
        <f>IF(O423="",IFERROR(VLOOKUP($U423,scriv!$C$2:$AK$802,34,FALSE),""),O423)</f>
        <v/>
      </c>
      <c r="AK423" s="81" t="str">
        <f>IF(P423="",IFERROR(VLOOKUP($U423,scriv!$C$2:$AK$802,35,FALSE),""),P423)</f>
        <v/>
      </c>
      <c r="AL423" s="242" t="str">
        <f t="shared" si="30"/>
        <v/>
      </c>
      <c r="AM423" s="240" t="str">
        <f t="shared" si="31"/>
        <v/>
      </c>
      <c r="AN423" s="242" t="str">
        <f t="shared" si="32"/>
        <v/>
      </c>
      <c r="AO423" s="240" t="str">
        <f t="shared" si="33"/>
        <v/>
      </c>
      <c r="AP423" s="242" t="str">
        <f t="shared" si="34"/>
        <v/>
      </c>
    </row>
    <row r="424" spans="1:42" ht="23" customHeight="1">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s="81" t="str">
        <f>IF(M424="",IFERROR(VLOOKUP($U424,scriv!$C$2:$AK$802,32,FALSE),""),M424)</f>
        <v/>
      </c>
      <c r="AI424" s="81" t="str">
        <f>IF(N424="",IFERROR(VLOOKUP($U424,scriv!$C$2:$AK$802,33,FALSE),""),N424)</f>
        <v/>
      </c>
      <c r="AJ424" s="81" t="str">
        <f>IF(O424="",IFERROR(VLOOKUP($U424,scriv!$C$2:$AK$802,34,FALSE),""),O424)</f>
        <v/>
      </c>
      <c r="AK424" s="81" t="str">
        <f>IF(P424="",IFERROR(VLOOKUP($U424,scriv!$C$2:$AK$802,35,FALSE),""),P424)</f>
        <v/>
      </c>
      <c r="AL424" s="242" t="str">
        <f t="shared" si="30"/>
        <v/>
      </c>
      <c r="AM424" s="240" t="str">
        <f t="shared" si="31"/>
        <v/>
      </c>
      <c r="AN424" s="242" t="str">
        <f t="shared" si="32"/>
        <v/>
      </c>
      <c r="AO424" s="240" t="str">
        <f t="shared" si="33"/>
        <v/>
      </c>
      <c r="AP424" s="242" t="str">
        <f t="shared" si="34"/>
        <v/>
      </c>
    </row>
    <row r="425" spans="1:42" ht="23" customHeight="1">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s="81" t="str">
        <f>IF(M425="",IFERROR(VLOOKUP($U425,scriv!$C$2:$AK$802,32,FALSE),""),M425)</f>
        <v/>
      </c>
      <c r="AI425" s="81" t="str">
        <f>IF(N425="",IFERROR(VLOOKUP($U425,scriv!$C$2:$AK$802,33,FALSE),""),N425)</f>
        <v/>
      </c>
      <c r="AJ425" s="81" t="str">
        <f>IF(O425="",IFERROR(VLOOKUP($U425,scriv!$C$2:$AK$802,34,FALSE),""),O425)</f>
        <v/>
      </c>
      <c r="AK425" s="81" t="str">
        <f>IF(P425="",IFERROR(VLOOKUP($U425,scriv!$C$2:$AK$802,35,FALSE),""),P425)</f>
        <v/>
      </c>
      <c r="AL425" s="242" t="str">
        <f t="shared" si="30"/>
        <v/>
      </c>
      <c r="AM425" s="240" t="str">
        <f t="shared" si="31"/>
        <v/>
      </c>
      <c r="AN425" s="242" t="str">
        <f t="shared" si="32"/>
        <v/>
      </c>
      <c r="AO425" s="240" t="str">
        <f t="shared" si="33"/>
        <v/>
      </c>
      <c r="AP425" s="242" t="str">
        <f t="shared" si="34"/>
        <v/>
      </c>
    </row>
    <row r="426" spans="1:42" ht="23" customHeight="1">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s="81" t="str">
        <f>IF(M426="",IFERROR(VLOOKUP($U426,scriv!$C$2:$AK$802,32,FALSE),""),M426)</f>
        <v/>
      </c>
      <c r="AI426" s="81" t="str">
        <f>IF(N426="",IFERROR(VLOOKUP($U426,scriv!$C$2:$AK$802,33,FALSE),""),N426)</f>
        <v/>
      </c>
      <c r="AJ426" s="81" t="str">
        <f>IF(O426="",IFERROR(VLOOKUP($U426,scriv!$C$2:$AK$802,34,FALSE),""),O426)</f>
        <v/>
      </c>
      <c r="AK426" s="81" t="str">
        <f>IF(P426="",IFERROR(VLOOKUP($U426,scriv!$C$2:$AK$802,35,FALSE),""),P426)</f>
        <v/>
      </c>
      <c r="AL426" s="242" t="str">
        <f t="shared" si="30"/>
        <v/>
      </c>
      <c r="AM426" s="240" t="str">
        <f t="shared" si="31"/>
        <v/>
      </c>
      <c r="AN426" s="242" t="str">
        <f t="shared" si="32"/>
        <v/>
      </c>
      <c r="AO426" s="240" t="str">
        <f t="shared" si="33"/>
        <v/>
      </c>
      <c r="AP426" s="242" t="str">
        <f t="shared" si="34"/>
        <v/>
      </c>
    </row>
    <row r="427" spans="1:42" ht="23" customHeight="1">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s="81" t="str">
        <f>IF(M427="",IFERROR(VLOOKUP($U427,scriv!$C$2:$AK$802,32,FALSE),""),M427)</f>
        <v/>
      </c>
      <c r="AI427" s="81" t="str">
        <f>IF(N427="",IFERROR(VLOOKUP($U427,scriv!$C$2:$AK$802,33,FALSE),""),N427)</f>
        <v/>
      </c>
      <c r="AJ427" s="81" t="str">
        <f>IF(O427="",IFERROR(VLOOKUP($U427,scriv!$C$2:$AK$802,34,FALSE),""),O427)</f>
        <v/>
      </c>
      <c r="AK427" s="81" t="str">
        <f>IF(P427="",IFERROR(VLOOKUP($U427,scriv!$C$2:$AK$802,35,FALSE),""),P427)</f>
        <v/>
      </c>
      <c r="AL427" s="242" t="str">
        <f t="shared" si="30"/>
        <v/>
      </c>
      <c r="AM427" s="240" t="str">
        <f t="shared" si="31"/>
        <v/>
      </c>
      <c r="AN427" s="242" t="str">
        <f t="shared" si="32"/>
        <v/>
      </c>
      <c r="AO427" s="240" t="str">
        <f t="shared" si="33"/>
        <v/>
      </c>
      <c r="AP427" s="242" t="str">
        <f t="shared" si="34"/>
        <v/>
      </c>
    </row>
    <row r="428" spans="1:42" ht="23" customHeight="1">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s="81" t="str">
        <f>IF(M428="",IFERROR(VLOOKUP($U428,scriv!$C$2:$AK$802,32,FALSE),""),M428)</f>
        <v/>
      </c>
      <c r="AI428" s="81" t="str">
        <f>IF(N428="",IFERROR(VLOOKUP($U428,scriv!$C$2:$AK$802,33,FALSE),""),N428)</f>
        <v/>
      </c>
      <c r="AJ428" s="81" t="str">
        <f>IF(O428="",IFERROR(VLOOKUP($U428,scriv!$C$2:$AK$802,34,FALSE),""),O428)</f>
        <v/>
      </c>
      <c r="AK428" s="81" t="str">
        <f>IF(P428="",IFERROR(VLOOKUP($U428,scriv!$C$2:$AK$802,35,FALSE),""),P428)</f>
        <v/>
      </c>
      <c r="AL428" s="242" t="str">
        <f t="shared" si="30"/>
        <v/>
      </c>
      <c r="AM428" s="240" t="str">
        <f t="shared" si="31"/>
        <v/>
      </c>
      <c r="AN428" s="242" t="str">
        <f t="shared" si="32"/>
        <v/>
      </c>
      <c r="AO428" s="240" t="str">
        <f t="shared" si="33"/>
        <v/>
      </c>
      <c r="AP428" s="242" t="str">
        <f t="shared" si="34"/>
        <v/>
      </c>
    </row>
    <row r="429" spans="1:42" ht="23" customHeight="1">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s="81" t="str">
        <f>IF(M429="",IFERROR(VLOOKUP($U429,scriv!$C$2:$AK$802,32,FALSE),""),M429)</f>
        <v/>
      </c>
      <c r="AI429" s="81" t="str">
        <f>IF(N429="",IFERROR(VLOOKUP($U429,scriv!$C$2:$AK$802,33,FALSE),""),N429)</f>
        <v/>
      </c>
      <c r="AJ429" s="81" t="str">
        <f>IF(O429="",IFERROR(VLOOKUP($U429,scriv!$C$2:$AK$802,34,FALSE),""),O429)</f>
        <v/>
      </c>
      <c r="AK429" s="81" t="str">
        <f>IF(P429="",IFERROR(VLOOKUP($U429,scriv!$C$2:$AK$802,35,FALSE),""),P429)</f>
        <v/>
      </c>
      <c r="AL429" s="242" t="str">
        <f t="shared" si="30"/>
        <v/>
      </c>
      <c r="AM429" s="240" t="str">
        <f t="shared" si="31"/>
        <v/>
      </c>
      <c r="AN429" s="242" t="str">
        <f t="shared" si="32"/>
        <v/>
      </c>
      <c r="AO429" s="240" t="str">
        <f t="shared" si="33"/>
        <v/>
      </c>
      <c r="AP429" s="242" t="str">
        <f t="shared" si="34"/>
        <v/>
      </c>
    </row>
    <row r="430" spans="1:42" ht="23" customHeight="1">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s="81" t="str">
        <f>IF(M430="",IFERROR(VLOOKUP($U430,scriv!$C$2:$AK$802,32,FALSE),""),M430)</f>
        <v/>
      </c>
      <c r="AI430" s="81" t="str">
        <f>IF(N430="",IFERROR(VLOOKUP($U430,scriv!$C$2:$AK$802,33,FALSE),""),N430)</f>
        <v/>
      </c>
      <c r="AJ430" s="81" t="str">
        <f>IF(O430="",IFERROR(VLOOKUP($U430,scriv!$C$2:$AK$802,34,FALSE),""),O430)</f>
        <v/>
      </c>
      <c r="AK430" s="81" t="str">
        <f>IF(P430="",IFERROR(VLOOKUP($U430,scriv!$C$2:$AK$802,35,FALSE),""),P430)</f>
        <v/>
      </c>
      <c r="AL430" s="242" t="str">
        <f t="shared" si="30"/>
        <v/>
      </c>
      <c r="AM430" s="240" t="str">
        <f t="shared" si="31"/>
        <v/>
      </c>
      <c r="AN430" s="242" t="str">
        <f t="shared" si="32"/>
        <v/>
      </c>
      <c r="AO430" s="240" t="str">
        <f t="shared" si="33"/>
        <v/>
      </c>
      <c r="AP430" s="242" t="str">
        <f t="shared" si="34"/>
        <v/>
      </c>
    </row>
    <row r="431" spans="1:42" ht="23" customHeight="1">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s="81" t="str">
        <f>IF(M431="",IFERROR(VLOOKUP($U431,scriv!$C$2:$AK$802,32,FALSE),""),M431)</f>
        <v/>
      </c>
      <c r="AI431" s="81" t="str">
        <f>IF(N431="",IFERROR(VLOOKUP($U431,scriv!$C$2:$AK$802,33,FALSE),""),N431)</f>
        <v/>
      </c>
      <c r="AJ431" s="81" t="str">
        <f>IF(O431="",IFERROR(VLOOKUP($U431,scriv!$C$2:$AK$802,34,FALSE),""),O431)</f>
        <v/>
      </c>
      <c r="AK431" s="81" t="str">
        <f>IF(P431="",IFERROR(VLOOKUP($U431,scriv!$C$2:$AK$802,35,FALSE),""),P431)</f>
        <v/>
      </c>
      <c r="AL431" s="242" t="str">
        <f t="shared" si="30"/>
        <v/>
      </c>
      <c r="AM431" s="240" t="str">
        <f t="shared" si="31"/>
        <v/>
      </c>
      <c r="AN431" s="242" t="str">
        <f t="shared" si="32"/>
        <v/>
      </c>
      <c r="AO431" s="240" t="str">
        <f t="shared" si="33"/>
        <v/>
      </c>
      <c r="AP431" s="242" t="str">
        <f t="shared" si="34"/>
        <v/>
      </c>
    </row>
    <row r="432" spans="1:42" ht="23" customHeight="1">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s="81" t="str">
        <f>IF(M432="",IFERROR(VLOOKUP($U432,scriv!$C$2:$AK$802,32,FALSE),""),M432)</f>
        <v/>
      </c>
      <c r="AI432" s="81" t="str">
        <f>IF(N432="",IFERROR(VLOOKUP($U432,scriv!$C$2:$AK$802,33,FALSE),""),N432)</f>
        <v/>
      </c>
      <c r="AJ432" s="81" t="str">
        <f>IF(O432="",IFERROR(VLOOKUP($U432,scriv!$C$2:$AK$802,34,FALSE),""),O432)</f>
        <v/>
      </c>
      <c r="AK432" s="81" t="str">
        <f>IF(P432="",IFERROR(VLOOKUP($U432,scriv!$C$2:$AK$802,35,FALSE),""),P432)</f>
        <v/>
      </c>
      <c r="AL432" s="242" t="str">
        <f t="shared" si="30"/>
        <v/>
      </c>
      <c r="AM432" s="240" t="str">
        <f t="shared" si="31"/>
        <v/>
      </c>
      <c r="AN432" s="242" t="str">
        <f t="shared" si="32"/>
        <v/>
      </c>
      <c r="AO432" s="240" t="str">
        <f t="shared" si="33"/>
        <v/>
      </c>
      <c r="AP432" s="242" t="str">
        <f t="shared" si="34"/>
        <v/>
      </c>
    </row>
    <row r="433" spans="1:42" ht="23" customHeight="1">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s="81" t="str">
        <f>IF(M433="",IFERROR(VLOOKUP($U433,scriv!$C$2:$AK$802,32,FALSE),""),M433)</f>
        <v/>
      </c>
      <c r="AI433" s="81" t="str">
        <f>IF(N433="",IFERROR(VLOOKUP($U433,scriv!$C$2:$AK$802,33,FALSE),""),N433)</f>
        <v/>
      </c>
      <c r="AJ433" s="81" t="str">
        <f>IF(O433="",IFERROR(VLOOKUP($U433,scriv!$C$2:$AK$802,34,FALSE),""),O433)</f>
        <v/>
      </c>
      <c r="AK433" s="81" t="str">
        <f>IF(P433="",IFERROR(VLOOKUP($U433,scriv!$C$2:$AK$802,35,FALSE),""),P433)</f>
        <v/>
      </c>
      <c r="AL433" s="242" t="str">
        <f t="shared" si="30"/>
        <v/>
      </c>
      <c r="AM433" s="240" t="str">
        <f t="shared" si="31"/>
        <v/>
      </c>
      <c r="AN433" s="242" t="str">
        <f t="shared" si="32"/>
        <v/>
      </c>
      <c r="AO433" s="240" t="str">
        <f t="shared" si="33"/>
        <v/>
      </c>
      <c r="AP433" s="242" t="str">
        <f t="shared" si="34"/>
        <v/>
      </c>
    </row>
    <row r="434" spans="1:42" ht="23" customHeight="1">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s="81" t="str">
        <f>IF(M434="",IFERROR(VLOOKUP($U434,scriv!$C$2:$AK$802,32,FALSE),""),M434)</f>
        <v/>
      </c>
      <c r="AI434" s="81" t="str">
        <f>IF(N434="",IFERROR(VLOOKUP($U434,scriv!$C$2:$AK$802,33,FALSE),""),N434)</f>
        <v/>
      </c>
      <c r="AJ434" s="81" t="str">
        <f>IF(O434="",IFERROR(VLOOKUP($U434,scriv!$C$2:$AK$802,34,FALSE),""),O434)</f>
        <v/>
      </c>
      <c r="AK434" s="81" t="str">
        <f>IF(P434="",IFERROR(VLOOKUP($U434,scriv!$C$2:$AK$802,35,FALSE),""),P434)</f>
        <v/>
      </c>
      <c r="AL434" s="242" t="str">
        <f t="shared" si="30"/>
        <v/>
      </c>
      <c r="AM434" s="240" t="str">
        <f t="shared" si="31"/>
        <v/>
      </c>
      <c r="AN434" s="242" t="str">
        <f t="shared" si="32"/>
        <v/>
      </c>
      <c r="AO434" s="240" t="str">
        <f t="shared" si="33"/>
        <v/>
      </c>
      <c r="AP434" s="242" t="str">
        <f t="shared" si="34"/>
        <v/>
      </c>
    </row>
    <row r="435" spans="1:42" ht="23" customHeight="1">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s="81" t="str">
        <f>IF(M435="",IFERROR(VLOOKUP($U435,scriv!$C$2:$AK$802,32,FALSE),""),M435)</f>
        <v/>
      </c>
      <c r="AI435" s="81" t="str">
        <f>IF(N435="",IFERROR(VLOOKUP($U435,scriv!$C$2:$AK$802,33,FALSE),""),N435)</f>
        <v/>
      </c>
      <c r="AJ435" s="81" t="str">
        <f>IF(O435="",IFERROR(VLOOKUP($U435,scriv!$C$2:$AK$802,34,FALSE),""),O435)</f>
        <v/>
      </c>
      <c r="AK435" s="81" t="str">
        <f>IF(P435="",IFERROR(VLOOKUP($U435,scriv!$C$2:$AK$802,35,FALSE),""),P435)</f>
        <v/>
      </c>
      <c r="AL435" s="242" t="str">
        <f t="shared" si="30"/>
        <v/>
      </c>
      <c r="AM435" s="240" t="str">
        <f t="shared" si="31"/>
        <v/>
      </c>
      <c r="AN435" s="242" t="str">
        <f t="shared" si="32"/>
        <v/>
      </c>
      <c r="AO435" s="240" t="str">
        <f t="shared" si="33"/>
        <v/>
      </c>
      <c r="AP435" s="242" t="str">
        <f t="shared" si="34"/>
        <v/>
      </c>
    </row>
    <row r="436" spans="1:42" ht="23" customHeight="1">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s="81" t="str">
        <f>IF(M436="",IFERROR(VLOOKUP($U436,scriv!$C$2:$AK$802,32,FALSE),""),M436)</f>
        <v/>
      </c>
      <c r="AI436" s="81" t="str">
        <f>IF(N436="",IFERROR(VLOOKUP($U436,scriv!$C$2:$AK$802,33,FALSE),""),N436)</f>
        <v/>
      </c>
      <c r="AJ436" s="81" t="str">
        <f>IF(O436="",IFERROR(VLOOKUP($U436,scriv!$C$2:$AK$802,34,FALSE),""),O436)</f>
        <v/>
      </c>
      <c r="AK436" s="81" t="str">
        <f>IF(P436="",IFERROR(VLOOKUP($U436,scriv!$C$2:$AK$802,35,FALSE),""),P436)</f>
        <v/>
      </c>
      <c r="AL436" s="242" t="str">
        <f t="shared" si="30"/>
        <v/>
      </c>
      <c r="AM436" s="240" t="str">
        <f t="shared" si="31"/>
        <v/>
      </c>
      <c r="AN436" s="242" t="str">
        <f t="shared" si="32"/>
        <v/>
      </c>
      <c r="AO436" s="240" t="str">
        <f t="shared" si="33"/>
        <v/>
      </c>
      <c r="AP436" s="242" t="str">
        <f t="shared" si="34"/>
        <v/>
      </c>
    </row>
    <row r="437" spans="1:42" ht="23" customHeight="1">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s="81" t="str">
        <f>IF(M437="",IFERROR(VLOOKUP($U437,scriv!$C$2:$AK$802,32,FALSE),""),M437)</f>
        <v/>
      </c>
      <c r="AI437" s="81" t="str">
        <f>IF(N437="",IFERROR(VLOOKUP($U437,scriv!$C$2:$AK$802,33,FALSE),""),N437)</f>
        <v/>
      </c>
      <c r="AJ437" s="81" t="str">
        <f>IF(O437="",IFERROR(VLOOKUP($U437,scriv!$C$2:$AK$802,34,FALSE),""),O437)</f>
        <v/>
      </c>
      <c r="AK437" s="81" t="str">
        <f>IF(P437="",IFERROR(VLOOKUP($U437,scriv!$C$2:$AK$802,35,FALSE),""),P437)</f>
        <v/>
      </c>
      <c r="AL437" s="242" t="str">
        <f t="shared" si="30"/>
        <v/>
      </c>
      <c r="AM437" s="240" t="str">
        <f t="shared" si="31"/>
        <v/>
      </c>
      <c r="AN437" s="242" t="str">
        <f t="shared" si="32"/>
        <v/>
      </c>
      <c r="AO437" s="240" t="str">
        <f t="shared" si="33"/>
        <v/>
      </c>
      <c r="AP437" s="242" t="str">
        <f t="shared" si="34"/>
        <v/>
      </c>
    </row>
    <row r="438" spans="1:42" ht="23" customHeight="1">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s="81" t="str">
        <f>IF(M438="",IFERROR(VLOOKUP($U438,scriv!$C$2:$AK$802,32,FALSE),""),M438)</f>
        <v/>
      </c>
      <c r="AI438" s="81" t="str">
        <f>IF(N438="",IFERROR(VLOOKUP($U438,scriv!$C$2:$AK$802,33,FALSE),""),N438)</f>
        <v/>
      </c>
      <c r="AJ438" s="81" t="str">
        <f>IF(O438="",IFERROR(VLOOKUP($U438,scriv!$C$2:$AK$802,34,FALSE),""),O438)</f>
        <v/>
      </c>
      <c r="AK438" s="81" t="str">
        <f>IF(P438="",IFERROR(VLOOKUP($U438,scriv!$C$2:$AK$802,35,FALSE),""),P438)</f>
        <v/>
      </c>
      <c r="AL438" s="242" t="str">
        <f t="shared" si="30"/>
        <v/>
      </c>
      <c r="AM438" s="240" t="str">
        <f t="shared" si="31"/>
        <v/>
      </c>
      <c r="AN438" s="242" t="str">
        <f t="shared" si="32"/>
        <v/>
      </c>
      <c r="AO438" s="240" t="str">
        <f t="shared" si="33"/>
        <v/>
      </c>
      <c r="AP438" s="242" t="str">
        <f t="shared" si="34"/>
        <v/>
      </c>
    </row>
    <row r="439" spans="1:42" ht="23" customHeight="1">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s="81" t="str">
        <f>IF(M439="",IFERROR(VLOOKUP($U439,scriv!$C$2:$AK$802,32,FALSE),""),M439)</f>
        <v/>
      </c>
      <c r="AI439" s="81" t="str">
        <f>IF(N439="",IFERROR(VLOOKUP($U439,scriv!$C$2:$AK$802,33,FALSE),""),N439)</f>
        <v/>
      </c>
      <c r="AJ439" s="81" t="str">
        <f>IF(O439="",IFERROR(VLOOKUP($U439,scriv!$C$2:$AK$802,34,FALSE),""),O439)</f>
        <v/>
      </c>
      <c r="AK439" s="81" t="str">
        <f>IF(P439="",IFERROR(VLOOKUP($U439,scriv!$C$2:$AK$802,35,FALSE),""),P439)</f>
        <v/>
      </c>
      <c r="AL439" s="242" t="str">
        <f t="shared" si="30"/>
        <v/>
      </c>
      <c r="AM439" s="240" t="str">
        <f t="shared" si="31"/>
        <v/>
      </c>
      <c r="AN439" s="242" t="str">
        <f t="shared" si="32"/>
        <v/>
      </c>
      <c r="AO439" s="240" t="str">
        <f t="shared" si="33"/>
        <v/>
      </c>
      <c r="AP439" s="242" t="str">
        <f t="shared" si="34"/>
        <v/>
      </c>
    </row>
    <row r="440" spans="1:42" ht="23" customHeight="1">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s="81" t="str">
        <f>IF(M440="",IFERROR(VLOOKUP($U440,scriv!$C$2:$AK$802,32,FALSE),""),M440)</f>
        <v/>
      </c>
      <c r="AI440" s="81" t="str">
        <f>IF(N440="",IFERROR(VLOOKUP($U440,scriv!$C$2:$AK$802,33,FALSE),""),N440)</f>
        <v/>
      </c>
      <c r="AJ440" s="81" t="str">
        <f>IF(O440="",IFERROR(VLOOKUP($U440,scriv!$C$2:$AK$802,34,FALSE),""),O440)</f>
        <v/>
      </c>
      <c r="AK440" s="81" t="str">
        <f>IF(P440="",IFERROR(VLOOKUP($U440,scriv!$C$2:$AK$802,35,FALSE),""),P440)</f>
        <v/>
      </c>
      <c r="AL440" s="242" t="str">
        <f t="shared" si="30"/>
        <v/>
      </c>
      <c r="AM440" s="240" t="str">
        <f t="shared" si="31"/>
        <v/>
      </c>
      <c r="AN440" s="242" t="str">
        <f t="shared" si="32"/>
        <v/>
      </c>
      <c r="AO440" s="240" t="str">
        <f t="shared" si="33"/>
        <v/>
      </c>
      <c r="AP440" s="242" t="str">
        <f t="shared" si="34"/>
        <v/>
      </c>
    </row>
    <row r="441" spans="1:42" ht="23" customHeight="1">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s="81" t="str">
        <f>IF(M441="",IFERROR(VLOOKUP($U441,scriv!$C$2:$AK$802,32,FALSE),""),M441)</f>
        <v/>
      </c>
      <c r="AI441" s="81" t="str">
        <f>IF(N441="",IFERROR(VLOOKUP($U441,scriv!$C$2:$AK$802,33,FALSE),""),N441)</f>
        <v/>
      </c>
      <c r="AJ441" s="81" t="str">
        <f>IF(O441="",IFERROR(VLOOKUP($U441,scriv!$C$2:$AK$802,34,FALSE),""),O441)</f>
        <v/>
      </c>
      <c r="AK441" s="81" t="str">
        <f>IF(P441="",IFERROR(VLOOKUP($U441,scriv!$C$2:$AK$802,35,FALSE),""),P441)</f>
        <v/>
      </c>
      <c r="AL441" s="242" t="str">
        <f t="shared" si="30"/>
        <v/>
      </c>
      <c r="AM441" s="240" t="str">
        <f t="shared" si="31"/>
        <v/>
      </c>
      <c r="AN441" s="242" t="str">
        <f t="shared" si="32"/>
        <v/>
      </c>
      <c r="AO441" s="240" t="str">
        <f t="shared" si="33"/>
        <v/>
      </c>
      <c r="AP441" s="242" t="str">
        <f t="shared" si="34"/>
        <v/>
      </c>
    </row>
    <row r="442" spans="1:42" ht="23" customHeight="1">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s="81" t="str">
        <f>IF(M442="",IFERROR(VLOOKUP($U442,scriv!$C$2:$AK$802,32,FALSE),""),M442)</f>
        <v/>
      </c>
      <c r="AI442" s="81" t="str">
        <f>IF(N442="",IFERROR(VLOOKUP($U442,scriv!$C$2:$AK$802,33,FALSE),""),N442)</f>
        <v/>
      </c>
      <c r="AJ442" s="81" t="str">
        <f>IF(O442="",IFERROR(VLOOKUP($U442,scriv!$C$2:$AK$802,34,FALSE),""),O442)</f>
        <v/>
      </c>
      <c r="AK442" s="81" t="str">
        <f>IF(P442="",IFERROR(VLOOKUP($U442,scriv!$C$2:$AK$802,35,FALSE),""),P442)</f>
        <v/>
      </c>
      <c r="AL442" s="242" t="str">
        <f t="shared" si="30"/>
        <v/>
      </c>
      <c r="AM442" s="240" t="str">
        <f t="shared" si="31"/>
        <v/>
      </c>
      <c r="AN442" s="242" t="str">
        <f t="shared" si="32"/>
        <v/>
      </c>
      <c r="AO442" s="240" t="str">
        <f t="shared" si="33"/>
        <v/>
      </c>
      <c r="AP442" s="242" t="str">
        <f t="shared" si="34"/>
        <v/>
      </c>
    </row>
    <row r="443" spans="1:42" ht="23" customHeight="1">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s="81" t="str">
        <f>IF(M443="",IFERROR(VLOOKUP($U443,scriv!$C$2:$AK$802,32,FALSE),""),M443)</f>
        <v/>
      </c>
      <c r="AI443" s="81" t="str">
        <f>IF(N443="",IFERROR(VLOOKUP($U443,scriv!$C$2:$AK$802,33,FALSE),""),N443)</f>
        <v/>
      </c>
      <c r="AJ443" s="81" t="str">
        <f>IF(O443="",IFERROR(VLOOKUP($U443,scriv!$C$2:$AK$802,34,FALSE),""),O443)</f>
        <v/>
      </c>
      <c r="AK443" s="81" t="str">
        <f>IF(P443="",IFERROR(VLOOKUP($U443,scriv!$C$2:$AK$802,35,FALSE),""),P443)</f>
        <v/>
      </c>
      <c r="AL443" s="242" t="str">
        <f t="shared" si="30"/>
        <v/>
      </c>
      <c r="AM443" s="240" t="str">
        <f t="shared" si="31"/>
        <v/>
      </c>
      <c r="AN443" s="242" t="str">
        <f t="shared" si="32"/>
        <v/>
      </c>
      <c r="AO443" s="240" t="str">
        <f t="shared" si="33"/>
        <v/>
      </c>
      <c r="AP443" s="242" t="str">
        <f t="shared" si="34"/>
        <v/>
      </c>
    </row>
    <row r="444" spans="1:42" ht="23" customHeight="1">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s="81" t="str">
        <f>IF(M444="",IFERROR(VLOOKUP($U444,scriv!$C$2:$AK$802,32,FALSE),""),M444)</f>
        <v/>
      </c>
      <c r="AI444" s="81" t="str">
        <f>IF(N444="",IFERROR(VLOOKUP($U444,scriv!$C$2:$AK$802,33,FALSE),""),N444)</f>
        <v/>
      </c>
      <c r="AJ444" s="81" t="str">
        <f>IF(O444="",IFERROR(VLOOKUP($U444,scriv!$C$2:$AK$802,34,FALSE),""),O444)</f>
        <v/>
      </c>
      <c r="AK444" s="81" t="str">
        <f>IF(P444="",IFERROR(VLOOKUP($U444,scriv!$C$2:$AK$802,35,FALSE),""),P444)</f>
        <v/>
      </c>
      <c r="AL444" s="242" t="str">
        <f t="shared" si="30"/>
        <v/>
      </c>
      <c r="AM444" s="240" t="str">
        <f t="shared" si="31"/>
        <v/>
      </c>
      <c r="AN444" s="242" t="str">
        <f t="shared" si="32"/>
        <v/>
      </c>
      <c r="AO444" s="240" t="str">
        <f t="shared" si="33"/>
        <v/>
      </c>
      <c r="AP444" s="242" t="str">
        <f t="shared" si="34"/>
        <v/>
      </c>
    </row>
    <row r="445" spans="1:42" ht="23" customHeight="1">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s="81" t="str">
        <f>IF(M445="",IFERROR(VLOOKUP($U445,scriv!$C$2:$AK$802,32,FALSE),""),M445)</f>
        <v/>
      </c>
      <c r="AI445" s="81" t="str">
        <f>IF(N445="",IFERROR(VLOOKUP($U445,scriv!$C$2:$AK$802,33,FALSE),""),N445)</f>
        <v/>
      </c>
      <c r="AJ445" s="81" t="str">
        <f>IF(O445="",IFERROR(VLOOKUP($U445,scriv!$C$2:$AK$802,34,FALSE),""),O445)</f>
        <v/>
      </c>
      <c r="AK445" s="81" t="str">
        <f>IF(P445="",IFERROR(VLOOKUP($U445,scriv!$C$2:$AK$802,35,FALSE),""),P445)</f>
        <v/>
      </c>
      <c r="AL445" s="242" t="str">
        <f t="shared" si="30"/>
        <v/>
      </c>
      <c r="AM445" s="240" t="str">
        <f t="shared" si="31"/>
        <v/>
      </c>
      <c r="AN445" s="242" t="str">
        <f t="shared" si="32"/>
        <v/>
      </c>
      <c r="AO445" s="240" t="str">
        <f t="shared" si="33"/>
        <v/>
      </c>
      <c r="AP445" s="242" t="str">
        <f t="shared" si="34"/>
        <v/>
      </c>
    </row>
    <row r="446" spans="1:42" ht="23" customHeight="1">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s="81" t="str">
        <f>IF(M446="",IFERROR(VLOOKUP($U446,scriv!$C$2:$AK$802,32,FALSE),""),M446)</f>
        <v/>
      </c>
      <c r="AI446" s="81" t="str">
        <f>IF(N446="",IFERROR(VLOOKUP($U446,scriv!$C$2:$AK$802,33,FALSE),""),N446)</f>
        <v/>
      </c>
      <c r="AJ446" s="81" t="str">
        <f>IF(O446="",IFERROR(VLOOKUP($U446,scriv!$C$2:$AK$802,34,FALSE),""),O446)</f>
        <v/>
      </c>
      <c r="AK446" s="81" t="str">
        <f>IF(P446="",IFERROR(VLOOKUP($U446,scriv!$C$2:$AK$802,35,FALSE),""),P446)</f>
        <v/>
      </c>
      <c r="AL446" s="242" t="str">
        <f t="shared" si="30"/>
        <v/>
      </c>
      <c r="AM446" s="240" t="str">
        <f t="shared" si="31"/>
        <v/>
      </c>
      <c r="AN446" s="242" t="str">
        <f t="shared" si="32"/>
        <v/>
      </c>
      <c r="AO446" s="240" t="str">
        <f t="shared" si="33"/>
        <v/>
      </c>
      <c r="AP446" s="242" t="str">
        <f t="shared" si="34"/>
        <v/>
      </c>
    </row>
    <row r="447" spans="1:42" ht="23" customHeight="1">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s="81" t="str">
        <f>IF(M447="",IFERROR(VLOOKUP($U447,scriv!$C$2:$AK$802,32,FALSE),""),M447)</f>
        <v/>
      </c>
      <c r="AI447" s="81" t="str">
        <f>IF(N447="",IFERROR(VLOOKUP($U447,scriv!$C$2:$AK$802,33,FALSE),""),N447)</f>
        <v/>
      </c>
      <c r="AJ447" s="81" t="str">
        <f>IF(O447="",IFERROR(VLOOKUP($U447,scriv!$C$2:$AK$802,34,FALSE),""),O447)</f>
        <v/>
      </c>
      <c r="AK447" s="81" t="str">
        <f>IF(P447="",IFERROR(VLOOKUP($U447,scriv!$C$2:$AK$802,35,FALSE),""),P447)</f>
        <v/>
      </c>
      <c r="AL447" s="242" t="str">
        <f t="shared" si="30"/>
        <v/>
      </c>
      <c r="AM447" s="240" t="str">
        <f t="shared" si="31"/>
        <v/>
      </c>
      <c r="AN447" s="242" t="str">
        <f t="shared" si="32"/>
        <v/>
      </c>
      <c r="AO447" s="240" t="str">
        <f t="shared" si="33"/>
        <v/>
      </c>
      <c r="AP447" s="242" t="str">
        <f t="shared" si="34"/>
        <v/>
      </c>
    </row>
    <row r="448" spans="1:42" ht="23" customHeight="1">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s="81" t="str">
        <f>IF(M448="",IFERROR(VLOOKUP($U448,scriv!$C$2:$AK$802,32,FALSE),""),M448)</f>
        <v/>
      </c>
      <c r="AI448" s="81" t="str">
        <f>IF(N448="",IFERROR(VLOOKUP($U448,scriv!$C$2:$AK$802,33,FALSE),""),N448)</f>
        <v/>
      </c>
      <c r="AJ448" s="81" t="str">
        <f>IF(O448="",IFERROR(VLOOKUP($U448,scriv!$C$2:$AK$802,34,FALSE),""),O448)</f>
        <v/>
      </c>
      <c r="AK448" s="81" t="str">
        <f>IF(P448="",IFERROR(VLOOKUP($U448,scriv!$C$2:$AK$802,35,FALSE),""),P448)</f>
        <v/>
      </c>
      <c r="AL448" s="242" t="str">
        <f t="shared" si="30"/>
        <v/>
      </c>
      <c r="AM448" s="240" t="str">
        <f t="shared" si="31"/>
        <v/>
      </c>
      <c r="AN448" s="242" t="str">
        <f t="shared" si="32"/>
        <v/>
      </c>
      <c r="AO448" s="240" t="str">
        <f t="shared" si="33"/>
        <v/>
      </c>
      <c r="AP448" s="242" t="str">
        <f t="shared" si="34"/>
        <v/>
      </c>
    </row>
    <row r="449" spans="1:42" ht="23" customHeight="1">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s="81" t="str">
        <f>IF(M449="",IFERROR(VLOOKUP($U449,scriv!$C$2:$AK$802,32,FALSE),""),M449)</f>
        <v/>
      </c>
      <c r="AI449" s="81" t="str">
        <f>IF(N449="",IFERROR(VLOOKUP($U449,scriv!$C$2:$AK$802,33,FALSE),""),N449)</f>
        <v/>
      </c>
      <c r="AJ449" s="81" t="str">
        <f>IF(O449="",IFERROR(VLOOKUP($U449,scriv!$C$2:$AK$802,34,FALSE),""),O449)</f>
        <v/>
      </c>
      <c r="AK449" s="81" t="str">
        <f>IF(P449="",IFERROR(VLOOKUP($U449,scriv!$C$2:$AK$802,35,FALSE),""),P449)</f>
        <v/>
      </c>
      <c r="AL449" s="242" t="str">
        <f t="shared" si="30"/>
        <v/>
      </c>
      <c r="AM449" s="240" t="str">
        <f t="shared" si="31"/>
        <v/>
      </c>
      <c r="AN449" s="242" t="str">
        <f t="shared" si="32"/>
        <v/>
      </c>
      <c r="AO449" s="240" t="str">
        <f t="shared" si="33"/>
        <v/>
      </c>
      <c r="AP449" s="242" t="str">
        <f t="shared" si="34"/>
        <v/>
      </c>
    </row>
    <row r="450" spans="1:42" ht="23" customHeight="1">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s="81" t="str">
        <f>IF(M450="",IFERROR(VLOOKUP($U450,scriv!$C$2:$AK$802,32,FALSE),""),M450)</f>
        <v/>
      </c>
      <c r="AI450" s="81" t="str">
        <f>IF(N450="",IFERROR(VLOOKUP($U450,scriv!$C$2:$AK$802,33,FALSE),""),N450)</f>
        <v/>
      </c>
      <c r="AJ450" s="81" t="str">
        <f>IF(O450="",IFERROR(VLOOKUP($U450,scriv!$C$2:$AK$802,34,FALSE),""),O450)</f>
        <v/>
      </c>
      <c r="AK450" s="81" t="str">
        <f>IF(P450="",IFERROR(VLOOKUP($U450,scriv!$C$2:$AK$802,35,FALSE),""),P450)</f>
        <v/>
      </c>
      <c r="AL450" s="242" t="str">
        <f t="shared" si="30"/>
        <v/>
      </c>
      <c r="AM450" s="240" t="str">
        <f t="shared" si="31"/>
        <v/>
      </c>
      <c r="AN450" s="242" t="str">
        <f t="shared" si="32"/>
        <v/>
      </c>
      <c r="AO450" s="240" t="str">
        <f t="shared" si="33"/>
        <v/>
      </c>
      <c r="AP450" s="242" t="str">
        <f t="shared" si="34"/>
        <v/>
      </c>
    </row>
    <row r="451" spans="1:42" ht="23" customHeight="1">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s="81" t="str">
        <f>IF(M451="",IFERROR(VLOOKUP($U451,scriv!$C$2:$AK$802,32,FALSE),""),M451)</f>
        <v/>
      </c>
      <c r="AI451" s="81" t="str">
        <f>IF(N451="",IFERROR(VLOOKUP($U451,scriv!$C$2:$AK$802,33,FALSE),""),N451)</f>
        <v/>
      </c>
      <c r="AJ451" s="81" t="str">
        <f>IF(O451="",IFERROR(VLOOKUP($U451,scriv!$C$2:$AK$802,34,FALSE),""),O451)</f>
        <v/>
      </c>
      <c r="AK451" s="81" t="str">
        <f>IF(P451="",IFERROR(VLOOKUP($U451,scriv!$C$2:$AK$802,35,FALSE),""),P451)</f>
        <v/>
      </c>
      <c r="AL451" s="242" t="str">
        <f t="shared" si="30"/>
        <v/>
      </c>
      <c r="AM451" s="240" t="str">
        <f t="shared" si="31"/>
        <v/>
      </c>
      <c r="AN451" s="242" t="str">
        <f t="shared" si="32"/>
        <v/>
      </c>
      <c r="AO451" s="240" t="str">
        <f t="shared" si="33"/>
        <v/>
      </c>
      <c r="AP451" s="242" t="str">
        <f t="shared" si="34"/>
        <v/>
      </c>
    </row>
    <row r="452" spans="1:42" ht="23" customHeight="1">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s="81" t="str">
        <f>IF(M452="",IFERROR(VLOOKUP($U452,scriv!$C$2:$AK$802,32,FALSE),""),M452)</f>
        <v/>
      </c>
      <c r="AI452" s="81" t="str">
        <f>IF(N452="",IFERROR(VLOOKUP($U452,scriv!$C$2:$AK$802,33,FALSE),""),N452)</f>
        <v/>
      </c>
      <c r="AJ452" s="81" t="str">
        <f>IF(O452="",IFERROR(VLOOKUP($U452,scriv!$C$2:$AK$802,34,FALSE),""),O452)</f>
        <v/>
      </c>
      <c r="AK452" s="81" t="str">
        <f>IF(P452="",IFERROR(VLOOKUP($U452,scriv!$C$2:$AK$802,35,FALSE),""),P452)</f>
        <v/>
      </c>
      <c r="AL452" s="242" t="str">
        <f t="shared" si="30"/>
        <v/>
      </c>
      <c r="AM452" s="240" t="str">
        <f t="shared" si="31"/>
        <v/>
      </c>
      <c r="AN452" s="242" t="str">
        <f t="shared" si="32"/>
        <v/>
      </c>
      <c r="AO452" s="240" t="str">
        <f t="shared" si="33"/>
        <v/>
      </c>
      <c r="AP452" s="242" t="str">
        <f t="shared" si="34"/>
        <v/>
      </c>
    </row>
    <row r="453" spans="1:42" ht="23" customHeight="1">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s="81" t="str">
        <f>IF(M453="",IFERROR(VLOOKUP($U453,scriv!$C$2:$AK$802,32,FALSE),""),M453)</f>
        <v/>
      </c>
      <c r="AI453" s="81" t="str">
        <f>IF(N453="",IFERROR(VLOOKUP($U453,scriv!$C$2:$AK$802,33,FALSE),""),N453)</f>
        <v/>
      </c>
      <c r="AJ453" s="81" t="str">
        <f>IF(O453="",IFERROR(VLOOKUP($U453,scriv!$C$2:$AK$802,34,FALSE),""),O453)</f>
        <v/>
      </c>
      <c r="AK453" s="81" t="str">
        <f>IF(P453="",IFERROR(VLOOKUP($U453,scriv!$C$2:$AK$802,35,FALSE),""),P453)</f>
        <v/>
      </c>
      <c r="AL453" s="242" t="str">
        <f t="shared" ref="AL453:AL516" si="35">SUBSTITUTE(SUBSTITUTE(SUBSTITUTE(SUBSTITUTE(SUBSTITUTE(SUBSTITUTE(SUBSTITUTE(SUBSTITUTE(SUBSTITUTE(SUBSTITUTE(SUBSTITUTE(SUBSTITUTE(
C453,
":",""),
".",""),
"/",""),
"|",""),
",",""),
" ",""),
"'",""),
"(",""),
")",""),
"&amp;",""),
"!",""),
"?","")</f>
        <v/>
      </c>
      <c r="AM453" s="240" t="str">
        <f t="shared" ref="AM453:AM516" si="36">SUBSTITUTE(SUBSTITUTE(SUBSTITUTE(SUBSTITUTE(SUBSTITUTE(SUBSTITUTE(SUBSTITUTE(SUBSTITUTE(SUBSTITUTE(SUBSTITUTE(SUBSTITUTE(SUBSTITUTE(
U453,
":",""),
".",""),
"/",""),
"|",""),
",",""),
" ",""),
"'",""),
"(",""),
")",""),
"&amp;",""),
"!",""),
"?","")</f>
        <v/>
      </c>
      <c r="AN453" s="242" t="str">
        <f t="shared" ref="AN453:AN516" si="37">IF(G453&lt;&gt;"",SUBSTITUTE(SUBSTITUTE(SUBSTITUTE(SUBSTITUTE(SUBSTITUTE(SUBSTITUTE(SUBSTITUTE(SUBSTITUTE(SUBSTITUTE(SUBSTITUTE(SUBSTITUTE(SUBSTITUTE(
G453,
":",""),
".",""),
"/",""),
"|",""),
",",""),
" ",""),
"'",""),
"(",""),
")",""),
"&amp;",""),
"!",""),
"?",""),
IF(H453&lt;&gt;"",AM453,""))</f>
        <v/>
      </c>
      <c r="AO453" s="240" t="str">
        <f t="shared" ref="AO453:AO516" si="38">SUBSTITUTE(SUBSTITUTE(SUBSTITUTE(SUBSTITUTE(SUBSTITUTE(SUBSTITUTE(SUBSTITUTE(SUBSTITUTE(SUBSTITUTE(SUBSTITUTE(SUBSTITUTE(SUBSTITUTE(
H453,
":",""),
".",""),
"/",""),
"|",""),
",",""),
" ",""),
"'",""),
"(",""),
")",""),
"&amp;",""),
"!",""),
"?","")</f>
        <v/>
      </c>
      <c r="AP453" s="242" t="str">
        <f t="shared" ref="AP453:AP516" si="39">SUBSTITUTE(SUBSTITUTE(SUBSTITUTE(SUBSTITUTE(SUBSTITUTE(SUBSTITUTE(SUBSTITUTE(SUBSTITUTE(SUBSTITUTE(SUBSTITUTE(SUBSTITUTE(
F453,
":",""),
".",""),
"/",""),
"|",""),
",",""),
"'",""),
"(",""),
")",""),
"&amp;",""),
"!",""),
"?","")</f>
        <v/>
      </c>
    </row>
    <row r="454" spans="1:42" ht="23" customHeight="1">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s="81" t="str">
        <f>IF(M454="",IFERROR(VLOOKUP($U454,scriv!$C$2:$AK$802,32,FALSE),""),M454)</f>
        <v/>
      </c>
      <c r="AI454" s="81" t="str">
        <f>IF(N454="",IFERROR(VLOOKUP($U454,scriv!$C$2:$AK$802,33,FALSE),""),N454)</f>
        <v/>
      </c>
      <c r="AJ454" s="81" t="str">
        <f>IF(O454="",IFERROR(VLOOKUP($U454,scriv!$C$2:$AK$802,34,FALSE),""),O454)</f>
        <v/>
      </c>
      <c r="AK454" s="81" t="str">
        <f>IF(P454="",IFERROR(VLOOKUP($U454,scriv!$C$2:$AK$802,35,FALSE),""),P454)</f>
        <v/>
      </c>
      <c r="AL454" s="242" t="str">
        <f t="shared" si="35"/>
        <v/>
      </c>
      <c r="AM454" s="240" t="str">
        <f t="shared" si="36"/>
        <v/>
      </c>
      <c r="AN454" s="242" t="str">
        <f t="shared" si="37"/>
        <v/>
      </c>
      <c r="AO454" s="240" t="str">
        <f t="shared" si="38"/>
        <v/>
      </c>
      <c r="AP454" s="242" t="str">
        <f t="shared" si="39"/>
        <v/>
      </c>
    </row>
    <row r="455" spans="1:42" ht="23" customHeight="1">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s="81" t="str">
        <f>IF(M455="",IFERROR(VLOOKUP($U455,scriv!$C$2:$AK$802,32,FALSE),""),M455)</f>
        <v/>
      </c>
      <c r="AI455" s="81" t="str">
        <f>IF(N455="",IFERROR(VLOOKUP($U455,scriv!$C$2:$AK$802,33,FALSE),""),N455)</f>
        <v/>
      </c>
      <c r="AJ455" s="81" t="str">
        <f>IF(O455="",IFERROR(VLOOKUP($U455,scriv!$C$2:$AK$802,34,FALSE),""),O455)</f>
        <v/>
      </c>
      <c r="AK455" s="81" t="str">
        <f>IF(P455="",IFERROR(VLOOKUP($U455,scriv!$C$2:$AK$802,35,FALSE),""),P455)</f>
        <v/>
      </c>
      <c r="AL455" s="242" t="str">
        <f t="shared" si="35"/>
        <v/>
      </c>
      <c r="AM455" s="240" t="str">
        <f t="shared" si="36"/>
        <v/>
      </c>
      <c r="AN455" s="242" t="str">
        <f t="shared" si="37"/>
        <v/>
      </c>
      <c r="AO455" s="240" t="str">
        <f t="shared" si="38"/>
        <v/>
      </c>
      <c r="AP455" s="242" t="str">
        <f t="shared" si="39"/>
        <v/>
      </c>
    </row>
    <row r="456" spans="1:42" ht="23" customHeight="1">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s="81" t="str">
        <f>IF(M456="",IFERROR(VLOOKUP($U456,scriv!$C$2:$AK$802,32,FALSE),""),M456)</f>
        <v/>
      </c>
      <c r="AI456" s="81" t="str">
        <f>IF(N456="",IFERROR(VLOOKUP($U456,scriv!$C$2:$AK$802,33,FALSE),""),N456)</f>
        <v/>
      </c>
      <c r="AJ456" s="81" t="str">
        <f>IF(O456="",IFERROR(VLOOKUP($U456,scriv!$C$2:$AK$802,34,FALSE),""),O456)</f>
        <v/>
      </c>
      <c r="AK456" s="81" t="str">
        <f>IF(P456="",IFERROR(VLOOKUP($U456,scriv!$C$2:$AK$802,35,FALSE),""),P456)</f>
        <v/>
      </c>
      <c r="AL456" s="242" t="str">
        <f t="shared" si="35"/>
        <v/>
      </c>
      <c r="AM456" s="240" t="str">
        <f t="shared" si="36"/>
        <v/>
      </c>
      <c r="AN456" s="242" t="str">
        <f t="shared" si="37"/>
        <v/>
      </c>
      <c r="AO456" s="240" t="str">
        <f t="shared" si="38"/>
        <v/>
      </c>
      <c r="AP456" s="242" t="str">
        <f t="shared" si="39"/>
        <v/>
      </c>
    </row>
    <row r="457" spans="1:42" ht="23" customHeight="1">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s="81" t="str">
        <f>IF(M457="",IFERROR(VLOOKUP($U457,scriv!$C$2:$AK$802,32,FALSE),""),M457)</f>
        <v/>
      </c>
      <c r="AI457" s="81" t="str">
        <f>IF(N457="",IFERROR(VLOOKUP($U457,scriv!$C$2:$AK$802,33,FALSE),""),N457)</f>
        <v/>
      </c>
      <c r="AJ457" s="81" t="str">
        <f>IF(O457="",IFERROR(VLOOKUP($U457,scriv!$C$2:$AK$802,34,FALSE),""),O457)</f>
        <v/>
      </c>
      <c r="AK457" s="81" t="str">
        <f>IF(P457="",IFERROR(VLOOKUP($U457,scriv!$C$2:$AK$802,35,FALSE),""),P457)</f>
        <v/>
      </c>
      <c r="AL457" s="242" t="str">
        <f t="shared" si="35"/>
        <v/>
      </c>
      <c r="AM457" s="240" t="str">
        <f t="shared" si="36"/>
        <v/>
      </c>
      <c r="AN457" s="242" t="str">
        <f t="shared" si="37"/>
        <v/>
      </c>
      <c r="AO457" s="240" t="str">
        <f t="shared" si="38"/>
        <v/>
      </c>
      <c r="AP457" s="242" t="str">
        <f t="shared" si="39"/>
        <v/>
      </c>
    </row>
    <row r="458" spans="1:42" ht="23" customHeight="1">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s="81" t="str">
        <f>IF(M458="",IFERROR(VLOOKUP($U458,scriv!$C$2:$AK$802,32,FALSE),""),M458)</f>
        <v/>
      </c>
      <c r="AI458" s="81" t="str">
        <f>IF(N458="",IFERROR(VLOOKUP($U458,scriv!$C$2:$AK$802,33,FALSE),""),N458)</f>
        <v/>
      </c>
      <c r="AJ458" s="81" t="str">
        <f>IF(O458="",IFERROR(VLOOKUP($U458,scriv!$C$2:$AK$802,34,FALSE),""),O458)</f>
        <v/>
      </c>
      <c r="AK458" s="81" t="str">
        <f>IF(P458="",IFERROR(VLOOKUP($U458,scriv!$C$2:$AK$802,35,FALSE),""),P458)</f>
        <v/>
      </c>
      <c r="AL458" s="242" t="str">
        <f t="shared" si="35"/>
        <v/>
      </c>
      <c r="AM458" s="240" t="str">
        <f t="shared" si="36"/>
        <v/>
      </c>
      <c r="AN458" s="242" t="str">
        <f t="shared" si="37"/>
        <v/>
      </c>
      <c r="AO458" s="240" t="str">
        <f t="shared" si="38"/>
        <v/>
      </c>
      <c r="AP458" s="242" t="str">
        <f t="shared" si="39"/>
        <v/>
      </c>
    </row>
    <row r="459" spans="1:42" ht="23" customHeight="1">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s="81" t="str">
        <f>IF(M459="",IFERROR(VLOOKUP($U459,scriv!$C$2:$AK$802,32,FALSE),""),M459)</f>
        <v/>
      </c>
      <c r="AI459" s="81" t="str">
        <f>IF(N459="",IFERROR(VLOOKUP($U459,scriv!$C$2:$AK$802,33,FALSE),""),N459)</f>
        <v/>
      </c>
      <c r="AJ459" s="81" t="str">
        <f>IF(O459="",IFERROR(VLOOKUP($U459,scriv!$C$2:$AK$802,34,FALSE),""),O459)</f>
        <v/>
      </c>
      <c r="AK459" s="81" t="str">
        <f>IF(P459="",IFERROR(VLOOKUP($U459,scriv!$C$2:$AK$802,35,FALSE),""),P459)</f>
        <v/>
      </c>
      <c r="AL459" s="242" t="str">
        <f t="shared" si="35"/>
        <v/>
      </c>
      <c r="AM459" s="240" t="str">
        <f t="shared" si="36"/>
        <v/>
      </c>
      <c r="AN459" s="242" t="str">
        <f t="shared" si="37"/>
        <v/>
      </c>
      <c r="AO459" s="240" t="str">
        <f t="shared" si="38"/>
        <v/>
      </c>
      <c r="AP459" s="242" t="str">
        <f t="shared" si="39"/>
        <v/>
      </c>
    </row>
    <row r="460" spans="1:42" ht="23" customHeight="1">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s="81" t="str">
        <f>IF(M460="",IFERROR(VLOOKUP($U460,scriv!$C$2:$AK$802,32,FALSE),""),M460)</f>
        <v/>
      </c>
      <c r="AI460" s="81" t="str">
        <f>IF(N460="",IFERROR(VLOOKUP($U460,scriv!$C$2:$AK$802,33,FALSE),""),N460)</f>
        <v/>
      </c>
      <c r="AJ460" s="81" t="str">
        <f>IF(O460="",IFERROR(VLOOKUP($U460,scriv!$C$2:$AK$802,34,FALSE),""),O460)</f>
        <v/>
      </c>
      <c r="AK460" s="81" t="str">
        <f>IF(P460="",IFERROR(VLOOKUP($U460,scriv!$C$2:$AK$802,35,FALSE),""),P460)</f>
        <v/>
      </c>
      <c r="AL460" s="242" t="str">
        <f t="shared" si="35"/>
        <v/>
      </c>
      <c r="AM460" s="240" t="str">
        <f t="shared" si="36"/>
        <v/>
      </c>
      <c r="AN460" s="242" t="str">
        <f t="shared" si="37"/>
        <v/>
      </c>
      <c r="AO460" s="240" t="str">
        <f t="shared" si="38"/>
        <v/>
      </c>
      <c r="AP460" s="242" t="str">
        <f t="shared" si="39"/>
        <v/>
      </c>
    </row>
    <row r="461" spans="1:42" ht="23" customHeight="1">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s="81" t="str">
        <f>IF(M461="",IFERROR(VLOOKUP($U461,scriv!$C$2:$AK$802,32,FALSE),""),M461)</f>
        <v/>
      </c>
      <c r="AI461" s="81" t="str">
        <f>IF(N461="",IFERROR(VLOOKUP($U461,scriv!$C$2:$AK$802,33,FALSE),""),N461)</f>
        <v/>
      </c>
      <c r="AJ461" s="81" t="str">
        <f>IF(O461="",IFERROR(VLOOKUP($U461,scriv!$C$2:$AK$802,34,FALSE),""),O461)</f>
        <v/>
      </c>
      <c r="AK461" s="81" t="str">
        <f>IF(P461="",IFERROR(VLOOKUP($U461,scriv!$C$2:$AK$802,35,FALSE),""),P461)</f>
        <v/>
      </c>
      <c r="AL461" s="242" t="str">
        <f t="shared" si="35"/>
        <v/>
      </c>
      <c r="AM461" s="240" t="str">
        <f t="shared" si="36"/>
        <v/>
      </c>
      <c r="AN461" s="242" t="str">
        <f t="shared" si="37"/>
        <v/>
      </c>
      <c r="AO461" s="240" t="str">
        <f t="shared" si="38"/>
        <v/>
      </c>
      <c r="AP461" s="242" t="str">
        <f t="shared" si="39"/>
        <v/>
      </c>
    </row>
    <row r="462" spans="1:42" ht="23" customHeight="1">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s="81" t="str">
        <f>IF(M462="",IFERROR(VLOOKUP($U462,scriv!$C$2:$AK$802,32,FALSE),""),M462)</f>
        <v/>
      </c>
      <c r="AI462" s="81" t="str">
        <f>IF(N462="",IFERROR(VLOOKUP($U462,scriv!$C$2:$AK$802,33,FALSE),""),N462)</f>
        <v/>
      </c>
      <c r="AJ462" s="81" t="str">
        <f>IF(O462="",IFERROR(VLOOKUP($U462,scriv!$C$2:$AK$802,34,FALSE),""),O462)</f>
        <v/>
      </c>
      <c r="AK462" s="81" t="str">
        <f>IF(P462="",IFERROR(VLOOKUP($U462,scriv!$C$2:$AK$802,35,FALSE),""),P462)</f>
        <v/>
      </c>
      <c r="AL462" s="242" t="str">
        <f t="shared" si="35"/>
        <v/>
      </c>
      <c r="AM462" s="240" t="str">
        <f t="shared" si="36"/>
        <v/>
      </c>
      <c r="AN462" s="242" t="str">
        <f t="shared" si="37"/>
        <v/>
      </c>
      <c r="AO462" s="240" t="str">
        <f t="shared" si="38"/>
        <v/>
      </c>
      <c r="AP462" s="242" t="str">
        <f t="shared" si="39"/>
        <v/>
      </c>
    </row>
    <row r="463" spans="1:42" ht="23" customHeight="1">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s="81" t="str">
        <f>IF(M463="",IFERROR(VLOOKUP($U463,scriv!$C$2:$AK$802,32,FALSE),""),M463)</f>
        <v/>
      </c>
      <c r="AI463" s="81" t="str">
        <f>IF(N463="",IFERROR(VLOOKUP($U463,scriv!$C$2:$AK$802,33,FALSE),""),N463)</f>
        <v/>
      </c>
      <c r="AJ463" s="81" t="str">
        <f>IF(O463="",IFERROR(VLOOKUP($U463,scriv!$C$2:$AK$802,34,FALSE),""),O463)</f>
        <v/>
      </c>
      <c r="AK463" s="81" t="str">
        <f>IF(P463="",IFERROR(VLOOKUP($U463,scriv!$C$2:$AK$802,35,FALSE),""),P463)</f>
        <v/>
      </c>
      <c r="AL463" s="242" t="str">
        <f t="shared" si="35"/>
        <v/>
      </c>
      <c r="AM463" s="240" t="str">
        <f t="shared" si="36"/>
        <v/>
      </c>
      <c r="AN463" s="242" t="str">
        <f t="shared" si="37"/>
        <v/>
      </c>
      <c r="AO463" s="240" t="str">
        <f t="shared" si="38"/>
        <v/>
      </c>
      <c r="AP463" s="242" t="str">
        <f t="shared" si="39"/>
        <v/>
      </c>
    </row>
    <row r="464" spans="1:42" ht="23" customHeight="1">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s="81" t="str">
        <f>IF(M464="",IFERROR(VLOOKUP($U464,scriv!$C$2:$AK$802,32,FALSE),""),M464)</f>
        <v/>
      </c>
      <c r="AI464" s="81" t="str">
        <f>IF(N464="",IFERROR(VLOOKUP($U464,scriv!$C$2:$AK$802,33,FALSE),""),N464)</f>
        <v/>
      </c>
      <c r="AJ464" s="81" t="str">
        <f>IF(O464="",IFERROR(VLOOKUP($U464,scriv!$C$2:$AK$802,34,FALSE),""),O464)</f>
        <v/>
      </c>
      <c r="AK464" s="81" t="str">
        <f>IF(P464="",IFERROR(VLOOKUP($U464,scriv!$C$2:$AK$802,35,FALSE),""),P464)</f>
        <v/>
      </c>
      <c r="AL464" s="242" t="str">
        <f t="shared" si="35"/>
        <v/>
      </c>
      <c r="AM464" s="240" t="str">
        <f t="shared" si="36"/>
        <v/>
      </c>
      <c r="AN464" s="242" t="str">
        <f t="shared" si="37"/>
        <v/>
      </c>
      <c r="AO464" s="240" t="str">
        <f t="shared" si="38"/>
        <v/>
      </c>
      <c r="AP464" s="242" t="str">
        <f t="shared" si="39"/>
        <v/>
      </c>
    </row>
    <row r="465" spans="1:42" ht="23" customHeight="1">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s="81" t="str">
        <f>IF(M465="",IFERROR(VLOOKUP($U465,scriv!$C$2:$AK$802,32,FALSE),""),M465)</f>
        <v/>
      </c>
      <c r="AI465" s="81" t="str">
        <f>IF(N465="",IFERROR(VLOOKUP($U465,scriv!$C$2:$AK$802,33,FALSE),""),N465)</f>
        <v/>
      </c>
      <c r="AJ465" s="81" t="str">
        <f>IF(O465="",IFERROR(VLOOKUP($U465,scriv!$C$2:$AK$802,34,FALSE),""),O465)</f>
        <v/>
      </c>
      <c r="AK465" s="81" t="str">
        <f>IF(P465="",IFERROR(VLOOKUP($U465,scriv!$C$2:$AK$802,35,FALSE),""),P465)</f>
        <v/>
      </c>
      <c r="AL465" s="242" t="str">
        <f t="shared" si="35"/>
        <v/>
      </c>
      <c r="AM465" s="240" t="str">
        <f t="shared" si="36"/>
        <v/>
      </c>
      <c r="AN465" s="242" t="str">
        <f t="shared" si="37"/>
        <v/>
      </c>
      <c r="AO465" s="240" t="str">
        <f t="shared" si="38"/>
        <v/>
      </c>
      <c r="AP465" s="242" t="str">
        <f t="shared" si="39"/>
        <v/>
      </c>
    </row>
    <row r="466" spans="1:42" ht="23" customHeight="1">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s="81" t="str">
        <f>IF(M466="",IFERROR(VLOOKUP($U466,scriv!$C$2:$AK$802,32,FALSE),""),M466)</f>
        <v/>
      </c>
      <c r="AI466" s="81" t="str">
        <f>IF(N466="",IFERROR(VLOOKUP($U466,scriv!$C$2:$AK$802,33,FALSE),""),N466)</f>
        <v/>
      </c>
      <c r="AJ466" s="81" t="str">
        <f>IF(O466="",IFERROR(VLOOKUP($U466,scriv!$C$2:$AK$802,34,FALSE),""),O466)</f>
        <v/>
      </c>
      <c r="AK466" s="81" t="str">
        <f>IF(P466="",IFERROR(VLOOKUP($U466,scriv!$C$2:$AK$802,35,FALSE),""),P466)</f>
        <v/>
      </c>
      <c r="AL466" s="242" t="str">
        <f t="shared" si="35"/>
        <v/>
      </c>
      <c r="AM466" s="240" t="str">
        <f t="shared" si="36"/>
        <v/>
      </c>
      <c r="AN466" s="242" t="str">
        <f t="shared" si="37"/>
        <v/>
      </c>
      <c r="AO466" s="240" t="str">
        <f t="shared" si="38"/>
        <v/>
      </c>
      <c r="AP466" s="242" t="str">
        <f t="shared" si="39"/>
        <v/>
      </c>
    </row>
    <row r="467" spans="1:42" ht="23" customHeight="1">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s="81" t="str">
        <f>IF(M467="",IFERROR(VLOOKUP($U467,scriv!$C$2:$AK$802,32,FALSE),""),M467)</f>
        <v/>
      </c>
      <c r="AI467" s="81" t="str">
        <f>IF(N467="",IFERROR(VLOOKUP($U467,scriv!$C$2:$AK$802,33,FALSE),""),N467)</f>
        <v/>
      </c>
      <c r="AJ467" s="81" t="str">
        <f>IF(O467="",IFERROR(VLOOKUP($U467,scriv!$C$2:$AK$802,34,FALSE),""),O467)</f>
        <v/>
      </c>
      <c r="AK467" s="81" t="str">
        <f>IF(P467="",IFERROR(VLOOKUP($U467,scriv!$C$2:$AK$802,35,FALSE),""),P467)</f>
        <v/>
      </c>
      <c r="AL467" s="242" t="str">
        <f t="shared" si="35"/>
        <v/>
      </c>
      <c r="AM467" s="240" t="str">
        <f t="shared" si="36"/>
        <v/>
      </c>
      <c r="AN467" s="242" t="str">
        <f t="shared" si="37"/>
        <v/>
      </c>
      <c r="AO467" s="240" t="str">
        <f t="shared" si="38"/>
        <v/>
      </c>
      <c r="AP467" s="242" t="str">
        <f t="shared" si="39"/>
        <v/>
      </c>
    </row>
    <row r="468" spans="1:42" ht="23" customHeight="1">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s="81" t="str">
        <f>IF(M468="",IFERROR(VLOOKUP($U468,scriv!$C$2:$AK$802,32,FALSE),""),M468)</f>
        <v/>
      </c>
      <c r="AI468" s="81" t="str">
        <f>IF(N468="",IFERROR(VLOOKUP($U468,scriv!$C$2:$AK$802,33,FALSE),""),N468)</f>
        <v/>
      </c>
      <c r="AJ468" s="81" t="str">
        <f>IF(O468="",IFERROR(VLOOKUP($U468,scriv!$C$2:$AK$802,34,FALSE),""),O468)</f>
        <v/>
      </c>
      <c r="AK468" s="81" t="str">
        <f>IF(P468="",IFERROR(VLOOKUP($U468,scriv!$C$2:$AK$802,35,FALSE),""),P468)</f>
        <v/>
      </c>
      <c r="AL468" s="242" t="str">
        <f t="shared" si="35"/>
        <v/>
      </c>
      <c r="AM468" s="240" t="str">
        <f t="shared" si="36"/>
        <v/>
      </c>
      <c r="AN468" s="242" t="str">
        <f t="shared" si="37"/>
        <v/>
      </c>
      <c r="AO468" s="240" t="str">
        <f t="shared" si="38"/>
        <v/>
      </c>
      <c r="AP468" s="242" t="str">
        <f t="shared" si="39"/>
        <v/>
      </c>
    </row>
    <row r="469" spans="1:42" ht="23" customHeight="1">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s="81" t="str">
        <f>IF(M469="",IFERROR(VLOOKUP($U469,scriv!$C$2:$AK$802,32,FALSE),""),M469)</f>
        <v/>
      </c>
      <c r="AI469" s="81" t="str">
        <f>IF(N469="",IFERROR(VLOOKUP($U469,scriv!$C$2:$AK$802,33,FALSE),""),N469)</f>
        <v/>
      </c>
      <c r="AJ469" s="81" t="str">
        <f>IF(O469="",IFERROR(VLOOKUP($U469,scriv!$C$2:$AK$802,34,FALSE),""),O469)</f>
        <v/>
      </c>
      <c r="AK469" s="81" t="str">
        <f>IF(P469="",IFERROR(VLOOKUP($U469,scriv!$C$2:$AK$802,35,FALSE),""),P469)</f>
        <v/>
      </c>
      <c r="AL469" s="242" t="str">
        <f t="shared" si="35"/>
        <v/>
      </c>
      <c r="AM469" s="240" t="str">
        <f t="shared" si="36"/>
        <v/>
      </c>
      <c r="AN469" s="242" t="str">
        <f t="shared" si="37"/>
        <v/>
      </c>
      <c r="AO469" s="240" t="str">
        <f t="shared" si="38"/>
        <v/>
      </c>
      <c r="AP469" s="242" t="str">
        <f t="shared" si="39"/>
        <v/>
      </c>
    </row>
    <row r="470" spans="1:42" ht="23" customHeight="1">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s="81" t="str">
        <f>IF(M470="",IFERROR(VLOOKUP($U470,scriv!$C$2:$AK$802,32,FALSE),""),M470)</f>
        <v/>
      </c>
      <c r="AI470" s="81" t="str">
        <f>IF(N470="",IFERROR(VLOOKUP($U470,scriv!$C$2:$AK$802,33,FALSE),""),N470)</f>
        <v/>
      </c>
      <c r="AJ470" s="81" t="str">
        <f>IF(O470="",IFERROR(VLOOKUP($U470,scriv!$C$2:$AK$802,34,FALSE),""),O470)</f>
        <v/>
      </c>
      <c r="AK470" s="81" t="str">
        <f>IF(P470="",IFERROR(VLOOKUP($U470,scriv!$C$2:$AK$802,35,FALSE),""),P470)</f>
        <v/>
      </c>
      <c r="AL470" s="242" t="str">
        <f t="shared" si="35"/>
        <v/>
      </c>
      <c r="AM470" s="240" t="str">
        <f t="shared" si="36"/>
        <v/>
      </c>
      <c r="AN470" s="242" t="str">
        <f t="shared" si="37"/>
        <v/>
      </c>
      <c r="AO470" s="240" t="str">
        <f t="shared" si="38"/>
        <v/>
      </c>
      <c r="AP470" s="242" t="str">
        <f t="shared" si="39"/>
        <v/>
      </c>
    </row>
    <row r="471" spans="1:42" ht="23" customHeight="1">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s="81" t="str">
        <f>IF(M471="",IFERROR(VLOOKUP($U471,scriv!$C$2:$AK$802,32,FALSE),""),M471)</f>
        <v/>
      </c>
      <c r="AI471" s="81" t="str">
        <f>IF(N471="",IFERROR(VLOOKUP($U471,scriv!$C$2:$AK$802,33,FALSE),""),N471)</f>
        <v/>
      </c>
      <c r="AJ471" s="81" t="str">
        <f>IF(O471="",IFERROR(VLOOKUP($U471,scriv!$C$2:$AK$802,34,FALSE),""),O471)</f>
        <v/>
      </c>
      <c r="AK471" s="81" t="str">
        <f>IF(P471="",IFERROR(VLOOKUP($U471,scriv!$C$2:$AK$802,35,FALSE),""),P471)</f>
        <v/>
      </c>
      <c r="AL471" s="242" t="str">
        <f t="shared" si="35"/>
        <v/>
      </c>
      <c r="AM471" s="240" t="str">
        <f t="shared" si="36"/>
        <v/>
      </c>
      <c r="AN471" s="242" t="str">
        <f t="shared" si="37"/>
        <v/>
      </c>
      <c r="AO471" s="240" t="str">
        <f t="shared" si="38"/>
        <v/>
      </c>
      <c r="AP471" s="242" t="str">
        <f t="shared" si="39"/>
        <v/>
      </c>
    </row>
    <row r="472" spans="1:42" ht="23" customHeight="1">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s="81" t="str">
        <f>IF(M472="",IFERROR(VLOOKUP($U472,scriv!$C$2:$AK$802,32,FALSE),""),M472)</f>
        <v/>
      </c>
      <c r="AI472" s="81" t="str">
        <f>IF(N472="",IFERROR(VLOOKUP($U472,scriv!$C$2:$AK$802,33,FALSE),""),N472)</f>
        <v/>
      </c>
      <c r="AJ472" s="81" t="str">
        <f>IF(O472="",IFERROR(VLOOKUP($U472,scriv!$C$2:$AK$802,34,FALSE),""),O472)</f>
        <v/>
      </c>
      <c r="AK472" s="81" t="str">
        <f>IF(P472="",IFERROR(VLOOKUP($U472,scriv!$C$2:$AK$802,35,FALSE),""),P472)</f>
        <v/>
      </c>
      <c r="AL472" s="242" t="str">
        <f t="shared" si="35"/>
        <v/>
      </c>
      <c r="AM472" s="240" t="str">
        <f t="shared" si="36"/>
        <v/>
      </c>
      <c r="AN472" s="242" t="str">
        <f t="shared" si="37"/>
        <v/>
      </c>
      <c r="AO472" s="240" t="str">
        <f t="shared" si="38"/>
        <v/>
      </c>
      <c r="AP472" s="242" t="str">
        <f t="shared" si="39"/>
        <v/>
      </c>
    </row>
    <row r="473" spans="1:42" ht="23" customHeight="1">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s="81" t="str">
        <f>IF(M473="",IFERROR(VLOOKUP($U473,scriv!$C$2:$AK$802,32,FALSE),""),M473)</f>
        <v/>
      </c>
      <c r="AI473" s="81" t="str">
        <f>IF(N473="",IFERROR(VLOOKUP($U473,scriv!$C$2:$AK$802,33,FALSE),""),N473)</f>
        <v/>
      </c>
      <c r="AJ473" s="81" t="str">
        <f>IF(O473="",IFERROR(VLOOKUP($U473,scriv!$C$2:$AK$802,34,FALSE),""),O473)</f>
        <v/>
      </c>
      <c r="AK473" s="81" t="str">
        <f>IF(P473="",IFERROR(VLOOKUP($U473,scriv!$C$2:$AK$802,35,FALSE),""),P473)</f>
        <v/>
      </c>
      <c r="AL473" s="242" t="str">
        <f t="shared" si="35"/>
        <v/>
      </c>
      <c r="AM473" s="240" t="str">
        <f t="shared" si="36"/>
        <v/>
      </c>
      <c r="AN473" s="242" t="str">
        <f t="shared" si="37"/>
        <v/>
      </c>
      <c r="AO473" s="240" t="str">
        <f t="shared" si="38"/>
        <v/>
      </c>
      <c r="AP473" s="242" t="str">
        <f t="shared" si="39"/>
        <v/>
      </c>
    </row>
    <row r="474" spans="1:42" ht="23" customHeight="1">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s="81" t="str">
        <f>IF(M474="",IFERROR(VLOOKUP($U474,scriv!$C$2:$AK$802,32,FALSE),""),M474)</f>
        <v/>
      </c>
      <c r="AI474" s="81" t="str">
        <f>IF(N474="",IFERROR(VLOOKUP($U474,scriv!$C$2:$AK$802,33,FALSE),""),N474)</f>
        <v/>
      </c>
      <c r="AJ474" s="81" t="str">
        <f>IF(O474="",IFERROR(VLOOKUP($U474,scriv!$C$2:$AK$802,34,FALSE),""),O474)</f>
        <v/>
      </c>
      <c r="AK474" s="81" t="str">
        <f>IF(P474="",IFERROR(VLOOKUP($U474,scriv!$C$2:$AK$802,35,FALSE),""),P474)</f>
        <v/>
      </c>
      <c r="AL474" s="242" t="str">
        <f t="shared" si="35"/>
        <v/>
      </c>
      <c r="AM474" s="240" t="str">
        <f t="shared" si="36"/>
        <v/>
      </c>
      <c r="AN474" s="242" t="str">
        <f t="shared" si="37"/>
        <v/>
      </c>
      <c r="AO474" s="240" t="str">
        <f t="shared" si="38"/>
        <v/>
      </c>
      <c r="AP474" s="242" t="str">
        <f t="shared" si="39"/>
        <v/>
      </c>
    </row>
    <row r="475" spans="1:42" ht="23" customHeight="1">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s="81" t="str">
        <f>IF(M475="",IFERROR(VLOOKUP($U475,scriv!$C$2:$AK$802,32,FALSE),""),M475)</f>
        <v/>
      </c>
      <c r="AI475" s="81" t="str">
        <f>IF(N475="",IFERROR(VLOOKUP($U475,scriv!$C$2:$AK$802,33,FALSE),""),N475)</f>
        <v/>
      </c>
      <c r="AJ475" s="81" t="str">
        <f>IF(O475="",IFERROR(VLOOKUP($U475,scriv!$C$2:$AK$802,34,FALSE),""),O475)</f>
        <v/>
      </c>
      <c r="AK475" s="81" t="str">
        <f>IF(P475="",IFERROR(VLOOKUP($U475,scriv!$C$2:$AK$802,35,FALSE),""),P475)</f>
        <v/>
      </c>
      <c r="AL475" s="242" t="str">
        <f t="shared" si="35"/>
        <v/>
      </c>
      <c r="AM475" s="240" t="str">
        <f t="shared" si="36"/>
        <v/>
      </c>
      <c r="AN475" s="242" t="str">
        <f t="shared" si="37"/>
        <v/>
      </c>
      <c r="AO475" s="240" t="str">
        <f t="shared" si="38"/>
        <v/>
      </c>
      <c r="AP475" s="242" t="str">
        <f t="shared" si="39"/>
        <v/>
      </c>
    </row>
    <row r="476" spans="1:42" ht="23" customHeight="1">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s="81" t="str">
        <f>IF(M476="",IFERROR(VLOOKUP($U476,scriv!$C$2:$AK$802,32,FALSE),""),M476)</f>
        <v/>
      </c>
      <c r="AI476" s="81" t="str">
        <f>IF(N476="",IFERROR(VLOOKUP($U476,scriv!$C$2:$AK$802,33,FALSE),""),N476)</f>
        <v/>
      </c>
      <c r="AJ476" s="81" t="str">
        <f>IF(O476="",IFERROR(VLOOKUP($U476,scriv!$C$2:$AK$802,34,FALSE),""),O476)</f>
        <v/>
      </c>
      <c r="AK476" s="81" t="str">
        <f>IF(P476="",IFERROR(VLOOKUP($U476,scriv!$C$2:$AK$802,35,FALSE),""),P476)</f>
        <v/>
      </c>
      <c r="AL476" s="242" t="str">
        <f t="shared" si="35"/>
        <v/>
      </c>
      <c r="AM476" s="240" t="str">
        <f t="shared" si="36"/>
        <v/>
      </c>
      <c r="AN476" s="242" t="str">
        <f t="shared" si="37"/>
        <v/>
      </c>
      <c r="AO476" s="240" t="str">
        <f t="shared" si="38"/>
        <v/>
      </c>
      <c r="AP476" s="242" t="str">
        <f t="shared" si="39"/>
        <v/>
      </c>
    </row>
    <row r="477" spans="1:42" ht="23" customHeight="1">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s="81" t="str">
        <f>IF(M477="",IFERROR(VLOOKUP($U477,scriv!$C$2:$AK$802,32,FALSE),""),M477)</f>
        <v/>
      </c>
      <c r="AI477" s="81" t="str">
        <f>IF(N477="",IFERROR(VLOOKUP($U477,scriv!$C$2:$AK$802,33,FALSE),""),N477)</f>
        <v/>
      </c>
      <c r="AJ477" s="81" t="str">
        <f>IF(O477="",IFERROR(VLOOKUP($U477,scriv!$C$2:$AK$802,34,FALSE),""),O477)</f>
        <v/>
      </c>
      <c r="AK477" s="81" t="str">
        <f>IF(P477="",IFERROR(VLOOKUP($U477,scriv!$C$2:$AK$802,35,FALSE),""),P477)</f>
        <v/>
      </c>
      <c r="AL477" s="242" t="str">
        <f t="shared" si="35"/>
        <v/>
      </c>
      <c r="AM477" s="240" t="str">
        <f t="shared" si="36"/>
        <v/>
      </c>
      <c r="AN477" s="242" t="str">
        <f t="shared" si="37"/>
        <v/>
      </c>
      <c r="AO477" s="240" t="str">
        <f t="shared" si="38"/>
        <v/>
      </c>
      <c r="AP477" s="242" t="str">
        <f t="shared" si="39"/>
        <v/>
      </c>
    </row>
    <row r="478" spans="1:42" ht="23" customHeight="1">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s="81" t="str">
        <f>IF(M478="",IFERROR(VLOOKUP($U478,scriv!$C$2:$AK$802,32,FALSE),""),M478)</f>
        <v/>
      </c>
      <c r="AI478" s="81" t="str">
        <f>IF(N478="",IFERROR(VLOOKUP($U478,scriv!$C$2:$AK$802,33,FALSE),""),N478)</f>
        <v/>
      </c>
      <c r="AJ478" s="81" t="str">
        <f>IF(O478="",IFERROR(VLOOKUP($U478,scriv!$C$2:$AK$802,34,FALSE),""),O478)</f>
        <v/>
      </c>
      <c r="AK478" s="81" t="str">
        <f>IF(P478="",IFERROR(VLOOKUP($U478,scriv!$C$2:$AK$802,35,FALSE),""),P478)</f>
        <v/>
      </c>
      <c r="AL478" s="242" t="str">
        <f t="shared" si="35"/>
        <v/>
      </c>
      <c r="AM478" s="240" t="str">
        <f t="shared" si="36"/>
        <v/>
      </c>
      <c r="AN478" s="242" t="str">
        <f t="shared" si="37"/>
        <v/>
      </c>
      <c r="AO478" s="240" t="str">
        <f t="shared" si="38"/>
        <v/>
      </c>
      <c r="AP478" s="242" t="str">
        <f t="shared" si="39"/>
        <v/>
      </c>
    </row>
    <row r="479" spans="1:42" ht="23" customHeight="1">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s="81" t="str">
        <f>IF(M479="",IFERROR(VLOOKUP($U479,scriv!$C$2:$AK$802,32,FALSE),""),M479)</f>
        <v/>
      </c>
      <c r="AI479" s="81" t="str">
        <f>IF(N479="",IFERROR(VLOOKUP($U479,scriv!$C$2:$AK$802,33,FALSE),""),N479)</f>
        <v/>
      </c>
      <c r="AJ479" s="81" t="str">
        <f>IF(O479="",IFERROR(VLOOKUP($U479,scriv!$C$2:$AK$802,34,FALSE),""),O479)</f>
        <v/>
      </c>
      <c r="AK479" s="81" t="str">
        <f>IF(P479="",IFERROR(VLOOKUP($U479,scriv!$C$2:$AK$802,35,FALSE),""),P479)</f>
        <v/>
      </c>
      <c r="AL479" s="242" t="str">
        <f t="shared" si="35"/>
        <v/>
      </c>
      <c r="AM479" s="240" t="str">
        <f t="shared" si="36"/>
        <v/>
      </c>
      <c r="AN479" s="242" t="str">
        <f t="shared" si="37"/>
        <v/>
      </c>
      <c r="AO479" s="240" t="str">
        <f t="shared" si="38"/>
        <v/>
      </c>
      <c r="AP479" s="242" t="str">
        <f t="shared" si="39"/>
        <v/>
      </c>
    </row>
    <row r="480" spans="1:42" ht="23" customHeight="1">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s="81" t="str">
        <f>IF(M480="",IFERROR(VLOOKUP($U480,scriv!$C$2:$AK$802,32,FALSE),""),M480)</f>
        <v/>
      </c>
      <c r="AI480" s="81" t="str">
        <f>IF(N480="",IFERROR(VLOOKUP($U480,scriv!$C$2:$AK$802,33,FALSE),""),N480)</f>
        <v/>
      </c>
      <c r="AJ480" s="81" t="str">
        <f>IF(O480="",IFERROR(VLOOKUP($U480,scriv!$C$2:$AK$802,34,FALSE),""),O480)</f>
        <v/>
      </c>
      <c r="AK480" s="81" t="str">
        <f>IF(P480="",IFERROR(VLOOKUP($U480,scriv!$C$2:$AK$802,35,FALSE),""),P480)</f>
        <v/>
      </c>
      <c r="AL480" s="242" t="str">
        <f t="shared" si="35"/>
        <v/>
      </c>
      <c r="AM480" s="240" t="str">
        <f t="shared" si="36"/>
        <v/>
      </c>
      <c r="AN480" s="242" t="str">
        <f t="shared" si="37"/>
        <v/>
      </c>
      <c r="AO480" s="240" t="str">
        <f t="shared" si="38"/>
        <v/>
      </c>
      <c r="AP480" s="242" t="str">
        <f t="shared" si="39"/>
        <v/>
      </c>
    </row>
    <row r="481" spans="1:42" ht="23" customHeight="1">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s="81" t="str">
        <f>IF(M481="",IFERROR(VLOOKUP($U481,scriv!$C$2:$AK$802,32,FALSE),""),M481)</f>
        <v/>
      </c>
      <c r="AI481" s="81" t="str">
        <f>IF(N481="",IFERROR(VLOOKUP($U481,scriv!$C$2:$AK$802,33,FALSE),""),N481)</f>
        <v/>
      </c>
      <c r="AJ481" s="81" t="str">
        <f>IF(O481="",IFERROR(VLOOKUP($U481,scriv!$C$2:$AK$802,34,FALSE),""),O481)</f>
        <v/>
      </c>
      <c r="AK481" s="81" t="str">
        <f>IF(P481="",IFERROR(VLOOKUP($U481,scriv!$C$2:$AK$802,35,FALSE),""),P481)</f>
        <v/>
      </c>
      <c r="AL481" s="242" t="str">
        <f t="shared" si="35"/>
        <v/>
      </c>
      <c r="AM481" s="240" t="str">
        <f t="shared" si="36"/>
        <v/>
      </c>
      <c r="AN481" s="242" t="str">
        <f t="shared" si="37"/>
        <v/>
      </c>
      <c r="AO481" s="240" t="str">
        <f t="shared" si="38"/>
        <v/>
      </c>
      <c r="AP481" s="242" t="str">
        <f t="shared" si="39"/>
        <v/>
      </c>
    </row>
    <row r="482" spans="1:42" ht="23" customHeight="1">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s="81" t="str">
        <f>IF(M482="",IFERROR(VLOOKUP($U482,scriv!$C$2:$AK$802,32,FALSE),""),M482)</f>
        <v/>
      </c>
      <c r="AI482" s="81" t="str">
        <f>IF(N482="",IFERROR(VLOOKUP($U482,scriv!$C$2:$AK$802,33,FALSE),""),N482)</f>
        <v/>
      </c>
      <c r="AJ482" s="81" t="str">
        <f>IF(O482="",IFERROR(VLOOKUP($U482,scriv!$C$2:$AK$802,34,FALSE),""),O482)</f>
        <v/>
      </c>
      <c r="AK482" s="81" t="str">
        <f>IF(P482="",IFERROR(VLOOKUP($U482,scriv!$C$2:$AK$802,35,FALSE),""),P482)</f>
        <v/>
      </c>
      <c r="AL482" s="242" t="str">
        <f t="shared" si="35"/>
        <v/>
      </c>
      <c r="AM482" s="240" t="str">
        <f t="shared" si="36"/>
        <v/>
      </c>
      <c r="AN482" s="242" t="str">
        <f t="shared" si="37"/>
        <v/>
      </c>
      <c r="AO482" s="240" t="str">
        <f t="shared" si="38"/>
        <v/>
      </c>
      <c r="AP482" s="242" t="str">
        <f t="shared" si="39"/>
        <v/>
      </c>
    </row>
    <row r="483" spans="1:42" ht="23" customHeight="1">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s="81" t="str">
        <f>IF(M483="",IFERROR(VLOOKUP($U483,scriv!$C$2:$AK$802,32,FALSE),""),M483)</f>
        <v/>
      </c>
      <c r="AI483" s="81" t="str">
        <f>IF(N483="",IFERROR(VLOOKUP($U483,scriv!$C$2:$AK$802,33,FALSE),""),N483)</f>
        <v/>
      </c>
      <c r="AJ483" s="81" t="str">
        <f>IF(O483="",IFERROR(VLOOKUP($U483,scriv!$C$2:$AK$802,34,FALSE),""),O483)</f>
        <v/>
      </c>
      <c r="AK483" s="81" t="str">
        <f>IF(P483="",IFERROR(VLOOKUP($U483,scriv!$C$2:$AK$802,35,FALSE),""),P483)</f>
        <v/>
      </c>
      <c r="AL483" s="242" t="str">
        <f t="shared" si="35"/>
        <v/>
      </c>
      <c r="AM483" s="240" t="str">
        <f t="shared" si="36"/>
        <v/>
      </c>
      <c r="AN483" s="242" t="str">
        <f t="shared" si="37"/>
        <v/>
      </c>
      <c r="AO483" s="240" t="str">
        <f t="shared" si="38"/>
        <v/>
      </c>
      <c r="AP483" s="242" t="str">
        <f t="shared" si="39"/>
        <v/>
      </c>
    </row>
    <row r="484" spans="1:42" ht="23" customHeight="1">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s="81" t="str">
        <f>IF(M484="",IFERROR(VLOOKUP($U484,scriv!$C$2:$AK$802,32,FALSE),""),M484)</f>
        <v/>
      </c>
      <c r="AI484" s="81" t="str">
        <f>IF(N484="",IFERROR(VLOOKUP($U484,scriv!$C$2:$AK$802,33,FALSE),""),N484)</f>
        <v/>
      </c>
      <c r="AJ484" s="81" t="str">
        <f>IF(O484="",IFERROR(VLOOKUP($U484,scriv!$C$2:$AK$802,34,FALSE),""),O484)</f>
        <v/>
      </c>
      <c r="AK484" s="81" t="str">
        <f>IF(P484="",IFERROR(VLOOKUP($U484,scriv!$C$2:$AK$802,35,FALSE),""),P484)</f>
        <v/>
      </c>
      <c r="AL484" s="242" t="str">
        <f t="shared" si="35"/>
        <v/>
      </c>
      <c r="AM484" s="240" t="str">
        <f t="shared" si="36"/>
        <v/>
      </c>
      <c r="AN484" s="242" t="str">
        <f t="shared" si="37"/>
        <v/>
      </c>
      <c r="AO484" s="240" t="str">
        <f t="shared" si="38"/>
        <v/>
      </c>
      <c r="AP484" s="242" t="str">
        <f t="shared" si="39"/>
        <v/>
      </c>
    </row>
    <row r="485" spans="1:42" ht="23" customHeight="1">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s="81" t="str">
        <f>IF(M485="",IFERROR(VLOOKUP($U485,scriv!$C$2:$AK$802,32,FALSE),""),M485)</f>
        <v/>
      </c>
      <c r="AI485" s="81" t="str">
        <f>IF(N485="",IFERROR(VLOOKUP($U485,scriv!$C$2:$AK$802,33,FALSE),""),N485)</f>
        <v/>
      </c>
      <c r="AJ485" s="81" t="str">
        <f>IF(O485="",IFERROR(VLOOKUP($U485,scriv!$C$2:$AK$802,34,FALSE),""),O485)</f>
        <v/>
      </c>
      <c r="AK485" s="81" t="str">
        <f>IF(P485="",IFERROR(VLOOKUP($U485,scriv!$C$2:$AK$802,35,FALSE),""),P485)</f>
        <v/>
      </c>
      <c r="AL485" s="242" t="str">
        <f t="shared" si="35"/>
        <v/>
      </c>
      <c r="AM485" s="240" t="str">
        <f t="shared" si="36"/>
        <v/>
      </c>
      <c r="AN485" s="242" t="str">
        <f t="shared" si="37"/>
        <v/>
      </c>
      <c r="AO485" s="240" t="str">
        <f t="shared" si="38"/>
        <v/>
      </c>
      <c r="AP485" s="242" t="str">
        <f t="shared" si="39"/>
        <v/>
      </c>
    </row>
    <row r="486" spans="1:42" ht="23" customHeight="1">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s="81" t="str">
        <f>IF(M486="",IFERROR(VLOOKUP($U486,scriv!$C$2:$AK$802,32,FALSE),""),M486)</f>
        <v/>
      </c>
      <c r="AI486" s="81" t="str">
        <f>IF(N486="",IFERROR(VLOOKUP($U486,scriv!$C$2:$AK$802,33,FALSE),""),N486)</f>
        <v/>
      </c>
      <c r="AJ486" s="81" t="str">
        <f>IF(O486="",IFERROR(VLOOKUP($U486,scriv!$C$2:$AK$802,34,FALSE),""),O486)</f>
        <v/>
      </c>
      <c r="AK486" s="81" t="str">
        <f>IF(P486="",IFERROR(VLOOKUP($U486,scriv!$C$2:$AK$802,35,FALSE),""),P486)</f>
        <v/>
      </c>
      <c r="AL486" s="242" t="str">
        <f t="shared" si="35"/>
        <v/>
      </c>
      <c r="AM486" s="240" t="str">
        <f t="shared" si="36"/>
        <v/>
      </c>
      <c r="AN486" s="242" t="str">
        <f t="shared" si="37"/>
        <v/>
      </c>
      <c r="AO486" s="240" t="str">
        <f t="shared" si="38"/>
        <v/>
      </c>
      <c r="AP486" s="242" t="str">
        <f t="shared" si="39"/>
        <v/>
      </c>
    </row>
    <row r="487" spans="1:42" ht="23" customHeight="1">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s="81" t="str">
        <f>IF(M487="",IFERROR(VLOOKUP($U487,scriv!$C$2:$AK$802,32,FALSE),""),M487)</f>
        <v/>
      </c>
      <c r="AI487" s="81" t="str">
        <f>IF(N487="",IFERROR(VLOOKUP($U487,scriv!$C$2:$AK$802,33,FALSE),""),N487)</f>
        <v/>
      </c>
      <c r="AJ487" s="81" t="str">
        <f>IF(O487="",IFERROR(VLOOKUP($U487,scriv!$C$2:$AK$802,34,FALSE),""),O487)</f>
        <v/>
      </c>
      <c r="AK487" s="81" t="str">
        <f>IF(P487="",IFERROR(VLOOKUP($U487,scriv!$C$2:$AK$802,35,FALSE),""),P487)</f>
        <v/>
      </c>
      <c r="AL487" s="242" t="str">
        <f t="shared" si="35"/>
        <v/>
      </c>
      <c r="AM487" s="240" t="str">
        <f t="shared" si="36"/>
        <v/>
      </c>
      <c r="AN487" s="242" t="str">
        <f t="shared" si="37"/>
        <v/>
      </c>
      <c r="AO487" s="240" t="str">
        <f t="shared" si="38"/>
        <v/>
      </c>
      <c r="AP487" s="242" t="str">
        <f t="shared" si="39"/>
        <v/>
      </c>
    </row>
    <row r="488" spans="1:42" ht="23" customHeight="1">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s="81" t="str">
        <f>IF(M488="",IFERROR(VLOOKUP($U488,scriv!$C$2:$AK$802,32,FALSE),""),M488)</f>
        <v/>
      </c>
      <c r="AI488" s="81" t="str">
        <f>IF(N488="",IFERROR(VLOOKUP($U488,scriv!$C$2:$AK$802,33,FALSE),""),N488)</f>
        <v/>
      </c>
      <c r="AJ488" s="81" t="str">
        <f>IF(O488="",IFERROR(VLOOKUP($U488,scriv!$C$2:$AK$802,34,FALSE),""),O488)</f>
        <v/>
      </c>
      <c r="AK488" s="81" t="str">
        <f>IF(P488="",IFERROR(VLOOKUP($U488,scriv!$C$2:$AK$802,35,FALSE),""),P488)</f>
        <v/>
      </c>
      <c r="AL488" s="242" t="str">
        <f t="shared" si="35"/>
        <v/>
      </c>
      <c r="AM488" s="240" t="str">
        <f t="shared" si="36"/>
        <v/>
      </c>
      <c r="AN488" s="242" t="str">
        <f t="shared" si="37"/>
        <v/>
      </c>
      <c r="AO488" s="240" t="str">
        <f t="shared" si="38"/>
        <v/>
      </c>
      <c r="AP488" s="242" t="str">
        <f t="shared" si="39"/>
        <v/>
      </c>
    </row>
    <row r="489" spans="1:42" ht="23" customHeight="1">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s="81" t="str">
        <f>IF(M489="",IFERROR(VLOOKUP($U489,scriv!$C$2:$AK$802,32,FALSE),""),M489)</f>
        <v/>
      </c>
      <c r="AI489" s="81" t="str">
        <f>IF(N489="",IFERROR(VLOOKUP($U489,scriv!$C$2:$AK$802,33,FALSE),""),N489)</f>
        <v/>
      </c>
      <c r="AJ489" s="81" t="str">
        <f>IF(O489="",IFERROR(VLOOKUP($U489,scriv!$C$2:$AK$802,34,FALSE),""),O489)</f>
        <v/>
      </c>
      <c r="AK489" s="81" t="str">
        <f>IF(P489="",IFERROR(VLOOKUP($U489,scriv!$C$2:$AK$802,35,FALSE),""),P489)</f>
        <v/>
      </c>
      <c r="AL489" s="242" t="str">
        <f t="shared" si="35"/>
        <v/>
      </c>
      <c r="AM489" s="240" t="str">
        <f t="shared" si="36"/>
        <v/>
      </c>
      <c r="AN489" s="242" t="str">
        <f t="shared" si="37"/>
        <v/>
      </c>
      <c r="AO489" s="240" t="str">
        <f t="shared" si="38"/>
        <v/>
      </c>
      <c r="AP489" s="242" t="str">
        <f t="shared" si="39"/>
        <v/>
      </c>
    </row>
    <row r="490" spans="1:42" ht="23" customHeight="1">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s="81" t="str">
        <f>IF(M490="",IFERROR(VLOOKUP($U490,scriv!$C$2:$AK$802,32,FALSE),""),M490)</f>
        <v/>
      </c>
      <c r="AI490" s="81" t="str">
        <f>IF(N490="",IFERROR(VLOOKUP($U490,scriv!$C$2:$AK$802,33,FALSE),""),N490)</f>
        <v/>
      </c>
      <c r="AJ490" s="81" t="str">
        <f>IF(O490="",IFERROR(VLOOKUP($U490,scriv!$C$2:$AK$802,34,FALSE),""),O490)</f>
        <v/>
      </c>
      <c r="AK490" s="81" t="str">
        <f>IF(P490="",IFERROR(VLOOKUP($U490,scriv!$C$2:$AK$802,35,FALSE),""),P490)</f>
        <v/>
      </c>
      <c r="AL490" s="242" t="str">
        <f t="shared" si="35"/>
        <v/>
      </c>
      <c r="AM490" s="240" t="str">
        <f t="shared" si="36"/>
        <v/>
      </c>
      <c r="AN490" s="242" t="str">
        <f t="shared" si="37"/>
        <v/>
      </c>
      <c r="AO490" s="240" t="str">
        <f t="shared" si="38"/>
        <v/>
      </c>
      <c r="AP490" s="242" t="str">
        <f t="shared" si="39"/>
        <v/>
      </c>
    </row>
    <row r="491" spans="1:42" ht="23" customHeight="1">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s="81" t="str">
        <f>IF(M491="",IFERROR(VLOOKUP($U491,scriv!$C$2:$AK$802,32,FALSE),""),M491)</f>
        <v/>
      </c>
      <c r="AI491" s="81" t="str">
        <f>IF(N491="",IFERROR(VLOOKUP($U491,scriv!$C$2:$AK$802,33,FALSE),""),N491)</f>
        <v/>
      </c>
      <c r="AJ491" s="81" t="str">
        <f>IF(O491="",IFERROR(VLOOKUP($U491,scriv!$C$2:$AK$802,34,FALSE),""),O491)</f>
        <v/>
      </c>
      <c r="AK491" s="81" t="str">
        <f>IF(P491="",IFERROR(VLOOKUP($U491,scriv!$C$2:$AK$802,35,FALSE),""),P491)</f>
        <v/>
      </c>
      <c r="AL491" s="242" t="str">
        <f t="shared" si="35"/>
        <v/>
      </c>
      <c r="AM491" s="240" t="str">
        <f t="shared" si="36"/>
        <v/>
      </c>
      <c r="AN491" s="242" t="str">
        <f t="shared" si="37"/>
        <v/>
      </c>
      <c r="AO491" s="240" t="str">
        <f t="shared" si="38"/>
        <v/>
      </c>
      <c r="AP491" s="242" t="str">
        <f t="shared" si="39"/>
        <v/>
      </c>
    </row>
    <row r="492" spans="1:42" ht="23" customHeight="1">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s="81" t="str">
        <f>IF(M492="",IFERROR(VLOOKUP($U492,scriv!$C$2:$AK$802,32,FALSE),""),M492)</f>
        <v/>
      </c>
      <c r="AI492" s="81" t="str">
        <f>IF(N492="",IFERROR(VLOOKUP($U492,scriv!$C$2:$AK$802,33,FALSE),""),N492)</f>
        <v/>
      </c>
      <c r="AJ492" s="81" t="str">
        <f>IF(O492="",IFERROR(VLOOKUP($U492,scriv!$C$2:$AK$802,34,FALSE),""),O492)</f>
        <v/>
      </c>
      <c r="AK492" s="81" t="str">
        <f>IF(P492="",IFERROR(VLOOKUP($U492,scriv!$C$2:$AK$802,35,FALSE),""),P492)</f>
        <v/>
      </c>
      <c r="AL492" s="242" t="str">
        <f t="shared" si="35"/>
        <v/>
      </c>
      <c r="AM492" s="240" t="str">
        <f t="shared" si="36"/>
        <v/>
      </c>
      <c r="AN492" s="242" t="str">
        <f t="shared" si="37"/>
        <v/>
      </c>
      <c r="AO492" s="240" t="str">
        <f t="shared" si="38"/>
        <v/>
      </c>
      <c r="AP492" s="242" t="str">
        <f t="shared" si="39"/>
        <v/>
      </c>
    </row>
    <row r="493" spans="1:42" ht="23" customHeight="1">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s="81" t="str">
        <f>IF(M493="",IFERROR(VLOOKUP($U493,scriv!$C$2:$AK$802,32,FALSE),""),M493)</f>
        <v/>
      </c>
      <c r="AI493" s="81" t="str">
        <f>IF(N493="",IFERROR(VLOOKUP($U493,scriv!$C$2:$AK$802,33,FALSE),""),N493)</f>
        <v/>
      </c>
      <c r="AJ493" s="81" t="str">
        <f>IF(O493="",IFERROR(VLOOKUP($U493,scriv!$C$2:$AK$802,34,FALSE),""),O493)</f>
        <v/>
      </c>
      <c r="AK493" s="81" t="str">
        <f>IF(P493="",IFERROR(VLOOKUP($U493,scriv!$C$2:$AK$802,35,FALSE),""),P493)</f>
        <v/>
      </c>
      <c r="AL493" s="242" t="str">
        <f t="shared" si="35"/>
        <v/>
      </c>
      <c r="AM493" s="240" t="str">
        <f t="shared" si="36"/>
        <v/>
      </c>
      <c r="AN493" s="242" t="str">
        <f t="shared" si="37"/>
        <v/>
      </c>
      <c r="AO493" s="240" t="str">
        <f t="shared" si="38"/>
        <v/>
      </c>
      <c r="AP493" s="242" t="str">
        <f t="shared" si="39"/>
        <v/>
      </c>
    </row>
    <row r="494" spans="1:42" ht="23" customHeight="1">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s="81" t="str">
        <f>IF(M494="",IFERROR(VLOOKUP($U494,scriv!$C$2:$AK$802,32,FALSE),""),M494)</f>
        <v/>
      </c>
      <c r="AI494" s="81" t="str">
        <f>IF(N494="",IFERROR(VLOOKUP($U494,scriv!$C$2:$AK$802,33,FALSE),""),N494)</f>
        <v/>
      </c>
      <c r="AJ494" s="81" t="str">
        <f>IF(O494="",IFERROR(VLOOKUP($U494,scriv!$C$2:$AK$802,34,FALSE),""),O494)</f>
        <v/>
      </c>
      <c r="AK494" s="81" t="str">
        <f>IF(P494="",IFERROR(VLOOKUP($U494,scriv!$C$2:$AK$802,35,FALSE),""),P494)</f>
        <v/>
      </c>
      <c r="AL494" s="242" t="str">
        <f t="shared" si="35"/>
        <v/>
      </c>
      <c r="AM494" s="240" t="str">
        <f t="shared" si="36"/>
        <v/>
      </c>
      <c r="AN494" s="242" t="str">
        <f t="shared" si="37"/>
        <v/>
      </c>
      <c r="AO494" s="240" t="str">
        <f t="shared" si="38"/>
        <v/>
      </c>
      <c r="AP494" s="242" t="str">
        <f t="shared" si="39"/>
        <v/>
      </c>
    </row>
    <row r="495" spans="1:42" ht="23" customHeight="1">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s="81" t="str">
        <f>IF(M495="",IFERROR(VLOOKUP($U495,scriv!$C$2:$AK$802,32,FALSE),""),M495)</f>
        <v/>
      </c>
      <c r="AI495" s="81" t="str">
        <f>IF(N495="",IFERROR(VLOOKUP($U495,scriv!$C$2:$AK$802,33,FALSE),""),N495)</f>
        <v/>
      </c>
      <c r="AJ495" s="81" t="str">
        <f>IF(O495="",IFERROR(VLOOKUP($U495,scriv!$C$2:$AK$802,34,FALSE),""),O495)</f>
        <v/>
      </c>
      <c r="AK495" s="81" t="str">
        <f>IF(P495="",IFERROR(VLOOKUP($U495,scriv!$C$2:$AK$802,35,FALSE),""),P495)</f>
        <v/>
      </c>
      <c r="AL495" s="242" t="str">
        <f t="shared" si="35"/>
        <v/>
      </c>
      <c r="AM495" s="240" t="str">
        <f t="shared" si="36"/>
        <v/>
      </c>
      <c r="AN495" s="242" t="str">
        <f t="shared" si="37"/>
        <v/>
      </c>
      <c r="AO495" s="240" t="str">
        <f t="shared" si="38"/>
        <v/>
      </c>
      <c r="AP495" s="242" t="str">
        <f t="shared" si="39"/>
        <v/>
      </c>
    </row>
    <row r="496" spans="1:42" ht="23" customHeight="1">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s="81" t="str">
        <f>IF(M496="",IFERROR(VLOOKUP($U496,scriv!$C$2:$AK$802,32,FALSE),""),M496)</f>
        <v/>
      </c>
      <c r="AI496" s="81" t="str">
        <f>IF(N496="",IFERROR(VLOOKUP($U496,scriv!$C$2:$AK$802,33,FALSE),""),N496)</f>
        <v/>
      </c>
      <c r="AJ496" s="81" t="str">
        <f>IF(O496="",IFERROR(VLOOKUP($U496,scriv!$C$2:$AK$802,34,FALSE),""),O496)</f>
        <v/>
      </c>
      <c r="AK496" s="81" t="str">
        <f>IF(P496="",IFERROR(VLOOKUP($U496,scriv!$C$2:$AK$802,35,FALSE),""),P496)</f>
        <v/>
      </c>
      <c r="AL496" s="242" t="str">
        <f t="shared" si="35"/>
        <v/>
      </c>
      <c r="AM496" s="240" t="str">
        <f t="shared" si="36"/>
        <v/>
      </c>
      <c r="AN496" s="242" t="str">
        <f t="shared" si="37"/>
        <v/>
      </c>
      <c r="AO496" s="240" t="str">
        <f t="shared" si="38"/>
        <v/>
      </c>
      <c r="AP496" s="242" t="str">
        <f t="shared" si="39"/>
        <v/>
      </c>
    </row>
    <row r="497" spans="1:42" ht="23" customHeight="1">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s="81" t="str">
        <f>IF(M497="",IFERROR(VLOOKUP($U497,scriv!$C$2:$AK$802,32,FALSE),""),M497)</f>
        <v/>
      </c>
      <c r="AI497" s="81" t="str">
        <f>IF(N497="",IFERROR(VLOOKUP($U497,scriv!$C$2:$AK$802,33,FALSE),""),N497)</f>
        <v/>
      </c>
      <c r="AJ497" s="81" t="str">
        <f>IF(O497="",IFERROR(VLOOKUP($U497,scriv!$C$2:$AK$802,34,FALSE),""),O497)</f>
        <v/>
      </c>
      <c r="AK497" s="81" t="str">
        <f>IF(P497="",IFERROR(VLOOKUP($U497,scriv!$C$2:$AK$802,35,FALSE),""),P497)</f>
        <v/>
      </c>
      <c r="AL497" s="242" t="str">
        <f t="shared" si="35"/>
        <v/>
      </c>
      <c r="AM497" s="240" t="str">
        <f t="shared" si="36"/>
        <v/>
      </c>
      <c r="AN497" s="242" t="str">
        <f t="shared" si="37"/>
        <v/>
      </c>
      <c r="AO497" s="240" t="str">
        <f t="shared" si="38"/>
        <v/>
      </c>
      <c r="AP497" s="242" t="str">
        <f t="shared" si="39"/>
        <v/>
      </c>
    </row>
    <row r="498" spans="1:42" ht="23" customHeight="1">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s="81" t="str">
        <f>IF(M498="",IFERROR(VLOOKUP($U498,scriv!$C$2:$AK$802,32,FALSE),""),M498)</f>
        <v/>
      </c>
      <c r="AI498" s="81" t="str">
        <f>IF(N498="",IFERROR(VLOOKUP($U498,scriv!$C$2:$AK$802,33,FALSE),""),N498)</f>
        <v/>
      </c>
      <c r="AJ498" s="81" t="str">
        <f>IF(O498="",IFERROR(VLOOKUP($U498,scriv!$C$2:$AK$802,34,FALSE),""),O498)</f>
        <v/>
      </c>
      <c r="AK498" s="81" t="str">
        <f>IF(P498="",IFERROR(VLOOKUP($U498,scriv!$C$2:$AK$802,35,FALSE),""),P498)</f>
        <v/>
      </c>
      <c r="AL498" s="242" t="str">
        <f t="shared" si="35"/>
        <v/>
      </c>
      <c r="AM498" s="240" t="str">
        <f t="shared" si="36"/>
        <v/>
      </c>
      <c r="AN498" s="242" t="str">
        <f t="shared" si="37"/>
        <v/>
      </c>
      <c r="AO498" s="240" t="str">
        <f t="shared" si="38"/>
        <v/>
      </c>
      <c r="AP498" s="242" t="str">
        <f t="shared" si="39"/>
        <v/>
      </c>
    </row>
    <row r="499" spans="1:42" ht="23" customHeight="1">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s="81" t="str">
        <f>IF(M499="",IFERROR(VLOOKUP($U499,scriv!$C$2:$AK$802,32,FALSE),""),M499)</f>
        <v/>
      </c>
      <c r="AI499" s="81" t="str">
        <f>IF(N499="",IFERROR(VLOOKUP($U499,scriv!$C$2:$AK$802,33,FALSE),""),N499)</f>
        <v/>
      </c>
      <c r="AJ499" s="81" t="str">
        <f>IF(O499="",IFERROR(VLOOKUP($U499,scriv!$C$2:$AK$802,34,FALSE),""),O499)</f>
        <v/>
      </c>
      <c r="AK499" s="81" t="str">
        <f>IF(P499="",IFERROR(VLOOKUP($U499,scriv!$C$2:$AK$802,35,FALSE),""),P499)</f>
        <v/>
      </c>
      <c r="AL499" s="242" t="str">
        <f t="shared" si="35"/>
        <v/>
      </c>
      <c r="AM499" s="240" t="str">
        <f t="shared" si="36"/>
        <v/>
      </c>
      <c r="AN499" s="242" t="str">
        <f t="shared" si="37"/>
        <v/>
      </c>
      <c r="AO499" s="240" t="str">
        <f t="shared" si="38"/>
        <v/>
      </c>
      <c r="AP499" s="242" t="str">
        <f t="shared" si="39"/>
        <v/>
      </c>
    </row>
    <row r="500" spans="1:42" ht="23" customHeight="1">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s="81" t="str">
        <f>IF(M500="",IFERROR(VLOOKUP($U500,scriv!$C$2:$AK$802,32,FALSE),""),M500)</f>
        <v/>
      </c>
      <c r="AI500" s="81" t="str">
        <f>IF(N500="",IFERROR(VLOOKUP($U500,scriv!$C$2:$AK$802,33,FALSE),""),N500)</f>
        <v/>
      </c>
      <c r="AJ500" s="81" t="str">
        <f>IF(O500="",IFERROR(VLOOKUP($U500,scriv!$C$2:$AK$802,34,FALSE),""),O500)</f>
        <v/>
      </c>
      <c r="AK500" s="81" t="str">
        <f>IF(P500="",IFERROR(VLOOKUP($U500,scriv!$C$2:$AK$802,35,FALSE),""),P500)</f>
        <v/>
      </c>
      <c r="AL500" s="242" t="str">
        <f t="shared" si="35"/>
        <v/>
      </c>
      <c r="AM500" s="240" t="str">
        <f t="shared" si="36"/>
        <v/>
      </c>
      <c r="AN500" s="242" t="str">
        <f t="shared" si="37"/>
        <v/>
      </c>
      <c r="AO500" s="240" t="str">
        <f t="shared" si="38"/>
        <v/>
      </c>
      <c r="AP500" s="242" t="str">
        <f t="shared" si="39"/>
        <v/>
      </c>
    </row>
    <row r="501" spans="1:42" ht="23" customHeight="1">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s="81" t="str">
        <f>IF(M501="",IFERROR(VLOOKUP($U501,scriv!$C$2:$AK$802,32,FALSE),""),M501)</f>
        <v/>
      </c>
      <c r="AI501" s="81" t="str">
        <f>IF(N501="",IFERROR(VLOOKUP($U501,scriv!$C$2:$AK$802,33,FALSE),""),N501)</f>
        <v/>
      </c>
      <c r="AJ501" s="81" t="str">
        <f>IF(O501="",IFERROR(VLOOKUP($U501,scriv!$C$2:$AK$802,34,FALSE),""),O501)</f>
        <v/>
      </c>
      <c r="AK501" s="81" t="str">
        <f>IF(P501="",IFERROR(VLOOKUP($U501,scriv!$C$2:$AK$802,35,FALSE),""),P501)</f>
        <v/>
      </c>
      <c r="AL501" s="242" t="str">
        <f t="shared" si="35"/>
        <v/>
      </c>
      <c r="AM501" s="240" t="str">
        <f t="shared" si="36"/>
        <v/>
      </c>
      <c r="AN501" s="242" t="str">
        <f t="shared" si="37"/>
        <v/>
      </c>
      <c r="AO501" s="240" t="str">
        <f t="shared" si="38"/>
        <v/>
      </c>
      <c r="AP501" s="242" t="str">
        <f t="shared" si="39"/>
        <v/>
      </c>
    </row>
    <row r="502" spans="1:42" ht="23" customHeight="1">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s="81" t="str">
        <f>IF(M502="",IFERROR(VLOOKUP($U502,scriv!$C$2:$AK$802,32,FALSE),""),M502)</f>
        <v/>
      </c>
      <c r="AI502" s="81" t="str">
        <f>IF(N502="",IFERROR(VLOOKUP($U502,scriv!$C$2:$AK$802,33,FALSE),""),N502)</f>
        <v/>
      </c>
      <c r="AJ502" s="81" t="str">
        <f>IF(O502="",IFERROR(VLOOKUP($U502,scriv!$C$2:$AK$802,34,FALSE),""),O502)</f>
        <v/>
      </c>
      <c r="AK502" s="81" t="str">
        <f>IF(P502="",IFERROR(VLOOKUP($U502,scriv!$C$2:$AK$802,35,FALSE),""),P502)</f>
        <v/>
      </c>
      <c r="AL502" s="242" t="str">
        <f t="shared" si="35"/>
        <v/>
      </c>
      <c r="AM502" s="240" t="str">
        <f t="shared" si="36"/>
        <v/>
      </c>
      <c r="AN502" s="242" t="str">
        <f t="shared" si="37"/>
        <v/>
      </c>
      <c r="AO502" s="240" t="str">
        <f t="shared" si="38"/>
        <v/>
      </c>
      <c r="AP502" s="242" t="str">
        <f t="shared" si="39"/>
        <v/>
      </c>
    </row>
    <row r="503" spans="1:42" ht="23" customHeight="1">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s="81" t="str">
        <f>IF(M503="",IFERROR(VLOOKUP($U503,scriv!$C$2:$AK$802,32,FALSE),""),M503)</f>
        <v/>
      </c>
      <c r="AI503" s="81" t="str">
        <f>IF(N503="",IFERROR(VLOOKUP($U503,scriv!$C$2:$AK$802,33,FALSE),""),N503)</f>
        <v/>
      </c>
      <c r="AJ503" s="81" t="str">
        <f>IF(O503="",IFERROR(VLOOKUP($U503,scriv!$C$2:$AK$802,34,FALSE),""),O503)</f>
        <v/>
      </c>
      <c r="AK503" s="81" t="str">
        <f>IF(P503="",IFERROR(VLOOKUP($U503,scriv!$C$2:$AK$802,35,FALSE),""),P503)</f>
        <v/>
      </c>
      <c r="AL503" s="242" t="str">
        <f t="shared" si="35"/>
        <v/>
      </c>
      <c r="AM503" s="240" t="str">
        <f t="shared" si="36"/>
        <v/>
      </c>
      <c r="AN503" s="242" t="str">
        <f t="shared" si="37"/>
        <v/>
      </c>
      <c r="AO503" s="240" t="str">
        <f t="shared" si="38"/>
        <v/>
      </c>
      <c r="AP503" s="242" t="str">
        <f t="shared" si="39"/>
        <v/>
      </c>
    </row>
    <row r="504" spans="1:42" ht="23" customHeight="1">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s="81" t="str">
        <f>IF(M504="",IFERROR(VLOOKUP($U504,scriv!$C$2:$AK$802,32,FALSE),""),M504)</f>
        <v/>
      </c>
      <c r="AI504" s="81" t="str">
        <f>IF(N504="",IFERROR(VLOOKUP($U504,scriv!$C$2:$AK$802,33,FALSE),""),N504)</f>
        <v/>
      </c>
      <c r="AJ504" s="81" t="str">
        <f>IF(O504="",IFERROR(VLOOKUP($U504,scriv!$C$2:$AK$802,34,FALSE),""),O504)</f>
        <v/>
      </c>
      <c r="AK504" s="81" t="str">
        <f>IF(P504="",IFERROR(VLOOKUP($U504,scriv!$C$2:$AK$802,35,FALSE),""),P504)</f>
        <v/>
      </c>
      <c r="AL504" s="242" t="str">
        <f t="shared" si="35"/>
        <v/>
      </c>
      <c r="AM504" s="240" t="str">
        <f t="shared" si="36"/>
        <v/>
      </c>
      <c r="AN504" s="242" t="str">
        <f t="shared" si="37"/>
        <v/>
      </c>
      <c r="AO504" s="240" t="str">
        <f t="shared" si="38"/>
        <v/>
      </c>
      <c r="AP504" s="242" t="str">
        <f t="shared" si="39"/>
        <v/>
      </c>
    </row>
    <row r="505" spans="1:42" ht="23" customHeight="1">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s="81" t="str">
        <f>IF(M505="",IFERROR(VLOOKUP($U505,scriv!$C$2:$AK$802,32,FALSE),""),M505)</f>
        <v/>
      </c>
      <c r="AI505" s="81" t="str">
        <f>IF(N505="",IFERROR(VLOOKUP($U505,scriv!$C$2:$AK$802,33,FALSE),""),N505)</f>
        <v/>
      </c>
      <c r="AJ505" s="81" t="str">
        <f>IF(O505="",IFERROR(VLOOKUP($U505,scriv!$C$2:$AK$802,34,FALSE),""),O505)</f>
        <v/>
      </c>
      <c r="AK505" s="81" t="str">
        <f>IF(P505="",IFERROR(VLOOKUP($U505,scriv!$C$2:$AK$802,35,FALSE),""),P505)</f>
        <v/>
      </c>
      <c r="AL505" s="242" t="str">
        <f t="shared" si="35"/>
        <v/>
      </c>
      <c r="AM505" s="240" t="str">
        <f t="shared" si="36"/>
        <v/>
      </c>
      <c r="AN505" s="242" t="str">
        <f t="shared" si="37"/>
        <v/>
      </c>
      <c r="AO505" s="240" t="str">
        <f t="shared" si="38"/>
        <v/>
      </c>
      <c r="AP505" s="242" t="str">
        <f t="shared" si="39"/>
        <v/>
      </c>
    </row>
    <row r="506" spans="1:42" ht="23" customHeight="1">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s="81" t="str">
        <f>IF(M506="",IFERROR(VLOOKUP($U506,scriv!$C$2:$AK$802,32,FALSE),""),M506)</f>
        <v/>
      </c>
      <c r="AI506" s="81" t="str">
        <f>IF(N506="",IFERROR(VLOOKUP($U506,scriv!$C$2:$AK$802,33,FALSE),""),N506)</f>
        <v/>
      </c>
      <c r="AJ506" s="81" t="str">
        <f>IF(O506="",IFERROR(VLOOKUP($U506,scriv!$C$2:$AK$802,34,FALSE),""),O506)</f>
        <v/>
      </c>
      <c r="AK506" s="81" t="str">
        <f>IF(P506="",IFERROR(VLOOKUP($U506,scriv!$C$2:$AK$802,35,FALSE),""),P506)</f>
        <v/>
      </c>
      <c r="AL506" s="242" t="str">
        <f t="shared" si="35"/>
        <v/>
      </c>
      <c r="AM506" s="240" t="str">
        <f t="shared" si="36"/>
        <v/>
      </c>
      <c r="AN506" s="242" t="str">
        <f t="shared" si="37"/>
        <v/>
      </c>
      <c r="AO506" s="240" t="str">
        <f t="shared" si="38"/>
        <v/>
      </c>
      <c r="AP506" s="242" t="str">
        <f t="shared" si="39"/>
        <v/>
      </c>
    </row>
    <row r="507" spans="1:42" ht="23" customHeight="1">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s="81" t="str">
        <f>IF(M507="",IFERROR(VLOOKUP($U507,scriv!$C$2:$AK$802,32,FALSE),""),M507)</f>
        <v/>
      </c>
      <c r="AI507" s="81" t="str">
        <f>IF(N507="",IFERROR(VLOOKUP($U507,scriv!$C$2:$AK$802,33,FALSE),""),N507)</f>
        <v/>
      </c>
      <c r="AJ507" s="81" t="str">
        <f>IF(O507="",IFERROR(VLOOKUP($U507,scriv!$C$2:$AK$802,34,FALSE),""),O507)</f>
        <v/>
      </c>
      <c r="AK507" s="81" t="str">
        <f>IF(P507="",IFERROR(VLOOKUP($U507,scriv!$C$2:$AK$802,35,FALSE),""),P507)</f>
        <v/>
      </c>
      <c r="AL507" s="242" t="str">
        <f t="shared" si="35"/>
        <v/>
      </c>
      <c r="AM507" s="240" t="str">
        <f t="shared" si="36"/>
        <v/>
      </c>
      <c r="AN507" s="242" t="str">
        <f t="shared" si="37"/>
        <v/>
      </c>
      <c r="AO507" s="240" t="str">
        <f t="shared" si="38"/>
        <v/>
      </c>
      <c r="AP507" s="242" t="str">
        <f t="shared" si="39"/>
        <v/>
      </c>
    </row>
    <row r="508" spans="1:42" ht="23" customHeight="1">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s="81" t="str">
        <f>IF(M508="",IFERROR(VLOOKUP($U508,scriv!$C$2:$AK$802,32,FALSE),""),M508)</f>
        <v/>
      </c>
      <c r="AI508" s="81" t="str">
        <f>IF(N508="",IFERROR(VLOOKUP($U508,scriv!$C$2:$AK$802,33,FALSE),""),N508)</f>
        <v/>
      </c>
      <c r="AJ508" s="81" t="str">
        <f>IF(O508="",IFERROR(VLOOKUP($U508,scriv!$C$2:$AK$802,34,FALSE),""),O508)</f>
        <v/>
      </c>
      <c r="AK508" s="81" t="str">
        <f>IF(P508="",IFERROR(VLOOKUP($U508,scriv!$C$2:$AK$802,35,FALSE),""),P508)</f>
        <v/>
      </c>
      <c r="AL508" s="242" t="str">
        <f t="shared" si="35"/>
        <v/>
      </c>
      <c r="AM508" s="240" t="str">
        <f t="shared" si="36"/>
        <v/>
      </c>
      <c r="AN508" s="242" t="str">
        <f t="shared" si="37"/>
        <v/>
      </c>
      <c r="AO508" s="240" t="str">
        <f t="shared" si="38"/>
        <v/>
      </c>
      <c r="AP508" s="242" t="str">
        <f t="shared" si="39"/>
        <v/>
      </c>
    </row>
    <row r="509" spans="1:42" ht="23" customHeight="1">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s="81" t="str">
        <f>IF(M509="",IFERROR(VLOOKUP($U509,scriv!$C$2:$AK$802,32,FALSE),""),M509)</f>
        <v/>
      </c>
      <c r="AI509" s="81" t="str">
        <f>IF(N509="",IFERROR(VLOOKUP($U509,scriv!$C$2:$AK$802,33,FALSE),""),N509)</f>
        <v/>
      </c>
      <c r="AJ509" s="81" t="str">
        <f>IF(O509="",IFERROR(VLOOKUP($U509,scriv!$C$2:$AK$802,34,FALSE),""),O509)</f>
        <v/>
      </c>
      <c r="AK509" s="81" t="str">
        <f>IF(P509="",IFERROR(VLOOKUP($U509,scriv!$C$2:$AK$802,35,FALSE),""),P509)</f>
        <v/>
      </c>
      <c r="AL509" s="242" t="str">
        <f t="shared" si="35"/>
        <v/>
      </c>
      <c r="AM509" s="240" t="str">
        <f t="shared" si="36"/>
        <v/>
      </c>
      <c r="AN509" s="242" t="str">
        <f t="shared" si="37"/>
        <v/>
      </c>
      <c r="AO509" s="240" t="str">
        <f t="shared" si="38"/>
        <v/>
      </c>
      <c r="AP509" s="242" t="str">
        <f t="shared" si="39"/>
        <v/>
      </c>
    </row>
    <row r="510" spans="1:42" ht="23" customHeight="1">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s="81" t="str">
        <f>IF(M510="",IFERROR(VLOOKUP($U510,scriv!$C$2:$AK$802,32,FALSE),""),M510)</f>
        <v/>
      </c>
      <c r="AI510" s="81" t="str">
        <f>IF(N510="",IFERROR(VLOOKUP($U510,scriv!$C$2:$AK$802,33,FALSE),""),N510)</f>
        <v/>
      </c>
      <c r="AJ510" s="81" t="str">
        <f>IF(O510="",IFERROR(VLOOKUP($U510,scriv!$C$2:$AK$802,34,FALSE),""),O510)</f>
        <v/>
      </c>
      <c r="AK510" s="81" t="str">
        <f>IF(P510="",IFERROR(VLOOKUP($U510,scriv!$C$2:$AK$802,35,FALSE),""),P510)</f>
        <v/>
      </c>
      <c r="AL510" s="242" t="str">
        <f t="shared" si="35"/>
        <v/>
      </c>
      <c r="AM510" s="240" t="str">
        <f t="shared" si="36"/>
        <v/>
      </c>
      <c r="AN510" s="242" t="str">
        <f t="shared" si="37"/>
        <v/>
      </c>
      <c r="AO510" s="240" t="str">
        <f t="shared" si="38"/>
        <v/>
      </c>
      <c r="AP510" s="242" t="str">
        <f t="shared" si="39"/>
        <v/>
      </c>
    </row>
    <row r="511" spans="1:42" ht="23" customHeight="1">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s="81" t="str">
        <f>IF(M511="",IFERROR(VLOOKUP($U511,scriv!$C$2:$AK$802,32,FALSE),""),M511)</f>
        <v/>
      </c>
      <c r="AI511" s="81" t="str">
        <f>IF(N511="",IFERROR(VLOOKUP($U511,scriv!$C$2:$AK$802,33,FALSE),""),N511)</f>
        <v/>
      </c>
      <c r="AJ511" s="81" t="str">
        <f>IF(O511="",IFERROR(VLOOKUP($U511,scriv!$C$2:$AK$802,34,FALSE),""),O511)</f>
        <v/>
      </c>
      <c r="AK511" s="81" t="str">
        <f>IF(P511="",IFERROR(VLOOKUP($U511,scriv!$C$2:$AK$802,35,FALSE),""),P511)</f>
        <v/>
      </c>
      <c r="AL511" s="242" t="str">
        <f t="shared" si="35"/>
        <v/>
      </c>
      <c r="AM511" s="240" t="str">
        <f t="shared" si="36"/>
        <v/>
      </c>
      <c r="AN511" s="242" t="str">
        <f t="shared" si="37"/>
        <v/>
      </c>
      <c r="AO511" s="240" t="str">
        <f t="shared" si="38"/>
        <v/>
      </c>
      <c r="AP511" s="242" t="str">
        <f t="shared" si="39"/>
        <v/>
      </c>
    </row>
    <row r="512" spans="1:42" ht="23" customHeight="1">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s="81" t="str">
        <f>IF(M512="",IFERROR(VLOOKUP($U512,scriv!$C$2:$AK$802,32,FALSE),""),M512)</f>
        <v/>
      </c>
      <c r="AI512" s="81" t="str">
        <f>IF(N512="",IFERROR(VLOOKUP($U512,scriv!$C$2:$AK$802,33,FALSE),""),N512)</f>
        <v/>
      </c>
      <c r="AJ512" s="81" t="str">
        <f>IF(O512="",IFERROR(VLOOKUP($U512,scriv!$C$2:$AK$802,34,FALSE),""),O512)</f>
        <v/>
      </c>
      <c r="AK512" s="81" t="str">
        <f>IF(P512="",IFERROR(VLOOKUP($U512,scriv!$C$2:$AK$802,35,FALSE),""),P512)</f>
        <v/>
      </c>
      <c r="AL512" s="242" t="str">
        <f t="shared" si="35"/>
        <v/>
      </c>
      <c r="AM512" s="240" t="str">
        <f t="shared" si="36"/>
        <v/>
      </c>
      <c r="AN512" s="242" t="str">
        <f t="shared" si="37"/>
        <v/>
      </c>
      <c r="AO512" s="240" t="str">
        <f t="shared" si="38"/>
        <v/>
      </c>
      <c r="AP512" s="242" t="str">
        <f t="shared" si="39"/>
        <v/>
      </c>
    </row>
    <row r="513" spans="1:50" ht="23" customHeight="1">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s="81" t="str">
        <f>IF(M513="",IFERROR(VLOOKUP($U513,scriv!$C$2:$AK$802,32,FALSE),""),M513)</f>
        <v/>
      </c>
      <c r="AI513" s="81" t="str">
        <f>IF(N513="",IFERROR(VLOOKUP($U513,scriv!$C$2:$AK$802,33,FALSE),""),N513)</f>
        <v/>
      </c>
      <c r="AJ513" s="81" t="str">
        <f>IF(O513="",IFERROR(VLOOKUP($U513,scriv!$C$2:$AK$802,34,FALSE),""),O513)</f>
        <v/>
      </c>
      <c r="AK513" s="81" t="str">
        <f>IF(P513="",IFERROR(VLOOKUP($U513,scriv!$C$2:$AK$802,35,FALSE),""),P513)</f>
        <v/>
      </c>
      <c r="AL513" s="242" t="str">
        <f t="shared" si="35"/>
        <v/>
      </c>
      <c r="AM513" s="240" t="str">
        <f t="shared" si="36"/>
        <v/>
      </c>
      <c r="AN513" s="242" t="str">
        <f t="shared" si="37"/>
        <v/>
      </c>
      <c r="AO513" s="240" t="str">
        <f t="shared" si="38"/>
        <v/>
      </c>
      <c r="AP513" s="242" t="str">
        <f t="shared" si="39"/>
        <v/>
      </c>
    </row>
    <row r="514" spans="1:50" ht="23" customHeight="1">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s="81" t="str">
        <f>IF(M514="",IFERROR(VLOOKUP($U514,scriv!$C$2:$AK$802,32,FALSE),""),M514)</f>
        <v/>
      </c>
      <c r="AI514" s="81" t="str">
        <f>IF(N514="",IFERROR(VLOOKUP($U514,scriv!$C$2:$AK$802,33,FALSE),""),N514)</f>
        <v/>
      </c>
      <c r="AJ514" s="81" t="str">
        <f>IF(O514="",IFERROR(VLOOKUP($U514,scriv!$C$2:$AK$802,34,FALSE),""),O514)</f>
        <v/>
      </c>
      <c r="AK514" s="81" t="str">
        <f>IF(P514="",IFERROR(VLOOKUP($U514,scriv!$C$2:$AK$802,35,FALSE),""),P514)</f>
        <v/>
      </c>
      <c r="AL514" s="242" t="str">
        <f t="shared" si="35"/>
        <v/>
      </c>
      <c r="AM514" s="240" t="str">
        <f t="shared" si="36"/>
        <v/>
      </c>
      <c r="AN514" s="242" t="str">
        <f t="shared" si="37"/>
        <v/>
      </c>
      <c r="AO514" s="240" t="str">
        <f t="shared" si="38"/>
        <v/>
      </c>
      <c r="AP514" s="242" t="str">
        <f t="shared" si="39"/>
        <v/>
      </c>
    </row>
    <row r="515" spans="1:50" ht="23" customHeight="1">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s="81" t="str">
        <f>IF(M515="",IFERROR(VLOOKUP($U515,scriv!$C$2:$AK$802,32,FALSE),""),M515)</f>
        <v/>
      </c>
      <c r="AI515" s="81" t="str">
        <f>IF(N515="",IFERROR(VLOOKUP($U515,scriv!$C$2:$AK$802,33,FALSE),""),N515)</f>
        <v/>
      </c>
      <c r="AJ515" s="81" t="str">
        <f>IF(O515="",IFERROR(VLOOKUP($U515,scriv!$C$2:$AK$802,34,FALSE),""),O515)</f>
        <v/>
      </c>
      <c r="AK515" s="81" t="str">
        <f>IF(P515="",IFERROR(VLOOKUP($U515,scriv!$C$2:$AK$802,35,FALSE),""),P515)</f>
        <v/>
      </c>
      <c r="AL515" s="242" t="str">
        <f t="shared" si="35"/>
        <v/>
      </c>
      <c r="AM515" s="240" t="str">
        <f t="shared" si="36"/>
        <v/>
      </c>
      <c r="AN515" s="242" t="str">
        <f t="shared" si="37"/>
        <v/>
      </c>
      <c r="AO515" s="240" t="str">
        <f t="shared" si="38"/>
        <v/>
      </c>
      <c r="AP515" s="242" t="str">
        <f t="shared" si="39"/>
        <v/>
      </c>
    </row>
    <row r="516" spans="1:50" ht="23" customHeight="1">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s="81" t="str">
        <f>IF(M516="",IFERROR(VLOOKUP($U516,scriv!$C$2:$AK$802,32,FALSE),""),M516)</f>
        <v/>
      </c>
      <c r="AI516" s="81" t="str">
        <f>IF(N516="",IFERROR(VLOOKUP($U516,scriv!$C$2:$AK$802,33,FALSE),""),N516)</f>
        <v/>
      </c>
      <c r="AJ516" s="81" t="str">
        <f>IF(O516="",IFERROR(VLOOKUP($U516,scriv!$C$2:$AK$802,34,FALSE),""),O516)</f>
        <v/>
      </c>
      <c r="AK516" s="81" t="str">
        <f>IF(P516="",IFERROR(VLOOKUP($U516,scriv!$C$2:$AK$802,35,FALSE),""),P516)</f>
        <v/>
      </c>
      <c r="AL516" s="242" t="str">
        <f t="shared" si="35"/>
        <v/>
      </c>
      <c r="AM516" s="240" t="str">
        <f t="shared" si="36"/>
        <v/>
      </c>
      <c r="AN516" s="242" t="str">
        <f t="shared" si="37"/>
        <v/>
      </c>
      <c r="AO516" s="240" t="str">
        <f t="shared" si="38"/>
        <v/>
      </c>
      <c r="AP516" s="242" t="str">
        <f t="shared" si="39"/>
        <v/>
      </c>
    </row>
    <row r="517" spans="1:50" ht="23" customHeight="1">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s="81" t="str">
        <f>IF(M517="",IFERROR(VLOOKUP($U517,scriv!$C$2:$AK$802,32,FALSE),""),M517)</f>
        <v/>
      </c>
      <c r="AI517" s="81" t="str">
        <f>IF(N517="",IFERROR(VLOOKUP($U517,scriv!$C$2:$AK$802,33,FALSE),""),N517)</f>
        <v/>
      </c>
      <c r="AJ517" s="81" t="str">
        <f>IF(O517="",IFERROR(VLOOKUP($U517,scriv!$C$2:$AK$802,34,FALSE),""),O517)</f>
        <v/>
      </c>
      <c r="AK517" s="81" t="str">
        <f>IF(P517="",IFERROR(VLOOKUP($U517,scriv!$C$2:$AK$802,35,FALSE),""),P517)</f>
        <v/>
      </c>
      <c r="AL517" s="242" t="str">
        <f t="shared" ref="AL517:AL580" si="40">SUBSTITUTE(SUBSTITUTE(SUBSTITUTE(SUBSTITUTE(SUBSTITUTE(SUBSTITUTE(SUBSTITUTE(SUBSTITUTE(SUBSTITUTE(SUBSTITUTE(SUBSTITUTE(SUBSTITUTE(
C517,
":",""),
".",""),
"/",""),
"|",""),
",",""),
" ",""),
"'",""),
"(",""),
")",""),
"&amp;",""),
"!",""),
"?","")</f>
        <v/>
      </c>
      <c r="AM517" s="240" t="str">
        <f t="shared" ref="AM517:AM580" si="41">SUBSTITUTE(SUBSTITUTE(SUBSTITUTE(SUBSTITUTE(SUBSTITUTE(SUBSTITUTE(SUBSTITUTE(SUBSTITUTE(SUBSTITUTE(SUBSTITUTE(SUBSTITUTE(SUBSTITUTE(
U517,
":",""),
".",""),
"/",""),
"|",""),
",",""),
" ",""),
"'",""),
"(",""),
")",""),
"&amp;",""),
"!",""),
"?","")</f>
        <v/>
      </c>
      <c r="AN517" s="242" t="str">
        <f t="shared" ref="AN517:AN580" si="42">IF(G517&lt;&gt;"",SUBSTITUTE(SUBSTITUTE(SUBSTITUTE(SUBSTITUTE(SUBSTITUTE(SUBSTITUTE(SUBSTITUTE(SUBSTITUTE(SUBSTITUTE(SUBSTITUTE(SUBSTITUTE(SUBSTITUTE(
G517,
":",""),
".",""),
"/",""),
"|",""),
",",""),
" ",""),
"'",""),
"(",""),
")",""),
"&amp;",""),
"!",""),
"?",""),
IF(H517&lt;&gt;"",AM517,""))</f>
        <v/>
      </c>
      <c r="AO517" s="240" t="str">
        <f t="shared" ref="AO517:AO580" si="43">SUBSTITUTE(SUBSTITUTE(SUBSTITUTE(SUBSTITUTE(SUBSTITUTE(SUBSTITUTE(SUBSTITUTE(SUBSTITUTE(SUBSTITUTE(SUBSTITUTE(SUBSTITUTE(SUBSTITUTE(
H517,
":",""),
".",""),
"/",""),
"|",""),
",",""),
" ",""),
"'",""),
"(",""),
")",""),
"&amp;",""),
"!",""),
"?","")</f>
        <v/>
      </c>
      <c r="AP517" s="242" t="str">
        <f t="shared" ref="AP517:AP580" si="44">SUBSTITUTE(SUBSTITUTE(SUBSTITUTE(SUBSTITUTE(SUBSTITUTE(SUBSTITUTE(SUBSTITUTE(SUBSTITUTE(SUBSTITUTE(SUBSTITUTE(SUBSTITUTE(
F517,
":",""),
".",""),
"/",""),
"|",""),
",",""),
"'",""),
"(",""),
")",""),
"&amp;",""),
"!",""),
"?","")</f>
        <v/>
      </c>
    </row>
    <row r="518" spans="1:50" ht="23" customHeight="1">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s="81" t="str">
        <f>IF(M518="",IFERROR(VLOOKUP($U518,scriv!$C$2:$AK$802,32,FALSE),""),M518)</f>
        <v/>
      </c>
      <c r="AI518" s="81" t="str">
        <f>IF(N518="",IFERROR(VLOOKUP($U518,scriv!$C$2:$AK$802,33,FALSE),""),N518)</f>
        <v/>
      </c>
      <c r="AJ518" s="81" t="str">
        <f>IF(O518="",IFERROR(VLOOKUP($U518,scriv!$C$2:$AK$802,34,FALSE),""),O518)</f>
        <v/>
      </c>
      <c r="AK518" s="81" t="str">
        <f>IF(P518="",IFERROR(VLOOKUP($U518,scriv!$C$2:$AK$802,35,FALSE),""),P518)</f>
        <v/>
      </c>
      <c r="AL518" s="242" t="str">
        <f t="shared" si="40"/>
        <v/>
      </c>
      <c r="AM518" s="240" t="str">
        <f t="shared" si="41"/>
        <v/>
      </c>
      <c r="AN518" s="242" t="str">
        <f t="shared" si="42"/>
        <v/>
      </c>
      <c r="AO518" s="240" t="str">
        <f t="shared" si="43"/>
        <v/>
      </c>
      <c r="AP518" s="242" t="str">
        <f t="shared" si="44"/>
        <v/>
      </c>
    </row>
    <row r="519" spans="1:50" ht="23" customHeight="1">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s="81" t="str">
        <f>IF(M519="",IFERROR(VLOOKUP($U519,scriv!$C$2:$AK$802,32,FALSE),""),M519)</f>
        <v/>
      </c>
      <c r="AI519" s="81" t="str">
        <f>IF(N519="",IFERROR(VLOOKUP($U519,scriv!$C$2:$AK$802,33,FALSE),""),N519)</f>
        <v/>
      </c>
      <c r="AJ519" s="81" t="str">
        <f>IF(O519="",IFERROR(VLOOKUP($U519,scriv!$C$2:$AK$802,34,FALSE),""),O519)</f>
        <v/>
      </c>
      <c r="AK519" s="81" t="str">
        <f>IF(P519="",IFERROR(VLOOKUP($U519,scriv!$C$2:$AK$802,35,FALSE),""),P519)</f>
        <v/>
      </c>
      <c r="AL519" s="242" t="str">
        <f t="shared" si="40"/>
        <v/>
      </c>
      <c r="AM519" s="240" t="str">
        <f t="shared" si="41"/>
        <v/>
      </c>
      <c r="AN519" s="242" t="str">
        <f t="shared" si="42"/>
        <v/>
      </c>
      <c r="AO519" s="240" t="str">
        <f t="shared" si="43"/>
        <v/>
      </c>
      <c r="AP519" s="242" t="str">
        <f t="shared" si="44"/>
        <v/>
      </c>
    </row>
    <row r="520" spans="1:50" ht="23" customHeight="1">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s="81" t="str">
        <f>IF(M520="",IFERROR(VLOOKUP($U520,scriv!$C$2:$AK$802,32,FALSE),""),M520)</f>
        <v/>
      </c>
      <c r="AI520" s="81" t="str">
        <f>IF(N520="",IFERROR(VLOOKUP($U520,scriv!$C$2:$AK$802,33,FALSE),""),N520)</f>
        <v/>
      </c>
      <c r="AJ520" s="81" t="str">
        <f>IF(O520="",IFERROR(VLOOKUP($U520,scriv!$C$2:$AK$802,34,FALSE),""),O520)</f>
        <v/>
      </c>
      <c r="AK520" s="81" t="str">
        <f>IF(P520="",IFERROR(VLOOKUP($U520,scriv!$C$2:$AK$802,35,FALSE),""),P520)</f>
        <v/>
      </c>
      <c r="AL520" s="242" t="str">
        <f t="shared" si="40"/>
        <v/>
      </c>
      <c r="AM520" s="240" t="str">
        <f t="shared" si="41"/>
        <v/>
      </c>
      <c r="AN520" s="242" t="str">
        <f t="shared" si="42"/>
        <v/>
      </c>
      <c r="AO520" s="240" t="str">
        <f t="shared" si="43"/>
        <v/>
      </c>
      <c r="AP520" s="242" t="str">
        <f t="shared" si="44"/>
        <v/>
      </c>
    </row>
    <row r="521" spans="1:50" ht="23" customHeight="1">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s="81" t="str">
        <f>IF(M521="",IFERROR(VLOOKUP($U521,scriv!$C$2:$AK$802,32,FALSE),""),M521)</f>
        <v/>
      </c>
      <c r="AI521" s="81" t="str">
        <f>IF(N521="",IFERROR(VLOOKUP($U521,scriv!$C$2:$AK$802,33,FALSE),""),N521)</f>
        <v/>
      </c>
      <c r="AJ521" s="81" t="str">
        <f>IF(O521="",IFERROR(VLOOKUP($U521,scriv!$C$2:$AK$802,34,FALSE),""),O521)</f>
        <v/>
      </c>
      <c r="AK521" s="81" t="str">
        <f>IF(P521="",IFERROR(VLOOKUP($U521,scriv!$C$2:$AK$802,35,FALSE),""),P521)</f>
        <v/>
      </c>
      <c r="AL521" s="242" t="str">
        <f t="shared" si="40"/>
        <v/>
      </c>
      <c r="AM521" s="240" t="str">
        <f t="shared" si="41"/>
        <v/>
      </c>
      <c r="AN521" s="242" t="str">
        <f t="shared" si="42"/>
        <v/>
      </c>
      <c r="AO521" s="240" t="str">
        <f t="shared" si="43"/>
        <v/>
      </c>
      <c r="AP521" s="242" t="str">
        <f t="shared" si="44"/>
        <v/>
      </c>
    </row>
    <row r="522" spans="1:50" ht="23" customHeight="1">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s="81" t="str">
        <f>IF(M522="",IFERROR(VLOOKUP($U522,scriv!$C$2:$AK$802,32,FALSE),""),M522)</f>
        <v/>
      </c>
      <c r="AI522" s="81" t="str">
        <f>IF(N522="",IFERROR(VLOOKUP($U522,scriv!$C$2:$AK$802,33,FALSE),""),N522)</f>
        <v/>
      </c>
      <c r="AJ522" s="81" t="str">
        <f>IF(O522="",IFERROR(VLOOKUP($U522,scriv!$C$2:$AK$802,34,FALSE),""),O522)</f>
        <v/>
      </c>
      <c r="AK522" s="81" t="str">
        <f>IF(P522="",IFERROR(VLOOKUP($U522,scriv!$C$2:$AK$802,35,FALSE),""),P522)</f>
        <v/>
      </c>
      <c r="AL522" s="242" t="str">
        <f t="shared" si="40"/>
        <v/>
      </c>
      <c r="AM522" s="240" t="str">
        <f t="shared" si="41"/>
        <v/>
      </c>
      <c r="AN522" s="242" t="str">
        <f t="shared" si="42"/>
        <v/>
      </c>
      <c r="AO522" s="240" t="str">
        <f t="shared" si="43"/>
        <v/>
      </c>
      <c r="AP522" s="242" t="str">
        <f t="shared" si="44"/>
        <v/>
      </c>
    </row>
    <row r="523" spans="1:50" ht="23" customHeight="1">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s="81" t="str">
        <f>IF(M523="",IFERROR(VLOOKUP($U523,scriv!$C$2:$AK$802,32,FALSE),""),M523)</f>
        <v/>
      </c>
      <c r="AI523" s="81" t="str">
        <f>IF(N523="",IFERROR(VLOOKUP($U523,scriv!$C$2:$AK$802,33,FALSE),""),N523)</f>
        <v/>
      </c>
      <c r="AJ523" s="81" t="str">
        <f>IF(O523="",IFERROR(VLOOKUP($U523,scriv!$C$2:$AK$802,34,FALSE),""),O523)</f>
        <v/>
      </c>
      <c r="AK523" s="81" t="str">
        <f>IF(P523="",IFERROR(VLOOKUP($U523,scriv!$C$2:$AK$802,35,FALSE),""),P523)</f>
        <v/>
      </c>
      <c r="AL523" s="242" t="str">
        <f t="shared" si="40"/>
        <v/>
      </c>
      <c r="AM523" s="240" t="str">
        <f t="shared" si="41"/>
        <v/>
      </c>
      <c r="AN523" s="242" t="str">
        <f t="shared" si="42"/>
        <v/>
      </c>
      <c r="AO523" s="240" t="str">
        <f t="shared" si="43"/>
        <v/>
      </c>
      <c r="AP523" s="242" t="str">
        <f t="shared" si="44"/>
        <v/>
      </c>
    </row>
    <row r="524" spans="1:50" ht="23" customHeight="1">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s="81" t="str">
        <f>IF(M524="",IFERROR(VLOOKUP($U524,scriv!$C$2:$AK$802,32,FALSE),""),M524)</f>
        <v/>
      </c>
      <c r="AI524" s="81" t="str">
        <f>IF(N524="",IFERROR(VLOOKUP($U524,scriv!$C$2:$AK$802,33,FALSE),""),N524)</f>
        <v/>
      </c>
      <c r="AJ524" s="81" t="str">
        <f>IF(O524="",IFERROR(VLOOKUP($U524,scriv!$C$2:$AK$802,34,FALSE),""),O524)</f>
        <v/>
      </c>
      <c r="AK524" s="81" t="str">
        <f>IF(P524="",IFERROR(VLOOKUP($U524,scriv!$C$2:$AK$802,35,FALSE),""),P524)</f>
        <v/>
      </c>
      <c r="AL524" s="242" t="str">
        <f t="shared" si="40"/>
        <v/>
      </c>
      <c r="AM524" s="240" t="str">
        <f t="shared" si="41"/>
        <v/>
      </c>
      <c r="AN524" s="242" t="str">
        <f t="shared" si="42"/>
        <v/>
      </c>
      <c r="AO524" s="240" t="str">
        <f t="shared" si="43"/>
        <v/>
      </c>
      <c r="AP524" s="242" t="str">
        <f t="shared" si="44"/>
        <v/>
      </c>
      <c r="AQ524" s="236" t="s">
        <v>381</v>
      </c>
      <c r="AR524" s="236" t="s">
        <v>382</v>
      </c>
      <c r="AS524" s="236" t="s">
        <v>381</v>
      </c>
      <c r="AT524" s="236" t="s">
        <v>383</v>
      </c>
      <c r="AU524" s="236" t="s">
        <v>381</v>
      </c>
      <c r="AV524" s="236" t="s">
        <v>384</v>
      </c>
      <c r="AW524" s="236" t="s">
        <v>381</v>
      </c>
      <c r="AX524" s="236" t="s">
        <v>385</v>
      </c>
    </row>
    <row r="525" spans="1:50" ht="23" customHeight="1">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s="81" t="str">
        <f>IF(M525="",IFERROR(VLOOKUP($U525,scriv!$C$2:$AK$802,32,FALSE),""),M525)</f>
        <v/>
      </c>
      <c r="AI525" s="81" t="str">
        <f>IF(N525="",IFERROR(VLOOKUP($U525,scriv!$C$2:$AK$802,33,FALSE),""),N525)</f>
        <v/>
      </c>
      <c r="AJ525" s="81" t="str">
        <f>IF(O525="",IFERROR(VLOOKUP($U525,scriv!$C$2:$AK$802,34,FALSE),""),O525)</f>
        <v/>
      </c>
      <c r="AK525" s="81" t="str">
        <f>IF(P525="",IFERROR(VLOOKUP($U525,scriv!$C$2:$AK$802,35,FALSE),""),P525)</f>
        <v/>
      </c>
      <c r="AL525" s="242" t="str">
        <f t="shared" si="40"/>
        <v/>
      </c>
      <c r="AM525" s="240" t="str">
        <f t="shared" si="41"/>
        <v/>
      </c>
      <c r="AN525" s="242" t="str">
        <f t="shared" si="42"/>
        <v/>
      </c>
      <c r="AO525" s="240" t="str">
        <f t="shared" si="43"/>
        <v/>
      </c>
      <c r="AP525" s="242" t="str">
        <f t="shared" si="44"/>
        <v/>
      </c>
    </row>
    <row r="526" spans="1:50" ht="23" customHeight="1">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s="81" t="str">
        <f>IF(M526="",IFERROR(VLOOKUP($U526,scriv!$C$2:$AK$802,32,FALSE),""),M526)</f>
        <v/>
      </c>
      <c r="AI526" s="81" t="str">
        <f>IF(N526="",IFERROR(VLOOKUP($U526,scriv!$C$2:$AK$802,33,FALSE),""),N526)</f>
        <v/>
      </c>
      <c r="AJ526" s="81" t="str">
        <f>IF(O526="",IFERROR(VLOOKUP($U526,scriv!$C$2:$AK$802,34,FALSE),""),O526)</f>
        <v/>
      </c>
      <c r="AK526" s="81" t="str">
        <f>IF(P526="",IFERROR(VLOOKUP($U526,scriv!$C$2:$AK$802,35,FALSE),""),P526)</f>
        <v/>
      </c>
      <c r="AL526" s="242" t="str">
        <f t="shared" si="40"/>
        <v/>
      </c>
      <c r="AM526" s="240" t="str">
        <f t="shared" si="41"/>
        <v/>
      </c>
      <c r="AN526" s="242" t="str">
        <f t="shared" si="42"/>
        <v/>
      </c>
      <c r="AO526" s="240" t="str">
        <f t="shared" si="43"/>
        <v/>
      </c>
      <c r="AP526" s="242" t="str">
        <f t="shared" si="44"/>
        <v/>
      </c>
    </row>
    <row r="527" spans="1:50" ht="23" customHeight="1">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s="81" t="str">
        <f>IF(M527="",IFERROR(VLOOKUP($U527,scriv!$C$2:$AK$802,32,FALSE),""),M527)</f>
        <v/>
      </c>
      <c r="AI527" s="81" t="str">
        <f>IF(N527="",IFERROR(VLOOKUP($U527,scriv!$C$2:$AK$802,33,FALSE),""),N527)</f>
        <v/>
      </c>
      <c r="AJ527" s="81" t="str">
        <f>IF(O527="",IFERROR(VLOOKUP($U527,scriv!$C$2:$AK$802,34,FALSE),""),O527)</f>
        <v/>
      </c>
      <c r="AK527" s="81" t="str">
        <f>IF(P527="",IFERROR(VLOOKUP($U527,scriv!$C$2:$AK$802,35,FALSE),""),P527)</f>
        <v/>
      </c>
      <c r="AL527" s="242" t="str">
        <f t="shared" si="40"/>
        <v/>
      </c>
      <c r="AM527" s="240" t="str">
        <f t="shared" si="41"/>
        <v/>
      </c>
      <c r="AN527" s="242" t="str">
        <f t="shared" si="42"/>
        <v/>
      </c>
      <c r="AO527" s="240" t="str">
        <f t="shared" si="43"/>
        <v/>
      </c>
      <c r="AP527" s="242" t="str">
        <f t="shared" si="44"/>
        <v/>
      </c>
    </row>
    <row r="528" spans="1:50" ht="23" customHeight="1">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s="81" t="str">
        <f>IF(M528="",IFERROR(VLOOKUP($U528,scriv!$C$2:$AK$802,32,FALSE),""),M528)</f>
        <v/>
      </c>
      <c r="AI528" s="81" t="str">
        <f>IF(N528="",IFERROR(VLOOKUP($U528,scriv!$C$2:$AK$802,33,FALSE),""),N528)</f>
        <v/>
      </c>
      <c r="AJ528" s="81" t="str">
        <f>IF(O528="",IFERROR(VLOOKUP($U528,scriv!$C$2:$AK$802,34,FALSE),""),O528)</f>
        <v/>
      </c>
      <c r="AK528" s="81" t="str">
        <f>IF(P528="",IFERROR(VLOOKUP($U528,scriv!$C$2:$AK$802,35,FALSE),""),P528)</f>
        <v/>
      </c>
      <c r="AL528" s="242" t="str">
        <f t="shared" si="40"/>
        <v/>
      </c>
      <c r="AM528" s="240" t="str">
        <f t="shared" si="41"/>
        <v/>
      </c>
      <c r="AN528" s="242" t="str">
        <f t="shared" si="42"/>
        <v/>
      </c>
      <c r="AO528" s="240" t="str">
        <f t="shared" si="43"/>
        <v/>
      </c>
      <c r="AP528" s="242" t="str">
        <f t="shared" si="44"/>
        <v/>
      </c>
    </row>
    <row r="529" spans="1:50" ht="23" customHeight="1">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s="81" t="str">
        <f>IF(M529="",IFERROR(VLOOKUP($U529,scriv!$C$2:$AK$802,32,FALSE),""),M529)</f>
        <v/>
      </c>
      <c r="AI529" s="81" t="str">
        <f>IF(N529="",IFERROR(VLOOKUP($U529,scriv!$C$2:$AK$802,33,FALSE),""),N529)</f>
        <v/>
      </c>
      <c r="AJ529" s="81" t="str">
        <f>IF(O529="",IFERROR(VLOOKUP($U529,scriv!$C$2:$AK$802,34,FALSE),""),O529)</f>
        <v/>
      </c>
      <c r="AK529" s="81" t="str">
        <f>IF(P529="",IFERROR(VLOOKUP($U529,scriv!$C$2:$AK$802,35,FALSE),""),P529)</f>
        <v/>
      </c>
      <c r="AL529" s="242" t="str">
        <f t="shared" si="40"/>
        <v/>
      </c>
      <c r="AM529" s="240" t="str">
        <f t="shared" si="41"/>
        <v/>
      </c>
      <c r="AN529" s="242" t="str">
        <f t="shared" si="42"/>
        <v/>
      </c>
      <c r="AO529" s="240" t="str">
        <f t="shared" si="43"/>
        <v/>
      </c>
      <c r="AP529" s="242" t="str">
        <f t="shared" si="44"/>
        <v/>
      </c>
    </row>
    <row r="530" spans="1:50" ht="23" customHeight="1">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s="81" t="str">
        <f>IF(M530="",IFERROR(VLOOKUP($U530,scriv!$C$2:$AK$802,32,FALSE),""),M530)</f>
        <v/>
      </c>
      <c r="AI530" s="81" t="str">
        <f>IF(N530="",IFERROR(VLOOKUP($U530,scriv!$C$2:$AK$802,33,FALSE),""),N530)</f>
        <v/>
      </c>
      <c r="AJ530" s="81" t="str">
        <f>IF(O530="",IFERROR(VLOOKUP($U530,scriv!$C$2:$AK$802,34,FALSE),""),O530)</f>
        <v/>
      </c>
      <c r="AK530" s="81" t="str">
        <f>IF(P530="",IFERROR(VLOOKUP($U530,scriv!$C$2:$AK$802,35,FALSE),""),P530)</f>
        <v/>
      </c>
      <c r="AL530" s="242" t="str">
        <f t="shared" si="40"/>
        <v/>
      </c>
      <c r="AM530" s="240" t="str">
        <f t="shared" si="41"/>
        <v/>
      </c>
      <c r="AN530" s="242" t="str">
        <f t="shared" si="42"/>
        <v/>
      </c>
      <c r="AO530" s="240" t="str">
        <f t="shared" si="43"/>
        <v/>
      </c>
      <c r="AP530" s="242" t="str">
        <f t="shared" si="44"/>
        <v/>
      </c>
    </row>
    <row r="531" spans="1:50" ht="23" customHeight="1">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s="81" t="str">
        <f>IF(M531="",IFERROR(VLOOKUP($U531,scriv!$C$2:$AK$802,32,FALSE),""),M531)</f>
        <v/>
      </c>
      <c r="AI531" s="81" t="str">
        <f>IF(N531="",IFERROR(VLOOKUP($U531,scriv!$C$2:$AK$802,33,FALSE),""),N531)</f>
        <v/>
      </c>
      <c r="AJ531" s="81" t="str">
        <f>IF(O531="",IFERROR(VLOOKUP($U531,scriv!$C$2:$AK$802,34,FALSE),""),O531)</f>
        <v/>
      </c>
      <c r="AK531" s="81" t="str">
        <f>IF(P531="",IFERROR(VLOOKUP($U531,scriv!$C$2:$AK$802,35,FALSE),""),P531)</f>
        <v/>
      </c>
      <c r="AL531" s="242" t="str">
        <f t="shared" si="40"/>
        <v/>
      </c>
      <c r="AM531" s="240" t="str">
        <f t="shared" si="41"/>
        <v/>
      </c>
      <c r="AN531" s="242" t="str">
        <f t="shared" si="42"/>
        <v/>
      </c>
      <c r="AO531" s="240" t="str">
        <f t="shared" si="43"/>
        <v/>
      </c>
      <c r="AP531" s="242" t="str">
        <f t="shared" si="44"/>
        <v/>
      </c>
    </row>
    <row r="532" spans="1:50" ht="23" customHeight="1">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s="81" t="str">
        <f>IF(M532="",IFERROR(VLOOKUP($U532,scriv!$C$2:$AK$802,32,FALSE),""),M532)</f>
        <v/>
      </c>
      <c r="AI532" s="81" t="str">
        <f>IF(N532="",IFERROR(VLOOKUP($U532,scriv!$C$2:$AK$802,33,FALSE),""),N532)</f>
        <v/>
      </c>
      <c r="AJ532" s="81" t="str">
        <f>IF(O532="",IFERROR(VLOOKUP($U532,scriv!$C$2:$AK$802,34,FALSE),""),O532)</f>
        <v/>
      </c>
      <c r="AK532" s="81" t="str">
        <f>IF(P532="",IFERROR(VLOOKUP($U532,scriv!$C$2:$AK$802,35,FALSE),""),P532)</f>
        <v/>
      </c>
      <c r="AL532" s="242" t="str">
        <f t="shared" si="40"/>
        <v/>
      </c>
      <c r="AM532" s="240" t="str">
        <f t="shared" si="41"/>
        <v/>
      </c>
      <c r="AN532" s="242" t="str">
        <f t="shared" si="42"/>
        <v/>
      </c>
      <c r="AO532" s="240" t="str">
        <f t="shared" si="43"/>
        <v/>
      </c>
      <c r="AP532" s="242" t="str">
        <f t="shared" si="44"/>
        <v/>
      </c>
    </row>
    <row r="533" spans="1:50" ht="23" customHeight="1">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s="81" t="str">
        <f>IF(M533="",IFERROR(VLOOKUP($U533,scriv!$C$2:$AK$802,32,FALSE),""),M533)</f>
        <v/>
      </c>
      <c r="AI533" s="81" t="str">
        <f>IF(N533="",IFERROR(VLOOKUP($U533,scriv!$C$2:$AK$802,33,FALSE),""),N533)</f>
        <v/>
      </c>
      <c r="AJ533" s="81" t="str">
        <f>IF(O533="",IFERROR(VLOOKUP($U533,scriv!$C$2:$AK$802,34,FALSE),""),O533)</f>
        <v/>
      </c>
      <c r="AK533" s="81" t="str">
        <f>IF(P533="",IFERROR(VLOOKUP($U533,scriv!$C$2:$AK$802,35,FALSE),""),P533)</f>
        <v/>
      </c>
      <c r="AL533" s="242" t="str">
        <f t="shared" si="40"/>
        <v/>
      </c>
      <c r="AM533" s="240" t="str">
        <f t="shared" si="41"/>
        <v/>
      </c>
      <c r="AN533" s="242" t="str">
        <f t="shared" si="42"/>
        <v/>
      </c>
      <c r="AO533" s="240" t="str">
        <f t="shared" si="43"/>
        <v/>
      </c>
      <c r="AP533" s="242" t="str">
        <f t="shared" si="44"/>
        <v/>
      </c>
    </row>
    <row r="534" spans="1:50" ht="23" customHeight="1">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s="81" t="str">
        <f>IF(M534="",IFERROR(VLOOKUP($U534,scriv!$C$2:$AK$802,32,FALSE),""),M534)</f>
        <v/>
      </c>
      <c r="AI534" s="81" t="str">
        <f>IF(N534="",IFERROR(VLOOKUP($U534,scriv!$C$2:$AK$802,33,FALSE),""),N534)</f>
        <v/>
      </c>
      <c r="AJ534" s="81" t="str">
        <f>IF(O534="",IFERROR(VLOOKUP($U534,scriv!$C$2:$AK$802,34,FALSE),""),O534)</f>
        <v/>
      </c>
      <c r="AK534" s="81" t="str">
        <f>IF(P534="",IFERROR(VLOOKUP($U534,scriv!$C$2:$AK$802,35,FALSE),""),P534)</f>
        <v/>
      </c>
      <c r="AL534" s="242" t="str">
        <f t="shared" si="40"/>
        <v/>
      </c>
      <c r="AM534" s="240" t="str">
        <f t="shared" si="41"/>
        <v/>
      </c>
      <c r="AN534" s="242" t="str">
        <f t="shared" si="42"/>
        <v/>
      </c>
      <c r="AO534" s="240" t="str">
        <f t="shared" si="43"/>
        <v/>
      </c>
      <c r="AP534" s="242" t="str">
        <f t="shared" si="44"/>
        <v/>
      </c>
    </row>
    <row r="535" spans="1:50" ht="23" customHeight="1">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s="81" t="str">
        <f>IF(M535="",IFERROR(VLOOKUP($U535,scriv!$C$2:$AK$802,32,FALSE),""),M535)</f>
        <v/>
      </c>
      <c r="AI535" s="81" t="str">
        <f>IF(N535="",IFERROR(VLOOKUP($U535,scriv!$C$2:$AK$802,33,FALSE),""),N535)</f>
        <v/>
      </c>
      <c r="AJ535" s="81" t="str">
        <f>IF(O535="",IFERROR(VLOOKUP($U535,scriv!$C$2:$AK$802,34,FALSE),""),O535)</f>
        <v/>
      </c>
      <c r="AK535" s="81" t="str">
        <f>IF(P535="",IFERROR(VLOOKUP($U535,scriv!$C$2:$AK$802,35,FALSE),""),P535)</f>
        <v/>
      </c>
      <c r="AL535" s="242" t="str">
        <f t="shared" si="40"/>
        <v/>
      </c>
      <c r="AM535" s="240" t="str">
        <f t="shared" si="41"/>
        <v/>
      </c>
      <c r="AN535" s="242" t="str">
        <f t="shared" si="42"/>
        <v/>
      </c>
      <c r="AO535" s="240" t="str">
        <f t="shared" si="43"/>
        <v/>
      </c>
      <c r="AP535" s="242" t="str">
        <f t="shared" si="44"/>
        <v/>
      </c>
    </row>
    <row r="536" spans="1:50" ht="23" customHeight="1">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s="81" t="str">
        <f>IF(M536="",IFERROR(VLOOKUP($U536,scriv!$C$2:$AK$802,32,FALSE),""),M536)</f>
        <v/>
      </c>
      <c r="AI536" s="81" t="str">
        <f>IF(N536="",IFERROR(VLOOKUP($U536,scriv!$C$2:$AK$802,33,FALSE),""),N536)</f>
        <v/>
      </c>
      <c r="AJ536" s="81" t="str">
        <f>IF(O536="",IFERROR(VLOOKUP($U536,scriv!$C$2:$AK$802,34,FALSE),""),O536)</f>
        <v/>
      </c>
      <c r="AK536" s="81" t="str">
        <f>IF(P536="",IFERROR(VLOOKUP($U536,scriv!$C$2:$AK$802,35,FALSE),""),P536)</f>
        <v/>
      </c>
      <c r="AL536" s="242" t="str">
        <f t="shared" si="40"/>
        <v/>
      </c>
      <c r="AM536" s="240" t="str">
        <f t="shared" si="41"/>
        <v/>
      </c>
      <c r="AN536" s="242" t="str">
        <f t="shared" si="42"/>
        <v/>
      </c>
      <c r="AO536" s="240" t="str">
        <f t="shared" si="43"/>
        <v/>
      </c>
      <c r="AP536" s="242" t="str">
        <f t="shared" si="44"/>
        <v/>
      </c>
    </row>
    <row r="537" spans="1:50" ht="23" customHeight="1">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s="81" t="str">
        <f>IF(M537="",IFERROR(VLOOKUP($U537,scriv!$C$2:$AK$802,32,FALSE),""),M537)</f>
        <v/>
      </c>
      <c r="AI537" s="81" t="str">
        <f>IF(N537="",IFERROR(VLOOKUP($U537,scriv!$C$2:$AK$802,33,FALSE),""),N537)</f>
        <v/>
      </c>
      <c r="AJ537" s="81" t="str">
        <f>IF(O537="",IFERROR(VLOOKUP($U537,scriv!$C$2:$AK$802,34,FALSE),""),O537)</f>
        <v/>
      </c>
      <c r="AK537" s="81" t="str">
        <f>IF(P537="",IFERROR(VLOOKUP($U537,scriv!$C$2:$AK$802,35,FALSE),""),P537)</f>
        <v/>
      </c>
      <c r="AL537" s="242" t="str">
        <f t="shared" si="40"/>
        <v/>
      </c>
      <c r="AM537" s="240" t="str">
        <f t="shared" si="41"/>
        <v/>
      </c>
      <c r="AN537" s="242" t="str">
        <f t="shared" si="42"/>
        <v/>
      </c>
      <c r="AO537" s="240" t="str">
        <f t="shared" si="43"/>
        <v/>
      </c>
      <c r="AP537" s="242" t="str">
        <f t="shared" si="44"/>
        <v/>
      </c>
    </row>
    <row r="538" spans="1:50" ht="23" customHeight="1">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s="81" t="str">
        <f>IF(M538="",IFERROR(VLOOKUP($U538,scriv!$C$2:$AK$802,32,FALSE),""),M538)</f>
        <v/>
      </c>
      <c r="AI538" s="81" t="str">
        <f>IF(N538="",IFERROR(VLOOKUP($U538,scriv!$C$2:$AK$802,33,FALSE),""),N538)</f>
        <v/>
      </c>
      <c r="AJ538" s="81" t="str">
        <f>IF(O538="",IFERROR(VLOOKUP($U538,scriv!$C$2:$AK$802,34,FALSE),""),O538)</f>
        <v/>
      </c>
      <c r="AK538" s="81" t="str">
        <f>IF(P538="",IFERROR(VLOOKUP($U538,scriv!$C$2:$AK$802,35,FALSE),""),P538)</f>
        <v/>
      </c>
      <c r="AL538" s="242" t="str">
        <f t="shared" si="40"/>
        <v/>
      </c>
      <c r="AM538" s="240" t="str">
        <f t="shared" si="41"/>
        <v/>
      </c>
      <c r="AN538" s="242" t="str">
        <f t="shared" si="42"/>
        <v/>
      </c>
      <c r="AO538" s="240" t="str">
        <f t="shared" si="43"/>
        <v/>
      </c>
      <c r="AP538" s="242" t="str">
        <f t="shared" si="44"/>
        <v/>
      </c>
    </row>
    <row r="539" spans="1:50" ht="23" customHeight="1">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s="81" t="str">
        <f>IF(M539="",IFERROR(VLOOKUP($U539,scriv!$C$2:$AK$802,32,FALSE),""),M539)</f>
        <v/>
      </c>
      <c r="AI539" s="81" t="str">
        <f>IF(N539="",IFERROR(VLOOKUP($U539,scriv!$C$2:$AK$802,33,FALSE),""),N539)</f>
        <v/>
      </c>
      <c r="AJ539" s="81" t="str">
        <f>IF(O539="",IFERROR(VLOOKUP($U539,scriv!$C$2:$AK$802,34,FALSE),""),O539)</f>
        <v/>
      </c>
      <c r="AK539" s="81" t="str">
        <f>IF(P539="",IFERROR(VLOOKUP($U539,scriv!$C$2:$AK$802,35,FALSE),""),P539)</f>
        <v/>
      </c>
      <c r="AL539" s="242" t="str">
        <f t="shared" si="40"/>
        <v/>
      </c>
      <c r="AM539" s="240" t="str">
        <f t="shared" si="41"/>
        <v/>
      </c>
      <c r="AN539" s="242" t="str">
        <f t="shared" si="42"/>
        <v/>
      </c>
      <c r="AO539" s="240" t="str">
        <f t="shared" si="43"/>
        <v/>
      </c>
      <c r="AP539" s="242" t="str">
        <f t="shared" si="44"/>
        <v/>
      </c>
      <c r="AQ539" s="236" t="s">
        <v>381</v>
      </c>
      <c r="AR539" s="236" t="s">
        <v>382</v>
      </c>
      <c r="AS539" s="236" t="s">
        <v>381</v>
      </c>
      <c r="AT539" s="236" t="s">
        <v>383</v>
      </c>
      <c r="AU539" s="236" t="s">
        <v>381</v>
      </c>
      <c r="AV539" s="236" t="s">
        <v>384</v>
      </c>
      <c r="AW539" s="236" t="s">
        <v>381</v>
      </c>
      <c r="AX539" s="236" t="s">
        <v>385</v>
      </c>
    </row>
    <row r="540" spans="1:50" ht="23" customHeight="1">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s="81" t="str">
        <f>IF(M540="",IFERROR(VLOOKUP($U540,scriv!$C$2:$AK$802,32,FALSE),""),M540)</f>
        <v/>
      </c>
      <c r="AI540" s="81" t="str">
        <f>IF(N540="",IFERROR(VLOOKUP($U540,scriv!$C$2:$AK$802,33,FALSE),""),N540)</f>
        <v/>
      </c>
      <c r="AJ540" s="81" t="str">
        <f>IF(O540="",IFERROR(VLOOKUP($U540,scriv!$C$2:$AK$802,34,FALSE),""),O540)</f>
        <v/>
      </c>
      <c r="AK540" s="81" t="str">
        <f>IF(P540="",IFERROR(VLOOKUP($U540,scriv!$C$2:$AK$802,35,FALSE),""),P540)</f>
        <v/>
      </c>
      <c r="AL540" s="242" t="str">
        <f t="shared" si="40"/>
        <v/>
      </c>
      <c r="AM540" s="240" t="str">
        <f t="shared" si="41"/>
        <v/>
      </c>
      <c r="AN540" s="242" t="str">
        <f t="shared" si="42"/>
        <v/>
      </c>
      <c r="AO540" s="240" t="str">
        <f t="shared" si="43"/>
        <v/>
      </c>
      <c r="AP540" s="242" t="str">
        <f t="shared" si="44"/>
        <v/>
      </c>
    </row>
    <row r="541" spans="1:50" ht="23" customHeight="1">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s="81" t="str">
        <f>IF(M541="",IFERROR(VLOOKUP($U541,scriv!$C$2:$AK$802,32,FALSE),""),M541)</f>
        <v/>
      </c>
      <c r="AI541" s="81" t="str">
        <f>IF(N541="",IFERROR(VLOOKUP($U541,scriv!$C$2:$AK$802,33,FALSE),""),N541)</f>
        <v/>
      </c>
      <c r="AJ541" s="81" t="str">
        <f>IF(O541="",IFERROR(VLOOKUP($U541,scriv!$C$2:$AK$802,34,FALSE),""),O541)</f>
        <v/>
      </c>
      <c r="AK541" s="81" t="str">
        <f>IF(P541="",IFERROR(VLOOKUP($U541,scriv!$C$2:$AK$802,35,FALSE),""),P541)</f>
        <v/>
      </c>
      <c r="AL541" s="242" t="str">
        <f t="shared" si="40"/>
        <v/>
      </c>
      <c r="AM541" s="240" t="str">
        <f t="shared" si="41"/>
        <v/>
      </c>
      <c r="AN541" s="242" t="str">
        <f t="shared" si="42"/>
        <v/>
      </c>
      <c r="AO541" s="240" t="str">
        <f t="shared" si="43"/>
        <v/>
      </c>
      <c r="AP541" s="242" t="str">
        <f t="shared" si="44"/>
        <v/>
      </c>
      <c r="AQ541" s="236" t="s">
        <v>381</v>
      </c>
      <c r="AR541" s="236" t="s">
        <v>382</v>
      </c>
      <c r="AS541" s="236" t="s">
        <v>381</v>
      </c>
      <c r="AT541" s="236" t="s">
        <v>383</v>
      </c>
      <c r="AU541" s="236" t="s">
        <v>381</v>
      </c>
      <c r="AV541" s="236" t="s">
        <v>384</v>
      </c>
      <c r="AW541" s="236" t="s">
        <v>381</v>
      </c>
      <c r="AX541" s="236" t="s">
        <v>385</v>
      </c>
    </row>
    <row r="542" spans="1:50" ht="23" customHeight="1">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s="81" t="str">
        <f>IF(M542="",IFERROR(VLOOKUP($U542,scriv!$C$2:$AK$802,32,FALSE),""),M542)</f>
        <v/>
      </c>
      <c r="AI542" s="81" t="str">
        <f>IF(N542="",IFERROR(VLOOKUP($U542,scriv!$C$2:$AK$802,33,FALSE),""),N542)</f>
        <v/>
      </c>
      <c r="AJ542" s="81" t="str">
        <f>IF(O542="",IFERROR(VLOOKUP($U542,scriv!$C$2:$AK$802,34,FALSE),""),O542)</f>
        <v/>
      </c>
      <c r="AK542" s="81" t="str">
        <f>IF(P542="",IFERROR(VLOOKUP($U542,scriv!$C$2:$AK$802,35,FALSE),""),P542)</f>
        <v/>
      </c>
      <c r="AL542" s="242" t="str">
        <f t="shared" si="40"/>
        <v/>
      </c>
      <c r="AM542" s="240" t="str">
        <f t="shared" si="41"/>
        <v/>
      </c>
      <c r="AN542" s="242" t="str">
        <f t="shared" si="42"/>
        <v/>
      </c>
      <c r="AO542" s="240" t="str">
        <f t="shared" si="43"/>
        <v/>
      </c>
      <c r="AP542" s="242" t="str">
        <f t="shared" si="44"/>
        <v/>
      </c>
    </row>
    <row r="543" spans="1:50" ht="23" customHeight="1">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s="81" t="str">
        <f>IF(M543="",IFERROR(VLOOKUP($U543,scriv!$C$2:$AK$802,32,FALSE),""),M543)</f>
        <v/>
      </c>
      <c r="AI543" s="81" t="str">
        <f>IF(N543="",IFERROR(VLOOKUP($U543,scriv!$C$2:$AK$802,33,FALSE),""),N543)</f>
        <v/>
      </c>
      <c r="AJ543" s="81" t="str">
        <f>IF(O543="",IFERROR(VLOOKUP($U543,scriv!$C$2:$AK$802,34,FALSE),""),O543)</f>
        <v/>
      </c>
      <c r="AK543" s="81" t="str">
        <f>IF(P543="",IFERROR(VLOOKUP($U543,scriv!$C$2:$AK$802,35,FALSE),""),P543)</f>
        <v/>
      </c>
      <c r="AL543" s="242" t="str">
        <f t="shared" si="40"/>
        <v/>
      </c>
      <c r="AM543" s="240" t="str">
        <f t="shared" si="41"/>
        <v/>
      </c>
      <c r="AN543" s="242" t="str">
        <f t="shared" si="42"/>
        <v/>
      </c>
      <c r="AO543" s="240" t="str">
        <f t="shared" si="43"/>
        <v/>
      </c>
      <c r="AP543" s="242" t="str">
        <f t="shared" si="44"/>
        <v/>
      </c>
    </row>
    <row r="544" spans="1:50" ht="23" customHeight="1">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s="81" t="str">
        <f>IF(M544="",IFERROR(VLOOKUP($U544,scriv!$C$2:$AK$802,32,FALSE),""),M544)</f>
        <v/>
      </c>
      <c r="AI544" s="81" t="str">
        <f>IF(N544="",IFERROR(VLOOKUP($U544,scriv!$C$2:$AK$802,33,FALSE),""),N544)</f>
        <v/>
      </c>
      <c r="AJ544" s="81" t="str">
        <f>IF(O544="",IFERROR(VLOOKUP($U544,scriv!$C$2:$AK$802,34,FALSE),""),O544)</f>
        <v/>
      </c>
      <c r="AK544" s="81" t="str">
        <f>IF(P544="",IFERROR(VLOOKUP($U544,scriv!$C$2:$AK$802,35,FALSE),""),P544)</f>
        <v/>
      </c>
      <c r="AL544" s="242" t="str">
        <f t="shared" si="40"/>
        <v/>
      </c>
      <c r="AM544" s="240" t="str">
        <f t="shared" si="41"/>
        <v/>
      </c>
      <c r="AN544" s="242" t="str">
        <f t="shared" si="42"/>
        <v/>
      </c>
      <c r="AO544" s="240" t="str">
        <f t="shared" si="43"/>
        <v/>
      </c>
      <c r="AP544" s="242" t="str">
        <f t="shared" si="44"/>
        <v/>
      </c>
    </row>
    <row r="545" spans="1:50" ht="23" customHeight="1">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s="81" t="str">
        <f>IF(M545="",IFERROR(VLOOKUP($U545,scriv!$C$2:$AK$802,32,FALSE),""),M545)</f>
        <v/>
      </c>
      <c r="AI545" s="81" t="str">
        <f>IF(N545="",IFERROR(VLOOKUP($U545,scriv!$C$2:$AK$802,33,FALSE),""),N545)</f>
        <v/>
      </c>
      <c r="AJ545" s="81" t="str">
        <f>IF(O545="",IFERROR(VLOOKUP($U545,scriv!$C$2:$AK$802,34,FALSE),""),O545)</f>
        <v/>
      </c>
      <c r="AK545" s="81" t="str">
        <f>IF(P545="",IFERROR(VLOOKUP($U545,scriv!$C$2:$AK$802,35,FALSE),""),P545)</f>
        <v/>
      </c>
      <c r="AL545" s="242" t="str">
        <f t="shared" si="40"/>
        <v/>
      </c>
      <c r="AM545" s="240" t="str">
        <f t="shared" si="41"/>
        <v/>
      </c>
      <c r="AN545" s="242" t="str">
        <f t="shared" si="42"/>
        <v/>
      </c>
      <c r="AO545" s="240" t="str">
        <f t="shared" si="43"/>
        <v/>
      </c>
      <c r="AP545" s="242" t="str">
        <f t="shared" si="44"/>
        <v/>
      </c>
    </row>
    <row r="546" spans="1:50" ht="23" customHeight="1">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s="81" t="str">
        <f>IF(M546="",IFERROR(VLOOKUP($U546,scriv!$C$2:$AK$802,32,FALSE),""),M546)</f>
        <v/>
      </c>
      <c r="AI546" s="81" t="str">
        <f>IF(N546="",IFERROR(VLOOKUP($U546,scriv!$C$2:$AK$802,33,FALSE),""),N546)</f>
        <v/>
      </c>
      <c r="AJ546" s="81" t="str">
        <f>IF(O546="",IFERROR(VLOOKUP($U546,scriv!$C$2:$AK$802,34,FALSE),""),O546)</f>
        <v/>
      </c>
      <c r="AK546" s="81" t="str">
        <f>IF(P546="",IFERROR(VLOOKUP($U546,scriv!$C$2:$AK$802,35,FALSE),""),P546)</f>
        <v/>
      </c>
      <c r="AL546" s="242" t="str">
        <f t="shared" si="40"/>
        <v/>
      </c>
      <c r="AM546" s="240" t="str">
        <f t="shared" si="41"/>
        <v/>
      </c>
      <c r="AN546" s="242" t="str">
        <f t="shared" si="42"/>
        <v/>
      </c>
      <c r="AO546" s="240" t="str">
        <f t="shared" si="43"/>
        <v/>
      </c>
      <c r="AP546" s="242" t="str">
        <f t="shared" si="44"/>
        <v/>
      </c>
      <c r="AQ546" s="236" t="s">
        <v>381</v>
      </c>
      <c r="AR546" s="236" t="s">
        <v>382</v>
      </c>
      <c r="AS546" s="236" t="s">
        <v>381</v>
      </c>
      <c r="AT546" s="236" t="s">
        <v>383</v>
      </c>
      <c r="AU546" s="236" t="s">
        <v>381</v>
      </c>
      <c r="AV546" s="236" t="s">
        <v>384</v>
      </c>
      <c r="AW546" s="236" t="s">
        <v>381</v>
      </c>
      <c r="AX546" s="236" t="s">
        <v>385</v>
      </c>
    </row>
    <row r="547" spans="1:50" ht="23" customHeight="1">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s="81" t="str">
        <f>IF(M547="",IFERROR(VLOOKUP($U547,scriv!$C$2:$AK$802,32,FALSE),""),M547)</f>
        <v/>
      </c>
      <c r="AI547" s="81" t="str">
        <f>IF(N547="",IFERROR(VLOOKUP($U547,scriv!$C$2:$AK$802,33,FALSE),""),N547)</f>
        <v/>
      </c>
      <c r="AJ547" s="81" t="str">
        <f>IF(O547="",IFERROR(VLOOKUP($U547,scriv!$C$2:$AK$802,34,FALSE),""),O547)</f>
        <v/>
      </c>
      <c r="AK547" s="81" t="str">
        <f>IF(P547="",IFERROR(VLOOKUP($U547,scriv!$C$2:$AK$802,35,FALSE),""),P547)</f>
        <v/>
      </c>
      <c r="AL547" s="242" t="str">
        <f t="shared" si="40"/>
        <v/>
      </c>
      <c r="AM547" s="240" t="str">
        <f t="shared" si="41"/>
        <v/>
      </c>
      <c r="AN547" s="242" t="str">
        <f t="shared" si="42"/>
        <v/>
      </c>
      <c r="AO547" s="240" t="str">
        <f t="shared" si="43"/>
        <v/>
      </c>
      <c r="AP547" s="242" t="str">
        <f t="shared" si="44"/>
        <v/>
      </c>
    </row>
    <row r="548" spans="1:50" ht="23" customHeight="1">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s="81" t="str">
        <f>IF(M548="",IFERROR(VLOOKUP($U548,scriv!$C$2:$AK$802,32,FALSE),""),M548)</f>
        <v/>
      </c>
      <c r="AI548" s="81" t="str">
        <f>IF(N548="",IFERROR(VLOOKUP($U548,scriv!$C$2:$AK$802,33,FALSE),""),N548)</f>
        <v/>
      </c>
      <c r="AJ548" s="81" t="str">
        <f>IF(O548="",IFERROR(VLOOKUP($U548,scriv!$C$2:$AK$802,34,FALSE),""),O548)</f>
        <v/>
      </c>
      <c r="AK548" s="81" t="str">
        <f>IF(P548="",IFERROR(VLOOKUP($U548,scriv!$C$2:$AK$802,35,FALSE),""),P548)</f>
        <v/>
      </c>
      <c r="AL548" s="242" t="str">
        <f t="shared" si="40"/>
        <v/>
      </c>
      <c r="AM548" s="240" t="str">
        <f t="shared" si="41"/>
        <v/>
      </c>
      <c r="AN548" s="242" t="str">
        <f t="shared" si="42"/>
        <v/>
      </c>
      <c r="AO548" s="240" t="str">
        <f t="shared" si="43"/>
        <v/>
      </c>
      <c r="AP548" s="242" t="str">
        <f t="shared" si="44"/>
        <v/>
      </c>
    </row>
    <row r="549" spans="1:50" ht="23" customHeight="1">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s="81" t="str">
        <f>IF(M549="",IFERROR(VLOOKUP($U549,scriv!$C$2:$AK$802,32,FALSE),""),M549)</f>
        <v/>
      </c>
      <c r="AI549" s="81" t="str">
        <f>IF(N549="",IFERROR(VLOOKUP($U549,scriv!$C$2:$AK$802,33,FALSE),""),N549)</f>
        <v/>
      </c>
      <c r="AJ549" s="81" t="str">
        <f>IF(O549="",IFERROR(VLOOKUP($U549,scriv!$C$2:$AK$802,34,FALSE),""),O549)</f>
        <v/>
      </c>
      <c r="AK549" s="81" t="str">
        <f>IF(P549="",IFERROR(VLOOKUP($U549,scriv!$C$2:$AK$802,35,FALSE),""),P549)</f>
        <v/>
      </c>
      <c r="AL549" s="242" t="str">
        <f t="shared" si="40"/>
        <v/>
      </c>
      <c r="AM549" s="240" t="str">
        <f t="shared" si="41"/>
        <v/>
      </c>
      <c r="AN549" s="242" t="str">
        <f t="shared" si="42"/>
        <v/>
      </c>
      <c r="AO549" s="240" t="str">
        <f t="shared" si="43"/>
        <v/>
      </c>
      <c r="AP549" s="242" t="str">
        <f t="shared" si="44"/>
        <v/>
      </c>
    </row>
    <row r="550" spans="1:50" ht="23" customHeight="1">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s="81" t="str">
        <f>IF(M550="",IFERROR(VLOOKUP($U550,scriv!$C$2:$AK$802,32,FALSE),""),M550)</f>
        <v/>
      </c>
      <c r="AI550" s="81" t="str">
        <f>IF(N550="",IFERROR(VLOOKUP($U550,scriv!$C$2:$AK$802,33,FALSE),""),N550)</f>
        <v/>
      </c>
      <c r="AJ550" s="81" t="str">
        <f>IF(O550="",IFERROR(VLOOKUP($U550,scriv!$C$2:$AK$802,34,FALSE),""),O550)</f>
        <v/>
      </c>
      <c r="AK550" s="81" t="str">
        <f>IF(P550="",IFERROR(VLOOKUP($U550,scriv!$C$2:$AK$802,35,FALSE),""),P550)</f>
        <v/>
      </c>
      <c r="AL550" s="242" t="str">
        <f t="shared" si="40"/>
        <v/>
      </c>
      <c r="AM550" s="240" t="str">
        <f t="shared" si="41"/>
        <v/>
      </c>
      <c r="AN550" s="242" t="str">
        <f t="shared" si="42"/>
        <v/>
      </c>
      <c r="AO550" s="240" t="str">
        <f t="shared" si="43"/>
        <v/>
      </c>
      <c r="AP550" s="242" t="str">
        <f t="shared" si="44"/>
        <v/>
      </c>
    </row>
    <row r="551" spans="1:50" ht="23" customHeight="1">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s="81" t="str">
        <f>IF(M551="",IFERROR(VLOOKUP($U551,scriv!$C$2:$AK$802,32,FALSE),""),M551)</f>
        <v/>
      </c>
      <c r="AI551" s="81" t="str">
        <f>IF(N551="",IFERROR(VLOOKUP($U551,scriv!$C$2:$AK$802,33,FALSE),""),N551)</f>
        <v/>
      </c>
      <c r="AJ551" s="81" t="str">
        <f>IF(O551="",IFERROR(VLOOKUP($U551,scriv!$C$2:$AK$802,34,FALSE),""),O551)</f>
        <v/>
      </c>
      <c r="AK551" s="81" t="str">
        <f>IF(P551="",IFERROR(VLOOKUP($U551,scriv!$C$2:$AK$802,35,FALSE),""),P551)</f>
        <v/>
      </c>
      <c r="AL551" s="242" t="str">
        <f t="shared" si="40"/>
        <v/>
      </c>
      <c r="AM551" s="240" t="str">
        <f t="shared" si="41"/>
        <v/>
      </c>
      <c r="AN551" s="242" t="str">
        <f t="shared" si="42"/>
        <v/>
      </c>
      <c r="AO551" s="240" t="str">
        <f t="shared" si="43"/>
        <v/>
      </c>
      <c r="AP551" s="242" t="str">
        <f t="shared" si="44"/>
        <v/>
      </c>
    </row>
    <row r="552" spans="1:50" ht="23" customHeight="1">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s="81" t="str">
        <f>IF(M552="",IFERROR(VLOOKUP($U552,scriv!$C$2:$AK$802,32,FALSE),""),M552)</f>
        <v/>
      </c>
      <c r="AI552" s="81" t="str">
        <f>IF(N552="",IFERROR(VLOOKUP($U552,scriv!$C$2:$AK$802,33,FALSE),""),N552)</f>
        <v/>
      </c>
      <c r="AJ552" s="81" t="str">
        <f>IF(O552="",IFERROR(VLOOKUP($U552,scriv!$C$2:$AK$802,34,FALSE),""),O552)</f>
        <v/>
      </c>
      <c r="AK552" s="81" t="str">
        <f>IF(P552="",IFERROR(VLOOKUP($U552,scriv!$C$2:$AK$802,35,FALSE),""),P552)</f>
        <v/>
      </c>
      <c r="AL552" s="242" t="str">
        <f t="shared" si="40"/>
        <v/>
      </c>
      <c r="AM552" s="240" t="str">
        <f t="shared" si="41"/>
        <v/>
      </c>
      <c r="AN552" s="242" t="str">
        <f t="shared" si="42"/>
        <v/>
      </c>
      <c r="AO552" s="240" t="str">
        <f t="shared" si="43"/>
        <v/>
      </c>
      <c r="AP552" s="242" t="str">
        <f t="shared" si="44"/>
        <v/>
      </c>
    </row>
    <row r="553" spans="1:50" ht="23" customHeight="1">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s="81" t="str">
        <f>IF(M553="",IFERROR(VLOOKUP($U553,scriv!$C$2:$AK$802,32,FALSE),""),M553)</f>
        <v/>
      </c>
      <c r="AI553" s="81" t="str">
        <f>IF(N553="",IFERROR(VLOOKUP($U553,scriv!$C$2:$AK$802,33,FALSE),""),N553)</f>
        <v/>
      </c>
      <c r="AJ553" s="81" t="str">
        <f>IF(O553="",IFERROR(VLOOKUP($U553,scriv!$C$2:$AK$802,34,FALSE),""),O553)</f>
        <v/>
      </c>
      <c r="AK553" s="81" t="str">
        <f>IF(P553="",IFERROR(VLOOKUP($U553,scriv!$C$2:$AK$802,35,FALSE),""),P553)</f>
        <v/>
      </c>
      <c r="AL553" s="242" t="str">
        <f t="shared" si="40"/>
        <v/>
      </c>
      <c r="AM553" s="240" t="str">
        <f t="shared" si="41"/>
        <v/>
      </c>
      <c r="AN553" s="242" t="str">
        <f t="shared" si="42"/>
        <v/>
      </c>
      <c r="AO553" s="240" t="str">
        <f t="shared" si="43"/>
        <v/>
      </c>
      <c r="AP553" s="242" t="str">
        <f t="shared" si="44"/>
        <v/>
      </c>
    </row>
    <row r="554" spans="1:50" ht="23" customHeight="1">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s="81" t="str">
        <f>IF(M554="",IFERROR(VLOOKUP($U554,scriv!$C$2:$AK$802,32,FALSE),""),M554)</f>
        <v/>
      </c>
      <c r="AI554" s="81" t="str">
        <f>IF(N554="",IFERROR(VLOOKUP($U554,scriv!$C$2:$AK$802,33,FALSE),""),N554)</f>
        <v/>
      </c>
      <c r="AJ554" s="81" t="str">
        <f>IF(O554="",IFERROR(VLOOKUP($U554,scriv!$C$2:$AK$802,34,FALSE),""),O554)</f>
        <v/>
      </c>
      <c r="AK554" s="81" t="str">
        <f>IF(P554="",IFERROR(VLOOKUP($U554,scriv!$C$2:$AK$802,35,FALSE),""),P554)</f>
        <v/>
      </c>
      <c r="AL554" s="242" t="str">
        <f t="shared" si="40"/>
        <v/>
      </c>
      <c r="AM554" s="240" t="str">
        <f t="shared" si="41"/>
        <v/>
      </c>
      <c r="AN554" s="242" t="str">
        <f t="shared" si="42"/>
        <v/>
      </c>
      <c r="AO554" s="240" t="str">
        <f t="shared" si="43"/>
        <v/>
      </c>
      <c r="AP554" s="242" t="str">
        <f t="shared" si="44"/>
        <v/>
      </c>
    </row>
    <row r="555" spans="1:50" ht="23" customHeight="1">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s="81" t="str">
        <f>IF(M555="",IFERROR(VLOOKUP($U555,scriv!$C$2:$AK$802,32,FALSE),""),M555)</f>
        <v/>
      </c>
      <c r="AI555" s="81" t="str">
        <f>IF(N555="",IFERROR(VLOOKUP($U555,scriv!$C$2:$AK$802,33,FALSE),""),N555)</f>
        <v/>
      </c>
      <c r="AJ555" s="81" t="str">
        <f>IF(O555="",IFERROR(VLOOKUP($U555,scriv!$C$2:$AK$802,34,FALSE),""),O555)</f>
        <v/>
      </c>
      <c r="AK555" s="81" t="str">
        <f>IF(P555="",IFERROR(VLOOKUP($U555,scriv!$C$2:$AK$802,35,FALSE),""),P555)</f>
        <v/>
      </c>
      <c r="AL555" s="242" t="str">
        <f t="shared" si="40"/>
        <v/>
      </c>
      <c r="AM555" s="240" t="str">
        <f t="shared" si="41"/>
        <v/>
      </c>
      <c r="AN555" s="242" t="str">
        <f t="shared" si="42"/>
        <v/>
      </c>
      <c r="AO555" s="240" t="str">
        <f t="shared" si="43"/>
        <v/>
      </c>
      <c r="AP555" s="242" t="str">
        <f t="shared" si="44"/>
        <v/>
      </c>
    </row>
    <row r="556" spans="1:50" ht="23" customHeight="1">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s="81" t="str">
        <f>IF(M556="",IFERROR(VLOOKUP($U556,scriv!$C$2:$AK$802,32,FALSE),""),M556)</f>
        <v/>
      </c>
      <c r="AI556" s="81" t="str">
        <f>IF(N556="",IFERROR(VLOOKUP($U556,scriv!$C$2:$AK$802,33,FALSE),""),N556)</f>
        <v/>
      </c>
      <c r="AJ556" s="81" t="str">
        <f>IF(O556="",IFERROR(VLOOKUP($U556,scriv!$C$2:$AK$802,34,FALSE),""),O556)</f>
        <v/>
      </c>
      <c r="AK556" s="81" t="str">
        <f>IF(P556="",IFERROR(VLOOKUP($U556,scriv!$C$2:$AK$802,35,FALSE),""),P556)</f>
        <v/>
      </c>
      <c r="AL556" s="242" t="str">
        <f t="shared" si="40"/>
        <v/>
      </c>
      <c r="AM556" s="240" t="str">
        <f t="shared" si="41"/>
        <v/>
      </c>
      <c r="AN556" s="242" t="str">
        <f t="shared" si="42"/>
        <v/>
      </c>
      <c r="AO556" s="240" t="str">
        <f t="shared" si="43"/>
        <v/>
      </c>
      <c r="AP556" s="242" t="str">
        <f t="shared" si="44"/>
        <v/>
      </c>
    </row>
    <row r="557" spans="1:50" ht="23" customHeight="1">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s="81" t="str">
        <f>IF(M557="",IFERROR(VLOOKUP($U557,scriv!$C$2:$AK$802,32,FALSE),""),M557)</f>
        <v/>
      </c>
      <c r="AI557" s="81" t="str">
        <f>IF(N557="",IFERROR(VLOOKUP($U557,scriv!$C$2:$AK$802,33,FALSE),""),N557)</f>
        <v/>
      </c>
      <c r="AJ557" s="81" t="str">
        <f>IF(O557="",IFERROR(VLOOKUP($U557,scriv!$C$2:$AK$802,34,FALSE),""),O557)</f>
        <v/>
      </c>
      <c r="AK557" s="81" t="str">
        <f>IF(P557="",IFERROR(VLOOKUP($U557,scriv!$C$2:$AK$802,35,FALSE),""),P557)</f>
        <v/>
      </c>
      <c r="AL557" s="242" t="str">
        <f t="shared" si="40"/>
        <v/>
      </c>
      <c r="AM557" s="240" t="str">
        <f t="shared" si="41"/>
        <v/>
      </c>
      <c r="AN557" s="242" t="str">
        <f t="shared" si="42"/>
        <v/>
      </c>
      <c r="AO557" s="240" t="str">
        <f t="shared" si="43"/>
        <v/>
      </c>
      <c r="AP557" s="242" t="str">
        <f t="shared" si="44"/>
        <v/>
      </c>
    </row>
    <row r="558" spans="1:50" ht="23" customHeight="1">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s="81" t="str">
        <f>IF(M558="",IFERROR(VLOOKUP($U558,scriv!$C$2:$AK$802,32,FALSE),""),M558)</f>
        <v/>
      </c>
      <c r="AI558" s="81" t="str">
        <f>IF(N558="",IFERROR(VLOOKUP($U558,scriv!$C$2:$AK$802,33,FALSE),""),N558)</f>
        <v/>
      </c>
      <c r="AJ558" s="81" t="str">
        <f>IF(O558="",IFERROR(VLOOKUP($U558,scriv!$C$2:$AK$802,34,FALSE),""),O558)</f>
        <v/>
      </c>
      <c r="AK558" s="81" t="str">
        <f>IF(P558="",IFERROR(VLOOKUP($U558,scriv!$C$2:$AK$802,35,FALSE),""),P558)</f>
        <v/>
      </c>
      <c r="AL558" s="242" t="str">
        <f t="shared" si="40"/>
        <v/>
      </c>
      <c r="AM558" s="240" t="str">
        <f t="shared" si="41"/>
        <v/>
      </c>
      <c r="AN558" s="242" t="str">
        <f t="shared" si="42"/>
        <v/>
      </c>
      <c r="AO558" s="240" t="str">
        <f t="shared" si="43"/>
        <v/>
      </c>
      <c r="AP558" s="242" t="str">
        <f t="shared" si="44"/>
        <v/>
      </c>
    </row>
    <row r="559" spans="1:50" ht="23" customHeight="1">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s="81" t="str">
        <f>IF(M559="",IFERROR(VLOOKUP($U559,scriv!$C$2:$AK$802,32,FALSE),""),M559)</f>
        <v/>
      </c>
      <c r="AI559" s="81" t="str">
        <f>IF(N559="",IFERROR(VLOOKUP($U559,scriv!$C$2:$AK$802,33,FALSE),""),N559)</f>
        <v/>
      </c>
      <c r="AJ559" s="81" t="str">
        <f>IF(O559="",IFERROR(VLOOKUP($U559,scriv!$C$2:$AK$802,34,FALSE),""),O559)</f>
        <v/>
      </c>
      <c r="AK559" s="81" t="str">
        <f>IF(P559="",IFERROR(VLOOKUP($U559,scriv!$C$2:$AK$802,35,FALSE),""),P559)</f>
        <v/>
      </c>
      <c r="AL559" s="242" t="str">
        <f t="shared" si="40"/>
        <v/>
      </c>
      <c r="AM559" s="240" t="str">
        <f t="shared" si="41"/>
        <v/>
      </c>
      <c r="AN559" s="242" t="str">
        <f t="shared" si="42"/>
        <v/>
      </c>
      <c r="AO559" s="240" t="str">
        <f t="shared" si="43"/>
        <v/>
      </c>
      <c r="AP559" s="242" t="str">
        <f t="shared" si="44"/>
        <v/>
      </c>
    </row>
    <row r="560" spans="1:50" ht="23" customHeight="1">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s="81" t="str">
        <f>IF(M560="",IFERROR(VLOOKUP($U560,scriv!$C$2:$AK$802,32,FALSE),""),M560)</f>
        <v/>
      </c>
      <c r="AI560" s="81" t="str">
        <f>IF(N560="",IFERROR(VLOOKUP($U560,scriv!$C$2:$AK$802,33,FALSE),""),N560)</f>
        <v/>
      </c>
      <c r="AJ560" s="81" t="str">
        <f>IF(O560="",IFERROR(VLOOKUP($U560,scriv!$C$2:$AK$802,34,FALSE),""),O560)</f>
        <v/>
      </c>
      <c r="AK560" s="81" t="str">
        <f>IF(P560="",IFERROR(VLOOKUP($U560,scriv!$C$2:$AK$802,35,FALSE),""),P560)</f>
        <v/>
      </c>
      <c r="AL560" s="242" t="str">
        <f t="shared" si="40"/>
        <v/>
      </c>
      <c r="AM560" s="240" t="str">
        <f t="shared" si="41"/>
        <v/>
      </c>
      <c r="AN560" s="242" t="str">
        <f t="shared" si="42"/>
        <v/>
      </c>
      <c r="AO560" s="240" t="str">
        <f t="shared" si="43"/>
        <v/>
      </c>
      <c r="AP560" s="242" t="str">
        <f t="shared" si="44"/>
        <v/>
      </c>
    </row>
    <row r="561" spans="1:42" ht="23" customHeight="1">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s="81" t="str">
        <f>IF(M561="",IFERROR(VLOOKUP($U561,scriv!$C$2:$AK$802,32,FALSE),""),M561)</f>
        <v/>
      </c>
      <c r="AI561" s="81" t="str">
        <f>IF(N561="",IFERROR(VLOOKUP($U561,scriv!$C$2:$AK$802,33,FALSE),""),N561)</f>
        <v/>
      </c>
      <c r="AJ561" s="81" t="str">
        <f>IF(O561="",IFERROR(VLOOKUP($U561,scriv!$C$2:$AK$802,34,FALSE),""),O561)</f>
        <v/>
      </c>
      <c r="AK561" s="81" t="str">
        <f>IF(P561="",IFERROR(VLOOKUP($U561,scriv!$C$2:$AK$802,35,FALSE),""),P561)</f>
        <v/>
      </c>
      <c r="AL561" s="242" t="str">
        <f t="shared" si="40"/>
        <v/>
      </c>
      <c r="AM561" s="240" t="str">
        <f t="shared" si="41"/>
        <v/>
      </c>
      <c r="AN561" s="242" t="str">
        <f t="shared" si="42"/>
        <v/>
      </c>
      <c r="AO561" s="240" t="str">
        <f t="shared" si="43"/>
        <v/>
      </c>
      <c r="AP561" s="242" t="str">
        <f t="shared" si="44"/>
        <v/>
      </c>
    </row>
    <row r="562" spans="1:42" ht="23" customHeight="1">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s="81" t="str">
        <f>IF(M562="",IFERROR(VLOOKUP($U562,scriv!$C$2:$AK$802,32,FALSE),""),M562)</f>
        <v/>
      </c>
      <c r="AI562" s="81" t="str">
        <f>IF(N562="",IFERROR(VLOOKUP($U562,scriv!$C$2:$AK$802,33,FALSE),""),N562)</f>
        <v/>
      </c>
      <c r="AJ562" s="81" t="str">
        <f>IF(O562="",IFERROR(VLOOKUP($U562,scriv!$C$2:$AK$802,34,FALSE),""),O562)</f>
        <v/>
      </c>
      <c r="AK562" s="81" t="str">
        <f>IF(P562="",IFERROR(VLOOKUP($U562,scriv!$C$2:$AK$802,35,FALSE),""),P562)</f>
        <v/>
      </c>
      <c r="AL562" s="242" t="str">
        <f t="shared" si="40"/>
        <v/>
      </c>
      <c r="AM562" s="240" t="str">
        <f t="shared" si="41"/>
        <v/>
      </c>
      <c r="AN562" s="242" t="str">
        <f t="shared" si="42"/>
        <v/>
      </c>
      <c r="AO562" s="240" t="str">
        <f t="shared" si="43"/>
        <v/>
      </c>
      <c r="AP562" s="242" t="str">
        <f t="shared" si="44"/>
        <v/>
      </c>
    </row>
    <row r="563" spans="1:42" ht="23" customHeight="1">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s="81" t="str">
        <f>IF(M563="",IFERROR(VLOOKUP($U563,scriv!$C$2:$AK$802,32,FALSE),""),M563)</f>
        <v/>
      </c>
      <c r="AI563" s="81" t="str">
        <f>IF(N563="",IFERROR(VLOOKUP($U563,scriv!$C$2:$AK$802,33,FALSE),""),N563)</f>
        <v/>
      </c>
      <c r="AJ563" s="81" t="str">
        <f>IF(O563="",IFERROR(VLOOKUP($U563,scriv!$C$2:$AK$802,34,FALSE),""),O563)</f>
        <v/>
      </c>
      <c r="AK563" s="81" t="str">
        <f>IF(P563="",IFERROR(VLOOKUP($U563,scriv!$C$2:$AK$802,35,FALSE),""),P563)</f>
        <v/>
      </c>
      <c r="AL563" s="242" t="str">
        <f t="shared" si="40"/>
        <v/>
      </c>
      <c r="AM563" s="240" t="str">
        <f t="shared" si="41"/>
        <v/>
      </c>
      <c r="AN563" s="242" t="str">
        <f t="shared" si="42"/>
        <v/>
      </c>
      <c r="AO563" s="240" t="str">
        <f t="shared" si="43"/>
        <v/>
      </c>
      <c r="AP563" s="242" t="str">
        <f t="shared" si="44"/>
        <v/>
      </c>
    </row>
    <row r="564" spans="1:42" ht="23" customHeight="1">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s="81" t="str">
        <f>IF(M564="",IFERROR(VLOOKUP($U564,scriv!$C$2:$AK$802,32,FALSE),""),M564)</f>
        <v/>
      </c>
      <c r="AI564" s="81" t="str">
        <f>IF(N564="",IFERROR(VLOOKUP($U564,scriv!$C$2:$AK$802,33,FALSE),""),N564)</f>
        <v/>
      </c>
      <c r="AJ564" s="81" t="str">
        <f>IF(O564="",IFERROR(VLOOKUP($U564,scriv!$C$2:$AK$802,34,FALSE),""),O564)</f>
        <v/>
      </c>
      <c r="AK564" s="81" t="str">
        <f>IF(P564="",IFERROR(VLOOKUP($U564,scriv!$C$2:$AK$802,35,FALSE),""),P564)</f>
        <v/>
      </c>
      <c r="AL564" s="242" t="str">
        <f t="shared" si="40"/>
        <v/>
      </c>
      <c r="AM564" s="240" t="str">
        <f t="shared" si="41"/>
        <v/>
      </c>
      <c r="AN564" s="242" t="str">
        <f t="shared" si="42"/>
        <v/>
      </c>
      <c r="AO564" s="240" t="str">
        <f t="shared" si="43"/>
        <v/>
      </c>
      <c r="AP564" s="242" t="str">
        <f t="shared" si="44"/>
        <v/>
      </c>
    </row>
    <row r="565" spans="1:42" ht="23" customHeight="1">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s="81" t="str">
        <f>IF(M565="",IFERROR(VLOOKUP($U565,scriv!$C$2:$AK$802,32,FALSE),""),M565)</f>
        <v/>
      </c>
      <c r="AI565" s="81" t="str">
        <f>IF(N565="",IFERROR(VLOOKUP($U565,scriv!$C$2:$AK$802,33,FALSE),""),N565)</f>
        <v/>
      </c>
      <c r="AJ565" s="81" t="str">
        <f>IF(O565="",IFERROR(VLOOKUP($U565,scriv!$C$2:$AK$802,34,FALSE),""),O565)</f>
        <v/>
      </c>
      <c r="AK565" s="81" t="str">
        <f>IF(P565="",IFERROR(VLOOKUP($U565,scriv!$C$2:$AK$802,35,FALSE),""),P565)</f>
        <v/>
      </c>
      <c r="AL565" s="242" t="str">
        <f t="shared" si="40"/>
        <v/>
      </c>
      <c r="AM565" s="240" t="str">
        <f t="shared" si="41"/>
        <v/>
      </c>
      <c r="AN565" s="242" t="str">
        <f t="shared" si="42"/>
        <v/>
      </c>
      <c r="AO565" s="240" t="str">
        <f t="shared" si="43"/>
        <v/>
      </c>
      <c r="AP565" s="242" t="str">
        <f t="shared" si="44"/>
        <v/>
      </c>
    </row>
    <row r="566" spans="1:42" ht="23" customHeight="1">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s="81" t="str">
        <f>IF(M566="",IFERROR(VLOOKUP($U566,scriv!$C$2:$AK$802,32,FALSE),""),M566)</f>
        <v/>
      </c>
      <c r="AI566" s="81" t="str">
        <f>IF(N566="",IFERROR(VLOOKUP($U566,scriv!$C$2:$AK$802,33,FALSE),""),N566)</f>
        <v/>
      </c>
      <c r="AJ566" s="81" t="str">
        <f>IF(O566="",IFERROR(VLOOKUP($U566,scriv!$C$2:$AK$802,34,FALSE),""),O566)</f>
        <v/>
      </c>
      <c r="AK566" s="81" t="str">
        <f>IF(P566="",IFERROR(VLOOKUP($U566,scriv!$C$2:$AK$802,35,FALSE),""),P566)</f>
        <v/>
      </c>
      <c r="AL566" s="242" t="str">
        <f t="shared" si="40"/>
        <v/>
      </c>
      <c r="AM566" s="240" t="str">
        <f t="shared" si="41"/>
        <v/>
      </c>
      <c r="AN566" s="242" t="str">
        <f t="shared" si="42"/>
        <v/>
      </c>
      <c r="AO566" s="240" t="str">
        <f t="shared" si="43"/>
        <v/>
      </c>
      <c r="AP566" s="242" t="str">
        <f t="shared" si="44"/>
        <v/>
      </c>
    </row>
    <row r="567" spans="1:42" ht="23" customHeight="1">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s="81" t="str">
        <f>IF(M567="",IFERROR(VLOOKUP($U567,scriv!$C$2:$AK$802,32,FALSE),""),M567)</f>
        <v/>
      </c>
      <c r="AI567" s="81" t="str">
        <f>IF(N567="",IFERROR(VLOOKUP($U567,scriv!$C$2:$AK$802,33,FALSE),""),N567)</f>
        <v/>
      </c>
      <c r="AJ567" s="81" t="str">
        <f>IF(O567="",IFERROR(VLOOKUP($U567,scriv!$C$2:$AK$802,34,FALSE),""),O567)</f>
        <v/>
      </c>
      <c r="AK567" s="81" t="str">
        <f>IF(P567="",IFERROR(VLOOKUP($U567,scriv!$C$2:$AK$802,35,FALSE),""),P567)</f>
        <v/>
      </c>
      <c r="AL567" s="242" t="str">
        <f t="shared" si="40"/>
        <v/>
      </c>
      <c r="AM567" s="240" t="str">
        <f t="shared" si="41"/>
        <v/>
      </c>
      <c r="AN567" s="242" t="str">
        <f t="shared" si="42"/>
        <v/>
      </c>
      <c r="AO567" s="240" t="str">
        <f t="shared" si="43"/>
        <v/>
      </c>
      <c r="AP567" s="242" t="str">
        <f t="shared" si="44"/>
        <v/>
      </c>
    </row>
    <row r="568" spans="1:42" ht="23" customHeight="1">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s="81" t="str">
        <f>IF(M568="",IFERROR(VLOOKUP($U568,scriv!$C$2:$AK$802,32,FALSE),""),M568)</f>
        <v/>
      </c>
      <c r="AI568" s="81" t="str">
        <f>IF(N568="",IFERROR(VLOOKUP($U568,scriv!$C$2:$AK$802,33,FALSE),""),N568)</f>
        <v/>
      </c>
      <c r="AJ568" s="81" t="str">
        <f>IF(O568="",IFERROR(VLOOKUP($U568,scriv!$C$2:$AK$802,34,FALSE),""),O568)</f>
        <v/>
      </c>
      <c r="AK568" s="81" t="str">
        <f>IF(P568="",IFERROR(VLOOKUP($U568,scriv!$C$2:$AK$802,35,FALSE),""),P568)</f>
        <v/>
      </c>
      <c r="AL568" s="242" t="str">
        <f t="shared" si="40"/>
        <v/>
      </c>
      <c r="AM568" s="240" t="str">
        <f t="shared" si="41"/>
        <v/>
      </c>
      <c r="AN568" s="242" t="str">
        <f t="shared" si="42"/>
        <v/>
      </c>
      <c r="AO568" s="240" t="str">
        <f t="shared" si="43"/>
        <v/>
      </c>
      <c r="AP568" s="242" t="str">
        <f t="shared" si="44"/>
        <v/>
      </c>
    </row>
    <row r="569" spans="1:42" ht="23" customHeight="1">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s="81" t="str">
        <f>IF(M569="",IFERROR(VLOOKUP($U569,scriv!$C$2:$AK$802,32,FALSE),""),M569)</f>
        <v/>
      </c>
      <c r="AI569" s="81" t="str">
        <f>IF(N569="",IFERROR(VLOOKUP($U569,scriv!$C$2:$AK$802,33,FALSE),""),N569)</f>
        <v/>
      </c>
      <c r="AJ569" s="81" t="str">
        <f>IF(O569="",IFERROR(VLOOKUP($U569,scriv!$C$2:$AK$802,34,FALSE),""),O569)</f>
        <v/>
      </c>
      <c r="AK569" s="81" t="str">
        <f>IF(P569="",IFERROR(VLOOKUP($U569,scriv!$C$2:$AK$802,35,FALSE),""),P569)</f>
        <v/>
      </c>
      <c r="AL569" s="242" t="str">
        <f t="shared" si="40"/>
        <v/>
      </c>
      <c r="AM569" s="240" t="str">
        <f t="shared" si="41"/>
        <v/>
      </c>
      <c r="AN569" s="242" t="str">
        <f t="shared" si="42"/>
        <v/>
      </c>
      <c r="AO569" s="240" t="str">
        <f t="shared" si="43"/>
        <v/>
      </c>
      <c r="AP569" s="242" t="str">
        <f t="shared" si="44"/>
        <v/>
      </c>
    </row>
    <row r="570" spans="1:42" ht="23" customHeight="1">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s="81" t="str">
        <f>IF(M570="",IFERROR(VLOOKUP($U570,scriv!$C$2:$AK$802,32,FALSE),""),M570)</f>
        <v/>
      </c>
      <c r="AI570" s="81" t="str">
        <f>IF(N570="",IFERROR(VLOOKUP($U570,scriv!$C$2:$AK$802,33,FALSE),""),N570)</f>
        <v/>
      </c>
      <c r="AJ570" s="81" t="str">
        <f>IF(O570="",IFERROR(VLOOKUP($U570,scriv!$C$2:$AK$802,34,FALSE),""),O570)</f>
        <v/>
      </c>
      <c r="AK570" s="81" t="str">
        <f>IF(P570="",IFERROR(VLOOKUP($U570,scriv!$C$2:$AK$802,35,FALSE),""),P570)</f>
        <v/>
      </c>
      <c r="AL570" s="242" t="str">
        <f t="shared" si="40"/>
        <v/>
      </c>
      <c r="AM570" s="240" t="str">
        <f t="shared" si="41"/>
        <v/>
      </c>
      <c r="AN570" s="242" t="str">
        <f t="shared" si="42"/>
        <v/>
      </c>
      <c r="AO570" s="240" t="str">
        <f t="shared" si="43"/>
        <v/>
      </c>
      <c r="AP570" s="242" t="str">
        <f t="shared" si="44"/>
        <v/>
      </c>
    </row>
    <row r="571" spans="1:42" ht="23" customHeight="1">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s="81" t="str">
        <f>IF(M571="",IFERROR(VLOOKUP($U571,scriv!$C$2:$AK$802,32,FALSE),""),M571)</f>
        <v/>
      </c>
      <c r="AI571" s="81" t="str">
        <f>IF(N571="",IFERROR(VLOOKUP($U571,scriv!$C$2:$AK$802,33,FALSE),""),N571)</f>
        <v/>
      </c>
      <c r="AJ571" s="81" t="str">
        <f>IF(O571="",IFERROR(VLOOKUP($U571,scriv!$C$2:$AK$802,34,FALSE),""),O571)</f>
        <v/>
      </c>
      <c r="AK571" s="81" t="str">
        <f>IF(P571="",IFERROR(VLOOKUP($U571,scriv!$C$2:$AK$802,35,FALSE),""),P571)</f>
        <v/>
      </c>
      <c r="AL571" s="242" t="str">
        <f t="shared" si="40"/>
        <v/>
      </c>
      <c r="AM571" s="240" t="str">
        <f t="shared" si="41"/>
        <v/>
      </c>
      <c r="AN571" s="242" t="str">
        <f t="shared" si="42"/>
        <v/>
      </c>
      <c r="AO571" s="240" t="str">
        <f t="shared" si="43"/>
        <v/>
      </c>
      <c r="AP571" s="242" t="str">
        <f t="shared" si="44"/>
        <v/>
      </c>
    </row>
    <row r="572" spans="1:42" ht="23" customHeight="1">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s="81" t="str">
        <f>IF(M572="",IFERROR(VLOOKUP($U572,scriv!$C$2:$AK$802,32,FALSE),""),M572)</f>
        <v/>
      </c>
      <c r="AI572" s="81" t="str">
        <f>IF(N572="",IFERROR(VLOOKUP($U572,scriv!$C$2:$AK$802,33,FALSE),""),N572)</f>
        <v/>
      </c>
      <c r="AJ572" s="81" t="str">
        <f>IF(O572="",IFERROR(VLOOKUP($U572,scriv!$C$2:$AK$802,34,FALSE),""),O572)</f>
        <v/>
      </c>
      <c r="AK572" s="81" t="str">
        <f>IF(P572="",IFERROR(VLOOKUP($U572,scriv!$C$2:$AK$802,35,FALSE),""),P572)</f>
        <v/>
      </c>
      <c r="AL572" s="242" t="str">
        <f t="shared" si="40"/>
        <v/>
      </c>
      <c r="AM572" s="240" t="str">
        <f t="shared" si="41"/>
        <v/>
      </c>
      <c r="AN572" s="242" t="str">
        <f t="shared" si="42"/>
        <v/>
      </c>
      <c r="AO572" s="240" t="str">
        <f t="shared" si="43"/>
        <v/>
      </c>
      <c r="AP572" s="242" t="str">
        <f t="shared" si="44"/>
        <v/>
      </c>
    </row>
    <row r="573" spans="1:42" ht="23" customHeight="1">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s="81" t="str">
        <f>IF(M573="",IFERROR(VLOOKUP($U573,scriv!$C$2:$AK$802,32,FALSE),""),M573)</f>
        <v/>
      </c>
      <c r="AI573" s="81" t="str">
        <f>IF(N573="",IFERROR(VLOOKUP($U573,scriv!$C$2:$AK$802,33,FALSE),""),N573)</f>
        <v/>
      </c>
      <c r="AJ573" s="81" t="str">
        <f>IF(O573="",IFERROR(VLOOKUP($U573,scriv!$C$2:$AK$802,34,FALSE),""),O573)</f>
        <v/>
      </c>
      <c r="AK573" s="81" t="str">
        <f>IF(P573="",IFERROR(VLOOKUP($U573,scriv!$C$2:$AK$802,35,FALSE),""),P573)</f>
        <v/>
      </c>
      <c r="AL573" s="242" t="str">
        <f t="shared" si="40"/>
        <v/>
      </c>
      <c r="AM573" s="240" t="str">
        <f t="shared" si="41"/>
        <v/>
      </c>
      <c r="AN573" s="242" t="str">
        <f t="shared" si="42"/>
        <v/>
      </c>
      <c r="AO573" s="240" t="str">
        <f t="shared" si="43"/>
        <v/>
      </c>
      <c r="AP573" s="242" t="str">
        <f t="shared" si="44"/>
        <v/>
      </c>
    </row>
    <row r="574" spans="1:42" ht="23" customHeight="1">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s="81" t="str">
        <f>IF(M574="",IFERROR(VLOOKUP($U574,scriv!$C$2:$AK$802,32,FALSE),""),M574)</f>
        <v/>
      </c>
      <c r="AI574" s="81" t="str">
        <f>IF(N574="",IFERROR(VLOOKUP($U574,scriv!$C$2:$AK$802,33,FALSE),""),N574)</f>
        <v/>
      </c>
      <c r="AJ574" s="81" t="str">
        <f>IF(O574="",IFERROR(VLOOKUP($U574,scriv!$C$2:$AK$802,34,FALSE),""),O574)</f>
        <v/>
      </c>
      <c r="AK574" s="81" t="str">
        <f>IF(P574="",IFERROR(VLOOKUP($U574,scriv!$C$2:$AK$802,35,FALSE),""),P574)</f>
        <v/>
      </c>
      <c r="AL574" s="242" t="str">
        <f t="shared" si="40"/>
        <v/>
      </c>
      <c r="AM574" s="240" t="str">
        <f t="shared" si="41"/>
        <v/>
      </c>
      <c r="AN574" s="242" t="str">
        <f t="shared" si="42"/>
        <v/>
      </c>
      <c r="AO574" s="240" t="str">
        <f t="shared" si="43"/>
        <v/>
      </c>
      <c r="AP574" s="242" t="str">
        <f t="shared" si="44"/>
        <v/>
      </c>
    </row>
    <row r="575" spans="1:42" ht="23" customHeight="1">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s="81" t="str">
        <f>IF(M575="",IFERROR(VLOOKUP($U575,scriv!$C$2:$AK$802,32,FALSE),""),M575)</f>
        <v/>
      </c>
      <c r="AI575" s="81" t="str">
        <f>IF(N575="",IFERROR(VLOOKUP($U575,scriv!$C$2:$AK$802,33,FALSE),""),N575)</f>
        <v/>
      </c>
      <c r="AJ575" s="81" t="str">
        <f>IF(O575="",IFERROR(VLOOKUP($U575,scriv!$C$2:$AK$802,34,FALSE),""),O575)</f>
        <v/>
      </c>
      <c r="AK575" s="81" t="str">
        <f>IF(P575="",IFERROR(VLOOKUP($U575,scriv!$C$2:$AK$802,35,FALSE),""),P575)</f>
        <v/>
      </c>
      <c r="AL575" s="242" t="str">
        <f t="shared" si="40"/>
        <v/>
      </c>
      <c r="AM575" s="240" t="str">
        <f t="shared" si="41"/>
        <v/>
      </c>
      <c r="AN575" s="242" t="str">
        <f t="shared" si="42"/>
        <v/>
      </c>
      <c r="AO575" s="240" t="str">
        <f t="shared" si="43"/>
        <v/>
      </c>
      <c r="AP575" s="242" t="str">
        <f t="shared" si="44"/>
        <v/>
      </c>
    </row>
    <row r="576" spans="1:42" ht="23" customHeight="1">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s="81" t="str">
        <f>IF(M576="",IFERROR(VLOOKUP($U576,scriv!$C$2:$AK$802,32,FALSE),""),M576)</f>
        <v/>
      </c>
      <c r="AI576" s="81" t="str">
        <f>IF(N576="",IFERROR(VLOOKUP($U576,scriv!$C$2:$AK$802,33,FALSE),""),N576)</f>
        <v/>
      </c>
      <c r="AJ576" s="81" t="str">
        <f>IF(O576="",IFERROR(VLOOKUP($U576,scriv!$C$2:$AK$802,34,FALSE),""),O576)</f>
        <v/>
      </c>
      <c r="AK576" s="81" t="str">
        <f>IF(P576="",IFERROR(VLOOKUP($U576,scriv!$C$2:$AK$802,35,FALSE),""),P576)</f>
        <v/>
      </c>
      <c r="AL576" s="242" t="str">
        <f t="shared" si="40"/>
        <v/>
      </c>
      <c r="AM576" s="240" t="str">
        <f t="shared" si="41"/>
        <v/>
      </c>
      <c r="AN576" s="242" t="str">
        <f t="shared" si="42"/>
        <v/>
      </c>
      <c r="AO576" s="240" t="str">
        <f t="shared" si="43"/>
        <v/>
      </c>
      <c r="AP576" s="242" t="str">
        <f t="shared" si="44"/>
        <v/>
      </c>
    </row>
    <row r="577" spans="1:42" ht="23" customHeight="1">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s="81" t="str">
        <f>IF(M577="",IFERROR(VLOOKUP($U577,scriv!$C$2:$AK$802,32,FALSE),""),M577)</f>
        <v/>
      </c>
      <c r="AI577" s="81" t="str">
        <f>IF(N577="",IFERROR(VLOOKUP($U577,scriv!$C$2:$AK$802,33,FALSE),""),N577)</f>
        <v/>
      </c>
      <c r="AJ577" s="81" t="str">
        <f>IF(O577="",IFERROR(VLOOKUP($U577,scriv!$C$2:$AK$802,34,FALSE),""),O577)</f>
        <v/>
      </c>
      <c r="AK577" s="81" t="str">
        <f>IF(P577="",IFERROR(VLOOKUP($U577,scriv!$C$2:$AK$802,35,FALSE),""),P577)</f>
        <v/>
      </c>
      <c r="AL577" s="242" t="str">
        <f t="shared" si="40"/>
        <v/>
      </c>
      <c r="AM577" s="240" t="str">
        <f t="shared" si="41"/>
        <v/>
      </c>
      <c r="AN577" s="242" t="str">
        <f t="shared" si="42"/>
        <v/>
      </c>
      <c r="AO577" s="240" t="str">
        <f t="shared" si="43"/>
        <v/>
      </c>
      <c r="AP577" s="242" t="str">
        <f t="shared" si="44"/>
        <v/>
      </c>
    </row>
    <row r="578" spans="1:42" ht="23" customHeight="1">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s="81" t="str">
        <f>IF(M578="",IFERROR(VLOOKUP($U578,scriv!$C$2:$AK$802,32,FALSE),""),M578)</f>
        <v/>
      </c>
      <c r="AI578" s="81" t="str">
        <f>IF(N578="",IFERROR(VLOOKUP($U578,scriv!$C$2:$AK$802,33,FALSE),""),N578)</f>
        <v/>
      </c>
      <c r="AJ578" s="81" t="str">
        <f>IF(O578="",IFERROR(VLOOKUP($U578,scriv!$C$2:$AK$802,34,FALSE),""),O578)</f>
        <v/>
      </c>
      <c r="AK578" s="81" t="str">
        <f>IF(P578="",IFERROR(VLOOKUP($U578,scriv!$C$2:$AK$802,35,FALSE),""),P578)</f>
        <v/>
      </c>
      <c r="AL578" s="242" t="str">
        <f t="shared" si="40"/>
        <v/>
      </c>
      <c r="AM578" s="240" t="str">
        <f t="shared" si="41"/>
        <v/>
      </c>
      <c r="AN578" s="242" t="str">
        <f t="shared" si="42"/>
        <v/>
      </c>
      <c r="AO578" s="240" t="str">
        <f t="shared" si="43"/>
        <v/>
      </c>
      <c r="AP578" s="242" t="str">
        <f t="shared" si="44"/>
        <v/>
      </c>
    </row>
    <row r="579" spans="1:42" ht="23" customHeight="1">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s="81" t="str">
        <f>IF(M579="",IFERROR(VLOOKUP($U579,scriv!$C$2:$AK$802,32,FALSE),""),M579)</f>
        <v/>
      </c>
      <c r="AI579" s="81" t="str">
        <f>IF(N579="",IFERROR(VLOOKUP($U579,scriv!$C$2:$AK$802,33,FALSE),""),N579)</f>
        <v/>
      </c>
      <c r="AJ579" s="81" t="str">
        <f>IF(O579="",IFERROR(VLOOKUP($U579,scriv!$C$2:$AK$802,34,FALSE),""),O579)</f>
        <v/>
      </c>
      <c r="AK579" s="81" t="str">
        <f>IF(P579="",IFERROR(VLOOKUP($U579,scriv!$C$2:$AK$802,35,FALSE),""),P579)</f>
        <v/>
      </c>
      <c r="AL579" s="242" t="str">
        <f t="shared" si="40"/>
        <v/>
      </c>
      <c r="AM579" s="240" t="str">
        <f t="shared" si="41"/>
        <v/>
      </c>
      <c r="AN579" s="242" t="str">
        <f t="shared" si="42"/>
        <v/>
      </c>
      <c r="AO579" s="240" t="str">
        <f t="shared" si="43"/>
        <v/>
      </c>
      <c r="AP579" s="242" t="str">
        <f t="shared" si="44"/>
        <v/>
      </c>
    </row>
    <row r="580" spans="1:42" ht="23" customHeight="1">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s="81" t="str">
        <f>IF(M580="",IFERROR(VLOOKUP($U580,scriv!$C$2:$AK$802,32,FALSE),""),M580)</f>
        <v/>
      </c>
      <c r="AI580" s="81" t="str">
        <f>IF(N580="",IFERROR(VLOOKUP($U580,scriv!$C$2:$AK$802,33,FALSE),""),N580)</f>
        <v/>
      </c>
      <c r="AJ580" s="81" t="str">
        <f>IF(O580="",IFERROR(VLOOKUP($U580,scriv!$C$2:$AK$802,34,FALSE),""),O580)</f>
        <v/>
      </c>
      <c r="AK580" s="81" t="str">
        <f>IF(P580="",IFERROR(VLOOKUP($U580,scriv!$C$2:$AK$802,35,FALSE),""),P580)</f>
        <v/>
      </c>
      <c r="AL580" s="242" t="str">
        <f t="shared" si="40"/>
        <v/>
      </c>
      <c r="AM580" s="240" t="str">
        <f t="shared" si="41"/>
        <v/>
      </c>
      <c r="AN580" s="242" t="str">
        <f t="shared" si="42"/>
        <v/>
      </c>
      <c r="AO580" s="240" t="str">
        <f t="shared" si="43"/>
        <v/>
      </c>
      <c r="AP580" s="242" t="str">
        <f t="shared" si="44"/>
        <v/>
      </c>
    </row>
    <row r="581" spans="1:42" ht="23" customHeight="1">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s="81" t="str">
        <f>IF(M581="",IFERROR(VLOOKUP($U581,scriv!$C$2:$AK$802,32,FALSE),""),M581)</f>
        <v/>
      </c>
      <c r="AI581" s="81" t="str">
        <f>IF(N581="",IFERROR(VLOOKUP($U581,scriv!$C$2:$AK$802,33,FALSE),""),N581)</f>
        <v/>
      </c>
      <c r="AJ581" s="81" t="str">
        <f>IF(O581="",IFERROR(VLOOKUP($U581,scriv!$C$2:$AK$802,34,FALSE),""),O581)</f>
        <v/>
      </c>
      <c r="AK581" s="81" t="str">
        <f>IF(P581="",IFERROR(VLOOKUP($U581,scriv!$C$2:$AK$802,35,FALSE),""),P581)</f>
        <v/>
      </c>
      <c r="AL581" s="242" t="str">
        <f t="shared" ref="AL581:AL644" si="45">SUBSTITUTE(SUBSTITUTE(SUBSTITUTE(SUBSTITUTE(SUBSTITUTE(SUBSTITUTE(SUBSTITUTE(SUBSTITUTE(SUBSTITUTE(SUBSTITUTE(SUBSTITUTE(SUBSTITUTE(
C581,
":",""),
".",""),
"/",""),
"|",""),
",",""),
" ",""),
"'",""),
"(",""),
")",""),
"&amp;",""),
"!",""),
"?","")</f>
        <v/>
      </c>
      <c r="AM581" s="240" t="str">
        <f t="shared" ref="AM581:AM644" si="46">SUBSTITUTE(SUBSTITUTE(SUBSTITUTE(SUBSTITUTE(SUBSTITUTE(SUBSTITUTE(SUBSTITUTE(SUBSTITUTE(SUBSTITUTE(SUBSTITUTE(SUBSTITUTE(SUBSTITUTE(
U581,
":",""),
".",""),
"/",""),
"|",""),
",",""),
" ",""),
"'",""),
"(",""),
")",""),
"&amp;",""),
"!",""),
"?","")</f>
        <v/>
      </c>
      <c r="AN581" s="242" t="str">
        <f t="shared" ref="AN581:AN644" si="47">IF(G581&lt;&gt;"",SUBSTITUTE(SUBSTITUTE(SUBSTITUTE(SUBSTITUTE(SUBSTITUTE(SUBSTITUTE(SUBSTITUTE(SUBSTITUTE(SUBSTITUTE(SUBSTITUTE(SUBSTITUTE(SUBSTITUTE(
G581,
":",""),
".",""),
"/",""),
"|",""),
",",""),
" ",""),
"'",""),
"(",""),
")",""),
"&amp;",""),
"!",""),
"?",""),
IF(H581&lt;&gt;"",AM581,""))</f>
        <v/>
      </c>
      <c r="AO581" s="240" t="str">
        <f t="shared" ref="AO581:AO644" si="48">SUBSTITUTE(SUBSTITUTE(SUBSTITUTE(SUBSTITUTE(SUBSTITUTE(SUBSTITUTE(SUBSTITUTE(SUBSTITUTE(SUBSTITUTE(SUBSTITUTE(SUBSTITUTE(SUBSTITUTE(
H581,
":",""),
".",""),
"/",""),
"|",""),
",",""),
" ",""),
"'",""),
"(",""),
")",""),
"&amp;",""),
"!",""),
"?","")</f>
        <v/>
      </c>
      <c r="AP581" s="242" t="str">
        <f t="shared" ref="AP581:AP644" si="49">SUBSTITUTE(SUBSTITUTE(SUBSTITUTE(SUBSTITUTE(SUBSTITUTE(SUBSTITUTE(SUBSTITUTE(SUBSTITUTE(SUBSTITUTE(SUBSTITUTE(SUBSTITUTE(
F581,
":",""),
".",""),
"/",""),
"|",""),
",",""),
"'",""),
"(",""),
")",""),
"&amp;",""),
"!",""),
"?","")</f>
        <v/>
      </c>
    </row>
    <row r="582" spans="1:42" ht="23" customHeight="1">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s="81" t="str">
        <f>IF(M582="",IFERROR(VLOOKUP($U582,scriv!$C$2:$AK$802,32,FALSE),""),M582)</f>
        <v/>
      </c>
      <c r="AI582" s="81" t="str">
        <f>IF(N582="",IFERROR(VLOOKUP($U582,scriv!$C$2:$AK$802,33,FALSE),""),N582)</f>
        <v/>
      </c>
      <c r="AJ582" s="81" t="str">
        <f>IF(O582="",IFERROR(VLOOKUP($U582,scriv!$C$2:$AK$802,34,FALSE),""),O582)</f>
        <v/>
      </c>
      <c r="AK582" s="81" t="str">
        <f>IF(P582="",IFERROR(VLOOKUP($U582,scriv!$C$2:$AK$802,35,FALSE),""),P582)</f>
        <v/>
      </c>
      <c r="AL582" s="242" t="str">
        <f t="shared" si="45"/>
        <v/>
      </c>
      <c r="AM582" s="240" t="str">
        <f t="shared" si="46"/>
        <v/>
      </c>
      <c r="AN582" s="242" t="str">
        <f t="shared" si="47"/>
        <v/>
      </c>
      <c r="AO582" s="240" t="str">
        <f t="shared" si="48"/>
        <v/>
      </c>
      <c r="AP582" s="242" t="str">
        <f t="shared" si="49"/>
        <v/>
      </c>
    </row>
    <row r="583" spans="1:42" ht="23" customHeight="1">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s="81" t="str">
        <f>IF(M583="",IFERROR(VLOOKUP($U583,scriv!$C$2:$AK$802,32,FALSE),""),M583)</f>
        <v/>
      </c>
      <c r="AI583" s="81" t="str">
        <f>IF(N583="",IFERROR(VLOOKUP($U583,scriv!$C$2:$AK$802,33,FALSE),""),N583)</f>
        <v/>
      </c>
      <c r="AJ583" s="81" t="str">
        <f>IF(O583="",IFERROR(VLOOKUP($U583,scriv!$C$2:$AK$802,34,FALSE),""),O583)</f>
        <v/>
      </c>
      <c r="AK583" s="81" t="str">
        <f>IF(P583="",IFERROR(VLOOKUP($U583,scriv!$C$2:$AK$802,35,FALSE),""),P583)</f>
        <v/>
      </c>
      <c r="AL583" s="242" t="str">
        <f t="shared" si="45"/>
        <v/>
      </c>
      <c r="AM583" s="240" t="str">
        <f t="shared" si="46"/>
        <v/>
      </c>
      <c r="AN583" s="242" t="str">
        <f t="shared" si="47"/>
        <v/>
      </c>
      <c r="AO583" s="240" t="str">
        <f t="shared" si="48"/>
        <v/>
      </c>
      <c r="AP583" s="242" t="str">
        <f t="shared" si="49"/>
        <v/>
      </c>
    </row>
    <row r="584" spans="1:42" ht="23" customHeight="1">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s="81" t="str">
        <f>IF(M584="",IFERROR(VLOOKUP($U584,scriv!$C$2:$AK$802,32,FALSE),""),M584)</f>
        <v/>
      </c>
      <c r="AI584" s="81" t="str">
        <f>IF(N584="",IFERROR(VLOOKUP($U584,scriv!$C$2:$AK$802,33,FALSE),""),N584)</f>
        <v/>
      </c>
      <c r="AJ584" s="81" t="str">
        <f>IF(O584="",IFERROR(VLOOKUP($U584,scriv!$C$2:$AK$802,34,FALSE),""),O584)</f>
        <v/>
      </c>
      <c r="AK584" s="81" t="str">
        <f>IF(P584="",IFERROR(VLOOKUP($U584,scriv!$C$2:$AK$802,35,FALSE),""),P584)</f>
        <v/>
      </c>
      <c r="AL584" s="242" t="str">
        <f t="shared" si="45"/>
        <v/>
      </c>
      <c r="AM584" s="240" t="str">
        <f t="shared" si="46"/>
        <v/>
      </c>
      <c r="AN584" s="242" t="str">
        <f t="shared" si="47"/>
        <v/>
      </c>
      <c r="AO584" s="240" t="str">
        <f t="shared" si="48"/>
        <v/>
      </c>
      <c r="AP584" s="242" t="str">
        <f t="shared" si="49"/>
        <v/>
      </c>
    </row>
    <row r="585" spans="1:42" ht="23" customHeight="1">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s="81" t="str">
        <f>IF(M585="",IFERROR(VLOOKUP($U585,scriv!$C$2:$AK$802,32,FALSE),""),M585)</f>
        <v/>
      </c>
      <c r="AI585" s="81" t="str">
        <f>IF(N585="",IFERROR(VLOOKUP($U585,scriv!$C$2:$AK$802,33,FALSE),""),N585)</f>
        <v/>
      </c>
      <c r="AJ585" s="81" t="str">
        <f>IF(O585="",IFERROR(VLOOKUP($U585,scriv!$C$2:$AK$802,34,FALSE),""),O585)</f>
        <v/>
      </c>
      <c r="AK585" s="81" t="str">
        <f>IF(P585="",IFERROR(VLOOKUP($U585,scriv!$C$2:$AK$802,35,FALSE),""),P585)</f>
        <v/>
      </c>
      <c r="AL585" s="242" t="str">
        <f t="shared" si="45"/>
        <v/>
      </c>
      <c r="AM585" s="240" t="str">
        <f t="shared" si="46"/>
        <v/>
      </c>
      <c r="AN585" s="242" t="str">
        <f t="shared" si="47"/>
        <v/>
      </c>
      <c r="AO585" s="240" t="str">
        <f t="shared" si="48"/>
        <v/>
      </c>
      <c r="AP585" s="242" t="str">
        <f t="shared" si="49"/>
        <v/>
      </c>
    </row>
    <row r="586" spans="1:42" ht="23" customHeight="1">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s="81" t="str">
        <f>IF(M586="",IFERROR(VLOOKUP($U586,scriv!$C$2:$AK$802,32,FALSE),""),M586)</f>
        <v/>
      </c>
      <c r="AI586" s="81" t="str">
        <f>IF(N586="",IFERROR(VLOOKUP($U586,scriv!$C$2:$AK$802,33,FALSE),""),N586)</f>
        <v/>
      </c>
      <c r="AJ586" s="81" t="str">
        <f>IF(O586="",IFERROR(VLOOKUP($U586,scriv!$C$2:$AK$802,34,FALSE),""),O586)</f>
        <v/>
      </c>
      <c r="AK586" s="81" t="str">
        <f>IF(P586="",IFERROR(VLOOKUP($U586,scriv!$C$2:$AK$802,35,FALSE),""),P586)</f>
        <v/>
      </c>
      <c r="AL586" s="242" t="str">
        <f t="shared" si="45"/>
        <v/>
      </c>
      <c r="AM586" s="240" t="str">
        <f t="shared" si="46"/>
        <v/>
      </c>
      <c r="AN586" s="242" t="str">
        <f t="shared" si="47"/>
        <v/>
      </c>
      <c r="AO586" s="240" t="str">
        <f t="shared" si="48"/>
        <v/>
      </c>
      <c r="AP586" s="242" t="str">
        <f t="shared" si="49"/>
        <v/>
      </c>
    </row>
    <row r="587" spans="1:42" ht="23" customHeight="1">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s="81" t="str">
        <f>IF(M587="",IFERROR(VLOOKUP($U587,scriv!$C$2:$AK$802,32,FALSE),""),M587)</f>
        <v/>
      </c>
      <c r="AI587" s="81" t="str">
        <f>IF(N587="",IFERROR(VLOOKUP($U587,scriv!$C$2:$AK$802,33,FALSE),""),N587)</f>
        <v/>
      </c>
      <c r="AJ587" s="81" t="str">
        <f>IF(O587="",IFERROR(VLOOKUP($U587,scriv!$C$2:$AK$802,34,FALSE),""),O587)</f>
        <v/>
      </c>
      <c r="AK587" s="81" t="str">
        <f>IF(P587="",IFERROR(VLOOKUP($U587,scriv!$C$2:$AK$802,35,FALSE),""),P587)</f>
        <v/>
      </c>
      <c r="AL587" s="242" t="str">
        <f t="shared" si="45"/>
        <v/>
      </c>
      <c r="AM587" s="240" t="str">
        <f t="shared" si="46"/>
        <v/>
      </c>
      <c r="AN587" s="242" t="str">
        <f t="shared" si="47"/>
        <v/>
      </c>
      <c r="AO587" s="240" t="str">
        <f t="shared" si="48"/>
        <v/>
      </c>
      <c r="AP587" s="242" t="str">
        <f t="shared" si="49"/>
        <v/>
      </c>
    </row>
    <row r="588" spans="1:42" ht="23" customHeight="1">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s="81" t="str">
        <f>IF(M588="",IFERROR(VLOOKUP($U588,scriv!$C$2:$AK$802,32,FALSE),""),M588)</f>
        <v/>
      </c>
      <c r="AI588" s="81" t="str">
        <f>IF(N588="",IFERROR(VLOOKUP($U588,scriv!$C$2:$AK$802,33,FALSE),""),N588)</f>
        <v/>
      </c>
      <c r="AJ588" s="81" t="str">
        <f>IF(O588="",IFERROR(VLOOKUP($U588,scriv!$C$2:$AK$802,34,FALSE),""),O588)</f>
        <v/>
      </c>
      <c r="AK588" s="81" t="str">
        <f>IF(P588="",IFERROR(VLOOKUP($U588,scriv!$C$2:$AK$802,35,FALSE),""),P588)</f>
        <v/>
      </c>
      <c r="AL588" s="242" t="str">
        <f t="shared" si="45"/>
        <v/>
      </c>
      <c r="AM588" s="240" t="str">
        <f t="shared" si="46"/>
        <v/>
      </c>
      <c r="AN588" s="242" t="str">
        <f t="shared" si="47"/>
        <v/>
      </c>
      <c r="AO588" s="240" t="str">
        <f t="shared" si="48"/>
        <v/>
      </c>
      <c r="AP588" s="242" t="str">
        <f t="shared" si="49"/>
        <v/>
      </c>
    </row>
    <row r="589" spans="1:42" ht="23" customHeight="1">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s="81" t="str">
        <f>IF(M589="",IFERROR(VLOOKUP($U589,scriv!$C$2:$AK$802,32,FALSE),""),M589)</f>
        <v/>
      </c>
      <c r="AI589" s="81" t="str">
        <f>IF(N589="",IFERROR(VLOOKUP($U589,scriv!$C$2:$AK$802,33,FALSE),""),N589)</f>
        <v/>
      </c>
      <c r="AJ589" s="81" t="str">
        <f>IF(O589="",IFERROR(VLOOKUP($U589,scriv!$C$2:$AK$802,34,FALSE),""),O589)</f>
        <v/>
      </c>
      <c r="AK589" s="81" t="str">
        <f>IF(P589="",IFERROR(VLOOKUP($U589,scriv!$C$2:$AK$802,35,FALSE),""),P589)</f>
        <v/>
      </c>
      <c r="AL589" s="242" t="str">
        <f t="shared" si="45"/>
        <v/>
      </c>
      <c r="AM589" s="240" t="str">
        <f t="shared" si="46"/>
        <v/>
      </c>
      <c r="AN589" s="242" t="str">
        <f t="shared" si="47"/>
        <v/>
      </c>
      <c r="AO589" s="240" t="str">
        <f t="shared" si="48"/>
        <v/>
      </c>
      <c r="AP589" s="242" t="str">
        <f t="shared" si="49"/>
        <v/>
      </c>
    </row>
    <row r="590" spans="1:42" ht="23" customHeight="1">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s="81" t="str">
        <f>IF(M590="",IFERROR(VLOOKUP($U590,scriv!$C$2:$AK$802,32,FALSE),""),M590)</f>
        <v/>
      </c>
      <c r="AI590" s="81" t="str">
        <f>IF(N590="",IFERROR(VLOOKUP($U590,scriv!$C$2:$AK$802,33,FALSE),""),N590)</f>
        <v/>
      </c>
      <c r="AJ590" s="81" t="str">
        <f>IF(O590="",IFERROR(VLOOKUP($U590,scriv!$C$2:$AK$802,34,FALSE),""),O590)</f>
        <v/>
      </c>
      <c r="AK590" s="81" t="str">
        <f>IF(P590="",IFERROR(VLOOKUP($U590,scriv!$C$2:$AK$802,35,FALSE),""),P590)</f>
        <v/>
      </c>
      <c r="AL590" s="242" t="str">
        <f t="shared" si="45"/>
        <v/>
      </c>
      <c r="AM590" s="240" t="str">
        <f t="shared" si="46"/>
        <v/>
      </c>
      <c r="AN590" s="242" t="str">
        <f t="shared" si="47"/>
        <v/>
      </c>
      <c r="AO590" s="240" t="str">
        <f t="shared" si="48"/>
        <v/>
      </c>
      <c r="AP590" s="242" t="str">
        <f t="shared" si="49"/>
        <v/>
      </c>
    </row>
    <row r="591" spans="1:42" ht="23" customHeight="1">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s="81" t="str">
        <f>IF(M591="",IFERROR(VLOOKUP($U591,scriv!$C$2:$AK$802,32,FALSE),""),M591)</f>
        <v/>
      </c>
      <c r="AI591" s="81" t="str">
        <f>IF(N591="",IFERROR(VLOOKUP($U591,scriv!$C$2:$AK$802,33,FALSE),""),N591)</f>
        <v/>
      </c>
      <c r="AJ591" s="81" t="str">
        <f>IF(O591="",IFERROR(VLOOKUP($U591,scriv!$C$2:$AK$802,34,FALSE),""),O591)</f>
        <v/>
      </c>
      <c r="AK591" s="81" t="str">
        <f>IF(P591="",IFERROR(VLOOKUP($U591,scriv!$C$2:$AK$802,35,FALSE),""),P591)</f>
        <v/>
      </c>
      <c r="AL591" s="242" t="str">
        <f t="shared" si="45"/>
        <v/>
      </c>
      <c r="AM591" s="240" t="str">
        <f t="shared" si="46"/>
        <v/>
      </c>
      <c r="AN591" s="242" t="str">
        <f t="shared" si="47"/>
        <v/>
      </c>
      <c r="AO591" s="240" t="str">
        <f t="shared" si="48"/>
        <v/>
      </c>
      <c r="AP591" s="242" t="str">
        <f t="shared" si="49"/>
        <v/>
      </c>
    </row>
    <row r="592" spans="1:42" ht="23" customHeight="1">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s="81" t="str">
        <f>IF(M592="",IFERROR(VLOOKUP($U592,scriv!$C$2:$AK$802,32,FALSE),""),M592)</f>
        <v/>
      </c>
      <c r="AI592" s="81" t="str">
        <f>IF(N592="",IFERROR(VLOOKUP($U592,scriv!$C$2:$AK$802,33,FALSE),""),N592)</f>
        <v/>
      </c>
      <c r="AJ592" s="81" t="str">
        <f>IF(O592="",IFERROR(VLOOKUP($U592,scriv!$C$2:$AK$802,34,FALSE),""),O592)</f>
        <v/>
      </c>
      <c r="AK592" s="81" t="str">
        <f>IF(P592="",IFERROR(VLOOKUP($U592,scriv!$C$2:$AK$802,35,FALSE),""),P592)</f>
        <v/>
      </c>
      <c r="AL592" s="242" t="str">
        <f t="shared" si="45"/>
        <v/>
      </c>
      <c r="AM592" s="240" t="str">
        <f t="shared" si="46"/>
        <v/>
      </c>
      <c r="AN592" s="242" t="str">
        <f t="shared" si="47"/>
        <v/>
      </c>
      <c r="AO592" s="240" t="str">
        <f t="shared" si="48"/>
        <v/>
      </c>
      <c r="AP592" s="242" t="str">
        <f t="shared" si="49"/>
        <v/>
      </c>
    </row>
    <row r="593" spans="1:42" ht="23" customHeight="1">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s="81" t="str">
        <f>IF(M593="",IFERROR(VLOOKUP($U593,scriv!$C$2:$AK$802,32,FALSE),""),M593)</f>
        <v/>
      </c>
      <c r="AI593" s="81" t="str">
        <f>IF(N593="",IFERROR(VLOOKUP($U593,scriv!$C$2:$AK$802,33,FALSE),""),N593)</f>
        <v/>
      </c>
      <c r="AJ593" s="81" t="str">
        <f>IF(O593="",IFERROR(VLOOKUP($U593,scriv!$C$2:$AK$802,34,FALSE),""),O593)</f>
        <v/>
      </c>
      <c r="AK593" s="81" t="str">
        <f>IF(P593="",IFERROR(VLOOKUP($U593,scriv!$C$2:$AK$802,35,FALSE),""),P593)</f>
        <v/>
      </c>
      <c r="AL593" s="242" t="str">
        <f t="shared" si="45"/>
        <v/>
      </c>
      <c r="AM593" s="240" t="str">
        <f t="shared" si="46"/>
        <v/>
      </c>
      <c r="AN593" s="242" t="str">
        <f t="shared" si="47"/>
        <v/>
      </c>
      <c r="AO593" s="240" t="str">
        <f t="shared" si="48"/>
        <v/>
      </c>
      <c r="AP593" s="242" t="str">
        <f t="shared" si="49"/>
        <v/>
      </c>
    </row>
    <row r="594" spans="1:42" ht="23" customHeight="1">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s="81" t="str">
        <f>IF(M594="",IFERROR(VLOOKUP($U594,scriv!$C$2:$AK$802,32,FALSE),""),M594)</f>
        <v/>
      </c>
      <c r="AI594" s="81" t="str">
        <f>IF(N594="",IFERROR(VLOOKUP($U594,scriv!$C$2:$AK$802,33,FALSE),""),N594)</f>
        <v/>
      </c>
      <c r="AJ594" s="81" t="str">
        <f>IF(O594="",IFERROR(VLOOKUP($U594,scriv!$C$2:$AK$802,34,FALSE),""),O594)</f>
        <v/>
      </c>
      <c r="AK594" s="81" t="str">
        <f>IF(P594="",IFERROR(VLOOKUP($U594,scriv!$C$2:$AK$802,35,FALSE),""),P594)</f>
        <v/>
      </c>
      <c r="AL594" s="242" t="str">
        <f t="shared" si="45"/>
        <v/>
      </c>
      <c r="AM594" s="240" t="str">
        <f t="shared" si="46"/>
        <v/>
      </c>
      <c r="AN594" s="242" t="str">
        <f t="shared" si="47"/>
        <v/>
      </c>
      <c r="AO594" s="240" t="str">
        <f t="shared" si="48"/>
        <v/>
      </c>
      <c r="AP594" s="242" t="str">
        <f t="shared" si="49"/>
        <v/>
      </c>
    </row>
    <row r="595" spans="1:42" ht="23" customHeight="1">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s="81" t="str">
        <f>IF(M595="",IFERROR(VLOOKUP($U595,scriv!$C$2:$AK$802,32,FALSE),""),M595)</f>
        <v/>
      </c>
      <c r="AI595" s="81" t="str">
        <f>IF(N595="",IFERROR(VLOOKUP($U595,scriv!$C$2:$AK$802,33,FALSE),""),N595)</f>
        <v/>
      </c>
      <c r="AJ595" s="81" t="str">
        <f>IF(O595="",IFERROR(VLOOKUP($U595,scriv!$C$2:$AK$802,34,FALSE),""),O595)</f>
        <v/>
      </c>
      <c r="AK595" s="81" t="str">
        <f>IF(P595="",IFERROR(VLOOKUP($U595,scriv!$C$2:$AK$802,35,FALSE),""),P595)</f>
        <v/>
      </c>
      <c r="AL595" s="242" t="str">
        <f t="shared" si="45"/>
        <v/>
      </c>
      <c r="AM595" s="240" t="str">
        <f t="shared" si="46"/>
        <v/>
      </c>
      <c r="AN595" s="242" t="str">
        <f t="shared" si="47"/>
        <v/>
      </c>
      <c r="AO595" s="240" t="str">
        <f t="shared" si="48"/>
        <v/>
      </c>
      <c r="AP595" s="242" t="str">
        <f t="shared" si="49"/>
        <v/>
      </c>
    </row>
    <row r="596" spans="1:42" ht="23" customHeight="1">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s="81" t="str">
        <f>IF(M596="",IFERROR(VLOOKUP($U596,scriv!$C$2:$AK$802,32,FALSE),""),M596)</f>
        <v/>
      </c>
      <c r="AI596" s="81" t="str">
        <f>IF(N596="",IFERROR(VLOOKUP($U596,scriv!$C$2:$AK$802,33,FALSE),""),N596)</f>
        <v/>
      </c>
      <c r="AJ596" s="81" t="str">
        <f>IF(O596="",IFERROR(VLOOKUP($U596,scriv!$C$2:$AK$802,34,FALSE),""),O596)</f>
        <v/>
      </c>
      <c r="AK596" s="81" t="str">
        <f>IF(P596="",IFERROR(VLOOKUP($U596,scriv!$C$2:$AK$802,35,FALSE),""),P596)</f>
        <v/>
      </c>
      <c r="AL596" s="242" t="str">
        <f t="shared" si="45"/>
        <v/>
      </c>
      <c r="AM596" s="240" t="str">
        <f t="shared" si="46"/>
        <v/>
      </c>
      <c r="AN596" s="242" t="str">
        <f t="shared" si="47"/>
        <v/>
      </c>
      <c r="AO596" s="240" t="str">
        <f t="shared" si="48"/>
        <v/>
      </c>
      <c r="AP596" s="242" t="str">
        <f t="shared" si="49"/>
        <v/>
      </c>
    </row>
    <row r="597" spans="1:42" ht="23" customHeight="1">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s="81" t="str">
        <f>IF(M597="",IFERROR(VLOOKUP($U597,scriv!$C$2:$AK$802,32,FALSE),""),M597)</f>
        <v/>
      </c>
      <c r="AI597" s="81" t="str">
        <f>IF(N597="",IFERROR(VLOOKUP($U597,scriv!$C$2:$AK$802,33,FALSE),""),N597)</f>
        <v/>
      </c>
      <c r="AJ597" s="81" t="str">
        <f>IF(O597="",IFERROR(VLOOKUP($U597,scriv!$C$2:$AK$802,34,FALSE),""),O597)</f>
        <v/>
      </c>
      <c r="AK597" s="81" t="str">
        <f>IF(P597="",IFERROR(VLOOKUP($U597,scriv!$C$2:$AK$802,35,FALSE),""),P597)</f>
        <v/>
      </c>
      <c r="AL597" s="242" t="str">
        <f t="shared" si="45"/>
        <v/>
      </c>
      <c r="AM597" s="240" t="str">
        <f t="shared" si="46"/>
        <v/>
      </c>
      <c r="AN597" s="242" t="str">
        <f t="shared" si="47"/>
        <v/>
      </c>
      <c r="AO597" s="240" t="str">
        <f t="shared" si="48"/>
        <v/>
      </c>
      <c r="AP597" s="242" t="str">
        <f t="shared" si="49"/>
        <v/>
      </c>
    </row>
    <row r="598" spans="1:42" ht="23" customHeight="1">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s="81" t="str">
        <f>IF(M598="",IFERROR(VLOOKUP($U598,scriv!$C$2:$AK$802,32,FALSE),""),M598)</f>
        <v/>
      </c>
      <c r="AI598" s="81" t="str">
        <f>IF(N598="",IFERROR(VLOOKUP($U598,scriv!$C$2:$AK$802,33,FALSE),""),N598)</f>
        <v/>
      </c>
      <c r="AJ598" s="81" t="str">
        <f>IF(O598="",IFERROR(VLOOKUP($U598,scriv!$C$2:$AK$802,34,FALSE),""),O598)</f>
        <v/>
      </c>
      <c r="AK598" s="81" t="str">
        <f>IF(P598="",IFERROR(VLOOKUP($U598,scriv!$C$2:$AK$802,35,FALSE),""),P598)</f>
        <v/>
      </c>
      <c r="AL598" s="242" t="str">
        <f t="shared" si="45"/>
        <v/>
      </c>
      <c r="AM598" s="240" t="str">
        <f t="shared" si="46"/>
        <v/>
      </c>
      <c r="AN598" s="242" t="str">
        <f t="shared" si="47"/>
        <v/>
      </c>
      <c r="AO598" s="240" t="str">
        <f t="shared" si="48"/>
        <v/>
      </c>
      <c r="AP598" s="242" t="str">
        <f t="shared" si="49"/>
        <v/>
      </c>
    </row>
    <row r="599" spans="1:42" ht="23" customHeight="1">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s="81" t="str">
        <f>IF(M599="",IFERROR(VLOOKUP($U599,scriv!$C$2:$AK$802,32,FALSE),""),M599)</f>
        <v/>
      </c>
      <c r="AI599" s="81" t="str">
        <f>IF(N599="",IFERROR(VLOOKUP($U599,scriv!$C$2:$AK$802,33,FALSE),""),N599)</f>
        <v/>
      </c>
      <c r="AJ599" s="81" t="str">
        <f>IF(O599="",IFERROR(VLOOKUP($U599,scriv!$C$2:$AK$802,34,FALSE),""),O599)</f>
        <v/>
      </c>
      <c r="AK599" s="81" t="str">
        <f>IF(P599="",IFERROR(VLOOKUP($U599,scriv!$C$2:$AK$802,35,FALSE),""),P599)</f>
        <v/>
      </c>
      <c r="AL599" s="242" t="str">
        <f t="shared" si="45"/>
        <v/>
      </c>
      <c r="AM599" s="240" t="str">
        <f t="shared" si="46"/>
        <v/>
      </c>
      <c r="AN599" s="242" t="str">
        <f t="shared" si="47"/>
        <v/>
      </c>
      <c r="AO599" s="240" t="str">
        <f t="shared" si="48"/>
        <v/>
      </c>
      <c r="AP599" s="242" t="str">
        <f t="shared" si="49"/>
        <v/>
      </c>
    </row>
    <row r="600" spans="1:42" ht="23" customHeight="1">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s="81" t="str">
        <f>IF(M600="",IFERROR(VLOOKUP($U600,scriv!$C$2:$AK$802,32,FALSE),""),M600)</f>
        <v/>
      </c>
      <c r="AI600" s="81" t="str">
        <f>IF(N600="",IFERROR(VLOOKUP($U600,scriv!$C$2:$AK$802,33,FALSE),""),N600)</f>
        <v/>
      </c>
      <c r="AJ600" s="81" t="str">
        <f>IF(O600="",IFERROR(VLOOKUP($U600,scriv!$C$2:$AK$802,34,FALSE),""),O600)</f>
        <v/>
      </c>
      <c r="AK600" s="81" t="str">
        <f>IF(P600="",IFERROR(VLOOKUP($U600,scriv!$C$2:$AK$802,35,FALSE),""),P600)</f>
        <v/>
      </c>
      <c r="AL600" s="242" t="str">
        <f t="shared" si="45"/>
        <v/>
      </c>
      <c r="AM600" s="240" t="str">
        <f t="shared" si="46"/>
        <v/>
      </c>
      <c r="AN600" s="242" t="str">
        <f t="shared" si="47"/>
        <v/>
      </c>
      <c r="AO600" s="240" t="str">
        <f t="shared" si="48"/>
        <v/>
      </c>
      <c r="AP600" s="242" t="str">
        <f t="shared" si="49"/>
        <v/>
      </c>
    </row>
    <row r="601" spans="1:42" ht="23" customHeight="1">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s="81" t="str">
        <f>IF(M601="",IFERROR(VLOOKUP($U601,scriv!$C$2:$AK$802,32,FALSE),""),M601)</f>
        <v/>
      </c>
      <c r="AI601" s="81" t="str">
        <f>IF(N601="",IFERROR(VLOOKUP($U601,scriv!$C$2:$AK$802,33,FALSE),""),N601)</f>
        <v/>
      </c>
      <c r="AJ601" s="81" t="str">
        <f>IF(O601="",IFERROR(VLOOKUP($U601,scriv!$C$2:$AK$802,34,FALSE),""),O601)</f>
        <v/>
      </c>
      <c r="AK601" s="81" t="str">
        <f>IF(P601="",IFERROR(VLOOKUP($U601,scriv!$C$2:$AK$802,35,FALSE),""),P601)</f>
        <v/>
      </c>
      <c r="AL601" s="242" t="str">
        <f t="shared" si="45"/>
        <v/>
      </c>
      <c r="AM601" s="240" t="str">
        <f t="shared" si="46"/>
        <v/>
      </c>
      <c r="AN601" s="242" t="str">
        <f t="shared" si="47"/>
        <v/>
      </c>
      <c r="AO601" s="240" t="str">
        <f t="shared" si="48"/>
        <v/>
      </c>
      <c r="AP601" s="242" t="str">
        <f t="shared" si="49"/>
        <v/>
      </c>
    </row>
    <row r="602" spans="1:42" ht="23" customHeight="1">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s="81" t="str">
        <f>IF(M602="",IFERROR(VLOOKUP($U602,scriv!$C$2:$AK$802,32,FALSE),""),M602)</f>
        <v/>
      </c>
      <c r="AI602" s="81" t="str">
        <f>IF(N602="",IFERROR(VLOOKUP($U602,scriv!$C$2:$AK$802,33,FALSE),""),N602)</f>
        <v/>
      </c>
      <c r="AJ602" s="81" t="str">
        <f>IF(O602="",IFERROR(VLOOKUP($U602,scriv!$C$2:$AK$802,34,FALSE),""),O602)</f>
        <v/>
      </c>
      <c r="AK602" s="81" t="str">
        <f>IF(P602="",IFERROR(VLOOKUP($U602,scriv!$C$2:$AK$802,35,FALSE),""),P602)</f>
        <v/>
      </c>
      <c r="AL602" s="242" t="str">
        <f t="shared" si="45"/>
        <v/>
      </c>
      <c r="AM602" s="240" t="str">
        <f t="shared" si="46"/>
        <v/>
      </c>
      <c r="AN602" s="242" t="str">
        <f t="shared" si="47"/>
        <v/>
      </c>
      <c r="AO602" s="240" t="str">
        <f t="shared" si="48"/>
        <v/>
      </c>
      <c r="AP602" s="242" t="str">
        <f t="shared" si="49"/>
        <v/>
      </c>
    </row>
    <row r="603" spans="1:42" ht="23" customHeight="1">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s="81" t="str">
        <f>IF(M603="",IFERROR(VLOOKUP($U603,scriv!$C$2:$AK$802,32,FALSE),""),M603)</f>
        <v/>
      </c>
      <c r="AI603" s="81" t="str">
        <f>IF(N603="",IFERROR(VLOOKUP($U603,scriv!$C$2:$AK$802,33,FALSE),""),N603)</f>
        <v/>
      </c>
      <c r="AJ603" s="81" t="str">
        <f>IF(O603="",IFERROR(VLOOKUP($U603,scriv!$C$2:$AK$802,34,FALSE),""),O603)</f>
        <v/>
      </c>
      <c r="AK603" s="81" t="str">
        <f>IF(P603="",IFERROR(VLOOKUP($U603,scriv!$C$2:$AK$802,35,FALSE),""),P603)</f>
        <v/>
      </c>
      <c r="AL603" s="242" t="str">
        <f t="shared" si="45"/>
        <v/>
      </c>
      <c r="AM603" s="240" t="str">
        <f t="shared" si="46"/>
        <v/>
      </c>
      <c r="AN603" s="242" t="str">
        <f t="shared" si="47"/>
        <v/>
      </c>
      <c r="AO603" s="240" t="str">
        <f t="shared" si="48"/>
        <v/>
      </c>
      <c r="AP603" s="242" t="str">
        <f t="shared" si="49"/>
        <v/>
      </c>
    </row>
    <row r="604" spans="1:42" ht="23" customHeight="1">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s="81" t="str">
        <f>IF(M604="",IFERROR(VLOOKUP($U604,scriv!$C$2:$AK$802,32,FALSE),""),M604)</f>
        <v/>
      </c>
      <c r="AI604" s="81" t="str">
        <f>IF(N604="",IFERROR(VLOOKUP($U604,scriv!$C$2:$AK$802,33,FALSE),""),N604)</f>
        <v/>
      </c>
      <c r="AJ604" s="81" t="str">
        <f>IF(O604="",IFERROR(VLOOKUP($U604,scriv!$C$2:$AK$802,34,FALSE),""),O604)</f>
        <v/>
      </c>
      <c r="AK604" s="81" t="str">
        <f>IF(P604="",IFERROR(VLOOKUP($U604,scriv!$C$2:$AK$802,35,FALSE),""),P604)</f>
        <v/>
      </c>
      <c r="AL604" s="242" t="str">
        <f t="shared" si="45"/>
        <v/>
      </c>
      <c r="AM604" s="240" t="str">
        <f t="shared" si="46"/>
        <v/>
      </c>
      <c r="AN604" s="242" t="str">
        <f t="shared" si="47"/>
        <v/>
      </c>
      <c r="AO604" s="240" t="str">
        <f t="shared" si="48"/>
        <v/>
      </c>
      <c r="AP604" s="242" t="str">
        <f t="shared" si="49"/>
        <v/>
      </c>
    </row>
    <row r="605" spans="1:42" ht="23" customHeight="1">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s="81" t="str">
        <f>IF(M605="",IFERROR(VLOOKUP($U605,scriv!$C$2:$AK$802,32,FALSE),""),M605)</f>
        <v/>
      </c>
      <c r="AI605" s="81" t="str">
        <f>IF(N605="",IFERROR(VLOOKUP($U605,scriv!$C$2:$AK$802,33,FALSE),""),N605)</f>
        <v/>
      </c>
      <c r="AJ605" s="81" t="str">
        <f>IF(O605="",IFERROR(VLOOKUP($U605,scriv!$C$2:$AK$802,34,FALSE),""),O605)</f>
        <v/>
      </c>
      <c r="AK605" s="81" t="str">
        <f>IF(P605="",IFERROR(VLOOKUP($U605,scriv!$C$2:$AK$802,35,FALSE),""),P605)</f>
        <v/>
      </c>
      <c r="AL605" s="242" t="str">
        <f t="shared" si="45"/>
        <v/>
      </c>
      <c r="AM605" s="240" t="str">
        <f t="shared" si="46"/>
        <v/>
      </c>
      <c r="AN605" s="242" t="str">
        <f t="shared" si="47"/>
        <v/>
      </c>
      <c r="AO605" s="240" t="str">
        <f t="shared" si="48"/>
        <v/>
      </c>
      <c r="AP605" s="242" t="str">
        <f t="shared" si="49"/>
        <v/>
      </c>
    </row>
    <row r="606" spans="1:42" ht="23" customHeight="1">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s="81" t="str">
        <f>IF(M606="",IFERROR(VLOOKUP($U606,scriv!$C$2:$AK$802,32,FALSE),""),M606)</f>
        <v/>
      </c>
      <c r="AI606" s="81" t="str">
        <f>IF(N606="",IFERROR(VLOOKUP($U606,scriv!$C$2:$AK$802,33,FALSE),""),N606)</f>
        <v/>
      </c>
      <c r="AJ606" s="81" t="str">
        <f>IF(O606="",IFERROR(VLOOKUP($U606,scriv!$C$2:$AK$802,34,FALSE),""),O606)</f>
        <v/>
      </c>
      <c r="AK606" s="81" t="str">
        <f>IF(P606="",IFERROR(VLOOKUP($U606,scriv!$C$2:$AK$802,35,FALSE),""),P606)</f>
        <v/>
      </c>
      <c r="AL606" s="242" t="str">
        <f t="shared" si="45"/>
        <v/>
      </c>
      <c r="AM606" s="240" t="str">
        <f t="shared" si="46"/>
        <v/>
      </c>
      <c r="AN606" s="242" t="str">
        <f t="shared" si="47"/>
        <v/>
      </c>
      <c r="AO606" s="240" t="str">
        <f t="shared" si="48"/>
        <v/>
      </c>
      <c r="AP606" s="242" t="str">
        <f t="shared" si="49"/>
        <v/>
      </c>
    </row>
    <row r="607" spans="1:42" ht="23" customHeight="1">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s="81" t="str">
        <f>IF(M607="",IFERROR(VLOOKUP($U607,scriv!$C$2:$AK$802,32,FALSE),""),M607)</f>
        <v/>
      </c>
      <c r="AI607" s="81" t="str">
        <f>IF(N607="",IFERROR(VLOOKUP($U607,scriv!$C$2:$AK$802,33,FALSE),""),N607)</f>
        <v/>
      </c>
      <c r="AJ607" s="81" t="str">
        <f>IF(O607="",IFERROR(VLOOKUP($U607,scriv!$C$2:$AK$802,34,FALSE),""),O607)</f>
        <v/>
      </c>
      <c r="AK607" s="81" t="str">
        <f>IF(P607="",IFERROR(VLOOKUP($U607,scriv!$C$2:$AK$802,35,FALSE),""),P607)</f>
        <v/>
      </c>
      <c r="AL607" s="242" t="str">
        <f t="shared" si="45"/>
        <v/>
      </c>
      <c r="AM607" s="240" t="str">
        <f t="shared" si="46"/>
        <v/>
      </c>
      <c r="AN607" s="242" t="str">
        <f t="shared" si="47"/>
        <v/>
      </c>
      <c r="AO607" s="240" t="str">
        <f t="shared" si="48"/>
        <v/>
      </c>
      <c r="AP607" s="242" t="str">
        <f t="shared" si="49"/>
        <v/>
      </c>
    </row>
    <row r="608" spans="1:42" ht="23" customHeight="1">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s="81" t="str">
        <f>IF(M608="",IFERROR(VLOOKUP($U608,scriv!$C$2:$AK$802,32,FALSE),""),M608)</f>
        <v/>
      </c>
      <c r="AI608" s="81" t="str">
        <f>IF(N608="",IFERROR(VLOOKUP($U608,scriv!$C$2:$AK$802,33,FALSE),""),N608)</f>
        <v/>
      </c>
      <c r="AJ608" s="81" t="str">
        <f>IF(O608="",IFERROR(VLOOKUP($U608,scriv!$C$2:$AK$802,34,FALSE),""),O608)</f>
        <v/>
      </c>
      <c r="AK608" s="81" t="str">
        <f>IF(P608="",IFERROR(VLOOKUP($U608,scriv!$C$2:$AK$802,35,FALSE),""),P608)</f>
        <v/>
      </c>
      <c r="AL608" s="242" t="str">
        <f t="shared" si="45"/>
        <v/>
      </c>
      <c r="AM608" s="240" t="str">
        <f t="shared" si="46"/>
        <v/>
      </c>
      <c r="AN608" s="242" t="str">
        <f t="shared" si="47"/>
        <v/>
      </c>
      <c r="AO608" s="240" t="str">
        <f t="shared" si="48"/>
        <v/>
      </c>
      <c r="AP608" s="242" t="str">
        <f t="shared" si="49"/>
        <v/>
      </c>
    </row>
    <row r="609" spans="1:42" ht="23" customHeight="1">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s="81" t="str">
        <f>IF(M609="",IFERROR(VLOOKUP($U609,scriv!$C$2:$AK$802,32,FALSE),""),M609)</f>
        <v/>
      </c>
      <c r="AI609" s="81" t="str">
        <f>IF(N609="",IFERROR(VLOOKUP($U609,scriv!$C$2:$AK$802,33,FALSE),""),N609)</f>
        <v/>
      </c>
      <c r="AJ609" s="81" t="str">
        <f>IF(O609="",IFERROR(VLOOKUP($U609,scriv!$C$2:$AK$802,34,FALSE),""),O609)</f>
        <v/>
      </c>
      <c r="AK609" s="81" t="str">
        <f>IF(P609="",IFERROR(VLOOKUP($U609,scriv!$C$2:$AK$802,35,FALSE),""),P609)</f>
        <v/>
      </c>
      <c r="AL609" s="242" t="str">
        <f t="shared" si="45"/>
        <v/>
      </c>
      <c r="AM609" s="240" t="str">
        <f t="shared" si="46"/>
        <v/>
      </c>
      <c r="AN609" s="242" t="str">
        <f t="shared" si="47"/>
        <v/>
      </c>
      <c r="AO609" s="240" t="str">
        <f t="shared" si="48"/>
        <v/>
      </c>
      <c r="AP609" s="242" t="str">
        <f t="shared" si="49"/>
        <v/>
      </c>
    </row>
    <row r="610" spans="1:42" ht="23" customHeight="1">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s="81" t="str">
        <f>IF(M610="",IFERROR(VLOOKUP($U610,scriv!$C$2:$AK$802,32,FALSE),""),M610)</f>
        <v/>
      </c>
      <c r="AI610" s="81" t="str">
        <f>IF(N610="",IFERROR(VLOOKUP($U610,scriv!$C$2:$AK$802,33,FALSE),""),N610)</f>
        <v/>
      </c>
      <c r="AJ610" s="81" t="str">
        <f>IF(O610="",IFERROR(VLOOKUP($U610,scriv!$C$2:$AK$802,34,FALSE),""),O610)</f>
        <v/>
      </c>
      <c r="AK610" s="81" t="str">
        <f>IF(P610="",IFERROR(VLOOKUP($U610,scriv!$C$2:$AK$802,35,FALSE),""),P610)</f>
        <v/>
      </c>
      <c r="AL610" s="242" t="str">
        <f t="shared" si="45"/>
        <v/>
      </c>
      <c r="AM610" s="240" t="str">
        <f t="shared" si="46"/>
        <v/>
      </c>
      <c r="AN610" s="242" t="str">
        <f t="shared" si="47"/>
        <v/>
      </c>
      <c r="AO610" s="240" t="str">
        <f t="shared" si="48"/>
        <v/>
      </c>
      <c r="AP610" s="242" t="str">
        <f t="shared" si="49"/>
        <v/>
      </c>
    </row>
    <row r="611" spans="1:42" ht="23" customHeight="1">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s="81" t="str">
        <f>IF(M611="",IFERROR(VLOOKUP($U611,scriv!$C$2:$AK$802,32,FALSE),""),M611)</f>
        <v/>
      </c>
      <c r="AI611" s="81" t="str">
        <f>IF(N611="",IFERROR(VLOOKUP($U611,scriv!$C$2:$AK$802,33,FALSE),""),N611)</f>
        <v/>
      </c>
      <c r="AJ611" s="81" t="str">
        <f>IF(O611="",IFERROR(VLOOKUP($U611,scriv!$C$2:$AK$802,34,FALSE),""),O611)</f>
        <v/>
      </c>
      <c r="AK611" s="81" t="str">
        <f>IF(P611="",IFERROR(VLOOKUP($U611,scriv!$C$2:$AK$802,35,FALSE),""),P611)</f>
        <v/>
      </c>
      <c r="AL611" s="242" t="str">
        <f t="shared" si="45"/>
        <v/>
      </c>
      <c r="AM611" s="240" t="str">
        <f t="shared" si="46"/>
        <v/>
      </c>
      <c r="AN611" s="242" t="str">
        <f t="shared" si="47"/>
        <v/>
      </c>
      <c r="AO611" s="240" t="str">
        <f t="shared" si="48"/>
        <v/>
      </c>
      <c r="AP611" s="242" t="str">
        <f t="shared" si="49"/>
        <v/>
      </c>
    </row>
    <row r="612" spans="1:42" ht="23" customHeight="1">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s="81" t="str">
        <f>IF(M612="",IFERROR(VLOOKUP($U612,scriv!$C$2:$AK$802,32,FALSE),""),M612)</f>
        <v/>
      </c>
      <c r="AI612" s="81" t="str">
        <f>IF(N612="",IFERROR(VLOOKUP($U612,scriv!$C$2:$AK$802,33,FALSE),""),N612)</f>
        <v/>
      </c>
      <c r="AJ612" s="81" t="str">
        <f>IF(O612="",IFERROR(VLOOKUP($U612,scriv!$C$2:$AK$802,34,FALSE),""),O612)</f>
        <v/>
      </c>
      <c r="AK612" s="81" t="str">
        <f>IF(P612="",IFERROR(VLOOKUP($U612,scriv!$C$2:$AK$802,35,FALSE),""),P612)</f>
        <v/>
      </c>
      <c r="AL612" s="242" t="str">
        <f t="shared" si="45"/>
        <v/>
      </c>
      <c r="AM612" s="240" t="str">
        <f t="shared" si="46"/>
        <v/>
      </c>
      <c r="AN612" s="242" t="str">
        <f t="shared" si="47"/>
        <v/>
      </c>
      <c r="AO612" s="240" t="str">
        <f t="shared" si="48"/>
        <v/>
      </c>
      <c r="AP612" s="242" t="str">
        <f t="shared" si="49"/>
        <v/>
      </c>
    </row>
    <row r="613" spans="1:42" ht="23" customHeight="1">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s="81" t="str">
        <f>IF(M613="",IFERROR(VLOOKUP($U613,scriv!$C$2:$AK$802,32,FALSE),""),M613)</f>
        <v/>
      </c>
      <c r="AI613" s="81" t="str">
        <f>IF(N613="",IFERROR(VLOOKUP($U613,scriv!$C$2:$AK$802,33,FALSE),""),N613)</f>
        <v/>
      </c>
      <c r="AJ613" s="81" t="str">
        <f>IF(O613="",IFERROR(VLOOKUP($U613,scriv!$C$2:$AK$802,34,FALSE),""),O613)</f>
        <v/>
      </c>
      <c r="AK613" s="81" t="str">
        <f>IF(P613="",IFERROR(VLOOKUP($U613,scriv!$C$2:$AK$802,35,FALSE),""),P613)</f>
        <v/>
      </c>
      <c r="AL613" s="242" t="str">
        <f t="shared" si="45"/>
        <v/>
      </c>
      <c r="AM613" s="240" t="str">
        <f t="shared" si="46"/>
        <v/>
      </c>
      <c r="AN613" s="242" t="str">
        <f t="shared" si="47"/>
        <v/>
      </c>
      <c r="AO613" s="240" t="str">
        <f t="shared" si="48"/>
        <v/>
      </c>
      <c r="AP613" s="242" t="str">
        <f t="shared" si="49"/>
        <v/>
      </c>
    </row>
    <row r="614" spans="1:42" ht="23" customHeight="1">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s="81" t="str">
        <f>IF(M614="",IFERROR(VLOOKUP($U614,scriv!$C$2:$AK$802,32,FALSE),""),M614)</f>
        <v/>
      </c>
      <c r="AI614" s="81" t="str">
        <f>IF(N614="",IFERROR(VLOOKUP($U614,scriv!$C$2:$AK$802,33,FALSE),""),N614)</f>
        <v/>
      </c>
      <c r="AJ614" s="81" t="str">
        <f>IF(O614="",IFERROR(VLOOKUP($U614,scriv!$C$2:$AK$802,34,FALSE),""),O614)</f>
        <v/>
      </c>
      <c r="AK614" s="81" t="str">
        <f>IF(P614="",IFERROR(VLOOKUP($U614,scriv!$C$2:$AK$802,35,FALSE),""),P614)</f>
        <v/>
      </c>
      <c r="AL614" s="242" t="str">
        <f t="shared" si="45"/>
        <v/>
      </c>
      <c r="AM614" s="240" t="str">
        <f t="shared" si="46"/>
        <v/>
      </c>
      <c r="AN614" s="242" t="str">
        <f t="shared" si="47"/>
        <v/>
      </c>
      <c r="AO614" s="240" t="str">
        <f t="shared" si="48"/>
        <v/>
      </c>
      <c r="AP614" s="242" t="str">
        <f t="shared" si="49"/>
        <v/>
      </c>
    </row>
    <row r="615" spans="1:42" ht="23" customHeight="1">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s="81" t="str">
        <f>IF(M615="",IFERROR(VLOOKUP($U615,scriv!$C$2:$AK$802,32,FALSE),""),M615)</f>
        <v/>
      </c>
      <c r="AI615" s="81" t="str">
        <f>IF(N615="",IFERROR(VLOOKUP($U615,scriv!$C$2:$AK$802,33,FALSE),""),N615)</f>
        <v/>
      </c>
      <c r="AJ615" s="81" t="str">
        <f>IF(O615="",IFERROR(VLOOKUP($U615,scriv!$C$2:$AK$802,34,FALSE),""),O615)</f>
        <v/>
      </c>
      <c r="AK615" s="81" t="str">
        <f>IF(P615="",IFERROR(VLOOKUP($U615,scriv!$C$2:$AK$802,35,FALSE),""),P615)</f>
        <v/>
      </c>
      <c r="AL615" s="242" t="str">
        <f t="shared" si="45"/>
        <v/>
      </c>
      <c r="AM615" s="240" t="str">
        <f t="shared" si="46"/>
        <v/>
      </c>
      <c r="AN615" s="242" t="str">
        <f t="shared" si="47"/>
        <v/>
      </c>
      <c r="AO615" s="240" t="str">
        <f t="shared" si="48"/>
        <v/>
      </c>
      <c r="AP615" s="242" t="str">
        <f t="shared" si="49"/>
        <v/>
      </c>
    </row>
    <row r="616" spans="1:42" ht="23" customHeight="1">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s="81" t="str">
        <f>IF(M616="",IFERROR(VLOOKUP($U616,scriv!$C$2:$AK$802,32,FALSE),""),M616)</f>
        <v/>
      </c>
      <c r="AI616" s="81" t="str">
        <f>IF(N616="",IFERROR(VLOOKUP($U616,scriv!$C$2:$AK$802,33,FALSE),""),N616)</f>
        <v/>
      </c>
      <c r="AJ616" s="81" t="str">
        <f>IF(O616="",IFERROR(VLOOKUP($U616,scriv!$C$2:$AK$802,34,FALSE),""),O616)</f>
        <v/>
      </c>
      <c r="AK616" s="81" t="str">
        <f>IF(P616="",IFERROR(VLOOKUP($U616,scriv!$C$2:$AK$802,35,FALSE),""),P616)</f>
        <v/>
      </c>
      <c r="AL616" s="242" t="str">
        <f t="shared" si="45"/>
        <v/>
      </c>
      <c r="AM616" s="240" t="str">
        <f t="shared" si="46"/>
        <v/>
      </c>
      <c r="AN616" s="242" t="str">
        <f t="shared" si="47"/>
        <v/>
      </c>
      <c r="AO616" s="240" t="str">
        <f t="shared" si="48"/>
        <v/>
      </c>
      <c r="AP616" s="242" t="str">
        <f t="shared" si="49"/>
        <v/>
      </c>
    </row>
    <row r="617" spans="1:42" ht="23" customHeight="1">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s="81" t="str">
        <f>IF(M617="",IFERROR(VLOOKUP($U617,scriv!$C$2:$AK$802,32,FALSE),""),M617)</f>
        <v/>
      </c>
      <c r="AI617" s="81" t="str">
        <f>IF(N617="",IFERROR(VLOOKUP($U617,scriv!$C$2:$AK$802,33,FALSE),""),N617)</f>
        <v/>
      </c>
      <c r="AJ617" s="81" t="str">
        <f>IF(O617="",IFERROR(VLOOKUP($U617,scriv!$C$2:$AK$802,34,FALSE),""),O617)</f>
        <v/>
      </c>
      <c r="AK617" s="81" t="str">
        <f>IF(P617="",IFERROR(VLOOKUP($U617,scriv!$C$2:$AK$802,35,FALSE),""),P617)</f>
        <v/>
      </c>
      <c r="AL617" s="242" t="str">
        <f t="shared" si="45"/>
        <v/>
      </c>
      <c r="AM617" s="240" t="str">
        <f t="shared" si="46"/>
        <v/>
      </c>
      <c r="AN617" s="242" t="str">
        <f t="shared" si="47"/>
        <v/>
      </c>
      <c r="AO617" s="240" t="str">
        <f t="shared" si="48"/>
        <v/>
      </c>
      <c r="AP617" s="242" t="str">
        <f t="shared" si="49"/>
        <v/>
      </c>
    </row>
    <row r="618" spans="1:42" ht="23" customHeight="1">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s="81" t="str">
        <f>IF(M618="",IFERROR(VLOOKUP($U618,scriv!$C$2:$AK$802,32,FALSE),""),M618)</f>
        <v/>
      </c>
      <c r="AI618" s="81" t="str">
        <f>IF(N618="",IFERROR(VLOOKUP($U618,scriv!$C$2:$AK$802,33,FALSE),""),N618)</f>
        <v/>
      </c>
      <c r="AJ618" s="81" t="str">
        <f>IF(O618="",IFERROR(VLOOKUP($U618,scriv!$C$2:$AK$802,34,FALSE),""),O618)</f>
        <v/>
      </c>
      <c r="AK618" s="81" t="str">
        <f>IF(P618="",IFERROR(VLOOKUP($U618,scriv!$C$2:$AK$802,35,FALSE),""),P618)</f>
        <v/>
      </c>
      <c r="AL618" s="242" t="str">
        <f t="shared" si="45"/>
        <v/>
      </c>
      <c r="AM618" s="240" t="str">
        <f t="shared" si="46"/>
        <v/>
      </c>
      <c r="AN618" s="242" t="str">
        <f t="shared" si="47"/>
        <v/>
      </c>
      <c r="AO618" s="240" t="str">
        <f t="shared" si="48"/>
        <v/>
      </c>
      <c r="AP618" s="242" t="str">
        <f t="shared" si="49"/>
        <v/>
      </c>
    </row>
    <row r="619" spans="1:42" ht="23" customHeight="1">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s="81" t="str">
        <f>IF(M619="",IFERROR(VLOOKUP($U619,scriv!$C$2:$AK$802,32,FALSE),""),M619)</f>
        <v/>
      </c>
      <c r="AI619" s="81" t="str">
        <f>IF(N619="",IFERROR(VLOOKUP($U619,scriv!$C$2:$AK$802,33,FALSE),""),N619)</f>
        <v/>
      </c>
      <c r="AJ619" s="81" t="str">
        <f>IF(O619="",IFERROR(VLOOKUP($U619,scriv!$C$2:$AK$802,34,FALSE),""),O619)</f>
        <v/>
      </c>
      <c r="AK619" s="81" t="str">
        <f>IF(P619="",IFERROR(VLOOKUP($U619,scriv!$C$2:$AK$802,35,FALSE),""),P619)</f>
        <v/>
      </c>
      <c r="AL619" s="242" t="str">
        <f t="shared" si="45"/>
        <v/>
      </c>
      <c r="AM619" s="240" t="str">
        <f t="shared" si="46"/>
        <v/>
      </c>
      <c r="AN619" s="242" t="str">
        <f t="shared" si="47"/>
        <v/>
      </c>
      <c r="AO619" s="240" t="str">
        <f t="shared" si="48"/>
        <v/>
      </c>
      <c r="AP619" s="242" t="str">
        <f t="shared" si="49"/>
        <v/>
      </c>
    </row>
    <row r="620" spans="1:42" ht="23" customHeight="1">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s="81" t="str">
        <f>IF(M620="",IFERROR(VLOOKUP($U620,scriv!$C$2:$AK$802,32,FALSE),""),M620)</f>
        <v/>
      </c>
      <c r="AI620" s="81" t="str">
        <f>IF(N620="",IFERROR(VLOOKUP($U620,scriv!$C$2:$AK$802,33,FALSE),""),N620)</f>
        <v/>
      </c>
      <c r="AJ620" s="81" t="str">
        <f>IF(O620="",IFERROR(VLOOKUP($U620,scriv!$C$2:$AK$802,34,FALSE),""),O620)</f>
        <v/>
      </c>
      <c r="AK620" s="81" t="str">
        <f>IF(P620="",IFERROR(VLOOKUP($U620,scriv!$C$2:$AK$802,35,FALSE),""),P620)</f>
        <v/>
      </c>
      <c r="AL620" s="242" t="str">
        <f t="shared" si="45"/>
        <v/>
      </c>
      <c r="AM620" s="240" t="str">
        <f t="shared" si="46"/>
        <v/>
      </c>
      <c r="AN620" s="242" t="str">
        <f t="shared" si="47"/>
        <v/>
      </c>
      <c r="AO620" s="240" t="str">
        <f t="shared" si="48"/>
        <v/>
      </c>
      <c r="AP620" s="242" t="str">
        <f t="shared" si="49"/>
        <v/>
      </c>
    </row>
    <row r="621" spans="1:42" ht="23" customHeight="1">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s="81" t="str">
        <f>IF(M621="",IFERROR(VLOOKUP($U621,scriv!$C$2:$AK$802,32,FALSE),""),M621)</f>
        <v/>
      </c>
      <c r="AI621" s="81" t="str">
        <f>IF(N621="",IFERROR(VLOOKUP($U621,scriv!$C$2:$AK$802,33,FALSE),""),N621)</f>
        <v/>
      </c>
      <c r="AJ621" s="81" t="str">
        <f>IF(O621="",IFERROR(VLOOKUP($U621,scriv!$C$2:$AK$802,34,FALSE),""),O621)</f>
        <v/>
      </c>
      <c r="AK621" s="81" t="str">
        <f>IF(P621="",IFERROR(VLOOKUP($U621,scriv!$C$2:$AK$802,35,FALSE),""),P621)</f>
        <v/>
      </c>
      <c r="AL621" s="242" t="str">
        <f t="shared" si="45"/>
        <v/>
      </c>
      <c r="AM621" s="240" t="str">
        <f t="shared" si="46"/>
        <v/>
      </c>
      <c r="AN621" s="242" t="str">
        <f t="shared" si="47"/>
        <v/>
      </c>
      <c r="AO621" s="240" t="str">
        <f t="shared" si="48"/>
        <v/>
      </c>
      <c r="AP621" s="242" t="str">
        <f t="shared" si="49"/>
        <v/>
      </c>
    </row>
    <row r="622" spans="1:42" ht="23" customHeight="1">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s="81" t="str">
        <f>IF(M622="",IFERROR(VLOOKUP($U622,scriv!$C$2:$AK$802,32,FALSE),""),M622)</f>
        <v/>
      </c>
      <c r="AI622" s="81" t="str">
        <f>IF(N622="",IFERROR(VLOOKUP($U622,scriv!$C$2:$AK$802,33,FALSE),""),N622)</f>
        <v/>
      </c>
      <c r="AJ622" s="81" t="str">
        <f>IF(O622="",IFERROR(VLOOKUP($U622,scriv!$C$2:$AK$802,34,FALSE),""),O622)</f>
        <v/>
      </c>
      <c r="AK622" s="81" t="str">
        <f>IF(P622="",IFERROR(VLOOKUP($U622,scriv!$C$2:$AK$802,35,FALSE),""),P622)</f>
        <v/>
      </c>
      <c r="AL622" s="242" t="str">
        <f t="shared" si="45"/>
        <v/>
      </c>
      <c r="AM622" s="240" t="str">
        <f t="shared" si="46"/>
        <v/>
      </c>
      <c r="AN622" s="242" t="str">
        <f t="shared" si="47"/>
        <v/>
      </c>
      <c r="AO622" s="240" t="str">
        <f t="shared" si="48"/>
        <v/>
      </c>
      <c r="AP622" s="242" t="str">
        <f t="shared" si="49"/>
        <v/>
      </c>
    </row>
    <row r="623" spans="1:42" ht="23" customHeight="1">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s="81" t="str">
        <f>IF(M623="",IFERROR(VLOOKUP($U623,scriv!$C$2:$AK$802,32,FALSE),""),M623)</f>
        <v/>
      </c>
      <c r="AI623" s="81" t="str">
        <f>IF(N623="",IFERROR(VLOOKUP($U623,scriv!$C$2:$AK$802,33,FALSE),""),N623)</f>
        <v/>
      </c>
      <c r="AJ623" s="81" t="str">
        <f>IF(O623="",IFERROR(VLOOKUP($U623,scriv!$C$2:$AK$802,34,FALSE),""),O623)</f>
        <v/>
      </c>
      <c r="AK623" s="81" t="str">
        <f>IF(P623="",IFERROR(VLOOKUP($U623,scriv!$C$2:$AK$802,35,FALSE),""),P623)</f>
        <v/>
      </c>
      <c r="AL623" s="242" t="str">
        <f t="shared" si="45"/>
        <v/>
      </c>
      <c r="AM623" s="240" t="str">
        <f t="shared" si="46"/>
        <v/>
      </c>
      <c r="AN623" s="242" t="str">
        <f t="shared" si="47"/>
        <v/>
      </c>
      <c r="AO623" s="240" t="str">
        <f t="shared" si="48"/>
        <v/>
      </c>
      <c r="AP623" s="242" t="str">
        <f t="shared" si="49"/>
        <v/>
      </c>
    </row>
    <row r="624" spans="1:42" ht="23" customHeight="1">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s="81" t="str">
        <f>IF(M624="",IFERROR(VLOOKUP($U624,scriv!$C$2:$AK$802,32,FALSE),""),M624)</f>
        <v/>
      </c>
      <c r="AI624" s="81" t="str">
        <f>IF(N624="",IFERROR(VLOOKUP($U624,scriv!$C$2:$AK$802,33,FALSE),""),N624)</f>
        <v/>
      </c>
      <c r="AJ624" s="81" t="str">
        <f>IF(O624="",IFERROR(VLOOKUP($U624,scriv!$C$2:$AK$802,34,FALSE),""),O624)</f>
        <v/>
      </c>
      <c r="AK624" s="81" t="str">
        <f>IF(P624="",IFERROR(VLOOKUP($U624,scriv!$C$2:$AK$802,35,FALSE),""),P624)</f>
        <v/>
      </c>
      <c r="AL624" s="242" t="str">
        <f t="shared" si="45"/>
        <v/>
      </c>
      <c r="AM624" s="240" t="str">
        <f t="shared" si="46"/>
        <v/>
      </c>
      <c r="AN624" s="242" t="str">
        <f t="shared" si="47"/>
        <v/>
      </c>
      <c r="AO624" s="240" t="str">
        <f t="shared" si="48"/>
        <v/>
      </c>
      <c r="AP624" s="242" t="str">
        <f t="shared" si="49"/>
        <v/>
      </c>
    </row>
    <row r="625" spans="1:42" ht="23" customHeight="1">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s="81" t="str">
        <f>IF(M625="",IFERROR(VLOOKUP($U625,scriv!$C$2:$AK$802,32,FALSE),""),M625)</f>
        <v/>
      </c>
      <c r="AI625" s="81" t="str">
        <f>IF(N625="",IFERROR(VLOOKUP($U625,scriv!$C$2:$AK$802,33,FALSE),""),N625)</f>
        <v/>
      </c>
      <c r="AJ625" s="81" t="str">
        <f>IF(O625="",IFERROR(VLOOKUP($U625,scriv!$C$2:$AK$802,34,FALSE),""),O625)</f>
        <v/>
      </c>
      <c r="AK625" s="81" t="str">
        <f>IF(P625="",IFERROR(VLOOKUP($U625,scriv!$C$2:$AK$802,35,FALSE),""),P625)</f>
        <v/>
      </c>
      <c r="AL625" s="242" t="str">
        <f t="shared" si="45"/>
        <v/>
      </c>
      <c r="AM625" s="240" t="str">
        <f t="shared" si="46"/>
        <v/>
      </c>
      <c r="AN625" s="242" t="str">
        <f t="shared" si="47"/>
        <v/>
      </c>
      <c r="AO625" s="240" t="str">
        <f t="shared" si="48"/>
        <v/>
      </c>
      <c r="AP625" s="242" t="str">
        <f t="shared" si="49"/>
        <v/>
      </c>
    </row>
    <row r="626" spans="1:42" ht="23" customHeight="1">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s="81" t="str">
        <f>IF(M626="",IFERROR(VLOOKUP($U626,scriv!$C$2:$AK$802,32,FALSE),""),M626)</f>
        <v/>
      </c>
      <c r="AI626" s="81" t="str">
        <f>IF(N626="",IFERROR(VLOOKUP($U626,scriv!$C$2:$AK$802,33,FALSE),""),N626)</f>
        <v/>
      </c>
      <c r="AJ626" s="81" t="str">
        <f>IF(O626="",IFERROR(VLOOKUP($U626,scriv!$C$2:$AK$802,34,FALSE),""),O626)</f>
        <v/>
      </c>
      <c r="AK626" s="81" t="str">
        <f>IF(P626="",IFERROR(VLOOKUP($U626,scriv!$C$2:$AK$802,35,FALSE),""),P626)</f>
        <v/>
      </c>
      <c r="AL626" s="242" t="str">
        <f t="shared" si="45"/>
        <v/>
      </c>
      <c r="AM626" s="240" t="str">
        <f t="shared" si="46"/>
        <v/>
      </c>
      <c r="AN626" s="242" t="str">
        <f t="shared" si="47"/>
        <v/>
      </c>
      <c r="AO626" s="240" t="str">
        <f t="shared" si="48"/>
        <v/>
      </c>
      <c r="AP626" s="242" t="str">
        <f t="shared" si="49"/>
        <v/>
      </c>
    </row>
    <row r="627" spans="1:42" ht="23" customHeight="1">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s="81" t="str">
        <f>IF(M627="",IFERROR(VLOOKUP($U627,scriv!$C$2:$AK$802,32,FALSE),""),M627)</f>
        <v/>
      </c>
      <c r="AI627" s="81" t="str">
        <f>IF(N627="",IFERROR(VLOOKUP($U627,scriv!$C$2:$AK$802,33,FALSE),""),N627)</f>
        <v/>
      </c>
      <c r="AJ627" s="81" t="str">
        <f>IF(O627="",IFERROR(VLOOKUP($U627,scriv!$C$2:$AK$802,34,FALSE),""),O627)</f>
        <v/>
      </c>
      <c r="AK627" s="81" t="str">
        <f>IF(P627="",IFERROR(VLOOKUP($U627,scriv!$C$2:$AK$802,35,FALSE),""),P627)</f>
        <v/>
      </c>
      <c r="AL627" s="242" t="str">
        <f t="shared" si="45"/>
        <v/>
      </c>
      <c r="AM627" s="240" t="str">
        <f t="shared" si="46"/>
        <v/>
      </c>
      <c r="AN627" s="242" t="str">
        <f t="shared" si="47"/>
        <v/>
      </c>
      <c r="AO627" s="240" t="str">
        <f t="shared" si="48"/>
        <v/>
      </c>
      <c r="AP627" s="242" t="str">
        <f t="shared" si="49"/>
        <v/>
      </c>
    </row>
    <row r="628" spans="1:42" ht="23" customHeight="1">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s="81" t="str">
        <f>IF(M628="",IFERROR(VLOOKUP($U628,scriv!$C$2:$AK$802,32,FALSE),""),M628)</f>
        <v/>
      </c>
      <c r="AI628" s="81" t="str">
        <f>IF(N628="",IFERROR(VLOOKUP($U628,scriv!$C$2:$AK$802,33,FALSE),""),N628)</f>
        <v/>
      </c>
      <c r="AJ628" s="81" t="str">
        <f>IF(O628="",IFERROR(VLOOKUP($U628,scriv!$C$2:$AK$802,34,FALSE),""),O628)</f>
        <v/>
      </c>
      <c r="AK628" s="81" t="str">
        <f>IF(P628="",IFERROR(VLOOKUP($U628,scriv!$C$2:$AK$802,35,FALSE),""),P628)</f>
        <v/>
      </c>
      <c r="AL628" s="242" t="str">
        <f t="shared" si="45"/>
        <v/>
      </c>
      <c r="AM628" s="240" t="str">
        <f t="shared" si="46"/>
        <v/>
      </c>
      <c r="AN628" s="242" t="str">
        <f t="shared" si="47"/>
        <v/>
      </c>
      <c r="AO628" s="240" t="str">
        <f t="shared" si="48"/>
        <v/>
      </c>
      <c r="AP628" s="242" t="str">
        <f t="shared" si="49"/>
        <v/>
      </c>
    </row>
    <row r="629" spans="1:42" ht="23" customHeight="1">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s="81" t="str">
        <f>IF(M629="",IFERROR(VLOOKUP($U629,scriv!$C$2:$AK$802,32,FALSE),""),M629)</f>
        <v/>
      </c>
      <c r="AI629" s="81" t="str">
        <f>IF(N629="",IFERROR(VLOOKUP($U629,scriv!$C$2:$AK$802,33,FALSE),""),N629)</f>
        <v/>
      </c>
      <c r="AJ629" s="81" t="str">
        <f>IF(O629="",IFERROR(VLOOKUP($U629,scriv!$C$2:$AK$802,34,FALSE),""),O629)</f>
        <v/>
      </c>
      <c r="AK629" s="81" t="str">
        <f>IF(P629="",IFERROR(VLOOKUP($U629,scriv!$C$2:$AK$802,35,FALSE),""),P629)</f>
        <v/>
      </c>
      <c r="AL629" s="242" t="str">
        <f t="shared" si="45"/>
        <v/>
      </c>
      <c r="AM629" s="240" t="str">
        <f t="shared" si="46"/>
        <v/>
      </c>
      <c r="AN629" s="242" t="str">
        <f t="shared" si="47"/>
        <v/>
      </c>
      <c r="AO629" s="240" t="str">
        <f t="shared" si="48"/>
        <v/>
      </c>
      <c r="AP629" s="242" t="str">
        <f t="shared" si="49"/>
        <v/>
      </c>
    </row>
    <row r="630" spans="1:42" ht="23" customHeight="1">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s="81" t="str">
        <f>IF(M630="",IFERROR(VLOOKUP($U630,scriv!$C$2:$AK$802,32,FALSE),""),M630)</f>
        <v/>
      </c>
      <c r="AI630" s="81" t="str">
        <f>IF(N630="",IFERROR(VLOOKUP($U630,scriv!$C$2:$AK$802,33,FALSE),""),N630)</f>
        <v/>
      </c>
      <c r="AJ630" s="81" t="str">
        <f>IF(O630="",IFERROR(VLOOKUP($U630,scriv!$C$2:$AK$802,34,FALSE),""),O630)</f>
        <v/>
      </c>
      <c r="AK630" s="81" t="str">
        <f>IF(P630="",IFERROR(VLOOKUP($U630,scriv!$C$2:$AK$802,35,FALSE),""),P630)</f>
        <v/>
      </c>
      <c r="AL630" s="242" t="str">
        <f t="shared" si="45"/>
        <v/>
      </c>
      <c r="AM630" s="240" t="str">
        <f t="shared" si="46"/>
        <v/>
      </c>
      <c r="AN630" s="242" t="str">
        <f t="shared" si="47"/>
        <v/>
      </c>
      <c r="AO630" s="240" t="str">
        <f t="shared" si="48"/>
        <v/>
      </c>
      <c r="AP630" s="242" t="str">
        <f t="shared" si="49"/>
        <v/>
      </c>
    </row>
    <row r="631" spans="1:42" ht="23" customHeight="1">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s="81" t="str">
        <f>IF(M631="",IFERROR(VLOOKUP($U631,scriv!$C$2:$AK$802,32,FALSE),""),M631)</f>
        <v/>
      </c>
      <c r="AI631" s="81" t="str">
        <f>IF(N631="",IFERROR(VLOOKUP($U631,scriv!$C$2:$AK$802,33,FALSE),""),N631)</f>
        <v/>
      </c>
      <c r="AJ631" s="81" t="str">
        <f>IF(O631="",IFERROR(VLOOKUP($U631,scriv!$C$2:$AK$802,34,FALSE),""),O631)</f>
        <v/>
      </c>
      <c r="AK631" s="81" t="str">
        <f>IF(P631="",IFERROR(VLOOKUP($U631,scriv!$C$2:$AK$802,35,FALSE),""),P631)</f>
        <v/>
      </c>
      <c r="AL631" s="242" t="str">
        <f t="shared" si="45"/>
        <v/>
      </c>
      <c r="AM631" s="240" t="str">
        <f t="shared" si="46"/>
        <v/>
      </c>
      <c r="AN631" s="242" t="str">
        <f t="shared" si="47"/>
        <v/>
      </c>
      <c r="AO631" s="240" t="str">
        <f t="shared" si="48"/>
        <v/>
      </c>
      <c r="AP631" s="242" t="str">
        <f t="shared" si="49"/>
        <v/>
      </c>
    </row>
    <row r="632" spans="1:42" ht="23" customHeight="1">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s="81" t="str">
        <f>IF(M632="",IFERROR(VLOOKUP($U632,scriv!$C$2:$AK$802,32,FALSE),""),M632)</f>
        <v/>
      </c>
      <c r="AI632" s="81" t="str">
        <f>IF(N632="",IFERROR(VLOOKUP($U632,scriv!$C$2:$AK$802,33,FALSE),""),N632)</f>
        <v/>
      </c>
      <c r="AJ632" s="81" t="str">
        <f>IF(O632="",IFERROR(VLOOKUP($U632,scriv!$C$2:$AK$802,34,FALSE),""),O632)</f>
        <v/>
      </c>
      <c r="AK632" s="81" t="str">
        <f>IF(P632="",IFERROR(VLOOKUP($U632,scriv!$C$2:$AK$802,35,FALSE),""),P632)</f>
        <v/>
      </c>
      <c r="AL632" s="242" t="str">
        <f t="shared" si="45"/>
        <v/>
      </c>
      <c r="AM632" s="240" t="str">
        <f t="shared" si="46"/>
        <v/>
      </c>
      <c r="AN632" s="242" t="str">
        <f t="shared" si="47"/>
        <v/>
      </c>
      <c r="AO632" s="240" t="str">
        <f t="shared" si="48"/>
        <v/>
      </c>
      <c r="AP632" s="242" t="str">
        <f t="shared" si="49"/>
        <v/>
      </c>
    </row>
    <row r="633" spans="1:42" ht="23" customHeight="1">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s="81" t="str">
        <f>IF(M633="",IFERROR(VLOOKUP($U633,scriv!$C$2:$AK$802,32,FALSE),""),M633)</f>
        <v/>
      </c>
      <c r="AI633" s="81" t="str">
        <f>IF(N633="",IFERROR(VLOOKUP($U633,scriv!$C$2:$AK$802,33,FALSE),""),N633)</f>
        <v/>
      </c>
      <c r="AJ633" s="81" t="str">
        <f>IF(O633="",IFERROR(VLOOKUP($U633,scriv!$C$2:$AK$802,34,FALSE),""),O633)</f>
        <v/>
      </c>
      <c r="AK633" s="81" t="str">
        <f>IF(P633="",IFERROR(VLOOKUP($U633,scriv!$C$2:$AK$802,35,FALSE),""),P633)</f>
        <v/>
      </c>
      <c r="AL633" s="242" t="str">
        <f t="shared" si="45"/>
        <v/>
      </c>
      <c r="AM633" s="240" t="str">
        <f t="shared" si="46"/>
        <v/>
      </c>
      <c r="AN633" s="242" t="str">
        <f t="shared" si="47"/>
        <v/>
      </c>
      <c r="AO633" s="240" t="str">
        <f t="shared" si="48"/>
        <v/>
      </c>
      <c r="AP633" s="242" t="str">
        <f t="shared" si="49"/>
        <v/>
      </c>
    </row>
    <row r="634" spans="1:42" ht="23" customHeight="1">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s="81" t="str">
        <f>IF(M634="",IFERROR(VLOOKUP($U634,scriv!$C$2:$AK$802,32,FALSE),""),M634)</f>
        <v/>
      </c>
      <c r="AI634" s="81" t="str">
        <f>IF(N634="",IFERROR(VLOOKUP($U634,scriv!$C$2:$AK$802,33,FALSE),""),N634)</f>
        <v/>
      </c>
      <c r="AJ634" s="81" t="str">
        <f>IF(O634="",IFERROR(VLOOKUP($U634,scriv!$C$2:$AK$802,34,FALSE),""),O634)</f>
        <v/>
      </c>
      <c r="AK634" s="81" t="str">
        <f>IF(P634="",IFERROR(VLOOKUP($U634,scriv!$C$2:$AK$802,35,FALSE),""),P634)</f>
        <v/>
      </c>
      <c r="AL634" s="242" t="str">
        <f t="shared" si="45"/>
        <v/>
      </c>
      <c r="AM634" s="240" t="str">
        <f t="shared" si="46"/>
        <v/>
      </c>
      <c r="AN634" s="242" t="str">
        <f t="shared" si="47"/>
        <v/>
      </c>
      <c r="AO634" s="240" t="str">
        <f t="shared" si="48"/>
        <v/>
      </c>
      <c r="AP634" s="242" t="str">
        <f t="shared" si="49"/>
        <v/>
      </c>
    </row>
    <row r="635" spans="1:42" ht="23" customHeight="1">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s="81" t="str">
        <f>IF(M635="",IFERROR(VLOOKUP($U635,scriv!$C$2:$AK$802,32,FALSE),""),M635)</f>
        <v/>
      </c>
      <c r="AI635" s="81" t="str">
        <f>IF(N635="",IFERROR(VLOOKUP($U635,scriv!$C$2:$AK$802,33,FALSE),""),N635)</f>
        <v/>
      </c>
      <c r="AJ635" s="81" t="str">
        <f>IF(O635="",IFERROR(VLOOKUP($U635,scriv!$C$2:$AK$802,34,FALSE),""),O635)</f>
        <v/>
      </c>
      <c r="AK635" s="81" t="str">
        <f>IF(P635="",IFERROR(VLOOKUP($U635,scriv!$C$2:$AK$802,35,FALSE),""),P635)</f>
        <v/>
      </c>
      <c r="AL635" s="242" t="str">
        <f t="shared" si="45"/>
        <v/>
      </c>
      <c r="AM635" s="240" t="str">
        <f t="shared" si="46"/>
        <v/>
      </c>
      <c r="AN635" s="242" t="str">
        <f t="shared" si="47"/>
        <v/>
      </c>
      <c r="AO635" s="240" t="str">
        <f t="shared" si="48"/>
        <v/>
      </c>
      <c r="AP635" s="242" t="str">
        <f t="shared" si="49"/>
        <v/>
      </c>
    </row>
    <row r="636" spans="1:42" ht="23" customHeight="1">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s="81" t="str">
        <f>IF(M636="",IFERROR(VLOOKUP($U636,scriv!$C$2:$AK$802,32,FALSE),""),M636)</f>
        <v/>
      </c>
      <c r="AI636" s="81" t="str">
        <f>IF(N636="",IFERROR(VLOOKUP($U636,scriv!$C$2:$AK$802,33,FALSE),""),N636)</f>
        <v/>
      </c>
      <c r="AJ636" s="81" t="str">
        <f>IF(O636="",IFERROR(VLOOKUP($U636,scriv!$C$2:$AK$802,34,FALSE),""),O636)</f>
        <v/>
      </c>
      <c r="AK636" s="81" t="str">
        <f>IF(P636="",IFERROR(VLOOKUP($U636,scriv!$C$2:$AK$802,35,FALSE),""),P636)</f>
        <v/>
      </c>
      <c r="AL636" s="242" t="str">
        <f t="shared" si="45"/>
        <v/>
      </c>
      <c r="AM636" s="240" t="str">
        <f t="shared" si="46"/>
        <v/>
      </c>
      <c r="AN636" s="242" t="str">
        <f t="shared" si="47"/>
        <v/>
      </c>
      <c r="AO636" s="240" t="str">
        <f t="shared" si="48"/>
        <v/>
      </c>
      <c r="AP636" s="242" t="str">
        <f t="shared" si="49"/>
        <v/>
      </c>
    </row>
    <row r="637" spans="1:42" ht="23" customHeight="1">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s="81" t="str">
        <f>IF(M637="",IFERROR(VLOOKUP($U637,scriv!$C$2:$AK$802,32,FALSE),""),M637)</f>
        <v/>
      </c>
      <c r="AI637" s="81" t="str">
        <f>IF(N637="",IFERROR(VLOOKUP($U637,scriv!$C$2:$AK$802,33,FALSE),""),N637)</f>
        <v/>
      </c>
      <c r="AJ637" s="81" t="str">
        <f>IF(O637="",IFERROR(VLOOKUP($U637,scriv!$C$2:$AK$802,34,FALSE),""),O637)</f>
        <v/>
      </c>
      <c r="AK637" s="81" t="str">
        <f>IF(P637="",IFERROR(VLOOKUP($U637,scriv!$C$2:$AK$802,35,FALSE),""),P637)</f>
        <v/>
      </c>
      <c r="AL637" s="242" t="str">
        <f t="shared" si="45"/>
        <v/>
      </c>
      <c r="AM637" s="240" t="str">
        <f t="shared" si="46"/>
        <v/>
      </c>
      <c r="AN637" s="242" t="str">
        <f t="shared" si="47"/>
        <v/>
      </c>
      <c r="AO637" s="240" t="str">
        <f t="shared" si="48"/>
        <v/>
      </c>
      <c r="AP637" s="242" t="str">
        <f t="shared" si="49"/>
        <v/>
      </c>
    </row>
    <row r="638" spans="1:42" ht="23" customHeight="1">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s="81" t="str">
        <f>IF(M638="",IFERROR(VLOOKUP($U638,scriv!$C$2:$AK$802,32,FALSE),""),M638)</f>
        <v/>
      </c>
      <c r="AI638" s="81" t="str">
        <f>IF(N638="",IFERROR(VLOOKUP($U638,scriv!$C$2:$AK$802,33,FALSE),""),N638)</f>
        <v/>
      </c>
      <c r="AJ638" s="81" t="str">
        <f>IF(O638="",IFERROR(VLOOKUP($U638,scriv!$C$2:$AK$802,34,FALSE),""),O638)</f>
        <v/>
      </c>
      <c r="AK638" s="81" t="str">
        <f>IF(P638="",IFERROR(VLOOKUP($U638,scriv!$C$2:$AK$802,35,FALSE),""),P638)</f>
        <v/>
      </c>
      <c r="AL638" s="242" t="str">
        <f t="shared" si="45"/>
        <v/>
      </c>
      <c r="AM638" s="240" t="str">
        <f t="shared" si="46"/>
        <v/>
      </c>
      <c r="AN638" s="242" t="str">
        <f t="shared" si="47"/>
        <v/>
      </c>
      <c r="AO638" s="240" t="str">
        <f t="shared" si="48"/>
        <v/>
      </c>
      <c r="AP638" s="242" t="str">
        <f t="shared" si="49"/>
        <v/>
      </c>
    </row>
    <row r="639" spans="1:42" ht="23" customHeight="1">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s="81" t="str">
        <f>IF(M639="",IFERROR(VLOOKUP($U639,scriv!$C$2:$AK$802,32,FALSE),""),M639)</f>
        <v/>
      </c>
      <c r="AI639" s="81" t="str">
        <f>IF(N639="",IFERROR(VLOOKUP($U639,scriv!$C$2:$AK$802,33,FALSE),""),N639)</f>
        <v/>
      </c>
      <c r="AJ639" s="81" t="str">
        <f>IF(O639="",IFERROR(VLOOKUP($U639,scriv!$C$2:$AK$802,34,FALSE),""),O639)</f>
        <v/>
      </c>
      <c r="AK639" s="81" t="str">
        <f>IF(P639="",IFERROR(VLOOKUP($U639,scriv!$C$2:$AK$802,35,FALSE),""),P639)</f>
        <v/>
      </c>
      <c r="AL639" s="242" t="str">
        <f t="shared" si="45"/>
        <v/>
      </c>
      <c r="AM639" s="240" t="str">
        <f t="shared" si="46"/>
        <v/>
      </c>
      <c r="AN639" s="242" t="str">
        <f t="shared" si="47"/>
        <v/>
      </c>
      <c r="AO639" s="240" t="str">
        <f t="shared" si="48"/>
        <v/>
      </c>
      <c r="AP639" s="242" t="str">
        <f t="shared" si="49"/>
        <v/>
      </c>
    </row>
    <row r="640" spans="1:42" ht="23" customHeight="1">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s="81" t="str">
        <f>IF(M640="",IFERROR(VLOOKUP($U640,scriv!$C$2:$AK$802,32,FALSE),""),M640)</f>
        <v/>
      </c>
      <c r="AI640" s="81" t="str">
        <f>IF(N640="",IFERROR(VLOOKUP($U640,scriv!$C$2:$AK$802,33,FALSE),""),N640)</f>
        <v/>
      </c>
      <c r="AJ640" s="81" t="str">
        <f>IF(O640="",IFERROR(VLOOKUP($U640,scriv!$C$2:$AK$802,34,FALSE),""),O640)</f>
        <v/>
      </c>
      <c r="AK640" s="81" t="str">
        <f>IF(P640="",IFERROR(VLOOKUP($U640,scriv!$C$2:$AK$802,35,FALSE),""),P640)</f>
        <v/>
      </c>
      <c r="AL640" s="242" t="str">
        <f t="shared" si="45"/>
        <v/>
      </c>
      <c r="AM640" s="240" t="str">
        <f t="shared" si="46"/>
        <v/>
      </c>
      <c r="AN640" s="242" t="str">
        <f t="shared" si="47"/>
        <v/>
      </c>
      <c r="AO640" s="240" t="str">
        <f t="shared" si="48"/>
        <v/>
      </c>
      <c r="AP640" s="242" t="str">
        <f t="shared" si="49"/>
        <v/>
      </c>
    </row>
    <row r="641" spans="1:42" ht="23" customHeight="1">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s="81" t="str">
        <f>IF(M641="",IFERROR(VLOOKUP($U641,scriv!$C$2:$AK$802,32,FALSE),""),M641)</f>
        <v/>
      </c>
      <c r="AI641" s="81" t="str">
        <f>IF(N641="",IFERROR(VLOOKUP($U641,scriv!$C$2:$AK$802,33,FALSE),""),N641)</f>
        <v/>
      </c>
      <c r="AJ641" s="81" t="str">
        <f>IF(O641="",IFERROR(VLOOKUP($U641,scriv!$C$2:$AK$802,34,FALSE),""),O641)</f>
        <v/>
      </c>
      <c r="AK641" s="81" t="str">
        <f>IF(P641="",IFERROR(VLOOKUP($U641,scriv!$C$2:$AK$802,35,FALSE),""),P641)</f>
        <v/>
      </c>
      <c r="AL641" s="242" t="str">
        <f t="shared" si="45"/>
        <v/>
      </c>
      <c r="AM641" s="240" t="str">
        <f t="shared" si="46"/>
        <v/>
      </c>
      <c r="AN641" s="242" t="str">
        <f t="shared" si="47"/>
        <v/>
      </c>
      <c r="AO641" s="240" t="str">
        <f t="shared" si="48"/>
        <v/>
      </c>
      <c r="AP641" s="242" t="str">
        <f t="shared" si="49"/>
        <v/>
      </c>
    </row>
    <row r="642" spans="1:42" ht="23" customHeight="1">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s="81" t="str">
        <f>IF(M642="",IFERROR(VLOOKUP($U642,scriv!$C$2:$AK$802,32,FALSE),""),M642)</f>
        <v/>
      </c>
      <c r="AI642" s="81" t="str">
        <f>IF(N642="",IFERROR(VLOOKUP($U642,scriv!$C$2:$AK$802,33,FALSE),""),N642)</f>
        <v/>
      </c>
      <c r="AJ642" s="81" t="str">
        <f>IF(O642="",IFERROR(VLOOKUP($U642,scriv!$C$2:$AK$802,34,FALSE),""),O642)</f>
        <v/>
      </c>
      <c r="AK642" s="81" t="str">
        <f>IF(P642="",IFERROR(VLOOKUP($U642,scriv!$C$2:$AK$802,35,FALSE),""),P642)</f>
        <v/>
      </c>
      <c r="AL642" s="242" t="str">
        <f t="shared" si="45"/>
        <v/>
      </c>
      <c r="AM642" s="240" t="str">
        <f t="shared" si="46"/>
        <v/>
      </c>
      <c r="AN642" s="242" t="str">
        <f t="shared" si="47"/>
        <v/>
      </c>
      <c r="AO642" s="240" t="str">
        <f t="shared" si="48"/>
        <v/>
      </c>
      <c r="AP642" s="242" t="str">
        <f t="shared" si="49"/>
        <v/>
      </c>
    </row>
    <row r="643" spans="1:42" ht="23" customHeight="1">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s="81" t="str">
        <f>IF(M643="",IFERROR(VLOOKUP($U643,scriv!$C$2:$AK$802,32,FALSE),""),M643)</f>
        <v/>
      </c>
      <c r="AI643" s="81" t="str">
        <f>IF(N643="",IFERROR(VLOOKUP($U643,scriv!$C$2:$AK$802,33,FALSE),""),N643)</f>
        <v/>
      </c>
      <c r="AJ643" s="81" t="str">
        <f>IF(O643="",IFERROR(VLOOKUP($U643,scriv!$C$2:$AK$802,34,FALSE),""),O643)</f>
        <v/>
      </c>
      <c r="AK643" s="81" t="str">
        <f>IF(P643="",IFERROR(VLOOKUP($U643,scriv!$C$2:$AK$802,35,FALSE),""),P643)</f>
        <v/>
      </c>
      <c r="AL643" s="242" t="str">
        <f t="shared" si="45"/>
        <v/>
      </c>
      <c r="AM643" s="240" t="str">
        <f t="shared" si="46"/>
        <v/>
      </c>
      <c r="AN643" s="242" t="str">
        <f t="shared" si="47"/>
        <v/>
      </c>
      <c r="AO643" s="240" t="str">
        <f t="shared" si="48"/>
        <v/>
      </c>
      <c r="AP643" s="242" t="str">
        <f t="shared" si="49"/>
        <v/>
      </c>
    </row>
    <row r="644" spans="1:42" ht="23" customHeight="1">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s="81" t="str">
        <f>IF(M644="",IFERROR(VLOOKUP($U644,scriv!$C$2:$AK$802,32,FALSE),""),M644)</f>
        <v/>
      </c>
      <c r="AI644" s="81" t="str">
        <f>IF(N644="",IFERROR(VLOOKUP($U644,scriv!$C$2:$AK$802,33,FALSE),""),N644)</f>
        <v/>
      </c>
      <c r="AJ644" s="81" t="str">
        <f>IF(O644="",IFERROR(VLOOKUP($U644,scriv!$C$2:$AK$802,34,FALSE),""),O644)</f>
        <v/>
      </c>
      <c r="AK644" s="81" t="str">
        <f>IF(P644="",IFERROR(VLOOKUP($U644,scriv!$C$2:$AK$802,35,FALSE),""),P644)</f>
        <v/>
      </c>
      <c r="AL644" s="242" t="str">
        <f t="shared" si="45"/>
        <v/>
      </c>
      <c r="AM644" s="240" t="str">
        <f t="shared" si="46"/>
        <v/>
      </c>
      <c r="AN644" s="242" t="str">
        <f t="shared" si="47"/>
        <v/>
      </c>
      <c r="AO644" s="240" t="str">
        <f t="shared" si="48"/>
        <v/>
      </c>
      <c r="AP644" s="242" t="str">
        <f t="shared" si="49"/>
        <v/>
      </c>
    </row>
    <row r="645" spans="1:42" ht="23" customHeight="1">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s="81" t="str">
        <f>IF(M645="",IFERROR(VLOOKUP($U645,scriv!$C$2:$AK$802,32,FALSE),""),M645)</f>
        <v/>
      </c>
      <c r="AI645" s="81" t="str">
        <f>IF(N645="",IFERROR(VLOOKUP($U645,scriv!$C$2:$AK$802,33,FALSE),""),N645)</f>
        <v/>
      </c>
      <c r="AJ645" s="81" t="str">
        <f>IF(O645="",IFERROR(VLOOKUP($U645,scriv!$C$2:$AK$802,34,FALSE),""),O645)</f>
        <v/>
      </c>
      <c r="AK645" s="81" t="str">
        <f>IF(P645="",IFERROR(VLOOKUP($U645,scriv!$C$2:$AK$802,35,FALSE),""),P645)</f>
        <v/>
      </c>
      <c r="AL645" s="242" t="str">
        <f t="shared" ref="AL645:AL708" si="50">SUBSTITUTE(SUBSTITUTE(SUBSTITUTE(SUBSTITUTE(SUBSTITUTE(SUBSTITUTE(SUBSTITUTE(SUBSTITUTE(SUBSTITUTE(SUBSTITUTE(SUBSTITUTE(SUBSTITUTE(
C645,
":",""),
".",""),
"/",""),
"|",""),
",",""),
" ",""),
"'",""),
"(",""),
")",""),
"&amp;",""),
"!",""),
"?","")</f>
        <v/>
      </c>
      <c r="AM645" s="240" t="str">
        <f t="shared" ref="AM645:AM708" si="51">SUBSTITUTE(SUBSTITUTE(SUBSTITUTE(SUBSTITUTE(SUBSTITUTE(SUBSTITUTE(SUBSTITUTE(SUBSTITUTE(SUBSTITUTE(SUBSTITUTE(SUBSTITUTE(SUBSTITUTE(
U645,
":",""),
".",""),
"/",""),
"|",""),
",",""),
" ",""),
"'",""),
"(",""),
")",""),
"&amp;",""),
"!",""),
"?","")</f>
        <v/>
      </c>
      <c r="AN645" s="242" t="str">
        <f t="shared" ref="AN645:AN708" si="52">IF(G645&lt;&gt;"",SUBSTITUTE(SUBSTITUTE(SUBSTITUTE(SUBSTITUTE(SUBSTITUTE(SUBSTITUTE(SUBSTITUTE(SUBSTITUTE(SUBSTITUTE(SUBSTITUTE(SUBSTITUTE(SUBSTITUTE(
G645,
":",""),
".",""),
"/",""),
"|",""),
",",""),
" ",""),
"'",""),
"(",""),
")",""),
"&amp;",""),
"!",""),
"?",""),
IF(H645&lt;&gt;"",AM645,""))</f>
        <v/>
      </c>
      <c r="AO645" s="240" t="str">
        <f t="shared" ref="AO645:AO708" si="53">SUBSTITUTE(SUBSTITUTE(SUBSTITUTE(SUBSTITUTE(SUBSTITUTE(SUBSTITUTE(SUBSTITUTE(SUBSTITUTE(SUBSTITUTE(SUBSTITUTE(SUBSTITUTE(SUBSTITUTE(
H645,
":",""),
".",""),
"/",""),
"|",""),
",",""),
" ",""),
"'",""),
"(",""),
")",""),
"&amp;",""),
"!",""),
"?","")</f>
        <v/>
      </c>
      <c r="AP645" s="242" t="str">
        <f t="shared" ref="AP645:AP708" si="54">SUBSTITUTE(SUBSTITUTE(SUBSTITUTE(SUBSTITUTE(SUBSTITUTE(SUBSTITUTE(SUBSTITUTE(SUBSTITUTE(SUBSTITUTE(SUBSTITUTE(SUBSTITUTE(
F645,
":",""),
".",""),
"/",""),
"|",""),
",",""),
"'",""),
"(",""),
")",""),
"&amp;",""),
"!",""),
"?","")</f>
        <v/>
      </c>
    </row>
    <row r="646" spans="1:42" ht="23" customHeight="1">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s="81" t="str">
        <f>IF(M646="",IFERROR(VLOOKUP($U646,scriv!$C$2:$AK$802,32,FALSE),""),M646)</f>
        <v/>
      </c>
      <c r="AI646" s="81" t="str">
        <f>IF(N646="",IFERROR(VLOOKUP($U646,scriv!$C$2:$AK$802,33,FALSE),""),N646)</f>
        <v/>
      </c>
      <c r="AJ646" s="81" t="str">
        <f>IF(O646="",IFERROR(VLOOKUP($U646,scriv!$C$2:$AK$802,34,FALSE),""),O646)</f>
        <v/>
      </c>
      <c r="AK646" s="81" t="str">
        <f>IF(P646="",IFERROR(VLOOKUP($U646,scriv!$C$2:$AK$802,35,FALSE),""),P646)</f>
        <v/>
      </c>
      <c r="AL646" s="242" t="str">
        <f t="shared" si="50"/>
        <v/>
      </c>
      <c r="AM646" s="240" t="str">
        <f t="shared" si="51"/>
        <v/>
      </c>
      <c r="AN646" s="242" t="str">
        <f t="shared" si="52"/>
        <v/>
      </c>
      <c r="AO646" s="240" t="str">
        <f t="shared" si="53"/>
        <v/>
      </c>
      <c r="AP646" s="242" t="str">
        <f t="shared" si="54"/>
        <v/>
      </c>
    </row>
    <row r="647" spans="1:42" ht="23" customHeight="1">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s="81" t="str">
        <f>IF(M647="",IFERROR(VLOOKUP($U647,scriv!$C$2:$AK$802,32,FALSE),""),M647)</f>
        <v/>
      </c>
      <c r="AI647" s="81" t="str">
        <f>IF(N647="",IFERROR(VLOOKUP($U647,scriv!$C$2:$AK$802,33,FALSE),""),N647)</f>
        <v/>
      </c>
      <c r="AJ647" s="81" t="str">
        <f>IF(O647="",IFERROR(VLOOKUP($U647,scriv!$C$2:$AK$802,34,FALSE),""),O647)</f>
        <v/>
      </c>
      <c r="AK647" s="81" t="str">
        <f>IF(P647="",IFERROR(VLOOKUP($U647,scriv!$C$2:$AK$802,35,FALSE),""),P647)</f>
        <v/>
      </c>
      <c r="AL647" s="242" t="str">
        <f t="shared" si="50"/>
        <v/>
      </c>
      <c r="AM647" s="240" t="str">
        <f t="shared" si="51"/>
        <v/>
      </c>
      <c r="AN647" s="242" t="str">
        <f t="shared" si="52"/>
        <v/>
      </c>
      <c r="AO647" s="240" t="str">
        <f t="shared" si="53"/>
        <v/>
      </c>
      <c r="AP647" s="242" t="str">
        <f t="shared" si="54"/>
        <v/>
      </c>
    </row>
    <row r="648" spans="1:42" ht="23" customHeight="1">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s="81" t="str">
        <f>IF(M648="",IFERROR(VLOOKUP($U648,scriv!$C$2:$AK$802,32,FALSE),""),M648)</f>
        <v/>
      </c>
      <c r="AI648" s="81" t="str">
        <f>IF(N648="",IFERROR(VLOOKUP($U648,scriv!$C$2:$AK$802,33,FALSE),""),N648)</f>
        <v/>
      </c>
      <c r="AJ648" s="81" t="str">
        <f>IF(O648="",IFERROR(VLOOKUP($U648,scriv!$C$2:$AK$802,34,FALSE),""),O648)</f>
        <v/>
      </c>
      <c r="AK648" s="81" t="str">
        <f>IF(P648="",IFERROR(VLOOKUP($U648,scriv!$C$2:$AK$802,35,FALSE),""),P648)</f>
        <v/>
      </c>
      <c r="AL648" s="242" t="str">
        <f t="shared" si="50"/>
        <v/>
      </c>
      <c r="AM648" s="240" t="str">
        <f t="shared" si="51"/>
        <v/>
      </c>
      <c r="AN648" s="242" t="str">
        <f t="shared" si="52"/>
        <v/>
      </c>
      <c r="AO648" s="240" t="str">
        <f t="shared" si="53"/>
        <v/>
      </c>
      <c r="AP648" s="242" t="str">
        <f t="shared" si="54"/>
        <v/>
      </c>
    </row>
    <row r="649" spans="1:42" ht="23" customHeight="1">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s="81" t="str">
        <f>IF(M649="",IFERROR(VLOOKUP($U649,scriv!$C$2:$AK$802,32,FALSE),""),M649)</f>
        <v/>
      </c>
      <c r="AI649" s="81" t="str">
        <f>IF(N649="",IFERROR(VLOOKUP($U649,scriv!$C$2:$AK$802,33,FALSE),""),N649)</f>
        <v/>
      </c>
      <c r="AJ649" s="81" t="str">
        <f>IF(O649="",IFERROR(VLOOKUP($U649,scriv!$C$2:$AK$802,34,FALSE),""),O649)</f>
        <v/>
      </c>
      <c r="AK649" s="81" t="str">
        <f>IF(P649="",IFERROR(VLOOKUP($U649,scriv!$C$2:$AK$802,35,FALSE),""),P649)</f>
        <v/>
      </c>
      <c r="AL649" s="242" t="str">
        <f t="shared" si="50"/>
        <v/>
      </c>
      <c r="AM649" s="240" t="str">
        <f t="shared" si="51"/>
        <v/>
      </c>
      <c r="AN649" s="242" t="str">
        <f t="shared" si="52"/>
        <v/>
      </c>
      <c r="AO649" s="240" t="str">
        <f t="shared" si="53"/>
        <v/>
      </c>
      <c r="AP649" s="242" t="str">
        <f t="shared" si="54"/>
        <v/>
      </c>
    </row>
    <row r="650" spans="1:42" ht="23" customHeight="1">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s="81" t="str">
        <f>IF(M650="",IFERROR(VLOOKUP($U650,scriv!$C$2:$AK$802,32,FALSE),""),M650)</f>
        <v/>
      </c>
      <c r="AI650" s="81" t="str">
        <f>IF(N650="",IFERROR(VLOOKUP($U650,scriv!$C$2:$AK$802,33,FALSE),""),N650)</f>
        <v/>
      </c>
      <c r="AJ650" s="81" t="str">
        <f>IF(O650="",IFERROR(VLOOKUP($U650,scriv!$C$2:$AK$802,34,FALSE),""),O650)</f>
        <v/>
      </c>
      <c r="AK650" s="81" t="str">
        <f>IF(P650="",IFERROR(VLOOKUP($U650,scriv!$C$2:$AK$802,35,FALSE),""),P650)</f>
        <v/>
      </c>
      <c r="AL650" s="242" t="str">
        <f t="shared" si="50"/>
        <v/>
      </c>
      <c r="AM650" s="240" t="str">
        <f t="shared" si="51"/>
        <v/>
      </c>
      <c r="AN650" s="242" t="str">
        <f t="shared" si="52"/>
        <v/>
      </c>
      <c r="AO650" s="240" t="str">
        <f t="shared" si="53"/>
        <v/>
      </c>
      <c r="AP650" s="242" t="str">
        <f t="shared" si="54"/>
        <v/>
      </c>
    </row>
    <row r="651" spans="1:42" ht="23" customHeight="1">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s="81" t="str">
        <f>IF(M651="",IFERROR(VLOOKUP($U651,scriv!$C$2:$AK$802,32,FALSE),""),M651)</f>
        <v/>
      </c>
      <c r="AI651" s="81" t="str">
        <f>IF(N651="",IFERROR(VLOOKUP($U651,scriv!$C$2:$AK$802,33,FALSE),""),N651)</f>
        <v/>
      </c>
      <c r="AJ651" s="81" t="str">
        <f>IF(O651="",IFERROR(VLOOKUP($U651,scriv!$C$2:$AK$802,34,FALSE),""),O651)</f>
        <v/>
      </c>
      <c r="AK651" s="81" t="str">
        <f>IF(P651="",IFERROR(VLOOKUP($U651,scriv!$C$2:$AK$802,35,FALSE),""),P651)</f>
        <v/>
      </c>
      <c r="AL651" s="242" t="str">
        <f t="shared" si="50"/>
        <v/>
      </c>
      <c r="AM651" s="240" t="str">
        <f t="shared" si="51"/>
        <v/>
      </c>
      <c r="AN651" s="242" t="str">
        <f t="shared" si="52"/>
        <v/>
      </c>
      <c r="AO651" s="240" t="str">
        <f t="shared" si="53"/>
        <v/>
      </c>
      <c r="AP651" s="242" t="str">
        <f t="shared" si="54"/>
        <v/>
      </c>
    </row>
    <row r="652" spans="1:42" ht="23" customHeight="1">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s="81" t="str">
        <f>IF(M652="",IFERROR(VLOOKUP($U652,scriv!$C$2:$AK$802,32,FALSE),""),M652)</f>
        <v/>
      </c>
      <c r="AI652" s="81" t="str">
        <f>IF(N652="",IFERROR(VLOOKUP($U652,scriv!$C$2:$AK$802,33,FALSE),""),N652)</f>
        <v/>
      </c>
      <c r="AJ652" s="81" t="str">
        <f>IF(O652="",IFERROR(VLOOKUP($U652,scriv!$C$2:$AK$802,34,FALSE),""),O652)</f>
        <v/>
      </c>
      <c r="AK652" s="81" t="str">
        <f>IF(P652="",IFERROR(VLOOKUP($U652,scriv!$C$2:$AK$802,35,FALSE),""),P652)</f>
        <v/>
      </c>
      <c r="AL652" s="242" t="str">
        <f t="shared" si="50"/>
        <v/>
      </c>
      <c r="AM652" s="240" t="str">
        <f t="shared" si="51"/>
        <v/>
      </c>
      <c r="AN652" s="242" t="str">
        <f t="shared" si="52"/>
        <v/>
      </c>
      <c r="AO652" s="240" t="str">
        <f t="shared" si="53"/>
        <v/>
      </c>
      <c r="AP652" s="242" t="str">
        <f t="shared" si="54"/>
        <v/>
      </c>
    </row>
    <row r="653" spans="1:42" ht="23" customHeight="1">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s="81" t="str">
        <f>IF(M653="",IFERROR(VLOOKUP($U653,scriv!$C$2:$AK$802,32,FALSE),""),M653)</f>
        <v/>
      </c>
      <c r="AI653" s="81" t="str">
        <f>IF(N653="",IFERROR(VLOOKUP($U653,scriv!$C$2:$AK$802,33,FALSE),""),N653)</f>
        <v/>
      </c>
      <c r="AJ653" s="81" t="str">
        <f>IF(O653="",IFERROR(VLOOKUP($U653,scriv!$C$2:$AK$802,34,FALSE),""),O653)</f>
        <v/>
      </c>
      <c r="AK653" s="81" t="str">
        <f>IF(P653="",IFERROR(VLOOKUP($U653,scriv!$C$2:$AK$802,35,FALSE),""),P653)</f>
        <v/>
      </c>
      <c r="AL653" s="242" t="str">
        <f t="shared" si="50"/>
        <v/>
      </c>
      <c r="AM653" s="240" t="str">
        <f t="shared" si="51"/>
        <v/>
      </c>
      <c r="AN653" s="242" t="str">
        <f t="shared" si="52"/>
        <v/>
      </c>
      <c r="AO653" s="240" t="str">
        <f t="shared" si="53"/>
        <v/>
      </c>
      <c r="AP653" s="242" t="str">
        <f t="shared" si="54"/>
        <v/>
      </c>
    </row>
    <row r="654" spans="1:42" ht="23" customHeight="1">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s="81" t="str">
        <f>IF(M654="",IFERROR(VLOOKUP($U654,scriv!$C$2:$AK$802,32,FALSE),""),M654)</f>
        <v/>
      </c>
      <c r="AI654" s="81" t="str">
        <f>IF(N654="",IFERROR(VLOOKUP($U654,scriv!$C$2:$AK$802,33,FALSE),""),N654)</f>
        <v/>
      </c>
      <c r="AJ654" s="81" t="str">
        <f>IF(O654="",IFERROR(VLOOKUP($U654,scriv!$C$2:$AK$802,34,FALSE),""),O654)</f>
        <v/>
      </c>
      <c r="AK654" s="81" t="str">
        <f>IF(P654="",IFERROR(VLOOKUP($U654,scriv!$C$2:$AK$802,35,FALSE),""),P654)</f>
        <v/>
      </c>
      <c r="AL654" s="242" t="str">
        <f t="shared" si="50"/>
        <v/>
      </c>
      <c r="AM654" s="240" t="str">
        <f t="shared" si="51"/>
        <v/>
      </c>
      <c r="AN654" s="242" t="str">
        <f t="shared" si="52"/>
        <v/>
      </c>
      <c r="AO654" s="240" t="str">
        <f t="shared" si="53"/>
        <v/>
      </c>
      <c r="AP654" s="242" t="str">
        <f t="shared" si="54"/>
        <v/>
      </c>
    </row>
    <row r="655" spans="1:42" ht="23" customHeight="1">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s="81" t="str">
        <f>IF(M655="",IFERROR(VLOOKUP($U655,scriv!$C$2:$AK$802,32,FALSE),""),M655)</f>
        <v/>
      </c>
      <c r="AI655" s="81" t="str">
        <f>IF(N655="",IFERROR(VLOOKUP($U655,scriv!$C$2:$AK$802,33,FALSE),""),N655)</f>
        <v/>
      </c>
      <c r="AJ655" s="81" t="str">
        <f>IF(O655="",IFERROR(VLOOKUP($U655,scriv!$C$2:$AK$802,34,FALSE),""),O655)</f>
        <v/>
      </c>
      <c r="AK655" s="81" t="str">
        <f>IF(P655="",IFERROR(VLOOKUP($U655,scriv!$C$2:$AK$802,35,FALSE),""),P655)</f>
        <v/>
      </c>
      <c r="AL655" s="242" t="str">
        <f t="shared" si="50"/>
        <v/>
      </c>
      <c r="AM655" s="240" t="str">
        <f t="shared" si="51"/>
        <v/>
      </c>
      <c r="AN655" s="242" t="str">
        <f t="shared" si="52"/>
        <v/>
      </c>
      <c r="AO655" s="240" t="str">
        <f t="shared" si="53"/>
        <v/>
      </c>
      <c r="AP655" s="242" t="str">
        <f t="shared" si="54"/>
        <v/>
      </c>
    </row>
    <row r="656" spans="1:42" ht="23" customHeight="1">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s="81" t="str">
        <f>IF(M656="",IFERROR(VLOOKUP($U656,scriv!$C$2:$AK$802,32,FALSE),""),M656)</f>
        <v/>
      </c>
      <c r="AI656" s="81" t="str">
        <f>IF(N656="",IFERROR(VLOOKUP($U656,scriv!$C$2:$AK$802,33,FALSE),""),N656)</f>
        <v/>
      </c>
      <c r="AJ656" s="81" t="str">
        <f>IF(O656="",IFERROR(VLOOKUP($U656,scriv!$C$2:$AK$802,34,FALSE),""),O656)</f>
        <v/>
      </c>
      <c r="AK656" s="81" t="str">
        <f>IF(P656="",IFERROR(VLOOKUP($U656,scriv!$C$2:$AK$802,35,FALSE),""),P656)</f>
        <v/>
      </c>
      <c r="AL656" s="242" t="str">
        <f t="shared" si="50"/>
        <v/>
      </c>
      <c r="AM656" s="240" t="str">
        <f t="shared" si="51"/>
        <v/>
      </c>
      <c r="AN656" s="242" t="str">
        <f t="shared" si="52"/>
        <v/>
      </c>
      <c r="AO656" s="240" t="str">
        <f t="shared" si="53"/>
        <v/>
      </c>
      <c r="AP656" s="242" t="str">
        <f t="shared" si="54"/>
        <v/>
      </c>
    </row>
    <row r="657" spans="1:42" ht="23" customHeight="1">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s="81" t="str">
        <f>IF(M657="",IFERROR(VLOOKUP($U657,scriv!$C$2:$AK$802,32,FALSE),""),M657)</f>
        <v/>
      </c>
      <c r="AI657" s="81" t="str">
        <f>IF(N657="",IFERROR(VLOOKUP($U657,scriv!$C$2:$AK$802,33,FALSE),""),N657)</f>
        <v/>
      </c>
      <c r="AJ657" s="81" t="str">
        <f>IF(O657="",IFERROR(VLOOKUP($U657,scriv!$C$2:$AK$802,34,FALSE),""),O657)</f>
        <v/>
      </c>
      <c r="AK657" s="81" t="str">
        <f>IF(P657="",IFERROR(VLOOKUP($U657,scriv!$C$2:$AK$802,35,FALSE),""),P657)</f>
        <v/>
      </c>
      <c r="AL657" s="242" t="str">
        <f t="shared" si="50"/>
        <v/>
      </c>
      <c r="AM657" s="240" t="str">
        <f t="shared" si="51"/>
        <v/>
      </c>
      <c r="AN657" s="242" t="str">
        <f t="shared" si="52"/>
        <v/>
      </c>
      <c r="AO657" s="240" t="str">
        <f t="shared" si="53"/>
        <v/>
      </c>
      <c r="AP657" s="242" t="str">
        <f t="shared" si="54"/>
        <v/>
      </c>
    </row>
    <row r="658" spans="1:42" ht="23" customHeight="1">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s="81" t="str">
        <f>IF(M658="",IFERROR(VLOOKUP($U658,scriv!$C$2:$AK$802,32,FALSE),""),M658)</f>
        <v/>
      </c>
      <c r="AI658" s="81" t="str">
        <f>IF(N658="",IFERROR(VLOOKUP($U658,scriv!$C$2:$AK$802,33,FALSE),""),N658)</f>
        <v/>
      </c>
      <c r="AJ658" s="81" t="str">
        <f>IF(O658="",IFERROR(VLOOKUP($U658,scriv!$C$2:$AK$802,34,FALSE),""),O658)</f>
        <v/>
      </c>
      <c r="AK658" s="81" t="str">
        <f>IF(P658="",IFERROR(VLOOKUP($U658,scriv!$C$2:$AK$802,35,FALSE),""),P658)</f>
        <v/>
      </c>
      <c r="AL658" s="242" t="str">
        <f t="shared" si="50"/>
        <v/>
      </c>
      <c r="AM658" s="240" t="str">
        <f t="shared" si="51"/>
        <v/>
      </c>
      <c r="AN658" s="242" t="str">
        <f t="shared" si="52"/>
        <v/>
      </c>
      <c r="AO658" s="240" t="str">
        <f t="shared" si="53"/>
        <v/>
      </c>
      <c r="AP658" s="242" t="str">
        <f t="shared" si="54"/>
        <v/>
      </c>
    </row>
    <row r="659" spans="1:42" ht="23" customHeight="1">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s="81" t="str">
        <f>IF(M659="",IFERROR(VLOOKUP($U659,scriv!$C$2:$AK$802,32,FALSE),""),M659)</f>
        <v/>
      </c>
      <c r="AI659" s="81" t="str">
        <f>IF(N659="",IFERROR(VLOOKUP($U659,scriv!$C$2:$AK$802,33,FALSE),""),N659)</f>
        <v/>
      </c>
      <c r="AJ659" s="81" t="str">
        <f>IF(O659="",IFERROR(VLOOKUP($U659,scriv!$C$2:$AK$802,34,FALSE),""),O659)</f>
        <v/>
      </c>
      <c r="AK659" s="81" t="str">
        <f>IF(P659="",IFERROR(VLOOKUP($U659,scriv!$C$2:$AK$802,35,FALSE),""),P659)</f>
        <v/>
      </c>
      <c r="AL659" s="242" t="str">
        <f t="shared" si="50"/>
        <v/>
      </c>
      <c r="AM659" s="240" t="str">
        <f t="shared" si="51"/>
        <v/>
      </c>
      <c r="AN659" s="242" t="str">
        <f t="shared" si="52"/>
        <v/>
      </c>
      <c r="AO659" s="240" t="str">
        <f t="shared" si="53"/>
        <v/>
      </c>
      <c r="AP659" s="242" t="str">
        <f t="shared" si="54"/>
        <v/>
      </c>
    </row>
    <row r="660" spans="1:42" ht="23" customHeight="1">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s="81" t="str">
        <f>IF(M660="",IFERROR(VLOOKUP($U660,scriv!$C$2:$AK$802,32,FALSE),""),M660)</f>
        <v/>
      </c>
      <c r="AI660" s="81" t="str">
        <f>IF(N660="",IFERROR(VLOOKUP($U660,scriv!$C$2:$AK$802,33,FALSE),""),N660)</f>
        <v/>
      </c>
      <c r="AJ660" s="81" t="str">
        <f>IF(O660="",IFERROR(VLOOKUP($U660,scriv!$C$2:$AK$802,34,FALSE),""),O660)</f>
        <v/>
      </c>
      <c r="AK660" s="81" t="str">
        <f>IF(P660="",IFERROR(VLOOKUP($U660,scriv!$C$2:$AK$802,35,FALSE),""),P660)</f>
        <v/>
      </c>
      <c r="AL660" s="242" t="str">
        <f t="shared" si="50"/>
        <v/>
      </c>
      <c r="AM660" s="240" t="str">
        <f t="shared" si="51"/>
        <v/>
      </c>
      <c r="AN660" s="242" t="str">
        <f t="shared" si="52"/>
        <v/>
      </c>
      <c r="AO660" s="240" t="str">
        <f t="shared" si="53"/>
        <v/>
      </c>
      <c r="AP660" s="242" t="str">
        <f t="shared" si="54"/>
        <v/>
      </c>
    </row>
    <row r="661" spans="1:42" ht="23" customHeight="1">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s="81" t="str">
        <f>IF(M661="",IFERROR(VLOOKUP($U661,scriv!$C$2:$AK$802,32,FALSE),""),M661)</f>
        <v/>
      </c>
      <c r="AI661" s="81" t="str">
        <f>IF(N661="",IFERROR(VLOOKUP($U661,scriv!$C$2:$AK$802,33,FALSE),""),N661)</f>
        <v/>
      </c>
      <c r="AJ661" s="81" t="str">
        <f>IF(O661="",IFERROR(VLOOKUP($U661,scriv!$C$2:$AK$802,34,FALSE),""),O661)</f>
        <v/>
      </c>
      <c r="AK661" s="81" t="str">
        <f>IF(P661="",IFERROR(VLOOKUP($U661,scriv!$C$2:$AK$802,35,FALSE),""),P661)</f>
        <v/>
      </c>
      <c r="AL661" s="242" t="str">
        <f t="shared" si="50"/>
        <v/>
      </c>
      <c r="AM661" s="240" t="str">
        <f t="shared" si="51"/>
        <v/>
      </c>
      <c r="AN661" s="242" t="str">
        <f t="shared" si="52"/>
        <v/>
      </c>
      <c r="AO661" s="240" t="str">
        <f t="shared" si="53"/>
        <v/>
      </c>
      <c r="AP661" s="242" t="str">
        <f t="shared" si="54"/>
        <v/>
      </c>
    </row>
    <row r="662" spans="1:42" ht="23" customHeight="1">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s="81" t="str">
        <f>IF(M662="",IFERROR(VLOOKUP($U662,scriv!$C$2:$AK$802,32,FALSE),""),M662)</f>
        <v/>
      </c>
      <c r="AI662" s="81" t="str">
        <f>IF(N662="",IFERROR(VLOOKUP($U662,scriv!$C$2:$AK$802,33,FALSE),""),N662)</f>
        <v/>
      </c>
      <c r="AJ662" s="81" t="str">
        <f>IF(O662="",IFERROR(VLOOKUP($U662,scriv!$C$2:$AK$802,34,FALSE),""),O662)</f>
        <v/>
      </c>
      <c r="AK662" s="81" t="str">
        <f>IF(P662="",IFERROR(VLOOKUP($U662,scriv!$C$2:$AK$802,35,FALSE),""),P662)</f>
        <v/>
      </c>
      <c r="AL662" s="242" t="str">
        <f t="shared" si="50"/>
        <v/>
      </c>
      <c r="AM662" s="240" t="str">
        <f t="shared" si="51"/>
        <v/>
      </c>
      <c r="AN662" s="242" t="str">
        <f t="shared" si="52"/>
        <v/>
      </c>
      <c r="AO662" s="240" t="str">
        <f t="shared" si="53"/>
        <v/>
      </c>
      <c r="AP662" s="242" t="str">
        <f t="shared" si="54"/>
        <v/>
      </c>
    </row>
    <row r="663" spans="1:42" ht="23" customHeight="1">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s="81" t="str">
        <f>IF(M663="",IFERROR(VLOOKUP($U663,scriv!$C$2:$AK$802,32,FALSE),""),M663)</f>
        <v/>
      </c>
      <c r="AI663" s="81" t="str">
        <f>IF(N663="",IFERROR(VLOOKUP($U663,scriv!$C$2:$AK$802,33,FALSE),""),N663)</f>
        <v/>
      </c>
      <c r="AJ663" s="81" t="str">
        <f>IF(O663="",IFERROR(VLOOKUP($U663,scriv!$C$2:$AK$802,34,FALSE),""),O663)</f>
        <v/>
      </c>
      <c r="AK663" s="81" t="str">
        <f>IF(P663="",IFERROR(VLOOKUP($U663,scriv!$C$2:$AK$802,35,FALSE),""),P663)</f>
        <v/>
      </c>
      <c r="AL663" s="242" t="str">
        <f t="shared" si="50"/>
        <v/>
      </c>
      <c r="AM663" s="240" t="str">
        <f t="shared" si="51"/>
        <v/>
      </c>
      <c r="AN663" s="242" t="str">
        <f t="shared" si="52"/>
        <v/>
      </c>
      <c r="AO663" s="240" t="str">
        <f t="shared" si="53"/>
        <v/>
      </c>
      <c r="AP663" s="242" t="str">
        <f t="shared" si="54"/>
        <v/>
      </c>
    </row>
    <row r="664" spans="1:42" ht="23" customHeight="1">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s="81" t="str">
        <f>IF(M664="",IFERROR(VLOOKUP($U664,scriv!$C$2:$AK$802,32,FALSE),""),M664)</f>
        <v/>
      </c>
      <c r="AI664" s="81" t="str">
        <f>IF(N664="",IFERROR(VLOOKUP($U664,scriv!$C$2:$AK$802,33,FALSE),""),N664)</f>
        <v/>
      </c>
      <c r="AJ664" s="81" t="str">
        <f>IF(O664="",IFERROR(VLOOKUP($U664,scriv!$C$2:$AK$802,34,FALSE),""),O664)</f>
        <v/>
      </c>
      <c r="AK664" s="81" t="str">
        <f>IF(P664="",IFERROR(VLOOKUP($U664,scriv!$C$2:$AK$802,35,FALSE),""),P664)</f>
        <v/>
      </c>
      <c r="AL664" s="242" t="str">
        <f t="shared" si="50"/>
        <v/>
      </c>
      <c r="AM664" s="240" t="str">
        <f t="shared" si="51"/>
        <v/>
      </c>
      <c r="AN664" s="242" t="str">
        <f t="shared" si="52"/>
        <v/>
      </c>
      <c r="AO664" s="240" t="str">
        <f t="shared" si="53"/>
        <v/>
      </c>
      <c r="AP664" s="242" t="str">
        <f t="shared" si="54"/>
        <v/>
      </c>
    </row>
    <row r="665" spans="1:42" ht="23" customHeight="1">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s="81" t="str">
        <f>IF(M665="",IFERROR(VLOOKUP($U665,scriv!$C$2:$AK$802,32,FALSE),""),M665)</f>
        <v/>
      </c>
      <c r="AI665" s="81" t="str">
        <f>IF(N665="",IFERROR(VLOOKUP($U665,scriv!$C$2:$AK$802,33,FALSE),""),N665)</f>
        <v/>
      </c>
      <c r="AJ665" s="81" t="str">
        <f>IF(O665="",IFERROR(VLOOKUP($U665,scriv!$C$2:$AK$802,34,FALSE),""),O665)</f>
        <v/>
      </c>
      <c r="AK665" s="81" t="str">
        <f>IF(P665="",IFERROR(VLOOKUP($U665,scriv!$C$2:$AK$802,35,FALSE),""),P665)</f>
        <v/>
      </c>
      <c r="AL665" s="242" t="str">
        <f t="shared" si="50"/>
        <v/>
      </c>
      <c r="AM665" s="240" t="str">
        <f t="shared" si="51"/>
        <v/>
      </c>
      <c r="AN665" s="242" t="str">
        <f t="shared" si="52"/>
        <v/>
      </c>
      <c r="AO665" s="240" t="str">
        <f t="shared" si="53"/>
        <v/>
      </c>
      <c r="AP665" s="242" t="str">
        <f t="shared" si="54"/>
        <v/>
      </c>
    </row>
    <row r="666" spans="1:42" ht="23" customHeight="1">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s="81" t="str">
        <f>IF(M666="",IFERROR(VLOOKUP($U666,scriv!$C$2:$AK$802,32,FALSE),""),M666)</f>
        <v/>
      </c>
      <c r="AI666" s="81" t="str">
        <f>IF(N666="",IFERROR(VLOOKUP($U666,scriv!$C$2:$AK$802,33,FALSE),""),N666)</f>
        <v/>
      </c>
      <c r="AJ666" s="81" t="str">
        <f>IF(O666="",IFERROR(VLOOKUP($U666,scriv!$C$2:$AK$802,34,FALSE),""),O666)</f>
        <v/>
      </c>
      <c r="AK666" s="81" t="str">
        <f>IF(P666="",IFERROR(VLOOKUP($U666,scriv!$C$2:$AK$802,35,FALSE),""),P666)</f>
        <v/>
      </c>
      <c r="AL666" s="242" t="str">
        <f t="shared" si="50"/>
        <v/>
      </c>
      <c r="AM666" s="240" t="str">
        <f t="shared" si="51"/>
        <v/>
      </c>
      <c r="AN666" s="242" t="str">
        <f t="shared" si="52"/>
        <v/>
      </c>
      <c r="AO666" s="240" t="str">
        <f t="shared" si="53"/>
        <v/>
      </c>
      <c r="AP666" s="242" t="str">
        <f t="shared" si="54"/>
        <v/>
      </c>
    </row>
    <row r="667" spans="1:42" ht="23" customHeight="1">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s="81" t="str">
        <f>IF(M667="",IFERROR(VLOOKUP($U667,scriv!$C$2:$AK$802,32,FALSE),""),M667)</f>
        <v/>
      </c>
      <c r="AI667" s="81" t="str">
        <f>IF(N667="",IFERROR(VLOOKUP($U667,scriv!$C$2:$AK$802,33,FALSE),""),N667)</f>
        <v/>
      </c>
      <c r="AJ667" s="81" t="str">
        <f>IF(O667="",IFERROR(VLOOKUP($U667,scriv!$C$2:$AK$802,34,FALSE),""),O667)</f>
        <v/>
      </c>
      <c r="AK667" s="81" t="str">
        <f>IF(P667="",IFERROR(VLOOKUP($U667,scriv!$C$2:$AK$802,35,FALSE),""),P667)</f>
        <v/>
      </c>
      <c r="AL667" s="242" t="str">
        <f t="shared" si="50"/>
        <v/>
      </c>
      <c r="AM667" s="240" t="str">
        <f t="shared" si="51"/>
        <v/>
      </c>
      <c r="AN667" s="242" t="str">
        <f t="shared" si="52"/>
        <v/>
      </c>
      <c r="AO667" s="240" t="str">
        <f t="shared" si="53"/>
        <v/>
      </c>
      <c r="AP667" s="242" t="str">
        <f t="shared" si="54"/>
        <v/>
      </c>
    </row>
    <row r="668" spans="1:42" ht="23" customHeight="1">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s="81" t="str">
        <f>IF(M668="",IFERROR(VLOOKUP($U668,scriv!$C$2:$AK$802,32,FALSE),""),M668)</f>
        <v/>
      </c>
      <c r="AI668" s="81" t="str">
        <f>IF(N668="",IFERROR(VLOOKUP($U668,scriv!$C$2:$AK$802,33,FALSE),""),N668)</f>
        <v/>
      </c>
      <c r="AJ668" s="81" t="str">
        <f>IF(O668="",IFERROR(VLOOKUP($U668,scriv!$C$2:$AK$802,34,FALSE),""),O668)</f>
        <v/>
      </c>
      <c r="AK668" s="81" t="str">
        <f>IF(P668="",IFERROR(VLOOKUP($U668,scriv!$C$2:$AK$802,35,FALSE),""),P668)</f>
        <v/>
      </c>
      <c r="AL668" s="242" t="str">
        <f t="shared" si="50"/>
        <v/>
      </c>
      <c r="AM668" s="240" t="str">
        <f t="shared" si="51"/>
        <v/>
      </c>
      <c r="AN668" s="242" t="str">
        <f t="shared" si="52"/>
        <v/>
      </c>
      <c r="AO668" s="240" t="str">
        <f t="shared" si="53"/>
        <v/>
      </c>
      <c r="AP668" s="242" t="str">
        <f t="shared" si="54"/>
        <v/>
      </c>
    </row>
    <row r="669" spans="1:42" ht="23" customHeight="1">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s="81" t="str">
        <f>IF(M669="",IFERROR(VLOOKUP($U669,scriv!$C$2:$AK$802,32,FALSE),""),M669)</f>
        <v/>
      </c>
      <c r="AI669" s="81" t="str">
        <f>IF(N669="",IFERROR(VLOOKUP($U669,scriv!$C$2:$AK$802,33,FALSE),""),N669)</f>
        <v/>
      </c>
      <c r="AJ669" s="81" t="str">
        <f>IF(O669="",IFERROR(VLOOKUP($U669,scriv!$C$2:$AK$802,34,FALSE),""),O669)</f>
        <v/>
      </c>
      <c r="AK669" s="81" t="str">
        <f>IF(P669="",IFERROR(VLOOKUP($U669,scriv!$C$2:$AK$802,35,FALSE),""),P669)</f>
        <v/>
      </c>
      <c r="AL669" s="242" t="str">
        <f t="shared" si="50"/>
        <v/>
      </c>
      <c r="AM669" s="240" t="str">
        <f t="shared" si="51"/>
        <v/>
      </c>
      <c r="AN669" s="242" t="str">
        <f t="shared" si="52"/>
        <v/>
      </c>
      <c r="AO669" s="240" t="str">
        <f t="shared" si="53"/>
        <v/>
      </c>
      <c r="AP669" s="242" t="str">
        <f t="shared" si="54"/>
        <v/>
      </c>
    </row>
    <row r="670" spans="1:42" ht="23" customHeight="1">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s="81" t="str">
        <f>IF(M670="",IFERROR(VLOOKUP($U670,scriv!$C$2:$AK$802,32,FALSE),""),M670)</f>
        <v/>
      </c>
      <c r="AI670" s="81" t="str">
        <f>IF(N670="",IFERROR(VLOOKUP($U670,scriv!$C$2:$AK$802,33,FALSE),""),N670)</f>
        <v/>
      </c>
      <c r="AJ670" s="81" t="str">
        <f>IF(O670="",IFERROR(VLOOKUP($U670,scriv!$C$2:$AK$802,34,FALSE),""),O670)</f>
        <v/>
      </c>
      <c r="AK670" s="81" t="str">
        <f>IF(P670="",IFERROR(VLOOKUP($U670,scriv!$C$2:$AK$802,35,FALSE),""),P670)</f>
        <v/>
      </c>
      <c r="AL670" s="242" t="str">
        <f t="shared" si="50"/>
        <v/>
      </c>
      <c r="AM670" s="240" t="str">
        <f t="shared" si="51"/>
        <v/>
      </c>
      <c r="AN670" s="242" t="str">
        <f t="shared" si="52"/>
        <v/>
      </c>
      <c r="AO670" s="240" t="str">
        <f t="shared" si="53"/>
        <v/>
      </c>
      <c r="AP670" s="242" t="str">
        <f t="shared" si="54"/>
        <v/>
      </c>
    </row>
    <row r="671" spans="1:42" ht="23" customHeight="1">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s="81" t="str">
        <f>IF(M671="",IFERROR(VLOOKUP($U671,scriv!$C$2:$AK$802,32,FALSE),""),M671)</f>
        <v/>
      </c>
      <c r="AI671" s="81" t="str">
        <f>IF(N671="",IFERROR(VLOOKUP($U671,scriv!$C$2:$AK$802,33,FALSE),""),N671)</f>
        <v/>
      </c>
      <c r="AJ671" s="81" t="str">
        <f>IF(O671="",IFERROR(VLOOKUP($U671,scriv!$C$2:$AK$802,34,FALSE),""),O671)</f>
        <v/>
      </c>
      <c r="AK671" s="81" t="str">
        <f>IF(P671="",IFERROR(VLOOKUP($U671,scriv!$C$2:$AK$802,35,FALSE),""),P671)</f>
        <v/>
      </c>
      <c r="AL671" s="242" t="str">
        <f t="shared" si="50"/>
        <v/>
      </c>
      <c r="AM671" s="240" t="str">
        <f t="shared" si="51"/>
        <v/>
      </c>
      <c r="AN671" s="242" t="str">
        <f t="shared" si="52"/>
        <v/>
      </c>
      <c r="AO671" s="240" t="str">
        <f t="shared" si="53"/>
        <v/>
      </c>
      <c r="AP671" s="242" t="str">
        <f t="shared" si="54"/>
        <v/>
      </c>
    </row>
    <row r="672" spans="1:42" ht="23" customHeight="1">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s="81" t="str">
        <f>IF(M672="",IFERROR(VLOOKUP($U672,scriv!$C$2:$AK$802,32,FALSE),""),M672)</f>
        <v/>
      </c>
      <c r="AI672" s="81" t="str">
        <f>IF(N672="",IFERROR(VLOOKUP($U672,scriv!$C$2:$AK$802,33,FALSE),""),N672)</f>
        <v/>
      </c>
      <c r="AJ672" s="81" t="str">
        <f>IF(O672="",IFERROR(VLOOKUP($U672,scriv!$C$2:$AK$802,34,FALSE),""),O672)</f>
        <v/>
      </c>
      <c r="AK672" s="81" t="str">
        <f>IF(P672="",IFERROR(VLOOKUP($U672,scriv!$C$2:$AK$802,35,FALSE),""),P672)</f>
        <v/>
      </c>
      <c r="AL672" s="242" t="str">
        <f t="shared" si="50"/>
        <v/>
      </c>
      <c r="AM672" s="240" t="str">
        <f t="shared" si="51"/>
        <v/>
      </c>
      <c r="AN672" s="242" t="str">
        <f t="shared" si="52"/>
        <v/>
      </c>
      <c r="AO672" s="240" t="str">
        <f t="shared" si="53"/>
        <v/>
      </c>
      <c r="AP672" s="242" t="str">
        <f t="shared" si="54"/>
        <v/>
      </c>
    </row>
    <row r="673" spans="1:42" ht="23" customHeight="1">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s="81" t="str">
        <f>IF(M673="",IFERROR(VLOOKUP($U673,scriv!$C$2:$AK$802,32,FALSE),""),M673)</f>
        <v/>
      </c>
      <c r="AI673" s="81" t="str">
        <f>IF(N673="",IFERROR(VLOOKUP($U673,scriv!$C$2:$AK$802,33,FALSE),""),N673)</f>
        <v/>
      </c>
      <c r="AJ673" s="81" t="str">
        <f>IF(O673="",IFERROR(VLOOKUP($U673,scriv!$C$2:$AK$802,34,FALSE),""),O673)</f>
        <v/>
      </c>
      <c r="AK673" s="81" t="str">
        <f>IF(P673="",IFERROR(VLOOKUP($U673,scriv!$C$2:$AK$802,35,FALSE),""),P673)</f>
        <v/>
      </c>
      <c r="AL673" s="242" t="str">
        <f t="shared" si="50"/>
        <v/>
      </c>
      <c r="AM673" s="240" t="str">
        <f t="shared" si="51"/>
        <v/>
      </c>
      <c r="AN673" s="242" t="str">
        <f t="shared" si="52"/>
        <v/>
      </c>
      <c r="AO673" s="240" t="str">
        <f t="shared" si="53"/>
        <v/>
      </c>
      <c r="AP673" s="242" t="str">
        <f t="shared" si="54"/>
        <v/>
      </c>
    </row>
    <row r="674" spans="1:42" ht="23" customHeight="1">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s="81" t="str">
        <f>IF(M674="",IFERROR(VLOOKUP($U674,scriv!$C$2:$AK$802,32,FALSE),""),M674)</f>
        <v/>
      </c>
      <c r="AI674" s="81" t="str">
        <f>IF(N674="",IFERROR(VLOOKUP($U674,scriv!$C$2:$AK$802,33,FALSE),""),N674)</f>
        <v/>
      </c>
      <c r="AJ674" s="81" t="str">
        <f>IF(O674="",IFERROR(VLOOKUP($U674,scriv!$C$2:$AK$802,34,FALSE),""),O674)</f>
        <v/>
      </c>
      <c r="AK674" s="81" t="str">
        <f>IF(P674="",IFERROR(VLOOKUP($U674,scriv!$C$2:$AK$802,35,FALSE),""),P674)</f>
        <v/>
      </c>
      <c r="AL674" s="242" t="str">
        <f t="shared" si="50"/>
        <v/>
      </c>
      <c r="AM674" s="240" t="str">
        <f t="shared" si="51"/>
        <v/>
      </c>
      <c r="AN674" s="242" t="str">
        <f t="shared" si="52"/>
        <v/>
      </c>
      <c r="AO674" s="240" t="str">
        <f t="shared" si="53"/>
        <v/>
      </c>
      <c r="AP674" s="242" t="str">
        <f t="shared" si="54"/>
        <v/>
      </c>
    </row>
    <row r="675" spans="1:42" ht="23" customHeight="1">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s="81" t="str">
        <f>IF(M675="",IFERROR(VLOOKUP($U675,scriv!$C$2:$AK$802,32,FALSE),""),M675)</f>
        <v/>
      </c>
      <c r="AI675" s="81" t="str">
        <f>IF(N675="",IFERROR(VLOOKUP($U675,scriv!$C$2:$AK$802,33,FALSE),""),N675)</f>
        <v/>
      </c>
      <c r="AJ675" s="81" t="str">
        <f>IF(O675="",IFERROR(VLOOKUP($U675,scriv!$C$2:$AK$802,34,FALSE),""),O675)</f>
        <v/>
      </c>
      <c r="AK675" s="81" t="str">
        <f>IF(P675="",IFERROR(VLOOKUP($U675,scriv!$C$2:$AK$802,35,FALSE),""),P675)</f>
        <v/>
      </c>
      <c r="AL675" s="242" t="str">
        <f t="shared" si="50"/>
        <v/>
      </c>
      <c r="AM675" s="240" t="str">
        <f t="shared" si="51"/>
        <v/>
      </c>
      <c r="AN675" s="242" t="str">
        <f t="shared" si="52"/>
        <v/>
      </c>
      <c r="AO675" s="240" t="str">
        <f t="shared" si="53"/>
        <v/>
      </c>
      <c r="AP675" s="242" t="str">
        <f t="shared" si="54"/>
        <v/>
      </c>
    </row>
    <row r="676" spans="1:42" ht="23" customHeight="1">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s="81" t="str">
        <f>IF(M676="",IFERROR(VLOOKUP($U676,scriv!$C$2:$AK$802,32,FALSE),""),M676)</f>
        <v/>
      </c>
      <c r="AI676" s="81" t="str">
        <f>IF(N676="",IFERROR(VLOOKUP($U676,scriv!$C$2:$AK$802,33,FALSE),""),N676)</f>
        <v/>
      </c>
      <c r="AJ676" s="81" t="str">
        <f>IF(O676="",IFERROR(VLOOKUP($U676,scriv!$C$2:$AK$802,34,FALSE),""),O676)</f>
        <v/>
      </c>
      <c r="AK676" s="81" t="str">
        <f>IF(P676="",IFERROR(VLOOKUP($U676,scriv!$C$2:$AK$802,35,FALSE),""),P676)</f>
        <v/>
      </c>
      <c r="AL676" s="242" t="str">
        <f t="shared" si="50"/>
        <v/>
      </c>
      <c r="AM676" s="240" t="str">
        <f t="shared" si="51"/>
        <v/>
      </c>
      <c r="AN676" s="242" t="str">
        <f t="shared" si="52"/>
        <v/>
      </c>
      <c r="AO676" s="240" t="str">
        <f t="shared" si="53"/>
        <v/>
      </c>
      <c r="AP676" s="242" t="str">
        <f t="shared" si="54"/>
        <v/>
      </c>
    </row>
    <row r="677" spans="1:42" ht="23" customHeight="1">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s="81" t="str">
        <f>IF(M677="",IFERROR(VLOOKUP($U677,scriv!$C$2:$AK$802,32,FALSE),""),M677)</f>
        <v/>
      </c>
      <c r="AI677" s="81" t="str">
        <f>IF(N677="",IFERROR(VLOOKUP($U677,scriv!$C$2:$AK$802,33,FALSE),""),N677)</f>
        <v/>
      </c>
      <c r="AJ677" s="81" t="str">
        <f>IF(O677="",IFERROR(VLOOKUP($U677,scriv!$C$2:$AK$802,34,FALSE),""),O677)</f>
        <v/>
      </c>
      <c r="AK677" s="81" t="str">
        <f>IF(P677="",IFERROR(VLOOKUP($U677,scriv!$C$2:$AK$802,35,FALSE),""),P677)</f>
        <v/>
      </c>
      <c r="AL677" s="242" t="str">
        <f t="shared" si="50"/>
        <v/>
      </c>
      <c r="AM677" s="240" t="str">
        <f t="shared" si="51"/>
        <v/>
      </c>
      <c r="AN677" s="242" t="str">
        <f t="shared" si="52"/>
        <v/>
      </c>
      <c r="AO677" s="240" t="str">
        <f t="shared" si="53"/>
        <v/>
      </c>
      <c r="AP677" s="242" t="str">
        <f t="shared" si="54"/>
        <v/>
      </c>
    </row>
    <row r="678" spans="1:42" ht="23" customHeight="1">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s="81" t="str">
        <f>IF(M678="",IFERROR(VLOOKUP($U678,scriv!$C$2:$AK$802,32,FALSE),""),M678)</f>
        <v/>
      </c>
      <c r="AI678" s="81" t="str">
        <f>IF(N678="",IFERROR(VLOOKUP($U678,scriv!$C$2:$AK$802,33,FALSE),""),N678)</f>
        <v/>
      </c>
      <c r="AJ678" s="81" t="str">
        <f>IF(O678="",IFERROR(VLOOKUP($U678,scriv!$C$2:$AK$802,34,FALSE),""),O678)</f>
        <v/>
      </c>
      <c r="AK678" s="81" t="str">
        <f>IF(P678="",IFERROR(VLOOKUP($U678,scriv!$C$2:$AK$802,35,FALSE),""),P678)</f>
        <v/>
      </c>
      <c r="AL678" s="242" t="str">
        <f t="shared" si="50"/>
        <v/>
      </c>
      <c r="AM678" s="240" t="str">
        <f t="shared" si="51"/>
        <v/>
      </c>
      <c r="AN678" s="242" t="str">
        <f t="shared" si="52"/>
        <v/>
      </c>
      <c r="AO678" s="240" t="str">
        <f t="shared" si="53"/>
        <v/>
      </c>
      <c r="AP678" s="242" t="str">
        <f t="shared" si="54"/>
        <v/>
      </c>
    </row>
    <row r="679" spans="1:42" ht="23" customHeight="1">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s="81" t="str">
        <f>IF(M679="",IFERROR(VLOOKUP($U679,scriv!$C$2:$AK$802,32,FALSE),""),M679)</f>
        <v/>
      </c>
      <c r="AI679" s="81" t="str">
        <f>IF(N679="",IFERROR(VLOOKUP($U679,scriv!$C$2:$AK$802,33,FALSE),""),N679)</f>
        <v/>
      </c>
      <c r="AJ679" s="81" t="str">
        <f>IF(O679="",IFERROR(VLOOKUP($U679,scriv!$C$2:$AK$802,34,FALSE),""),O679)</f>
        <v/>
      </c>
      <c r="AK679" s="81" t="str">
        <f>IF(P679="",IFERROR(VLOOKUP($U679,scriv!$C$2:$AK$802,35,FALSE),""),P679)</f>
        <v/>
      </c>
      <c r="AL679" s="242" t="str">
        <f t="shared" si="50"/>
        <v/>
      </c>
      <c r="AM679" s="240" t="str">
        <f t="shared" si="51"/>
        <v/>
      </c>
      <c r="AN679" s="242" t="str">
        <f t="shared" si="52"/>
        <v/>
      </c>
      <c r="AO679" s="240" t="str">
        <f t="shared" si="53"/>
        <v/>
      </c>
      <c r="AP679" s="242" t="str">
        <f t="shared" si="54"/>
        <v/>
      </c>
    </row>
    <row r="680" spans="1:42" ht="23" customHeight="1">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s="81" t="str">
        <f>IF(M680="",IFERROR(VLOOKUP($U680,scriv!$C$2:$AK$802,32,FALSE),""),M680)</f>
        <v/>
      </c>
      <c r="AI680" s="81" t="str">
        <f>IF(N680="",IFERROR(VLOOKUP($U680,scriv!$C$2:$AK$802,33,FALSE),""),N680)</f>
        <v/>
      </c>
      <c r="AJ680" s="81" t="str">
        <f>IF(O680="",IFERROR(VLOOKUP($U680,scriv!$C$2:$AK$802,34,FALSE),""),O680)</f>
        <v/>
      </c>
      <c r="AK680" s="81" t="str">
        <f>IF(P680="",IFERROR(VLOOKUP($U680,scriv!$C$2:$AK$802,35,FALSE),""),P680)</f>
        <v/>
      </c>
      <c r="AL680" s="242" t="str">
        <f t="shared" si="50"/>
        <v/>
      </c>
      <c r="AM680" s="240" t="str">
        <f t="shared" si="51"/>
        <v/>
      </c>
      <c r="AN680" s="242" t="str">
        <f t="shared" si="52"/>
        <v/>
      </c>
      <c r="AO680" s="240" t="str">
        <f t="shared" si="53"/>
        <v/>
      </c>
      <c r="AP680" s="242" t="str">
        <f t="shared" si="54"/>
        <v/>
      </c>
    </row>
    <row r="681" spans="1:42" ht="23" customHeight="1">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s="81" t="str">
        <f>IF(M681="",IFERROR(VLOOKUP($U681,scriv!$C$2:$AK$802,32,FALSE),""),M681)</f>
        <v/>
      </c>
      <c r="AI681" s="81" t="str">
        <f>IF(N681="",IFERROR(VLOOKUP($U681,scriv!$C$2:$AK$802,33,FALSE),""),N681)</f>
        <v/>
      </c>
      <c r="AJ681" s="81" t="str">
        <f>IF(O681="",IFERROR(VLOOKUP($U681,scriv!$C$2:$AK$802,34,FALSE),""),O681)</f>
        <v/>
      </c>
      <c r="AK681" s="81" t="str">
        <f>IF(P681="",IFERROR(VLOOKUP($U681,scriv!$C$2:$AK$802,35,FALSE),""),P681)</f>
        <v/>
      </c>
      <c r="AL681" s="242" t="str">
        <f t="shared" si="50"/>
        <v/>
      </c>
      <c r="AM681" s="240" t="str">
        <f t="shared" si="51"/>
        <v/>
      </c>
      <c r="AN681" s="242" t="str">
        <f t="shared" si="52"/>
        <v/>
      </c>
      <c r="AO681" s="240" t="str">
        <f t="shared" si="53"/>
        <v/>
      </c>
      <c r="AP681" s="242" t="str">
        <f t="shared" si="54"/>
        <v/>
      </c>
    </row>
    <row r="682" spans="1:42" ht="23" customHeight="1">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s="81" t="str">
        <f>IF(M682="",IFERROR(VLOOKUP($U682,scriv!$C$2:$AK$802,32,FALSE),""),M682)</f>
        <v/>
      </c>
      <c r="AI682" s="81" t="str">
        <f>IF(N682="",IFERROR(VLOOKUP($U682,scriv!$C$2:$AK$802,33,FALSE),""),N682)</f>
        <v/>
      </c>
      <c r="AJ682" s="81" t="str">
        <f>IF(O682="",IFERROR(VLOOKUP($U682,scriv!$C$2:$AK$802,34,FALSE),""),O682)</f>
        <v/>
      </c>
      <c r="AK682" s="81" t="str">
        <f>IF(P682="",IFERROR(VLOOKUP($U682,scriv!$C$2:$AK$802,35,FALSE),""),P682)</f>
        <v/>
      </c>
      <c r="AL682" s="242" t="str">
        <f t="shared" si="50"/>
        <v/>
      </c>
      <c r="AM682" s="240" t="str">
        <f t="shared" si="51"/>
        <v/>
      </c>
      <c r="AN682" s="242" t="str">
        <f t="shared" si="52"/>
        <v/>
      </c>
      <c r="AO682" s="240" t="str">
        <f t="shared" si="53"/>
        <v/>
      </c>
      <c r="AP682" s="242" t="str">
        <f t="shared" si="54"/>
        <v/>
      </c>
    </row>
    <row r="683" spans="1:42" ht="23" customHeight="1">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s="81" t="str">
        <f>IF(M683="",IFERROR(VLOOKUP($U683,scriv!$C$2:$AK$802,32,FALSE),""),M683)</f>
        <v/>
      </c>
      <c r="AI683" s="81" t="str">
        <f>IF(N683="",IFERROR(VLOOKUP($U683,scriv!$C$2:$AK$802,33,FALSE),""),N683)</f>
        <v/>
      </c>
      <c r="AJ683" s="81" t="str">
        <f>IF(O683="",IFERROR(VLOOKUP($U683,scriv!$C$2:$AK$802,34,FALSE),""),O683)</f>
        <v/>
      </c>
      <c r="AK683" s="81" t="str">
        <f>IF(P683="",IFERROR(VLOOKUP($U683,scriv!$C$2:$AK$802,35,FALSE),""),P683)</f>
        <v/>
      </c>
      <c r="AL683" s="242" t="str">
        <f t="shared" si="50"/>
        <v/>
      </c>
      <c r="AM683" s="240" t="str">
        <f t="shared" si="51"/>
        <v/>
      </c>
      <c r="AN683" s="242" t="str">
        <f t="shared" si="52"/>
        <v/>
      </c>
      <c r="AO683" s="240" t="str">
        <f t="shared" si="53"/>
        <v/>
      </c>
      <c r="AP683" s="242" t="str">
        <f t="shared" si="54"/>
        <v/>
      </c>
    </row>
    <row r="684" spans="1:42" ht="23" customHeight="1">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s="81" t="str">
        <f>IF(M684="",IFERROR(VLOOKUP($U684,scriv!$C$2:$AK$802,32,FALSE),""),M684)</f>
        <v/>
      </c>
      <c r="AI684" s="81" t="str">
        <f>IF(N684="",IFERROR(VLOOKUP($U684,scriv!$C$2:$AK$802,33,FALSE),""),N684)</f>
        <v/>
      </c>
      <c r="AJ684" s="81" t="str">
        <f>IF(O684="",IFERROR(VLOOKUP($U684,scriv!$C$2:$AK$802,34,FALSE),""),O684)</f>
        <v/>
      </c>
      <c r="AK684" s="81" t="str">
        <f>IF(P684="",IFERROR(VLOOKUP($U684,scriv!$C$2:$AK$802,35,FALSE),""),P684)</f>
        <v/>
      </c>
      <c r="AL684" s="242" t="str">
        <f t="shared" si="50"/>
        <v/>
      </c>
      <c r="AM684" s="240" t="str">
        <f t="shared" si="51"/>
        <v/>
      </c>
      <c r="AN684" s="242" t="str">
        <f t="shared" si="52"/>
        <v/>
      </c>
      <c r="AO684" s="240" t="str">
        <f t="shared" si="53"/>
        <v/>
      </c>
      <c r="AP684" s="242" t="str">
        <f t="shared" si="54"/>
        <v/>
      </c>
    </row>
    <row r="685" spans="1:42" ht="23" customHeight="1">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s="81" t="str">
        <f>IF(M685="",IFERROR(VLOOKUP($U685,scriv!$C$2:$AK$802,32,FALSE),""),M685)</f>
        <v/>
      </c>
      <c r="AI685" s="81" t="str">
        <f>IF(N685="",IFERROR(VLOOKUP($U685,scriv!$C$2:$AK$802,33,FALSE),""),N685)</f>
        <v/>
      </c>
      <c r="AJ685" s="81" t="str">
        <f>IF(O685="",IFERROR(VLOOKUP($U685,scriv!$C$2:$AK$802,34,FALSE),""),O685)</f>
        <v/>
      </c>
      <c r="AK685" s="81" t="str">
        <f>IF(P685="",IFERROR(VLOOKUP($U685,scriv!$C$2:$AK$802,35,FALSE),""),P685)</f>
        <v/>
      </c>
      <c r="AL685" s="242" t="str">
        <f t="shared" si="50"/>
        <v/>
      </c>
      <c r="AM685" s="240" t="str">
        <f t="shared" si="51"/>
        <v/>
      </c>
      <c r="AN685" s="242" t="str">
        <f t="shared" si="52"/>
        <v/>
      </c>
      <c r="AO685" s="240" t="str">
        <f t="shared" si="53"/>
        <v/>
      </c>
      <c r="AP685" s="242" t="str">
        <f t="shared" si="54"/>
        <v/>
      </c>
    </row>
    <row r="686" spans="1:42" ht="23" customHeight="1">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s="81" t="str">
        <f>IF(M686="",IFERROR(VLOOKUP($U686,scriv!$C$2:$AK$802,32,FALSE),""),M686)</f>
        <v/>
      </c>
      <c r="AI686" s="81" t="str">
        <f>IF(N686="",IFERROR(VLOOKUP($U686,scriv!$C$2:$AK$802,33,FALSE),""),N686)</f>
        <v/>
      </c>
      <c r="AJ686" s="81" t="str">
        <f>IF(O686="",IFERROR(VLOOKUP($U686,scriv!$C$2:$AK$802,34,FALSE),""),O686)</f>
        <v/>
      </c>
      <c r="AK686" s="81" t="str">
        <f>IF(P686="",IFERROR(VLOOKUP($U686,scriv!$C$2:$AK$802,35,FALSE),""),P686)</f>
        <v/>
      </c>
      <c r="AL686" s="242" t="str">
        <f t="shared" si="50"/>
        <v/>
      </c>
      <c r="AM686" s="240" t="str">
        <f t="shared" si="51"/>
        <v/>
      </c>
      <c r="AN686" s="242" t="str">
        <f t="shared" si="52"/>
        <v/>
      </c>
      <c r="AO686" s="240" t="str">
        <f t="shared" si="53"/>
        <v/>
      </c>
      <c r="AP686" s="242" t="str">
        <f t="shared" si="54"/>
        <v/>
      </c>
    </row>
    <row r="687" spans="1:42" ht="23" customHeight="1">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s="81" t="str">
        <f>IF(M687="",IFERROR(VLOOKUP($U687,scriv!$C$2:$AK$802,32,FALSE),""),M687)</f>
        <v/>
      </c>
      <c r="AI687" s="81" t="str">
        <f>IF(N687="",IFERROR(VLOOKUP($U687,scriv!$C$2:$AK$802,33,FALSE),""),N687)</f>
        <v/>
      </c>
      <c r="AJ687" s="81" t="str">
        <f>IF(O687="",IFERROR(VLOOKUP($U687,scriv!$C$2:$AK$802,34,FALSE),""),O687)</f>
        <v/>
      </c>
      <c r="AK687" s="81" t="str">
        <f>IF(P687="",IFERROR(VLOOKUP($U687,scriv!$C$2:$AK$802,35,FALSE),""),P687)</f>
        <v/>
      </c>
      <c r="AL687" s="242" t="str">
        <f t="shared" si="50"/>
        <v/>
      </c>
      <c r="AM687" s="240" t="str">
        <f t="shared" si="51"/>
        <v/>
      </c>
      <c r="AN687" s="242" t="str">
        <f t="shared" si="52"/>
        <v/>
      </c>
      <c r="AO687" s="240" t="str">
        <f t="shared" si="53"/>
        <v/>
      </c>
      <c r="AP687" s="242" t="str">
        <f t="shared" si="54"/>
        <v/>
      </c>
    </row>
    <row r="688" spans="1:42" ht="23" customHeight="1">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s="81" t="str">
        <f>IF(M688="",IFERROR(VLOOKUP($U688,scriv!$C$2:$AK$802,32,FALSE),""),M688)</f>
        <v/>
      </c>
      <c r="AI688" s="81" t="str">
        <f>IF(N688="",IFERROR(VLOOKUP($U688,scriv!$C$2:$AK$802,33,FALSE),""),N688)</f>
        <v/>
      </c>
      <c r="AJ688" s="81" t="str">
        <f>IF(O688="",IFERROR(VLOOKUP($U688,scriv!$C$2:$AK$802,34,FALSE),""),O688)</f>
        <v/>
      </c>
      <c r="AK688" s="81" t="str">
        <f>IF(P688="",IFERROR(VLOOKUP($U688,scriv!$C$2:$AK$802,35,FALSE),""),P688)</f>
        <v/>
      </c>
      <c r="AL688" s="242" t="str">
        <f t="shared" si="50"/>
        <v/>
      </c>
      <c r="AM688" s="240" t="str">
        <f t="shared" si="51"/>
        <v/>
      </c>
      <c r="AN688" s="242" t="str">
        <f t="shared" si="52"/>
        <v/>
      </c>
      <c r="AO688" s="240" t="str">
        <f t="shared" si="53"/>
        <v/>
      </c>
      <c r="AP688" s="242" t="str">
        <f t="shared" si="54"/>
        <v/>
      </c>
    </row>
    <row r="689" spans="1:42" ht="23" customHeight="1">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s="81" t="str">
        <f>IF(M689="",IFERROR(VLOOKUP($U689,scriv!$C$2:$AK$802,32,FALSE),""),M689)</f>
        <v/>
      </c>
      <c r="AI689" s="81" t="str">
        <f>IF(N689="",IFERROR(VLOOKUP($U689,scriv!$C$2:$AK$802,33,FALSE),""),N689)</f>
        <v/>
      </c>
      <c r="AJ689" s="81" t="str">
        <f>IF(O689="",IFERROR(VLOOKUP($U689,scriv!$C$2:$AK$802,34,FALSE),""),O689)</f>
        <v/>
      </c>
      <c r="AK689" s="81" t="str">
        <f>IF(P689="",IFERROR(VLOOKUP($U689,scriv!$C$2:$AK$802,35,FALSE),""),P689)</f>
        <v/>
      </c>
      <c r="AL689" s="242" t="str">
        <f t="shared" si="50"/>
        <v/>
      </c>
      <c r="AM689" s="240" t="str">
        <f t="shared" si="51"/>
        <v/>
      </c>
      <c r="AN689" s="242" t="str">
        <f t="shared" si="52"/>
        <v/>
      </c>
      <c r="AO689" s="240" t="str">
        <f t="shared" si="53"/>
        <v/>
      </c>
      <c r="AP689" s="242" t="str">
        <f t="shared" si="54"/>
        <v/>
      </c>
    </row>
    <row r="690" spans="1:42" ht="23" customHeight="1">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s="81" t="str">
        <f>IF(M690="",IFERROR(VLOOKUP($U690,scriv!$C$2:$AK$802,32,FALSE),""),M690)</f>
        <v/>
      </c>
      <c r="AI690" s="81" t="str">
        <f>IF(N690="",IFERROR(VLOOKUP($U690,scriv!$C$2:$AK$802,33,FALSE),""),N690)</f>
        <v/>
      </c>
      <c r="AJ690" s="81" t="str">
        <f>IF(O690="",IFERROR(VLOOKUP($U690,scriv!$C$2:$AK$802,34,FALSE),""),O690)</f>
        <v/>
      </c>
      <c r="AK690" s="81" t="str">
        <f>IF(P690="",IFERROR(VLOOKUP($U690,scriv!$C$2:$AK$802,35,FALSE),""),P690)</f>
        <v/>
      </c>
      <c r="AL690" s="242" t="str">
        <f t="shared" si="50"/>
        <v/>
      </c>
      <c r="AM690" s="240" t="str">
        <f t="shared" si="51"/>
        <v/>
      </c>
      <c r="AN690" s="242" t="str">
        <f t="shared" si="52"/>
        <v/>
      </c>
      <c r="AO690" s="240" t="str">
        <f t="shared" si="53"/>
        <v/>
      </c>
      <c r="AP690" s="242" t="str">
        <f t="shared" si="54"/>
        <v/>
      </c>
    </row>
    <row r="691" spans="1:42" ht="23" customHeight="1">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s="81" t="str">
        <f>IF(M691="",IFERROR(VLOOKUP($U691,scriv!$C$2:$AK$802,32,FALSE),""),M691)</f>
        <v/>
      </c>
      <c r="AI691" s="81" t="str">
        <f>IF(N691="",IFERROR(VLOOKUP($U691,scriv!$C$2:$AK$802,33,FALSE),""),N691)</f>
        <v/>
      </c>
      <c r="AJ691" s="81" t="str">
        <f>IF(O691="",IFERROR(VLOOKUP($U691,scriv!$C$2:$AK$802,34,FALSE),""),O691)</f>
        <v/>
      </c>
      <c r="AK691" s="81" t="str">
        <f>IF(P691="",IFERROR(VLOOKUP($U691,scriv!$C$2:$AK$802,35,FALSE),""),P691)</f>
        <v/>
      </c>
      <c r="AL691" s="242" t="str">
        <f t="shared" si="50"/>
        <v/>
      </c>
      <c r="AM691" s="240" t="str">
        <f t="shared" si="51"/>
        <v/>
      </c>
      <c r="AN691" s="242" t="str">
        <f t="shared" si="52"/>
        <v/>
      </c>
      <c r="AO691" s="240" t="str">
        <f t="shared" si="53"/>
        <v/>
      </c>
      <c r="AP691" s="242" t="str">
        <f t="shared" si="54"/>
        <v/>
      </c>
    </row>
    <row r="692" spans="1:42" ht="23" customHeight="1">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s="81" t="str">
        <f>IF(M692="",IFERROR(VLOOKUP($U692,scriv!$C$2:$AK$802,32,FALSE),""),M692)</f>
        <v/>
      </c>
      <c r="AI692" s="81" t="str">
        <f>IF(N692="",IFERROR(VLOOKUP($U692,scriv!$C$2:$AK$802,33,FALSE),""),N692)</f>
        <v/>
      </c>
      <c r="AJ692" s="81" t="str">
        <f>IF(O692="",IFERROR(VLOOKUP($U692,scriv!$C$2:$AK$802,34,FALSE),""),O692)</f>
        <v/>
      </c>
      <c r="AK692" s="81" t="str">
        <f>IF(P692="",IFERROR(VLOOKUP($U692,scriv!$C$2:$AK$802,35,FALSE),""),P692)</f>
        <v/>
      </c>
      <c r="AL692" s="242" t="str">
        <f t="shared" si="50"/>
        <v/>
      </c>
      <c r="AM692" s="240" t="str">
        <f t="shared" si="51"/>
        <v/>
      </c>
      <c r="AN692" s="242" t="str">
        <f t="shared" si="52"/>
        <v/>
      </c>
      <c r="AO692" s="240" t="str">
        <f t="shared" si="53"/>
        <v/>
      </c>
      <c r="AP692" s="242" t="str">
        <f t="shared" si="54"/>
        <v/>
      </c>
    </row>
    <row r="693" spans="1:42" ht="23" customHeight="1">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s="81" t="str">
        <f>IF(M693="",IFERROR(VLOOKUP($U693,scriv!$C$2:$AK$802,32,FALSE),""),M693)</f>
        <v/>
      </c>
      <c r="AI693" s="81" t="str">
        <f>IF(N693="",IFERROR(VLOOKUP($U693,scriv!$C$2:$AK$802,33,FALSE),""),N693)</f>
        <v/>
      </c>
      <c r="AJ693" s="81" t="str">
        <f>IF(O693="",IFERROR(VLOOKUP($U693,scriv!$C$2:$AK$802,34,FALSE),""),O693)</f>
        <v/>
      </c>
      <c r="AK693" s="81" t="str">
        <f>IF(P693="",IFERROR(VLOOKUP($U693,scriv!$C$2:$AK$802,35,FALSE),""),P693)</f>
        <v/>
      </c>
      <c r="AL693" s="242" t="str">
        <f t="shared" si="50"/>
        <v/>
      </c>
      <c r="AM693" s="240" t="str">
        <f t="shared" si="51"/>
        <v/>
      </c>
      <c r="AN693" s="242" t="str">
        <f t="shared" si="52"/>
        <v/>
      </c>
      <c r="AO693" s="240" t="str">
        <f t="shared" si="53"/>
        <v/>
      </c>
      <c r="AP693" s="242" t="str">
        <f t="shared" si="54"/>
        <v/>
      </c>
    </row>
    <row r="694" spans="1:42" ht="23" customHeight="1">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s="81" t="str">
        <f>IF(M694="",IFERROR(VLOOKUP($U694,scriv!$C$2:$AK$802,32,FALSE),""),M694)</f>
        <v/>
      </c>
      <c r="AI694" s="81" t="str">
        <f>IF(N694="",IFERROR(VLOOKUP($U694,scriv!$C$2:$AK$802,33,FALSE),""),N694)</f>
        <v/>
      </c>
      <c r="AJ694" s="81" t="str">
        <f>IF(O694="",IFERROR(VLOOKUP($U694,scriv!$C$2:$AK$802,34,FALSE),""),O694)</f>
        <v/>
      </c>
      <c r="AK694" s="81" t="str">
        <f>IF(P694="",IFERROR(VLOOKUP($U694,scriv!$C$2:$AK$802,35,FALSE),""),P694)</f>
        <v/>
      </c>
      <c r="AL694" s="242" t="str">
        <f t="shared" si="50"/>
        <v/>
      </c>
      <c r="AM694" s="240" t="str">
        <f t="shared" si="51"/>
        <v/>
      </c>
      <c r="AN694" s="242" t="str">
        <f t="shared" si="52"/>
        <v/>
      </c>
      <c r="AO694" s="240" t="str">
        <f t="shared" si="53"/>
        <v/>
      </c>
      <c r="AP694" s="242" t="str">
        <f t="shared" si="54"/>
        <v/>
      </c>
    </row>
    <row r="695" spans="1:42" ht="23" customHeight="1">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s="81" t="str">
        <f>IF(M695="",IFERROR(VLOOKUP($U695,scriv!$C$2:$AK$802,32,FALSE),""),M695)</f>
        <v/>
      </c>
      <c r="AI695" s="81" t="str">
        <f>IF(N695="",IFERROR(VLOOKUP($U695,scriv!$C$2:$AK$802,33,FALSE),""),N695)</f>
        <v/>
      </c>
      <c r="AJ695" s="81" t="str">
        <f>IF(O695="",IFERROR(VLOOKUP($U695,scriv!$C$2:$AK$802,34,FALSE),""),O695)</f>
        <v/>
      </c>
      <c r="AK695" s="81" t="str">
        <f>IF(P695="",IFERROR(VLOOKUP($U695,scriv!$C$2:$AK$802,35,FALSE),""),P695)</f>
        <v/>
      </c>
      <c r="AL695" s="242" t="str">
        <f t="shared" si="50"/>
        <v/>
      </c>
      <c r="AM695" s="240" t="str">
        <f t="shared" si="51"/>
        <v/>
      </c>
      <c r="AN695" s="242" t="str">
        <f t="shared" si="52"/>
        <v/>
      </c>
      <c r="AO695" s="240" t="str">
        <f t="shared" si="53"/>
        <v/>
      </c>
      <c r="AP695" s="242" t="str">
        <f t="shared" si="54"/>
        <v/>
      </c>
    </row>
    <row r="696" spans="1:42" ht="23" customHeight="1">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s="81" t="str">
        <f>IF(M696="",IFERROR(VLOOKUP($U696,scriv!$C$2:$AK$802,32,FALSE),""),M696)</f>
        <v/>
      </c>
      <c r="AI696" s="81" t="str">
        <f>IF(N696="",IFERROR(VLOOKUP($U696,scriv!$C$2:$AK$802,33,FALSE),""),N696)</f>
        <v/>
      </c>
      <c r="AJ696" s="81" t="str">
        <f>IF(O696="",IFERROR(VLOOKUP($U696,scriv!$C$2:$AK$802,34,FALSE),""),O696)</f>
        <v/>
      </c>
      <c r="AK696" s="81" t="str">
        <f>IF(P696="",IFERROR(VLOOKUP($U696,scriv!$C$2:$AK$802,35,FALSE),""),P696)</f>
        <v/>
      </c>
      <c r="AL696" s="242" t="str">
        <f t="shared" si="50"/>
        <v/>
      </c>
      <c r="AM696" s="240" t="str">
        <f t="shared" si="51"/>
        <v/>
      </c>
      <c r="AN696" s="242" t="str">
        <f t="shared" si="52"/>
        <v/>
      </c>
      <c r="AO696" s="240" t="str">
        <f t="shared" si="53"/>
        <v/>
      </c>
      <c r="AP696" s="242" t="str">
        <f t="shared" si="54"/>
        <v/>
      </c>
    </row>
    <row r="697" spans="1:42" ht="23" customHeight="1">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s="81" t="str">
        <f>IF(M697="",IFERROR(VLOOKUP($U697,scriv!$C$2:$AK$802,32,FALSE),""),M697)</f>
        <v/>
      </c>
      <c r="AI697" s="81" t="str">
        <f>IF(N697="",IFERROR(VLOOKUP($U697,scriv!$C$2:$AK$802,33,FALSE),""),N697)</f>
        <v/>
      </c>
      <c r="AJ697" s="81" t="str">
        <f>IF(O697="",IFERROR(VLOOKUP($U697,scriv!$C$2:$AK$802,34,FALSE),""),O697)</f>
        <v/>
      </c>
      <c r="AK697" s="81" t="str">
        <f>IF(P697="",IFERROR(VLOOKUP($U697,scriv!$C$2:$AK$802,35,FALSE),""),P697)</f>
        <v/>
      </c>
      <c r="AL697" s="242" t="str">
        <f t="shared" si="50"/>
        <v/>
      </c>
      <c r="AM697" s="240" t="str">
        <f t="shared" si="51"/>
        <v/>
      </c>
      <c r="AN697" s="242" t="str">
        <f t="shared" si="52"/>
        <v/>
      </c>
      <c r="AO697" s="240" t="str">
        <f t="shared" si="53"/>
        <v/>
      </c>
      <c r="AP697" s="242" t="str">
        <f t="shared" si="54"/>
        <v/>
      </c>
    </row>
    <row r="698" spans="1:42" ht="23" customHeight="1">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s="81" t="str">
        <f>IF(M698="",IFERROR(VLOOKUP($U698,scriv!$C$2:$AK$802,32,FALSE),""),M698)</f>
        <v/>
      </c>
      <c r="AI698" s="81" t="str">
        <f>IF(N698="",IFERROR(VLOOKUP($U698,scriv!$C$2:$AK$802,33,FALSE),""),N698)</f>
        <v/>
      </c>
      <c r="AJ698" s="81" t="str">
        <f>IF(O698="",IFERROR(VLOOKUP($U698,scriv!$C$2:$AK$802,34,FALSE),""),O698)</f>
        <v/>
      </c>
      <c r="AK698" s="81" t="str">
        <f>IF(P698="",IFERROR(VLOOKUP($U698,scriv!$C$2:$AK$802,35,FALSE),""),P698)</f>
        <v/>
      </c>
      <c r="AL698" s="242" t="str">
        <f t="shared" si="50"/>
        <v/>
      </c>
      <c r="AM698" s="240" t="str">
        <f t="shared" si="51"/>
        <v/>
      </c>
      <c r="AN698" s="242" t="str">
        <f t="shared" si="52"/>
        <v/>
      </c>
      <c r="AO698" s="240" t="str">
        <f t="shared" si="53"/>
        <v/>
      </c>
      <c r="AP698" s="242" t="str">
        <f t="shared" si="54"/>
        <v/>
      </c>
    </row>
    <row r="699" spans="1:42" ht="23" customHeight="1">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s="81" t="str">
        <f>IF(M699="",IFERROR(VLOOKUP($U699,scriv!$C$2:$AK$802,32,FALSE),""),M699)</f>
        <v/>
      </c>
      <c r="AI699" s="81" t="str">
        <f>IF(N699="",IFERROR(VLOOKUP($U699,scriv!$C$2:$AK$802,33,FALSE),""),N699)</f>
        <v/>
      </c>
      <c r="AJ699" s="81" t="str">
        <f>IF(O699="",IFERROR(VLOOKUP($U699,scriv!$C$2:$AK$802,34,FALSE),""),O699)</f>
        <v/>
      </c>
      <c r="AK699" s="81" t="str">
        <f>IF(P699="",IFERROR(VLOOKUP($U699,scriv!$C$2:$AK$802,35,FALSE),""),P699)</f>
        <v/>
      </c>
      <c r="AL699" s="242" t="str">
        <f t="shared" si="50"/>
        <v/>
      </c>
      <c r="AM699" s="240" t="str">
        <f t="shared" si="51"/>
        <v/>
      </c>
      <c r="AN699" s="242" t="str">
        <f t="shared" si="52"/>
        <v/>
      </c>
      <c r="AO699" s="240" t="str">
        <f t="shared" si="53"/>
        <v/>
      </c>
      <c r="AP699" s="242" t="str">
        <f t="shared" si="54"/>
        <v/>
      </c>
    </row>
    <row r="700" spans="1:42" ht="23" customHeight="1">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s="81" t="str">
        <f>IF(M700="",IFERROR(VLOOKUP($U700,scriv!$C$2:$AK$802,32,FALSE),""),M700)</f>
        <v/>
      </c>
      <c r="AI700" s="81" t="str">
        <f>IF(N700="",IFERROR(VLOOKUP($U700,scriv!$C$2:$AK$802,33,FALSE),""),N700)</f>
        <v/>
      </c>
      <c r="AJ700" s="81" t="str">
        <f>IF(O700="",IFERROR(VLOOKUP($U700,scriv!$C$2:$AK$802,34,FALSE),""),O700)</f>
        <v/>
      </c>
      <c r="AK700" s="81" t="str">
        <f>IF(P700="",IFERROR(VLOOKUP($U700,scriv!$C$2:$AK$802,35,FALSE),""),P700)</f>
        <v/>
      </c>
      <c r="AL700" s="242" t="str">
        <f t="shared" si="50"/>
        <v/>
      </c>
      <c r="AM700" s="240" t="str">
        <f t="shared" si="51"/>
        <v/>
      </c>
      <c r="AN700" s="242" t="str">
        <f t="shared" si="52"/>
        <v/>
      </c>
      <c r="AO700" s="240" t="str">
        <f t="shared" si="53"/>
        <v/>
      </c>
      <c r="AP700" s="242" t="str">
        <f t="shared" si="54"/>
        <v/>
      </c>
    </row>
    <row r="701" spans="1:42" ht="23" customHeight="1">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s="81" t="str">
        <f>IF(M701="",IFERROR(VLOOKUP($U701,scriv!$C$2:$AK$802,32,FALSE),""),M701)</f>
        <v/>
      </c>
      <c r="AI701" s="81" t="str">
        <f>IF(N701="",IFERROR(VLOOKUP($U701,scriv!$C$2:$AK$802,33,FALSE),""),N701)</f>
        <v/>
      </c>
      <c r="AJ701" s="81" t="str">
        <f>IF(O701="",IFERROR(VLOOKUP($U701,scriv!$C$2:$AK$802,34,FALSE),""),O701)</f>
        <v/>
      </c>
      <c r="AK701" s="81" t="str">
        <f>IF(P701="",IFERROR(VLOOKUP($U701,scriv!$C$2:$AK$802,35,FALSE),""),P701)</f>
        <v/>
      </c>
      <c r="AL701" s="242" t="str">
        <f t="shared" si="50"/>
        <v/>
      </c>
      <c r="AM701" s="240" t="str">
        <f t="shared" si="51"/>
        <v/>
      </c>
      <c r="AN701" s="242" t="str">
        <f t="shared" si="52"/>
        <v/>
      </c>
      <c r="AO701" s="240" t="str">
        <f t="shared" si="53"/>
        <v/>
      </c>
      <c r="AP701" s="242" t="str">
        <f t="shared" si="54"/>
        <v/>
      </c>
    </row>
    <row r="702" spans="1:42" ht="23" customHeight="1">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s="81" t="str">
        <f>IF(M702="",IFERROR(VLOOKUP($U702,scriv!$C$2:$AK$802,32,FALSE),""),M702)</f>
        <v/>
      </c>
      <c r="AI702" s="81" t="str">
        <f>IF(N702="",IFERROR(VLOOKUP($U702,scriv!$C$2:$AK$802,33,FALSE),""),N702)</f>
        <v/>
      </c>
      <c r="AJ702" s="81" t="str">
        <f>IF(O702="",IFERROR(VLOOKUP($U702,scriv!$C$2:$AK$802,34,FALSE),""),O702)</f>
        <v/>
      </c>
      <c r="AK702" s="81" t="str">
        <f>IF(P702="",IFERROR(VLOOKUP($U702,scriv!$C$2:$AK$802,35,FALSE),""),P702)</f>
        <v/>
      </c>
      <c r="AL702" s="242" t="str">
        <f t="shared" si="50"/>
        <v/>
      </c>
      <c r="AM702" s="240" t="str">
        <f t="shared" si="51"/>
        <v/>
      </c>
      <c r="AN702" s="242" t="str">
        <f t="shared" si="52"/>
        <v/>
      </c>
      <c r="AO702" s="240" t="str">
        <f t="shared" si="53"/>
        <v/>
      </c>
      <c r="AP702" s="242" t="str">
        <f t="shared" si="54"/>
        <v/>
      </c>
    </row>
    <row r="703" spans="1:42" ht="23" customHeight="1">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s="81" t="str">
        <f>IF(M703="",IFERROR(VLOOKUP($U703,scriv!$C$2:$AK$802,32,FALSE),""),M703)</f>
        <v/>
      </c>
      <c r="AI703" s="81" t="str">
        <f>IF(N703="",IFERROR(VLOOKUP($U703,scriv!$C$2:$AK$802,33,FALSE),""),N703)</f>
        <v/>
      </c>
      <c r="AJ703" s="81" t="str">
        <f>IF(O703="",IFERROR(VLOOKUP($U703,scriv!$C$2:$AK$802,34,FALSE),""),O703)</f>
        <v/>
      </c>
      <c r="AK703" s="81" t="str">
        <f>IF(P703="",IFERROR(VLOOKUP($U703,scriv!$C$2:$AK$802,35,FALSE),""),P703)</f>
        <v/>
      </c>
      <c r="AL703" s="242" t="str">
        <f t="shared" si="50"/>
        <v/>
      </c>
      <c r="AM703" s="240" t="str">
        <f t="shared" si="51"/>
        <v/>
      </c>
      <c r="AN703" s="242" t="str">
        <f t="shared" si="52"/>
        <v/>
      </c>
      <c r="AO703" s="240" t="str">
        <f t="shared" si="53"/>
        <v/>
      </c>
      <c r="AP703" s="242" t="str">
        <f t="shared" si="54"/>
        <v/>
      </c>
    </row>
    <row r="704" spans="1:42" ht="23" customHeight="1">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s="81" t="str">
        <f>IF(M704="",IFERROR(VLOOKUP($U704,scriv!$C$2:$AK$802,32,FALSE),""),M704)</f>
        <v/>
      </c>
      <c r="AI704" s="81" t="str">
        <f>IF(N704="",IFERROR(VLOOKUP($U704,scriv!$C$2:$AK$802,33,FALSE),""),N704)</f>
        <v/>
      </c>
      <c r="AJ704" s="81" t="str">
        <f>IF(O704="",IFERROR(VLOOKUP($U704,scriv!$C$2:$AK$802,34,FALSE),""),O704)</f>
        <v/>
      </c>
      <c r="AK704" s="81" t="str">
        <f>IF(P704="",IFERROR(VLOOKUP($U704,scriv!$C$2:$AK$802,35,FALSE),""),P704)</f>
        <v/>
      </c>
      <c r="AL704" s="242" t="str">
        <f t="shared" si="50"/>
        <v/>
      </c>
      <c r="AM704" s="240" t="str">
        <f t="shared" si="51"/>
        <v/>
      </c>
      <c r="AN704" s="242" t="str">
        <f t="shared" si="52"/>
        <v/>
      </c>
      <c r="AO704" s="240" t="str">
        <f t="shared" si="53"/>
        <v/>
      </c>
      <c r="AP704" s="242" t="str">
        <f t="shared" si="54"/>
        <v/>
      </c>
    </row>
    <row r="705" spans="1:42" ht="23" customHeight="1">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s="81" t="str">
        <f>IF(M705="",IFERROR(VLOOKUP($U705,scriv!$C$2:$AK$802,32,FALSE),""),M705)</f>
        <v/>
      </c>
      <c r="AI705" s="81" t="str">
        <f>IF(N705="",IFERROR(VLOOKUP($U705,scriv!$C$2:$AK$802,33,FALSE),""),N705)</f>
        <v/>
      </c>
      <c r="AJ705" s="81" t="str">
        <f>IF(O705="",IFERROR(VLOOKUP($U705,scriv!$C$2:$AK$802,34,FALSE),""),O705)</f>
        <v/>
      </c>
      <c r="AK705" s="81" t="str">
        <f>IF(P705="",IFERROR(VLOOKUP($U705,scriv!$C$2:$AK$802,35,FALSE),""),P705)</f>
        <v/>
      </c>
      <c r="AL705" s="242" t="str">
        <f t="shared" si="50"/>
        <v/>
      </c>
      <c r="AM705" s="240" t="str">
        <f t="shared" si="51"/>
        <v/>
      </c>
      <c r="AN705" s="242" t="str">
        <f t="shared" si="52"/>
        <v/>
      </c>
      <c r="AO705" s="240" t="str">
        <f t="shared" si="53"/>
        <v/>
      </c>
      <c r="AP705" s="242" t="str">
        <f t="shared" si="54"/>
        <v/>
      </c>
    </row>
    <row r="706" spans="1:42" ht="23" customHeight="1">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s="81" t="str">
        <f>IF(M706="",IFERROR(VLOOKUP($U706,scriv!$C$2:$AK$802,32,FALSE),""),M706)</f>
        <v/>
      </c>
      <c r="AI706" s="81" t="str">
        <f>IF(N706="",IFERROR(VLOOKUP($U706,scriv!$C$2:$AK$802,33,FALSE),""),N706)</f>
        <v/>
      </c>
      <c r="AJ706" s="81" t="str">
        <f>IF(O706="",IFERROR(VLOOKUP($U706,scriv!$C$2:$AK$802,34,FALSE),""),O706)</f>
        <v/>
      </c>
      <c r="AK706" s="81" t="str">
        <f>IF(P706="",IFERROR(VLOOKUP($U706,scriv!$C$2:$AK$802,35,FALSE),""),P706)</f>
        <v/>
      </c>
      <c r="AL706" s="242" t="str">
        <f t="shared" si="50"/>
        <v/>
      </c>
      <c r="AM706" s="240" t="str">
        <f t="shared" si="51"/>
        <v/>
      </c>
      <c r="AN706" s="242" t="str">
        <f t="shared" si="52"/>
        <v/>
      </c>
      <c r="AO706" s="240" t="str">
        <f t="shared" si="53"/>
        <v/>
      </c>
      <c r="AP706" s="242" t="str">
        <f t="shared" si="54"/>
        <v/>
      </c>
    </row>
    <row r="707" spans="1:42" ht="23" customHeight="1">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s="81" t="str">
        <f>IF(M707="",IFERROR(VLOOKUP($U707,scriv!$C$2:$AK$802,32,FALSE),""),M707)</f>
        <v/>
      </c>
      <c r="AI707" s="81" t="str">
        <f>IF(N707="",IFERROR(VLOOKUP($U707,scriv!$C$2:$AK$802,33,FALSE),""),N707)</f>
        <v/>
      </c>
      <c r="AJ707" s="81" t="str">
        <f>IF(O707="",IFERROR(VLOOKUP($U707,scriv!$C$2:$AK$802,34,FALSE),""),O707)</f>
        <v/>
      </c>
      <c r="AK707" s="81" t="str">
        <f>IF(P707="",IFERROR(VLOOKUP($U707,scriv!$C$2:$AK$802,35,FALSE),""),P707)</f>
        <v/>
      </c>
      <c r="AL707" s="242" t="str">
        <f t="shared" si="50"/>
        <v/>
      </c>
      <c r="AM707" s="240" t="str">
        <f t="shared" si="51"/>
        <v/>
      </c>
      <c r="AN707" s="242" t="str">
        <f t="shared" si="52"/>
        <v/>
      </c>
      <c r="AO707" s="240" t="str">
        <f t="shared" si="53"/>
        <v/>
      </c>
      <c r="AP707" s="242" t="str">
        <f t="shared" si="54"/>
        <v/>
      </c>
    </row>
    <row r="708" spans="1:42" ht="23" customHeight="1">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s="81" t="str">
        <f>IF(M708="",IFERROR(VLOOKUP($U708,scriv!$C$2:$AK$802,32,FALSE),""),M708)</f>
        <v/>
      </c>
      <c r="AI708" s="81" t="str">
        <f>IF(N708="",IFERROR(VLOOKUP($U708,scriv!$C$2:$AK$802,33,FALSE),""),N708)</f>
        <v/>
      </c>
      <c r="AJ708" s="81" t="str">
        <f>IF(O708="",IFERROR(VLOOKUP($U708,scriv!$C$2:$AK$802,34,FALSE),""),O708)</f>
        <v/>
      </c>
      <c r="AK708" s="81" t="str">
        <f>IF(P708="",IFERROR(VLOOKUP($U708,scriv!$C$2:$AK$802,35,FALSE),""),P708)</f>
        <v/>
      </c>
      <c r="AL708" s="242" t="str">
        <f t="shared" si="50"/>
        <v/>
      </c>
      <c r="AM708" s="240" t="str">
        <f t="shared" si="51"/>
        <v/>
      </c>
      <c r="AN708" s="242" t="str">
        <f t="shared" si="52"/>
        <v/>
      </c>
      <c r="AO708" s="240" t="str">
        <f t="shared" si="53"/>
        <v/>
      </c>
      <c r="AP708" s="242" t="str">
        <f t="shared" si="54"/>
        <v/>
      </c>
    </row>
    <row r="709" spans="1:42" ht="23" customHeight="1">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s="81" t="str">
        <f>IF(M709="",IFERROR(VLOOKUP($U709,scriv!$C$2:$AK$802,32,FALSE),""),M709)</f>
        <v/>
      </c>
      <c r="AI709" s="81" t="str">
        <f>IF(N709="",IFERROR(VLOOKUP($U709,scriv!$C$2:$AK$802,33,FALSE),""),N709)</f>
        <v/>
      </c>
      <c r="AJ709" s="81" t="str">
        <f>IF(O709="",IFERROR(VLOOKUP($U709,scriv!$C$2:$AK$802,34,FALSE),""),O709)</f>
        <v/>
      </c>
      <c r="AK709" s="81" t="str">
        <f>IF(P709="",IFERROR(VLOOKUP($U709,scriv!$C$2:$AK$802,35,FALSE),""),P709)</f>
        <v/>
      </c>
      <c r="AL709" s="242" t="str">
        <f t="shared" ref="AL709:AL772" si="55">SUBSTITUTE(SUBSTITUTE(SUBSTITUTE(SUBSTITUTE(SUBSTITUTE(SUBSTITUTE(SUBSTITUTE(SUBSTITUTE(SUBSTITUTE(SUBSTITUTE(SUBSTITUTE(SUBSTITUTE(
C709,
":",""),
".",""),
"/",""),
"|",""),
",",""),
" ",""),
"'",""),
"(",""),
")",""),
"&amp;",""),
"!",""),
"?","")</f>
        <v/>
      </c>
      <c r="AM709" s="240" t="str">
        <f t="shared" ref="AM709:AM772" si="56">SUBSTITUTE(SUBSTITUTE(SUBSTITUTE(SUBSTITUTE(SUBSTITUTE(SUBSTITUTE(SUBSTITUTE(SUBSTITUTE(SUBSTITUTE(SUBSTITUTE(SUBSTITUTE(SUBSTITUTE(
U709,
":",""),
".",""),
"/",""),
"|",""),
",",""),
" ",""),
"'",""),
"(",""),
")",""),
"&amp;",""),
"!",""),
"?","")</f>
        <v/>
      </c>
      <c r="AN709" s="242" t="str">
        <f t="shared" ref="AN709:AN772" si="57">IF(G709&lt;&gt;"",SUBSTITUTE(SUBSTITUTE(SUBSTITUTE(SUBSTITUTE(SUBSTITUTE(SUBSTITUTE(SUBSTITUTE(SUBSTITUTE(SUBSTITUTE(SUBSTITUTE(SUBSTITUTE(SUBSTITUTE(
G709,
":",""),
".",""),
"/",""),
"|",""),
",",""),
" ",""),
"'",""),
"(",""),
")",""),
"&amp;",""),
"!",""),
"?",""),
IF(H709&lt;&gt;"",AM709,""))</f>
        <v/>
      </c>
      <c r="AO709" s="240" t="str">
        <f t="shared" ref="AO709:AO772" si="58">SUBSTITUTE(SUBSTITUTE(SUBSTITUTE(SUBSTITUTE(SUBSTITUTE(SUBSTITUTE(SUBSTITUTE(SUBSTITUTE(SUBSTITUTE(SUBSTITUTE(SUBSTITUTE(SUBSTITUTE(
H709,
":",""),
".",""),
"/",""),
"|",""),
",",""),
" ",""),
"'",""),
"(",""),
")",""),
"&amp;",""),
"!",""),
"?","")</f>
        <v/>
      </c>
      <c r="AP709" s="242" t="str">
        <f t="shared" ref="AP709:AP772" si="59">SUBSTITUTE(SUBSTITUTE(SUBSTITUTE(SUBSTITUTE(SUBSTITUTE(SUBSTITUTE(SUBSTITUTE(SUBSTITUTE(SUBSTITUTE(SUBSTITUTE(SUBSTITUTE(
F709,
":",""),
".",""),
"/",""),
"|",""),
",",""),
"'",""),
"(",""),
")",""),
"&amp;",""),
"!",""),
"?","")</f>
        <v/>
      </c>
    </row>
    <row r="710" spans="1:42" ht="23" customHeight="1">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s="81" t="str">
        <f>IF(M710="",IFERROR(VLOOKUP($U710,scriv!$C$2:$AK$802,32,FALSE),""),M710)</f>
        <v/>
      </c>
      <c r="AI710" s="81" t="str">
        <f>IF(N710="",IFERROR(VLOOKUP($U710,scriv!$C$2:$AK$802,33,FALSE),""),N710)</f>
        <v/>
      </c>
      <c r="AJ710" s="81" t="str">
        <f>IF(O710="",IFERROR(VLOOKUP($U710,scriv!$C$2:$AK$802,34,FALSE),""),O710)</f>
        <v/>
      </c>
      <c r="AK710" s="81" t="str">
        <f>IF(P710="",IFERROR(VLOOKUP($U710,scriv!$C$2:$AK$802,35,FALSE),""),P710)</f>
        <v/>
      </c>
      <c r="AL710" s="242" t="str">
        <f t="shared" si="55"/>
        <v/>
      </c>
      <c r="AM710" s="240" t="str">
        <f t="shared" si="56"/>
        <v/>
      </c>
      <c r="AN710" s="242" t="str">
        <f t="shared" si="57"/>
        <v/>
      </c>
      <c r="AO710" s="240" t="str">
        <f t="shared" si="58"/>
        <v/>
      </c>
      <c r="AP710" s="242" t="str">
        <f t="shared" si="59"/>
        <v/>
      </c>
    </row>
    <row r="711" spans="1:42" ht="23" customHeight="1">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s="81" t="str">
        <f>IF(M711="",IFERROR(VLOOKUP($U711,scriv!$C$2:$AK$802,32,FALSE),""),M711)</f>
        <v/>
      </c>
      <c r="AI711" s="81" t="str">
        <f>IF(N711="",IFERROR(VLOOKUP($U711,scriv!$C$2:$AK$802,33,FALSE),""),N711)</f>
        <v/>
      </c>
      <c r="AJ711" s="81" t="str">
        <f>IF(O711="",IFERROR(VLOOKUP($U711,scriv!$C$2:$AK$802,34,FALSE),""),O711)</f>
        <v/>
      </c>
      <c r="AK711" s="81" t="str">
        <f>IF(P711="",IFERROR(VLOOKUP($U711,scriv!$C$2:$AK$802,35,FALSE),""),P711)</f>
        <v/>
      </c>
      <c r="AL711" s="242" t="str">
        <f t="shared" si="55"/>
        <v/>
      </c>
      <c r="AM711" s="240" t="str">
        <f t="shared" si="56"/>
        <v/>
      </c>
      <c r="AN711" s="242" t="str">
        <f t="shared" si="57"/>
        <v/>
      </c>
      <c r="AO711" s="240" t="str">
        <f t="shared" si="58"/>
        <v/>
      </c>
      <c r="AP711" s="242" t="str">
        <f t="shared" si="59"/>
        <v/>
      </c>
    </row>
    <row r="712" spans="1:42" ht="23" customHeight="1">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s="81" t="str">
        <f>IF(M712="",IFERROR(VLOOKUP($U712,scriv!$C$2:$AK$802,32,FALSE),""),M712)</f>
        <v/>
      </c>
      <c r="AI712" s="81" t="str">
        <f>IF(N712="",IFERROR(VLOOKUP($U712,scriv!$C$2:$AK$802,33,FALSE),""),N712)</f>
        <v/>
      </c>
      <c r="AJ712" s="81" t="str">
        <f>IF(O712="",IFERROR(VLOOKUP($U712,scriv!$C$2:$AK$802,34,FALSE),""),O712)</f>
        <v/>
      </c>
      <c r="AK712" s="81" t="str">
        <f>IF(P712="",IFERROR(VLOOKUP($U712,scriv!$C$2:$AK$802,35,FALSE),""),P712)</f>
        <v/>
      </c>
      <c r="AL712" s="242" t="str">
        <f t="shared" si="55"/>
        <v/>
      </c>
      <c r="AM712" s="240" t="str">
        <f t="shared" si="56"/>
        <v/>
      </c>
      <c r="AN712" s="242" t="str">
        <f t="shared" si="57"/>
        <v/>
      </c>
      <c r="AO712" s="240" t="str">
        <f t="shared" si="58"/>
        <v/>
      </c>
      <c r="AP712" s="242" t="str">
        <f t="shared" si="59"/>
        <v/>
      </c>
    </row>
    <row r="713" spans="1:42" ht="23" customHeight="1">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s="81" t="str">
        <f>IF(M713="",IFERROR(VLOOKUP($U713,scriv!$C$2:$AK$802,32,FALSE),""),M713)</f>
        <v/>
      </c>
      <c r="AI713" s="81" t="str">
        <f>IF(N713="",IFERROR(VLOOKUP($U713,scriv!$C$2:$AK$802,33,FALSE),""),N713)</f>
        <v/>
      </c>
      <c r="AJ713" s="81" t="str">
        <f>IF(O713="",IFERROR(VLOOKUP($U713,scriv!$C$2:$AK$802,34,FALSE),""),O713)</f>
        <v/>
      </c>
      <c r="AK713" s="81" t="str">
        <f>IF(P713="",IFERROR(VLOOKUP($U713,scriv!$C$2:$AK$802,35,FALSE),""),P713)</f>
        <v/>
      </c>
      <c r="AL713" s="242" t="str">
        <f t="shared" si="55"/>
        <v/>
      </c>
      <c r="AM713" s="240" t="str">
        <f t="shared" si="56"/>
        <v/>
      </c>
      <c r="AN713" s="242" t="str">
        <f t="shared" si="57"/>
        <v/>
      </c>
      <c r="AO713" s="240" t="str">
        <f t="shared" si="58"/>
        <v/>
      </c>
      <c r="AP713" s="242" t="str">
        <f t="shared" si="59"/>
        <v/>
      </c>
    </row>
    <row r="714" spans="1:42" ht="23" customHeight="1">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s="81" t="str">
        <f>IF(M714="",IFERROR(VLOOKUP($U714,scriv!$C$2:$AK$802,32,FALSE),""),M714)</f>
        <v/>
      </c>
      <c r="AI714" s="81" t="str">
        <f>IF(N714="",IFERROR(VLOOKUP($U714,scriv!$C$2:$AK$802,33,FALSE),""),N714)</f>
        <v/>
      </c>
      <c r="AJ714" s="81" t="str">
        <f>IF(O714="",IFERROR(VLOOKUP($U714,scriv!$C$2:$AK$802,34,FALSE),""),O714)</f>
        <v/>
      </c>
      <c r="AK714" s="81" t="str">
        <f>IF(P714="",IFERROR(VLOOKUP($U714,scriv!$C$2:$AK$802,35,FALSE),""),P714)</f>
        <v/>
      </c>
      <c r="AL714" s="242" t="str">
        <f t="shared" si="55"/>
        <v/>
      </c>
      <c r="AM714" s="240" t="str">
        <f t="shared" si="56"/>
        <v/>
      </c>
      <c r="AN714" s="242" t="str">
        <f t="shared" si="57"/>
        <v/>
      </c>
      <c r="AO714" s="240" t="str">
        <f t="shared" si="58"/>
        <v/>
      </c>
      <c r="AP714" s="242" t="str">
        <f t="shared" si="59"/>
        <v/>
      </c>
    </row>
    <row r="715" spans="1:42" ht="23" customHeight="1">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s="81" t="str">
        <f>IF(M715="",IFERROR(VLOOKUP($U715,scriv!$C$2:$AK$802,32,FALSE),""),M715)</f>
        <v/>
      </c>
      <c r="AI715" s="81" t="str">
        <f>IF(N715="",IFERROR(VLOOKUP($U715,scriv!$C$2:$AK$802,33,FALSE),""),N715)</f>
        <v/>
      </c>
      <c r="AJ715" s="81" t="str">
        <f>IF(O715="",IFERROR(VLOOKUP($U715,scriv!$C$2:$AK$802,34,FALSE),""),O715)</f>
        <v/>
      </c>
      <c r="AK715" s="81" t="str">
        <f>IF(P715="",IFERROR(VLOOKUP($U715,scriv!$C$2:$AK$802,35,FALSE),""),P715)</f>
        <v/>
      </c>
      <c r="AL715" s="242" t="str">
        <f t="shared" si="55"/>
        <v/>
      </c>
      <c r="AM715" s="240" t="str">
        <f t="shared" si="56"/>
        <v/>
      </c>
      <c r="AN715" s="242" t="str">
        <f t="shared" si="57"/>
        <v/>
      </c>
      <c r="AO715" s="240" t="str">
        <f t="shared" si="58"/>
        <v/>
      </c>
      <c r="AP715" s="242" t="str">
        <f t="shared" si="59"/>
        <v/>
      </c>
    </row>
    <row r="716" spans="1:42" ht="23" customHeight="1">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s="81" t="str">
        <f>IF(M716="",IFERROR(VLOOKUP($U716,scriv!$C$2:$AK$802,32,FALSE),""),M716)</f>
        <v/>
      </c>
      <c r="AI716" s="81" t="str">
        <f>IF(N716="",IFERROR(VLOOKUP($U716,scriv!$C$2:$AK$802,33,FALSE),""),N716)</f>
        <v/>
      </c>
      <c r="AJ716" s="81" t="str">
        <f>IF(O716="",IFERROR(VLOOKUP($U716,scriv!$C$2:$AK$802,34,FALSE),""),O716)</f>
        <v/>
      </c>
      <c r="AK716" s="81" t="str">
        <f>IF(P716="",IFERROR(VLOOKUP($U716,scriv!$C$2:$AK$802,35,FALSE),""),P716)</f>
        <v/>
      </c>
      <c r="AL716" s="242" t="str">
        <f t="shared" si="55"/>
        <v/>
      </c>
      <c r="AM716" s="240" t="str">
        <f t="shared" si="56"/>
        <v/>
      </c>
      <c r="AN716" s="242" t="str">
        <f t="shared" si="57"/>
        <v/>
      </c>
      <c r="AO716" s="240" t="str">
        <f t="shared" si="58"/>
        <v/>
      </c>
      <c r="AP716" s="242" t="str">
        <f t="shared" si="59"/>
        <v/>
      </c>
    </row>
    <row r="717" spans="1:42" ht="23" customHeight="1">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s="81" t="str">
        <f>IF(M717="",IFERROR(VLOOKUP($U717,scriv!$C$2:$AK$802,32,FALSE),""),M717)</f>
        <v/>
      </c>
      <c r="AI717" s="81" t="str">
        <f>IF(N717="",IFERROR(VLOOKUP($U717,scriv!$C$2:$AK$802,33,FALSE),""),N717)</f>
        <v/>
      </c>
      <c r="AJ717" s="81" t="str">
        <f>IF(O717="",IFERROR(VLOOKUP($U717,scriv!$C$2:$AK$802,34,FALSE),""),O717)</f>
        <v/>
      </c>
      <c r="AK717" s="81" t="str">
        <f>IF(P717="",IFERROR(VLOOKUP($U717,scriv!$C$2:$AK$802,35,FALSE),""),P717)</f>
        <v/>
      </c>
      <c r="AL717" s="242" t="str">
        <f t="shared" si="55"/>
        <v/>
      </c>
      <c r="AM717" s="240" t="str">
        <f t="shared" si="56"/>
        <v/>
      </c>
      <c r="AN717" s="242" t="str">
        <f t="shared" si="57"/>
        <v/>
      </c>
      <c r="AO717" s="240" t="str">
        <f t="shared" si="58"/>
        <v/>
      </c>
      <c r="AP717" s="242" t="str">
        <f t="shared" si="59"/>
        <v/>
      </c>
    </row>
    <row r="718" spans="1:42" ht="23" customHeight="1">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s="81" t="str">
        <f>IF(M718="",IFERROR(VLOOKUP($U718,scriv!$C$2:$AK$802,32,FALSE),""),M718)</f>
        <v/>
      </c>
      <c r="AI718" s="81" t="str">
        <f>IF(N718="",IFERROR(VLOOKUP($U718,scriv!$C$2:$AK$802,33,FALSE),""),N718)</f>
        <v/>
      </c>
      <c r="AJ718" s="81" t="str">
        <f>IF(O718="",IFERROR(VLOOKUP($U718,scriv!$C$2:$AK$802,34,FALSE),""),O718)</f>
        <v/>
      </c>
      <c r="AK718" s="81" t="str">
        <f>IF(P718="",IFERROR(VLOOKUP($U718,scriv!$C$2:$AK$802,35,FALSE),""),P718)</f>
        <v/>
      </c>
      <c r="AL718" s="242" t="str">
        <f t="shared" si="55"/>
        <v/>
      </c>
      <c r="AM718" s="240" t="str">
        <f t="shared" si="56"/>
        <v/>
      </c>
      <c r="AN718" s="242" t="str">
        <f t="shared" si="57"/>
        <v/>
      </c>
      <c r="AO718" s="240" t="str">
        <f t="shared" si="58"/>
        <v/>
      </c>
      <c r="AP718" s="242" t="str">
        <f t="shared" si="59"/>
        <v/>
      </c>
    </row>
    <row r="719" spans="1:42" ht="23" customHeight="1">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s="81" t="str">
        <f>IF(M719="",IFERROR(VLOOKUP($U719,scriv!$C$2:$AK$802,32,FALSE),""),M719)</f>
        <v/>
      </c>
      <c r="AI719" s="81" t="str">
        <f>IF(N719="",IFERROR(VLOOKUP($U719,scriv!$C$2:$AK$802,33,FALSE),""),N719)</f>
        <v/>
      </c>
      <c r="AJ719" s="81" t="str">
        <f>IF(O719="",IFERROR(VLOOKUP($U719,scriv!$C$2:$AK$802,34,FALSE),""),O719)</f>
        <v/>
      </c>
      <c r="AK719" s="81" t="str">
        <f>IF(P719="",IFERROR(VLOOKUP($U719,scriv!$C$2:$AK$802,35,FALSE),""),P719)</f>
        <v/>
      </c>
      <c r="AL719" s="242" t="str">
        <f t="shared" si="55"/>
        <v/>
      </c>
      <c r="AM719" s="240" t="str">
        <f t="shared" si="56"/>
        <v/>
      </c>
      <c r="AN719" s="242" t="str">
        <f t="shared" si="57"/>
        <v/>
      </c>
      <c r="AO719" s="240" t="str">
        <f t="shared" si="58"/>
        <v/>
      </c>
      <c r="AP719" s="242" t="str">
        <f t="shared" si="59"/>
        <v/>
      </c>
    </row>
    <row r="720" spans="1:42" ht="23" customHeight="1">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s="81" t="str">
        <f>IF(M720="",IFERROR(VLOOKUP($U720,scriv!$C$2:$AK$802,32,FALSE),""),M720)</f>
        <v/>
      </c>
      <c r="AI720" s="81" t="str">
        <f>IF(N720="",IFERROR(VLOOKUP($U720,scriv!$C$2:$AK$802,33,FALSE),""),N720)</f>
        <v/>
      </c>
      <c r="AJ720" s="81" t="str">
        <f>IF(O720="",IFERROR(VLOOKUP($U720,scriv!$C$2:$AK$802,34,FALSE),""),O720)</f>
        <v/>
      </c>
      <c r="AK720" s="81" t="str">
        <f>IF(P720="",IFERROR(VLOOKUP($U720,scriv!$C$2:$AK$802,35,FALSE),""),P720)</f>
        <v/>
      </c>
      <c r="AL720" s="242" t="str">
        <f t="shared" si="55"/>
        <v/>
      </c>
      <c r="AM720" s="240" t="str">
        <f t="shared" si="56"/>
        <v/>
      </c>
      <c r="AN720" s="242" t="str">
        <f t="shared" si="57"/>
        <v/>
      </c>
      <c r="AO720" s="240" t="str">
        <f t="shared" si="58"/>
        <v/>
      </c>
      <c r="AP720" s="242" t="str">
        <f t="shared" si="59"/>
        <v/>
      </c>
    </row>
    <row r="721" spans="1:42" ht="23" customHeight="1">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s="81" t="str">
        <f>IF(M721="",IFERROR(VLOOKUP($U721,scriv!$C$2:$AK$802,32,FALSE),""),M721)</f>
        <v/>
      </c>
      <c r="AI721" s="81" t="str">
        <f>IF(N721="",IFERROR(VLOOKUP($U721,scriv!$C$2:$AK$802,33,FALSE),""),N721)</f>
        <v/>
      </c>
      <c r="AJ721" s="81" t="str">
        <f>IF(O721="",IFERROR(VLOOKUP($U721,scriv!$C$2:$AK$802,34,FALSE),""),O721)</f>
        <v/>
      </c>
      <c r="AK721" s="81" t="str">
        <f>IF(P721="",IFERROR(VLOOKUP($U721,scriv!$C$2:$AK$802,35,FALSE),""),P721)</f>
        <v/>
      </c>
      <c r="AL721" s="242" t="str">
        <f t="shared" si="55"/>
        <v/>
      </c>
      <c r="AM721" s="240" t="str">
        <f t="shared" si="56"/>
        <v/>
      </c>
      <c r="AN721" s="242" t="str">
        <f t="shared" si="57"/>
        <v/>
      </c>
      <c r="AO721" s="240" t="str">
        <f t="shared" si="58"/>
        <v/>
      </c>
      <c r="AP721" s="242" t="str">
        <f t="shared" si="59"/>
        <v/>
      </c>
    </row>
    <row r="722" spans="1:42" ht="23" customHeight="1">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s="81" t="str">
        <f>IF(M722="",IFERROR(VLOOKUP($U722,scriv!$C$2:$AK$802,32,FALSE),""),M722)</f>
        <v/>
      </c>
      <c r="AI722" s="81" t="str">
        <f>IF(N722="",IFERROR(VLOOKUP($U722,scriv!$C$2:$AK$802,33,FALSE),""),N722)</f>
        <v/>
      </c>
      <c r="AJ722" s="81" t="str">
        <f>IF(O722="",IFERROR(VLOOKUP($U722,scriv!$C$2:$AK$802,34,FALSE),""),O722)</f>
        <v/>
      </c>
      <c r="AK722" s="81" t="str">
        <f>IF(P722="",IFERROR(VLOOKUP($U722,scriv!$C$2:$AK$802,35,FALSE),""),P722)</f>
        <v/>
      </c>
      <c r="AL722" s="242" t="str">
        <f t="shared" si="55"/>
        <v/>
      </c>
      <c r="AM722" s="240" t="str">
        <f t="shared" si="56"/>
        <v/>
      </c>
      <c r="AN722" s="242" t="str">
        <f t="shared" si="57"/>
        <v/>
      </c>
      <c r="AO722" s="240" t="str">
        <f t="shared" si="58"/>
        <v/>
      </c>
      <c r="AP722" s="242" t="str">
        <f t="shared" si="59"/>
        <v/>
      </c>
    </row>
    <row r="723" spans="1:42" ht="23" customHeight="1">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s="81" t="str">
        <f>IF(M723="",IFERROR(VLOOKUP($U723,scriv!$C$2:$AK$802,32,FALSE),""),M723)</f>
        <v/>
      </c>
      <c r="AI723" s="81" t="str">
        <f>IF(N723="",IFERROR(VLOOKUP($U723,scriv!$C$2:$AK$802,33,FALSE),""),N723)</f>
        <v/>
      </c>
      <c r="AJ723" s="81" t="str">
        <f>IF(O723="",IFERROR(VLOOKUP($U723,scriv!$C$2:$AK$802,34,FALSE),""),O723)</f>
        <v/>
      </c>
      <c r="AK723" s="81" t="str">
        <f>IF(P723="",IFERROR(VLOOKUP($U723,scriv!$C$2:$AK$802,35,FALSE),""),P723)</f>
        <v/>
      </c>
      <c r="AL723" s="242" t="str">
        <f t="shared" si="55"/>
        <v/>
      </c>
      <c r="AM723" s="240" t="str">
        <f t="shared" si="56"/>
        <v/>
      </c>
      <c r="AN723" s="242" t="str">
        <f t="shared" si="57"/>
        <v/>
      </c>
      <c r="AO723" s="240" t="str">
        <f t="shared" si="58"/>
        <v/>
      </c>
      <c r="AP723" s="242" t="str">
        <f t="shared" si="59"/>
        <v/>
      </c>
    </row>
    <row r="724" spans="1:42" ht="23" customHeight="1">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s="81" t="str">
        <f>IF(M724="",IFERROR(VLOOKUP($U724,scriv!$C$2:$AK$802,32,FALSE),""),M724)</f>
        <v/>
      </c>
      <c r="AI724" s="81" t="str">
        <f>IF(N724="",IFERROR(VLOOKUP($U724,scriv!$C$2:$AK$802,33,FALSE),""),N724)</f>
        <v/>
      </c>
      <c r="AJ724" s="81" t="str">
        <f>IF(O724="",IFERROR(VLOOKUP($U724,scriv!$C$2:$AK$802,34,FALSE),""),O724)</f>
        <v/>
      </c>
      <c r="AK724" s="81" t="str">
        <f>IF(P724="",IFERROR(VLOOKUP($U724,scriv!$C$2:$AK$802,35,FALSE),""),P724)</f>
        <v/>
      </c>
      <c r="AL724" s="242" t="str">
        <f t="shared" si="55"/>
        <v/>
      </c>
      <c r="AM724" s="240" t="str">
        <f t="shared" si="56"/>
        <v/>
      </c>
      <c r="AN724" s="242" t="str">
        <f t="shared" si="57"/>
        <v/>
      </c>
      <c r="AO724" s="240" t="str">
        <f t="shared" si="58"/>
        <v/>
      </c>
      <c r="AP724" s="242" t="str">
        <f t="shared" si="59"/>
        <v/>
      </c>
    </row>
    <row r="725" spans="1:42" ht="23" customHeight="1">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s="81" t="str">
        <f>IF(M725="",IFERROR(VLOOKUP($U725,scriv!$C$2:$AK$802,32,FALSE),""),M725)</f>
        <v/>
      </c>
      <c r="AI725" s="81" t="str">
        <f>IF(N725="",IFERROR(VLOOKUP($U725,scriv!$C$2:$AK$802,33,FALSE),""),N725)</f>
        <v/>
      </c>
      <c r="AJ725" s="81" t="str">
        <f>IF(O725="",IFERROR(VLOOKUP($U725,scriv!$C$2:$AK$802,34,FALSE),""),O725)</f>
        <v/>
      </c>
      <c r="AK725" s="81" t="str">
        <f>IF(P725="",IFERROR(VLOOKUP($U725,scriv!$C$2:$AK$802,35,FALSE),""),P725)</f>
        <v/>
      </c>
      <c r="AL725" s="242" t="str">
        <f t="shared" si="55"/>
        <v/>
      </c>
      <c r="AM725" s="240" t="str">
        <f t="shared" si="56"/>
        <v/>
      </c>
      <c r="AN725" s="242" t="str">
        <f t="shared" si="57"/>
        <v/>
      </c>
      <c r="AO725" s="240" t="str">
        <f t="shared" si="58"/>
        <v/>
      </c>
      <c r="AP725" s="242" t="str">
        <f t="shared" si="59"/>
        <v/>
      </c>
    </row>
    <row r="726" spans="1:42" ht="23" customHeight="1">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s="81" t="str">
        <f>IF(M726="",IFERROR(VLOOKUP($U726,scriv!$C$2:$AK$802,32,FALSE),""),M726)</f>
        <v/>
      </c>
      <c r="AI726" s="81" t="str">
        <f>IF(N726="",IFERROR(VLOOKUP($U726,scriv!$C$2:$AK$802,33,FALSE),""),N726)</f>
        <v/>
      </c>
      <c r="AJ726" s="81" t="str">
        <f>IF(O726="",IFERROR(VLOOKUP($U726,scriv!$C$2:$AK$802,34,FALSE),""),O726)</f>
        <v/>
      </c>
      <c r="AK726" s="81" t="str">
        <f>IF(P726="",IFERROR(VLOOKUP($U726,scriv!$C$2:$AK$802,35,FALSE),""),P726)</f>
        <v/>
      </c>
      <c r="AL726" s="242" t="str">
        <f t="shared" si="55"/>
        <v/>
      </c>
      <c r="AM726" s="240" t="str">
        <f t="shared" si="56"/>
        <v/>
      </c>
      <c r="AN726" s="242" t="str">
        <f t="shared" si="57"/>
        <v/>
      </c>
      <c r="AO726" s="240" t="str">
        <f t="shared" si="58"/>
        <v/>
      </c>
      <c r="AP726" s="242" t="str">
        <f t="shared" si="59"/>
        <v/>
      </c>
    </row>
    <row r="727" spans="1:42" ht="23" customHeight="1">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s="81" t="str">
        <f>IF(M727="",IFERROR(VLOOKUP($U727,scriv!$C$2:$AK$802,32,FALSE),""),M727)</f>
        <v/>
      </c>
      <c r="AI727" s="81" t="str">
        <f>IF(N727="",IFERROR(VLOOKUP($U727,scriv!$C$2:$AK$802,33,FALSE),""),N727)</f>
        <v/>
      </c>
      <c r="AJ727" s="81" t="str">
        <f>IF(O727="",IFERROR(VLOOKUP($U727,scriv!$C$2:$AK$802,34,FALSE),""),O727)</f>
        <v/>
      </c>
      <c r="AK727" s="81" t="str">
        <f>IF(P727="",IFERROR(VLOOKUP($U727,scriv!$C$2:$AK$802,35,FALSE),""),P727)</f>
        <v/>
      </c>
      <c r="AL727" s="242" t="str">
        <f t="shared" si="55"/>
        <v/>
      </c>
      <c r="AM727" s="240" t="str">
        <f t="shared" si="56"/>
        <v/>
      </c>
      <c r="AN727" s="242" t="str">
        <f t="shared" si="57"/>
        <v/>
      </c>
      <c r="AO727" s="240" t="str">
        <f t="shared" si="58"/>
        <v/>
      </c>
      <c r="AP727" s="242" t="str">
        <f t="shared" si="59"/>
        <v/>
      </c>
    </row>
    <row r="728" spans="1:42" ht="23" customHeight="1">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s="81" t="str">
        <f>IF(M728="",IFERROR(VLOOKUP($U728,scriv!$C$2:$AK$802,32,FALSE),""),M728)</f>
        <v/>
      </c>
      <c r="AI728" s="81" t="str">
        <f>IF(N728="",IFERROR(VLOOKUP($U728,scriv!$C$2:$AK$802,33,FALSE),""),N728)</f>
        <v/>
      </c>
      <c r="AJ728" s="81" t="str">
        <f>IF(O728="",IFERROR(VLOOKUP($U728,scriv!$C$2:$AK$802,34,FALSE),""),O728)</f>
        <v/>
      </c>
      <c r="AK728" s="81" t="str">
        <f>IF(P728="",IFERROR(VLOOKUP($U728,scriv!$C$2:$AK$802,35,FALSE),""),P728)</f>
        <v/>
      </c>
      <c r="AL728" s="242" t="str">
        <f t="shared" si="55"/>
        <v/>
      </c>
      <c r="AM728" s="240" t="str">
        <f t="shared" si="56"/>
        <v/>
      </c>
      <c r="AN728" s="242" t="str">
        <f t="shared" si="57"/>
        <v/>
      </c>
      <c r="AO728" s="240" t="str">
        <f t="shared" si="58"/>
        <v/>
      </c>
      <c r="AP728" s="242" t="str">
        <f t="shared" si="59"/>
        <v/>
      </c>
    </row>
    <row r="729" spans="1:42" ht="23" customHeight="1">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s="81" t="str">
        <f>IF(M729="",IFERROR(VLOOKUP($U729,scriv!$C$2:$AK$802,32,FALSE),""),M729)</f>
        <v/>
      </c>
      <c r="AI729" s="81" t="str">
        <f>IF(N729="",IFERROR(VLOOKUP($U729,scriv!$C$2:$AK$802,33,FALSE),""),N729)</f>
        <v/>
      </c>
      <c r="AJ729" s="81" t="str">
        <f>IF(O729="",IFERROR(VLOOKUP($U729,scriv!$C$2:$AK$802,34,FALSE),""),O729)</f>
        <v/>
      </c>
      <c r="AK729" s="81" t="str">
        <f>IF(P729="",IFERROR(VLOOKUP($U729,scriv!$C$2:$AK$802,35,FALSE),""),P729)</f>
        <v/>
      </c>
      <c r="AL729" s="242" t="str">
        <f t="shared" si="55"/>
        <v/>
      </c>
      <c r="AM729" s="240" t="str">
        <f t="shared" si="56"/>
        <v/>
      </c>
      <c r="AN729" s="242" t="str">
        <f t="shared" si="57"/>
        <v/>
      </c>
      <c r="AO729" s="240" t="str">
        <f t="shared" si="58"/>
        <v/>
      </c>
      <c r="AP729" s="242" t="str">
        <f t="shared" si="59"/>
        <v/>
      </c>
    </row>
    <row r="730" spans="1:42" ht="23" customHeight="1">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s="81" t="str">
        <f>IF(M730="",IFERROR(VLOOKUP($U730,scriv!$C$2:$AK$802,32,FALSE),""),M730)</f>
        <v/>
      </c>
      <c r="AI730" s="81" t="str">
        <f>IF(N730="",IFERROR(VLOOKUP($U730,scriv!$C$2:$AK$802,33,FALSE),""),N730)</f>
        <v/>
      </c>
      <c r="AJ730" s="81" t="str">
        <f>IF(O730="",IFERROR(VLOOKUP($U730,scriv!$C$2:$AK$802,34,FALSE),""),O730)</f>
        <v/>
      </c>
      <c r="AK730" s="81" t="str">
        <f>IF(P730="",IFERROR(VLOOKUP($U730,scriv!$C$2:$AK$802,35,FALSE),""),P730)</f>
        <v/>
      </c>
      <c r="AL730" s="242" t="str">
        <f t="shared" si="55"/>
        <v/>
      </c>
      <c r="AM730" s="240" t="str">
        <f t="shared" si="56"/>
        <v/>
      </c>
      <c r="AN730" s="242" t="str">
        <f t="shared" si="57"/>
        <v/>
      </c>
      <c r="AO730" s="240" t="str">
        <f t="shared" si="58"/>
        <v/>
      </c>
      <c r="AP730" s="242" t="str">
        <f t="shared" si="59"/>
        <v/>
      </c>
    </row>
    <row r="731" spans="1:42" ht="23" customHeight="1">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s="81" t="str">
        <f>IF(M731="",IFERROR(VLOOKUP($U731,scriv!$C$2:$AK$802,32,FALSE),""),M731)</f>
        <v/>
      </c>
      <c r="AI731" s="81" t="str">
        <f>IF(N731="",IFERROR(VLOOKUP($U731,scriv!$C$2:$AK$802,33,FALSE),""),N731)</f>
        <v/>
      </c>
      <c r="AJ731" s="81" t="str">
        <f>IF(O731="",IFERROR(VLOOKUP($U731,scriv!$C$2:$AK$802,34,FALSE),""),O731)</f>
        <v/>
      </c>
      <c r="AK731" s="81" t="str">
        <f>IF(P731="",IFERROR(VLOOKUP($U731,scriv!$C$2:$AK$802,35,FALSE),""),P731)</f>
        <v/>
      </c>
      <c r="AL731" s="242" t="str">
        <f t="shared" si="55"/>
        <v/>
      </c>
      <c r="AM731" s="240" t="str">
        <f t="shared" si="56"/>
        <v/>
      </c>
      <c r="AN731" s="242" t="str">
        <f t="shared" si="57"/>
        <v/>
      </c>
      <c r="AO731" s="240" t="str">
        <f t="shared" si="58"/>
        <v/>
      </c>
      <c r="AP731" s="242" t="str">
        <f t="shared" si="59"/>
        <v/>
      </c>
    </row>
    <row r="732" spans="1:42" ht="23" customHeight="1">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s="81" t="str">
        <f>IF(M732="",IFERROR(VLOOKUP($U732,scriv!$C$2:$AK$802,32,FALSE),""),M732)</f>
        <v/>
      </c>
      <c r="AI732" s="81" t="str">
        <f>IF(N732="",IFERROR(VLOOKUP($U732,scriv!$C$2:$AK$802,33,FALSE),""),N732)</f>
        <v/>
      </c>
      <c r="AJ732" s="81" t="str">
        <f>IF(O732="",IFERROR(VLOOKUP($U732,scriv!$C$2:$AK$802,34,FALSE),""),O732)</f>
        <v/>
      </c>
      <c r="AK732" s="81" t="str">
        <f>IF(P732="",IFERROR(VLOOKUP($U732,scriv!$C$2:$AK$802,35,FALSE),""),P732)</f>
        <v/>
      </c>
      <c r="AL732" s="242" t="str">
        <f t="shared" si="55"/>
        <v/>
      </c>
      <c r="AM732" s="240" t="str">
        <f t="shared" si="56"/>
        <v/>
      </c>
      <c r="AN732" s="242" t="str">
        <f t="shared" si="57"/>
        <v/>
      </c>
      <c r="AO732" s="240" t="str">
        <f t="shared" si="58"/>
        <v/>
      </c>
      <c r="AP732" s="242" t="str">
        <f t="shared" si="59"/>
        <v/>
      </c>
    </row>
    <row r="733" spans="1:42" ht="23" customHeight="1">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s="81" t="str">
        <f>IF(M733="",IFERROR(VLOOKUP($U733,scriv!$C$2:$AK$802,32,FALSE),""),M733)</f>
        <v/>
      </c>
      <c r="AI733" s="81" t="str">
        <f>IF(N733="",IFERROR(VLOOKUP($U733,scriv!$C$2:$AK$802,33,FALSE),""),N733)</f>
        <v/>
      </c>
      <c r="AJ733" s="81" t="str">
        <f>IF(O733="",IFERROR(VLOOKUP($U733,scriv!$C$2:$AK$802,34,FALSE),""),O733)</f>
        <v/>
      </c>
      <c r="AK733" s="81" t="str">
        <f>IF(P733="",IFERROR(VLOOKUP($U733,scriv!$C$2:$AK$802,35,FALSE),""),P733)</f>
        <v/>
      </c>
      <c r="AL733" s="242" t="str">
        <f t="shared" si="55"/>
        <v/>
      </c>
      <c r="AM733" s="240" t="str">
        <f t="shared" si="56"/>
        <v/>
      </c>
      <c r="AN733" s="242" t="str">
        <f t="shared" si="57"/>
        <v/>
      </c>
      <c r="AO733" s="240" t="str">
        <f t="shared" si="58"/>
        <v/>
      </c>
      <c r="AP733" s="242" t="str">
        <f t="shared" si="59"/>
        <v/>
      </c>
    </row>
    <row r="734" spans="1:42" ht="23" customHeight="1">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s="81" t="str">
        <f>IF(M734="",IFERROR(VLOOKUP($U734,scriv!$C$2:$AK$802,32,FALSE),""),M734)</f>
        <v/>
      </c>
      <c r="AI734" s="81" t="str">
        <f>IF(N734="",IFERROR(VLOOKUP($U734,scriv!$C$2:$AK$802,33,FALSE),""),N734)</f>
        <v/>
      </c>
      <c r="AJ734" s="81" t="str">
        <f>IF(O734="",IFERROR(VLOOKUP($U734,scriv!$C$2:$AK$802,34,FALSE),""),O734)</f>
        <v/>
      </c>
      <c r="AK734" s="81" t="str">
        <f>IF(P734="",IFERROR(VLOOKUP($U734,scriv!$C$2:$AK$802,35,FALSE),""),P734)</f>
        <v/>
      </c>
      <c r="AL734" s="242" t="str">
        <f t="shared" si="55"/>
        <v/>
      </c>
      <c r="AM734" s="240" t="str">
        <f t="shared" si="56"/>
        <v/>
      </c>
      <c r="AN734" s="242" t="str">
        <f t="shared" si="57"/>
        <v/>
      </c>
      <c r="AO734" s="240" t="str">
        <f t="shared" si="58"/>
        <v/>
      </c>
      <c r="AP734" s="242" t="str">
        <f t="shared" si="59"/>
        <v/>
      </c>
    </row>
    <row r="735" spans="1:42" ht="23" customHeight="1">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s="81" t="str">
        <f>IF(M735="",IFERROR(VLOOKUP($U735,scriv!$C$2:$AK$802,32,FALSE),""),M735)</f>
        <v/>
      </c>
      <c r="AI735" s="81" t="str">
        <f>IF(N735="",IFERROR(VLOOKUP($U735,scriv!$C$2:$AK$802,33,FALSE),""),N735)</f>
        <v/>
      </c>
      <c r="AJ735" s="81" t="str">
        <f>IF(O735="",IFERROR(VLOOKUP($U735,scriv!$C$2:$AK$802,34,FALSE),""),O735)</f>
        <v/>
      </c>
      <c r="AK735" s="81" t="str">
        <f>IF(P735="",IFERROR(VLOOKUP($U735,scriv!$C$2:$AK$802,35,FALSE),""),P735)</f>
        <v/>
      </c>
      <c r="AL735" s="242" t="str">
        <f t="shared" si="55"/>
        <v/>
      </c>
      <c r="AM735" s="240" t="str">
        <f t="shared" si="56"/>
        <v/>
      </c>
      <c r="AN735" s="242" t="str">
        <f t="shared" si="57"/>
        <v/>
      </c>
      <c r="AO735" s="240" t="str">
        <f t="shared" si="58"/>
        <v/>
      </c>
      <c r="AP735" s="242" t="str">
        <f t="shared" si="59"/>
        <v/>
      </c>
    </row>
    <row r="736" spans="1:42" ht="23" customHeight="1">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s="81" t="str">
        <f>IF(M736="",IFERROR(VLOOKUP($U736,scriv!$C$2:$AK$802,32,FALSE),""),M736)</f>
        <v/>
      </c>
      <c r="AI736" s="81" t="str">
        <f>IF(N736="",IFERROR(VLOOKUP($U736,scriv!$C$2:$AK$802,33,FALSE),""),N736)</f>
        <v/>
      </c>
      <c r="AJ736" s="81" t="str">
        <f>IF(O736="",IFERROR(VLOOKUP($U736,scriv!$C$2:$AK$802,34,FALSE),""),O736)</f>
        <v/>
      </c>
      <c r="AK736" s="81" t="str">
        <f>IF(P736="",IFERROR(VLOOKUP($U736,scriv!$C$2:$AK$802,35,FALSE),""),P736)</f>
        <v/>
      </c>
      <c r="AL736" s="242" t="str">
        <f t="shared" si="55"/>
        <v/>
      </c>
      <c r="AM736" s="240" t="str">
        <f t="shared" si="56"/>
        <v/>
      </c>
      <c r="AN736" s="242" t="str">
        <f t="shared" si="57"/>
        <v/>
      </c>
      <c r="AO736" s="240" t="str">
        <f t="shared" si="58"/>
        <v/>
      </c>
      <c r="AP736" s="242" t="str">
        <f t="shared" si="59"/>
        <v/>
      </c>
    </row>
    <row r="737" spans="1:42" ht="23" customHeight="1">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s="81" t="str">
        <f>IF(M737="",IFERROR(VLOOKUP($U737,scriv!$C$2:$AK$802,32,FALSE),""),M737)</f>
        <v/>
      </c>
      <c r="AI737" s="81" t="str">
        <f>IF(N737="",IFERROR(VLOOKUP($U737,scriv!$C$2:$AK$802,33,FALSE),""),N737)</f>
        <v/>
      </c>
      <c r="AJ737" s="81" t="str">
        <f>IF(O737="",IFERROR(VLOOKUP($U737,scriv!$C$2:$AK$802,34,FALSE),""),O737)</f>
        <v/>
      </c>
      <c r="AK737" s="81" t="str">
        <f>IF(P737="",IFERROR(VLOOKUP($U737,scriv!$C$2:$AK$802,35,FALSE),""),P737)</f>
        <v/>
      </c>
      <c r="AL737" s="242" t="str">
        <f t="shared" si="55"/>
        <v/>
      </c>
      <c r="AM737" s="240" t="str">
        <f t="shared" si="56"/>
        <v/>
      </c>
      <c r="AN737" s="242" t="str">
        <f t="shared" si="57"/>
        <v/>
      </c>
      <c r="AO737" s="240" t="str">
        <f t="shared" si="58"/>
        <v/>
      </c>
      <c r="AP737" s="242" t="str">
        <f t="shared" si="59"/>
        <v/>
      </c>
    </row>
    <row r="738" spans="1:42" ht="23" customHeight="1">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s="81" t="str">
        <f>IF(M738="",IFERROR(VLOOKUP($U738,scriv!$C$2:$AK$802,32,FALSE),""),M738)</f>
        <v/>
      </c>
      <c r="AI738" s="81" t="str">
        <f>IF(N738="",IFERROR(VLOOKUP($U738,scriv!$C$2:$AK$802,33,FALSE),""),N738)</f>
        <v/>
      </c>
      <c r="AJ738" s="81" t="str">
        <f>IF(O738="",IFERROR(VLOOKUP($U738,scriv!$C$2:$AK$802,34,FALSE),""),O738)</f>
        <v/>
      </c>
      <c r="AK738" s="81" t="str">
        <f>IF(P738="",IFERROR(VLOOKUP($U738,scriv!$C$2:$AK$802,35,FALSE),""),P738)</f>
        <v/>
      </c>
      <c r="AL738" s="242" t="str">
        <f t="shared" si="55"/>
        <v/>
      </c>
      <c r="AM738" s="240" t="str">
        <f t="shared" si="56"/>
        <v/>
      </c>
      <c r="AN738" s="242" t="str">
        <f t="shared" si="57"/>
        <v/>
      </c>
      <c r="AO738" s="240" t="str">
        <f t="shared" si="58"/>
        <v/>
      </c>
      <c r="AP738" s="242" t="str">
        <f t="shared" si="59"/>
        <v/>
      </c>
    </row>
    <row r="739" spans="1:42" ht="23" customHeight="1">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s="81" t="str">
        <f>IF(M739="",IFERROR(VLOOKUP($U739,scriv!$C$2:$AK$802,32,FALSE),""),M739)</f>
        <v/>
      </c>
      <c r="AI739" s="81" t="str">
        <f>IF(N739="",IFERROR(VLOOKUP($U739,scriv!$C$2:$AK$802,33,FALSE),""),N739)</f>
        <v/>
      </c>
      <c r="AJ739" s="81" t="str">
        <f>IF(O739="",IFERROR(VLOOKUP($U739,scriv!$C$2:$AK$802,34,FALSE),""),O739)</f>
        <v/>
      </c>
      <c r="AK739" s="81" t="str">
        <f>IF(P739="",IFERROR(VLOOKUP($U739,scriv!$C$2:$AK$802,35,FALSE),""),P739)</f>
        <v/>
      </c>
      <c r="AL739" s="242" t="str">
        <f t="shared" si="55"/>
        <v/>
      </c>
      <c r="AM739" s="240" t="str">
        <f t="shared" si="56"/>
        <v/>
      </c>
      <c r="AN739" s="242" t="str">
        <f t="shared" si="57"/>
        <v/>
      </c>
      <c r="AO739" s="240" t="str">
        <f t="shared" si="58"/>
        <v/>
      </c>
      <c r="AP739" s="242" t="str">
        <f t="shared" si="59"/>
        <v/>
      </c>
    </row>
    <row r="740" spans="1:42" ht="23" customHeight="1">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s="81" t="str">
        <f>IF(M740="",IFERROR(VLOOKUP($U740,scriv!$C$2:$AK$802,32,FALSE),""),M740)</f>
        <v/>
      </c>
      <c r="AI740" s="81" t="str">
        <f>IF(N740="",IFERROR(VLOOKUP($U740,scriv!$C$2:$AK$802,33,FALSE),""),N740)</f>
        <v/>
      </c>
      <c r="AJ740" s="81" t="str">
        <f>IF(O740="",IFERROR(VLOOKUP($U740,scriv!$C$2:$AK$802,34,FALSE),""),O740)</f>
        <v/>
      </c>
      <c r="AK740" s="81" t="str">
        <f>IF(P740="",IFERROR(VLOOKUP($U740,scriv!$C$2:$AK$802,35,FALSE),""),P740)</f>
        <v/>
      </c>
      <c r="AL740" s="242" t="str">
        <f t="shared" si="55"/>
        <v/>
      </c>
      <c r="AM740" s="240" t="str">
        <f t="shared" si="56"/>
        <v/>
      </c>
      <c r="AN740" s="242" t="str">
        <f t="shared" si="57"/>
        <v/>
      </c>
      <c r="AO740" s="240" t="str">
        <f t="shared" si="58"/>
        <v/>
      </c>
      <c r="AP740" s="242" t="str">
        <f t="shared" si="59"/>
        <v/>
      </c>
    </row>
    <row r="741" spans="1:42" ht="23" customHeight="1">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s="81" t="str">
        <f>IF(M741="",IFERROR(VLOOKUP($U741,scriv!$C$2:$AK$802,32,FALSE),""),M741)</f>
        <v/>
      </c>
      <c r="AI741" s="81" t="str">
        <f>IF(N741="",IFERROR(VLOOKUP($U741,scriv!$C$2:$AK$802,33,FALSE),""),N741)</f>
        <v/>
      </c>
      <c r="AJ741" s="81" t="str">
        <f>IF(O741="",IFERROR(VLOOKUP($U741,scriv!$C$2:$AK$802,34,FALSE),""),O741)</f>
        <v/>
      </c>
      <c r="AK741" s="81" t="str">
        <f>IF(P741="",IFERROR(VLOOKUP($U741,scriv!$C$2:$AK$802,35,FALSE),""),P741)</f>
        <v/>
      </c>
      <c r="AL741" s="242" t="str">
        <f t="shared" si="55"/>
        <v/>
      </c>
      <c r="AM741" s="240" t="str">
        <f t="shared" si="56"/>
        <v/>
      </c>
      <c r="AN741" s="242" t="str">
        <f t="shared" si="57"/>
        <v/>
      </c>
      <c r="AO741" s="240" t="str">
        <f t="shared" si="58"/>
        <v/>
      </c>
      <c r="AP741" s="242" t="str">
        <f t="shared" si="59"/>
        <v/>
      </c>
    </row>
    <row r="742" spans="1:42" ht="23" customHeight="1">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s="81" t="str">
        <f>IF(M742="",IFERROR(VLOOKUP($U742,scriv!$C$2:$AK$802,32,FALSE),""),M742)</f>
        <v/>
      </c>
      <c r="AI742" s="81" t="str">
        <f>IF(N742="",IFERROR(VLOOKUP($U742,scriv!$C$2:$AK$802,33,FALSE),""),N742)</f>
        <v/>
      </c>
      <c r="AJ742" s="81" t="str">
        <f>IF(O742="",IFERROR(VLOOKUP($U742,scriv!$C$2:$AK$802,34,FALSE),""),O742)</f>
        <v/>
      </c>
      <c r="AK742" s="81" t="str">
        <f>IF(P742="",IFERROR(VLOOKUP($U742,scriv!$C$2:$AK$802,35,FALSE),""),P742)</f>
        <v/>
      </c>
      <c r="AL742" s="242" t="str">
        <f t="shared" si="55"/>
        <v/>
      </c>
      <c r="AM742" s="240" t="str">
        <f t="shared" si="56"/>
        <v/>
      </c>
      <c r="AN742" s="242" t="str">
        <f t="shared" si="57"/>
        <v/>
      </c>
      <c r="AO742" s="240" t="str">
        <f t="shared" si="58"/>
        <v/>
      </c>
      <c r="AP742" s="242" t="str">
        <f t="shared" si="59"/>
        <v/>
      </c>
    </row>
    <row r="743" spans="1:42" ht="23" customHeight="1">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s="81" t="str">
        <f>IF(M743="",IFERROR(VLOOKUP($U743,scriv!$C$2:$AK$802,32,FALSE),""),M743)</f>
        <v/>
      </c>
      <c r="AI743" s="81" t="str">
        <f>IF(N743="",IFERROR(VLOOKUP($U743,scriv!$C$2:$AK$802,33,FALSE),""),N743)</f>
        <v/>
      </c>
      <c r="AJ743" s="81" t="str">
        <f>IF(O743="",IFERROR(VLOOKUP($U743,scriv!$C$2:$AK$802,34,FALSE),""),O743)</f>
        <v/>
      </c>
      <c r="AK743" s="81" t="str">
        <f>IF(P743="",IFERROR(VLOOKUP($U743,scriv!$C$2:$AK$802,35,FALSE),""),P743)</f>
        <v/>
      </c>
      <c r="AL743" s="242" t="str">
        <f t="shared" si="55"/>
        <v/>
      </c>
      <c r="AM743" s="240" t="str">
        <f t="shared" si="56"/>
        <v/>
      </c>
      <c r="AN743" s="242" t="str">
        <f t="shared" si="57"/>
        <v/>
      </c>
      <c r="AO743" s="240" t="str">
        <f t="shared" si="58"/>
        <v/>
      </c>
      <c r="AP743" s="242" t="str">
        <f t="shared" si="59"/>
        <v/>
      </c>
    </row>
    <row r="744" spans="1:42" ht="23" customHeight="1">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s="81" t="str">
        <f>IF(M744="",IFERROR(VLOOKUP($U744,scriv!$C$2:$AK$802,32,FALSE),""),M744)</f>
        <v/>
      </c>
      <c r="AI744" s="81" t="str">
        <f>IF(N744="",IFERROR(VLOOKUP($U744,scriv!$C$2:$AK$802,33,FALSE),""),N744)</f>
        <v/>
      </c>
      <c r="AJ744" s="81" t="str">
        <f>IF(O744="",IFERROR(VLOOKUP($U744,scriv!$C$2:$AK$802,34,FALSE),""),O744)</f>
        <v/>
      </c>
      <c r="AK744" s="81" t="str">
        <f>IF(P744="",IFERROR(VLOOKUP($U744,scriv!$C$2:$AK$802,35,FALSE),""),P744)</f>
        <v/>
      </c>
      <c r="AL744" s="242" t="str">
        <f t="shared" si="55"/>
        <v/>
      </c>
      <c r="AM744" s="240" t="str">
        <f t="shared" si="56"/>
        <v/>
      </c>
      <c r="AN744" s="242" t="str">
        <f t="shared" si="57"/>
        <v/>
      </c>
      <c r="AO744" s="240" t="str">
        <f t="shared" si="58"/>
        <v/>
      </c>
      <c r="AP744" s="242" t="str">
        <f t="shared" si="59"/>
        <v/>
      </c>
    </row>
    <row r="745" spans="1:42" ht="23" customHeight="1">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s="81" t="str">
        <f>IF(M745="",IFERROR(VLOOKUP($U745,scriv!$C$2:$AK$802,32,FALSE),""),M745)</f>
        <v/>
      </c>
      <c r="AI745" s="81" t="str">
        <f>IF(N745="",IFERROR(VLOOKUP($U745,scriv!$C$2:$AK$802,33,FALSE),""),N745)</f>
        <v/>
      </c>
      <c r="AJ745" s="81" t="str">
        <f>IF(O745="",IFERROR(VLOOKUP($U745,scriv!$C$2:$AK$802,34,FALSE),""),O745)</f>
        <v/>
      </c>
      <c r="AK745" s="81" t="str">
        <f>IF(P745="",IFERROR(VLOOKUP($U745,scriv!$C$2:$AK$802,35,FALSE),""),P745)</f>
        <v/>
      </c>
      <c r="AL745" s="242" t="str">
        <f t="shared" si="55"/>
        <v/>
      </c>
      <c r="AM745" s="240" t="str">
        <f t="shared" si="56"/>
        <v/>
      </c>
      <c r="AN745" s="242" t="str">
        <f t="shared" si="57"/>
        <v/>
      </c>
      <c r="AO745" s="240" t="str">
        <f t="shared" si="58"/>
        <v/>
      </c>
      <c r="AP745" s="242" t="str">
        <f t="shared" si="59"/>
        <v/>
      </c>
    </row>
    <row r="746" spans="1:42" ht="23" customHeight="1">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s="81" t="str">
        <f>IF(M746="",IFERROR(VLOOKUP($U746,scriv!$C$2:$AK$802,32,FALSE),""),M746)</f>
        <v/>
      </c>
      <c r="AI746" s="81" t="str">
        <f>IF(N746="",IFERROR(VLOOKUP($U746,scriv!$C$2:$AK$802,33,FALSE),""),N746)</f>
        <v/>
      </c>
      <c r="AJ746" s="81" t="str">
        <f>IF(O746="",IFERROR(VLOOKUP($U746,scriv!$C$2:$AK$802,34,FALSE),""),O746)</f>
        <v/>
      </c>
      <c r="AK746" s="81" t="str">
        <f>IF(P746="",IFERROR(VLOOKUP($U746,scriv!$C$2:$AK$802,35,FALSE),""),P746)</f>
        <v/>
      </c>
      <c r="AL746" s="242" t="str">
        <f t="shared" si="55"/>
        <v/>
      </c>
      <c r="AM746" s="240" t="str">
        <f t="shared" si="56"/>
        <v/>
      </c>
      <c r="AN746" s="242" t="str">
        <f t="shared" si="57"/>
        <v/>
      </c>
      <c r="AO746" s="240" t="str">
        <f t="shared" si="58"/>
        <v/>
      </c>
      <c r="AP746" s="242" t="str">
        <f t="shared" si="59"/>
        <v/>
      </c>
    </row>
    <row r="747" spans="1:42" ht="23" customHeight="1">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s="81" t="str">
        <f>IF(M747="",IFERROR(VLOOKUP($U747,scriv!$C$2:$AK$802,32,FALSE),""),M747)</f>
        <v/>
      </c>
      <c r="AI747" s="81" t="str">
        <f>IF(N747="",IFERROR(VLOOKUP($U747,scriv!$C$2:$AK$802,33,FALSE),""),N747)</f>
        <v/>
      </c>
      <c r="AJ747" s="81" t="str">
        <f>IF(O747="",IFERROR(VLOOKUP($U747,scriv!$C$2:$AK$802,34,FALSE),""),O747)</f>
        <v/>
      </c>
      <c r="AK747" s="81" t="str">
        <f>IF(P747="",IFERROR(VLOOKUP($U747,scriv!$C$2:$AK$802,35,FALSE),""),P747)</f>
        <v/>
      </c>
      <c r="AL747" s="242" t="str">
        <f t="shared" si="55"/>
        <v/>
      </c>
      <c r="AM747" s="240" t="str">
        <f t="shared" si="56"/>
        <v/>
      </c>
      <c r="AN747" s="242" t="str">
        <f t="shared" si="57"/>
        <v/>
      </c>
      <c r="AO747" s="240" t="str">
        <f t="shared" si="58"/>
        <v/>
      </c>
      <c r="AP747" s="242" t="str">
        <f t="shared" si="59"/>
        <v/>
      </c>
    </row>
    <row r="748" spans="1:42" ht="23" customHeight="1">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s="81" t="str">
        <f>IF(M748="",IFERROR(VLOOKUP($U748,scriv!$C$2:$AK$802,32,FALSE),""),M748)</f>
        <v/>
      </c>
      <c r="AI748" s="81" t="str">
        <f>IF(N748="",IFERROR(VLOOKUP($U748,scriv!$C$2:$AK$802,33,FALSE),""),N748)</f>
        <v/>
      </c>
      <c r="AJ748" s="81" t="str">
        <f>IF(O748="",IFERROR(VLOOKUP($U748,scriv!$C$2:$AK$802,34,FALSE),""),O748)</f>
        <v/>
      </c>
      <c r="AK748" s="81" t="str">
        <f>IF(P748="",IFERROR(VLOOKUP($U748,scriv!$C$2:$AK$802,35,FALSE),""),P748)</f>
        <v/>
      </c>
      <c r="AL748" s="242" t="str">
        <f t="shared" si="55"/>
        <v/>
      </c>
      <c r="AM748" s="240" t="str">
        <f t="shared" si="56"/>
        <v/>
      </c>
      <c r="AN748" s="242" t="str">
        <f t="shared" si="57"/>
        <v/>
      </c>
      <c r="AO748" s="240" t="str">
        <f t="shared" si="58"/>
        <v/>
      </c>
      <c r="AP748" s="242" t="str">
        <f t="shared" si="59"/>
        <v/>
      </c>
    </row>
    <row r="749" spans="1:42" ht="23" customHeight="1">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s="81" t="str">
        <f>IF(M749="",IFERROR(VLOOKUP($U749,scriv!$C$2:$AK$802,32,FALSE),""),M749)</f>
        <v/>
      </c>
      <c r="AI749" s="81" t="str">
        <f>IF(N749="",IFERROR(VLOOKUP($U749,scriv!$C$2:$AK$802,33,FALSE),""),N749)</f>
        <v/>
      </c>
      <c r="AJ749" s="81" t="str">
        <f>IF(O749="",IFERROR(VLOOKUP($U749,scriv!$C$2:$AK$802,34,FALSE),""),O749)</f>
        <v/>
      </c>
      <c r="AK749" s="81" t="str">
        <f>IF(P749="",IFERROR(VLOOKUP($U749,scriv!$C$2:$AK$802,35,FALSE),""),P749)</f>
        <v/>
      </c>
      <c r="AL749" s="242" t="str">
        <f t="shared" si="55"/>
        <v/>
      </c>
      <c r="AM749" s="240" t="str">
        <f t="shared" si="56"/>
        <v/>
      </c>
      <c r="AN749" s="242" t="str">
        <f t="shared" si="57"/>
        <v/>
      </c>
      <c r="AO749" s="240" t="str">
        <f t="shared" si="58"/>
        <v/>
      </c>
      <c r="AP749" s="242" t="str">
        <f t="shared" si="59"/>
        <v/>
      </c>
    </row>
    <row r="750" spans="1:42" ht="23" customHeight="1">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s="81" t="str">
        <f>IF(M750="",IFERROR(VLOOKUP($U750,scriv!$C$2:$AK$802,32,FALSE),""),M750)</f>
        <v/>
      </c>
      <c r="AI750" s="81" t="str">
        <f>IF(N750="",IFERROR(VLOOKUP($U750,scriv!$C$2:$AK$802,33,FALSE),""),N750)</f>
        <v/>
      </c>
      <c r="AJ750" s="81" t="str">
        <f>IF(O750="",IFERROR(VLOOKUP($U750,scriv!$C$2:$AK$802,34,FALSE),""),O750)</f>
        <v/>
      </c>
      <c r="AK750" s="81" t="str">
        <f>IF(P750="",IFERROR(VLOOKUP($U750,scriv!$C$2:$AK$802,35,FALSE),""),P750)</f>
        <v/>
      </c>
      <c r="AL750" s="242" t="str">
        <f t="shared" si="55"/>
        <v/>
      </c>
      <c r="AM750" s="240" t="str">
        <f t="shared" si="56"/>
        <v/>
      </c>
      <c r="AN750" s="242" t="str">
        <f t="shared" si="57"/>
        <v/>
      </c>
      <c r="AO750" s="240" t="str">
        <f t="shared" si="58"/>
        <v/>
      </c>
      <c r="AP750" s="242" t="str">
        <f t="shared" si="59"/>
        <v/>
      </c>
    </row>
    <row r="751" spans="1:42" ht="23" customHeight="1">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s="81" t="str">
        <f>IF(M751="",IFERROR(VLOOKUP($U751,scriv!$C$2:$AK$802,32,FALSE),""),M751)</f>
        <v/>
      </c>
      <c r="AI751" s="81" t="str">
        <f>IF(N751="",IFERROR(VLOOKUP($U751,scriv!$C$2:$AK$802,33,FALSE),""),N751)</f>
        <v/>
      </c>
      <c r="AJ751" s="81" t="str">
        <f>IF(O751="",IFERROR(VLOOKUP($U751,scriv!$C$2:$AK$802,34,FALSE),""),O751)</f>
        <v/>
      </c>
      <c r="AK751" s="81" t="str">
        <f>IF(P751="",IFERROR(VLOOKUP($U751,scriv!$C$2:$AK$802,35,FALSE),""),P751)</f>
        <v/>
      </c>
      <c r="AL751" s="242" t="str">
        <f t="shared" si="55"/>
        <v/>
      </c>
      <c r="AM751" s="240" t="str">
        <f t="shared" si="56"/>
        <v/>
      </c>
      <c r="AN751" s="242" t="str">
        <f t="shared" si="57"/>
        <v/>
      </c>
      <c r="AO751" s="240" t="str">
        <f t="shared" si="58"/>
        <v/>
      </c>
      <c r="AP751" s="242" t="str">
        <f t="shared" si="59"/>
        <v/>
      </c>
    </row>
    <row r="752" spans="1:42" ht="23" customHeight="1">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s="81" t="str">
        <f>IF(M752="",IFERROR(VLOOKUP($U752,scriv!$C$2:$AK$802,32,FALSE),""),M752)</f>
        <v/>
      </c>
      <c r="AI752" s="81" t="str">
        <f>IF(N752="",IFERROR(VLOOKUP($U752,scriv!$C$2:$AK$802,33,FALSE),""),N752)</f>
        <v/>
      </c>
      <c r="AJ752" s="81" t="str">
        <f>IF(O752="",IFERROR(VLOOKUP($U752,scriv!$C$2:$AK$802,34,FALSE),""),O752)</f>
        <v/>
      </c>
      <c r="AK752" s="81" t="str">
        <f>IF(P752="",IFERROR(VLOOKUP($U752,scriv!$C$2:$AK$802,35,FALSE),""),P752)</f>
        <v/>
      </c>
      <c r="AL752" s="242" t="str">
        <f t="shared" si="55"/>
        <v/>
      </c>
      <c r="AM752" s="240" t="str">
        <f t="shared" si="56"/>
        <v/>
      </c>
      <c r="AN752" s="242" t="str">
        <f t="shared" si="57"/>
        <v/>
      </c>
      <c r="AO752" s="240" t="str">
        <f t="shared" si="58"/>
        <v/>
      </c>
      <c r="AP752" s="242" t="str">
        <f t="shared" si="59"/>
        <v/>
      </c>
    </row>
    <row r="753" spans="1:42" ht="23" customHeight="1">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s="81" t="str">
        <f>IF(M753="",IFERROR(VLOOKUP($U753,scriv!$C$2:$AK$802,32,FALSE),""),M753)</f>
        <v/>
      </c>
      <c r="AI753" s="81" t="str">
        <f>IF(N753="",IFERROR(VLOOKUP($U753,scriv!$C$2:$AK$802,33,FALSE),""),N753)</f>
        <v/>
      </c>
      <c r="AJ753" s="81" t="str">
        <f>IF(O753="",IFERROR(VLOOKUP($U753,scriv!$C$2:$AK$802,34,FALSE),""),O753)</f>
        <v/>
      </c>
      <c r="AK753" s="81" t="str">
        <f>IF(P753="",IFERROR(VLOOKUP($U753,scriv!$C$2:$AK$802,35,FALSE),""),P753)</f>
        <v/>
      </c>
      <c r="AL753" s="242" t="str">
        <f t="shared" si="55"/>
        <v/>
      </c>
      <c r="AM753" s="240" t="str">
        <f t="shared" si="56"/>
        <v/>
      </c>
      <c r="AN753" s="242" t="str">
        <f t="shared" si="57"/>
        <v/>
      </c>
      <c r="AO753" s="240" t="str">
        <f t="shared" si="58"/>
        <v/>
      </c>
      <c r="AP753" s="242" t="str">
        <f t="shared" si="59"/>
        <v/>
      </c>
    </row>
    <row r="754" spans="1:42" ht="23" customHeight="1">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s="81" t="str">
        <f>IF(M754="",IFERROR(VLOOKUP($U754,scriv!$C$2:$AK$802,32,FALSE),""),M754)</f>
        <v/>
      </c>
      <c r="AI754" s="81" t="str">
        <f>IF(N754="",IFERROR(VLOOKUP($U754,scriv!$C$2:$AK$802,33,FALSE),""),N754)</f>
        <v/>
      </c>
      <c r="AJ754" s="81" t="str">
        <f>IF(O754="",IFERROR(VLOOKUP($U754,scriv!$C$2:$AK$802,34,FALSE),""),O754)</f>
        <v/>
      </c>
      <c r="AK754" s="81" t="str">
        <f>IF(P754="",IFERROR(VLOOKUP($U754,scriv!$C$2:$AK$802,35,FALSE),""),P754)</f>
        <v/>
      </c>
      <c r="AL754" s="242" t="str">
        <f t="shared" si="55"/>
        <v/>
      </c>
      <c r="AM754" s="240" t="str">
        <f t="shared" si="56"/>
        <v/>
      </c>
      <c r="AN754" s="242" t="str">
        <f t="shared" si="57"/>
        <v/>
      </c>
      <c r="AO754" s="240" t="str">
        <f t="shared" si="58"/>
        <v/>
      </c>
      <c r="AP754" s="242" t="str">
        <f t="shared" si="59"/>
        <v/>
      </c>
    </row>
    <row r="755" spans="1:42" ht="23" customHeight="1">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s="81" t="str">
        <f>IF(M755="",IFERROR(VLOOKUP($U755,scriv!$C$2:$AK$802,32,FALSE),""),M755)</f>
        <v/>
      </c>
      <c r="AI755" s="81" t="str">
        <f>IF(N755="",IFERROR(VLOOKUP($U755,scriv!$C$2:$AK$802,33,FALSE),""),N755)</f>
        <v/>
      </c>
      <c r="AJ755" s="81" t="str">
        <f>IF(O755="",IFERROR(VLOOKUP($U755,scriv!$C$2:$AK$802,34,FALSE),""),O755)</f>
        <v/>
      </c>
      <c r="AK755" s="81" t="str">
        <f>IF(P755="",IFERROR(VLOOKUP($U755,scriv!$C$2:$AK$802,35,FALSE),""),P755)</f>
        <v/>
      </c>
      <c r="AL755" s="242" t="str">
        <f t="shared" si="55"/>
        <v/>
      </c>
      <c r="AM755" s="240" t="str">
        <f t="shared" si="56"/>
        <v/>
      </c>
      <c r="AN755" s="242" t="str">
        <f t="shared" si="57"/>
        <v/>
      </c>
      <c r="AO755" s="240" t="str">
        <f t="shared" si="58"/>
        <v/>
      </c>
      <c r="AP755" s="242" t="str">
        <f t="shared" si="59"/>
        <v/>
      </c>
    </row>
    <row r="756" spans="1:42" ht="23" customHeight="1">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s="81" t="str">
        <f>IF(M756="",IFERROR(VLOOKUP($U756,scriv!$C$2:$AK$802,32,FALSE),""),M756)</f>
        <v/>
      </c>
      <c r="AI756" s="81" t="str">
        <f>IF(N756="",IFERROR(VLOOKUP($U756,scriv!$C$2:$AK$802,33,FALSE),""),N756)</f>
        <v/>
      </c>
      <c r="AJ756" s="81" t="str">
        <f>IF(O756="",IFERROR(VLOOKUP($U756,scriv!$C$2:$AK$802,34,FALSE),""),O756)</f>
        <v/>
      </c>
      <c r="AK756" s="81" t="str">
        <f>IF(P756="",IFERROR(VLOOKUP($U756,scriv!$C$2:$AK$802,35,FALSE),""),P756)</f>
        <v/>
      </c>
      <c r="AL756" s="242" t="str">
        <f t="shared" si="55"/>
        <v/>
      </c>
      <c r="AM756" s="240" t="str">
        <f t="shared" si="56"/>
        <v/>
      </c>
      <c r="AN756" s="242" t="str">
        <f t="shared" si="57"/>
        <v/>
      </c>
      <c r="AO756" s="240" t="str">
        <f t="shared" si="58"/>
        <v/>
      </c>
      <c r="AP756" s="242" t="str">
        <f t="shared" si="59"/>
        <v/>
      </c>
    </row>
    <row r="757" spans="1:42" ht="23" customHeight="1">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s="81" t="str">
        <f>IF(M757="",IFERROR(VLOOKUP($U757,scriv!$C$2:$AK$802,32,FALSE),""),M757)</f>
        <v/>
      </c>
      <c r="AI757" s="81" t="str">
        <f>IF(N757="",IFERROR(VLOOKUP($U757,scriv!$C$2:$AK$802,33,FALSE),""),N757)</f>
        <v/>
      </c>
      <c r="AJ757" s="81" t="str">
        <f>IF(O757="",IFERROR(VLOOKUP($U757,scriv!$C$2:$AK$802,34,FALSE),""),O757)</f>
        <v/>
      </c>
      <c r="AK757" s="81" t="str">
        <f>IF(P757="",IFERROR(VLOOKUP($U757,scriv!$C$2:$AK$802,35,FALSE),""),P757)</f>
        <v/>
      </c>
      <c r="AL757" s="242" t="str">
        <f t="shared" si="55"/>
        <v/>
      </c>
      <c r="AM757" s="240" t="str">
        <f t="shared" si="56"/>
        <v/>
      </c>
      <c r="AN757" s="242" t="str">
        <f t="shared" si="57"/>
        <v/>
      </c>
      <c r="AO757" s="240" t="str">
        <f t="shared" si="58"/>
        <v/>
      </c>
      <c r="AP757" s="242" t="str">
        <f t="shared" si="59"/>
        <v/>
      </c>
    </row>
    <row r="758" spans="1:42" ht="23" customHeight="1">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s="81" t="str">
        <f>IF(M758="",IFERROR(VLOOKUP($U758,scriv!$C$2:$AK$802,32,FALSE),""),M758)</f>
        <v/>
      </c>
      <c r="AI758" s="81" t="str">
        <f>IF(N758="",IFERROR(VLOOKUP($U758,scriv!$C$2:$AK$802,33,FALSE),""),N758)</f>
        <v/>
      </c>
      <c r="AJ758" s="81" t="str">
        <f>IF(O758="",IFERROR(VLOOKUP($U758,scriv!$C$2:$AK$802,34,FALSE),""),O758)</f>
        <v/>
      </c>
      <c r="AK758" s="81" t="str">
        <f>IF(P758="",IFERROR(VLOOKUP($U758,scriv!$C$2:$AK$802,35,FALSE),""),P758)</f>
        <v/>
      </c>
      <c r="AL758" s="242" t="str">
        <f t="shared" si="55"/>
        <v/>
      </c>
      <c r="AM758" s="240" t="str">
        <f t="shared" si="56"/>
        <v/>
      </c>
      <c r="AN758" s="242" t="str">
        <f t="shared" si="57"/>
        <v/>
      </c>
      <c r="AO758" s="240" t="str">
        <f t="shared" si="58"/>
        <v/>
      </c>
      <c r="AP758" s="242" t="str">
        <f t="shared" si="59"/>
        <v/>
      </c>
    </row>
    <row r="759" spans="1:42" ht="23" customHeight="1">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s="81" t="str">
        <f>IF(M759="",IFERROR(VLOOKUP($U759,scriv!$C$2:$AK$802,32,FALSE),""),M759)</f>
        <v/>
      </c>
      <c r="AI759" s="81" t="str">
        <f>IF(N759="",IFERROR(VLOOKUP($U759,scriv!$C$2:$AK$802,33,FALSE),""),N759)</f>
        <v/>
      </c>
      <c r="AJ759" s="81" t="str">
        <f>IF(O759="",IFERROR(VLOOKUP($U759,scriv!$C$2:$AK$802,34,FALSE),""),O759)</f>
        <v/>
      </c>
      <c r="AK759" s="81" t="str">
        <f>IF(P759="",IFERROR(VLOOKUP($U759,scriv!$C$2:$AK$802,35,FALSE),""),P759)</f>
        <v/>
      </c>
      <c r="AL759" s="242" t="str">
        <f t="shared" si="55"/>
        <v/>
      </c>
      <c r="AM759" s="240" t="str">
        <f t="shared" si="56"/>
        <v/>
      </c>
      <c r="AN759" s="242" t="str">
        <f t="shared" si="57"/>
        <v/>
      </c>
      <c r="AO759" s="240" t="str">
        <f t="shared" si="58"/>
        <v/>
      </c>
      <c r="AP759" s="242" t="str">
        <f t="shared" si="59"/>
        <v/>
      </c>
    </row>
    <row r="760" spans="1:42" ht="23" customHeight="1">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s="81" t="str">
        <f>IF(M760="",IFERROR(VLOOKUP($U760,scriv!$C$2:$AK$802,32,FALSE),""),M760)</f>
        <v/>
      </c>
      <c r="AI760" s="81" t="str">
        <f>IF(N760="",IFERROR(VLOOKUP($U760,scriv!$C$2:$AK$802,33,FALSE),""),N760)</f>
        <v/>
      </c>
      <c r="AJ760" s="81" t="str">
        <f>IF(O760="",IFERROR(VLOOKUP($U760,scriv!$C$2:$AK$802,34,FALSE),""),O760)</f>
        <v/>
      </c>
      <c r="AK760" s="81" t="str">
        <f>IF(P760="",IFERROR(VLOOKUP($U760,scriv!$C$2:$AK$802,35,FALSE),""),P760)</f>
        <v/>
      </c>
      <c r="AL760" s="242" t="str">
        <f t="shared" si="55"/>
        <v/>
      </c>
      <c r="AM760" s="240" t="str">
        <f t="shared" si="56"/>
        <v/>
      </c>
      <c r="AN760" s="242" t="str">
        <f t="shared" si="57"/>
        <v/>
      </c>
      <c r="AO760" s="240" t="str">
        <f t="shared" si="58"/>
        <v/>
      </c>
      <c r="AP760" s="242" t="str">
        <f t="shared" si="59"/>
        <v/>
      </c>
    </row>
    <row r="761" spans="1:42" ht="23" customHeight="1">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s="81" t="str">
        <f>IF(M761="",IFERROR(VLOOKUP($U761,scriv!$C$2:$AK$802,32,FALSE),""),M761)</f>
        <v/>
      </c>
      <c r="AI761" s="81" t="str">
        <f>IF(N761="",IFERROR(VLOOKUP($U761,scriv!$C$2:$AK$802,33,FALSE),""),N761)</f>
        <v/>
      </c>
      <c r="AJ761" s="81" t="str">
        <f>IF(O761="",IFERROR(VLOOKUP($U761,scriv!$C$2:$AK$802,34,FALSE),""),O761)</f>
        <v/>
      </c>
      <c r="AK761" s="81" t="str">
        <f>IF(P761="",IFERROR(VLOOKUP($U761,scriv!$C$2:$AK$802,35,FALSE),""),P761)</f>
        <v/>
      </c>
      <c r="AL761" s="242" t="str">
        <f t="shared" si="55"/>
        <v/>
      </c>
      <c r="AM761" s="240" t="str">
        <f t="shared" si="56"/>
        <v/>
      </c>
      <c r="AN761" s="242" t="str">
        <f t="shared" si="57"/>
        <v/>
      </c>
      <c r="AO761" s="240" t="str">
        <f t="shared" si="58"/>
        <v/>
      </c>
      <c r="AP761" s="242" t="str">
        <f t="shared" si="59"/>
        <v/>
      </c>
    </row>
    <row r="762" spans="1:42" ht="23" customHeight="1">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s="81" t="str">
        <f>IF(M762="",IFERROR(VLOOKUP($U762,scriv!$C$2:$AK$802,32,FALSE),""),M762)</f>
        <v/>
      </c>
      <c r="AI762" s="81" t="str">
        <f>IF(N762="",IFERROR(VLOOKUP($U762,scriv!$C$2:$AK$802,33,FALSE),""),N762)</f>
        <v/>
      </c>
      <c r="AJ762" s="81" t="str">
        <f>IF(O762="",IFERROR(VLOOKUP($U762,scriv!$C$2:$AK$802,34,FALSE),""),O762)</f>
        <v/>
      </c>
      <c r="AK762" s="81" t="str">
        <f>IF(P762="",IFERROR(VLOOKUP($U762,scriv!$C$2:$AK$802,35,FALSE),""),P762)</f>
        <v/>
      </c>
      <c r="AL762" s="242" t="str">
        <f t="shared" si="55"/>
        <v/>
      </c>
      <c r="AM762" s="240" t="str">
        <f t="shared" si="56"/>
        <v/>
      </c>
      <c r="AN762" s="242" t="str">
        <f t="shared" si="57"/>
        <v/>
      </c>
      <c r="AO762" s="240" t="str">
        <f t="shared" si="58"/>
        <v/>
      </c>
      <c r="AP762" s="242" t="str">
        <f t="shared" si="59"/>
        <v/>
      </c>
    </row>
    <row r="763" spans="1:42" ht="23" customHeight="1">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s="81" t="str">
        <f>IF(M763="",IFERROR(VLOOKUP($U763,scriv!$C$2:$AK$802,32,FALSE),""),M763)</f>
        <v/>
      </c>
      <c r="AI763" s="81" t="str">
        <f>IF(N763="",IFERROR(VLOOKUP($U763,scriv!$C$2:$AK$802,33,FALSE),""),N763)</f>
        <v/>
      </c>
      <c r="AJ763" s="81" t="str">
        <f>IF(O763="",IFERROR(VLOOKUP($U763,scriv!$C$2:$AK$802,34,FALSE),""),O763)</f>
        <v/>
      </c>
      <c r="AK763" s="81" t="str">
        <f>IF(P763="",IFERROR(VLOOKUP($U763,scriv!$C$2:$AK$802,35,FALSE),""),P763)</f>
        <v/>
      </c>
      <c r="AL763" s="242" t="str">
        <f t="shared" si="55"/>
        <v/>
      </c>
      <c r="AM763" s="240" t="str">
        <f t="shared" si="56"/>
        <v/>
      </c>
      <c r="AN763" s="242" t="str">
        <f t="shared" si="57"/>
        <v/>
      </c>
      <c r="AO763" s="240" t="str">
        <f t="shared" si="58"/>
        <v/>
      </c>
      <c r="AP763" s="242" t="str">
        <f t="shared" si="59"/>
        <v/>
      </c>
    </row>
    <row r="764" spans="1:42" ht="23" customHeight="1">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s="81" t="str">
        <f>IF(M764="",IFERROR(VLOOKUP($U764,scriv!$C$2:$AK$802,32,FALSE),""),M764)</f>
        <v/>
      </c>
      <c r="AI764" s="81" t="str">
        <f>IF(N764="",IFERROR(VLOOKUP($U764,scriv!$C$2:$AK$802,33,FALSE),""),N764)</f>
        <v/>
      </c>
      <c r="AJ764" s="81" t="str">
        <f>IF(O764="",IFERROR(VLOOKUP($U764,scriv!$C$2:$AK$802,34,FALSE),""),O764)</f>
        <v/>
      </c>
      <c r="AK764" s="81" t="str">
        <f>IF(P764="",IFERROR(VLOOKUP($U764,scriv!$C$2:$AK$802,35,FALSE),""),P764)</f>
        <v/>
      </c>
      <c r="AL764" s="242" t="str">
        <f t="shared" si="55"/>
        <v/>
      </c>
      <c r="AM764" s="240" t="str">
        <f t="shared" si="56"/>
        <v/>
      </c>
      <c r="AN764" s="242" t="str">
        <f t="shared" si="57"/>
        <v/>
      </c>
      <c r="AO764" s="240" t="str">
        <f t="shared" si="58"/>
        <v/>
      </c>
      <c r="AP764" s="242" t="str">
        <f t="shared" si="59"/>
        <v/>
      </c>
    </row>
    <row r="765" spans="1:42" ht="23" customHeight="1">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s="81" t="str">
        <f>IF(M765="",IFERROR(VLOOKUP($U765,scriv!$C$2:$AK$802,32,FALSE),""),M765)</f>
        <v/>
      </c>
      <c r="AI765" s="81" t="str">
        <f>IF(N765="",IFERROR(VLOOKUP($U765,scriv!$C$2:$AK$802,33,FALSE),""),N765)</f>
        <v/>
      </c>
      <c r="AJ765" s="81" t="str">
        <f>IF(O765="",IFERROR(VLOOKUP($U765,scriv!$C$2:$AK$802,34,FALSE),""),O765)</f>
        <v/>
      </c>
      <c r="AK765" s="81" t="str">
        <f>IF(P765="",IFERROR(VLOOKUP($U765,scriv!$C$2:$AK$802,35,FALSE),""),P765)</f>
        <v/>
      </c>
      <c r="AL765" s="242" t="str">
        <f t="shared" si="55"/>
        <v/>
      </c>
      <c r="AM765" s="240" t="str">
        <f t="shared" si="56"/>
        <v/>
      </c>
      <c r="AN765" s="242" t="str">
        <f t="shared" si="57"/>
        <v/>
      </c>
      <c r="AO765" s="240" t="str">
        <f t="shared" si="58"/>
        <v/>
      </c>
      <c r="AP765" s="242" t="str">
        <f t="shared" si="59"/>
        <v/>
      </c>
    </row>
    <row r="766" spans="1:42" ht="23" customHeight="1">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s="81" t="str">
        <f>IF(M766="",IFERROR(VLOOKUP($U766,scriv!$C$2:$AK$802,32,FALSE),""),M766)</f>
        <v/>
      </c>
      <c r="AI766" s="81" t="str">
        <f>IF(N766="",IFERROR(VLOOKUP($U766,scriv!$C$2:$AK$802,33,FALSE),""),N766)</f>
        <v/>
      </c>
      <c r="AJ766" s="81" t="str">
        <f>IF(O766="",IFERROR(VLOOKUP($U766,scriv!$C$2:$AK$802,34,FALSE),""),O766)</f>
        <v/>
      </c>
      <c r="AK766" s="81" t="str">
        <f>IF(P766="",IFERROR(VLOOKUP($U766,scriv!$C$2:$AK$802,35,FALSE),""),P766)</f>
        <v/>
      </c>
      <c r="AL766" s="242" t="str">
        <f t="shared" si="55"/>
        <v/>
      </c>
      <c r="AM766" s="240" t="str">
        <f t="shared" si="56"/>
        <v/>
      </c>
      <c r="AN766" s="242" t="str">
        <f t="shared" si="57"/>
        <v/>
      </c>
      <c r="AO766" s="240" t="str">
        <f t="shared" si="58"/>
        <v/>
      </c>
      <c r="AP766" s="242" t="str">
        <f t="shared" si="59"/>
        <v/>
      </c>
    </row>
    <row r="767" spans="1:42" ht="23" customHeight="1">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s="81" t="str">
        <f>IF(M767="",IFERROR(VLOOKUP($U767,scriv!$C$2:$AK$802,32,FALSE),""),M767)</f>
        <v/>
      </c>
      <c r="AI767" s="81" t="str">
        <f>IF(N767="",IFERROR(VLOOKUP($U767,scriv!$C$2:$AK$802,33,FALSE),""),N767)</f>
        <v/>
      </c>
      <c r="AJ767" s="81" t="str">
        <f>IF(O767="",IFERROR(VLOOKUP($U767,scriv!$C$2:$AK$802,34,FALSE),""),O767)</f>
        <v/>
      </c>
      <c r="AK767" s="81" t="str">
        <f>IF(P767="",IFERROR(VLOOKUP($U767,scriv!$C$2:$AK$802,35,FALSE),""),P767)</f>
        <v/>
      </c>
      <c r="AL767" s="242" t="str">
        <f t="shared" si="55"/>
        <v/>
      </c>
      <c r="AM767" s="240" t="str">
        <f t="shared" si="56"/>
        <v/>
      </c>
      <c r="AN767" s="242" t="str">
        <f t="shared" si="57"/>
        <v/>
      </c>
      <c r="AO767" s="240" t="str">
        <f t="shared" si="58"/>
        <v/>
      </c>
      <c r="AP767" s="242" t="str">
        <f t="shared" si="59"/>
        <v/>
      </c>
    </row>
    <row r="768" spans="1:42" ht="23" customHeight="1">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s="81" t="str">
        <f>IF(M768="",IFERROR(VLOOKUP($U768,scriv!$C$2:$AK$802,32,FALSE),""),M768)</f>
        <v/>
      </c>
      <c r="AI768" s="81" t="str">
        <f>IF(N768="",IFERROR(VLOOKUP($U768,scriv!$C$2:$AK$802,33,FALSE),""),N768)</f>
        <v/>
      </c>
      <c r="AJ768" s="81" t="str">
        <f>IF(O768="",IFERROR(VLOOKUP($U768,scriv!$C$2:$AK$802,34,FALSE),""),O768)</f>
        <v/>
      </c>
      <c r="AK768" s="81" t="str">
        <f>IF(P768="",IFERROR(VLOOKUP($U768,scriv!$C$2:$AK$802,35,FALSE),""),P768)</f>
        <v/>
      </c>
      <c r="AL768" s="242" t="str">
        <f t="shared" si="55"/>
        <v/>
      </c>
      <c r="AM768" s="240" t="str">
        <f t="shared" si="56"/>
        <v/>
      </c>
      <c r="AN768" s="242" t="str">
        <f t="shared" si="57"/>
        <v/>
      </c>
      <c r="AO768" s="240" t="str">
        <f t="shared" si="58"/>
        <v/>
      </c>
      <c r="AP768" s="242" t="str">
        <f t="shared" si="59"/>
        <v/>
      </c>
    </row>
    <row r="769" spans="1:42" ht="23" customHeight="1">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s="81" t="str">
        <f>IF(M769="",IFERROR(VLOOKUP($U769,scriv!$C$2:$AK$802,32,FALSE),""),M769)</f>
        <v/>
      </c>
      <c r="AI769" s="81" t="str">
        <f>IF(N769="",IFERROR(VLOOKUP($U769,scriv!$C$2:$AK$802,33,FALSE),""),N769)</f>
        <v/>
      </c>
      <c r="AJ769" s="81" t="str">
        <f>IF(O769="",IFERROR(VLOOKUP($U769,scriv!$C$2:$AK$802,34,FALSE),""),O769)</f>
        <v/>
      </c>
      <c r="AK769" s="81" t="str">
        <f>IF(P769="",IFERROR(VLOOKUP($U769,scriv!$C$2:$AK$802,35,FALSE),""),P769)</f>
        <v/>
      </c>
      <c r="AL769" s="242" t="str">
        <f t="shared" si="55"/>
        <v/>
      </c>
      <c r="AM769" s="240" t="str">
        <f t="shared" si="56"/>
        <v/>
      </c>
      <c r="AN769" s="242" t="str">
        <f t="shared" si="57"/>
        <v/>
      </c>
      <c r="AO769" s="240" t="str">
        <f t="shared" si="58"/>
        <v/>
      </c>
      <c r="AP769" s="242" t="str">
        <f t="shared" si="59"/>
        <v/>
      </c>
    </row>
    <row r="770" spans="1:42" ht="23" customHeight="1">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s="81" t="str">
        <f>IF(M770="",IFERROR(VLOOKUP($U770,scriv!$C$2:$AK$802,32,FALSE),""),M770)</f>
        <v/>
      </c>
      <c r="AI770" s="81" t="str">
        <f>IF(N770="",IFERROR(VLOOKUP($U770,scriv!$C$2:$AK$802,33,FALSE),""),N770)</f>
        <v/>
      </c>
      <c r="AJ770" s="81" t="str">
        <f>IF(O770="",IFERROR(VLOOKUP($U770,scriv!$C$2:$AK$802,34,FALSE),""),O770)</f>
        <v/>
      </c>
      <c r="AK770" s="81" t="str">
        <f>IF(P770="",IFERROR(VLOOKUP($U770,scriv!$C$2:$AK$802,35,FALSE),""),P770)</f>
        <v/>
      </c>
      <c r="AL770" s="242" t="str">
        <f t="shared" si="55"/>
        <v/>
      </c>
      <c r="AM770" s="240" t="str">
        <f t="shared" si="56"/>
        <v/>
      </c>
      <c r="AN770" s="242" t="str">
        <f t="shared" si="57"/>
        <v/>
      </c>
      <c r="AO770" s="240" t="str">
        <f t="shared" si="58"/>
        <v/>
      </c>
      <c r="AP770" s="242" t="str">
        <f t="shared" si="59"/>
        <v/>
      </c>
    </row>
    <row r="771" spans="1:42" ht="23" customHeight="1">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s="81" t="str">
        <f>IF(M771="",IFERROR(VLOOKUP($U771,scriv!$C$2:$AK$802,32,FALSE),""),M771)</f>
        <v/>
      </c>
      <c r="AI771" s="81" t="str">
        <f>IF(N771="",IFERROR(VLOOKUP($U771,scriv!$C$2:$AK$802,33,FALSE),""),N771)</f>
        <v/>
      </c>
      <c r="AJ771" s="81" t="str">
        <f>IF(O771="",IFERROR(VLOOKUP($U771,scriv!$C$2:$AK$802,34,FALSE),""),O771)</f>
        <v/>
      </c>
      <c r="AK771" s="81" t="str">
        <f>IF(P771="",IFERROR(VLOOKUP($U771,scriv!$C$2:$AK$802,35,FALSE),""),P771)</f>
        <v/>
      </c>
      <c r="AL771" s="242" t="str">
        <f t="shared" si="55"/>
        <v/>
      </c>
      <c r="AM771" s="240" t="str">
        <f t="shared" si="56"/>
        <v/>
      </c>
      <c r="AN771" s="242" t="str">
        <f t="shared" si="57"/>
        <v/>
      </c>
      <c r="AO771" s="240" t="str">
        <f t="shared" si="58"/>
        <v/>
      </c>
      <c r="AP771" s="242" t="str">
        <f t="shared" si="59"/>
        <v/>
      </c>
    </row>
    <row r="772" spans="1:42" ht="23" customHeight="1">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s="81" t="str">
        <f>IF(M772="",IFERROR(VLOOKUP($U772,scriv!$C$2:$AK$802,32,FALSE),""),M772)</f>
        <v/>
      </c>
      <c r="AI772" s="81" t="str">
        <f>IF(N772="",IFERROR(VLOOKUP($U772,scriv!$C$2:$AK$802,33,FALSE),""),N772)</f>
        <v/>
      </c>
      <c r="AJ772" s="81" t="str">
        <f>IF(O772="",IFERROR(VLOOKUP($U772,scriv!$C$2:$AK$802,34,FALSE),""),O772)</f>
        <v/>
      </c>
      <c r="AK772" s="81" t="str">
        <f>IF(P772="",IFERROR(VLOOKUP($U772,scriv!$C$2:$AK$802,35,FALSE),""),P772)</f>
        <v/>
      </c>
      <c r="AL772" s="242" t="str">
        <f t="shared" si="55"/>
        <v/>
      </c>
      <c r="AM772" s="240" t="str">
        <f t="shared" si="56"/>
        <v/>
      </c>
      <c r="AN772" s="242" t="str">
        <f t="shared" si="57"/>
        <v/>
      </c>
      <c r="AO772" s="240" t="str">
        <f t="shared" si="58"/>
        <v/>
      </c>
      <c r="AP772" s="242" t="str">
        <f t="shared" si="59"/>
        <v/>
      </c>
    </row>
    <row r="773" spans="1:42" ht="23" customHeight="1">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s="81" t="str">
        <f>IF(M773="",IFERROR(VLOOKUP($U773,scriv!$C$2:$AK$802,32,FALSE),""),M773)</f>
        <v/>
      </c>
      <c r="AI773" s="81" t="str">
        <f>IF(N773="",IFERROR(VLOOKUP($U773,scriv!$C$2:$AK$802,33,FALSE),""),N773)</f>
        <v/>
      </c>
      <c r="AJ773" s="81" t="str">
        <f>IF(O773="",IFERROR(VLOOKUP($U773,scriv!$C$2:$AK$802,34,FALSE),""),O773)</f>
        <v/>
      </c>
      <c r="AK773" s="81" t="str">
        <f>IF(P773="",IFERROR(VLOOKUP($U773,scriv!$C$2:$AK$802,35,FALSE),""),P773)</f>
        <v/>
      </c>
      <c r="AL773" s="242" t="str">
        <f t="shared" ref="AL773:AL802" si="60">SUBSTITUTE(SUBSTITUTE(SUBSTITUTE(SUBSTITUTE(SUBSTITUTE(SUBSTITUTE(SUBSTITUTE(SUBSTITUTE(SUBSTITUTE(SUBSTITUTE(SUBSTITUTE(SUBSTITUTE(
C773,
":",""),
".",""),
"/",""),
"|",""),
",",""),
" ",""),
"'",""),
"(",""),
")",""),
"&amp;",""),
"!",""),
"?","")</f>
        <v/>
      </c>
      <c r="AM773" s="240" t="str">
        <f t="shared" ref="AM773:AM802" si="61">SUBSTITUTE(SUBSTITUTE(SUBSTITUTE(SUBSTITUTE(SUBSTITUTE(SUBSTITUTE(SUBSTITUTE(SUBSTITUTE(SUBSTITUTE(SUBSTITUTE(SUBSTITUTE(SUBSTITUTE(
U773,
":",""),
".",""),
"/",""),
"|",""),
",",""),
" ",""),
"'",""),
"(",""),
")",""),
"&amp;",""),
"!",""),
"?","")</f>
        <v/>
      </c>
      <c r="AN773" s="242" t="str">
        <f t="shared" ref="AN773:AN802" si="62">IF(G773&lt;&gt;"",SUBSTITUTE(SUBSTITUTE(SUBSTITUTE(SUBSTITUTE(SUBSTITUTE(SUBSTITUTE(SUBSTITUTE(SUBSTITUTE(SUBSTITUTE(SUBSTITUTE(SUBSTITUTE(SUBSTITUTE(
G773,
":",""),
".",""),
"/",""),
"|",""),
",",""),
" ",""),
"'",""),
"(",""),
")",""),
"&amp;",""),
"!",""),
"?",""),
IF(H773&lt;&gt;"",AM773,""))</f>
        <v/>
      </c>
      <c r="AO773" s="240" t="str">
        <f t="shared" ref="AO773:AO802" si="63">SUBSTITUTE(SUBSTITUTE(SUBSTITUTE(SUBSTITUTE(SUBSTITUTE(SUBSTITUTE(SUBSTITUTE(SUBSTITUTE(SUBSTITUTE(SUBSTITUTE(SUBSTITUTE(SUBSTITUTE(
H773,
":",""),
".",""),
"/",""),
"|",""),
",",""),
" ",""),
"'",""),
"(",""),
")",""),
"&amp;",""),
"!",""),
"?","")</f>
        <v/>
      </c>
      <c r="AP773" s="242" t="str">
        <f t="shared" ref="AP773:AP802" si="64">SUBSTITUTE(SUBSTITUTE(SUBSTITUTE(SUBSTITUTE(SUBSTITUTE(SUBSTITUTE(SUBSTITUTE(SUBSTITUTE(SUBSTITUTE(SUBSTITUTE(SUBSTITUTE(
F773,
":",""),
".",""),
"/",""),
"|",""),
",",""),
"'",""),
"(",""),
")",""),
"&amp;",""),
"!",""),
"?","")</f>
        <v/>
      </c>
    </row>
    <row r="774" spans="1:42" ht="23" customHeight="1">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s="81" t="str">
        <f>IF(M774="",IFERROR(VLOOKUP($U774,scriv!$C$2:$AK$802,32,FALSE),""),M774)</f>
        <v/>
      </c>
      <c r="AI774" s="81" t="str">
        <f>IF(N774="",IFERROR(VLOOKUP($U774,scriv!$C$2:$AK$802,33,FALSE),""),N774)</f>
        <v/>
      </c>
      <c r="AJ774" s="81" t="str">
        <f>IF(O774="",IFERROR(VLOOKUP($U774,scriv!$C$2:$AK$802,34,FALSE),""),O774)</f>
        <v/>
      </c>
      <c r="AK774" s="81" t="str">
        <f>IF(P774="",IFERROR(VLOOKUP($U774,scriv!$C$2:$AK$802,35,FALSE),""),P774)</f>
        <v/>
      </c>
      <c r="AL774" s="242" t="str">
        <f t="shared" si="60"/>
        <v/>
      </c>
      <c r="AM774" s="240" t="str">
        <f t="shared" si="61"/>
        <v/>
      </c>
      <c r="AN774" s="242" t="str">
        <f t="shared" si="62"/>
        <v/>
      </c>
      <c r="AO774" s="240" t="str">
        <f t="shared" si="63"/>
        <v/>
      </c>
      <c r="AP774" s="242" t="str">
        <f t="shared" si="64"/>
        <v/>
      </c>
    </row>
    <row r="775" spans="1:42" ht="23" customHeight="1">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s="81" t="str">
        <f>IF(M775="",IFERROR(VLOOKUP($U775,scriv!$C$2:$AK$802,32,FALSE),""),M775)</f>
        <v/>
      </c>
      <c r="AI775" s="81" t="str">
        <f>IF(N775="",IFERROR(VLOOKUP($U775,scriv!$C$2:$AK$802,33,FALSE),""),N775)</f>
        <v/>
      </c>
      <c r="AJ775" s="81" t="str">
        <f>IF(O775="",IFERROR(VLOOKUP($U775,scriv!$C$2:$AK$802,34,FALSE),""),O775)</f>
        <v/>
      </c>
      <c r="AK775" s="81" t="str">
        <f>IF(P775="",IFERROR(VLOOKUP($U775,scriv!$C$2:$AK$802,35,FALSE),""),P775)</f>
        <v/>
      </c>
      <c r="AL775" s="242" t="str">
        <f t="shared" si="60"/>
        <v/>
      </c>
      <c r="AM775" s="240" t="str">
        <f t="shared" si="61"/>
        <v/>
      </c>
      <c r="AN775" s="242" t="str">
        <f t="shared" si="62"/>
        <v/>
      </c>
      <c r="AO775" s="240" t="str">
        <f t="shared" si="63"/>
        <v/>
      </c>
      <c r="AP775" s="242" t="str">
        <f t="shared" si="64"/>
        <v/>
      </c>
    </row>
    <row r="776" spans="1:42" ht="23" customHeight="1">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s="81" t="str">
        <f>IF(M776="",IFERROR(VLOOKUP($U776,scriv!$C$2:$AK$802,32,FALSE),""),M776)</f>
        <v/>
      </c>
      <c r="AI776" s="81" t="str">
        <f>IF(N776="",IFERROR(VLOOKUP($U776,scriv!$C$2:$AK$802,33,FALSE),""),N776)</f>
        <v/>
      </c>
      <c r="AJ776" s="81" t="str">
        <f>IF(O776="",IFERROR(VLOOKUP($U776,scriv!$C$2:$AK$802,34,FALSE),""),O776)</f>
        <v/>
      </c>
      <c r="AK776" s="81" t="str">
        <f>IF(P776="",IFERROR(VLOOKUP($U776,scriv!$C$2:$AK$802,35,FALSE),""),P776)</f>
        <v/>
      </c>
      <c r="AL776" s="242" t="str">
        <f t="shared" si="60"/>
        <v/>
      </c>
      <c r="AM776" s="240" t="str">
        <f t="shared" si="61"/>
        <v/>
      </c>
      <c r="AN776" s="242" t="str">
        <f t="shared" si="62"/>
        <v/>
      </c>
      <c r="AO776" s="240" t="str">
        <f t="shared" si="63"/>
        <v/>
      </c>
      <c r="AP776" s="242" t="str">
        <f t="shared" si="64"/>
        <v/>
      </c>
    </row>
    <row r="777" spans="1:42" ht="23" customHeight="1">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s="81" t="str">
        <f>IF(M777="",IFERROR(VLOOKUP($U777,scriv!$C$2:$AK$802,32,FALSE),""),M777)</f>
        <v/>
      </c>
      <c r="AI777" s="81" t="str">
        <f>IF(N777="",IFERROR(VLOOKUP($U777,scriv!$C$2:$AK$802,33,FALSE),""),N777)</f>
        <v/>
      </c>
      <c r="AJ777" s="81" t="str">
        <f>IF(O777="",IFERROR(VLOOKUP($U777,scriv!$C$2:$AK$802,34,FALSE),""),O777)</f>
        <v/>
      </c>
      <c r="AK777" s="81" t="str">
        <f>IF(P777="",IFERROR(VLOOKUP($U777,scriv!$C$2:$AK$802,35,FALSE),""),P777)</f>
        <v/>
      </c>
      <c r="AL777" s="242" t="str">
        <f t="shared" si="60"/>
        <v/>
      </c>
      <c r="AM777" s="240" t="str">
        <f t="shared" si="61"/>
        <v/>
      </c>
      <c r="AN777" s="242" t="str">
        <f t="shared" si="62"/>
        <v/>
      </c>
      <c r="AO777" s="240" t="str">
        <f t="shared" si="63"/>
        <v/>
      </c>
      <c r="AP777" s="242" t="str">
        <f t="shared" si="64"/>
        <v/>
      </c>
    </row>
    <row r="778" spans="1:42" ht="23" customHeight="1">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s="81" t="str">
        <f>IF(M778="",IFERROR(VLOOKUP($U778,scriv!$C$2:$AK$802,32,FALSE),""),M778)</f>
        <v/>
      </c>
      <c r="AI778" s="81" t="str">
        <f>IF(N778="",IFERROR(VLOOKUP($U778,scriv!$C$2:$AK$802,33,FALSE),""),N778)</f>
        <v/>
      </c>
      <c r="AJ778" s="81" t="str">
        <f>IF(O778="",IFERROR(VLOOKUP($U778,scriv!$C$2:$AK$802,34,FALSE),""),O778)</f>
        <v/>
      </c>
      <c r="AK778" s="81" t="str">
        <f>IF(P778="",IFERROR(VLOOKUP($U778,scriv!$C$2:$AK$802,35,FALSE),""),P778)</f>
        <v/>
      </c>
      <c r="AL778" s="242" t="str">
        <f t="shared" si="60"/>
        <v/>
      </c>
      <c r="AM778" s="240" t="str">
        <f t="shared" si="61"/>
        <v/>
      </c>
      <c r="AN778" s="242" t="str">
        <f t="shared" si="62"/>
        <v/>
      </c>
      <c r="AO778" s="240" t="str">
        <f t="shared" si="63"/>
        <v/>
      </c>
      <c r="AP778" s="242" t="str">
        <f t="shared" si="64"/>
        <v/>
      </c>
    </row>
    <row r="779" spans="1:42" ht="23" customHeight="1">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s="81" t="str">
        <f>IF(M779="",IFERROR(VLOOKUP($U779,scriv!$C$2:$AK$802,32,FALSE),""),M779)</f>
        <v/>
      </c>
      <c r="AI779" s="81" t="str">
        <f>IF(N779="",IFERROR(VLOOKUP($U779,scriv!$C$2:$AK$802,33,FALSE),""),N779)</f>
        <v/>
      </c>
      <c r="AJ779" s="81" t="str">
        <f>IF(O779="",IFERROR(VLOOKUP($U779,scriv!$C$2:$AK$802,34,FALSE),""),O779)</f>
        <v/>
      </c>
      <c r="AK779" s="81" t="str">
        <f>IF(P779="",IFERROR(VLOOKUP($U779,scriv!$C$2:$AK$802,35,FALSE),""),P779)</f>
        <v/>
      </c>
      <c r="AL779" s="242" t="str">
        <f t="shared" si="60"/>
        <v/>
      </c>
      <c r="AM779" s="240" t="str">
        <f t="shared" si="61"/>
        <v/>
      </c>
      <c r="AN779" s="242" t="str">
        <f t="shared" si="62"/>
        <v/>
      </c>
      <c r="AO779" s="240" t="str">
        <f t="shared" si="63"/>
        <v/>
      </c>
      <c r="AP779" s="242" t="str">
        <f t="shared" si="64"/>
        <v/>
      </c>
    </row>
    <row r="780" spans="1:42" ht="23" customHeight="1">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s="81" t="str">
        <f>IF(M780="",IFERROR(VLOOKUP($U780,scriv!$C$2:$AK$802,32,FALSE),""),M780)</f>
        <v/>
      </c>
      <c r="AI780" s="81" t="str">
        <f>IF(N780="",IFERROR(VLOOKUP($U780,scriv!$C$2:$AK$802,33,FALSE),""),N780)</f>
        <v/>
      </c>
      <c r="AJ780" s="81" t="str">
        <f>IF(O780="",IFERROR(VLOOKUP($U780,scriv!$C$2:$AK$802,34,FALSE),""),O780)</f>
        <v/>
      </c>
      <c r="AK780" s="81" t="str">
        <f>IF(P780="",IFERROR(VLOOKUP($U780,scriv!$C$2:$AK$802,35,FALSE),""),P780)</f>
        <v/>
      </c>
      <c r="AL780" s="242" t="str">
        <f t="shared" si="60"/>
        <v/>
      </c>
      <c r="AM780" s="240" t="str">
        <f t="shared" si="61"/>
        <v/>
      </c>
      <c r="AN780" s="242" t="str">
        <f t="shared" si="62"/>
        <v/>
      </c>
      <c r="AO780" s="240" t="str">
        <f t="shared" si="63"/>
        <v/>
      </c>
      <c r="AP780" s="242" t="str">
        <f t="shared" si="64"/>
        <v/>
      </c>
    </row>
    <row r="781" spans="1:42" ht="23" customHeight="1">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s="81" t="str">
        <f>IF(M781="",IFERROR(VLOOKUP($U781,scriv!$C$2:$AK$802,32,FALSE),""),M781)</f>
        <v/>
      </c>
      <c r="AI781" s="81" t="str">
        <f>IF(N781="",IFERROR(VLOOKUP($U781,scriv!$C$2:$AK$802,33,FALSE),""),N781)</f>
        <v/>
      </c>
      <c r="AJ781" s="81" t="str">
        <f>IF(O781="",IFERROR(VLOOKUP($U781,scriv!$C$2:$AK$802,34,FALSE),""),O781)</f>
        <v/>
      </c>
      <c r="AK781" s="81" t="str">
        <f>IF(P781="",IFERROR(VLOOKUP($U781,scriv!$C$2:$AK$802,35,FALSE),""),P781)</f>
        <v/>
      </c>
      <c r="AL781" s="242" t="str">
        <f t="shared" si="60"/>
        <v/>
      </c>
      <c r="AM781" s="240" t="str">
        <f t="shared" si="61"/>
        <v/>
      </c>
      <c r="AN781" s="242" t="str">
        <f t="shared" si="62"/>
        <v/>
      </c>
      <c r="AO781" s="240" t="str">
        <f t="shared" si="63"/>
        <v/>
      </c>
      <c r="AP781" s="242" t="str">
        <f t="shared" si="64"/>
        <v/>
      </c>
    </row>
    <row r="782" spans="1:42" ht="23" customHeight="1">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s="81" t="str">
        <f>IF(M782="",IFERROR(VLOOKUP($U782,scriv!$C$2:$AK$802,32,FALSE),""),M782)</f>
        <v/>
      </c>
      <c r="AI782" s="81" t="str">
        <f>IF(N782="",IFERROR(VLOOKUP($U782,scriv!$C$2:$AK$802,33,FALSE),""),N782)</f>
        <v/>
      </c>
      <c r="AJ782" s="81" t="str">
        <f>IF(O782="",IFERROR(VLOOKUP($U782,scriv!$C$2:$AK$802,34,FALSE),""),O782)</f>
        <v/>
      </c>
      <c r="AK782" s="81" t="str">
        <f>IF(P782="",IFERROR(VLOOKUP($U782,scriv!$C$2:$AK$802,35,FALSE),""),P782)</f>
        <v/>
      </c>
      <c r="AL782" s="242" t="str">
        <f t="shared" si="60"/>
        <v/>
      </c>
      <c r="AM782" s="240" t="str">
        <f t="shared" si="61"/>
        <v/>
      </c>
      <c r="AN782" s="242" t="str">
        <f t="shared" si="62"/>
        <v/>
      </c>
      <c r="AO782" s="240" t="str">
        <f t="shared" si="63"/>
        <v/>
      </c>
      <c r="AP782" s="242" t="str">
        <f t="shared" si="64"/>
        <v/>
      </c>
    </row>
    <row r="783" spans="1:42" ht="23" customHeight="1">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s="81" t="str">
        <f>IF(M783="",IFERROR(VLOOKUP($U783,scriv!$C$2:$AK$802,32,FALSE),""),M783)</f>
        <v/>
      </c>
      <c r="AI783" s="81" t="str">
        <f>IF(N783="",IFERROR(VLOOKUP($U783,scriv!$C$2:$AK$802,33,FALSE),""),N783)</f>
        <v/>
      </c>
      <c r="AJ783" s="81" t="str">
        <f>IF(O783="",IFERROR(VLOOKUP($U783,scriv!$C$2:$AK$802,34,FALSE),""),O783)</f>
        <v/>
      </c>
      <c r="AK783" s="81" t="str">
        <f>IF(P783="",IFERROR(VLOOKUP($U783,scriv!$C$2:$AK$802,35,FALSE),""),P783)</f>
        <v/>
      </c>
      <c r="AL783" s="242" t="str">
        <f t="shared" si="60"/>
        <v/>
      </c>
      <c r="AM783" s="240" t="str">
        <f t="shared" si="61"/>
        <v/>
      </c>
      <c r="AN783" s="242" t="str">
        <f t="shared" si="62"/>
        <v/>
      </c>
      <c r="AO783" s="240" t="str">
        <f t="shared" si="63"/>
        <v/>
      </c>
      <c r="AP783" s="242" t="str">
        <f t="shared" si="64"/>
        <v/>
      </c>
    </row>
    <row r="784" spans="1:42" ht="23" customHeight="1">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s="81" t="str">
        <f>IF(M784="",IFERROR(VLOOKUP($U784,scriv!$C$2:$AK$802,32,FALSE),""),M784)</f>
        <v/>
      </c>
      <c r="AI784" s="81" t="str">
        <f>IF(N784="",IFERROR(VLOOKUP($U784,scriv!$C$2:$AK$802,33,FALSE),""),N784)</f>
        <v/>
      </c>
      <c r="AJ784" s="81" t="str">
        <f>IF(O784="",IFERROR(VLOOKUP($U784,scriv!$C$2:$AK$802,34,FALSE),""),O784)</f>
        <v/>
      </c>
      <c r="AK784" s="81" t="str">
        <f>IF(P784="",IFERROR(VLOOKUP($U784,scriv!$C$2:$AK$802,35,FALSE),""),P784)</f>
        <v/>
      </c>
      <c r="AL784" s="242" t="str">
        <f t="shared" si="60"/>
        <v/>
      </c>
      <c r="AM784" s="240" t="str">
        <f t="shared" si="61"/>
        <v/>
      </c>
      <c r="AN784" s="242" t="str">
        <f t="shared" si="62"/>
        <v/>
      </c>
      <c r="AO784" s="240" t="str">
        <f t="shared" si="63"/>
        <v/>
      </c>
      <c r="AP784" s="242" t="str">
        <f t="shared" si="64"/>
        <v/>
      </c>
    </row>
    <row r="785" spans="1:42" ht="23" customHeight="1">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s="81" t="str">
        <f>IF(M785="",IFERROR(VLOOKUP($U785,scriv!$C$2:$AK$802,32,FALSE),""),M785)</f>
        <v/>
      </c>
      <c r="AI785" s="81" t="str">
        <f>IF(N785="",IFERROR(VLOOKUP($U785,scriv!$C$2:$AK$802,33,FALSE),""),N785)</f>
        <v/>
      </c>
      <c r="AJ785" s="81" t="str">
        <f>IF(O785="",IFERROR(VLOOKUP($U785,scriv!$C$2:$AK$802,34,FALSE),""),O785)</f>
        <v/>
      </c>
      <c r="AK785" s="81" t="str">
        <f>IF(P785="",IFERROR(VLOOKUP($U785,scriv!$C$2:$AK$802,35,FALSE),""),P785)</f>
        <v/>
      </c>
      <c r="AL785" s="242" t="str">
        <f t="shared" si="60"/>
        <v/>
      </c>
      <c r="AM785" s="240" t="str">
        <f t="shared" si="61"/>
        <v/>
      </c>
      <c r="AN785" s="242" t="str">
        <f t="shared" si="62"/>
        <v/>
      </c>
      <c r="AO785" s="240" t="str">
        <f t="shared" si="63"/>
        <v/>
      </c>
      <c r="AP785" s="242" t="str">
        <f t="shared" si="64"/>
        <v/>
      </c>
    </row>
    <row r="786" spans="1:42" ht="23" customHeight="1">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s="81" t="str">
        <f>IF(M786="",IFERROR(VLOOKUP($U786,scriv!$C$2:$AK$802,32,FALSE),""),M786)</f>
        <v/>
      </c>
      <c r="AI786" s="81" t="str">
        <f>IF(N786="",IFERROR(VLOOKUP($U786,scriv!$C$2:$AK$802,33,FALSE),""),N786)</f>
        <v/>
      </c>
      <c r="AJ786" s="81" t="str">
        <f>IF(O786="",IFERROR(VLOOKUP($U786,scriv!$C$2:$AK$802,34,FALSE),""),O786)</f>
        <v/>
      </c>
      <c r="AK786" s="81" t="str">
        <f>IF(P786="",IFERROR(VLOOKUP($U786,scriv!$C$2:$AK$802,35,FALSE),""),P786)</f>
        <v/>
      </c>
      <c r="AL786" s="242" t="str">
        <f t="shared" si="60"/>
        <v/>
      </c>
      <c r="AM786" s="240" t="str">
        <f t="shared" si="61"/>
        <v/>
      </c>
      <c r="AN786" s="242" t="str">
        <f t="shared" si="62"/>
        <v/>
      </c>
      <c r="AO786" s="240" t="str">
        <f t="shared" si="63"/>
        <v/>
      </c>
      <c r="AP786" s="242" t="str">
        <f t="shared" si="64"/>
        <v/>
      </c>
    </row>
    <row r="787" spans="1:42" ht="23" customHeight="1">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s="81" t="str">
        <f>IF(M787="",IFERROR(VLOOKUP($U787,scriv!$C$2:$AK$802,32,FALSE),""),M787)</f>
        <v/>
      </c>
      <c r="AI787" s="81" t="str">
        <f>IF(N787="",IFERROR(VLOOKUP($U787,scriv!$C$2:$AK$802,33,FALSE),""),N787)</f>
        <v/>
      </c>
      <c r="AJ787" s="81" t="str">
        <f>IF(O787="",IFERROR(VLOOKUP($U787,scriv!$C$2:$AK$802,34,FALSE),""),O787)</f>
        <v/>
      </c>
      <c r="AK787" s="81" t="str">
        <f>IF(P787="",IFERROR(VLOOKUP($U787,scriv!$C$2:$AK$802,35,FALSE),""),P787)</f>
        <v/>
      </c>
      <c r="AL787" s="242" t="str">
        <f t="shared" si="60"/>
        <v/>
      </c>
      <c r="AM787" s="240" t="str">
        <f t="shared" si="61"/>
        <v/>
      </c>
      <c r="AN787" s="242" t="str">
        <f t="shared" si="62"/>
        <v/>
      </c>
      <c r="AO787" s="240" t="str">
        <f t="shared" si="63"/>
        <v/>
      </c>
      <c r="AP787" s="242" t="str">
        <f t="shared" si="64"/>
        <v/>
      </c>
    </row>
    <row r="788" spans="1:42" ht="23" customHeight="1">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s="81" t="str">
        <f>IF(M788="",IFERROR(VLOOKUP($U788,scriv!$C$2:$AK$802,32,FALSE),""),M788)</f>
        <v/>
      </c>
      <c r="AI788" s="81" t="str">
        <f>IF(N788="",IFERROR(VLOOKUP($U788,scriv!$C$2:$AK$802,33,FALSE),""),N788)</f>
        <v/>
      </c>
      <c r="AJ788" s="81" t="str">
        <f>IF(O788="",IFERROR(VLOOKUP($U788,scriv!$C$2:$AK$802,34,FALSE),""),O788)</f>
        <v/>
      </c>
      <c r="AK788" s="81" t="str">
        <f>IF(P788="",IFERROR(VLOOKUP($U788,scriv!$C$2:$AK$802,35,FALSE),""),P788)</f>
        <v/>
      </c>
      <c r="AL788" s="242" t="str">
        <f t="shared" si="60"/>
        <v/>
      </c>
      <c r="AM788" s="240" t="str">
        <f t="shared" si="61"/>
        <v/>
      </c>
      <c r="AN788" s="242" t="str">
        <f t="shared" si="62"/>
        <v/>
      </c>
      <c r="AO788" s="240" t="str">
        <f t="shared" si="63"/>
        <v/>
      </c>
      <c r="AP788" s="242" t="str">
        <f t="shared" si="64"/>
        <v/>
      </c>
    </row>
    <row r="789" spans="1:42" ht="23" customHeight="1">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s="81" t="str">
        <f>IF(M789="",IFERROR(VLOOKUP($U789,scriv!$C$2:$AK$802,32,FALSE),""),M789)</f>
        <v/>
      </c>
      <c r="AI789" s="81" t="str">
        <f>IF(N789="",IFERROR(VLOOKUP($U789,scriv!$C$2:$AK$802,33,FALSE),""),N789)</f>
        <v/>
      </c>
      <c r="AJ789" s="81" t="str">
        <f>IF(O789="",IFERROR(VLOOKUP($U789,scriv!$C$2:$AK$802,34,FALSE),""),O789)</f>
        <v/>
      </c>
      <c r="AK789" s="81" t="str">
        <f>IF(P789="",IFERROR(VLOOKUP($U789,scriv!$C$2:$AK$802,35,FALSE),""),P789)</f>
        <v/>
      </c>
      <c r="AL789" s="242" t="str">
        <f t="shared" si="60"/>
        <v/>
      </c>
      <c r="AM789" s="240" t="str">
        <f t="shared" si="61"/>
        <v/>
      </c>
      <c r="AN789" s="242" t="str">
        <f t="shared" si="62"/>
        <v/>
      </c>
      <c r="AO789" s="240" t="str">
        <f t="shared" si="63"/>
        <v/>
      </c>
      <c r="AP789" s="242" t="str">
        <f t="shared" si="64"/>
        <v/>
      </c>
    </row>
    <row r="790" spans="1:42" ht="23" customHeight="1">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s="81" t="str">
        <f>IF(M790="",IFERROR(VLOOKUP($U790,scriv!$C$2:$AK$802,32,FALSE),""),M790)</f>
        <v/>
      </c>
      <c r="AI790" s="81" t="str">
        <f>IF(N790="",IFERROR(VLOOKUP($U790,scriv!$C$2:$AK$802,33,FALSE),""),N790)</f>
        <v/>
      </c>
      <c r="AJ790" s="81" t="str">
        <f>IF(O790="",IFERROR(VLOOKUP($U790,scriv!$C$2:$AK$802,34,FALSE),""),O790)</f>
        <v/>
      </c>
      <c r="AK790" s="81" t="str">
        <f>IF(P790="",IFERROR(VLOOKUP($U790,scriv!$C$2:$AK$802,35,FALSE),""),P790)</f>
        <v/>
      </c>
      <c r="AL790" s="242" t="str">
        <f t="shared" si="60"/>
        <v/>
      </c>
      <c r="AM790" s="240" t="str">
        <f t="shared" si="61"/>
        <v/>
      </c>
      <c r="AN790" s="242" t="str">
        <f t="shared" si="62"/>
        <v/>
      </c>
      <c r="AO790" s="240" t="str">
        <f t="shared" si="63"/>
        <v/>
      </c>
      <c r="AP790" s="242" t="str">
        <f t="shared" si="64"/>
        <v/>
      </c>
    </row>
    <row r="791" spans="1:42" ht="23" customHeight="1">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s="81" t="str">
        <f>IF(M791="",IFERROR(VLOOKUP($U791,scriv!$C$2:$AK$802,32,FALSE),""),M791)</f>
        <v/>
      </c>
      <c r="AI791" s="81" t="str">
        <f>IF(N791="",IFERROR(VLOOKUP($U791,scriv!$C$2:$AK$802,33,FALSE),""),N791)</f>
        <v/>
      </c>
      <c r="AJ791" s="81" t="str">
        <f>IF(O791="",IFERROR(VLOOKUP($U791,scriv!$C$2:$AK$802,34,FALSE),""),O791)</f>
        <v/>
      </c>
      <c r="AK791" s="81" t="str">
        <f>IF(P791="",IFERROR(VLOOKUP($U791,scriv!$C$2:$AK$802,35,FALSE),""),P791)</f>
        <v/>
      </c>
      <c r="AL791" s="242" t="str">
        <f t="shared" si="60"/>
        <v/>
      </c>
      <c r="AM791" s="240" t="str">
        <f t="shared" si="61"/>
        <v/>
      </c>
      <c r="AN791" s="242" t="str">
        <f t="shared" si="62"/>
        <v/>
      </c>
      <c r="AO791" s="240" t="str">
        <f t="shared" si="63"/>
        <v/>
      </c>
      <c r="AP791" s="242" t="str">
        <f t="shared" si="64"/>
        <v/>
      </c>
    </row>
    <row r="792" spans="1:42" ht="23" customHeight="1">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s="81" t="str">
        <f>IF(M792="",IFERROR(VLOOKUP($U792,scriv!$C$2:$AK$802,32,FALSE),""),M792)</f>
        <v/>
      </c>
      <c r="AI792" s="81" t="str">
        <f>IF(N792="",IFERROR(VLOOKUP($U792,scriv!$C$2:$AK$802,33,FALSE),""),N792)</f>
        <v/>
      </c>
      <c r="AJ792" s="81" t="str">
        <f>IF(O792="",IFERROR(VLOOKUP($U792,scriv!$C$2:$AK$802,34,FALSE),""),O792)</f>
        <v/>
      </c>
      <c r="AK792" s="81" t="str">
        <f>IF(P792="",IFERROR(VLOOKUP($U792,scriv!$C$2:$AK$802,35,FALSE),""),P792)</f>
        <v/>
      </c>
      <c r="AL792" s="242" t="str">
        <f t="shared" si="60"/>
        <v/>
      </c>
      <c r="AM792" s="240" t="str">
        <f t="shared" si="61"/>
        <v/>
      </c>
      <c r="AN792" s="242" t="str">
        <f t="shared" si="62"/>
        <v/>
      </c>
      <c r="AO792" s="240" t="str">
        <f t="shared" si="63"/>
        <v/>
      </c>
      <c r="AP792" s="242" t="str">
        <f t="shared" si="64"/>
        <v/>
      </c>
    </row>
    <row r="793" spans="1:42" ht="23" customHeight="1">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s="81" t="str">
        <f>IF(M793="",IFERROR(VLOOKUP($U793,scriv!$C$2:$AK$802,32,FALSE),""),M793)</f>
        <v/>
      </c>
      <c r="AI793" s="81" t="str">
        <f>IF(N793="",IFERROR(VLOOKUP($U793,scriv!$C$2:$AK$802,33,FALSE),""),N793)</f>
        <v/>
      </c>
      <c r="AJ793" s="81" t="str">
        <f>IF(O793="",IFERROR(VLOOKUP($U793,scriv!$C$2:$AK$802,34,FALSE),""),O793)</f>
        <v/>
      </c>
      <c r="AK793" s="81" t="str">
        <f>IF(P793="",IFERROR(VLOOKUP($U793,scriv!$C$2:$AK$802,35,FALSE),""),P793)</f>
        <v/>
      </c>
      <c r="AL793" s="242" t="str">
        <f t="shared" si="60"/>
        <v/>
      </c>
      <c r="AM793" s="240" t="str">
        <f t="shared" si="61"/>
        <v/>
      </c>
      <c r="AN793" s="242" t="str">
        <f t="shared" si="62"/>
        <v/>
      </c>
      <c r="AO793" s="240" t="str">
        <f t="shared" si="63"/>
        <v/>
      </c>
      <c r="AP793" s="242" t="str">
        <f t="shared" si="64"/>
        <v/>
      </c>
    </row>
    <row r="794" spans="1:42" ht="23" customHeight="1">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s="81" t="str">
        <f>IF(M794="",IFERROR(VLOOKUP($U794,scriv!$C$2:$AK$802,32,FALSE),""),M794)</f>
        <v/>
      </c>
      <c r="AI794" s="81" t="str">
        <f>IF(N794="",IFERROR(VLOOKUP($U794,scriv!$C$2:$AK$802,33,FALSE),""),N794)</f>
        <v/>
      </c>
      <c r="AJ794" s="81" t="str">
        <f>IF(O794="",IFERROR(VLOOKUP($U794,scriv!$C$2:$AK$802,34,FALSE),""),O794)</f>
        <v/>
      </c>
      <c r="AK794" s="81" t="str">
        <f>IF(P794="",IFERROR(VLOOKUP($U794,scriv!$C$2:$AK$802,35,FALSE),""),P794)</f>
        <v/>
      </c>
      <c r="AL794" s="242" t="str">
        <f t="shared" si="60"/>
        <v/>
      </c>
      <c r="AM794" s="240" t="str">
        <f t="shared" si="61"/>
        <v/>
      </c>
      <c r="AN794" s="242" t="str">
        <f t="shared" si="62"/>
        <v/>
      </c>
      <c r="AO794" s="240" t="str">
        <f t="shared" si="63"/>
        <v/>
      </c>
      <c r="AP794" s="242" t="str">
        <f t="shared" si="64"/>
        <v/>
      </c>
    </row>
    <row r="795" spans="1:42" ht="23" customHeight="1">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s="81" t="str">
        <f>IF(M795="",IFERROR(VLOOKUP($U795,scriv!$C$2:$AK$802,32,FALSE),""),M795)</f>
        <v/>
      </c>
      <c r="AI795" s="81" t="str">
        <f>IF(N795="",IFERROR(VLOOKUP($U795,scriv!$C$2:$AK$802,33,FALSE),""),N795)</f>
        <v/>
      </c>
      <c r="AJ795" s="81" t="str">
        <f>IF(O795="",IFERROR(VLOOKUP($U795,scriv!$C$2:$AK$802,34,FALSE),""),O795)</f>
        <v/>
      </c>
      <c r="AK795" s="81" t="str">
        <f>IF(P795="",IFERROR(VLOOKUP($U795,scriv!$C$2:$AK$802,35,FALSE),""),P795)</f>
        <v/>
      </c>
      <c r="AL795" s="242" t="str">
        <f t="shared" si="60"/>
        <v/>
      </c>
      <c r="AM795" s="240" t="str">
        <f t="shared" si="61"/>
        <v/>
      </c>
      <c r="AN795" s="242" t="str">
        <f t="shared" si="62"/>
        <v/>
      </c>
      <c r="AO795" s="240" t="str">
        <f t="shared" si="63"/>
        <v/>
      </c>
      <c r="AP795" s="242" t="str">
        <f t="shared" si="64"/>
        <v/>
      </c>
    </row>
    <row r="796" spans="1:42" ht="23" customHeight="1">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s="81" t="str">
        <f>IF(M796="",IFERROR(VLOOKUP($U796,scriv!$C$2:$AK$802,32,FALSE),""),M796)</f>
        <v/>
      </c>
      <c r="AI796" s="81" t="str">
        <f>IF(N796="",IFERROR(VLOOKUP($U796,scriv!$C$2:$AK$802,33,FALSE),""),N796)</f>
        <v/>
      </c>
      <c r="AJ796" s="81" t="str">
        <f>IF(O796="",IFERROR(VLOOKUP($U796,scriv!$C$2:$AK$802,34,FALSE),""),O796)</f>
        <v/>
      </c>
      <c r="AK796" s="81" t="str">
        <f>IF(P796="",IFERROR(VLOOKUP($U796,scriv!$C$2:$AK$802,35,FALSE),""),P796)</f>
        <v/>
      </c>
      <c r="AL796" s="242" t="str">
        <f t="shared" si="60"/>
        <v/>
      </c>
      <c r="AM796" s="240" t="str">
        <f t="shared" si="61"/>
        <v/>
      </c>
      <c r="AN796" s="242" t="str">
        <f t="shared" si="62"/>
        <v/>
      </c>
      <c r="AO796" s="240" t="str">
        <f t="shared" si="63"/>
        <v/>
      </c>
      <c r="AP796" s="242" t="str">
        <f t="shared" si="64"/>
        <v/>
      </c>
    </row>
    <row r="797" spans="1:42" ht="23" customHeight="1">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s="81" t="str">
        <f>IF(M797="",IFERROR(VLOOKUP($U797,scriv!$C$2:$AK$802,32,FALSE),""),M797)</f>
        <v/>
      </c>
      <c r="AI797" s="81" t="str">
        <f>IF(N797="",IFERROR(VLOOKUP($U797,scriv!$C$2:$AK$802,33,FALSE),""),N797)</f>
        <v/>
      </c>
      <c r="AJ797" s="81" t="str">
        <f>IF(O797="",IFERROR(VLOOKUP($U797,scriv!$C$2:$AK$802,34,FALSE),""),O797)</f>
        <v/>
      </c>
      <c r="AK797" s="81" t="str">
        <f>IF(P797="",IFERROR(VLOOKUP($U797,scriv!$C$2:$AK$802,35,FALSE),""),P797)</f>
        <v/>
      </c>
      <c r="AL797" s="242" t="str">
        <f t="shared" si="60"/>
        <v/>
      </c>
      <c r="AM797" s="240" t="str">
        <f t="shared" si="61"/>
        <v/>
      </c>
      <c r="AN797" s="242" t="str">
        <f t="shared" si="62"/>
        <v/>
      </c>
      <c r="AO797" s="240" t="str">
        <f t="shared" si="63"/>
        <v/>
      </c>
      <c r="AP797" s="242" t="str">
        <f t="shared" si="64"/>
        <v/>
      </c>
    </row>
    <row r="798" spans="1:42" ht="23" customHeight="1">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s="81" t="str">
        <f>IF(M798="",IFERROR(VLOOKUP($U798,scriv!$C$2:$AK$802,32,FALSE),""),M798)</f>
        <v/>
      </c>
      <c r="AI798" s="81" t="str">
        <f>IF(N798="",IFERROR(VLOOKUP($U798,scriv!$C$2:$AK$802,33,FALSE),""),N798)</f>
        <v/>
      </c>
      <c r="AJ798" s="81" t="str">
        <f>IF(O798="",IFERROR(VLOOKUP($U798,scriv!$C$2:$AK$802,34,FALSE),""),O798)</f>
        <v/>
      </c>
      <c r="AK798" s="81" t="str">
        <f>IF(P798="",IFERROR(VLOOKUP($U798,scriv!$C$2:$AK$802,35,FALSE),""),P798)</f>
        <v/>
      </c>
      <c r="AL798" s="242" t="str">
        <f t="shared" si="60"/>
        <v/>
      </c>
      <c r="AM798" s="240" t="str">
        <f t="shared" si="61"/>
        <v/>
      </c>
      <c r="AN798" s="242" t="str">
        <f t="shared" si="62"/>
        <v/>
      </c>
      <c r="AO798" s="240" t="str">
        <f t="shared" si="63"/>
        <v/>
      </c>
      <c r="AP798" s="242" t="str">
        <f t="shared" si="64"/>
        <v/>
      </c>
    </row>
    <row r="799" spans="1:42" ht="23" customHeight="1">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s="81" t="str">
        <f>IF(M799="",IFERROR(VLOOKUP($U799,scriv!$C$2:$AK$802,32,FALSE),""),M799)</f>
        <v/>
      </c>
      <c r="AI799" s="81" t="str">
        <f>IF(N799="",IFERROR(VLOOKUP($U799,scriv!$C$2:$AK$802,33,FALSE),""),N799)</f>
        <v/>
      </c>
      <c r="AJ799" s="81" t="str">
        <f>IF(O799="",IFERROR(VLOOKUP($U799,scriv!$C$2:$AK$802,34,FALSE),""),O799)</f>
        <v/>
      </c>
      <c r="AK799" s="81" t="str">
        <f>IF(P799="",IFERROR(VLOOKUP($U799,scriv!$C$2:$AK$802,35,FALSE),""),P799)</f>
        <v/>
      </c>
      <c r="AL799" s="242" t="str">
        <f t="shared" si="60"/>
        <v/>
      </c>
      <c r="AM799" s="240" t="str">
        <f t="shared" si="61"/>
        <v/>
      </c>
      <c r="AN799" s="242" t="str">
        <f t="shared" si="62"/>
        <v/>
      </c>
      <c r="AO799" s="240" t="str">
        <f t="shared" si="63"/>
        <v/>
      </c>
      <c r="AP799" s="242" t="str">
        <f t="shared" si="64"/>
        <v/>
      </c>
    </row>
    <row r="800" spans="1:42" ht="23" customHeight="1">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s="81" t="str">
        <f>IF(M800="",IFERROR(VLOOKUP($U800,scriv!$C$2:$AK$802,32,FALSE),""),M800)</f>
        <v/>
      </c>
      <c r="AI800" s="81" t="str">
        <f>IF(N800="",IFERROR(VLOOKUP($U800,scriv!$C$2:$AK$802,33,FALSE),""),N800)</f>
        <v/>
      </c>
      <c r="AJ800" s="81" t="str">
        <f>IF(O800="",IFERROR(VLOOKUP($U800,scriv!$C$2:$AK$802,34,FALSE),""),O800)</f>
        <v/>
      </c>
      <c r="AK800" s="81" t="str">
        <f>IF(P800="",IFERROR(VLOOKUP($U800,scriv!$C$2:$AK$802,35,FALSE),""),P800)</f>
        <v/>
      </c>
      <c r="AL800" s="242" t="str">
        <f t="shared" si="60"/>
        <v/>
      </c>
      <c r="AM800" s="240" t="str">
        <f t="shared" si="61"/>
        <v/>
      </c>
      <c r="AN800" s="242" t="str">
        <f t="shared" si="62"/>
        <v/>
      </c>
      <c r="AO800" s="240" t="str">
        <f t="shared" si="63"/>
        <v/>
      </c>
      <c r="AP800" s="242" t="str">
        <f t="shared" si="64"/>
        <v/>
      </c>
    </row>
    <row r="801" spans="1:42" ht="23" customHeight="1">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s="81" t="str">
        <f>IF(M801="",IFERROR(VLOOKUP($U801,scriv!$C$2:$AK$802,32,FALSE),""),M801)</f>
        <v/>
      </c>
      <c r="AI801" s="81" t="str">
        <f>IF(N801="",IFERROR(VLOOKUP($U801,scriv!$C$2:$AK$802,33,FALSE),""),N801)</f>
        <v/>
      </c>
      <c r="AJ801" s="81" t="str">
        <f>IF(O801="",IFERROR(VLOOKUP($U801,scriv!$C$2:$AK$802,34,FALSE),""),O801)</f>
        <v/>
      </c>
      <c r="AK801" s="81" t="str">
        <f>IF(P801="",IFERROR(VLOOKUP($U801,scriv!$C$2:$AK$802,35,FALSE),""),P801)</f>
        <v/>
      </c>
      <c r="AL801" s="242" t="str">
        <f t="shared" si="60"/>
        <v/>
      </c>
      <c r="AM801" s="240" t="str">
        <f t="shared" si="61"/>
        <v/>
      </c>
      <c r="AN801" s="242" t="str">
        <f t="shared" si="62"/>
        <v/>
      </c>
      <c r="AO801" s="240" t="str">
        <f t="shared" si="63"/>
        <v/>
      </c>
      <c r="AP801" s="242" t="str">
        <f t="shared" si="64"/>
        <v/>
      </c>
    </row>
    <row r="802" spans="1:42" ht="23" customHeight="1">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s="81" t="str">
        <f>IF(M802="",IFERROR(VLOOKUP($U802,scriv!$C$2:$AK$802,32,FALSE),""),M802)</f>
        <v/>
      </c>
      <c r="AI802" s="81" t="str">
        <f>IF(N802="",IFERROR(VLOOKUP($U802,scriv!$C$2:$AK$802,33,FALSE),""),N802)</f>
        <v/>
      </c>
      <c r="AJ802" s="81" t="str">
        <f>IF(O802="",IFERROR(VLOOKUP($U802,scriv!$C$2:$AK$802,34,FALSE),""),O802)</f>
        <v/>
      </c>
      <c r="AK802" s="81" t="str">
        <f>IF(P802="",IFERROR(VLOOKUP($U802,scriv!$C$2:$AK$802,35,FALSE),""),P802)</f>
        <v/>
      </c>
      <c r="AL802" s="242" t="str">
        <f t="shared" si="60"/>
        <v/>
      </c>
      <c r="AM802" s="240" t="str">
        <f t="shared" si="61"/>
        <v/>
      </c>
      <c r="AN802" s="242" t="str">
        <f t="shared" si="62"/>
        <v/>
      </c>
      <c r="AO802" s="240" t="str">
        <f t="shared" si="63"/>
        <v/>
      </c>
      <c r="AP802" s="242" t="str">
        <f t="shared" si="64"/>
        <v/>
      </c>
    </row>
  </sheetData>
  <conditionalFormatting sqref="C1 C803:C1048576">
    <cfRule type="expression" dxfId="7" priority="11">
      <formula>AG1="NON-ALPHA"</formula>
    </cfRule>
    <cfRule type="duplicateValues" dxfId="6" priority="14"/>
  </conditionalFormatting>
  <conditionalFormatting sqref="AG1 AG803:AG1048576">
    <cfRule type="containsText" dxfId="5" priority="13" operator="containsText" text="NON-ALPHA">
      <formula>NOT(ISERROR(SEARCH("NON-ALPHA",AG1)))</formula>
    </cfRule>
  </conditionalFormatting>
  <conditionalFormatting sqref="C2">
    <cfRule type="expression" dxfId="4" priority="5">
      <formula>AG2="NON-ALPHA"</formula>
    </cfRule>
    <cfRule type="duplicateValues" dxfId="3" priority="7"/>
  </conditionalFormatting>
  <conditionalFormatting sqref="AG2">
    <cfRule type="containsText" dxfId="2" priority="6" operator="containsText" text="NON-ALPHA">
      <formula>NOT(ISERROR(SEARCH("NON-ALPHA",AG2)))</formula>
    </cfRule>
  </conditionalFormatting>
  <conditionalFormatting sqref="D1:D2">
    <cfRule type="expression" dxfId="1" priority="2">
      <formula>ISNUMBER(SEARCH(",",D1))</formula>
    </cfRule>
  </conditionalFormatting>
  <conditionalFormatting sqref="AF1">
    <cfRule type="containsText" dxfId="0" priority="1" operator="containsText" text="NON-ALPHA">
      <formula>NOT(ISERROR(SEARCH("NON-ALPHA",AF1)))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sheetPr codeName="Sheet7"/>
  <dimension ref="A1:AQ146"/>
  <sheetViews>
    <sheetView zoomScale="110" zoomScaleNormal="110" zoomScalePageLayoutView="90" workbookViewId="0">
      <selection activeCell="AA9" sqref="AA9"/>
    </sheetView>
  </sheetViews>
  <sheetFormatPr baseColWidth="10" defaultRowHeight="16"/>
  <cols>
    <col min="1" max="1" width="10.83203125" style="257"/>
    <col min="2" max="2" width="12.1640625" style="258" customWidth="1"/>
    <col min="3" max="4" width="63.6640625" style="257" customWidth="1"/>
    <col min="5" max="5" width="61.1640625" style="257" customWidth="1"/>
    <col min="6" max="6" width="27.6640625" style="257" customWidth="1"/>
    <col min="7" max="7" width="32.5" style="258" customWidth="1"/>
    <col min="8" max="8" width="84.1640625" style="257" customWidth="1"/>
    <col min="9" max="10" width="23.83203125" style="257" customWidth="1"/>
    <col min="11" max="11" width="26" style="257" customWidth="1"/>
    <col min="12" max="12" width="16.83203125" style="257" hidden="1" customWidth="1"/>
    <col min="13" max="22" width="6.33203125" style="257" hidden="1" customWidth="1"/>
    <col min="23" max="23" width="30.83203125" style="257" customWidth="1"/>
    <col min="24" max="26" width="11.1640625" style="257" customWidth="1"/>
    <col min="27" max="27" width="255.6640625" style="257" customWidth="1"/>
    <col min="28" max="31" width="3.1640625" style="257" customWidth="1"/>
    <col min="32" max="32" width="5.6640625" style="257" customWidth="1"/>
    <col min="33" max="33" width="14.5" style="257" customWidth="1"/>
    <col min="34" max="34" width="19.6640625" style="257" customWidth="1"/>
    <col min="35" max="35" width="24.1640625" style="257" customWidth="1"/>
    <col min="36" max="36" width="10.1640625" style="257" customWidth="1"/>
    <col min="37" max="37" width="93.1640625" style="257" customWidth="1"/>
    <col min="38" max="38" width="31.5" style="257" customWidth="1"/>
    <col min="39" max="39" width="23.83203125" style="257" customWidth="1"/>
    <col min="40" max="40" width="18.33203125" style="257" customWidth="1"/>
    <col min="41" max="41" width="44.6640625" style="257" customWidth="1"/>
    <col min="42" max="42" width="30" style="257" customWidth="1"/>
    <col min="43" max="43" width="23.33203125" style="258" customWidth="1"/>
    <col min="44" max="16384" width="10.83203125" style="257"/>
  </cols>
  <sheetData>
    <row r="1" spans="1:43" s="251" customFormat="1" ht="34">
      <c r="A1" s="251" t="s">
        <v>392</v>
      </c>
      <c r="B1" s="252" t="s">
        <v>368</v>
      </c>
      <c r="C1" s="251" t="s">
        <v>168</v>
      </c>
      <c r="D1" s="251" t="s">
        <v>391</v>
      </c>
      <c r="E1" s="251" t="s">
        <v>389</v>
      </c>
      <c r="F1" s="251" t="s">
        <v>390</v>
      </c>
      <c r="G1" s="252" t="s">
        <v>387</v>
      </c>
      <c r="H1" s="251" t="s">
        <v>359</v>
      </c>
      <c r="I1" s="251" t="s">
        <v>360</v>
      </c>
      <c r="J1" s="251" t="s">
        <v>361</v>
      </c>
      <c r="K1" s="251" t="s">
        <v>369</v>
      </c>
      <c r="L1" s="251" t="s">
        <v>173</v>
      </c>
      <c r="M1" s="251" t="s">
        <v>174</v>
      </c>
      <c r="N1" s="251" t="s">
        <v>175</v>
      </c>
      <c r="O1" s="251" t="s">
        <v>176</v>
      </c>
      <c r="P1" s="251" t="s">
        <v>177</v>
      </c>
      <c r="Q1" s="251" t="s">
        <v>178</v>
      </c>
      <c r="R1" s="251" t="s">
        <v>179</v>
      </c>
      <c r="S1" s="251" t="s">
        <v>180</v>
      </c>
      <c r="T1" s="251" t="s">
        <v>181</v>
      </c>
      <c r="U1" s="251" t="s">
        <v>182</v>
      </c>
      <c r="V1" s="251" t="s">
        <v>183</v>
      </c>
      <c r="W1" s="251" t="s">
        <v>372</v>
      </c>
      <c r="X1" s="251" t="s">
        <v>353</v>
      </c>
      <c r="Y1" s="251" t="s">
        <v>354</v>
      </c>
      <c r="Z1" s="251" t="s">
        <v>355</v>
      </c>
      <c r="AA1" s="251" t="s">
        <v>287</v>
      </c>
      <c r="AF1" s="253"/>
      <c r="AG1" s="253"/>
      <c r="AH1" s="253" t="s">
        <v>367</v>
      </c>
      <c r="AI1" s="253" t="s">
        <v>370</v>
      </c>
      <c r="AJ1" s="253" t="s">
        <v>62</v>
      </c>
      <c r="AK1" s="253" t="s">
        <v>186</v>
      </c>
      <c r="AL1" s="253"/>
      <c r="AM1" s="251" t="s">
        <v>188</v>
      </c>
      <c r="AN1" s="251" t="s">
        <v>189</v>
      </c>
      <c r="AO1" s="251" t="s">
        <v>190</v>
      </c>
      <c r="AP1" s="251" t="s">
        <v>191</v>
      </c>
      <c r="AQ1" s="252" t="s">
        <v>365</v>
      </c>
    </row>
    <row r="2" spans="1:43" s="254" customFormat="1" ht="79" customHeight="1">
      <c r="B2" s="274"/>
      <c r="C2" s="254" t="s">
        <v>216</v>
      </c>
      <c r="G2" s="255" t="s">
        <v>246</v>
      </c>
      <c r="H2" s="254" t="s">
        <v>362</v>
      </c>
      <c r="I2" s="254" t="s">
        <v>363</v>
      </c>
      <c r="J2" s="254" t="s">
        <v>364</v>
      </c>
      <c r="AE2" s="256"/>
      <c r="AH2" s="254" t="s">
        <v>192</v>
      </c>
      <c r="AK2" s="257"/>
      <c r="AP2" s="261" t="s">
        <v>366</v>
      </c>
      <c r="AQ2" s="273" t="s">
        <v>377</v>
      </c>
    </row>
    <row r="3" spans="1:43">
      <c r="AA3" s="257" t="str">
        <f>IF(C3&lt;&gt;"",
IF(H3&lt;&gt;"md","&lt;a href=    "&amp;CHAR(34)&amp;"#/"&amp;AM3&amp;AK3&amp;AL3&amp;""""&amp;"    "&amp;AN3&amp;AJ3&amp;AO3&amp;B3&amp;". "&amp;C3&amp;AP3,
CHAR(10)&amp;C3),
"")</f>
        <v/>
      </c>
    </row>
    <row r="4" spans="1:43">
      <c r="G4" s="259"/>
      <c r="I4" s="263"/>
      <c r="AA4" s="257" t="str">
        <f>IF(C4&lt;&gt;"",
IF(H4&lt;&gt;"md","&lt;a href=    "&amp;CHAR(34)&amp;"#/"&amp;AM4&amp;AK4&amp;AL4&amp;""""&amp;"    "&amp;AN4&amp;AJ4&amp;AO4&amp;B4&amp;". "&amp;C4&amp;AP4,
CHAR(10)&amp;C4),
"")</f>
        <v/>
      </c>
    </row>
    <row r="5" spans="1:43">
      <c r="C5" s="257" t="str">
        <f>"##"&amp;scriv!D3</f>
        <v>##Map</v>
      </c>
      <c r="G5" s="259"/>
      <c r="H5" s="257" t="s">
        <v>196</v>
      </c>
      <c r="O5" s="257" t="s">
        <v>349</v>
      </c>
      <c r="AA5" s="257" t="str">
        <f>IF(C5&lt;&gt;"",
IF(H5&lt;&gt;"md",E5&amp;"&lt;a href=    "&amp;CHAR(34)&amp;"#/"&amp;AM5&amp;AK5&amp;AL5&amp;""""&amp;"    "&amp;AN5&amp;AJ5&amp;AO5&amp;B5&amp;". "&amp;C5&amp;AP5&amp;AQ5&amp;F5,
C5),
"")</f>
        <v>##Map</v>
      </c>
      <c r="AB5" s="260"/>
      <c r="AC5" s="260"/>
      <c r="AD5" s="260"/>
      <c r="AE5" s="261"/>
      <c r="AF5" s="262"/>
      <c r="AG5" s="262"/>
      <c r="AH5" s="262"/>
      <c r="AI5" s="262"/>
      <c r="AJ5" s="262" t="s">
        <v>192</v>
      </c>
      <c r="AK5" s="257" t="str">
        <f>G5&amp;H5&amp;
IF(I5&lt;&gt;"","&amp;"&amp;I5,"")&amp;
IF(J5&lt;&gt;"","&amp;"&amp;J5,"")&amp;
IF(K5&lt;&gt;"","&amp;"&amp;K5,"")&amp;
IF(L5&lt;&gt;"","&amp;"&amp;L5,"")&amp;
IF(M5&lt;&gt;"","&amp;"&amp;M5,"")&amp;
IF(N5&lt;&gt;"","&amp;"&amp;N5,"")&amp;
IF(O5&lt;&gt;"","&amp;"&amp;O5,"")&amp;
IF(P5&lt;&gt;"","&amp;"&amp;P5,"")&amp;
IF(Q5&lt;&gt;"","&amp;"&amp;Q5,"")&amp;
IF(R5&lt;&gt;"","&amp;"&amp;R5,"")&amp;
IF(S5&lt;&gt;"","&amp;"&amp;S5,"")&amp;
IF(T5&lt;&gt;"","&amp;"&amp;T5,"")&amp;
IF(U5&lt;&gt;"","&amp;"&amp;U5,"")&amp;
IF(V5&lt;&gt;"","&amp;"&amp;V5,"")&amp;
IF(W5&lt;&gt;"","&amp;"&amp;W5,"")&amp;
IF(X5&lt;&gt;"","&amp;unoInfo="&amp;X5,"")&amp;
IF(Y5&lt;&gt;"","&amp;fileInfo="&amp;Y5,"")&amp;
IF(Z5&lt;&gt;"","&amp;formInfo="&amp;Z5,"")</f>
        <v xml:space="preserve">md&amp; </v>
      </c>
      <c r="AL5" s="261"/>
      <c r="AM5" s="261" t="s">
        <v>197</v>
      </c>
      <c r="AN5" s="261" t="s">
        <v>193</v>
      </c>
      <c r="AO5" s="261" t="s">
        <v>194</v>
      </c>
      <c r="AP5" s="261" t="str">
        <f>$AP$2</f>
        <v>&lt;/span&gt; &lt;/a&gt;</v>
      </c>
      <c r="AQ5" s="258" t="str">
        <f t="shared" ref="AQ5:AQ69" si="0">$AQ$2</f>
        <v>&lt;br&gt;</v>
      </c>
    </row>
    <row r="6" spans="1:43" ht="18" customHeight="1">
      <c r="A6" s="257">
        <f>LEN(scriv!B4)-LEN(SUBSTITUTE(scriv!B4,".",""))</f>
        <v>0</v>
      </c>
      <c r="B6" s="258">
        <v>1</v>
      </c>
      <c r="C6" s="257" t="str">
        <f>scriv!D4</f>
        <v>Annotations</v>
      </c>
      <c r="D6" s="257" t="str">
        <f>C6</f>
        <v>Annotations</v>
      </c>
      <c r="E6" s="257" t="str">
        <f>IF(A7&gt;A6,"&lt;details&gt; &lt;summary class='O"&amp;A6&amp;"'&gt;"&amp;C6&amp;"&lt;/summary&gt;","")</f>
        <v>&lt;details&gt; &lt;summary class='O0'&gt;Annotations&lt;/summary&gt;</v>
      </c>
      <c r="F6" s="257" t="str">
        <f>IF(A7&lt;A6,"&lt;/details&gt; ","")&amp;IF(A7+1&lt;A6,"&lt;/details&gt; ","")</f>
        <v/>
      </c>
      <c r="G6" s="259" t="s">
        <v>388</v>
      </c>
      <c r="H6" s="272" t="str">
        <f>IF(scriv!W4&lt;&gt;"",scriv!W4,"")</f>
        <v/>
      </c>
      <c r="K6" s="257" t="str">
        <f>"unoInfo="&amp;scriv!AL4</f>
        <v>unoInfo=Annotations</v>
      </c>
      <c r="W6" s="257" t="str">
        <f>IF(scriv!X4&lt;&gt;"",scriv!X4,"")</f>
        <v/>
      </c>
      <c r="AA6" s="257" t="str">
        <f>IF(C6&lt;&gt;"",
IF(H6&lt;&gt;"md",E6&amp;"&lt;a href=    "&amp;CHAR(34)&amp;"#/"&amp;AM6&amp;AK6&amp;AL6&amp;""""&amp;"    "&amp;AN6&amp;AJ6&amp;AO6&amp;C6&amp;AP6&amp;AQ6&amp;F6,
C6),
"")</f>
        <v>&lt;details&gt; &lt;summary class='O0'&gt;Annotations&lt;/summary&gt;&lt;a href=    "#/?+++&amp;on=Map&amp;unoInfo=Annotations"    class="slide"&gt;  &lt;span style="color:black; font-size:10px"&gt;Annotations&lt;/span&gt; &lt;/a&gt;&lt;br&gt;</v>
      </c>
      <c r="AB6" s="260"/>
      <c r="AC6" s="260"/>
      <c r="AD6" s="260"/>
      <c r="AE6" s="261"/>
      <c r="AF6" s="262"/>
      <c r="AG6" s="262"/>
      <c r="AH6" s="262" t="str">
        <f>$AH$2&amp;B6</f>
        <v>slide1</v>
      </c>
      <c r="AI6" s="262" t="str">
        <f>" id="""&amp;AH6&amp;""" "</f>
        <v xml:space="preserve"> id="slide1" </v>
      </c>
      <c r="AJ6" s="262" t="s">
        <v>192</v>
      </c>
      <c r="AK6" s="257" t="str">
        <f>G6&amp;H6&amp;
IF(I6&lt;&gt;"","&amp;"&amp;I6,"")&amp;
IF(J6&lt;&gt;"","&amp;"&amp;J6,"")&amp;
IF(K6&lt;&gt;"","&amp;"&amp;K6,"")&amp;
IF(L6&lt;&gt;"","&amp;"&amp;L6,"")&amp;
IF(M6&lt;&gt;"","&amp;"&amp;M6,"")&amp;
IF(N6&lt;&gt;"","&amp;"&amp;N6,"")&amp;
IF(O6&lt;&gt;"","&amp;"&amp;O6,"")&amp;
IF(P6&lt;&gt;"","&amp;"&amp;P6,"")&amp;
IF(Q6&lt;&gt;"","&amp;"&amp;Q6,"")&amp;
IF(R6&lt;&gt;"","&amp;"&amp;R6,"")&amp;
IF(S6&lt;&gt;"","&amp;"&amp;S6,"")&amp;
IF(T6&lt;&gt;"","&amp;"&amp;T6,"")&amp;
IF(U6&lt;&gt;"","&amp;"&amp;U6,"")&amp;
IF(V6&lt;&gt;"","&amp;"&amp;V6,"")&amp;
IF(W6&lt;&gt;"","&amp;"&amp;W6,"")&amp;
IF(X6&lt;&gt;"","&amp;unoInfo="&amp;X6,"")&amp;
IF(Y6&lt;&gt;"","&amp;fileInfo="&amp;Y6,"")&amp;
IF(Z6&lt;&gt;"","&amp;formInfo="&amp;Z6,"")</f>
        <v>+++&amp;on=Map&amp;unoInfo=Annotations</v>
      </c>
      <c r="AL6" s="261"/>
      <c r="AM6" s="261" t="s">
        <v>197</v>
      </c>
      <c r="AN6" s="261" t="s">
        <v>193</v>
      </c>
      <c r="AO6" s="261" t="s">
        <v>194</v>
      </c>
      <c r="AP6" s="261" t="str">
        <f t="shared" ref="AP6:AP69" si="1">$AP$2</f>
        <v>&lt;/span&gt; &lt;/a&gt;</v>
      </c>
      <c r="AQ6" s="258" t="str">
        <f t="shared" si="0"/>
        <v>&lt;br&gt;</v>
      </c>
    </row>
    <row r="7" spans="1:43" ht="18" customHeight="1">
      <c r="A7" s="257">
        <f>LEN(scriv!B5)-LEN(SUBSTITUTE(scriv!B5,".",""))</f>
        <v>1</v>
      </c>
      <c r="B7" s="258">
        <v>1</v>
      </c>
      <c r="C7" s="257" t="str">
        <f>scriv!D5</f>
        <v>Annotation01</v>
      </c>
      <c r="D7" s="257" t="str">
        <f t="shared" ref="D7:D70" si="2">C7</f>
        <v>Annotation01</v>
      </c>
      <c r="E7" s="257" t="str">
        <f t="shared" ref="E7:E70" si="3">IF(A8&gt;A7,"&lt;details&gt; &lt;summary class='O"&amp;A7&amp;"'&gt;"&amp;C7&amp;"&lt;/summary&gt;","")</f>
        <v/>
      </c>
      <c r="F7" s="257" t="str">
        <f t="shared" ref="F7:F70" si="4">IF(A8&lt;A7,"&lt;/details&gt; ","")&amp;IF(A8+1&lt;A7,"&lt;/details&gt; ","")</f>
        <v/>
      </c>
      <c r="G7" s="259" t="s">
        <v>388</v>
      </c>
      <c r="H7" s="272" t="str">
        <f>IF(scriv!W5&lt;&gt;"",scriv!W5,"")</f>
        <v/>
      </c>
      <c r="J7" s="257" t="str">
        <f>IF(I8&lt;&gt;"",
SUBSTITUTE(SUBSTITUTE(SUBSTITUTE(SUBSTITUTE(SUBSTITUTE(SUBSTITUTE(SUBSTITUTE(SUBSTITUTE(I8,"open","@@@"),"close","###"),"openall","$$$"),"closeall","%%%"),"@@@","close"),"###","open"),"$$$","closeall"),"%%%","openall"),"")</f>
        <v/>
      </c>
      <c r="K7" s="257" t="str">
        <f>"unoInfo="&amp;scriv!AL5</f>
        <v>unoInfo=Annotation01</v>
      </c>
      <c r="L7" s="263"/>
      <c r="W7" s="257" t="str">
        <f>IF(scriv!X5&lt;&gt;"",scriv!X5,"")</f>
        <v/>
      </c>
      <c r="AA7" s="257" t="str">
        <f t="shared" ref="AA7:AA70" si="5">IF(C7&lt;&gt;"",
IF(H7&lt;&gt;"md",E7&amp;"&lt;a href=    "&amp;CHAR(34)&amp;"#/"&amp;AM7&amp;AK7&amp;AL7&amp;""""&amp;"    "&amp;AN7&amp;AJ7&amp;AO7&amp;C7&amp;AP7&amp;AQ7&amp;F7,
C7),
"")</f>
        <v>&lt;a href=    "#/?+++&amp;on=Map&amp;unoInfo=Annotation01"    class="slide"&gt;  &lt;span style="color:black; font-size:10px"&gt;Annotation01&lt;/span&gt; &lt;/a&gt;&lt;br&gt;</v>
      </c>
      <c r="AB7" s="260"/>
      <c r="AC7" s="260"/>
      <c r="AD7" s="260"/>
      <c r="AE7" s="261"/>
      <c r="AF7" s="262"/>
      <c r="AG7" s="262"/>
      <c r="AH7" s="262" t="str">
        <f>$AH$2&amp;B7</f>
        <v>slide1</v>
      </c>
      <c r="AI7" s="262" t="str">
        <f>" id="""&amp;AH7&amp;""" "</f>
        <v xml:space="preserve"> id="slide1" </v>
      </c>
      <c r="AJ7" s="262" t="s">
        <v>192</v>
      </c>
      <c r="AK7" s="257" t="str">
        <f>G7&amp;H7&amp;
IF(I7&lt;&gt;"","&amp;"&amp;I7,"")&amp;
IF(J7&lt;&gt;"","&amp;"&amp;J7,"")&amp;
IF(K7&lt;&gt;"","&amp;"&amp;K7,"")&amp;
IF(L7&lt;&gt;"","&amp;"&amp;L7,"")&amp;
IF(M7&lt;&gt;"","&amp;"&amp;M7,"")&amp;
IF(N7&lt;&gt;"","&amp;"&amp;N7,"")&amp;
IF(O7&lt;&gt;"","&amp;"&amp;O7,"")&amp;
IF(P7&lt;&gt;"","&amp;"&amp;P7,"")&amp;
IF(Q7&lt;&gt;"","&amp;"&amp;Q7,"")&amp;
IF(R7&lt;&gt;"","&amp;"&amp;R7,"")&amp;
IF(S7&lt;&gt;"","&amp;"&amp;S7,"")&amp;
IF(T7&lt;&gt;"","&amp;"&amp;T7,"")&amp;
IF(U7&lt;&gt;"","&amp;"&amp;U7,"")&amp;
IF(V7&lt;&gt;"","&amp;"&amp;V7,"")&amp;
IF(W7&lt;&gt;"","&amp;"&amp;W7,"")&amp;
IF(X7&lt;&gt;"","&amp;unoInfo="&amp;X7,"")&amp;
IF(Y7&lt;&gt;"","&amp;fileInfo="&amp;Y7,"")&amp;
IF(Z7&lt;&gt;"","&amp;formInfo="&amp;Z7,"")</f>
        <v>+++&amp;on=Map&amp;unoInfo=Annotation01</v>
      </c>
      <c r="AL7" s="261"/>
      <c r="AM7" s="261" t="s">
        <v>197</v>
      </c>
      <c r="AN7" s="261" t="s">
        <v>193</v>
      </c>
      <c r="AO7" s="261" t="s">
        <v>194</v>
      </c>
      <c r="AP7" s="261" t="str">
        <f t="shared" si="1"/>
        <v>&lt;/span&gt; &lt;/a&gt;</v>
      </c>
      <c r="AQ7" s="258" t="str">
        <f t="shared" si="0"/>
        <v>&lt;br&gt;</v>
      </c>
    </row>
    <row r="8" spans="1:43" ht="18" customHeight="1">
      <c r="A8" s="257">
        <f>LEN(scriv!B6)-LEN(SUBSTITUTE(scriv!B6,".",""))</f>
        <v>1</v>
      </c>
      <c r="B8" s="258">
        <f t="shared" ref="B8:B71" si="6">B7+1</f>
        <v>2</v>
      </c>
      <c r="C8" s="257" t="str">
        <f>scriv!D6</f>
        <v>Annotation02</v>
      </c>
      <c r="D8" s="257" t="str">
        <f t="shared" si="2"/>
        <v>Annotation02</v>
      </c>
      <c r="E8" s="257" t="str">
        <f t="shared" si="3"/>
        <v/>
      </c>
      <c r="F8" s="257" t="str">
        <f t="shared" si="4"/>
        <v/>
      </c>
      <c r="G8" s="259" t="s">
        <v>388</v>
      </c>
      <c r="H8" s="272" t="str">
        <f>IF(scriv!W6&lt;&gt;"",scriv!W6,"")</f>
        <v/>
      </c>
      <c r="J8" s="257" t="str">
        <f t="shared" ref="J8:J71" si="7">IF(I9&lt;&gt;"",
SUBSTITUTE(SUBSTITUTE(SUBSTITUTE(SUBSTITUTE(SUBSTITUTE(SUBSTITUTE(SUBSTITUTE(SUBSTITUTE(I9,"open","@@@"),"close","###"),"openall","$$$"),"closeall","%%%"),"@@@","close"),"###","open"),"$$$","closeall"),"%%%","openall"),"")</f>
        <v/>
      </c>
      <c r="K8" s="257" t="str">
        <f>"unoInfo="&amp;scriv!AL6</f>
        <v>unoInfo=Annotation02</v>
      </c>
      <c r="L8" s="263"/>
      <c r="W8" s="257" t="str">
        <f>IF(scriv!X6&lt;&gt;"",scriv!X6,"")</f>
        <v/>
      </c>
      <c r="AA8" s="257" t="str">
        <f t="shared" si="5"/>
        <v>&lt;a href=    "#/?+++&amp;on=Map&amp;unoInfo=Annotation02"    class="slide"&gt;  &lt;span style="color:black; font-size:10px"&gt;Annotation02&lt;/span&gt; &lt;/a&gt;&lt;br&gt;</v>
      </c>
      <c r="AB8" s="260"/>
      <c r="AC8" s="260"/>
      <c r="AD8" s="260"/>
      <c r="AE8" s="261"/>
      <c r="AF8" s="262"/>
      <c r="AG8" s="262"/>
      <c r="AH8" s="262" t="str">
        <f t="shared" ref="AH8:AH71" si="8">$AH$2&amp;B8</f>
        <v>slide2</v>
      </c>
      <c r="AI8" s="262" t="str">
        <f t="shared" ref="AI8:AI71" si="9">" id="""&amp;AH8&amp;""" "</f>
        <v xml:space="preserve"> id="slide2" </v>
      </c>
      <c r="AJ8" s="262" t="s">
        <v>192</v>
      </c>
      <c r="AK8" s="257" t="str">
        <f t="shared" ref="AK8:AK71" si="10">G8&amp;H8&amp;
IF(I8&lt;&gt;"","&amp;"&amp;I8,"")&amp;
IF(J8&lt;&gt;"","&amp;"&amp;J8,"")&amp;
IF(K8&lt;&gt;"","&amp;"&amp;K8,"")&amp;
IF(L8&lt;&gt;"","&amp;"&amp;L8,"")&amp;
IF(M8&lt;&gt;"","&amp;"&amp;M8,"")&amp;
IF(N8&lt;&gt;"","&amp;"&amp;N8,"")&amp;
IF(O8&lt;&gt;"","&amp;"&amp;O8,"")&amp;
IF(P8&lt;&gt;"","&amp;"&amp;P8,"")&amp;
IF(Q8&lt;&gt;"","&amp;"&amp;Q8,"")&amp;
IF(R8&lt;&gt;"","&amp;"&amp;R8,"")&amp;
IF(S8&lt;&gt;"","&amp;"&amp;S8,"")&amp;
IF(T8&lt;&gt;"","&amp;"&amp;T8,"")&amp;
IF(U8&lt;&gt;"","&amp;"&amp;U8,"")&amp;
IF(V8&lt;&gt;"","&amp;"&amp;V8,"")&amp;
IF(W8&lt;&gt;"","&amp;"&amp;W8,"")&amp;
IF(X8&lt;&gt;"","&amp;unoInfo="&amp;X8,"")&amp;
IF(Y8&lt;&gt;"","&amp;fileInfo="&amp;Y8,"")&amp;
IF(Z8&lt;&gt;"","&amp;formInfo="&amp;Z8,"")</f>
        <v>+++&amp;on=Map&amp;unoInfo=Annotation02</v>
      </c>
      <c r="AL8" s="261"/>
      <c r="AM8" s="261" t="s">
        <v>197</v>
      </c>
      <c r="AN8" s="261" t="s">
        <v>193</v>
      </c>
      <c r="AO8" s="261" t="s">
        <v>194</v>
      </c>
      <c r="AP8" s="261" t="str">
        <f t="shared" si="1"/>
        <v>&lt;/span&gt; &lt;/a&gt;</v>
      </c>
      <c r="AQ8" s="258" t="str">
        <f t="shared" si="0"/>
        <v>&lt;br&gt;</v>
      </c>
    </row>
    <row r="9" spans="1:43" ht="18" customHeight="1">
      <c r="A9" s="257">
        <f>LEN(scriv!B7)-LEN(SUBSTITUTE(scriv!B7,".",""))</f>
        <v>1</v>
      </c>
      <c r="B9" s="258">
        <f t="shared" si="6"/>
        <v>3</v>
      </c>
      <c r="C9" s="257" t="str">
        <f>scriv!D7</f>
        <v>Annotation03</v>
      </c>
      <c r="D9" s="257" t="str">
        <f t="shared" si="2"/>
        <v>Annotation03</v>
      </c>
      <c r="E9" s="257" t="str">
        <f t="shared" si="3"/>
        <v/>
      </c>
      <c r="F9" s="257" t="str">
        <f t="shared" si="4"/>
        <v/>
      </c>
      <c r="G9" s="259" t="s">
        <v>388</v>
      </c>
      <c r="H9" s="272" t="str">
        <f>IF(scriv!W7&lt;&gt;"",scriv!W7,"")</f>
        <v/>
      </c>
      <c r="J9" s="257" t="str">
        <f t="shared" si="7"/>
        <v/>
      </c>
      <c r="K9" s="257" t="str">
        <f>"unoInfo="&amp;scriv!AL7</f>
        <v>unoInfo=Annotation03</v>
      </c>
      <c r="L9" s="263"/>
      <c r="W9" s="257" t="str">
        <f>IF(scriv!X7&lt;&gt;"",scriv!X7,"")</f>
        <v/>
      </c>
      <c r="AA9" s="257" t="str">
        <f t="shared" si="5"/>
        <v>&lt;a href=    "#/?+++&amp;on=Map&amp;unoInfo=Annotation03"    class="slide"&gt;  &lt;span style="color:black; font-size:10px"&gt;Annotation03&lt;/span&gt; &lt;/a&gt;&lt;br&gt;</v>
      </c>
      <c r="AB9" s="260"/>
      <c r="AC9" s="260"/>
      <c r="AD9" s="260"/>
      <c r="AE9" s="261"/>
      <c r="AF9" s="262"/>
      <c r="AG9" s="262"/>
      <c r="AH9" s="262" t="str">
        <f t="shared" si="8"/>
        <v>slide3</v>
      </c>
      <c r="AI9" s="262" t="str">
        <f t="shared" si="9"/>
        <v xml:space="preserve"> id="slide3" </v>
      </c>
      <c r="AJ9" s="262" t="s">
        <v>192</v>
      </c>
      <c r="AK9" s="257" t="str">
        <f t="shared" si="10"/>
        <v>+++&amp;on=Map&amp;unoInfo=Annotation03</v>
      </c>
      <c r="AL9" s="261"/>
      <c r="AM9" s="261" t="s">
        <v>197</v>
      </c>
      <c r="AN9" s="261" t="s">
        <v>193</v>
      </c>
      <c r="AO9" s="261" t="s">
        <v>194</v>
      </c>
      <c r="AP9" s="261" t="str">
        <f t="shared" si="1"/>
        <v>&lt;/span&gt; &lt;/a&gt;</v>
      </c>
      <c r="AQ9" s="258" t="str">
        <f t="shared" si="0"/>
        <v>&lt;br&gt;</v>
      </c>
    </row>
    <row r="10" spans="1:43" ht="18" customHeight="1">
      <c r="A10" s="257">
        <f>LEN(scriv!B8)-LEN(SUBSTITUTE(scriv!B8,".",""))</f>
        <v>1</v>
      </c>
      <c r="B10" s="258">
        <f t="shared" si="6"/>
        <v>4</v>
      </c>
      <c r="C10" s="257" t="str">
        <f>scriv!D8</f>
        <v>Annotation04</v>
      </c>
      <c r="D10" s="257" t="str">
        <f t="shared" si="2"/>
        <v>Annotation04</v>
      </c>
      <c r="E10" s="257" t="str">
        <f t="shared" si="3"/>
        <v/>
      </c>
      <c r="F10" s="257" t="str">
        <f t="shared" si="4"/>
        <v/>
      </c>
      <c r="G10" s="259" t="s">
        <v>388</v>
      </c>
      <c r="H10" s="272" t="str">
        <f>IF(scriv!W8&lt;&gt;"",scriv!W8,"")</f>
        <v/>
      </c>
      <c r="J10" s="257" t="str">
        <f t="shared" si="7"/>
        <v/>
      </c>
      <c r="K10" s="257" t="str">
        <f>"unoInfo="&amp;scriv!AL8</f>
        <v>unoInfo=Annotation04</v>
      </c>
      <c r="L10" s="263"/>
      <c r="W10" s="257" t="str">
        <f>IF(scriv!X8&lt;&gt;"",scriv!X8,"")</f>
        <v/>
      </c>
      <c r="AA10" s="257" t="str">
        <f t="shared" si="5"/>
        <v>&lt;a href=    "#/?+++&amp;on=Map&amp;unoInfo=Annotation04"    class="slide"&gt;  &lt;span style="color:black; font-size:10px"&gt;Annotation04&lt;/span&gt; &lt;/a&gt;&lt;br&gt;</v>
      </c>
      <c r="AB10" s="260"/>
      <c r="AC10" s="260"/>
      <c r="AD10" s="260"/>
      <c r="AE10" s="261"/>
      <c r="AF10" s="262"/>
      <c r="AG10" s="262"/>
      <c r="AH10" s="262" t="str">
        <f t="shared" si="8"/>
        <v>slide4</v>
      </c>
      <c r="AI10" s="262" t="str">
        <f t="shared" si="9"/>
        <v xml:space="preserve"> id="slide4" </v>
      </c>
      <c r="AJ10" s="262" t="s">
        <v>192</v>
      </c>
      <c r="AK10" s="257" t="str">
        <f t="shared" si="10"/>
        <v>+++&amp;on=Map&amp;unoInfo=Annotation04</v>
      </c>
      <c r="AL10" s="261"/>
      <c r="AM10" s="261" t="s">
        <v>197</v>
      </c>
      <c r="AN10" s="261" t="s">
        <v>193</v>
      </c>
      <c r="AO10" s="261" t="s">
        <v>194</v>
      </c>
      <c r="AP10" s="261" t="str">
        <f t="shared" si="1"/>
        <v>&lt;/span&gt; &lt;/a&gt;</v>
      </c>
      <c r="AQ10" s="258" t="str">
        <f t="shared" si="0"/>
        <v>&lt;br&gt;</v>
      </c>
    </row>
    <row r="11" spans="1:43" ht="18" customHeight="1">
      <c r="A11" s="257">
        <f>LEN(scriv!B9)-LEN(SUBSTITUTE(scriv!B9,".",""))</f>
        <v>1</v>
      </c>
      <c r="B11" s="258">
        <f t="shared" si="6"/>
        <v>5</v>
      </c>
      <c r="C11" s="257" t="str">
        <f>scriv!D9</f>
        <v>Annotation05</v>
      </c>
      <c r="D11" s="257" t="str">
        <f t="shared" si="2"/>
        <v>Annotation05</v>
      </c>
      <c r="E11" s="257" t="str">
        <f t="shared" si="3"/>
        <v/>
      </c>
      <c r="F11" s="257" t="str">
        <f t="shared" si="4"/>
        <v xml:space="preserve">&lt;/details&gt; </v>
      </c>
      <c r="G11" s="259" t="s">
        <v>388</v>
      </c>
      <c r="H11" s="272" t="str">
        <f>IF(scriv!W9&lt;&gt;"",scriv!W9,"")</f>
        <v/>
      </c>
      <c r="J11" s="257" t="str">
        <f t="shared" si="7"/>
        <v/>
      </c>
      <c r="K11" s="257" t="str">
        <f>"unoInfo="&amp;scriv!AL9</f>
        <v>unoInfo=Annotation05</v>
      </c>
      <c r="L11" s="263"/>
      <c r="W11" s="257" t="str">
        <f>IF(scriv!X9&lt;&gt;"",scriv!X9,"")</f>
        <v/>
      </c>
      <c r="AA11" s="257" t="str">
        <f t="shared" si="5"/>
        <v xml:space="preserve">&lt;a href=    "#/?+++&amp;on=Map&amp;unoInfo=Annotation05"    class="slide"&gt;  &lt;span style="color:black; font-size:10px"&gt;Annotation05&lt;/span&gt; &lt;/a&gt;&lt;br&gt;&lt;/details&gt; </v>
      </c>
      <c r="AB11" s="260"/>
      <c r="AC11" s="260"/>
      <c r="AD11" s="260"/>
      <c r="AE11" s="261"/>
      <c r="AF11" s="262"/>
      <c r="AG11" s="262"/>
      <c r="AH11" s="262" t="str">
        <f t="shared" si="8"/>
        <v>slide5</v>
      </c>
      <c r="AI11" s="262" t="str">
        <f t="shared" si="9"/>
        <v xml:space="preserve"> id="slide5" </v>
      </c>
      <c r="AJ11" s="262" t="s">
        <v>192</v>
      </c>
      <c r="AK11" s="257" t="str">
        <f t="shared" si="10"/>
        <v>+++&amp;on=Map&amp;unoInfo=Annotation05</v>
      </c>
      <c r="AL11" s="261"/>
      <c r="AM11" s="261" t="s">
        <v>197</v>
      </c>
      <c r="AN11" s="261" t="s">
        <v>193</v>
      </c>
      <c r="AO11" s="261" t="s">
        <v>194</v>
      </c>
      <c r="AP11" s="261" t="str">
        <f t="shared" si="1"/>
        <v>&lt;/span&gt; &lt;/a&gt;</v>
      </c>
      <c r="AQ11" s="258" t="str">
        <f t="shared" si="0"/>
        <v>&lt;br&gt;</v>
      </c>
    </row>
    <row r="12" spans="1:43" ht="18" customHeight="1">
      <c r="A12" s="257">
        <f>LEN(scriv!B10)-LEN(SUBSTITUTE(scriv!B10,".",""))</f>
        <v>0</v>
      </c>
      <c r="B12" s="258">
        <f t="shared" si="6"/>
        <v>6</v>
      </c>
      <c r="C12" s="257" t="str">
        <f>scriv!D10</f>
        <v>Story</v>
      </c>
      <c r="D12" s="257" t="str">
        <f t="shared" si="2"/>
        <v>Story</v>
      </c>
      <c r="E12" s="257" t="str">
        <f t="shared" si="3"/>
        <v>&lt;details&gt; &lt;summary class='O0'&gt;Story&lt;/summary&gt;</v>
      </c>
      <c r="F12" s="257" t="str">
        <f t="shared" si="4"/>
        <v/>
      </c>
      <c r="G12" s="259" t="s">
        <v>388</v>
      </c>
      <c r="H12" s="272" t="str">
        <f>IF(scriv!W10&lt;&gt;"",scriv!W10,"")</f>
        <v/>
      </c>
      <c r="I12" s="257" t="str">
        <f>IF(scriv!W10&lt;&gt;"",scriv!W10,"")</f>
        <v/>
      </c>
      <c r="J12" s="257" t="str">
        <f t="shared" si="7"/>
        <v/>
      </c>
      <c r="K12" s="257" t="str">
        <f>"unoInfo="&amp;scriv!AL10</f>
        <v>unoInfo=Story</v>
      </c>
      <c r="L12" s="263"/>
      <c r="W12" s="257" t="str">
        <f>IF(scriv!X10&lt;&gt;"",scriv!X10,"")</f>
        <v/>
      </c>
      <c r="AA12" s="257" t="str">
        <f t="shared" si="5"/>
        <v>&lt;details&gt; &lt;summary class='O0'&gt;Story&lt;/summary&gt;&lt;a href=    "#/?+++&amp;on=Map&amp;unoInfo=Story"    class="slide"&gt;  &lt;span style="color:black; font-size:10px"&gt;Story&lt;/span&gt; &lt;/a&gt;&lt;br&gt;</v>
      </c>
      <c r="AB12" s="260"/>
      <c r="AC12" s="260"/>
      <c r="AD12" s="260"/>
      <c r="AE12" s="261"/>
      <c r="AF12" s="262"/>
      <c r="AG12" s="262"/>
      <c r="AH12" s="262" t="str">
        <f t="shared" si="8"/>
        <v>slide6</v>
      </c>
      <c r="AI12" s="262" t="str">
        <f t="shared" si="9"/>
        <v xml:space="preserve"> id="slide6" </v>
      </c>
      <c r="AJ12" s="262" t="s">
        <v>192</v>
      </c>
      <c r="AK12" s="257" t="str">
        <f t="shared" si="10"/>
        <v>+++&amp;on=Map&amp;unoInfo=Story</v>
      </c>
      <c r="AL12" s="261"/>
      <c r="AM12" s="261" t="s">
        <v>197</v>
      </c>
      <c r="AN12" s="261" t="s">
        <v>193</v>
      </c>
      <c r="AO12" s="261" t="s">
        <v>194</v>
      </c>
      <c r="AP12" s="261" t="str">
        <f t="shared" si="1"/>
        <v>&lt;/span&gt; &lt;/a&gt;</v>
      </c>
      <c r="AQ12" s="258" t="str">
        <f t="shared" si="0"/>
        <v>&lt;br&gt;</v>
      </c>
    </row>
    <row r="13" spans="1:43" ht="18" customHeight="1">
      <c r="A13" s="257">
        <f>LEN(scriv!B11)-LEN(SUBSTITUTE(scriv!B11,".",""))</f>
        <v>1</v>
      </c>
      <c r="B13" s="258">
        <f t="shared" si="6"/>
        <v>7</v>
      </c>
      <c r="C13" s="257" t="str">
        <f>scriv!D11</f>
        <v>On / Off / Open / Close</v>
      </c>
      <c r="D13" s="257" t="str">
        <f t="shared" si="2"/>
        <v>On / Off / Open / Close</v>
      </c>
      <c r="E13" s="257" t="str">
        <f t="shared" si="3"/>
        <v>&lt;details&gt; &lt;summary class='O1'&gt;On / Off / Open / Close&lt;/summary&gt;</v>
      </c>
      <c r="F13" s="257" t="str">
        <f t="shared" si="4"/>
        <v/>
      </c>
      <c r="G13" s="259" t="s">
        <v>388</v>
      </c>
      <c r="H13" s="272" t="str">
        <f>IF(scriv!W11&lt;&gt;"",scriv!W11,"")</f>
        <v/>
      </c>
      <c r="I13" s="257" t="str">
        <f>IF(scriv!W11&lt;&gt;"",scriv!W11,"")</f>
        <v/>
      </c>
      <c r="J13" s="257" t="str">
        <f t="shared" si="7"/>
        <v>on=Map&amp;panx=1000&amp;pany=1000&amp;zoom=2.0</v>
      </c>
      <c r="K13" s="257" t="str">
        <f>"unoInfo="&amp;scriv!AL11</f>
        <v>unoInfo=OnOffOpenClose</v>
      </c>
      <c r="L13" s="263"/>
      <c r="W13" s="257" t="str">
        <f>IF(scriv!X11&lt;&gt;"",scriv!X11,"")</f>
        <v/>
      </c>
      <c r="AA13" s="257" t="str">
        <f t="shared" si="5"/>
        <v>&lt;details&gt; &lt;summary class='O1'&gt;On / Off / Open / Close&lt;/summary&gt;&lt;a href=    "#/?+++&amp;on=Map&amp;on=Map&amp;panx=1000&amp;pany=1000&amp;zoom=2.0&amp;unoInfo=OnOffOpenClose"    class="slide"&gt;  &lt;span style="color:black; font-size:10px"&gt;On / Off / Open / Close&lt;/span&gt; &lt;/a&gt;&lt;br&gt;</v>
      </c>
      <c r="AB13" s="260"/>
      <c r="AC13" s="260"/>
      <c r="AD13" s="260"/>
      <c r="AE13" s="261"/>
      <c r="AF13" s="262"/>
      <c r="AG13" s="262"/>
      <c r="AH13" s="262" t="str">
        <f t="shared" si="8"/>
        <v>slide7</v>
      </c>
      <c r="AI13" s="262" t="str">
        <f t="shared" si="9"/>
        <v xml:space="preserve"> id="slide7" </v>
      </c>
      <c r="AJ13" s="262" t="s">
        <v>192</v>
      </c>
      <c r="AK13" s="257" t="str">
        <f t="shared" si="10"/>
        <v>+++&amp;on=Map&amp;on=Map&amp;panx=1000&amp;pany=1000&amp;zoom=2.0&amp;unoInfo=OnOffOpenClose</v>
      </c>
      <c r="AL13" s="261"/>
      <c r="AM13" s="261" t="s">
        <v>197</v>
      </c>
      <c r="AN13" s="261" t="s">
        <v>193</v>
      </c>
      <c r="AO13" s="261" t="s">
        <v>194</v>
      </c>
      <c r="AP13" s="261" t="str">
        <f t="shared" si="1"/>
        <v>&lt;/span&gt; &lt;/a&gt;</v>
      </c>
      <c r="AQ13" s="258" t="str">
        <f t="shared" si="0"/>
        <v>&lt;br&gt;</v>
      </c>
    </row>
    <row r="14" spans="1:43" ht="18" customHeight="1">
      <c r="A14" s="257">
        <f>LEN(scriv!B12)-LEN(SUBSTITUTE(scriv!B12,".",""))</f>
        <v>2</v>
      </c>
      <c r="B14" s="258">
        <f t="shared" si="6"/>
        <v>8</v>
      </c>
      <c r="C14" s="257" t="str">
        <f>scriv!D12</f>
        <v>Open Level A</v>
      </c>
      <c r="D14" s="257" t="str">
        <f t="shared" si="2"/>
        <v>Open Level A</v>
      </c>
      <c r="E14" s="257" t="str">
        <f t="shared" si="3"/>
        <v/>
      </c>
      <c r="F14" s="257" t="str">
        <f t="shared" si="4"/>
        <v/>
      </c>
      <c r="G14" s="259" t="s">
        <v>388</v>
      </c>
      <c r="H14" s="272" t="str">
        <f t="shared" ref="H14:H71" si="11">H13&amp;IF(I13&lt;&gt;"","&amp;"&amp;I13,"")</f>
        <v/>
      </c>
      <c r="I14" s="257" t="str">
        <f>IF(scriv!W12&lt;&gt;"",scriv!W12,"")</f>
        <v>on=Map&amp;panx=1000&amp;pany=1000&amp;zoom=2.0</v>
      </c>
      <c r="J14" s="257" t="str">
        <f t="shared" si="7"/>
        <v>---&amp;close=n0&amp;openall=n1&amp;panx=1000&amp;pany=1000&amp;zoom=2.0</v>
      </c>
      <c r="K14" s="257" t="str">
        <f>"unoInfo="&amp;scriv!AL12</f>
        <v>unoInfo=OpenLevelA</v>
      </c>
      <c r="L14" s="263"/>
      <c r="W14" s="257" t="str">
        <f>IF(scriv!X12&lt;&gt;"",scriv!X12,"")</f>
        <v/>
      </c>
      <c r="AA14" s="257" t="str">
        <f t="shared" si="5"/>
        <v>&lt;a href=    "#/?+++&amp;on=Map&amp;on=Map&amp;panx=1000&amp;pany=1000&amp;zoom=2.0&amp;---&amp;close=n0&amp;openall=n1&amp;panx=1000&amp;pany=1000&amp;zoom=2.0&amp;unoInfo=OpenLevelA"    class="slide"&gt;  &lt;span style="color:black; font-size:10px"&gt;Open Level A&lt;/span&gt; &lt;/a&gt;&lt;br&gt;</v>
      </c>
      <c r="AB14" s="260"/>
      <c r="AC14" s="260"/>
      <c r="AD14" s="260"/>
      <c r="AE14" s="261"/>
      <c r="AF14" s="262"/>
      <c r="AG14" s="262"/>
      <c r="AH14" s="262" t="str">
        <f t="shared" si="8"/>
        <v>slide8</v>
      </c>
      <c r="AI14" s="262" t="str">
        <f t="shared" si="9"/>
        <v xml:space="preserve"> id="slide8" </v>
      </c>
      <c r="AJ14" s="262" t="s">
        <v>192</v>
      </c>
      <c r="AK14" s="257" t="str">
        <f t="shared" si="10"/>
        <v>+++&amp;on=Map&amp;on=Map&amp;panx=1000&amp;pany=1000&amp;zoom=2.0&amp;---&amp;close=n0&amp;openall=n1&amp;panx=1000&amp;pany=1000&amp;zoom=2.0&amp;unoInfo=OpenLevelA</v>
      </c>
      <c r="AL14" s="261"/>
      <c r="AM14" s="261" t="s">
        <v>197</v>
      </c>
      <c r="AN14" s="261" t="s">
        <v>193</v>
      </c>
      <c r="AO14" s="261" t="s">
        <v>194</v>
      </c>
      <c r="AP14" s="261" t="str">
        <f t="shared" si="1"/>
        <v>&lt;/span&gt; &lt;/a&gt;</v>
      </c>
      <c r="AQ14" s="258" t="str">
        <f t="shared" si="0"/>
        <v>&lt;br&gt;</v>
      </c>
    </row>
    <row r="15" spans="1:43" ht="18" customHeight="1">
      <c r="A15" s="257">
        <f>LEN(scriv!B13)-LEN(SUBSTITUTE(scriv!B13,".",""))</f>
        <v>2</v>
      </c>
      <c r="B15" s="258">
        <f t="shared" si="6"/>
        <v>9</v>
      </c>
      <c r="C15" s="257" t="str">
        <f>scriv!D13</f>
        <v>Open Level B</v>
      </c>
      <c r="D15" s="257" t="str">
        <f t="shared" si="2"/>
        <v>Open Level B</v>
      </c>
      <c r="E15" s="257" t="str">
        <f t="shared" si="3"/>
        <v/>
      </c>
      <c r="F15" s="257" t="str">
        <f t="shared" si="4"/>
        <v/>
      </c>
      <c r="G15" s="259" t="s">
        <v>388</v>
      </c>
      <c r="H15" s="272" t="str">
        <f t="shared" si="11"/>
        <v>&amp;on=Map&amp;panx=1000&amp;pany=1000&amp;zoom=2.0</v>
      </c>
      <c r="I15" s="257" t="str">
        <f>IF(scriv!W13&lt;&gt;"",scriv!W13,"")</f>
        <v>---&amp;open=n0&amp;closeall=n1&amp;panx=1000&amp;pany=1000&amp;zoom=2.0</v>
      </c>
      <c r="J15" s="257" t="str">
        <f t="shared" si="7"/>
        <v>---&amp;close=n0&amp;openall=n1&amp;close=n1&amp;panx=1000&amp;pany=630&amp;zoom=2.5</v>
      </c>
      <c r="K15" s="257" t="str">
        <f>"unoInfo="&amp;scriv!AL13</f>
        <v>unoInfo=OpenLevelB</v>
      </c>
      <c r="L15" s="263"/>
      <c r="W15" s="257" t="str">
        <f>IF(scriv!X13&lt;&gt;"",scriv!X13,"")</f>
        <v/>
      </c>
      <c r="AA15" s="257" t="str">
        <f t="shared" si="5"/>
        <v>&lt;a href=    "#/?+++&amp;on=Map&amp;on=Map&amp;panx=1000&amp;pany=1000&amp;zoom=2.0&amp;---&amp;open=n0&amp;closeall=n1&amp;panx=1000&amp;pany=1000&amp;zoom=2.0&amp;---&amp;close=n0&amp;openall=n1&amp;close=n1&amp;panx=1000&amp;pany=630&amp;zoom=2.5&amp;unoInfo=OpenLevelB"    class="slide"&gt;  &lt;span style="color:black; font-size:10px"&gt;Open Level B&lt;/span&gt; &lt;/a&gt;&lt;br&gt;</v>
      </c>
      <c r="AB15" s="260"/>
      <c r="AC15" s="260"/>
      <c r="AD15" s="260"/>
      <c r="AE15" s="261"/>
      <c r="AF15" s="262"/>
      <c r="AG15" s="262"/>
      <c r="AH15" s="262" t="str">
        <f t="shared" si="8"/>
        <v>slide9</v>
      </c>
      <c r="AI15" s="262" t="str">
        <f t="shared" si="9"/>
        <v xml:space="preserve"> id="slide9" </v>
      </c>
      <c r="AJ15" s="262" t="s">
        <v>192</v>
      </c>
      <c r="AK15" s="257" t="str">
        <f t="shared" si="10"/>
        <v>+++&amp;on=Map&amp;on=Map&amp;panx=1000&amp;pany=1000&amp;zoom=2.0&amp;---&amp;open=n0&amp;closeall=n1&amp;panx=1000&amp;pany=1000&amp;zoom=2.0&amp;---&amp;close=n0&amp;openall=n1&amp;close=n1&amp;panx=1000&amp;pany=630&amp;zoom=2.5&amp;unoInfo=OpenLevelB</v>
      </c>
      <c r="AL15" s="261"/>
      <c r="AM15" s="261" t="s">
        <v>197</v>
      </c>
      <c r="AN15" s="261" t="s">
        <v>193</v>
      </c>
      <c r="AO15" s="261" t="s">
        <v>194</v>
      </c>
      <c r="AP15" s="261" t="str">
        <f t="shared" si="1"/>
        <v>&lt;/span&gt; &lt;/a&gt;</v>
      </c>
      <c r="AQ15" s="258" t="str">
        <f t="shared" si="0"/>
        <v>&lt;br&gt;</v>
      </c>
    </row>
    <row r="16" spans="1:43" ht="18" customHeight="1">
      <c r="A16" s="257">
        <f>LEN(scriv!B14)-LEN(SUBSTITUTE(scriv!B14,".",""))</f>
        <v>2</v>
      </c>
      <c r="B16" s="258">
        <f t="shared" si="6"/>
        <v>10</v>
      </c>
      <c r="C16" s="257" t="str">
        <f>scriv!D14</f>
        <v>Open Level C</v>
      </c>
      <c r="D16" s="257" t="str">
        <f t="shared" si="2"/>
        <v>Open Level C</v>
      </c>
      <c r="E16" s="257" t="str">
        <f t="shared" si="3"/>
        <v/>
      </c>
      <c r="F16" s="257" t="str">
        <f t="shared" si="4"/>
        <v/>
      </c>
      <c r="G16" s="259" t="s">
        <v>388</v>
      </c>
      <c r="H16" s="272" t="str">
        <f t="shared" si="11"/>
        <v>&amp;on=Map&amp;panx=1000&amp;pany=1000&amp;zoom=2.0&amp;---&amp;open=n0&amp;closeall=n1&amp;panx=1000&amp;pany=1000&amp;zoom=2.0</v>
      </c>
      <c r="I16" s="257" t="str">
        <f>IF(scriv!W14&lt;&gt;"",scriv!W14,"")</f>
        <v>---&amp;open=n0&amp;closeall=n1&amp;open=n1&amp;panx=1000&amp;pany=630&amp;zoom=2.5</v>
      </c>
      <c r="J16" s="257" t="str">
        <f t="shared" si="7"/>
        <v>+++&amp;close=n0&amp;close=n1&amp;close=n1-1&amp;close=n1-2&amp;close=n1-3&amp;close=n1-4&amp;panx=1000&amp;pany=630&amp;zoom=2.5</v>
      </c>
      <c r="K16" s="257" t="str">
        <f>"unoInfo="&amp;scriv!AL14</f>
        <v>unoInfo=OpenLevelC</v>
      </c>
      <c r="L16" s="263"/>
      <c r="W16" s="257" t="str">
        <f>IF(scriv!X14&lt;&gt;"",scriv!X14,"")</f>
        <v/>
      </c>
      <c r="AA16" s="257" t="str">
        <f t="shared" si="5"/>
        <v>&lt;a href=    "#/?+++&amp;on=Map&amp;on=Map&amp;panx=1000&amp;pany=1000&amp;zoom=2.0&amp;---&amp;open=n0&amp;closeall=n1&amp;panx=1000&amp;pany=1000&amp;zoom=2.0&amp;---&amp;open=n0&amp;closeall=n1&amp;open=n1&amp;panx=1000&amp;pany=630&amp;zoom=2.5&amp;+++&amp;close=n0&amp;close=n1&amp;close=n1-1&amp;close=n1-2&amp;close=n1-3&amp;close=n1-4&amp;panx=1000&amp;pany=630&amp;zoom=2.5&amp;unoInfo=OpenLevelC"    class="slide"&gt;  &lt;span style="color:black; font-size:10px"&gt;Open Level C&lt;/span&gt; &lt;/a&gt;&lt;br&gt;</v>
      </c>
      <c r="AB16" s="260"/>
      <c r="AC16" s="260"/>
      <c r="AD16" s="260"/>
      <c r="AE16" s="261"/>
      <c r="AF16" s="262"/>
      <c r="AG16" s="262"/>
      <c r="AH16" s="262" t="str">
        <f t="shared" si="8"/>
        <v>slide10</v>
      </c>
      <c r="AI16" s="262" t="str">
        <f t="shared" si="9"/>
        <v xml:space="preserve"> id="slide10" </v>
      </c>
      <c r="AJ16" s="262" t="s">
        <v>192</v>
      </c>
      <c r="AK16" s="257" t="str">
        <f t="shared" si="10"/>
        <v>+++&amp;on=Map&amp;on=Map&amp;panx=1000&amp;pany=1000&amp;zoom=2.0&amp;---&amp;open=n0&amp;closeall=n1&amp;panx=1000&amp;pany=1000&amp;zoom=2.0&amp;---&amp;open=n0&amp;closeall=n1&amp;open=n1&amp;panx=1000&amp;pany=630&amp;zoom=2.5&amp;+++&amp;close=n0&amp;close=n1&amp;close=n1-1&amp;close=n1-2&amp;close=n1-3&amp;close=n1-4&amp;panx=1000&amp;pany=630&amp;zoom=2.5&amp;unoInfo=OpenLevelC</v>
      </c>
      <c r="AL16" s="261"/>
      <c r="AM16" s="261" t="s">
        <v>197</v>
      </c>
      <c r="AN16" s="261" t="s">
        <v>193</v>
      </c>
      <c r="AO16" s="261" t="s">
        <v>194</v>
      </c>
      <c r="AP16" s="261" t="str">
        <f t="shared" si="1"/>
        <v>&lt;/span&gt; &lt;/a&gt;</v>
      </c>
      <c r="AQ16" s="258" t="str">
        <f t="shared" si="0"/>
        <v>&lt;br&gt;</v>
      </c>
    </row>
    <row r="17" spans="1:43" ht="18" customHeight="1">
      <c r="A17" s="257">
        <f>LEN(scriv!B15)-LEN(SUBSTITUTE(scriv!B15,".",""))</f>
        <v>2</v>
      </c>
      <c r="B17" s="258">
        <f t="shared" si="6"/>
        <v>11</v>
      </c>
      <c r="C17" s="257" t="str">
        <f>scriv!D15</f>
        <v>Open Level D</v>
      </c>
      <c r="D17" s="257" t="str">
        <f t="shared" si="2"/>
        <v>Open Level D</v>
      </c>
      <c r="E17" s="257" t="str">
        <f t="shared" si="3"/>
        <v/>
      </c>
      <c r="F17" s="257" t="str">
        <f t="shared" si="4"/>
        <v/>
      </c>
      <c r="G17" s="259" t="s">
        <v>388</v>
      </c>
      <c r="H17" s="272" t="str">
        <f t="shared" si="11"/>
        <v>&amp;on=Map&amp;panx=1000&amp;pany=1000&amp;zoom=2.0&amp;---&amp;open=n0&amp;closeall=n1&amp;panx=1000&amp;pany=1000&amp;zoom=2.0&amp;---&amp;open=n0&amp;closeall=n1&amp;open=n1&amp;panx=1000&amp;pany=630&amp;zoom=2.5</v>
      </c>
      <c r="I17" s="257" t="str">
        <f>IF(scriv!W15&lt;&gt;"",scriv!W15,"")</f>
        <v>+++&amp;open=n0&amp;open=n1&amp;open=n1-1&amp;open=n1-2&amp;open=n1-3&amp;open=n1-4&amp;panx=1000&amp;pany=630&amp;zoom=2.5</v>
      </c>
      <c r="J17" s="257" t="str">
        <f t="shared" si="7"/>
        <v>+++&amp;close=n0&amp;close=n1&amp;closeall=n1-1&amp;closeall=n1-2&amp;closeall=n1-3&amp;closeall=n1-4&amp;panx=1000&amp;pany=630&amp;zoom=2.5</v>
      </c>
      <c r="K17" s="257" t="str">
        <f>"unoInfo="&amp;scriv!AL15</f>
        <v>unoInfo=OpenLevelD</v>
      </c>
      <c r="L17" s="263"/>
      <c r="W17" s="257" t="str">
        <f>IF(scriv!X15&lt;&gt;"",scriv!X15,"")</f>
        <v/>
      </c>
      <c r="AA1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close=n0&amp;close=n1&amp;closeall=n1-1&amp;closeall=n1-2&amp;closeall=n1-3&amp;closeall=n1-4&amp;panx=1000&amp;pany=630&amp;zoom=2.5&amp;unoInfo=OpenLevelD"    class="slide"&gt;  &lt;span style="color:black; font-size:10px"&gt;Open Level D&lt;/span&gt; &lt;/a&gt;&lt;br&gt;</v>
      </c>
      <c r="AB17" s="260"/>
      <c r="AC17" s="260"/>
      <c r="AD17" s="260"/>
      <c r="AE17" s="261"/>
      <c r="AF17" s="262"/>
      <c r="AG17" s="262"/>
      <c r="AH17" s="262" t="str">
        <f t="shared" si="8"/>
        <v>slide11</v>
      </c>
      <c r="AI17" s="262" t="str">
        <f t="shared" si="9"/>
        <v xml:space="preserve"> id="slide11" </v>
      </c>
      <c r="AJ17" s="262" t="s">
        <v>192</v>
      </c>
      <c r="AK1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close=n0&amp;close=n1&amp;closeall=n1-1&amp;closeall=n1-2&amp;closeall=n1-3&amp;closeall=n1-4&amp;panx=1000&amp;pany=630&amp;zoom=2.5&amp;unoInfo=OpenLevelD</v>
      </c>
      <c r="AL17" s="261"/>
      <c r="AM17" s="261" t="s">
        <v>197</v>
      </c>
      <c r="AN17" s="261" t="s">
        <v>193</v>
      </c>
      <c r="AO17" s="261" t="s">
        <v>194</v>
      </c>
      <c r="AP17" s="261" t="str">
        <f t="shared" si="1"/>
        <v>&lt;/span&gt; &lt;/a&gt;</v>
      </c>
      <c r="AQ17" s="258" t="str">
        <f t="shared" si="0"/>
        <v>&lt;br&gt;</v>
      </c>
    </row>
    <row r="18" spans="1:43" ht="18" customHeight="1">
      <c r="A18" s="257">
        <f>LEN(scriv!B16)-LEN(SUBSTITUTE(scriv!B16,".",""))</f>
        <v>2</v>
      </c>
      <c r="B18" s="258">
        <f t="shared" si="6"/>
        <v>12</v>
      </c>
      <c r="C18" s="257" t="str">
        <f>scriv!D16</f>
        <v>Open Level E</v>
      </c>
      <c r="D18" s="257" t="str">
        <f t="shared" si="2"/>
        <v>Open Level E</v>
      </c>
      <c r="E18" s="257" t="str">
        <f t="shared" si="3"/>
        <v/>
      </c>
      <c r="F18" s="257" t="str">
        <f t="shared" si="4"/>
        <v xml:space="preserve">&lt;/details&gt; </v>
      </c>
      <c r="G18" s="259" t="s">
        <v>388</v>
      </c>
      <c r="H18" s="272" t="str">
        <f t="shared" si="11"/>
        <v>&amp;on=Map&amp;panx=1000&amp;pany=1000&amp;zoom=2.0&amp;---&amp;open=n0&amp;closeall=n1&amp;panx=1000&amp;pany=1000&amp;zoom=2.0&amp;---&amp;open=n0&amp;closeall=n1&amp;open=n1&amp;panx=1000&amp;pany=630&amp;zoom=2.5&amp;+++&amp;open=n0&amp;open=n1&amp;open=n1-1&amp;open=n1-2&amp;open=n1-3&amp;open=n1-4&amp;panx=1000&amp;pany=630&amp;zoom=2.5</v>
      </c>
      <c r="I18" s="257" t="str">
        <f>IF(scriv!W16&lt;&gt;"",scriv!W16,"")</f>
        <v>+++&amp;open=n0&amp;open=n1&amp;openall=n1-1&amp;openall=n1-2&amp;openall=n1-3&amp;openall=n1-4&amp;panx=1000&amp;pany=630&amp;zoom=2.5</v>
      </c>
      <c r="J18" s="257" t="str">
        <f t="shared" si="7"/>
        <v/>
      </c>
      <c r="K18" s="257" t="str">
        <f>"unoInfo="&amp;scriv!AL16</f>
        <v>unoInfo=OpenLevelE</v>
      </c>
      <c r="L18" s="263"/>
      <c r="W18" s="257" t="str">
        <f>IF(scriv!X16&lt;&gt;"",scriv!X16,"")</f>
        <v/>
      </c>
      <c r="AA18"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evelE"    class="slide"&gt;  &lt;span style="color:black; font-size:10px"&gt;Open Level E&lt;/span&gt; &lt;/a&gt;&lt;br&gt;&lt;/details&gt; </v>
      </c>
      <c r="AB18" s="260"/>
      <c r="AC18" s="260"/>
      <c r="AD18" s="260"/>
      <c r="AE18" s="261"/>
      <c r="AF18" s="262"/>
      <c r="AG18" s="262"/>
      <c r="AH18" s="262" t="str">
        <f t="shared" si="8"/>
        <v>slide12</v>
      </c>
      <c r="AI18" s="262" t="str">
        <f t="shared" si="9"/>
        <v xml:space="preserve"> id="slide12" </v>
      </c>
      <c r="AJ18" s="262" t="s">
        <v>192</v>
      </c>
      <c r="AK1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evelE</v>
      </c>
      <c r="AL18" s="261"/>
      <c r="AM18" s="261" t="s">
        <v>197</v>
      </c>
      <c r="AN18" s="261" t="s">
        <v>193</v>
      </c>
      <c r="AO18" s="261" t="s">
        <v>194</v>
      </c>
      <c r="AP18" s="261" t="str">
        <f t="shared" si="1"/>
        <v>&lt;/span&gt; &lt;/a&gt;</v>
      </c>
      <c r="AQ18" s="258" t="str">
        <f t="shared" si="0"/>
        <v>&lt;br&gt;</v>
      </c>
    </row>
    <row r="19" spans="1:43" ht="18" customHeight="1">
      <c r="A19" s="257">
        <f>LEN(scriv!B17)-LEN(SUBSTITUTE(scriv!B17,".",""))</f>
        <v>1</v>
      </c>
      <c r="B19" s="258">
        <f t="shared" si="6"/>
        <v>13</v>
      </c>
      <c r="C19" s="257" t="str">
        <f>scriv!D17</f>
        <v>Custom Functions</v>
      </c>
      <c r="D19" s="257" t="str">
        <f t="shared" si="2"/>
        <v>Custom Functions</v>
      </c>
      <c r="E19" s="257" t="str">
        <f t="shared" si="3"/>
        <v>&lt;details&gt; &lt;summary class='O1'&gt;Custom Functions&lt;/summary&gt;</v>
      </c>
      <c r="F19" s="257" t="str">
        <f t="shared" si="4"/>
        <v/>
      </c>
      <c r="G19" s="259" t="s">
        <v>388</v>
      </c>
      <c r="H1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9" s="257" t="str">
        <f>IF(scriv!W17&lt;&gt;"",scriv!W17,"")</f>
        <v/>
      </c>
      <c r="J19" s="257" t="str">
        <f t="shared" si="7"/>
        <v/>
      </c>
      <c r="K19" s="257" t="str">
        <f>"unoInfo="&amp;scriv!AL17</f>
        <v>unoInfo=CustomFunctions</v>
      </c>
      <c r="L19" s="263"/>
      <c r="W19" s="257" t="str">
        <f>IF(scriv!X17&lt;&gt;"",scriv!X17,"")</f>
        <v/>
      </c>
      <c r="AA19" s="257" t="str">
        <f t="shared" si="5"/>
        <v>&lt;details&gt; &lt;summary class='O1'&gt;Custom Functions&lt;/summary&gt;&lt;a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Functions"    class="slide"&gt;  &lt;span style="color:black; font-size:10px"&gt;Custom Functions&lt;/span&gt; &lt;/a&gt;&lt;br&gt;</v>
      </c>
      <c r="AB19" s="260"/>
      <c r="AC19" s="260"/>
      <c r="AD19" s="260"/>
      <c r="AE19" s="261"/>
      <c r="AF19" s="262"/>
      <c r="AG19" s="262"/>
      <c r="AH19" s="262" t="str">
        <f t="shared" si="8"/>
        <v>slide13</v>
      </c>
      <c r="AI19" s="262" t="str">
        <f t="shared" si="9"/>
        <v xml:space="preserve"> id="slide13" </v>
      </c>
      <c r="AJ19" s="262" t="s">
        <v>192</v>
      </c>
      <c r="AK1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Functions</v>
      </c>
      <c r="AL19" s="261"/>
      <c r="AM19" s="261" t="s">
        <v>197</v>
      </c>
      <c r="AN19" s="261" t="s">
        <v>193</v>
      </c>
      <c r="AO19" s="261" t="s">
        <v>194</v>
      </c>
      <c r="AP19" s="261" t="str">
        <f t="shared" si="1"/>
        <v>&lt;/span&gt; &lt;/a&gt;</v>
      </c>
      <c r="AQ19" s="258" t="str">
        <f t="shared" si="0"/>
        <v>&lt;br&gt;</v>
      </c>
    </row>
    <row r="20" spans="1:43" ht="18" customHeight="1">
      <c r="A20" s="257">
        <f>LEN(scriv!B18)-LEN(SUBSTITUTE(scriv!B18,".",""))</f>
        <v>2</v>
      </c>
      <c r="B20" s="258">
        <f t="shared" si="6"/>
        <v>14</v>
      </c>
      <c r="C20" s="257" t="str">
        <f>scriv!D18</f>
        <v>changeCustom Functions</v>
      </c>
      <c r="D20" s="257" t="str">
        <f t="shared" si="2"/>
        <v>changeCustom Functions</v>
      </c>
      <c r="E20" s="257" t="str">
        <f t="shared" si="3"/>
        <v/>
      </c>
      <c r="F20" s="257" t="str">
        <f t="shared" si="4"/>
        <v/>
      </c>
      <c r="G20" s="259" t="s">
        <v>388</v>
      </c>
      <c r="H2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0" s="257" t="str">
        <f>IF(scriv!W18&lt;&gt;"",scriv!W18,"")</f>
        <v/>
      </c>
      <c r="J20" s="257" t="str">
        <f t="shared" si="7"/>
        <v/>
      </c>
      <c r="K20" s="257" t="str">
        <f>"unoInfo="&amp;scriv!AL18</f>
        <v>unoInfo=changeCustomFunctions</v>
      </c>
      <c r="L20" s="263"/>
      <c r="W20" s="257" t="str">
        <f>IF(scriv!X18&lt;&gt;"",scriv!X18,"")</f>
        <v/>
      </c>
      <c r="AA2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hangeCustomFunctions"    class="slide"&gt;  &lt;span style="color:black; font-size:10px"&gt;changeCustom Functions&lt;/span&gt; &lt;/a&gt;&lt;br&gt;</v>
      </c>
      <c r="AB20" s="260"/>
      <c r="AC20" s="260"/>
      <c r="AD20" s="260"/>
      <c r="AE20" s="261"/>
      <c r="AF20" s="262"/>
      <c r="AG20" s="262"/>
      <c r="AH20" s="262" t="str">
        <f t="shared" si="8"/>
        <v>slide14</v>
      </c>
      <c r="AI20" s="262" t="str">
        <f t="shared" si="9"/>
        <v xml:space="preserve"> id="slide14" </v>
      </c>
      <c r="AJ20" s="262" t="s">
        <v>192</v>
      </c>
      <c r="AK2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hangeCustomFunctions</v>
      </c>
      <c r="AL20" s="261"/>
      <c r="AM20" s="261" t="s">
        <v>197</v>
      </c>
      <c r="AN20" s="261" t="s">
        <v>193</v>
      </c>
      <c r="AO20" s="261" t="s">
        <v>194</v>
      </c>
      <c r="AP20" s="261" t="str">
        <f t="shared" si="1"/>
        <v>&lt;/span&gt; &lt;/a&gt;</v>
      </c>
      <c r="AQ20" s="258" t="str">
        <f t="shared" si="0"/>
        <v>&lt;br&gt;</v>
      </c>
    </row>
    <row r="21" spans="1:43" ht="18" customHeight="1">
      <c r="A21" s="257">
        <f>LEN(scriv!B19)-LEN(SUBSTITUTE(scriv!B19,".",""))</f>
        <v>2</v>
      </c>
      <c r="B21" s="258">
        <f t="shared" si="6"/>
        <v>15</v>
      </c>
      <c r="C21" s="257" t="str">
        <f>scriv!D19</f>
        <v>Slide &amp; Narrations functions</v>
      </c>
      <c r="D21" s="257" t="str">
        <f t="shared" si="2"/>
        <v>Slide &amp; Narrations functions</v>
      </c>
      <c r="E21" s="257" t="str">
        <f t="shared" si="3"/>
        <v/>
      </c>
      <c r="F21" s="257" t="str">
        <f t="shared" si="4"/>
        <v/>
      </c>
      <c r="G21" s="259" t="s">
        <v>388</v>
      </c>
      <c r="H2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1" s="257" t="str">
        <f>IF(scriv!W19&lt;&gt;"",scriv!W19,"")</f>
        <v/>
      </c>
      <c r="J21" s="257" t="str">
        <f t="shared" si="7"/>
        <v/>
      </c>
      <c r="K21" s="257" t="str">
        <f>"unoInfo="&amp;scriv!AL19</f>
        <v>unoInfo=SlideNarrationsfunctions</v>
      </c>
      <c r="L21" s="263"/>
      <c r="W21" s="257" t="str">
        <f>IF(scriv!X19&lt;&gt;"",scriv!X19,"")</f>
        <v/>
      </c>
      <c r="AA2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Narrationsfunctions"    class="slide"&gt;  &lt;span style="color:black; font-size:10px"&gt;Slide &amp; Narrations functions&lt;/span&gt; &lt;/a&gt;&lt;br&gt;</v>
      </c>
      <c r="AB21" s="260"/>
      <c r="AC21" s="260"/>
      <c r="AD21" s="260"/>
      <c r="AE21" s="261"/>
      <c r="AF21" s="262"/>
      <c r="AG21" s="262"/>
      <c r="AH21" s="262" t="str">
        <f t="shared" si="8"/>
        <v>slide15</v>
      </c>
      <c r="AI21" s="262" t="str">
        <f t="shared" si="9"/>
        <v xml:space="preserve"> id="slide15" </v>
      </c>
      <c r="AJ21" s="262" t="s">
        <v>192</v>
      </c>
      <c r="AK2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Narrationsfunctions</v>
      </c>
      <c r="AL21" s="261"/>
      <c r="AM21" s="261" t="s">
        <v>197</v>
      </c>
      <c r="AN21" s="261" t="s">
        <v>193</v>
      </c>
      <c r="AO21" s="261" t="s">
        <v>194</v>
      </c>
      <c r="AP21" s="261" t="str">
        <f t="shared" si="1"/>
        <v>&lt;/span&gt; &lt;/a&gt;</v>
      </c>
      <c r="AQ21" s="258" t="str">
        <f t="shared" si="0"/>
        <v>&lt;br&gt;</v>
      </c>
    </row>
    <row r="22" spans="1:43" ht="18" customHeight="1">
      <c r="A22" s="257">
        <f>LEN(scriv!B20)-LEN(SUBSTITUTE(scriv!B20,".",""))</f>
        <v>2</v>
      </c>
      <c r="B22" s="258">
        <f t="shared" si="6"/>
        <v>16</v>
      </c>
      <c r="C22" s="257" t="str">
        <f>scriv!D20</f>
        <v>Custom Open / Close Transitions</v>
      </c>
      <c r="D22" s="257" t="str">
        <f t="shared" si="2"/>
        <v>Custom Open / Close Transitions</v>
      </c>
      <c r="E22" s="257" t="str">
        <f t="shared" si="3"/>
        <v/>
      </c>
      <c r="F22" s="257" t="str">
        <f t="shared" si="4"/>
        <v/>
      </c>
      <c r="G22" s="259" t="s">
        <v>388</v>
      </c>
      <c r="H2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2" s="257" t="str">
        <f>IF(scriv!W20&lt;&gt;"",scriv!W20,"")</f>
        <v/>
      </c>
      <c r="J22" s="257" t="str">
        <f t="shared" si="7"/>
        <v/>
      </c>
      <c r="K22" s="257" t="str">
        <f>"unoInfo="&amp;scriv!AL20</f>
        <v>unoInfo=CustomOpenCloseTransitions</v>
      </c>
      <c r="L22" s="263"/>
      <c r="W22" s="257" t="str">
        <f>IF(scriv!X20&lt;&gt;"",scriv!X20,"")</f>
        <v/>
      </c>
      <c r="AA2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OpenCloseTransitions"    class="slide"&gt;  &lt;span style="color:black; font-size:10px"&gt;Custom Open / Close Transitions&lt;/span&gt; &lt;/a&gt;&lt;br&gt;</v>
      </c>
      <c r="AB22" s="260"/>
      <c r="AC22" s="260"/>
      <c r="AD22" s="260"/>
      <c r="AE22" s="261"/>
      <c r="AF22" s="262"/>
      <c r="AG22" s="262"/>
      <c r="AH22" s="262" t="str">
        <f t="shared" si="8"/>
        <v>slide16</v>
      </c>
      <c r="AI22" s="262" t="str">
        <f t="shared" si="9"/>
        <v xml:space="preserve"> id="slide16" </v>
      </c>
      <c r="AJ22" s="262" t="s">
        <v>192</v>
      </c>
      <c r="AK2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ustomOpenCloseTransitions</v>
      </c>
      <c r="AL22" s="261"/>
      <c r="AM22" s="261" t="s">
        <v>197</v>
      </c>
      <c r="AN22" s="261" t="s">
        <v>193</v>
      </c>
      <c r="AO22" s="261" t="s">
        <v>194</v>
      </c>
      <c r="AP22" s="261" t="str">
        <f t="shared" si="1"/>
        <v>&lt;/span&gt; &lt;/a&gt;</v>
      </c>
      <c r="AQ22" s="258" t="str">
        <f t="shared" si="0"/>
        <v>&lt;br&gt;</v>
      </c>
    </row>
    <row r="23" spans="1:43" ht="18" customHeight="1">
      <c r="A23" s="257">
        <f>LEN(scriv!B21)-LEN(SUBSTITUTE(scriv!B21,".",""))</f>
        <v>2</v>
      </c>
      <c r="B23" s="258">
        <f t="shared" si="6"/>
        <v>17</v>
      </c>
      <c r="C23" s="257" t="str">
        <f>scriv!D21</f>
        <v>Fade Functions</v>
      </c>
      <c r="D23" s="257" t="str">
        <f t="shared" si="2"/>
        <v>Fade Functions</v>
      </c>
      <c r="E23" s="257" t="str">
        <f t="shared" si="3"/>
        <v/>
      </c>
      <c r="F23" s="257" t="str">
        <f t="shared" si="4"/>
        <v/>
      </c>
      <c r="G23" s="259" t="s">
        <v>388</v>
      </c>
      <c r="H2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3" s="257" t="str">
        <f>IF(scriv!W21&lt;&gt;"",scriv!W21,"")</f>
        <v/>
      </c>
      <c r="J23" s="257" t="str">
        <f t="shared" si="7"/>
        <v/>
      </c>
      <c r="K23" s="257" t="str">
        <f>"unoInfo="&amp;scriv!AL21</f>
        <v>unoInfo=FadeFunctions</v>
      </c>
      <c r="L23" s="263"/>
      <c r="W23" s="257" t="str">
        <f>IF(scriv!X21&lt;&gt;"",scriv!X21,"")</f>
        <v/>
      </c>
      <c r="AA2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adeFunctions"    class="slide"&gt;  &lt;span style="color:black; font-size:10px"&gt;Fade Functions&lt;/span&gt; &lt;/a&gt;&lt;br&gt;</v>
      </c>
      <c r="AB23" s="260"/>
      <c r="AC23" s="260"/>
      <c r="AD23" s="260"/>
      <c r="AE23" s="261"/>
      <c r="AF23" s="262"/>
      <c r="AG23" s="262"/>
      <c r="AH23" s="262" t="str">
        <f t="shared" si="8"/>
        <v>slide17</v>
      </c>
      <c r="AI23" s="262" t="str">
        <f t="shared" si="9"/>
        <v xml:space="preserve"> id="slide17" </v>
      </c>
      <c r="AJ23" s="262" t="s">
        <v>192</v>
      </c>
      <c r="AK2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adeFunctions</v>
      </c>
      <c r="AL23" s="261"/>
      <c r="AM23" s="261" t="s">
        <v>197</v>
      </c>
      <c r="AN23" s="261" t="s">
        <v>193</v>
      </c>
      <c r="AO23" s="261" t="s">
        <v>194</v>
      </c>
      <c r="AP23" s="261" t="str">
        <f t="shared" si="1"/>
        <v>&lt;/span&gt; &lt;/a&gt;</v>
      </c>
      <c r="AQ23" s="258" t="str">
        <f t="shared" si="0"/>
        <v>&lt;br&gt;</v>
      </c>
    </row>
    <row r="24" spans="1:43" ht="18" customHeight="1">
      <c r="A24" s="257">
        <f>LEN(scriv!B22)-LEN(SUBSTITUTE(scriv!B22,".",""))</f>
        <v>2</v>
      </c>
      <c r="B24" s="258">
        <f t="shared" si="6"/>
        <v>18</v>
      </c>
      <c r="C24" s="257" t="str">
        <f>scriv!D22</f>
        <v>Draw open/close functions</v>
      </c>
      <c r="D24" s="257" t="str">
        <f t="shared" si="2"/>
        <v>Draw open/close functions</v>
      </c>
      <c r="E24" s="257" t="str">
        <f t="shared" si="3"/>
        <v/>
      </c>
      <c r="F24" s="257" t="str">
        <f t="shared" si="4"/>
        <v/>
      </c>
      <c r="G24" s="259" t="s">
        <v>388</v>
      </c>
      <c r="H2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4" s="257" t="str">
        <f>IF(scriv!W22&lt;&gt;"",scriv!W22,"")</f>
        <v/>
      </c>
      <c r="J24" s="257" t="str">
        <f t="shared" si="7"/>
        <v/>
      </c>
      <c r="K24" s="257" t="str">
        <f>"unoInfo="&amp;scriv!AL22</f>
        <v>unoInfo=Drawopenclosefunctions</v>
      </c>
      <c r="L24" s="263"/>
      <c r="W24" s="257" t="str">
        <f>IF(scriv!X22&lt;&gt;"",scriv!X22,"")</f>
        <v/>
      </c>
      <c r="AA2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Drawopenclosefunctions"    class="slide"&gt;  &lt;span style="color:black; font-size:10px"&gt;Draw open/close functions&lt;/span&gt; &lt;/a&gt;&lt;br&gt;</v>
      </c>
      <c r="AB24" s="260"/>
      <c r="AC24" s="260"/>
      <c r="AD24" s="260"/>
      <c r="AE24" s="261"/>
      <c r="AF24" s="262"/>
      <c r="AG24" s="262"/>
      <c r="AH24" s="262" t="str">
        <f t="shared" si="8"/>
        <v>slide18</v>
      </c>
      <c r="AI24" s="262" t="str">
        <f t="shared" si="9"/>
        <v xml:space="preserve"> id="slide18" </v>
      </c>
      <c r="AJ24" s="262" t="s">
        <v>192</v>
      </c>
      <c r="AK2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Drawopenclosefunctions</v>
      </c>
      <c r="AL24" s="261"/>
      <c r="AM24" s="261" t="s">
        <v>197</v>
      </c>
      <c r="AN24" s="261" t="s">
        <v>193</v>
      </c>
      <c r="AO24" s="261" t="s">
        <v>194</v>
      </c>
      <c r="AP24" s="261" t="str">
        <f t="shared" si="1"/>
        <v>&lt;/span&gt; &lt;/a&gt;</v>
      </c>
      <c r="AQ24" s="258" t="str">
        <f t="shared" si="0"/>
        <v>&lt;br&gt;</v>
      </c>
    </row>
    <row r="25" spans="1:43" ht="18" customHeight="1">
      <c r="A25" s="257">
        <f>LEN(scriv!B23)-LEN(SUBSTITUTE(scriv!B23,".",""))</f>
        <v>2</v>
      </c>
      <c r="B25" s="258">
        <f t="shared" si="6"/>
        <v>19</v>
      </c>
      <c r="C25" s="257" t="str">
        <f>scriv!D23</f>
        <v>Scale Open/Close Functions</v>
      </c>
      <c r="D25" s="257" t="str">
        <f t="shared" si="2"/>
        <v>Scale Open/Close Functions</v>
      </c>
      <c r="E25" s="257" t="str">
        <f t="shared" si="3"/>
        <v/>
      </c>
      <c r="F25" s="257" t="str">
        <f t="shared" si="4"/>
        <v/>
      </c>
      <c r="G25" s="259" t="s">
        <v>388</v>
      </c>
      <c r="H2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5" s="257" t="str">
        <f>IF(scriv!W23&lt;&gt;"",scriv!W23,"")</f>
        <v/>
      </c>
      <c r="J25" s="257" t="str">
        <f t="shared" si="7"/>
        <v/>
      </c>
      <c r="K25" s="257" t="str">
        <f>"unoInfo="&amp;scriv!AL23</f>
        <v>unoInfo=ScaleOpenCloseFunctions</v>
      </c>
      <c r="L25" s="263"/>
      <c r="W25" s="257" t="str">
        <f>IF(scriv!X23&lt;&gt;"",scriv!X23,"")</f>
        <v/>
      </c>
      <c r="AA2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caleOpenCloseFunctions"    class="slide"&gt;  &lt;span style="color:black; font-size:10px"&gt;Scale Open/Close Functions&lt;/span&gt; &lt;/a&gt;&lt;br&gt;</v>
      </c>
      <c r="AB25" s="260"/>
      <c r="AC25" s="260"/>
      <c r="AD25" s="260"/>
      <c r="AE25" s="261"/>
      <c r="AF25" s="262"/>
      <c r="AG25" s="262"/>
      <c r="AH25" s="262" t="str">
        <f t="shared" si="8"/>
        <v>slide19</v>
      </c>
      <c r="AI25" s="262" t="str">
        <f t="shared" si="9"/>
        <v xml:space="preserve"> id="slide19" </v>
      </c>
      <c r="AJ25" s="262" t="s">
        <v>192</v>
      </c>
      <c r="AK2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caleOpenCloseFunctions</v>
      </c>
      <c r="AL25" s="261"/>
      <c r="AM25" s="261" t="s">
        <v>197</v>
      </c>
      <c r="AN25" s="261" t="s">
        <v>193</v>
      </c>
      <c r="AO25" s="261" t="s">
        <v>194</v>
      </c>
      <c r="AP25" s="261" t="str">
        <f t="shared" si="1"/>
        <v>&lt;/span&gt; &lt;/a&gt;</v>
      </c>
      <c r="AQ25" s="258" t="str">
        <f t="shared" si="0"/>
        <v>&lt;br&gt;</v>
      </c>
    </row>
    <row r="26" spans="1:43" ht="18" customHeight="1">
      <c r="A26" s="257">
        <f>LEN(scriv!B24)-LEN(SUBSTITUTE(scriv!B24,".",""))</f>
        <v>2</v>
      </c>
      <c r="B26" s="258">
        <f t="shared" si="6"/>
        <v>20</v>
      </c>
      <c r="C26" s="257" t="str">
        <f>scriv!D24</f>
        <v>Move Open/Close functions</v>
      </c>
      <c r="D26" s="257" t="str">
        <f t="shared" si="2"/>
        <v>Move Open/Close functions</v>
      </c>
      <c r="E26" s="257" t="str">
        <f t="shared" si="3"/>
        <v/>
      </c>
      <c r="F26" s="257" t="str">
        <f t="shared" si="4"/>
        <v/>
      </c>
      <c r="G26" s="259" t="s">
        <v>388</v>
      </c>
      <c r="H2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6" s="257" t="str">
        <f>IF(scriv!W24&lt;&gt;"",scriv!W24,"")</f>
        <v/>
      </c>
      <c r="J26" s="257" t="str">
        <f t="shared" si="7"/>
        <v/>
      </c>
      <c r="K26" s="257" t="str">
        <f>"unoInfo="&amp;scriv!AL24</f>
        <v>unoInfo=MoveOpenClosefunctions</v>
      </c>
      <c r="L26" s="263"/>
      <c r="W26" s="257" t="str">
        <f>IF(scriv!X24&lt;&gt;"",scriv!X24,"")</f>
        <v/>
      </c>
      <c r="AA2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MoveOpenClosefunctions"    class="slide"&gt;  &lt;span style="color:black; font-size:10px"&gt;Move Open/Close functions&lt;/span&gt; &lt;/a&gt;&lt;br&gt;</v>
      </c>
      <c r="AB26" s="260"/>
      <c r="AC26" s="260"/>
      <c r="AD26" s="260"/>
      <c r="AE26" s="261"/>
      <c r="AF26" s="262"/>
      <c r="AG26" s="262"/>
      <c r="AH26" s="262" t="str">
        <f t="shared" si="8"/>
        <v>slide20</v>
      </c>
      <c r="AI26" s="262" t="str">
        <f t="shared" si="9"/>
        <v xml:space="preserve"> id="slide20" </v>
      </c>
      <c r="AJ26" s="262" t="s">
        <v>192</v>
      </c>
      <c r="AK2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MoveOpenClosefunctions</v>
      </c>
      <c r="AL26" s="261"/>
      <c r="AM26" s="261" t="s">
        <v>197</v>
      </c>
      <c r="AN26" s="261" t="s">
        <v>193</v>
      </c>
      <c r="AO26" s="261" t="s">
        <v>194</v>
      </c>
      <c r="AP26" s="261" t="str">
        <f t="shared" si="1"/>
        <v>&lt;/span&gt; &lt;/a&gt;</v>
      </c>
      <c r="AQ26" s="258" t="str">
        <f t="shared" si="0"/>
        <v>&lt;br&gt;</v>
      </c>
    </row>
    <row r="27" spans="1:43" ht="18" customHeight="1">
      <c r="A27" s="257">
        <f>LEN(scriv!B25)-LEN(SUBSTITUTE(scriv!B25,".",""))</f>
        <v>2</v>
      </c>
      <c r="B27" s="258">
        <f t="shared" si="6"/>
        <v>21</v>
      </c>
      <c r="C27" s="257" t="str">
        <f>scriv!D25</f>
        <v>Hierarchy &amp; Sequence Tweens</v>
      </c>
      <c r="D27" s="257" t="str">
        <f t="shared" si="2"/>
        <v>Hierarchy &amp; Sequence Tweens</v>
      </c>
      <c r="E27" s="257" t="str">
        <f t="shared" si="3"/>
        <v/>
      </c>
      <c r="F27" s="257" t="str">
        <f t="shared" si="4"/>
        <v/>
      </c>
      <c r="G27" s="259" t="s">
        <v>388</v>
      </c>
      <c r="H2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7" s="257" t="str">
        <f>IF(scriv!W25&lt;&gt;"",scriv!W25,"")</f>
        <v/>
      </c>
      <c r="J27" s="257" t="str">
        <f t="shared" si="7"/>
        <v/>
      </c>
      <c r="K27" s="257" t="str">
        <f>"unoInfo="&amp;scriv!AL25</f>
        <v>unoInfo=HierarchySequenceTweens</v>
      </c>
      <c r="L27" s="263"/>
      <c r="W27" s="257" t="str">
        <f>IF(scriv!X25&lt;&gt;"",scriv!X25,"")</f>
        <v/>
      </c>
      <c r="AA2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erarchySequenceTweens"    class="slide"&gt;  &lt;span style="color:black; font-size:10px"&gt;Hierarchy &amp; Sequence Tweens&lt;/span&gt; &lt;/a&gt;&lt;br&gt;</v>
      </c>
      <c r="AB27" s="260"/>
      <c r="AC27" s="260"/>
      <c r="AD27" s="260"/>
      <c r="AE27" s="261"/>
      <c r="AF27" s="262"/>
      <c r="AG27" s="262"/>
      <c r="AH27" s="262" t="str">
        <f t="shared" si="8"/>
        <v>slide21</v>
      </c>
      <c r="AI27" s="262" t="str">
        <f t="shared" si="9"/>
        <v xml:space="preserve"> id="slide21" </v>
      </c>
      <c r="AJ27" s="262" t="s">
        <v>192</v>
      </c>
      <c r="AK2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erarchySequenceTweens</v>
      </c>
      <c r="AL27" s="261"/>
      <c r="AM27" s="261" t="s">
        <v>197</v>
      </c>
      <c r="AN27" s="261" t="s">
        <v>193</v>
      </c>
      <c r="AO27" s="261" t="s">
        <v>194</v>
      </c>
      <c r="AP27" s="261" t="str">
        <f t="shared" si="1"/>
        <v>&lt;/span&gt; &lt;/a&gt;</v>
      </c>
      <c r="AQ27" s="258" t="str">
        <f t="shared" si="0"/>
        <v>&lt;br&gt;</v>
      </c>
    </row>
    <row r="28" spans="1:43" ht="18" customHeight="1">
      <c r="A28" s="257">
        <f>LEN(scriv!B26)-LEN(SUBSTITUTE(scriv!B26,".",""))</f>
        <v>2</v>
      </c>
      <c r="B28" s="258">
        <f t="shared" si="6"/>
        <v>22</v>
      </c>
      <c r="C28" s="257" t="str">
        <f>scriv!D26</f>
        <v>openl &amp; closel functions</v>
      </c>
      <c r="D28" s="257" t="str">
        <f t="shared" si="2"/>
        <v>openl &amp; closel functions</v>
      </c>
      <c r="E28" s="257" t="str">
        <f t="shared" si="3"/>
        <v/>
      </c>
      <c r="F28" s="257" t="str">
        <f t="shared" si="4"/>
        <v/>
      </c>
      <c r="G28" s="259" t="s">
        <v>388</v>
      </c>
      <c r="H2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8" s="257" t="str">
        <f>IF(scriv!W26&lt;&gt;"",scriv!W26,"")</f>
        <v/>
      </c>
      <c r="J28" s="257" t="str">
        <f t="shared" si="7"/>
        <v/>
      </c>
      <c r="K28" s="257" t="str">
        <f>"unoInfo="&amp;scriv!AL26</f>
        <v>unoInfo=openlcloselfunctions</v>
      </c>
      <c r="L28" s="263"/>
      <c r="W28" s="257" t="str">
        <f>IF(scriv!X26&lt;&gt;"",scriv!X26,"")</f>
        <v/>
      </c>
      <c r="AA2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closelfunctions"    class="slide"&gt;  &lt;span style="color:black; font-size:10px"&gt;openl &amp; closel functions&lt;/span&gt; &lt;/a&gt;&lt;br&gt;</v>
      </c>
      <c r="AB28" s="260"/>
      <c r="AC28" s="260"/>
      <c r="AD28" s="260"/>
      <c r="AE28" s="261"/>
      <c r="AF28" s="262"/>
      <c r="AG28" s="262"/>
      <c r="AH28" s="262" t="str">
        <f t="shared" si="8"/>
        <v>slide22</v>
      </c>
      <c r="AI28" s="262" t="str">
        <f t="shared" si="9"/>
        <v xml:space="preserve"> id="slide22" </v>
      </c>
      <c r="AJ28" s="262" t="s">
        <v>192</v>
      </c>
      <c r="AK2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lcloselfunctions</v>
      </c>
      <c r="AL28" s="261"/>
      <c r="AM28" s="261" t="s">
        <v>197</v>
      </c>
      <c r="AN28" s="261" t="s">
        <v>193</v>
      </c>
      <c r="AO28" s="261" t="s">
        <v>194</v>
      </c>
      <c r="AP28" s="261" t="str">
        <f t="shared" si="1"/>
        <v>&lt;/span&gt; &lt;/a&gt;</v>
      </c>
      <c r="AQ28" s="258" t="str">
        <f t="shared" si="0"/>
        <v>&lt;br&gt;</v>
      </c>
    </row>
    <row r="29" spans="1:43" ht="18" customHeight="1">
      <c r="A29" s="257">
        <f>LEN(scriv!B27)-LEN(SUBSTITUTE(scriv!B27,".",""))</f>
        <v>2</v>
      </c>
      <c r="B29" s="258">
        <f t="shared" si="6"/>
        <v>23</v>
      </c>
      <c r="C29" s="257" t="str">
        <f>scriv!D27</f>
        <v>trace open/close functions</v>
      </c>
      <c r="D29" s="257" t="str">
        <f t="shared" si="2"/>
        <v>trace open/close functions</v>
      </c>
      <c r="E29" s="257" t="str">
        <f t="shared" si="3"/>
        <v/>
      </c>
      <c r="F29" s="257" t="str">
        <f t="shared" si="4"/>
        <v/>
      </c>
      <c r="G29" s="259" t="s">
        <v>388</v>
      </c>
      <c r="H2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29" s="257" t="str">
        <f>IF(scriv!W27&lt;&gt;"",scriv!W27,"")</f>
        <v/>
      </c>
      <c r="J29" s="257" t="str">
        <f t="shared" si="7"/>
        <v/>
      </c>
      <c r="K29" s="257" t="str">
        <f>"unoInfo="&amp;scriv!AL27</f>
        <v>unoInfo=traceopenclosefunctions</v>
      </c>
      <c r="L29" s="263"/>
      <c r="W29" s="257" t="str">
        <f>IF(scriv!X27&lt;&gt;"",scriv!X27,"")</f>
        <v/>
      </c>
      <c r="AA29"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eopenclosefunctions"    class="slide"&gt;  &lt;span style="color:black; font-size:10px"&gt;trace open/close functions&lt;/span&gt; &lt;/a&gt;&lt;br&gt;</v>
      </c>
      <c r="AB29" s="260"/>
      <c r="AC29" s="260"/>
      <c r="AD29" s="260"/>
      <c r="AE29" s="261"/>
      <c r="AF29" s="262"/>
      <c r="AG29" s="262"/>
      <c r="AH29" s="262" t="str">
        <f t="shared" si="8"/>
        <v>slide23</v>
      </c>
      <c r="AI29" s="262" t="str">
        <f t="shared" si="9"/>
        <v xml:space="preserve"> id="slide23" </v>
      </c>
      <c r="AJ29" s="262" t="s">
        <v>192</v>
      </c>
      <c r="AK2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eopenclosefunctions</v>
      </c>
      <c r="AL29" s="261"/>
      <c r="AM29" s="261" t="s">
        <v>197</v>
      </c>
      <c r="AN29" s="261" t="s">
        <v>193</v>
      </c>
      <c r="AO29" s="261" t="s">
        <v>194</v>
      </c>
      <c r="AP29" s="261" t="str">
        <f t="shared" si="1"/>
        <v>&lt;/span&gt; &lt;/a&gt;</v>
      </c>
      <c r="AQ29" s="258" t="str">
        <f t="shared" si="0"/>
        <v>&lt;br&gt;</v>
      </c>
    </row>
    <row r="30" spans="1:43" ht="18" customHeight="1">
      <c r="A30" s="257">
        <f>LEN(scriv!B28)-LEN(SUBSTITUTE(scriv!B28,".",""))</f>
        <v>2</v>
      </c>
      <c r="B30" s="258">
        <f t="shared" si="6"/>
        <v>24</v>
      </c>
      <c r="C30" s="257" t="str">
        <f>scriv!D28</f>
        <v>staggerOn/Open/Off/Close functions</v>
      </c>
      <c r="D30" s="257" t="str">
        <f t="shared" si="2"/>
        <v>staggerOn/Open/Off/Close functions</v>
      </c>
      <c r="E30" s="257" t="str">
        <f t="shared" si="3"/>
        <v/>
      </c>
      <c r="F30" s="257" t="str">
        <f t="shared" si="4"/>
        <v/>
      </c>
      <c r="G30" s="259" t="s">
        <v>388</v>
      </c>
      <c r="H3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0" s="257" t="str">
        <f>IF(scriv!W28&lt;&gt;"",scriv!W28,"")</f>
        <v/>
      </c>
      <c r="J30" s="257" t="str">
        <f t="shared" si="7"/>
        <v/>
      </c>
      <c r="K30" s="257" t="str">
        <f>"unoInfo="&amp;scriv!AL28</f>
        <v>unoInfo=staggerOnOpenOffClosefunctions</v>
      </c>
      <c r="L30" s="263"/>
      <c r="W30" s="257" t="str">
        <f>IF(scriv!X28&lt;&gt;"",scriv!X28,"")</f>
        <v/>
      </c>
      <c r="AA3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ggerOnOpenOffClosefunctions"    class="slide"&gt;  &lt;span style="color:black; font-size:10px"&gt;staggerOn/Open/Off/Close functions&lt;/span&gt; &lt;/a&gt;&lt;br&gt;</v>
      </c>
      <c r="AB30" s="260"/>
      <c r="AC30" s="260"/>
      <c r="AD30" s="260"/>
      <c r="AE30" s="261"/>
      <c r="AF30" s="262"/>
      <c r="AG30" s="262"/>
      <c r="AH30" s="262" t="str">
        <f t="shared" si="8"/>
        <v>slide24</v>
      </c>
      <c r="AI30" s="262" t="str">
        <f t="shared" si="9"/>
        <v xml:space="preserve"> id="slide24" </v>
      </c>
      <c r="AJ30" s="262" t="s">
        <v>192</v>
      </c>
      <c r="AK3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ggerOnOpenOffClosefunctions</v>
      </c>
      <c r="AL30" s="261"/>
      <c r="AM30" s="261" t="s">
        <v>197</v>
      </c>
      <c r="AN30" s="261" t="s">
        <v>193</v>
      </c>
      <c r="AO30" s="261" t="s">
        <v>194</v>
      </c>
      <c r="AP30" s="261" t="str">
        <f t="shared" si="1"/>
        <v>&lt;/span&gt; &lt;/a&gt;</v>
      </c>
      <c r="AQ30" s="258" t="str">
        <f t="shared" si="0"/>
        <v>&lt;br&gt;</v>
      </c>
    </row>
    <row r="31" spans="1:43">
      <c r="A31" s="257">
        <f>LEN(scriv!B29)-LEN(SUBSTITUTE(scriv!B29,".",""))</f>
        <v>2</v>
      </c>
      <c r="B31" s="258">
        <f t="shared" si="6"/>
        <v>25</v>
      </c>
      <c r="C31" s="257" t="str">
        <f>scriv!D29</f>
        <v>Pointers</v>
      </c>
      <c r="D31" s="257" t="str">
        <f t="shared" si="2"/>
        <v>Pointers</v>
      </c>
      <c r="E31" s="257" t="str">
        <f t="shared" si="3"/>
        <v/>
      </c>
      <c r="F31" s="257" t="str">
        <f t="shared" si="4"/>
        <v/>
      </c>
      <c r="G31" s="259" t="s">
        <v>388</v>
      </c>
      <c r="H3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1" s="257" t="str">
        <f>IF(scriv!W29&lt;&gt;"",scriv!W29,"")</f>
        <v/>
      </c>
      <c r="J31" s="257" t="str">
        <f t="shared" si="7"/>
        <v/>
      </c>
      <c r="K31" s="257" t="str">
        <f>"unoInfo="&amp;scriv!AL29</f>
        <v>unoInfo=Pointers</v>
      </c>
      <c r="L31" s="263"/>
      <c r="W31" s="257" t="str">
        <f>IF(scriv!X29&lt;&gt;"",scriv!X29,"")</f>
        <v/>
      </c>
      <c r="AA3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ointers"    class="slide"&gt;  &lt;span style="color:black; font-size:10px"&gt;Pointers&lt;/span&gt; &lt;/a&gt;&lt;br&gt;</v>
      </c>
      <c r="AB31" s="260"/>
      <c r="AC31" s="260"/>
      <c r="AD31" s="260"/>
      <c r="AE31" s="261"/>
      <c r="AF31" s="262"/>
      <c r="AG31" s="262"/>
      <c r="AH31" s="262" t="str">
        <f t="shared" si="8"/>
        <v>slide25</v>
      </c>
      <c r="AI31" s="262" t="str">
        <f t="shared" si="9"/>
        <v xml:space="preserve"> id="slide25" </v>
      </c>
      <c r="AJ31" s="262" t="s">
        <v>192</v>
      </c>
      <c r="AK3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ointers</v>
      </c>
      <c r="AL31" s="261"/>
      <c r="AM31" s="261" t="s">
        <v>197</v>
      </c>
      <c r="AN31" s="261" t="s">
        <v>193</v>
      </c>
      <c r="AO31" s="261" t="s">
        <v>194</v>
      </c>
      <c r="AP31" s="261" t="str">
        <f t="shared" si="1"/>
        <v>&lt;/span&gt; &lt;/a&gt;</v>
      </c>
      <c r="AQ31" s="258" t="str">
        <f t="shared" si="0"/>
        <v>&lt;br&gt;</v>
      </c>
    </row>
    <row r="32" spans="1:43">
      <c r="A32" s="257">
        <f>LEN(scriv!B30)-LEN(SUBSTITUTE(scriv!B30,".",""))</f>
        <v>2</v>
      </c>
      <c r="B32" s="258">
        <f t="shared" si="6"/>
        <v>26</v>
      </c>
      <c r="C32" s="257" t="str">
        <f>scriv!D30</f>
        <v>Quantitative Functions</v>
      </c>
      <c r="D32" s="257" t="str">
        <f t="shared" si="2"/>
        <v>Quantitative Functions</v>
      </c>
      <c r="E32" s="257" t="str">
        <f t="shared" si="3"/>
        <v/>
      </c>
      <c r="F32" s="257" t="str">
        <f t="shared" si="4"/>
        <v/>
      </c>
      <c r="G32" s="259" t="s">
        <v>388</v>
      </c>
      <c r="H3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2" s="257" t="str">
        <f>IF(scriv!W30&lt;&gt;"",scriv!W30,"")</f>
        <v/>
      </c>
      <c r="J32" s="257" t="str">
        <f t="shared" si="7"/>
        <v/>
      </c>
      <c r="K32" s="257" t="str">
        <f>"unoInfo="&amp;scriv!AL30</f>
        <v>unoInfo=QuantitativeFunctions</v>
      </c>
      <c r="L32" s="263"/>
      <c r="W32" s="257" t="str">
        <f>IF(scriv!X30&lt;&gt;"",scriv!X30,"")</f>
        <v/>
      </c>
      <c r="AA3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QuantitativeFunctions"    class="slide"&gt;  &lt;span style="color:black; font-size:10px"&gt;Quantitative Functions&lt;/span&gt; &lt;/a&gt;&lt;br&gt;</v>
      </c>
      <c r="AB32" s="260"/>
      <c r="AC32" s="260"/>
      <c r="AD32" s="260"/>
      <c r="AE32" s="261"/>
      <c r="AF32" s="262"/>
      <c r="AG32" s="262"/>
      <c r="AH32" s="262" t="str">
        <f t="shared" si="8"/>
        <v>slide26</v>
      </c>
      <c r="AI32" s="262" t="str">
        <f t="shared" si="9"/>
        <v xml:space="preserve"> id="slide26" </v>
      </c>
      <c r="AJ32" s="262" t="s">
        <v>192</v>
      </c>
      <c r="AK3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QuantitativeFunctions</v>
      </c>
      <c r="AL32" s="261"/>
      <c r="AM32" s="261" t="s">
        <v>197</v>
      </c>
      <c r="AN32" s="261" t="s">
        <v>193</v>
      </c>
      <c r="AO32" s="261" t="s">
        <v>194</v>
      </c>
      <c r="AP32" s="261" t="str">
        <f t="shared" si="1"/>
        <v>&lt;/span&gt; &lt;/a&gt;</v>
      </c>
      <c r="AQ32" s="258" t="str">
        <f t="shared" si="0"/>
        <v>&lt;br&gt;</v>
      </c>
    </row>
    <row r="33" spans="1:43">
      <c r="A33" s="257">
        <f>LEN(scriv!B31)-LEN(SUBSTITUTE(scriv!B31,".",""))</f>
        <v>2</v>
      </c>
      <c r="B33" s="258">
        <f t="shared" si="6"/>
        <v>27</v>
      </c>
      <c r="C33" s="257" t="str">
        <f>scriv!D31</f>
        <v>Web Links</v>
      </c>
      <c r="D33" s="257" t="str">
        <f t="shared" si="2"/>
        <v>Web Links</v>
      </c>
      <c r="E33" s="257" t="str">
        <f t="shared" si="3"/>
        <v/>
      </c>
      <c r="F33" s="257" t="str">
        <f t="shared" si="4"/>
        <v/>
      </c>
      <c r="G33" s="259" t="s">
        <v>388</v>
      </c>
      <c r="H3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3" s="257" t="str">
        <f>IF(scriv!W31&lt;&gt;"",scriv!W31,"")</f>
        <v/>
      </c>
      <c r="J33" s="257" t="str">
        <f t="shared" si="7"/>
        <v/>
      </c>
      <c r="K33" s="257" t="str">
        <f>"unoInfo="&amp;scriv!AL31</f>
        <v>unoInfo=WebLinks</v>
      </c>
      <c r="L33" s="263"/>
      <c r="W33" s="257" t="str">
        <f>IF(scriv!X31&lt;&gt;"",scriv!X31,"")</f>
        <v/>
      </c>
      <c r="AA3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ebLinks"    class="slide"&gt;  &lt;span style="color:black; font-size:10px"&gt;Web Links&lt;/span&gt; &lt;/a&gt;&lt;br&gt;</v>
      </c>
      <c r="AB33" s="260"/>
      <c r="AC33" s="260"/>
      <c r="AD33" s="260"/>
      <c r="AE33" s="261"/>
      <c r="AF33" s="262"/>
      <c r="AG33" s="262"/>
      <c r="AH33" s="262" t="str">
        <f t="shared" si="8"/>
        <v>slide27</v>
      </c>
      <c r="AI33" s="262" t="str">
        <f t="shared" si="9"/>
        <v xml:space="preserve"> id="slide27" </v>
      </c>
      <c r="AJ33" s="262" t="s">
        <v>192</v>
      </c>
      <c r="AK3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ebLinks</v>
      </c>
      <c r="AL33" s="261"/>
      <c r="AM33" s="261" t="s">
        <v>197</v>
      </c>
      <c r="AN33" s="261" t="s">
        <v>193</v>
      </c>
      <c r="AO33" s="261" t="s">
        <v>194</v>
      </c>
      <c r="AP33" s="261" t="str">
        <f t="shared" si="1"/>
        <v>&lt;/span&gt; &lt;/a&gt;</v>
      </c>
      <c r="AQ33" s="258" t="str">
        <f t="shared" si="0"/>
        <v>&lt;br&gt;</v>
      </c>
    </row>
    <row r="34" spans="1:43">
      <c r="A34" s="257">
        <f>LEN(scriv!B32)-LEN(SUBSTITUTE(scriv!B32,".",""))</f>
        <v>2</v>
      </c>
      <c r="B34" s="258">
        <f t="shared" si="6"/>
        <v>28</v>
      </c>
      <c r="C34" s="257" t="str">
        <f>scriv!D32</f>
        <v>Tool Tips</v>
      </c>
      <c r="D34" s="257" t="str">
        <f t="shared" si="2"/>
        <v>Tool Tips</v>
      </c>
      <c r="E34" s="257" t="str">
        <f t="shared" si="3"/>
        <v/>
      </c>
      <c r="F34" s="257" t="str">
        <f t="shared" si="4"/>
        <v/>
      </c>
      <c r="G34" s="259" t="s">
        <v>388</v>
      </c>
      <c r="H3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4" s="257" t="str">
        <f>IF(scriv!W32&lt;&gt;"",scriv!W32,"")</f>
        <v/>
      </c>
      <c r="J34" s="257" t="str">
        <f t="shared" si="7"/>
        <v/>
      </c>
      <c r="K34" s="257" t="str">
        <f>"unoInfo="&amp;scriv!AL32</f>
        <v>unoInfo=ToolTips</v>
      </c>
      <c r="L34" s="263"/>
      <c r="W34" s="257" t="str">
        <f>IF(scriv!X32&lt;&gt;"",scriv!X32,"")</f>
        <v/>
      </c>
      <c r="AA3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s"    class="slide"&gt;  &lt;span style="color:black; font-size:10px"&gt;Tool Tips&lt;/span&gt; &lt;/a&gt;&lt;br&gt;</v>
      </c>
      <c r="AB34" s="260"/>
      <c r="AC34" s="260"/>
      <c r="AD34" s="260"/>
      <c r="AE34" s="261"/>
      <c r="AF34" s="262"/>
      <c r="AG34" s="262"/>
      <c r="AH34" s="262" t="str">
        <f t="shared" si="8"/>
        <v>slide28</v>
      </c>
      <c r="AI34" s="262" t="str">
        <f t="shared" si="9"/>
        <v xml:space="preserve"> id="slide28" </v>
      </c>
      <c r="AJ34" s="262" t="s">
        <v>192</v>
      </c>
      <c r="AK3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s</v>
      </c>
      <c r="AL34" s="261"/>
      <c r="AM34" s="261" t="s">
        <v>197</v>
      </c>
      <c r="AN34" s="261" t="s">
        <v>193</v>
      </c>
      <c r="AO34" s="261" t="s">
        <v>194</v>
      </c>
      <c r="AP34" s="261" t="str">
        <f t="shared" si="1"/>
        <v>&lt;/span&gt; &lt;/a&gt;</v>
      </c>
      <c r="AQ34" s="258" t="str">
        <f t="shared" si="0"/>
        <v>&lt;br&gt;</v>
      </c>
    </row>
    <row r="35" spans="1:43">
      <c r="A35" s="257">
        <f>LEN(scriv!B33)-LEN(SUBSTITUTE(scriv!B33,".",""))</f>
        <v>2</v>
      </c>
      <c r="B35" s="258">
        <f t="shared" si="6"/>
        <v>29</v>
      </c>
      <c r="C35" s="257" t="str">
        <f>scriv!D33</f>
        <v>Standard Tween'ing Functions</v>
      </c>
      <c r="D35" s="257" t="str">
        <f t="shared" si="2"/>
        <v>Standard Tween'ing Functions</v>
      </c>
      <c r="E35" s="257" t="str">
        <f t="shared" si="3"/>
        <v/>
      </c>
      <c r="F35" s="257" t="str">
        <f t="shared" si="4"/>
        <v/>
      </c>
      <c r="G35" s="259" t="s">
        <v>388</v>
      </c>
      <c r="H3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5" s="257" t="str">
        <f>IF(scriv!W33&lt;&gt;"",scriv!W33,"")</f>
        <v/>
      </c>
      <c r="J35" s="257" t="str">
        <f t="shared" si="7"/>
        <v/>
      </c>
      <c r="K35" s="257" t="str">
        <f>"unoInfo="&amp;scriv!AL33</f>
        <v>unoInfo=StandardTweeningFunctions</v>
      </c>
      <c r="L35" s="263"/>
      <c r="W35" s="257" t="str">
        <f>IF(scriv!X33&lt;&gt;"",scriv!X33,"")</f>
        <v/>
      </c>
      <c r="AA3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ndardTweeningFunctions"    class="slide"&gt;  &lt;span style="color:black; font-size:10px"&gt;Standard Tween'ing Functions&lt;/span&gt; &lt;/a&gt;&lt;br&gt;</v>
      </c>
      <c r="AB35" s="260"/>
      <c r="AC35" s="260"/>
      <c r="AD35" s="260"/>
      <c r="AE35" s="261"/>
      <c r="AF35" s="262"/>
      <c r="AG35" s="262"/>
      <c r="AH35" s="262" t="str">
        <f t="shared" si="8"/>
        <v>slide29</v>
      </c>
      <c r="AI35" s="262" t="str">
        <f t="shared" si="9"/>
        <v xml:space="preserve"> id="slide29" </v>
      </c>
      <c r="AJ35" s="262" t="s">
        <v>192</v>
      </c>
      <c r="AK3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tandardTweeningFunctions</v>
      </c>
      <c r="AL35" s="261"/>
      <c r="AM35" s="261" t="s">
        <v>197</v>
      </c>
      <c r="AN35" s="261" t="s">
        <v>193</v>
      </c>
      <c r="AO35" s="261" t="s">
        <v>194</v>
      </c>
      <c r="AP35" s="261" t="str">
        <f t="shared" si="1"/>
        <v>&lt;/span&gt; &lt;/a&gt;</v>
      </c>
      <c r="AQ35" s="258" t="str">
        <f t="shared" si="0"/>
        <v>&lt;br&gt;</v>
      </c>
    </row>
    <row r="36" spans="1:43">
      <c r="A36" s="257">
        <f>LEN(scriv!B34)-LEN(SUBSTITUTE(scriv!B34,".",""))</f>
        <v>2</v>
      </c>
      <c r="B36" s="258">
        <f t="shared" si="6"/>
        <v>30</v>
      </c>
      <c r="C36" s="257" t="str">
        <f>scriv!D34</f>
        <v>Folding</v>
      </c>
      <c r="D36" s="257" t="str">
        <f t="shared" si="2"/>
        <v>Folding</v>
      </c>
      <c r="E36" s="257" t="str">
        <f t="shared" si="3"/>
        <v/>
      </c>
      <c r="F36" s="257" t="str">
        <f t="shared" si="4"/>
        <v/>
      </c>
      <c r="G36" s="259" t="s">
        <v>388</v>
      </c>
      <c r="H3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6" s="257" t="str">
        <f>IF(scriv!W34&lt;&gt;"",scriv!W34,"")</f>
        <v/>
      </c>
      <c r="J36" s="257" t="str">
        <f t="shared" si="7"/>
        <v/>
      </c>
      <c r="K36" s="257" t="str">
        <f>"unoInfo="&amp;scriv!AL34</f>
        <v>unoInfo=Folding</v>
      </c>
      <c r="L36" s="263"/>
      <c r="W36" s="257" t="str">
        <f>IF(scriv!X34&lt;&gt;"",scriv!X34,"")</f>
        <v/>
      </c>
      <c r="AA3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lding"    class="slide"&gt;  &lt;span style="color:black; font-size:10px"&gt;Folding&lt;/span&gt; &lt;/a&gt;&lt;br&gt;</v>
      </c>
      <c r="AB36" s="260"/>
      <c r="AC36" s="260"/>
      <c r="AD36" s="260"/>
      <c r="AE36" s="261"/>
      <c r="AF36" s="262"/>
      <c r="AG36" s="262"/>
      <c r="AH36" s="262" t="str">
        <f t="shared" si="8"/>
        <v>slide30</v>
      </c>
      <c r="AI36" s="262" t="str">
        <f t="shared" si="9"/>
        <v xml:space="preserve"> id="slide30" </v>
      </c>
      <c r="AJ36" s="262" t="s">
        <v>192</v>
      </c>
      <c r="AK3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lding</v>
      </c>
      <c r="AL36" s="261"/>
      <c r="AM36" s="261" t="s">
        <v>197</v>
      </c>
      <c r="AN36" s="261" t="s">
        <v>193</v>
      </c>
      <c r="AO36" s="261" t="s">
        <v>194</v>
      </c>
      <c r="AP36" s="261" t="str">
        <f t="shared" si="1"/>
        <v>&lt;/span&gt; &lt;/a&gt;</v>
      </c>
      <c r="AQ36" s="258" t="str">
        <f t="shared" si="0"/>
        <v>&lt;br&gt;</v>
      </c>
    </row>
    <row r="37" spans="1:43">
      <c r="A37" s="257">
        <f>LEN(scriv!B35)-LEN(SUBSTITUTE(scriv!B35,".",""))</f>
        <v>2</v>
      </c>
      <c r="B37" s="258">
        <f t="shared" si="6"/>
        <v>31</v>
      </c>
      <c r="C37" s="257" t="str">
        <f>scriv!D35</f>
        <v>Cascade Open and Close</v>
      </c>
      <c r="D37" s="257" t="str">
        <f t="shared" si="2"/>
        <v>Cascade Open and Close</v>
      </c>
      <c r="E37" s="257" t="str">
        <f t="shared" si="3"/>
        <v/>
      </c>
      <c r="F37" s="257" t="str">
        <f t="shared" si="4"/>
        <v xml:space="preserve">&lt;/details&gt; </v>
      </c>
      <c r="G37" s="259" t="s">
        <v>388</v>
      </c>
      <c r="H3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7" s="257" t="str">
        <f>IF(scriv!W35&lt;&gt;"",scriv!W35,"")</f>
        <v/>
      </c>
      <c r="J37" s="257" t="str">
        <f t="shared" si="7"/>
        <v/>
      </c>
      <c r="K37" s="257" t="str">
        <f>"unoInfo="&amp;scriv!AL35</f>
        <v>unoInfo=CascadeOpenandClose</v>
      </c>
      <c r="L37" s="263"/>
      <c r="W37" s="257" t="str">
        <f>IF(scriv!X35&lt;&gt;"",scriv!X35,"")</f>
        <v/>
      </c>
      <c r="AA37"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ascadeOpenandClose"    class="slide"&gt;  &lt;span style="color:black; font-size:10px"&gt;Cascade Open and Close&lt;/span&gt; &lt;/a&gt;&lt;br&gt;&lt;/details&gt; </v>
      </c>
      <c r="AB37" s="260"/>
      <c r="AC37" s="260"/>
      <c r="AD37" s="260"/>
      <c r="AE37" s="261"/>
      <c r="AF37" s="262"/>
      <c r="AG37" s="262"/>
      <c r="AH37" s="262" t="str">
        <f t="shared" si="8"/>
        <v>slide31</v>
      </c>
      <c r="AI37" s="262" t="str">
        <f t="shared" si="9"/>
        <v xml:space="preserve"> id="slide31" </v>
      </c>
      <c r="AJ37" s="262" t="s">
        <v>192</v>
      </c>
      <c r="AK3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ascadeOpenandClose</v>
      </c>
      <c r="AL37" s="261"/>
      <c r="AM37" s="261" t="s">
        <v>197</v>
      </c>
      <c r="AN37" s="261" t="s">
        <v>193</v>
      </c>
      <c r="AO37" s="261" t="s">
        <v>194</v>
      </c>
      <c r="AP37" s="261" t="str">
        <f t="shared" si="1"/>
        <v>&lt;/span&gt; &lt;/a&gt;</v>
      </c>
      <c r="AQ37" s="258" t="str">
        <f t="shared" si="0"/>
        <v>&lt;br&gt;</v>
      </c>
    </row>
    <row r="38" spans="1:43">
      <c r="A38" s="257">
        <f>LEN(scriv!B36)-LEN(SUBSTITUTE(scriv!B36,".",""))</f>
        <v>1</v>
      </c>
      <c r="B38" s="258">
        <f t="shared" si="6"/>
        <v>32</v>
      </c>
      <c r="C38" s="257" t="str">
        <f>scriv!D36</f>
        <v>Tracing</v>
      </c>
      <c r="D38" s="257" t="str">
        <f t="shared" si="2"/>
        <v>Tracing</v>
      </c>
      <c r="E38" s="257" t="str">
        <f t="shared" si="3"/>
        <v>&lt;details&gt; &lt;summary class='O1'&gt;Tracing&lt;/summary&gt;</v>
      </c>
      <c r="F38" s="257" t="str">
        <f t="shared" si="4"/>
        <v/>
      </c>
      <c r="G38" s="259" t="s">
        <v>388</v>
      </c>
      <c r="H3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8" s="257" t="str">
        <f>IF(scriv!W36&lt;&gt;"",scriv!W36,"")</f>
        <v/>
      </c>
      <c r="J38" s="257" t="str">
        <f t="shared" si="7"/>
        <v/>
      </c>
      <c r="K38" s="257" t="str">
        <f>"unoInfo="&amp;scriv!AL36</f>
        <v>unoInfo=Tracing</v>
      </c>
      <c r="L38" s="263"/>
      <c r="W38" s="257" t="str">
        <f>IF(scriv!X36&lt;&gt;"",scriv!X36,"")</f>
        <v/>
      </c>
      <c r="AA38" s="257" t="str">
        <f t="shared" si="5"/>
        <v>&lt;details&gt; &lt;summary class='O1'&gt;Tracing&lt;/summary&gt;&lt;a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    class="slide"&gt;  &lt;span style="color:black; font-size:10px"&gt;Tracing&lt;/span&gt; &lt;/a&gt;&lt;br&gt;</v>
      </c>
      <c r="AB38" s="260"/>
      <c r="AC38" s="260"/>
      <c r="AD38" s="260"/>
      <c r="AE38" s="261"/>
      <c r="AF38" s="262"/>
      <c r="AG38" s="262"/>
      <c r="AH38" s="262" t="str">
        <f t="shared" si="8"/>
        <v>slide32</v>
      </c>
      <c r="AI38" s="262" t="str">
        <f t="shared" si="9"/>
        <v xml:space="preserve"> id="slide32" </v>
      </c>
      <c r="AJ38" s="262" t="s">
        <v>192</v>
      </c>
      <c r="AK3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v>
      </c>
      <c r="AL38" s="261"/>
      <c r="AM38" s="261" t="s">
        <v>197</v>
      </c>
      <c r="AN38" s="261" t="s">
        <v>193</v>
      </c>
      <c r="AO38" s="261" t="s">
        <v>194</v>
      </c>
      <c r="AP38" s="261" t="str">
        <f t="shared" si="1"/>
        <v>&lt;/span&gt; &lt;/a&gt;</v>
      </c>
      <c r="AQ38" s="258" t="str">
        <f t="shared" si="0"/>
        <v>&lt;br&gt;</v>
      </c>
    </row>
    <row r="39" spans="1:43">
      <c r="A39" s="257">
        <f>LEN(scriv!B37)-LEN(SUBSTITUTE(scriv!B37,".",""))</f>
        <v>2</v>
      </c>
      <c r="B39" s="258">
        <f t="shared" si="6"/>
        <v>33</v>
      </c>
      <c r="C39" s="257" t="str">
        <f>scriv!D37</f>
        <v>Tracing 1</v>
      </c>
      <c r="D39" s="257" t="str">
        <f t="shared" si="2"/>
        <v>Tracing 1</v>
      </c>
      <c r="E39" s="257" t="str">
        <f t="shared" si="3"/>
        <v/>
      </c>
      <c r="F39" s="257" t="str">
        <f t="shared" si="4"/>
        <v xml:space="preserve">&lt;/details&gt; </v>
      </c>
      <c r="G39" s="259" t="s">
        <v>388</v>
      </c>
      <c r="H3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39" s="257" t="str">
        <f>IF(scriv!W37&lt;&gt;"",scriv!W37,"")</f>
        <v/>
      </c>
      <c r="J39" s="257" t="str">
        <f t="shared" si="7"/>
        <v/>
      </c>
      <c r="K39" s="257" t="str">
        <f>"unoInfo="&amp;scriv!AL37</f>
        <v>unoInfo=Tracing1</v>
      </c>
      <c r="L39" s="263"/>
      <c r="W39" s="257" t="str">
        <f>IF(scriv!X37&lt;&gt;"",scriv!X37,"")</f>
        <v/>
      </c>
      <c r="AA39"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1"    class="slide"&gt;  &lt;span style="color:black; font-size:10px"&gt;Tracing 1&lt;/span&gt; &lt;/a&gt;&lt;br&gt;&lt;/details&gt; </v>
      </c>
      <c r="AB39" s="260"/>
      <c r="AC39" s="260"/>
      <c r="AD39" s="260"/>
      <c r="AE39" s="261"/>
      <c r="AF39" s="262"/>
      <c r="AG39" s="262"/>
      <c r="AH39" s="262" t="str">
        <f t="shared" si="8"/>
        <v>slide33</v>
      </c>
      <c r="AI39" s="262" t="str">
        <f t="shared" si="9"/>
        <v xml:space="preserve"> id="slide33" </v>
      </c>
      <c r="AJ39" s="262" t="s">
        <v>192</v>
      </c>
      <c r="AK3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racing1</v>
      </c>
      <c r="AL39" s="261"/>
      <c r="AM39" s="261" t="s">
        <v>197</v>
      </c>
      <c r="AN39" s="261" t="s">
        <v>193</v>
      </c>
      <c r="AO39" s="261" t="s">
        <v>194</v>
      </c>
      <c r="AP39" s="261" t="str">
        <f t="shared" si="1"/>
        <v>&lt;/span&gt; &lt;/a&gt;</v>
      </c>
      <c r="AQ39" s="258" t="str">
        <f t="shared" si="0"/>
        <v>&lt;br&gt;</v>
      </c>
    </row>
    <row r="40" spans="1:43">
      <c r="A40" s="257">
        <f>LEN(scriv!B38)-LEN(SUBSTITUTE(scriv!B38,".",""))</f>
        <v>1</v>
      </c>
      <c r="B40" s="258">
        <f t="shared" si="6"/>
        <v>34</v>
      </c>
      <c r="C40" s="257" t="str">
        <f>scriv!D38</f>
        <v>Zooming, Panning &amp; Highlighting</v>
      </c>
      <c r="D40" s="257" t="str">
        <f t="shared" si="2"/>
        <v>Zooming, Panning &amp; Highlighting</v>
      </c>
      <c r="E40" s="257" t="str">
        <f t="shared" si="3"/>
        <v>&lt;details&gt; &lt;summary class='O1'&gt;Zooming, Panning &amp; Highlighting&lt;/summary&gt;</v>
      </c>
      <c r="F40" s="257" t="str">
        <f t="shared" si="4"/>
        <v/>
      </c>
      <c r="G40" s="259" t="s">
        <v>388</v>
      </c>
      <c r="H4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0" s="257" t="str">
        <f>IF(scriv!W38&lt;&gt;"",scriv!W38,"")</f>
        <v/>
      </c>
      <c r="J40" s="257" t="str">
        <f t="shared" si="7"/>
        <v/>
      </c>
      <c r="K40" s="257" t="str">
        <f>"unoInfo="&amp;scriv!AL38</f>
        <v>unoInfo=ZoomingPanningHighlighting</v>
      </c>
      <c r="L40" s="263"/>
      <c r="W40" s="257" t="str">
        <f>IF(scriv!X38&lt;&gt;"",scriv!X38,"")</f>
        <v/>
      </c>
      <c r="AA40" s="257" t="str">
        <f t="shared" si="5"/>
        <v>&lt;details&gt; &lt;summary class='O1'&gt;Zooming, Panning &amp; Highlighting&lt;/summary&gt;&lt;a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ingPanningHighlighting"    class="slide"&gt;  &lt;span style="color:black; font-size:10px"&gt;Zooming, Panning &amp; Highlighting&lt;/span&gt; &lt;/a&gt;&lt;br&gt;</v>
      </c>
      <c r="AB40" s="260"/>
      <c r="AC40" s="260"/>
      <c r="AD40" s="260"/>
      <c r="AE40" s="261"/>
      <c r="AF40" s="262"/>
      <c r="AG40" s="262"/>
      <c r="AH40" s="262" t="str">
        <f t="shared" si="8"/>
        <v>slide34</v>
      </c>
      <c r="AI40" s="262" t="str">
        <f t="shared" si="9"/>
        <v xml:space="preserve"> id="slide34" </v>
      </c>
      <c r="AJ40" s="262" t="s">
        <v>192</v>
      </c>
      <c r="AK4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ingPanningHighlighting</v>
      </c>
      <c r="AL40" s="261"/>
      <c r="AM40" s="261" t="s">
        <v>197</v>
      </c>
      <c r="AN40" s="261" t="s">
        <v>193</v>
      </c>
      <c r="AO40" s="261" t="s">
        <v>194</v>
      </c>
      <c r="AP40" s="261" t="str">
        <f t="shared" si="1"/>
        <v>&lt;/span&gt; &lt;/a&gt;</v>
      </c>
      <c r="AQ40" s="258" t="str">
        <f t="shared" si="0"/>
        <v>&lt;br&gt;</v>
      </c>
    </row>
    <row r="41" spans="1:43">
      <c r="A41" s="257">
        <f>LEN(scriv!B39)-LEN(SUBSTITUTE(scriv!B39,".",""))</f>
        <v>2</v>
      </c>
      <c r="B41" s="258">
        <f t="shared" si="6"/>
        <v>35</v>
      </c>
      <c r="C41" s="257" t="str">
        <f>scriv!D39</f>
        <v>Zoom 1</v>
      </c>
      <c r="D41" s="257" t="str">
        <f t="shared" si="2"/>
        <v>Zoom 1</v>
      </c>
      <c r="E41" s="257" t="str">
        <f t="shared" si="3"/>
        <v/>
      </c>
      <c r="F41" s="257" t="str">
        <f t="shared" si="4"/>
        <v/>
      </c>
      <c r="G41" s="259" t="s">
        <v>388</v>
      </c>
      <c r="H4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1" s="257" t="str">
        <f>IF(scriv!W39&lt;&gt;"",scriv!W39,"")</f>
        <v/>
      </c>
      <c r="J41" s="257" t="str">
        <f t="shared" si="7"/>
        <v/>
      </c>
      <c r="K41" s="257" t="str">
        <f>"unoInfo="&amp;scriv!AL39</f>
        <v>unoInfo=Zoom1</v>
      </c>
      <c r="L41" s="263"/>
      <c r="W41" s="257" t="str">
        <f>IF(scriv!X39&lt;&gt;"",scriv!X39,"")</f>
        <v/>
      </c>
      <c r="AA4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1"    class="slide"&gt;  &lt;span style="color:black; font-size:10px"&gt;Zoom 1&lt;/span&gt; &lt;/a&gt;&lt;br&gt;</v>
      </c>
      <c r="AB41" s="260"/>
      <c r="AC41" s="260"/>
      <c r="AD41" s="260"/>
      <c r="AE41" s="261"/>
      <c r="AF41" s="262"/>
      <c r="AG41" s="262"/>
      <c r="AH41" s="262" t="str">
        <f t="shared" si="8"/>
        <v>slide35</v>
      </c>
      <c r="AI41" s="262" t="str">
        <f t="shared" si="9"/>
        <v xml:space="preserve"> id="slide35" </v>
      </c>
      <c r="AJ41" s="262" t="s">
        <v>192</v>
      </c>
      <c r="AK4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Zoom1</v>
      </c>
      <c r="AL41" s="261"/>
      <c r="AM41" s="261" t="s">
        <v>197</v>
      </c>
      <c r="AN41" s="261" t="s">
        <v>193</v>
      </c>
      <c r="AO41" s="261" t="s">
        <v>194</v>
      </c>
      <c r="AP41" s="261" t="str">
        <f t="shared" si="1"/>
        <v>&lt;/span&gt; &lt;/a&gt;</v>
      </c>
      <c r="AQ41" s="258" t="str">
        <f t="shared" si="0"/>
        <v>&lt;br&gt;</v>
      </c>
    </row>
    <row r="42" spans="1:43">
      <c r="A42" s="257">
        <f>LEN(scriv!B40)-LEN(SUBSTITUTE(scriv!B40,".",""))</f>
        <v>2</v>
      </c>
      <c r="B42" s="258">
        <f t="shared" si="6"/>
        <v>36</v>
      </c>
      <c r="C42" s="257" t="str">
        <f>scriv!D40</f>
        <v>Highlighting</v>
      </c>
      <c r="D42" s="257" t="str">
        <f t="shared" si="2"/>
        <v>Highlighting</v>
      </c>
      <c r="E42" s="257" t="str">
        <f t="shared" si="3"/>
        <v/>
      </c>
      <c r="F42" s="257" t="str">
        <f t="shared" si="4"/>
        <v/>
      </c>
      <c r="G42" s="259" t="s">
        <v>388</v>
      </c>
      <c r="H4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2" s="257" t="str">
        <f>IF(scriv!W40&lt;&gt;"",scriv!W40,"")</f>
        <v/>
      </c>
      <c r="J42" s="257" t="str">
        <f t="shared" si="7"/>
        <v/>
      </c>
      <c r="K42" s="257" t="str">
        <f>"unoInfo="&amp;scriv!AL40</f>
        <v>unoInfo=Highlighting</v>
      </c>
      <c r="L42" s="263"/>
      <c r="W42" s="257" t="str">
        <f>IF(scriv!X40&lt;&gt;"",scriv!X40,"")</f>
        <v/>
      </c>
      <c r="AA4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ghlighting"    class="slide"&gt;  &lt;span style="color:black; font-size:10px"&gt;Highlighting&lt;/span&gt; &lt;/a&gt;&lt;br&gt;</v>
      </c>
      <c r="AB42" s="260"/>
      <c r="AC42" s="260"/>
      <c r="AD42" s="260"/>
      <c r="AE42" s="261"/>
      <c r="AF42" s="262"/>
      <c r="AG42" s="262"/>
      <c r="AH42" s="262" t="str">
        <f t="shared" si="8"/>
        <v>slide36</v>
      </c>
      <c r="AI42" s="262" t="str">
        <f t="shared" si="9"/>
        <v xml:space="preserve"> id="slide36" </v>
      </c>
      <c r="AJ42" s="262" t="s">
        <v>192</v>
      </c>
      <c r="AK4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ighlighting</v>
      </c>
      <c r="AL42" s="261"/>
      <c r="AM42" s="261" t="s">
        <v>197</v>
      </c>
      <c r="AN42" s="261" t="s">
        <v>193</v>
      </c>
      <c r="AO42" s="261" t="s">
        <v>194</v>
      </c>
      <c r="AP42" s="261" t="str">
        <f t="shared" si="1"/>
        <v>&lt;/span&gt; &lt;/a&gt;</v>
      </c>
      <c r="AQ42" s="258" t="str">
        <f t="shared" si="0"/>
        <v>&lt;br&gt;</v>
      </c>
    </row>
    <row r="43" spans="1:43">
      <c r="A43" s="257">
        <f>LEN(scriv!B41)-LEN(SUBSTITUTE(scriv!B41,".",""))</f>
        <v>2</v>
      </c>
      <c r="B43" s="258">
        <f t="shared" si="6"/>
        <v>37</v>
      </c>
      <c r="C43" s="257" t="str">
        <f>scriv!D41</f>
        <v>Pan</v>
      </c>
      <c r="D43" s="257" t="str">
        <f t="shared" si="2"/>
        <v>Pan</v>
      </c>
      <c r="E43" s="257" t="str">
        <f t="shared" si="3"/>
        <v/>
      </c>
      <c r="F43" s="257" t="str">
        <f t="shared" si="4"/>
        <v xml:space="preserve">&lt;/details&gt; </v>
      </c>
      <c r="G43" s="259" t="s">
        <v>388</v>
      </c>
      <c r="H4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3" s="257" t="str">
        <f>IF(scriv!W41&lt;&gt;"",scriv!W41,"")</f>
        <v/>
      </c>
      <c r="J43" s="257" t="str">
        <f t="shared" si="7"/>
        <v/>
      </c>
      <c r="K43" s="257" t="str">
        <f>"unoInfo="&amp;scriv!AL41</f>
        <v>unoInfo=Pan</v>
      </c>
      <c r="L43" s="263"/>
      <c r="W43" s="257" t="str">
        <f>IF(scriv!X41&lt;&gt;"",scriv!X41,"")</f>
        <v/>
      </c>
      <c r="AA43"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n"    class="slide"&gt;  &lt;span style="color:black; font-size:10px"&gt;Pan&lt;/span&gt; &lt;/a&gt;&lt;br&gt;&lt;/details&gt; </v>
      </c>
      <c r="AB43" s="260"/>
      <c r="AC43" s="260"/>
      <c r="AD43" s="260"/>
      <c r="AE43" s="261"/>
      <c r="AF43" s="262"/>
      <c r="AG43" s="262"/>
      <c r="AH43" s="262" t="str">
        <f t="shared" si="8"/>
        <v>slide37</v>
      </c>
      <c r="AI43" s="262" t="str">
        <f t="shared" si="9"/>
        <v xml:space="preserve"> id="slide37" </v>
      </c>
      <c r="AJ43" s="262" t="s">
        <v>192</v>
      </c>
      <c r="AK4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n</v>
      </c>
      <c r="AL43" s="261"/>
      <c r="AM43" s="261" t="s">
        <v>197</v>
      </c>
      <c r="AN43" s="261" t="s">
        <v>193</v>
      </c>
      <c r="AO43" s="261" t="s">
        <v>194</v>
      </c>
      <c r="AP43" s="261" t="str">
        <f t="shared" si="1"/>
        <v>&lt;/span&gt; &lt;/a&gt;</v>
      </c>
      <c r="AQ43" s="258" t="str">
        <f t="shared" si="0"/>
        <v>&lt;br&gt;</v>
      </c>
    </row>
    <row r="44" spans="1:43">
      <c r="A44" s="257">
        <f>LEN(scriv!B42)-LEN(SUBSTITUTE(scriv!B42,".",""))</f>
        <v>1</v>
      </c>
      <c r="B44" s="258">
        <f t="shared" si="6"/>
        <v>38</v>
      </c>
      <c r="C44" s="257" t="str">
        <f>scriv!D42</f>
        <v>Class Control &amp; Selectors</v>
      </c>
      <c r="D44" s="257" t="str">
        <f t="shared" si="2"/>
        <v>Class Control &amp; Selectors</v>
      </c>
      <c r="E44" s="257" t="str">
        <f t="shared" si="3"/>
        <v>&lt;details&gt; &lt;summary class='O1'&gt;Class Control &amp; Selectors&lt;/summary&gt;</v>
      </c>
      <c r="F44" s="257" t="str">
        <f t="shared" si="4"/>
        <v/>
      </c>
      <c r="G44" s="259" t="s">
        <v>388</v>
      </c>
      <c r="H4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4" s="257" t="str">
        <f>IF(scriv!W42&lt;&gt;"",scriv!W42,"")</f>
        <v/>
      </c>
      <c r="J44" s="257" t="str">
        <f t="shared" si="7"/>
        <v/>
      </c>
      <c r="K44" s="257" t="str">
        <f>"unoInfo="&amp;scriv!AL42</f>
        <v>unoInfo=ClassControlSelectors</v>
      </c>
      <c r="L44" s="263"/>
      <c r="W44" s="257" t="str">
        <f>IF(scriv!X42&lt;&gt;"",scriv!X42,"")</f>
        <v/>
      </c>
      <c r="AA44" s="257" t="str">
        <f t="shared" si="5"/>
        <v>&lt;details&gt; &lt;summary class='O1'&gt;Class Control &amp; Selectors&lt;/summary&gt;&lt;a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Selectors"    class="slide"&gt;  &lt;span style="color:black; font-size:10px"&gt;Class Control &amp; Selectors&lt;/span&gt; &lt;/a&gt;&lt;br&gt;</v>
      </c>
      <c r="AB44" s="260"/>
      <c r="AC44" s="260"/>
      <c r="AD44" s="260"/>
      <c r="AE44" s="261"/>
      <c r="AF44" s="262"/>
      <c r="AG44" s="262"/>
      <c r="AH44" s="262" t="str">
        <f t="shared" si="8"/>
        <v>slide38</v>
      </c>
      <c r="AI44" s="262" t="str">
        <f t="shared" si="9"/>
        <v xml:space="preserve"> id="slide38" </v>
      </c>
      <c r="AJ44" s="262" t="s">
        <v>192</v>
      </c>
      <c r="AK4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Selectors</v>
      </c>
      <c r="AL44" s="261"/>
      <c r="AM44" s="261" t="s">
        <v>197</v>
      </c>
      <c r="AN44" s="261" t="s">
        <v>193</v>
      </c>
      <c r="AO44" s="261" t="s">
        <v>194</v>
      </c>
      <c r="AP44" s="261" t="str">
        <f t="shared" si="1"/>
        <v>&lt;/span&gt; &lt;/a&gt;</v>
      </c>
      <c r="AQ44" s="258" t="str">
        <f t="shared" si="0"/>
        <v>&lt;br&gt;</v>
      </c>
    </row>
    <row r="45" spans="1:43">
      <c r="A45" s="257">
        <f>LEN(scriv!B43)-LEN(SUBSTITUTE(scriv!B43,".",""))</f>
        <v>2</v>
      </c>
      <c r="B45" s="258">
        <f t="shared" si="6"/>
        <v>39</v>
      </c>
      <c r="C45" s="257" t="str">
        <f>scriv!D43</f>
        <v>Class Control Functions</v>
      </c>
      <c r="D45" s="257" t="str">
        <f t="shared" si="2"/>
        <v>Class Control Functions</v>
      </c>
      <c r="E45" s="257" t="str">
        <f t="shared" si="3"/>
        <v/>
      </c>
      <c r="F45" s="257" t="str">
        <f t="shared" si="4"/>
        <v/>
      </c>
      <c r="G45" s="259" t="s">
        <v>388</v>
      </c>
      <c r="H4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5" s="257" t="str">
        <f>IF(scriv!W43&lt;&gt;"",scriv!W43,"")</f>
        <v/>
      </c>
      <c r="J45" s="257" t="str">
        <f t="shared" si="7"/>
        <v/>
      </c>
      <c r="K45" s="257" t="str">
        <f>"unoInfo="&amp;scriv!AL43</f>
        <v>unoInfo=ClassControlFunctions</v>
      </c>
      <c r="L45" s="263"/>
      <c r="W45" s="257" t="str">
        <f>IF(scriv!X43&lt;&gt;"",scriv!X43,"")</f>
        <v/>
      </c>
      <c r="AA4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Functions"    class="slide"&gt;  &lt;span style="color:black; font-size:10px"&gt;Class Control Functions&lt;/span&gt; &lt;/a&gt;&lt;br&gt;</v>
      </c>
      <c r="AB45" s="260"/>
      <c r="AC45" s="260"/>
      <c r="AD45" s="260"/>
      <c r="AE45" s="261"/>
      <c r="AF45" s="262"/>
      <c r="AG45" s="262"/>
      <c r="AH45" s="262" t="str">
        <f t="shared" si="8"/>
        <v>slide39</v>
      </c>
      <c r="AI45" s="262" t="str">
        <f t="shared" si="9"/>
        <v xml:space="preserve"> id="slide39" </v>
      </c>
      <c r="AJ45" s="262" t="s">
        <v>192</v>
      </c>
      <c r="AK4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ControlFunctions</v>
      </c>
      <c r="AL45" s="261"/>
      <c r="AM45" s="261" t="s">
        <v>197</v>
      </c>
      <c r="AN45" s="261" t="s">
        <v>193</v>
      </c>
      <c r="AO45" s="261" t="s">
        <v>194</v>
      </c>
      <c r="AP45" s="261" t="str">
        <f t="shared" si="1"/>
        <v>&lt;/span&gt; &lt;/a&gt;</v>
      </c>
      <c r="AQ45" s="258" t="str">
        <f t="shared" si="0"/>
        <v>&lt;br&gt;</v>
      </c>
    </row>
    <row r="46" spans="1:43">
      <c r="A46" s="257">
        <f>LEN(scriv!B44)-LEN(SUBSTITUTE(scriv!B44,".",""))</f>
        <v>2</v>
      </c>
      <c r="B46" s="258">
        <f t="shared" si="6"/>
        <v>40</v>
      </c>
      <c r="C46" s="257" t="str">
        <f>scriv!D44</f>
        <v>Syntax for CSS-Selectors</v>
      </c>
      <c r="D46" s="257" t="str">
        <f t="shared" si="2"/>
        <v>Syntax for CSS-Selectors</v>
      </c>
      <c r="E46" s="257" t="str">
        <f t="shared" si="3"/>
        <v/>
      </c>
      <c r="F46" s="257" t="str">
        <f t="shared" si="4"/>
        <v xml:space="preserve">&lt;/details&gt; </v>
      </c>
      <c r="G46" s="259" t="s">
        <v>388</v>
      </c>
      <c r="H4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6" s="257" t="str">
        <f>IF(scriv!W44&lt;&gt;"",scriv!W44,"")</f>
        <v/>
      </c>
      <c r="J46" s="257" t="str">
        <f t="shared" si="7"/>
        <v/>
      </c>
      <c r="K46" s="257" t="str">
        <f>"unoInfo="&amp;scriv!AL44</f>
        <v>unoInfo=SyntaxforCSS-Selectors</v>
      </c>
      <c r="L46" s="263"/>
      <c r="W46" s="257" t="str">
        <f>IF(scriv!X44&lt;&gt;"",scriv!X44,"")</f>
        <v/>
      </c>
      <c r="AA46"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ntaxforCSS-Selectors"    class="slide"&gt;  &lt;span style="color:black; font-size:10px"&gt;Syntax for CSS-Selectors&lt;/span&gt; &lt;/a&gt;&lt;br&gt;&lt;/details&gt; </v>
      </c>
      <c r="AB46" s="260"/>
      <c r="AC46" s="260"/>
      <c r="AD46" s="260"/>
      <c r="AE46" s="261"/>
      <c r="AF46" s="262"/>
      <c r="AG46" s="262"/>
      <c r="AH46" s="262" t="str">
        <f t="shared" si="8"/>
        <v>slide40</v>
      </c>
      <c r="AI46" s="262" t="str">
        <f t="shared" si="9"/>
        <v xml:space="preserve"> id="slide40" </v>
      </c>
      <c r="AJ46" s="262" t="s">
        <v>192</v>
      </c>
      <c r="AK4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ntaxforCSS-Selectors</v>
      </c>
      <c r="AL46" s="261"/>
      <c r="AM46" s="261" t="s">
        <v>197</v>
      </c>
      <c r="AN46" s="261" t="s">
        <v>193</v>
      </c>
      <c r="AO46" s="261" t="s">
        <v>194</v>
      </c>
      <c r="AP46" s="261" t="str">
        <f t="shared" si="1"/>
        <v>&lt;/span&gt; &lt;/a&gt;</v>
      </c>
      <c r="AQ46" s="258" t="str">
        <f t="shared" si="0"/>
        <v>&lt;br&gt;</v>
      </c>
    </row>
    <row r="47" spans="1:43">
      <c r="A47" s="257">
        <f>LEN(scriv!B45)-LEN(SUBSTITUTE(scriv!B45,".",""))</f>
        <v>1</v>
      </c>
      <c r="B47" s="258">
        <f t="shared" si="6"/>
        <v>41</v>
      </c>
      <c r="C47" s="257" t="str">
        <f>scriv!D45</f>
        <v>Video</v>
      </c>
      <c r="D47" s="257" t="str">
        <f t="shared" si="2"/>
        <v>Video</v>
      </c>
      <c r="E47" s="257" t="str">
        <f t="shared" si="3"/>
        <v>&lt;details&gt; &lt;summary class='O1'&gt;Video&lt;/summary&gt;</v>
      </c>
      <c r="F47" s="257" t="str">
        <f t="shared" si="4"/>
        <v/>
      </c>
      <c r="G47" s="259" t="s">
        <v>388</v>
      </c>
      <c r="H4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7" s="257" t="str">
        <f>IF(scriv!W45&lt;&gt;"",scriv!W45,"")</f>
        <v/>
      </c>
      <c r="J47" s="257" t="str">
        <f t="shared" si="7"/>
        <v/>
      </c>
      <c r="K47" s="257" t="str">
        <f>"unoInfo="&amp;scriv!AL45</f>
        <v>unoInfo=Video</v>
      </c>
      <c r="L47" s="263"/>
      <c r="W47" s="257" t="str">
        <f>IF(scriv!X45&lt;&gt;"",scriv!X45,"")</f>
        <v/>
      </c>
      <c r="AA47" s="257" t="str">
        <f t="shared" si="5"/>
        <v>&lt;details&gt; &lt;summary class='O1'&gt;Video&lt;/summary&gt;&lt;a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ideo"    class="slide"&gt;  &lt;span style="color:black; font-size:10px"&gt;Video&lt;/span&gt; &lt;/a&gt;&lt;br&gt;</v>
      </c>
      <c r="AB47" s="260"/>
      <c r="AC47" s="260"/>
      <c r="AD47" s="260"/>
      <c r="AE47" s="261"/>
      <c r="AF47" s="262"/>
      <c r="AG47" s="262"/>
      <c r="AH47" s="262" t="str">
        <f t="shared" si="8"/>
        <v>slide41</v>
      </c>
      <c r="AI47" s="262" t="str">
        <f t="shared" si="9"/>
        <v xml:space="preserve"> id="slide41" </v>
      </c>
      <c r="AJ47" s="262" t="s">
        <v>192</v>
      </c>
      <c r="AK4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ideo</v>
      </c>
      <c r="AL47" s="261"/>
      <c r="AM47" s="261" t="s">
        <v>197</v>
      </c>
      <c r="AN47" s="261" t="s">
        <v>193</v>
      </c>
      <c r="AO47" s="261" t="s">
        <v>194</v>
      </c>
      <c r="AP47" s="261" t="str">
        <f t="shared" si="1"/>
        <v>&lt;/span&gt; &lt;/a&gt;</v>
      </c>
      <c r="AQ47" s="258" t="str">
        <f t="shared" si="0"/>
        <v>&lt;br&gt;</v>
      </c>
    </row>
    <row r="48" spans="1:43">
      <c r="A48" s="257">
        <f>LEN(scriv!B46)-LEN(SUBSTITUTE(scriv!B46,".",""))</f>
        <v>2</v>
      </c>
      <c r="B48" s="258">
        <f t="shared" si="6"/>
        <v>42</v>
      </c>
      <c r="C48" s="257" t="str">
        <f>scriv!D46</f>
        <v>playvid</v>
      </c>
      <c r="D48" s="257" t="str">
        <f t="shared" si="2"/>
        <v>playvid</v>
      </c>
      <c r="E48" s="257" t="str">
        <f t="shared" si="3"/>
        <v/>
      </c>
      <c r="F48" s="257" t="str">
        <f t="shared" si="4"/>
        <v xml:space="preserve">&lt;/details&gt; </v>
      </c>
      <c r="G48" s="259" t="s">
        <v>388</v>
      </c>
      <c r="H4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8" s="257" t="str">
        <f>IF(scriv!W46&lt;&gt;"",scriv!W46,"")</f>
        <v/>
      </c>
      <c r="J48" s="257" t="str">
        <f t="shared" si="7"/>
        <v/>
      </c>
      <c r="K48" s="257" t="str">
        <f>"unoInfo="&amp;scriv!AL46</f>
        <v>unoInfo=playvid</v>
      </c>
      <c r="L48" s="263"/>
      <c r="W48" s="257" t="str">
        <f>IF(scriv!X46&lt;&gt;"",scriv!X46,"")</f>
        <v/>
      </c>
      <c r="AA48"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layvid"    class="slide"&gt;  &lt;span style="color:black; font-size:10px"&gt;playvid&lt;/span&gt; &lt;/a&gt;&lt;br&gt;&lt;/details&gt; </v>
      </c>
      <c r="AB48" s="260"/>
      <c r="AC48" s="260"/>
      <c r="AD48" s="260"/>
      <c r="AE48" s="261"/>
      <c r="AF48" s="262"/>
      <c r="AG48" s="262"/>
      <c r="AH48" s="262" t="str">
        <f t="shared" si="8"/>
        <v>slide42</v>
      </c>
      <c r="AI48" s="262" t="str">
        <f t="shared" si="9"/>
        <v xml:space="preserve"> id="slide42" </v>
      </c>
      <c r="AJ48" s="262" t="s">
        <v>192</v>
      </c>
      <c r="AK4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layvid</v>
      </c>
      <c r="AL48" s="261"/>
      <c r="AM48" s="261" t="s">
        <v>197</v>
      </c>
      <c r="AN48" s="261" t="s">
        <v>193</v>
      </c>
      <c r="AO48" s="261" t="s">
        <v>194</v>
      </c>
      <c r="AP48" s="261" t="str">
        <f t="shared" si="1"/>
        <v>&lt;/span&gt; &lt;/a&gt;</v>
      </c>
      <c r="AQ48" s="258" t="str">
        <f t="shared" si="0"/>
        <v>&lt;br&gt;</v>
      </c>
    </row>
    <row r="49" spans="1:43">
      <c r="A49" s="257">
        <f>LEN(scriv!B47)-LEN(SUBSTITUTE(scriv!B47,".",""))</f>
        <v>1</v>
      </c>
      <c r="B49" s="258">
        <f t="shared" si="6"/>
        <v>43</v>
      </c>
      <c r="C49" s="257" t="str">
        <f>scriv!D47</f>
        <v>Animations</v>
      </c>
      <c r="D49" s="257" t="str">
        <f t="shared" si="2"/>
        <v>Animations</v>
      </c>
      <c r="E49" s="257" t="str">
        <f t="shared" si="3"/>
        <v>&lt;details&gt; &lt;summary class='O1'&gt;Animations&lt;/summary&gt;</v>
      </c>
      <c r="F49" s="257" t="str">
        <f t="shared" si="4"/>
        <v/>
      </c>
      <c r="G49" s="259" t="s">
        <v>388</v>
      </c>
      <c r="H4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49" s="257" t="str">
        <f>IF(scriv!W47&lt;&gt;"",scriv!W47,"")</f>
        <v/>
      </c>
      <c r="J49" s="257" t="str">
        <f t="shared" si="7"/>
        <v/>
      </c>
      <c r="K49" s="257" t="str">
        <f>"unoInfo="&amp;scriv!AL47</f>
        <v>unoInfo=Animations</v>
      </c>
      <c r="L49" s="263"/>
      <c r="W49" s="257" t="str">
        <f>IF(scriv!X47&lt;&gt;"",scriv!X47,"")</f>
        <v/>
      </c>
      <c r="AA49" s="257" t="str">
        <f t="shared" si="5"/>
        <v>&lt;details&gt; &lt;summary class='O1'&gt;Animations&lt;/summary&gt;&lt;a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s"    class="slide"&gt;  &lt;span style="color:black; font-size:10px"&gt;Animations&lt;/span&gt; &lt;/a&gt;&lt;br&gt;</v>
      </c>
      <c r="AB49" s="260"/>
      <c r="AC49" s="260"/>
      <c r="AD49" s="260"/>
      <c r="AE49" s="261"/>
      <c r="AF49" s="262"/>
      <c r="AG49" s="262"/>
      <c r="AH49" s="262" t="str">
        <f t="shared" si="8"/>
        <v>slide43</v>
      </c>
      <c r="AI49" s="262" t="str">
        <f t="shared" si="9"/>
        <v xml:space="preserve"> id="slide43" </v>
      </c>
      <c r="AJ49" s="262" t="s">
        <v>192</v>
      </c>
      <c r="AK4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s</v>
      </c>
      <c r="AL49" s="261"/>
      <c r="AM49" s="261" t="s">
        <v>197</v>
      </c>
      <c r="AN49" s="261" t="s">
        <v>193</v>
      </c>
      <c r="AO49" s="261" t="s">
        <v>194</v>
      </c>
      <c r="AP49" s="261" t="str">
        <f t="shared" si="1"/>
        <v>&lt;/span&gt; &lt;/a&gt;</v>
      </c>
      <c r="AQ49" s="258" t="str">
        <f t="shared" si="0"/>
        <v>&lt;br&gt;</v>
      </c>
    </row>
    <row r="50" spans="1:43">
      <c r="A50" s="257">
        <f>LEN(scriv!B48)-LEN(SUBSTITUTE(scriv!B48,".",""))</f>
        <v>2</v>
      </c>
      <c r="B50" s="258">
        <f t="shared" si="6"/>
        <v>44</v>
      </c>
      <c r="C50" s="257" t="str">
        <f>scriv!D48</f>
        <v>Animation 1</v>
      </c>
      <c r="D50" s="257" t="str">
        <f t="shared" si="2"/>
        <v>Animation 1</v>
      </c>
      <c r="E50" s="257" t="str">
        <f t="shared" si="3"/>
        <v/>
      </c>
      <c r="F50" s="257" t="str">
        <f t="shared" si="4"/>
        <v xml:space="preserve">&lt;/details&gt; </v>
      </c>
      <c r="G50" s="259" t="s">
        <v>388</v>
      </c>
      <c r="H5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0" s="257" t="str">
        <f>IF(scriv!W48&lt;&gt;"",scriv!W48,"")</f>
        <v/>
      </c>
      <c r="J50" s="257" t="str">
        <f t="shared" si="7"/>
        <v/>
      </c>
      <c r="K50" s="257" t="str">
        <f>"unoInfo="&amp;scriv!AL48</f>
        <v>unoInfo=Animation1</v>
      </c>
      <c r="L50" s="263"/>
      <c r="W50" s="257" t="str">
        <f>IF(scriv!X48&lt;&gt;"",scriv!X48,"")</f>
        <v/>
      </c>
      <c r="AA50"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1"    class="slide"&gt;  &lt;span style="color:black; font-size:10px"&gt;Animation 1&lt;/span&gt; &lt;/a&gt;&lt;br&gt;&lt;/details&gt; </v>
      </c>
      <c r="AB50" s="260"/>
      <c r="AC50" s="260"/>
      <c r="AD50" s="260"/>
      <c r="AE50" s="261"/>
      <c r="AF50" s="262"/>
      <c r="AG50" s="262"/>
      <c r="AH50" s="262" t="str">
        <f t="shared" si="8"/>
        <v>slide44</v>
      </c>
      <c r="AI50" s="262" t="str">
        <f t="shared" si="9"/>
        <v xml:space="preserve"> id="slide44" </v>
      </c>
      <c r="AJ50" s="262" t="s">
        <v>192</v>
      </c>
      <c r="AK5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nimation1</v>
      </c>
      <c r="AL50" s="261"/>
      <c r="AM50" s="261" t="s">
        <v>197</v>
      </c>
      <c r="AN50" s="261" t="s">
        <v>193</v>
      </c>
      <c r="AO50" s="261" t="s">
        <v>194</v>
      </c>
      <c r="AP50" s="261" t="str">
        <f t="shared" si="1"/>
        <v>&lt;/span&gt; &lt;/a&gt;</v>
      </c>
      <c r="AQ50" s="258" t="str">
        <f t="shared" si="0"/>
        <v>&lt;br&gt;</v>
      </c>
    </row>
    <row r="51" spans="1:43">
      <c r="A51" s="257">
        <f>LEN(scriv!B49)-LEN(SUBSTITUTE(scriv!B49,".",""))</f>
        <v>1</v>
      </c>
      <c r="B51" s="258">
        <f t="shared" si="6"/>
        <v>45</v>
      </c>
      <c r="C51" s="257" t="str">
        <f>scriv!D49</f>
        <v>Forms</v>
      </c>
      <c r="D51" s="257" t="str">
        <f t="shared" si="2"/>
        <v>Forms</v>
      </c>
      <c r="E51" s="257" t="str">
        <f t="shared" si="3"/>
        <v>&lt;details&gt; &lt;summary class='O1'&gt;Forms&lt;/summary&gt;</v>
      </c>
      <c r="F51" s="257" t="str">
        <f t="shared" si="4"/>
        <v/>
      </c>
      <c r="G51" s="259" t="s">
        <v>388</v>
      </c>
      <c r="H5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1" s="257" t="str">
        <f>IF(scriv!W49&lt;&gt;"",scriv!W49,"")</f>
        <v/>
      </c>
      <c r="J51" s="257" t="str">
        <f t="shared" si="7"/>
        <v/>
      </c>
      <c r="K51" s="257" t="str">
        <f>"unoInfo="&amp;scriv!AL49</f>
        <v>unoInfo=Forms</v>
      </c>
      <c r="L51" s="263"/>
      <c r="W51" s="257" t="str">
        <f>IF(scriv!X49&lt;&gt;"",scriv!X49,"")</f>
        <v/>
      </c>
      <c r="AA51" s="257" t="str">
        <f t="shared" si="5"/>
        <v>&lt;details&gt; &lt;summary class='O1'&gt;Forms&lt;/summary&gt;&lt;a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s"    class="slide"&gt;  &lt;span style="color:black; font-size:10px"&gt;Forms&lt;/span&gt; &lt;/a&gt;&lt;br&gt;</v>
      </c>
      <c r="AB51" s="260"/>
      <c r="AC51" s="260"/>
      <c r="AD51" s="260"/>
      <c r="AE51" s="261"/>
      <c r="AF51" s="262"/>
      <c r="AG51" s="262"/>
      <c r="AH51" s="262" t="str">
        <f t="shared" si="8"/>
        <v>slide45</v>
      </c>
      <c r="AI51" s="262" t="str">
        <f t="shared" si="9"/>
        <v xml:space="preserve"> id="slide45" </v>
      </c>
      <c r="AJ51" s="262" t="s">
        <v>192</v>
      </c>
      <c r="AK5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s</v>
      </c>
      <c r="AL51" s="261"/>
      <c r="AM51" s="261" t="s">
        <v>197</v>
      </c>
      <c r="AN51" s="261" t="s">
        <v>193</v>
      </c>
      <c r="AO51" s="261" t="s">
        <v>194</v>
      </c>
      <c r="AP51" s="261" t="str">
        <f t="shared" si="1"/>
        <v>&lt;/span&gt; &lt;/a&gt;</v>
      </c>
      <c r="AQ51" s="258" t="str">
        <f t="shared" si="0"/>
        <v>&lt;br&gt;</v>
      </c>
    </row>
    <row r="52" spans="1:43">
      <c r="A52" s="257">
        <f>LEN(scriv!B50)-LEN(SUBSTITUTE(scriv!B50,".",""))</f>
        <v>2</v>
      </c>
      <c r="B52" s="258">
        <f t="shared" si="6"/>
        <v>46</v>
      </c>
      <c r="C52" s="257" t="str">
        <f>scriv!D50</f>
        <v>Form 1</v>
      </c>
      <c r="D52" s="257" t="str">
        <f t="shared" si="2"/>
        <v>Form 1</v>
      </c>
      <c r="E52" s="257" t="str">
        <f t="shared" si="3"/>
        <v/>
      </c>
      <c r="F52" s="257" t="str">
        <f t="shared" si="4"/>
        <v xml:space="preserve">&lt;/details&gt; </v>
      </c>
      <c r="G52" s="259" t="s">
        <v>388</v>
      </c>
      <c r="H5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2" s="257" t="str">
        <f>IF(scriv!W50&lt;&gt;"",scriv!W50,"")</f>
        <v/>
      </c>
      <c r="J52" s="257" t="str">
        <f t="shared" si="7"/>
        <v/>
      </c>
      <c r="K52" s="257" t="str">
        <f>"unoInfo="&amp;scriv!AL50</f>
        <v>unoInfo=Form1</v>
      </c>
      <c r="L52" s="263"/>
      <c r="W52" s="257" t="str">
        <f>IF(scriv!X50&lt;&gt;"",scriv!X50,"")</f>
        <v/>
      </c>
      <c r="AA52"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1"    class="slide"&gt;  &lt;span style="color:black; font-size:10px"&gt;Form 1&lt;/span&gt; &lt;/a&gt;&lt;br&gt;&lt;/details&gt; </v>
      </c>
      <c r="AB52" s="260"/>
      <c r="AC52" s="260"/>
      <c r="AD52" s="260"/>
      <c r="AE52" s="261"/>
      <c r="AF52" s="262"/>
      <c r="AG52" s="262"/>
      <c r="AH52" s="262" t="str">
        <f t="shared" si="8"/>
        <v>slide46</v>
      </c>
      <c r="AI52" s="262" t="str">
        <f t="shared" si="9"/>
        <v xml:space="preserve"> id="slide46" </v>
      </c>
      <c r="AJ52" s="262" t="s">
        <v>192</v>
      </c>
      <c r="AK5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orm1</v>
      </c>
      <c r="AL52" s="261"/>
      <c r="AM52" s="261" t="s">
        <v>197</v>
      </c>
      <c r="AN52" s="261" t="s">
        <v>193</v>
      </c>
      <c r="AO52" s="261" t="s">
        <v>194</v>
      </c>
      <c r="AP52" s="261" t="str">
        <f t="shared" si="1"/>
        <v>&lt;/span&gt; &lt;/a&gt;</v>
      </c>
      <c r="AQ52" s="258" t="str">
        <f t="shared" si="0"/>
        <v>&lt;br&gt;</v>
      </c>
    </row>
    <row r="53" spans="1:43">
      <c r="A53" s="257">
        <f>LEN(scriv!B51)-LEN(SUBSTITUTE(scriv!B51,".",""))</f>
        <v>1</v>
      </c>
      <c r="B53" s="258">
        <f t="shared" si="6"/>
        <v>47</v>
      </c>
      <c r="C53" s="257" t="str">
        <f>scriv!D51</f>
        <v>Speech Synthesis</v>
      </c>
      <c r="D53" s="257" t="str">
        <f t="shared" si="2"/>
        <v>Speech Synthesis</v>
      </c>
      <c r="E53" s="257" t="str">
        <f t="shared" si="3"/>
        <v>&lt;details&gt; &lt;summary class='O1'&gt;Speech Synthesis&lt;/summary&gt;</v>
      </c>
      <c r="F53" s="257" t="str">
        <f t="shared" si="4"/>
        <v/>
      </c>
      <c r="G53" s="259" t="s">
        <v>388</v>
      </c>
      <c r="H5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3" s="257" t="str">
        <f>IF(scriv!W51&lt;&gt;"",scriv!W51,"")</f>
        <v/>
      </c>
      <c r="J53" s="257" t="str">
        <f t="shared" si="7"/>
        <v/>
      </c>
      <c r="K53" s="257" t="str">
        <f>"unoInfo="&amp;scriv!AL51</f>
        <v>unoInfo=SpeechSynthesis</v>
      </c>
      <c r="L53" s="263"/>
      <c r="W53" s="257" t="str">
        <f>IF(scriv!X51&lt;&gt;"",scriv!X51,"")</f>
        <v/>
      </c>
      <c r="AA53" s="257" t="str">
        <f t="shared" si="5"/>
        <v>&lt;details&gt; &lt;summary class='O1'&gt;Speech Synthesis&lt;/summary&gt;&lt;a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Synthesis"    class="slide"&gt;  &lt;span style="color:black; font-size:10px"&gt;Speech Synthesis&lt;/span&gt; &lt;/a&gt;&lt;br&gt;</v>
      </c>
      <c r="AB53" s="260"/>
      <c r="AC53" s="260"/>
      <c r="AD53" s="260"/>
      <c r="AE53" s="261"/>
      <c r="AF53" s="262"/>
      <c r="AG53" s="262"/>
      <c r="AH53" s="262" t="str">
        <f t="shared" si="8"/>
        <v>slide47</v>
      </c>
      <c r="AI53" s="262" t="str">
        <f t="shared" si="9"/>
        <v xml:space="preserve"> id="slide47" </v>
      </c>
      <c r="AJ53" s="262" t="s">
        <v>192</v>
      </c>
      <c r="AK5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Synthesis</v>
      </c>
      <c r="AL53" s="261"/>
      <c r="AM53" s="261" t="s">
        <v>197</v>
      </c>
      <c r="AN53" s="261" t="s">
        <v>193</v>
      </c>
      <c r="AO53" s="261" t="s">
        <v>194</v>
      </c>
      <c r="AP53" s="261" t="str">
        <f t="shared" si="1"/>
        <v>&lt;/span&gt; &lt;/a&gt;</v>
      </c>
      <c r="AQ53" s="258" t="str">
        <f t="shared" si="0"/>
        <v>&lt;br&gt;</v>
      </c>
    </row>
    <row r="54" spans="1:43">
      <c r="A54" s="257">
        <f>LEN(scriv!B52)-LEN(SUBSTITUTE(scriv!B52,".",""))</f>
        <v>2</v>
      </c>
      <c r="B54" s="258">
        <f t="shared" si="6"/>
        <v>48</v>
      </c>
      <c r="C54" s="257" t="str">
        <f>scriv!D52</f>
        <v>Speech 1</v>
      </c>
      <c r="D54" s="257" t="str">
        <f t="shared" si="2"/>
        <v>Speech 1</v>
      </c>
      <c r="E54" s="257" t="str">
        <f t="shared" si="3"/>
        <v/>
      </c>
      <c r="F54" s="257" t="str">
        <f t="shared" si="4"/>
        <v xml:space="preserve">&lt;/details&gt; </v>
      </c>
      <c r="G54" s="259" t="s">
        <v>388</v>
      </c>
      <c r="H5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4" s="257" t="str">
        <f>IF(scriv!W52&lt;&gt;"",scriv!W52,"")</f>
        <v/>
      </c>
      <c r="J54" s="257" t="str">
        <f t="shared" si="7"/>
        <v/>
      </c>
      <c r="K54" s="257" t="str">
        <f>"unoInfo="&amp;scriv!AL52</f>
        <v>unoInfo=Speech1</v>
      </c>
      <c r="L54" s="263"/>
      <c r="W54" s="257" t="str">
        <f>IF(scriv!X52&lt;&gt;"",scriv!X52,"")</f>
        <v/>
      </c>
      <c r="AA54"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1"    class="slide"&gt;  &lt;span style="color:black; font-size:10px"&gt;Speech 1&lt;/span&gt; &lt;/a&gt;&lt;br&gt;&lt;/details&gt; </v>
      </c>
      <c r="AB54" s="260"/>
      <c r="AC54" s="260"/>
      <c r="AD54" s="260"/>
      <c r="AE54" s="261"/>
      <c r="AF54" s="262"/>
      <c r="AG54" s="262"/>
      <c r="AH54" s="262" t="str">
        <f t="shared" si="8"/>
        <v>slide48</v>
      </c>
      <c r="AI54" s="262" t="str">
        <f t="shared" si="9"/>
        <v xml:space="preserve"> id="slide48" </v>
      </c>
      <c r="AJ54" s="262" t="s">
        <v>192</v>
      </c>
      <c r="AK5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peech1</v>
      </c>
      <c r="AL54" s="261"/>
      <c r="AM54" s="261" t="s">
        <v>197</v>
      </c>
      <c r="AN54" s="261" t="s">
        <v>193</v>
      </c>
      <c r="AO54" s="261" t="s">
        <v>194</v>
      </c>
      <c r="AP54" s="261" t="str">
        <f t="shared" si="1"/>
        <v>&lt;/span&gt; &lt;/a&gt;</v>
      </c>
      <c r="AQ54" s="258" t="str">
        <f t="shared" si="0"/>
        <v>&lt;br&gt;</v>
      </c>
    </row>
    <row r="55" spans="1:43">
      <c r="A55" s="257">
        <f>LEN(scriv!B53)-LEN(SUBSTITUTE(scriv!B53,".",""))</f>
        <v>1</v>
      </c>
      <c r="B55" s="258">
        <f t="shared" si="6"/>
        <v>49</v>
      </c>
      <c r="C55" s="257" t="str">
        <f>scriv!D53</f>
        <v>URL Commands</v>
      </c>
      <c r="D55" s="257" t="str">
        <f t="shared" si="2"/>
        <v>URL Commands</v>
      </c>
      <c r="E55" s="257" t="str">
        <f t="shared" si="3"/>
        <v>&lt;details&gt; &lt;summary class='O1'&gt;URL Commands&lt;/summary&gt;</v>
      </c>
      <c r="F55" s="257" t="str">
        <f t="shared" si="4"/>
        <v/>
      </c>
      <c r="G55" s="259" t="s">
        <v>388</v>
      </c>
      <c r="H5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5" s="257" t="str">
        <f>IF(scriv!W53&lt;&gt;"",scriv!W53,"")</f>
        <v/>
      </c>
      <c r="J55" s="257" t="str">
        <f t="shared" si="7"/>
        <v/>
      </c>
      <c r="K55" s="257" t="str">
        <f>"unoInfo="&amp;scriv!AL53</f>
        <v>unoInfo=URLCommands</v>
      </c>
      <c r="L55" s="263"/>
      <c r="W55" s="257" t="str">
        <f>IF(scriv!X53&lt;&gt;"",scriv!X53,"")</f>
        <v/>
      </c>
      <c r="AA55" s="257" t="str">
        <f t="shared" si="5"/>
        <v>&lt;details&gt; &lt;summary class='O1'&gt;URL Commands&lt;/summary&gt;&lt;a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s"    class="slide"&gt;  &lt;span style="color:black; font-size:10px"&gt;URL Commands&lt;/span&gt; &lt;/a&gt;&lt;br&gt;</v>
      </c>
      <c r="AB55" s="260"/>
      <c r="AC55" s="260"/>
      <c r="AD55" s="260"/>
      <c r="AE55" s="261"/>
      <c r="AF55" s="262"/>
      <c r="AG55" s="262"/>
      <c r="AH55" s="262" t="str">
        <f t="shared" si="8"/>
        <v>slide49</v>
      </c>
      <c r="AI55" s="262" t="str">
        <f t="shared" si="9"/>
        <v xml:space="preserve"> id="slide49" </v>
      </c>
      <c r="AJ55" s="262" t="s">
        <v>192</v>
      </c>
      <c r="AK5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s</v>
      </c>
      <c r="AL55" s="261"/>
      <c r="AM55" s="261" t="s">
        <v>197</v>
      </c>
      <c r="AN55" s="261" t="s">
        <v>193</v>
      </c>
      <c r="AO55" s="261" t="s">
        <v>194</v>
      </c>
      <c r="AP55" s="261" t="str">
        <f t="shared" si="1"/>
        <v>&lt;/span&gt; &lt;/a&gt;</v>
      </c>
      <c r="AQ55" s="258" t="str">
        <f t="shared" si="0"/>
        <v>&lt;br&gt;</v>
      </c>
    </row>
    <row r="56" spans="1:43">
      <c r="A56" s="257">
        <f>LEN(scriv!B54)-LEN(SUBSTITUTE(scriv!B54,".",""))</f>
        <v>2</v>
      </c>
      <c r="B56" s="258">
        <f t="shared" si="6"/>
        <v>50</v>
      </c>
      <c r="C56" s="257" t="str">
        <f>scriv!D54</f>
        <v>URL Command Overview</v>
      </c>
      <c r="D56" s="257" t="str">
        <f t="shared" si="2"/>
        <v>URL Command Overview</v>
      </c>
      <c r="E56" s="257" t="str">
        <f t="shared" si="3"/>
        <v/>
      </c>
      <c r="F56" s="257" t="str">
        <f t="shared" si="4"/>
        <v/>
      </c>
      <c r="G56" s="259" t="s">
        <v>388</v>
      </c>
      <c r="H5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6" s="257" t="str">
        <f>IF(scriv!W54&lt;&gt;"",scriv!W54,"")</f>
        <v/>
      </c>
      <c r="J56" s="257" t="str">
        <f t="shared" si="7"/>
        <v/>
      </c>
      <c r="K56" s="257" t="str">
        <f>"unoInfo="&amp;scriv!AL54</f>
        <v>unoInfo=URLCommandOverview</v>
      </c>
      <c r="L56" s="263"/>
      <c r="W56" s="257" t="str">
        <f>IF(scriv!X54&lt;&gt;"",scriv!X54,"")</f>
        <v/>
      </c>
      <c r="AA5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Overview"    class="slide"&gt;  &lt;span style="color:black; font-size:10px"&gt;URL Command Overview&lt;/span&gt; &lt;/a&gt;&lt;br&gt;</v>
      </c>
      <c r="AB56" s="260"/>
      <c r="AC56" s="260"/>
      <c r="AD56" s="260"/>
      <c r="AE56" s="261"/>
      <c r="AF56" s="262"/>
      <c r="AG56" s="262"/>
      <c r="AH56" s="262" t="str">
        <f t="shared" si="8"/>
        <v>slide50</v>
      </c>
      <c r="AI56" s="262" t="str">
        <f t="shared" si="9"/>
        <v xml:space="preserve"> id="slide50" </v>
      </c>
      <c r="AJ56" s="262" t="s">
        <v>192</v>
      </c>
      <c r="AK5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CommandOverview</v>
      </c>
      <c r="AL56" s="261"/>
      <c r="AM56" s="261" t="s">
        <v>197</v>
      </c>
      <c r="AN56" s="261" t="s">
        <v>193</v>
      </c>
      <c r="AO56" s="261" t="s">
        <v>194</v>
      </c>
      <c r="AP56" s="261" t="str">
        <f t="shared" si="1"/>
        <v>&lt;/span&gt; &lt;/a&gt;</v>
      </c>
      <c r="AQ56" s="258" t="str">
        <f t="shared" si="0"/>
        <v>&lt;br&gt;</v>
      </c>
    </row>
    <row r="57" spans="1:43">
      <c r="A57" s="257">
        <f>LEN(scriv!B55)-LEN(SUBSTITUTE(scriv!B55,".",""))</f>
        <v>2</v>
      </c>
      <c r="B57" s="258">
        <f t="shared" si="6"/>
        <v>51</v>
      </c>
      <c r="C57" s="257" t="str">
        <f>scriv!D55</f>
        <v>On / Off / Open / Close / All</v>
      </c>
      <c r="D57" s="257" t="str">
        <f t="shared" si="2"/>
        <v>On / Off / Open / Close / All</v>
      </c>
      <c r="E57" s="257" t="str">
        <f t="shared" si="3"/>
        <v/>
      </c>
      <c r="F57" s="257" t="str">
        <f t="shared" si="4"/>
        <v/>
      </c>
      <c r="G57" s="259" t="s">
        <v>388</v>
      </c>
      <c r="H5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7" s="257" t="str">
        <f>IF(scriv!W55&lt;&gt;"",scriv!W55,"")</f>
        <v/>
      </c>
      <c r="J57" s="257" t="str">
        <f t="shared" si="7"/>
        <v/>
      </c>
      <c r="K57" s="257" t="str">
        <f>"unoInfo="&amp;scriv!AL55</f>
        <v>unoInfo=OnOffOpenCloseAll</v>
      </c>
      <c r="L57" s="263"/>
      <c r="W57" s="257" t="str">
        <f>IF(scriv!X55&lt;&gt;"",scriv!X55,"")</f>
        <v/>
      </c>
      <c r="AA5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OffOpenCloseAll"    class="slide"&gt;  &lt;span style="color:black; font-size:10px"&gt;On / Off / Open / Close / All&lt;/span&gt; &lt;/a&gt;&lt;br&gt;</v>
      </c>
      <c r="AB57" s="260"/>
      <c r="AC57" s="260"/>
      <c r="AD57" s="260"/>
      <c r="AE57" s="261"/>
      <c r="AF57" s="262"/>
      <c r="AG57" s="262"/>
      <c r="AH57" s="262" t="str">
        <f t="shared" si="8"/>
        <v>slide51</v>
      </c>
      <c r="AI57" s="262" t="str">
        <f t="shared" si="9"/>
        <v xml:space="preserve"> id="slide51" </v>
      </c>
      <c r="AJ57" s="262" t="s">
        <v>192</v>
      </c>
      <c r="AK5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OffOpenCloseAll</v>
      </c>
      <c r="AL57" s="261"/>
      <c r="AM57" s="261" t="s">
        <v>197</v>
      </c>
      <c r="AN57" s="261" t="s">
        <v>193</v>
      </c>
      <c r="AO57" s="261" t="s">
        <v>194</v>
      </c>
      <c r="AP57" s="261" t="str">
        <f t="shared" si="1"/>
        <v>&lt;/span&gt; &lt;/a&gt;</v>
      </c>
      <c r="AQ57" s="258" t="str">
        <f t="shared" si="0"/>
        <v>&lt;br&gt;</v>
      </c>
    </row>
    <row r="58" spans="1:43">
      <c r="A58" s="257">
        <f>LEN(scriv!B56)-LEN(SUBSTITUTE(scriv!B56,".",""))</f>
        <v>2</v>
      </c>
      <c r="B58" s="258">
        <f t="shared" si="6"/>
        <v>52</v>
      </c>
      <c r="C58" s="257" t="str">
        <f>scriv!D56</f>
        <v>+++ &amp; ---</v>
      </c>
      <c r="D58" s="257" t="str">
        <f t="shared" si="2"/>
        <v>+++ &amp; ---</v>
      </c>
      <c r="E58" s="257" t="str">
        <f t="shared" si="3"/>
        <v/>
      </c>
      <c r="F58" s="257" t="str">
        <f t="shared" si="4"/>
        <v/>
      </c>
      <c r="G58" s="259" t="s">
        <v>388</v>
      </c>
      <c r="H5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8" s="257" t="str">
        <f>IF(scriv!W56&lt;&gt;"",scriv!W56,"")</f>
        <v/>
      </c>
      <c r="J58" s="257" t="str">
        <f t="shared" si="7"/>
        <v/>
      </c>
      <c r="K58" s="257" t="str">
        <f>"unoInfo="&amp;scriv!AL56</f>
        <v>unoInfo=+++---</v>
      </c>
      <c r="L58" s="263"/>
      <c r="W58" s="257" t="str">
        <f>IF(scriv!X56&lt;&gt;"",scriv!X56,"")</f>
        <v/>
      </c>
      <c r="AA5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 &amp; ---&lt;/span&gt; &lt;/a&gt;&lt;br&gt;</v>
      </c>
      <c r="AB58" s="260"/>
      <c r="AC58" s="260"/>
      <c r="AD58" s="260"/>
      <c r="AE58" s="261"/>
      <c r="AF58" s="262"/>
      <c r="AG58" s="262"/>
      <c r="AH58" s="262" t="str">
        <f t="shared" si="8"/>
        <v>slide52</v>
      </c>
      <c r="AI58" s="262" t="str">
        <f t="shared" si="9"/>
        <v xml:space="preserve"> id="slide52" </v>
      </c>
      <c r="AJ58" s="262" t="s">
        <v>192</v>
      </c>
      <c r="AK5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58" s="261"/>
      <c r="AM58" s="261" t="s">
        <v>197</v>
      </c>
      <c r="AN58" s="261" t="s">
        <v>193</v>
      </c>
      <c r="AO58" s="261" t="s">
        <v>194</v>
      </c>
      <c r="AP58" s="261" t="str">
        <f t="shared" si="1"/>
        <v>&lt;/span&gt; &lt;/a&gt;</v>
      </c>
      <c r="AQ58" s="258" t="str">
        <f t="shared" si="0"/>
        <v>&lt;br&gt;</v>
      </c>
    </row>
    <row r="59" spans="1:43">
      <c r="A59" s="257">
        <f>LEN(scriv!B57)-LEN(SUBSTITUTE(scriv!B57,".",""))</f>
        <v>2</v>
      </c>
      <c r="B59" s="258">
        <f t="shared" si="6"/>
        <v>53</v>
      </c>
      <c r="C59" s="257" t="str">
        <f>scriv!D57</f>
        <v>goto &amp; gotoz</v>
      </c>
      <c r="D59" s="257" t="str">
        <f t="shared" si="2"/>
        <v>goto &amp; gotoz</v>
      </c>
      <c r="E59" s="257" t="str">
        <f t="shared" si="3"/>
        <v/>
      </c>
      <c r="F59" s="257" t="str">
        <f t="shared" si="4"/>
        <v xml:space="preserve">&lt;/details&gt; </v>
      </c>
      <c r="G59" s="259" t="s">
        <v>388</v>
      </c>
      <c r="H5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59" s="257" t="str">
        <f>IF(scriv!W57&lt;&gt;"",scriv!W57,"")</f>
        <v/>
      </c>
      <c r="J59" s="257" t="str">
        <f t="shared" si="7"/>
        <v/>
      </c>
      <c r="K59" s="257" t="str">
        <f>"unoInfo="&amp;scriv!AL57</f>
        <v>unoInfo=gotogotoz</v>
      </c>
      <c r="L59" s="263"/>
      <c r="W59" s="257" t="str">
        <f>IF(scriv!X57&lt;&gt;"",scriv!X57,"")</f>
        <v/>
      </c>
      <c r="AA59" s="257" t="str">
        <f t="shared" si="5"/>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gotogotoz"    class="slide"&gt;  &lt;span style="color:black; font-size:10px"&gt;goto &amp; gotoz&lt;/span&gt; &lt;/a&gt;&lt;br&gt;&lt;/details&gt; </v>
      </c>
      <c r="AB59" s="260"/>
      <c r="AC59" s="260"/>
      <c r="AD59" s="260"/>
      <c r="AE59" s="261"/>
      <c r="AF59" s="262"/>
      <c r="AG59" s="262"/>
      <c r="AH59" s="262" t="str">
        <f t="shared" si="8"/>
        <v>slide53</v>
      </c>
      <c r="AI59" s="262" t="str">
        <f t="shared" si="9"/>
        <v xml:space="preserve"> id="slide53" </v>
      </c>
      <c r="AJ59" s="262" t="s">
        <v>192</v>
      </c>
      <c r="AK5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gotogotoz</v>
      </c>
      <c r="AL59" s="261"/>
      <c r="AM59" s="261" t="s">
        <v>197</v>
      </c>
      <c r="AN59" s="261" t="s">
        <v>193</v>
      </c>
      <c r="AO59" s="261" t="s">
        <v>194</v>
      </c>
      <c r="AP59" s="261" t="str">
        <f t="shared" si="1"/>
        <v>&lt;/span&gt; &lt;/a&gt;</v>
      </c>
      <c r="AQ59" s="258" t="str">
        <f t="shared" si="0"/>
        <v>&lt;br&gt;</v>
      </c>
    </row>
    <row r="60" spans="1:43">
      <c r="A60" s="257">
        <f>LEN(scriv!B58)-LEN(SUBSTITUTE(scriv!B58,".",""))</f>
        <v>1</v>
      </c>
      <c r="B60" s="258">
        <f t="shared" si="6"/>
        <v>54</v>
      </c>
      <c r="C60" s="257" t="str">
        <f>scriv!D58</f>
        <v>Writing Custom Functions</v>
      </c>
      <c r="D60" s="257" t="str">
        <f t="shared" si="2"/>
        <v>Writing Custom Functions</v>
      </c>
      <c r="E60" s="257" t="str">
        <f t="shared" si="3"/>
        <v>&lt;details&gt; &lt;summary class='O1'&gt;Writing Custom Functions&lt;/summary&gt;</v>
      </c>
      <c r="F60" s="257" t="str">
        <f t="shared" si="4"/>
        <v/>
      </c>
      <c r="G60" s="259" t="s">
        <v>388</v>
      </c>
      <c r="H6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0" s="257" t="str">
        <f>IF(scriv!W58&lt;&gt;"",scriv!W58,"")</f>
        <v/>
      </c>
      <c r="J60" s="257" t="str">
        <f t="shared" si="7"/>
        <v/>
      </c>
      <c r="K60" s="257" t="str">
        <f>"unoInfo="&amp;scriv!AL58</f>
        <v>unoInfo=WritingCustomFunctions</v>
      </c>
      <c r="L60" s="263"/>
      <c r="W60" s="257" t="str">
        <f>IF(scriv!X58&lt;&gt;"",scriv!X58,"")</f>
        <v/>
      </c>
      <c r="AA60" s="257" t="str">
        <f t="shared" si="5"/>
        <v>&lt;details&gt; &lt;summary class='O1'&gt;Writing Custom Functions&lt;/summary&gt;&lt;a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ritingCustomFunctions"    class="slide"&gt;  &lt;span style="color:black; font-size:10px"&gt;Writing Custom Functions&lt;/span&gt; &lt;/a&gt;&lt;br&gt;</v>
      </c>
      <c r="AB60" s="260"/>
      <c r="AC60" s="260"/>
      <c r="AD60" s="260"/>
      <c r="AE60" s="261"/>
      <c r="AF60" s="262"/>
      <c r="AG60" s="262"/>
      <c r="AH60" s="262" t="str">
        <f t="shared" si="8"/>
        <v>slide54</v>
      </c>
      <c r="AI60" s="262" t="str">
        <f t="shared" si="9"/>
        <v xml:space="preserve"> id="slide54" </v>
      </c>
      <c r="AJ60" s="262" t="s">
        <v>192</v>
      </c>
      <c r="AK6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WritingCustomFunctions</v>
      </c>
      <c r="AL60" s="261"/>
      <c r="AM60" s="261" t="s">
        <v>197</v>
      </c>
      <c r="AN60" s="261" t="s">
        <v>193</v>
      </c>
      <c r="AO60" s="261" t="s">
        <v>194</v>
      </c>
      <c r="AP60" s="261" t="str">
        <f t="shared" si="1"/>
        <v>&lt;/span&gt; &lt;/a&gt;</v>
      </c>
      <c r="AQ60" s="258" t="str">
        <f t="shared" si="0"/>
        <v>&lt;br&gt;</v>
      </c>
    </row>
    <row r="61" spans="1:43">
      <c r="A61" s="257">
        <f>LEN(scriv!B59)-LEN(SUBSTITUTE(scriv!B59,".",""))</f>
        <v>2</v>
      </c>
      <c r="B61" s="258">
        <f t="shared" si="6"/>
        <v>55</v>
      </c>
      <c r="C61" s="257" t="str">
        <f>scriv!D59</f>
        <v>Function Parameters</v>
      </c>
      <c r="D61" s="257" t="str">
        <f t="shared" si="2"/>
        <v>Function Parameters</v>
      </c>
      <c r="E61" s="257" t="str">
        <f t="shared" si="3"/>
        <v/>
      </c>
      <c r="F61" s="257" t="str">
        <f t="shared" si="4"/>
        <v/>
      </c>
      <c r="G61" s="259" t="s">
        <v>388</v>
      </c>
      <c r="H6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1" s="257" t="str">
        <f>IF(scriv!W59&lt;&gt;"",scriv!W59,"")</f>
        <v/>
      </c>
      <c r="J61" s="257" t="str">
        <f t="shared" si="7"/>
        <v/>
      </c>
      <c r="K61" s="257" t="str">
        <f>"unoInfo="&amp;scriv!AL59</f>
        <v>unoInfo=FunctionParameters</v>
      </c>
      <c r="L61" s="263"/>
      <c r="W61" s="257" t="str">
        <f>IF(scriv!X59&lt;&gt;"",scriv!X59,"")</f>
        <v/>
      </c>
      <c r="AA61"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unctionParameters"    class="slide"&gt;  &lt;span style="color:black; font-size:10px"&gt;Function Parameters&lt;/span&gt; &lt;/a&gt;&lt;br&gt;</v>
      </c>
      <c r="AB61" s="260"/>
      <c r="AC61" s="260"/>
      <c r="AD61" s="260"/>
      <c r="AE61" s="261"/>
      <c r="AF61" s="262"/>
      <c r="AG61" s="262"/>
      <c r="AH61" s="262" t="str">
        <f t="shared" si="8"/>
        <v>slide55</v>
      </c>
      <c r="AI61" s="262" t="str">
        <f t="shared" si="9"/>
        <v xml:space="preserve"> id="slide55" </v>
      </c>
      <c r="AJ61" s="262" t="s">
        <v>192</v>
      </c>
      <c r="AK6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FunctionParameters</v>
      </c>
      <c r="AL61" s="261"/>
      <c r="AM61" s="261" t="s">
        <v>197</v>
      </c>
      <c r="AN61" s="261" t="s">
        <v>193</v>
      </c>
      <c r="AO61" s="261" t="s">
        <v>194</v>
      </c>
      <c r="AP61" s="261" t="str">
        <f t="shared" si="1"/>
        <v>&lt;/span&gt; &lt;/a&gt;</v>
      </c>
      <c r="AQ61" s="258" t="str">
        <f t="shared" si="0"/>
        <v>&lt;br&gt;</v>
      </c>
    </row>
    <row r="62" spans="1:43">
      <c r="A62" s="257">
        <f>LEN(scriv!B60)-LEN(SUBSTITUTE(scriv!B60,".",""))</f>
        <v>2</v>
      </c>
      <c r="B62" s="258">
        <f t="shared" si="6"/>
        <v>56</v>
      </c>
      <c r="C62" s="257" t="str">
        <f>scriv!D60</f>
        <v>Removing Custom Commands</v>
      </c>
      <c r="D62" s="257" t="str">
        <f t="shared" si="2"/>
        <v>Removing Custom Commands</v>
      </c>
      <c r="E62" s="257" t="str">
        <f t="shared" si="3"/>
        <v/>
      </c>
      <c r="F62" s="257" t="str">
        <f t="shared" si="4"/>
        <v/>
      </c>
      <c r="G62" s="259" t="s">
        <v>388</v>
      </c>
      <c r="H62"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2" s="257" t="str">
        <f>IF(scriv!W60&lt;&gt;"",scriv!W60,"")</f>
        <v/>
      </c>
      <c r="J62" s="257" t="str">
        <f t="shared" si="7"/>
        <v/>
      </c>
      <c r="K62" s="257" t="str">
        <f>"unoInfo="&amp;scriv!AL60</f>
        <v>unoInfo=RemovingCustomCommands</v>
      </c>
      <c r="L62" s="263"/>
      <c r="W62" s="257" t="str">
        <f>IF(scriv!X60&lt;&gt;"",scriv!X60,"")</f>
        <v/>
      </c>
      <c r="AA62"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movingCustomCommands"    class="slide"&gt;  &lt;span style="color:black; font-size:10px"&gt;Removing Custom Commands&lt;/span&gt; &lt;/a&gt;&lt;br&gt;</v>
      </c>
      <c r="AB62" s="260"/>
      <c r="AC62" s="260"/>
      <c r="AD62" s="260"/>
      <c r="AE62" s="261"/>
      <c r="AF62" s="262"/>
      <c r="AG62" s="262"/>
      <c r="AH62" s="262" t="str">
        <f t="shared" si="8"/>
        <v>slide56</v>
      </c>
      <c r="AI62" s="262" t="str">
        <f t="shared" si="9"/>
        <v xml:space="preserve"> id="slide56" </v>
      </c>
      <c r="AJ62" s="262" t="s">
        <v>192</v>
      </c>
      <c r="AK62"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movingCustomCommands</v>
      </c>
      <c r="AL62" s="261"/>
      <c r="AM62" s="261" t="s">
        <v>197</v>
      </c>
      <c r="AN62" s="261" t="s">
        <v>193</v>
      </c>
      <c r="AO62" s="261" t="s">
        <v>194</v>
      </c>
      <c r="AP62" s="261" t="str">
        <f t="shared" si="1"/>
        <v>&lt;/span&gt; &lt;/a&gt;</v>
      </c>
      <c r="AQ62" s="258" t="str">
        <f t="shared" si="0"/>
        <v>&lt;br&gt;</v>
      </c>
    </row>
    <row r="63" spans="1:43">
      <c r="A63" s="257">
        <f>LEN(scriv!B61)-LEN(SUBSTITUTE(scriv!B61,".",""))</f>
        <v>2</v>
      </c>
      <c r="B63" s="258">
        <f t="shared" si="6"/>
        <v>57</v>
      </c>
      <c r="C63" s="257" t="str">
        <f>scriv!D61</f>
        <v>Accessing datavase collection</v>
      </c>
      <c r="D63" s="257" t="str">
        <f t="shared" si="2"/>
        <v>Accessing datavase collection</v>
      </c>
      <c r="E63" s="257" t="str">
        <f t="shared" si="3"/>
        <v/>
      </c>
      <c r="F63" s="257" t="str">
        <f t="shared" si="4"/>
        <v/>
      </c>
      <c r="G63" s="259" t="s">
        <v>388</v>
      </c>
      <c r="H63"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3" s="257" t="str">
        <f>IF(scriv!W61&lt;&gt;"",scriv!W61,"")</f>
        <v/>
      </c>
      <c r="J63" s="257" t="str">
        <f t="shared" si="7"/>
        <v/>
      </c>
      <c r="K63" s="257" t="str">
        <f>"unoInfo="&amp;scriv!AL61</f>
        <v>unoInfo=Accessingdatavasecollection</v>
      </c>
      <c r="L63" s="263"/>
      <c r="W63" s="257" t="str">
        <f>IF(scriv!X61&lt;&gt;"",scriv!X61,"")</f>
        <v/>
      </c>
      <c r="AA63"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ccessingdatavasecollection"    class="slide"&gt;  &lt;span style="color:black; font-size:10px"&gt;Accessing datavase collection&lt;/span&gt; &lt;/a&gt;&lt;br&gt;</v>
      </c>
      <c r="AB63" s="260"/>
      <c r="AC63" s="260"/>
      <c r="AD63" s="260"/>
      <c r="AE63" s="261"/>
      <c r="AF63" s="262"/>
      <c r="AG63" s="262"/>
      <c r="AH63" s="262" t="str">
        <f t="shared" si="8"/>
        <v>slide57</v>
      </c>
      <c r="AI63" s="262" t="str">
        <f t="shared" si="9"/>
        <v xml:space="preserve"> id="slide57" </v>
      </c>
      <c r="AJ63" s="262" t="s">
        <v>192</v>
      </c>
      <c r="AK63"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Accessingdatavasecollection</v>
      </c>
      <c r="AL63" s="261"/>
      <c r="AM63" s="261" t="s">
        <v>197</v>
      </c>
      <c r="AN63" s="261" t="s">
        <v>193</v>
      </c>
      <c r="AO63" s="261" t="s">
        <v>194</v>
      </c>
      <c r="AP63" s="261" t="str">
        <f t="shared" si="1"/>
        <v>&lt;/span&gt; &lt;/a&gt;</v>
      </c>
      <c r="AQ63" s="258" t="str">
        <f t="shared" si="0"/>
        <v>&lt;br&gt;</v>
      </c>
    </row>
    <row r="64" spans="1:43">
      <c r="A64" s="257">
        <f>LEN(scriv!B62)-LEN(SUBSTITUTE(scriv!B62,".",""))</f>
        <v>2</v>
      </c>
      <c r="B64" s="258">
        <f t="shared" si="6"/>
        <v>58</v>
      </c>
      <c r="C64" s="257" t="str">
        <f>scriv!D62</f>
        <v>Sending URL via JS</v>
      </c>
      <c r="D64" s="257" t="str">
        <f t="shared" si="2"/>
        <v>Sending URL via JS</v>
      </c>
      <c r="E64" s="257" t="str">
        <f t="shared" si="3"/>
        <v/>
      </c>
      <c r="F64" s="257" t="str">
        <f t="shared" si="4"/>
        <v/>
      </c>
      <c r="G64" s="259" t="s">
        <v>388</v>
      </c>
      <c r="H64"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4" s="257" t="str">
        <f>IF(scriv!W62&lt;&gt;"",scriv!W62,"")</f>
        <v/>
      </c>
      <c r="J64" s="257" t="str">
        <f t="shared" si="7"/>
        <v/>
      </c>
      <c r="K64" s="257" t="str">
        <f>"unoInfo="&amp;scriv!AL62</f>
        <v>unoInfo=SendingURLviaJS</v>
      </c>
      <c r="L64" s="263"/>
      <c r="W64" s="257" t="str">
        <f>IF(scriv!X62&lt;&gt;"",scriv!X62,"")</f>
        <v/>
      </c>
      <c r="AA64"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endingURLviaJS"    class="slide"&gt;  &lt;span style="color:black; font-size:10px"&gt;Sending URL via JS&lt;/span&gt; &lt;/a&gt;&lt;br&gt;</v>
      </c>
      <c r="AB64" s="260"/>
      <c r="AC64" s="260"/>
      <c r="AD64" s="260"/>
      <c r="AE64" s="261"/>
      <c r="AF64" s="262"/>
      <c r="AG64" s="262"/>
      <c r="AH64" s="262" t="str">
        <f t="shared" si="8"/>
        <v>slide58</v>
      </c>
      <c r="AI64" s="262" t="str">
        <f t="shared" si="9"/>
        <v xml:space="preserve"> id="slide58" </v>
      </c>
      <c r="AJ64" s="262" t="s">
        <v>192</v>
      </c>
      <c r="AK64"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endingURLviaJS</v>
      </c>
      <c r="AL64" s="261"/>
      <c r="AM64" s="261" t="s">
        <v>197</v>
      </c>
      <c r="AN64" s="261" t="s">
        <v>193</v>
      </c>
      <c r="AO64" s="261" t="s">
        <v>194</v>
      </c>
      <c r="AP64" s="261" t="str">
        <f t="shared" si="1"/>
        <v>&lt;/span&gt; &lt;/a&gt;</v>
      </c>
      <c r="AQ64" s="258" t="str">
        <f t="shared" si="0"/>
        <v>&lt;br&gt;</v>
      </c>
    </row>
    <row r="65" spans="1:43">
      <c r="A65" s="257">
        <f>LEN(scriv!B63)-LEN(SUBSTITUTE(scriv!B63,".",""))</f>
        <v>2</v>
      </c>
      <c r="B65" s="258">
        <f t="shared" si="6"/>
        <v>59</v>
      </c>
      <c r="C65" s="257" t="str">
        <f>scriv!D63</f>
        <v>Controlling UNO's directly from JS</v>
      </c>
      <c r="D65" s="257" t="str">
        <f t="shared" si="2"/>
        <v>Controlling UNO's directly from JS</v>
      </c>
      <c r="E65" s="257" t="str">
        <f t="shared" si="3"/>
        <v/>
      </c>
      <c r="F65" s="257" t="str">
        <f t="shared" si="4"/>
        <v/>
      </c>
      <c r="G65" s="259" t="s">
        <v>388</v>
      </c>
      <c r="H65"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5" s="257" t="str">
        <f>IF(scriv!W63&lt;&gt;"",scriv!W63,"")</f>
        <v/>
      </c>
      <c r="J65" s="257" t="str">
        <f t="shared" si="7"/>
        <v/>
      </c>
      <c r="K65" s="257" t="str">
        <f>"unoInfo="&amp;scriv!AL63</f>
        <v>unoInfo=ControllingUNOsdirectlyfromJS</v>
      </c>
      <c r="L65" s="263"/>
      <c r="W65" s="257" t="str">
        <f>IF(scriv!X63&lt;&gt;"",scriv!X63,"")</f>
        <v/>
      </c>
      <c r="AA65"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ontrollingUNOsdirectlyfromJS"    class="slide"&gt;  &lt;span style="color:black; font-size:10px"&gt;Controlling UNO's directly from JS&lt;/span&gt; &lt;/a&gt;&lt;br&gt;</v>
      </c>
      <c r="AB65" s="260"/>
      <c r="AC65" s="260"/>
      <c r="AD65" s="260"/>
      <c r="AE65" s="261"/>
      <c r="AF65" s="262"/>
      <c r="AG65" s="262"/>
      <c r="AH65" s="262" t="str">
        <f t="shared" si="8"/>
        <v>slide59</v>
      </c>
      <c r="AI65" s="262" t="str">
        <f t="shared" si="9"/>
        <v xml:space="preserve"> id="slide59" </v>
      </c>
      <c r="AJ65" s="262" t="s">
        <v>192</v>
      </c>
      <c r="AK65"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ontrollingUNOsdirectlyfromJS</v>
      </c>
      <c r="AL65" s="261"/>
      <c r="AM65" s="261" t="s">
        <v>197</v>
      </c>
      <c r="AN65" s="261" t="s">
        <v>193</v>
      </c>
      <c r="AO65" s="261" t="s">
        <v>194</v>
      </c>
      <c r="AP65" s="261" t="str">
        <f t="shared" si="1"/>
        <v>&lt;/span&gt; &lt;/a&gt;</v>
      </c>
      <c r="AQ65" s="258" t="str">
        <f t="shared" si="0"/>
        <v>&lt;br&gt;</v>
      </c>
    </row>
    <row r="66" spans="1:43">
      <c r="A66" s="257">
        <f>LEN(scriv!B64)-LEN(SUBSTITUTE(scriv!B64,".",""))</f>
        <v>2</v>
      </c>
      <c r="B66" s="258">
        <f t="shared" si="6"/>
        <v>60</v>
      </c>
      <c r="C66" s="257" t="str">
        <f>scriv!D64</f>
        <v>UNO Data List</v>
      </c>
      <c r="D66" s="257" t="str">
        <f t="shared" si="2"/>
        <v>UNO Data List</v>
      </c>
      <c r="E66" s="257" t="str">
        <f t="shared" si="3"/>
        <v/>
      </c>
      <c r="F66" s="257" t="str">
        <f t="shared" si="4"/>
        <v/>
      </c>
      <c r="G66" s="259" t="s">
        <v>388</v>
      </c>
      <c r="H66"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6" s="257" t="str">
        <f>IF(scriv!W64&lt;&gt;"",scriv!W64,"")</f>
        <v/>
      </c>
      <c r="J66" s="257" t="str">
        <f t="shared" si="7"/>
        <v/>
      </c>
      <c r="K66" s="257" t="str">
        <f>"unoInfo="&amp;scriv!AL64</f>
        <v>unoInfo=UNODataList</v>
      </c>
      <c r="L66" s="263"/>
      <c r="W66" s="257" t="str">
        <f>IF(scriv!X64&lt;&gt;"",scriv!X64,"")</f>
        <v/>
      </c>
      <c r="AA66"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DataList"    class="slide"&gt;  &lt;span style="color:black; font-size:10px"&gt;UNO Data List&lt;/span&gt; &lt;/a&gt;&lt;br&gt;</v>
      </c>
      <c r="AB66" s="260"/>
      <c r="AC66" s="260"/>
      <c r="AD66" s="260"/>
      <c r="AE66" s="261"/>
      <c r="AF66" s="262"/>
      <c r="AG66" s="262"/>
      <c r="AH66" s="262" t="str">
        <f t="shared" si="8"/>
        <v>slide60</v>
      </c>
      <c r="AI66" s="262" t="str">
        <f t="shared" si="9"/>
        <v xml:space="preserve"> id="slide60" </v>
      </c>
      <c r="AJ66" s="262" t="s">
        <v>192</v>
      </c>
      <c r="AK66"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DataList</v>
      </c>
      <c r="AL66" s="261"/>
      <c r="AM66" s="261" t="s">
        <v>197</v>
      </c>
      <c r="AN66" s="261" t="s">
        <v>193</v>
      </c>
      <c r="AO66" s="261" t="s">
        <v>194</v>
      </c>
      <c r="AP66" s="261" t="str">
        <f t="shared" si="1"/>
        <v>&lt;/span&gt; &lt;/a&gt;</v>
      </c>
      <c r="AQ66" s="258" t="str">
        <f t="shared" si="0"/>
        <v>&lt;br&gt;</v>
      </c>
    </row>
    <row r="67" spans="1:43">
      <c r="A67" s="257">
        <f>LEN(scriv!B65)-LEN(SUBSTITUTE(scriv!B65,".",""))</f>
        <v>2</v>
      </c>
      <c r="B67" s="258">
        <f t="shared" si="6"/>
        <v>61</v>
      </c>
      <c r="C67" s="257" t="str">
        <f>scriv!D65</f>
        <v>id</v>
      </c>
      <c r="D67" s="257" t="str">
        <f t="shared" si="2"/>
        <v>id</v>
      </c>
      <c r="E67" s="257" t="str">
        <f t="shared" si="3"/>
        <v/>
      </c>
      <c r="F67" s="257" t="str">
        <f t="shared" si="4"/>
        <v/>
      </c>
      <c r="G67" s="259" t="s">
        <v>388</v>
      </c>
      <c r="H67"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7" s="257" t="str">
        <f>IF(scriv!W65&lt;&gt;"",scriv!W65,"")</f>
        <v/>
      </c>
      <c r="J67" s="257" t="str">
        <f t="shared" si="7"/>
        <v/>
      </c>
      <c r="K67" s="257" t="str">
        <f>"unoInfo="&amp;scriv!AL65</f>
        <v>unoInfo=id</v>
      </c>
      <c r="L67" s="263"/>
      <c r="W67" s="257" t="str">
        <f>IF(scriv!X65&lt;&gt;"",scriv!X65,"")</f>
        <v/>
      </c>
      <c r="AA67"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d"    class="slide"&gt;  &lt;span style="color:black; font-size:10px"&gt;id&lt;/span&gt; &lt;/a&gt;&lt;br&gt;</v>
      </c>
      <c r="AB67" s="260"/>
      <c r="AC67" s="260"/>
      <c r="AD67" s="260"/>
      <c r="AE67" s="261"/>
      <c r="AF67" s="262"/>
      <c r="AG67" s="262"/>
      <c r="AH67" s="262" t="str">
        <f t="shared" si="8"/>
        <v>slide61</v>
      </c>
      <c r="AI67" s="262" t="str">
        <f t="shared" si="9"/>
        <v xml:space="preserve"> id="slide61" </v>
      </c>
      <c r="AJ67" s="262" t="s">
        <v>192</v>
      </c>
      <c r="AK67"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d</v>
      </c>
      <c r="AL67" s="261"/>
      <c r="AM67" s="261" t="s">
        <v>197</v>
      </c>
      <c r="AN67" s="261" t="s">
        <v>193</v>
      </c>
      <c r="AO67" s="261" t="s">
        <v>194</v>
      </c>
      <c r="AP67" s="261" t="str">
        <f t="shared" si="1"/>
        <v>&lt;/span&gt; &lt;/a&gt;</v>
      </c>
      <c r="AQ67" s="258" t="str">
        <f t="shared" si="0"/>
        <v>&lt;br&gt;</v>
      </c>
    </row>
    <row r="68" spans="1:43">
      <c r="A68" s="257">
        <f>LEN(scriv!B66)-LEN(SUBSTITUTE(scriv!B66,".",""))</f>
        <v>2</v>
      </c>
      <c r="B68" s="258">
        <f t="shared" si="6"/>
        <v>62</v>
      </c>
      <c r="C68" s="257" t="str">
        <f>scriv!D66</f>
        <v>label</v>
      </c>
      <c r="D68" s="257" t="str">
        <f t="shared" si="2"/>
        <v>label</v>
      </c>
      <c r="E68" s="257" t="str">
        <f t="shared" si="3"/>
        <v/>
      </c>
      <c r="F68" s="257" t="str">
        <f t="shared" si="4"/>
        <v/>
      </c>
      <c r="G68" s="259" t="s">
        <v>388</v>
      </c>
      <c r="H68"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8" s="257" t="str">
        <f>IF(scriv!W66&lt;&gt;"",scriv!W66,"")</f>
        <v/>
      </c>
      <c r="J68" s="257" t="str">
        <f t="shared" si="7"/>
        <v/>
      </c>
      <c r="K68" s="257" t="str">
        <f>"unoInfo="&amp;scriv!AL66</f>
        <v>unoInfo=label</v>
      </c>
      <c r="L68" s="263"/>
      <c r="W68" s="257" t="str">
        <f>IF(scriv!X66&lt;&gt;"",scriv!X66,"")</f>
        <v/>
      </c>
      <c r="AA68"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abel"    class="slide"&gt;  &lt;span style="color:black; font-size:10px"&gt;label&lt;/span&gt; &lt;/a&gt;&lt;br&gt;</v>
      </c>
      <c r="AB68" s="260"/>
      <c r="AC68" s="260"/>
      <c r="AD68" s="260"/>
      <c r="AE68" s="261"/>
      <c r="AF68" s="262"/>
      <c r="AG68" s="262"/>
      <c r="AH68" s="262" t="str">
        <f t="shared" si="8"/>
        <v>slide62</v>
      </c>
      <c r="AI68" s="262" t="str">
        <f t="shared" si="9"/>
        <v xml:space="preserve"> id="slide62" </v>
      </c>
      <c r="AJ68" s="262" t="s">
        <v>192</v>
      </c>
      <c r="AK68"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abel</v>
      </c>
      <c r="AL68" s="261"/>
      <c r="AM68" s="261" t="s">
        <v>197</v>
      </c>
      <c r="AN68" s="261" t="s">
        <v>193</v>
      </c>
      <c r="AO68" s="261" t="s">
        <v>194</v>
      </c>
      <c r="AP68" s="261" t="str">
        <f t="shared" si="1"/>
        <v>&lt;/span&gt; &lt;/a&gt;</v>
      </c>
      <c r="AQ68" s="258" t="str">
        <f t="shared" si="0"/>
        <v>&lt;br&gt;</v>
      </c>
    </row>
    <row r="69" spans="1:43">
      <c r="A69" s="257">
        <f>LEN(scriv!B67)-LEN(SUBSTITUTE(scriv!B67,".",""))</f>
        <v>2</v>
      </c>
      <c r="B69" s="258">
        <f t="shared" si="6"/>
        <v>63</v>
      </c>
      <c r="C69" s="257" t="str">
        <f>scriv!D67</f>
        <v>subtitle</v>
      </c>
      <c r="D69" s="257" t="str">
        <f t="shared" si="2"/>
        <v>subtitle</v>
      </c>
      <c r="E69" s="257" t="str">
        <f t="shared" si="3"/>
        <v/>
      </c>
      <c r="F69" s="257" t="str">
        <f t="shared" si="4"/>
        <v/>
      </c>
      <c r="G69" s="259" t="s">
        <v>388</v>
      </c>
      <c r="H69"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69" s="257" t="str">
        <f>IF(scriv!W67&lt;&gt;"",scriv!W67,"")</f>
        <v/>
      </c>
      <c r="J69" s="257" t="str">
        <f t="shared" si="7"/>
        <v/>
      </c>
      <c r="K69" s="257" t="str">
        <f>"unoInfo="&amp;scriv!AL67</f>
        <v>unoInfo=subtitle</v>
      </c>
      <c r="L69" s="263"/>
      <c r="W69" s="257" t="str">
        <f>IF(scriv!X67&lt;&gt;"",scriv!X67,"")</f>
        <v/>
      </c>
      <c r="AA69"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ubtitle"    class="slide"&gt;  &lt;span style="color:black; font-size:10px"&gt;subtitle&lt;/span&gt; &lt;/a&gt;&lt;br&gt;</v>
      </c>
      <c r="AB69" s="260"/>
      <c r="AC69" s="260"/>
      <c r="AD69" s="260"/>
      <c r="AE69" s="261"/>
      <c r="AF69" s="262"/>
      <c r="AG69" s="262"/>
      <c r="AH69" s="262" t="str">
        <f t="shared" si="8"/>
        <v>slide63</v>
      </c>
      <c r="AI69" s="262" t="str">
        <f t="shared" si="9"/>
        <v xml:space="preserve"> id="slide63" </v>
      </c>
      <c r="AJ69" s="262" t="s">
        <v>192</v>
      </c>
      <c r="AK69"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ubtitle</v>
      </c>
      <c r="AL69" s="261"/>
      <c r="AM69" s="261" t="s">
        <v>197</v>
      </c>
      <c r="AN69" s="261" t="s">
        <v>193</v>
      </c>
      <c r="AO69" s="261" t="s">
        <v>194</v>
      </c>
      <c r="AP69" s="261" t="str">
        <f t="shared" si="1"/>
        <v>&lt;/span&gt; &lt;/a&gt;</v>
      </c>
      <c r="AQ69" s="258" t="str">
        <f t="shared" si="0"/>
        <v>&lt;br&gt;</v>
      </c>
    </row>
    <row r="70" spans="1:43">
      <c r="A70" s="257">
        <f>LEN(scriv!B68)-LEN(SUBSTITUTE(scriv!B68,".",""))</f>
        <v>2</v>
      </c>
      <c r="B70" s="258">
        <f t="shared" si="6"/>
        <v>64</v>
      </c>
      <c r="C70" s="257" t="str">
        <f>scriv!D68</f>
        <v>outlineNumber</v>
      </c>
      <c r="D70" s="257" t="str">
        <f t="shared" si="2"/>
        <v>outlineNumber</v>
      </c>
      <c r="E70" s="257" t="str">
        <f t="shared" si="3"/>
        <v/>
      </c>
      <c r="F70" s="257" t="str">
        <f t="shared" si="4"/>
        <v/>
      </c>
      <c r="G70" s="259" t="s">
        <v>388</v>
      </c>
      <c r="H70"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0" s="257" t="str">
        <f>IF(scriv!W68&lt;&gt;"",scriv!W68,"")</f>
        <v/>
      </c>
      <c r="J70" s="257" t="str">
        <f t="shared" si="7"/>
        <v/>
      </c>
      <c r="K70" s="257" t="str">
        <f>"unoInfo="&amp;scriv!AL68</f>
        <v>unoInfo=outlineNumber</v>
      </c>
      <c r="L70" s="263"/>
      <c r="W70" s="257" t="str">
        <f>IF(scriv!X68&lt;&gt;"",scriv!X68,"")</f>
        <v/>
      </c>
      <c r="AA70" s="257" t="str">
        <f t="shared" si="5"/>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Number"    class="slide"&gt;  &lt;span style="color:black; font-size:10px"&gt;outlineNumber&lt;/span&gt; &lt;/a&gt;&lt;br&gt;</v>
      </c>
      <c r="AB70" s="260"/>
      <c r="AC70" s="260"/>
      <c r="AD70" s="260"/>
      <c r="AE70" s="261"/>
      <c r="AF70" s="262"/>
      <c r="AG70" s="262"/>
      <c r="AH70" s="262" t="str">
        <f t="shared" si="8"/>
        <v>slide64</v>
      </c>
      <c r="AI70" s="262" t="str">
        <f t="shared" si="9"/>
        <v xml:space="preserve"> id="slide64" </v>
      </c>
      <c r="AJ70" s="262" t="s">
        <v>192</v>
      </c>
      <c r="AK70"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Number</v>
      </c>
      <c r="AL70" s="261"/>
      <c r="AM70" s="261" t="s">
        <v>197</v>
      </c>
      <c r="AN70" s="261" t="s">
        <v>193</v>
      </c>
      <c r="AO70" s="261" t="s">
        <v>194</v>
      </c>
      <c r="AP70" s="261" t="str">
        <f t="shared" ref="AP70:AP133" si="12">$AP$2</f>
        <v>&lt;/span&gt; &lt;/a&gt;</v>
      </c>
      <c r="AQ70" s="258" t="str">
        <f t="shared" ref="AQ70:AQ133" si="13">$AQ$2</f>
        <v>&lt;br&gt;</v>
      </c>
    </row>
    <row r="71" spans="1:43">
      <c r="A71" s="257">
        <f>LEN(scriv!B69)-LEN(SUBSTITUTE(scriv!B69,".",""))</f>
        <v>2</v>
      </c>
      <c r="B71" s="258">
        <f t="shared" si="6"/>
        <v>65</v>
      </c>
      <c r="C71" s="257" t="str">
        <f>scriv!D69</f>
        <v>outlineLevel</v>
      </c>
      <c r="D71" s="257" t="str">
        <f t="shared" ref="D71:D100" si="14">C71</f>
        <v>outlineLevel</v>
      </c>
      <c r="E71" s="257" t="str">
        <f t="shared" ref="E71:E100" si="15">IF(A72&gt;A71,"&lt;details&gt; &lt;summary class='O"&amp;A71&amp;"'&gt;"&amp;C71&amp;"&lt;/summary&gt;","")</f>
        <v/>
      </c>
      <c r="F71" s="257" t="str">
        <f t="shared" ref="F71:F100" si="16">IF(A72&lt;A71,"&lt;/details&gt; ","")&amp;IF(A72+1&lt;A71,"&lt;/details&gt; ","")</f>
        <v/>
      </c>
      <c r="G71" s="259" t="s">
        <v>388</v>
      </c>
      <c r="H71" s="272" t="str">
        <f t="shared" si="11"/>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1" s="257" t="str">
        <f>IF(scriv!W69&lt;&gt;"",scriv!W69,"")</f>
        <v/>
      </c>
      <c r="J71" s="257" t="str">
        <f t="shared" si="7"/>
        <v/>
      </c>
      <c r="K71" s="257" t="str">
        <f>"unoInfo="&amp;scriv!AL69</f>
        <v>unoInfo=outlineLevel</v>
      </c>
      <c r="L71" s="263"/>
      <c r="W71" s="257" t="str">
        <f>IF(scriv!X69&lt;&gt;"",scriv!X69,"")</f>
        <v/>
      </c>
      <c r="AA71" s="257" t="str">
        <f t="shared" ref="AA71:AA134" si="17">IF(C71&lt;&gt;"",
IF(H71&lt;&gt;"md",E71&amp;"&lt;a href=    "&amp;CHAR(34)&amp;"#/"&amp;AM71&amp;AK71&amp;AL71&amp;""""&amp;"    "&amp;AN71&amp;AJ71&amp;AO71&amp;C71&amp;AP71&amp;AQ71&amp;F71,
C71),
"")</f>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Level"    class="slide"&gt;  &lt;span style="color:black; font-size:10px"&gt;outlineLevel&lt;/span&gt; &lt;/a&gt;&lt;br&gt;</v>
      </c>
      <c r="AB71" s="260"/>
      <c r="AC71" s="260"/>
      <c r="AD71" s="260"/>
      <c r="AE71" s="261"/>
      <c r="AF71" s="262"/>
      <c r="AG71" s="262"/>
      <c r="AH71" s="262" t="str">
        <f t="shared" si="8"/>
        <v>slide65</v>
      </c>
      <c r="AI71" s="262" t="str">
        <f t="shared" si="9"/>
        <v xml:space="preserve"> id="slide65" </v>
      </c>
      <c r="AJ71" s="262" t="s">
        <v>192</v>
      </c>
      <c r="AK71" s="257" t="str">
        <f t="shared" si="10"/>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utlineLevel</v>
      </c>
      <c r="AL71" s="261"/>
      <c r="AM71" s="261" t="s">
        <v>197</v>
      </c>
      <c r="AN71" s="261" t="s">
        <v>193</v>
      </c>
      <c r="AO71" s="261" t="s">
        <v>194</v>
      </c>
      <c r="AP71" s="261" t="str">
        <f t="shared" si="12"/>
        <v>&lt;/span&gt; &lt;/a&gt;</v>
      </c>
      <c r="AQ71" s="258" t="str">
        <f t="shared" si="13"/>
        <v>&lt;br&gt;</v>
      </c>
    </row>
    <row r="72" spans="1:43">
      <c r="A72" s="257">
        <f>LEN(scriv!B70)-LEN(SUBSTITUTE(scriv!B70,".",""))</f>
        <v>2</v>
      </c>
      <c r="B72" s="258">
        <f t="shared" ref="B72:B135" si="18">B71+1</f>
        <v>66</v>
      </c>
      <c r="C72" s="257" t="str">
        <f>scriv!D70</f>
        <v>parent</v>
      </c>
      <c r="D72" s="257" t="str">
        <f t="shared" si="14"/>
        <v>parent</v>
      </c>
      <c r="E72" s="257" t="str">
        <f t="shared" si="15"/>
        <v/>
      </c>
      <c r="F72" s="257" t="str">
        <f t="shared" si="16"/>
        <v/>
      </c>
      <c r="G72" s="259" t="s">
        <v>388</v>
      </c>
      <c r="H72" s="272" t="str">
        <f t="shared" ref="H72:H80" si="19">H71&amp;IF(I71&lt;&gt;"","&amp;"&amp;I71,"")</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2" s="257" t="str">
        <f>IF(scriv!W70&lt;&gt;"",scriv!W70,"")</f>
        <v/>
      </c>
      <c r="J72" s="257" t="str">
        <f t="shared" ref="J72:J80" si="20">IF(I73&lt;&gt;"",
SUBSTITUTE(SUBSTITUTE(SUBSTITUTE(SUBSTITUTE(SUBSTITUTE(SUBSTITUTE(SUBSTITUTE(SUBSTITUTE(I73,"open","@@@"),"close","###"),"openall","$$$"),"closeall","%%%"),"@@@","close"),"###","open"),"$$$","closeall"),"%%%","openall"),"")</f>
        <v/>
      </c>
      <c r="K72" s="257" t="str">
        <f>"unoInfo="&amp;scriv!AL70</f>
        <v>unoInfo=parent</v>
      </c>
      <c r="L72" s="263"/>
      <c r="W72" s="257" t="str">
        <f>IF(scriv!X70&lt;&gt;"",scriv!X70,"")</f>
        <v/>
      </c>
      <c r="AA7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ent"    class="slide"&gt;  &lt;span style="color:black; font-size:10px"&gt;parent&lt;/span&gt; &lt;/a&gt;&lt;br&gt;</v>
      </c>
      <c r="AB72" s="260"/>
      <c r="AC72" s="260"/>
      <c r="AD72" s="260"/>
      <c r="AE72" s="261"/>
      <c r="AF72" s="262"/>
      <c r="AG72" s="262"/>
      <c r="AH72" s="262" t="str">
        <f t="shared" ref="AH72:AH80" si="21">$AH$2&amp;B72</f>
        <v>slide66</v>
      </c>
      <c r="AI72" s="262" t="str">
        <f t="shared" ref="AI72:AI80" si="22">" id="""&amp;AH72&amp;""" "</f>
        <v xml:space="preserve"> id="slide66" </v>
      </c>
      <c r="AJ72" s="262" t="s">
        <v>192</v>
      </c>
      <c r="AK72" s="257" t="str">
        <f t="shared" ref="AK72:AK80" si="23">G72&amp;H72&amp;
IF(I72&lt;&gt;"","&amp;"&amp;I72,"")&amp;
IF(J72&lt;&gt;"","&amp;"&amp;J72,"")&amp;
IF(K72&lt;&gt;"","&amp;"&amp;K72,"")&amp;
IF(L72&lt;&gt;"","&amp;"&amp;L72,"")&amp;
IF(M72&lt;&gt;"","&amp;"&amp;M72,"")&amp;
IF(N72&lt;&gt;"","&amp;"&amp;N72,"")&amp;
IF(O72&lt;&gt;"","&amp;"&amp;O72,"")&amp;
IF(P72&lt;&gt;"","&amp;"&amp;P72,"")&amp;
IF(Q72&lt;&gt;"","&amp;"&amp;Q72,"")&amp;
IF(R72&lt;&gt;"","&amp;"&amp;R72,"")&amp;
IF(S72&lt;&gt;"","&amp;"&amp;S72,"")&amp;
IF(T72&lt;&gt;"","&amp;"&amp;T72,"")&amp;
IF(U72&lt;&gt;"","&amp;"&amp;U72,"")&amp;
IF(V72&lt;&gt;"","&amp;"&amp;V72,"")&amp;
IF(W72&lt;&gt;"","&amp;"&amp;W72,"")&amp;
IF(X72&lt;&gt;"","&amp;unoInfo="&amp;X72,"")&amp;
IF(Y72&lt;&gt;"","&amp;fileInfo="&amp;Y72,"")&amp;
IF(Z72&lt;&gt;"","&amp;formInfo="&amp;Z72,"")</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ent</v>
      </c>
      <c r="AL72" s="261"/>
      <c r="AM72" s="261" t="s">
        <v>197</v>
      </c>
      <c r="AN72" s="261" t="s">
        <v>193</v>
      </c>
      <c r="AO72" s="261" t="s">
        <v>194</v>
      </c>
      <c r="AP72" s="261" t="str">
        <f t="shared" si="12"/>
        <v>&lt;/span&gt; &lt;/a&gt;</v>
      </c>
      <c r="AQ72" s="258" t="str">
        <f t="shared" si="13"/>
        <v>&lt;br&gt;</v>
      </c>
    </row>
    <row r="73" spans="1:43">
      <c r="A73" s="257">
        <f>LEN(scriv!B71)-LEN(SUBSTITUTE(scriv!B71,".",""))</f>
        <v>2</v>
      </c>
      <c r="B73" s="258">
        <f t="shared" si="18"/>
        <v>67</v>
      </c>
      <c r="C73" s="257" t="str">
        <f>scriv!D71</f>
        <v>classes</v>
      </c>
      <c r="D73" s="257" t="str">
        <f t="shared" si="14"/>
        <v>classes</v>
      </c>
      <c r="E73" s="257" t="str">
        <f t="shared" si="15"/>
        <v/>
      </c>
      <c r="F73" s="257" t="str">
        <f t="shared" si="16"/>
        <v/>
      </c>
      <c r="G73" s="259" t="s">
        <v>388</v>
      </c>
      <c r="H73"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3" s="257" t="str">
        <f>IF(scriv!W71&lt;&gt;"",scriv!W71,"")</f>
        <v/>
      </c>
      <c r="J73" s="257" t="str">
        <f t="shared" si="20"/>
        <v/>
      </c>
      <c r="K73" s="257" t="str">
        <f>"unoInfo="&amp;scriv!AL71</f>
        <v>unoInfo=classes</v>
      </c>
      <c r="L73" s="263"/>
      <c r="W73" s="257" t="str">
        <f>IF(scriv!X71&lt;&gt;"",scriv!X71,"")</f>
        <v/>
      </c>
      <c r="AA7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es"    class="slide"&gt;  &lt;span style="color:black; font-size:10px"&gt;classes&lt;/span&gt; &lt;/a&gt;&lt;br&gt;</v>
      </c>
      <c r="AB73" s="260"/>
      <c r="AC73" s="260"/>
      <c r="AD73" s="260"/>
      <c r="AE73" s="261"/>
      <c r="AF73" s="262"/>
      <c r="AG73" s="262"/>
      <c r="AH73" s="262" t="str">
        <f t="shared" si="21"/>
        <v>slide67</v>
      </c>
      <c r="AI73" s="262" t="str">
        <f t="shared" si="22"/>
        <v xml:space="preserve"> id="slide67" </v>
      </c>
      <c r="AJ73" s="262" t="s">
        <v>192</v>
      </c>
      <c r="AK73"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asses</v>
      </c>
      <c r="AL73" s="261"/>
      <c r="AM73" s="261" t="s">
        <v>197</v>
      </c>
      <c r="AN73" s="261" t="s">
        <v>193</v>
      </c>
      <c r="AO73" s="261" t="s">
        <v>194</v>
      </c>
      <c r="AP73" s="261" t="str">
        <f t="shared" si="12"/>
        <v>&lt;/span&gt; &lt;/a&gt;</v>
      </c>
      <c r="AQ73" s="258" t="str">
        <f t="shared" si="13"/>
        <v>&lt;br&gt;</v>
      </c>
    </row>
    <row r="74" spans="1:43">
      <c r="A74" s="257">
        <f>LEN(scriv!B72)-LEN(SUBSTITUTE(scriv!B72,".",""))</f>
        <v>2</v>
      </c>
      <c r="B74" s="258">
        <f t="shared" si="18"/>
        <v>68</v>
      </c>
      <c r="C74" s="257" t="str">
        <f>scriv!D72</f>
        <v>unoFrom</v>
      </c>
      <c r="D74" s="257" t="str">
        <f t="shared" si="14"/>
        <v>unoFrom</v>
      </c>
      <c r="E74" s="257" t="str">
        <f t="shared" si="15"/>
        <v/>
      </c>
      <c r="F74" s="257" t="str">
        <f t="shared" si="16"/>
        <v/>
      </c>
      <c r="G74" s="259" t="s">
        <v>388</v>
      </c>
      <c r="H74"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4" s="257" t="str">
        <f>IF(scriv!W72&lt;&gt;"",scriv!W72,"")</f>
        <v/>
      </c>
      <c r="J74" s="257" t="str">
        <f t="shared" si="20"/>
        <v/>
      </c>
      <c r="K74" s="257" t="str">
        <f>"unoInfo="&amp;scriv!AL72</f>
        <v>unoInfo=unoFrom</v>
      </c>
      <c r="L74" s="263"/>
      <c r="W74" s="257" t="str">
        <f>IF(scriv!X72&lt;&gt;"",scriv!X72,"")</f>
        <v/>
      </c>
      <c r="AA7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From"    class="slide"&gt;  &lt;span style="color:black; font-size:10px"&gt;unoFrom&lt;/span&gt; &lt;/a&gt;&lt;br&gt;</v>
      </c>
      <c r="AB74" s="260"/>
      <c r="AC74" s="260"/>
      <c r="AD74" s="260"/>
      <c r="AE74" s="261"/>
      <c r="AF74" s="262"/>
      <c r="AG74" s="262"/>
      <c r="AH74" s="262" t="str">
        <f t="shared" si="21"/>
        <v>slide68</v>
      </c>
      <c r="AI74" s="262" t="str">
        <f t="shared" si="22"/>
        <v xml:space="preserve"> id="slide68" </v>
      </c>
      <c r="AJ74" s="262" t="s">
        <v>192</v>
      </c>
      <c r="AK74"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From</v>
      </c>
      <c r="AL74" s="261"/>
      <c r="AM74" s="261" t="s">
        <v>197</v>
      </c>
      <c r="AN74" s="261" t="s">
        <v>193</v>
      </c>
      <c r="AO74" s="261" t="s">
        <v>194</v>
      </c>
      <c r="AP74" s="261" t="str">
        <f t="shared" si="12"/>
        <v>&lt;/span&gt; &lt;/a&gt;</v>
      </c>
      <c r="AQ74" s="258" t="str">
        <f t="shared" si="13"/>
        <v>&lt;br&gt;</v>
      </c>
    </row>
    <row r="75" spans="1:43">
      <c r="A75" s="257">
        <f>LEN(scriv!B73)-LEN(SUBSTITUTE(scriv!B73,".",""))</f>
        <v>2</v>
      </c>
      <c r="B75" s="258">
        <f t="shared" si="18"/>
        <v>69</v>
      </c>
      <c r="C75" s="257" t="str">
        <f>scriv!D73</f>
        <v>unoTo</v>
      </c>
      <c r="D75" s="257" t="str">
        <f t="shared" si="14"/>
        <v>unoTo</v>
      </c>
      <c r="E75" s="257" t="str">
        <f t="shared" si="15"/>
        <v/>
      </c>
      <c r="F75" s="257" t="str">
        <f t="shared" si="16"/>
        <v/>
      </c>
      <c r="G75" s="259" t="s">
        <v>388</v>
      </c>
      <c r="H75"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5" s="257" t="str">
        <f>IF(scriv!W73&lt;&gt;"",scriv!W73,"")</f>
        <v/>
      </c>
      <c r="J75" s="257" t="str">
        <f t="shared" si="20"/>
        <v/>
      </c>
      <c r="K75" s="257" t="str">
        <f>"unoInfo="&amp;scriv!AL73</f>
        <v>unoInfo=unoTo</v>
      </c>
      <c r="L75" s="263"/>
      <c r="W75" s="257" t="str">
        <f>IF(scriv!X73&lt;&gt;"",scriv!X73,"")</f>
        <v/>
      </c>
      <c r="AA7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To"    class="slide"&gt;  &lt;span style="color:black; font-size:10px"&gt;unoTo&lt;/span&gt; &lt;/a&gt;&lt;br&gt;</v>
      </c>
      <c r="AB75" s="260"/>
      <c r="AC75" s="260"/>
      <c r="AD75" s="260"/>
      <c r="AE75" s="261"/>
      <c r="AF75" s="262"/>
      <c r="AG75" s="262"/>
      <c r="AH75" s="262" t="str">
        <f t="shared" si="21"/>
        <v>slide69</v>
      </c>
      <c r="AI75" s="262" t="str">
        <f t="shared" si="22"/>
        <v xml:space="preserve"> id="slide69" </v>
      </c>
      <c r="AJ75" s="262" t="s">
        <v>192</v>
      </c>
      <c r="AK75"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noTo</v>
      </c>
      <c r="AL75" s="261"/>
      <c r="AM75" s="261" t="s">
        <v>197</v>
      </c>
      <c r="AN75" s="261" t="s">
        <v>193</v>
      </c>
      <c r="AO75" s="261" t="s">
        <v>194</v>
      </c>
      <c r="AP75" s="261" t="str">
        <f t="shared" si="12"/>
        <v>&lt;/span&gt; &lt;/a&gt;</v>
      </c>
      <c r="AQ75" s="258" t="str">
        <f t="shared" si="13"/>
        <v>&lt;br&gt;</v>
      </c>
    </row>
    <row r="76" spans="1:43">
      <c r="A76" s="257">
        <f>LEN(scriv!B74)-LEN(SUBSTITUTE(scriv!B74,".",""))</f>
        <v>2</v>
      </c>
      <c r="B76" s="258">
        <f t="shared" si="18"/>
        <v>70</v>
      </c>
      <c r="C76" s="257" t="str">
        <f>scriv!D74</f>
        <v>param1</v>
      </c>
      <c r="D76" s="257" t="str">
        <f t="shared" si="14"/>
        <v>param1</v>
      </c>
      <c r="E76" s="257" t="str">
        <f t="shared" si="15"/>
        <v/>
      </c>
      <c r="F76" s="257" t="str">
        <f t="shared" si="16"/>
        <v/>
      </c>
      <c r="G76" s="259" t="s">
        <v>388</v>
      </c>
      <c r="H76" s="284"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6" s="257" t="str">
        <f>IF(scriv!W74&lt;&gt;"",scriv!W74,"")</f>
        <v/>
      </c>
      <c r="J76" s="257" t="str">
        <f t="shared" si="20"/>
        <v/>
      </c>
      <c r="K76" s="257" t="str">
        <f>"unoInfo="&amp;scriv!AL74</f>
        <v>unoInfo=param1</v>
      </c>
      <c r="L76" s="285"/>
      <c r="W76" s="257" t="str">
        <f>IF(scriv!X74&lt;&gt;"",scriv!X74,"")</f>
        <v/>
      </c>
      <c r="AA7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1"    class="slide"&gt;  &lt;span style="color:black; font-size:10px"&gt;param1&lt;/span&gt; &lt;/a&gt;&lt;br&gt;</v>
      </c>
      <c r="AB76" s="286"/>
      <c r="AC76" s="286"/>
      <c r="AD76" s="286"/>
      <c r="AF76" s="287"/>
      <c r="AG76" s="287"/>
      <c r="AH76" s="287" t="str">
        <f t="shared" si="21"/>
        <v>slide70</v>
      </c>
      <c r="AI76" s="287" t="str">
        <f t="shared" si="22"/>
        <v xml:space="preserve"> id="slide70" </v>
      </c>
      <c r="AJ76" s="287" t="s">
        <v>192</v>
      </c>
      <c r="AK76"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1</v>
      </c>
      <c r="AM76" s="257" t="s">
        <v>197</v>
      </c>
      <c r="AN76" s="257" t="s">
        <v>193</v>
      </c>
      <c r="AO76" s="257" t="s">
        <v>194</v>
      </c>
      <c r="AP76" s="257" t="str">
        <f t="shared" si="12"/>
        <v>&lt;/span&gt; &lt;/a&gt;</v>
      </c>
      <c r="AQ76" s="258" t="str">
        <f t="shared" si="13"/>
        <v>&lt;br&gt;</v>
      </c>
    </row>
    <row r="77" spans="1:43">
      <c r="A77" s="257">
        <f>LEN(scriv!B75)-LEN(SUBSTITUTE(scriv!B75,".",""))</f>
        <v>2</v>
      </c>
      <c r="B77" s="258">
        <f t="shared" si="18"/>
        <v>71</v>
      </c>
      <c r="C77" s="257" t="str">
        <f>scriv!D75</f>
        <v>param2</v>
      </c>
      <c r="D77" s="257" t="str">
        <f t="shared" si="14"/>
        <v>param2</v>
      </c>
      <c r="E77" s="257" t="str">
        <f t="shared" si="15"/>
        <v/>
      </c>
      <c r="F77" s="257" t="str">
        <f t="shared" si="16"/>
        <v/>
      </c>
      <c r="G77" s="259" t="s">
        <v>388</v>
      </c>
      <c r="H77"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7" s="257" t="str">
        <f>IF(scriv!W75&lt;&gt;"",scriv!W75,"")</f>
        <v/>
      </c>
      <c r="J77" s="257" t="str">
        <f t="shared" si="20"/>
        <v/>
      </c>
      <c r="K77" s="257" t="str">
        <f>"unoInfo="&amp;scriv!AL75</f>
        <v>unoInfo=param2</v>
      </c>
      <c r="L77" s="263"/>
      <c r="W77" s="257" t="str">
        <f>IF(scriv!X75&lt;&gt;"",scriv!X75,"")</f>
        <v/>
      </c>
      <c r="AA7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2"    class="slide"&gt;  &lt;span style="color:black; font-size:10px"&gt;param2&lt;/span&gt; &lt;/a&gt;&lt;br&gt;</v>
      </c>
      <c r="AB77" s="260"/>
      <c r="AC77" s="260"/>
      <c r="AD77" s="260"/>
      <c r="AE77" s="261"/>
      <c r="AF77" s="262"/>
      <c r="AG77" s="262"/>
      <c r="AH77" s="262" t="str">
        <f t="shared" si="21"/>
        <v>slide71</v>
      </c>
      <c r="AI77" s="262" t="str">
        <f t="shared" si="22"/>
        <v xml:space="preserve"> id="slide71" </v>
      </c>
      <c r="AJ77" s="262" t="s">
        <v>192</v>
      </c>
      <c r="AK77"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2</v>
      </c>
      <c r="AL77" s="261"/>
      <c r="AM77" s="261" t="s">
        <v>197</v>
      </c>
      <c r="AN77" s="261" t="s">
        <v>193</v>
      </c>
      <c r="AO77" s="261" t="s">
        <v>194</v>
      </c>
      <c r="AP77" s="261" t="str">
        <f t="shared" si="12"/>
        <v>&lt;/span&gt; &lt;/a&gt;</v>
      </c>
      <c r="AQ77" s="258" t="str">
        <f t="shared" si="13"/>
        <v>&lt;br&gt;</v>
      </c>
    </row>
    <row r="78" spans="1:43">
      <c r="A78" s="257">
        <f>LEN(scriv!B76)-LEN(SUBSTITUTE(scriv!B76,".",""))</f>
        <v>2</v>
      </c>
      <c r="B78" s="258">
        <f t="shared" si="18"/>
        <v>72</v>
      </c>
      <c r="C78" s="257" t="str">
        <f>scriv!D76</f>
        <v>param3</v>
      </c>
      <c r="D78" s="257" t="str">
        <f t="shared" si="14"/>
        <v>param3</v>
      </c>
      <c r="E78" s="257" t="str">
        <f t="shared" si="15"/>
        <v/>
      </c>
      <c r="F78" s="257" t="str">
        <f t="shared" si="16"/>
        <v/>
      </c>
      <c r="G78" s="259" t="s">
        <v>388</v>
      </c>
      <c r="H78"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8" s="257" t="str">
        <f>IF(scriv!W76&lt;&gt;"",scriv!W76,"")</f>
        <v/>
      </c>
      <c r="J78" s="257" t="str">
        <f t="shared" si="20"/>
        <v/>
      </c>
      <c r="K78" s="257" t="str">
        <f>"unoInfo="&amp;scriv!AL76</f>
        <v>unoInfo=param3</v>
      </c>
      <c r="L78" s="263"/>
      <c r="W78" s="257" t="str">
        <f>IF(scriv!X76&lt;&gt;"",scriv!X76,"")</f>
        <v/>
      </c>
      <c r="AA7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3"    class="slide"&gt;  &lt;span style="color:black; font-size:10px"&gt;param3&lt;/span&gt; &lt;/a&gt;&lt;br&gt;</v>
      </c>
      <c r="AB78" s="260"/>
      <c r="AC78" s="260"/>
      <c r="AD78" s="260"/>
      <c r="AE78" s="261"/>
      <c r="AF78" s="262"/>
      <c r="AG78" s="262"/>
      <c r="AH78" s="262" t="str">
        <f t="shared" si="21"/>
        <v>slide72</v>
      </c>
      <c r="AI78" s="262" t="str">
        <f t="shared" si="22"/>
        <v xml:space="preserve"> id="slide72" </v>
      </c>
      <c r="AJ78" s="262" t="s">
        <v>192</v>
      </c>
      <c r="AK78"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3</v>
      </c>
      <c r="AL78" s="261"/>
      <c r="AM78" s="261" t="s">
        <v>197</v>
      </c>
      <c r="AN78" s="261" t="s">
        <v>193</v>
      </c>
      <c r="AO78" s="261" t="s">
        <v>194</v>
      </c>
      <c r="AP78" s="261" t="str">
        <f t="shared" si="12"/>
        <v>&lt;/span&gt; &lt;/a&gt;</v>
      </c>
      <c r="AQ78" s="258" t="str">
        <f t="shared" si="13"/>
        <v>&lt;br&gt;</v>
      </c>
    </row>
    <row r="79" spans="1:43">
      <c r="A79" s="257">
        <f>LEN(scriv!B77)-LEN(SUBSTITUTE(scriv!B77,".",""))</f>
        <v>2</v>
      </c>
      <c r="B79" s="258">
        <f t="shared" si="18"/>
        <v>73</v>
      </c>
      <c r="C79" s="257" t="str">
        <f>scriv!D77</f>
        <v>param4</v>
      </c>
      <c r="D79" s="257" t="str">
        <f t="shared" si="14"/>
        <v>param4</v>
      </c>
      <c r="E79" s="257" t="str">
        <f t="shared" si="15"/>
        <v/>
      </c>
      <c r="F79" s="257" t="str">
        <f t="shared" si="16"/>
        <v/>
      </c>
      <c r="G79" s="259" t="s">
        <v>388</v>
      </c>
      <c r="H79"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79" s="257" t="str">
        <f>IF(scriv!W77&lt;&gt;"",scriv!W77,"")</f>
        <v/>
      </c>
      <c r="J79" s="257" t="str">
        <f t="shared" si="20"/>
        <v/>
      </c>
      <c r="K79" s="257" t="str">
        <f>"unoInfo="&amp;scriv!AL77</f>
        <v>unoInfo=param4</v>
      </c>
      <c r="L79" s="263"/>
      <c r="W79" s="257" t="str">
        <f>IF(scriv!X77&lt;&gt;"",scriv!X77,"")</f>
        <v/>
      </c>
      <c r="AA7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4"    class="slide"&gt;  &lt;span style="color:black; font-size:10px"&gt;param4&lt;/span&gt; &lt;/a&gt;&lt;br&gt;</v>
      </c>
      <c r="AB79" s="260"/>
      <c r="AC79" s="260"/>
      <c r="AD79" s="260"/>
      <c r="AE79" s="261"/>
      <c r="AF79" s="262"/>
      <c r="AG79" s="262"/>
      <c r="AH79" s="262" t="str">
        <f t="shared" si="21"/>
        <v>slide73</v>
      </c>
      <c r="AI79" s="262" t="str">
        <f t="shared" si="22"/>
        <v xml:space="preserve"> id="slide73" </v>
      </c>
      <c r="AJ79" s="262" t="s">
        <v>192</v>
      </c>
      <c r="AK79"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param4</v>
      </c>
      <c r="AL79" s="261"/>
      <c r="AM79" s="261" t="s">
        <v>197</v>
      </c>
      <c r="AN79" s="261" t="s">
        <v>193</v>
      </c>
      <c r="AO79" s="261" t="s">
        <v>194</v>
      </c>
      <c r="AP79" s="261" t="str">
        <f t="shared" si="12"/>
        <v>&lt;/span&gt; &lt;/a&gt;</v>
      </c>
      <c r="AQ79" s="258" t="str">
        <f t="shared" si="13"/>
        <v>&lt;br&gt;</v>
      </c>
    </row>
    <row r="80" spans="1:43">
      <c r="A80" s="257">
        <f>LEN(scriv!B78)-LEN(SUBSTITUTE(scriv!B78,".",""))</f>
        <v>2</v>
      </c>
      <c r="B80" s="258">
        <f t="shared" si="18"/>
        <v>74</v>
      </c>
      <c r="C80" s="257" t="str">
        <f>scriv!D78</f>
        <v>shortDescription</v>
      </c>
      <c r="D80" s="257" t="str">
        <f t="shared" si="14"/>
        <v>shortDescription</v>
      </c>
      <c r="E80" s="257" t="str">
        <f t="shared" si="15"/>
        <v/>
      </c>
      <c r="F80" s="257" t="str">
        <f t="shared" si="16"/>
        <v/>
      </c>
      <c r="G80" s="259" t="s">
        <v>388</v>
      </c>
      <c r="H80" s="272" t="str">
        <f t="shared" si="19"/>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0" s="257" t="str">
        <f>IF(scriv!W78&lt;&gt;"",scriv!W78,"")</f>
        <v/>
      </c>
      <c r="J80" s="257" t="str">
        <f t="shared" si="20"/>
        <v/>
      </c>
      <c r="K80" s="257" t="str">
        <f>"unoInfo="&amp;scriv!AL78</f>
        <v>unoInfo=shortDescription</v>
      </c>
      <c r="L80" s="263"/>
      <c r="W80" s="257" t="str">
        <f>IF(scriv!X78&lt;&gt;"",scriv!X78,"")</f>
        <v/>
      </c>
      <c r="AA8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hortDescription"    class="slide"&gt;  &lt;span style="color:black; font-size:10px"&gt;shortDescription&lt;/span&gt; &lt;/a&gt;&lt;br&gt;</v>
      </c>
      <c r="AB80" s="260"/>
      <c r="AC80" s="260"/>
      <c r="AD80" s="260"/>
      <c r="AE80" s="261"/>
      <c r="AF80" s="262"/>
      <c r="AG80" s="262"/>
      <c r="AH80" s="262" t="str">
        <f t="shared" si="21"/>
        <v>slide74</v>
      </c>
      <c r="AI80" s="262" t="str">
        <f t="shared" si="22"/>
        <v xml:space="preserve"> id="slide74" </v>
      </c>
      <c r="AJ80" s="262" t="s">
        <v>192</v>
      </c>
      <c r="AK80" s="257" t="str">
        <f t="shared" si="23"/>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hortDescription</v>
      </c>
      <c r="AL80" s="261"/>
      <c r="AM80" s="261" t="s">
        <v>197</v>
      </c>
      <c r="AN80" s="261" t="s">
        <v>193</v>
      </c>
      <c r="AO80" s="261" t="s">
        <v>194</v>
      </c>
      <c r="AP80" s="261" t="str">
        <f t="shared" si="12"/>
        <v>&lt;/span&gt; &lt;/a&gt;</v>
      </c>
      <c r="AQ80" s="258" t="str">
        <f t="shared" si="13"/>
        <v>&lt;br&gt;</v>
      </c>
    </row>
    <row r="81" spans="1:43">
      <c r="A81" s="257">
        <f>LEN(scriv!B79)-LEN(SUBSTITUTE(scriv!B79,".",""))</f>
        <v>2</v>
      </c>
      <c r="B81" s="258">
        <f t="shared" si="18"/>
        <v>75</v>
      </c>
      <c r="C81" s="257" t="str">
        <f>scriv!D79</f>
        <v>longDescription</v>
      </c>
      <c r="D81" s="257" t="str">
        <f t="shared" si="14"/>
        <v>longDescription</v>
      </c>
      <c r="E81" s="257" t="str">
        <f t="shared" si="15"/>
        <v/>
      </c>
      <c r="F81" s="257" t="str">
        <f t="shared" si="16"/>
        <v/>
      </c>
      <c r="G81" s="259" t="s">
        <v>388</v>
      </c>
      <c r="H81" s="272" t="str">
        <f t="shared" ref="H81:H100" si="24">H80&amp;IF(I80&lt;&gt;"","&amp;"&amp;I80,"")</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1" s="257" t="str">
        <f>IF(scriv!W79&lt;&gt;"",scriv!W79,"")</f>
        <v/>
      </c>
      <c r="J81" s="257" t="str">
        <f t="shared" ref="J81:J100" si="25">IF(I82&lt;&gt;"",
SUBSTITUTE(SUBSTITUTE(SUBSTITUTE(SUBSTITUTE(SUBSTITUTE(SUBSTITUTE(SUBSTITUTE(SUBSTITUTE(I82,"open","@@@"),"close","###"),"openall","$$$"),"closeall","%%%"),"@@@","close"),"###","open"),"$$$","closeall"),"%%%","openall"),"")</f>
        <v/>
      </c>
      <c r="K81" s="257" t="str">
        <f>"unoInfo="&amp;scriv!AL79</f>
        <v>unoInfo=longDescription</v>
      </c>
      <c r="L81" s="263"/>
      <c r="W81" s="257" t="str">
        <f>IF(scriv!X79&lt;&gt;"",scriv!X79,"")</f>
        <v/>
      </c>
      <c r="AA8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ngDescription"    class="slide"&gt;  &lt;span style="color:black; font-size:10px"&gt;longDescription&lt;/span&gt; &lt;/a&gt;&lt;br&gt;</v>
      </c>
      <c r="AB81" s="260"/>
      <c r="AC81" s="260"/>
      <c r="AD81" s="260"/>
      <c r="AE81" s="261"/>
      <c r="AF81" s="262"/>
      <c r="AG81" s="262"/>
      <c r="AH81" s="262" t="str">
        <f t="shared" ref="AH81:AH100" si="26">$AH$2&amp;B81</f>
        <v>slide75</v>
      </c>
      <c r="AI81" s="262" t="str">
        <f t="shared" ref="AI81:AI100" si="27">" id="""&amp;AH81&amp;""" "</f>
        <v xml:space="preserve"> id="slide75" </v>
      </c>
      <c r="AJ81" s="262" t="s">
        <v>192</v>
      </c>
      <c r="AK81" s="257" t="str">
        <f t="shared" ref="AK81:AK100" si="28">G81&amp;H81&amp;
IF(I81&lt;&gt;"","&amp;"&amp;I81,"")&amp;
IF(J81&lt;&gt;"","&amp;"&amp;J81,"")&amp;
IF(K81&lt;&gt;"","&amp;"&amp;K81,"")&amp;
IF(L81&lt;&gt;"","&amp;"&amp;L81,"")&amp;
IF(M81&lt;&gt;"","&amp;"&amp;M81,"")&amp;
IF(N81&lt;&gt;"","&amp;"&amp;N81,"")&amp;
IF(O81&lt;&gt;"","&amp;"&amp;O81,"")&amp;
IF(P81&lt;&gt;"","&amp;"&amp;P81,"")&amp;
IF(Q81&lt;&gt;"","&amp;"&amp;Q81,"")&amp;
IF(R81&lt;&gt;"","&amp;"&amp;R81,"")&amp;
IF(S81&lt;&gt;"","&amp;"&amp;S81,"")&amp;
IF(T81&lt;&gt;"","&amp;"&amp;T81,"")&amp;
IF(U81&lt;&gt;"","&amp;"&amp;U81,"")&amp;
IF(V81&lt;&gt;"","&amp;"&amp;V81,"")&amp;
IF(W81&lt;&gt;"","&amp;"&amp;W81,"")&amp;
IF(X81&lt;&gt;"","&amp;unoInfo="&amp;X81,"")&amp;
IF(Y81&lt;&gt;"","&amp;fileInfo="&amp;Y81,"")&amp;
IF(Z81&lt;&gt;"","&amp;formInfo="&amp;Z81,"")</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ngDescription</v>
      </c>
      <c r="AL81" s="261"/>
      <c r="AM81" s="261" t="s">
        <v>197</v>
      </c>
      <c r="AN81" s="261" t="s">
        <v>193</v>
      </c>
      <c r="AO81" s="261" t="s">
        <v>194</v>
      </c>
      <c r="AP81" s="261" t="str">
        <f t="shared" si="12"/>
        <v>&lt;/span&gt; &lt;/a&gt;</v>
      </c>
      <c r="AQ81" s="258" t="str">
        <f t="shared" si="13"/>
        <v>&lt;br&gt;</v>
      </c>
    </row>
    <row r="82" spans="1:43">
      <c r="A82" s="257">
        <f>LEN(scriv!B80)-LEN(SUBSTITUTE(scriv!B80,".",""))</f>
        <v>2</v>
      </c>
      <c r="B82" s="258">
        <f t="shared" si="18"/>
        <v>76</v>
      </c>
      <c r="C82" s="257" t="str">
        <f>scriv!D80</f>
        <v>hoverAction</v>
      </c>
      <c r="D82" s="257" t="str">
        <f t="shared" si="14"/>
        <v>hoverAction</v>
      </c>
      <c r="E82" s="257" t="str">
        <f t="shared" si="15"/>
        <v/>
      </c>
      <c r="F82" s="257" t="str">
        <f t="shared" si="16"/>
        <v/>
      </c>
      <c r="G82" s="259" t="s">
        <v>388</v>
      </c>
      <c r="H82"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2" s="257" t="str">
        <f>IF(scriv!W80&lt;&gt;"",scriv!W80,"")</f>
        <v/>
      </c>
      <c r="J82" s="257" t="str">
        <f t="shared" si="25"/>
        <v/>
      </c>
      <c r="K82" s="257" t="str">
        <f>"unoInfo="&amp;scriv!AL80</f>
        <v>unoInfo=hoverAction</v>
      </c>
      <c r="L82" s="263"/>
      <c r="W82" s="257" t="str">
        <f>IF(scriv!X80&lt;&gt;"",scriv!X80,"")</f>
        <v/>
      </c>
      <c r="AA8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Action"    class="slide"&gt;  &lt;span style="color:black; font-size:10px"&gt;hoverAction&lt;/span&gt; &lt;/a&gt;&lt;br&gt;</v>
      </c>
      <c r="AB82" s="260"/>
      <c r="AC82" s="260"/>
      <c r="AD82" s="260"/>
      <c r="AE82" s="261"/>
      <c r="AF82" s="262"/>
      <c r="AG82" s="262"/>
      <c r="AH82" s="262" t="str">
        <f t="shared" si="26"/>
        <v>slide76</v>
      </c>
      <c r="AI82" s="262" t="str">
        <f t="shared" si="27"/>
        <v xml:space="preserve"> id="slide76" </v>
      </c>
      <c r="AJ82" s="262" t="s">
        <v>192</v>
      </c>
      <c r="AK82"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Action</v>
      </c>
      <c r="AL82" s="261"/>
      <c r="AM82" s="261" t="s">
        <v>197</v>
      </c>
      <c r="AN82" s="261" t="s">
        <v>193</v>
      </c>
      <c r="AO82" s="261" t="s">
        <v>194</v>
      </c>
      <c r="AP82" s="261" t="str">
        <f t="shared" si="12"/>
        <v>&lt;/span&gt; &lt;/a&gt;</v>
      </c>
      <c r="AQ82" s="258" t="str">
        <f t="shared" si="13"/>
        <v>&lt;br&gt;</v>
      </c>
    </row>
    <row r="83" spans="1:43">
      <c r="A83" s="257">
        <f>LEN(scriv!B81)-LEN(SUBSTITUTE(scriv!B81,".",""))</f>
        <v>2</v>
      </c>
      <c r="B83" s="258">
        <f t="shared" si="18"/>
        <v>77</v>
      </c>
      <c r="C83" s="257" t="str">
        <f>scriv!D81</f>
        <v>hoverFunction</v>
      </c>
      <c r="D83" s="257" t="str">
        <f t="shared" si="14"/>
        <v>hoverFunction</v>
      </c>
      <c r="E83" s="257" t="str">
        <f t="shared" si="15"/>
        <v/>
      </c>
      <c r="F83" s="257" t="str">
        <f t="shared" si="16"/>
        <v/>
      </c>
      <c r="G83" s="259" t="s">
        <v>388</v>
      </c>
      <c r="H83"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3" s="257" t="str">
        <f>IF(scriv!W81&lt;&gt;"",scriv!W81,"")</f>
        <v/>
      </c>
      <c r="J83" s="257" t="str">
        <f t="shared" si="25"/>
        <v/>
      </c>
      <c r="K83" s="257" t="str">
        <f>"unoInfo="&amp;scriv!AL81</f>
        <v>unoInfo=hoverFunction</v>
      </c>
      <c r="L83" s="263"/>
      <c r="W83" s="257" t="str">
        <f>IF(scriv!X81&lt;&gt;"",scriv!X81,"")</f>
        <v/>
      </c>
      <c r="AA8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Function"    class="slide"&gt;  &lt;span style="color:black; font-size:10px"&gt;hoverFunction&lt;/span&gt; &lt;/a&gt;&lt;br&gt;</v>
      </c>
      <c r="AB83" s="260"/>
      <c r="AC83" s="260"/>
      <c r="AD83" s="260"/>
      <c r="AE83" s="261"/>
      <c r="AF83" s="262"/>
      <c r="AG83" s="262"/>
      <c r="AH83" s="262" t="str">
        <f t="shared" si="26"/>
        <v>slide77</v>
      </c>
      <c r="AI83" s="262" t="str">
        <f t="shared" si="27"/>
        <v xml:space="preserve"> id="slide77" </v>
      </c>
      <c r="AJ83" s="262" t="s">
        <v>192</v>
      </c>
      <c r="AK83"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hoverFunction</v>
      </c>
      <c r="AL83" s="261"/>
      <c r="AM83" s="261" t="s">
        <v>197</v>
      </c>
      <c r="AN83" s="261" t="s">
        <v>193</v>
      </c>
      <c r="AO83" s="261" t="s">
        <v>194</v>
      </c>
      <c r="AP83" s="261" t="str">
        <f t="shared" si="12"/>
        <v>&lt;/span&gt; &lt;/a&gt;</v>
      </c>
      <c r="AQ83" s="258" t="str">
        <f t="shared" si="13"/>
        <v>&lt;br&gt;</v>
      </c>
    </row>
    <row r="84" spans="1:43">
      <c r="A84" s="257">
        <f>LEN(scriv!B82)-LEN(SUBSTITUTE(scriv!B82,".",""))</f>
        <v>2</v>
      </c>
      <c r="B84" s="258">
        <f t="shared" si="18"/>
        <v>78</v>
      </c>
      <c r="C84" s="257" t="str">
        <f>scriv!D82</f>
        <v>clickAction</v>
      </c>
      <c r="D84" s="257" t="str">
        <f t="shared" si="14"/>
        <v>clickAction</v>
      </c>
      <c r="E84" s="257" t="str">
        <f t="shared" si="15"/>
        <v/>
      </c>
      <c r="F84" s="257" t="str">
        <f t="shared" si="16"/>
        <v/>
      </c>
      <c r="G84" s="259" t="s">
        <v>388</v>
      </c>
      <c r="H84"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4" s="257" t="str">
        <f>IF(scriv!W82&lt;&gt;"",scriv!W82,"")</f>
        <v/>
      </c>
      <c r="J84" s="257" t="str">
        <f t="shared" si="25"/>
        <v/>
      </c>
      <c r="K84" s="257" t="str">
        <f>"unoInfo="&amp;scriv!AL82</f>
        <v>unoInfo=clickAction</v>
      </c>
      <c r="L84" s="263"/>
      <c r="W84" s="257" t="str">
        <f>IF(scriv!X82&lt;&gt;"",scriv!X82,"")</f>
        <v/>
      </c>
      <c r="AA8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Action"    class="slide"&gt;  &lt;span style="color:black; font-size:10px"&gt;clickAction&lt;/span&gt; &lt;/a&gt;&lt;br&gt;</v>
      </c>
      <c r="AB84" s="260"/>
      <c r="AC84" s="260"/>
      <c r="AD84" s="260"/>
      <c r="AE84" s="261"/>
      <c r="AF84" s="262"/>
      <c r="AG84" s="262"/>
      <c r="AH84" s="262" t="str">
        <f t="shared" si="26"/>
        <v>slide78</v>
      </c>
      <c r="AI84" s="262" t="str">
        <f t="shared" si="27"/>
        <v xml:space="preserve"> id="slide78" </v>
      </c>
      <c r="AJ84" s="262" t="s">
        <v>192</v>
      </c>
      <c r="AK84"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Action</v>
      </c>
      <c r="AL84" s="261"/>
      <c r="AM84" s="261" t="s">
        <v>197</v>
      </c>
      <c r="AN84" s="261" t="s">
        <v>193</v>
      </c>
      <c r="AO84" s="261" t="s">
        <v>194</v>
      </c>
      <c r="AP84" s="261" t="str">
        <f t="shared" si="12"/>
        <v>&lt;/span&gt; &lt;/a&gt;</v>
      </c>
      <c r="AQ84" s="258" t="str">
        <f t="shared" si="13"/>
        <v>&lt;br&gt;</v>
      </c>
    </row>
    <row r="85" spans="1:43">
      <c r="A85" s="257">
        <f>LEN(scriv!B83)-LEN(SUBSTITUTE(scriv!B83,".",""))</f>
        <v>2</v>
      </c>
      <c r="B85" s="258">
        <f t="shared" si="18"/>
        <v>79</v>
      </c>
      <c r="C85" s="257" t="str">
        <f>scriv!D83</f>
        <v>clickFunction</v>
      </c>
      <c r="D85" s="257" t="str">
        <f t="shared" si="14"/>
        <v>clickFunction</v>
      </c>
      <c r="E85" s="257" t="str">
        <f t="shared" si="15"/>
        <v/>
      </c>
      <c r="F85" s="257" t="str">
        <f t="shared" si="16"/>
        <v/>
      </c>
      <c r="G85" s="259" t="s">
        <v>388</v>
      </c>
      <c r="H85"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5" s="257" t="str">
        <f>IF(scriv!W83&lt;&gt;"",scriv!W83,"")</f>
        <v/>
      </c>
      <c r="J85" s="257" t="str">
        <f t="shared" si="25"/>
        <v/>
      </c>
      <c r="K85" s="257" t="str">
        <f>"unoInfo="&amp;scriv!AL83</f>
        <v>unoInfo=clickFunction</v>
      </c>
      <c r="L85" s="263"/>
      <c r="W85" s="257" t="str">
        <f>IF(scriv!X83&lt;&gt;"",scriv!X83,"")</f>
        <v/>
      </c>
      <c r="AA8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Function"    class="slide"&gt;  &lt;span style="color:black; font-size:10px"&gt;clickFunction&lt;/span&gt; &lt;/a&gt;&lt;br&gt;</v>
      </c>
      <c r="AB85" s="260"/>
      <c r="AC85" s="260"/>
      <c r="AD85" s="260"/>
      <c r="AE85" s="261"/>
      <c r="AF85" s="262"/>
      <c r="AG85" s="262"/>
      <c r="AH85" s="262" t="str">
        <f t="shared" si="26"/>
        <v>slide79</v>
      </c>
      <c r="AI85" s="262" t="str">
        <f t="shared" si="27"/>
        <v xml:space="preserve"> id="slide79" </v>
      </c>
      <c r="AJ85" s="262" t="s">
        <v>192</v>
      </c>
      <c r="AK85"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ickFunction</v>
      </c>
      <c r="AL85" s="261"/>
      <c r="AM85" s="261" t="s">
        <v>197</v>
      </c>
      <c r="AN85" s="261" t="s">
        <v>193</v>
      </c>
      <c r="AO85" s="261" t="s">
        <v>194</v>
      </c>
      <c r="AP85" s="261" t="str">
        <f t="shared" si="12"/>
        <v>&lt;/span&gt; &lt;/a&gt;</v>
      </c>
      <c r="AQ85" s="258" t="str">
        <f t="shared" si="13"/>
        <v>&lt;br&gt;</v>
      </c>
    </row>
    <row r="86" spans="1:43">
      <c r="A86" s="257">
        <f>LEN(scriv!B84)-LEN(SUBSTITUTE(scriv!B84,".",""))</f>
        <v>2</v>
      </c>
      <c r="B86" s="258">
        <f t="shared" si="18"/>
        <v>80</v>
      </c>
      <c r="C86" s="257" t="str">
        <f>scriv!D84</f>
        <v>onDoubleClick</v>
      </c>
      <c r="D86" s="257" t="str">
        <f t="shared" si="14"/>
        <v>onDoubleClick</v>
      </c>
      <c r="E86" s="257" t="str">
        <f t="shared" si="15"/>
        <v/>
      </c>
      <c r="F86" s="257" t="str">
        <f t="shared" si="16"/>
        <v/>
      </c>
      <c r="G86" s="259" t="s">
        <v>388</v>
      </c>
      <c r="H86"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6" s="257" t="str">
        <f>IF(scriv!W84&lt;&gt;"",scriv!W84,"")</f>
        <v/>
      </c>
      <c r="J86" s="257" t="str">
        <f t="shared" si="25"/>
        <v/>
      </c>
      <c r="K86" s="257" t="str">
        <f>"unoInfo="&amp;scriv!AL84</f>
        <v>unoInfo=onDoubleClick</v>
      </c>
      <c r="L86" s="263"/>
      <c r="W86" s="257" t="str">
        <f>IF(scriv!X84&lt;&gt;"",scriv!X84,"")</f>
        <v/>
      </c>
      <c r="AA8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DoubleClick"    class="slide"&gt;  &lt;span style="color:black; font-size:10px"&gt;onDoubleClick&lt;/span&gt; &lt;/a&gt;&lt;br&gt;</v>
      </c>
      <c r="AB86" s="260"/>
      <c r="AC86" s="260"/>
      <c r="AD86" s="260"/>
      <c r="AE86" s="261"/>
      <c r="AF86" s="262"/>
      <c r="AG86" s="262"/>
      <c r="AH86" s="262" t="str">
        <f t="shared" si="26"/>
        <v>slide80</v>
      </c>
      <c r="AI86" s="262" t="str">
        <f t="shared" si="27"/>
        <v xml:space="preserve"> id="slide80" </v>
      </c>
      <c r="AJ86" s="262" t="s">
        <v>192</v>
      </c>
      <c r="AK86"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DoubleClick</v>
      </c>
      <c r="AL86" s="261"/>
      <c r="AM86" s="261" t="s">
        <v>197</v>
      </c>
      <c r="AN86" s="261" t="s">
        <v>193</v>
      </c>
      <c r="AO86" s="261" t="s">
        <v>194</v>
      </c>
      <c r="AP86" s="261" t="str">
        <f t="shared" si="12"/>
        <v>&lt;/span&gt; &lt;/a&gt;</v>
      </c>
      <c r="AQ86" s="258" t="str">
        <f t="shared" si="13"/>
        <v>&lt;br&gt;</v>
      </c>
    </row>
    <row r="87" spans="1:43">
      <c r="A87" s="257">
        <f>LEN(scriv!B85)-LEN(SUBSTITUTE(scriv!B85,".",""))</f>
        <v>2</v>
      </c>
      <c r="B87" s="258">
        <f t="shared" si="18"/>
        <v>81</v>
      </c>
      <c r="C87" s="257" t="str">
        <f>scriv!D85</f>
        <v>url</v>
      </c>
      <c r="D87" s="257" t="str">
        <f t="shared" si="14"/>
        <v>url</v>
      </c>
      <c r="E87" s="257" t="str">
        <f t="shared" si="15"/>
        <v/>
      </c>
      <c r="F87" s="257" t="str">
        <f t="shared" si="16"/>
        <v/>
      </c>
      <c r="G87" s="259" t="s">
        <v>388</v>
      </c>
      <c r="H87"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7" s="257" t="str">
        <f>IF(scriv!W85&lt;&gt;"",scriv!W85,"")</f>
        <v/>
      </c>
      <c r="J87" s="257" t="str">
        <f t="shared" si="25"/>
        <v/>
      </c>
      <c r="K87" s="257" t="str">
        <f>"unoInfo="&amp;scriv!AL85</f>
        <v>unoInfo=url</v>
      </c>
      <c r="L87" s="263"/>
      <c r="W87" s="257" t="str">
        <f>IF(scriv!X85&lt;&gt;"",scriv!X85,"")</f>
        <v/>
      </c>
      <c r="AA8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    class="slide"&gt;  &lt;span style="color:black; font-size:10px"&gt;url&lt;/span&gt; &lt;/a&gt;&lt;br&gt;</v>
      </c>
      <c r="AB87" s="260"/>
      <c r="AC87" s="260"/>
      <c r="AD87" s="260"/>
      <c r="AE87" s="261"/>
      <c r="AF87" s="262"/>
      <c r="AG87" s="262"/>
      <c r="AH87" s="262" t="str">
        <f t="shared" si="26"/>
        <v>slide81</v>
      </c>
      <c r="AI87" s="262" t="str">
        <f t="shared" si="27"/>
        <v xml:space="preserve"> id="slide81" </v>
      </c>
      <c r="AJ87" s="262" t="s">
        <v>192</v>
      </c>
      <c r="AK87"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v>
      </c>
      <c r="AL87" s="261"/>
      <c r="AM87" s="261" t="s">
        <v>197</v>
      </c>
      <c r="AN87" s="261" t="s">
        <v>193</v>
      </c>
      <c r="AO87" s="261" t="s">
        <v>194</v>
      </c>
      <c r="AP87" s="261" t="str">
        <f t="shared" si="12"/>
        <v>&lt;/span&gt; &lt;/a&gt;</v>
      </c>
      <c r="AQ87" s="258" t="str">
        <f t="shared" si="13"/>
        <v>&lt;br&gt;</v>
      </c>
    </row>
    <row r="88" spans="1:43">
      <c r="A88" s="257">
        <f>LEN(scriv!B86)-LEN(SUBSTITUTE(scriv!B86,".",""))</f>
        <v>2</v>
      </c>
      <c r="B88" s="258">
        <f t="shared" si="18"/>
        <v>82</v>
      </c>
      <c r="C88" s="257" t="str">
        <f>scriv!D86</f>
        <v>urlText</v>
      </c>
      <c r="D88" s="257" t="str">
        <f t="shared" si="14"/>
        <v>urlText</v>
      </c>
      <c r="E88" s="257" t="str">
        <f t="shared" si="15"/>
        <v/>
      </c>
      <c r="F88" s="257" t="str">
        <f t="shared" si="16"/>
        <v/>
      </c>
      <c r="G88" s="259" t="s">
        <v>388</v>
      </c>
      <c r="H88"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8" s="257" t="str">
        <f>IF(scriv!W86&lt;&gt;"",scriv!W86,"")</f>
        <v/>
      </c>
      <c r="J88" s="257" t="str">
        <f t="shared" si="25"/>
        <v/>
      </c>
      <c r="K88" s="257" t="str">
        <f>"unoInfo="&amp;scriv!AL86</f>
        <v>unoInfo=urlText</v>
      </c>
      <c r="L88" s="263"/>
      <c r="W88" s="257" t="str">
        <f>IF(scriv!X86&lt;&gt;"",scriv!X86,"")</f>
        <v/>
      </c>
      <c r="AA8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Text"    class="slide"&gt;  &lt;span style="color:black; font-size:10px"&gt;urlText&lt;/span&gt; &lt;/a&gt;&lt;br&gt;</v>
      </c>
      <c r="AB88" s="260"/>
      <c r="AC88" s="260"/>
      <c r="AD88" s="260"/>
      <c r="AE88" s="261"/>
      <c r="AF88" s="262"/>
      <c r="AG88" s="262"/>
      <c r="AH88" s="262" t="str">
        <f t="shared" si="26"/>
        <v>slide82</v>
      </c>
      <c r="AI88" s="262" t="str">
        <f t="shared" si="27"/>
        <v xml:space="preserve"> id="slide82" </v>
      </c>
      <c r="AJ88" s="262" t="s">
        <v>192</v>
      </c>
      <c r="AK88"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urlText</v>
      </c>
      <c r="AL88" s="261"/>
      <c r="AM88" s="261" t="s">
        <v>197</v>
      </c>
      <c r="AN88" s="261" t="s">
        <v>193</v>
      </c>
      <c r="AO88" s="261" t="s">
        <v>194</v>
      </c>
      <c r="AP88" s="261" t="str">
        <f t="shared" si="12"/>
        <v>&lt;/span&gt; &lt;/a&gt;</v>
      </c>
      <c r="AQ88" s="258" t="str">
        <f t="shared" si="13"/>
        <v>&lt;br&gt;</v>
      </c>
    </row>
    <row r="89" spans="1:43">
      <c r="A89" s="257">
        <f>LEN(scriv!B87)-LEN(SUBSTITUTE(scriv!B87,".",""))</f>
        <v>2</v>
      </c>
      <c r="B89" s="258">
        <f t="shared" si="18"/>
        <v>83</v>
      </c>
      <c r="C89" s="257" t="str">
        <f>scriv!D87</f>
        <v>tooltip</v>
      </c>
      <c r="D89" s="257" t="str">
        <f t="shared" si="14"/>
        <v>tooltip</v>
      </c>
      <c r="E89" s="257" t="str">
        <f t="shared" si="15"/>
        <v/>
      </c>
      <c r="F89" s="257" t="str">
        <f t="shared" si="16"/>
        <v/>
      </c>
      <c r="G89" s="259" t="s">
        <v>388</v>
      </c>
      <c r="H89"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89" s="257" t="str">
        <f>IF(scriv!W87&lt;&gt;"",scriv!W87,"")</f>
        <v/>
      </c>
      <c r="J89" s="257" t="str">
        <f t="shared" si="25"/>
        <v/>
      </c>
      <c r="K89" s="257" t="str">
        <f>"unoInfo="&amp;scriv!AL87</f>
        <v>unoInfo=tooltip</v>
      </c>
      <c r="L89" s="263"/>
      <c r="W89" s="257" t="str">
        <f>IF(scriv!X87&lt;&gt;"",scriv!X87,"")</f>
        <v/>
      </c>
      <c r="AA8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    class="slide"&gt;  &lt;span style="color:black; font-size:10px"&gt;tooltip&lt;/span&gt; &lt;/a&gt;&lt;br&gt;</v>
      </c>
      <c r="AB89" s="260"/>
      <c r="AC89" s="260"/>
      <c r="AD89" s="260"/>
      <c r="AE89" s="261"/>
      <c r="AF89" s="262"/>
      <c r="AG89" s="262"/>
      <c r="AH89" s="262" t="str">
        <f t="shared" si="26"/>
        <v>slide83</v>
      </c>
      <c r="AI89" s="262" t="str">
        <f t="shared" si="27"/>
        <v xml:space="preserve"> id="slide83" </v>
      </c>
      <c r="AJ89" s="262" t="s">
        <v>192</v>
      </c>
      <c r="AK89"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ooltip</v>
      </c>
      <c r="AL89" s="261"/>
      <c r="AM89" s="261" t="s">
        <v>197</v>
      </c>
      <c r="AN89" s="261" t="s">
        <v>193</v>
      </c>
      <c r="AO89" s="261" t="s">
        <v>194</v>
      </c>
      <c r="AP89" s="261" t="str">
        <f t="shared" si="12"/>
        <v>&lt;/span&gt; &lt;/a&gt;</v>
      </c>
      <c r="AQ89" s="258" t="str">
        <f t="shared" si="13"/>
        <v>&lt;br&gt;</v>
      </c>
    </row>
    <row r="90" spans="1:43">
      <c r="A90" s="257">
        <f>LEN(scriv!B88)-LEN(SUBSTITUTE(scriv!B88,".",""))</f>
        <v>2</v>
      </c>
      <c r="B90" s="258">
        <f t="shared" si="18"/>
        <v>84</v>
      </c>
      <c r="C90" s="257" t="str">
        <f>scriv!D88</f>
        <v>infoPane</v>
      </c>
      <c r="D90" s="257" t="str">
        <f t="shared" si="14"/>
        <v>infoPane</v>
      </c>
      <c r="E90" s="257" t="str">
        <f t="shared" si="15"/>
        <v/>
      </c>
      <c r="F90" s="257" t="str">
        <f t="shared" si="16"/>
        <v/>
      </c>
      <c r="G90" s="259" t="s">
        <v>388</v>
      </c>
      <c r="H90"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0" s="257" t="str">
        <f>IF(scriv!W88&lt;&gt;"",scriv!W88,"")</f>
        <v/>
      </c>
      <c r="J90" s="257" t="str">
        <f t="shared" si="25"/>
        <v/>
      </c>
      <c r="K90" s="257" t="str">
        <f>"unoInfo="&amp;scriv!AL88</f>
        <v>unoInfo=infoPane</v>
      </c>
      <c r="L90" s="263"/>
      <c r="W90" s="257" t="str">
        <f>IF(scriv!X88&lt;&gt;"",scriv!X88,"")</f>
        <v/>
      </c>
      <c r="AA9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nfoPane"    class="slide"&gt;  &lt;span style="color:black; font-size:10px"&gt;infoPane&lt;/span&gt; &lt;/a&gt;&lt;br&gt;</v>
      </c>
      <c r="AB90" s="260"/>
      <c r="AC90" s="260"/>
      <c r="AD90" s="260"/>
      <c r="AE90" s="261"/>
      <c r="AF90" s="262"/>
      <c r="AG90" s="262"/>
      <c r="AH90" s="262" t="str">
        <f t="shared" si="26"/>
        <v>slide84</v>
      </c>
      <c r="AI90" s="262" t="str">
        <f t="shared" si="27"/>
        <v xml:space="preserve"> id="slide84" </v>
      </c>
      <c r="AJ90" s="262" t="s">
        <v>192</v>
      </c>
      <c r="AK90"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infoPane</v>
      </c>
      <c r="AL90" s="261"/>
      <c r="AM90" s="261" t="s">
        <v>197</v>
      </c>
      <c r="AN90" s="261" t="s">
        <v>193</v>
      </c>
      <c r="AO90" s="261" t="s">
        <v>194</v>
      </c>
      <c r="AP90" s="261" t="str">
        <f t="shared" si="12"/>
        <v>&lt;/span&gt; &lt;/a&gt;</v>
      </c>
      <c r="AQ90" s="258" t="str">
        <f t="shared" si="13"/>
        <v>&lt;br&gt;</v>
      </c>
    </row>
    <row r="91" spans="1:43">
      <c r="A91" s="257">
        <f>LEN(scriv!B89)-LEN(SUBSTITUTE(scriv!B89,".",""))</f>
        <v>2</v>
      </c>
      <c r="B91" s="258">
        <f t="shared" si="18"/>
        <v>85</v>
      </c>
      <c r="C91" s="257" t="str">
        <f>scriv!D89</f>
        <v>onURL</v>
      </c>
      <c r="D91" s="257" t="str">
        <f t="shared" si="14"/>
        <v>onURL</v>
      </c>
      <c r="E91" s="257" t="str">
        <f t="shared" si="15"/>
        <v/>
      </c>
      <c r="F91" s="257" t="str">
        <f t="shared" si="16"/>
        <v/>
      </c>
      <c r="G91" s="259" t="s">
        <v>388</v>
      </c>
      <c r="H91"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1" s="257" t="str">
        <f>IF(scriv!W89&lt;&gt;"",scriv!W89,"")</f>
        <v/>
      </c>
      <c r="J91" s="257" t="str">
        <f t="shared" si="25"/>
        <v/>
      </c>
      <c r="K91" s="257" t="str">
        <f>"unoInfo="&amp;scriv!AL89</f>
        <v>unoInfo=onURL</v>
      </c>
      <c r="L91" s="263"/>
      <c r="W91" s="257" t="str">
        <f>IF(scriv!X89&lt;&gt;"",scriv!X89,"")</f>
        <v/>
      </c>
      <c r="AA9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URL"    class="slide"&gt;  &lt;span style="color:black; font-size:10px"&gt;onURL&lt;/span&gt; &lt;/a&gt;&lt;br&gt;</v>
      </c>
      <c r="AB91" s="260"/>
      <c r="AC91" s="260"/>
      <c r="AD91" s="260"/>
      <c r="AE91" s="261"/>
      <c r="AF91" s="262"/>
      <c r="AG91" s="262"/>
      <c r="AH91" s="262" t="str">
        <f t="shared" si="26"/>
        <v>slide85</v>
      </c>
      <c r="AI91" s="262" t="str">
        <f t="shared" si="27"/>
        <v xml:space="preserve"> id="slide85" </v>
      </c>
      <c r="AJ91" s="262" t="s">
        <v>192</v>
      </c>
      <c r="AK91"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URL</v>
      </c>
      <c r="AL91" s="261"/>
      <c r="AM91" s="261" t="s">
        <v>197</v>
      </c>
      <c r="AN91" s="261" t="s">
        <v>193</v>
      </c>
      <c r="AO91" s="261" t="s">
        <v>194</v>
      </c>
      <c r="AP91" s="261" t="str">
        <f t="shared" si="12"/>
        <v>&lt;/span&gt; &lt;/a&gt;</v>
      </c>
      <c r="AQ91" s="258" t="str">
        <f t="shared" si="13"/>
        <v>&lt;br&gt;</v>
      </c>
    </row>
    <row r="92" spans="1:43">
      <c r="A92" s="257">
        <f>LEN(scriv!B90)-LEN(SUBSTITUTE(scriv!B90,".",""))</f>
        <v>2</v>
      </c>
      <c r="B92" s="258">
        <f t="shared" si="18"/>
        <v>86</v>
      </c>
      <c r="C92" s="257" t="str">
        <f>scriv!D90</f>
        <v>offURL</v>
      </c>
      <c r="D92" s="257" t="str">
        <f t="shared" si="14"/>
        <v>offURL</v>
      </c>
      <c r="E92" s="257" t="str">
        <f t="shared" si="15"/>
        <v/>
      </c>
      <c r="F92" s="257" t="str">
        <f t="shared" si="16"/>
        <v/>
      </c>
      <c r="G92" s="259" t="s">
        <v>388</v>
      </c>
      <c r="H92"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2" s="257" t="str">
        <f>IF(scriv!W90&lt;&gt;"",scriv!W90,"")</f>
        <v/>
      </c>
      <c r="J92" s="257" t="str">
        <f t="shared" si="25"/>
        <v/>
      </c>
      <c r="K92" s="257" t="str">
        <f>"unoInfo="&amp;scriv!AL90</f>
        <v>unoInfo=offURL</v>
      </c>
      <c r="L92" s="263"/>
      <c r="W92" s="257" t="str">
        <f>IF(scriv!X90&lt;&gt;"",scriv!X90,"")</f>
        <v/>
      </c>
      <c r="AA9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URL"    class="slide"&gt;  &lt;span style="color:black; font-size:10px"&gt;offURL&lt;/span&gt; &lt;/a&gt;&lt;br&gt;</v>
      </c>
      <c r="AB92" s="260"/>
      <c r="AC92" s="260"/>
      <c r="AD92" s="260"/>
      <c r="AE92" s="261"/>
      <c r="AF92" s="262"/>
      <c r="AG92" s="262"/>
      <c r="AH92" s="262" t="str">
        <f t="shared" si="26"/>
        <v>slide86</v>
      </c>
      <c r="AI92" s="262" t="str">
        <f t="shared" si="27"/>
        <v xml:space="preserve"> id="slide86" </v>
      </c>
      <c r="AJ92" s="262" t="s">
        <v>192</v>
      </c>
      <c r="AK92"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URL</v>
      </c>
      <c r="AL92" s="261"/>
      <c r="AM92" s="261" t="s">
        <v>197</v>
      </c>
      <c r="AN92" s="261" t="s">
        <v>193</v>
      </c>
      <c r="AO92" s="261" t="s">
        <v>194</v>
      </c>
      <c r="AP92" s="261" t="str">
        <f t="shared" si="12"/>
        <v>&lt;/span&gt; &lt;/a&gt;</v>
      </c>
      <c r="AQ92" s="258" t="str">
        <f t="shared" si="13"/>
        <v>&lt;br&gt;</v>
      </c>
    </row>
    <row r="93" spans="1:43">
      <c r="A93" s="257">
        <f>LEN(scriv!B91)-LEN(SUBSTITUTE(scriv!B91,".",""))</f>
        <v>2</v>
      </c>
      <c r="B93" s="258">
        <f t="shared" si="18"/>
        <v>87</v>
      </c>
      <c r="C93" s="257" t="str">
        <f>scriv!D91</f>
        <v>openURL</v>
      </c>
      <c r="D93" s="257" t="str">
        <f t="shared" si="14"/>
        <v>openURL</v>
      </c>
      <c r="E93" s="257" t="str">
        <f t="shared" si="15"/>
        <v/>
      </c>
      <c r="F93" s="257" t="str">
        <f t="shared" si="16"/>
        <v/>
      </c>
      <c r="G93" s="259" t="s">
        <v>388</v>
      </c>
      <c r="H93"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3" s="257" t="str">
        <f>IF(scriv!W91&lt;&gt;"",scriv!W91,"")</f>
        <v/>
      </c>
      <c r="J93" s="257" t="str">
        <f t="shared" si="25"/>
        <v/>
      </c>
      <c r="K93" s="257" t="str">
        <f>"unoInfo="&amp;scriv!AL91</f>
        <v>unoInfo=openURL</v>
      </c>
      <c r="L93" s="263"/>
      <c r="W93" s="257" t="str">
        <f>IF(scriv!X91&lt;&gt;"",scriv!X91,"")</f>
        <v/>
      </c>
      <c r="AA9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URL"    class="slide"&gt;  &lt;span style="color:black; font-size:10px"&gt;openURL&lt;/span&gt; &lt;/a&gt;&lt;br&gt;</v>
      </c>
      <c r="AB93" s="260"/>
      <c r="AC93" s="260"/>
      <c r="AD93" s="260"/>
      <c r="AE93" s="261"/>
      <c r="AF93" s="262"/>
      <c r="AG93" s="262"/>
      <c r="AH93" s="262" t="str">
        <f t="shared" si="26"/>
        <v>slide87</v>
      </c>
      <c r="AI93" s="262" t="str">
        <f t="shared" si="27"/>
        <v xml:space="preserve"> id="slide87" </v>
      </c>
      <c r="AJ93" s="262" t="s">
        <v>192</v>
      </c>
      <c r="AK93"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URL</v>
      </c>
      <c r="AL93" s="261"/>
      <c r="AM93" s="261" t="s">
        <v>197</v>
      </c>
      <c r="AN93" s="261" t="s">
        <v>193</v>
      </c>
      <c r="AO93" s="261" t="s">
        <v>194</v>
      </c>
      <c r="AP93" s="261" t="str">
        <f t="shared" si="12"/>
        <v>&lt;/span&gt; &lt;/a&gt;</v>
      </c>
      <c r="AQ93" s="258" t="str">
        <f t="shared" si="13"/>
        <v>&lt;br&gt;</v>
      </c>
    </row>
    <row r="94" spans="1:43">
      <c r="A94" s="257">
        <f>LEN(scriv!B92)-LEN(SUBSTITUTE(scriv!B92,".",""))</f>
        <v>2</v>
      </c>
      <c r="B94" s="258">
        <f t="shared" si="18"/>
        <v>88</v>
      </c>
      <c r="C94" s="257" t="str">
        <f>scriv!D92</f>
        <v>closeURL</v>
      </c>
      <c r="D94" s="257" t="str">
        <f t="shared" si="14"/>
        <v>closeURL</v>
      </c>
      <c r="E94" s="257" t="str">
        <f t="shared" si="15"/>
        <v/>
      </c>
      <c r="F94" s="257" t="str">
        <f t="shared" si="16"/>
        <v/>
      </c>
      <c r="G94" s="259" t="s">
        <v>388</v>
      </c>
      <c r="H94" s="284"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4" s="257" t="str">
        <f>IF(scriv!W92&lt;&gt;"",scriv!W92,"")</f>
        <v/>
      </c>
      <c r="J94" s="257" t="str">
        <f t="shared" si="25"/>
        <v/>
      </c>
      <c r="K94" s="257" t="str">
        <f>"unoInfo="&amp;scriv!AL92</f>
        <v>unoInfo=closeURL</v>
      </c>
      <c r="L94" s="285"/>
      <c r="W94" s="257" t="str">
        <f>IF(scriv!X92&lt;&gt;"",scriv!X92,"")</f>
        <v/>
      </c>
      <c r="AA9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URL"    class="slide"&gt;  &lt;span style="color:black; font-size:10px"&gt;closeURL&lt;/span&gt; &lt;/a&gt;&lt;br&gt;</v>
      </c>
      <c r="AB94" s="286"/>
      <c r="AC94" s="286"/>
      <c r="AD94" s="286"/>
      <c r="AF94" s="287"/>
      <c r="AG94" s="287"/>
      <c r="AH94" s="287" t="str">
        <f t="shared" si="26"/>
        <v>slide88</v>
      </c>
      <c r="AI94" s="287" t="str">
        <f t="shared" si="27"/>
        <v xml:space="preserve"> id="slide88" </v>
      </c>
      <c r="AJ94" s="287" t="s">
        <v>192</v>
      </c>
      <c r="AK94"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URL</v>
      </c>
      <c r="AM94" s="257" t="s">
        <v>197</v>
      </c>
      <c r="AN94" s="257" t="s">
        <v>193</v>
      </c>
      <c r="AO94" s="257" t="s">
        <v>194</v>
      </c>
      <c r="AP94" s="257" t="str">
        <f t="shared" si="12"/>
        <v>&lt;/span&gt; &lt;/a&gt;</v>
      </c>
      <c r="AQ94" s="258" t="str">
        <f t="shared" si="13"/>
        <v>&lt;br&gt;</v>
      </c>
    </row>
    <row r="95" spans="1:43">
      <c r="A95" s="257">
        <f>LEN(scriv!B93)-LEN(SUBSTITUTE(scriv!B93,".",""))</f>
        <v>2</v>
      </c>
      <c r="B95" s="258">
        <f t="shared" si="18"/>
        <v>89</v>
      </c>
      <c r="C95" s="257" t="str">
        <f>scriv!D93</f>
        <v>onFunction</v>
      </c>
      <c r="D95" s="257" t="str">
        <f t="shared" si="14"/>
        <v>onFunction</v>
      </c>
      <c r="E95" s="257" t="str">
        <f t="shared" si="15"/>
        <v/>
      </c>
      <c r="F95" s="257" t="str">
        <f t="shared" si="16"/>
        <v/>
      </c>
      <c r="G95" s="259" t="s">
        <v>388</v>
      </c>
      <c r="H95"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5" s="257" t="str">
        <f>IF(scriv!W93&lt;&gt;"",scriv!W93,"")</f>
        <v/>
      </c>
      <c r="J95" s="257" t="str">
        <f t="shared" si="25"/>
        <v/>
      </c>
      <c r="K95" s="257" t="str">
        <f>"unoInfo="&amp;scriv!AL93</f>
        <v>unoInfo=onFunction</v>
      </c>
      <c r="L95" s="263"/>
      <c r="W95" s="257" t="str">
        <f>IF(scriv!X93&lt;&gt;"",scriv!X93,"")</f>
        <v/>
      </c>
      <c r="AA9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Function"    class="slide"&gt;  &lt;span style="color:black; font-size:10px"&gt;onFunction&lt;/span&gt; &lt;/a&gt;&lt;br&gt;</v>
      </c>
      <c r="AB95" s="260"/>
      <c r="AC95" s="260"/>
      <c r="AD95" s="260"/>
      <c r="AE95" s="261"/>
      <c r="AF95" s="262"/>
      <c r="AG95" s="262"/>
      <c r="AH95" s="262" t="str">
        <f t="shared" si="26"/>
        <v>slide89</v>
      </c>
      <c r="AI95" s="262" t="str">
        <f t="shared" si="27"/>
        <v xml:space="preserve"> id="slide89" </v>
      </c>
      <c r="AJ95" s="262" t="s">
        <v>192</v>
      </c>
      <c r="AK95"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nFunction</v>
      </c>
      <c r="AL95" s="261"/>
      <c r="AM95" s="261" t="s">
        <v>197</v>
      </c>
      <c r="AN95" s="261" t="s">
        <v>193</v>
      </c>
      <c r="AO95" s="261" t="s">
        <v>194</v>
      </c>
      <c r="AP95" s="261" t="str">
        <f t="shared" si="12"/>
        <v>&lt;/span&gt; &lt;/a&gt;</v>
      </c>
      <c r="AQ95" s="258" t="str">
        <f t="shared" si="13"/>
        <v>&lt;br&gt;</v>
      </c>
    </row>
    <row r="96" spans="1:43">
      <c r="A96" s="257">
        <f>LEN(scriv!B94)-LEN(SUBSTITUTE(scriv!B94,".",""))</f>
        <v>2</v>
      </c>
      <c r="B96" s="258">
        <f t="shared" si="18"/>
        <v>90</v>
      </c>
      <c r="C96" s="257" t="str">
        <f>scriv!D94</f>
        <v>offFunction</v>
      </c>
      <c r="D96" s="257" t="str">
        <f t="shared" si="14"/>
        <v>offFunction</v>
      </c>
      <c r="E96" s="257" t="str">
        <f t="shared" si="15"/>
        <v/>
      </c>
      <c r="F96" s="257" t="str">
        <f t="shared" si="16"/>
        <v/>
      </c>
      <c r="G96" s="259" t="s">
        <v>388</v>
      </c>
      <c r="H96"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6" s="257" t="str">
        <f>IF(scriv!W94&lt;&gt;"",scriv!W94,"")</f>
        <v/>
      </c>
      <c r="J96" s="257" t="str">
        <f t="shared" si="25"/>
        <v/>
      </c>
      <c r="K96" s="257" t="str">
        <f>"unoInfo="&amp;scriv!AL94</f>
        <v>unoInfo=offFunction</v>
      </c>
      <c r="L96" s="263"/>
      <c r="W96" s="257" t="str">
        <f>IF(scriv!X94&lt;&gt;"",scriv!X94,"")</f>
        <v/>
      </c>
      <c r="AA9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Function"    class="slide"&gt;  &lt;span style="color:black; font-size:10px"&gt;offFunction&lt;/span&gt; &lt;/a&gt;&lt;br&gt;</v>
      </c>
      <c r="AB96" s="260"/>
      <c r="AC96" s="260"/>
      <c r="AD96" s="260"/>
      <c r="AE96" s="261"/>
      <c r="AF96" s="262"/>
      <c r="AG96" s="262"/>
      <c r="AH96" s="262" t="str">
        <f t="shared" si="26"/>
        <v>slide90</v>
      </c>
      <c r="AI96" s="262" t="str">
        <f t="shared" si="27"/>
        <v xml:space="preserve"> id="slide90" </v>
      </c>
      <c r="AJ96" s="262" t="s">
        <v>192</v>
      </c>
      <c r="AK96"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ffFunction</v>
      </c>
      <c r="AL96" s="261"/>
      <c r="AM96" s="261" t="s">
        <v>197</v>
      </c>
      <c r="AN96" s="261" t="s">
        <v>193</v>
      </c>
      <c r="AO96" s="261" t="s">
        <v>194</v>
      </c>
      <c r="AP96" s="261" t="str">
        <f t="shared" si="12"/>
        <v>&lt;/span&gt; &lt;/a&gt;</v>
      </c>
      <c r="AQ96" s="258" t="str">
        <f t="shared" si="13"/>
        <v>&lt;br&gt;</v>
      </c>
    </row>
    <row r="97" spans="1:43">
      <c r="A97" s="257">
        <f>LEN(scriv!B95)-LEN(SUBSTITUTE(scriv!B95,".",""))</f>
        <v>2</v>
      </c>
      <c r="B97" s="258">
        <f t="shared" si="18"/>
        <v>91</v>
      </c>
      <c r="C97" s="257" t="str">
        <f>scriv!D95</f>
        <v>openFunction</v>
      </c>
      <c r="D97" s="257" t="str">
        <f t="shared" si="14"/>
        <v>openFunction</v>
      </c>
      <c r="E97" s="257" t="str">
        <f t="shared" si="15"/>
        <v/>
      </c>
      <c r="F97" s="257" t="str">
        <f t="shared" si="16"/>
        <v/>
      </c>
      <c r="G97" s="259" t="s">
        <v>388</v>
      </c>
      <c r="H97"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7" s="257" t="str">
        <f>IF(scriv!W95&lt;&gt;"",scriv!W95,"")</f>
        <v/>
      </c>
      <c r="J97" s="257" t="str">
        <f t="shared" si="25"/>
        <v/>
      </c>
      <c r="K97" s="257" t="str">
        <f>"unoInfo="&amp;scriv!AL95</f>
        <v>unoInfo=openFunction</v>
      </c>
      <c r="L97" s="263"/>
      <c r="W97" s="257" t="str">
        <f>IF(scriv!X95&lt;&gt;"",scriv!X95,"")</f>
        <v/>
      </c>
      <c r="AA9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Function"    class="slide"&gt;  &lt;span style="color:black; font-size:10px"&gt;openFunction&lt;/span&gt; &lt;/a&gt;&lt;br&gt;</v>
      </c>
      <c r="AB97" s="260"/>
      <c r="AC97" s="260"/>
      <c r="AD97" s="260"/>
      <c r="AE97" s="261"/>
      <c r="AF97" s="262"/>
      <c r="AG97" s="262"/>
      <c r="AH97" s="262" t="str">
        <f t="shared" si="26"/>
        <v>slide91</v>
      </c>
      <c r="AI97" s="262" t="str">
        <f t="shared" si="27"/>
        <v xml:space="preserve"> id="slide91" </v>
      </c>
      <c r="AJ97" s="262" t="s">
        <v>192</v>
      </c>
      <c r="AK97"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openFunction</v>
      </c>
      <c r="AL97" s="261"/>
      <c r="AM97" s="261" t="s">
        <v>197</v>
      </c>
      <c r="AN97" s="261" t="s">
        <v>193</v>
      </c>
      <c r="AO97" s="261" t="s">
        <v>194</v>
      </c>
      <c r="AP97" s="261" t="str">
        <f t="shared" si="12"/>
        <v>&lt;/span&gt; &lt;/a&gt;</v>
      </c>
      <c r="AQ97" s="258" t="str">
        <f t="shared" si="13"/>
        <v>&lt;br&gt;</v>
      </c>
    </row>
    <row r="98" spans="1:43">
      <c r="A98" s="257">
        <f>LEN(scriv!B96)-LEN(SUBSTITUTE(scriv!B96,".",""))</f>
        <v>2</v>
      </c>
      <c r="B98" s="258">
        <f t="shared" si="18"/>
        <v>92</v>
      </c>
      <c r="C98" s="257" t="str">
        <f>scriv!D96</f>
        <v>closeFunction</v>
      </c>
      <c r="D98" s="257" t="str">
        <f t="shared" si="14"/>
        <v>closeFunction</v>
      </c>
      <c r="E98" s="257" t="str">
        <f t="shared" si="15"/>
        <v/>
      </c>
      <c r="F98" s="257" t="str">
        <f t="shared" si="16"/>
        <v/>
      </c>
      <c r="G98" s="259" t="s">
        <v>388</v>
      </c>
      <c r="H98"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8" s="257" t="str">
        <f>IF(scriv!W96&lt;&gt;"",scriv!W96,"")</f>
        <v/>
      </c>
      <c r="J98" s="257" t="str">
        <f t="shared" si="25"/>
        <v/>
      </c>
      <c r="K98" s="257" t="str">
        <f>"unoInfo="&amp;scriv!AL96</f>
        <v>unoInfo=closeFunction</v>
      </c>
      <c r="L98" s="263"/>
      <c r="W98" s="257" t="str">
        <f>IF(scriv!X96&lt;&gt;"",scriv!X96,"")</f>
        <v/>
      </c>
      <c r="AA9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Function"    class="slide"&gt;  &lt;span style="color:black; font-size:10px"&gt;closeFunction&lt;/span&gt; &lt;/a&gt;&lt;br&gt;</v>
      </c>
      <c r="AB98" s="260"/>
      <c r="AC98" s="260"/>
      <c r="AD98" s="260"/>
      <c r="AE98" s="261"/>
      <c r="AF98" s="262"/>
      <c r="AG98" s="262"/>
      <c r="AH98" s="262" t="str">
        <f t="shared" si="26"/>
        <v>slide92</v>
      </c>
      <c r="AI98" s="262" t="str">
        <f t="shared" si="27"/>
        <v xml:space="preserve"> id="slide92" </v>
      </c>
      <c r="AJ98" s="262" t="s">
        <v>192</v>
      </c>
      <c r="AK98"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closeFunction</v>
      </c>
      <c r="AL98" s="261"/>
      <c r="AM98" s="261" t="s">
        <v>197</v>
      </c>
      <c r="AN98" s="261" t="s">
        <v>193</v>
      </c>
      <c r="AO98" s="261" t="s">
        <v>194</v>
      </c>
      <c r="AP98" s="261" t="str">
        <f t="shared" si="12"/>
        <v>&lt;/span&gt; &lt;/a&gt;</v>
      </c>
      <c r="AQ98" s="258" t="str">
        <f t="shared" si="13"/>
        <v>&lt;br&gt;</v>
      </c>
    </row>
    <row r="99" spans="1:43">
      <c r="A99" s="257">
        <f>LEN(scriv!B97)-LEN(SUBSTITUTE(scriv!B97,".",""))</f>
        <v>2</v>
      </c>
      <c r="B99" s="258">
        <f t="shared" si="18"/>
        <v>93</v>
      </c>
      <c r="C99" s="257" t="str">
        <f>scriv!D97</f>
        <v>ttStyle</v>
      </c>
      <c r="D99" s="257" t="str">
        <f t="shared" si="14"/>
        <v>ttStyle</v>
      </c>
      <c r="E99" s="257" t="str">
        <f t="shared" si="15"/>
        <v/>
      </c>
      <c r="F99" s="257" t="str">
        <f t="shared" si="16"/>
        <v/>
      </c>
      <c r="G99" s="259" t="s">
        <v>388</v>
      </c>
      <c r="H99"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99" s="257" t="str">
        <f>IF(scriv!W97&lt;&gt;"",scriv!W97,"")</f>
        <v/>
      </c>
      <c r="J99" s="257" t="str">
        <f t="shared" si="25"/>
        <v/>
      </c>
      <c r="K99" s="257" t="str">
        <f>"unoInfo="&amp;scriv!AL97</f>
        <v>unoInfo=ttStyle</v>
      </c>
      <c r="L99" s="263"/>
      <c r="W99" s="257" t="str">
        <f>IF(scriv!X97&lt;&gt;"",scriv!X97,"")</f>
        <v/>
      </c>
      <c r="AA9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tStyle"    class="slide"&gt;  &lt;span style="color:black; font-size:10px"&gt;ttStyle&lt;/span&gt; &lt;/a&gt;&lt;br&gt;</v>
      </c>
      <c r="AB99" s="260"/>
      <c r="AC99" s="260"/>
      <c r="AD99" s="260"/>
      <c r="AE99" s="261"/>
      <c r="AF99" s="262"/>
      <c r="AG99" s="262"/>
      <c r="AH99" s="262" t="str">
        <f t="shared" si="26"/>
        <v>slide93</v>
      </c>
      <c r="AI99" s="262" t="str">
        <f t="shared" si="27"/>
        <v xml:space="preserve"> id="slide93" </v>
      </c>
      <c r="AJ99" s="262" t="s">
        <v>192</v>
      </c>
      <c r="AK99"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ttStyle</v>
      </c>
      <c r="AL99" s="261"/>
      <c r="AM99" s="261" t="s">
        <v>197</v>
      </c>
      <c r="AN99" s="261" t="s">
        <v>193</v>
      </c>
      <c r="AO99" s="261" t="s">
        <v>194</v>
      </c>
      <c r="AP99" s="261" t="str">
        <f t="shared" si="12"/>
        <v>&lt;/span&gt; &lt;/a&gt;</v>
      </c>
      <c r="AQ99" s="258" t="str">
        <f t="shared" si="13"/>
        <v>&lt;br&gt;</v>
      </c>
    </row>
    <row r="100" spans="1:43">
      <c r="A100" s="257">
        <f>LEN(scriv!B98)-LEN(SUBSTITUTE(scriv!B98,".",""))</f>
        <v>2</v>
      </c>
      <c r="B100" s="258">
        <f t="shared" si="18"/>
        <v>94</v>
      </c>
      <c r="C100" s="257" t="str">
        <f>scriv!D98</f>
        <v>slideURL</v>
      </c>
      <c r="D100" s="257" t="str">
        <f t="shared" si="14"/>
        <v>slideURL</v>
      </c>
      <c r="E100" s="257" t="str">
        <f t="shared" si="15"/>
        <v/>
      </c>
      <c r="F100" s="257" t="str">
        <f t="shared" si="16"/>
        <v/>
      </c>
      <c r="G100" s="259" t="s">
        <v>388</v>
      </c>
      <c r="H100" s="272" t="str">
        <f t="shared" si="24"/>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0" s="257" t="str">
        <f>IF(scriv!W98&lt;&gt;"",scriv!W98,"")</f>
        <v/>
      </c>
      <c r="J100" s="257" t="str">
        <f t="shared" si="25"/>
        <v/>
      </c>
      <c r="K100" s="257" t="str">
        <f>"unoInfo="&amp;scriv!AL98</f>
        <v>unoInfo=slideURL</v>
      </c>
      <c r="L100" s="263"/>
      <c r="W100" s="257" t="str">
        <f>IF(scriv!X98&lt;&gt;"",scriv!X98,"")</f>
        <v/>
      </c>
      <c r="AA10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URL"    class="slide"&gt;  &lt;span style="color:black; font-size:10px"&gt;slideURL&lt;/span&gt; &lt;/a&gt;&lt;br&gt;</v>
      </c>
      <c r="AB100" s="260"/>
      <c r="AC100" s="260"/>
      <c r="AD100" s="260"/>
      <c r="AE100" s="261"/>
      <c r="AF100" s="262"/>
      <c r="AG100" s="262"/>
      <c r="AH100" s="262" t="str">
        <f t="shared" si="26"/>
        <v>slide94</v>
      </c>
      <c r="AI100" s="262" t="str">
        <f t="shared" si="27"/>
        <v xml:space="preserve"> id="slide94" </v>
      </c>
      <c r="AJ100" s="262" t="s">
        <v>192</v>
      </c>
      <c r="AK100" s="257" t="str">
        <f t="shared" si="28"/>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lideURL</v>
      </c>
      <c r="AL100" s="261"/>
      <c r="AM100" s="261" t="s">
        <v>197</v>
      </c>
      <c r="AN100" s="261" t="s">
        <v>193</v>
      </c>
      <c r="AO100" s="261" t="s">
        <v>194</v>
      </c>
      <c r="AP100" s="261" t="str">
        <f t="shared" si="12"/>
        <v>&lt;/span&gt; &lt;/a&gt;</v>
      </c>
      <c r="AQ100" s="258" t="str">
        <f t="shared" si="13"/>
        <v>&lt;br&gt;</v>
      </c>
    </row>
    <row r="101" spans="1:43">
      <c r="A101" s="257">
        <f>LEN(scriv!B99)-LEN(SUBSTITUTE(scriv!B99,".",""))</f>
        <v>2</v>
      </c>
      <c r="B101" s="258">
        <f t="shared" si="18"/>
        <v>95</v>
      </c>
      <c r="C101" s="257" t="str">
        <f>scriv!D99</f>
        <v>render</v>
      </c>
      <c r="D101" s="257" t="str">
        <f t="shared" ref="D101:D146" si="29">C101</f>
        <v>render</v>
      </c>
      <c r="E101" s="257" t="str">
        <f t="shared" ref="E101:E146" si="30">IF(A102&gt;A101,"&lt;details&gt; &lt;summary class='O"&amp;A101&amp;"'&gt;"&amp;C101&amp;"&lt;/summary&gt;","")</f>
        <v/>
      </c>
      <c r="F101" s="257" t="str">
        <f t="shared" ref="F101:F146" si="31">IF(A102&lt;A101,"&lt;/details&gt; ","")&amp;IF(A102+1&lt;A101,"&lt;/details&gt; ","")</f>
        <v/>
      </c>
      <c r="G101" s="259" t="s">
        <v>388</v>
      </c>
      <c r="H101" s="272" t="str">
        <f t="shared" ref="H101:H146" si="32">H100&amp;IF(I100&lt;&gt;"","&amp;"&amp;I100,"")</f>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1" s="257" t="str">
        <f>IF(scriv!W99&lt;&gt;"",scriv!W99,"")</f>
        <v/>
      </c>
      <c r="J101" s="257" t="str">
        <f t="shared" ref="J101:J146" si="33">IF(I102&lt;&gt;"",
SUBSTITUTE(SUBSTITUTE(SUBSTITUTE(SUBSTITUTE(SUBSTITUTE(SUBSTITUTE(SUBSTITUTE(SUBSTITUTE(I102,"open","@@@"),"close","###"),"openall","$$$"),"closeall","%%%"),"@@@","close"),"###","open"),"$$$","closeall"),"%%%","openall"),"")</f>
        <v/>
      </c>
      <c r="K101" s="257" t="str">
        <f>"unoInfo="&amp;scriv!AL99</f>
        <v>unoInfo=render</v>
      </c>
      <c r="L101" s="263"/>
      <c r="W101" s="257" t="str">
        <f>IF(scriv!X99&lt;&gt;"",scriv!X99,"")</f>
        <v/>
      </c>
      <c r="AA10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nder"    class="slide"&gt;  &lt;span style="color:black; font-size:10px"&gt;render&lt;/span&gt; &lt;/a&gt;&lt;br&gt;</v>
      </c>
      <c r="AB101" s="260"/>
      <c r="AC101" s="260"/>
      <c r="AD101" s="260"/>
      <c r="AE101" s="261"/>
      <c r="AF101" s="262"/>
      <c r="AG101" s="262"/>
      <c r="AH101" s="262" t="str">
        <f t="shared" ref="AH101:AH146" si="34">$AH$2&amp;B101</f>
        <v>slide95</v>
      </c>
      <c r="AI101" s="262" t="str">
        <f t="shared" ref="AI101:AI146" si="35">" id="""&amp;AH101&amp;""" "</f>
        <v xml:space="preserve"> id="slide95" </v>
      </c>
      <c r="AJ101" s="262" t="s">
        <v>192</v>
      </c>
      <c r="AK101" s="257" t="str">
        <f t="shared" ref="AK101:AK146" si="36">G101&amp;H101&amp;
IF(I101&lt;&gt;"","&amp;"&amp;I101,"")&amp;
IF(J101&lt;&gt;"","&amp;"&amp;J101,"")&amp;
IF(K101&lt;&gt;"","&amp;"&amp;K101,"")&amp;
IF(L101&lt;&gt;"","&amp;"&amp;L101,"")&amp;
IF(M101&lt;&gt;"","&amp;"&amp;M101,"")&amp;
IF(N101&lt;&gt;"","&amp;"&amp;N101,"")&amp;
IF(O101&lt;&gt;"","&amp;"&amp;O101,"")&amp;
IF(P101&lt;&gt;"","&amp;"&amp;P101,"")&amp;
IF(Q101&lt;&gt;"","&amp;"&amp;Q101,"")&amp;
IF(R101&lt;&gt;"","&amp;"&amp;R101,"")&amp;
IF(S101&lt;&gt;"","&amp;"&amp;S101,"")&amp;
IF(T101&lt;&gt;"","&amp;"&amp;T101,"")&amp;
IF(U101&lt;&gt;"","&amp;"&amp;U101,"")&amp;
IF(V101&lt;&gt;"","&amp;"&amp;V101,"")&amp;
IF(W101&lt;&gt;"","&amp;"&amp;W101,"")&amp;
IF(X101&lt;&gt;"","&amp;unoInfo="&amp;X101,"")&amp;
IF(Y101&lt;&gt;"","&amp;fileInfo="&amp;Y101,"")&amp;
IF(Z101&lt;&gt;"","&amp;formInfo="&amp;Z101,"")</f>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render</v>
      </c>
      <c r="AL101" s="261"/>
      <c r="AM101" s="261" t="s">
        <v>197</v>
      </c>
      <c r="AN101" s="261" t="s">
        <v>193</v>
      </c>
      <c r="AO101" s="261" t="s">
        <v>194</v>
      </c>
      <c r="AP101" s="261" t="str">
        <f t="shared" si="12"/>
        <v>&lt;/span&gt; &lt;/a&gt;</v>
      </c>
      <c r="AQ101" s="258" t="str">
        <f t="shared" si="13"/>
        <v>&lt;br&gt;</v>
      </c>
    </row>
    <row r="102" spans="1:43">
      <c r="A102" s="257">
        <f>LEN(scriv!B100)-LEN(SUBSTITUTE(scriv!B100,".",""))</f>
        <v>2</v>
      </c>
      <c r="B102" s="258">
        <f t="shared" si="18"/>
        <v>96</v>
      </c>
      <c r="C102" s="257" t="str">
        <f>scriv!D100</f>
        <v>symbol</v>
      </c>
      <c r="D102" s="257" t="str">
        <f t="shared" si="29"/>
        <v>symbol</v>
      </c>
      <c r="E102" s="257" t="str">
        <f t="shared" si="30"/>
        <v/>
      </c>
      <c r="F102" s="257" t="str">
        <f t="shared" si="31"/>
        <v/>
      </c>
      <c r="G102" s="259" t="s">
        <v>388</v>
      </c>
      <c r="H10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2" s="257" t="str">
        <f>IF(scriv!W100&lt;&gt;"",scriv!W100,"")</f>
        <v/>
      </c>
      <c r="J102" s="257" t="str">
        <f t="shared" si="33"/>
        <v/>
      </c>
      <c r="K102" s="257" t="str">
        <f>"unoInfo="&amp;scriv!AL100</f>
        <v>unoInfo=symbol</v>
      </c>
      <c r="L102" s="263"/>
      <c r="W102" s="257" t="str">
        <f>IF(scriv!X100&lt;&gt;"",scriv!X100,"")</f>
        <v/>
      </c>
      <c r="AA10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mbol"    class="slide"&gt;  &lt;span style="color:black; font-size:10px"&gt;symbol&lt;/span&gt; &lt;/a&gt;&lt;br&gt;</v>
      </c>
      <c r="AB102" s="260"/>
      <c r="AC102" s="260"/>
      <c r="AD102" s="260"/>
      <c r="AE102" s="261"/>
      <c r="AF102" s="262"/>
      <c r="AG102" s="262"/>
      <c r="AH102" s="262" t="str">
        <f t="shared" si="34"/>
        <v>slide96</v>
      </c>
      <c r="AI102" s="262" t="str">
        <f t="shared" si="35"/>
        <v xml:space="preserve"> id="slide96" </v>
      </c>
      <c r="AJ102" s="262" t="s">
        <v>192</v>
      </c>
      <c r="AK10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symbol</v>
      </c>
      <c r="AL102" s="261"/>
      <c r="AM102" s="261" t="s">
        <v>197</v>
      </c>
      <c r="AN102" s="261" t="s">
        <v>193</v>
      </c>
      <c r="AO102" s="261" t="s">
        <v>194</v>
      </c>
      <c r="AP102" s="261" t="str">
        <f t="shared" si="12"/>
        <v>&lt;/span&gt; &lt;/a&gt;</v>
      </c>
      <c r="AQ102" s="258" t="str">
        <f t="shared" si="13"/>
        <v>&lt;br&gt;</v>
      </c>
    </row>
    <row r="103" spans="1:43">
      <c r="A103" s="257">
        <f>LEN(scriv!B101)-LEN(SUBSTITUTE(scriv!B101,".",""))</f>
        <v>2</v>
      </c>
      <c r="B103" s="258">
        <f t="shared" si="18"/>
        <v>97</v>
      </c>
      <c r="C103" s="257" t="str">
        <f>scriv!D101</f>
        <v>location</v>
      </c>
      <c r="D103" s="257" t="str">
        <f t="shared" si="29"/>
        <v>location</v>
      </c>
      <c r="E103" s="257" t="str">
        <f t="shared" si="30"/>
        <v/>
      </c>
      <c r="F103" s="257" t="str">
        <f t="shared" si="31"/>
        <v/>
      </c>
      <c r="G103" s="259" t="s">
        <v>388</v>
      </c>
      <c r="H10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3" s="257" t="str">
        <f>IF(scriv!W101&lt;&gt;"",scriv!W101,"")</f>
        <v/>
      </c>
      <c r="J103" s="257" t="str">
        <f t="shared" si="33"/>
        <v/>
      </c>
      <c r="K103" s="257" t="str">
        <f>"unoInfo="&amp;scriv!AL101</f>
        <v>unoInfo=location</v>
      </c>
      <c r="L103" s="263"/>
      <c r="W103" s="257" t="str">
        <f>IF(scriv!X101&lt;&gt;"",scriv!X101,"")</f>
        <v/>
      </c>
      <c r="AA10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cation"    class="slide"&gt;  &lt;span style="color:black; font-size:10px"&gt;location&lt;/span&gt; &lt;/a&gt;&lt;br&gt;</v>
      </c>
      <c r="AB103" s="260"/>
      <c r="AC103" s="260"/>
      <c r="AD103" s="260"/>
      <c r="AE103" s="261"/>
      <c r="AF103" s="262"/>
      <c r="AG103" s="262"/>
      <c r="AH103" s="262" t="str">
        <f t="shared" si="34"/>
        <v>slide97</v>
      </c>
      <c r="AI103" s="262" t="str">
        <f t="shared" si="35"/>
        <v xml:space="preserve"> id="slide97" </v>
      </c>
      <c r="AJ103" s="262" t="s">
        <v>192</v>
      </c>
      <c r="AK10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location</v>
      </c>
      <c r="AL103" s="261"/>
      <c r="AM103" s="261" t="s">
        <v>197</v>
      </c>
      <c r="AN103" s="261" t="s">
        <v>193</v>
      </c>
      <c r="AO103" s="261" t="s">
        <v>194</v>
      </c>
      <c r="AP103" s="261" t="str">
        <f t="shared" si="12"/>
        <v>&lt;/span&gt; &lt;/a&gt;</v>
      </c>
      <c r="AQ103" s="258" t="str">
        <f t="shared" si="13"/>
        <v>&lt;br&gt;</v>
      </c>
    </row>
    <row r="104" spans="1:43">
      <c r="A104" s="257">
        <f>LEN(scriv!B102)-LEN(SUBSTITUTE(scriv!B102,".",""))</f>
        <v>2</v>
      </c>
      <c r="B104" s="258">
        <f t="shared" si="18"/>
        <v>98</v>
      </c>
      <c r="C104" s="257" t="str">
        <f>scriv!D102</f>
        <v>xpos</v>
      </c>
      <c r="D104" s="257" t="str">
        <f t="shared" si="29"/>
        <v>xpos</v>
      </c>
      <c r="E104" s="257" t="str">
        <f t="shared" si="30"/>
        <v/>
      </c>
      <c r="F104" s="257" t="str">
        <f t="shared" si="31"/>
        <v/>
      </c>
      <c r="G104" s="259" t="s">
        <v>388</v>
      </c>
      <c r="H10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4" s="257" t="str">
        <f>IF(scriv!W102&lt;&gt;"",scriv!W102,"")</f>
        <v/>
      </c>
      <c r="J104" s="257" t="str">
        <f t="shared" si="33"/>
        <v/>
      </c>
      <c r="K104" s="257" t="str">
        <f>"unoInfo="&amp;scriv!AL102</f>
        <v>unoInfo=xpos</v>
      </c>
      <c r="L104" s="263"/>
      <c r="W104" s="257" t="str">
        <f>IF(scriv!X102&lt;&gt;"",scriv!X102,"")</f>
        <v/>
      </c>
      <c r="AA10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pos"    class="slide"&gt;  &lt;span style="color:black; font-size:10px"&gt;xpos&lt;/span&gt; &lt;/a&gt;&lt;br&gt;</v>
      </c>
      <c r="AB104" s="260"/>
      <c r="AC104" s="260"/>
      <c r="AD104" s="260"/>
      <c r="AE104" s="261"/>
      <c r="AF104" s="262"/>
      <c r="AG104" s="262"/>
      <c r="AH104" s="262" t="str">
        <f t="shared" si="34"/>
        <v>slide98</v>
      </c>
      <c r="AI104" s="262" t="str">
        <f t="shared" si="35"/>
        <v xml:space="preserve"> id="slide98" </v>
      </c>
      <c r="AJ104" s="262" t="s">
        <v>192</v>
      </c>
      <c r="AK10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pos</v>
      </c>
      <c r="AL104" s="261"/>
      <c r="AM104" s="261" t="s">
        <v>197</v>
      </c>
      <c r="AN104" s="261" t="s">
        <v>193</v>
      </c>
      <c r="AO104" s="261" t="s">
        <v>194</v>
      </c>
      <c r="AP104" s="261" t="str">
        <f t="shared" si="12"/>
        <v>&lt;/span&gt; &lt;/a&gt;</v>
      </c>
      <c r="AQ104" s="258" t="str">
        <f t="shared" si="13"/>
        <v>&lt;br&gt;</v>
      </c>
    </row>
    <row r="105" spans="1:43">
      <c r="A105" s="257">
        <f>LEN(scriv!B103)-LEN(SUBSTITUTE(scriv!B103,".",""))</f>
        <v>2</v>
      </c>
      <c r="B105" s="258">
        <f t="shared" si="18"/>
        <v>99</v>
      </c>
      <c r="C105" s="257" t="str">
        <f>scriv!D103</f>
        <v>ypos</v>
      </c>
      <c r="D105" s="257" t="str">
        <f t="shared" si="29"/>
        <v>ypos</v>
      </c>
      <c r="E105" s="257" t="str">
        <f t="shared" si="30"/>
        <v/>
      </c>
      <c r="F105" s="257" t="str">
        <f t="shared" si="31"/>
        <v/>
      </c>
      <c r="G105" s="259" t="s">
        <v>388</v>
      </c>
      <c r="H10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5" s="257" t="str">
        <f>IF(scriv!W103&lt;&gt;"",scriv!W103,"")</f>
        <v/>
      </c>
      <c r="J105" s="257" t="str">
        <f t="shared" si="33"/>
        <v/>
      </c>
      <c r="K105" s="257" t="str">
        <f>"unoInfo="&amp;scriv!AL103</f>
        <v>unoInfo=ypos</v>
      </c>
      <c r="L105" s="263"/>
      <c r="W105" s="257" t="str">
        <f>IF(scriv!X103&lt;&gt;"",scriv!X103,"")</f>
        <v/>
      </c>
      <c r="AA10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pos"    class="slide"&gt;  &lt;span style="color:black; font-size:10px"&gt;ypos&lt;/span&gt; &lt;/a&gt;&lt;br&gt;</v>
      </c>
      <c r="AB105" s="260"/>
      <c r="AC105" s="260"/>
      <c r="AD105" s="260"/>
      <c r="AE105" s="261"/>
      <c r="AF105" s="262"/>
      <c r="AG105" s="262"/>
      <c r="AH105" s="262" t="str">
        <f t="shared" si="34"/>
        <v>slide99</v>
      </c>
      <c r="AI105" s="262" t="str">
        <f t="shared" si="35"/>
        <v xml:space="preserve"> id="slide99" </v>
      </c>
      <c r="AJ105" s="262" t="s">
        <v>192</v>
      </c>
      <c r="AK10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pos</v>
      </c>
      <c r="AL105" s="261"/>
      <c r="AM105" s="261" t="s">
        <v>197</v>
      </c>
      <c r="AN105" s="261" t="s">
        <v>193</v>
      </c>
      <c r="AO105" s="261" t="s">
        <v>194</v>
      </c>
      <c r="AP105" s="261" t="str">
        <f t="shared" si="12"/>
        <v>&lt;/span&gt; &lt;/a&gt;</v>
      </c>
      <c r="AQ105" s="258" t="str">
        <f t="shared" si="13"/>
        <v>&lt;br&gt;</v>
      </c>
    </row>
    <row r="106" spans="1:43">
      <c r="A106" s="257">
        <f>LEN(scriv!B104)-LEN(SUBSTITUTE(scriv!B104,".",""))</f>
        <v>2</v>
      </c>
      <c r="B106" s="258">
        <f t="shared" si="18"/>
        <v>100</v>
      </c>
      <c r="C106" s="257" t="str">
        <f>scriv!D104</f>
        <v>xsize</v>
      </c>
      <c r="D106" s="257" t="str">
        <f t="shared" si="29"/>
        <v>xsize</v>
      </c>
      <c r="E106" s="257" t="str">
        <f t="shared" si="30"/>
        <v/>
      </c>
      <c r="F106" s="257" t="str">
        <f t="shared" si="31"/>
        <v/>
      </c>
      <c r="G106" s="259" t="s">
        <v>388</v>
      </c>
      <c r="H10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6" s="257" t="str">
        <f>IF(scriv!W104&lt;&gt;"",scriv!W104,"")</f>
        <v/>
      </c>
      <c r="J106" s="257" t="str">
        <f t="shared" si="33"/>
        <v/>
      </c>
      <c r="K106" s="257" t="str">
        <f>"unoInfo="&amp;scriv!AL104</f>
        <v>unoInfo=xsize</v>
      </c>
      <c r="L106" s="263"/>
      <c r="W106" s="257" t="str">
        <f>IF(scriv!X104&lt;&gt;"",scriv!X104,"")</f>
        <v/>
      </c>
      <c r="AA10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size"    class="slide"&gt;  &lt;span style="color:black; font-size:10px"&gt;xsize&lt;/span&gt; &lt;/a&gt;&lt;br&gt;</v>
      </c>
      <c r="AB106" s="260"/>
      <c r="AC106" s="260"/>
      <c r="AD106" s="260"/>
      <c r="AE106" s="261"/>
      <c r="AF106" s="262"/>
      <c r="AG106" s="262"/>
      <c r="AH106" s="262" t="str">
        <f t="shared" si="34"/>
        <v>slide100</v>
      </c>
      <c r="AI106" s="262" t="str">
        <f t="shared" si="35"/>
        <v xml:space="preserve"> id="slide100" </v>
      </c>
      <c r="AJ106" s="262" t="s">
        <v>192</v>
      </c>
      <c r="AK10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size</v>
      </c>
      <c r="AL106" s="261"/>
      <c r="AM106" s="261" t="s">
        <v>197</v>
      </c>
      <c r="AN106" s="261" t="s">
        <v>193</v>
      </c>
      <c r="AO106" s="261" t="s">
        <v>194</v>
      </c>
      <c r="AP106" s="261" t="str">
        <f t="shared" si="12"/>
        <v>&lt;/span&gt; &lt;/a&gt;</v>
      </c>
      <c r="AQ106" s="258" t="str">
        <f t="shared" si="13"/>
        <v>&lt;br&gt;</v>
      </c>
    </row>
    <row r="107" spans="1:43" s="290" customFormat="1">
      <c r="A107" s="290">
        <f>LEN(scriv!B105)-LEN(SUBSTITUTE(scriv!B105,".",""))</f>
        <v>2</v>
      </c>
      <c r="B107" s="258">
        <f t="shared" si="18"/>
        <v>101</v>
      </c>
      <c r="C107" s="290" t="str">
        <f>scriv!D105</f>
        <v>ysize</v>
      </c>
      <c r="D107" s="290" t="str">
        <f t="shared" si="29"/>
        <v>ysize</v>
      </c>
      <c r="E107" s="290" t="str">
        <f t="shared" si="30"/>
        <v/>
      </c>
      <c r="F107" s="290" t="str">
        <f t="shared" si="31"/>
        <v/>
      </c>
      <c r="G107" s="292" t="s">
        <v>388</v>
      </c>
      <c r="H107" s="293"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7" s="290" t="str">
        <f>IF(scriv!W105&lt;&gt;"",scriv!W105,"")</f>
        <v/>
      </c>
      <c r="J107" s="290" t="str">
        <f t="shared" si="33"/>
        <v/>
      </c>
      <c r="K107" s="290" t="str">
        <f>"unoInfo="&amp;scriv!AL105</f>
        <v>unoInfo=ysize</v>
      </c>
      <c r="L107" s="294"/>
      <c r="W107" s="290" t="str">
        <f>IF(scriv!X105&lt;&gt;"",scriv!X105,"")</f>
        <v/>
      </c>
      <c r="AA10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size"    class="slide"&gt;  &lt;span style="color:black; font-size:10px"&gt;ysize&lt;/span&gt; &lt;/a&gt;&lt;br&gt;</v>
      </c>
      <c r="AB107" s="295"/>
      <c r="AC107" s="295"/>
      <c r="AD107" s="295"/>
      <c r="AF107" s="296"/>
      <c r="AG107" s="296"/>
      <c r="AH107" s="296" t="str">
        <f t="shared" si="34"/>
        <v>slide101</v>
      </c>
      <c r="AI107" s="296" t="str">
        <f t="shared" si="35"/>
        <v xml:space="preserve"> id="slide101" </v>
      </c>
      <c r="AJ107" s="296" t="s">
        <v>192</v>
      </c>
      <c r="AK107" s="290"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ysize</v>
      </c>
      <c r="AM107" s="290" t="s">
        <v>197</v>
      </c>
      <c r="AN107" s="290" t="s">
        <v>193</v>
      </c>
      <c r="AO107" s="290" t="s">
        <v>194</v>
      </c>
      <c r="AP107" s="290" t="str">
        <f t="shared" si="12"/>
        <v>&lt;/span&gt; &lt;/a&gt;</v>
      </c>
      <c r="AQ107" s="291" t="str">
        <f t="shared" si="13"/>
        <v>&lt;br&gt;</v>
      </c>
    </row>
    <row r="108" spans="1:43">
      <c r="A108" s="257">
        <f>LEN(scriv!B106)-LEN(SUBSTITUTE(scriv!B106,".",""))</f>
        <v>2</v>
      </c>
      <c r="B108" s="258">
        <f t="shared" si="18"/>
        <v>102</v>
      </c>
      <c r="C108" s="257" t="str">
        <f>scriv!D106</f>
        <v>xoffset</v>
      </c>
      <c r="D108" s="257" t="str">
        <f t="shared" si="29"/>
        <v>xoffset</v>
      </c>
      <c r="E108" s="257" t="str">
        <f t="shared" si="30"/>
        <v/>
      </c>
      <c r="F108" s="257" t="str">
        <f t="shared" si="31"/>
        <v xml:space="preserve">&lt;/details&gt; &lt;/details&gt; </v>
      </c>
      <c r="G108" s="259" t="s">
        <v>388</v>
      </c>
      <c r="H10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8" s="257" t="str">
        <f>IF(scriv!W106&lt;&gt;"",scriv!W106,"")</f>
        <v/>
      </c>
      <c r="J108" s="257" t="str">
        <f t="shared" si="33"/>
        <v/>
      </c>
      <c r="K108" s="257" t="str">
        <f>"unoInfo="&amp;scriv!AL106</f>
        <v>unoInfo=xoffset</v>
      </c>
      <c r="L108" s="263"/>
      <c r="W108" s="257" t="str">
        <f>IF(scriv!X106&lt;&gt;"",scriv!X106,"")</f>
        <v/>
      </c>
      <c r="AA108" s="257" t="str">
        <f t="shared" si="17"/>
        <v xml:space="preserve">&lt;a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offset"    class="slide"&gt;  &lt;span style="color:black; font-size:10px"&gt;xoffset&lt;/span&gt; &lt;/a&gt;&lt;br&gt;&lt;/details&gt; &lt;/details&gt; </v>
      </c>
      <c r="AB108" s="260"/>
      <c r="AC108" s="260"/>
      <c r="AD108" s="260"/>
      <c r="AE108" s="261"/>
      <c r="AF108" s="262"/>
      <c r="AG108" s="262"/>
      <c r="AH108" s="262" t="str">
        <f t="shared" si="34"/>
        <v>slide102</v>
      </c>
      <c r="AI108" s="262" t="str">
        <f t="shared" si="35"/>
        <v xml:space="preserve"> id="slide102" </v>
      </c>
      <c r="AJ108" s="262" t="s">
        <v>192</v>
      </c>
      <c r="AK10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xoffset</v>
      </c>
      <c r="AL108" s="261"/>
      <c r="AM108" s="261" t="s">
        <v>197</v>
      </c>
      <c r="AN108" s="261" t="s">
        <v>193</v>
      </c>
      <c r="AO108" s="261" t="s">
        <v>194</v>
      </c>
      <c r="AP108" s="261" t="str">
        <f t="shared" si="12"/>
        <v>&lt;/span&gt; &lt;/a&gt;</v>
      </c>
      <c r="AQ108" s="258" t="str">
        <f t="shared" si="13"/>
        <v>&lt;br&gt;</v>
      </c>
    </row>
    <row r="109" spans="1:43">
      <c r="A109" s="257">
        <f>LEN(scriv!B107)-LEN(SUBSTITUTE(scriv!B107,".",""))</f>
        <v>0</v>
      </c>
      <c r="B109" s="258">
        <f t="shared" si="18"/>
        <v>103</v>
      </c>
      <c r="C109" s="257">
        <f>scriv!D107</f>
        <v>0</v>
      </c>
      <c r="D109" s="257">
        <f t="shared" si="29"/>
        <v>0</v>
      </c>
      <c r="E109" s="257" t="str">
        <f t="shared" si="30"/>
        <v/>
      </c>
      <c r="F109" s="257" t="str">
        <f t="shared" si="31"/>
        <v/>
      </c>
      <c r="G109" s="259" t="s">
        <v>388</v>
      </c>
      <c r="H10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09" s="257" t="str">
        <f>IF(scriv!W107&lt;&gt;"",scriv!W107,"")</f>
        <v/>
      </c>
      <c r="J109" s="257" t="str">
        <f t="shared" si="33"/>
        <v/>
      </c>
      <c r="K109" s="257" t="str">
        <f>"unoInfo="&amp;scriv!AL107</f>
        <v>unoInfo=</v>
      </c>
      <c r="L109" s="263"/>
      <c r="W109" s="257" t="str">
        <f>IF(scriv!X107&lt;&gt;"",scriv!X107,"")</f>
        <v/>
      </c>
      <c r="AA10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09" s="260"/>
      <c r="AC109" s="260"/>
      <c r="AD109" s="260"/>
      <c r="AE109" s="261"/>
      <c r="AF109" s="262"/>
      <c r="AG109" s="262"/>
      <c r="AH109" s="262" t="str">
        <f t="shared" si="34"/>
        <v>slide103</v>
      </c>
      <c r="AI109" s="262" t="str">
        <f t="shared" si="35"/>
        <v xml:space="preserve"> id="slide103" </v>
      </c>
      <c r="AJ109" s="262" t="s">
        <v>192</v>
      </c>
      <c r="AK10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09" s="261"/>
      <c r="AM109" s="261" t="s">
        <v>197</v>
      </c>
      <c r="AN109" s="261" t="s">
        <v>193</v>
      </c>
      <c r="AO109" s="261" t="s">
        <v>194</v>
      </c>
      <c r="AP109" s="261" t="str">
        <f t="shared" si="12"/>
        <v>&lt;/span&gt; &lt;/a&gt;</v>
      </c>
      <c r="AQ109" s="258" t="str">
        <f t="shared" si="13"/>
        <v>&lt;br&gt;</v>
      </c>
    </row>
    <row r="110" spans="1:43">
      <c r="A110" s="257">
        <f>LEN(scriv!B108)-LEN(SUBSTITUTE(scriv!B108,".",""))</f>
        <v>0</v>
      </c>
      <c r="B110" s="258">
        <f t="shared" si="18"/>
        <v>104</v>
      </c>
      <c r="C110" s="257">
        <f>scriv!D108</f>
        <v>0</v>
      </c>
      <c r="D110" s="257">
        <f t="shared" si="29"/>
        <v>0</v>
      </c>
      <c r="E110" s="257" t="str">
        <f t="shared" si="30"/>
        <v/>
      </c>
      <c r="F110" s="257" t="str">
        <f t="shared" si="31"/>
        <v/>
      </c>
      <c r="G110" s="259" t="s">
        <v>388</v>
      </c>
      <c r="H11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0" s="257" t="str">
        <f>IF(scriv!W108&lt;&gt;"",scriv!W108,"")</f>
        <v/>
      </c>
      <c r="J110" s="257" t="str">
        <f t="shared" si="33"/>
        <v/>
      </c>
      <c r="K110" s="257" t="str">
        <f>"unoInfo="&amp;scriv!AL108</f>
        <v>unoInfo=</v>
      </c>
      <c r="L110" s="263"/>
      <c r="W110" s="257" t="str">
        <f>IF(scriv!X108&lt;&gt;"",scriv!X108,"")</f>
        <v/>
      </c>
      <c r="AA11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0" s="260"/>
      <c r="AC110" s="260"/>
      <c r="AD110" s="260"/>
      <c r="AE110" s="261"/>
      <c r="AF110" s="262"/>
      <c r="AG110" s="262"/>
      <c r="AH110" s="262" t="str">
        <f t="shared" si="34"/>
        <v>slide104</v>
      </c>
      <c r="AI110" s="262" t="str">
        <f t="shared" si="35"/>
        <v xml:space="preserve"> id="slide104" </v>
      </c>
      <c r="AJ110" s="262" t="s">
        <v>192</v>
      </c>
      <c r="AK11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0" s="261"/>
      <c r="AM110" s="261" t="s">
        <v>197</v>
      </c>
      <c r="AN110" s="261" t="s">
        <v>193</v>
      </c>
      <c r="AO110" s="261" t="s">
        <v>194</v>
      </c>
      <c r="AP110" s="261" t="str">
        <f t="shared" si="12"/>
        <v>&lt;/span&gt; &lt;/a&gt;</v>
      </c>
      <c r="AQ110" s="258" t="str">
        <f t="shared" si="13"/>
        <v>&lt;br&gt;</v>
      </c>
    </row>
    <row r="111" spans="1:43">
      <c r="A111" s="257">
        <f>LEN(scriv!B109)-LEN(SUBSTITUTE(scriv!B109,".",""))</f>
        <v>0</v>
      </c>
      <c r="B111" s="258">
        <f t="shared" si="18"/>
        <v>105</v>
      </c>
      <c r="C111" s="257">
        <f>scriv!D109</f>
        <v>0</v>
      </c>
      <c r="D111" s="257">
        <f t="shared" si="29"/>
        <v>0</v>
      </c>
      <c r="E111" s="257" t="str">
        <f t="shared" si="30"/>
        <v/>
      </c>
      <c r="F111" s="257" t="str">
        <f t="shared" si="31"/>
        <v/>
      </c>
      <c r="G111" s="259" t="s">
        <v>388</v>
      </c>
      <c r="H11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1" s="257" t="str">
        <f>IF(scriv!W109&lt;&gt;"",scriv!W109,"")</f>
        <v/>
      </c>
      <c r="J111" s="257" t="str">
        <f t="shared" si="33"/>
        <v/>
      </c>
      <c r="K111" s="257" t="str">
        <f>"unoInfo="&amp;scriv!AL109</f>
        <v>unoInfo=</v>
      </c>
      <c r="L111" s="263"/>
      <c r="W111" s="257" t="str">
        <f>IF(scriv!X109&lt;&gt;"",scriv!X109,"")</f>
        <v/>
      </c>
      <c r="AA11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1" s="260"/>
      <c r="AC111" s="260"/>
      <c r="AD111" s="260"/>
      <c r="AE111" s="261"/>
      <c r="AF111" s="262"/>
      <c r="AG111" s="262"/>
      <c r="AH111" s="262" t="str">
        <f t="shared" si="34"/>
        <v>slide105</v>
      </c>
      <c r="AI111" s="262" t="str">
        <f t="shared" si="35"/>
        <v xml:space="preserve"> id="slide105" </v>
      </c>
      <c r="AJ111" s="262" t="s">
        <v>192</v>
      </c>
      <c r="AK11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1" s="261"/>
      <c r="AM111" s="261" t="s">
        <v>197</v>
      </c>
      <c r="AN111" s="261" t="s">
        <v>193</v>
      </c>
      <c r="AO111" s="261" t="s">
        <v>194</v>
      </c>
      <c r="AP111" s="261" t="str">
        <f t="shared" si="12"/>
        <v>&lt;/span&gt; &lt;/a&gt;</v>
      </c>
      <c r="AQ111" s="258" t="str">
        <f t="shared" si="13"/>
        <v>&lt;br&gt;</v>
      </c>
    </row>
    <row r="112" spans="1:43">
      <c r="A112" s="257">
        <f>LEN(scriv!B110)-LEN(SUBSTITUTE(scriv!B110,".",""))</f>
        <v>0</v>
      </c>
      <c r="B112" s="258">
        <f t="shared" si="18"/>
        <v>106</v>
      </c>
      <c r="C112" s="257">
        <f>scriv!D110</f>
        <v>0</v>
      </c>
      <c r="D112" s="257">
        <f t="shared" si="29"/>
        <v>0</v>
      </c>
      <c r="E112" s="257" t="str">
        <f t="shared" si="30"/>
        <v/>
      </c>
      <c r="F112" s="257" t="str">
        <f t="shared" si="31"/>
        <v/>
      </c>
      <c r="G112" s="259" t="s">
        <v>388</v>
      </c>
      <c r="H11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2" s="257" t="str">
        <f>IF(scriv!W110&lt;&gt;"",scriv!W110,"")</f>
        <v/>
      </c>
      <c r="J112" s="257" t="str">
        <f t="shared" si="33"/>
        <v/>
      </c>
      <c r="K112" s="257" t="str">
        <f>"unoInfo="&amp;scriv!AL110</f>
        <v>unoInfo=</v>
      </c>
      <c r="L112" s="263"/>
      <c r="W112" s="257" t="str">
        <f>IF(scriv!X110&lt;&gt;"",scriv!X110,"")</f>
        <v/>
      </c>
      <c r="AA11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2" s="260"/>
      <c r="AC112" s="260"/>
      <c r="AD112" s="260"/>
      <c r="AE112" s="261"/>
      <c r="AF112" s="262"/>
      <c r="AG112" s="262"/>
      <c r="AH112" s="262" t="str">
        <f t="shared" si="34"/>
        <v>slide106</v>
      </c>
      <c r="AI112" s="262" t="str">
        <f t="shared" si="35"/>
        <v xml:space="preserve"> id="slide106" </v>
      </c>
      <c r="AJ112" s="262" t="s">
        <v>192</v>
      </c>
      <c r="AK11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2" s="261"/>
      <c r="AM112" s="261" t="s">
        <v>197</v>
      </c>
      <c r="AN112" s="261" t="s">
        <v>193</v>
      </c>
      <c r="AO112" s="261" t="s">
        <v>194</v>
      </c>
      <c r="AP112" s="261" t="str">
        <f t="shared" si="12"/>
        <v>&lt;/span&gt; &lt;/a&gt;</v>
      </c>
      <c r="AQ112" s="258" t="str">
        <f t="shared" si="13"/>
        <v>&lt;br&gt;</v>
      </c>
    </row>
    <row r="113" spans="1:43">
      <c r="A113" s="257">
        <f>LEN(scriv!B111)-LEN(SUBSTITUTE(scriv!B111,".",""))</f>
        <v>0</v>
      </c>
      <c r="B113" s="258">
        <f t="shared" si="18"/>
        <v>107</v>
      </c>
      <c r="C113" s="257">
        <f>scriv!D111</f>
        <v>0</v>
      </c>
      <c r="D113" s="257">
        <f t="shared" si="29"/>
        <v>0</v>
      </c>
      <c r="E113" s="257" t="str">
        <f t="shared" si="30"/>
        <v/>
      </c>
      <c r="F113" s="257" t="str">
        <f t="shared" si="31"/>
        <v/>
      </c>
      <c r="G113" s="259" t="s">
        <v>388</v>
      </c>
      <c r="H11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3" s="257" t="str">
        <f>IF(scriv!W111&lt;&gt;"",scriv!W111,"")</f>
        <v/>
      </c>
      <c r="J113" s="257" t="str">
        <f t="shared" si="33"/>
        <v/>
      </c>
      <c r="K113" s="257" t="str">
        <f>"unoInfo="&amp;scriv!AL111</f>
        <v>unoInfo=</v>
      </c>
      <c r="L113" s="263"/>
      <c r="W113" s="257" t="str">
        <f>IF(scriv!X111&lt;&gt;"",scriv!X111,"")</f>
        <v/>
      </c>
      <c r="AA11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3" s="260"/>
      <c r="AC113" s="260"/>
      <c r="AD113" s="260"/>
      <c r="AE113" s="261"/>
      <c r="AF113" s="262"/>
      <c r="AG113" s="262"/>
      <c r="AH113" s="262" t="str">
        <f t="shared" si="34"/>
        <v>slide107</v>
      </c>
      <c r="AI113" s="262" t="str">
        <f t="shared" si="35"/>
        <v xml:space="preserve"> id="slide107" </v>
      </c>
      <c r="AJ113" s="262" t="s">
        <v>192</v>
      </c>
      <c r="AK11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3" s="261"/>
      <c r="AM113" s="261" t="s">
        <v>197</v>
      </c>
      <c r="AN113" s="261" t="s">
        <v>193</v>
      </c>
      <c r="AO113" s="261" t="s">
        <v>194</v>
      </c>
      <c r="AP113" s="261" t="str">
        <f t="shared" si="12"/>
        <v>&lt;/span&gt; &lt;/a&gt;</v>
      </c>
      <c r="AQ113" s="258" t="str">
        <f t="shared" si="13"/>
        <v>&lt;br&gt;</v>
      </c>
    </row>
    <row r="114" spans="1:43">
      <c r="A114" s="257">
        <f>LEN(scriv!B112)-LEN(SUBSTITUTE(scriv!B112,".",""))</f>
        <v>0</v>
      </c>
      <c r="B114" s="258">
        <f t="shared" si="18"/>
        <v>108</v>
      </c>
      <c r="C114" s="257">
        <f>scriv!D112</f>
        <v>0</v>
      </c>
      <c r="D114" s="257">
        <f t="shared" si="29"/>
        <v>0</v>
      </c>
      <c r="E114" s="257" t="str">
        <f t="shared" si="30"/>
        <v/>
      </c>
      <c r="F114" s="257" t="str">
        <f t="shared" si="31"/>
        <v/>
      </c>
      <c r="G114" s="259" t="s">
        <v>388</v>
      </c>
      <c r="H11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4" s="257" t="str">
        <f>IF(scriv!W112&lt;&gt;"",scriv!W112,"")</f>
        <v/>
      </c>
      <c r="J114" s="257" t="str">
        <f t="shared" si="33"/>
        <v/>
      </c>
      <c r="K114" s="257" t="str">
        <f>"unoInfo="&amp;scriv!AL112</f>
        <v>unoInfo=</v>
      </c>
      <c r="L114" s="263"/>
      <c r="W114" s="257" t="str">
        <f>IF(scriv!X112&lt;&gt;"",scriv!X112,"")</f>
        <v/>
      </c>
      <c r="AA11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4" s="260"/>
      <c r="AC114" s="260"/>
      <c r="AD114" s="260"/>
      <c r="AE114" s="261"/>
      <c r="AF114" s="262"/>
      <c r="AG114" s="262"/>
      <c r="AH114" s="262" t="str">
        <f t="shared" si="34"/>
        <v>slide108</v>
      </c>
      <c r="AI114" s="262" t="str">
        <f t="shared" si="35"/>
        <v xml:space="preserve"> id="slide108" </v>
      </c>
      <c r="AJ114" s="262" t="s">
        <v>192</v>
      </c>
      <c r="AK11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4" s="261"/>
      <c r="AM114" s="261" t="s">
        <v>197</v>
      </c>
      <c r="AN114" s="261" t="s">
        <v>193</v>
      </c>
      <c r="AO114" s="261" t="s">
        <v>194</v>
      </c>
      <c r="AP114" s="261" t="str">
        <f t="shared" si="12"/>
        <v>&lt;/span&gt; &lt;/a&gt;</v>
      </c>
      <c r="AQ114" s="258" t="str">
        <f t="shared" si="13"/>
        <v>&lt;br&gt;</v>
      </c>
    </row>
    <row r="115" spans="1:43">
      <c r="A115" s="257">
        <f>LEN(scriv!B113)-LEN(SUBSTITUTE(scriv!B113,".",""))</f>
        <v>0</v>
      </c>
      <c r="B115" s="258">
        <f t="shared" si="18"/>
        <v>109</v>
      </c>
      <c r="C115" s="257">
        <f>scriv!D113</f>
        <v>0</v>
      </c>
      <c r="D115" s="257">
        <f t="shared" si="29"/>
        <v>0</v>
      </c>
      <c r="E115" s="257" t="str">
        <f t="shared" si="30"/>
        <v/>
      </c>
      <c r="F115" s="257" t="str">
        <f t="shared" si="31"/>
        <v/>
      </c>
      <c r="G115" s="259" t="s">
        <v>388</v>
      </c>
      <c r="H11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5" s="257" t="str">
        <f>IF(scriv!W113&lt;&gt;"",scriv!W113,"")</f>
        <v/>
      </c>
      <c r="J115" s="257" t="str">
        <f t="shared" si="33"/>
        <v/>
      </c>
      <c r="K115" s="257" t="str">
        <f>"unoInfo="&amp;scriv!AL113</f>
        <v>unoInfo=</v>
      </c>
      <c r="L115" s="263"/>
      <c r="W115" s="257" t="str">
        <f>IF(scriv!X113&lt;&gt;"",scriv!X113,"")</f>
        <v/>
      </c>
      <c r="AA11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5" s="260"/>
      <c r="AC115" s="260"/>
      <c r="AD115" s="260"/>
      <c r="AE115" s="261"/>
      <c r="AF115" s="262"/>
      <c r="AG115" s="262"/>
      <c r="AH115" s="262" t="str">
        <f t="shared" si="34"/>
        <v>slide109</v>
      </c>
      <c r="AI115" s="262" t="str">
        <f t="shared" si="35"/>
        <v xml:space="preserve"> id="slide109" </v>
      </c>
      <c r="AJ115" s="262" t="s">
        <v>192</v>
      </c>
      <c r="AK11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5" s="261"/>
      <c r="AM115" s="261" t="s">
        <v>197</v>
      </c>
      <c r="AN115" s="261" t="s">
        <v>193</v>
      </c>
      <c r="AO115" s="261" t="s">
        <v>194</v>
      </c>
      <c r="AP115" s="261" t="str">
        <f t="shared" si="12"/>
        <v>&lt;/span&gt; &lt;/a&gt;</v>
      </c>
      <c r="AQ115" s="258" t="str">
        <f t="shared" si="13"/>
        <v>&lt;br&gt;</v>
      </c>
    </row>
    <row r="116" spans="1:43">
      <c r="A116" s="257">
        <f>LEN(scriv!B114)-LEN(SUBSTITUTE(scriv!B114,".",""))</f>
        <v>0</v>
      </c>
      <c r="B116" s="258">
        <f t="shared" si="18"/>
        <v>110</v>
      </c>
      <c r="C116" s="257">
        <f>scriv!D114</f>
        <v>0</v>
      </c>
      <c r="D116" s="257">
        <f t="shared" si="29"/>
        <v>0</v>
      </c>
      <c r="E116" s="257" t="str">
        <f t="shared" si="30"/>
        <v/>
      </c>
      <c r="F116" s="257" t="str">
        <f t="shared" si="31"/>
        <v/>
      </c>
      <c r="G116" s="259" t="s">
        <v>388</v>
      </c>
      <c r="H11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6" s="257" t="str">
        <f>IF(scriv!W114&lt;&gt;"",scriv!W114,"")</f>
        <v/>
      </c>
      <c r="J116" s="257" t="str">
        <f t="shared" si="33"/>
        <v/>
      </c>
      <c r="K116" s="257" t="str">
        <f>"unoInfo="&amp;scriv!AL114</f>
        <v>unoInfo=</v>
      </c>
      <c r="L116" s="263"/>
      <c r="W116" s="257" t="str">
        <f>IF(scriv!X114&lt;&gt;"",scriv!X114,"")</f>
        <v/>
      </c>
      <c r="AA11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6" s="260"/>
      <c r="AC116" s="260"/>
      <c r="AD116" s="260"/>
      <c r="AE116" s="261"/>
      <c r="AF116" s="262"/>
      <c r="AG116" s="262"/>
      <c r="AH116" s="262" t="str">
        <f t="shared" si="34"/>
        <v>slide110</v>
      </c>
      <c r="AI116" s="262" t="str">
        <f t="shared" si="35"/>
        <v xml:space="preserve"> id="slide110" </v>
      </c>
      <c r="AJ116" s="262" t="s">
        <v>192</v>
      </c>
      <c r="AK11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6" s="261"/>
      <c r="AM116" s="261" t="s">
        <v>197</v>
      </c>
      <c r="AN116" s="261" t="s">
        <v>193</v>
      </c>
      <c r="AO116" s="261" t="s">
        <v>194</v>
      </c>
      <c r="AP116" s="261" t="str">
        <f t="shared" si="12"/>
        <v>&lt;/span&gt; &lt;/a&gt;</v>
      </c>
      <c r="AQ116" s="258" t="str">
        <f t="shared" si="13"/>
        <v>&lt;br&gt;</v>
      </c>
    </row>
    <row r="117" spans="1:43">
      <c r="A117" s="257">
        <f>LEN(scriv!B115)-LEN(SUBSTITUTE(scriv!B115,".",""))</f>
        <v>0</v>
      </c>
      <c r="B117" s="258">
        <f t="shared" si="18"/>
        <v>111</v>
      </c>
      <c r="C117" s="257">
        <f>scriv!D115</f>
        <v>0</v>
      </c>
      <c r="D117" s="257">
        <f t="shared" si="29"/>
        <v>0</v>
      </c>
      <c r="E117" s="257" t="str">
        <f t="shared" si="30"/>
        <v/>
      </c>
      <c r="F117" s="257" t="str">
        <f t="shared" si="31"/>
        <v/>
      </c>
      <c r="G117" s="259" t="s">
        <v>388</v>
      </c>
      <c r="H11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7" s="257" t="str">
        <f>IF(scriv!W115&lt;&gt;"",scriv!W115,"")</f>
        <v/>
      </c>
      <c r="J117" s="257" t="str">
        <f t="shared" si="33"/>
        <v/>
      </c>
      <c r="K117" s="257" t="str">
        <f>"unoInfo="&amp;scriv!AL115</f>
        <v>unoInfo=</v>
      </c>
      <c r="L117" s="263"/>
      <c r="W117" s="257" t="str">
        <f>IF(scriv!X115&lt;&gt;"",scriv!X115,"")</f>
        <v/>
      </c>
      <c r="AA11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7" s="260"/>
      <c r="AC117" s="260"/>
      <c r="AD117" s="260"/>
      <c r="AE117" s="261"/>
      <c r="AF117" s="262"/>
      <c r="AG117" s="262"/>
      <c r="AH117" s="262" t="str">
        <f t="shared" si="34"/>
        <v>slide111</v>
      </c>
      <c r="AI117" s="262" t="str">
        <f t="shared" si="35"/>
        <v xml:space="preserve"> id="slide111" </v>
      </c>
      <c r="AJ117" s="262" t="s">
        <v>192</v>
      </c>
      <c r="AK11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7" s="261"/>
      <c r="AM117" s="261" t="s">
        <v>197</v>
      </c>
      <c r="AN117" s="261" t="s">
        <v>193</v>
      </c>
      <c r="AO117" s="261" t="s">
        <v>194</v>
      </c>
      <c r="AP117" s="261" t="str">
        <f t="shared" si="12"/>
        <v>&lt;/span&gt; &lt;/a&gt;</v>
      </c>
      <c r="AQ117" s="258" t="str">
        <f t="shared" si="13"/>
        <v>&lt;br&gt;</v>
      </c>
    </row>
    <row r="118" spans="1:43">
      <c r="A118" s="257">
        <f>LEN(scriv!B116)-LEN(SUBSTITUTE(scriv!B116,".",""))</f>
        <v>0</v>
      </c>
      <c r="B118" s="258">
        <f t="shared" si="18"/>
        <v>112</v>
      </c>
      <c r="C118" s="257">
        <f>scriv!D116</f>
        <v>0</v>
      </c>
      <c r="D118" s="257">
        <f t="shared" si="29"/>
        <v>0</v>
      </c>
      <c r="E118" s="257" t="str">
        <f t="shared" si="30"/>
        <v/>
      </c>
      <c r="F118" s="257" t="str">
        <f t="shared" si="31"/>
        <v/>
      </c>
      <c r="G118" s="259" t="s">
        <v>388</v>
      </c>
      <c r="H11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8" s="257" t="str">
        <f>IF(scriv!W116&lt;&gt;"",scriv!W116,"")</f>
        <v/>
      </c>
      <c r="J118" s="257" t="str">
        <f t="shared" si="33"/>
        <v/>
      </c>
      <c r="K118" s="257" t="str">
        <f>"unoInfo="&amp;scriv!AL116</f>
        <v>unoInfo=</v>
      </c>
      <c r="L118" s="263"/>
      <c r="W118" s="257" t="str">
        <f>IF(scriv!X116&lt;&gt;"",scriv!X116,"")</f>
        <v/>
      </c>
      <c r="AA11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8" s="260"/>
      <c r="AC118" s="260"/>
      <c r="AD118" s="260"/>
      <c r="AE118" s="261"/>
      <c r="AF118" s="262"/>
      <c r="AG118" s="262"/>
      <c r="AH118" s="262" t="str">
        <f t="shared" si="34"/>
        <v>slide112</v>
      </c>
      <c r="AI118" s="262" t="str">
        <f t="shared" si="35"/>
        <v xml:space="preserve"> id="slide112" </v>
      </c>
      <c r="AJ118" s="262" t="s">
        <v>192</v>
      </c>
      <c r="AK11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8" s="261"/>
      <c r="AM118" s="261" t="s">
        <v>197</v>
      </c>
      <c r="AN118" s="261" t="s">
        <v>193</v>
      </c>
      <c r="AO118" s="261" t="s">
        <v>194</v>
      </c>
      <c r="AP118" s="261" t="str">
        <f t="shared" si="12"/>
        <v>&lt;/span&gt; &lt;/a&gt;</v>
      </c>
      <c r="AQ118" s="258" t="str">
        <f t="shared" si="13"/>
        <v>&lt;br&gt;</v>
      </c>
    </row>
    <row r="119" spans="1:43">
      <c r="A119" s="257">
        <f>LEN(scriv!B117)-LEN(SUBSTITUTE(scriv!B117,".",""))</f>
        <v>0</v>
      </c>
      <c r="B119" s="258">
        <f t="shared" si="18"/>
        <v>113</v>
      </c>
      <c r="C119" s="257">
        <f>scriv!D117</f>
        <v>0</v>
      </c>
      <c r="D119" s="257">
        <f t="shared" si="29"/>
        <v>0</v>
      </c>
      <c r="E119" s="257" t="str">
        <f t="shared" si="30"/>
        <v/>
      </c>
      <c r="F119" s="257" t="str">
        <f t="shared" si="31"/>
        <v/>
      </c>
      <c r="G119" s="259" t="s">
        <v>388</v>
      </c>
      <c r="H11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19" s="257" t="str">
        <f>IF(scriv!W117&lt;&gt;"",scriv!W117,"")</f>
        <v/>
      </c>
      <c r="J119" s="257" t="str">
        <f t="shared" si="33"/>
        <v/>
      </c>
      <c r="K119" s="257" t="str">
        <f>"unoInfo="&amp;scriv!AL117</f>
        <v>unoInfo=</v>
      </c>
      <c r="L119" s="263"/>
      <c r="W119" s="257" t="str">
        <f>IF(scriv!X117&lt;&gt;"",scriv!X117,"")</f>
        <v/>
      </c>
      <c r="AA11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19" s="260"/>
      <c r="AC119" s="260"/>
      <c r="AD119" s="260"/>
      <c r="AE119" s="261"/>
      <c r="AF119" s="262"/>
      <c r="AG119" s="262"/>
      <c r="AH119" s="262" t="str">
        <f t="shared" si="34"/>
        <v>slide113</v>
      </c>
      <c r="AI119" s="262" t="str">
        <f t="shared" si="35"/>
        <v xml:space="preserve"> id="slide113" </v>
      </c>
      <c r="AJ119" s="262" t="s">
        <v>192</v>
      </c>
      <c r="AK11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19" s="261"/>
      <c r="AM119" s="261" t="s">
        <v>197</v>
      </c>
      <c r="AN119" s="261" t="s">
        <v>193</v>
      </c>
      <c r="AO119" s="261" t="s">
        <v>194</v>
      </c>
      <c r="AP119" s="261" t="str">
        <f t="shared" si="12"/>
        <v>&lt;/span&gt; &lt;/a&gt;</v>
      </c>
      <c r="AQ119" s="258" t="str">
        <f t="shared" si="13"/>
        <v>&lt;br&gt;</v>
      </c>
    </row>
    <row r="120" spans="1:43">
      <c r="A120" s="257">
        <f>LEN(scriv!B118)-LEN(SUBSTITUTE(scriv!B118,".",""))</f>
        <v>0</v>
      </c>
      <c r="B120" s="258">
        <f t="shared" si="18"/>
        <v>114</v>
      </c>
      <c r="C120" s="257">
        <f>scriv!D118</f>
        <v>0</v>
      </c>
      <c r="D120" s="257">
        <f t="shared" si="29"/>
        <v>0</v>
      </c>
      <c r="E120" s="257" t="str">
        <f t="shared" si="30"/>
        <v/>
      </c>
      <c r="F120" s="257" t="str">
        <f t="shared" si="31"/>
        <v/>
      </c>
      <c r="G120" s="259" t="s">
        <v>388</v>
      </c>
      <c r="H12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0" s="257" t="str">
        <f>IF(scriv!W118&lt;&gt;"",scriv!W118,"")</f>
        <v/>
      </c>
      <c r="J120" s="257" t="str">
        <f t="shared" si="33"/>
        <v/>
      </c>
      <c r="K120" s="257" t="str">
        <f>"unoInfo="&amp;scriv!AL118</f>
        <v>unoInfo=</v>
      </c>
      <c r="L120" s="263"/>
      <c r="W120" s="257" t="str">
        <f>IF(scriv!X118&lt;&gt;"",scriv!X118,"")</f>
        <v/>
      </c>
      <c r="AA12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0" s="260"/>
      <c r="AC120" s="260"/>
      <c r="AD120" s="260"/>
      <c r="AE120" s="261"/>
      <c r="AF120" s="262"/>
      <c r="AG120" s="262"/>
      <c r="AH120" s="262" t="str">
        <f t="shared" si="34"/>
        <v>slide114</v>
      </c>
      <c r="AI120" s="262" t="str">
        <f t="shared" si="35"/>
        <v xml:space="preserve"> id="slide114" </v>
      </c>
      <c r="AJ120" s="262" t="s">
        <v>192</v>
      </c>
      <c r="AK12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0" s="261"/>
      <c r="AM120" s="261" t="s">
        <v>197</v>
      </c>
      <c r="AN120" s="261" t="s">
        <v>193</v>
      </c>
      <c r="AO120" s="261" t="s">
        <v>194</v>
      </c>
      <c r="AP120" s="261" t="str">
        <f t="shared" si="12"/>
        <v>&lt;/span&gt; &lt;/a&gt;</v>
      </c>
      <c r="AQ120" s="258" t="str">
        <f t="shared" si="13"/>
        <v>&lt;br&gt;</v>
      </c>
    </row>
    <row r="121" spans="1:43">
      <c r="A121" s="257">
        <f>LEN(scriv!B119)-LEN(SUBSTITUTE(scriv!B119,".",""))</f>
        <v>0</v>
      </c>
      <c r="B121" s="258">
        <f t="shared" si="18"/>
        <v>115</v>
      </c>
      <c r="C121" s="257">
        <f>scriv!D119</f>
        <v>0</v>
      </c>
      <c r="D121" s="257">
        <f t="shared" si="29"/>
        <v>0</v>
      </c>
      <c r="E121" s="257" t="str">
        <f t="shared" si="30"/>
        <v/>
      </c>
      <c r="F121" s="257" t="str">
        <f t="shared" si="31"/>
        <v/>
      </c>
      <c r="G121" s="259" t="s">
        <v>388</v>
      </c>
      <c r="H12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1" s="257" t="str">
        <f>IF(scriv!W119&lt;&gt;"",scriv!W119,"")</f>
        <v/>
      </c>
      <c r="J121" s="257" t="str">
        <f t="shared" si="33"/>
        <v/>
      </c>
      <c r="K121" s="257" t="str">
        <f>"unoInfo="&amp;scriv!AL119</f>
        <v>unoInfo=</v>
      </c>
      <c r="L121" s="263"/>
      <c r="W121" s="257" t="str">
        <f>IF(scriv!X119&lt;&gt;"",scriv!X119,"")</f>
        <v/>
      </c>
      <c r="AA12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1" s="260"/>
      <c r="AC121" s="260"/>
      <c r="AD121" s="260"/>
      <c r="AE121" s="261"/>
      <c r="AF121" s="262"/>
      <c r="AG121" s="262"/>
      <c r="AH121" s="262" t="str">
        <f t="shared" si="34"/>
        <v>slide115</v>
      </c>
      <c r="AI121" s="262" t="str">
        <f t="shared" si="35"/>
        <v xml:space="preserve"> id="slide115" </v>
      </c>
      <c r="AJ121" s="262" t="s">
        <v>192</v>
      </c>
      <c r="AK12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1" s="261"/>
      <c r="AM121" s="261" t="s">
        <v>197</v>
      </c>
      <c r="AN121" s="261" t="s">
        <v>193</v>
      </c>
      <c r="AO121" s="261" t="s">
        <v>194</v>
      </c>
      <c r="AP121" s="261" t="str">
        <f t="shared" si="12"/>
        <v>&lt;/span&gt; &lt;/a&gt;</v>
      </c>
      <c r="AQ121" s="258" t="str">
        <f t="shared" si="13"/>
        <v>&lt;br&gt;</v>
      </c>
    </row>
    <row r="122" spans="1:43">
      <c r="A122" s="257">
        <f>LEN(scriv!B120)-LEN(SUBSTITUTE(scriv!B120,".",""))</f>
        <v>0</v>
      </c>
      <c r="B122" s="258">
        <f t="shared" si="18"/>
        <v>116</v>
      </c>
      <c r="C122" s="257">
        <f>scriv!D120</f>
        <v>0</v>
      </c>
      <c r="D122" s="257">
        <f t="shared" si="29"/>
        <v>0</v>
      </c>
      <c r="E122" s="257" t="str">
        <f t="shared" si="30"/>
        <v/>
      </c>
      <c r="F122" s="257" t="str">
        <f t="shared" si="31"/>
        <v/>
      </c>
      <c r="G122" s="259" t="s">
        <v>388</v>
      </c>
      <c r="H12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2" s="257" t="str">
        <f>IF(scriv!W120&lt;&gt;"",scriv!W120,"")</f>
        <v/>
      </c>
      <c r="J122" s="257" t="str">
        <f t="shared" si="33"/>
        <v/>
      </c>
      <c r="K122" s="257" t="str">
        <f>"unoInfo="&amp;scriv!AL120</f>
        <v>unoInfo=</v>
      </c>
      <c r="L122" s="263"/>
      <c r="W122" s="257" t="str">
        <f>IF(scriv!X120&lt;&gt;"",scriv!X120,"")</f>
        <v/>
      </c>
      <c r="AA12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2" s="260"/>
      <c r="AC122" s="260"/>
      <c r="AD122" s="260"/>
      <c r="AE122" s="261"/>
      <c r="AF122" s="262"/>
      <c r="AG122" s="262"/>
      <c r="AH122" s="262" t="str">
        <f t="shared" si="34"/>
        <v>slide116</v>
      </c>
      <c r="AI122" s="262" t="str">
        <f t="shared" si="35"/>
        <v xml:space="preserve"> id="slide116" </v>
      </c>
      <c r="AJ122" s="262" t="s">
        <v>192</v>
      </c>
      <c r="AK12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2" s="261"/>
      <c r="AM122" s="261" t="s">
        <v>197</v>
      </c>
      <c r="AN122" s="261" t="s">
        <v>193</v>
      </c>
      <c r="AO122" s="261" t="s">
        <v>194</v>
      </c>
      <c r="AP122" s="261" t="str">
        <f t="shared" si="12"/>
        <v>&lt;/span&gt; &lt;/a&gt;</v>
      </c>
      <c r="AQ122" s="258" t="str">
        <f t="shared" si="13"/>
        <v>&lt;br&gt;</v>
      </c>
    </row>
    <row r="123" spans="1:43">
      <c r="A123" s="257">
        <f>LEN(scriv!B121)-LEN(SUBSTITUTE(scriv!B121,".",""))</f>
        <v>0</v>
      </c>
      <c r="B123" s="258">
        <f t="shared" si="18"/>
        <v>117</v>
      </c>
      <c r="C123" s="257">
        <f>scriv!D121</f>
        <v>0</v>
      </c>
      <c r="D123" s="257">
        <f t="shared" si="29"/>
        <v>0</v>
      </c>
      <c r="E123" s="257" t="str">
        <f t="shared" si="30"/>
        <v/>
      </c>
      <c r="F123" s="257" t="str">
        <f t="shared" si="31"/>
        <v/>
      </c>
      <c r="G123" s="259" t="s">
        <v>388</v>
      </c>
      <c r="H12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3" s="257" t="str">
        <f>IF(scriv!W121&lt;&gt;"",scriv!W121,"")</f>
        <v/>
      </c>
      <c r="J123" s="257" t="str">
        <f t="shared" si="33"/>
        <v/>
      </c>
      <c r="K123" s="257" t="str">
        <f>"unoInfo="&amp;scriv!AL121</f>
        <v>unoInfo=</v>
      </c>
      <c r="L123" s="263"/>
      <c r="W123" s="257" t="str">
        <f>IF(scriv!X121&lt;&gt;"",scriv!X121,"")</f>
        <v/>
      </c>
      <c r="AA12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3" s="260"/>
      <c r="AC123" s="260"/>
      <c r="AD123" s="260"/>
      <c r="AE123" s="261"/>
      <c r="AF123" s="262"/>
      <c r="AG123" s="262"/>
      <c r="AH123" s="262" t="str">
        <f t="shared" si="34"/>
        <v>slide117</v>
      </c>
      <c r="AI123" s="262" t="str">
        <f t="shared" si="35"/>
        <v xml:space="preserve"> id="slide117" </v>
      </c>
      <c r="AJ123" s="262" t="s">
        <v>192</v>
      </c>
      <c r="AK12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3" s="261"/>
      <c r="AM123" s="261" t="s">
        <v>197</v>
      </c>
      <c r="AN123" s="261" t="s">
        <v>193</v>
      </c>
      <c r="AO123" s="261" t="s">
        <v>194</v>
      </c>
      <c r="AP123" s="261" t="str">
        <f t="shared" si="12"/>
        <v>&lt;/span&gt; &lt;/a&gt;</v>
      </c>
      <c r="AQ123" s="258" t="str">
        <f t="shared" si="13"/>
        <v>&lt;br&gt;</v>
      </c>
    </row>
    <row r="124" spans="1:43">
      <c r="A124" s="257">
        <f>LEN(scriv!B122)-LEN(SUBSTITUTE(scriv!B122,".",""))</f>
        <v>0</v>
      </c>
      <c r="B124" s="258">
        <f t="shared" si="18"/>
        <v>118</v>
      </c>
      <c r="C124" s="257">
        <f>scriv!D122</f>
        <v>0</v>
      </c>
      <c r="D124" s="257">
        <f t="shared" si="29"/>
        <v>0</v>
      </c>
      <c r="E124" s="257" t="str">
        <f t="shared" si="30"/>
        <v/>
      </c>
      <c r="F124" s="257" t="str">
        <f t="shared" si="31"/>
        <v/>
      </c>
      <c r="G124" s="259" t="s">
        <v>388</v>
      </c>
      <c r="H12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4" s="257" t="str">
        <f>IF(scriv!W122&lt;&gt;"",scriv!W122,"")</f>
        <v/>
      </c>
      <c r="J124" s="257" t="str">
        <f t="shared" si="33"/>
        <v/>
      </c>
      <c r="K124" s="257" t="str">
        <f>"unoInfo="&amp;scriv!AL122</f>
        <v>unoInfo=</v>
      </c>
      <c r="L124" s="263"/>
      <c r="W124" s="257" t="str">
        <f>IF(scriv!X122&lt;&gt;"",scriv!X122,"")</f>
        <v/>
      </c>
      <c r="AA12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4" s="260"/>
      <c r="AC124" s="260"/>
      <c r="AD124" s="260"/>
      <c r="AE124" s="261"/>
      <c r="AF124" s="262"/>
      <c r="AG124" s="262"/>
      <c r="AH124" s="262" t="str">
        <f t="shared" si="34"/>
        <v>slide118</v>
      </c>
      <c r="AI124" s="262" t="str">
        <f t="shared" si="35"/>
        <v xml:space="preserve"> id="slide118" </v>
      </c>
      <c r="AJ124" s="262" t="s">
        <v>192</v>
      </c>
      <c r="AK12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4" s="261"/>
      <c r="AM124" s="261" t="s">
        <v>197</v>
      </c>
      <c r="AN124" s="261" t="s">
        <v>193</v>
      </c>
      <c r="AO124" s="261" t="s">
        <v>194</v>
      </c>
      <c r="AP124" s="261" t="str">
        <f t="shared" si="12"/>
        <v>&lt;/span&gt; &lt;/a&gt;</v>
      </c>
      <c r="AQ124" s="258" t="str">
        <f t="shared" si="13"/>
        <v>&lt;br&gt;</v>
      </c>
    </row>
    <row r="125" spans="1:43">
      <c r="A125" s="257">
        <f>LEN(scriv!B123)-LEN(SUBSTITUTE(scriv!B123,".",""))</f>
        <v>0</v>
      </c>
      <c r="B125" s="258">
        <f t="shared" si="18"/>
        <v>119</v>
      </c>
      <c r="C125" s="257">
        <f>scriv!D123</f>
        <v>0</v>
      </c>
      <c r="D125" s="257">
        <f t="shared" si="29"/>
        <v>0</v>
      </c>
      <c r="E125" s="257" t="str">
        <f t="shared" si="30"/>
        <v/>
      </c>
      <c r="F125" s="257" t="str">
        <f t="shared" si="31"/>
        <v/>
      </c>
      <c r="G125" s="259" t="s">
        <v>388</v>
      </c>
      <c r="H12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5" s="257" t="str">
        <f>IF(scriv!W123&lt;&gt;"",scriv!W123,"")</f>
        <v/>
      </c>
      <c r="J125" s="257" t="str">
        <f t="shared" si="33"/>
        <v/>
      </c>
      <c r="K125" s="257" t="str">
        <f>"unoInfo="&amp;scriv!AL123</f>
        <v>unoInfo=</v>
      </c>
      <c r="L125" s="263"/>
      <c r="W125" s="257" t="str">
        <f>IF(scriv!X123&lt;&gt;"",scriv!X123,"")</f>
        <v/>
      </c>
      <c r="AA125"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5" s="260"/>
      <c r="AC125" s="260"/>
      <c r="AD125" s="260"/>
      <c r="AE125" s="261"/>
      <c r="AF125" s="262"/>
      <c r="AG125" s="262"/>
      <c r="AH125" s="262" t="str">
        <f t="shared" si="34"/>
        <v>slide119</v>
      </c>
      <c r="AI125" s="262" t="str">
        <f t="shared" si="35"/>
        <v xml:space="preserve"> id="slide119" </v>
      </c>
      <c r="AJ125" s="262" t="s">
        <v>192</v>
      </c>
      <c r="AK12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5" s="261"/>
      <c r="AM125" s="261" t="s">
        <v>197</v>
      </c>
      <c r="AN125" s="261" t="s">
        <v>193</v>
      </c>
      <c r="AO125" s="261" t="s">
        <v>194</v>
      </c>
      <c r="AP125" s="261" t="str">
        <f t="shared" si="12"/>
        <v>&lt;/span&gt; &lt;/a&gt;</v>
      </c>
      <c r="AQ125" s="258" t="str">
        <f t="shared" si="13"/>
        <v>&lt;br&gt;</v>
      </c>
    </row>
    <row r="126" spans="1:43">
      <c r="A126" s="257">
        <f>LEN(scriv!B124)-LEN(SUBSTITUTE(scriv!B124,".",""))</f>
        <v>0</v>
      </c>
      <c r="B126" s="258">
        <f t="shared" si="18"/>
        <v>120</v>
      </c>
      <c r="C126" s="257">
        <f>scriv!D124</f>
        <v>0</v>
      </c>
      <c r="D126" s="257">
        <f t="shared" si="29"/>
        <v>0</v>
      </c>
      <c r="E126" s="257" t="str">
        <f t="shared" si="30"/>
        <v/>
      </c>
      <c r="F126" s="257" t="str">
        <f t="shared" si="31"/>
        <v/>
      </c>
      <c r="G126" s="259" t="s">
        <v>388</v>
      </c>
      <c r="H12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6" s="257" t="str">
        <f>IF(scriv!W124&lt;&gt;"",scriv!W124,"")</f>
        <v/>
      </c>
      <c r="J126" s="257" t="str">
        <f t="shared" si="33"/>
        <v/>
      </c>
      <c r="K126" s="257" t="str">
        <f>"unoInfo="&amp;scriv!AL124</f>
        <v>unoInfo=</v>
      </c>
      <c r="L126" s="263"/>
      <c r="W126" s="257" t="str">
        <f>IF(scriv!X124&lt;&gt;"",scriv!X124,"")</f>
        <v/>
      </c>
      <c r="AA126"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6" s="260"/>
      <c r="AC126" s="260"/>
      <c r="AD126" s="260"/>
      <c r="AE126" s="261"/>
      <c r="AF126" s="262"/>
      <c r="AG126" s="262"/>
      <c r="AH126" s="262" t="str">
        <f t="shared" si="34"/>
        <v>slide120</v>
      </c>
      <c r="AI126" s="262" t="str">
        <f t="shared" si="35"/>
        <v xml:space="preserve"> id="slide120" </v>
      </c>
      <c r="AJ126" s="262" t="s">
        <v>192</v>
      </c>
      <c r="AK12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6" s="261"/>
      <c r="AM126" s="261" t="s">
        <v>197</v>
      </c>
      <c r="AN126" s="261" t="s">
        <v>193</v>
      </c>
      <c r="AO126" s="261" t="s">
        <v>194</v>
      </c>
      <c r="AP126" s="261" t="str">
        <f t="shared" si="12"/>
        <v>&lt;/span&gt; &lt;/a&gt;</v>
      </c>
      <c r="AQ126" s="258" t="str">
        <f t="shared" si="13"/>
        <v>&lt;br&gt;</v>
      </c>
    </row>
    <row r="127" spans="1:43">
      <c r="A127" s="257">
        <f>LEN(scriv!B125)-LEN(SUBSTITUTE(scriv!B125,".",""))</f>
        <v>0</v>
      </c>
      <c r="B127" s="258">
        <f t="shared" si="18"/>
        <v>121</v>
      </c>
      <c r="C127" s="257">
        <f>scriv!D125</f>
        <v>0</v>
      </c>
      <c r="D127" s="257">
        <f t="shared" si="29"/>
        <v>0</v>
      </c>
      <c r="E127" s="257" t="str">
        <f t="shared" si="30"/>
        <v/>
      </c>
      <c r="F127" s="257" t="str">
        <f t="shared" si="31"/>
        <v/>
      </c>
      <c r="G127" s="259" t="s">
        <v>388</v>
      </c>
      <c r="H12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7" s="257" t="str">
        <f>IF(scriv!W125&lt;&gt;"",scriv!W125,"")</f>
        <v/>
      </c>
      <c r="J127" s="257" t="str">
        <f t="shared" si="33"/>
        <v/>
      </c>
      <c r="K127" s="257" t="str">
        <f>"unoInfo="&amp;scriv!AL125</f>
        <v>unoInfo=</v>
      </c>
      <c r="L127" s="263"/>
      <c r="W127" s="257" t="str">
        <f>IF(scriv!X125&lt;&gt;"",scriv!X125,"")</f>
        <v/>
      </c>
      <c r="AA127"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7" s="260"/>
      <c r="AC127" s="260"/>
      <c r="AD127" s="260"/>
      <c r="AE127" s="261"/>
      <c r="AF127" s="262"/>
      <c r="AG127" s="262"/>
      <c r="AH127" s="262" t="str">
        <f t="shared" si="34"/>
        <v>slide121</v>
      </c>
      <c r="AI127" s="262" t="str">
        <f t="shared" si="35"/>
        <v xml:space="preserve"> id="slide121" </v>
      </c>
      <c r="AJ127" s="262" t="s">
        <v>192</v>
      </c>
      <c r="AK12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7" s="261"/>
      <c r="AM127" s="261" t="s">
        <v>197</v>
      </c>
      <c r="AN127" s="261" t="s">
        <v>193</v>
      </c>
      <c r="AO127" s="261" t="s">
        <v>194</v>
      </c>
      <c r="AP127" s="261" t="str">
        <f t="shared" si="12"/>
        <v>&lt;/span&gt; &lt;/a&gt;</v>
      </c>
      <c r="AQ127" s="258" t="str">
        <f t="shared" si="13"/>
        <v>&lt;br&gt;</v>
      </c>
    </row>
    <row r="128" spans="1:43">
      <c r="A128" s="257">
        <f>LEN(scriv!B126)-LEN(SUBSTITUTE(scriv!B126,".",""))</f>
        <v>0</v>
      </c>
      <c r="B128" s="258">
        <f t="shared" si="18"/>
        <v>122</v>
      </c>
      <c r="C128" s="257">
        <f>scriv!D126</f>
        <v>0</v>
      </c>
      <c r="D128" s="257">
        <f t="shared" si="29"/>
        <v>0</v>
      </c>
      <c r="E128" s="257" t="str">
        <f t="shared" si="30"/>
        <v/>
      </c>
      <c r="F128" s="257" t="str">
        <f t="shared" si="31"/>
        <v/>
      </c>
      <c r="G128" s="259" t="s">
        <v>388</v>
      </c>
      <c r="H12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8" s="257" t="str">
        <f>IF(scriv!W126&lt;&gt;"",scriv!W126,"")</f>
        <v/>
      </c>
      <c r="J128" s="257" t="str">
        <f t="shared" si="33"/>
        <v/>
      </c>
      <c r="K128" s="257" t="str">
        <f>"unoInfo="&amp;scriv!AL126</f>
        <v>unoInfo=</v>
      </c>
      <c r="L128" s="263"/>
      <c r="W128" s="257" t="str">
        <f>IF(scriv!X126&lt;&gt;"",scriv!X126,"")</f>
        <v/>
      </c>
      <c r="AA128"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8" s="260"/>
      <c r="AC128" s="260"/>
      <c r="AD128" s="260"/>
      <c r="AE128" s="261"/>
      <c r="AF128" s="262"/>
      <c r="AG128" s="262"/>
      <c r="AH128" s="262" t="str">
        <f t="shared" si="34"/>
        <v>slide122</v>
      </c>
      <c r="AI128" s="262" t="str">
        <f t="shared" si="35"/>
        <v xml:space="preserve"> id="slide122" </v>
      </c>
      <c r="AJ128" s="262" t="s">
        <v>192</v>
      </c>
      <c r="AK12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8" s="261"/>
      <c r="AM128" s="261" t="s">
        <v>197</v>
      </c>
      <c r="AN128" s="261" t="s">
        <v>193</v>
      </c>
      <c r="AO128" s="261" t="s">
        <v>194</v>
      </c>
      <c r="AP128" s="261" t="str">
        <f t="shared" si="12"/>
        <v>&lt;/span&gt; &lt;/a&gt;</v>
      </c>
      <c r="AQ128" s="258" t="str">
        <f t="shared" si="13"/>
        <v>&lt;br&gt;</v>
      </c>
    </row>
    <row r="129" spans="1:43">
      <c r="A129" s="257">
        <f>LEN(scriv!B127)-LEN(SUBSTITUTE(scriv!B127,".",""))</f>
        <v>0</v>
      </c>
      <c r="B129" s="258">
        <f t="shared" si="18"/>
        <v>123</v>
      </c>
      <c r="C129" s="257">
        <f>scriv!D127</f>
        <v>0</v>
      </c>
      <c r="D129" s="257">
        <f t="shared" si="29"/>
        <v>0</v>
      </c>
      <c r="E129" s="257" t="str">
        <f t="shared" si="30"/>
        <v/>
      </c>
      <c r="F129" s="257" t="str">
        <f t="shared" si="31"/>
        <v/>
      </c>
      <c r="G129" s="259" t="s">
        <v>388</v>
      </c>
      <c r="H12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29" s="257" t="str">
        <f>IF(scriv!W127&lt;&gt;"",scriv!W127,"")</f>
        <v/>
      </c>
      <c r="J129" s="257" t="str">
        <f t="shared" si="33"/>
        <v/>
      </c>
      <c r="K129" s="257" t="str">
        <f>"unoInfo="&amp;scriv!AL127</f>
        <v>unoInfo=</v>
      </c>
      <c r="L129" s="263"/>
      <c r="W129" s="257" t="str">
        <f>IF(scriv!X127&lt;&gt;"",scriv!X127,"")</f>
        <v/>
      </c>
      <c r="AA129"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29" s="260"/>
      <c r="AC129" s="260"/>
      <c r="AD129" s="260"/>
      <c r="AE129" s="261"/>
      <c r="AF129" s="262"/>
      <c r="AG129" s="262"/>
      <c r="AH129" s="262" t="str">
        <f t="shared" si="34"/>
        <v>slide123</v>
      </c>
      <c r="AI129" s="262" t="str">
        <f t="shared" si="35"/>
        <v xml:space="preserve"> id="slide123" </v>
      </c>
      <c r="AJ129" s="262" t="s">
        <v>192</v>
      </c>
      <c r="AK12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29" s="261"/>
      <c r="AM129" s="261" t="s">
        <v>197</v>
      </c>
      <c r="AN129" s="261" t="s">
        <v>193</v>
      </c>
      <c r="AO129" s="261" t="s">
        <v>194</v>
      </c>
      <c r="AP129" s="261" t="str">
        <f t="shared" si="12"/>
        <v>&lt;/span&gt; &lt;/a&gt;</v>
      </c>
      <c r="AQ129" s="258" t="str">
        <f t="shared" si="13"/>
        <v>&lt;br&gt;</v>
      </c>
    </row>
    <row r="130" spans="1:43">
      <c r="A130" s="257">
        <f>LEN(scriv!B128)-LEN(SUBSTITUTE(scriv!B128,".",""))</f>
        <v>0</v>
      </c>
      <c r="B130" s="258">
        <f t="shared" si="18"/>
        <v>124</v>
      </c>
      <c r="C130" s="257">
        <f>scriv!D128</f>
        <v>0</v>
      </c>
      <c r="D130" s="257">
        <f t="shared" si="29"/>
        <v>0</v>
      </c>
      <c r="E130" s="257" t="str">
        <f t="shared" si="30"/>
        <v/>
      </c>
      <c r="F130" s="257" t="str">
        <f t="shared" si="31"/>
        <v/>
      </c>
      <c r="G130" s="259" t="s">
        <v>388</v>
      </c>
      <c r="H13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0" s="257" t="str">
        <f>IF(scriv!W128&lt;&gt;"",scriv!W128,"")</f>
        <v/>
      </c>
      <c r="J130" s="257" t="str">
        <f t="shared" si="33"/>
        <v/>
      </c>
      <c r="K130" s="257" t="str">
        <f>"unoInfo="&amp;scriv!AL128</f>
        <v>unoInfo=</v>
      </c>
      <c r="L130" s="263"/>
      <c r="W130" s="257" t="str">
        <f>IF(scriv!X128&lt;&gt;"",scriv!X128,"")</f>
        <v/>
      </c>
      <c r="AA130"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0" s="260"/>
      <c r="AC130" s="260"/>
      <c r="AD130" s="260"/>
      <c r="AE130" s="261"/>
      <c r="AF130" s="262"/>
      <c r="AG130" s="262"/>
      <c r="AH130" s="262" t="str">
        <f t="shared" si="34"/>
        <v>slide124</v>
      </c>
      <c r="AI130" s="262" t="str">
        <f t="shared" si="35"/>
        <v xml:space="preserve"> id="slide124" </v>
      </c>
      <c r="AJ130" s="262" t="s">
        <v>192</v>
      </c>
      <c r="AK13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0" s="261"/>
      <c r="AM130" s="261" t="s">
        <v>197</v>
      </c>
      <c r="AN130" s="261" t="s">
        <v>193</v>
      </c>
      <c r="AO130" s="261" t="s">
        <v>194</v>
      </c>
      <c r="AP130" s="261" t="str">
        <f t="shared" si="12"/>
        <v>&lt;/span&gt; &lt;/a&gt;</v>
      </c>
      <c r="AQ130" s="258" t="str">
        <f t="shared" si="13"/>
        <v>&lt;br&gt;</v>
      </c>
    </row>
    <row r="131" spans="1:43">
      <c r="A131" s="257">
        <f>LEN(scriv!B129)-LEN(SUBSTITUTE(scriv!B129,".",""))</f>
        <v>0</v>
      </c>
      <c r="B131" s="258">
        <f t="shared" si="18"/>
        <v>125</v>
      </c>
      <c r="C131" s="257">
        <f>scriv!D129</f>
        <v>0</v>
      </c>
      <c r="D131" s="257">
        <f t="shared" si="29"/>
        <v>0</v>
      </c>
      <c r="E131" s="257" t="str">
        <f t="shared" si="30"/>
        <v/>
      </c>
      <c r="F131" s="257" t="str">
        <f t="shared" si="31"/>
        <v/>
      </c>
      <c r="G131" s="259" t="s">
        <v>388</v>
      </c>
      <c r="H13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1" s="257" t="str">
        <f>IF(scriv!W129&lt;&gt;"",scriv!W129,"")</f>
        <v/>
      </c>
      <c r="J131" s="257" t="str">
        <f t="shared" si="33"/>
        <v/>
      </c>
      <c r="K131" s="257" t="str">
        <f>"unoInfo="&amp;scriv!AL129</f>
        <v>unoInfo=</v>
      </c>
      <c r="L131" s="263"/>
      <c r="W131" s="257" t="str">
        <f>IF(scriv!X129&lt;&gt;"",scriv!X129,"")</f>
        <v/>
      </c>
      <c r="AA131"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1" s="260"/>
      <c r="AC131" s="260"/>
      <c r="AD131" s="260"/>
      <c r="AE131" s="261"/>
      <c r="AF131" s="262"/>
      <c r="AG131" s="262"/>
      <c r="AH131" s="262" t="str">
        <f t="shared" si="34"/>
        <v>slide125</v>
      </c>
      <c r="AI131" s="262" t="str">
        <f t="shared" si="35"/>
        <v xml:space="preserve"> id="slide125" </v>
      </c>
      <c r="AJ131" s="262" t="s">
        <v>192</v>
      </c>
      <c r="AK13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1" s="261"/>
      <c r="AM131" s="261" t="s">
        <v>197</v>
      </c>
      <c r="AN131" s="261" t="s">
        <v>193</v>
      </c>
      <c r="AO131" s="261" t="s">
        <v>194</v>
      </c>
      <c r="AP131" s="261" t="str">
        <f t="shared" si="12"/>
        <v>&lt;/span&gt; &lt;/a&gt;</v>
      </c>
      <c r="AQ131" s="258" t="str">
        <f t="shared" si="13"/>
        <v>&lt;br&gt;</v>
      </c>
    </row>
    <row r="132" spans="1:43">
      <c r="A132" s="257">
        <f>LEN(scriv!B130)-LEN(SUBSTITUTE(scriv!B130,".",""))</f>
        <v>0</v>
      </c>
      <c r="B132" s="258">
        <f t="shared" si="18"/>
        <v>126</v>
      </c>
      <c r="C132" s="257">
        <f>scriv!D130</f>
        <v>0</v>
      </c>
      <c r="D132" s="257">
        <f t="shared" si="29"/>
        <v>0</v>
      </c>
      <c r="E132" s="257" t="str">
        <f t="shared" si="30"/>
        <v/>
      </c>
      <c r="F132" s="257" t="str">
        <f t="shared" si="31"/>
        <v/>
      </c>
      <c r="G132" s="259" t="s">
        <v>388</v>
      </c>
      <c r="H13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2" s="257" t="str">
        <f>IF(scriv!W130&lt;&gt;"",scriv!W130,"")</f>
        <v/>
      </c>
      <c r="J132" s="257" t="str">
        <f t="shared" si="33"/>
        <v/>
      </c>
      <c r="K132" s="257" t="str">
        <f>"unoInfo="&amp;scriv!AL130</f>
        <v>unoInfo=</v>
      </c>
      <c r="L132" s="263"/>
      <c r="W132" s="257" t="str">
        <f>IF(scriv!X130&lt;&gt;"",scriv!X130,"")</f>
        <v/>
      </c>
      <c r="AA132"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2" s="260"/>
      <c r="AC132" s="260"/>
      <c r="AD132" s="260"/>
      <c r="AE132" s="261"/>
      <c r="AF132" s="262"/>
      <c r="AG132" s="262"/>
      <c r="AH132" s="262" t="str">
        <f t="shared" si="34"/>
        <v>slide126</v>
      </c>
      <c r="AI132" s="262" t="str">
        <f t="shared" si="35"/>
        <v xml:space="preserve"> id="slide126" </v>
      </c>
      <c r="AJ132" s="262" t="s">
        <v>192</v>
      </c>
      <c r="AK13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2" s="261"/>
      <c r="AM132" s="261" t="s">
        <v>197</v>
      </c>
      <c r="AN132" s="261" t="s">
        <v>193</v>
      </c>
      <c r="AO132" s="261" t="s">
        <v>194</v>
      </c>
      <c r="AP132" s="261" t="str">
        <f t="shared" si="12"/>
        <v>&lt;/span&gt; &lt;/a&gt;</v>
      </c>
      <c r="AQ132" s="258" t="str">
        <f t="shared" si="13"/>
        <v>&lt;br&gt;</v>
      </c>
    </row>
    <row r="133" spans="1:43">
      <c r="A133" s="257">
        <f>LEN(scriv!B131)-LEN(SUBSTITUTE(scriv!B131,".",""))</f>
        <v>0</v>
      </c>
      <c r="B133" s="258">
        <f t="shared" si="18"/>
        <v>127</v>
      </c>
      <c r="C133" s="257">
        <f>scriv!D131</f>
        <v>0</v>
      </c>
      <c r="D133" s="257">
        <f t="shared" si="29"/>
        <v>0</v>
      </c>
      <c r="E133" s="257" t="str">
        <f t="shared" si="30"/>
        <v/>
      </c>
      <c r="F133" s="257" t="str">
        <f t="shared" si="31"/>
        <v/>
      </c>
      <c r="G133" s="259" t="s">
        <v>388</v>
      </c>
      <c r="H13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3" s="257" t="str">
        <f>IF(scriv!W131&lt;&gt;"",scriv!W131,"")</f>
        <v/>
      </c>
      <c r="J133" s="257" t="str">
        <f t="shared" si="33"/>
        <v/>
      </c>
      <c r="K133" s="257" t="str">
        <f>"unoInfo="&amp;scriv!AL131</f>
        <v>unoInfo=</v>
      </c>
      <c r="L133" s="263"/>
      <c r="W133" s="257" t="str">
        <f>IF(scriv!X131&lt;&gt;"",scriv!X131,"")</f>
        <v/>
      </c>
      <c r="AA133"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3" s="260"/>
      <c r="AC133" s="260"/>
      <c r="AD133" s="260"/>
      <c r="AE133" s="261"/>
      <c r="AF133" s="262"/>
      <c r="AG133" s="262"/>
      <c r="AH133" s="262" t="str">
        <f t="shared" si="34"/>
        <v>slide127</v>
      </c>
      <c r="AI133" s="262" t="str">
        <f t="shared" si="35"/>
        <v xml:space="preserve"> id="slide127" </v>
      </c>
      <c r="AJ133" s="262" t="s">
        <v>192</v>
      </c>
      <c r="AK13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3" s="261"/>
      <c r="AM133" s="261" t="s">
        <v>197</v>
      </c>
      <c r="AN133" s="261" t="s">
        <v>193</v>
      </c>
      <c r="AO133" s="261" t="s">
        <v>194</v>
      </c>
      <c r="AP133" s="261" t="str">
        <f t="shared" si="12"/>
        <v>&lt;/span&gt; &lt;/a&gt;</v>
      </c>
      <c r="AQ133" s="258" t="str">
        <f t="shared" si="13"/>
        <v>&lt;br&gt;</v>
      </c>
    </row>
    <row r="134" spans="1:43">
      <c r="A134" s="257">
        <f>LEN(scriv!B132)-LEN(SUBSTITUTE(scriv!B132,".",""))</f>
        <v>0</v>
      </c>
      <c r="B134" s="258">
        <f t="shared" si="18"/>
        <v>128</v>
      </c>
      <c r="C134" s="257">
        <f>scriv!D132</f>
        <v>0</v>
      </c>
      <c r="D134" s="257">
        <f t="shared" si="29"/>
        <v>0</v>
      </c>
      <c r="E134" s="257" t="str">
        <f t="shared" si="30"/>
        <v/>
      </c>
      <c r="F134" s="257" t="str">
        <f t="shared" si="31"/>
        <v/>
      </c>
      <c r="G134" s="259" t="s">
        <v>388</v>
      </c>
      <c r="H13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4" s="257" t="str">
        <f>IF(scriv!W132&lt;&gt;"",scriv!W132,"")</f>
        <v/>
      </c>
      <c r="J134" s="257" t="str">
        <f t="shared" si="33"/>
        <v/>
      </c>
      <c r="K134" s="257" t="str">
        <f>"unoInfo="&amp;scriv!AL132</f>
        <v>unoInfo=</v>
      </c>
      <c r="L134" s="263"/>
      <c r="W134" s="257" t="str">
        <f>IF(scriv!X132&lt;&gt;"",scriv!X132,"")</f>
        <v/>
      </c>
      <c r="AA134" s="257" t="str">
        <f t="shared" si="17"/>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4" s="260"/>
      <c r="AC134" s="260"/>
      <c r="AD134" s="260"/>
      <c r="AE134" s="261"/>
      <c r="AF134" s="262"/>
      <c r="AG134" s="262"/>
      <c r="AH134" s="262" t="str">
        <f t="shared" si="34"/>
        <v>slide128</v>
      </c>
      <c r="AI134" s="262" t="str">
        <f t="shared" si="35"/>
        <v xml:space="preserve"> id="slide128" </v>
      </c>
      <c r="AJ134" s="262" t="s">
        <v>192</v>
      </c>
      <c r="AK13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4" s="261"/>
      <c r="AM134" s="261" t="s">
        <v>197</v>
      </c>
      <c r="AN134" s="261" t="s">
        <v>193</v>
      </c>
      <c r="AO134" s="261" t="s">
        <v>194</v>
      </c>
      <c r="AP134" s="261" t="str">
        <f t="shared" ref="AP134:AP146" si="37">$AP$2</f>
        <v>&lt;/span&gt; &lt;/a&gt;</v>
      </c>
      <c r="AQ134" s="258" t="str">
        <f t="shared" ref="AQ134:AQ146" si="38">$AQ$2</f>
        <v>&lt;br&gt;</v>
      </c>
    </row>
    <row r="135" spans="1:43">
      <c r="A135" s="257">
        <f>LEN(scriv!B133)-LEN(SUBSTITUTE(scriv!B133,".",""))</f>
        <v>0</v>
      </c>
      <c r="B135" s="258">
        <f t="shared" si="18"/>
        <v>129</v>
      </c>
      <c r="C135" s="257">
        <f>scriv!D133</f>
        <v>0</v>
      </c>
      <c r="D135" s="257">
        <f t="shared" si="29"/>
        <v>0</v>
      </c>
      <c r="E135" s="257" t="str">
        <f t="shared" si="30"/>
        <v/>
      </c>
      <c r="F135" s="257" t="str">
        <f t="shared" si="31"/>
        <v/>
      </c>
      <c r="G135" s="259" t="s">
        <v>388</v>
      </c>
      <c r="H13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5" s="257" t="str">
        <f>IF(scriv!W133&lt;&gt;"",scriv!W133,"")</f>
        <v/>
      </c>
      <c r="J135" s="257" t="str">
        <f t="shared" si="33"/>
        <v/>
      </c>
      <c r="K135" s="257" t="str">
        <f>"unoInfo="&amp;scriv!AL133</f>
        <v>unoInfo=</v>
      </c>
      <c r="L135" s="263"/>
      <c r="W135" s="257" t="str">
        <f>IF(scriv!X133&lt;&gt;"",scriv!X133,"")</f>
        <v/>
      </c>
      <c r="AA135" s="257" t="str">
        <f t="shared" ref="AA135:AA146" si="39">IF(C135&lt;&gt;"",
IF(H135&lt;&gt;"md",E135&amp;"&lt;a href=    "&amp;CHAR(34)&amp;"#/"&amp;AM135&amp;AK135&amp;AL135&amp;""""&amp;"    "&amp;AN135&amp;AJ135&amp;AO135&amp;C135&amp;AP135&amp;AQ135&amp;F135,
C135),
"")</f>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5" s="260"/>
      <c r="AC135" s="260"/>
      <c r="AD135" s="260"/>
      <c r="AE135" s="261"/>
      <c r="AF135" s="262"/>
      <c r="AG135" s="262"/>
      <c r="AH135" s="262" t="str">
        <f t="shared" si="34"/>
        <v>slide129</v>
      </c>
      <c r="AI135" s="262" t="str">
        <f t="shared" si="35"/>
        <v xml:space="preserve"> id="slide129" </v>
      </c>
      <c r="AJ135" s="262" t="s">
        <v>192</v>
      </c>
      <c r="AK13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5" s="261"/>
      <c r="AM135" s="261" t="s">
        <v>197</v>
      </c>
      <c r="AN135" s="261" t="s">
        <v>193</v>
      </c>
      <c r="AO135" s="261" t="s">
        <v>194</v>
      </c>
      <c r="AP135" s="261" t="str">
        <f t="shared" si="37"/>
        <v>&lt;/span&gt; &lt;/a&gt;</v>
      </c>
      <c r="AQ135" s="258" t="str">
        <f t="shared" si="38"/>
        <v>&lt;br&gt;</v>
      </c>
    </row>
    <row r="136" spans="1:43">
      <c r="A136" s="257">
        <f>LEN(scriv!B134)-LEN(SUBSTITUTE(scriv!B134,".",""))</f>
        <v>0</v>
      </c>
      <c r="B136" s="258">
        <f t="shared" ref="B136:B146" si="40">B135+1</f>
        <v>130</v>
      </c>
      <c r="C136" s="257">
        <f>scriv!D134</f>
        <v>0</v>
      </c>
      <c r="D136" s="257">
        <f t="shared" si="29"/>
        <v>0</v>
      </c>
      <c r="E136" s="257" t="str">
        <f t="shared" si="30"/>
        <v/>
      </c>
      <c r="F136" s="257" t="str">
        <f t="shared" si="31"/>
        <v/>
      </c>
      <c r="G136" s="259" t="s">
        <v>388</v>
      </c>
      <c r="H13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6" s="257" t="str">
        <f>IF(scriv!W134&lt;&gt;"",scriv!W134,"")</f>
        <v/>
      </c>
      <c r="J136" s="257" t="str">
        <f t="shared" si="33"/>
        <v/>
      </c>
      <c r="K136" s="257" t="str">
        <f>"unoInfo="&amp;scriv!AL134</f>
        <v>unoInfo=</v>
      </c>
      <c r="L136" s="263"/>
      <c r="W136" s="257" t="str">
        <f>IF(scriv!X134&lt;&gt;"",scriv!X134,"")</f>
        <v/>
      </c>
      <c r="AA136"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6" s="260"/>
      <c r="AC136" s="260"/>
      <c r="AD136" s="260"/>
      <c r="AE136" s="261"/>
      <c r="AF136" s="262"/>
      <c r="AG136" s="262"/>
      <c r="AH136" s="262" t="str">
        <f t="shared" si="34"/>
        <v>slide130</v>
      </c>
      <c r="AI136" s="262" t="str">
        <f t="shared" si="35"/>
        <v xml:space="preserve"> id="slide130" </v>
      </c>
      <c r="AJ136" s="262" t="s">
        <v>192</v>
      </c>
      <c r="AK13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6" s="261"/>
      <c r="AM136" s="261" t="s">
        <v>197</v>
      </c>
      <c r="AN136" s="261" t="s">
        <v>193</v>
      </c>
      <c r="AO136" s="261" t="s">
        <v>194</v>
      </c>
      <c r="AP136" s="261" t="str">
        <f t="shared" si="37"/>
        <v>&lt;/span&gt; &lt;/a&gt;</v>
      </c>
      <c r="AQ136" s="258" t="str">
        <f t="shared" si="38"/>
        <v>&lt;br&gt;</v>
      </c>
    </row>
    <row r="137" spans="1:43">
      <c r="A137" s="257">
        <f>LEN(scriv!B135)-LEN(SUBSTITUTE(scriv!B135,".",""))</f>
        <v>0</v>
      </c>
      <c r="B137" s="258">
        <f t="shared" si="40"/>
        <v>131</v>
      </c>
      <c r="C137" s="257">
        <f>scriv!D135</f>
        <v>0</v>
      </c>
      <c r="D137" s="257">
        <f t="shared" si="29"/>
        <v>0</v>
      </c>
      <c r="E137" s="257" t="str">
        <f t="shared" si="30"/>
        <v/>
      </c>
      <c r="F137" s="257" t="str">
        <f t="shared" si="31"/>
        <v/>
      </c>
      <c r="G137" s="259" t="s">
        <v>388</v>
      </c>
      <c r="H137"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7" s="257" t="str">
        <f>IF(scriv!W135&lt;&gt;"",scriv!W135,"")</f>
        <v/>
      </c>
      <c r="J137" s="257" t="str">
        <f t="shared" si="33"/>
        <v/>
      </c>
      <c r="K137" s="257" t="str">
        <f>"unoInfo="&amp;scriv!AL135</f>
        <v>unoInfo=</v>
      </c>
      <c r="L137" s="263"/>
      <c r="W137" s="257" t="str">
        <f>IF(scriv!X135&lt;&gt;"",scriv!X135,"")</f>
        <v/>
      </c>
      <c r="AA137"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7" s="260"/>
      <c r="AC137" s="260"/>
      <c r="AD137" s="260"/>
      <c r="AE137" s="261"/>
      <c r="AF137" s="262"/>
      <c r="AG137" s="262"/>
      <c r="AH137" s="262" t="str">
        <f t="shared" si="34"/>
        <v>slide131</v>
      </c>
      <c r="AI137" s="262" t="str">
        <f t="shared" si="35"/>
        <v xml:space="preserve"> id="slide131" </v>
      </c>
      <c r="AJ137" s="262" t="s">
        <v>192</v>
      </c>
      <c r="AK137"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7" s="261"/>
      <c r="AM137" s="261" t="s">
        <v>197</v>
      </c>
      <c r="AN137" s="261" t="s">
        <v>193</v>
      </c>
      <c r="AO137" s="261" t="s">
        <v>194</v>
      </c>
      <c r="AP137" s="261" t="str">
        <f t="shared" si="37"/>
        <v>&lt;/span&gt; &lt;/a&gt;</v>
      </c>
      <c r="AQ137" s="258" t="str">
        <f t="shared" si="38"/>
        <v>&lt;br&gt;</v>
      </c>
    </row>
    <row r="138" spans="1:43">
      <c r="A138" s="257">
        <f>LEN(scriv!B136)-LEN(SUBSTITUTE(scriv!B136,".",""))</f>
        <v>0</v>
      </c>
      <c r="B138" s="258">
        <f t="shared" si="40"/>
        <v>132</v>
      </c>
      <c r="C138" s="257">
        <f>scriv!D136</f>
        <v>0</v>
      </c>
      <c r="D138" s="257">
        <f t="shared" si="29"/>
        <v>0</v>
      </c>
      <c r="E138" s="257" t="str">
        <f t="shared" si="30"/>
        <v/>
      </c>
      <c r="F138" s="257" t="str">
        <f t="shared" si="31"/>
        <v/>
      </c>
      <c r="G138" s="259" t="s">
        <v>388</v>
      </c>
      <c r="H138"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8" s="257" t="str">
        <f>IF(scriv!W136&lt;&gt;"",scriv!W136,"")</f>
        <v/>
      </c>
      <c r="J138" s="257" t="str">
        <f t="shared" si="33"/>
        <v/>
      </c>
      <c r="K138" s="257" t="str">
        <f>"unoInfo="&amp;scriv!AL136</f>
        <v>unoInfo=</v>
      </c>
      <c r="L138" s="263"/>
      <c r="W138" s="257" t="str">
        <f>IF(scriv!X136&lt;&gt;"",scriv!X136,"")</f>
        <v/>
      </c>
      <c r="AA138"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8" s="260"/>
      <c r="AC138" s="260"/>
      <c r="AD138" s="260"/>
      <c r="AE138" s="261"/>
      <c r="AF138" s="262"/>
      <c r="AG138" s="262"/>
      <c r="AH138" s="262" t="str">
        <f t="shared" si="34"/>
        <v>slide132</v>
      </c>
      <c r="AI138" s="262" t="str">
        <f t="shared" si="35"/>
        <v xml:space="preserve"> id="slide132" </v>
      </c>
      <c r="AJ138" s="262" t="s">
        <v>192</v>
      </c>
      <c r="AK138"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8" s="261"/>
      <c r="AM138" s="261" t="s">
        <v>197</v>
      </c>
      <c r="AN138" s="261" t="s">
        <v>193</v>
      </c>
      <c r="AO138" s="261" t="s">
        <v>194</v>
      </c>
      <c r="AP138" s="261" t="str">
        <f t="shared" si="37"/>
        <v>&lt;/span&gt; &lt;/a&gt;</v>
      </c>
      <c r="AQ138" s="258" t="str">
        <f t="shared" si="38"/>
        <v>&lt;br&gt;</v>
      </c>
    </row>
    <row r="139" spans="1:43">
      <c r="A139" s="257">
        <f>LEN(scriv!B137)-LEN(SUBSTITUTE(scriv!B137,".",""))</f>
        <v>0</v>
      </c>
      <c r="B139" s="258">
        <f t="shared" si="40"/>
        <v>133</v>
      </c>
      <c r="C139" s="257">
        <f>scriv!D137</f>
        <v>0</v>
      </c>
      <c r="D139" s="257">
        <f t="shared" si="29"/>
        <v>0</v>
      </c>
      <c r="E139" s="257" t="str">
        <f t="shared" si="30"/>
        <v/>
      </c>
      <c r="F139" s="257" t="str">
        <f t="shared" si="31"/>
        <v/>
      </c>
      <c r="G139" s="259" t="s">
        <v>388</v>
      </c>
      <c r="H139"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39" s="257" t="str">
        <f>IF(scriv!W137&lt;&gt;"",scriv!W137,"")</f>
        <v/>
      </c>
      <c r="J139" s="257" t="str">
        <f t="shared" si="33"/>
        <v/>
      </c>
      <c r="K139" s="257" t="str">
        <f>"unoInfo="&amp;scriv!AL137</f>
        <v>unoInfo=</v>
      </c>
      <c r="L139" s="263"/>
      <c r="W139" s="257" t="str">
        <f>IF(scriv!X137&lt;&gt;"",scriv!X137,"")</f>
        <v/>
      </c>
      <c r="AA139"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39" s="260"/>
      <c r="AC139" s="260"/>
      <c r="AD139" s="260"/>
      <c r="AE139" s="261"/>
      <c r="AF139" s="262"/>
      <c r="AG139" s="262"/>
      <c r="AH139" s="262" t="str">
        <f t="shared" si="34"/>
        <v>slide133</v>
      </c>
      <c r="AI139" s="262" t="str">
        <f t="shared" si="35"/>
        <v xml:space="preserve"> id="slide133" </v>
      </c>
      <c r="AJ139" s="262" t="s">
        <v>192</v>
      </c>
      <c r="AK139"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39" s="261"/>
      <c r="AM139" s="261" t="s">
        <v>197</v>
      </c>
      <c r="AN139" s="261" t="s">
        <v>193</v>
      </c>
      <c r="AO139" s="261" t="s">
        <v>194</v>
      </c>
      <c r="AP139" s="261" t="str">
        <f t="shared" si="37"/>
        <v>&lt;/span&gt; &lt;/a&gt;</v>
      </c>
      <c r="AQ139" s="258" t="str">
        <f t="shared" si="38"/>
        <v>&lt;br&gt;</v>
      </c>
    </row>
    <row r="140" spans="1:43">
      <c r="A140" s="257">
        <f>LEN(scriv!B138)-LEN(SUBSTITUTE(scriv!B138,".",""))</f>
        <v>0</v>
      </c>
      <c r="B140" s="258">
        <f t="shared" si="40"/>
        <v>134</v>
      </c>
      <c r="C140" s="257">
        <f>scriv!D138</f>
        <v>0</v>
      </c>
      <c r="D140" s="257">
        <f t="shared" si="29"/>
        <v>0</v>
      </c>
      <c r="E140" s="257" t="str">
        <f t="shared" si="30"/>
        <v/>
      </c>
      <c r="F140" s="257" t="str">
        <f t="shared" si="31"/>
        <v/>
      </c>
      <c r="G140" s="259" t="s">
        <v>388</v>
      </c>
      <c r="H140"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0" s="257" t="str">
        <f>IF(scriv!W138&lt;&gt;"",scriv!W138,"")</f>
        <v/>
      </c>
      <c r="J140" s="257" t="str">
        <f t="shared" si="33"/>
        <v/>
      </c>
      <c r="K140" s="257" t="str">
        <f>"unoInfo="&amp;scriv!AL138</f>
        <v>unoInfo=</v>
      </c>
      <c r="L140" s="263"/>
      <c r="W140" s="257" t="str">
        <f>IF(scriv!X138&lt;&gt;"",scriv!X138,"")</f>
        <v/>
      </c>
      <c r="AA140"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0" s="260"/>
      <c r="AC140" s="260"/>
      <c r="AD140" s="260"/>
      <c r="AE140" s="261"/>
      <c r="AF140" s="262"/>
      <c r="AG140" s="262"/>
      <c r="AH140" s="262" t="str">
        <f t="shared" si="34"/>
        <v>slide134</v>
      </c>
      <c r="AI140" s="262" t="str">
        <f t="shared" si="35"/>
        <v xml:space="preserve"> id="slide134" </v>
      </c>
      <c r="AJ140" s="262" t="s">
        <v>192</v>
      </c>
      <c r="AK140"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0" s="261"/>
      <c r="AM140" s="261" t="s">
        <v>197</v>
      </c>
      <c r="AN140" s="261" t="s">
        <v>193</v>
      </c>
      <c r="AO140" s="261" t="s">
        <v>194</v>
      </c>
      <c r="AP140" s="261" t="str">
        <f t="shared" si="37"/>
        <v>&lt;/span&gt; &lt;/a&gt;</v>
      </c>
      <c r="AQ140" s="258" t="str">
        <f t="shared" si="38"/>
        <v>&lt;br&gt;</v>
      </c>
    </row>
    <row r="141" spans="1:43">
      <c r="A141" s="257">
        <f>LEN(scriv!B139)-LEN(SUBSTITUTE(scriv!B139,".",""))</f>
        <v>0</v>
      </c>
      <c r="B141" s="258">
        <f t="shared" si="40"/>
        <v>135</v>
      </c>
      <c r="C141" s="257">
        <f>scriv!D139</f>
        <v>0</v>
      </c>
      <c r="D141" s="257">
        <f t="shared" si="29"/>
        <v>0</v>
      </c>
      <c r="E141" s="257" t="str">
        <f t="shared" si="30"/>
        <v/>
      </c>
      <c r="F141" s="257" t="str">
        <f t="shared" si="31"/>
        <v/>
      </c>
      <c r="G141" s="259" t="s">
        <v>388</v>
      </c>
      <c r="H141"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1" s="257" t="str">
        <f>IF(scriv!W139&lt;&gt;"",scriv!W139,"")</f>
        <v/>
      </c>
      <c r="J141" s="257" t="str">
        <f t="shared" si="33"/>
        <v/>
      </c>
      <c r="K141" s="257" t="str">
        <f>"unoInfo="&amp;scriv!AL139</f>
        <v>unoInfo=</v>
      </c>
      <c r="L141" s="263"/>
      <c r="W141" s="257" t="str">
        <f>IF(scriv!X139&lt;&gt;"",scriv!X139,"")</f>
        <v/>
      </c>
      <c r="AA141"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1" s="260"/>
      <c r="AC141" s="260"/>
      <c r="AD141" s="260"/>
      <c r="AE141" s="261"/>
      <c r="AF141" s="262"/>
      <c r="AG141" s="262"/>
      <c r="AH141" s="262" t="str">
        <f t="shared" si="34"/>
        <v>slide135</v>
      </c>
      <c r="AI141" s="262" t="str">
        <f t="shared" si="35"/>
        <v xml:space="preserve"> id="slide135" </v>
      </c>
      <c r="AJ141" s="262" t="s">
        <v>192</v>
      </c>
      <c r="AK141"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1" s="261"/>
      <c r="AM141" s="261" t="s">
        <v>197</v>
      </c>
      <c r="AN141" s="261" t="s">
        <v>193</v>
      </c>
      <c r="AO141" s="261" t="s">
        <v>194</v>
      </c>
      <c r="AP141" s="261" t="str">
        <f t="shared" si="37"/>
        <v>&lt;/span&gt; &lt;/a&gt;</v>
      </c>
      <c r="AQ141" s="258" t="str">
        <f t="shared" si="38"/>
        <v>&lt;br&gt;</v>
      </c>
    </row>
    <row r="142" spans="1:43">
      <c r="A142" s="257">
        <f>LEN(scriv!B140)-LEN(SUBSTITUTE(scriv!B140,".",""))</f>
        <v>0</v>
      </c>
      <c r="B142" s="258">
        <f t="shared" si="40"/>
        <v>136</v>
      </c>
      <c r="C142" s="257">
        <f>scriv!D140</f>
        <v>0</v>
      </c>
      <c r="D142" s="257">
        <f t="shared" si="29"/>
        <v>0</v>
      </c>
      <c r="E142" s="257" t="str">
        <f t="shared" si="30"/>
        <v/>
      </c>
      <c r="F142" s="257" t="str">
        <f t="shared" si="31"/>
        <v/>
      </c>
      <c r="G142" s="259" t="s">
        <v>388</v>
      </c>
      <c r="H142"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2" s="257" t="str">
        <f>IF(scriv!W140&lt;&gt;"",scriv!W140,"")</f>
        <v/>
      </c>
      <c r="J142" s="257" t="str">
        <f t="shared" si="33"/>
        <v/>
      </c>
      <c r="K142" s="257" t="str">
        <f>"unoInfo="&amp;scriv!AL140</f>
        <v>unoInfo=</v>
      </c>
      <c r="L142" s="263"/>
      <c r="W142" s="257" t="str">
        <f>IF(scriv!X140&lt;&gt;"",scriv!X140,"")</f>
        <v/>
      </c>
      <c r="AA142"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2" s="260"/>
      <c r="AC142" s="260"/>
      <c r="AD142" s="260"/>
      <c r="AE142" s="261"/>
      <c r="AF142" s="262"/>
      <c r="AG142" s="262"/>
      <c r="AH142" s="262" t="str">
        <f t="shared" si="34"/>
        <v>slide136</v>
      </c>
      <c r="AI142" s="262" t="str">
        <f t="shared" si="35"/>
        <v xml:space="preserve"> id="slide136" </v>
      </c>
      <c r="AJ142" s="262" t="s">
        <v>192</v>
      </c>
      <c r="AK142"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2" s="261"/>
      <c r="AM142" s="261" t="s">
        <v>197</v>
      </c>
      <c r="AN142" s="261" t="s">
        <v>193</v>
      </c>
      <c r="AO142" s="261" t="s">
        <v>194</v>
      </c>
      <c r="AP142" s="261" t="str">
        <f t="shared" si="37"/>
        <v>&lt;/span&gt; &lt;/a&gt;</v>
      </c>
      <c r="AQ142" s="258" t="str">
        <f t="shared" si="38"/>
        <v>&lt;br&gt;</v>
      </c>
    </row>
    <row r="143" spans="1:43">
      <c r="A143" s="257">
        <f>LEN(scriv!B141)-LEN(SUBSTITUTE(scriv!B141,".",""))</f>
        <v>0</v>
      </c>
      <c r="B143" s="258">
        <f t="shared" si="40"/>
        <v>137</v>
      </c>
      <c r="C143" s="257">
        <f>scriv!D141</f>
        <v>0</v>
      </c>
      <c r="D143" s="257">
        <f t="shared" si="29"/>
        <v>0</v>
      </c>
      <c r="E143" s="257" t="str">
        <f t="shared" si="30"/>
        <v/>
      </c>
      <c r="F143" s="257" t="str">
        <f t="shared" si="31"/>
        <v/>
      </c>
      <c r="G143" s="259" t="s">
        <v>388</v>
      </c>
      <c r="H143"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3" s="257" t="str">
        <f>IF(scriv!W141&lt;&gt;"",scriv!W141,"")</f>
        <v/>
      </c>
      <c r="J143" s="257" t="str">
        <f t="shared" si="33"/>
        <v/>
      </c>
      <c r="K143" s="257" t="str">
        <f>"unoInfo="&amp;scriv!AL141</f>
        <v>unoInfo=</v>
      </c>
      <c r="L143" s="263"/>
      <c r="W143" s="257" t="str">
        <f>IF(scriv!X141&lt;&gt;"",scriv!X141,"")</f>
        <v/>
      </c>
      <c r="AA143"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3" s="260"/>
      <c r="AC143" s="260"/>
      <c r="AD143" s="260"/>
      <c r="AE143" s="261"/>
      <c r="AF143" s="262"/>
      <c r="AG143" s="262"/>
      <c r="AH143" s="262" t="str">
        <f t="shared" si="34"/>
        <v>slide137</v>
      </c>
      <c r="AI143" s="262" t="str">
        <f t="shared" si="35"/>
        <v xml:space="preserve"> id="slide137" </v>
      </c>
      <c r="AJ143" s="262" t="s">
        <v>192</v>
      </c>
      <c r="AK143"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3" s="261"/>
      <c r="AM143" s="261" t="s">
        <v>197</v>
      </c>
      <c r="AN143" s="261" t="s">
        <v>193</v>
      </c>
      <c r="AO143" s="261" t="s">
        <v>194</v>
      </c>
      <c r="AP143" s="261" t="str">
        <f t="shared" si="37"/>
        <v>&lt;/span&gt; &lt;/a&gt;</v>
      </c>
      <c r="AQ143" s="258" t="str">
        <f t="shared" si="38"/>
        <v>&lt;br&gt;</v>
      </c>
    </row>
    <row r="144" spans="1:43">
      <c r="A144" s="257">
        <f>LEN(scriv!B142)-LEN(SUBSTITUTE(scriv!B142,".",""))</f>
        <v>0</v>
      </c>
      <c r="B144" s="258">
        <f t="shared" si="40"/>
        <v>138</v>
      </c>
      <c r="C144" s="257">
        <f>scriv!D142</f>
        <v>0</v>
      </c>
      <c r="D144" s="257">
        <f t="shared" si="29"/>
        <v>0</v>
      </c>
      <c r="E144" s="257" t="str">
        <f t="shared" si="30"/>
        <v/>
      </c>
      <c r="F144" s="257" t="str">
        <f t="shared" si="31"/>
        <v/>
      </c>
      <c r="G144" s="259" t="s">
        <v>388</v>
      </c>
      <c r="H144"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4" s="257" t="str">
        <f>IF(scriv!W142&lt;&gt;"",scriv!W142,"")</f>
        <v/>
      </c>
      <c r="J144" s="257" t="str">
        <f t="shared" si="33"/>
        <v/>
      </c>
      <c r="K144" s="257" t="str">
        <f>"unoInfo="&amp;scriv!AL142</f>
        <v>unoInfo=</v>
      </c>
      <c r="L144" s="263"/>
      <c r="W144" s="257" t="str">
        <f>IF(scriv!X142&lt;&gt;"",scriv!X142,"")</f>
        <v/>
      </c>
      <c r="AA144"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4" s="260"/>
      <c r="AC144" s="260"/>
      <c r="AD144" s="260"/>
      <c r="AE144" s="261"/>
      <c r="AF144" s="262"/>
      <c r="AG144" s="262"/>
      <c r="AH144" s="262" t="str">
        <f t="shared" si="34"/>
        <v>slide138</v>
      </c>
      <c r="AI144" s="262" t="str">
        <f t="shared" si="35"/>
        <v xml:space="preserve"> id="slide138" </v>
      </c>
      <c r="AJ144" s="262" t="s">
        <v>192</v>
      </c>
      <c r="AK144"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4" s="261"/>
      <c r="AM144" s="261" t="s">
        <v>197</v>
      </c>
      <c r="AN144" s="261" t="s">
        <v>193</v>
      </c>
      <c r="AO144" s="261" t="s">
        <v>194</v>
      </c>
      <c r="AP144" s="261" t="str">
        <f t="shared" si="37"/>
        <v>&lt;/span&gt; &lt;/a&gt;</v>
      </c>
      <c r="AQ144" s="258" t="str">
        <f t="shared" si="38"/>
        <v>&lt;br&gt;</v>
      </c>
    </row>
    <row r="145" spans="1:43">
      <c r="A145" s="257">
        <f>LEN(scriv!B143)-LEN(SUBSTITUTE(scriv!B143,".",""))</f>
        <v>0</v>
      </c>
      <c r="B145" s="258">
        <f t="shared" si="40"/>
        <v>139</v>
      </c>
      <c r="C145" s="257">
        <f>scriv!D143</f>
        <v>0</v>
      </c>
      <c r="D145" s="257">
        <f t="shared" si="29"/>
        <v>0</v>
      </c>
      <c r="E145" s="257" t="str">
        <f t="shared" si="30"/>
        <v/>
      </c>
      <c r="F145" s="257" t="str">
        <f t="shared" si="31"/>
        <v/>
      </c>
      <c r="G145" s="259" t="s">
        <v>388</v>
      </c>
      <c r="H145"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5" s="257" t="str">
        <f>IF(scriv!W143&lt;&gt;"",scriv!W143,"")</f>
        <v/>
      </c>
      <c r="J145" s="257" t="str">
        <f t="shared" si="33"/>
        <v/>
      </c>
      <c r="K145" s="257" t="str">
        <f>"unoInfo="&amp;scriv!AL143</f>
        <v>unoInfo=</v>
      </c>
      <c r="L145" s="263"/>
      <c r="W145" s="257" t="str">
        <f>IF(scriv!X143&lt;&gt;"",scriv!X143,"")</f>
        <v/>
      </c>
      <c r="AA145"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5" s="260"/>
      <c r="AC145" s="260"/>
      <c r="AD145" s="260"/>
      <c r="AE145" s="261"/>
      <c r="AF145" s="262"/>
      <c r="AG145" s="262"/>
      <c r="AH145" s="262" t="str">
        <f t="shared" si="34"/>
        <v>slide139</v>
      </c>
      <c r="AI145" s="262" t="str">
        <f t="shared" si="35"/>
        <v xml:space="preserve"> id="slide139" </v>
      </c>
      <c r="AJ145" s="262" t="s">
        <v>192</v>
      </c>
      <c r="AK145"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5" s="261"/>
      <c r="AM145" s="261" t="s">
        <v>197</v>
      </c>
      <c r="AN145" s="261" t="s">
        <v>193</v>
      </c>
      <c r="AO145" s="261" t="s">
        <v>194</v>
      </c>
      <c r="AP145" s="261" t="str">
        <f t="shared" si="37"/>
        <v>&lt;/span&gt; &lt;/a&gt;</v>
      </c>
      <c r="AQ145" s="258" t="str">
        <f t="shared" si="38"/>
        <v>&lt;br&gt;</v>
      </c>
    </row>
    <row r="146" spans="1:43">
      <c r="A146" s="257">
        <f>LEN(scriv!B144)-LEN(SUBSTITUTE(scriv!B144,".",""))</f>
        <v>0</v>
      </c>
      <c r="B146" s="258">
        <f t="shared" si="40"/>
        <v>140</v>
      </c>
      <c r="C146" s="257">
        <f>scriv!D144</f>
        <v>0</v>
      </c>
      <c r="D146" s="257">
        <f t="shared" si="29"/>
        <v>0</v>
      </c>
      <c r="E146" s="257" t="str">
        <f t="shared" si="30"/>
        <v/>
      </c>
      <c r="F146" s="257" t="str">
        <f t="shared" si="31"/>
        <v/>
      </c>
      <c r="G146" s="259" t="s">
        <v>388</v>
      </c>
      <c r="H146" s="272" t="str">
        <f t="shared" si="32"/>
        <v>&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v>
      </c>
      <c r="I146" s="257" t="str">
        <f>IF(scriv!W144&lt;&gt;"",scriv!W144,"")</f>
        <v/>
      </c>
      <c r="J146" s="257" t="str">
        <f t="shared" si="33"/>
        <v/>
      </c>
      <c r="K146" s="257" t="str">
        <f>"unoInfo="&amp;scriv!AL144</f>
        <v>unoInfo=</v>
      </c>
      <c r="L146" s="263"/>
      <c r="W146" s="257" t="str">
        <f>IF(scriv!X144&lt;&gt;"",scriv!X144,"")</f>
        <v/>
      </c>
      <c r="AA146" s="257" t="str">
        <f t="shared" si="39"/>
        <v>&lt;a href=    "#/?+++&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    class="slide"&gt;  &lt;span style="color:black; font-size:10px"&gt;0&lt;/span&gt; &lt;/a&gt;&lt;br&gt;</v>
      </c>
      <c r="AB146" s="260"/>
      <c r="AC146" s="260"/>
      <c r="AD146" s="260"/>
      <c r="AE146" s="261"/>
      <c r="AF146" s="262"/>
      <c r="AG146" s="262"/>
      <c r="AH146" s="262" t="str">
        <f t="shared" si="34"/>
        <v>slide140</v>
      </c>
      <c r="AI146" s="262" t="str">
        <f t="shared" si="35"/>
        <v xml:space="preserve"> id="slide140" </v>
      </c>
      <c r="AJ146" s="262" t="s">
        <v>192</v>
      </c>
      <c r="AK146" s="257" t="str">
        <f t="shared" si="36"/>
        <v>+++&amp;on=Map&amp;on=Map&amp;panx=1000&amp;pany=1000&amp;zoom=2.0&amp;---&amp;open=n0&amp;closeall=n1&amp;panx=1000&amp;pany=1000&amp;zoom=2.0&amp;---&amp;open=n0&amp;closeall=n1&amp;open=n1&amp;panx=1000&amp;pany=630&amp;zoom=2.5&amp;+++&amp;open=n0&amp;open=n1&amp;open=n1-1&amp;open=n1-2&amp;open=n1-3&amp;open=n1-4&amp;panx=1000&amp;pany=630&amp;zoom=2.5&amp;+++&amp;open=n0&amp;open=n1&amp;openall=n1-1&amp;openall=n1-2&amp;openall=n1-3&amp;openall=n1-4&amp;panx=1000&amp;pany=630&amp;zoom=2.5&amp;unoInfo=</v>
      </c>
      <c r="AL146" s="261"/>
      <c r="AM146" s="261" t="s">
        <v>197</v>
      </c>
      <c r="AN146" s="261" t="s">
        <v>193</v>
      </c>
      <c r="AO146" s="261" t="s">
        <v>194</v>
      </c>
      <c r="AP146" s="261" t="str">
        <f t="shared" si="37"/>
        <v>&lt;/span&gt; &lt;/a&gt;</v>
      </c>
      <c r="AQ146" s="258" t="str">
        <f t="shared" si="38"/>
        <v>&lt;br&gt;</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9433F-EFFF-0749-8410-9CC998902695}">
  <dimension ref="A1:AM140"/>
  <sheetViews>
    <sheetView zoomScale="110" zoomScaleNormal="110" zoomScalePageLayoutView="90" workbookViewId="0">
      <selection activeCell="D11" sqref="D11"/>
    </sheetView>
  </sheetViews>
  <sheetFormatPr baseColWidth="10" defaultRowHeight="16"/>
  <cols>
    <col min="1" max="1" width="12.1640625" style="258" customWidth="1"/>
    <col min="2" max="2" width="63.6640625" style="257" customWidth="1"/>
    <col min="3" max="3" width="8.33203125" style="258" customWidth="1"/>
    <col min="4" max="4" width="117.6640625" style="257" customWidth="1"/>
    <col min="5" max="7" width="9.6640625" style="257" customWidth="1"/>
    <col min="8" max="8" width="16.83203125" style="257" hidden="1" customWidth="1"/>
    <col min="9" max="17" width="6.33203125" style="257" hidden="1" customWidth="1"/>
    <col min="18" max="18" width="0.1640625" style="257" hidden="1" customWidth="1"/>
    <col min="19" max="19" width="67.33203125" style="257" customWidth="1"/>
    <col min="20" max="22" width="11.1640625" style="257" customWidth="1"/>
    <col min="23" max="23" width="255.6640625" style="257" customWidth="1"/>
    <col min="24" max="27" width="3.1640625" style="257" customWidth="1"/>
    <col min="28" max="28" width="5.6640625" style="257" customWidth="1"/>
    <col min="29" max="29" width="14.5" style="257" customWidth="1"/>
    <col min="30" max="30" width="19.6640625" style="257" customWidth="1"/>
    <col min="31" max="31" width="24.1640625" style="257" customWidth="1"/>
    <col min="32" max="32" width="10.1640625" style="257" customWidth="1"/>
    <col min="33" max="33" width="93.1640625" style="257" customWidth="1"/>
    <col min="34" max="34" width="31.5" style="257" customWidth="1"/>
    <col min="35" max="35" width="23.83203125" style="257" customWidth="1"/>
    <col min="36" max="36" width="18.33203125" style="257" customWidth="1"/>
    <col min="37" max="37" width="44.6640625" style="257" customWidth="1"/>
    <col min="38" max="38" width="30" style="257" customWidth="1"/>
    <col min="39" max="39" width="23.33203125" style="258" customWidth="1"/>
    <col min="40" max="16384" width="10.83203125" style="257"/>
  </cols>
  <sheetData>
    <row r="1" spans="1:39" s="251" customFormat="1" ht="85">
      <c r="A1" s="252" t="s">
        <v>368</v>
      </c>
      <c r="B1" s="251" t="s">
        <v>168</v>
      </c>
      <c r="C1" s="252" t="s">
        <v>169</v>
      </c>
      <c r="D1" s="251" t="s">
        <v>359</v>
      </c>
      <c r="E1" s="251" t="s">
        <v>360</v>
      </c>
      <c r="F1" s="251" t="s">
        <v>361</v>
      </c>
      <c r="G1" s="251" t="s">
        <v>369</v>
      </c>
      <c r="H1" s="251" t="s">
        <v>173</v>
      </c>
      <c r="I1" s="251" t="s">
        <v>174</v>
      </c>
      <c r="J1" s="251" t="s">
        <v>175</v>
      </c>
      <c r="K1" s="251" t="s">
        <v>176</v>
      </c>
      <c r="L1" s="251" t="s">
        <v>177</v>
      </c>
      <c r="M1" s="251" t="s">
        <v>178</v>
      </c>
      <c r="N1" s="251" t="s">
        <v>179</v>
      </c>
      <c r="O1" s="251" t="s">
        <v>180</v>
      </c>
      <c r="P1" s="251" t="s">
        <v>181</v>
      </c>
      <c r="Q1" s="251" t="s">
        <v>182</v>
      </c>
      <c r="R1" s="251" t="s">
        <v>183</v>
      </c>
      <c r="S1" s="251" t="s">
        <v>372</v>
      </c>
      <c r="T1" s="251" t="s">
        <v>353</v>
      </c>
      <c r="U1" s="251" t="s">
        <v>354</v>
      </c>
      <c r="V1" s="251" t="s">
        <v>355</v>
      </c>
      <c r="W1" s="251" t="s">
        <v>287</v>
      </c>
      <c r="AB1" s="253"/>
      <c r="AC1" s="253"/>
      <c r="AD1" s="253" t="s">
        <v>367</v>
      </c>
      <c r="AE1" s="253" t="s">
        <v>370</v>
      </c>
      <c r="AF1" s="253" t="s">
        <v>62</v>
      </c>
      <c r="AG1" s="253" t="s">
        <v>186</v>
      </c>
      <c r="AH1" s="253"/>
      <c r="AI1" s="251" t="s">
        <v>188</v>
      </c>
      <c r="AJ1" s="251" t="s">
        <v>189</v>
      </c>
      <c r="AK1" s="251" t="s">
        <v>190</v>
      </c>
      <c r="AL1" s="251" t="s">
        <v>191</v>
      </c>
      <c r="AM1" s="252" t="s">
        <v>365</v>
      </c>
    </row>
    <row r="2" spans="1:39" s="254" customFormat="1" ht="79" customHeight="1">
      <c r="A2" s="274"/>
      <c r="B2" s="254" t="s">
        <v>216</v>
      </c>
      <c r="C2" s="255" t="s">
        <v>246</v>
      </c>
      <c r="D2" s="254" t="s">
        <v>362</v>
      </c>
      <c r="E2" s="254" t="s">
        <v>363</v>
      </c>
      <c r="F2" s="254" t="s">
        <v>364</v>
      </c>
      <c r="AA2" s="256"/>
      <c r="AD2" s="254" t="s">
        <v>192</v>
      </c>
      <c r="AG2" s="257"/>
      <c r="AL2" s="261" t="s">
        <v>366</v>
      </c>
      <c r="AM2" s="273" t="s">
        <v>377</v>
      </c>
    </row>
    <row r="3" spans="1:39">
      <c r="W3" s="257" t="str">
        <f>IF(B3&lt;&gt;"",
IF(D3&lt;&gt;"md","&lt;a href=    "&amp;CHAR(34)&amp;"#/"&amp;AI3&amp;AG3&amp;AH3&amp;""""&amp;"    "&amp;AJ3&amp;AF3&amp;AK3&amp;A3&amp;". "&amp;B3&amp;AL3,
CHAR(10)&amp;B3),
"")</f>
        <v/>
      </c>
    </row>
    <row r="4" spans="1:39">
      <c r="C4" s="259"/>
      <c r="E4" s="263"/>
      <c r="W4" s="257" t="str">
        <f>IF(B4&lt;&gt;"",
IF(D4&lt;&gt;"md","&lt;a href=    "&amp;CHAR(34)&amp;"#/"&amp;AI4&amp;AG4&amp;AH4&amp;""""&amp;"    "&amp;AJ4&amp;AF4&amp;AK4&amp;A4&amp;". "&amp;B4&amp;AL4,
CHAR(10)&amp;B4),
"")</f>
        <v/>
      </c>
    </row>
    <row r="5" spans="1:39">
      <c r="B5" s="257" t="str">
        <f>"##"&amp;scriv!D3</f>
        <v>##Map</v>
      </c>
      <c r="C5" s="259"/>
      <c r="D5" s="257" t="s">
        <v>196</v>
      </c>
      <c r="K5" s="257" t="s">
        <v>349</v>
      </c>
      <c r="W5" s="257" t="str">
        <f t="shared" ref="W5" si="0">IF(B5&lt;&gt;"",
IF(D5&lt;&gt;"md","&lt;a href=    "&amp;CHAR(34)&amp;"#/"&amp;AI5&amp;AG5&amp;AH5&amp;""""&amp;"    "&amp;AJ5&amp;AF5&amp;AK5&amp;A5&amp;". "&amp;B5&amp;AL5,
B5),
"")</f>
        <v>##Map</v>
      </c>
      <c r="X5" s="260"/>
      <c r="Y5" s="260"/>
      <c r="Z5" s="260"/>
      <c r="AA5" s="261"/>
      <c r="AB5" s="262"/>
      <c r="AC5" s="262"/>
      <c r="AD5" s="262"/>
      <c r="AE5" s="262"/>
      <c r="AF5" s="262" t="s">
        <v>192</v>
      </c>
      <c r="AG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61"/>
      <c r="AI5" s="261" t="s">
        <v>197</v>
      </c>
      <c r="AJ5" s="261" t="s">
        <v>193</v>
      </c>
      <c r="AK5" s="261" t="s">
        <v>194</v>
      </c>
      <c r="AL5" s="261" t="str">
        <f>$AL$2</f>
        <v>&lt;/span&gt; &lt;/a&gt;</v>
      </c>
      <c r="AM5" s="258" t="str">
        <f t="shared" ref="AM5:AM69" si="1">$AM$2</f>
        <v>&lt;br&gt;</v>
      </c>
    </row>
    <row r="6" spans="1:39" ht="18" customHeight="1">
      <c r="A6" s="258">
        <v>1</v>
      </c>
      <c r="B6" s="257" t="s">
        <v>395</v>
      </c>
      <c r="C6" s="259" t="s">
        <v>288</v>
      </c>
      <c r="D6" s="257" t="s">
        <v>398</v>
      </c>
      <c r="E6" s="257" t="s">
        <v>398</v>
      </c>
      <c r="F6" s="257" t="str">
        <f t="shared" ref="F6:F10" si="2">IF(E7&lt;&gt;"",
SUBSTITUTE(SUBSTITUTE(SUBSTITUTE(SUBSTITUTE(SUBSTITUTE(SUBSTITUTE(SUBSTITUTE(SUBSTITUTE(E7,"open","@@@"),"close","###"),"openall","$$$"),"closeall","%%%"),"@@@","close"),"###","open"),"$$$","closeall"),"%%%","openall"),"")</f>
        <v>open=Agenda&amp;open=Structure</v>
      </c>
      <c r="S6" s="257" t="s">
        <v>436</v>
      </c>
      <c r="W6" s="257" t="str">
        <f>IF(B6&lt;&gt;"",
IF(D6&lt;&gt;"md","&lt;a href=    "&amp;CHAR(34)&amp;"#/"&amp;AI6&amp;AG6&amp;AH6&amp;""""&amp;"    "&amp;AE6&amp;AJ6&amp;AF6&amp;AK6&amp;A6&amp;".  "&amp;B6&amp;AL6&amp;AM6,
B6),
"")</f>
        <v>&lt;a href=    "#/?+++&amp;open=Agenda&amp;open=Agenda&amp;open=Agenda&amp;open=Structure&amp;panx=2050.0&amp;pany=1200.0&amp;zoom=1.2"     id="slide1" class="slide"&gt;  &lt;span style="color:black; font-size:10px"&gt;1.  Agenda&lt;/span&gt; &lt;/a&gt;&lt;br&gt;</v>
      </c>
      <c r="X6" s="260"/>
      <c r="Y6" s="260"/>
      <c r="Z6" s="260"/>
      <c r="AA6" s="261"/>
      <c r="AB6" s="262"/>
      <c r="AC6" s="262"/>
      <c r="AD6" s="262" t="str">
        <f>$AD$2&amp;A6</f>
        <v>slide1</v>
      </c>
      <c r="AE6" s="262" t="str">
        <f>" id="""&amp;AD6&amp;""" "</f>
        <v xml:space="preserve"> id="slide1" </v>
      </c>
      <c r="AF6" s="262" t="s">
        <v>192</v>
      </c>
      <c r="AG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+++&amp;open=Agenda&amp;open=Agenda&amp;open=Agenda&amp;open=Structure&amp;panx=2050.0&amp;pany=1200.0&amp;zoom=1.2</v>
      </c>
      <c r="AH6" s="261"/>
      <c r="AI6" s="261" t="s">
        <v>197</v>
      </c>
      <c r="AJ6" s="261" t="s">
        <v>193</v>
      </c>
      <c r="AK6" s="261" t="s">
        <v>194</v>
      </c>
      <c r="AL6" s="261" t="str">
        <f t="shared" ref="AL6:AL69" si="3">$AL$2</f>
        <v>&lt;/span&gt; &lt;/a&gt;</v>
      </c>
      <c r="AM6" s="258" t="str">
        <f t="shared" si="1"/>
        <v>&lt;br&gt;</v>
      </c>
    </row>
    <row r="7" spans="1:39" ht="18" customHeight="1">
      <c r="A7" s="258">
        <f t="shared" ref="A7:A70" si="4">A6+1</f>
        <v>2</v>
      </c>
      <c r="B7" s="257" t="s">
        <v>406</v>
      </c>
      <c r="C7" s="259" t="s">
        <v>288</v>
      </c>
      <c r="D7" s="257" t="s">
        <v>399</v>
      </c>
      <c r="E7" s="257" t="s">
        <v>399</v>
      </c>
      <c r="F7" s="257" t="str">
        <f t="shared" si="2"/>
        <v/>
      </c>
      <c r="H7" s="263"/>
      <c r="S7" s="257" t="s">
        <v>379</v>
      </c>
      <c r="W7" s="257" t="str">
        <f t="shared" ref="W7:W70" si="5">IF(B7&lt;&gt;"",
IF(D7&lt;&gt;"md","&lt;a href=    "&amp;CHAR(34)&amp;"#/"&amp;AI7&amp;AG7&amp;AH7&amp;""""&amp;"    "&amp;AE7&amp;AJ7&amp;AF7&amp;AK7&amp;A7&amp;".  "&amp;B7&amp;AL7&amp;AM7,
B7),
"")</f>
        <v>&lt;a href=    "#/?+++&amp;close=Agenda&amp;close=Structure&amp;close=Agenda&amp;close=Structure&amp;panx=2050.0&amp;pany=1200.0&amp;zoom=1.000"     id="slide2" class="slide"&gt;  &lt;span style="color:black; font-size:10px"&gt;2.  Basic Framework&lt;/span&gt; &lt;/a&gt;&lt;br&gt;</v>
      </c>
      <c r="X7" s="260"/>
      <c r="Y7" s="260"/>
      <c r="Z7" s="260"/>
      <c r="AA7" s="261"/>
      <c r="AB7" s="262"/>
      <c r="AC7" s="262"/>
      <c r="AD7" s="262" t="str">
        <f t="shared" ref="AD7:AD70" si="6">$AD$2&amp;A7</f>
        <v>slide2</v>
      </c>
      <c r="AE7" s="262" t="str">
        <f t="shared" ref="AE7:AE70" si="7">" id="""&amp;AD7&amp;""" "</f>
        <v xml:space="preserve"> id="slide2" </v>
      </c>
      <c r="AF7" s="262" t="s">
        <v>192</v>
      </c>
      <c r="AG7" s="257" t="str">
        <f t="shared" ref="AG7:AG70" si="8">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+++&amp;close=Agenda&amp;close=Structure&amp;close=Agenda&amp;close=Structure&amp;panx=2050.0&amp;pany=1200.0&amp;zoom=1.000</v>
      </c>
      <c r="AH7" s="261"/>
      <c r="AI7" s="261" t="s">
        <v>197</v>
      </c>
      <c r="AJ7" s="261" t="s">
        <v>193</v>
      </c>
      <c r="AK7" s="261" t="s">
        <v>194</v>
      </c>
      <c r="AL7" s="261" t="str">
        <f t="shared" si="3"/>
        <v>&lt;/span&gt; &lt;/a&gt;</v>
      </c>
      <c r="AM7" s="258" t="str">
        <f t="shared" si="1"/>
        <v>&lt;br&gt;</v>
      </c>
    </row>
    <row r="8" spans="1:39" ht="18" customHeight="1">
      <c r="A8" s="258">
        <f t="shared" si="4"/>
        <v>3</v>
      </c>
      <c r="B8" s="257" t="s">
        <v>407</v>
      </c>
      <c r="C8" s="259" t="s">
        <v>288</v>
      </c>
      <c r="D8" s="272" t="s">
        <v>405</v>
      </c>
      <c r="E8" s="257" t="str">
        <f>IF(scriv!W6&lt;&gt;"",scriv!W6,"")</f>
        <v/>
      </c>
      <c r="F8" s="257" t="str">
        <f t="shared" si="2"/>
        <v/>
      </c>
      <c r="H8" s="263"/>
      <c r="S8" s="257" t="s">
        <v>379</v>
      </c>
      <c r="W8" s="257" t="str">
        <f t="shared" si="5"/>
        <v>&lt;a href=    "#/?+++&amp;open=Structure&amp;panx=2050.0&amp;pany=1200.0&amp;zoom=1.000"     id="slide3" class="slide"&gt;  &lt;span style="color:black; font-size:10px"&gt;3.  Sectors&lt;/span&gt; &lt;/a&gt;&lt;br&gt;</v>
      </c>
      <c r="X8" s="260"/>
      <c r="Y8" s="260"/>
      <c r="Z8" s="260"/>
      <c r="AA8" s="261"/>
      <c r="AB8" s="262"/>
      <c r="AC8" s="262"/>
      <c r="AD8" s="262" t="str">
        <f t="shared" si="6"/>
        <v>slide3</v>
      </c>
      <c r="AE8" s="262" t="str">
        <f t="shared" si="7"/>
        <v xml:space="preserve"> id="slide3" </v>
      </c>
      <c r="AF8" s="262" t="s">
        <v>192</v>
      </c>
      <c r="AG8" s="257" t="str">
        <f t="shared" si="8"/>
        <v>+++&amp;open=Structure&amp;panx=2050.0&amp;pany=1200.0&amp;zoom=1.000</v>
      </c>
      <c r="AH8" s="261"/>
      <c r="AI8" s="261" t="s">
        <v>197</v>
      </c>
      <c r="AJ8" s="261" t="s">
        <v>193</v>
      </c>
      <c r="AK8" s="261" t="s">
        <v>194</v>
      </c>
      <c r="AL8" s="261" t="str">
        <f t="shared" si="3"/>
        <v>&lt;/span&gt; &lt;/a&gt;</v>
      </c>
      <c r="AM8" s="258" t="str">
        <f t="shared" si="1"/>
        <v>&lt;br&gt;</v>
      </c>
    </row>
    <row r="9" spans="1:39" ht="18" customHeight="1">
      <c r="A9" s="258">
        <f t="shared" si="4"/>
        <v>4</v>
      </c>
      <c r="B9" s="257" t="s">
        <v>408</v>
      </c>
      <c r="C9" s="259" t="s">
        <v>288</v>
      </c>
      <c r="D9" s="272" t="s">
        <v>400</v>
      </c>
      <c r="E9" s="257" t="str">
        <f>IF(scriv!W7&lt;&gt;"",scriv!W7,"")</f>
        <v/>
      </c>
      <c r="F9" s="257" t="str">
        <f t="shared" si="2"/>
        <v/>
      </c>
      <c r="H9" s="263"/>
      <c r="S9" s="257" t="s">
        <v>379</v>
      </c>
      <c r="W9" s="257" t="str">
        <f t="shared" si="5"/>
        <v>&lt;a href=    "#/?+++&amp;open=Structure&amp;open=Finance&amp;open=GoodsServicesSupplyChain&amp;open=Communities&amp;panx=2050.0&amp;pany=1200.0&amp;zoom=1.000"     id="slide4" class="slide"&gt;  &lt;span style="color:black; font-size:10px"&gt;4.  Financial / Economic Flows&lt;/span&gt; &lt;/a&gt;&lt;br&gt;</v>
      </c>
      <c r="X9" s="260"/>
      <c r="Y9" s="260"/>
      <c r="Z9" s="260"/>
      <c r="AA9" s="261"/>
      <c r="AB9" s="262"/>
      <c r="AC9" s="262"/>
      <c r="AD9" s="262" t="str">
        <f t="shared" si="6"/>
        <v>slide4</v>
      </c>
      <c r="AE9" s="262" t="str">
        <f t="shared" si="7"/>
        <v xml:space="preserve"> id="slide4" </v>
      </c>
      <c r="AF9" s="262" t="s">
        <v>192</v>
      </c>
      <c r="AG9" s="257" t="str">
        <f t="shared" si="8"/>
        <v>+++&amp;open=Structure&amp;open=Finance&amp;open=GoodsServicesSupplyChain&amp;open=Communities&amp;panx=2050.0&amp;pany=1200.0&amp;zoom=1.000</v>
      </c>
      <c r="AH9" s="261"/>
      <c r="AI9" s="261" t="s">
        <v>197</v>
      </c>
      <c r="AJ9" s="261" t="s">
        <v>193</v>
      </c>
      <c r="AK9" s="261" t="s">
        <v>194</v>
      </c>
      <c r="AL9" s="261" t="str">
        <f t="shared" si="3"/>
        <v>&lt;/span&gt; &lt;/a&gt;</v>
      </c>
      <c r="AM9" s="258" t="str">
        <f t="shared" si="1"/>
        <v>&lt;br&gt;</v>
      </c>
    </row>
    <row r="10" spans="1:39" ht="18" customHeight="1">
      <c r="A10" s="258">
        <f t="shared" si="4"/>
        <v>5</v>
      </c>
      <c r="B10" s="257" t="s">
        <v>420</v>
      </c>
      <c r="C10" s="259" t="s">
        <v>288</v>
      </c>
      <c r="D10" s="272" t="s">
        <v>439</v>
      </c>
      <c r="E10" s="257" t="str">
        <f>IF(scriv!W8&lt;&gt;"",scriv!W8,"")</f>
        <v/>
      </c>
      <c r="F10" s="257" t="str">
        <f t="shared" si="2"/>
        <v/>
      </c>
      <c r="H10" s="263"/>
      <c r="S10" s="257" t="s">
        <v>379</v>
      </c>
      <c r="W10" s="257" t="str">
        <f t="shared" si="5"/>
        <v>&lt;a href=    "#/?+++&amp;on=Map&amp;panx=2050.0&amp;pany=1200.0&amp;zoom=1.000"     id="slide5" class="slide"&gt;  &lt;span style="color:black; font-size:10px"&gt;5.  Zoom out&lt;/span&gt; &lt;/a&gt;&lt;br&gt;</v>
      </c>
      <c r="X10" s="260"/>
      <c r="Y10" s="260"/>
      <c r="Z10" s="260"/>
      <c r="AA10" s="261"/>
      <c r="AB10" s="262"/>
      <c r="AC10" s="262"/>
      <c r="AD10" s="262" t="str">
        <f t="shared" si="6"/>
        <v>slide5</v>
      </c>
      <c r="AE10" s="262" t="str">
        <f t="shared" si="7"/>
        <v xml:space="preserve"> id="slide5" </v>
      </c>
      <c r="AF10" s="262" t="s">
        <v>192</v>
      </c>
      <c r="AG10" s="257" t="str">
        <f t="shared" si="8"/>
        <v>+++&amp;on=Map&amp;panx=2050.0&amp;pany=1200.0&amp;zoom=1.000</v>
      </c>
      <c r="AH10" s="261"/>
      <c r="AI10" s="261" t="s">
        <v>197</v>
      </c>
      <c r="AJ10" s="261" t="s">
        <v>193</v>
      </c>
      <c r="AK10" s="261" t="s">
        <v>194</v>
      </c>
      <c r="AL10" s="261" t="str">
        <f t="shared" si="3"/>
        <v>&lt;/span&gt; &lt;/a&gt;</v>
      </c>
      <c r="AM10" s="258" t="str">
        <f t="shared" si="1"/>
        <v>&lt;br&gt;</v>
      </c>
    </row>
    <row r="11" spans="1:39" ht="18" customHeight="1">
      <c r="A11" s="258">
        <f t="shared" si="4"/>
        <v>6</v>
      </c>
      <c r="B11" s="257" t="s">
        <v>401</v>
      </c>
      <c r="C11" s="259" t="s">
        <v>288</v>
      </c>
      <c r="D11" s="272" t="s">
        <v>402</v>
      </c>
      <c r="E11" s="257" t="str">
        <f>IF(scriv!W9&lt;&gt;"",scriv!W9,"")</f>
        <v/>
      </c>
      <c r="F11" s="257" t="str">
        <f t="shared" ref="F11:F29" si="9">IF(E12&lt;&gt;"",
SUBSTITUTE(SUBSTITUTE(SUBSTITUTE(SUBSTITUTE(SUBSTITUTE(SUBSTITUTE(SUBSTITUTE(SUBSTITUTE(E12,"open","@@@"),"close","###"),"openall","$$$"),"closeall","%%%"),"@@@","close"),"###","open"),"$$$","closeall"),"%%%","openall"),"")</f>
        <v/>
      </c>
      <c r="H11" s="263"/>
      <c r="S11" s="257" t="s">
        <v>379</v>
      </c>
      <c r="W11" s="257" t="str">
        <f t="shared" si="5"/>
        <v>&lt;a href=    "#/?+++&amp;openl=Structure,1&amp;panx=2050.0&amp;pany=1200.0&amp;zoom=1.000"     id="slide6" class="slide"&gt;  &lt;span style="color:black; font-size:10px"&gt;6.  More Details&lt;/span&gt; &lt;/a&gt;&lt;br&gt;</v>
      </c>
      <c r="X11" s="260"/>
      <c r="Y11" s="260"/>
      <c r="Z11" s="260"/>
      <c r="AA11" s="261"/>
      <c r="AB11" s="262"/>
      <c r="AC11" s="262"/>
      <c r="AD11" s="262" t="str">
        <f t="shared" si="6"/>
        <v>slide6</v>
      </c>
      <c r="AE11" s="262" t="str">
        <f t="shared" si="7"/>
        <v xml:space="preserve"> id="slide6" </v>
      </c>
      <c r="AF11" s="262" t="s">
        <v>192</v>
      </c>
      <c r="AG11" s="257" t="str">
        <f t="shared" si="8"/>
        <v>+++&amp;openl=Structure,1&amp;panx=2050.0&amp;pany=1200.0&amp;zoom=1.000</v>
      </c>
      <c r="AH11" s="261"/>
      <c r="AI11" s="261" t="s">
        <v>197</v>
      </c>
      <c r="AJ11" s="261" t="s">
        <v>193</v>
      </c>
      <c r="AK11" s="261" t="s">
        <v>194</v>
      </c>
      <c r="AL11" s="261" t="str">
        <f t="shared" si="3"/>
        <v>&lt;/span&gt; &lt;/a&gt;</v>
      </c>
      <c r="AM11" s="258" t="str">
        <f t="shared" si="1"/>
        <v>&lt;br&gt;</v>
      </c>
    </row>
    <row r="12" spans="1:39" ht="18" customHeight="1">
      <c r="A12" s="258">
        <f t="shared" si="4"/>
        <v>7</v>
      </c>
      <c r="B12" s="257" t="s">
        <v>386</v>
      </c>
      <c r="C12" s="259" t="s">
        <v>288</v>
      </c>
      <c r="D12" s="272" t="s">
        <v>409</v>
      </c>
      <c r="E12" s="257" t="str">
        <f>IF(scriv!W10&lt;&gt;"",scriv!W10,"")</f>
        <v/>
      </c>
      <c r="F12" s="257" t="str">
        <f t="shared" si="9"/>
        <v/>
      </c>
      <c r="H12" s="263"/>
      <c r="S12" s="257" t="s">
        <v>414</v>
      </c>
      <c r="W12" s="257" t="str">
        <f t="shared" si="5"/>
        <v>&lt;a href=    "#/?+++&amp;open=IndividualFinance&amp;panx=906.9&amp;pany=1107.9&amp;zoom=5.0"     id="slide7" class="slide"&gt;  &lt;span style="color:black; font-size:10px"&gt;7.  Financial Life&lt;/span&gt; &lt;/a&gt;&lt;br&gt;</v>
      </c>
      <c r="X12" s="260"/>
      <c r="Y12" s="260"/>
      <c r="Z12" s="260"/>
      <c r="AA12" s="261"/>
      <c r="AB12" s="262"/>
      <c r="AC12" s="262"/>
      <c r="AD12" s="262" t="str">
        <f t="shared" si="6"/>
        <v>slide7</v>
      </c>
      <c r="AE12" s="262" t="str">
        <f t="shared" si="7"/>
        <v xml:space="preserve"> id="slide7" </v>
      </c>
      <c r="AF12" s="262" t="s">
        <v>192</v>
      </c>
      <c r="AG12" s="257" t="str">
        <f t="shared" si="8"/>
        <v>+++&amp;open=IndividualFinance&amp;panx=906.9&amp;pany=1107.9&amp;zoom=5.0</v>
      </c>
      <c r="AH12" s="261"/>
      <c r="AI12" s="261" t="s">
        <v>197</v>
      </c>
      <c r="AJ12" s="261" t="s">
        <v>193</v>
      </c>
      <c r="AK12" s="261" t="s">
        <v>194</v>
      </c>
      <c r="AL12" s="261" t="str">
        <f t="shared" si="3"/>
        <v>&lt;/span&gt; &lt;/a&gt;</v>
      </c>
      <c r="AM12" s="258" t="str">
        <f t="shared" si="1"/>
        <v>&lt;br&gt;</v>
      </c>
    </row>
    <row r="13" spans="1:39" ht="18" customHeight="1">
      <c r="A13" s="258">
        <f t="shared" si="4"/>
        <v>8</v>
      </c>
      <c r="B13" s="257" t="s">
        <v>410</v>
      </c>
      <c r="C13" s="259" t="s">
        <v>288</v>
      </c>
      <c r="D13" s="272" t="s">
        <v>413</v>
      </c>
      <c r="E13" s="257" t="str">
        <f>IF(scriv!W11&lt;&gt;"",scriv!W11,"")</f>
        <v/>
      </c>
      <c r="F13" s="257" t="str">
        <f t="shared" si="9"/>
        <v>on=Map&amp;panx=1000&amp;pany=1000&amp;zoom=2.0</v>
      </c>
      <c r="H13" s="263"/>
      <c r="S13" s="257" t="s">
        <v>437</v>
      </c>
      <c r="W13" s="257" t="str">
        <f t="shared" si="5"/>
        <v>&lt;a href=    "#/?+++&amp;open=IndividualRoles&amp;on=Map&amp;panx=1000&amp;pany=1000&amp;zoom=2.0&amp;panx=3606.8&amp;pany=1107.9&amp;zoom=4.4"     id="slide8" class="slide"&gt;  &lt;span style="color:black; font-size:10px"&gt;8.  Life&lt;/span&gt; &lt;/a&gt;&lt;br&gt;</v>
      </c>
      <c r="X13" s="260"/>
      <c r="Y13" s="260"/>
      <c r="Z13" s="260"/>
      <c r="AA13" s="261"/>
      <c r="AB13" s="262"/>
      <c r="AC13" s="262"/>
      <c r="AD13" s="262" t="str">
        <f t="shared" si="6"/>
        <v>slide8</v>
      </c>
      <c r="AE13" s="262" t="str">
        <f t="shared" si="7"/>
        <v xml:space="preserve"> id="slide8" </v>
      </c>
      <c r="AF13" s="262" t="s">
        <v>192</v>
      </c>
      <c r="AG13" s="257" t="str">
        <f t="shared" si="8"/>
        <v>+++&amp;open=IndividualRoles&amp;on=Map&amp;panx=1000&amp;pany=1000&amp;zoom=2.0&amp;panx=3606.8&amp;pany=1107.9&amp;zoom=4.4</v>
      </c>
      <c r="AH13" s="261"/>
      <c r="AI13" s="261" t="s">
        <v>197</v>
      </c>
      <c r="AJ13" s="261" t="s">
        <v>193</v>
      </c>
      <c r="AK13" s="261" t="s">
        <v>194</v>
      </c>
      <c r="AL13" s="261" t="str">
        <f t="shared" si="3"/>
        <v>&lt;/span&gt; &lt;/a&gt;</v>
      </c>
      <c r="AM13" s="258" t="str">
        <f t="shared" si="1"/>
        <v>&lt;br&gt;</v>
      </c>
    </row>
    <row r="14" spans="1:39" ht="18" customHeight="1">
      <c r="A14" s="258">
        <f t="shared" si="4"/>
        <v>9</v>
      </c>
      <c r="B14" s="257" t="s">
        <v>380</v>
      </c>
      <c r="C14" s="259" t="s">
        <v>288</v>
      </c>
      <c r="D14" s="272" t="s">
        <v>415</v>
      </c>
      <c r="E14" s="257" t="str">
        <f>IF(scriv!W12&lt;&gt;"",scriv!W12,"")</f>
        <v>on=Map&amp;panx=1000&amp;pany=1000&amp;zoom=2.0</v>
      </c>
      <c r="F14" s="257" t="str">
        <f t="shared" si="9"/>
        <v>---&amp;close=n0&amp;openall=n1&amp;panx=1000&amp;pany=1000&amp;zoom=2.0</v>
      </c>
      <c r="H14" s="263"/>
      <c r="S14" s="257" t="s">
        <v>438</v>
      </c>
      <c r="W14" s="257" t="str">
        <f t="shared" si="5"/>
        <v>&lt;a href=    "#/?+++&amp;open=Wellbeing&amp;on=Map&amp;panx=1000&amp;pany=1000&amp;zoom=2.0&amp;---&amp;close=n0&amp;openall=n1&amp;panx=1000&amp;pany=1000&amp;zoom=2.0&amp;panx=3937.9&amp;pany=1111.5&amp;zoom=3.1"     id="slide9" class="slide"&gt;  &lt;span style="color:black; font-size:10px"&gt;9.  Wellbeing&lt;/span&gt; &lt;/a&gt;&lt;br&gt;</v>
      </c>
      <c r="X14" s="260"/>
      <c r="Y14" s="260"/>
      <c r="Z14" s="260"/>
      <c r="AA14" s="261"/>
      <c r="AB14" s="262"/>
      <c r="AC14" s="262"/>
      <c r="AD14" s="262" t="str">
        <f t="shared" si="6"/>
        <v>slide9</v>
      </c>
      <c r="AE14" s="262" t="str">
        <f t="shared" si="7"/>
        <v xml:space="preserve"> id="slide9" </v>
      </c>
      <c r="AF14" s="262" t="s">
        <v>192</v>
      </c>
      <c r="AG14" s="257" t="str">
        <f t="shared" si="8"/>
        <v>+++&amp;open=Wellbeing&amp;on=Map&amp;panx=1000&amp;pany=1000&amp;zoom=2.0&amp;---&amp;close=n0&amp;openall=n1&amp;panx=1000&amp;pany=1000&amp;zoom=2.0&amp;panx=3937.9&amp;pany=1111.5&amp;zoom=3.1</v>
      </c>
      <c r="AH14" s="261"/>
      <c r="AI14" s="261" t="s">
        <v>197</v>
      </c>
      <c r="AJ14" s="261" t="s">
        <v>193</v>
      </c>
      <c r="AK14" s="261" t="s">
        <v>194</v>
      </c>
      <c r="AL14" s="261" t="str">
        <f t="shared" si="3"/>
        <v>&lt;/span&gt; &lt;/a&gt;</v>
      </c>
      <c r="AM14" s="258" t="str">
        <f t="shared" si="1"/>
        <v>&lt;br&gt;</v>
      </c>
    </row>
    <row r="15" spans="1:39" ht="18" customHeight="1">
      <c r="A15" s="258">
        <f t="shared" si="4"/>
        <v>10</v>
      </c>
      <c r="B15" s="257" t="s">
        <v>420</v>
      </c>
      <c r="C15" s="259" t="s">
        <v>288</v>
      </c>
      <c r="D15" s="272" t="s">
        <v>439</v>
      </c>
      <c r="E15" s="257" t="str">
        <f>IF(scriv!W13&lt;&gt;"",scriv!W13,"")</f>
        <v>---&amp;open=n0&amp;closeall=n1&amp;panx=1000&amp;pany=1000&amp;zoom=2.0</v>
      </c>
      <c r="F15" s="257" t="str">
        <f t="shared" si="9"/>
        <v>---&amp;close=n0&amp;openall=n1&amp;close=n1&amp;panx=1000&amp;pany=630&amp;zoom=2.5</v>
      </c>
      <c r="H15" s="263"/>
      <c r="S15" s="257" t="s">
        <v>379</v>
      </c>
      <c r="W15" s="257" t="str">
        <f t="shared" si="5"/>
        <v>&lt;a href=    "#/?+++&amp;on=Map&amp;---&amp;open=n0&amp;closeall=n1&amp;panx=1000&amp;pany=1000&amp;zoom=2.0&amp;---&amp;close=n0&amp;openall=n1&amp;close=n1&amp;panx=1000&amp;pany=630&amp;zoom=2.5&amp;panx=2050.0&amp;pany=1200.0&amp;zoom=1.000"     id="slide10" class="slide"&gt;  &lt;span style="color:black; font-size:10px"&gt;10.  Zoom out&lt;/span&gt; &lt;/a&gt;&lt;br&gt;</v>
      </c>
      <c r="X15" s="260"/>
      <c r="Y15" s="260"/>
      <c r="Z15" s="260"/>
      <c r="AA15" s="261"/>
      <c r="AB15" s="262"/>
      <c r="AC15" s="262"/>
      <c r="AD15" s="262" t="str">
        <f t="shared" si="6"/>
        <v>slide10</v>
      </c>
      <c r="AE15" s="262" t="str">
        <f t="shared" si="7"/>
        <v xml:space="preserve"> id="slide10" </v>
      </c>
      <c r="AF15" s="262" t="s">
        <v>192</v>
      </c>
      <c r="AG15" s="257" t="str">
        <f t="shared" si="8"/>
        <v>+++&amp;on=Map&amp;---&amp;open=n0&amp;closeall=n1&amp;panx=1000&amp;pany=1000&amp;zoom=2.0&amp;---&amp;close=n0&amp;openall=n1&amp;close=n1&amp;panx=1000&amp;pany=630&amp;zoom=2.5&amp;panx=2050.0&amp;pany=1200.0&amp;zoom=1.000</v>
      </c>
      <c r="AH15" s="261"/>
      <c r="AI15" s="261" t="s">
        <v>197</v>
      </c>
      <c r="AJ15" s="261" t="s">
        <v>193</v>
      </c>
      <c r="AK15" s="261" t="s">
        <v>194</v>
      </c>
      <c r="AL15" s="261" t="str">
        <f t="shared" si="3"/>
        <v>&lt;/span&gt; &lt;/a&gt;</v>
      </c>
      <c r="AM15" s="258" t="str">
        <f t="shared" si="1"/>
        <v>&lt;br&gt;</v>
      </c>
    </row>
    <row r="16" spans="1:39" ht="18" customHeight="1">
      <c r="A16" s="258">
        <f t="shared" si="4"/>
        <v>11</v>
      </c>
      <c r="B16" s="257" t="s">
        <v>421</v>
      </c>
      <c r="C16" s="259" t="s">
        <v>288</v>
      </c>
      <c r="D16" s="272" t="s">
        <v>417</v>
      </c>
      <c r="E16" s="257" t="str">
        <f>IF(scriv!W14&lt;&gt;"",scriv!W14,"")</f>
        <v>---&amp;open=n0&amp;closeall=n1&amp;open=n1&amp;panx=1000&amp;pany=630&amp;zoom=2.5</v>
      </c>
      <c r="F16" s="257" t="str">
        <f t="shared" si="9"/>
        <v>+++&amp;close=n0&amp;close=n1&amp;close=n1-1&amp;close=n1-2&amp;close=n1-3&amp;close=n1-4&amp;panx=1000&amp;pany=630&amp;zoom=2.5</v>
      </c>
      <c r="H16" s="263"/>
      <c r="S16" s="257" t="str">
        <f>IF(scriv!X14&lt;&gt;"",scriv!X14,"")</f>
        <v/>
      </c>
      <c r="W16" s="257" t="str">
        <f t="shared" si="5"/>
        <v>&lt;a href=    "#/?+++&amp;open=GenderLensInvesting&amp;---&amp;open=n0&amp;closeall=n1&amp;open=n1&amp;panx=1000&amp;pany=630&amp;zoom=2.5&amp;+++&amp;close=n0&amp;close=n1&amp;close=n1-1&amp;close=n1-2&amp;close=n1-3&amp;close=n1-4&amp;panx=1000&amp;pany=630&amp;zoom=2.5"     id="slide11" class="slide"&gt;  &lt;span style="color:black; font-size:10px"&gt;11.  GL Investing&lt;/span&gt; &lt;/a&gt;&lt;br&gt;</v>
      </c>
      <c r="X16" s="260"/>
      <c r="Y16" s="260"/>
      <c r="Z16" s="260"/>
      <c r="AA16" s="261"/>
      <c r="AB16" s="262"/>
      <c r="AC16" s="262"/>
      <c r="AD16" s="262" t="str">
        <f t="shared" si="6"/>
        <v>slide11</v>
      </c>
      <c r="AE16" s="262" t="str">
        <f t="shared" si="7"/>
        <v xml:space="preserve"> id="slide11" </v>
      </c>
      <c r="AF16" s="262" t="s">
        <v>192</v>
      </c>
      <c r="AG16" s="257" t="str">
        <f t="shared" si="8"/>
        <v>+++&amp;open=GenderLensInvesting&amp;---&amp;open=n0&amp;closeall=n1&amp;open=n1&amp;panx=1000&amp;pany=630&amp;zoom=2.5&amp;+++&amp;close=n0&amp;close=n1&amp;close=n1-1&amp;close=n1-2&amp;close=n1-3&amp;close=n1-4&amp;panx=1000&amp;pany=630&amp;zoom=2.5</v>
      </c>
      <c r="AH16" s="261"/>
      <c r="AI16" s="261" t="s">
        <v>197</v>
      </c>
      <c r="AJ16" s="261" t="s">
        <v>193</v>
      </c>
      <c r="AK16" s="261" t="s">
        <v>194</v>
      </c>
      <c r="AL16" s="261" t="str">
        <f t="shared" si="3"/>
        <v>&lt;/span&gt; &lt;/a&gt;</v>
      </c>
      <c r="AM16" s="258" t="str">
        <f t="shared" si="1"/>
        <v>&lt;br&gt;</v>
      </c>
    </row>
    <row r="17" spans="1:39" ht="18" customHeight="1">
      <c r="A17" s="258">
        <f t="shared" si="4"/>
        <v>12</v>
      </c>
      <c r="B17" s="257" t="s">
        <v>422</v>
      </c>
      <c r="C17" s="259" t="s">
        <v>288</v>
      </c>
      <c r="D17" s="272" t="s">
        <v>418</v>
      </c>
      <c r="E17" s="257" t="str">
        <f>IF(scriv!W15&lt;&gt;"",scriv!W15,"")</f>
        <v>+++&amp;open=n0&amp;open=n1&amp;open=n1-1&amp;open=n1-2&amp;open=n1-3&amp;open=n1-4&amp;panx=1000&amp;pany=630&amp;zoom=2.5</v>
      </c>
      <c r="F17" s="257" t="str">
        <f t="shared" si="9"/>
        <v>+++&amp;close=n0&amp;close=n1&amp;closeall=n1-1&amp;closeall=n1-2&amp;closeall=n1-3&amp;closeall=n1-4&amp;panx=1000&amp;pany=630&amp;zoom=2.5</v>
      </c>
      <c r="H17" s="263"/>
      <c r="S17" s="257" t="str">
        <f>IF(scriv!X15&lt;&gt;"",scriv!X15,"")</f>
        <v/>
      </c>
      <c r="W17" s="257" t="str">
        <f t="shared" si="5"/>
        <v>&lt;a href=    "#/?+++&amp;open=GenderLensInvestors&amp;+++&amp;open=n0&amp;open=n1&amp;open=n1-1&amp;open=n1-2&amp;open=n1-3&amp;open=n1-4&amp;panx=1000&amp;pany=630&amp;zoom=2.5&amp;+++&amp;close=n0&amp;close=n1&amp;closeall=n1-1&amp;closeall=n1-2&amp;closeall=n1-3&amp;closeall=n1-4&amp;panx=1000&amp;pany=630&amp;zoom=2.5"     id="slide12" class="slide"&gt;  &lt;span style="color:black; font-size:10px"&gt;12.  GL Inestors&lt;/span&gt; &lt;/a&gt;&lt;br&gt;</v>
      </c>
      <c r="X17" s="260"/>
      <c r="Y17" s="260"/>
      <c r="Z17" s="260"/>
      <c r="AA17" s="261"/>
      <c r="AB17" s="262"/>
      <c r="AC17" s="262"/>
      <c r="AD17" s="262" t="str">
        <f t="shared" si="6"/>
        <v>slide12</v>
      </c>
      <c r="AE17" s="262" t="str">
        <f t="shared" si="7"/>
        <v xml:space="preserve"> id="slide12" </v>
      </c>
      <c r="AF17" s="262" t="s">
        <v>192</v>
      </c>
      <c r="AG17" s="257" t="str">
        <f t="shared" si="8"/>
        <v>+++&amp;open=GenderLensInvestors&amp;+++&amp;open=n0&amp;open=n1&amp;open=n1-1&amp;open=n1-2&amp;open=n1-3&amp;open=n1-4&amp;panx=1000&amp;pany=630&amp;zoom=2.5&amp;+++&amp;close=n0&amp;close=n1&amp;closeall=n1-1&amp;closeall=n1-2&amp;closeall=n1-3&amp;closeall=n1-4&amp;panx=1000&amp;pany=630&amp;zoom=2.5</v>
      </c>
      <c r="AH17" s="261"/>
      <c r="AI17" s="261" t="s">
        <v>197</v>
      </c>
      <c r="AJ17" s="261" t="s">
        <v>193</v>
      </c>
      <c r="AK17" s="261" t="s">
        <v>194</v>
      </c>
      <c r="AL17" s="261" t="str">
        <f t="shared" si="3"/>
        <v>&lt;/span&gt; &lt;/a&gt;</v>
      </c>
      <c r="AM17" s="258" t="str">
        <f t="shared" si="1"/>
        <v>&lt;br&gt;</v>
      </c>
    </row>
    <row r="18" spans="1:39" ht="18" customHeight="1">
      <c r="A18" s="258">
        <f t="shared" si="4"/>
        <v>13</v>
      </c>
      <c r="B18" s="257" t="s">
        <v>423</v>
      </c>
      <c r="C18" s="259" t="s">
        <v>288</v>
      </c>
      <c r="D18" s="272" t="s">
        <v>419</v>
      </c>
      <c r="E18" s="257" t="str">
        <f>IF(scriv!W16&lt;&gt;"",scriv!W16,"")</f>
        <v>+++&amp;open=n0&amp;open=n1&amp;openall=n1-1&amp;openall=n1-2&amp;openall=n1-3&amp;openall=n1-4&amp;panx=1000&amp;pany=630&amp;zoom=2.5</v>
      </c>
      <c r="F18" s="257" t="str">
        <f t="shared" si="9"/>
        <v/>
      </c>
      <c r="H18" s="263"/>
      <c r="S18" s="257" t="s">
        <v>416</v>
      </c>
      <c r="W18" s="257" t="str">
        <f t="shared" si="5"/>
        <v>&lt;a href=    "#/?+++&amp;open=GLIDevelopmentPerspective&amp;+++&amp;open=n0&amp;open=n1&amp;openall=n1-1&amp;openall=n1-2&amp;openall=n1-3&amp;openall=n1-4&amp;panx=1000&amp;pany=630&amp;zoom=2.5&amp;panx=2348.5&amp;pany=1290.6&amp;zoom=0.91"     id="slide13" class="slide"&gt;  &lt;span style="color:black; font-size:10px"&gt;13.  Developmet Perspective&lt;/span&gt; &lt;/a&gt;&lt;br&gt;</v>
      </c>
      <c r="X18" s="260"/>
      <c r="Y18" s="260"/>
      <c r="Z18" s="260"/>
      <c r="AA18" s="261"/>
      <c r="AB18" s="262"/>
      <c r="AC18" s="262"/>
      <c r="AD18" s="262" t="str">
        <f t="shared" si="6"/>
        <v>slide13</v>
      </c>
      <c r="AE18" s="262" t="str">
        <f t="shared" si="7"/>
        <v xml:space="preserve"> id="slide13" </v>
      </c>
      <c r="AF18" s="262" t="s">
        <v>192</v>
      </c>
      <c r="AG18" s="257" t="str">
        <f t="shared" si="8"/>
        <v>+++&amp;open=GLIDevelopmentPerspective&amp;+++&amp;open=n0&amp;open=n1&amp;openall=n1-1&amp;openall=n1-2&amp;openall=n1-3&amp;openall=n1-4&amp;panx=1000&amp;pany=630&amp;zoom=2.5&amp;panx=2348.5&amp;pany=1290.6&amp;zoom=0.91</v>
      </c>
      <c r="AH18" s="261"/>
      <c r="AI18" s="261" t="s">
        <v>197</v>
      </c>
      <c r="AJ18" s="261" t="s">
        <v>193</v>
      </c>
      <c r="AK18" s="261" t="s">
        <v>194</v>
      </c>
      <c r="AL18" s="261" t="str">
        <f t="shared" si="3"/>
        <v>&lt;/span&gt; &lt;/a&gt;</v>
      </c>
      <c r="AM18" s="258" t="str">
        <f t="shared" si="1"/>
        <v>&lt;br&gt;</v>
      </c>
    </row>
    <row r="19" spans="1:39" ht="18" customHeight="1">
      <c r="A19" s="258">
        <f t="shared" si="4"/>
        <v>14</v>
      </c>
      <c r="B19" s="257" t="s">
        <v>397</v>
      </c>
      <c r="C19" s="259" t="s">
        <v>288</v>
      </c>
      <c r="D19" s="272" t="s">
        <v>425</v>
      </c>
      <c r="E19" s="257" t="str">
        <f>IF(scriv!W17&lt;&gt;"",scriv!W17,"")</f>
        <v/>
      </c>
      <c r="F19" s="257" t="str">
        <f t="shared" si="9"/>
        <v/>
      </c>
      <c r="H19" s="263"/>
      <c r="S19" s="257" t="str">
        <f>IF(scriv!X17&lt;&gt;"",scriv!X17,"")</f>
        <v/>
      </c>
      <c r="W19" s="257" t="str">
        <f t="shared" si="5"/>
        <v>&lt;a href=    "#/?+++&amp;open=Provisioning"     id="slide14" class="slide"&gt;  &lt;span style="color:black; font-size:10px"&gt;14.  Provisioning&lt;/span&gt; &lt;/a&gt;&lt;br&gt;</v>
      </c>
      <c r="X19" s="260"/>
      <c r="Y19" s="260"/>
      <c r="Z19" s="260"/>
      <c r="AA19" s="261"/>
      <c r="AB19" s="262"/>
      <c r="AC19" s="262"/>
      <c r="AD19" s="262" t="str">
        <f t="shared" si="6"/>
        <v>slide14</v>
      </c>
      <c r="AE19" s="262" t="str">
        <f t="shared" si="7"/>
        <v xml:space="preserve"> id="slide14" </v>
      </c>
      <c r="AF19" s="262" t="s">
        <v>192</v>
      </c>
      <c r="AG19" s="257" t="str">
        <f t="shared" si="8"/>
        <v>+++&amp;open=Provisioning</v>
      </c>
      <c r="AH19" s="261"/>
      <c r="AI19" s="261" t="s">
        <v>197</v>
      </c>
      <c r="AJ19" s="261" t="s">
        <v>193</v>
      </c>
      <c r="AK19" s="261" t="s">
        <v>194</v>
      </c>
      <c r="AL19" s="261" t="str">
        <f t="shared" si="3"/>
        <v>&lt;/span&gt; &lt;/a&gt;</v>
      </c>
      <c r="AM19" s="258" t="str">
        <f t="shared" si="1"/>
        <v>&lt;br&gt;</v>
      </c>
    </row>
    <row r="20" spans="1:39" ht="18" customHeight="1">
      <c r="A20" s="258">
        <f t="shared" si="4"/>
        <v>15</v>
      </c>
      <c r="B20" s="257" t="s">
        <v>424</v>
      </c>
      <c r="C20" s="259" t="s">
        <v>288</v>
      </c>
      <c r="D20" s="272" t="s">
        <v>427</v>
      </c>
      <c r="E20" s="257" t="str">
        <f>IF(scriv!W18&lt;&gt;"",scriv!W18,"")</f>
        <v/>
      </c>
      <c r="F20" s="257" t="str">
        <f t="shared" si="9"/>
        <v/>
      </c>
      <c r="H20" s="263"/>
      <c r="S20" s="257" t="str">
        <f>IF(scriv!X18&lt;&gt;"",scriv!X18,"")</f>
        <v/>
      </c>
      <c r="W20" s="257" t="str">
        <f t="shared" si="5"/>
        <v>&lt;a href=    "#/?+++&amp;open=WinWinPathways"     id="slide15" class="slide"&gt;  &lt;span style="color:black; font-size:10px"&gt;15.  Win Wins ?&lt;/span&gt; &lt;/a&gt;&lt;br&gt;</v>
      </c>
      <c r="X20" s="260"/>
      <c r="Y20" s="260"/>
      <c r="Z20" s="260"/>
      <c r="AA20" s="261"/>
      <c r="AB20" s="262"/>
      <c r="AC20" s="262"/>
      <c r="AD20" s="262" t="str">
        <f t="shared" si="6"/>
        <v>slide15</v>
      </c>
      <c r="AE20" s="262" t="str">
        <f t="shared" si="7"/>
        <v xml:space="preserve"> id="slide15" </v>
      </c>
      <c r="AF20" s="262" t="s">
        <v>192</v>
      </c>
      <c r="AG20" s="257" t="str">
        <f t="shared" si="8"/>
        <v>+++&amp;open=WinWinPathways</v>
      </c>
      <c r="AH20" s="261"/>
      <c r="AI20" s="261" t="s">
        <v>197</v>
      </c>
      <c r="AJ20" s="261" t="s">
        <v>193</v>
      </c>
      <c r="AK20" s="261" t="s">
        <v>194</v>
      </c>
      <c r="AL20" s="261" t="str">
        <f t="shared" si="3"/>
        <v>&lt;/span&gt; &lt;/a&gt;</v>
      </c>
      <c r="AM20" s="258" t="str">
        <f t="shared" si="1"/>
        <v>&lt;br&gt;</v>
      </c>
    </row>
    <row r="21" spans="1:39" ht="18" customHeight="1">
      <c r="A21" s="258">
        <f t="shared" si="4"/>
        <v>16</v>
      </c>
      <c r="B21" s="257" t="s">
        <v>426</v>
      </c>
      <c r="C21" s="259" t="s">
        <v>288</v>
      </c>
      <c r="D21" s="272" t="s">
        <v>428</v>
      </c>
      <c r="E21" s="257" t="str">
        <f>IF(scriv!W19&lt;&gt;"",scriv!W19,"")</f>
        <v/>
      </c>
      <c r="F21" s="257" t="str">
        <f t="shared" si="9"/>
        <v/>
      </c>
      <c r="H21" s="263"/>
      <c r="S21" s="257" t="str">
        <f>IF(scriv!X19&lt;&gt;"",scriv!X19,"")</f>
        <v/>
      </c>
      <c r="W21" s="257" t="str">
        <f t="shared" si="5"/>
        <v>&lt;a href=    "#/?+++&amp;close=WinWinPathways&amp;close=WinWinPathways"     id="slide16" class="slide"&gt;  &lt;span style="color:black; font-size:10px"&gt;16.  Close Win Wins&lt;/span&gt; &lt;/a&gt;&lt;br&gt;</v>
      </c>
      <c r="X21" s="260"/>
      <c r="Y21" s="260"/>
      <c r="Z21" s="260"/>
      <c r="AA21" s="261"/>
      <c r="AB21" s="262"/>
      <c r="AC21" s="262"/>
      <c r="AD21" s="262" t="str">
        <f t="shared" si="6"/>
        <v>slide16</v>
      </c>
      <c r="AE21" s="262" t="str">
        <f t="shared" si="7"/>
        <v xml:space="preserve"> id="slide16" </v>
      </c>
      <c r="AF21" s="262" t="s">
        <v>192</v>
      </c>
      <c r="AG21" s="257" t="str">
        <f t="shared" si="8"/>
        <v>+++&amp;close=WinWinPathways&amp;close=WinWinPathways</v>
      </c>
      <c r="AH21" s="261"/>
      <c r="AI21" s="261" t="s">
        <v>197</v>
      </c>
      <c r="AJ21" s="261" t="s">
        <v>193</v>
      </c>
      <c r="AK21" s="261" t="s">
        <v>194</v>
      </c>
      <c r="AL21" s="261" t="str">
        <f t="shared" si="3"/>
        <v>&lt;/span&gt; &lt;/a&gt;</v>
      </c>
      <c r="AM21" s="258" t="str">
        <f t="shared" si="1"/>
        <v>&lt;br&gt;</v>
      </c>
    </row>
    <row r="22" spans="1:39" ht="18" customHeight="1">
      <c r="A22" s="258">
        <f t="shared" si="4"/>
        <v>17</v>
      </c>
      <c r="B22" s="257" t="s">
        <v>411</v>
      </c>
      <c r="C22" s="259" t="s">
        <v>288</v>
      </c>
      <c r="D22" s="272" t="str">
        <f t="shared" ref="D22:D23" si="10">D21&amp;IF(E21&lt;&gt;"","&amp;"&amp;E21,"")</f>
        <v>close=WinWinPathways&amp;close=WinWinPathways</v>
      </c>
      <c r="E22" s="257" t="str">
        <f>IF(scriv!W20&lt;&gt;"",scriv!W20,"")</f>
        <v/>
      </c>
      <c r="F22" s="257" t="str">
        <f t="shared" si="9"/>
        <v/>
      </c>
      <c r="H22" s="263"/>
      <c r="S22" s="257" t="s">
        <v>440</v>
      </c>
      <c r="W22" s="257" t="str">
        <f t="shared" si="5"/>
        <v>&lt;a href=    "#/?+++&amp;close=WinWinPathways&amp;close=WinWinPathways&amp;wpane=200&amp;epane=220&amp;panx=2050&amp;pany=1200&amp;zoom=1.0"     id="slide17" class="slide"&gt;  &lt;span style="color:black; font-size:10px"&gt;17.  Platform&lt;/span&gt; &lt;/a&gt;&lt;br&gt;</v>
      </c>
      <c r="X22" s="260"/>
      <c r="Y22" s="260"/>
      <c r="Z22" s="260"/>
      <c r="AA22" s="261"/>
      <c r="AB22" s="262"/>
      <c r="AC22" s="262"/>
      <c r="AD22" s="262" t="str">
        <f t="shared" si="6"/>
        <v>slide17</v>
      </c>
      <c r="AE22" s="262" t="str">
        <f t="shared" si="7"/>
        <v xml:space="preserve"> id="slide17" </v>
      </c>
      <c r="AF22" s="262" t="s">
        <v>192</v>
      </c>
      <c r="AG22" s="257" t="str">
        <f t="shared" si="8"/>
        <v>+++&amp;close=WinWinPathways&amp;close=WinWinPathways&amp;wpane=200&amp;epane=220&amp;panx=2050&amp;pany=1200&amp;zoom=1.0</v>
      </c>
      <c r="AH22" s="261"/>
      <c r="AI22" s="261" t="s">
        <v>197</v>
      </c>
      <c r="AJ22" s="261" t="s">
        <v>193</v>
      </c>
      <c r="AK22" s="261" t="s">
        <v>194</v>
      </c>
      <c r="AL22" s="261" t="str">
        <f t="shared" si="3"/>
        <v>&lt;/span&gt; &lt;/a&gt;</v>
      </c>
      <c r="AM22" s="258" t="str">
        <f t="shared" si="1"/>
        <v>&lt;br&gt;</v>
      </c>
    </row>
    <row r="23" spans="1:39" ht="18" customHeight="1">
      <c r="A23" s="258">
        <f t="shared" si="4"/>
        <v>18</v>
      </c>
      <c r="B23" s="257" t="s">
        <v>429</v>
      </c>
      <c r="C23" s="259" t="s">
        <v>288</v>
      </c>
      <c r="D23" s="272" t="str">
        <f t="shared" si="10"/>
        <v>close=WinWinPathways&amp;close=WinWinPathways</v>
      </c>
      <c r="E23" s="257" t="str">
        <f>IF(scriv!W21&lt;&gt;"",scriv!W21,"")</f>
        <v/>
      </c>
      <c r="F23" s="257" t="str">
        <f t="shared" si="9"/>
        <v/>
      </c>
      <c r="H23" s="263"/>
      <c r="S23" s="257" t="str">
        <f>IF(scriv!X21&lt;&gt;"",scriv!X21,"")</f>
        <v/>
      </c>
      <c r="W23" s="257" t="str">
        <f t="shared" si="5"/>
        <v>&lt;a href=    "#/?+++&amp;close=WinWinPathways&amp;close=WinWinPathways"     id="slide18" class="slide"&gt;  &lt;span style="color:black; font-size:10px"&gt;18.  Narratives&lt;/span&gt; &lt;/a&gt;&lt;br&gt;</v>
      </c>
      <c r="X23" s="260"/>
      <c r="Y23" s="260"/>
      <c r="Z23" s="260"/>
      <c r="AA23" s="261"/>
      <c r="AB23" s="262"/>
      <c r="AC23" s="262"/>
      <c r="AD23" s="262" t="str">
        <f t="shared" si="6"/>
        <v>slide18</v>
      </c>
      <c r="AE23" s="262" t="str">
        <f t="shared" si="7"/>
        <v xml:space="preserve"> id="slide18" </v>
      </c>
      <c r="AF23" s="262" t="s">
        <v>192</v>
      </c>
      <c r="AG23" s="257" t="str">
        <f t="shared" si="8"/>
        <v>+++&amp;close=WinWinPathways&amp;close=WinWinPathways</v>
      </c>
      <c r="AH23" s="261"/>
      <c r="AI23" s="261" t="s">
        <v>197</v>
      </c>
      <c r="AJ23" s="261" t="s">
        <v>193</v>
      </c>
      <c r="AK23" s="261" t="s">
        <v>194</v>
      </c>
      <c r="AL23" s="261" t="str">
        <f t="shared" si="3"/>
        <v>&lt;/span&gt; &lt;/a&gt;</v>
      </c>
      <c r="AM23" s="258" t="str">
        <f t="shared" si="1"/>
        <v>&lt;br&gt;</v>
      </c>
    </row>
    <row r="24" spans="1:39" ht="18" customHeight="1">
      <c r="A24" s="258">
        <f t="shared" si="4"/>
        <v>19</v>
      </c>
      <c r="B24" s="257" t="s">
        <v>403</v>
      </c>
      <c r="C24" s="259" t="s">
        <v>288</v>
      </c>
      <c r="D24" s="272" t="s">
        <v>430</v>
      </c>
      <c r="E24" s="257" t="str">
        <f>IF(scriv!W22&lt;&gt;"",scriv!W22,"")</f>
        <v/>
      </c>
      <c r="F24" s="257" t="str">
        <f t="shared" si="9"/>
        <v/>
      </c>
      <c r="H24" s="263"/>
      <c r="S24" s="257" t="str">
        <f>IF(scriv!X22&lt;&gt;"",scriv!X22,"")</f>
        <v/>
      </c>
      <c r="W24" s="257" t="str">
        <f t="shared" si="5"/>
        <v>&lt;a href=    "#/?+++&amp;open=NarrativeDiscussion"     id="slide19" class="slide"&gt;  &lt;span style="color:black; font-size:10px"&gt;19.  Narrative Discussion&lt;/span&gt; &lt;/a&gt;&lt;br&gt;</v>
      </c>
      <c r="X24" s="260"/>
      <c r="Y24" s="260"/>
      <c r="Z24" s="260"/>
      <c r="AA24" s="261"/>
      <c r="AB24" s="262"/>
      <c r="AC24" s="262"/>
      <c r="AD24" s="262" t="str">
        <f t="shared" si="6"/>
        <v>slide19</v>
      </c>
      <c r="AE24" s="262" t="str">
        <f t="shared" si="7"/>
        <v xml:space="preserve"> id="slide19" </v>
      </c>
      <c r="AF24" s="262" t="s">
        <v>192</v>
      </c>
      <c r="AG24" s="257" t="str">
        <f t="shared" si="8"/>
        <v>+++&amp;open=NarrativeDiscussion</v>
      </c>
      <c r="AH24" s="261"/>
      <c r="AI24" s="261" t="s">
        <v>197</v>
      </c>
      <c r="AJ24" s="261" t="s">
        <v>193</v>
      </c>
      <c r="AK24" s="261" t="s">
        <v>194</v>
      </c>
      <c r="AL24" s="261" t="str">
        <f t="shared" si="3"/>
        <v>&lt;/span&gt; &lt;/a&gt;</v>
      </c>
      <c r="AM24" s="258" t="str">
        <f t="shared" si="1"/>
        <v>&lt;br&gt;</v>
      </c>
    </row>
    <row r="25" spans="1:39" ht="18" customHeight="1">
      <c r="A25" s="258">
        <f t="shared" si="4"/>
        <v>20</v>
      </c>
      <c r="B25" s="257" t="s">
        <v>412</v>
      </c>
      <c r="C25" s="259" t="s">
        <v>288</v>
      </c>
      <c r="D25" s="272" t="s">
        <v>431</v>
      </c>
      <c r="E25" s="257" t="str">
        <f>IF(scriv!W23&lt;&gt;"",scriv!W23,"")</f>
        <v/>
      </c>
      <c r="F25" s="257" t="str">
        <f t="shared" si="9"/>
        <v/>
      </c>
      <c r="H25" s="263"/>
      <c r="S25" s="257" t="s">
        <v>404</v>
      </c>
      <c r="W25" s="257" t="str">
        <f t="shared" si="5"/>
        <v>&lt;a href=    "#/?+++&amp;close=NarrativeDiscussion&amp;panx=2050.0&amp;pany=1200.0&amp;zoom=1.7"     id="slide20" class="slide"&gt;  &lt;span style="color:black; font-size:10px"&gt;20.  Use cases&lt;/span&gt; &lt;/a&gt;&lt;br&gt;</v>
      </c>
      <c r="X25" s="260"/>
      <c r="Y25" s="260"/>
      <c r="Z25" s="260"/>
      <c r="AA25" s="261"/>
      <c r="AB25" s="262"/>
      <c r="AC25" s="262"/>
      <c r="AD25" s="262" t="str">
        <f t="shared" si="6"/>
        <v>slide20</v>
      </c>
      <c r="AE25" s="262" t="str">
        <f t="shared" si="7"/>
        <v xml:space="preserve"> id="slide20" </v>
      </c>
      <c r="AF25" s="262" t="s">
        <v>192</v>
      </c>
      <c r="AG25" s="257" t="str">
        <f t="shared" si="8"/>
        <v>+++&amp;close=NarrativeDiscussion&amp;panx=2050.0&amp;pany=1200.0&amp;zoom=1.7</v>
      </c>
      <c r="AH25" s="261"/>
      <c r="AI25" s="261" t="s">
        <v>197</v>
      </c>
      <c r="AJ25" s="261" t="s">
        <v>193</v>
      </c>
      <c r="AK25" s="261" t="s">
        <v>194</v>
      </c>
      <c r="AL25" s="261" t="str">
        <f t="shared" si="3"/>
        <v>&lt;/span&gt; &lt;/a&gt;</v>
      </c>
      <c r="AM25" s="258" t="str">
        <f t="shared" si="1"/>
        <v>&lt;br&gt;</v>
      </c>
    </row>
    <row r="26" spans="1:39" ht="18" customHeight="1">
      <c r="A26" s="258">
        <f t="shared" si="4"/>
        <v>21</v>
      </c>
      <c r="B26" s="257" t="s">
        <v>197</v>
      </c>
      <c r="C26" s="259" t="s">
        <v>288</v>
      </c>
      <c r="D26" s="272" t="s">
        <v>439</v>
      </c>
      <c r="E26" s="257" t="str">
        <f>IF(scriv!W24&lt;&gt;"",scriv!W24,"")</f>
        <v/>
      </c>
      <c r="F26" s="257" t="str">
        <f t="shared" si="9"/>
        <v/>
      </c>
      <c r="H26" s="263"/>
      <c r="S26" s="257" t="str">
        <f>IF(scriv!X24&lt;&gt;"",scriv!X24,"")</f>
        <v/>
      </c>
      <c r="W26" s="257" t="str">
        <f t="shared" si="5"/>
        <v>&lt;a href=    "#/?+++&amp;on=Map"     id="slide21" class="slide"&gt;  &lt;span style="color:black; font-size:10px"&gt;21.  ?&lt;/span&gt; &lt;/a&gt;&lt;br&gt;</v>
      </c>
      <c r="X26" s="260"/>
      <c r="Y26" s="260"/>
      <c r="Z26" s="260"/>
      <c r="AA26" s="261"/>
      <c r="AB26" s="262"/>
      <c r="AC26" s="262"/>
      <c r="AD26" s="262" t="str">
        <f t="shared" si="6"/>
        <v>slide21</v>
      </c>
      <c r="AE26" s="262" t="str">
        <f t="shared" si="7"/>
        <v xml:space="preserve"> id="slide21" </v>
      </c>
      <c r="AF26" s="262" t="s">
        <v>192</v>
      </c>
      <c r="AG26" s="257" t="str">
        <f t="shared" si="8"/>
        <v>+++&amp;on=Map</v>
      </c>
      <c r="AH26" s="261"/>
      <c r="AI26" s="261" t="s">
        <v>197</v>
      </c>
      <c r="AJ26" s="261" t="s">
        <v>193</v>
      </c>
      <c r="AK26" s="261" t="s">
        <v>194</v>
      </c>
      <c r="AL26" s="261" t="str">
        <f t="shared" si="3"/>
        <v>&lt;/span&gt; &lt;/a&gt;</v>
      </c>
      <c r="AM26" s="258" t="str">
        <f t="shared" si="1"/>
        <v>&lt;br&gt;</v>
      </c>
    </row>
    <row r="27" spans="1:39" ht="18" customHeight="1">
      <c r="A27" s="258">
        <f t="shared" si="4"/>
        <v>22</v>
      </c>
      <c r="B27" s="257" t="s">
        <v>197</v>
      </c>
      <c r="C27" s="259" t="s">
        <v>288</v>
      </c>
      <c r="D27" s="272" t="s">
        <v>439</v>
      </c>
      <c r="E27" s="257" t="str">
        <f>IF(scriv!W25&lt;&gt;"",scriv!W25,"")</f>
        <v/>
      </c>
      <c r="F27" s="257" t="str">
        <f t="shared" si="9"/>
        <v/>
      </c>
      <c r="H27" s="263"/>
      <c r="S27" s="257" t="str">
        <f>IF(scriv!X25&lt;&gt;"",scriv!X25,"")</f>
        <v/>
      </c>
      <c r="W27" s="257" t="str">
        <f t="shared" si="5"/>
        <v>&lt;a href=    "#/?+++&amp;on=Map"     id="slide22" class="slide"&gt;  &lt;span style="color:black; font-size:10px"&gt;22.  ?&lt;/span&gt; &lt;/a&gt;&lt;br&gt;</v>
      </c>
      <c r="X27" s="260"/>
      <c r="Y27" s="260"/>
      <c r="Z27" s="260"/>
      <c r="AA27" s="261"/>
      <c r="AB27" s="262"/>
      <c r="AC27" s="262"/>
      <c r="AD27" s="262" t="str">
        <f t="shared" si="6"/>
        <v>slide22</v>
      </c>
      <c r="AE27" s="262" t="str">
        <f t="shared" si="7"/>
        <v xml:space="preserve"> id="slide22" </v>
      </c>
      <c r="AF27" s="262" t="s">
        <v>192</v>
      </c>
      <c r="AG27" s="257" t="str">
        <f t="shared" si="8"/>
        <v>+++&amp;on=Map</v>
      </c>
      <c r="AH27" s="261"/>
      <c r="AI27" s="261" t="s">
        <v>197</v>
      </c>
      <c r="AJ27" s="261" t="s">
        <v>193</v>
      </c>
      <c r="AK27" s="261" t="s">
        <v>194</v>
      </c>
      <c r="AL27" s="261" t="str">
        <f t="shared" si="3"/>
        <v>&lt;/span&gt; &lt;/a&gt;</v>
      </c>
      <c r="AM27" s="258" t="str">
        <f t="shared" si="1"/>
        <v>&lt;br&gt;</v>
      </c>
    </row>
    <row r="28" spans="1:39" ht="18" customHeight="1">
      <c r="A28" s="258">
        <f t="shared" si="4"/>
        <v>23</v>
      </c>
      <c r="B28" s="257" t="s">
        <v>432</v>
      </c>
      <c r="C28" s="259" t="s">
        <v>288</v>
      </c>
      <c r="D28" s="272" t="s">
        <v>433</v>
      </c>
      <c r="E28" s="257" t="str">
        <f>IF(scriv!W26&lt;&gt;"",scriv!W26,"")</f>
        <v/>
      </c>
      <c r="F28" s="257" t="str">
        <f t="shared" si="9"/>
        <v/>
      </c>
      <c r="H28" s="263"/>
      <c r="S28" s="257" t="str">
        <f>IF(scriv!X26&lt;&gt;"",scriv!X26,"")</f>
        <v/>
      </c>
      <c r="W28" s="257" t="str">
        <f t="shared" si="5"/>
        <v>&lt;a href=    "#/?+++&amp;open=NextSteps"     id="slide23" class="slide"&gt;  &lt;span style="color:black; font-size:10px"&gt;23.  Next Steps&lt;/span&gt; &lt;/a&gt;&lt;br&gt;</v>
      </c>
      <c r="X28" s="260"/>
      <c r="Y28" s="260"/>
      <c r="Z28" s="260"/>
      <c r="AA28" s="261"/>
      <c r="AB28" s="262"/>
      <c r="AC28" s="262"/>
      <c r="AD28" s="262" t="str">
        <f t="shared" si="6"/>
        <v>slide23</v>
      </c>
      <c r="AE28" s="262" t="str">
        <f t="shared" si="7"/>
        <v xml:space="preserve"> id="slide23" </v>
      </c>
      <c r="AF28" s="262" t="s">
        <v>192</v>
      </c>
      <c r="AG28" s="257" t="str">
        <f t="shared" si="8"/>
        <v>+++&amp;open=NextSteps</v>
      </c>
      <c r="AH28" s="261"/>
      <c r="AI28" s="261" t="s">
        <v>197</v>
      </c>
      <c r="AJ28" s="261" t="s">
        <v>193</v>
      </c>
      <c r="AK28" s="261" t="s">
        <v>194</v>
      </c>
      <c r="AL28" s="261" t="str">
        <f t="shared" si="3"/>
        <v>&lt;/span&gt; &lt;/a&gt;</v>
      </c>
      <c r="AM28" s="258" t="str">
        <f t="shared" si="1"/>
        <v>&lt;br&gt;</v>
      </c>
    </row>
    <row r="29" spans="1:39" ht="18" customHeight="1">
      <c r="A29" s="258">
        <f t="shared" si="4"/>
        <v>24</v>
      </c>
      <c r="B29" s="257" t="s">
        <v>434</v>
      </c>
      <c r="C29" s="259" t="s">
        <v>288</v>
      </c>
      <c r="D29" s="272" t="s">
        <v>435</v>
      </c>
      <c r="E29" s="257" t="str">
        <f>IF(scriv!W27&lt;&gt;"",scriv!W27,"")</f>
        <v/>
      </c>
      <c r="F29" s="257" t="str">
        <f t="shared" si="9"/>
        <v/>
      </c>
      <c r="H29" s="263"/>
      <c r="S29" s="257" t="s">
        <v>436</v>
      </c>
      <c r="W29" s="257" t="str">
        <f t="shared" si="5"/>
        <v>&lt;a href=    "#/?+++&amp;close=NextSteps&amp;panx=2050.0&amp;pany=1200.0&amp;zoom=1.2"     id="slide24" class="slide"&gt;  &lt;span style="color:black; font-size:10px"&gt;24.  Full Map&lt;/span&gt; &lt;/a&gt;&lt;br&gt;</v>
      </c>
      <c r="X29" s="260"/>
      <c r="Y29" s="260"/>
      <c r="Z29" s="260"/>
      <c r="AA29" s="261"/>
      <c r="AB29" s="262"/>
      <c r="AC29" s="262"/>
      <c r="AD29" s="262" t="str">
        <f t="shared" si="6"/>
        <v>slide24</v>
      </c>
      <c r="AE29" s="262" t="str">
        <f t="shared" si="7"/>
        <v xml:space="preserve"> id="slide24" </v>
      </c>
      <c r="AF29" s="262" t="s">
        <v>192</v>
      </c>
      <c r="AG29" s="257" t="str">
        <f t="shared" si="8"/>
        <v>+++&amp;close=NextSteps&amp;panx=2050.0&amp;pany=1200.0&amp;zoom=1.2</v>
      </c>
      <c r="AH29" s="261"/>
      <c r="AI29" s="261" t="s">
        <v>197</v>
      </c>
      <c r="AJ29" s="261" t="s">
        <v>193</v>
      </c>
      <c r="AK29" s="261" t="s">
        <v>194</v>
      </c>
      <c r="AL29" s="261" t="str">
        <f t="shared" si="3"/>
        <v>&lt;/span&gt; &lt;/a&gt;</v>
      </c>
      <c r="AM29" s="258" t="str">
        <f t="shared" si="1"/>
        <v>&lt;br&gt;</v>
      </c>
    </row>
    <row r="30" spans="1:39" ht="18" customHeight="1">
      <c r="A30" s="258">
        <f t="shared" si="4"/>
        <v>25</v>
      </c>
      <c r="C30" s="259" t="s">
        <v>288</v>
      </c>
      <c r="D30" s="272" t="str">
        <f t="shared" ref="D30:D74" si="11">D29&amp;IF(E29&lt;&gt;"","&amp;"&amp;E29,"")</f>
        <v>close=NextSteps</v>
      </c>
      <c r="E30" s="257" t="str">
        <f>IF(scriv!W28&lt;&gt;"",scriv!W28,"")</f>
        <v/>
      </c>
      <c r="F30" s="257" t="str">
        <f t="shared" ref="F30:F74" si="12">IF(E31&lt;&gt;"",
SUBSTITUTE(SUBSTITUTE(SUBSTITUTE(SUBSTITUTE(SUBSTITUTE(SUBSTITUTE(SUBSTITUTE(SUBSTITUTE(E31,"open","@@@"),"close","###"),"openall","$$$"),"closeall","%%%"),"@@@","close"),"###","open"),"$$$","closeall"),"%%%","openall"),"")</f>
        <v/>
      </c>
      <c r="H30" s="263"/>
      <c r="S30" s="257" t="str">
        <f>IF(scriv!X28&lt;&gt;"",scriv!X28,"")</f>
        <v/>
      </c>
      <c r="W30" s="257" t="str">
        <f t="shared" si="5"/>
        <v/>
      </c>
      <c r="X30" s="260"/>
      <c r="Y30" s="260"/>
      <c r="Z30" s="260"/>
      <c r="AA30" s="261"/>
      <c r="AB30" s="262"/>
      <c r="AC30" s="262"/>
      <c r="AD30" s="262" t="str">
        <f t="shared" si="6"/>
        <v>slide25</v>
      </c>
      <c r="AE30" s="262" t="str">
        <f t="shared" si="7"/>
        <v xml:space="preserve"> id="slide25" </v>
      </c>
      <c r="AF30" s="262" t="s">
        <v>192</v>
      </c>
      <c r="AG30" s="257" t="str">
        <f t="shared" si="8"/>
        <v>+++&amp;close=NextSteps</v>
      </c>
      <c r="AH30" s="261"/>
      <c r="AI30" s="261" t="s">
        <v>197</v>
      </c>
      <c r="AJ30" s="261" t="s">
        <v>193</v>
      </c>
      <c r="AK30" s="261" t="s">
        <v>194</v>
      </c>
      <c r="AL30" s="261" t="str">
        <f t="shared" si="3"/>
        <v>&lt;/span&gt; &lt;/a&gt;</v>
      </c>
      <c r="AM30" s="258" t="str">
        <f t="shared" si="1"/>
        <v>&lt;br&gt;</v>
      </c>
    </row>
    <row r="31" spans="1:39">
      <c r="A31" s="258">
        <f t="shared" si="4"/>
        <v>26</v>
      </c>
      <c r="C31" s="259" t="s">
        <v>288</v>
      </c>
      <c r="D31" s="272" t="str">
        <f t="shared" si="11"/>
        <v>close=NextSteps</v>
      </c>
      <c r="E31" s="257" t="str">
        <f>IF(scriv!W29&lt;&gt;"",scriv!W29,"")</f>
        <v/>
      </c>
      <c r="F31" s="257" t="str">
        <f t="shared" si="12"/>
        <v/>
      </c>
      <c r="H31" s="263"/>
      <c r="S31" s="257" t="str">
        <f>IF(scriv!X29&lt;&gt;"",scriv!X29,"")</f>
        <v/>
      </c>
      <c r="W31" s="257" t="str">
        <f t="shared" si="5"/>
        <v/>
      </c>
      <c r="X31" s="260"/>
      <c r="Y31" s="260"/>
      <c r="Z31" s="260"/>
      <c r="AA31" s="261"/>
      <c r="AB31" s="262"/>
      <c r="AC31" s="262"/>
      <c r="AD31" s="262" t="str">
        <f t="shared" si="6"/>
        <v>slide26</v>
      </c>
      <c r="AE31" s="262" t="str">
        <f t="shared" si="7"/>
        <v xml:space="preserve"> id="slide26" </v>
      </c>
      <c r="AF31" s="262" t="s">
        <v>192</v>
      </c>
      <c r="AG31" s="257" t="str">
        <f t="shared" si="8"/>
        <v>+++&amp;close=NextSteps</v>
      </c>
      <c r="AH31" s="261"/>
      <c r="AI31" s="261" t="s">
        <v>197</v>
      </c>
      <c r="AJ31" s="261" t="s">
        <v>193</v>
      </c>
      <c r="AK31" s="261" t="s">
        <v>194</v>
      </c>
      <c r="AL31" s="261" t="str">
        <f t="shared" si="3"/>
        <v>&lt;/span&gt; &lt;/a&gt;</v>
      </c>
      <c r="AM31" s="258" t="str">
        <f t="shared" si="1"/>
        <v>&lt;br&gt;</v>
      </c>
    </row>
    <row r="32" spans="1:39">
      <c r="A32" s="258">
        <f t="shared" si="4"/>
        <v>27</v>
      </c>
      <c r="C32" s="259" t="s">
        <v>288</v>
      </c>
      <c r="D32" s="272" t="str">
        <f t="shared" si="11"/>
        <v>close=NextSteps</v>
      </c>
      <c r="E32" s="257" t="str">
        <f>IF(scriv!W30&lt;&gt;"",scriv!W30,"")</f>
        <v/>
      </c>
      <c r="F32" s="257" t="str">
        <f t="shared" si="12"/>
        <v/>
      </c>
      <c r="H32" s="263"/>
      <c r="S32" s="257" t="str">
        <f>IF(scriv!X30&lt;&gt;"",scriv!X30,"")</f>
        <v/>
      </c>
      <c r="W32" s="257" t="str">
        <f t="shared" si="5"/>
        <v/>
      </c>
      <c r="X32" s="260"/>
      <c r="Y32" s="260"/>
      <c r="Z32" s="260"/>
      <c r="AA32" s="261"/>
      <c r="AB32" s="262"/>
      <c r="AC32" s="262"/>
      <c r="AD32" s="262" t="str">
        <f t="shared" si="6"/>
        <v>slide27</v>
      </c>
      <c r="AE32" s="262" t="str">
        <f t="shared" si="7"/>
        <v xml:space="preserve"> id="slide27" </v>
      </c>
      <c r="AF32" s="262" t="s">
        <v>192</v>
      </c>
      <c r="AG32" s="257" t="str">
        <f t="shared" si="8"/>
        <v>+++&amp;close=NextSteps</v>
      </c>
      <c r="AH32" s="261"/>
      <c r="AI32" s="261" t="s">
        <v>197</v>
      </c>
      <c r="AJ32" s="261" t="s">
        <v>193</v>
      </c>
      <c r="AK32" s="261" t="s">
        <v>194</v>
      </c>
      <c r="AL32" s="261" t="str">
        <f t="shared" si="3"/>
        <v>&lt;/span&gt; &lt;/a&gt;</v>
      </c>
      <c r="AM32" s="258" t="str">
        <f t="shared" si="1"/>
        <v>&lt;br&gt;</v>
      </c>
    </row>
    <row r="33" spans="1:39">
      <c r="A33" s="258">
        <f t="shared" si="4"/>
        <v>28</v>
      </c>
      <c r="C33" s="259" t="s">
        <v>288</v>
      </c>
      <c r="D33" s="272" t="str">
        <f t="shared" si="11"/>
        <v>close=NextSteps</v>
      </c>
      <c r="E33" s="257" t="str">
        <f>IF(scriv!W31&lt;&gt;"",scriv!W31,"")</f>
        <v/>
      </c>
      <c r="F33" s="257" t="str">
        <f t="shared" si="12"/>
        <v/>
      </c>
      <c r="H33" s="263"/>
      <c r="S33" s="257" t="str">
        <f>IF(scriv!X31&lt;&gt;"",scriv!X31,"")</f>
        <v/>
      </c>
      <c r="W33" s="257" t="str">
        <f t="shared" si="5"/>
        <v/>
      </c>
      <c r="X33" s="260"/>
      <c r="Y33" s="260"/>
      <c r="Z33" s="260"/>
      <c r="AA33" s="261"/>
      <c r="AB33" s="262"/>
      <c r="AC33" s="262"/>
      <c r="AD33" s="262" t="str">
        <f t="shared" si="6"/>
        <v>slide28</v>
      </c>
      <c r="AE33" s="262" t="str">
        <f t="shared" si="7"/>
        <v xml:space="preserve"> id="slide28" </v>
      </c>
      <c r="AF33" s="262" t="s">
        <v>192</v>
      </c>
      <c r="AG33" s="257" t="str">
        <f t="shared" si="8"/>
        <v>+++&amp;close=NextSteps</v>
      </c>
      <c r="AH33" s="261"/>
      <c r="AI33" s="261" t="s">
        <v>197</v>
      </c>
      <c r="AJ33" s="261" t="s">
        <v>193</v>
      </c>
      <c r="AK33" s="261" t="s">
        <v>194</v>
      </c>
      <c r="AL33" s="261" t="str">
        <f t="shared" si="3"/>
        <v>&lt;/span&gt; &lt;/a&gt;</v>
      </c>
      <c r="AM33" s="258" t="str">
        <f t="shared" si="1"/>
        <v>&lt;br&gt;</v>
      </c>
    </row>
    <row r="34" spans="1:39">
      <c r="A34" s="258">
        <f t="shared" si="4"/>
        <v>29</v>
      </c>
      <c r="C34" s="259" t="s">
        <v>288</v>
      </c>
      <c r="D34" s="272" t="str">
        <f t="shared" si="11"/>
        <v>close=NextSteps</v>
      </c>
      <c r="E34" s="257" t="str">
        <f>IF(scriv!W32&lt;&gt;"",scriv!W32,"")</f>
        <v/>
      </c>
      <c r="F34" s="257" t="str">
        <f t="shared" si="12"/>
        <v/>
      </c>
      <c r="H34" s="263"/>
      <c r="S34" s="257" t="str">
        <f>IF(scriv!X32&lt;&gt;"",scriv!X32,"")</f>
        <v/>
      </c>
      <c r="W34" s="257" t="str">
        <f t="shared" si="5"/>
        <v/>
      </c>
      <c r="X34" s="260"/>
      <c r="Y34" s="260"/>
      <c r="Z34" s="260"/>
      <c r="AA34" s="261"/>
      <c r="AB34" s="262"/>
      <c r="AC34" s="262"/>
      <c r="AD34" s="262" t="str">
        <f t="shared" si="6"/>
        <v>slide29</v>
      </c>
      <c r="AE34" s="262" t="str">
        <f t="shared" si="7"/>
        <v xml:space="preserve"> id="slide29" </v>
      </c>
      <c r="AF34" s="262" t="s">
        <v>192</v>
      </c>
      <c r="AG34" s="257" t="str">
        <f t="shared" si="8"/>
        <v>+++&amp;close=NextSteps</v>
      </c>
      <c r="AH34" s="261"/>
      <c r="AI34" s="261" t="s">
        <v>197</v>
      </c>
      <c r="AJ34" s="261" t="s">
        <v>193</v>
      </c>
      <c r="AK34" s="261" t="s">
        <v>194</v>
      </c>
      <c r="AL34" s="261" t="str">
        <f t="shared" si="3"/>
        <v>&lt;/span&gt; &lt;/a&gt;</v>
      </c>
      <c r="AM34" s="258" t="str">
        <f t="shared" si="1"/>
        <v>&lt;br&gt;</v>
      </c>
    </row>
    <row r="35" spans="1:39">
      <c r="A35" s="258">
        <f t="shared" si="4"/>
        <v>30</v>
      </c>
      <c r="C35" s="259" t="s">
        <v>288</v>
      </c>
      <c r="D35" s="272" t="str">
        <f t="shared" si="11"/>
        <v>close=NextSteps</v>
      </c>
      <c r="E35" s="257" t="str">
        <f>IF(scriv!W33&lt;&gt;"",scriv!W33,"")</f>
        <v/>
      </c>
      <c r="F35" s="257" t="str">
        <f t="shared" si="12"/>
        <v/>
      </c>
      <c r="H35" s="263"/>
      <c r="S35" s="257" t="str">
        <f>IF(scriv!X33&lt;&gt;"",scriv!X33,"")</f>
        <v/>
      </c>
      <c r="W35" s="257" t="str">
        <f t="shared" si="5"/>
        <v/>
      </c>
      <c r="X35" s="260"/>
      <c r="Y35" s="260"/>
      <c r="Z35" s="260"/>
      <c r="AA35" s="261"/>
      <c r="AB35" s="262"/>
      <c r="AC35" s="262"/>
      <c r="AD35" s="262" t="str">
        <f t="shared" si="6"/>
        <v>slide30</v>
      </c>
      <c r="AE35" s="262" t="str">
        <f t="shared" si="7"/>
        <v xml:space="preserve"> id="slide30" </v>
      </c>
      <c r="AF35" s="262" t="s">
        <v>192</v>
      </c>
      <c r="AG35" s="257" t="str">
        <f t="shared" si="8"/>
        <v>+++&amp;close=NextSteps</v>
      </c>
      <c r="AH35" s="261"/>
      <c r="AI35" s="261" t="s">
        <v>197</v>
      </c>
      <c r="AJ35" s="261" t="s">
        <v>193</v>
      </c>
      <c r="AK35" s="261" t="s">
        <v>194</v>
      </c>
      <c r="AL35" s="261" t="str">
        <f t="shared" si="3"/>
        <v>&lt;/span&gt; &lt;/a&gt;</v>
      </c>
      <c r="AM35" s="258" t="str">
        <f t="shared" si="1"/>
        <v>&lt;br&gt;</v>
      </c>
    </row>
    <row r="36" spans="1:39">
      <c r="A36" s="258">
        <f t="shared" si="4"/>
        <v>31</v>
      </c>
      <c r="C36" s="259" t="s">
        <v>288</v>
      </c>
      <c r="D36" s="272" t="str">
        <f t="shared" si="11"/>
        <v>close=NextSteps</v>
      </c>
      <c r="E36" s="257" t="str">
        <f>IF(scriv!W34&lt;&gt;"",scriv!W34,"")</f>
        <v/>
      </c>
      <c r="F36" s="257" t="str">
        <f t="shared" si="12"/>
        <v/>
      </c>
      <c r="H36" s="263"/>
      <c r="S36" s="257" t="str">
        <f>IF(scriv!X34&lt;&gt;"",scriv!X34,"")</f>
        <v/>
      </c>
      <c r="W36" s="257" t="str">
        <f t="shared" si="5"/>
        <v/>
      </c>
      <c r="X36" s="260"/>
      <c r="Y36" s="260"/>
      <c r="Z36" s="260"/>
      <c r="AA36" s="261"/>
      <c r="AB36" s="262"/>
      <c r="AC36" s="262"/>
      <c r="AD36" s="262" t="str">
        <f t="shared" si="6"/>
        <v>slide31</v>
      </c>
      <c r="AE36" s="262" t="str">
        <f t="shared" si="7"/>
        <v xml:space="preserve"> id="slide31" </v>
      </c>
      <c r="AF36" s="262" t="s">
        <v>192</v>
      </c>
      <c r="AG36" s="257" t="str">
        <f t="shared" si="8"/>
        <v>+++&amp;close=NextSteps</v>
      </c>
      <c r="AH36" s="261"/>
      <c r="AI36" s="261" t="s">
        <v>197</v>
      </c>
      <c r="AJ36" s="261" t="s">
        <v>193</v>
      </c>
      <c r="AK36" s="261" t="s">
        <v>194</v>
      </c>
      <c r="AL36" s="261" t="str">
        <f t="shared" si="3"/>
        <v>&lt;/span&gt; &lt;/a&gt;</v>
      </c>
      <c r="AM36" s="258" t="str">
        <f t="shared" si="1"/>
        <v>&lt;br&gt;</v>
      </c>
    </row>
    <row r="37" spans="1:39">
      <c r="A37" s="258">
        <f t="shared" si="4"/>
        <v>32</v>
      </c>
      <c r="C37" s="259" t="s">
        <v>288</v>
      </c>
      <c r="D37" s="272" t="str">
        <f t="shared" si="11"/>
        <v>close=NextSteps</v>
      </c>
      <c r="E37" s="257" t="str">
        <f>IF(scriv!W35&lt;&gt;"",scriv!W35,"")</f>
        <v/>
      </c>
      <c r="F37" s="257" t="str">
        <f t="shared" si="12"/>
        <v/>
      </c>
      <c r="H37" s="263"/>
      <c r="S37" s="257" t="str">
        <f>IF(scriv!X35&lt;&gt;"",scriv!X35,"")</f>
        <v/>
      </c>
      <c r="W37" s="257" t="str">
        <f t="shared" si="5"/>
        <v/>
      </c>
      <c r="X37" s="260"/>
      <c r="Y37" s="260"/>
      <c r="Z37" s="260"/>
      <c r="AA37" s="261"/>
      <c r="AB37" s="262"/>
      <c r="AC37" s="262"/>
      <c r="AD37" s="262" t="str">
        <f t="shared" si="6"/>
        <v>slide32</v>
      </c>
      <c r="AE37" s="262" t="str">
        <f t="shared" si="7"/>
        <v xml:space="preserve"> id="slide32" </v>
      </c>
      <c r="AF37" s="262" t="s">
        <v>192</v>
      </c>
      <c r="AG37" s="257" t="str">
        <f t="shared" si="8"/>
        <v>+++&amp;close=NextSteps</v>
      </c>
      <c r="AH37" s="261"/>
      <c r="AI37" s="261" t="s">
        <v>197</v>
      </c>
      <c r="AJ37" s="261" t="s">
        <v>193</v>
      </c>
      <c r="AK37" s="261" t="s">
        <v>194</v>
      </c>
      <c r="AL37" s="261" t="str">
        <f t="shared" si="3"/>
        <v>&lt;/span&gt; &lt;/a&gt;</v>
      </c>
      <c r="AM37" s="258" t="str">
        <f t="shared" si="1"/>
        <v>&lt;br&gt;</v>
      </c>
    </row>
    <row r="38" spans="1:39">
      <c r="A38" s="258">
        <f t="shared" si="4"/>
        <v>33</v>
      </c>
      <c r="C38" s="259" t="s">
        <v>288</v>
      </c>
      <c r="D38" s="272" t="str">
        <f t="shared" si="11"/>
        <v>close=NextSteps</v>
      </c>
      <c r="E38" s="257" t="str">
        <f>IF(scriv!W36&lt;&gt;"",scriv!W36,"")</f>
        <v/>
      </c>
      <c r="F38" s="257" t="str">
        <f t="shared" si="12"/>
        <v/>
      </c>
      <c r="H38" s="263"/>
      <c r="S38" s="257" t="str">
        <f>IF(scriv!X36&lt;&gt;"",scriv!X36,"")</f>
        <v/>
      </c>
      <c r="W38" s="257" t="str">
        <f t="shared" si="5"/>
        <v/>
      </c>
      <c r="X38" s="260"/>
      <c r="Y38" s="260"/>
      <c r="Z38" s="260"/>
      <c r="AA38" s="261"/>
      <c r="AB38" s="262"/>
      <c r="AC38" s="262"/>
      <c r="AD38" s="262" t="str">
        <f t="shared" si="6"/>
        <v>slide33</v>
      </c>
      <c r="AE38" s="262" t="str">
        <f t="shared" si="7"/>
        <v xml:space="preserve"> id="slide33" </v>
      </c>
      <c r="AF38" s="262" t="s">
        <v>192</v>
      </c>
      <c r="AG38" s="257" t="str">
        <f t="shared" si="8"/>
        <v>+++&amp;close=NextSteps</v>
      </c>
      <c r="AH38" s="261"/>
      <c r="AI38" s="261" t="s">
        <v>197</v>
      </c>
      <c r="AJ38" s="261" t="s">
        <v>193</v>
      </c>
      <c r="AK38" s="261" t="s">
        <v>194</v>
      </c>
      <c r="AL38" s="261" t="str">
        <f t="shared" si="3"/>
        <v>&lt;/span&gt; &lt;/a&gt;</v>
      </c>
      <c r="AM38" s="258" t="str">
        <f t="shared" si="1"/>
        <v>&lt;br&gt;</v>
      </c>
    </row>
    <row r="39" spans="1:39">
      <c r="A39" s="258">
        <f t="shared" si="4"/>
        <v>34</v>
      </c>
      <c r="C39" s="259" t="s">
        <v>288</v>
      </c>
      <c r="D39" s="272" t="str">
        <f t="shared" si="11"/>
        <v>close=NextSteps</v>
      </c>
      <c r="E39" s="257" t="str">
        <f>IF(scriv!W37&lt;&gt;"",scriv!W37,"")</f>
        <v/>
      </c>
      <c r="F39" s="257" t="str">
        <f t="shared" si="12"/>
        <v/>
      </c>
      <c r="H39" s="263"/>
      <c r="S39" s="257" t="str">
        <f>IF(scriv!X37&lt;&gt;"",scriv!X37,"")</f>
        <v/>
      </c>
      <c r="W39" s="257" t="str">
        <f t="shared" si="5"/>
        <v/>
      </c>
      <c r="X39" s="260"/>
      <c r="Y39" s="260"/>
      <c r="Z39" s="260"/>
      <c r="AA39" s="261"/>
      <c r="AB39" s="262"/>
      <c r="AC39" s="262"/>
      <c r="AD39" s="262" t="str">
        <f t="shared" si="6"/>
        <v>slide34</v>
      </c>
      <c r="AE39" s="262" t="str">
        <f t="shared" si="7"/>
        <v xml:space="preserve"> id="slide34" </v>
      </c>
      <c r="AF39" s="262" t="s">
        <v>192</v>
      </c>
      <c r="AG39" s="257" t="str">
        <f t="shared" si="8"/>
        <v>+++&amp;close=NextSteps</v>
      </c>
      <c r="AH39" s="261"/>
      <c r="AI39" s="261" t="s">
        <v>197</v>
      </c>
      <c r="AJ39" s="261" t="s">
        <v>193</v>
      </c>
      <c r="AK39" s="261" t="s">
        <v>194</v>
      </c>
      <c r="AL39" s="261" t="str">
        <f t="shared" si="3"/>
        <v>&lt;/span&gt; &lt;/a&gt;</v>
      </c>
      <c r="AM39" s="258" t="str">
        <f t="shared" si="1"/>
        <v>&lt;br&gt;</v>
      </c>
    </row>
    <row r="40" spans="1:39">
      <c r="A40" s="258">
        <f t="shared" si="4"/>
        <v>35</v>
      </c>
      <c r="C40" s="259" t="s">
        <v>288</v>
      </c>
      <c r="D40" s="272" t="str">
        <f t="shared" si="11"/>
        <v>close=NextSteps</v>
      </c>
      <c r="E40" s="257" t="str">
        <f>IF(scriv!W38&lt;&gt;"",scriv!W38,"")</f>
        <v/>
      </c>
      <c r="F40" s="257" t="str">
        <f t="shared" si="12"/>
        <v/>
      </c>
      <c r="H40" s="263"/>
      <c r="S40" s="257" t="str">
        <f>IF(scriv!X38&lt;&gt;"",scriv!X38,"")</f>
        <v/>
      </c>
      <c r="W40" s="257" t="str">
        <f t="shared" si="5"/>
        <v/>
      </c>
      <c r="X40" s="260"/>
      <c r="Y40" s="260"/>
      <c r="Z40" s="260"/>
      <c r="AA40" s="261"/>
      <c r="AB40" s="262"/>
      <c r="AC40" s="262"/>
      <c r="AD40" s="262" t="str">
        <f t="shared" si="6"/>
        <v>slide35</v>
      </c>
      <c r="AE40" s="262" t="str">
        <f t="shared" si="7"/>
        <v xml:space="preserve"> id="slide35" </v>
      </c>
      <c r="AF40" s="262" t="s">
        <v>192</v>
      </c>
      <c r="AG40" s="257" t="str">
        <f t="shared" si="8"/>
        <v>+++&amp;close=NextSteps</v>
      </c>
      <c r="AH40" s="261"/>
      <c r="AI40" s="261" t="s">
        <v>197</v>
      </c>
      <c r="AJ40" s="261" t="s">
        <v>193</v>
      </c>
      <c r="AK40" s="261" t="s">
        <v>194</v>
      </c>
      <c r="AL40" s="261" t="str">
        <f t="shared" si="3"/>
        <v>&lt;/span&gt; &lt;/a&gt;</v>
      </c>
      <c r="AM40" s="258" t="str">
        <f t="shared" si="1"/>
        <v>&lt;br&gt;</v>
      </c>
    </row>
    <row r="41" spans="1:39">
      <c r="A41" s="258">
        <f t="shared" si="4"/>
        <v>36</v>
      </c>
      <c r="C41" s="259" t="s">
        <v>288</v>
      </c>
      <c r="D41" s="272" t="str">
        <f t="shared" si="11"/>
        <v>close=NextSteps</v>
      </c>
      <c r="E41" s="257" t="str">
        <f>IF(scriv!W39&lt;&gt;"",scriv!W39,"")</f>
        <v/>
      </c>
      <c r="F41" s="257" t="str">
        <f t="shared" si="12"/>
        <v/>
      </c>
      <c r="H41" s="263"/>
      <c r="S41" s="257" t="str">
        <f>IF(scriv!X39&lt;&gt;"",scriv!X39,"")</f>
        <v/>
      </c>
      <c r="W41" s="257" t="str">
        <f t="shared" si="5"/>
        <v/>
      </c>
      <c r="X41" s="260"/>
      <c r="Y41" s="260"/>
      <c r="Z41" s="260"/>
      <c r="AA41" s="261"/>
      <c r="AB41" s="262"/>
      <c r="AC41" s="262"/>
      <c r="AD41" s="262" t="str">
        <f t="shared" si="6"/>
        <v>slide36</v>
      </c>
      <c r="AE41" s="262" t="str">
        <f t="shared" si="7"/>
        <v xml:space="preserve"> id="slide36" </v>
      </c>
      <c r="AF41" s="262" t="s">
        <v>192</v>
      </c>
      <c r="AG41" s="257" t="str">
        <f t="shared" si="8"/>
        <v>+++&amp;close=NextSteps</v>
      </c>
      <c r="AH41" s="261"/>
      <c r="AI41" s="261" t="s">
        <v>197</v>
      </c>
      <c r="AJ41" s="261" t="s">
        <v>193</v>
      </c>
      <c r="AK41" s="261" t="s">
        <v>194</v>
      </c>
      <c r="AL41" s="261" t="str">
        <f t="shared" si="3"/>
        <v>&lt;/span&gt; &lt;/a&gt;</v>
      </c>
      <c r="AM41" s="258" t="str">
        <f t="shared" si="1"/>
        <v>&lt;br&gt;</v>
      </c>
    </row>
    <row r="42" spans="1:39">
      <c r="A42" s="258">
        <f t="shared" si="4"/>
        <v>37</v>
      </c>
      <c r="C42" s="259" t="s">
        <v>288</v>
      </c>
      <c r="D42" s="272" t="str">
        <f t="shared" si="11"/>
        <v>close=NextSteps</v>
      </c>
      <c r="E42" s="257" t="str">
        <f>IF(scriv!W40&lt;&gt;"",scriv!W40,"")</f>
        <v/>
      </c>
      <c r="F42" s="257" t="str">
        <f t="shared" si="12"/>
        <v/>
      </c>
      <c r="H42" s="263"/>
      <c r="S42" s="257" t="str">
        <f>IF(scriv!X40&lt;&gt;"",scriv!X40,"")</f>
        <v/>
      </c>
      <c r="W42" s="257" t="str">
        <f t="shared" si="5"/>
        <v/>
      </c>
      <c r="X42" s="260"/>
      <c r="Y42" s="260"/>
      <c r="Z42" s="260"/>
      <c r="AA42" s="261"/>
      <c r="AB42" s="262"/>
      <c r="AC42" s="262"/>
      <c r="AD42" s="262" t="str">
        <f t="shared" si="6"/>
        <v>slide37</v>
      </c>
      <c r="AE42" s="262" t="str">
        <f t="shared" si="7"/>
        <v xml:space="preserve"> id="slide37" </v>
      </c>
      <c r="AF42" s="262" t="s">
        <v>192</v>
      </c>
      <c r="AG42" s="257" t="str">
        <f t="shared" si="8"/>
        <v>+++&amp;close=NextSteps</v>
      </c>
      <c r="AH42" s="261"/>
      <c r="AI42" s="261" t="s">
        <v>197</v>
      </c>
      <c r="AJ42" s="261" t="s">
        <v>193</v>
      </c>
      <c r="AK42" s="261" t="s">
        <v>194</v>
      </c>
      <c r="AL42" s="261" t="str">
        <f t="shared" si="3"/>
        <v>&lt;/span&gt; &lt;/a&gt;</v>
      </c>
      <c r="AM42" s="258" t="str">
        <f t="shared" si="1"/>
        <v>&lt;br&gt;</v>
      </c>
    </row>
    <row r="43" spans="1:39">
      <c r="A43" s="258">
        <f t="shared" si="4"/>
        <v>38</v>
      </c>
      <c r="C43" s="259" t="s">
        <v>288</v>
      </c>
      <c r="D43" s="272" t="str">
        <f t="shared" si="11"/>
        <v>close=NextSteps</v>
      </c>
      <c r="E43" s="257" t="str">
        <f>IF(scriv!W41&lt;&gt;"",scriv!W41,"")</f>
        <v/>
      </c>
      <c r="F43" s="257" t="str">
        <f t="shared" si="12"/>
        <v/>
      </c>
      <c r="H43" s="263"/>
      <c r="S43" s="257" t="str">
        <f>IF(scriv!X41&lt;&gt;"",scriv!X41,"")</f>
        <v/>
      </c>
      <c r="W43" s="257" t="str">
        <f t="shared" si="5"/>
        <v/>
      </c>
      <c r="X43" s="260"/>
      <c r="Y43" s="260"/>
      <c r="Z43" s="260"/>
      <c r="AA43" s="261"/>
      <c r="AB43" s="262"/>
      <c r="AC43" s="262"/>
      <c r="AD43" s="262" t="str">
        <f t="shared" si="6"/>
        <v>slide38</v>
      </c>
      <c r="AE43" s="262" t="str">
        <f t="shared" si="7"/>
        <v xml:space="preserve"> id="slide38" </v>
      </c>
      <c r="AF43" s="262" t="s">
        <v>192</v>
      </c>
      <c r="AG43" s="257" t="str">
        <f t="shared" si="8"/>
        <v>+++&amp;close=NextSteps</v>
      </c>
      <c r="AH43" s="261"/>
      <c r="AI43" s="261" t="s">
        <v>197</v>
      </c>
      <c r="AJ43" s="261" t="s">
        <v>193</v>
      </c>
      <c r="AK43" s="261" t="s">
        <v>194</v>
      </c>
      <c r="AL43" s="261" t="str">
        <f t="shared" si="3"/>
        <v>&lt;/span&gt; &lt;/a&gt;</v>
      </c>
      <c r="AM43" s="258" t="str">
        <f t="shared" si="1"/>
        <v>&lt;br&gt;</v>
      </c>
    </row>
    <row r="44" spans="1:39">
      <c r="A44" s="258">
        <f t="shared" si="4"/>
        <v>39</v>
      </c>
      <c r="C44" s="259" t="s">
        <v>288</v>
      </c>
      <c r="D44" s="272" t="str">
        <f t="shared" si="11"/>
        <v>close=NextSteps</v>
      </c>
      <c r="E44" s="257" t="str">
        <f>IF(scriv!W42&lt;&gt;"",scriv!W42,"")</f>
        <v/>
      </c>
      <c r="F44" s="257" t="str">
        <f t="shared" si="12"/>
        <v/>
      </c>
      <c r="H44" s="263"/>
      <c r="S44" s="257" t="str">
        <f>IF(scriv!X42&lt;&gt;"",scriv!X42,"")</f>
        <v/>
      </c>
      <c r="W44" s="257" t="str">
        <f t="shared" si="5"/>
        <v/>
      </c>
      <c r="X44" s="260"/>
      <c r="Y44" s="260"/>
      <c r="Z44" s="260"/>
      <c r="AA44" s="261"/>
      <c r="AB44" s="262"/>
      <c r="AC44" s="262"/>
      <c r="AD44" s="262" t="str">
        <f t="shared" si="6"/>
        <v>slide39</v>
      </c>
      <c r="AE44" s="262" t="str">
        <f t="shared" si="7"/>
        <v xml:space="preserve"> id="slide39" </v>
      </c>
      <c r="AF44" s="262" t="s">
        <v>192</v>
      </c>
      <c r="AG44" s="257" t="str">
        <f t="shared" si="8"/>
        <v>+++&amp;close=NextSteps</v>
      </c>
      <c r="AH44" s="261"/>
      <c r="AI44" s="261" t="s">
        <v>197</v>
      </c>
      <c r="AJ44" s="261" t="s">
        <v>193</v>
      </c>
      <c r="AK44" s="261" t="s">
        <v>194</v>
      </c>
      <c r="AL44" s="261" t="str">
        <f t="shared" si="3"/>
        <v>&lt;/span&gt; &lt;/a&gt;</v>
      </c>
      <c r="AM44" s="258" t="str">
        <f t="shared" si="1"/>
        <v>&lt;br&gt;</v>
      </c>
    </row>
    <row r="45" spans="1:39">
      <c r="A45" s="258">
        <f t="shared" si="4"/>
        <v>40</v>
      </c>
      <c r="C45" s="259" t="s">
        <v>288</v>
      </c>
      <c r="D45" s="272" t="str">
        <f t="shared" si="11"/>
        <v>close=NextSteps</v>
      </c>
      <c r="E45" s="257" t="str">
        <f>IF(scriv!W43&lt;&gt;"",scriv!W43,"")</f>
        <v/>
      </c>
      <c r="F45" s="257" t="str">
        <f t="shared" si="12"/>
        <v/>
      </c>
      <c r="H45" s="263"/>
      <c r="S45" s="257" t="str">
        <f>IF(scriv!X43&lt;&gt;"",scriv!X43,"")</f>
        <v/>
      </c>
      <c r="W45" s="257" t="str">
        <f t="shared" si="5"/>
        <v/>
      </c>
      <c r="X45" s="260"/>
      <c r="Y45" s="260"/>
      <c r="Z45" s="260"/>
      <c r="AA45" s="261"/>
      <c r="AB45" s="262"/>
      <c r="AC45" s="262"/>
      <c r="AD45" s="262" t="str">
        <f t="shared" si="6"/>
        <v>slide40</v>
      </c>
      <c r="AE45" s="262" t="str">
        <f t="shared" si="7"/>
        <v xml:space="preserve"> id="slide40" </v>
      </c>
      <c r="AF45" s="262" t="s">
        <v>192</v>
      </c>
      <c r="AG45" s="257" t="str">
        <f t="shared" si="8"/>
        <v>+++&amp;close=NextSteps</v>
      </c>
      <c r="AH45" s="261"/>
      <c r="AI45" s="261" t="s">
        <v>197</v>
      </c>
      <c r="AJ45" s="261" t="s">
        <v>193</v>
      </c>
      <c r="AK45" s="261" t="s">
        <v>194</v>
      </c>
      <c r="AL45" s="261" t="str">
        <f t="shared" si="3"/>
        <v>&lt;/span&gt; &lt;/a&gt;</v>
      </c>
      <c r="AM45" s="258" t="str">
        <f t="shared" si="1"/>
        <v>&lt;br&gt;</v>
      </c>
    </row>
    <row r="46" spans="1:39">
      <c r="A46" s="258">
        <f t="shared" si="4"/>
        <v>41</v>
      </c>
      <c r="C46" s="259" t="s">
        <v>288</v>
      </c>
      <c r="D46" s="272" t="str">
        <f t="shared" si="11"/>
        <v>close=NextSteps</v>
      </c>
      <c r="E46" s="257" t="str">
        <f>IF(scriv!W44&lt;&gt;"",scriv!W44,"")</f>
        <v/>
      </c>
      <c r="F46" s="257" t="str">
        <f t="shared" si="12"/>
        <v/>
      </c>
      <c r="H46" s="263"/>
      <c r="S46" s="257" t="str">
        <f>IF(scriv!X44&lt;&gt;"",scriv!X44,"")</f>
        <v/>
      </c>
      <c r="W46" s="257" t="str">
        <f t="shared" si="5"/>
        <v/>
      </c>
      <c r="X46" s="260"/>
      <c r="Y46" s="260"/>
      <c r="Z46" s="260"/>
      <c r="AA46" s="261"/>
      <c r="AB46" s="262"/>
      <c r="AC46" s="262"/>
      <c r="AD46" s="262" t="str">
        <f t="shared" si="6"/>
        <v>slide41</v>
      </c>
      <c r="AE46" s="262" t="str">
        <f t="shared" si="7"/>
        <v xml:space="preserve"> id="slide41" </v>
      </c>
      <c r="AF46" s="262" t="s">
        <v>192</v>
      </c>
      <c r="AG46" s="257" t="str">
        <f t="shared" si="8"/>
        <v>+++&amp;close=NextSteps</v>
      </c>
      <c r="AH46" s="261"/>
      <c r="AI46" s="261" t="s">
        <v>197</v>
      </c>
      <c r="AJ46" s="261" t="s">
        <v>193</v>
      </c>
      <c r="AK46" s="261" t="s">
        <v>194</v>
      </c>
      <c r="AL46" s="261" t="str">
        <f t="shared" si="3"/>
        <v>&lt;/span&gt; &lt;/a&gt;</v>
      </c>
      <c r="AM46" s="258" t="str">
        <f t="shared" si="1"/>
        <v>&lt;br&gt;</v>
      </c>
    </row>
    <row r="47" spans="1:39">
      <c r="A47" s="258">
        <f t="shared" si="4"/>
        <v>42</v>
      </c>
      <c r="C47" s="259" t="s">
        <v>288</v>
      </c>
      <c r="D47" s="272" t="str">
        <f t="shared" si="11"/>
        <v>close=NextSteps</v>
      </c>
      <c r="E47" s="257" t="str">
        <f>IF(scriv!W45&lt;&gt;"",scriv!W45,"")</f>
        <v/>
      </c>
      <c r="F47" s="257" t="str">
        <f t="shared" si="12"/>
        <v/>
      </c>
      <c r="H47" s="263"/>
      <c r="S47" s="257" t="str">
        <f>IF(scriv!X45&lt;&gt;"",scriv!X45,"")</f>
        <v/>
      </c>
      <c r="W47" s="257" t="str">
        <f t="shared" si="5"/>
        <v/>
      </c>
      <c r="X47" s="260"/>
      <c r="Y47" s="260"/>
      <c r="Z47" s="260"/>
      <c r="AA47" s="261"/>
      <c r="AB47" s="262"/>
      <c r="AC47" s="262"/>
      <c r="AD47" s="262" t="str">
        <f t="shared" si="6"/>
        <v>slide42</v>
      </c>
      <c r="AE47" s="262" t="str">
        <f t="shared" si="7"/>
        <v xml:space="preserve"> id="slide42" </v>
      </c>
      <c r="AF47" s="262" t="s">
        <v>192</v>
      </c>
      <c r="AG47" s="257" t="str">
        <f t="shared" si="8"/>
        <v>+++&amp;close=NextSteps</v>
      </c>
      <c r="AH47" s="261"/>
      <c r="AI47" s="261" t="s">
        <v>197</v>
      </c>
      <c r="AJ47" s="261" t="s">
        <v>193</v>
      </c>
      <c r="AK47" s="261" t="s">
        <v>194</v>
      </c>
      <c r="AL47" s="261" t="str">
        <f t="shared" si="3"/>
        <v>&lt;/span&gt; &lt;/a&gt;</v>
      </c>
      <c r="AM47" s="258" t="str">
        <f t="shared" si="1"/>
        <v>&lt;br&gt;</v>
      </c>
    </row>
    <row r="48" spans="1:39">
      <c r="A48" s="258">
        <f t="shared" si="4"/>
        <v>43</v>
      </c>
      <c r="C48" s="259" t="s">
        <v>288</v>
      </c>
      <c r="D48" s="272" t="str">
        <f t="shared" si="11"/>
        <v>close=NextSteps</v>
      </c>
      <c r="E48" s="257" t="str">
        <f>IF(scriv!W46&lt;&gt;"",scriv!W46,"")</f>
        <v/>
      </c>
      <c r="F48" s="257" t="str">
        <f t="shared" si="12"/>
        <v/>
      </c>
      <c r="H48" s="263"/>
      <c r="S48" s="257" t="str">
        <f>IF(scriv!X46&lt;&gt;"",scriv!X46,"")</f>
        <v/>
      </c>
      <c r="W48" s="257" t="str">
        <f t="shared" si="5"/>
        <v/>
      </c>
      <c r="X48" s="260"/>
      <c r="Y48" s="260"/>
      <c r="Z48" s="260"/>
      <c r="AA48" s="261"/>
      <c r="AB48" s="262"/>
      <c r="AC48" s="262"/>
      <c r="AD48" s="262" t="str">
        <f t="shared" si="6"/>
        <v>slide43</v>
      </c>
      <c r="AE48" s="262" t="str">
        <f t="shared" si="7"/>
        <v xml:space="preserve"> id="slide43" </v>
      </c>
      <c r="AF48" s="262" t="s">
        <v>192</v>
      </c>
      <c r="AG48" s="257" t="str">
        <f t="shared" si="8"/>
        <v>+++&amp;close=NextSteps</v>
      </c>
      <c r="AH48" s="261"/>
      <c r="AI48" s="261" t="s">
        <v>197</v>
      </c>
      <c r="AJ48" s="261" t="s">
        <v>193</v>
      </c>
      <c r="AK48" s="261" t="s">
        <v>194</v>
      </c>
      <c r="AL48" s="261" t="str">
        <f t="shared" si="3"/>
        <v>&lt;/span&gt; &lt;/a&gt;</v>
      </c>
      <c r="AM48" s="258" t="str">
        <f t="shared" si="1"/>
        <v>&lt;br&gt;</v>
      </c>
    </row>
    <row r="49" spans="1:39">
      <c r="A49" s="258">
        <f t="shared" si="4"/>
        <v>44</v>
      </c>
      <c r="C49" s="259" t="s">
        <v>288</v>
      </c>
      <c r="D49" s="272" t="str">
        <f t="shared" si="11"/>
        <v>close=NextSteps</v>
      </c>
      <c r="E49" s="257" t="str">
        <f>IF(scriv!W47&lt;&gt;"",scriv!W47,"")</f>
        <v/>
      </c>
      <c r="F49" s="257" t="str">
        <f t="shared" si="12"/>
        <v/>
      </c>
      <c r="H49" s="263"/>
      <c r="S49" s="257" t="str">
        <f>IF(scriv!X47&lt;&gt;"",scriv!X47,"")</f>
        <v/>
      </c>
      <c r="W49" s="257" t="str">
        <f t="shared" si="5"/>
        <v/>
      </c>
      <c r="X49" s="260"/>
      <c r="Y49" s="260"/>
      <c r="Z49" s="260"/>
      <c r="AA49" s="261"/>
      <c r="AB49" s="262"/>
      <c r="AC49" s="262"/>
      <c r="AD49" s="262" t="str">
        <f t="shared" si="6"/>
        <v>slide44</v>
      </c>
      <c r="AE49" s="262" t="str">
        <f t="shared" si="7"/>
        <v xml:space="preserve"> id="slide44" </v>
      </c>
      <c r="AF49" s="262" t="s">
        <v>192</v>
      </c>
      <c r="AG49" s="257" t="str">
        <f t="shared" si="8"/>
        <v>+++&amp;close=NextSteps</v>
      </c>
      <c r="AH49" s="261"/>
      <c r="AI49" s="261" t="s">
        <v>197</v>
      </c>
      <c r="AJ49" s="261" t="s">
        <v>193</v>
      </c>
      <c r="AK49" s="261" t="s">
        <v>194</v>
      </c>
      <c r="AL49" s="261" t="str">
        <f t="shared" si="3"/>
        <v>&lt;/span&gt; &lt;/a&gt;</v>
      </c>
      <c r="AM49" s="258" t="str">
        <f t="shared" si="1"/>
        <v>&lt;br&gt;</v>
      </c>
    </row>
    <row r="50" spans="1:39">
      <c r="A50" s="258">
        <f t="shared" si="4"/>
        <v>45</v>
      </c>
      <c r="C50" s="259" t="s">
        <v>288</v>
      </c>
      <c r="D50" s="272" t="str">
        <f t="shared" si="11"/>
        <v>close=NextSteps</v>
      </c>
      <c r="E50" s="257" t="str">
        <f>IF(scriv!W48&lt;&gt;"",scriv!W48,"")</f>
        <v/>
      </c>
      <c r="F50" s="257" t="str">
        <f t="shared" si="12"/>
        <v/>
      </c>
      <c r="H50" s="263"/>
      <c r="S50" s="257" t="str">
        <f>IF(scriv!X48&lt;&gt;"",scriv!X48,"")</f>
        <v/>
      </c>
      <c r="W50" s="257" t="str">
        <f t="shared" si="5"/>
        <v/>
      </c>
      <c r="X50" s="260"/>
      <c r="Y50" s="260"/>
      <c r="Z50" s="260"/>
      <c r="AA50" s="261"/>
      <c r="AB50" s="262"/>
      <c r="AC50" s="262"/>
      <c r="AD50" s="262" t="str">
        <f t="shared" si="6"/>
        <v>slide45</v>
      </c>
      <c r="AE50" s="262" t="str">
        <f t="shared" si="7"/>
        <v xml:space="preserve"> id="slide45" </v>
      </c>
      <c r="AF50" s="262" t="s">
        <v>192</v>
      </c>
      <c r="AG50" s="257" t="str">
        <f t="shared" si="8"/>
        <v>+++&amp;close=NextSteps</v>
      </c>
      <c r="AH50" s="261"/>
      <c r="AI50" s="261" t="s">
        <v>197</v>
      </c>
      <c r="AJ50" s="261" t="s">
        <v>193</v>
      </c>
      <c r="AK50" s="261" t="s">
        <v>194</v>
      </c>
      <c r="AL50" s="261" t="str">
        <f t="shared" si="3"/>
        <v>&lt;/span&gt; &lt;/a&gt;</v>
      </c>
      <c r="AM50" s="258" t="str">
        <f t="shared" si="1"/>
        <v>&lt;br&gt;</v>
      </c>
    </row>
    <row r="51" spans="1:39">
      <c r="A51" s="258">
        <f t="shared" si="4"/>
        <v>46</v>
      </c>
      <c r="C51" s="259" t="s">
        <v>288</v>
      </c>
      <c r="D51" s="272" t="str">
        <f t="shared" si="11"/>
        <v>close=NextSteps</v>
      </c>
      <c r="E51" s="257" t="str">
        <f>IF(scriv!W49&lt;&gt;"",scriv!W49,"")</f>
        <v/>
      </c>
      <c r="F51" s="257" t="str">
        <f t="shared" si="12"/>
        <v/>
      </c>
      <c r="H51" s="263"/>
      <c r="S51" s="257" t="str">
        <f>IF(scriv!X49&lt;&gt;"",scriv!X49,"")</f>
        <v/>
      </c>
      <c r="W51" s="257" t="str">
        <f t="shared" si="5"/>
        <v/>
      </c>
      <c r="X51" s="260"/>
      <c r="Y51" s="260"/>
      <c r="Z51" s="260"/>
      <c r="AA51" s="261"/>
      <c r="AB51" s="262"/>
      <c r="AC51" s="262"/>
      <c r="AD51" s="262" t="str">
        <f t="shared" si="6"/>
        <v>slide46</v>
      </c>
      <c r="AE51" s="262" t="str">
        <f t="shared" si="7"/>
        <v xml:space="preserve"> id="slide46" </v>
      </c>
      <c r="AF51" s="262" t="s">
        <v>192</v>
      </c>
      <c r="AG51" s="257" t="str">
        <f t="shared" si="8"/>
        <v>+++&amp;close=NextSteps</v>
      </c>
      <c r="AH51" s="261"/>
      <c r="AI51" s="261" t="s">
        <v>197</v>
      </c>
      <c r="AJ51" s="261" t="s">
        <v>193</v>
      </c>
      <c r="AK51" s="261" t="s">
        <v>194</v>
      </c>
      <c r="AL51" s="261" t="str">
        <f t="shared" si="3"/>
        <v>&lt;/span&gt; &lt;/a&gt;</v>
      </c>
      <c r="AM51" s="258" t="str">
        <f t="shared" si="1"/>
        <v>&lt;br&gt;</v>
      </c>
    </row>
    <row r="52" spans="1:39">
      <c r="A52" s="258">
        <f t="shared" si="4"/>
        <v>47</v>
      </c>
      <c r="C52" s="259" t="s">
        <v>288</v>
      </c>
      <c r="D52" s="272" t="str">
        <f t="shared" si="11"/>
        <v>close=NextSteps</v>
      </c>
      <c r="E52" s="257" t="str">
        <f>IF(scriv!W50&lt;&gt;"",scriv!W50,"")</f>
        <v/>
      </c>
      <c r="F52" s="257" t="str">
        <f t="shared" si="12"/>
        <v/>
      </c>
      <c r="H52" s="263"/>
      <c r="S52" s="257" t="str">
        <f>IF(scriv!X50&lt;&gt;"",scriv!X50,"")</f>
        <v/>
      </c>
      <c r="W52" s="257" t="str">
        <f t="shared" si="5"/>
        <v/>
      </c>
      <c r="X52" s="260"/>
      <c r="Y52" s="260"/>
      <c r="Z52" s="260"/>
      <c r="AA52" s="261"/>
      <c r="AB52" s="262"/>
      <c r="AC52" s="262"/>
      <c r="AD52" s="262" t="str">
        <f t="shared" si="6"/>
        <v>slide47</v>
      </c>
      <c r="AE52" s="262" t="str">
        <f t="shared" si="7"/>
        <v xml:space="preserve"> id="slide47" </v>
      </c>
      <c r="AF52" s="262" t="s">
        <v>192</v>
      </c>
      <c r="AG52" s="257" t="str">
        <f t="shared" si="8"/>
        <v>+++&amp;close=NextSteps</v>
      </c>
      <c r="AH52" s="261"/>
      <c r="AI52" s="261" t="s">
        <v>197</v>
      </c>
      <c r="AJ52" s="261" t="s">
        <v>193</v>
      </c>
      <c r="AK52" s="261" t="s">
        <v>194</v>
      </c>
      <c r="AL52" s="261" t="str">
        <f t="shared" si="3"/>
        <v>&lt;/span&gt; &lt;/a&gt;</v>
      </c>
      <c r="AM52" s="258" t="str">
        <f t="shared" si="1"/>
        <v>&lt;br&gt;</v>
      </c>
    </row>
    <row r="53" spans="1:39">
      <c r="A53" s="258">
        <f t="shared" si="4"/>
        <v>48</v>
      </c>
      <c r="C53" s="259" t="s">
        <v>288</v>
      </c>
      <c r="D53" s="272" t="str">
        <f t="shared" si="11"/>
        <v>close=NextSteps</v>
      </c>
      <c r="E53" s="257" t="str">
        <f>IF(scriv!W51&lt;&gt;"",scriv!W51,"")</f>
        <v/>
      </c>
      <c r="F53" s="257" t="str">
        <f t="shared" si="12"/>
        <v/>
      </c>
      <c r="H53" s="263"/>
      <c r="S53" s="257" t="str">
        <f>IF(scriv!X51&lt;&gt;"",scriv!X51,"")</f>
        <v/>
      </c>
      <c r="W53" s="257" t="str">
        <f t="shared" si="5"/>
        <v/>
      </c>
      <c r="X53" s="260"/>
      <c r="Y53" s="260"/>
      <c r="Z53" s="260"/>
      <c r="AA53" s="261"/>
      <c r="AB53" s="262"/>
      <c r="AC53" s="262"/>
      <c r="AD53" s="262" t="str">
        <f t="shared" si="6"/>
        <v>slide48</v>
      </c>
      <c r="AE53" s="262" t="str">
        <f t="shared" si="7"/>
        <v xml:space="preserve"> id="slide48" </v>
      </c>
      <c r="AF53" s="262" t="s">
        <v>192</v>
      </c>
      <c r="AG53" s="257" t="str">
        <f t="shared" si="8"/>
        <v>+++&amp;close=NextSteps</v>
      </c>
      <c r="AH53" s="261"/>
      <c r="AI53" s="261" t="s">
        <v>197</v>
      </c>
      <c r="AJ53" s="261" t="s">
        <v>193</v>
      </c>
      <c r="AK53" s="261" t="s">
        <v>194</v>
      </c>
      <c r="AL53" s="261" t="str">
        <f t="shared" si="3"/>
        <v>&lt;/span&gt; &lt;/a&gt;</v>
      </c>
      <c r="AM53" s="258" t="str">
        <f t="shared" si="1"/>
        <v>&lt;br&gt;</v>
      </c>
    </row>
    <row r="54" spans="1:39">
      <c r="A54" s="258">
        <f t="shared" si="4"/>
        <v>49</v>
      </c>
      <c r="C54" s="259" t="s">
        <v>288</v>
      </c>
      <c r="D54" s="272" t="str">
        <f t="shared" si="11"/>
        <v>close=NextSteps</v>
      </c>
      <c r="E54" s="257" t="str">
        <f>IF(scriv!W52&lt;&gt;"",scriv!W52,"")</f>
        <v/>
      </c>
      <c r="F54" s="257" t="str">
        <f t="shared" si="12"/>
        <v/>
      </c>
      <c r="H54" s="263"/>
      <c r="S54" s="257" t="str">
        <f>IF(scriv!X52&lt;&gt;"",scriv!X52,"")</f>
        <v/>
      </c>
      <c r="W54" s="257" t="str">
        <f t="shared" si="5"/>
        <v/>
      </c>
      <c r="X54" s="260"/>
      <c r="Y54" s="260"/>
      <c r="Z54" s="260"/>
      <c r="AA54" s="261"/>
      <c r="AB54" s="262"/>
      <c r="AC54" s="262"/>
      <c r="AD54" s="262" t="str">
        <f t="shared" si="6"/>
        <v>slide49</v>
      </c>
      <c r="AE54" s="262" t="str">
        <f t="shared" si="7"/>
        <v xml:space="preserve"> id="slide49" </v>
      </c>
      <c r="AF54" s="262" t="s">
        <v>192</v>
      </c>
      <c r="AG54" s="257" t="str">
        <f t="shared" si="8"/>
        <v>+++&amp;close=NextSteps</v>
      </c>
      <c r="AH54" s="261"/>
      <c r="AI54" s="261" t="s">
        <v>197</v>
      </c>
      <c r="AJ54" s="261" t="s">
        <v>193</v>
      </c>
      <c r="AK54" s="261" t="s">
        <v>194</v>
      </c>
      <c r="AL54" s="261" t="str">
        <f t="shared" si="3"/>
        <v>&lt;/span&gt; &lt;/a&gt;</v>
      </c>
      <c r="AM54" s="258" t="str">
        <f t="shared" si="1"/>
        <v>&lt;br&gt;</v>
      </c>
    </row>
    <row r="55" spans="1:39">
      <c r="A55" s="258">
        <f t="shared" si="4"/>
        <v>50</v>
      </c>
      <c r="C55" s="259" t="s">
        <v>288</v>
      </c>
      <c r="D55" s="272" t="str">
        <f t="shared" si="11"/>
        <v>close=NextSteps</v>
      </c>
      <c r="E55" s="257" t="str">
        <f>IF(scriv!W53&lt;&gt;"",scriv!W53,"")</f>
        <v/>
      </c>
      <c r="F55" s="257" t="str">
        <f t="shared" si="12"/>
        <v/>
      </c>
      <c r="H55" s="263"/>
      <c r="S55" s="257" t="str">
        <f>IF(scriv!X53&lt;&gt;"",scriv!X53,"")</f>
        <v/>
      </c>
      <c r="W55" s="257" t="str">
        <f t="shared" si="5"/>
        <v/>
      </c>
      <c r="X55" s="260"/>
      <c r="Y55" s="260"/>
      <c r="Z55" s="260"/>
      <c r="AA55" s="261"/>
      <c r="AB55" s="262"/>
      <c r="AC55" s="262"/>
      <c r="AD55" s="262" t="str">
        <f t="shared" si="6"/>
        <v>slide50</v>
      </c>
      <c r="AE55" s="262" t="str">
        <f t="shared" si="7"/>
        <v xml:space="preserve"> id="slide50" </v>
      </c>
      <c r="AF55" s="262" t="s">
        <v>192</v>
      </c>
      <c r="AG55" s="257" t="str">
        <f t="shared" si="8"/>
        <v>+++&amp;close=NextSteps</v>
      </c>
      <c r="AH55" s="261"/>
      <c r="AI55" s="261" t="s">
        <v>197</v>
      </c>
      <c r="AJ55" s="261" t="s">
        <v>193</v>
      </c>
      <c r="AK55" s="261" t="s">
        <v>194</v>
      </c>
      <c r="AL55" s="261" t="str">
        <f t="shared" si="3"/>
        <v>&lt;/span&gt; &lt;/a&gt;</v>
      </c>
      <c r="AM55" s="258" t="str">
        <f t="shared" si="1"/>
        <v>&lt;br&gt;</v>
      </c>
    </row>
    <row r="56" spans="1:39">
      <c r="A56" s="258">
        <f t="shared" si="4"/>
        <v>51</v>
      </c>
      <c r="C56" s="259" t="s">
        <v>288</v>
      </c>
      <c r="D56" s="272" t="str">
        <f t="shared" si="11"/>
        <v>close=NextSteps</v>
      </c>
      <c r="E56" s="257" t="str">
        <f>IF(scriv!W54&lt;&gt;"",scriv!W54,"")</f>
        <v/>
      </c>
      <c r="F56" s="257" t="str">
        <f t="shared" si="12"/>
        <v/>
      </c>
      <c r="H56" s="263"/>
      <c r="S56" s="257" t="str">
        <f>IF(scriv!X54&lt;&gt;"",scriv!X54,"")</f>
        <v/>
      </c>
      <c r="W56" s="257" t="str">
        <f t="shared" si="5"/>
        <v/>
      </c>
      <c r="X56" s="260"/>
      <c r="Y56" s="260"/>
      <c r="Z56" s="260"/>
      <c r="AA56" s="261"/>
      <c r="AB56" s="262"/>
      <c r="AC56" s="262"/>
      <c r="AD56" s="262" t="str">
        <f t="shared" si="6"/>
        <v>slide51</v>
      </c>
      <c r="AE56" s="262" t="str">
        <f t="shared" si="7"/>
        <v xml:space="preserve"> id="slide51" </v>
      </c>
      <c r="AF56" s="262" t="s">
        <v>192</v>
      </c>
      <c r="AG56" s="257" t="str">
        <f t="shared" si="8"/>
        <v>+++&amp;close=NextSteps</v>
      </c>
      <c r="AH56" s="261"/>
      <c r="AI56" s="261" t="s">
        <v>197</v>
      </c>
      <c r="AJ56" s="261" t="s">
        <v>193</v>
      </c>
      <c r="AK56" s="261" t="s">
        <v>194</v>
      </c>
      <c r="AL56" s="261" t="str">
        <f t="shared" si="3"/>
        <v>&lt;/span&gt; &lt;/a&gt;</v>
      </c>
      <c r="AM56" s="258" t="str">
        <f t="shared" si="1"/>
        <v>&lt;br&gt;</v>
      </c>
    </row>
    <row r="57" spans="1:39">
      <c r="A57" s="258">
        <f t="shared" si="4"/>
        <v>52</v>
      </c>
      <c r="C57" s="259" t="s">
        <v>288</v>
      </c>
      <c r="D57" s="272" t="str">
        <f t="shared" si="11"/>
        <v>close=NextSteps</v>
      </c>
      <c r="E57" s="257" t="str">
        <f>IF(scriv!W55&lt;&gt;"",scriv!W55,"")</f>
        <v/>
      </c>
      <c r="F57" s="257" t="str">
        <f t="shared" si="12"/>
        <v/>
      </c>
      <c r="H57" s="263"/>
      <c r="S57" s="257" t="str">
        <f>IF(scriv!X55&lt;&gt;"",scriv!X55,"")</f>
        <v/>
      </c>
      <c r="W57" s="257" t="str">
        <f t="shared" si="5"/>
        <v/>
      </c>
      <c r="X57" s="260"/>
      <c r="Y57" s="260"/>
      <c r="Z57" s="260"/>
      <c r="AA57" s="261"/>
      <c r="AB57" s="262"/>
      <c r="AC57" s="262"/>
      <c r="AD57" s="262" t="str">
        <f t="shared" si="6"/>
        <v>slide52</v>
      </c>
      <c r="AE57" s="262" t="str">
        <f t="shared" si="7"/>
        <v xml:space="preserve"> id="slide52" </v>
      </c>
      <c r="AF57" s="262" t="s">
        <v>192</v>
      </c>
      <c r="AG57" s="257" t="str">
        <f t="shared" si="8"/>
        <v>+++&amp;close=NextSteps</v>
      </c>
      <c r="AH57" s="261"/>
      <c r="AI57" s="261" t="s">
        <v>197</v>
      </c>
      <c r="AJ57" s="261" t="s">
        <v>193</v>
      </c>
      <c r="AK57" s="261" t="s">
        <v>194</v>
      </c>
      <c r="AL57" s="261" t="str">
        <f t="shared" si="3"/>
        <v>&lt;/span&gt; &lt;/a&gt;</v>
      </c>
      <c r="AM57" s="258" t="str">
        <f t="shared" si="1"/>
        <v>&lt;br&gt;</v>
      </c>
    </row>
    <row r="58" spans="1:39">
      <c r="A58" s="258">
        <f t="shared" si="4"/>
        <v>53</v>
      </c>
      <c r="C58" s="259" t="s">
        <v>288</v>
      </c>
      <c r="D58" s="272" t="str">
        <f t="shared" si="11"/>
        <v>close=NextSteps</v>
      </c>
      <c r="E58" s="257" t="str">
        <f>IF(scriv!W56&lt;&gt;"",scriv!W56,"")</f>
        <v/>
      </c>
      <c r="F58" s="257" t="str">
        <f t="shared" si="12"/>
        <v/>
      </c>
      <c r="H58" s="263"/>
      <c r="S58" s="257" t="str">
        <f>IF(scriv!X56&lt;&gt;"",scriv!X56,"")</f>
        <v/>
      </c>
      <c r="W58" s="257" t="str">
        <f t="shared" si="5"/>
        <v/>
      </c>
      <c r="X58" s="260"/>
      <c r="Y58" s="260"/>
      <c r="Z58" s="260"/>
      <c r="AA58" s="261"/>
      <c r="AB58" s="262"/>
      <c r="AC58" s="262"/>
      <c r="AD58" s="262" t="str">
        <f t="shared" si="6"/>
        <v>slide53</v>
      </c>
      <c r="AE58" s="262" t="str">
        <f t="shared" si="7"/>
        <v xml:space="preserve"> id="slide53" </v>
      </c>
      <c r="AF58" s="262" t="s">
        <v>192</v>
      </c>
      <c r="AG58" s="257" t="str">
        <f t="shared" si="8"/>
        <v>+++&amp;close=NextSteps</v>
      </c>
      <c r="AH58" s="261"/>
      <c r="AI58" s="261" t="s">
        <v>197</v>
      </c>
      <c r="AJ58" s="261" t="s">
        <v>193</v>
      </c>
      <c r="AK58" s="261" t="s">
        <v>194</v>
      </c>
      <c r="AL58" s="261" t="str">
        <f t="shared" si="3"/>
        <v>&lt;/span&gt; &lt;/a&gt;</v>
      </c>
      <c r="AM58" s="258" t="str">
        <f t="shared" si="1"/>
        <v>&lt;br&gt;</v>
      </c>
    </row>
    <row r="59" spans="1:39">
      <c r="A59" s="258">
        <f t="shared" si="4"/>
        <v>54</v>
      </c>
      <c r="C59" s="259" t="s">
        <v>288</v>
      </c>
      <c r="D59" s="272" t="str">
        <f t="shared" si="11"/>
        <v>close=NextSteps</v>
      </c>
      <c r="E59" s="257" t="str">
        <f>IF(scriv!W57&lt;&gt;"",scriv!W57,"")</f>
        <v/>
      </c>
      <c r="F59" s="257" t="str">
        <f t="shared" si="12"/>
        <v/>
      </c>
      <c r="H59" s="263"/>
      <c r="S59" s="257" t="str">
        <f>IF(scriv!X57&lt;&gt;"",scriv!X57,"")</f>
        <v/>
      </c>
      <c r="W59" s="257" t="str">
        <f t="shared" si="5"/>
        <v/>
      </c>
      <c r="X59" s="260"/>
      <c r="Y59" s="260"/>
      <c r="Z59" s="260"/>
      <c r="AA59" s="261"/>
      <c r="AB59" s="262"/>
      <c r="AC59" s="262"/>
      <c r="AD59" s="262" t="str">
        <f t="shared" si="6"/>
        <v>slide54</v>
      </c>
      <c r="AE59" s="262" t="str">
        <f t="shared" si="7"/>
        <v xml:space="preserve"> id="slide54" </v>
      </c>
      <c r="AF59" s="262" t="s">
        <v>192</v>
      </c>
      <c r="AG59" s="257" t="str">
        <f t="shared" si="8"/>
        <v>+++&amp;close=NextSteps</v>
      </c>
      <c r="AH59" s="261"/>
      <c r="AI59" s="261" t="s">
        <v>197</v>
      </c>
      <c r="AJ59" s="261" t="s">
        <v>193</v>
      </c>
      <c r="AK59" s="261" t="s">
        <v>194</v>
      </c>
      <c r="AL59" s="261" t="str">
        <f t="shared" si="3"/>
        <v>&lt;/span&gt; &lt;/a&gt;</v>
      </c>
      <c r="AM59" s="258" t="str">
        <f t="shared" si="1"/>
        <v>&lt;br&gt;</v>
      </c>
    </row>
    <row r="60" spans="1:39">
      <c r="A60" s="258">
        <f t="shared" si="4"/>
        <v>55</v>
      </c>
      <c r="C60" s="259" t="s">
        <v>288</v>
      </c>
      <c r="D60" s="272" t="str">
        <f t="shared" si="11"/>
        <v>close=NextSteps</v>
      </c>
      <c r="E60" s="257" t="str">
        <f>IF(scriv!W58&lt;&gt;"",scriv!W58,"")</f>
        <v/>
      </c>
      <c r="F60" s="257" t="str">
        <f t="shared" si="12"/>
        <v/>
      </c>
      <c r="H60" s="263"/>
      <c r="S60" s="257" t="str">
        <f>IF(scriv!X58&lt;&gt;"",scriv!X58,"")</f>
        <v/>
      </c>
      <c r="W60" s="257" t="str">
        <f t="shared" si="5"/>
        <v/>
      </c>
      <c r="X60" s="260"/>
      <c r="Y60" s="260"/>
      <c r="Z60" s="260"/>
      <c r="AA60" s="261"/>
      <c r="AB60" s="262"/>
      <c r="AC60" s="262"/>
      <c r="AD60" s="262" t="str">
        <f t="shared" si="6"/>
        <v>slide55</v>
      </c>
      <c r="AE60" s="262" t="str">
        <f t="shared" si="7"/>
        <v xml:space="preserve"> id="slide55" </v>
      </c>
      <c r="AF60" s="262" t="s">
        <v>192</v>
      </c>
      <c r="AG60" s="257" t="str">
        <f t="shared" si="8"/>
        <v>+++&amp;close=NextSteps</v>
      </c>
      <c r="AH60" s="261"/>
      <c r="AI60" s="261" t="s">
        <v>197</v>
      </c>
      <c r="AJ60" s="261" t="s">
        <v>193</v>
      </c>
      <c r="AK60" s="261" t="s">
        <v>194</v>
      </c>
      <c r="AL60" s="261" t="str">
        <f t="shared" si="3"/>
        <v>&lt;/span&gt; &lt;/a&gt;</v>
      </c>
      <c r="AM60" s="258" t="str">
        <f t="shared" si="1"/>
        <v>&lt;br&gt;</v>
      </c>
    </row>
    <row r="61" spans="1:39">
      <c r="A61" s="258">
        <f t="shared" si="4"/>
        <v>56</v>
      </c>
      <c r="C61" s="259" t="s">
        <v>288</v>
      </c>
      <c r="D61" s="272" t="str">
        <f t="shared" si="11"/>
        <v>close=NextSteps</v>
      </c>
      <c r="E61" s="257" t="str">
        <f>IF(scriv!W59&lt;&gt;"",scriv!W59,"")</f>
        <v/>
      </c>
      <c r="F61" s="257" t="str">
        <f t="shared" si="12"/>
        <v/>
      </c>
      <c r="H61" s="263"/>
      <c r="S61" s="257" t="str">
        <f>IF(scriv!X59&lt;&gt;"",scriv!X59,"")</f>
        <v/>
      </c>
      <c r="W61" s="257" t="str">
        <f t="shared" si="5"/>
        <v/>
      </c>
      <c r="X61" s="260"/>
      <c r="Y61" s="260"/>
      <c r="Z61" s="260"/>
      <c r="AA61" s="261"/>
      <c r="AB61" s="262"/>
      <c r="AC61" s="262"/>
      <c r="AD61" s="262" t="str">
        <f t="shared" si="6"/>
        <v>slide56</v>
      </c>
      <c r="AE61" s="262" t="str">
        <f t="shared" si="7"/>
        <v xml:space="preserve"> id="slide56" </v>
      </c>
      <c r="AF61" s="262" t="s">
        <v>192</v>
      </c>
      <c r="AG61" s="257" t="str">
        <f t="shared" si="8"/>
        <v>+++&amp;close=NextSteps</v>
      </c>
      <c r="AH61" s="261"/>
      <c r="AI61" s="261" t="s">
        <v>197</v>
      </c>
      <c r="AJ61" s="261" t="s">
        <v>193</v>
      </c>
      <c r="AK61" s="261" t="s">
        <v>194</v>
      </c>
      <c r="AL61" s="261" t="str">
        <f t="shared" si="3"/>
        <v>&lt;/span&gt; &lt;/a&gt;</v>
      </c>
      <c r="AM61" s="258" t="str">
        <f t="shared" si="1"/>
        <v>&lt;br&gt;</v>
      </c>
    </row>
    <row r="62" spans="1:39">
      <c r="A62" s="258">
        <f t="shared" si="4"/>
        <v>57</v>
      </c>
      <c r="C62" s="259" t="s">
        <v>288</v>
      </c>
      <c r="D62" s="272" t="str">
        <f t="shared" si="11"/>
        <v>close=NextSteps</v>
      </c>
      <c r="E62" s="257" t="str">
        <f>IF(scriv!W60&lt;&gt;"",scriv!W60,"")</f>
        <v/>
      </c>
      <c r="F62" s="257" t="str">
        <f t="shared" si="12"/>
        <v/>
      </c>
      <c r="H62" s="263"/>
      <c r="S62" s="257" t="str">
        <f>IF(scriv!X60&lt;&gt;"",scriv!X60,"")</f>
        <v/>
      </c>
      <c r="W62" s="257" t="str">
        <f t="shared" si="5"/>
        <v/>
      </c>
      <c r="X62" s="260"/>
      <c r="Y62" s="260"/>
      <c r="Z62" s="260"/>
      <c r="AA62" s="261"/>
      <c r="AB62" s="262"/>
      <c r="AC62" s="262"/>
      <c r="AD62" s="262" t="str">
        <f t="shared" si="6"/>
        <v>slide57</v>
      </c>
      <c r="AE62" s="262" t="str">
        <f t="shared" si="7"/>
        <v xml:space="preserve"> id="slide57" </v>
      </c>
      <c r="AF62" s="262" t="s">
        <v>192</v>
      </c>
      <c r="AG62" s="257" t="str">
        <f t="shared" si="8"/>
        <v>+++&amp;close=NextSteps</v>
      </c>
      <c r="AH62" s="261"/>
      <c r="AI62" s="261" t="s">
        <v>197</v>
      </c>
      <c r="AJ62" s="261" t="s">
        <v>193</v>
      </c>
      <c r="AK62" s="261" t="s">
        <v>194</v>
      </c>
      <c r="AL62" s="261" t="str">
        <f t="shared" si="3"/>
        <v>&lt;/span&gt; &lt;/a&gt;</v>
      </c>
      <c r="AM62" s="258" t="str">
        <f t="shared" si="1"/>
        <v>&lt;br&gt;</v>
      </c>
    </row>
    <row r="63" spans="1:39">
      <c r="A63" s="258">
        <f t="shared" si="4"/>
        <v>58</v>
      </c>
      <c r="C63" s="259" t="s">
        <v>288</v>
      </c>
      <c r="D63" s="272" t="str">
        <f t="shared" si="11"/>
        <v>close=NextSteps</v>
      </c>
      <c r="E63" s="257" t="str">
        <f>IF(scriv!W61&lt;&gt;"",scriv!W61,"")</f>
        <v/>
      </c>
      <c r="F63" s="257" t="str">
        <f t="shared" si="12"/>
        <v/>
      </c>
      <c r="H63" s="263"/>
      <c r="S63" s="257" t="str">
        <f>IF(scriv!X61&lt;&gt;"",scriv!X61,"")</f>
        <v/>
      </c>
      <c r="W63" s="257" t="str">
        <f t="shared" si="5"/>
        <v/>
      </c>
      <c r="X63" s="260"/>
      <c r="Y63" s="260"/>
      <c r="Z63" s="260"/>
      <c r="AA63" s="261"/>
      <c r="AB63" s="262"/>
      <c r="AC63" s="262"/>
      <c r="AD63" s="262" t="str">
        <f t="shared" si="6"/>
        <v>slide58</v>
      </c>
      <c r="AE63" s="262" t="str">
        <f t="shared" si="7"/>
        <v xml:space="preserve"> id="slide58" </v>
      </c>
      <c r="AF63" s="262" t="s">
        <v>192</v>
      </c>
      <c r="AG63" s="257" t="str">
        <f t="shared" si="8"/>
        <v>+++&amp;close=NextSteps</v>
      </c>
      <c r="AH63" s="261"/>
      <c r="AI63" s="261" t="s">
        <v>197</v>
      </c>
      <c r="AJ63" s="261" t="s">
        <v>193</v>
      </c>
      <c r="AK63" s="261" t="s">
        <v>194</v>
      </c>
      <c r="AL63" s="261" t="str">
        <f t="shared" si="3"/>
        <v>&lt;/span&gt; &lt;/a&gt;</v>
      </c>
      <c r="AM63" s="258" t="str">
        <f t="shared" si="1"/>
        <v>&lt;br&gt;</v>
      </c>
    </row>
    <row r="64" spans="1:39">
      <c r="A64" s="258">
        <f t="shared" si="4"/>
        <v>59</v>
      </c>
      <c r="C64" s="259" t="s">
        <v>288</v>
      </c>
      <c r="D64" s="272" t="str">
        <f t="shared" si="11"/>
        <v>close=NextSteps</v>
      </c>
      <c r="E64" s="257" t="str">
        <f>IF(scriv!W62&lt;&gt;"",scriv!W62,"")</f>
        <v/>
      </c>
      <c r="F64" s="257" t="str">
        <f t="shared" si="12"/>
        <v/>
      </c>
      <c r="H64" s="263"/>
      <c r="S64" s="257" t="str">
        <f>IF(scriv!X62&lt;&gt;"",scriv!X62,"")</f>
        <v/>
      </c>
      <c r="W64" s="257" t="str">
        <f t="shared" si="5"/>
        <v/>
      </c>
      <c r="X64" s="260"/>
      <c r="Y64" s="260"/>
      <c r="Z64" s="260"/>
      <c r="AA64" s="261"/>
      <c r="AB64" s="262"/>
      <c r="AC64" s="262"/>
      <c r="AD64" s="262" t="str">
        <f t="shared" si="6"/>
        <v>slide59</v>
      </c>
      <c r="AE64" s="262" t="str">
        <f t="shared" si="7"/>
        <v xml:space="preserve"> id="slide59" </v>
      </c>
      <c r="AF64" s="262" t="s">
        <v>192</v>
      </c>
      <c r="AG64" s="257" t="str">
        <f t="shared" si="8"/>
        <v>+++&amp;close=NextSteps</v>
      </c>
      <c r="AH64" s="261"/>
      <c r="AI64" s="261" t="s">
        <v>197</v>
      </c>
      <c r="AJ64" s="261" t="s">
        <v>193</v>
      </c>
      <c r="AK64" s="261" t="s">
        <v>194</v>
      </c>
      <c r="AL64" s="261" t="str">
        <f t="shared" si="3"/>
        <v>&lt;/span&gt; &lt;/a&gt;</v>
      </c>
      <c r="AM64" s="258" t="str">
        <f t="shared" si="1"/>
        <v>&lt;br&gt;</v>
      </c>
    </row>
    <row r="65" spans="1:39">
      <c r="A65" s="258">
        <f t="shared" si="4"/>
        <v>60</v>
      </c>
      <c r="C65" s="259" t="s">
        <v>288</v>
      </c>
      <c r="D65" s="272" t="str">
        <f t="shared" si="11"/>
        <v>close=NextSteps</v>
      </c>
      <c r="E65" s="257" t="str">
        <f>IF(scriv!W63&lt;&gt;"",scriv!W63,"")</f>
        <v/>
      </c>
      <c r="F65" s="257" t="str">
        <f t="shared" si="12"/>
        <v/>
      </c>
      <c r="H65" s="263"/>
      <c r="S65" s="257" t="str">
        <f>IF(scriv!X63&lt;&gt;"",scriv!X63,"")</f>
        <v/>
      </c>
      <c r="W65" s="257" t="str">
        <f t="shared" si="5"/>
        <v/>
      </c>
      <c r="X65" s="260"/>
      <c r="Y65" s="260"/>
      <c r="Z65" s="260"/>
      <c r="AA65" s="261"/>
      <c r="AB65" s="262"/>
      <c r="AC65" s="262"/>
      <c r="AD65" s="262" t="str">
        <f t="shared" si="6"/>
        <v>slide60</v>
      </c>
      <c r="AE65" s="262" t="str">
        <f t="shared" si="7"/>
        <v xml:space="preserve"> id="slide60" </v>
      </c>
      <c r="AF65" s="262" t="s">
        <v>192</v>
      </c>
      <c r="AG65" s="257" t="str">
        <f t="shared" si="8"/>
        <v>+++&amp;close=NextSteps</v>
      </c>
      <c r="AH65" s="261"/>
      <c r="AI65" s="261" t="s">
        <v>197</v>
      </c>
      <c r="AJ65" s="261" t="s">
        <v>193</v>
      </c>
      <c r="AK65" s="261" t="s">
        <v>194</v>
      </c>
      <c r="AL65" s="261" t="str">
        <f t="shared" si="3"/>
        <v>&lt;/span&gt; &lt;/a&gt;</v>
      </c>
      <c r="AM65" s="258" t="str">
        <f t="shared" si="1"/>
        <v>&lt;br&gt;</v>
      </c>
    </row>
    <row r="66" spans="1:39">
      <c r="A66" s="258">
        <f t="shared" si="4"/>
        <v>61</v>
      </c>
      <c r="C66" s="259" t="s">
        <v>288</v>
      </c>
      <c r="D66" s="272" t="str">
        <f t="shared" si="11"/>
        <v>close=NextSteps</v>
      </c>
      <c r="E66" s="257" t="str">
        <f>IF(scriv!W64&lt;&gt;"",scriv!W64,"")</f>
        <v/>
      </c>
      <c r="F66" s="257" t="str">
        <f t="shared" si="12"/>
        <v/>
      </c>
      <c r="H66" s="263"/>
      <c r="S66" s="257" t="str">
        <f>IF(scriv!X64&lt;&gt;"",scriv!X64,"")</f>
        <v/>
      </c>
      <c r="W66" s="257" t="str">
        <f t="shared" si="5"/>
        <v/>
      </c>
      <c r="X66" s="260"/>
      <c r="Y66" s="260"/>
      <c r="Z66" s="260"/>
      <c r="AA66" s="261"/>
      <c r="AB66" s="262"/>
      <c r="AC66" s="262"/>
      <c r="AD66" s="262" t="str">
        <f t="shared" si="6"/>
        <v>slide61</v>
      </c>
      <c r="AE66" s="262" t="str">
        <f t="shared" si="7"/>
        <v xml:space="preserve"> id="slide61" </v>
      </c>
      <c r="AF66" s="262" t="s">
        <v>192</v>
      </c>
      <c r="AG66" s="257" t="str">
        <f t="shared" si="8"/>
        <v>+++&amp;close=NextSteps</v>
      </c>
      <c r="AH66" s="261"/>
      <c r="AI66" s="261" t="s">
        <v>197</v>
      </c>
      <c r="AJ66" s="261" t="s">
        <v>193</v>
      </c>
      <c r="AK66" s="261" t="s">
        <v>194</v>
      </c>
      <c r="AL66" s="261" t="str">
        <f t="shared" si="3"/>
        <v>&lt;/span&gt; &lt;/a&gt;</v>
      </c>
      <c r="AM66" s="258" t="str">
        <f t="shared" si="1"/>
        <v>&lt;br&gt;</v>
      </c>
    </row>
    <row r="67" spans="1:39">
      <c r="A67" s="258">
        <f t="shared" si="4"/>
        <v>62</v>
      </c>
      <c r="C67" s="259" t="s">
        <v>288</v>
      </c>
      <c r="D67" s="272" t="str">
        <f t="shared" si="11"/>
        <v>close=NextSteps</v>
      </c>
      <c r="E67" s="257" t="str">
        <f>IF(scriv!W65&lt;&gt;"",scriv!W65,"")</f>
        <v/>
      </c>
      <c r="F67" s="257" t="str">
        <f t="shared" si="12"/>
        <v/>
      </c>
      <c r="H67" s="263"/>
      <c r="S67" s="257" t="str">
        <f>IF(scriv!X65&lt;&gt;"",scriv!X65,"")</f>
        <v/>
      </c>
      <c r="W67" s="257" t="str">
        <f t="shared" si="5"/>
        <v/>
      </c>
      <c r="X67" s="260"/>
      <c r="Y67" s="260"/>
      <c r="Z67" s="260"/>
      <c r="AA67" s="261"/>
      <c r="AB67" s="262"/>
      <c r="AC67" s="262"/>
      <c r="AD67" s="262" t="str">
        <f t="shared" si="6"/>
        <v>slide62</v>
      </c>
      <c r="AE67" s="262" t="str">
        <f t="shared" si="7"/>
        <v xml:space="preserve"> id="slide62" </v>
      </c>
      <c r="AF67" s="262" t="s">
        <v>192</v>
      </c>
      <c r="AG67" s="257" t="str">
        <f t="shared" si="8"/>
        <v>+++&amp;close=NextSteps</v>
      </c>
      <c r="AH67" s="261"/>
      <c r="AI67" s="261" t="s">
        <v>197</v>
      </c>
      <c r="AJ67" s="261" t="s">
        <v>193</v>
      </c>
      <c r="AK67" s="261" t="s">
        <v>194</v>
      </c>
      <c r="AL67" s="261" t="str">
        <f t="shared" si="3"/>
        <v>&lt;/span&gt; &lt;/a&gt;</v>
      </c>
      <c r="AM67" s="258" t="str">
        <f t="shared" si="1"/>
        <v>&lt;br&gt;</v>
      </c>
    </row>
    <row r="68" spans="1:39">
      <c r="A68" s="258">
        <f t="shared" si="4"/>
        <v>63</v>
      </c>
      <c r="C68" s="259" t="s">
        <v>288</v>
      </c>
      <c r="D68" s="272" t="str">
        <f t="shared" si="11"/>
        <v>close=NextSteps</v>
      </c>
      <c r="E68" s="257" t="str">
        <f>IF(scriv!W66&lt;&gt;"",scriv!W66,"")</f>
        <v/>
      </c>
      <c r="F68" s="257" t="str">
        <f t="shared" si="12"/>
        <v/>
      </c>
      <c r="H68" s="263"/>
      <c r="S68" s="257" t="str">
        <f>IF(scriv!X66&lt;&gt;"",scriv!X66,"")</f>
        <v/>
      </c>
      <c r="W68" s="257" t="str">
        <f t="shared" si="5"/>
        <v/>
      </c>
      <c r="X68" s="260"/>
      <c r="Y68" s="260"/>
      <c r="Z68" s="260"/>
      <c r="AA68" s="261"/>
      <c r="AB68" s="262"/>
      <c r="AC68" s="262"/>
      <c r="AD68" s="262" t="str">
        <f t="shared" si="6"/>
        <v>slide63</v>
      </c>
      <c r="AE68" s="262" t="str">
        <f t="shared" si="7"/>
        <v xml:space="preserve"> id="slide63" </v>
      </c>
      <c r="AF68" s="262" t="s">
        <v>192</v>
      </c>
      <c r="AG68" s="257" t="str">
        <f t="shared" si="8"/>
        <v>+++&amp;close=NextSteps</v>
      </c>
      <c r="AH68" s="261"/>
      <c r="AI68" s="261" t="s">
        <v>197</v>
      </c>
      <c r="AJ68" s="261" t="s">
        <v>193</v>
      </c>
      <c r="AK68" s="261" t="s">
        <v>194</v>
      </c>
      <c r="AL68" s="261" t="str">
        <f t="shared" si="3"/>
        <v>&lt;/span&gt; &lt;/a&gt;</v>
      </c>
      <c r="AM68" s="258" t="str">
        <f t="shared" si="1"/>
        <v>&lt;br&gt;</v>
      </c>
    </row>
    <row r="69" spans="1:39">
      <c r="A69" s="258">
        <f t="shared" si="4"/>
        <v>64</v>
      </c>
      <c r="C69" s="259" t="s">
        <v>288</v>
      </c>
      <c r="D69" s="272" t="str">
        <f t="shared" si="11"/>
        <v>close=NextSteps</v>
      </c>
      <c r="E69" s="257" t="str">
        <f>IF(scriv!W67&lt;&gt;"",scriv!W67,"")</f>
        <v/>
      </c>
      <c r="F69" s="257" t="str">
        <f t="shared" si="12"/>
        <v/>
      </c>
      <c r="H69" s="263"/>
      <c r="S69" s="257" t="str">
        <f>IF(scriv!X67&lt;&gt;"",scriv!X67,"")</f>
        <v/>
      </c>
      <c r="W69" s="257" t="str">
        <f t="shared" si="5"/>
        <v/>
      </c>
      <c r="X69" s="260"/>
      <c r="Y69" s="260"/>
      <c r="Z69" s="260"/>
      <c r="AA69" s="261"/>
      <c r="AB69" s="262"/>
      <c r="AC69" s="262"/>
      <c r="AD69" s="262" t="str">
        <f t="shared" si="6"/>
        <v>slide64</v>
      </c>
      <c r="AE69" s="262" t="str">
        <f t="shared" si="7"/>
        <v xml:space="preserve"> id="slide64" </v>
      </c>
      <c r="AF69" s="262" t="s">
        <v>192</v>
      </c>
      <c r="AG69" s="257" t="str">
        <f t="shared" si="8"/>
        <v>+++&amp;close=NextSteps</v>
      </c>
      <c r="AH69" s="261"/>
      <c r="AI69" s="261" t="s">
        <v>197</v>
      </c>
      <c r="AJ69" s="261" t="s">
        <v>193</v>
      </c>
      <c r="AK69" s="261" t="s">
        <v>194</v>
      </c>
      <c r="AL69" s="261" t="str">
        <f t="shared" si="3"/>
        <v>&lt;/span&gt; &lt;/a&gt;</v>
      </c>
      <c r="AM69" s="258" t="str">
        <f t="shared" si="1"/>
        <v>&lt;br&gt;</v>
      </c>
    </row>
    <row r="70" spans="1:39">
      <c r="A70" s="258">
        <f t="shared" si="4"/>
        <v>65</v>
      </c>
      <c r="C70" s="259" t="s">
        <v>288</v>
      </c>
      <c r="D70" s="272" t="str">
        <f t="shared" si="11"/>
        <v>close=NextSteps</v>
      </c>
      <c r="E70" s="257" t="str">
        <f>IF(scriv!W68&lt;&gt;"",scriv!W68,"")</f>
        <v/>
      </c>
      <c r="F70" s="257" t="str">
        <f t="shared" si="12"/>
        <v/>
      </c>
      <c r="H70" s="263"/>
      <c r="S70" s="257" t="str">
        <f>IF(scriv!X68&lt;&gt;"",scriv!X68,"")</f>
        <v/>
      </c>
      <c r="W70" s="257" t="str">
        <f t="shared" si="5"/>
        <v/>
      </c>
      <c r="X70" s="260"/>
      <c r="Y70" s="260"/>
      <c r="Z70" s="260"/>
      <c r="AA70" s="261"/>
      <c r="AB70" s="262"/>
      <c r="AC70" s="262"/>
      <c r="AD70" s="262" t="str">
        <f t="shared" si="6"/>
        <v>slide65</v>
      </c>
      <c r="AE70" s="262" t="str">
        <f t="shared" si="7"/>
        <v xml:space="preserve"> id="slide65" </v>
      </c>
      <c r="AF70" s="262" t="s">
        <v>192</v>
      </c>
      <c r="AG70" s="257" t="str">
        <f t="shared" si="8"/>
        <v>+++&amp;close=NextSteps</v>
      </c>
      <c r="AH70" s="261"/>
      <c r="AI70" s="261" t="s">
        <v>197</v>
      </c>
      <c r="AJ70" s="261" t="s">
        <v>193</v>
      </c>
      <c r="AK70" s="261" t="s">
        <v>194</v>
      </c>
      <c r="AL70" s="261" t="str">
        <f t="shared" ref="AL70:AL80" si="13">$AL$2</f>
        <v>&lt;/span&gt; &lt;/a&gt;</v>
      </c>
      <c r="AM70" s="258" t="str">
        <f t="shared" ref="AM70:AM80" si="14">$AM$2</f>
        <v>&lt;br&gt;</v>
      </c>
    </row>
    <row r="71" spans="1:39">
      <c r="A71" s="258">
        <f t="shared" ref="A71:A80" si="15">A70+1</f>
        <v>66</v>
      </c>
      <c r="C71" s="259" t="s">
        <v>288</v>
      </c>
      <c r="D71" s="272" t="str">
        <f t="shared" si="11"/>
        <v>close=NextSteps</v>
      </c>
      <c r="E71" s="257" t="str">
        <f>IF(scriv!W69&lt;&gt;"",scriv!W69,"")</f>
        <v/>
      </c>
      <c r="F71" s="257" t="str">
        <f t="shared" si="12"/>
        <v/>
      </c>
      <c r="H71" s="263"/>
      <c r="S71" s="257" t="str">
        <f>IF(scriv!X69&lt;&gt;"",scriv!X69,"")</f>
        <v/>
      </c>
      <c r="W71" s="257" t="str">
        <f t="shared" ref="W71:W80" si="16">IF(B71&lt;&gt;"",
IF(D71&lt;&gt;"md","&lt;a href=    "&amp;CHAR(34)&amp;"#/"&amp;AI71&amp;AG71&amp;AH71&amp;""""&amp;"    "&amp;AE71&amp;AJ71&amp;AF71&amp;AK71&amp;A71&amp;".  "&amp;B71&amp;AL71&amp;AM71,
B71),
"")</f>
        <v/>
      </c>
      <c r="X71" s="260"/>
      <c r="Y71" s="260"/>
      <c r="Z71" s="260"/>
      <c r="AA71" s="261"/>
      <c r="AB71" s="262"/>
      <c r="AC71" s="262"/>
      <c r="AD71" s="262" t="str">
        <f t="shared" ref="AD71:AD80" si="17">$AD$2&amp;A71</f>
        <v>slide66</v>
      </c>
      <c r="AE71" s="262" t="str">
        <f t="shared" ref="AE71:AE80" si="18">" id="""&amp;AD71&amp;""" "</f>
        <v xml:space="preserve"> id="slide66" </v>
      </c>
      <c r="AF71" s="262" t="s">
        <v>192</v>
      </c>
      <c r="AG71" s="257" t="str">
        <f t="shared" ref="AG71:AG80" si="1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+++&amp;close=NextSteps</v>
      </c>
      <c r="AH71" s="261"/>
      <c r="AI71" s="261" t="s">
        <v>197</v>
      </c>
      <c r="AJ71" s="261" t="s">
        <v>193</v>
      </c>
      <c r="AK71" s="261" t="s">
        <v>194</v>
      </c>
      <c r="AL71" s="261" t="str">
        <f t="shared" si="13"/>
        <v>&lt;/span&gt; &lt;/a&gt;</v>
      </c>
      <c r="AM71" s="258" t="str">
        <f t="shared" si="14"/>
        <v>&lt;br&gt;</v>
      </c>
    </row>
    <row r="72" spans="1:39">
      <c r="A72" s="258">
        <f t="shared" si="15"/>
        <v>67</v>
      </c>
      <c r="C72" s="259" t="s">
        <v>288</v>
      </c>
      <c r="D72" s="272" t="str">
        <f t="shared" si="11"/>
        <v>close=NextSteps</v>
      </c>
      <c r="E72" s="257" t="str">
        <f>IF(scriv!W70&lt;&gt;"",scriv!W70,"")</f>
        <v/>
      </c>
      <c r="F72" s="257" t="str">
        <f t="shared" si="12"/>
        <v/>
      </c>
      <c r="H72" s="263"/>
      <c r="S72" s="257" t="str">
        <f>IF(scriv!X70&lt;&gt;"",scriv!X70,"")</f>
        <v/>
      </c>
      <c r="W72" s="257" t="str">
        <f t="shared" si="16"/>
        <v/>
      </c>
      <c r="X72" s="260"/>
      <c r="Y72" s="260"/>
      <c r="Z72" s="260"/>
      <c r="AA72" s="261"/>
      <c r="AB72" s="262"/>
      <c r="AC72" s="262"/>
      <c r="AD72" s="262" t="str">
        <f t="shared" si="17"/>
        <v>slide67</v>
      </c>
      <c r="AE72" s="262" t="str">
        <f t="shared" si="18"/>
        <v xml:space="preserve"> id="slide67" </v>
      </c>
      <c r="AF72" s="262" t="s">
        <v>192</v>
      </c>
      <c r="AG72" s="257" t="str">
        <f t="shared" si="19"/>
        <v>+++&amp;close=NextSteps</v>
      </c>
      <c r="AH72" s="261"/>
      <c r="AI72" s="261" t="s">
        <v>197</v>
      </c>
      <c r="AJ72" s="261" t="s">
        <v>193</v>
      </c>
      <c r="AK72" s="261" t="s">
        <v>194</v>
      </c>
      <c r="AL72" s="261" t="str">
        <f t="shared" si="13"/>
        <v>&lt;/span&gt; &lt;/a&gt;</v>
      </c>
      <c r="AM72" s="258" t="str">
        <f t="shared" si="14"/>
        <v>&lt;br&gt;</v>
      </c>
    </row>
    <row r="73" spans="1:39">
      <c r="A73" s="258">
        <f t="shared" si="15"/>
        <v>68</v>
      </c>
      <c r="C73" s="259" t="s">
        <v>288</v>
      </c>
      <c r="D73" s="272" t="str">
        <f t="shared" si="11"/>
        <v>close=NextSteps</v>
      </c>
      <c r="E73" s="257" t="str">
        <f>IF(scriv!W71&lt;&gt;"",scriv!W71,"")</f>
        <v/>
      </c>
      <c r="F73" s="257" t="str">
        <f t="shared" si="12"/>
        <v/>
      </c>
      <c r="H73" s="263"/>
      <c r="S73" s="257" t="str">
        <f>IF(scriv!X71&lt;&gt;"",scriv!X71,"")</f>
        <v/>
      </c>
      <c r="W73" s="257" t="str">
        <f t="shared" si="16"/>
        <v/>
      </c>
      <c r="X73" s="260"/>
      <c r="Y73" s="260"/>
      <c r="Z73" s="260"/>
      <c r="AA73" s="261"/>
      <c r="AB73" s="262"/>
      <c r="AC73" s="262"/>
      <c r="AD73" s="262" t="str">
        <f t="shared" si="17"/>
        <v>slide68</v>
      </c>
      <c r="AE73" s="262" t="str">
        <f t="shared" si="18"/>
        <v xml:space="preserve"> id="slide68" </v>
      </c>
      <c r="AF73" s="262" t="s">
        <v>192</v>
      </c>
      <c r="AG73" s="257" t="str">
        <f t="shared" si="19"/>
        <v>+++&amp;close=NextSteps</v>
      </c>
      <c r="AH73" s="261"/>
      <c r="AI73" s="261" t="s">
        <v>197</v>
      </c>
      <c r="AJ73" s="261" t="s">
        <v>193</v>
      </c>
      <c r="AK73" s="261" t="s">
        <v>194</v>
      </c>
      <c r="AL73" s="261" t="str">
        <f t="shared" si="13"/>
        <v>&lt;/span&gt; &lt;/a&gt;</v>
      </c>
      <c r="AM73" s="258" t="str">
        <f t="shared" si="14"/>
        <v>&lt;br&gt;</v>
      </c>
    </row>
    <row r="74" spans="1:39">
      <c r="A74" s="258">
        <f t="shared" si="15"/>
        <v>69</v>
      </c>
      <c r="C74" s="259" t="s">
        <v>288</v>
      </c>
      <c r="D74" s="272" t="str">
        <f t="shared" si="11"/>
        <v>close=NextSteps</v>
      </c>
      <c r="E74" s="257" t="str">
        <f>IF(scriv!W72&lt;&gt;"",scriv!W72,"")</f>
        <v/>
      </c>
      <c r="F74" s="257" t="str">
        <f t="shared" si="12"/>
        <v/>
      </c>
      <c r="H74" s="263"/>
      <c r="S74" s="257" t="str">
        <f>IF(scriv!X72&lt;&gt;"",scriv!X72,"")</f>
        <v/>
      </c>
      <c r="W74" s="257" t="str">
        <f t="shared" si="16"/>
        <v/>
      </c>
      <c r="X74" s="260"/>
      <c r="Y74" s="260"/>
      <c r="Z74" s="260"/>
      <c r="AA74" s="261"/>
      <c r="AB74" s="262"/>
      <c r="AC74" s="262"/>
      <c r="AD74" s="262" t="str">
        <f t="shared" si="17"/>
        <v>slide69</v>
      </c>
      <c r="AE74" s="262" t="str">
        <f t="shared" si="18"/>
        <v xml:space="preserve"> id="slide69" </v>
      </c>
      <c r="AF74" s="262" t="s">
        <v>192</v>
      </c>
      <c r="AG74" s="257" t="str">
        <f t="shared" si="19"/>
        <v>+++&amp;close=NextSteps</v>
      </c>
      <c r="AH74" s="261"/>
      <c r="AI74" s="261" t="s">
        <v>197</v>
      </c>
      <c r="AJ74" s="261" t="s">
        <v>193</v>
      </c>
      <c r="AK74" s="261" t="s">
        <v>194</v>
      </c>
      <c r="AL74" s="261" t="str">
        <f t="shared" si="13"/>
        <v>&lt;/span&gt; &lt;/a&gt;</v>
      </c>
      <c r="AM74" s="258" t="str">
        <f t="shared" si="14"/>
        <v>&lt;br&gt;</v>
      </c>
    </row>
    <row r="75" spans="1:39">
      <c r="A75" s="258">
        <f t="shared" si="15"/>
        <v>70</v>
      </c>
      <c r="C75" s="259" t="s">
        <v>288</v>
      </c>
      <c r="D75" s="272" t="str">
        <f t="shared" ref="D75:D80" si="20">D74&amp;IF(E74&lt;&gt;"","&amp;"&amp;E74,"")</f>
        <v>close=NextSteps</v>
      </c>
      <c r="E75" s="257" t="str">
        <f>IF(scriv!W73&lt;&gt;"",scriv!W73,"")</f>
        <v/>
      </c>
      <c r="F75" s="257" t="str">
        <f t="shared" ref="F75:F80" si="21">IF(E76&lt;&gt;"",
SUBSTITUTE(SUBSTITUTE(SUBSTITUTE(SUBSTITUTE(SUBSTITUTE(SUBSTITUTE(SUBSTITUTE(SUBSTITUTE(E76,"open","@@@"),"close","###"),"openall","$$$"),"closeall","%%%"),"@@@","close"),"###","open"),"$$$","closeall"),"%%%","openall"),"")</f>
        <v/>
      </c>
      <c r="H75" s="263"/>
      <c r="S75" s="257" t="str">
        <f>IF(scriv!X73&lt;&gt;"",scriv!X73,"")</f>
        <v/>
      </c>
      <c r="W75" s="257" t="str">
        <f t="shared" si="16"/>
        <v/>
      </c>
      <c r="X75" s="260"/>
      <c r="Y75" s="260"/>
      <c r="Z75" s="260"/>
      <c r="AA75" s="261"/>
      <c r="AB75" s="262"/>
      <c r="AC75" s="262"/>
      <c r="AD75" s="262" t="str">
        <f t="shared" si="17"/>
        <v>slide70</v>
      </c>
      <c r="AE75" s="262" t="str">
        <f t="shared" si="18"/>
        <v xml:space="preserve"> id="slide70" </v>
      </c>
      <c r="AF75" s="262" t="s">
        <v>192</v>
      </c>
      <c r="AG75" s="257" t="str">
        <f t="shared" si="19"/>
        <v>+++&amp;close=NextSteps</v>
      </c>
      <c r="AH75" s="261"/>
      <c r="AI75" s="261" t="s">
        <v>197</v>
      </c>
      <c r="AJ75" s="261" t="s">
        <v>193</v>
      </c>
      <c r="AK75" s="261" t="s">
        <v>194</v>
      </c>
      <c r="AL75" s="261" t="str">
        <f t="shared" si="13"/>
        <v>&lt;/span&gt; &lt;/a&gt;</v>
      </c>
      <c r="AM75" s="258" t="str">
        <f t="shared" si="14"/>
        <v>&lt;br&gt;</v>
      </c>
    </row>
    <row r="76" spans="1:39">
      <c r="A76" s="258">
        <f t="shared" si="15"/>
        <v>71</v>
      </c>
      <c r="C76" s="259" t="s">
        <v>288</v>
      </c>
      <c r="D76" s="272" t="str">
        <f t="shared" si="20"/>
        <v>close=NextSteps</v>
      </c>
      <c r="E76" s="257" t="str">
        <f>IF(scriv!W74&lt;&gt;"",scriv!W74,"")</f>
        <v/>
      </c>
      <c r="F76" s="257" t="str">
        <f t="shared" si="21"/>
        <v/>
      </c>
      <c r="H76" s="263"/>
      <c r="S76" s="257" t="str">
        <f>IF(scriv!X74&lt;&gt;"",scriv!X74,"")</f>
        <v/>
      </c>
      <c r="W76" s="257" t="str">
        <f t="shared" si="16"/>
        <v/>
      </c>
      <c r="X76" s="260"/>
      <c r="Y76" s="260"/>
      <c r="Z76" s="260"/>
      <c r="AA76" s="261"/>
      <c r="AB76" s="262"/>
      <c r="AC76" s="262"/>
      <c r="AD76" s="262" t="str">
        <f t="shared" si="17"/>
        <v>slide71</v>
      </c>
      <c r="AE76" s="262" t="str">
        <f t="shared" si="18"/>
        <v xml:space="preserve"> id="slide71" </v>
      </c>
      <c r="AF76" s="262" t="s">
        <v>192</v>
      </c>
      <c r="AG76" s="257" t="str">
        <f t="shared" si="19"/>
        <v>+++&amp;close=NextSteps</v>
      </c>
      <c r="AH76" s="261"/>
      <c r="AI76" s="261" t="s">
        <v>197</v>
      </c>
      <c r="AJ76" s="261" t="s">
        <v>193</v>
      </c>
      <c r="AK76" s="261" t="s">
        <v>194</v>
      </c>
      <c r="AL76" s="261" t="str">
        <f t="shared" si="13"/>
        <v>&lt;/span&gt; &lt;/a&gt;</v>
      </c>
      <c r="AM76" s="258" t="str">
        <f t="shared" si="14"/>
        <v>&lt;br&gt;</v>
      </c>
    </row>
    <row r="77" spans="1:39">
      <c r="A77" s="258">
        <f t="shared" si="15"/>
        <v>72</v>
      </c>
      <c r="C77" s="259" t="s">
        <v>288</v>
      </c>
      <c r="D77" s="272" t="str">
        <f t="shared" si="20"/>
        <v>close=NextSteps</v>
      </c>
      <c r="E77" s="257" t="str">
        <f>IF(scriv!W75&lt;&gt;"",scriv!W75,"")</f>
        <v/>
      </c>
      <c r="F77" s="257" t="str">
        <f t="shared" si="21"/>
        <v/>
      </c>
      <c r="H77" s="263"/>
      <c r="S77" s="257" t="str">
        <f>IF(scriv!X75&lt;&gt;"",scriv!X75,"")</f>
        <v/>
      </c>
      <c r="W77" s="257" t="str">
        <f t="shared" si="16"/>
        <v/>
      </c>
      <c r="X77" s="260"/>
      <c r="Y77" s="260"/>
      <c r="Z77" s="260"/>
      <c r="AA77" s="261"/>
      <c r="AB77" s="262"/>
      <c r="AC77" s="262"/>
      <c r="AD77" s="262" t="str">
        <f t="shared" si="17"/>
        <v>slide72</v>
      </c>
      <c r="AE77" s="262" t="str">
        <f t="shared" si="18"/>
        <v xml:space="preserve"> id="slide72" </v>
      </c>
      <c r="AF77" s="262" t="s">
        <v>192</v>
      </c>
      <c r="AG77" s="257" t="str">
        <f t="shared" si="19"/>
        <v>+++&amp;close=NextSteps</v>
      </c>
      <c r="AH77" s="261"/>
      <c r="AI77" s="261" t="s">
        <v>197</v>
      </c>
      <c r="AJ77" s="261" t="s">
        <v>193</v>
      </c>
      <c r="AK77" s="261" t="s">
        <v>194</v>
      </c>
      <c r="AL77" s="261" t="str">
        <f t="shared" si="13"/>
        <v>&lt;/span&gt; &lt;/a&gt;</v>
      </c>
      <c r="AM77" s="258" t="str">
        <f t="shared" si="14"/>
        <v>&lt;br&gt;</v>
      </c>
    </row>
    <row r="78" spans="1:39">
      <c r="A78" s="258">
        <f t="shared" si="15"/>
        <v>73</v>
      </c>
      <c r="C78" s="259" t="s">
        <v>288</v>
      </c>
      <c r="D78" s="272" t="str">
        <f t="shared" si="20"/>
        <v>close=NextSteps</v>
      </c>
      <c r="E78" s="257" t="str">
        <f>IF(scriv!W76&lt;&gt;"",scriv!W76,"")</f>
        <v/>
      </c>
      <c r="F78" s="257" t="str">
        <f t="shared" si="21"/>
        <v/>
      </c>
      <c r="H78" s="263"/>
      <c r="S78" s="257" t="str">
        <f>IF(scriv!X76&lt;&gt;"",scriv!X76,"")</f>
        <v/>
      </c>
      <c r="W78" s="257" t="str">
        <f t="shared" si="16"/>
        <v/>
      </c>
      <c r="X78" s="260"/>
      <c r="Y78" s="260"/>
      <c r="Z78" s="260"/>
      <c r="AA78" s="261"/>
      <c r="AB78" s="262"/>
      <c r="AC78" s="262"/>
      <c r="AD78" s="262" t="str">
        <f t="shared" si="17"/>
        <v>slide73</v>
      </c>
      <c r="AE78" s="262" t="str">
        <f t="shared" si="18"/>
        <v xml:space="preserve"> id="slide73" </v>
      </c>
      <c r="AF78" s="262" t="s">
        <v>192</v>
      </c>
      <c r="AG78" s="257" t="str">
        <f t="shared" si="19"/>
        <v>+++&amp;close=NextSteps</v>
      </c>
      <c r="AH78" s="261"/>
      <c r="AI78" s="261" t="s">
        <v>197</v>
      </c>
      <c r="AJ78" s="261" t="s">
        <v>193</v>
      </c>
      <c r="AK78" s="261" t="s">
        <v>194</v>
      </c>
      <c r="AL78" s="261" t="str">
        <f t="shared" si="13"/>
        <v>&lt;/span&gt; &lt;/a&gt;</v>
      </c>
      <c r="AM78" s="258" t="str">
        <f t="shared" si="14"/>
        <v>&lt;br&gt;</v>
      </c>
    </row>
    <row r="79" spans="1:39">
      <c r="A79" s="258">
        <f t="shared" si="15"/>
        <v>74</v>
      </c>
      <c r="C79" s="259" t="s">
        <v>288</v>
      </c>
      <c r="D79" s="272" t="str">
        <f t="shared" si="20"/>
        <v>close=NextSteps</v>
      </c>
      <c r="E79" s="257" t="str">
        <f>IF(scriv!W77&lt;&gt;"",scriv!W77,"")</f>
        <v/>
      </c>
      <c r="F79" s="257" t="str">
        <f t="shared" si="21"/>
        <v/>
      </c>
      <c r="H79" s="263"/>
      <c r="S79" s="257" t="str">
        <f>IF(scriv!X77&lt;&gt;"",scriv!X77,"")</f>
        <v/>
      </c>
      <c r="W79" s="257" t="str">
        <f t="shared" si="16"/>
        <v/>
      </c>
      <c r="X79" s="260"/>
      <c r="Y79" s="260"/>
      <c r="Z79" s="260"/>
      <c r="AA79" s="261"/>
      <c r="AB79" s="262"/>
      <c r="AC79" s="262"/>
      <c r="AD79" s="262" t="str">
        <f t="shared" si="17"/>
        <v>slide74</v>
      </c>
      <c r="AE79" s="262" t="str">
        <f t="shared" si="18"/>
        <v xml:space="preserve"> id="slide74" </v>
      </c>
      <c r="AF79" s="262" t="s">
        <v>192</v>
      </c>
      <c r="AG79" s="257" t="str">
        <f t="shared" si="19"/>
        <v>+++&amp;close=NextSteps</v>
      </c>
      <c r="AH79" s="261"/>
      <c r="AI79" s="261" t="s">
        <v>197</v>
      </c>
      <c r="AJ79" s="261" t="s">
        <v>193</v>
      </c>
      <c r="AK79" s="261" t="s">
        <v>194</v>
      </c>
      <c r="AL79" s="261" t="str">
        <f t="shared" si="13"/>
        <v>&lt;/span&gt; &lt;/a&gt;</v>
      </c>
      <c r="AM79" s="258" t="str">
        <f t="shared" si="14"/>
        <v>&lt;br&gt;</v>
      </c>
    </row>
    <row r="80" spans="1:39">
      <c r="A80" s="258">
        <f t="shared" si="15"/>
        <v>75</v>
      </c>
      <c r="C80" s="259" t="s">
        <v>288</v>
      </c>
      <c r="D80" s="272" t="str">
        <f t="shared" si="20"/>
        <v>close=NextSteps</v>
      </c>
      <c r="E80" s="257" t="str">
        <f>IF(scriv!W78&lt;&gt;"",scriv!W78,"")</f>
        <v/>
      </c>
      <c r="F80" s="257" t="str">
        <f t="shared" si="21"/>
        <v/>
      </c>
      <c r="H80" s="263"/>
      <c r="S80" s="257" t="str">
        <f>IF(scriv!X78&lt;&gt;"",scriv!X78,"")</f>
        <v/>
      </c>
      <c r="W80" s="257" t="str">
        <f t="shared" si="16"/>
        <v/>
      </c>
      <c r="X80" s="260"/>
      <c r="Y80" s="260"/>
      <c r="Z80" s="260"/>
      <c r="AA80" s="261"/>
      <c r="AB80" s="262"/>
      <c r="AC80" s="262"/>
      <c r="AD80" s="262" t="str">
        <f t="shared" si="17"/>
        <v>slide75</v>
      </c>
      <c r="AE80" s="262" t="str">
        <f t="shared" si="18"/>
        <v xml:space="preserve"> id="slide75" </v>
      </c>
      <c r="AF80" s="262" t="s">
        <v>192</v>
      </c>
      <c r="AG80" s="257" t="str">
        <f t="shared" si="19"/>
        <v>+++&amp;close=NextSteps</v>
      </c>
      <c r="AH80" s="261"/>
      <c r="AI80" s="261" t="s">
        <v>197</v>
      </c>
      <c r="AJ80" s="261" t="s">
        <v>193</v>
      </c>
      <c r="AK80" s="261" t="s">
        <v>194</v>
      </c>
      <c r="AL80" s="261" t="str">
        <f t="shared" si="13"/>
        <v>&lt;/span&gt; &lt;/a&gt;</v>
      </c>
      <c r="AM80" s="258" t="str">
        <f t="shared" si="14"/>
        <v>&lt;br&gt;</v>
      </c>
    </row>
    <row r="81" spans="3:38">
      <c r="C81" s="259"/>
      <c r="X81" s="260"/>
      <c r="Y81" s="260"/>
      <c r="Z81" s="260"/>
      <c r="AA81" s="261"/>
      <c r="AB81" s="262"/>
      <c r="AC81" s="262"/>
      <c r="AD81" s="262"/>
      <c r="AE81" s="262"/>
      <c r="AF81" s="262"/>
      <c r="AH81" s="261"/>
      <c r="AI81" s="261"/>
      <c r="AJ81" s="261"/>
      <c r="AK81" s="261"/>
      <c r="AL81" s="261"/>
    </row>
    <row r="82" spans="3:38">
      <c r="C82" s="259"/>
      <c r="X82" s="260"/>
      <c r="Y82" s="260"/>
      <c r="Z82" s="260"/>
      <c r="AA82" s="261"/>
      <c r="AB82" s="262"/>
      <c r="AC82" s="262"/>
      <c r="AD82" s="262"/>
      <c r="AE82" s="262"/>
      <c r="AF82" s="262"/>
      <c r="AH82" s="261"/>
      <c r="AI82" s="261"/>
      <c r="AJ82" s="261"/>
      <c r="AK82" s="261"/>
      <c r="AL82" s="261"/>
    </row>
    <row r="83" spans="3:38">
      <c r="C83" s="259"/>
      <c r="X83" s="260"/>
      <c r="Y83" s="260"/>
      <c r="Z83" s="260"/>
      <c r="AA83" s="261"/>
      <c r="AB83" s="262"/>
      <c r="AC83" s="262"/>
      <c r="AD83" s="262"/>
      <c r="AE83" s="262"/>
      <c r="AF83" s="262"/>
      <c r="AH83" s="261"/>
      <c r="AI83" s="261"/>
      <c r="AJ83" s="261"/>
      <c r="AK83" s="261"/>
      <c r="AL83" s="261"/>
    </row>
    <row r="84" spans="3:38">
      <c r="C84" s="259"/>
      <c r="X84" s="260"/>
      <c r="Y84" s="260"/>
      <c r="Z84" s="260"/>
      <c r="AA84" s="261"/>
      <c r="AB84" s="262"/>
      <c r="AC84" s="262"/>
      <c r="AD84" s="262"/>
      <c r="AE84" s="262"/>
      <c r="AF84" s="262"/>
      <c r="AH84" s="261"/>
      <c r="AI84" s="261"/>
      <c r="AJ84" s="261"/>
      <c r="AK84" s="261"/>
      <c r="AL84" s="261"/>
    </row>
    <row r="85" spans="3:38">
      <c r="C85" s="259"/>
      <c r="X85" s="260"/>
      <c r="Y85" s="260"/>
      <c r="Z85" s="260"/>
      <c r="AA85" s="261"/>
      <c r="AB85" s="262"/>
      <c r="AC85" s="262"/>
      <c r="AD85" s="262"/>
      <c r="AE85" s="262"/>
      <c r="AF85" s="262"/>
      <c r="AH85" s="261"/>
      <c r="AI85" s="261"/>
      <c r="AJ85" s="261"/>
      <c r="AK85" s="261"/>
      <c r="AL85" s="261"/>
    </row>
    <row r="86" spans="3:38">
      <c r="C86" s="259"/>
      <c r="X86" s="260"/>
      <c r="Y86" s="260"/>
      <c r="Z86" s="260"/>
      <c r="AA86" s="261"/>
      <c r="AB86" s="262"/>
      <c r="AC86" s="262"/>
      <c r="AD86" s="262"/>
      <c r="AE86" s="262"/>
      <c r="AF86" s="262"/>
      <c r="AH86" s="261"/>
      <c r="AI86" s="261"/>
      <c r="AJ86" s="261"/>
      <c r="AK86" s="261"/>
      <c r="AL86" s="261"/>
    </row>
    <row r="87" spans="3:38">
      <c r="C87" s="259"/>
      <c r="X87" s="260"/>
      <c r="Y87" s="260"/>
      <c r="Z87" s="260"/>
      <c r="AA87" s="261"/>
      <c r="AB87" s="262"/>
      <c r="AC87" s="262"/>
      <c r="AD87" s="262"/>
      <c r="AE87" s="262"/>
      <c r="AF87" s="262"/>
      <c r="AH87" s="261"/>
      <c r="AI87" s="261"/>
      <c r="AJ87" s="261"/>
      <c r="AK87" s="261"/>
      <c r="AL87" s="261"/>
    </row>
    <row r="88" spans="3:38">
      <c r="C88" s="259"/>
      <c r="X88" s="260"/>
      <c r="Y88" s="260"/>
      <c r="Z88" s="260"/>
      <c r="AA88" s="261"/>
      <c r="AB88" s="262"/>
      <c r="AC88" s="262"/>
      <c r="AD88" s="262"/>
      <c r="AE88" s="262"/>
      <c r="AF88" s="262"/>
      <c r="AH88" s="261"/>
      <c r="AI88" s="261"/>
      <c r="AJ88" s="261"/>
      <c r="AK88" s="261"/>
      <c r="AL88" s="261"/>
    </row>
    <row r="89" spans="3:38">
      <c r="C89" s="259"/>
      <c r="X89" s="260"/>
      <c r="Y89" s="260"/>
      <c r="Z89" s="260"/>
      <c r="AA89" s="261"/>
      <c r="AB89" s="262"/>
      <c r="AC89" s="262"/>
      <c r="AD89" s="262"/>
      <c r="AE89" s="262"/>
      <c r="AF89" s="262"/>
      <c r="AH89" s="261"/>
      <c r="AI89" s="261"/>
      <c r="AJ89" s="261"/>
      <c r="AK89" s="261"/>
      <c r="AL89" s="261"/>
    </row>
    <row r="90" spans="3:38">
      <c r="C90" s="259"/>
      <c r="X90" s="260"/>
      <c r="Y90" s="260"/>
      <c r="Z90" s="260"/>
      <c r="AA90" s="261"/>
      <c r="AB90" s="262"/>
      <c r="AC90" s="262"/>
      <c r="AD90" s="262"/>
      <c r="AE90" s="262"/>
      <c r="AF90" s="262"/>
      <c r="AH90" s="261"/>
      <c r="AI90" s="261"/>
      <c r="AJ90" s="261"/>
      <c r="AK90" s="261"/>
      <c r="AL90" s="261"/>
    </row>
    <row r="91" spans="3:38">
      <c r="C91" s="259"/>
      <c r="X91" s="260"/>
      <c r="Y91" s="260"/>
      <c r="Z91" s="260"/>
      <c r="AA91" s="261"/>
      <c r="AB91" s="262"/>
      <c r="AC91" s="262"/>
      <c r="AD91" s="262"/>
      <c r="AE91" s="262"/>
      <c r="AF91" s="262"/>
      <c r="AH91" s="261"/>
      <c r="AI91" s="261"/>
      <c r="AJ91" s="261"/>
      <c r="AK91" s="261"/>
      <c r="AL91" s="261"/>
    </row>
    <row r="92" spans="3:38">
      <c r="C92" s="259"/>
      <c r="X92" s="260"/>
      <c r="Y92" s="260"/>
      <c r="Z92" s="260"/>
      <c r="AA92" s="261"/>
      <c r="AB92" s="262"/>
      <c r="AC92" s="262"/>
      <c r="AD92" s="262"/>
      <c r="AE92" s="262"/>
      <c r="AF92" s="262"/>
      <c r="AH92" s="261"/>
      <c r="AI92" s="261"/>
      <c r="AJ92" s="261"/>
      <c r="AK92" s="261"/>
      <c r="AL92" s="261"/>
    </row>
    <row r="93" spans="3:38">
      <c r="C93" s="259"/>
      <c r="X93" s="260"/>
      <c r="Y93" s="260"/>
      <c r="Z93" s="260"/>
      <c r="AA93" s="261"/>
      <c r="AB93" s="262"/>
      <c r="AC93" s="262"/>
      <c r="AD93" s="262"/>
      <c r="AE93" s="262"/>
      <c r="AF93" s="262"/>
      <c r="AH93" s="261"/>
      <c r="AI93" s="261"/>
      <c r="AJ93" s="261"/>
      <c r="AK93" s="261"/>
      <c r="AL93" s="261"/>
    </row>
    <row r="94" spans="3:38">
      <c r="C94" s="259"/>
      <c r="X94" s="260"/>
      <c r="Y94" s="260"/>
      <c r="Z94" s="260"/>
      <c r="AA94" s="261"/>
      <c r="AB94" s="262"/>
      <c r="AC94" s="262"/>
      <c r="AD94" s="262"/>
      <c r="AE94" s="262"/>
      <c r="AF94" s="262"/>
      <c r="AH94" s="261"/>
      <c r="AI94" s="261"/>
      <c r="AJ94" s="261"/>
      <c r="AK94" s="261"/>
      <c r="AL94" s="261"/>
    </row>
    <row r="95" spans="3:38">
      <c r="C95" s="259"/>
      <c r="X95" s="260"/>
      <c r="Y95" s="260"/>
      <c r="Z95" s="260"/>
      <c r="AA95" s="261"/>
      <c r="AB95" s="262"/>
      <c r="AC95" s="262"/>
      <c r="AD95" s="262"/>
      <c r="AE95" s="262"/>
      <c r="AF95" s="262"/>
      <c r="AH95" s="261"/>
      <c r="AI95" s="261"/>
      <c r="AJ95" s="261"/>
      <c r="AK95" s="261"/>
      <c r="AL95" s="261"/>
    </row>
    <row r="96" spans="3:38">
      <c r="C96" s="259"/>
      <c r="X96" s="260"/>
      <c r="Y96" s="260"/>
      <c r="Z96" s="260"/>
      <c r="AA96" s="261"/>
      <c r="AB96" s="262"/>
      <c r="AC96" s="262"/>
      <c r="AD96" s="262"/>
      <c r="AE96" s="262"/>
      <c r="AF96" s="262"/>
      <c r="AH96" s="261"/>
      <c r="AI96" s="261"/>
      <c r="AJ96" s="261"/>
      <c r="AK96" s="261"/>
      <c r="AL96" s="261"/>
    </row>
    <row r="97" spans="3:38">
      <c r="C97" s="259"/>
      <c r="X97" s="260"/>
      <c r="Y97" s="260"/>
      <c r="Z97" s="260"/>
      <c r="AA97" s="261"/>
      <c r="AB97" s="262"/>
      <c r="AC97" s="262"/>
      <c r="AD97" s="262"/>
      <c r="AE97" s="262"/>
      <c r="AF97" s="262"/>
      <c r="AH97" s="261"/>
      <c r="AI97" s="261"/>
      <c r="AJ97" s="261"/>
      <c r="AK97" s="261"/>
      <c r="AL97" s="261"/>
    </row>
    <row r="98" spans="3:38">
      <c r="C98" s="259"/>
      <c r="X98" s="260"/>
      <c r="Y98" s="260"/>
      <c r="Z98" s="260"/>
      <c r="AA98" s="261"/>
      <c r="AB98" s="262"/>
      <c r="AC98" s="262"/>
      <c r="AD98" s="262"/>
      <c r="AE98" s="262"/>
      <c r="AF98" s="262"/>
      <c r="AH98" s="261"/>
      <c r="AI98" s="261"/>
      <c r="AJ98" s="261"/>
      <c r="AK98" s="261"/>
      <c r="AL98" s="261"/>
    </row>
    <row r="99" spans="3:38">
      <c r="C99" s="259"/>
      <c r="X99" s="260"/>
      <c r="Y99" s="260"/>
      <c r="Z99" s="260"/>
      <c r="AA99" s="261"/>
      <c r="AB99" s="262"/>
      <c r="AC99" s="262"/>
      <c r="AD99" s="262"/>
      <c r="AE99" s="262"/>
      <c r="AF99" s="262"/>
      <c r="AH99" s="261"/>
      <c r="AI99" s="261"/>
      <c r="AJ99" s="261"/>
      <c r="AK99" s="261"/>
      <c r="AL99" s="261"/>
    </row>
    <row r="100" spans="3:38">
      <c r="C100" s="259"/>
      <c r="X100" s="260"/>
      <c r="Y100" s="260"/>
      <c r="Z100" s="260"/>
      <c r="AA100" s="261"/>
      <c r="AB100" s="262"/>
      <c r="AC100" s="262"/>
      <c r="AD100" s="262"/>
      <c r="AE100" s="262"/>
      <c r="AF100" s="262"/>
      <c r="AH100" s="261"/>
      <c r="AI100" s="261"/>
      <c r="AJ100" s="261"/>
      <c r="AK100" s="261"/>
      <c r="AL100" s="261"/>
    </row>
    <row r="101" spans="3:38">
      <c r="C101" s="259"/>
      <c r="X101" s="260"/>
      <c r="Y101" s="260"/>
      <c r="Z101" s="260"/>
      <c r="AA101" s="261"/>
      <c r="AB101" s="262"/>
      <c r="AC101" s="262"/>
      <c r="AD101" s="262"/>
      <c r="AE101" s="262"/>
      <c r="AF101" s="262"/>
      <c r="AH101" s="261"/>
      <c r="AI101" s="261"/>
      <c r="AJ101" s="261"/>
      <c r="AK101" s="261"/>
      <c r="AL101" s="261"/>
    </row>
    <row r="102" spans="3:38">
      <c r="C102" s="259"/>
      <c r="X102" s="260"/>
      <c r="Y102" s="260"/>
      <c r="Z102" s="260"/>
      <c r="AA102" s="261"/>
      <c r="AB102" s="262"/>
      <c r="AC102" s="262"/>
      <c r="AD102" s="262"/>
      <c r="AE102" s="262"/>
      <c r="AF102" s="262"/>
      <c r="AH102" s="261"/>
      <c r="AI102" s="261"/>
      <c r="AJ102" s="261"/>
      <c r="AK102" s="261"/>
      <c r="AL102" s="261"/>
    </row>
    <row r="103" spans="3:38">
      <c r="C103" s="259"/>
      <c r="X103" s="260"/>
      <c r="Y103" s="260"/>
      <c r="Z103" s="260"/>
      <c r="AA103" s="261"/>
      <c r="AB103" s="262"/>
      <c r="AC103" s="262"/>
      <c r="AD103" s="262"/>
      <c r="AE103" s="262"/>
      <c r="AF103" s="262"/>
      <c r="AH103" s="261"/>
      <c r="AI103" s="261"/>
      <c r="AJ103" s="261"/>
      <c r="AK103" s="261"/>
      <c r="AL103" s="261"/>
    </row>
    <row r="104" spans="3:38">
      <c r="C104" s="259"/>
      <c r="X104" s="260"/>
      <c r="Y104" s="260"/>
      <c r="Z104" s="260"/>
      <c r="AA104" s="261"/>
      <c r="AB104" s="262"/>
      <c r="AC104" s="262"/>
      <c r="AD104" s="262"/>
      <c r="AE104" s="262"/>
      <c r="AF104" s="262"/>
      <c r="AH104" s="261"/>
      <c r="AI104" s="261"/>
      <c r="AJ104" s="261"/>
      <c r="AK104" s="261"/>
      <c r="AL104" s="261"/>
    </row>
    <row r="105" spans="3:38">
      <c r="C105" s="259"/>
      <c r="X105" s="260"/>
      <c r="Y105" s="260"/>
      <c r="Z105" s="260"/>
      <c r="AA105" s="261"/>
      <c r="AB105" s="262"/>
      <c r="AC105" s="262"/>
      <c r="AD105" s="262"/>
      <c r="AE105" s="262"/>
      <c r="AF105" s="262"/>
      <c r="AH105" s="261"/>
      <c r="AI105" s="261"/>
      <c r="AJ105" s="261"/>
      <c r="AK105" s="261"/>
      <c r="AL105" s="261"/>
    </row>
    <row r="106" spans="3:38">
      <c r="C106" s="259"/>
      <c r="X106" s="260"/>
      <c r="Y106" s="260"/>
      <c r="Z106" s="260"/>
      <c r="AA106" s="261"/>
      <c r="AB106" s="262"/>
      <c r="AC106" s="262"/>
      <c r="AD106" s="262"/>
      <c r="AE106" s="262"/>
      <c r="AF106" s="262"/>
      <c r="AH106" s="261"/>
      <c r="AI106" s="261"/>
      <c r="AJ106" s="261"/>
      <c r="AK106" s="261"/>
      <c r="AL106" s="261"/>
    </row>
    <row r="107" spans="3:38">
      <c r="C107" s="259"/>
      <c r="X107" s="260"/>
      <c r="Y107" s="260"/>
      <c r="Z107" s="260"/>
      <c r="AA107" s="261"/>
      <c r="AB107" s="262"/>
      <c r="AC107" s="262"/>
      <c r="AD107" s="262"/>
      <c r="AE107" s="262"/>
      <c r="AF107" s="262"/>
      <c r="AH107" s="261"/>
      <c r="AI107" s="261"/>
      <c r="AJ107" s="261"/>
      <c r="AK107" s="261"/>
      <c r="AL107" s="261"/>
    </row>
    <row r="108" spans="3:38">
      <c r="C108" s="259"/>
      <c r="X108" s="260"/>
      <c r="Y108" s="260"/>
      <c r="Z108" s="260"/>
      <c r="AA108" s="261"/>
      <c r="AB108" s="262"/>
      <c r="AC108" s="262"/>
      <c r="AD108" s="262"/>
      <c r="AE108" s="262"/>
      <c r="AF108" s="262"/>
      <c r="AH108" s="261"/>
      <c r="AI108" s="261"/>
      <c r="AJ108" s="261"/>
      <c r="AK108" s="261"/>
      <c r="AL108" s="261"/>
    </row>
    <row r="109" spans="3:38">
      <c r="C109" s="259"/>
      <c r="X109" s="260"/>
      <c r="Y109" s="260"/>
      <c r="Z109" s="260"/>
      <c r="AA109" s="261"/>
      <c r="AB109" s="262"/>
      <c r="AC109" s="262"/>
      <c r="AD109" s="262"/>
      <c r="AE109" s="262"/>
      <c r="AF109" s="262"/>
      <c r="AH109" s="261"/>
      <c r="AI109" s="261"/>
      <c r="AJ109" s="261"/>
      <c r="AK109" s="261"/>
      <c r="AL109" s="261"/>
    </row>
    <row r="110" spans="3:38">
      <c r="C110" s="259"/>
      <c r="X110" s="260"/>
      <c r="Y110" s="260"/>
      <c r="Z110" s="260"/>
      <c r="AA110" s="261"/>
      <c r="AB110" s="262"/>
      <c r="AC110" s="262"/>
      <c r="AD110" s="262"/>
      <c r="AE110" s="262"/>
      <c r="AF110" s="262"/>
      <c r="AH110" s="261"/>
      <c r="AI110" s="261"/>
      <c r="AJ110" s="261"/>
      <c r="AK110" s="261"/>
      <c r="AL110" s="261"/>
    </row>
    <row r="111" spans="3:38">
      <c r="C111" s="259"/>
      <c r="X111" s="260"/>
      <c r="Y111" s="260"/>
      <c r="Z111" s="260"/>
      <c r="AA111" s="261"/>
      <c r="AB111" s="262"/>
      <c r="AC111" s="262"/>
      <c r="AD111" s="262"/>
      <c r="AE111" s="262"/>
      <c r="AF111" s="262"/>
      <c r="AH111" s="261"/>
      <c r="AI111" s="261"/>
      <c r="AJ111" s="261"/>
      <c r="AK111" s="261"/>
      <c r="AL111" s="261"/>
    </row>
    <row r="112" spans="3:38">
      <c r="C112" s="259"/>
      <c r="X112" s="260"/>
      <c r="Y112" s="260"/>
      <c r="Z112" s="260"/>
      <c r="AA112" s="261"/>
      <c r="AB112" s="262"/>
      <c r="AC112" s="262"/>
      <c r="AD112" s="262"/>
      <c r="AE112" s="262"/>
      <c r="AF112" s="262"/>
      <c r="AH112" s="261"/>
      <c r="AI112" s="261"/>
      <c r="AJ112" s="261"/>
      <c r="AK112" s="261"/>
      <c r="AL112" s="261"/>
    </row>
    <row r="113" spans="3:38">
      <c r="C113" s="259"/>
      <c r="X113" s="260"/>
      <c r="Y113" s="260"/>
      <c r="Z113" s="260"/>
      <c r="AA113" s="261"/>
      <c r="AB113" s="262"/>
      <c r="AC113" s="262"/>
      <c r="AD113" s="262"/>
      <c r="AE113" s="262"/>
      <c r="AF113" s="262"/>
      <c r="AH113" s="261"/>
      <c r="AI113" s="261"/>
      <c r="AJ113" s="261"/>
      <c r="AK113" s="261"/>
      <c r="AL113" s="261"/>
    </row>
    <row r="114" spans="3:38">
      <c r="C114" s="259"/>
      <c r="X114" s="260"/>
      <c r="Y114" s="260"/>
      <c r="Z114" s="260"/>
      <c r="AA114" s="261"/>
      <c r="AB114" s="262"/>
      <c r="AC114" s="262"/>
      <c r="AD114" s="262"/>
      <c r="AE114" s="262"/>
      <c r="AF114" s="262"/>
      <c r="AH114" s="261"/>
      <c r="AI114" s="261"/>
      <c r="AJ114" s="261"/>
      <c r="AK114" s="261"/>
      <c r="AL114" s="261"/>
    </row>
    <row r="115" spans="3:38">
      <c r="C115" s="259"/>
      <c r="X115" s="260"/>
      <c r="Y115" s="260"/>
      <c r="Z115" s="260"/>
      <c r="AA115" s="261"/>
      <c r="AB115" s="262"/>
      <c r="AC115" s="262"/>
      <c r="AD115" s="262"/>
      <c r="AE115" s="262"/>
      <c r="AF115" s="262"/>
      <c r="AH115" s="261"/>
      <c r="AI115" s="261"/>
      <c r="AJ115" s="261"/>
      <c r="AK115" s="261"/>
      <c r="AL115" s="261"/>
    </row>
    <row r="116" spans="3:38">
      <c r="C116" s="259"/>
      <c r="X116" s="260"/>
      <c r="Y116" s="260"/>
      <c r="Z116" s="260"/>
      <c r="AA116" s="261"/>
      <c r="AB116" s="262"/>
      <c r="AC116" s="262"/>
      <c r="AD116" s="262"/>
      <c r="AE116" s="262"/>
      <c r="AF116" s="262"/>
      <c r="AH116" s="261"/>
      <c r="AI116" s="261"/>
      <c r="AJ116" s="261"/>
      <c r="AK116" s="261"/>
      <c r="AL116" s="261"/>
    </row>
    <row r="117" spans="3:38">
      <c r="C117" s="259"/>
      <c r="X117" s="260"/>
      <c r="Y117" s="260"/>
      <c r="Z117" s="260"/>
      <c r="AA117" s="261"/>
      <c r="AB117" s="262"/>
      <c r="AC117" s="262"/>
      <c r="AD117" s="262"/>
      <c r="AE117" s="262"/>
      <c r="AF117" s="262"/>
      <c r="AH117" s="261"/>
      <c r="AI117" s="261"/>
      <c r="AJ117" s="261"/>
      <c r="AK117" s="261"/>
      <c r="AL117" s="261"/>
    </row>
    <row r="118" spans="3:38">
      <c r="C118" s="259"/>
      <c r="X118" s="260"/>
      <c r="Y118" s="260"/>
      <c r="Z118" s="260"/>
      <c r="AA118" s="261"/>
      <c r="AB118" s="262"/>
      <c r="AC118" s="262"/>
      <c r="AD118" s="262"/>
      <c r="AE118" s="262"/>
      <c r="AF118" s="262"/>
      <c r="AH118" s="261"/>
      <c r="AI118" s="261"/>
      <c r="AJ118" s="261"/>
      <c r="AK118" s="261"/>
      <c r="AL118" s="261"/>
    </row>
    <row r="119" spans="3:38">
      <c r="C119" s="259"/>
      <c r="X119" s="260"/>
      <c r="Y119" s="260"/>
      <c r="Z119" s="260"/>
      <c r="AA119" s="261"/>
      <c r="AB119" s="262"/>
      <c r="AC119" s="262"/>
      <c r="AD119" s="262"/>
      <c r="AE119" s="262"/>
      <c r="AF119" s="262"/>
      <c r="AH119" s="261"/>
      <c r="AI119" s="261"/>
      <c r="AJ119" s="261"/>
      <c r="AK119" s="261"/>
      <c r="AL119" s="261"/>
    </row>
    <row r="120" spans="3:38">
      <c r="C120" s="259"/>
      <c r="X120" s="260"/>
      <c r="Y120" s="260"/>
      <c r="Z120" s="260"/>
      <c r="AA120" s="261"/>
      <c r="AB120" s="262"/>
      <c r="AC120" s="262"/>
      <c r="AD120" s="262"/>
      <c r="AE120" s="262"/>
      <c r="AF120" s="262"/>
      <c r="AH120" s="261"/>
      <c r="AI120" s="261"/>
      <c r="AJ120" s="261"/>
      <c r="AK120" s="261"/>
      <c r="AL120" s="261"/>
    </row>
    <row r="121" spans="3:38">
      <c r="C121" s="259"/>
      <c r="X121" s="260"/>
      <c r="Y121" s="260"/>
      <c r="Z121" s="260"/>
      <c r="AA121" s="261"/>
      <c r="AB121" s="262"/>
      <c r="AC121" s="262"/>
      <c r="AD121" s="262"/>
      <c r="AE121" s="262"/>
      <c r="AF121" s="262"/>
      <c r="AH121" s="261"/>
      <c r="AI121" s="261"/>
      <c r="AJ121" s="261"/>
      <c r="AK121" s="261"/>
      <c r="AL121" s="261"/>
    </row>
    <row r="122" spans="3:38">
      <c r="C122" s="259"/>
      <c r="X122" s="260"/>
      <c r="Y122" s="260"/>
      <c r="Z122" s="260"/>
      <c r="AA122" s="261"/>
      <c r="AB122" s="262"/>
      <c r="AC122" s="262"/>
      <c r="AD122" s="262"/>
      <c r="AE122" s="262"/>
      <c r="AF122" s="262"/>
      <c r="AH122" s="261"/>
      <c r="AI122" s="261"/>
      <c r="AJ122" s="261"/>
      <c r="AK122" s="261"/>
      <c r="AL122" s="261"/>
    </row>
    <row r="123" spans="3:38">
      <c r="C123" s="259"/>
      <c r="X123" s="260"/>
      <c r="Y123" s="260"/>
      <c r="Z123" s="260"/>
      <c r="AA123" s="261"/>
      <c r="AB123" s="262"/>
      <c r="AC123" s="262"/>
      <c r="AD123" s="262"/>
      <c r="AE123" s="262"/>
      <c r="AF123" s="262"/>
      <c r="AH123" s="261"/>
      <c r="AI123" s="261"/>
      <c r="AJ123" s="261"/>
      <c r="AK123" s="261"/>
      <c r="AL123" s="261"/>
    </row>
    <row r="124" spans="3:38">
      <c r="C124" s="259"/>
      <c r="X124" s="260"/>
      <c r="Y124" s="260"/>
      <c r="Z124" s="260"/>
      <c r="AA124" s="261"/>
      <c r="AB124" s="262"/>
      <c r="AC124" s="262"/>
      <c r="AD124" s="262"/>
      <c r="AE124" s="262"/>
      <c r="AF124" s="262"/>
      <c r="AH124" s="261"/>
      <c r="AI124" s="261"/>
      <c r="AJ124" s="261"/>
      <c r="AK124" s="261"/>
      <c r="AL124" s="261"/>
    </row>
    <row r="125" spans="3:38">
      <c r="C125" s="259"/>
      <c r="X125" s="260"/>
      <c r="Y125" s="260"/>
      <c r="Z125" s="260"/>
      <c r="AA125" s="261"/>
      <c r="AB125" s="262"/>
      <c r="AC125" s="262"/>
      <c r="AD125" s="262"/>
      <c r="AE125" s="262"/>
      <c r="AF125" s="262"/>
      <c r="AH125" s="261"/>
      <c r="AI125" s="261"/>
      <c r="AJ125" s="261"/>
      <c r="AK125" s="261"/>
      <c r="AL125" s="261"/>
    </row>
    <row r="126" spans="3:38">
      <c r="C126" s="259"/>
      <c r="X126" s="260"/>
      <c r="Y126" s="260"/>
      <c r="Z126" s="260"/>
      <c r="AA126" s="261"/>
      <c r="AB126" s="262"/>
      <c r="AC126" s="262"/>
      <c r="AD126" s="262"/>
      <c r="AE126" s="262"/>
      <c r="AF126" s="262"/>
      <c r="AH126" s="261"/>
      <c r="AI126" s="261"/>
      <c r="AJ126" s="261"/>
      <c r="AK126" s="261"/>
      <c r="AL126" s="261"/>
    </row>
    <row r="127" spans="3:38">
      <c r="C127" s="259"/>
      <c r="X127" s="260"/>
      <c r="Y127" s="260"/>
      <c r="Z127" s="260"/>
      <c r="AA127" s="261"/>
      <c r="AB127" s="262"/>
      <c r="AC127" s="262"/>
      <c r="AD127" s="262"/>
      <c r="AE127" s="262"/>
      <c r="AF127" s="262"/>
      <c r="AH127" s="261"/>
      <c r="AI127" s="261"/>
      <c r="AJ127" s="261"/>
      <c r="AK127" s="261"/>
      <c r="AL127" s="261"/>
    </row>
    <row r="128" spans="3:38">
      <c r="C128" s="259"/>
      <c r="X128" s="260"/>
      <c r="Y128" s="260"/>
      <c r="Z128" s="260"/>
      <c r="AA128" s="261"/>
      <c r="AB128" s="262"/>
      <c r="AC128" s="262"/>
      <c r="AD128" s="262"/>
      <c r="AE128" s="262"/>
      <c r="AF128" s="262"/>
      <c r="AH128" s="261"/>
      <c r="AI128" s="261"/>
      <c r="AJ128" s="261"/>
      <c r="AK128" s="261"/>
      <c r="AL128" s="261"/>
    </row>
    <row r="129" spans="3:38">
      <c r="C129" s="259"/>
      <c r="X129" s="260"/>
      <c r="Y129" s="260"/>
      <c r="Z129" s="260"/>
      <c r="AA129" s="261"/>
      <c r="AB129" s="262"/>
      <c r="AC129" s="262"/>
      <c r="AD129" s="262"/>
      <c r="AE129" s="262"/>
      <c r="AF129" s="262"/>
      <c r="AH129" s="261"/>
      <c r="AI129" s="261"/>
      <c r="AJ129" s="261"/>
      <c r="AK129" s="261"/>
      <c r="AL129" s="261"/>
    </row>
    <row r="130" spans="3:38">
      <c r="C130" s="259"/>
      <c r="X130" s="260"/>
      <c r="Y130" s="260"/>
      <c r="Z130" s="260"/>
      <c r="AA130" s="261"/>
      <c r="AB130" s="262"/>
      <c r="AC130" s="262"/>
      <c r="AD130" s="262"/>
      <c r="AE130" s="262"/>
      <c r="AF130" s="262"/>
      <c r="AH130" s="261"/>
      <c r="AI130" s="261"/>
      <c r="AJ130" s="261"/>
      <c r="AK130" s="261"/>
      <c r="AL130" s="261"/>
    </row>
    <row r="131" spans="3:38">
      <c r="C131" s="259"/>
      <c r="X131" s="260"/>
      <c r="Y131" s="260"/>
      <c r="Z131" s="260"/>
      <c r="AA131" s="261"/>
      <c r="AB131" s="262"/>
      <c r="AC131" s="262"/>
      <c r="AD131" s="262"/>
      <c r="AE131" s="262"/>
      <c r="AF131" s="262"/>
      <c r="AH131" s="261"/>
      <c r="AI131" s="261"/>
      <c r="AJ131" s="261"/>
      <c r="AK131" s="261"/>
      <c r="AL131" s="261"/>
    </row>
    <row r="132" spans="3:38">
      <c r="C132" s="259"/>
      <c r="X132" s="260"/>
      <c r="Y132" s="260"/>
      <c r="Z132" s="260"/>
      <c r="AA132" s="261"/>
      <c r="AB132" s="262"/>
      <c r="AC132" s="262"/>
      <c r="AD132" s="262"/>
      <c r="AE132" s="262"/>
      <c r="AF132" s="262"/>
      <c r="AH132" s="261"/>
      <c r="AI132" s="261"/>
      <c r="AJ132" s="261"/>
      <c r="AK132" s="261"/>
      <c r="AL132" s="261"/>
    </row>
    <row r="133" spans="3:38">
      <c r="C133" s="259"/>
      <c r="X133" s="260"/>
      <c r="Y133" s="260"/>
      <c r="Z133" s="260"/>
      <c r="AA133" s="261"/>
      <c r="AB133" s="262"/>
      <c r="AC133" s="262"/>
      <c r="AD133" s="262"/>
      <c r="AE133" s="262"/>
      <c r="AF133" s="262"/>
      <c r="AH133" s="261"/>
      <c r="AI133" s="261"/>
      <c r="AJ133" s="261"/>
      <c r="AK133" s="261"/>
      <c r="AL133" s="261"/>
    </row>
    <row r="134" spans="3:38">
      <c r="C134" s="259"/>
      <c r="X134" s="260"/>
      <c r="Y134" s="260"/>
      <c r="Z134" s="260"/>
      <c r="AA134" s="261"/>
      <c r="AB134" s="262"/>
      <c r="AC134" s="262"/>
      <c r="AD134" s="262"/>
      <c r="AE134" s="262"/>
      <c r="AF134" s="262"/>
      <c r="AH134" s="261"/>
      <c r="AI134" s="261"/>
      <c r="AJ134" s="261"/>
      <c r="AK134" s="261"/>
      <c r="AL134" s="261"/>
    </row>
    <row r="135" spans="3:38">
      <c r="C135" s="259"/>
      <c r="X135" s="260"/>
      <c r="Y135" s="260"/>
      <c r="Z135" s="260"/>
      <c r="AA135" s="261"/>
      <c r="AB135" s="262"/>
      <c r="AC135" s="262"/>
      <c r="AD135" s="262"/>
      <c r="AE135" s="262"/>
      <c r="AF135" s="262"/>
      <c r="AH135" s="261"/>
      <c r="AI135" s="261"/>
      <c r="AJ135" s="261"/>
      <c r="AK135" s="261"/>
      <c r="AL135" s="261"/>
    </row>
    <row r="136" spans="3:38">
      <c r="C136" s="259"/>
      <c r="X136" s="260"/>
      <c r="Y136" s="260"/>
      <c r="Z136" s="260"/>
      <c r="AA136" s="261"/>
      <c r="AB136" s="262"/>
      <c r="AC136" s="262"/>
      <c r="AD136" s="262"/>
      <c r="AE136" s="262"/>
      <c r="AF136" s="262"/>
      <c r="AH136" s="261"/>
      <c r="AI136" s="261"/>
      <c r="AJ136" s="261"/>
      <c r="AK136" s="261"/>
      <c r="AL136" s="261"/>
    </row>
    <row r="137" spans="3:38">
      <c r="C137" s="259"/>
      <c r="X137" s="260"/>
      <c r="Y137" s="260"/>
      <c r="Z137" s="260"/>
      <c r="AA137" s="261"/>
      <c r="AB137" s="262"/>
      <c r="AC137" s="262"/>
      <c r="AD137" s="262"/>
      <c r="AE137" s="262"/>
      <c r="AF137" s="262"/>
      <c r="AH137" s="261"/>
      <c r="AI137" s="261"/>
      <c r="AJ137" s="261"/>
      <c r="AK137" s="261"/>
      <c r="AL137" s="261"/>
    </row>
    <row r="138" spans="3:38">
      <c r="C138" s="259"/>
      <c r="X138" s="260"/>
      <c r="Y138" s="260"/>
      <c r="Z138" s="260"/>
      <c r="AA138" s="261"/>
      <c r="AB138" s="262"/>
      <c r="AC138" s="262"/>
      <c r="AD138" s="262"/>
      <c r="AE138" s="262"/>
      <c r="AF138" s="262"/>
      <c r="AH138" s="261"/>
      <c r="AI138" s="261"/>
      <c r="AJ138" s="261"/>
      <c r="AK138" s="261"/>
      <c r="AL138" s="261"/>
    </row>
    <row r="139" spans="3:38">
      <c r="C139" s="259"/>
      <c r="X139" s="260"/>
      <c r="Y139" s="260"/>
      <c r="Z139" s="260"/>
      <c r="AA139" s="261"/>
      <c r="AB139" s="262"/>
      <c r="AC139" s="262"/>
      <c r="AD139" s="262"/>
      <c r="AE139" s="262"/>
      <c r="AF139" s="262"/>
      <c r="AH139" s="261"/>
      <c r="AI139" s="261"/>
      <c r="AJ139" s="261"/>
      <c r="AK139" s="261"/>
      <c r="AL139" s="261"/>
    </row>
    <row r="140" spans="3:38">
      <c r="C140" s="259"/>
      <c r="X140" s="260"/>
      <c r="Y140" s="260"/>
      <c r="Z140" s="260"/>
      <c r="AA140" s="261"/>
      <c r="AB140" s="262"/>
      <c r="AC140" s="262"/>
      <c r="AD140" s="262"/>
      <c r="AE140" s="262"/>
      <c r="AF140" s="262"/>
      <c r="AH140" s="261"/>
      <c r="AI140" s="261"/>
      <c r="AJ140" s="261"/>
      <c r="AK140" s="261"/>
      <c r="AL140" s="261"/>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zoomScaleNormal="100" zoomScalePageLayoutView="90" workbookViewId="0">
      <selection activeCell="V1" sqref="V1:W1048576"/>
    </sheetView>
  </sheetViews>
  <sheetFormatPr baseColWidth="10" defaultRowHeight="16"/>
  <cols>
    <col min="1" max="1" width="12.1640625" style="257" customWidth="1"/>
    <col min="2" max="2" width="39.6640625" style="257" customWidth="1"/>
    <col min="3" max="3" width="8.33203125" style="258" customWidth="1"/>
    <col min="4" max="4" width="11.6640625" style="257" customWidth="1"/>
    <col min="5" max="8" width="16.83203125" style="257" customWidth="1"/>
    <col min="9" max="18" width="6.33203125" style="257" customWidth="1"/>
    <col min="19" max="19" width="67.33203125" style="257" customWidth="1"/>
    <col min="20" max="21" width="11.1640625" style="257" customWidth="1"/>
    <col min="22" max="23" width="3.33203125" style="257" customWidth="1"/>
    <col min="24" max="24" width="255.6640625" style="257" customWidth="1"/>
    <col min="25" max="28" width="3.1640625" style="257" customWidth="1"/>
    <col min="29" max="32" width="5.6640625" style="257" customWidth="1"/>
    <col min="33" max="33" width="10.1640625" style="257" customWidth="1"/>
    <col min="34" max="34" width="93.1640625" style="257" customWidth="1"/>
    <col min="35" max="35" width="31.5" style="257" customWidth="1"/>
    <col min="36" max="36" width="23.83203125" style="257" customWidth="1"/>
    <col min="37" max="37" width="18.33203125" style="257" customWidth="1"/>
    <col min="38" max="38" width="44.6640625" style="257" customWidth="1"/>
    <col min="39" max="39" width="17.83203125" style="257" bestFit="1" customWidth="1"/>
    <col min="40" max="16384" width="10.83203125" style="257"/>
  </cols>
  <sheetData>
    <row r="1" spans="1:39" s="251" customFormat="1" ht="136">
      <c r="B1" s="251" t="s">
        <v>168</v>
      </c>
      <c r="C1" s="252" t="s">
        <v>169</v>
      </c>
      <c r="D1" s="251" t="s">
        <v>170</v>
      </c>
      <c r="E1" s="251" t="s">
        <v>171</v>
      </c>
      <c r="F1" s="251" t="s">
        <v>172</v>
      </c>
      <c r="G1" s="251" t="s">
        <v>218</v>
      </c>
      <c r="H1" s="251" t="s">
        <v>173</v>
      </c>
      <c r="I1" s="251" t="s">
        <v>174</v>
      </c>
      <c r="J1" s="251" t="s">
        <v>175</v>
      </c>
      <c r="K1" s="251" t="s">
        <v>176</v>
      </c>
      <c r="L1" s="251" t="s">
        <v>177</v>
      </c>
      <c r="M1" s="251" t="s">
        <v>178</v>
      </c>
      <c r="N1" s="251" t="s">
        <v>179</v>
      </c>
      <c r="O1" s="251" t="s">
        <v>180</v>
      </c>
      <c r="P1" s="251" t="s">
        <v>181</v>
      </c>
      <c r="Q1" s="251" t="s">
        <v>182</v>
      </c>
      <c r="R1" s="251" t="s">
        <v>183</v>
      </c>
      <c r="S1" s="251" t="s">
        <v>184</v>
      </c>
      <c r="T1" s="251" t="s">
        <v>185</v>
      </c>
      <c r="U1" s="251" t="s">
        <v>353</v>
      </c>
      <c r="V1" s="251" t="s">
        <v>354</v>
      </c>
      <c r="W1" s="251" t="s">
        <v>355</v>
      </c>
      <c r="X1" s="251" t="s">
        <v>287</v>
      </c>
      <c r="AC1" s="253"/>
      <c r="AD1" s="253"/>
      <c r="AE1" s="253"/>
      <c r="AF1" s="253"/>
      <c r="AG1" s="253" t="s">
        <v>62</v>
      </c>
      <c r="AH1" s="253" t="s">
        <v>186</v>
      </c>
      <c r="AI1" s="253" t="s">
        <v>187</v>
      </c>
      <c r="AJ1" s="251" t="s">
        <v>188</v>
      </c>
      <c r="AK1" s="251" t="s">
        <v>189</v>
      </c>
      <c r="AL1" s="251" t="s">
        <v>190</v>
      </c>
      <c r="AM1" s="251" t="s">
        <v>191</v>
      </c>
    </row>
    <row r="2" spans="1:39" s="254" customFormat="1" ht="79" customHeight="1">
      <c r="B2" s="254" t="s">
        <v>216</v>
      </c>
      <c r="C2" s="255" t="s">
        <v>246</v>
      </c>
      <c r="D2" s="254" t="s">
        <v>345</v>
      </c>
      <c r="E2" s="254" t="s">
        <v>217</v>
      </c>
      <c r="AB2" s="256"/>
      <c r="AH2" s="257"/>
    </row>
    <row r="3" spans="1:39">
      <c r="X3" s="257" t="str">
        <f>IF(B3&lt;&gt;"",
IF(D3&lt;&gt;"md","&lt;a href=    "&amp;CHAR(34)&amp;"#/"&amp;AJ3&amp;AH3&amp;AI3&amp;""""&amp;"    "&amp;AK3&amp;AG3&amp;AL3&amp;A3&amp;". "&amp;B3&amp;AM3,
CHAR(10)&amp;B3),
"")</f>
        <v/>
      </c>
    </row>
    <row r="4" spans="1:39">
      <c r="C4" s="259"/>
      <c r="E4" s="263"/>
      <c r="X4" s="257" t="str">
        <f>IF(B4&lt;&gt;"",
IF(D4&lt;&gt;"md","&lt;a href=    "&amp;CHAR(34)&amp;"#/"&amp;AJ4&amp;AH4&amp;AI4&amp;""""&amp;"    "&amp;AK4&amp;AG4&amp;AL4&amp;A4&amp;". "&amp;B4&amp;AM4,
CHAR(10)&amp;B4),
"")</f>
        <v/>
      </c>
    </row>
    <row r="5" spans="1:39">
      <c r="B5" s="257" t="s">
        <v>350</v>
      </c>
      <c r="C5" s="259"/>
      <c r="D5" s="257" t="s">
        <v>196</v>
      </c>
      <c r="K5" s="257" t="s">
        <v>349</v>
      </c>
      <c r="T5" s="257">
        <f>scriv!AL2</f>
        <v>0</v>
      </c>
      <c r="U5" s="257">
        <f>scriv!AL2</f>
        <v>0</v>
      </c>
      <c r="X5" s="257" t="str">
        <f t="shared" ref="X5:X36" si="0">IF(B5&lt;&gt;"",
IF(D5&lt;&gt;"md","&lt;a href=    "&amp;CHAR(34)&amp;"#/"&amp;AJ5&amp;AH5&amp;AI5&amp;""""&amp;"    "&amp;AK5&amp;AG5&amp;AL5&amp;A5&amp;". "&amp;B5&amp;AM5,
B5),
"")</f>
        <v>###Introduction</v>
      </c>
      <c r="Y5" s="260"/>
      <c r="Z5" s="260"/>
      <c r="AA5" s="260"/>
      <c r="AB5" s="261"/>
      <c r="AC5" s="262"/>
      <c r="AD5" s="262"/>
      <c r="AE5" s="262"/>
      <c r="AF5" s="262"/>
      <c r="AG5" s="262" t="s">
        <v>192</v>
      </c>
      <c r="AH5" s="257"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&amp;gotoz=0&amp;unoInfo=0</v>
      </c>
      <c r="AI5" s="261" t="str">
        <f t="shared" ref="AI5:AI10" si="1">IF(G5=1,"&amp;gotoz="&amp;E10,"")&amp;
IF(AC5&lt;&gt;"","&amp;panx="&amp;AC5,"")&amp;
IF(AD5&lt;&gt;"","&amp;pany="&amp;AD5,"")&amp;
IF(AE5&lt;&gt;"","&amp;zoom="&amp;AE5,"")</f>
        <v/>
      </c>
      <c r="AJ5" s="261" t="s">
        <v>197</v>
      </c>
      <c r="AK5" s="261" t="s">
        <v>193</v>
      </c>
      <c r="AL5" s="261" t="s">
        <v>194</v>
      </c>
      <c r="AM5" s="261" t="s">
        <v>195</v>
      </c>
    </row>
    <row r="6" spans="1:39" ht="18" customHeight="1">
      <c r="A6" s="257">
        <v>1</v>
      </c>
      <c r="B6" s="257" t="str">
        <f>scriv!D3</f>
        <v>Map</v>
      </c>
      <c r="C6" s="259"/>
      <c r="D6" s="272" t="s">
        <v>351</v>
      </c>
      <c r="S6" s="257" t="s">
        <v>352</v>
      </c>
      <c r="T6" s="257" t="str">
        <f>scriv!AL3</f>
        <v>Map</v>
      </c>
      <c r="U6" s="257" t="str">
        <f>scriv!AL3</f>
        <v>Map</v>
      </c>
      <c r="X6" s="257" t="str">
        <f t="shared" si="0"/>
        <v>&lt;a href=    "#/?open=Map&amp;wpane=180&amp;epane=320&amp;panx=2600.0&amp;pany=1600.0&amp;zoom=1.0&amp;gotoz=Map&amp;unoInfo=Map"    class="slide"&gt;  &lt;span style="color:black; font-size:10px"&gt;1. Map&lt;/span&gt; &lt;/a&gt;     &lt;br&gt;</v>
      </c>
      <c r="Y6" s="260"/>
      <c r="Z6" s="260"/>
      <c r="AA6" s="260"/>
      <c r="AB6" s="261"/>
      <c r="AC6" s="262"/>
      <c r="AD6" s="262"/>
      <c r="AE6" s="262"/>
      <c r="AF6" s="262"/>
      <c r="AG6" s="262" t="s">
        <v>192</v>
      </c>
      <c r="AH6" s="257"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open=Map&amp;wpane=180&amp;epane=320&amp;panx=2600.0&amp;pany=1600.0&amp;zoom=1.0&amp;gotoz=Map&amp;unoInfo=Map</v>
      </c>
      <c r="AI6" s="261" t="str">
        <f t="shared" si="1"/>
        <v/>
      </c>
      <c r="AJ6" s="261" t="s">
        <v>197</v>
      </c>
      <c r="AK6" s="261" t="s">
        <v>193</v>
      </c>
      <c r="AL6" s="261" t="s">
        <v>194</v>
      </c>
      <c r="AM6" s="261" t="s">
        <v>195</v>
      </c>
    </row>
    <row r="7" spans="1:39" ht="18" customHeight="1">
      <c r="A7" s="257">
        <f>A6+1</f>
        <v>2</v>
      </c>
      <c r="B7" s="257" t="str">
        <f>scriv!D4</f>
        <v>Annotations</v>
      </c>
      <c r="C7" s="259" t="s">
        <v>288</v>
      </c>
      <c r="D7" s="272" t="s">
        <v>351</v>
      </c>
      <c r="E7" s="257" t="s">
        <v>358</v>
      </c>
      <c r="H7" s="263"/>
      <c r="T7" s="257" t="str">
        <f>scriv!AL4</f>
        <v>Annotations</v>
      </c>
      <c r="U7" s="257" t="str">
        <f>scriv!AL4</f>
        <v>Annotations</v>
      </c>
      <c r="X7" s="257" t="str">
        <f t="shared" si="0"/>
        <v>&lt;a href=    "#/?+++&amp;open=Map&amp;open=Pupose&amp;gotoz=Annotations&amp;unoInfo=Annotations"    class="slide"&gt;  &lt;span style="color:black; font-size:10px"&gt;2. Annotations&lt;/span&gt; &lt;/a&gt;     &lt;br&gt;</v>
      </c>
      <c r="Y7" s="260"/>
      <c r="Z7" s="260"/>
      <c r="AA7" s="260"/>
      <c r="AB7" s="261"/>
      <c r="AC7" s="262"/>
      <c r="AD7" s="262"/>
      <c r="AE7" s="262"/>
      <c r="AF7" s="262"/>
      <c r="AG7" s="262" t="s">
        <v>192</v>
      </c>
      <c r="AH7" s="257" t="str">
        <f t="shared" ref="AH7:AH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+++&amp;open=Map&amp;open=Pupose&amp;gotoz=Annotations&amp;unoInfo=Annotations</v>
      </c>
      <c r="AI7" s="261" t="str">
        <f t="shared" si="1"/>
        <v/>
      </c>
      <c r="AJ7" s="261" t="s">
        <v>197</v>
      </c>
      <c r="AK7" s="261" t="s">
        <v>193</v>
      </c>
      <c r="AL7" s="261" t="s">
        <v>194</v>
      </c>
      <c r="AM7" s="261" t="s">
        <v>195</v>
      </c>
    </row>
    <row r="8" spans="1:39" ht="18" customHeight="1">
      <c r="A8" s="257">
        <f t="shared" ref="A8:A71" si="3">A7+1</f>
        <v>3</v>
      </c>
      <c r="B8" s="257" t="str">
        <f>scriv!D5</f>
        <v>Annotation01</v>
      </c>
      <c r="C8" s="259" t="s">
        <v>288</v>
      </c>
      <c r="D8" s="272" t="s">
        <v>351</v>
      </c>
      <c r="T8" s="257" t="str">
        <f>scriv!AL5</f>
        <v>Annotation01</v>
      </c>
      <c r="U8" s="257" t="str">
        <f>scriv!AL5</f>
        <v>Annotation01</v>
      </c>
      <c r="X8" s="257" t="str">
        <f t="shared" si="0"/>
        <v>&lt;a href=    "#/?+++&amp;open=Map&amp;gotoz=Annotation01&amp;unoInfo=Annotation01"    class="slide"&gt;  &lt;span style="color:black; font-size:10px"&gt;3. Annotation01&lt;/span&gt; &lt;/a&gt;     &lt;br&gt;</v>
      </c>
      <c r="Y8" s="260"/>
      <c r="Z8" s="260"/>
      <c r="AA8" s="260"/>
      <c r="AB8" s="261"/>
      <c r="AC8" s="262"/>
      <c r="AD8" s="262"/>
      <c r="AE8" s="262"/>
      <c r="AF8" s="262"/>
      <c r="AG8" s="262" t="s">
        <v>192</v>
      </c>
      <c r="AH8" s="257" t="str">
        <f t="shared" si="2"/>
        <v>+++&amp;open=Map&amp;gotoz=Annotation01&amp;unoInfo=Annotation01</v>
      </c>
      <c r="AI8" s="261" t="str">
        <f t="shared" si="1"/>
        <v/>
      </c>
      <c r="AJ8" s="261" t="s">
        <v>197</v>
      </c>
      <c r="AK8" s="261" t="s">
        <v>193</v>
      </c>
      <c r="AL8" s="261" t="s">
        <v>194</v>
      </c>
      <c r="AM8" s="261" t="s">
        <v>195</v>
      </c>
    </row>
    <row r="9" spans="1:39" ht="18" customHeight="1">
      <c r="A9" s="257">
        <f t="shared" si="3"/>
        <v>4</v>
      </c>
      <c r="B9" s="257" t="str">
        <f>scriv!D6</f>
        <v>Annotation02</v>
      </c>
      <c r="C9" s="259" t="s">
        <v>288</v>
      </c>
      <c r="D9" s="272" t="s">
        <v>351</v>
      </c>
      <c r="F9" s="263"/>
      <c r="T9" s="257" t="str">
        <f>scriv!AL6</f>
        <v>Annotation02</v>
      </c>
      <c r="U9" s="257" t="str">
        <f>scriv!AL6</f>
        <v>Annotation02</v>
      </c>
      <c r="X9" s="257" t="str">
        <f t="shared" si="0"/>
        <v>&lt;a href=    "#/?+++&amp;open=Map&amp;gotoz=Annotation02&amp;unoInfo=Annotation02"    class="slide"&gt;  &lt;span style="color:black; font-size:10px"&gt;4. Annotation02&lt;/span&gt; &lt;/a&gt;     &lt;br&gt;</v>
      </c>
      <c r="Y9" s="260"/>
      <c r="Z9" s="260"/>
      <c r="AA9" s="260"/>
      <c r="AB9" s="261"/>
      <c r="AC9" s="262"/>
      <c r="AD9" s="262"/>
      <c r="AE9" s="262"/>
      <c r="AF9" s="262"/>
      <c r="AG9" s="262" t="s">
        <v>192</v>
      </c>
      <c r="AH9" s="257" t="str">
        <f t="shared" si="2"/>
        <v>+++&amp;open=Map&amp;gotoz=Annotation02&amp;unoInfo=Annotation02</v>
      </c>
      <c r="AI9" s="261" t="str">
        <f t="shared" si="1"/>
        <v/>
      </c>
      <c r="AJ9" s="261" t="s">
        <v>197</v>
      </c>
      <c r="AK9" s="261" t="s">
        <v>193</v>
      </c>
      <c r="AL9" s="261" t="s">
        <v>194</v>
      </c>
      <c r="AM9" s="261" t="s">
        <v>195</v>
      </c>
    </row>
    <row r="10" spans="1:39" ht="18" customHeight="1">
      <c r="A10" s="257">
        <f t="shared" si="3"/>
        <v>5</v>
      </c>
      <c r="B10" s="257" t="str">
        <f>scriv!D7</f>
        <v>Annotation03</v>
      </c>
      <c r="C10" s="259" t="s">
        <v>288</v>
      </c>
      <c r="D10" s="272" t="s">
        <v>351</v>
      </c>
      <c r="F10" s="263"/>
      <c r="T10" s="257" t="str">
        <f>scriv!AL7</f>
        <v>Annotation03</v>
      </c>
      <c r="U10" s="257" t="str">
        <f>scriv!AL7</f>
        <v>Annotation03</v>
      </c>
      <c r="X10" s="257" t="str">
        <f t="shared" si="0"/>
        <v>&lt;a href=    "#/?+++&amp;open=Map&amp;gotoz=Annotation03&amp;unoInfo=Annotation03"    class="slide"&gt;  &lt;span style="color:black; font-size:10px"&gt;5. Annotation03&lt;/span&gt; &lt;/a&gt;     &lt;br&gt;</v>
      </c>
      <c r="Y10" s="260"/>
      <c r="Z10" s="260"/>
      <c r="AA10" s="260"/>
      <c r="AB10" s="261"/>
      <c r="AC10" s="262"/>
      <c r="AD10" s="262"/>
      <c r="AE10" s="262"/>
      <c r="AF10" s="262"/>
      <c r="AG10" s="262" t="s">
        <v>192</v>
      </c>
      <c r="AH10" s="257" t="str">
        <f t="shared" si="2"/>
        <v>+++&amp;open=Map&amp;gotoz=Annotation03&amp;unoInfo=Annotation03</v>
      </c>
      <c r="AI10" s="261" t="str">
        <f t="shared" si="1"/>
        <v/>
      </c>
      <c r="AJ10" s="261" t="s">
        <v>197</v>
      </c>
      <c r="AK10" s="261" t="s">
        <v>193</v>
      </c>
      <c r="AL10" s="261" t="s">
        <v>194</v>
      </c>
      <c r="AM10" s="261" t="s">
        <v>195</v>
      </c>
    </row>
    <row r="11" spans="1:39" ht="18" customHeight="1">
      <c r="A11" s="257">
        <f t="shared" si="3"/>
        <v>6</v>
      </c>
      <c r="B11" s="257" t="str">
        <f>scriv!D8</f>
        <v>Annotation04</v>
      </c>
      <c r="C11" s="259" t="s">
        <v>288</v>
      </c>
      <c r="D11" s="272" t="s">
        <v>351</v>
      </c>
      <c r="F11" s="263"/>
      <c r="T11" s="257" t="str">
        <f>scriv!AL8</f>
        <v>Annotation04</v>
      </c>
      <c r="U11" s="257" t="str">
        <f>scriv!AL8</f>
        <v>Annotation04</v>
      </c>
      <c r="X11" s="257" t="str">
        <f t="shared" si="0"/>
        <v>&lt;a href=    "#/?+++&amp;open=Map&amp;gotoz=Annotation04&amp;unoInfo=Annotation04"    class="slide"&gt;  &lt;span style="color:black; font-size:10px"&gt;6. Annotation04&lt;/span&gt; &lt;/a&gt;     &lt;br&gt;</v>
      </c>
      <c r="Y11" s="260"/>
      <c r="Z11" s="260"/>
      <c r="AA11" s="260"/>
      <c r="AB11" s="261"/>
      <c r="AC11" s="262"/>
      <c r="AD11" s="262"/>
      <c r="AE11" s="262"/>
      <c r="AF11" s="262"/>
      <c r="AG11" s="262" t="s">
        <v>192</v>
      </c>
      <c r="AH11" s="257" t="str">
        <f t="shared" si="2"/>
        <v>+++&amp;open=Map&amp;gotoz=Annotation04&amp;unoInfo=Annotation04</v>
      </c>
      <c r="AI11" s="261" t="str">
        <f>IF(G11=1,"&amp;gotoz="&amp;D15,"")&amp;
IF(AC11&lt;&gt;"","&amp;panx="&amp;AC11,"")&amp;
IF(AD11&lt;&gt;"","&amp;pany="&amp;AD11,"")&amp;
IF(AE11&lt;&gt;"","&amp;zoom="&amp;AE11,"")</f>
        <v/>
      </c>
      <c r="AJ11" s="261" t="s">
        <v>197</v>
      </c>
      <c r="AK11" s="261" t="s">
        <v>193</v>
      </c>
      <c r="AL11" s="261" t="s">
        <v>194</v>
      </c>
      <c r="AM11" s="261" t="s">
        <v>195</v>
      </c>
    </row>
    <row r="12" spans="1:39" ht="18" customHeight="1">
      <c r="A12" s="257">
        <f t="shared" si="3"/>
        <v>7</v>
      </c>
      <c r="B12" s="257" t="str">
        <f>scriv!D9</f>
        <v>Annotation05</v>
      </c>
      <c r="C12" s="259" t="s">
        <v>288</v>
      </c>
      <c r="D12" s="272" t="s">
        <v>351</v>
      </c>
      <c r="F12" s="263"/>
      <c r="T12" s="257" t="str">
        <f>scriv!AL9</f>
        <v>Annotation05</v>
      </c>
      <c r="U12" s="257" t="str">
        <f>scriv!AL9</f>
        <v>Annotation05</v>
      </c>
      <c r="X12" s="257" t="str">
        <f t="shared" si="0"/>
        <v>&lt;a href=    "#/?+++&amp;open=Map&amp;gotoz=Annotation05&amp;unoInfo=Annotation05"    class="slide"&gt;  &lt;span style="color:black; font-size:10px"&gt;7. Annotation05&lt;/span&gt; &lt;/a&gt;     &lt;br&gt;</v>
      </c>
      <c r="Y12" s="260"/>
      <c r="Z12" s="260"/>
      <c r="AA12" s="260"/>
      <c r="AB12" s="261"/>
      <c r="AC12" s="262"/>
      <c r="AD12" s="262"/>
      <c r="AE12" s="262"/>
      <c r="AF12" s="262"/>
      <c r="AG12" s="262" t="s">
        <v>192</v>
      </c>
      <c r="AH12" s="257" t="str">
        <f t="shared" si="2"/>
        <v>+++&amp;open=Map&amp;gotoz=Annotation05&amp;unoInfo=Annotation05</v>
      </c>
      <c r="AI12" s="261" t="str">
        <f t="shared" ref="AI12:AI43" si="4">IF(G12=1,"&amp;gotoz="&amp;E17,"")&amp;
IF(AC12&lt;&gt;"","&amp;panx="&amp;AC12,"")&amp;
IF(AD12&lt;&gt;"","&amp;pany="&amp;AD12,"")&amp;
IF(AE12&lt;&gt;"","&amp;zoom="&amp;AE12,"")</f>
        <v/>
      </c>
      <c r="AJ12" s="261" t="s">
        <v>197</v>
      </c>
      <c r="AK12" s="261" t="s">
        <v>193</v>
      </c>
      <c r="AL12" s="261" t="s">
        <v>194</v>
      </c>
      <c r="AM12" s="261" t="s">
        <v>195</v>
      </c>
    </row>
    <row r="13" spans="1:39" ht="18" customHeight="1">
      <c r="A13" s="257">
        <f t="shared" si="3"/>
        <v>8</v>
      </c>
      <c r="B13" s="257" t="str">
        <f>scriv!D10</f>
        <v>Story</v>
      </c>
      <c r="C13" s="259" t="s">
        <v>288</v>
      </c>
      <c r="D13" s="272" t="s">
        <v>351</v>
      </c>
      <c r="F13" s="263"/>
      <c r="T13" s="257" t="str">
        <f>scriv!AL10</f>
        <v>Story</v>
      </c>
      <c r="U13" s="257" t="str">
        <f>scriv!AL10</f>
        <v>Story</v>
      </c>
      <c r="X13" s="257" t="str">
        <f t="shared" si="0"/>
        <v>&lt;a href=    "#/?+++&amp;open=Map&amp;gotoz=Story&amp;unoInfo=Story"    class="slide"&gt;  &lt;span style="color:black; font-size:10px"&gt;8. Story&lt;/span&gt; &lt;/a&gt;     &lt;br&gt;</v>
      </c>
      <c r="Y13" s="260"/>
      <c r="Z13" s="260"/>
      <c r="AA13" s="260"/>
      <c r="AB13" s="261"/>
      <c r="AC13" s="262"/>
      <c r="AD13" s="262"/>
      <c r="AE13" s="262"/>
      <c r="AF13" s="262"/>
      <c r="AG13" s="262" t="s">
        <v>192</v>
      </c>
      <c r="AH13" s="257" t="str">
        <f t="shared" si="2"/>
        <v>+++&amp;open=Map&amp;gotoz=Story&amp;unoInfo=Story</v>
      </c>
      <c r="AI13" s="261" t="str">
        <f t="shared" si="4"/>
        <v/>
      </c>
      <c r="AJ13" s="261" t="s">
        <v>197</v>
      </c>
      <c r="AK13" s="261" t="s">
        <v>193</v>
      </c>
      <c r="AL13" s="261" t="s">
        <v>194</v>
      </c>
      <c r="AM13" s="261" t="s">
        <v>195</v>
      </c>
    </row>
    <row r="14" spans="1:39" ht="18" customHeight="1">
      <c r="A14" s="257">
        <f t="shared" si="3"/>
        <v>9</v>
      </c>
      <c r="B14" s="257" t="str">
        <f>scriv!D11</f>
        <v>On / Off / Open / Close</v>
      </c>
      <c r="C14" s="259" t="s">
        <v>288</v>
      </c>
      <c r="D14" s="272" t="s">
        <v>351</v>
      </c>
      <c r="F14" s="263"/>
      <c r="T14" s="257" t="str">
        <f>scriv!AL11</f>
        <v>OnOffOpenClose</v>
      </c>
      <c r="U14" s="257" t="str">
        <f>scriv!AL11</f>
        <v>OnOffOpenClose</v>
      </c>
      <c r="X14" s="257" t="str">
        <f t="shared" si="0"/>
        <v>&lt;a href=    "#/?+++&amp;open=Map&amp;gotoz=OnOffOpenClose&amp;unoInfo=OnOffOpenClose"    class="slide"&gt;  &lt;span style="color:black; font-size:10px"&gt;9. On / Off / Open / Close&lt;/span&gt; &lt;/a&gt;     &lt;br&gt;</v>
      </c>
      <c r="Y14" s="260"/>
      <c r="Z14" s="260"/>
      <c r="AA14" s="260"/>
      <c r="AB14" s="261"/>
      <c r="AC14" s="262"/>
      <c r="AD14" s="262"/>
      <c r="AE14" s="262"/>
      <c r="AF14" s="262"/>
      <c r="AG14" s="262" t="s">
        <v>192</v>
      </c>
      <c r="AH14" s="257" t="str">
        <f t="shared" si="2"/>
        <v>+++&amp;open=Map&amp;gotoz=OnOffOpenClose&amp;unoInfo=OnOffOpenClose</v>
      </c>
      <c r="AI14" s="261" t="str">
        <f t="shared" si="4"/>
        <v/>
      </c>
      <c r="AJ14" s="261" t="s">
        <v>197</v>
      </c>
      <c r="AK14" s="261" t="s">
        <v>193</v>
      </c>
      <c r="AL14" s="261" t="s">
        <v>194</v>
      </c>
      <c r="AM14" s="261" t="s">
        <v>195</v>
      </c>
    </row>
    <row r="15" spans="1:39" ht="18" customHeight="1">
      <c r="A15" s="257">
        <f t="shared" si="3"/>
        <v>10</v>
      </c>
      <c r="B15" s="257" t="str">
        <f>scriv!D12</f>
        <v>Open Level A</v>
      </c>
      <c r="C15" s="259" t="s">
        <v>288</v>
      </c>
      <c r="D15" s="272" t="s">
        <v>351</v>
      </c>
      <c r="F15" s="263"/>
      <c r="T15" s="257" t="str">
        <f>scriv!AL12</f>
        <v>OpenLevelA</v>
      </c>
      <c r="U15" s="257" t="str">
        <f>scriv!AL12</f>
        <v>OpenLevelA</v>
      </c>
      <c r="X15" s="257" t="str">
        <f t="shared" si="0"/>
        <v>&lt;a href=    "#/?+++&amp;open=Map&amp;gotoz=OpenLevelA&amp;unoInfo=OpenLevelA"    class="slide"&gt;  &lt;span style="color:black; font-size:10px"&gt;10. Open Level A&lt;/span&gt; &lt;/a&gt;     &lt;br&gt;</v>
      </c>
      <c r="Y15" s="260"/>
      <c r="Z15" s="260"/>
      <c r="AA15" s="260"/>
      <c r="AB15" s="261"/>
      <c r="AC15" s="262"/>
      <c r="AD15" s="262"/>
      <c r="AE15" s="262"/>
      <c r="AF15" s="262"/>
      <c r="AG15" s="262" t="s">
        <v>192</v>
      </c>
      <c r="AH15" s="257" t="str">
        <f t="shared" si="2"/>
        <v>+++&amp;open=Map&amp;gotoz=OpenLevelA&amp;unoInfo=OpenLevelA</v>
      </c>
      <c r="AI15" s="261" t="str">
        <f t="shared" si="4"/>
        <v/>
      </c>
      <c r="AJ15" s="261" t="s">
        <v>197</v>
      </c>
      <c r="AK15" s="261" t="s">
        <v>193</v>
      </c>
      <c r="AL15" s="261" t="s">
        <v>194</v>
      </c>
      <c r="AM15" s="261" t="s">
        <v>195</v>
      </c>
    </row>
    <row r="16" spans="1:39" ht="18" customHeight="1">
      <c r="A16" s="257">
        <f t="shared" si="3"/>
        <v>11</v>
      </c>
      <c r="B16" s="257" t="str">
        <f>scriv!D13</f>
        <v>Open Level B</v>
      </c>
      <c r="C16" s="259" t="s">
        <v>288</v>
      </c>
      <c r="D16" s="272" t="s">
        <v>351</v>
      </c>
      <c r="F16" s="263"/>
      <c r="T16" s="257" t="str">
        <f>scriv!AL13</f>
        <v>OpenLevelB</v>
      </c>
      <c r="U16" s="257" t="str">
        <f>scriv!AL13</f>
        <v>OpenLevelB</v>
      </c>
      <c r="X16" s="257" t="str">
        <f t="shared" si="0"/>
        <v>&lt;a href=    "#/?+++&amp;open=Map&amp;gotoz=OpenLevelB&amp;unoInfo=OpenLevelB"    class="slide"&gt;  &lt;span style="color:black; font-size:10px"&gt;11. Open Level B&lt;/span&gt; &lt;/a&gt;     &lt;br&gt;</v>
      </c>
      <c r="Y16" s="260"/>
      <c r="Z16" s="260"/>
      <c r="AA16" s="260"/>
      <c r="AB16" s="261"/>
      <c r="AC16" s="262"/>
      <c r="AD16" s="262"/>
      <c r="AE16" s="262"/>
      <c r="AF16" s="262"/>
      <c r="AG16" s="262" t="s">
        <v>192</v>
      </c>
      <c r="AH16" s="257" t="str">
        <f t="shared" si="2"/>
        <v>+++&amp;open=Map&amp;gotoz=OpenLevelB&amp;unoInfo=OpenLevelB</v>
      </c>
      <c r="AI16" s="261" t="str">
        <f t="shared" si="4"/>
        <v/>
      </c>
      <c r="AJ16" s="261" t="s">
        <v>197</v>
      </c>
      <c r="AK16" s="261" t="s">
        <v>193</v>
      </c>
      <c r="AL16" s="261" t="s">
        <v>194</v>
      </c>
      <c r="AM16" s="261" t="s">
        <v>195</v>
      </c>
    </row>
    <row r="17" spans="1:39" ht="18" customHeight="1">
      <c r="A17" s="257">
        <f t="shared" si="3"/>
        <v>12</v>
      </c>
      <c r="B17" s="257" t="str">
        <f>scriv!D14</f>
        <v>Open Level C</v>
      </c>
      <c r="C17" s="259" t="s">
        <v>288</v>
      </c>
      <c r="D17" s="272" t="s">
        <v>351</v>
      </c>
      <c r="F17" s="263"/>
      <c r="T17" s="257" t="str">
        <f>scriv!AL14</f>
        <v>OpenLevelC</v>
      </c>
      <c r="U17" s="257" t="str">
        <f>scriv!AL14</f>
        <v>OpenLevelC</v>
      </c>
      <c r="X17" s="257" t="str">
        <f t="shared" si="0"/>
        <v>&lt;a href=    "#/?+++&amp;open=Map&amp;gotoz=OpenLevelC&amp;unoInfo=OpenLevelC"    class="slide"&gt;  &lt;span style="color:black; font-size:10px"&gt;12. Open Level C&lt;/span&gt; &lt;/a&gt;     &lt;br&gt;</v>
      </c>
      <c r="Y17" s="260"/>
      <c r="Z17" s="260"/>
      <c r="AA17" s="260"/>
      <c r="AB17" s="261"/>
      <c r="AC17" s="262"/>
      <c r="AD17" s="262"/>
      <c r="AE17" s="262"/>
      <c r="AF17" s="262"/>
      <c r="AG17" s="262" t="s">
        <v>192</v>
      </c>
      <c r="AH17" s="257" t="str">
        <f t="shared" si="2"/>
        <v>+++&amp;open=Map&amp;gotoz=OpenLevelC&amp;unoInfo=OpenLevelC</v>
      </c>
      <c r="AI17" s="261" t="str">
        <f t="shared" si="4"/>
        <v/>
      </c>
      <c r="AJ17" s="261" t="s">
        <v>197</v>
      </c>
      <c r="AK17" s="261" t="s">
        <v>193</v>
      </c>
      <c r="AL17" s="261" t="s">
        <v>194</v>
      </c>
      <c r="AM17" s="261" t="s">
        <v>195</v>
      </c>
    </row>
    <row r="18" spans="1:39" ht="18" customHeight="1">
      <c r="A18" s="257">
        <f t="shared" si="3"/>
        <v>13</v>
      </c>
      <c r="B18" s="257" t="str">
        <f>scriv!D15</f>
        <v>Open Level D</v>
      </c>
      <c r="C18" s="259" t="s">
        <v>288</v>
      </c>
      <c r="D18" s="272" t="s">
        <v>351</v>
      </c>
      <c r="F18" s="263"/>
      <c r="T18" s="257" t="str">
        <f>scriv!AL15</f>
        <v>OpenLevelD</v>
      </c>
      <c r="U18" s="257" t="str">
        <f>scriv!AL15</f>
        <v>OpenLevelD</v>
      </c>
      <c r="X18" s="257" t="str">
        <f t="shared" si="0"/>
        <v>&lt;a href=    "#/?+++&amp;open=Map&amp;gotoz=OpenLevelD&amp;unoInfo=OpenLevelD"    class="slide"&gt;  &lt;span style="color:black; font-size:10px"&gt;13. Open Level D&lt;/span&gt; &lt;/a&gt;     &lt;br&gt;</v>
      </c>
      <c r="Y18" s="260"/>
      <c r="Z18" s="260"/>
      <c r="AA18" s="260"/>
      <c r="AB18" s="261"/>
      <c r="AC18" s="262"/>
      <c r="AD18" s="262"/>
      <c r="AE18" s="262"/>
      <c r="AF18" s="262"/>
      <c r="AG18" s="262" t="s">
        <v>192</v>
      </c>
      <c r="AH18" s="257" t="str">
        <f t="shared" si="2"/>
        <v>+++&amp;open=Map&amp;gotoz=OpenLevelD&amp;unoInfo=OpenLevelD</v>
      </c>
      <c r="AI18" s="261" t="str">
        <f t="shared" si="4"/>
        <v/>
      </c>
      <c r="AJ18" s="261" t="s">
        <v>197</v>
      </c>
      <c r="AK18" s="261" t="s">
        <v>193</v>
      </c>
      <c r="AL18" s="261" t="s">
        <v>194</v>
      </c>
      <c r="AM18" s="261" t="s">
        <v>195</v>
      </c>
    </row>
    <row r="19" spans="1:39" ht="18" customHeight="1">
      <c r="A19" s="257">
        <f t="shared" si="3"/>
        <v>14</v>
      </c>
      <c r="B19" s="257" t="str">
        <f>scriv!D16</f>
        <v>Open Level E</v>
      </c>
      <c r="C19" s="259" t="s">
        <v>288</v>
      </c>
      <c r="D19" s="272" t="s">
        <v>351</v>
      </c>
      <c r="T19" s="257" t="str">
        <f>scriv!AL16</f>
        <v>OpenLevelE</v>
      </c>
      <c r="U19" s="257" t="str">
        <f>scriv!AL16</f>
        <v>OpenLevelE</v>
      </c>
      <c r="X19" s="257" t="str">
        <f t="shared" si="0"/>
        <v>&lt;a href=    "#/?+++&amp;open=Map&amp;gotoz=OpenLevelE&amp;unoInfo=OpenLevelE"    class="slide"&gt;  &lt;span style="color:black; font-size:10px"&gt;14. Open Level E&lt;/span&gt; &lt;/a&gt;     &lt;br&gt;</v>
      </c>
      <c r="Y19" s="260"/>
      <c r="Z19" s="260"/>
      <c r="AA19" s="260"/>
      <c r="AB19" s="261"/>
      <c r="AC19" s="262"/>
      <c r="AD19" s="262"/>
      <c r="AE19" s="262"/>
      <c r="AF19" s="262"/>
      <c r="AG19" s="262" t="s">
        <v>192</v>
      </c>
      <c r="AH19" s="257" t="str">
        <f t="shared" si="2"/>
        <v>+++&amp;open=Map&amp;gotoz=OpenLevelE&amp;unoInfo=OpenLevelE</v>
      </c>
      <c r="AI19" s="261" t="str">
        <f t="shared" si="4"/>
        <v/>
      </c>
      <c r="AJ19" s="261" t="s">
        <v>197</v>
      </c>
      <c r="AK19" s="261" t="s">
        <v>193</v>
      </c>
      <c r="AL19" s="261" t="s">
        <v>194</v>
      </c>
      <c r="AM19" s="261" t="s">
        <v>195</v>
      </c>
    </row>
    <row r="20" spans="1:39" ht="18" customHeight="1">
      <c r="A20" s="257">
        <f t="shared" si="3"/>
        <v>15</v>
      </c>
      <c r="C20" s="259" t="s">
        <v>288</v>
      </c>
      <c r="D20" s="272"/>
      <c r="E20" s="263"/>
      <c r="F20" s="263"/>
      <c r="X20" s="257" t="str">
        <f t="shared" si="0"/>
        <v/>
      </c>
      <c r="Y20" s="260"/>
      <c r="Z20" s="260"/>
      <c r="AA20" s="260"/>
      <c r="AB20" s="261"/>
      <c r="AC20" s="262"/>
      <c r="AD20" s="262"/>
      <c r="AE20" s="262"/>
      <c r="AF20" s="262"/>
      <c r="AG20" s="262" t="s">
        <v>192</v>
      </c>
      <c r="AH20" s="257" t="str">
        <f t="shared" si="2"/>
        <v>+++&amp;</v>
      </c>
      <c r="AI20" s="261" t="str">
        <f t="shared" si="4"/>
        <v/>
      </c>
      <c r="AJ20" s="261" t="s">
        <v>197</v>
      </c>
      <c r="AK20" s="261" t="s">
        <v>193</v>
      </c>
      <c r="AL20" s="261" t="s">
        <v>194</v>
      </c>
      <c r="AM20" s="261" t="s">
        <v>195</v>
      </c>
    </row>
    <row r="21" spans="1:39" ht="18" customHeight="1">
      <c r="A21" s="257">
        <f t="shared" si="3"/>
        <v>16</v>
      </c>
      <c r="C21" s="259" t="s">
        <v>288</v>
      </c>
      <c r="D21" s="272"/>
      <c r="E21" s="263"/>
      <c r="F21" s="263"/>
      <c r="X21" s="257" t="str">
        <f t="shared" si="0"/>
        <v/>
      </c>
      <c r="Y21" s="260"/>
      <c r="Z21" s="260"/>
      <c r="AA21" s="260"/>
      <c r="AB21" s="261"/>
      <c r="AC21" s="262"/>
      <c r="AD21" s="262"/>
      <c r="AE21" s="262"/>
      <c r="AF21" s="262"/>
      <c r="AG21" s="262" t="s">
        <v>192</v>
      </c>
      <c r="AH21" s="257" t="str">
        <f t="shared" si="2"/>
        <v>+++&amp;</v>
      </c>
      <c r="AI21" s="261" t="str">
        <f t="shared" si="4"/>
        <v/>
      </c>
      <c r="AJ21" s="261" t="s">
        <v>197</v>
      </c>
      <c r="AK21" s="261" t="s">
        <v>193</v>
      </c>
      <c r="AL21" s="261" t="s">
        <v>194</v>
      </c>
      <c r="AM21" s="261" t="s">
        <v>195</v>
      </c>
    </row>
    <row r="22" spans="1:39" ht="18" customHeight="1">
      <c r="A22" s="257">
        <f t="shared" si="3"/>
        <v>17</v>
      </c>
      <c r="C22" s="259" t="s">
        <v>288</v>
      </c>
      <c r="D22" s="272"/>
      <c r="E22" s="263"/>
      <c r="F22" s="263"/>
      <c r="X22" s="257" t="str">
        <f t="shared" si="0"/>
        <v/>
      </c>
      <c r="Y22" s="260"/>
      <c r="Z22" s="260"/>
      <c r="AA22" s="260"/>
      <c r="AB22" s="261"/>
      <c r="AC22" s="262"/>
      <c r="AD22" s="262"/>
      <c r="AE22" s="262"/>
      <c r="AF22" s="262"/>
      <c r="AG22" s="262" t="s">
        <v>192</v>
      </c>
      <c r="AH22" s="257" t="str">
        <f t="shared" si="2"/>
        <v>+++&amp;</v>
      </c>
      <c r="AI22" s="261" t="str">
        <f t="shared" si="4"/>
        <v/>
      </c>
      <c r="AJ22" s="261" t="s">
        <v>197</v>
      </c>
      <c r="AK22" s="261" t="s">
        <v>193</v>
      </c>
      <c r="AL22" s="261" t="s">
        <v>194</v>
      </c>
      <c r="AM22" s="261" t="s">
        <v>195</v>
      </c>
    </row>
    <row r="23" spans="1:39" ht="18" customHeight="1">
      <c r="A23" s="257">
        <f t="shared" si="3"/>
        <v>18</v>
      </c>
      <c r="C23" s="259" t="s">
        <v>288</v>
      </c>
      <c r="D23" s="272"/>
      <c r="E23" s="263"/>
      <c r="F23" s="263"/>
      <c r="T23" s="257" t="s">
        <v>356</v>
      </c>
      <c r="V23" s="257" t="s">
        <v>356</v>
      </c>
      <c r="X23" s="257" t="str">
        <f t="shared" si="0"/>
        <v/>
      </c>
      <c r="Y23" s="260"/>
      <c r="Z23" s="260"/>
      <c r="AA23" s="260"/>
      <c r="AB23" s="261"/>
      <c r="AC23" s="262"/>
      <c r="AD23" s="262"/>
      <c r="AE23" s="262"/>
      <c r="AF23" s="262"/>
      <c r="AG23" s="262" t="s">
        <v>192</v>
      </c>
      <c r="AH23" s="257" t="str">
        <f t="shared" si="2"/>
        <v xml:space="preserve">+++&amp;&amp;gotoz=                    &amp;fileInfo=                    </v>
      </c>
      <c r="AI23" s="261" t="str">
        <f t="shared" si="4"/>
        <v/>
      </c>
      <c r="AJ23" s="261" t="s">
        <v>197</v>
      </c>
      <c r="AK23" s="261" t="s">
        <v>193</v>
      </c>
      <c r="AL23" s="261" t="s">
        <v>194</v>
      </c>
      <c r="AM23" s="261" t="s">
        <v>195</v>
      </c>
    </row>
    <row r="24" spans="1:39" ht="18" customHeight="1">
      <c r="A24" s="257">
        <f t="shared" si="3"/>
        <v>19</v>
      </c>
      <c r="C24" s="259" t="s">
        <v>288</v>
      </c>
      <c r="D24" s="272"/>
      <c r="E24" s="263"/>
      <c r="F24" s="263"/>
      <c r="X24" s="257" t="str">
        <f t="shared" si="0"/>
        <v/>
      </c>
      <c r="Y24" s="260"/>
      <c r="Z24" s="260"/>
      <c r="AA24" s="260"/>
      <c r="AB24" s="261"/>
      <c r="AC24" s="262"/>
      <c r="AD24" s="262"/>
      <c r="AE24" s="262"/>
      <c r="AF24" s="262"/>
      <c r="AG24" s="262" t="s">
        <v>192</v>
      </c>
      <c r="AH24" s="257" t="str">
        <f t="shared" si="2"/>
        <v>+++&amp;</v>
      </c>
      <c r="AI24" s="261" t="str">
        <f t="shared" si="4"/>
        <v/>
      </c>
      <c r="AJ24" s="261" t="s">
        <v>197</v>
      </c>
      <c r="AK24" s="261" t="s">
        <v>193</v>
      </c>
      <c r="AL24" s="261" t="s">
        <v>194</v>
      </c>
      <c r="AM24" s="261" t="s">
        <v>195</v>
      </c>
    </row>
    <row r="25" spans="1:39" ht="18" customHeight="1">
      <c r="A25" s="257">
        <f t="shared" si="3"/>
        <v>20</v>
      </c>
      <c r="C25" s="264" t="s">
        <v>288</v>
      </c>
      <c r="D25" s="272"/>
      <c r="E25" s="263"/>
      <c r="F25" s="263"/>
      <c r="X25" s="257" t="str">
        <f t="shared" si="0"/>
        <v/>
      </c>
      <c r="Y25" s="260"/>
      <c r="Z25" s="260"/>
      <c r="AA25" s="260"/>
      <c r="AB25" s="261"/>
      <c r="AC25" s="262"/>
      <c r="AD25" s="262"/>
      <c r="AE25" s="262"/>
      <c r="AF25" s="262"/>
      <c r="AG25" s="262" t="s">
        <v>192</v>
      </c>
      <c r="AH25" s="257" t="str">
        <f t="shared" si="2"/>
        <v>+++&amp;</v>
      </c>
      <c r="AI25" s="261" t="str">
        <f t="shared" si="4"/>
        <v/>
      </c>
      <c r="AJ25" s="261" t="s">
        <v>197</v>
      </c>
      <c r="AK25" s="261" t="s">
        <v>193</v>
      </c>
      <c r="AL25" s="261" t="s">
        <v>194</v>
      </c>
      <c r="AM25" s="261" t="s">
        <v>195</v>
      </c>
    </row>
    <row r="26" spans="1:39" ht="18" customHeight="1">
      <c r="A26" s="257">
        <f t="shared" si="3"/>
        <v>21</v>
      </c>
      <c r="C26" s="264" t="s">
        <v>288</v>
      </c>
      <c r="D26" s="272"/>
      <c r="E26" s="263"/>
      <c r="F26" s="263"/>
      <c r="X26" s="257" t="str">
        <f t="shared" si="0"/>
        <v/>
      </c>
      <c r="Y26" s="260"/>
      <c r="Z26" s="260"/>
      <c r="AA26" s="260"/>
      <c r="AB26" s="261"/>
      <c r="AC26" s="262"/>
      <c r="AD26" s="262"/>
      <c r="AE26" s="262"/>
      <c r="AF26" s="262"/>
      <c r="AG26" s="262" t="s">
        <v>192</v>
      </c>
      <c r="AH26" s="257" t="str">
        <f t="shared" si="2"/>
        <v>+++&amp;</v>
      </c>
      <c r="AI26" s="261" t="str">
        <f t="shared" si="4"/>
        <v/>
      </c>
      <c r="AJ26" s="261" t="s">
        <v>197</v>
      </c>
      <c r="AK26" s="261" t="s">
        <v>193</v>
      </c>
      <c r="AL26" s="261" t="s">
        <v>194</v>
      </c>
      <c r="AM26" s="261" t="s">
        <v>195</v>
      </c>
    </row>
    <row r="27" spans="1:39" ht="18" customHeight="1">
      <c r="A27" s="257">
        <f t="shared" si="3"/>
        <v>22</v>
      </c>
      <c r="C27" s="264" t="s">
        <v>288</v>
      </c>
      <c r="D27" s="272"/>
      <c r="E27" s="263"/>
      <c r="F27" s="263"/>
      <c r="X27" s="257" t="str">
        <f t="shared" si="0"/>
        <v/>
      </c>
      <c r="Y27" s="260"/>
      <c r="Z27" s="260"/>
      <c r="AA27" s="260"/>
      <c r="AB27" s="261"/>
      <c r="AC27" s="262"/>
      <c r="AD27" s="262"/>
      <c r="AE27" s="262"/>
      <c r="AF27" s="262"/>
      <c r="AG27" s="262" t="s">
        <v>192</v>
      </c>
      <c r="AH27" s="257" t="str">
        <f t="shared" si="2"/>
        <v>+++&amp;</v>
      </c>
      <c r="AI27" s="261" t="str">
        <f t="shared" si="4"/>
        <v/>
      </c>
      <c r="AJ27" s="261" t="s">
        <v>197</v>
      </c>
      <c r="AK27" s="261" t="s">
        <v>193</v>
      </c>
      <c r="AL27" s="261" t="s">
        <v>194</v>
      </c>
      <c r="AM27" s="261" t="s">
        <v>195</v>
      </c>
    </row>
    <row r="28" spans="1:39" ht="18" customHeight="1">
      <c r="A28" s="257">
        <f t="shared" si="3"/>
        <v>23</v>
      </c>
      <c r="C28" s="264"/>
      <c r="X28" s="257" t="str">
        <f t="shared" si="0"/>
        <v/>
      </c>
      <c r="Y28" s="260"/>
      <c r="Z28" s="260"/>
      <c r="AA28" s="260"/>
      <c r="AB28" s="261"/>
      <c r="AC28" s="262"/>
      <c r="AD28" s="262"/>
      <c r="AE28" s="262"/>
      <c r="AF28" s="262"/>
      <c r="AG28" s="262" t="s">
        <v>192</v>
      </c>
      <c r="AH28" s="257" t="str">
        <f t="shared" si="2"/>
        <v/>
      </c>
      <c r="AI28" s="261" t="str">
        <f t="shared" si="4"/>
        <v/>
      </c>
      <c r="AJ28" s="261" t="s">
        <v>197</v>
      </c>
      <c r="AK28" s="261" t="s">
        <v>193</v>
      </c>
      <c r="AL28" s="261" t="s">
        <v>194</v>
      </c>
      <c r="AM28" s="261" t="s">
        <v>195</v>
      </c>
    </row>
    <row r="29" spans="1:39" ht="18" customHeight="1">
      <c r="A29" s="257">
        <f t="shared" si="3"/>
        <v>24</v>
      </c>
      <c r="C29" s="259"/>
      <c r="D29" s="272"/>
      <c r="X29" s="257" t="str">
        <f t="shared" si="0"/>
        <v/>
      </c>
      <c r="Y29" s="260"/>
      <c r="Z29" s="260"/>
      <c r="AA29" s="260"/>
      <c r="AB29" s="261"/>
      <c r="AC29" s="262"/>
      <c r="AD29" s="262"/>
      <c r="AE29" s="262"/>
      <c r="AF29" s="262"/>
      <c r="AG29" s="262" t="s">
        <v>192</v>
      </c>
      <c r="AH29" s="257" t="str">
        <f t="shared" si="2"/>
        <v/>
      </c>
      <c r="AI29" s="261" t="str">
        <f t="shared" si="4"/>
        <v/>
      </c>
      <c r="AJ29" s="261" t="s">
        <v>197</v>
      </c>
      <c r="AK29" s="261" t="s">
        <v>193</v>
      </c>
      <c r="AL29" s="261" t="s">
        <v>194</v>
      </c>
      <c r="AM29" s="261" t="s">
        <v>195</v>
      </c>
    </row>
    <row r="30" spans="1:39" ht="18" customHeight="1">
      <c r="A30" s="257">
        <f t="shared" si="3"/>
        <v>25</v>
      </c>
      <c r="B30" s="271"/>
      <c r="C30" s="259" t="s">
        <v>288</v>
      </c>
      <c r="X30" s="257" t="str">
        <f t="shared" si="0"/>
        <v/>
      </c>
      <c r="Y30" s="260"/>
      <c r="Z30" s="260"/>
      <c r="AA30" s="260"/>
      <c r="AB30" s="261"/>
      <c r="AC30" s="262"/>
      <c r="AD30" s="262"/>
      <c r="AE30" s="262"/>
      <c r="AF30" s="262"/>
      <c r="AG30" s="262" t="s">
        <v>192</v>
      </c>
      <c r="AH30" s="257" t="str">
        <f t="shared" si="2"/>
        <v>+++&amp;</v>
      </c>
      <c r="AI30" s="261" t="str">
        <f t="shared" si="4"/>
        <v/>
      </c>
      <c r="AJ30" s="261" t="s">
        <v>197</v>
      </c>
      <c r="AK30" s="261" t="s">
        <v>193</v>
      </c>
      <c r="AL30" s="261" t="s">
        <v>194</v>
      </c>
      <c r="AM30" s="261" t="s">
        <v>195</v>
      </c>
    </row>
    <row r="31" spans="1:39">
      <c r="A31" s="257">
        <f t="shared" si="3"/>
        <v>26</v>
      </c>
      <c r="C31" s="264" t="s">
        <v>288</v>
      </c>
      <c r="X31" s="257" t="str">
        <f t="shared" si="0"/>
        <v/>
      </c>
      <c r="Y31" s="260"/>
      <c r="Z31" s="260"/>
      <c r="AA31" s="260"/>
      <c r="AB31" s="261"/>
      <c r="AC31" s="262"/>
      <c r="AD31" s="262"/>
      <c r="AE31" s="262"/>
      <c r="AF31" s="262"/>
      <c r="AG31" s="262" t="s">
        <v>192</v>
      </c>
      <c r="AH31" s="257" t="str">
        <f t="shared" si="2"/>
        <v>+++&amp;</v>
      </c>
      <c r="AI31" s="261" t="str">
        <f t="shared" si="4"/>
        <v/>
      </c>
      <c r="AJ31" s="261" t="s">
        <v>197</v>
      </c>
      <c r="AK31" s="261" t="s">
        <v>193</v>
      </c>
      <c r="AL31" s="261" t="s">
        <v>194</v>
      </c>
      <c r="AM31" s="261" t="s">
        <v>195</v>
      </c>
    </row>
    <row r="32" spans="1:39">
      <c r="A32" s="257">
        <f t="shared" si="3"/>
        <v>27</v>
      </c>
      <c r="C32" s="264" t="s">
        <v>288</v>
      </c>
      <c r="X32" s="257" t="str">
        <f t="shared" si="0"/>
        <v/>
      </c>
      <c r="Y32" s="260"/>
      <c r="Z32" s="260"/>
      <c r="AA32" s="260"/>
      <c r="AB32" s="261"/>
      <c r="AC32" s="262"/>
      <c r="AD32" s="262"/>
      <c r="AE32" s="262"/>
      <c r="AF32" s="262"/>
      <c r="AG32" s="262" t="s">
        <v>192</v>
      </c>
      <c r="AH32" s="257" t="str">
        <f t="shared" si="2"/>
        <v>+++&amp;</v>
      </c>
      <c r="AI32" s="261" t="str">
        <f t="shared" si="4"/>
        <v/>
      </c>
      <c r="AJ32" s="261" t="s">
        <v>197</v>
      </c>
      <c r="AK32" s="261" t="s">
        <v>193</v>
      </c>
      <c r="AL32" s="261" t="s">
        <v>194</v>
      </c>
      <c r="AM32" s="261" t="s">
        <v>195</v>
      </c>
    </row>
    <row r="33" spans="1:39">
      <c r="A33" s="257">
        <f t="shared" si="3"/>
        <v>28</v>
      </c>
      <c r="C33" s="264" t="s">
        <v>288</v>
      </c>
      <c r="X33" s="257" t="str">
        <f t="shared" si="0"/>
        <v/>
      </c>
      <c r="Y33" s="260"/>
      <c r="Z33" s="260"/>
      <c r="AA33" s="260"/>
      <c r="AB33" s="261"/>
      <c r="AC33" s="262"/>
      <c r="AD33" s="262"/>
      <c r="AE33" s="262"/>
      <c r="AF33" s="262"/>
      <c r="AG33" s="262" t="s">
        <v>192</v>
      </c>
      <c r="AH33" s="257" t="str">
        <f t="shared" si="2"/>
        <v>+++&amp;</v>
      </c>
      <c r="AI33" s="261" t="str">
        <f t="shared" si="4"/>
        <v/>
      </c>
      <c r="AJ33" s="261" t="s">
        <v>197</v>
      </c>
      <c r="AK33" s="261" t="s">
        <v>193</v>
      </c>
      <c r="AL33" s="261" t="s">
        <v>194</v>
      </c>
      <c r="AM33" s="261" t="s">
        <v>195</v>
      </c>
    </row>
    <row r="34" spans="1:39">
      <c r="A34" s="257">
        <f t="shared" si="3"/>
        <v>29</v>
      </c>
      <c r="C34" s="264" t="s">
        <v>288</v>
      </c>
      <c r="F34" s="257" t="s">
        <v>357</v>
      </c>
      <c r="X34" s="257" t="str">
        <f t="shared" si="0"/>
        <v/>
      </c>
      <c r="Y34" s="260"/>
      <c r="Z34" s="260"/>
      <c r="AA34" s="260"/>
      <c r="AB34" s="261"/>
      <c r="AC34" s="262"/>
      <c r="AD34" s="262"/>
      <c r="AE34" s="262"/>
      <c r="AF34" s="262"/>
      <c r="AG34" s="262" t="s">
        <v>192</v>
      </c>
      <c r="AH34" s="257" t="str">
        <f t="shared" si="2"/>
        <v xml:space="preserve">+++&amp;&amp;     </v>
      </c>
      <c r="AI34" s="261" t="str">
        <f t="shared" si="4"/>
        <v/>
      </c>
      <c r="AJ34" s="261" t="s">
        <v>197</v>
      </c>
      <c r="AK34" s="261" t="s">
        <v>193</v>
      </c>
      <c r="AL34" s="261" t="s">
        <v>194</v>
      </c>
      <c r="AM34" s="261" t="s">
        <v>195</v>
      </c>
    </row>
    <row r="35" spans="1:39">
      <c r="A35" s="257">
        <f t="shared" si="3"/>
        <v>30</v>
      </c>
      <c r="C35" s="259" t="s">
        <v>288</v>
      </c>
      <c r="X35" s="257" t="str">
        <f t="shared" si="0"/>
        <v/>
      </c>
      <c r="Y35" s="260"/>
      <c r="Z35" s="260"/>
      <c r="AA35" s="260"/>
      <c r="AB35" s="261"/>
      <c r="AC35" s="262"/>
      <c r="AD35" s="262"/>
      <c r="AE35" s="262"/>
      <c r="AF35" s="262"/>
      <c r="AG35" s="262" t="s">
        <v>192</v>
      </c>
      <c r="AH35" s="257" t="str">
        <f t="shared" si="2"/>
        <v>+++&amp;</v>
      </c>
      <c r="AI35" s="261" t="str">
        <f t="shared" si="4"/>
        <v/>
      </c>
      <c r="AJ35" s="261" t="s">
        <v>197</v>
      </c>
      <c r="AK35" s="261" t="s">
        <v>193</v>
      </c>
      <c r="AL35" s="261" t="s">
        <v>194</v>
      </c>
      <c r="AM35" s="261" t="s">
        <v>195</v>
      </c>
    </row>
    <row r="36" spans="1:39">
      <c r="A36" s="257">
        <f t="shared" si="3"/>
        <v>31</v>
      </c>
      <c r="C36" s="259" t="s">
        <v>288</v>
      </c>
      <c r="X36" s="257" t="str">
        <f t="shared" si="0"/>
        <v/>
      </c>
      <c r="Y36" s="260"/>
      <c r="Z36" s="260"/>
      <c r="AA36" s="260"/>
      <c r="AB36" s="261"/>
      <c r="AC36" s="262"/>
      <c r="AD36" s="262"/>
      <c r="AE36" s="262"/>
      <c r="AF36" s="262"/>
      <c r="AG36" s="262" t="s">
        <v>192</v>
      </c>
      <c r="AH36" s="257" t="str">
        <f t="shared" si="2"/>
        <v>+++&amp;</v>
      </c>
      <c r="AI36" s="261" t="str">
        <f t="shared" si="4"/>
        <v/>
      </c>
      <c r="AJ36" s="261" t="s">
        <v>197</v>
      </c>
      <c r="AK36" s="261" t="s">
        <v>193</v>
      </c>
      <c r="AL36" s="261" t="s">
        <v>194</v>
      </c>
      <c r="AM36" s="261" t="s">
        <v>195</v>
      </c>
    </row>
    <row r="37" spans="1:39">
      <c r="A37" s="257">
        <f t="shared" si="3"/>
        <v>32</v>
      </c>
      <c r="C37" s="264" t="s">
        <v>288</v>
      </c>
      <c r="X37" s="257" t="str">
        <f t="shared" ref="X37:X68" si="5">IF(B37&lt;&gt;"",
IF(D37&lt;&gt;"md","&lt;a href=    "&amp;CHAR(34)&amp;"#/"&amp;AJ37&amp;AH37&amp;AI37&amp;""""&amp;"    "&amp;AK37&amp;AG37&amp;AL37&amp;A37&amp;". "&amp;B37&amp;AM37,
B37),
"")</f>
        <v/>
      </c>
      <c r="Y37" s="260"/>
      <c r="Z37" s="260"/>
      <c r="AA37" s="260"/>
      <c r="AB37" s="261"/>
      <c r="AC37" s="262"/>
      <c r="AD37" s="262"/>
      <c r="AE37" s="262"/>
      <c r="AF37" s="262"/>
      <c r="AG37" s="262" t="s">
        <v>192</v>
      </c>
      <c r="AH37" s="257" t="str">
        <f t="shared" si="2"/>
        <v>+++&amp;</v>
      </c>
      <c r="AI37" s="261" t="str">
        <f t="shared" si="4"/>
        <v/>
      </c>
      <c r="AJ37" s="261" t="s">
        <v>197</v>
      </c>
      <c r="AK37" s="261" t="s">
        <v>193</v>
      </c>
      <c r="AL37" s="261" t="s">
        <v>194</v>
      </c>
      <c r="AM37" s="261" t="s">
        <v>195</v>
      </c>
    </row>
    <row r="38" spans="1:39">
      <c r="A38" s="257">
        <f t="shared" si="3"/>
        <v>33</v>
      </c>
      <c r="C38" s="264" t="s">
        <v>288</v>
      </c>
      <c r="X38" s="257" t="str">
        <f t="shared" si="5"/>
        <v/>
      </c>
      <c r="Y38" s="260"/>
      <c r="Z38" s="260"/>
      <c r="AA38" s="260"/>
      <c r="AB38" s="261"/>
      <c r="AC38" s="262"/>
      <c r="AD38" s="262"/>
      <c r="AE38" s="262"/>
      <c r="AF38" s="262"/>
      <c r="AG38" s="262" t="s">
        <v>192</v>
      </c>
      <c r="AH38" s="257" t="str">
        <f t="shared" si="2"/>
        <v>+++&amp;</v>
      </c>
      <c r="AI38" s="261" t="str">
        <f t="shared" si="4"/>
        <v/>
      </c>
      <c r="AJ38" s="261" t="s">
        <v>197</v>
      </c>
      <c r="AK38" s="261" t="s">
        <v>193</v>
      </c>
      <c r="AL38" s="261" t="s">
        <v>194</v>
      </c>
      <c r="AM38" s="261" t="s">
        <v>195</v>
      </c>
    </row>
    <row r="39" spans="1:39">
      <c r="A39" s="257">
        <f t="shared" si="3"/>
        <v>34</v>
      </c>
      <c r="C39" s="264" t="s">
        <v>288</v>
      </c>
      <c r="X39" s="257" t="str">
        <f t="shared" si="5"/>
        <v/>
      </c>
      <c r="Y39" s="260"/>
      <c r="Z39" s="260"/>
      <c r="AA39" s="260"/>
      <c r="AB39" s="261"/>
      <c r="AC39" s="262"/>
      <c r="AD39" s="262"/>
      <c r="AE39" s="262"/>
      <c r="AF39" s="262"/>
      <c r="AG39" s="262" t="s">
        <v>192</v>
      </c>
      <c r="AH39" s="257" t="str">
        <f t="shared" si="2"/>
        <v>+++&amp;</v>
      </c>
      <c r="AI39" s="261" t="str">
        <f t="shared" si="4"/>
        <v/>
      </c>
      <c r="AJ39" s="261" t="s">
        <v>197</v>
      </c>
      <c r="AK39" s="261" t="s">
        <v>193</v>
      </c>
      <c r="AL39" s="261" t="s">
        <v>194</v>
      </c>
      <c r="AM39" s="261" t="s">
        <v>195</v>
      </c>
    </row>
    <row r="40" spans="1:39">
      <c r="A40" s="257">
        <f t="shared" si="3"/>
        <v>35</v>
      </c>
      <c r="C40" s="264" t="s">
        <v>288</v>
      </c>
      <c r="X40" s="257" t="str">
        <f t="shared" si="5"/>
        <v/>
      </c>
      <c r="Y40" s="260"/>
      <c r="Z40" s="260"/>
      <c r="AA40" s="260"/>
      <c r="AB40" s="261"/>
      <c r="AC40" s="262"/>
      <c r="AD40" s="262"/>
      <c r="AE40" s="262"/>
      <c r="AF40" s="262"/>
      <c r="AG40" s="262" t="s">
        <v>192</v>
      </c>
      <c r="AH40" s="257" t="str">
        <f t="shared" si="2"/>
        <v>+++&amp;</v>
      </c>
      <c r="AI40" s="261" t="str">
        <f t="shared" si="4"/>
        <v/>
      </c>
      <c r="AJ40" s="261" t="s">
        <v>197</v>
      </c>
      <c r="AK40" s="261" t="s">
        <v>193</v>
      </c>
      <c r="AL40" s="261" t="s">
        <v>194</v>
      </c>
      <c r="AM40" s="261" t="s">
        <v>195</v>
      </c>
    </row>
    <row r="41" spans="1:39">
      <c r="A41" s="257">
        <f t="shared" si="3"/>
        <v>36</v>
      </c>
      <c r="C41" s="259" t="s">
        <v>288</v>
      </c>
      <c r="X41" s="257" t="str">
        <f t="shared" si="5"/>
        <v/>
      </c>
      <c r="Y41" s="260"/>
      <c r="Z41" s="260"/>
      <c r="AA41" s="260"/>
      <c r="AB41" s="261"/>
      <c r="AC41" s="262"/>
      <c r="AD41" s="262"/>
      <c r="AE41" s="262"/>
      <c r="AF41" s="262"/>
      <c r="AG41" s="262" t="s">
        <v>192</v>
      </c>
      <c r="AH41" s="257" t="str">
        <f t="shared" si="2"/>
        <v>+++&amp;</v>
      </c>
      <c r="AI41" s="261" t="str">
        <f t="shared" si="4"/>
        <v/>
      </c>
      <c r="AJ41" s="261" t="s">
        <v>197</v>
      </c>
      <c r="AK41" s="261" t="s">
        <v>193</v>
      </c>
      <c r="AL41" s="261" t="s">
        <v>194</v>
      </c>
      <c r="AM41" s="261" t="s">
        <v>195</v>
      </c>
    </row>
    <row r="42" spans="1:39">
      <c r="A42" s="257">
        <f t="shared" si="3"/>
        <v>37</v>
      </c>
      <c r="C42" s="259" t="s">
        <v>288</v>
      </c>
      <c r="X42" s="257" t="str">
        <f t="shared" si="5"/>
        <v/>
      </c>
      <c r="Y42" s="260"/>
      <c r="Z42" s="260"/>
      <c r="AA42" s="260"/>
      <c r="AB42" s="261"/>
      <c r="AC42" s="262"/>
      <c r="AD42" s="262"/>
      <c r="AE42" s="262"/>
      <c r="AF42" s="262"/>
      <c r="AG42" s="262" t="s">
        <v>192</v>
      </c>
      <c r="AH42" s="257" t="str">
        <f t="shared" si="2"/>
        <v>+++&amp;</v>
      </c>
      <c r="AI42" s="261" t="str">
        <f t="shared" si="4"/>
        <v/>
      </c>
      <c r="AJ42" s="261" t="s">
        <v>197</v>
      </c>
      <c r="AK42" s="261" t="s">
        <v>193</v>
      </c>
      <c r="AL42" s="261" t="s">
        <v>194</v>
      </c>
      <c r="AM42" s="261" t="s">
        <v>195</v>
      </c>
    </row>
    <row r="43" spans="1:39">
      <c r="A43" s="257">
        <f t="shared" si="3"/>
        <v>38</v>
      </c>
      <c r="C43" s="264" t="s">
        <v>288</v>
      </c>
      <c r="X43" s="257" t="str">
        <f t="shared" si="5"/>
        <v/>
      </c>
      <c r="Y43" s="260"/>
      <c r="Z43" s="260"/>
      <c r="AA43" s="260"/>
      <c r="AB43" s="261"/>
      <c r="AC43" s="262"/>
      <c r="AD43" s="262"/>
      <c r="AE43" s="262"/>
      <c r="AF43" s="262"/>
      <c r="AG43" s="262" t="s">
        <v>192</v>
      </c>
      <c r="AH43" s="257" t="str">
        <f t="shared" si="2"/>
        <v>+++&amp;</v>
      </c>
      <c r="AI43" s="261" t="str">
        <f t="shared" si="4"/>
        <v/>
      </c>
      <c r="AJ43" s="261" t="s">
        <v>197</v>
      </c>
      <c r="AK43" s="261" t="s">
        <v>193</v>
      </c>
      <c r="AL43" s="261" t="s">
        <v>194</v>
      </c>
      <c r="AM43" s="261" t="s">
        <v>195</v>
      </c>
    </row>
    <row r="44" spans="1:39">
      <c r="A44" s="257">
        <f t="shared" si="3"/>
        <v>39</v>
      </c>
      <c r="C44" s="264" t="s">
        <v>288</v>
      </c>
      <c r="X44" s="257" t="str">
        <f t="shared" si="5"/>
        <v/>
      </c>
      <c r="Y44" s="260"/>
      <c r="Z44" s="260"/>
      <c r="AA44" s="260"/>
      <c r="AB44" s="261"/>
      <c r="AC44" s="262"/>
      <c r="AD44" s="262"/>
      <c r="AE44" s="262"/>
      <c r="AF44" s="262"/>
      <c r="AG44" s="262" t="s">
        <v>192</v>
      </c>
      <c r="AH44" s="257" t="str">
        <f t="shared" si="2"/>
        <v>+++&amp;</v>
      </c>
      <c r="AI44" s="261" t="str">
        <f t="shared" ref="AI44:AI75" si="6">IF(G44=1,"&amp;gotoz="&amp;E49,"")&amp;
IF(AC44&lt;&gt;"","&amp;panx="&amp;AC44,"")&amp;
IF(AD44&lt;&gt;"","&amp;pany="&amp;AD44,"")&amp;
IF(AE44&lt;&gt;"","&amp;zoom="&amp;AE44,"")</f>
        <v/>
      </c>
      <c r="AJ44" s="261" t="s">
        <v>197</v>
      </c>
      <c r="AK44" s="261" t="s">
        <v>193</v>
      </c>
      <c r="AL44" s="261" t="s">
        <v>194</v>
      </c>
      <c r="AM44" s="261" t="s">
        <v>195</v>
      </c>
    </row>
    <row r="45" spans="1:39">
      <c r="A45" s="257">
        <f t="shared" si="3"/>
        <v>40</v>
      </c>
      <c r="C45" s="264" t="s">
        <v>288</v>
      </c>
      <c r="X45" s="257" t="str">
        <f t="shared" si="5"/>
        <v/>
      </c>
      <c r="Y45" s="260"/>
      <c r="Z45" s="260"/>
      <c r="AA45" s="260"/>
      <c r="AB45" s="261"/>
      <c r="AC45" s="262"/>
      <c r="AD45" s="262"/>
      <c r="AE45" s="262"/>
      <c r="AF45" s="262"/>
      <c r="AG45" s="262" t="s">
        <v>192</v>
      </c>
      <c r="AH45" s="257" t="str">
        <f t="shared" si="2"/>
        <v>+++&amp;</v>
      </c>
      <c r="AI45" s="261" t="str">
        <f t="shared" si="6"/>
        <v/>
      </c>
      <c r="AJ45" s="261" t="s">
        <v>197</v>
      </c>
      <c r="AK45" s="261" t="s">
        <v>193</v>
      </c>
      <c r="AL45" s="261" t="s">
        <v>194</v>
      </c>
      <c r="AM45" s="261" t="s">
        <v>195</v>
      </c>
    </row>
    <row r="46" spans="1:39">
      <c r="A46" s="257">
        <f t="shared" si="3"/>
        <v>41</v>
      </c>
      <c r="C46" s="264" t="s">
        <v>288</v>
      </c>
      <c r="X46" s="257" t="str">
        <f t="shared" si="5"/>
        <v/>
      </c>
      <c r="Y46" s="260"/>
      <c r="Z46" s="260"/>
      <c r="AA46" s="260"/>
      <c r="AB46" s="261"/>
      <c r="AC46" s="262"/>
      <c r="AD46" s="262"/>
      <c r="AE46" s="262"/>
      <c r="AF46" s="262"/>
      <c r="AG46" s="262" t="s">
        <v>192</v>
      </c>
      <c r="AH46" s="257" t="str">
        <f t="shared" si="2"/>
        <v>+++&amp;</v>
      </c>
      <c r="AI46" s="261" t="str">
        <f t="shared" si="6"/>
        <v/>
      </c>
      <c r="AJ46" s="261" t="s">
        <v>197</v>
      </c>
      <c r="AK46" s="261" t="s">
        <v>193</v>
      </c>
      <c r="AL46" s="261" t="s">
        <v>194</v>
      </c>
      <c r="AM46" s="261" t="s">
        <v>195</v>
      </c>
    </row>
    <row r="47" spans="1:39">
      <c r="A47" s="257">
        <f t="shared" si="3"/>
        <v>42</v>
      </c>
      <c r="C47" s="259"/>
      <c r="X47" s="257" t="str">
        <f t="shared" si="5"/>
        <v/>
      </c>
      <c r="Y47" s="260"/>
      <c r="Z47" s="260"/>
      <c r="AA47" s="260"/>
      <c r="AB47" s="261"/>
      <c r="AC47" s="262"/>
      <c r="AD47" s="262"/>
      <c r="AE47" s="262"/>
      <c r="AF47" s="262"/>
      <c r="AG47" s="262" t="s">
        <v>192</v>
      </c>
      <c r="AH47" s="257" t="str">
        <f t="shared" si="2"/>
        <v/>
      </c>
      <c r="AI47" s="261" t="str">
        <f t="shared" si="6"/>
        <v/>
      </c>
      <c r="AJ47" s="261" t="s">
        <v>197</v>
      </c>
      <c r="AK47" s="261" t="s">
        <v>193</v>
      </c>
      <c r="AL47" s="261" t="s">
        <v>194</v>
      </c>
      <c r="AM47" s="261" t="s">
        <v>195</v>
      </c>
    </row>
    <row r="48" spans="1:39">
      <c r="A48" s="257">
        <f t="shared" si="3"/>
        <v>43</v>
      </c>
      <c r="C48" s="264" t="s">
        <v>288</v>
      </c>
      <c r="X48" s="257" t="str">
        <f t="shared" si="5"/>
        <v/>
      </c>
      <c r="Y48" s="260"/>
      <c r="Z48" s="260"/>
      <c r="AA48" s="260"/>
      <c r="AB48" s="261"/>
      <c r="AC48" s="262"/>
      <c r="AD48" s="262"/>
      <c r="AE48" s="262"/>
      <c r="AF48" s="262"/>
      <c r="AG48" s="262" t="s">
        <v>192</v>
      </c>
      <c r="AH48" s="257" t="str">
        <f t="shared" si="2"/>
        <v>+++&amp;</v>
      </c>
      <c r="AI48" s="261" t="str">
        <f t="shared" si="6"/>
        <v/>
      </c>
      <c r="AJ48" s="261" t="s">
        <v>197</v>
      </c>
      <c r="AK48" s="261" t="s">
        <v>193</v>
      </c>
      <c r="AL48" s="261" t="s">
        <v>194</v>
      </c>
      <c r="AM48" s="261" t="s">
        <v>195</v>
      </c>
    </row>
    <row r="49" spans="1:39">
      <c r="A49" s="257">
        <f t="shared" si="3"/>
        <v>44</v>
      </c>
      <c r="C49" s="264" t="s">
        <v>288</v>
      </c>
      <c r="X49" s="257" t="str">
        <f t="shared" si="5"/>
        <v/>
      </c>
      <c r="Y49" s="260"/>
      <c r="Z49" s="260"/>
      <c r="AA49" s="260"/>
      <c r="AB49" s="261"/>
      <c r="AC49" s="262"/>
      <c r="AD49" s="262"/>
      <c r="AE49" s="262"/>
      <c r="AF49" s="262"/>
      <c r="AG49" s="262" t="s">
        <v>192</v>
      </c>
      <c r="AH49" s="257" t="str">
        <f t="shared" si="2"/>
        <v>+++&amp;</v>
      </c>
      <c r="AI49" s="261" t="str">
        <f t="shared" si="6"/>
        <v/>
      </c>
      <c r="AJ49" s="261" t="s">
        <v>197</v>
      </c>
      <c r="AK49" s="261" t="s">
        <v>193</v>
      </c>
      <c r="AL49" s="261" t="s">
        <v>194</v>
      </c>
      <c r="AM49" s="261" t="s">
        <v>195</v>
      </c>
    </row>
    <row r="50" spans="1:39">
      <c r="A50" s="257">
        <f t="shared" si="3"/>
        <v>45</v>
      </c>
      <c r="C50" s="264" t="s">
        <v>288</v>
      </c>
      <c r="X50" s="257" t="str">
        <f t="shared" si="5"/>
        <v/>
      </c>
      <c r="Y50" s="260"/>
      <c r="Z50" s="260"/>
      <c r="AA50" s="260"/>
      <c r="AB50" s="261"/>
      <c r="AC50" s="262"/>
      <c r="AD50" s="262"/>
      <c r="AE50" s="262"/>
      <c r="AF50" s="262"/>
      <c r="AG50" s="262" t="s">
        <v>192</v>
      </c>
      <c r="AH50" s="257" t="str">
        <f t="shared" si="2"/>
        <v>+++&amp;</v>
      </c>
      <c r="AI50" s="261" t="str">
        <f t="shared" si="6"/>
        <v/>
      </c>
      <c r="AJ50" s="261" t="s">
        <v>197</v>
      </c>
      <c r="AK50" s="261" t="s">
        <v>193</v>
      </c>
      <c r="AL50" s="261" t="s">
        <v>194</v>
      </c>
      <c r="AM50" s="261" t="s">
        <v>195</v>
      </c>
    </row>
    <row r="51" spans="1:39">
      <c r="A51" s="257">
        <f t="shared" si="3"/>
        <v>46</v>
      </c>
      <c r="C51" s="264" t="s">
        <v>288</v>
      </c>
      <c r="J51" s="265"/>
      <c r="X51" s="257" t="str">
        <f t="shared" si="5"/>
        <v/>
      </c>
      <c r="Y51" s="260"/>
      <c r="Z51" s="260"/>
      <c r="AA51" s="260"/>
      <c r="AB51" s="261"/>
      <c r="AC51" s="262"/>
      <c r="AD51" s="262"/>
      <c r="AE51" s="262"/>
      <c r="AF51" s="262"/>
      <c r="AG51" s="262" t="s">
        <v>192</v>
      </c>
      <c r="AH51" s="257" t="str">
        <f t="shared" si="2"/>
        <v>+++&amp;</v>
      </c>
      <c r="AI51" s="261" t="str">
        <f t="shared" si="6"/>
        <v/>
      </c>
      <c r="AJ51" s="261" t="s">
        <v>197</v>
      </c>
      <c r="AK51" s="261" t="s">
        <v>193</v>
      </c>
      <c r="AL51" s="261" t="s">
        <v>194</v>
      </c>
      <c r="AM51" s="261" t="s">
        <v>195</v>
      </c>
    </row>
    <row r="52" spans="1:39">
      <c r="A52" s="257">
        <f t="shared" si="3"/>
        <v>47</v>
      </c>
      <c r="C52" s="264" t="s">
        <v>288</v>
      </c>
      <c r="J52" s="260"/>
      <c r="X52" s="257" t="str">
        <f t="shared" si="5"/>
        <v/>
      </c>
      <c r="Y52" s="260"/>
      <c r="Z52" s="260"/>
      <c r="AA52" s="260"/>
      <c r="AB52" s="261"/>
      <c r="AC52" s="262"/>
      <c r="AD52" s="262"/>
      <c r="AE52" s="262"/>
      <c r="AF52" s="262"/>
      <c r="AG52" s="262" t="s">
        <v>192</v>
      </c>
      <c r="AH52" s="257" t="str">
        <f t="shared" si="2"/>
        <v>+++&amp;</v>
      </c>
      <c r="AI52" s="261" t="str">
        <f t="shared" si="6"/>
        <v/>
      </c>
      <c r="AJ52" s="261" t="s">
        <v>197</v>
      </c>
      <c r="AK52" s="261" t="s">
        <v>193</v>
      </c>
      <c r="AL52" s="261" t="s">
        <v>194</v>
      </c>
      <c r="AM52" s="261" t="s">
        <v>195</v>
      </c>
    </row>
    <row r="53" spans="1:39">
      <c r="A53" s="257">
        <f t="shared" si="3"/>
        <v>48</v>
      </c>
      <c r="C53" s="264" t="s">
        <v>288</v>
      </c>
      <c r="J53" s="266"/>
      <c r="X53" s="257" t="str">
        <f t="shared" si="5"/>
        <v/>
      </c>
      <c r="Y53" s="260"/>
      <c r="Z53" s="260"/>
      <c r="AA53" s="260"/>
      <c r="AB53" s="261"/>
      <c r="AC53" s="262"/>
      <c r="AD53" s="262"/>
      <c r="AE53" s="262"/>
      <c r="AF53" s="262"/>
      <c r="AG53" s="262" t="s">
        <v>192</v>
      </c>
      <c r="AH53" s="257" t="str">
        <f t="shared" si="2"/>
        <v>+++&amp;</v>
      </c>
      <c r="AI53" s="261" t="str">
        <f t="shared" si="6"/>
        <v/>
      </c>
      <c r="AJ53" s="261" t="s">
        <v>197</v>
      </c>
      <c r="AK53" s="261" t="s">
        <v>193</v>
      </c>
      <c r="AL53" s="261" t="s">
        <v>194</v>
      </c>
      <c r="AM53" s="261" t="s">
        <v>195</v>
      </c>
    </row>
    <row r="54" spans="1:39">
      <c r="A54" s="257">
        <f t="shared" si="3"/>
        <v>49</v>
      </c>
      <c r="C54" s="259"/>
      <c r="J54" s="266"/>
      <c r="X54" s="257" t="str">
        <f t="shared" si="5"/>
        <v/>
      </c>
      <c r="Y54" s="260"/>
      <c r="Z54" s="260"/>
      <c r="AA54" s="260"/>
      <c r="AB54" s="261"/>
      <c r="AC54" s="262"/>
      <c r="AD54" s="262"/>
      <c r="AE54" s="262"/>
      <c r="AF54" s="262"/>
      <c r="AG54" s="262" t="s">
        <v>192</v>
      </c>
      <c r="AH54" s="257" t="str">
        <f t="shared" si="2"/>
        <v/>
      </c>
      <c r="AI54" s="261" t="str">
        <f t="shared" si="6"/>
        <v/>
      </c>
      <c r="AJ54" s="261" t="s">
        <v>197</v>
      </c>
      <c r="AK54" s="261" t="s">
        <v>193</v>
      </c>
      <c r="AL54" s="261" t="s">
        <v>194</v>
      </c>
      <c r="AM54" s="261" t="s">
        <v>195</v>
      </c>
    </row>
    <row r="55" spans="1:39">
      <c r="A55" s="257">
        <f t="shared" si="3"/>
        <v>50</v>
      </c>
      <c r="C55" s="259"/>
      <c r="E55" s="263"/>
      <c r="X55" s="257" t="str">
        <f t="shared" si="5"/>
        <v/>
      </c>
      <c r="Y55" s="260"/>
      <c r="Z55" s="260"/>
      <c r="AA55" s="260"/>
      <c r="AB55" s="261"/>
      <c r="AC55" s="262"/>
      <c r="AD55" s="262"/>
      <c r="AE55" s="262"/>
      <c r="AF55" s="262"/>
      <c r="AG55" s="262" t="s">
        <v>192</v>
      </c>
      <c r="AH55" s="257" t="str">
        <f t="shared" si="2"/>
        <v/>
      </c>
      <c r="AI55" s="261" t="str">
        <f t="shared" si="6"/>
        <v/>
      </c>
      <c r="AJ55" s="261" t="s">
        <v>197</v>
      </c>
      <c r="AK55" s="261" t="s">
        <v>193</v>
      </c>
      <c r="AL55" s="261" t="s">
        <v>194</v>
      </c>
      <c r="AM55" s="261" t="s">
        <v>195</v>
      </c>
    </row>
    <row r="56" spans="1:39">
      <c r="A56" s="257">
        <f t="shared" si="3"/>
        <v>51</v>
      </c>
      <c r="C56" s="264" t="s">
        <v>288</v>
      </c>
      <c r="J56" s="266"/>
      <c r="X56" s="257" t="str">
        <f t="shared" si="5"/>
        <v/>
      </c>
      <c r="Y56" s="260"/>
      <c r="Z56" s="260"/>
      <c r="AA56" s="260"/>
      <c r="AB56" s="261"/>
      <c r="AC56" s="262"/>
      <c r="AD56" s="262"/>
      <c r="AE56" s="262"/>
      <c r="AF56" s="262"/>
      <c r="AG56" s="262" t="s">
        <v>192</v>
      </c>
      <c r="AH56" s="257" t="str">
        <f t="shared" si="2"/>
        <v>+++&amp;</v>
      </c>
      <c r="AI56" s="261" t="str">
        <f t="shared" si="6"/>
        <v/>
      </c>
      <c r="AJ56" s="261" t="s">
        <v>197</v>
      </c>
      <c r="AK56" s="261" t="s">
        <v>193</v>
      </c>
      <c r="AL56" s="261" t="s">
        <v>194</v>
      </c>
      <c r="AM56" s="261" t="s">
        <v>195</v>
      </c>
    </row>
    <row r="57" spans="1:39">
      <c r="A57" s="257">
        <f t="shared" si="3"/>
        <v>52</v>
      </c>
      <c r="C57" s="264" t="s">
        <v>288</v>
      </c>
      <c r="J57" s="266"/>
      <c r="X57" s="257" t="str">
        <f t="shared" si="5"/>
        <v/>
      </c>
      <c r="Y57" s="260"/>
      <c r="Z57" s="260"/>
      <c r="AA57" s="260"/>
      <c r="AB57" s="261"/>
      <c r="AC57" s="262"/>
      <c r="AD57" s="262"/>
      <c r="AE57" s="262"/>
      <c r="AF57" s="262"/>
      <c r="AG57" s="262" t="s">
        <v>192</v>
      </c>
      <c r="AH57" s="257" t="str">
        <f t="shared" si="2"/>
        <v>+++&amp;</v>
      </c>
      <c r="AI57" s="261" t="str">
        <f t="shared" si="6"/>
        <v/>
      </c>
      <c r="AJ57" s="261" t="s">
        <v>197</v>
      </c>
      <c r="AK57" s="261" t="s">
        <v>193</v>
      </c>
      <c r="AL57" s="261" t="s">
        <v>194</v>
      </c>
      <c r="AM57" s="261" t="s">
        <v>195</v>
      </c>
    </row>
    <row r="58" spans="1:39">
      <c r="A58" s="257">
        <f t="shared" si="3"/>
        <v>53</v>
      </c>
      <c r="C58" s="264" t="s">
        <v>288</v>
      </c>
      <c r="J58" s="260"/>
      <c r="X58" s="257" t="str">
        <f t="shared" si="5"/>
        <v/>
      </c>
      <c r="Y58" s="260"/>
      <c r="Z58" s="260"/>
      <c r="AA58" s="260"/>
      <c r="AB58" s="261"/>
      <c r="AC58" s="262"/>
      <c r="AD58" s="262"/>
      <c r="AE58" s="262"/>
      <c r="AF58" s="262"/>
      <c r="AG58" s="262" t="s">
        <v>192</v>
      </c>
      <c r="AH58" s="257" t="str">
        <f t="shared" si="2"/>
        <v>+++&amp;</v>
      </c>
      <c r="AI58" s="261" t="str">
        <f t="shared" si="6"/>
        <v/>
      </c>
      <c r="AJ58" s="261" t="s">
        <v>197</v>
      </c>
      <c r="AK58" s="261" t="s">
        <v>193</v>
      </c>
      <c r="AL58" s="261" t="s">
        <v>194</v>
      </c>
      <c r="AM58" s="261" t="s">
        <v>195</v>
      </c>
    </row>
    <row r="59" spans="1:39">
      <c r="A59" s="257">
        <f t="shared" si="3"/>
        <v>54</v>
      </c>
      <c r="C59" s="259" t="s">
        <v>288</v>
      </c>
      <c r="J59" s="266"/>
      <c r="X59" s="257" t="str">
        <f t="shared" si="5"/>
        <v/>
      </c>
      <c r="Y59" s="260"/>
      <c r="Z59" s="260"/>
      <c r="AA59" s="260"/>
      <c r="AB59" s="261"/>
      <c r="AC59" s="262"/>
      <c r="AD59" s="262"/>
      <c r="AE59" s="262"/>
      <c r="AF59" s="262"/>
      <c r="AG59" s="262" t="s">
        <v>192</v>
      </c>
      <c r="AH59" s="257" t="str">
        <f t="shared" si="2"/>
        <v>+++&amp;</v>
      </c>
      <c r="AI59" s="261" t="str">
        <f t="shared" si="6"/>
        <v/>
      </c>
      <c r="AJ59" s="261" t="s">
        <v>197</v>
      </c>
      <c r="AK59" s="261" t="s">
        <v>193</v>
      </c>
      <c r="AL59" s="261" t="s">
        <v>194</v>
      </c>
      <c r="AM59" s="261" t="s">
        <v>195</v>
      </c>
    </row>
    <row r="60" spans="1:39">
      <c r="A60" s="257">
        <f t="shared" si="3"/>
        <v>55</v>
      </c>
      <c r="C60" s="259" t="s">
        <v>288</v>
      </c>
      <c r="J60" s="260"/>
      <c r="X60" s="257" t="str">
        <f t="shared" si="5"/>
        <v/>
      </c>
      <c r="Y60" s="260"/>
      <c r="Z60" s="260"/>
      <c r="AA60" s="260"/>
      <c r="AB60" s="261"/>
      <c r="AC60" s="262"/>
      <c r="AD60" s="262"/>
      <c r="AE60" s="262"/>
      <c r="AF60" s="262"/>
      <c r="AG60" s="262" t="s">
        <v>192</v>
      </c>
      <c r="AH60" s="257" t="str">
        <f t="shared" si="2"/>
        <v>+++&amp;</v>
      </c>
      <c r="AI60" s="261" t="str">
        <f t="shared" si="6"/>
        <v/>
      </c>
      <c r="AJ60" s="261" t="s">
        <v>197</v>
      </c>
      <c r="AK60" s="261" t="s">
        <v>193</v>
      </c>
      <c r="AL60" s="261" t="s">
        <v>194</v>
      </c>
      <c r="AM60" s="261" t="s">
        <v>195</v>
      </c>
    </row>
    <row r="61" spans="1:39">
      <c r="A61" s="257">
        <f t="shared" si="3"/>
        <v>56</v>
      </c>
      <c r="C61" s="259"/>
      <c r="J61" s="260"/>
      <c r="X61" s="257" t="str">
        <f t="shared" si="5"/>
        <v/>
      </c>
      <c r="Y61" s="260"/>
      <c r="Z61" s="260"/>
      <c r="AA61" s="260"/>
      <c r="AB61" s="261"/>
      <c r="AC61" s="262"/>
      <c r="AD61" s="262"/>
      <c r="AE61" s="262"/>
      <c r="AF61" s="262"/>
      <c r="AG61" s="262" t="s">
        <v>192</v>
      </c>
      <c r="AH61" s="257" t="str">
        <f t="shared" si="2"/>
        <v/>
      </c>
      <c r="AI61" s="261" t="str">
        <f t="shared" si="6"/>
        <v/>
      </c>
      <c r="AJ61" s="261" t="s">
        <v>197</v>
      </c>
      <c r="AK61" s="261" t="s">
        <v>193</v>
      </c>
      <c r="AL61" s="261" t="s">
        <v>194</v>
      </c>
      <c r="AM61" s="261" t="s">
        <v>195</v>
      </c>
    </row>
    <row r="62" spans="1:39">
      <c r="A62" s="257">
        <f t="shared" si="3"/>
        <v>57</v>
      </c>
      <c r="C62" s="259"/>
      <c r="X62" s="257" t="str">
        <f t="shared" si="5"/>
        <v/>
      </c>
      <c r="Y62" s="260"/>
      <c r="Z62" s="260"/>
      <c r="AA62" s="260"/>
      <c r="AB62" s="261"/>
      <c r="AC62" s="262"/>
      <c r="AD62" s="262"/>
      <c r="AE62" s="262"/>
      <c r="AF62" s="262"/>
      <c r="AG62" s="262" t="s">
        <v>192</v>
      </c>
      <c r="AH62" s="257" t="str">
        <f t="shared" si="2"/>
        <v/>
      </c>
      <c r="AI62" s="261" t="str">
        <f t="shared" si="6"/>
        <v/>
      </c>
      <c r="AJ62" s="261" t="s">
        <v>197</v>
      </c>
      <c r="AK62" s="261" t="s">
        <v>193</v>
      </c>
      <c r="AL62" s="261" t="s">
        <v>194</v>
      </c>
      <c r="AM62" s="261" t="s">
        <v>195</v>
      </c>
    </row>
    <row r="63" spans="1:39">
      <c r="A63" s="257">
        <f t="shared" si="3"/>
        <v>58</v>
      </c>
      <c r="C63" s="259"/>
      <c r="X63" s="257" t="str">
        <f t="shared" si="5"/>
        <v/>
      </c>
      <c r="Y63" s="260"/>
      <c r="Z63" s="260"/>
      <c r="AA63" s="260"/>
      <c r="AB63" s="261"/>
      <c r="AC63" s="262"/>
      <c r="AD63" s="262"/>
      <c r="AE63" s="262"/>
      <c r="AF63" s="262"/>
      <c r="AG63" s="262" t="s">
        <v>192</v>
      </c>
      <c r="AH63" s="257" t="str">
        <f t="shared" si="2"/>
        <v/>
      </c>
      <c r="AI63" s="261" t="str">
        <f t="shared" si="6"/>
        <v/>
      </c>
      <c r="AJ63" s="261" t="s">
        <v>197</v>
      </c>
      <c r="AK63" s="261" t="s">
        <v>193</v>
      </c>
      <c r="AL63" s="261" t="s">
        <v>194</v>
      </c>
      <c r="AM63" s="261" t="s">
        <v>195</v>
      </c>
    </row>
    <row r="64" spans="1:39">
      <c r="A64" s="257">
        <f t="shared" si="3"/>
        <v>59</v>
      </c>
      <c r="C64" s="264"/>
      <c r="X64" s="257" t="str">
        <f t="shared" si="5"/>
        <v/>
      </c>
      <c r="Y64" s="260"/>
      <c r="Z64" s="260"/>
      <c r="AA64" s="260"/>
      <c r="AB64" s="261"/>
      <c r="AC64" s="262"/>
      <c r="AD64" s="262"/>
      <c r="AE64" s="262"/>
      <c r="AF64" s="262"/>
      <c r="AG64" s="262" t="s">
        <v>192</v>
      </c>
      <c r="AH64" s="257" t="str">
        <f t="shared" si="2"/>
        <v/>
      </c>
      <c r="AI64" s="261" t="str">
        <f t="shared" si="6"/>
        <v/>
      </c>
      <c r="AJ64" s="261" t="s">
        <v>197</v>
      </c>
      <c r="AK64" s="261" t="s">
        <v>193</v>
      </c>
      <c r="AL64" s="261" t="s">
        <v>194</v>
      </c>
      <c r="AM64" s="261" t="s">
        <v>195</v>
      </c>
    </row>
    <row r="65" spans="1:39">
      <c r="A65" s="257">
        <f t="shared" si="3"/>
        <v>60</v>
      </c>
      <c r="C65" s="259"/>
      <c r="X65" s="257" t="str">
        <f t="shared" si="5"/>
        <v/>
      </c>
      <c r="Y65" s="260"/>
      <c r="Z65" s="260"/>
      <c r="AA65" s="260"/>
      <c r="AB65" s="261"/>
      <c r="AC65" s="262"/>
      <c r="AD65" s="262"/>
      <c r="AE65" s="262"/>
      <c r="AF65" s="262"/>
      <c r="AG65" s="262" t="s">
        <v>192</v>
      </c>
      <c r="AH65" s="257" t="str">
        <f t="shared" si="2"/>
        <v/>
      </c>
      <c r="AI65" s="261" t="str">
        <f t="shared" si="6"/>
        <v/>
      </c>
      <c r="AJ65" s="261" t="s">
        <v>197</v>
      </c>
      <c r="AK65" s="261" t="s">
        <v>193</v>
      </c>
      <c r="AL65" s="261" t="s">
        <v>194</v>
      </c>
      <c r="AM65" s="261" t="s">
        <v>195</v>
      </c>
    </row>
    <row r="66" spans="1:39">
      <c r="A66" s="257">
        <f t="shared" si="3"/>
        <v>61</v>
      </c>
      <c r="C66" s="259"/>
      <c r="X66" s="257" t="str">
        <f t="shared" si="5"/>
        <v/>
      </c>
      <c r="Y66" s="260"/>
      <c r="Z66" s="260"/>
      <c r="AA66" s="260"/>
      <c r="AB66" s="261"/>
      <c r="AC66" s="262"/>
      <c r="AD66" s="262"/>
      <c r="AE66" s="262"/>
      <c r="AF66" s="262"/>
      <c r="AG66" s="262" t="s">
        <v>192</v>
      </c>
      <c r="AH66" s="257" t="str">
        <f t="shared" si="2"/>
        <v/>
      </c>
      <c r="AI66" s="261" t="str">
        <f t="shared" si="6"/>
        <v/>
      </c>
      <c r="AJ66" s="261" t="s">
        <v>197</v>
      </c>
      <c r="AK66" s="261" t="s">
        <v>193</v>
      </c>
      <c r="AL66" s="261" t="s">
        <v>194</v>
      </c>
      <c r="AM66" s="261" t="s">
        <v>195</v>
      </c>
    </row>
    <row r="67" spans="1:39">
      <c r="A67" s="257">
        <f t="shared" si="3"/>
        <v>62</v>
      </c>
      <c r="C67" s="259"/>
      <c r="X67" s="257" t="str">
        <f t="shared" si="5"/>
        <v/>
      </c>
      <c r="Y67" s="260"/>
      <c r="Z67" s="260"/>
      <c r="AA67" s="260"/>
      <c r="AB67" s="261"/>
      <c r="AC67" s="262"/>
      <c r="AD67" s="262"/>
      <c r="AE67" s="262"/>
      <c r="AF67" s="262"/>
      <c r="AG67" s="262" t="s">
        <v>192</v>
      </c>
      <c r="AH67" s="257" t="str">
        <f t="shared" si="2"/>
        <v/>
      </c>
      <c r="AI67" s="261" t="str">
        <f t="shared" si="6"/>
        <v/>
      </c>
      <c r="AJ67" s="261" t="s">
        <v>197</v>
      </c>
      <c r="AK67" s="261" t="s">
        <v>193</v>
      </c>
      <c r="AL67" s="261" t="s">
        <v>194</v>
      </c>
      <c r="AM67" s="261" t="s">
        <v>195</v>
      </c>
    </row>
    <row r="68" spans="1:39">
      <c r="A68" s="257">
        <f t="shared" si="3"/>
        <v>63</v>
      </c>
      <c r="C68" s="259"/>
      <c r="X68" s="257" t="str">
        <f t="shared" si="5"/>
        <v/>
      </c>
      <c r="Y68" s="260"/>
      <c r="Z68" s="260"/>
      <c r="AA68" s="260"/>
      <c r="AB68" s="261"/>
      <c r="AC68" s="262"/>
      <c r="AD68" s="262"/>
      <c r="AE68" s="262"/>
      <c r="AF68" s="262"/>
      <c r="AG68" s="262" t="s">
        <v>192</v>
      </c>
      <c r="AH68" s="257" t="str">
        <f t="shared" si="2"/>
        <v/>
      </c>
      <c r="AI68" s="261" t="str">
        <f t="shared" si="6"/>
        <v/>
      </c>
      <c r="AJ68" s="261" t="s">
        <v>197</v>
      </c>
      <c r="AK68" s="261" t="s">
        <v>193</v>
      </c>
      <c r="AL68" s="261" t="s">
        <v>194</v>
      </c>
      <c r="AM68" s="261" t="s">
        <v>195</v>
      </c>
    </row>
    <row r="69" spans="1:39">
      <c r="A69" s="257">
        <f t="shared" si="3"/>
        <v>64</v>
      </c>
      <c r="C69" s="259"/>
      <c r="X69" s="257" t="str">
        <f t="shared" ref="X69:X80" si="7">IF(B69&lt;&gt;"",
IF(D69&lt;&gt;"md","&lt;a href=    "&amp;CHAR(34)&amp;"#/"&amp;AJ69&amp;AH69&amp;AI69&amp;""""&amp;"    "&amp;AK69&amp;AG69&amp;AL69&amp;A69&amp;". "&amp;B69&amp;AM69,
B69),
"")</f>
        <v/>
      </c>
      <c r="Y69" s="260"/>
      <c r="Z69" s="260"/>
      <c r="AA69" s="260"/>
      <c r="AB69" s="261"/>
      <c r="AC69" s="262"/>
      <c r="AD69" s="262"/>
      <c r="AE69" s="262"/>
      <c r="AF69" s="262"/>
      <c r="AG69" s="262" t="s">
        <v>192</v>
      </c>
      <c r="AH69" s="257" t="str">
        <f t="shared" si="2"/>
        <v/>
      </c>
      <c r="AI69" s="261" t="str">
        <f t="shared" si="6"/>
        <v/>
      </c>
      <c r="AJ69" s="261" t="s">
        <v>197</v>
      </c>
      <c r="AK69" s="261" t="s">
        <v>193</v>
      </c>
      <c r="AL69" s="261" t="s">
        <v>194</v>
      </c>
      <c r="AM69" s="261" t="s">
        <v>195</v>
      </c>
    </row>
    <row r="70" spans="1:39">
      <c r="A70" s="257">
        <f t="shared" si="3"/>
        <v>65</v>
      </c>
      <c r="C70" s="259"/>
      <c r="X70" s="257" t="str">
        <f t="shared" si="7"/>
        <v/>
      </c>
      <c r="Y70" s="260"/>
      <c r="Z70" s="260"/>
      <c r="AA70" s="260"/>
      <c r="AB70" s="261"/>
      <c r="AC70" s="262"/>
      <c r="AD70" s="262"/>
      <c r="AE70" s="262"/>
      <c r="AF70" s="262"/>
      <c r="AG70" s="262" t="s">
        <v>192</v>
      </c>
      <c r="AH70" s="257" t="str">
        <f t="shared" si="2"/>
        <v/>
      </c>
      <c r="AI70" s="261" t="str">
        <f t="shared" si="6"/>
        <v/>
      </c>
      <c r="AJ70" s="261" t="s">
        <v>197</v>
      </c>
      <c r="AK70" s="261" t="s">
        <v>193</v>
      </c>
      <c r="AL70" s="261" t="s">
        <v>194</v>
      </c>
      <c r="AM70" s="261" t="s">
        <v>195</v>
      </c>
    </row>
    <row r="71" spans="1:39">
      <c r="A71" s="257">
        <f t="shared" si="3"/>
        <v>66</v>
      </c>
      <c r="C71" s="259"/>
      <c r="X71" s="257" t="str">
        <f t="shared" si="7"/>
        <v/>
      </c>
      <c r="Y71" s="260"/>
      <c r="Z71" s="260"/>
      <c r="AA71" s="260"/>
      <c r="AB71" s="261"/>
      <c r="AC71" s="262"/>
      <c r="AD71" s="262"/>
      <c r="AE71" s="262"/>
      <c r="AF71" s="262"/>
      <c r="AG71" s="262" t="s">
        <v>192</v>
      </c>
      <c r="AH71" s="257" t="str">
        <f t="shared" ref="AH71:AH80" si="8">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61" t="str">
        <f t="shared" si="6"/>
        <v/>
      </c>
      <c r="AJ71" s="261" t="s">
        <v>197</v>
      </c>
      <c r="AK71" s="261" t="s">
        <v>193</v>
      </c>
      <c r="AL71" s="261" t="s">
        <v>194</v>
      </c>
      <c r="AM71" s="261" t="s">
        <v>195</v>
      </c>
    </row>
    <row r="72" spans="1:39">
      <c r="A72" s="257">
        <f t="shared" ref="A72:A80" si="9">A71+1</f>
        <v>67</v>
      </c>
      <c r="C72" s="259"/>
      <c r="X72" s="257" t="str">
        <f t="shared" si="7"/>
        <v/>
      </c>
      <c r="Y72" s="260"/>
      <c r="Z72" s="260"/>
      <c r="AA72" s="260"/>
      <c r="AB72" s="261"/>
      <c r="AC72" s="262"/>
      <c r="AD72" s="262"/>
      <c r="AE72" s="262"/>
      <c r="AF72" s="262"/>
      <c r="AG72" s="262" t="s">
        <v>192</v>
      </c>
      <c r="AH72" s="257" t="str">
        <f t="shared" si="8"/>
        <v/>
      </c>
      <c r="AI72" s="261" t="str">
        <f t="shared" si="6"/>
        <v/>
      </c>
      <c r="AJ72" s="261" t="s">
        <v>197</v>
      </c>
      <c r="AK72" s="261" t="s">
        <v>193</v>
      </c>
      <c r="AL72" s="261" t="s">
        <v>194</v>
      </c>
      <c r="AM72" s="261" t="s">
        <v>195</v>
      </c>
    </row>
    <row r="73" spans="1:39">
      <c r="A73" s="257">
        <f t="shared" si="9"/>
        <v>68</v>
      </c>
      <c r="C73" s="259"/>
      <c r="X73" s="257" t="str">
        <f t="shared" si="7"/>
        <v/>
      </c>
      <c r="Y73" s="260"/>
      <c r="Z73" s="260"/>
      <c r="AA73" s="260"/>
      <c r="AB73" s="261"/>
      <c r="AC73" s="262"/>
      <c r="AD73" s="262"/>
      <c r="AE73" s="262"/>
      <c r="AF73" s="262"/>
      <c r="AG73" s="262" t="s">
        <v>192</v>
      </c>
      <c r="AH73" s="257" t="str">
        <f t="shared" si="8"/>
        <v/>
      </c>
      <c r="AI73" s="261" t="str">
        <f t="shared" si="6"/>
        <v/>
      </c>
      <c r="AJ73" s="261" t="s">
        <v>197</v>
      </c>
      <c r="AK73" s="261" t="s">
        <v>193</v>
      </c>
      <c r="AL73" s="261" t="s">
        <v>194</v>
      </c>
      <c r="AM73" s="261" t="s">
        <v>195</v>
      </c>
    </row>
    <row r="74" spans="1:39">
      <c r="A74" s="257">
        <f t="shared" si="9"/>
        <v>69</v>
      </c>
      <c r="C74" s="259"/>
      <c r="X74" s="257" t="str">
        <f t="shared" si="7"/>
        <v/>
      </c>
      <c r="Y74" s="260"/>
      <c r="Z74" s="260"/>
      <c r="AA74" s="260"/>
      <c r="AB74" s="261"/>
      <c r="AC74" s="262"/>
      <c r="AD74" s="262"/>
      <c r="AE74" s="262"/>
      <c r="AF74" s="262"/>
      <c r="AG74" s="262" t="s">
        <v>192</v>
      </c>
      <c r="AH74" s="257" t="str">
        <f t="shared" si="8"/>
        <v/>
      </c>
      <c r="AI74" s="261" t="str">
        <f t="shared" si="6"/>
        <v/>
      </c>
      <c r="AJ74" s="261" t="s">
        <v>197</v>
      </c>
      <c r="AK74" s="261" t="s">
        <v>193</v>
      </c>
      <c r="AL74" s="261" t="s">
        <v>194</v>
      </c>
      <c r="AM74" s="261" t="s">
        <v>195</v>
      </c>
    </row>
    <row r="75" spans="1:39">
      <c r="A75" s="257">
        <f t="shared" si="9"/>
        <v>70</v>
      </c>
      <c r="C75" s="259"/>
      <c r="X75" s="257" t="str">
        <f t="shared" si="7"/>
        <v/>
      </c>
      <c r="Y75" s="260"/>
      <c r="Z75" s="260"/>
      <c r="AA75" s="260"/>
      <c r="AB75" s="261"/>
      <c r="AC75" s="262"/>
      <c r="AD75" s="262"/>
      <c r="AE75" s="262"/>
      <c r="AF75" s="262"/>
      <c r="AG75" s="262" t="s">
        <v>192</v>
      </c>
      <c r="AH75" s="257" t="str">
        <f t="shared" si="8"/>
        <v/>
      </c>
      <c r="AI75" s="261" t="str">
        <f t="shared" si="6"/>
        <v/>
      </c>
      <c r="AJ75" s="261" t="s">
        <v>197</v>
      </c>
      <c r="AK75" s="261" t="s">
        <v>193</v>
      </c>
      <c r="AL75" s="261" t="s">
        <v>194</v>
      </c>
      <c r="AM75" s="261" t="s">
        <v>195</v>
      </c>
    </row>
    <row r="76" spans="1:39">
      <c r="A76" s="257">
        <f t="shared" si="9"/>
        <v>71</v>
      </c>
      <c r="C76" s="259"/>
      <c r="X76" s="257" t="str">
        <f t="shared" si="7"/>
        <v/>
      </c>
      <c r="Y76" s="260"/>
      <c r="Z76" s="260"/>
      <c r="AA76" s="260"/>
      <c r="AB76" s="261"/>
      <c r="AC76" s="262"/>
      <c r="AD76" s="262"/>
      <c r="AE76" s="262"/>
      <c r="AF76" s="262"/>
      <c r="AG76" s="262" t="s">
        <v>192</v>
      </c>
      <c r="AH76" s="257" t="str">
        <f t="shared" si="8"/>
        <v/>
      </c>
      <c r="AI76" s="261" t="str">
        <f>IF(G76=1,"&amp;gotoz="&amp;E81,"")&amp;
IF(AC76&lt;&gt;"","&amp;panx="&amp;AC76,"")&amp;
IF(AD76&lt;&gt;"","&amp;pany="&amp;AD76,"")&amp;
IF(AE76&lt;&gt;"","&amp;zoom="&amp;AE76,"")</f>
        <v/>
      </c>
      <c r="AJ76" s="261" t="s">
        <v>197</v>
      </c>
      <c r="AK76" s="261" t="s">
        <v>193</v>
      </c>
      <c r="AL76" s="261" t="s">
        <v>194</v>
      </c>
      <c r="AM76" s="261" t="s">
        <v>195</v>
      </c>
    </row>
    <row r="77" spans="1:39">
      <c r="A77" s="257">
        <f t="shared" si="9"/>
        <v>72</v>
      </c>
      <c r="C77" s="259"/>
      <c r="X77" s="257" t="str">
        <f t="shared" si="7"/>
        <v/>
      </c>
      <c r="Y77" s="260"/>
      <c r="Z77" s="260"/>
      <c r="AA77" s="260"/>
      <c r="AB77" s="261"/>
      <c r="AC77" s="262"/>
      <c r="AD77" s="262"/>
      <c r="AE77" s="262"/>
      <c r="AF77" s="262"/>
      <c r="AG77" s="262" t="s">
        <v>192</v>
      </c>
      <c r="AH77" s="257" t="str">
        <f t="shared" si="8"/>
        <v/>
      </c>
      <c r="AI77" s="261" t="str">
        <f>IF(G77=1,"&amp;gotoz="&amp;E82,"")&amp;
IF(AC77&lt;&gt;"","&amp;panx="&amp;AC77,"")&amp;
IF(AD77&lt;&gt;"","&amp;pany="&amp;AD77,"")&amp;
IF(AE77&lt;&gt;"","&amp;zoom="&amp;AE77,"")</f>
        <v/>
      </c>
      <c r="AJ77" s="261" t="s">
        <v>197</v>
      </c>
      <c r="AK77" s="261" t="s">
        <v>193</v>
      </c>
      <c r="AL77" s="261" t="s">
        <v>194</v>
      </c>
      <c r="AM77" s="261" t="s">
        <v>195</v>
      </c>
    </row>
    <row r="78" spans="1:39">
      <c r="A78" s="257">
        <f t="shared" si="9"/>
        <v>73</v>
      </c>
      <c r="C78" s="259"/>
      <c r="X78" s="257" t="str">
        <f t="shared" si="7"/>
        <v/>
      </c>
      <c r="Y78" s="260"/>
      <c r="Z78" s="260"/>
      <c r="AA78" s="260"/>
      <c r="AB78" s="261"/>
      <c r="AC78" s="262"/>
      <c r="AD78" s="262"/>
      <c r="AE78" s="262"/>
      <c r="AF78" s="262"/>
      <c r="AG78" s="262" t="s">
        <v>192</v>
      </c>
      <c r="AH78" s="257" t="str">
        <f t="shared" si="8"/>
        <v/>
      </c>
      <c r="AI78" s="261" t="str">
        <f>IF(G78=1,"&amp;gotoz="&amp;E83,"")&amp;
IF(AC78&lt;&gt;"","&amp;panx="&amp;AC78,"")&amp;
IF(AD78&lt;&gt;"","&amp;pany="&amp;AD78,"")&amp;
IF(AE78&lt;&gt;"","&amp;zoom="&amp;AE78,"")</f>
        <v/>
      </c>
      <c r="AJ78" s="261" t="s">
        <v>197</v>
      </c>
      <c r="AK78" s="261" t="s">
        <v>193</v>
      </c>
      <c r="AL78" s="261" t="s">
        <v>194</v>
      </c>
      <c r="AM78" s="261" t="s">
        <v>195</v>
      </c>
    </row>
    <row r="79" spans="1:39">
      <c r="A79" s="257">
        <f t="shared" si="9"/>
        <v>74</v>
      </c>
      <c r="C79" s="259"/>
      <c r="X79" s="257" t="str">
        <f t="shared" si="7"/>
        <v/>
      </c>
      <c r="Y79" s="260"/>
      <c r="Z79" s="260"/>
      <c r="AA79" s="260"/>
      <c r="AB79" s="261"/>
      <c r="AC79" s="262"/>
      <c r="AD79" s="262"/>
      <c r="AE79" s="262"/>
      <c r="AF79" s="262"/>
      <c r="AG79" s="262" t="s">
        <v>192</v>
      </c>
      <c r="AH79" s="257" t="str">
        <f t="shared" si="8"/>
        <v/>
      </c>
      <c r="AI79" s="261" t="str">
        <f>IF(G79=1,"&amp;gotoz="&amp;E84,"")&amp;
IF(AC79&lt;&gt;"","&amp;panx="&amp;AC79,"")&amp;
IF(AD79&lt;&gt;"","&amp;pany="&amp;AD79,"")&amp;
IF(AE79&lt;&gt;"","&amp;zoom="&amp;AE79,"")</f>
        <v/>
      </c>
      <c r="AJ79" s="261" t="s">
        <v>197</v>
      </c>
      <c r="AK79" s="261" t="s">
        <v>193</v>
      </c>
      <c r="AL79" s="261" t="s">
        <v>194</v>
      </c>
      <c r="AM79" s="261" t="s">
        <v>195</v>
      </c>
    </row>
    <row r="80" spans="1:39">
      <c r="A80" s="257">
        <f t="shared" si="9"/>
        <v>75</v>
      </c>
      <c r="C80" s="259"/>
      <c r="X80" s="257" t="str">
        <f t="shared" si="7"/>
        <v/>
      </c>
      <c r="Y80" s="260"/>
      <c r="Z80" s="260"/>
      <c r="AA80" s="260"/>
      <c r="AB80" s="261"/>
      <c r="AC80" s="262"/>
      <c r="AD80" s="262"/>
      <c r="AE80" s="262"/>
      <c r="AF80" s="262"/>
      <c r="AG80" s="262" t="s">
        <v>192</v>
      </c>
      <c r="AH80" s="257" t="str">
        <f t="shared" si="8"/>
        <v/>
      </c>
      <c r="AI80" s="261" t="str">
        <f>IF(G80=1,"&amp;gotoz="&amp;E85,"")&amp;
IF(AC80&lt;&gt;"","&amp;panx="&amp;AC80,"")&amp;
IF(AD80&lt;&gt;"","&amp;pany="&amp;AD80,"")&amp;
IF(AE80&lt;&gt;"","&amp;zoom="&amp;AE80,"")</f>
        <v/>
      </c>
      <c r="AJ80" s="261" t="s">
        <v>197</v>
      </c>
      <c r="AK80" s="261" t="s">
        <v>193</v>
      </c>
      <c r="AL80" s="261" t="s">
        <v>194</v>
      </c>
      <c r="AM80" s="261" t="s">
        <v>195</v>
      </c>
    </row>
    <row r="81" spans="3:39">
      <c r="C81" s="259"/>
      <c r="Y81" s="260"/>
      <c r="Z81" s="260"/>
      <c r="AA81" s="260"/>
      <c r="AB81" s="261"/>
      <c r="AC81" s="262"/>
      <c r="AD81" s="262"/>
      <c r="AE81" s="262"/>
      <c r="AF81" s="262"/>
      <c r="AG81" s="262"/>
      <c r="AI81" s="261"/>
      <c r="AJ81" s="261"/>
      <c r="AK81" s="261"/>
      <c r="AL81" s="261"/>
      <c r="AM81" s="261"/>
    </row>
    <row r="82" spans="3:39">
      <c r="C82" s="259"/>
      <c r="Y82" s="260"/>
      <c r="Z82" s="260"/>
      <c r="AA82" s="260"/>
      <c r="AB82" s="261"/>
      <c r="AC82" s="262"/>
      <c r="AD82" s="262"/>
      <c r="AE82" s="262"/>
      <c r="AF82" s="262"/>
      <c r="AG82" s="262"/>
      <c r="AI82" s="261"/>
      <c r="AJ82" s="261"/>
      <c r="AK82" s="261"/>
      <c r="AL82" s="261"/>
      <c r="AM82" s="261"/>
    </row>
    <row r="83" spans="3:39">
      <c r="C83" s="259"/>
      <c r="Y83" s="260"/>
      <c r="Z83" s="260"/>
      <c r="AA83" s="260"/>
      <c r="AB83" s="261"/>
      <c r="AC83" s="262"/>
      <c r="AD83" s="262"/>
      <c r="AE83" s="262"/>
      <c r="AF83" s="262"/>
      <c r="AG83" s="262"/>
      <c r="AI83" s="261"/>
      <c r="AJ83" s="261"/>
      <c r="AK83" s="261"/>
      <c r="AL83" s="261"/>
      <c r="AM83" s="261"/>
    </row>
    <row r="84" spans="3:39">
      <c r="C84" s="259"/>
      <c r="Y84" s="260"/>
      <c r="Z84" s="260"/>
      <c r="AA84" s="260"/>
      <c r="AB84" s="261"/>
      <c r="AC84" s="262"/>
      <c r="AD84" s="262"/>
      <c r="AE84" s="262"/>
      <c r="AF84" s="262"/>
      <c r="AG84" s="262"/>
      <c r="AI84" s="261"/>
      <c r="AJ84" s="261"/>
      <c r="AK84" s="261"/>
      <c r="AL84" s="261"/>
      <c r="AM84" s="261"/>
    </row>
    <row r="85" spans="3:39">
      <c r="C85" s="259"/>
      <c r="Y85" s="260"/>
      <c r="Z85" s="260"/>
      <c r="AA85" s="260"/>
      <c r="AB85" s="261"/>
      <c r="AC85" s="262"/>
      <c r="AD85" s="262"/>
      <c r="AE85" s="262"/>
      <c r="AF85" s="262"/>
      <c r="AG85" s="262"/>
      <c r="AI85" s="261"/>
      <c r="AJ85" s="261"/>
      <c r="AK85" s="261"/>
      <c r="AL85" s="261"/>
      <c r="AM85" s="261"/>
    </row>
    <row r="86" spans="3:39">
      <c r="C86" s="259"/>
      <c r="Y86" s="260"/>
      <c r="Z86" s="260"/>
      <c r="AA86" s="260"/>
      <c r="AB86" s="261"/>
      <c r="AC86" s="262"/>
      <c r="AD86" s="262"/>
      <c r="AE86" s="262"/>
      <c r="AF86" s="262"/>
      <c r="AG86" s="262"/>
      <c r="AI86" s="261"/>
      <c r="AJ86" s="261"/>
      <c r="AK86" s="261"/>
      <c r="AL86" s="261"/>
      <c r="AM86" s="261"/>
    </row>
    <row r="87" spans="3:39">
      <c r="C87" s="259"/>
      <c r="Y87" s="260"/>
      <c r="Z87" s="260"/>
      <c r="AA87" s="260"/>
      <c r="AB87" s="261"/>
      <c r="AC87" s="262"/>
      <c r="AD87" s="262"/>
      <c r="AE87" s="262"/>
      <c r="AF87" s="262"/>
      <c r="AG87" s="262"/>
      <c r="AI87" s="261"/>
      <c r="AJ87" s="261"/>
      <c r="AK87" s="261"/>
      <c r="AL87" s="261"/>
      <c r="AM87" s="261"/>
    </row>
    <row r="88" spans="3:39">
      <c r="C88" s="259"/>
      <c r="Y88" s="260"/>
      <c r="Z88" s="260"/>
      <c r="AA88" s="260"/>
      <c r="AB88" s="261"/>
      <c r="AC88" s="262"/>
      <c r="AD88" s="262"/>
      <c r="AE88" s="262"/>
      <c r="AF88" s="262"/>
      <c r="AG88" s="262"/>
      <c r="AI88" s="261"/>
      <c r="AJ88" s="261"/>
      <c r="AK88" s="261"/>
      <c r="AL88" s="261"/>
      <c r="AM88" s="261"/>
    </row>
    <row r="89" spans="3:39">
      <c r="C89" s="259"/>
      <c r="Y89" s="260"/>
      <c r="Z89" s="260"/>
      <c r="AA89" s="260"/>
      <c r="AB89" s="261"/>
      <c r="AC89" s="262"/>
      <c r="AD89" s="262"/>
      <c r="AE89" s="262"/>
      <c r="AF89" s="262"/>
      <c r="AG89" s="262"/>
      <c r="AI89" s="261"/>
      <c r="AJ89" s="261"/>
      <c r="AK89" s="261"/>
      <c r="AL89" s="261"/>
      <c r="AM89" s="261"/>
    </row>
    <row r="90" spans="3:39">
      <c r="C90" s="259"/>
      <c r="Y90" s="260"/>
      <c r="Z90" s="260"/>
      <c r="AA90" s="260"/>
      <c r="AB90" s="261"/>
      <c r="AC90" s="262"/>
      <c r="AD90" s="262"/>
      <c r="AE90" s="262"/>
      <c r="AF90" s="262"/>
      <c r="AG90" s="262"/>
      <c r="AI90" s="261"/>
      <c r="AJ90" s="261"/>
      <c r="AK90" s="261"/>
      <c r="AL90" s="261"/>
      <c r="AM90" s="261"/>
    </row>
    <row r="91" spans="3:39">
      <c r="C91" s="259"/>
      <c r="Y91" s="260"/>
      <c r="Z91" s="260"/>
      <c r="AA91" s="260"/>
      <c r="AB91" s="261"/>
      <c r="AC91" s="262"/>
      <c r="AD91" s="262"/>
      <c r="AE91" s="262"/>
      <c r="AF91" s="262"/>
      <c r="AG91" s="262"/>
      <c r="AI91" s="261"/>
      <c r="AJ91" s="261"/>
      <c r="AK91" s="261"/>
      <c r="AL91" s="261"/>
      <c r="AM91" s="261"/>
    </row>
    <row r="92" spans="3:39">
      <c r="C92" s="259"/>
      <c r="Y92" s="260"/>
      <c r="Z92" s="260"/>
      <c r="AA92" s="260"/>
      <c r="AB92" s="261"/>
      <c r="AC92" s="262"/>
      <c r="AD92" s="262"/>
      <c r="AE92" s="262"/>
      <c r="AF92" s="262"/>
      <c r="AG92" s="262"/>
      <c r="AI92" s="261"/>
      <c r="AJ92" s="261"/>
      <c r="AK92" s="261"/>
      <c r="AL92" s="261"/>
      <c r="AM92" s="261"/>
    </row>
    <row r="93" spans="3:39">
      <c r="C93" s="259"/>
      <c r="Y93" s="260"/>
      <c r="Z93" s="260"/>
      <c r="AA93" s="260"/>
      <c r="AB93" s="261"/>
      <c r="AC93" s="262"/>
      <c r="AD93" s="262"/>
      <c r="AE93" s="262"/>
      <c r="AF93" s="262"/>
      <c r="AG93" s="262"/>
      <c r="AI93" s="261"/>
      <c r="AJ93" s="261"/>
      <c r="AK93" s="261"/>
      <c r="AL93" s="261"/>
      <c r="AM93" s="261"/>
    </row>
    <row r="94" spans="3:39">
      <c r="C94" s="259"/>
      <c r="Y94" s="260"/>
      <c r="Z94" s="260"/>
      <c r="AA94" s="260"/>
      <c r="AB94" s="261"/>
      <c r="AC94" s="262"/>
      <c r="AD94" s="262"/>
      <c r="AE94" s="262"/>
      <c r="AF94" s="262"/>
      <c r="AG94" s="262"/>
      <c r="AI94" s="261"/>
      <c r="AJ94" s="261"/>
      <c r="AK94" s="261"/>
      <c r="AL94" s="261"/>
      <c r="AM94" s="261"/>
    </row>
    <row r="95" spans="3:39">
      <c r="C95" s="259"/>
      <c r="Y95" s="260"/>
      <c r="Z95" s="260"/>
      <c r="AA95" s="260"/>
      <c r="AB95" s="261"/>
      <c r="AC95" s="262"/>
      <c r="AD95" s="262"/>
      <c r="AE95" s="262"/>
      <c r="AF95" s="262"/>
      <c r="AG95" s="262"/>
      <c r="AI95" s="261"/>
      <c r="AJ95" s="261"/>
      <c r="AK95" s="261"/>
      <c r="AL95" s="261"/>
      <c r="AM95" s="261"/>
    </row>
    <row r="96" spans="3:39">
      <c r="C96" s="259"/>
      <c r="Y96" s="260"/>
      <c r="Z96" s="260"/>
      <c r="AA96" s="260"/>
      <c r="AB96" s="261"/>
      <c r="AC96" s="262"/>
      <c r="AD96" s="262"/>
      <c r="AE96" s="262"/>
      <c r="AF96" s="262"/>
      <c r="AG96" s="262"/>
      <c r="AI96" s="261"/>
      <c r="AJ96" s="261"/>
      <c r="AK96" s="261"/>
      <c r="AL96" s="261"/>
      <c r="AM96" s="261"/>
    </row>
    <row r="97" spans="3:39">
      <c r="C97" s="259"/>
      <c r="Y97" s="260"/>
      <c r="Z97" s="260"/>
      <c r="AA97" s="260"/>
      <c r="AB97" s="261"/>
      <c r="AC97" s="262"/>
      <c r="AD97" s="262"/>
      <c r="AE97" s="262"/>
      <c r="AF97" s="262"/>
      <c r="AG97" s="262"/>
      <c r="AI97" s="261"/>
      <c r="AJ97" s="261"/>
      <c r="AK97" s="261"/>
      <c r="AL97" s="261"/>
      <c r="AM97" s="261"/>
    </row>
    <row r="98" spans="3:39">
      <c r="C98" s="259"/>
      <c r="Y98" s="260"/>
      <c r="Z98" s="260"/>
      <c r="AA98" s="260"/>
      <c r="AB98" s="261"/>
      <c r="AC98" s="262"/>
      <c r="AD98" s="262"/>
      <c r="AE98" s="262"/>
      <c r="AF98" s="262"/>
      <c r="AG98" s="262"/>
      <c r="AI98" s="261"/>
      <c r="AJ98" s="261"/>
      <c r="AK98" s="261"/>
      <c r="AL98" s="261"/>
      <c r="AM98" s="261"/>
    </row>
    <row r="99" spans="3:39">
      <c r="C99" s="259"/>
      <c r="Y99" s="260"/>
      <c r="Z99" s="260"/>
      <c r="AA99" s="260"/>
      <c r="AB99" s="261"/>
      <c r="AC99" s="262"/>
      <c r="AD99" s="262"/>
      <c r="AE99" s="262"/>
      <c r="AF99" s="262"/>
      <c r="AG99" s="262"/>
      <c r="AI99" s="261"/>
      <c r="AJ99" s="261"/>
      <c r="AK99" s="261"/>
      <c r="AL99" s="261"/>
      <c r="AM99" s="261"/>
    </row>
    <row r="100" spans="3:39">
      <c r="C100" s="259"/>
      <c r="Y100" s="260"/>
      <c r="Z100" s="260"/>
      <c r="AA100" s="260"/>
      <c r="AB100" s="261"/>
      <c r="AC100" s="262"/>
      <c r="AD100" s="262"/>
      <c r="AE100" s="262"/>
      <c r="AF100" s="262"/>
      <c r="AG100" s="262"/>
      <c r="AI100" s="261"/>
      <c r="AJ100" s="261"/>
      <c r="AK100" s="261"/>
      <c r="AL100" s="261"/>
      <c r="AM100" s="261"/>
    </row>
    <row r="101" spans="3:39">
      <c r="C101" s="259"/>
      <c r="Y101" s="260"/>
      <c r="Z101" s="260"/>
      <c r="AA101" s="260"/>
      <c r="AB101" s="261"/>
      <c r="AC101" s="262"/>
      <c r="AD101" s="262"/>
      <c r="AE101" s="262"/>
      <c r="AF101" s="262"/>
      <c r="AG101" s="262"/>
      <c r="AI101" s="261"/>
      <c r="AJ101" s="261"/>
      <c r="AK101" s="261"/>
      <c r="AL101" s="261"/>
      <c r="AM101" s="261"/>
    </row>
    <row r="102" spans="3:39">
      <c r="C102" s="259"/>
      <c r="Y102" s="260"/>
      <c r="Z102" s="260"/>
      <c r="AA102" s="260"/>
      <c r="AB102" s="261"/>
      <c r="AC102" s="262"/>
      <c r="AD102" s="262"/>
      <c r="AE102" s="262"/>
      <c r="AF102" s="262"/>
      <c r="AG102" s="262"/>
      <c r="AI102" s="261"/>
      <c r="AJ102" s="261"/>
      <c r="AK102" s="261"/>
      <c r="AL102" s="261"/>
      <c r="AM102" s="261"/>
    </row>
    <row r="103" spans="3:39">
      <c r="C103" s="259"/>
      <c r="Y103" s="260"/>
      <c r="Z103" s="260"/>
      <c r="AA103" s="260"/>
      <c r="AB103" s="261"/>
      <c r="AC103" s="262"/>
      <c r="AD103" s="262"/>
      <c r="AE103" s="262"/>
      <c r="AF103" s="262"/>
      <c r="AG103" s="262"/>
      <c r="AI103" s="261"/>
      <c r="AJ103" s="261"/>
      <c r="AK103" s="261"/>
      <c r="AL103" s="261"/>
      <c r="AM103" s="261"/>
    </row>
    <row r="104" spans="3:39">
      <c r="C104" s="259"/>
      <c r="Y104" s="260"/>
      <c r="Z104" s="260"/>
      <c r="AA104" s="260"/>
      <c r="AB104" s="261"/>
      <c r="AC104" s="262"/>
      <c r="AD104" s="262"/>
      <c r="AE104" s="262"/>
      <c r="AF104" s="262"/>
      <c r="AG104" s="262"/>
      <c r="AI104" s="261"/>
      <c r="AJ104" s="261"/>
      <c r="AK104" s="261"/>
      <c r="AL104" s="261"/>
      <c r="AM104" s="261"/>
    </row>
    <row r="105" spans="3:39">
      <c r="C105" s="259"/>
      <c r="Y105" s="260"/>
      <c r="Z105" s="260"/>
      <c r="AA105" s="260"/>
      <c r="AB105" s="261"/>
      <c r="AC105" s="262"/>
      <c r="AD105" s="262"/>
      <c r="AE105" s="262"/>
      <c r="AF105" s="262"/>
      <c r="AG105" s="262"/>
      <c r="AI105" s="261"/>
      <c r="AJ105" s="261"/>
      <c r="AK105" s="261"/>
      <c r="AL105" s="261"/>
      <c r="AM105" s="261"/>
    </row>
    <row r="106" spans="3:39">
      <c r="C106" s="259"/>
      <c r="Y106" s="260"/>
      <c r="Z106" s="260"/>
      <c r="AA106" s="260"/>
      <c r="AB106" s="261"/>
      <c r="AC106" s="262"/>
      <c r="AD106" s="262"/>
      <c r="AE106" s="262"/>
      <c r="AF106" s="262"/>
      <c r="AG106" s="262"/>
      <c r="AI106" s="261"/>
      <c r="AJ106" s="261"/>
      <c r="AK106" s="261"/>
      <c r="AL106" s="261"/>
      <c r="AM106" s="261"/>
    </row>
    <row r="107" spans="3:39">
      <c r="C107" s="259"/>
      <c r="Y107" s="260"/>
      <c r="Z107" s="260"/>
      <c r="AA107" s="260"/>
      <c r="AB107" s="261"/>
      <c r="AC107" s="262"/>
      <c r="AD107" s="262"/>
      <c r="AE107" s="262"/>
      <c r="AF107" s="262"/>
      <c r="AG107" s="262"/>
      <c r="AI107" s="261"/>
      <c r="AJ107" s="261"/>
      <c r="AK107" s="261"/>
      <c r="AL107" s="261"/>
      <c r="AM107" s="261"/>
    </row>
    <row r="108" spans="3:39">
      <c r="C108" s="259"/>
      <c r="Y108" s="260"/>
      <c r="Z108" s="260"/>
      <c r="AA108" s="260"/>
      <c r="AB108" s="261"/>
      <c r="AC108" s="262"/>
      <c r="AD108" s="262"/>
      <c r="AE108" s="262"/>
      <c r="AF108" s="262"/>
      <c r="AG108" s="262"/>
      <c r="AI108" s="261"/>
      <c r="AJ108" s="261"/>
      <c r="AK108" s="261"/>
      <c r="AL108" s="261"/>
      <c r="AM108" s="261"/>
    </row>
    <row r="109" spans="3:39">
      <c r="C109" s="259"/>
      <c r="Y109" s="260"/>
      <c r="Z109" s="260"/>
      <c r="AA109" s="260"/>
      <c r="AB109" s="261"/>
      <c r="AC109" s="262"/>
      <c r="AD109" s="262"/>
      <c r="AE109" s="262"/>
      <c r="AF109" s="262"/>
      <c r="AG109" s="262"/>
      <c r="AI109" s="261"/>
      <c r="AJ109" s="261"/>
      <c r="AK109" s="261"/>
      <c r="AL109" s="261"/>
      <c r="AM109" s="261"/>
    </row>
    <row r="110" spans="3:39">
      <c r="C110" s="259"/>
      <c r="Y110" s="260"/>
      <c r="Z110" s="260"/>
      <c r="AA110" s="260"/>
      <c r="AB110" s="261"/>
      <c r="AC110" s="262"/>
      <c r="AD110" s="262"/>
      <c r="AE110" s="262"/>
      <c r="AF110" s="262"/>
      <c r="AG110" s="262"/>
      <c r="AI110" s="261"/>
      <c r="AJ110" s="261"/>
      <c r="AK110" s="261"/>
      <c r="AL110" s="261"/>
      <c r="AM110" s="261"/>
    </row>
    <row r="111" spans="3:39">
      <c r="C111" s="259"/>
      <c r="Y111" s="260"/>
      <c r="Z111" s="260"/>
      <c r="AA111" s="260"/>
      <c r="AB111" s="261"/>
      <c r="AC111" s="262"/>
      <c r="AD111" s="262"/>
      <c r="AE111" s="262"/>
      <c r="AF111" s="262"/>
      <c r="AG111" s="262"/>
      <c r="AI111" s="261"/>
      <c r="AJ111" s="261"/>
      <c r="AK111" s="261"/>
      <c r="AL111" s="261"/>
      <c r="AM111" s="261"/>
    </row>
    <row r="112" spans="3:39">
      <c r="C112" s="259"/>
      <c r="Y112" s="260"/>
      <c r="Z112" s="260"/>
      <c r="AA112" s="260"/>
      <c r="AB112" s="261"/>
      <c r="AC112" s="262"/>
      <c r="AD112" s="262"/>
      <c r="AE112" s="262"/>
      <c r="AF112" s="262"/>
      <c r="AG112" s="262"/>
      <c r="AI112" s="261"/>
      <c r="AJ112" s="261"/>
      <c r="AK112" s="261"/>
      <c r="AL112" s="261"/>
      <c r="AM112" s="261"/>
    </row>
    <row r="113" spans="3:39">
      <c r="C113" s="259"/>
      <c r="Y113" s="260"/>
      <c r="Z113" s="260"/>
      <c r="AA113" s="260"/>
      <c r="AB113" s="261"/>
      <c r="AC113" s="262"/>
      <c r="AD113" s="262"/>
      <c r="AE113" s="262"/>
      <c r="AF113" s="262"/>
      <c r="AG113" s="262"/>
      <c r="AI113" s="261"/>
      <c r="AJ113" s="261"/>
      <c r="AK113" s="261"/>
      <c r="AL113" s="261"/>
      <c r="AM113" s="261"/>
    </row>
    <row r="114" spans="3:39">
      <c r="C114" s="259"/>
      <c r="Y114" s="260"/>
      <c r="Z114" s="260"/>
      <c r="AA114" s="260"/>
      <c r="AB114" s="261"/>
      <c r="AC114" s="262"/>
      <c r="AD114" s="262"/>
      <c r="AE114" s="262"/>
      <c r="AF114" s="262"/>
      <c r="AG114" s="262"/>
      <c r="AI114" s="261"/>
      <c r="AJ114" s="261"/>
      <c r="AK114" s="261"/>
      <c r="AL114" s="261"/>
      <c r="AM114" s="261"/>
    </row>
    <row r="115" spans="3:39">
      <c r="C115" s="259"/>
      <c r="Y115" s="260"/>
      <c r="Z115" s="260"/>
      <c r="AA115" s="260"/>
      <c r="AB115" s="261"/>
      <c r="AC115" s="262"/>
      <c r="AD115" s="262"/>
      <c r="AE115" s="262"/>
      <c r="AF115" s="262"/>
      <c r="AG115" s="262"/>
      <c r="AI115" s="261"/>
      <c r="AJ115" s="261"/>
      <c r="AK115" s="261"/>
      <c r="AL115" s="261"/>
      <c r="AM115" s="261"/>
    </row>
    <row r="116" spans="3:39">
      <c r="C116" s="259"/>
      <c r="Y116" s="260"/>
      <c r="Z116" s="260"/>
      <c r="AA116" s="260"/>
      <c r="AB116" s="261"/>
      <c r="AC116" s="262"/>
      <c r="AD116" s="262"/>
      <c r="AE116" s="262"/>
      <c r="AF116" s="262"/>
      <c r="AG116" s="262"/>
      <c r="AI116" s="261"/>
      <c r="AJ116" s="261"/>
      <c r="AK116" s="261"/>
      <c r="AL116" s="261"/>
      <c r="AM116" s="261"/>
    </row>
    <row r="117" spans="3:39">
      <c r="C117" s="259"/>
      <c r="Y117" s="260"/>
      <c r="Z117" s="260"/>
      <c r="AA117" s="260"/>
      <c r="AB117" s="261"/>
      <c r="AC117" s="262"/>
      <c r="AD117" s="262"/>
      <c r="AE117" s="262"/>
      <c r="AF117" s="262"/>
      <c r="AG117" s="262"/>
      <c r="AI117" s="261"/>
      <c r="AJ117" s="261"/>
      <c r="AK117" s="261"/>
      <c r="AL117" s="261"/>
      <c r="AM117" s="261"/>
    </row>
    <row r="118" spans="3:39">
      <c r="C118" s="259"/>
      <c r="Y118" s="260"/>
      <c r="Z118" s="260"/>
      <c r="AA118" s="260"/>
      <c r="AB118" s="261"/>
      <c r="AC118" s="262"/>
      <c r="AD118" s="262"/>
      <c r="AE118" s="262"/>
      <c r="AF118" s="262"/>
      <c r="AG118" s="262"/>
      <c r="AI118" s="261"/>
      <c r="AJ118" s="261"/>
      <c r="AK118" s="261"/>
      <c r="AL118" s="261"/>
      <c r="AM118" s="261"/>
    </row>
    <row r="119" spans="3:39">
      <c r="C119" s="259"/>
      <c r="Y119" s="260"/>
      <c r="Z119" s="260"/>
      <c r="AA119" s="260"/>
      <c r="AB119" s="261"/>
      <c r="AC119" s="262"/>
      <c r="AD119" s="262"/>
      <c r="AE119" s="262"/>
      <c r="AF119" s="262"/>
      <c r="AG119" s="262"/>
      <c r="AI119" s="261"/>
      <c r="AJ119" s="261"/>
      <c r="AK119" s="261"/>
      <c r="AL119" s="261"/>
      <c r="AM119" s="261"/>
    </row>
    <row r="120" spans="3:39">
      <c r="C120" s="259"/>
      <c r="Y120" s="260"/>
      <c r="Z120" s="260"/>
      <c r="AA120" s="260"/>
      <c r="AB120" s="261"/>
      <c r="AC120" s="262"/>
      <c r="AD120" s="262"/>
      <c r="AE120" s="262"/>
      <c r="AF120" s="262"/>
      <c r="AG120" s="262"/>
      <c r="AI120" s="261"/>
      <c r="AJ120" s="261"/>
      <c r="AK120" s="261"/>
      <c r="AL120" s="261"/>
      <c r="AM120" s="261"/>
    </row>
    <row r="121" spans="3:39">
      <c r="C121" s="259"/>
      <c r="Y121" s="260"/>
      <c r="Z121" s="260"/>
      <c r="AA121" s="260"/>
      <c r="AB121" s="261"/>
      <c r="AC121" s="262"/>
      <c r="AD121" s="262"/>
      <c r="AE121" s="262"/>
      <c r="AF121" s="262"/>
      <c r="AG121" s="262"/>
      <c r="AI121" s="261"/>
      <c r="AJ121" s="261"/>
      <c r="AK121" s="261"/>
      <c r="AL121" s="261"/>
      <c r="AM121" s="261"/>
    </row>
    <row r="122" spans="3:39">
      <c r="C122" s="259"/>
      <c r="Y122" s="260"/>
      <c r="Z122" s="260"/>
      <c r="AA122" s="260"/>
      <c r="AB122" s="261"/>
      <c r="AC122" s="262"/>
      <c r="AD122" s="262"/>
      <c r="AE122" s="262"/>
      <c r="AF122" s="262"/>
      <c r="AG122" s="262"/>
      <c r="AI122" s="261"/>
      <c r="AJ122" s="261"/>
      <c r="AK122" s="261"/>
      <c r="AL122" s="261"/>
      <c r="AM122" s="261"/>
    </row>
    <row r="123" spans="3:39">
      <c r="C123" s="259"/>
      <c r="Y123" s="260"/>
      <c r="Z123" s="260"/>
      <c r="AA123" s="260"/>
      <c r="AB123" s="261"/>
      <c r="AC123" s="262"/>
      <c r="AD123" s="262"/>
      <c r="AE123" s="262"/>
      <c r="AF123" s="262"/>
      <c r="AG123" s="262"/>
      <c r="AI123" s="261"/>
      <c r="AJ123" s="261"/>
      <c r="AK123" s="261"/>
      <c r="AL123" s="261"/>
      <c r="AM123" s="261"/>
    </row>
    <row r="124" spans="3:39">
      <c r="C124" s="259"/>
      <c r="Y124" s="260"/>
      <c r="Z124" s="260"/>
      <c r="AA124" s="260"/>
      <c r="AB124" s="261"/>
      <c r="AC124" s="262"/>
      <c r="AD124" s="262"/>
      <c r="AE124" s="262"/>
      <c r="AF124" s="262"/>
      <c r="AG124" s="262"/>
      <c r="AI124" s="261"/>
      <c r="AJ124" s="261"/>
      <c r="AK124" s="261"/>
      <c r="AL124" s="261"/>
      <c r="AM124" s="261"/>
    </row>
    <row r="125" spans="3:39">
      <c r="C125" s="259"/>
      <c r="Y125" s="260"/>
      <c r="Z125" s="260"/>
      <c r="AA125" s="260"/>
      <c r="AB125" s="261"/>
      <c r="AC125" s="262"/>
      <c r="AD125" s="262"/>
      <c r="AE125" s="262"/>
      <c r="AF125" s="262"/>
      <c r="AG125" s="262"/>
      <c r="AI125" s="261"/>
      <c r="AJ125" s="261"/>
      <c r="AK125" s="261"/>
      <c r="AL125" s="261"/>
      <c r="AM125" s="261"/>
    </row>
    <row r="126" spans="3:39">
      <c r="C126" s="259"/>
      <c r="Y126" s="260"/>
      <c r="Z126" s="260"/>
      <c r="AA126" s="260"/>
      <c r="AB126" s="261"/>
      <c r="AC126" s="262"/>
      <c r="AD126" s="262"/>
      <c r="AE126" s="262"/>
      <c r="AF126" s="262"/>
      <c r="AG126" s="262"/>
      <c r="AI126" s="261"/>
      <c r="AJ126" s="261"/>
      <c r="AK126" s="261"/>
      <c r="AL126" s="261"/>
      <c r="AM126" s="261"/>
    </row>
    <row r="127" spans="3:39">
      <c r="C127" s="259"/>
      <c r="Y127" s="260"/>
      <c r="Z127" s="260"/>
      <c r="AA127" s="260"/>
      <c r="AB127" s="261"/>
      <c r="AC127" s="262"/>
      <c r="AD127" s="262"/>
      <c r="AE127" s="262"/>
      <c r="AF127" s="262"/>
      <c r="AG127" s="262"/>
      <c r="AI127" s="261"/>
      <c r="AJ127" s="261"/>
      <c r="AK127" s="261"/>
      <c r="AL127" s="261"/>
      <c r="AM127" s="261"/>
    </row>
    <row r="128" spans="3:39">
      <c r="C128" s="259"/>
      <c r="Y128" s="260"/>
      <c r="Z128" s="260"/>
      <c r="AA128" s="260"/>
      <c r="AB128" s="261"/>
      <c r="AC128" s="262"/>
      <c r="AD128" s="262"/>
      <c r="AE128" s="262"/>
      <c r="AF128" s="262"/>
      <c r="AG128" s="262"/>
      <c r="AI128" s="261"/>
      <c r="AJ128" s="261"/>
      <c r="AK128" s="261"/>
      <c r="AL128" s="261"/>
      <c r="AM128" s="261"/>
    </row>
    <row r="129" spans="3:39">
      <c r="C129" s="259"/>
      <c r="Y129" s="260"/>
      <c r="Z129" s="260"/>
      <c r="AA129" s="260"/>
      <c r="AB129" s="261"/>
      <c r="AC129" s="262"/>
      <c r="AD129" s="262"/>
      <c r="AE129" s="262"/>
      <c r="AF129" s="262"/>
      <c r="AG129" s="262"/>
      <c r="AI129" s="261"/>
      <c r="AJ129" s="261"/>
      <c r="AK129" s="261"/>
      <c r="AL129" s="261"/>
      <c r="AM129" s="261"/>
    </row>
    <row r="130" spans="3:39">
      <c r="C130" s="259"/>
      <c r="Y130" s="260"/>
      <c r="Z130" s="260"/>
      <c r="AA130" s="260"/>
      <c r="AB130" s="261"/>
      <c r="AC130" s="262"/>
      <c r="AD130" s="262"/>
      <c r="AE130" s="262"/>
      <c r="AF130" s="262"/>
      <c r="AG130" s="262"/>
      <c r="AI130" s="261"/>
      <c r="AJ130" s="261"/>
      <c r="AK130" s="261"/>
      <c r="AL130" s="261"/>
      <c r="AM130" s="261"/>
    </row>
    <row r="131" spans="3:39">
      <c r="C131" s="259"/>
      <c r="Y131" s="260"/>
      <c r="Z131" s="260"/>
      <c r="AA131" s="260"/>
      <c r="AB131" s="261"/>
      <c r="AC131" s="262"/>
      <c r="AD131" s="262"/>
      <c r="AE131" s="262"/>
      <c r="AF131" s="262"/>
      <c r="AG131" s="262"/>
      <c r="AI131" s="261"/>
      <c r="AJ131" s="261"/>
      <c r="AK131" s="261"/>
      <c r="AL131" s="261"/>
      <c r="AM131" s="261"/>
    </row>
    <row r="132" spans="3:39">
      <c r="C132" s="259"/>
      <c r="Y132" s="260"/>
      <c r="Z132" s="260"/>
      <c r="AA132" s="260"/>
      <c r="AB132" s="261"/>
      <c r="AC132" s="262"/>
      <c r="AD132" s="262"/>
      <c r="AE132" s="262"/>
      <c r="AF132" s="262"/>
      <c r="AG132" s="262"/>
      <c r="AI132" s="261"/>
      <c r="AJ132" s="261"/>
      <c r="AK132" s="261"/>
      <c r="AL132" s="261"/>
      <c r="AM132" s="261"/>
    </row>
    <row r="133" spans="3:39">
      <c r="C133" s="259"/>
      <c r="Y133" s="260"/>
      <c r="Z133" s="260"/>
      <c r="AA133" s="260"/>
      <c r="AB133" s="261"/>
      <c r="AC133" s="262"/>
      <c r="AD133" s="262"/>
      <c r="AE133" s="262"/>
      <c r="AF133" s="262"/>
      <c r="AG133" s="262"/>
      <c r="AI133" s="261"/>
      <c r="AJ133" s="261"/>
      <c r="AK133" s="261"/>
      <c r="AL133" s="261"/>
      <c r="AM133" s="261"/>
    </row>
    <row r="134" spans="3:39">
      <c r="C134" s="259"/>
      <c r="Y134" s="260"/>
      <c r="Z134" s="260"/>
      <c r="AA134" s="260"/>
      <c r="AB134" s="261"/>
      <c r="AC134" s="262"/>
      <c r="AD134" s="262"/>
      <c r="AE134" s="262"/>
      <c r="AF134" s="262"/>
      <c r="AG134" s="262"/>
      <c r="AI134" s="261"/>
      <c r="AJ134" s="261"/>
      <c r="AK134" s="261"/>
      <c r="AL134" s="261"/>
      <c r="AM134" s="261"/>
    </row>
    <row r="135" spans="3:39">
      <c r="C135" s="259"/>
      <c r="Y135" s="260"/>
      <c r="Z135" s="260"/>
      <c r="AA135" s="260"/>
      <c r="AB135" s="261"/>
      <c r="AC135" s="262"/>
      <c r="AD135" s="262"/>
      <c r="AE135" s="262"/>
      <c r="AF135" s="262"/>
      <c r="AG135" s="262"/>
      <c r="AI135" s="261"/>
      <c r="AJ135" s="261"/>
      <c r="AK135" s="261"/>
      <c r="AL135" s="261"/>
      <c r="AM135" s="261"/>
    </row>
    <row r="136" spans="3:39">
      <c r="C136" s="259"/>
      <c r="Y136" s="260"/>
      <c r="Z136" s="260"/>
      <c r="AA136" s="260"/>
      <c r="AB136" s="261"/>
      <c r="AC136" s="262"/>
      <c r="AD136" s="262"/>
      <c r="AE136" s="262"/>
      <c r="AF136" s="262"/>
      <c r="AG136" s="262"/>
      <c r="AI136" s="261"/>
      <c r="AJ136" s="261"/>
      <c r="AK136" s="261"/>
      <c r="AL136" s="261"/>
      <c r="AM136" s="261"/>
    </row>
    <row r="137" spans="3:39">
      <c r="C137" s="259"/>
      <c r="Y137" s="260"/>
      <c r="Z137" s="260"/>
      <c r="AA137" s="260"/>
      <c r="AB137" s="261"/>
      <c r="AC137" s="262"/>
      <c r="AD137" s="262"/>
      <c r="AE137" s="262"/>
      <c r="AF137" s="262"/>
      <c r="AG137" s="262"/>
      <c r="AI137" s="261"/>
      <c r="AJ137" s="261"/>
      <c r="AK137" s="261"/>
      <c r="AL137" s="261"/>
      <c r="AM137" s="261"/>
    </row>
    <row r="138" spans="3:39">
      <c r="C138" s="259"/>
      <c r="Y138" s="260"/>
      <c r="Z138" s="260"/>
      <c r="AA138" s="260"/>
      <c r="AB138" s="261"/>
      <c r="AC138" s="262"/>
      <c r="AD138" s="262"/>
      <c r="AE138" s="262"/>
      <c r="AF138" s="262"/>
      <c r="AG138" s="262"/>
      <c r="AI138" s="261"/>
      <c r="AJ138" s="261"/>
      <c r="AK138" s="261"/>
      <c r="AL138" s="261"/>
      <c r="AM138" s="261"/>
    </row>
    <row r="139" spans="3:39">
      <c r="C139" s="259"/>
      <c r="Y139" s="260"/>
      <c r="Z139" s="260"/>
      <c r="AA139" s="260"/>
      <c r="AB139" s="261"/>
      <c r="AC139" s="262"/>
      <c r="AD139" s="262"/>
      <c r="AE139" s="262"/>
      <c r="AF139" s="262"/>
      <c r="AG139" s="262"/>
      <c r="AI139" s="261"/>
      <c r="AJ139" s="261"/>
      <c r="AK139" s="261"/>
      <c r="AL139" s="261"/>
      <c r="AM139" s="261"/>
    </row>
    <row r="140" spans="3:39">
      <c r="C140" s="259"/>
      <c r="Y140" s="260"/>
      <c r="Z140" s="260"/>
      <c r="AA140" s="260"/>
      <c r="AB140" s="261"/>
      <c r="AC140" s="262"/>
      <c r="AD140" s="262"/>
      <c r="AE140" s="262"/>
      <c r="AF140" s="262"/>
      <c r="AG140" s="262"/>
      <c r="AI140" s="261"/>
      <c r="AJ140" s="261"/>
      <c r="AK140" s="261"/>
      <c r="AL140" s="261"/>
      <c r="AM140" s="261"/>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199</v>
      </c>
      <c r="C1" s="11" t="s">
        <v>201</v>
      </c>
      <c r="D1" s="11" t="s">
        <v>219</v>
      </c>
      <c r="E1" s="11" t="s">
        <v>202</v>
      </c>
      <c r="F1" s="11" t="s">
        <v>213</v>
      </c>
      <c r="G1" s="11" t="s">
        <v>214</v>
      </c>
    </row>
    <row r="2" spans="1:32" s="15" customFormat="1" ht="79" customHeight="1">
      <c r="A2" s="15" t="s">
        <v>215</v>
      </c>
      <c r="B2" s="15" t="s">
        <v>212</v>
      </c>
      <c r="C2" s="15" t="s">
        <v>210</v>
      </c>
      <c r="D2" s="15" t="s">
        <v>223</v>
      </c>
      <c r="F2" s="15" t="s">
        <v>222</v>
      </c>
      <c r="G2" s="15" t="s">
        <v>206</v>
      </c>
    </row>
    <row r="3" spans="1:32" s="15" customFormat="1" ht="20" customHeight="1">
      <c r="A3" s="117" t="s">
        <v>248</v>
      </c>
      <c r="B3" s="118" t="s">
        <v>371</v>
      </c>
      <c r="C3" s="118"/>
      <c r="D3" t="s">
        <v>220</v>
      </c>
      <c r="E3" t="s">
        <v>211</v>
      </c>
      <c r="F3" t="str">
        <f>".mp3"&amp;CHAR(34)&amp;" } ] }"&amp;G3</f>
        <v>.mp3" } ] }</v>
      </c>
    </row>
    <row r="4" spans="1:32" ht="27" customHeight="1">
      <c r="A4" s="13" t="s">
        <v>207</v>
      </c>
      <c r="C4" t="s">
        <v>198</v>
      </c>
      <c r="U4" t="str">
        <f t="shared" ref="U4:U13" si="0">IF(E4&lt;&gt;"md","&lt;a href=    "&amp;CHAR(34)&amp;"#/","")</f>
        <v>&lt;a href=    "#/</v>
      </c>
      <c r="V4" t="str">
        <f>IF(E4&lt;&gt;"md",AF4&amp;AD4&amp;AE4&amp;"""",CHAR(10)&amp;C4)</f>
        <v>?"</v>
      </c>
      <c r="AF4" t="s">
        <v>197</v>
      </c>
    </row>
    <row r="5" spans="1:32" ht="18" customHeight="1">
      <c r="A5" s="13" t="s">
        <v>204</v>
      </c>
      <c r="B5" s="10" t="str">
        <f>scriv!AL3</f>
        <v>Map</v>
      </c>
      <c r="C5" t="str">
        <f>CHAR(34)&amp;B5&amp;CHAR(34)&amp;E5</f>
        <v>"Map": {  "elements":  [</v>
      </c>
      <c r="E5" t="s">
        <v>221</v>
      </c>
      <c r="U5" t="str">
        <f t="shared" si="0"/>
        <v>&lt;a href=    "#/</v>
      </c>
      <c r="V5" t="str">
        <f t="shared" ref="V5:V12" si="1">IF(E5&lt;&gt;"md",AF5&amp;AD5&amp;AE5&amp;"""",CHAR(10)&amp;C5)</f>
        <v>?"</v>
      </c>
      <c r="AF5" t="s">
        <v>197</v>
      </c>
    </row>
    <row r="6" spans="1:32" ht="18" customHeight="1">
      <c r="A6" s="6" t="s">
        <v>200</v>
      </c>
      <c r="B6" s="9" t="str">
        <f>$B$3&amp;" 0"&amp;ROW()-5</f>
        <v>Slide 01</v>
      </c>
      <c r="C6" s="15" t="str">
        <f>IF(Story!AH6="md",
CHAR(34)&amp;B6&amp;CHAR(34)&amp;E6,
D6&amp;"?slide="&amp;Views!AH6&amp;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205</v>
      </c>
      <c r="U6" t="str">
        <f t="shared" si="0"/>
        <v>&lt;a href=    "#/</v>
      </c>
      <c r="V6" t="str">
        <f t="shared" si="1"/>
        <v>?"</v>
      </c>
      <c r="AF6" t="s">
        <v>197</v>
      </c>
    </row>
    <row r="7" spans="1:32" ht="18" customHeight="1">
      <c r="A7" s="6" t="s">
        <v>200</v>
      </c>
      <c r="B7" s="9" t="str">
        <f t="shared" ref="B7:B33" si="2">$B$3&amp;" 0"&amp;ROW()-5</f>
        <v>Slide 02</v>
      </c>
      <c r="C7" s="15" t="str">
        <f>IF(Story!AH7="md",
CHAR(34)&amp;B7&amp;CHAR(34)&amp;E7,
D7&amp;"?slide="&amp;Views!AH7&amp;
CHAR(34)&amp;E7&amp;B7&amp;F7&amp;G7)</f>
        <v>{ "type": "synchronous", "elements": [ { "type":"url", "content":"?slide=slide1" } , { "type":"audio", "content":"audio/Slide 02.mp3" } ] },</v>
      </c>
      <c r="D7" t="str">
        <f>$D$3</f>
        <v>{ "type": "synchronous", "elements": [ { "type":"url", "content":"</v>
      </c>
      <c r="E7" t="str">
        <f>$E$3</f>
        <v xml:space="preserve"> } , { "type":"audio", "content":"audio/</v>
      </c>
      <c r="F7" t="str">
        <f>$F$3</f>
        <v>.mp3" } ] }</v>
      </c>
      <c r="G7" t="s">
        <v>205</v>
      </c>
      <c r="U7" t="str">
        <f t="shared" si="0"/>
        <v>&lt;a href=    "#/</v>
      </c>
      <c r="V7" t="str">
        <f t="shared" si="1"/>
        <v>?"</v>
      </c>
      <c r="AF7" t="s">
        <v>197</v>
      </c>
    </row>
    <row r="8" spans="1:32" ht="18" customHeight="1">
      <c r="A8" s="6" t="s">
        <v>200</v>
      </c>
      <c r="B8" s="9" t="str">
        <f t="shared" si="2"/>
        <v>Slide 03</v>
      </c>
      <c r="C8" s="15" t="str">
        <f>IF(Story!AH8="md",
CHAR(34)&amp;B8&amp;CHAR(34)&amp;E8,
D8&amp;"?slide="&amp;Views!AH8&amp;
CHAR(34)&amp;E8&amp;B8&amp;F8&amp;G8)</f>
        <v>{ "type": "synchronous", "elements": [ { "type":"url", "content":"?slide=slide2" } , { "type":"audio", "content":"audio/Slide 03.mp3" } ] },</v>
      </c>
      <c r="D8" t="str">
        <f>$D$3</f>
        <v>{ "type": "synchronous", "elements": [ { "type":"url", "content":"</v>
      </c>
      <c r="E8" t="str">
        <f>$E$3</f>
        <v xml:space="preserve"> } , { "type":"audio", "content":"audio/</v>
      </c>
      <c r="F8" t="str">
        <f>$F$3</f>
        <v>.mp3" } ] }</v>
      </c>
      <c r="G8" t="s">
        <v>205</v>
      </c>
      <c r="U8" t="str">
        <f t="shared" si="0"/>
        <v>&lt;a href=    "#/</v>
      </c>
      <c r="V8" t="str">
        <f t="shared" si="1"/>
        <v>?"</v>
      </c>
      <c r="AF8" t="s">
        <v>197</v>
      </c>
    </row>
    <row r="9" spans="1:32" ht="18" customHeight="1">
      <c r="A9" s="6" t="s">
        <v>200</v>
      </c>
      <c r="B9" s="9" t="str">
        <f t="shared" si="2"/>
        <v>Slide 04</v>
      </c>
      <c r="C9" s="15" t="str">
        <f>IF(Story!AH9="md",
CHAR(34)&amp;B9&amp;CHAR(34)&amp;E9,
D9&amp;"?slide="&amp;Views!AH9&amp;
CHAR(34)&amp;E9&amp;B9&amp;F9&amp;G9)</f>
        <v>{ "type": "synchronous", "elements": [ { "type":"url", "content":"?slide=slide3" } , { "type":"audio", "content":"audio/Slide 04.mp3" } ] },</v>
      </c>
      <c r="D9" t="str">
        <f>$D$3</f>
        <v>{ "type": "synchronous", "elements": [ { "type":"url", "content":"</v>
      </c>
      <c r="E9" t="str">
        <f>$E$3</f>
        <v xml:space="preserve"> } , { "type":"audio", "content":"audio/</v>
      </c>
      <c r="F9" t="str">
        <f>$F$3</f>
        <v>.mp3" } ] }</v>
      </c>
      <c r="G9" t="s">
        <v>205</v>
      </c>
      <c r="U9" t="str">
        <f t="shared" si="0"/>
        <v>&lt;a href=    "#/</v>
      </c>
      <c r="V9" t="str">
        <f t="shared" si="1"/>
        <v>?"</v>
      </c>
      <c r="AF9" t="s">
        <v>197</v>
      </c>
    </row>
    <row r="10" spans="1:32" ht="18" customHeight="1">
      <c r="A10" s="6" t="s">
        <v>200</v>
      </c>
      <c r="B10" s="9" t="str">
        <f t="shared" si="2"/>
        <v>Slide 05</v>
      </c>
      <c r="C10" s="15" t="str">
        <f>IF(Story!AH10="md",
CHAR(34)&amp;B10&amp;CHAR(34)&amp;E10,
D10&amp;"?slide="&amp;Views!AH10&amp;
CHAR(34)&amp;E10&amp;B10&amp;F10&amp;G10)</f>
        <v>{ "type": "synchronous", "elements": [ { "type":"url", "content":"?slide=slide4"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205</v>
      </c>
      <c r="U10" t="str">
        <f t="shared" si="0"/>
        <v>&lt;a href=    "#/</v>
      </c>
      <c r="V10" t="str">
        <f t="shared" si="1"/>
        <v>?"</v>
      </c>
      <c r="AF10" t="s">
        <v>197</v>
      </c>
    </row>
    <row r="11" spans="1:32" ht="18" customHeight="1">
      <c r="A11" s="6" t="s">
        <v>200</v>
      </c>
      <c r="B11" s="9" t="str">
        <f t="shared" si="2"/>
        <v>Slide 06</v>
      </c>
      <c r="C11" s="15" t="str">
        <f>IF(Story!AH11="md",
CHAR(34)&amp;B11&amp;CHAR(34)&amp;E11,
D11&amp;"?slide="&amp;Views!AH11&amp;
CHAR(34)&amp;E11&amp;B11&amp;F11&amp;G11)</f>
        <v>{ "type": "synchronous", "elements": [ { "type":"url", "content":"?slide=slide5" } , { "type":"audio", "content":"audio/Slide 06.mp3" } ] },</v>
      </c>
      <c r="D11" t="str">
        <f t="shared" si="3"/>
        <v>{ "type": "synchronous", "elements": [ { "type":"url", "content":"</v>
      </c>
      <c r="E11" t="str">
        <f t="shared" si="4"/>
        <v xml:space="preserve"> } , { "type":"audio", "content":"audio/</v>
      </c>
      <c r="F11" t="str">
        <f t="shared" si="5"/>
        <v>.mp3" } ] }</v>
      </c>
      <c r="G11" t="s">
        <v>205</v>
      </c>
      <c r="U11" t="str">
        <f t="shared" si="0"/>
        <v>&lt;a href=    "#/</v>
      </c>
      <c r="V11" t="str">
        <f t="shared" si="1"/>
        <v>?"</v>
      </c>
      <c r="AF11" t="s">
        <v>197</v>
      </c>
    </row>
    <row r="12" spans="1:32" ht="18" customHeight="1">
      <c r="A12" s="6" t="s">
        <v>200</v>
      </c>
      <c r="B12" s="9" t="str">
        <f t="shared" si="2"/>
        <v>Slide 07</v>
      </c>
      <c r="C12" s="15" t="str">
        <f>IF(Story!AH12="md",
CHAR(34)&amp;B12&amp;CHAR(34)&amp;E12,
D12&amp;"?slide="&amp;Views!AH12&amp;
CHAR(34)&amp;E12&amp;B12&amp;F12&amp;G12)</f>
        <v>{ "type": "synchronous", "elements": [ { "type":"url", "content":"?slide=slide6" } , { "type":"audio", "content":"audio/Slide 07.mp3" } ] },</v>
      </c>
      <c r="D12" t="str">
        <f t="shared" si="3"/>
        <v>{ "type": "synchronous", "elements": [ { "type":"url", "content":"</v>
      </c>
      <c r="E12" t="str">
        <f t="shared" si="4"/>
        <v xml:space="preserve"> } , { "type":"audio", "content":"audio/</v>
      </c>
      <c r="F12" t="str">
        <f t="shared" si="5"/>
        <v>.mp3" } ] }</v>
      </c>
      <c r="G12" t="s">
        <v>205</v>
      </c>
      <c r="U12" t="str">
        <f t="shared" si="0"/>
        <v>&lt;a href=    "#/</v>
      </c>
      <c r="V12" t="str">
        <f t="shared" si="1"/>
        <v>?"</v>
      </c>
      <c r="AF12" t="s">
        <v>197</v>
      </c>
    </row>
    <row r="13" spans="1:32" ht="18" customHeight="1">
      <c r="A13" s="6" t="s">
        <v>200</v>
      </c>
      <c r="B13" s="9" t="str">
        <f t="shared" si="2"/>
        <v>Slide 08</v>
      </c>
      <c r="C13" s="15" t="str">
        <f>IF(Story!AH13="md",
CHAR(34)&amp;B13&amp;CHAR(34)&amp;E13,
D13&amp;"?slide="&amp;Views!AH13&amp;
CHAR(34)&amp;E13&amp;B13&amp;F13&amp;G13)</f>
        <v>{ "type": "synchronous", "elements": [ { "type":"url", "content":"?slide=slide7" } , { "type":"audio", "content":"audio/Slide 08.mp3" } ] },</v>
      </c>
      <c r="D13" t="str">
        <f t="shared" si="3"/>
        <v>{ "type": "synchronous", "elements": [ { "type":"url", "content":"</v>
      </c>
      <c r="E13" t="str">
        <f t="shared" si="4"/>
        <v xml:space="preserve"> } , { "type":"audio", "content":"audio/</v>
      </c>
      <c r="F13" t="str">
        <f t="shared" si="5"/>
        <v>.mp3" } ] }</v>
      </c>
      <c r="G13" t="s">
        <v>205</v>
      </c>
      <c r="U13" t="str">
        <f t="shared" si="0"/>
        <v>&lt;a href=    "#/</v>
      </c>
      <c r="AF13" t="s">
        <v>197</v>
      </c>
    </row>
    <row r="14" spans="1:32" ht="18" customHeight="1">
      <c r="A14" s="6" t="s">
        <v>200</v>
      </c>
      <c r="B14" s="9" t="str">
        <f t="shared" si="2"/>
        <v>Slide 09</v>
      </c>
      <c r="C14" s="15" t="str">
        <f>IF(Story!AH14="md",
CHAR(34)&amp;B14&amp;CHAR(34)&amp;E14,
D14&amp;"?slide="&amp;Views!AH14&amp;
CHAR(34)&amp;E14&amp;B14&amp;F14&amp;G14)</f>
        <v>{ "type": "synchronous", "elements": [ { "type":"url", "content":"?slide=slide8" } , { "type":"audio", "content":"audio/Slide 09.mp3" } ] },</v>
      </c>
      <c r="D14" t="str">
        <f t="shared" si="3"/>
        <v>{ "type": "synchronous", "elements": [ { "type":"url", "content":"</v>
      </c>
      <c r="E14" t="str">
        <f t="shared" si="4"/>
        <v xml:space="preserve"> } , { "type":"audio", "content":"audio/</v>
      </c>
      <c r="F14" t="str">
        <f t="shared" si="5"/>
        <v>.mp3" } ] }</v>
      </c>
      <c r="G14" t="s">
        <v>205</v>
      </c>
      <c r="AF14" t="s">
        <v>197</v>
      </c>
    </row>
    <row r="15" spans="1:32" ht="18" customHeight="1">
      <c r="A15" s="6" t="s">
        <v>200</v>
      </c>
      <c r="B15" s="9" t="str">
        <f t="shared" si="2"/>
        <v>Slide 010</v>
      </c>
      <c r="C15" s="15" t="str">
        <f>IF(Story!AH15="md",
CHAR(34)&amp;B15&amp;CHAR(34)&amp;E15,
D15&amp;"?slide="&amp;Views!AH15&amp;
CHAR(34)&amp;E15&amp;B15&amp;F15&amp;G15)</f>
        <v>{ "type": "synchronous", "elements": [ { "type":"url", "content":"?slide=slide9" } , { "type":"audio", "content":"audio/Slide 010.mp3" } ] },</v>
      </c>
      <c r="D15" t="str">
        <f t="shared" si="3"/>
        <v>{ "type": "synchronous", "elements": [ { "type":"url", "content":"</v>
      </c>
      <c r="E15" t="str">
        <f t="shared" si="4"/>
        <v xml:space="preserve"> } , { "type":"audio", "content":"audio/</v>
      </c>
      <c r="F15" t="str">
        <f t="shared" si="5"/>
        <v>.mp3" } ] }</v>
      </c>
      <c r="G15" t="s">
        <v>205</v>
      </c>
      <c r="AF15" t="s">
        <v>197</v>
      </c>
    </row>
    <row r="16" spans="1:32" ht="18" customHeight="1">
      <c r="A16" s="6" t="s">
        <v>200</v>
      </c>
      <c r="B16" s="9" t="str">
        <f t="shared" si="2"/>
        <v>Slide 011</v>
      </c>
      <c r="C16" s="15" t="str">
        <f>IF(Story!AH16="md",
CHAR(34)&amp;B16&amp;CHAR(34)&amp;E16,
D16&amp;"?slide="&amp;Views!AH16&amp;
CHAR(34)&amp;E16&amp;B16&amp;F16&amp;G16)</f>
        <v>{ "type": "synchronous", "elements": [ { "type":"url", "content":"?slide=slide10" } , { "type":"audio", "content":"audio/Slide 011.mp3" } ] },</v>
      </c>
      <c r="D16" t="str">
        <f t="shared" si="3"/>
        <v>{ "type": "synchronous", "elements": [ { "type":"url", "content":"</v>
      </c>
      <c r="E16" t="str">
        <f t="shared" si="4"/>
        <v xml:space="preserve"> } , { "type":"audio", "content":"audio/</v>
      </c>
      <c r="F16" t="str">
        <f t="shared" si="5"/>
        <v>.mp3" } ] }</v>
      </c>
      <c r="G16" t="s">
        <v>205</v>
      </c>
      <c r="AF16" t="s">
        <v>197</v>
      </c>
    </row>
    <row r="17" spans="1:32" ht="18" customHeight="1">
      <c r="A17" s="6" t="s">
        <v>200</v>
      </c>
      <c r="B17" s="9" t="str">
        <f t="shared" si="2"/>
        <v>Slide 012</v>
      </c>
      <c r="C17" s="15" t="str">
        <f>IF(Story!AH17="md",
CHAR(34)&amp;B17&amp;CHAR(34)&amp;E17,
D17&amp;"?slide="&amp;Views!AH17&amp;
CHAR(34)&amp;E17&amp;B17&amp;F17&amp;G17)</f>
        <v>{ "type": "synchronous", "elements": [ { "type":"url", "content":"?slide=slide11" } , { "type":"audio", "content":"audio/Slide 012.mp3" } ] },</v>
      </c>
      <c r="D17" t="str">
        <f t="shared" si="3"/>
        <v>{ "type": "synchronous", "elements": [ { "type":"url", "content":"</v>
      </c>
      <c r="E17" t="str">
        <f t="shared" si="4"/>
        <v xml:space="preserve"> } , { "type":"audio", "content":"audio/</v>
      </c>
      <c r="F17" t="str">
        <f t="shared" si="5"/>
        <v>.mp3" } ] }</v>
      </c>
      <c r="G17" t="s">
        <v>205</v>
      </c>
      <c r="AF17" t="s">
        <v>197</v>
      </c>
    </row>
    <row r="18" spans="1:32" ht="18" customHeight="1">
      <c r="A18" s="6" t="s">
        <v>200</v>
      </c>
      <c r="B18" s="9" t="str">
        <f t="shared" si="2"/>
        <v>Slide 013</v>
      </c>
      <c r="C18" s="15" t="str">
        <f>IF(Story!AH18="md",
CHAR(34)&amp;B18&amp;CHAR(34)&amp;E18,
D18&amp;"?slide="&amp;Views!AH18&amp;
CHAR(34)&amp;E18&amp;B18&amp;F18&amp;G18)</f>
        <v>{ "type": "synchronous", "elements": [ { "type":"url", "content":"?slide=slide12" } , { "type":"audio", "content":"audio/Slide 013.mp3" } ] },</v>
      </c>
      <c r="D18" t="str">
        <f t="shared" si="3"/>
        <v>{ "type": "synchronous", "elements": [ { "type":"url", "content":"</v>
      </c>
      <c r="E18" t="str">
        <f t="shared" si="4"/>
        <v xml:space="preserve"> } , { "type":"audio", "content":"audio/</v>
      </c>
      <c r="F18" t="str">
        <f t="shared" si="5"/>
        <v>.mp3" } ] }</v>
      </c>
      <c r="G18" t="s">
        <v>205</v>
      </c>
      <c r="AF18" t="s">
        <v>197</v>
      </c>
    </row>
    <row r="19" spans="1:32" ht="18" customHeight="1">
      <c r="A19" s="6" t="s">
        <v>200</v>
      </c>
      <c r="B19" s="9" t="str">
        <f t="shared" si="2"/>
        <v>Slide 014</v>
      </c>
      <c r="C19" s="15" t="str">
        <f>IF(Story!AH19="md",
CHAR(34)&amp;B19&amp;CHAR(34)&amp;E19,
D19&amp;"?slide="&amp;Views!AH19&amp;
CHAR(34)&amp;E19&amp;B19&amp;F19&amp;G19)</f>
        <v>{ "type": "synchronous", "elements": [ { "type":"url", "content":"?slide=slide13" } , { "type":"audio", "content":"audio/Slide 014.mp3" } ] },</v>
      </c>
      <c r="D19" t="str">
        <f t="shared" si="3"/>
        <v>{ "type": "synchronous", "elements": [ { "type":"url", "content":"</v>
      </c>
      <c r="E19" t="str">
        <f t="shared" si="4"/>
        <v xml:space="preserve"> } , { "type":"audio", "content":"audio/</v>
      </c>
      <c r="F19" t="str">
        <f t="shared" si="5"/>
        <v>.mp3" } ] }</v>
      </c>
      <c r="G19" t="s">
        <v>205</v>
      </c>
      <c r="AF19" t="s">
        <v>197</v>
      </c>
    </row>
    <row r="20" spans="1:32" ht="18" customHeight="1">
      <c r="A20" s="6" t="s">
        <v>200</v>
      </c>
      <c r="B20" s="9" t="str">
        <f t="shared" si="2"/>
        <v>Slide 015</v>
      </c>
      <c r="C20" s="15" t="str">
        <f>IF(Story!AH20="md",
CHAR(34)&amp;B20&amp;CHAR(34)&amp;E20,
D20&amp;"?slide="&amp;Views!AH20&amp;
CHAR(34)&amp;E20&amp;B20&amp;F20&amp;G20)</f>
        <v>{ "type": "synchronous", "elements": [ { "type":"url", "content":"?slide=slide14" } , { "type":"audio", "content":"audio/Slide 015.mp3" } ] },</v>
      </c>
      <c r="D20" t="str">
        <f t="shared" si="3"/>
        <v>{ "type": "synchronous", "elements": [ { "type":"url", "content":"</v>
      </c>
      <c r="E20" t="str">
        <f t="shared" si="4"/>
        <v xml:space="preserve"> } , { "type":"audio", "content":"audio/</v>
      </c>
      <c r="F20" t="str">
        <f t="shared" si="5"/>
        <v>.mp3" } ] }</v>
      </c>
      <c r="G20" t="s">
        <v>205</v>
      </c>
      <c r="AF20" t="s">
        <v>197</v>
      </c>
    </row>
    <row r="21" spans="1:32" ht="18" customHeight="1">
      <c r="A21" s="6" t="s">
        <v>200</v>
      </c>
      <c r="B21" s="9" t="str">
        <f t="shared" si="2"/>
        <v>Slide 016</v>
      </c>
      <c r="C21" s="15" t="str">
        <f>IF(Story!AH21="md",
CHAR(34)&amp;B21&amp;CHAR(34)&amp;E21,
D21&amp;"?slide="&amp;Views!AH21&amp;
CHAR(34)&amp;E21&amp;B21&amp;F21&amp;G21)</f>
        <v>{ "type": "synchronous", "elements": [ { "type":"url", "content":"?slide=slide15" } , { "type":"audio", "content":"audio/Slide 016.mp3" } ] },</v>
      </c>
      <c r="D21" t="str">
        <f t="shared" si="3"/>
        <v>{ "type": "synchronous", "elements": [ { "type":"url", "content":"</v>
      </c>
      <c r="E21" t="str">
        <f t="shared" si="4"/>
        <v xml:space="preserve"> } , { "type":"audio", "content":"audio/</v>
      </c>
      <c r="F21" t="str">
        <f t="shared" si="5"/>
        <v>.mp3" } ] }</v>
      </c>
      <c r="G21" t="s">
        <v>205</v>
      </c>
      <c r="AF21" t="s">
        <v>197</v>
      </c>
    </row>
    <row r="22" spans="1:32" ht="18" customHeight="1">
      <c r="A22" s="6" t="s">
        <v>200</v>
      </c>
      <c r="B22" s="9" t="str">
        <f t="shared" si="2"/>
        <v>Slide 017</v>
      </c>
      <c r="C22" s="15" t="str">
        <f>IF(Story!AH22="md",
CHAR(34)&amp;B22&amp;CHAR(34)&amp;E22,
D22&amp;"?slide="&amp;Views!AH22&amp;
CHAR(34)&amp;E22&amp;B22&amp;F22&amp;G22)</f>
        <v>{ "type": "synchronous", "elements": [ { "type":"url", "content":"?slide=slide16" } , { "type":"audio", "content":"audio/Slide 017.mp3" } ] },</v>
      </c>
      <c r="D22" t="str">
        <f t="shared" si="3"/>
        <v>{ "type": "synchronous", "elements": [ { "type":"url", "content":"</v>
      </c>
      <c r="E22" t="str">
        <f t="shared" si="4"/>
        <v xml:space="preserve"> } , { "type":"audio", "content":"audio/</v>
      </c>
      <c r="F22" t="str">
        <f t="shared" si="5"/>
        <v>.mp3" } ] }</v>
      </c>
      <c r="G22" t="s">
        <v>205</v>
      </c>
      <c r="AF22" t="s">
        <v>197</v>
      </c>
    </row>
    <row r="23" spans="1:32" ht="18" customHeight="1">
      <c r="A23" s="6" t="s">
        <v>200</v>
      </c>
      <c r="B23" s="9" t="str">
        <f t="shared" si="2"/>
        <v>Slide 018</v>
      </c>
      <c r="C23" s="15" t="str">
        <f>IF(Story!AH23="md",
CHAR(34)&amp;B23&amp;CHAR(34)&amp;E23,
D23&amp;"?slide="&amp;Views!AH23&amp;
CHAR(34)&amp;E23&amp;B23&amp;F23&amp;G23)</f>
        <v>{ "type": "synchronous", "elements": [ { "type":"url", "content":"?slide=slide17" } , { "type":"audio", "content":"audio/Slide 018.mp3" } ] },</v>
      </c>
      <c r="D23" t="str">
        <f t="shared" si="3"/>
        <v>{ "type": "synchronous", "elements": [ { "type":"url", "content":"</v>
      </c>
      <c r="E23" t="str">
        <f t="shared" si="4"/>
        <v xml:space="preserve"> } , { "type":"audio", "content":"audio/</v>
      </c>
      <c r="F23" t="str">
        <f t="shared" si="5"/>
        <v>.mp3" } ] }</v>
      </c>
      <c r="G23" t="s">
        <v>205</v>
      </c>
      <c r="AF23" t="s">
        <v>197</v>
      </c>
    </row>
    <row r="24" spans="1:32" ht="18" customHeight="1">
      <c r="A24" s="6" t="s">
        <v>200</v>
      </c>
      <c r="B24" s="9" t="str">
        <f t="shared" si="2"/>
        <v>Slide 019</v>
      </c>
      <c r="C24" s="15" t="str">
        <f>IF(Story!AH24="md",
CHAR(34)&amp;B24&amp;CHAR(34)&amp;E24,
D24&amp;"?slide="&amp;Views!AH24&amp;
CHAR(34)&amp;E24&amp;B24&amp;F24&amp;G24)</f>
        <v>{ "type": "synchronous", "elements": [ { "type":"url", "content":"?slide=slide18" } , { "type":"audio", "content":"audio/Slide 019.mp3" } ] },</v>
      </c>
      <c r="D24" t="str">
        <f t="shared" si="3"/>
        <v>{ "type": "synchronous", "elements": [ { "type":"url", "content":"</v>
      </c>
      <c r="E24" t="str">
        <f t="shared" si="4"/>
        <v xml:space="preserve"> } , { "type":"audio", "content":"audio/</v>
      </c>
      <c r="F24" t="str">
        <f t="shared" si="5"/>
        <v>.mp3" } ] }</v>
      </c>
      <c r="G24" t="s">
        <v>205</v>
      </c>
      <c r="AF24" t="s">
        <v>197</v>
      </c>
    </row>
    <row r="25" spans="1:32" ht="18" customHeight="1">
      <c r="A25" s="6" t="s">
        <v>200</v>
      </c>
      <c r="B25" s="9" t="str">
        <f t="shared" si="2"/>
        <v>Slide 020</v>
      </c>
      <c r="C25" s="15" t="str">
        <f>IF(Story!AH25="md",
CHAR(34)&amp;B25&amp;CHAR(34)&amp;E25,
D25&amp;"?slide="&amp;Views!AH25&amp;
CHAR(34)&amp;E25&amp;B25&amp;F25&amp;G25)</f>
        <v>{ "type": "synchronous", "elements": [ { "type":"url", "content":"?slide=slide19" } , { "type":"audio", "content":"audio/Slide 020.mp3" } ] },</v>
      </c>
      <c r="D25" t="str">
        <f t="shared" si="3"/>
        <v>{ "type": "synchronous", "elements": [ { "type":"url", "content":"</v>
      </c>
      <c r="E25" t="str">
        <f t="shared" si="4"/>
        <v xml:space="preserve"> } , { "type":"audio", "content":"audio/</v>
      </c>
      <c r="F25" t="str">
        <f t="shared" si="5"/>
        <v>.mp3" } ] }</v>
      </c>
      <c r="G25" t="s">
        <v>205</v>
      </c>
      <c r="J25" t="e">
        <v>#REF!</v>
      </c>
      <c r="K25" t="e">
        <v>#REF!</v>
      </c>
      <c r="Q25" t="e">
        <v>#REF!</v>
      </c>
      <c r="AF25" t="s">
        <v>197</v>
      </c>
    </row>
    <row r="26" spans="1:32" ht="18" customHeight="1">
      <c r="A26" s="6" t="s">
        <v>200</v>
      </c>
      <c r="B26" s="9" t="str">
        <f t="shared" si="2"/>
        <v>Slide 021</v>
      </c>
      <c r="C26" s="15" t="str">
        <f>IF(Story!AH26="md",
CHAR(34)&amp;B26&amp;CHAR(34)&amp;E26,
D26&amp;"?slide="&amp;Views!AH26&amp;
CHAR(34)&amp;E26&amp;B26&amp;F26&amp;G26)</f>
        <v>{ "type": "synchronous", "elements": [ { "type":"url", "content":"?slide=slide20" } , { "type":"audio", "content":"audio/Slide 021.mp3" } ] },</v>
      </c>
      <c r="D26" t="str">
        <f t="shared" si="3"/>
        <v>{ "type": "synchronous", "elements": [ { "type":"url", "content":"</v>
      </c>
      <c r="E26" t="str">
        <f t="shared" si="4"/>
        <v xml:space="preserve"> } , { "type":"audio", "content":"audio/</v>
      </c>
      <c r="F26" t="str">
        <f t="shared" si="5"/>
        <v>.mp3" } ] }</v>
      </c>
      <c r="G26" t="s">
        <v>205</v>
      </c>
      <c r="J26" t="e">
        <v>#REF!</v>
      </c>
      <c r="K26" t="e">
        <v>#REF!</v>
      </c>
      <c r="Q26" t="e">
        <v>#REF!</v>
      </c>
      <c r="AF26" t="s">
        <v>197</v>
      </c>
    </row>
    <row r="27" spans="1:32" ht="18" customHeight="1">
      <c r="A27" s="6" t="s">
        <v>200</v>
      </c>
      <c r="B27" s="9" t="str">
        <f t="shared" si="2"/>
        <v>Slide 022</v>
      </c>
      <c r="C27" s="15" t="str">
        <f>IF(Story!AH27="md",
CHAR(34)&amp;B27&amp;CHAR(34)&amp;E27,
D27&amp;"?slide="&amp;Views!AH27&amp;
CHAR(34)&amp;E27&amp;B27&amp;F27&amp;G27)</f>
        <v>{ "type": "synchronous", "elements": [ { "type":"url", "content":"?slide=slide21" } , { "type":"audio", "content":"audio/Slide 022.mp3" } ] },</v>
      </c>
      <c r="D27" t="str">
        <f t="shared" si="3"/>
        <v>{ "type": "synchronous", "elements": [ { "type":"url", "content":"</v>
      </c>
      <c r="E27" t="str">
        <f t="shared" si="4"/>
        <v xml:space="preserve"> } , { "type":"audio", "content":"audio/</v>
      </c>
      <c r="F27" t="str">
        <f t="shared" si="5"/>
        <v>.mp3" } ] }</v>
      </c>
      <c r="G27" t="s">
        <v>205</v>
      </c>
      <c r="J27" t="e">
        <v>#REF!</v>
      </c>
      <c r="K27" t="e">
        <v>#REF!</v>
      </c>
      <c r="Q27" t="e">
        <v>#REF!</v>
      </c>
      <c r="AF27" t="s">
        <v>197</v>
      </c>
    </row>
    <row r="28" spans="1:32" ht="18" customHeight="1">
      <c r="A28" s="6" t="s">
        <v>200</v>
      </c>
      <c r="B28" s="9" t="str">
        <f t="shared" si="2"/>
        <v>Slide 023</v>
      </c>
      <c r="C28" s="15" t="str">
        <f>IF(Story!AH28="md",
CHAR(34)&amp;B28&amp;CHAR(34)&amp;E28,
D28&amp;"?slide="&amp;Views!AH28&amp;
CHAR(34)&amp;E28&amp;B28&amp;F28&amp;G28)</f>
        <v>{ "type": "synchronous", "elements": [ { "type":"url", "content":"?slide=slide22" } , { "type":"audio", "content":"audio/Slide 023.mp3" } ] },</v>
      </c>
      <c r="D28" t="str">
        <f t="shared" si="3"/>
        <v>{ "type": "synchronous", "elements": [ { "type":"url", "content":"</v>
      </c>
      <c r="E28" t="str">
        <f t="shared" si="4"/>
        <v xml:space="preserve"> } , { "type":"audio", "content":"audio/</v>
      </c>
      <c r="F28" t="str">
        <f t="shared" si="5"/>
        <v>.mp3" } ] }</v>
      </c>
      <c r="G28" t="s">
        <v>205</v>
      </c>
      <c r="J28" t="e">
        <v>#REF!</v>
      </c>
      <c r="K28" t="e">
        <v>#REF!</v>
      </c>
      <c r="Q28" t="e">
        <v>#REF!</v>
      </c>
      <c r="AF28" t="s">
        <v>197</v>
      </c>
    </row>
    <row r="29" spans="1:32" ht="18" customHeight="1">
      <c r="A29" s="6" t="s">
        <v>200</v>
      </c>
      <c r="B29" s="9" t="str">
        <f t="shared" si="2"/>
        <v>Slide 024</v>
      </c>
      <c r="C29" s="15" t="str">
        <f>IF(Story!AH29="md",
CHAR(34)&amp;B29&amp;CHAR(34)&amp;E29,
D29&amp;"?slide="&amp;Views!AH29&amp;
CHAR(34)&amp;E29&amp;B29&amp;F29&amp;G29)</f>
        <v>{ "type": "synchronous", "elements": [ { "type":"url", "content":"?slide=slide23" } , { "type":"audio", "content":"audio/Slide 024.mp3" } ] },</v>
      </c>
      <c r="D29" t="str">
        <f t="shared" si="3"/>
        <v>{ "type": "synchronous", "elements": [ { "type":"url", "content":"</v>
      </c>
      <c r="E29" t="str">
        <f t="shared" si="4"/>
        <v xml:space="preserve"> } , { "type":"audio", "content":"audio/</v>
      </c>
      <c r="F29" t="str">
        <f t="shared" si="5"/>
        <v>.mp3" } ] }</v>
      </c>
      <c r="G29" t="s">
        <v>205</v>
      </c>
      <c r="J29" t="s">
        <v>268</v>
      </c>
      <c r="K29" t="s">
        <v>269</v>
      </c>
      <c r="Q29" t="s">
        <v>271</v>
      </c>
      <c r="AF29" t="s">
        <v>197</v>
      </c>
    </row>
    <row r="30" spans="1:32" ht="18" customHeight="1">
      <c r="A30" s="6" t="s">
        <v>200</v>
      </c>
      <c r="B30" s="9" t="str">
        <f t="shared" si="2"/>
        <v>Slide 025</v>
      </c>
      <c r="C30" s="15" t="str">
        <f>IF(Story!AH30="md",
CHAR(34)&amp;B30&amp;CHAR(34)&amp;E30,
D30&amp;"?slide="&amp;Views!AH30&amp;
CHAR(34)&amp;E30&amp;B30&amp;F30&amp;G30)</f>
        <v>{ "type": "synchronous", "elements": [ { "type":"url", "content":"?slide=slide24" } , { "type":"audio", "content":"audio/Slide 025.mp3" } ] },</v>
      </c>
      <c r="D30" t="str">
        <f t="shared" si="3"/>
        <v>{ "type": "synchronous", "elements": [ { "type":"url", "content":"</v>
      </c>
      <c r="E30" t="str">
        <f t="shared" si="4"/>
        <v xml:space="preserve"> } , { "type":"audio", "content":"audio/</v>
      </c>
      <c r="F30" t="str">
        <f t="shared" si="5"/>
        <v>.mp3" } ] }</v>
      </c>
      <c r="G30" t="s">
        <v>205</v>
      </c>
      <c r="J30" t="e">
        <v>#REF!</v>
      </c>
      <c r="K30" t="e">
        <v>#REF!</v>
      </c>
      <c r="Q30" t="e">
        <v>#REF!</v>
      </c>
      <c r="AF30" t="s">
        <v>197</v>
      </c>
    </row>
    <row r="31" spans="1:32" ht="18" customHeight="1">
      <c r="A31" s="6" t="s">
        <v>200</v>
      </c>
      <c r="B31" s="9" t="str">
        <f t="shared" si="2"/>
        <v>Slide 026</v>
      </c>
      <c r="C31" s="15" t="str">
        <f>IF(Story!AH31="md",
CHAR(34)&amp;B31&amp;CHAR(34)&amp;E31,
D31&amp;"?slide="&amp;Views!AH31&amp;
CHAR(34)&amp;E31&amp;B31&amp;F31&amp;G31)</f>
        <v>{ "type": "synchronous", "elements": [ { "type":"url", "content":"?slide=slide25" } , { "type":"audio", "content":"audio/Slide 026.mp3" } ] },</v>
      </c>
      <c r="D31" t="str">
        <f t="shared" si="3"/>
        <v>{ "type": "synchronous", "elements": [ { "type":"url", "content":"</v>
      </c>
      <c r="E31" t="str">
        <f t="shared" si="4"/>
        <v xml:space="preserve"> } , { "type":"audio", "content":"audio/</v>
      </c>
      <c r="F31" t="str">
        <f t="shared" si="5"/>
        <v>.mp3" } ] }</v>
      </c>
      <c r="G31" t="s">
        <v>205</v>
      </c>
      <c r="J31" t="e">
        <v>#REF!</v>
      </c>
      <c r="K31" t="e">
        <v>#REF!</v>
      </c>
      <c r="Q31" t="e">
        <v>#REF!</v>
      </c>
      <c r="AF31" t="s">
        <v>197</v>
      </c>
    </row>
    <row r="32" spans="1:32" ht="18" customHeight="1">
      <c r="A32" s="6" t="s">
        <v>200</v>
      </c>
      <c r="B32" s="9" t="str">
        <f t="shared" si="2"/>
        <v>Slide 027</v>
      </c>
      <c r="C32" s="15" t="str">
        <f>IF(Story!AH32="md",
CHAR(34)&amp;B32&amp;CHAR(34)&amp;E32,
D32&amp;"?slide="&amp;Views!AH32&amp;
CHAR(34)&amp;E32&amp;B32&amp;F32&amp;G32)</f>
        <v>{ "type": "synchronous", "elements": [ { "type":"url", "content":"?slide=slide26" } , { "type":"audio", "content":"audio/Slide 027.mp3" } ] },</v>
      </c>
      <c r="D32" t="str">
        <f t="shared" si="3"/>
        <v>{ "type": "synchronous", "elements": [ { "type":"url", "content":"</v>
      </c>
      <c r="E32" t="str">
        <f t="shared" si="4"/>
        <v xml:space="preserve"> } , { "type":"audio", "content":"audio/</v>
      </c>
      <c r="F32" t="str">
        <f t="shared" si="5"/>
        <v>.mp3" } ] }</v>
      </c>
      <c r="G32" t="s">
        <v>205</v>
      </c>
      <c r="J32" t="e">
        <v>#REF!</v>
      </c>
      <c r="K32" t="e">
        <v>#REF!</v>
      </c>
      <c r="Q32" t="e">
        <v>#REF!</v>
      </c>
      <c r="AF32" t="s">
        <v>197</v>
      </c>
    </row>
    <row r="33" spans="1:32" ht="18" customHeight="1">
      <c r="A33" s="6" t="s">
        <v>200</v>
      </c>
      <c r="B33" s="9" t="str">
        <f t="shared" si="2"/>
        <v>Slide 028</v>
      </c>
      <c r="C33" s="15" t="str">
        <f>IF(Story!AH33="md",
CHAR(34)&amp;B33&amp;CHAR(34)&amp;E33,
D33&amp;"?slide="&amp;Views!AH33&amp;
CHAR(34)&amp;E33&amp;B33&amp;F33&amp;G33)</f>
        <v>{ "type": "synchronous", "elements": [ { "type":"url", "content":"?slide=slide27"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197</v>
      </c>
    </row>
    <row r="34" spans="1:32" ht="20">
      <c r="A34" s="13" t="s">
        <v>203</v>
      </c>
      <c r="C34" s="14" t="str">
        <f>"] }"</f>
        <v>] }</v>
      </c>
      <c r="J34" t="e">
        <v>#REF!</v>
      </c>
      <c r="K34" t="e">
        <v>#REF!</v>
      </c>
      <c r="Q34" t="e">
        <v>#REF!</v>
      </c>
      <c r="AF34" t="s">
        <v>197</v>
      </c>
    </row>
    <row r="35" spans="1:32" ht="20">
      <c r="A35" s="13" t="s">
        <v>208</v>
      </c>
      <c r="C35" t="s">
        <v>209</v>
      </c>
      <c r="J35" t="e">
        <v>#REF!</v>
      </c>
      <c r="K35" t="e">
        <v>#REF!</v>
      </c>
      <c r="Q35" t="e">
        <v>#REF!</v>
      </c>
      <c r="AF35" t="s">
        <v>197</v>
      </c>
    </row>
    <row r="36" spans="1:32">
      <c r="A36"/>
      <c r="B36"/>
      <c r="J36" t="e">
        <v>#REF!</v>
      </c>
      <c r="K36" t="e">
        <v>#REF!</v>
      </c>
      <c r="Q36" t="e">
        <v>#REF!</v>
      </c>
      <c r="AF36" t="s">
        <v>197</v>
      </c>
    </row>
    <row r="37" spans="1:32">
      <c r="A37"/>
      <c r="B37"/>
      <c r="J37" t="e">
        <v>#REF!</v>
      </c>
      <c r="K37" t="e">
        <v>#REF!</v>
      </c>
      <c r="Q37" t="e">
        <v>#REF!</v>
      </c>
      <c r="AF37" t="s">
        <v>197</v>
      </c>
    </row>
    <row r="38" spans="1:32">
      <c r="A38"/>
      <c r="B38"/>
      <c r="J38" t="e">
        <v>#REF!</v>
      </c>
      <c r="K38" t="e">
        <v>#REF!</v>
      </c>
      <c r="Q38" t="e">
        <v>#REF!</v>
      </c>
      <c r="AF38" t="s">
        <v>197</v>
      </c>
    </row>
    <row r="39" spans="1:32">
      <c r="A39"/>
      <c r="B39"/>
      <c r="J39" t="s">
        <v>270</v>
      </c>
      <c r="K39" t="e">
        <v>#REF!</v>
      </c>
      <c r="Q39" t="e">
        <v>#REF!</v>
      </c>
      <c r="AF39" t="s">
        <v>197</v>
      </c>
    </row>
    <row r="40" spans="1:32">
      <c r="A40"/>
      <c r="B40"/>
      <c r="J40" t="e">
        <v>#REF!</v>
      </c>
      <c r="K40" t="e">
        <v>#REF!</v>
      </c>
      <c r="Q40" t="e">
        <v>#REF!</v>
      </c>
      <c r="AF40" t="s">
        <v>197</v>
      </c>
    </row>
    <row r="41" spans="1:32">
      <c r="A41"/>
      <c r="B41"/>
      <c r="J41" t="e">
        <v>#REF!</v>
      </c>
      <c r="K41" t="e">
        <v>#REF!</v>
      </c>
      <c r="Q41" t="e">
        <v>#REF!</v>
      </c>
      <c r="AF41" t="s">
        <v>197</v>
      </c>
    </row>
    <row r="42" spans="1:32">
      <c r="A42"/>
      <c r="B42"/>
      <c r="J42" t="e">
        <v>#REF!</v>
      </c>
      <c r="K42" t="e">
        <v>#REF!</v>
      </c>
      <c r="Q42" t="e">
        <v>#REF!</v>
      </c>
      <c r="AF42" t="s">
        <v>197</v>
      </c>
    </row>
    <row r="43" spans="1:32">
      <c r="A43"/>
      <c r="B43"/>
      <c r="J43" t="e">
        <v>#REF!</v>
      </c>
      <c r="K43" t="e">
        <v>#REF!</v>
      </c>
      <c r="Q43" t="e">
        <v>#REF!</v>
      </c>
      <c r="AF43" t="s">
        <v>197</v>
      </c>
    </row>
    <row r="44" spans="1:32">
      <c r="A44"/>
      <c r="B44"/>
      <c r="J44" t="e">
        <v>#REF!</v>
      </c>
      <c r="K44" t="e">
        <v>#REF!</v>
      </c>
      <c r="Q44" t="e">
        <v>#REF!</v>
      </c>
      <c r="AF44" t="s">
        <v>197</v>
      </c>
    </row>
    <row r="45" spans="1:32">
      <c r="A45"/>
      <c r="B45"/>
      <c r="J45" t="e">
        <v>#REF!</v>
      </c>
      <c r="K45" t="e">
        <v>#REF!</v>
      </c>
      <c r="Q45" t="e">
        <v>#REF!</v>
      </c>
      <c r="AF45" t="s">
        <v>197</v>
      </c>
    </row>
    <row r="46" spans="1:32">
      <c r="A46"/>
      <c r="B46"/>
      <c r="J46" t="e">
        <v>#REF!</v>
      </c>
      <c r="K46" t="e">
        <v>#REF!</v>
      </c>
      <c r="Q46" t="e">
        <v>#REF!</v>
      </c>
      <c r="AF46" t="s">
        <v>197</v>
      </c>
    </row>
    <row r="47" spans="1:32">
      <c r="A47"/>
      <c r="B47"/>
      <c r="J47" t="e">
        <v>#REF!</v>
      </c>
      <c r="K47" t="e">
        <v>#REF!</v>
      </c>
      <c r="Q47" t="e">
        <v>#REF!</v>
      </c>
      <c r="AF47" t="s">
        <v>197</v>
      </c>
    </row>
    <row r="48" spans="1:32">
      <c r="A48"/>
      <c r="B48"/>
      <c r="K48" t="e">
        <v>#REF!</v>
      </c>
      <c r="Q48">
        <v>1</v>
      </c>
      <c r="AF48" t="s">
        <v>197</v>
      </c>
    </row>
    <row r="49" spans="1:32">
      <c r="A49"/>
      <c r="B49"/>
      <c r="K49" t="e">
        <v>#REF!</v>
      </c>
      <c r="Q49" t="e">
        <v>#REF!</v>
      </c>
      <c r="AF49" t="s">
        <v>197</v>
      </c>
    </row>
    <row r="50" spans="1:32" ht="409.6">
      <c r="A50"/>
      <c r="B50"/>
      <c r="J50" s="116" t="s">
        <v>245</v>
      </c>
      <c r="K50" t="e">
        <v>#REF!</v>
      </c>
      <c r="Q50" t="e">
        <v>#REF!</v>
      </c>
      <c r="AF50" t="s">
        <v>197</v>
      </c>
    </row>
    <row r="51" spans="1:32">
      <c r="A51"/>
      <c r="B51"/>
      <c r="K51" t="e">
        <v>#REF!</v>
      </c>
      <c r="Q51" t="e">
        <v>#REF!</v>
      </c>
      <c r="AF51" t="s">
        <v>197</v>
      </c>
    </row>
    <row r="52" spans="1:32">
      <c r="A52"/>
      <c r="B52"/>
      <c r="J52" s="115"/>
      <c r="K52" t="e">
        <v>#REF!</v>
      </c>
      <c r="Q52" t="e">
        <v>#REF!</v>
      </c>
      <c r="AF52" t="s">
        <v>197</v>
      </c>
    </row>
    <row r="53" spans="1:32">
      <c r="A53"/>
      <c r="B53"/>
      <c r="J53" s="115"/>
      <c r="K53" t="e">
        <v>#REF!</v>
      </c>
      <c r="Q53" t="e">
        <v>#REF!</v>
      </c>
      <c r="AF53" t="s">
        <v>197</v>
      </c>
    </row>
    <row r="54" spans="1:32">
      <c r="A54"/>
      <c r="B54"/>
      <c r="J54" s="115"/>
      <c r="K54" t="e">
        <v>#REF!</v>
      </c>
      <c r="Q54" t="e">
        <v>#REF!</v>
      </c>
      <c r="AF54" t="s">
        <v>197</v>
      </c>
    </row>
    <row r="55" spans="1:32">
      <c r="A55"/>
      <c r="B55"/>
      <c r="J55" s="115"/>
      <c r="K55" t="e">
        <v>#REF!</v>
      </c>
      <c r="Q55" t="e">
        <v>#REF!</v>
      </c>
      <c r="AF55" t="s">
        <v>197</v>
      </c>
    </row>
    <row r="56" spans="1:32">
      <c r="A56"/>
      <c r="B56"/>
      <c r="J56" s="115"/>
      <c r="K56" t="e">
        <v>#REF!</v>
      </c>
      <c r="Q56" t="e">
        <v>#REF!</v>
      </c>
      <c r="AF56" t="s">
        <v>197</v>
      </c>
    </row>
    <row r="57" spans="1:32">
      <c r="A57"/>
      <c r="B57"/>
      <c r="K57" t="e">
        <v>#REF!</v>
      </c>
      <c r="Q57" t="e">
        <v>#REF!</v>
      </c>
      <c r="AF57" t="s">
        <v>197</v>
      </c>
    </row>
    <row r="58" spans="1:32">
      <c r="A58"/>
      <c r="B58"/>
      <c r="J58" s="115"/>
      <c r="K58" t="e">
        <v>#REF!</v>
      </c>
      <c r="Q58" t="e">
        <v>#REF!</v>
      </c>
      <c r="AF58" t="s">
        <v>197</v>
      </c>
    </row>
    <row r="59" spans="1:32">
      <c r="A59"/>
      <c r="B59"/>
      <c r="K59" t="e">
        <v>#REF!</v>
      </c>
      <c r="Q59" t="e">
        <v>#REF!</v>
      </c>
      <c r="AF59" t="s">
        <v>197</v>
      </c>
    </row>
    <row r="60" spans="1:32">
      <c r="A60"/>
      <c r="B60"/>
      <c r="J60" s="115"/>
      <c r="K60" t="e">
        <v>#REF!</v>
      </c>
      <c r="Q60" t="e">
        <v>#REF!</v>
      </c>
      <c r="AF60" t="s">
        <v>197</v>
      </c>
    </row>
    <row r="61" spans="1:32">
      <c r="A61"/>
      <c r="B61"/>
      <c r="K61" t="e">
        <v>#REF!</v>
      </c>
      <c r="Q61" t="e">
        <v>#REF!</v>
      </c>
      <c r="AF61" t="s">
        <v>197</v>
      </c>
    </row>
    <row r="62" spans="1:32">
      <c r="A62"/>
      <c r="B62"/>
      <c r="K62" t="e">
        <v>#REF!</v>
      </c>
      <c r="Q62" t="e">
        <v>#REF!</v>
      </c>
      <c r="AF62" t="s">
        <v>197</v>
      </c>
    </row>
    <row r="63" spans="1:32">
      <c r="A63"/>
      <c r="B63"/>
      <c r="J63" t="e">
        <v>#REF!</v>
      </c>
      <c r="K63" t="e">
        <v>#REF!</v>
      </c>
      <c r="Q63" t="e">
        <v>#REF!</v>
      </c>
      <c r="AF63" t="s">
        <v>197</v>
      </c>
    </row>
    <row r="64" spans="1:32">
      <c r="A64"/>
      <c r="B64"/>
      <c r="J64" t="e">
        <v>#REF!</v>
      </c>
      <c r="K64" t="e">
        <v>#REF!</v>
      </c>
      <c r="Q64" t="e">
        <v>#REF!</v>
      </c>
      <c r="AF64" t="s">
        <v>197</v>
      </c>
    </row>
    <row r="65" spans="1:32">
      <c r="A65" s="6" t="e">
        <v>#REF!</v>
      </c>
      <c r="C65" t="e">
        <v>#REF!</v>
      </c>
      <c r="J65" t="e">
        <v>#REF!</v>
      </c>
      <c r="K65" t="e">
        <v>#REF!</v>
      </c>
      <c r="Q65" t="e">
        <v>#REF!</v>
      </c>
      <c r="AF65" t="s">
        <v>197</v>
      </c>
    </row>
    <row r="66" spans="1:32">
      <c r="A66" s="6" t="e">
        <v>#REF!</v>
      </c>
      <c r="C66" t="e">
        <v>#REF!</v>
      </c>
      <c r="J66" t="e">
        <v>#REF!</v>
      </c>
      <c r="K66" t="e">
        <v>#REF!</v>
      </c>
      <c r="Q66" t="e">
        <v>#REF!</v>
      </c>
      <c r="AF66" t="s">
        <v>197</v>
      </c>
    </row>
    <row r="67" spans="1:32">
      <c r="A67" s="6" t="e">
        <v>#REF!</v>
      </c>
      <c r="C67" t="e">
        <v>#REF!</v>
      </c>
      <c r="J67" t="e">
        <v>#REF!</v>
      </c>
      <c r="K67" t="e">
        <v>#REF!</v>
      </c>
      <c r="Q67" t="e">
        <v>#REF!</v>
      </c>
      <c r="AF67" t="s">
        <v>197</v>
      </c>
    </row>
    <row r="68" spans="1:32">
      <c r="A68" s="6" t="e">
        <v>#REF!</v>
      </c>
      <c r="C68" t="e">
        <v>#REF!</v>
      </c>
      <c r="J68" t="e">
        <v>#REF!</v>
      </c>
      <c r="K68" t="e">
        <v>#REF!</v>
      </c>
      <c r="Q68" t="e">
        <v>#REF!</v>
      </c>
      <c r="AF68" t="s">
        <v>197</v>
      </c>
    </row>
    <row r="69" spans="1:32">
      <c r="A69" s="6" t="e">
        <v>#REF!</v>
      </c>
      <c r="C69" t="e">
        <v>#REF!</v>
      </c>
      <c r="J69" t="e">
        <v>#REF!</v>
      </c>
      <c r="K69" t="e">
        <v>#REF!</v>
      </c>
      <c r="Q69" t="e">
        <v>#REF!</v>
      </c>
      <c r="AF69" t="s">
        <v>197</v>
      </c>
    </row>
    <row r="70" spans="1:32">
      <c r="A70" s="6" t="e">
        <v>#REF!</v>
      </c>
      <c r="C70" t="e">
        <v>#REF!</v>
      </c>
      <c r="J70" t="e">
        <v>#REF!</v>
      </c>
      <c r="K70" t="e">
        <v>#REF!</v>
      </c>
      <c r="Q70" t="e">
        <v>#REF!</v>
      </c>
      <c r="AF70" t="s">
        <v>197</v>
      </c>
    </row>
    <row r="71" spans="1:32">
      <c r="A71" s="6" t="e">
        <v>#REF!</v>
      </c>
      <c r="C71" t="e">
        <v>#REF!</v>
      </c>
      <c r="J71" t="e">
        <v>#REF!</v>
      </c>
      <c r="K71" t="e">
        <v>#REF!</v>
      </c>
      <c r="Q71" t="e">
        <v>#REF!</v>
      </c>
      <c r="AF71" t="s">
        <v>197</v>
      </c>
    </row>
    <row r="72" spans="1:32">
      <c r="A72" s="6" t="e">
        <v>#REF!</v>
      </c>
      <c r="C72" t="e">
        <v>#REF!</v>
      </c>
      <c r="J72" t="e">
        <v>#REF!</v>
      </c>
      <c r="K72" t="e">
        <v>#REF!</v>
      </c>
      <c r="Q72" t="e">
        <v>#REF!</v>
      </c>
      <c r="AF72" t="s">
        <v>197</v>
      </c>
    </row>
    <row r="73" spans="1:32">
      <c r="A73" s="6" t="e">
        <v>#REF!</v>
      </c>
      <c r="C73" t="e">
        <v>#REF!</v>
      </c>
      <c r="J73" t="e">
        <v>#REF!</v>
      </c>
      <c r="K73" t="e">
        <v>#REF!</v>
      </c>
      <c r="Q73" t="e">
        <v>#REF!</v>
      </c>
      <c r="AF73" t="s">
        <v>197</v>
      </c>
    </row>
    <row r="74" spans="1:32">
      <c r="A74" s="6" t="e">
        <v>#REF!</v>
      </c>
      <c r="C74" t="e">
        <v>#REF!</v>
      </c>
      <c r="J74" t="e">
        <v>#REF!</v>
      </c>
      <c r="K74" t="e">
        <v>#REF!</v>
      </c>
      <c r="Q74" t="e">
        <v>#REF!</v>
      </c>
      <c r="AF74" t="s">
        <v>197</v>
      </c>
    </row>
    <row r="75" spans="1:32">
      <c r="A75" s="6" t="e">
        <v>#REF!</v>
      </c>
      <c r="C75" t="e">
        <v>#REF!</v>
      </c>
      <c r="J75" t="e">
        <v>#REF!</v>
      </c>
      <c r="K75" t="e">
        <v>#REF!</v>
      </c>
      <c r="Q75" t="e">
        <v>#REF!</v>
      </c>
      <c r="AF75" t="s">
        <v>197</v>
      </c>
    </row>
    <row r="76" spans="1:32">
      <c r="A76" s="6" t="e">
        <v>#REF!</v>
      </c>
      <c r="C76" t="e">
        <v>#REF!</v>
      </c>
      <c r="J76" t="e">
        <v>#REF!</v>
      </c>
      <c r="K76" t="e">
        <v>#REF!</v>
      </c>
      <c r="Q76" t="e">
        <v>#REF!</v>
      </c>
      <c r="AF76" t="s">
        <v>197</v>
      </c>
    </row>
    <row r="77" spans="1:32">
      <c r="A77" s="6" t="e">
        <v>#REF!</v>
      </c>
      <c r="C77" t="e">
        <v>#REF!</v>
      </c>
      <c r="J77" t="e">
        <v>#REF!</v>
      </c>
      <c r="K77" t="e">
        <v>#REF!</v>
      </c>
      <c r="Q77" t="e">
        <v>#REF!</v>
      </c>
      <c r="AF77" t="s">
        <v>197</v>
      </c>
    </row>
    <row r="78" spans="1:32">
      <c r="A78" s="6" t="e">
        <v>#REF!</v>
      </c>
      <c r="C78" t="e">
        <v>#REF!</v>
      </c>
      <c r="J78" t="e">
        <v>#REF!</v>
      </c>
      <c r="K78" t="e">
        <v>#REF!</v>
      </c>
      <c r="Q78" t="e">
        <v>#REF!</v>
      </c>
      <c r="AF78" t="s">
        <v>197</v>
      </c>
    </row>
    <row r="79" spans="1:32">
      <c r="A79" s="6" t="e">
        <v>#REF!</v>
      </c>
      <c r="C79" t="e">
        <v>#REF!</v>
      </c>
      <c r="J79" t="e">
        <v>#REF!</v>
      </c>
      <c r="K79" t="e">
        <v>#REF!</v>
      </c>
      <c r="Q79" t="e">
        <v>#REF!</v>
      </c>
      <c r="AF79" t="s">
        <v>197</v>
      </c>
    </row>
    <row r="80" spans="1:32">
      <c r="A80" s="6" t="e">
        <v>#REF!</v>
      </c>
      <c r="C80" t="e">
        <v>#REF!</v>
      </c>
      <c r="J80" t="e">
        <v>#REF!</v>
      </c>
      <c r="K80" t="e">
        <v>#REF!</v>
      </c>
      <c r="Q80" t="e">
        <v>#REF!</v>
      </c>
      <c r="AF80" t="s">
        <v>197</v>
      </c>
    </row>
    <row r="81" spans="1:32">
      <c r="A81" s="6" t="e">
        <v>#REF!</v>
      </c>
      <c r="C81" t="e">
        <v>#REF!</v>
      </c>
      <c r="J81" t="e">
        <v>#REF!</v>
      </c>
      <c r="K81" t="e">
        <v>#REF!</v>
      </c>
      <c r="Q81" t="e">
        <v>#REF!</v>
      </c>
      <c r="AF81" t="s">
        <v>197</v>
      </c>
    </row>
    <row r="82" spans="1:32">
      <c r="A82" s="6" t="e">
        <v>#REF!</v>
      </c>
      <c r="C82" t="e">
        <v>#REF!</v>
      </c>
      <c r="J82" t="e">
        <v>#REF!</v>
      </c>
      <c r="K82" t="e">
        <v>#REF!</v>
      </c>
      <c r="Q82" t="e">
        <v>#REF!</v>
      </c>
      <c r="AF82" t="s">
        <v>197</v>
      </c>
    </row>
    <row r="83" spans="1:32">
      <c r="A83" s="6" t="e">
        <v>#REF!</v>
      </c>
      <c r="C83" t="e">
        <v>#REF!</v>
      </c>
      <c r="J83" t="e">
        <v>#REF!</v>
      </c>
      <c r="K83" t="e">
        <v>#REF!</v>
      </c>
      <c r="Q83" t="e">
        <v>#REF!</v>
      </c>
      <c r="AF83" t="s">
        <v>197</v>
      </c>
    </row>
    <row r="84" spans="1:32">
      <c r="A84" s="6" t="e">
        <v>#REF!</v>
      </c>
      <c r="C84" t="e">
        <v>#REF!</v>
      </c>
      <c r="J84" t="e">
        <v>#REF!</v>
      </c>
      <c r="K84" t="e">
        <v>#REF!</v>
      </c>
      <c r="Q84" t="e">
        <v>#REF!</v>
      </c>
      <c r="AF84" t="s">
        <v>197</v>
      </c>
    </row>
    <row r="85" spans="1:32">
      <c r="A85" s="6" t="e">
        <v>#REF!</v>
      </c>
      <c r="C85" t="e">
        <v>#REF!</v>
      </c>
      <c r="J85" t="e">
        <v>#REF!</v>
      </c>
      <c r="K85" t="e">
        <v>#REF!</v>
      </c>
      <c r="Q85" t="e">
        <v>#REF!</v>
      </c>
      <c r="AF85" t="s">
        <v>197</v>
      </c>
    </row>
    <row r="86" spans="1:32">
      <c r="A86" s="6" t="e">
        <v>#REF!</v>
      </c>
      <c r="C86" t="e">
        <v>#REF!</v>
      </c>
      <c r="J86" t="e">
        <v>#REF!</v>
      </c>
      <c r="K86" t="e">
        <v>#REF!</v>
      </c>
      <c r="Q86" t="e">
        <v>#REF!</v>
      </c>
      <c r="AF86" t="s">
        <v>197</v>
      </c>
    </row>
    <row r="87" spans="1:32">
      <c r="A87" s="6" t="e">
        <v>#REF!</v>
      </c>
      <c r="C87" t="e">
        <v>#REF!</v>
      </c>
      <c r="J87" t="e">
        <v>#REF!</v>
      </c>
      <c r="K87" t="e">
        <v>#REF!</v>
      </c>
      <c r="Q87" t="e">
        <v>#REF!</v>
      </c>
      <c r="AF87" t="s">
        <v>197</v>
      </c>
    </row>
    <row r="88" spans="1:32">
      <c r="A88" s="6" t="e">
        <v>#REF!</v>
      </c>
      <c r="C88" t="e">
        <v>#REF!</v>
      </c>
      <c r="J88" t="e">
        <v>#REF!</v>
      </c>
      <c r="K88" t="e">
        <v>#REF!</v>
      </c>
      <c r="Q88" t="e">
        <v>#REF!</v>
      </c>
      <c r="AF88" t="s">
        <v>197</v>
      </c>
    </row>
    <row r="89" spans="1:32">
      <c r="A89" s="6" t="e">
        <v>#REF!</v>
      </c>
      <c r="C89" t="e">
        <v>#REF!</v>
      </c>
      <c r="J89" t="e">
        <v>#REF!</v>
      </c>
      <c r="K89" t="e">
        <v>#REF!</v>
      </c>
      <c r="Q89" t="e">
        <v>#REF!</v>
      </c>
      <c r="AF89" t="s">
        <v>197</v>
      </c>
    </row>
    <row r="90" spans="1:32">
      <c r="A90" s="6" t="e">
        <v>#REF!</v>
      </c>
      <c r="C90" t="e">
        <v>#REF!</v>
      </c>
      <c r="J90" t="e">
        <v>#REF!</v>
      </c>
      <c r="K90" t="e">
        <v>#REF!</v>
      </c>
      <c r="Q90" t="e">
        <v>#REF!</v>
      </c>
      <c r="AF90" t="s">
        <v>197</v>
      </c>
    </row>
    <row r="91" spans="1:32">
      <c r="A91" s="6" t="e">
        <v>#REF!</v>
      </c>
      <c r="C91" t="e">
        <v>#REF!</v>
      </c>
      <c r="J91" t="e">
        <v>#REF!</v>
      </c>
      <c r="K91" t="e">
        <v>#REF!</v>
      </c>
      <c r="Q91" t="e">
        <v>#REF!</v>
      </c>
      <c r="AF91" t="s">
        <v>197</v>
      </c>
    </row>
    <row r="92" spans="1:32">
      <c r="A92" s="6" t="e">
        <v>#REF!</v>
      </c>
      <c r="C92" t="e">
        <v>#REF!</v>
      </c>
      <c r="J92" t="e">
        <v>#REF!</v>
      </c>
      <c r="K92" t="e">
        <v>#REF!</v>
      </c>
      <c r="Q92" t="e">
        <v>#REF!</v>
      </c>
      <c r="AF92" t="s">
        <v>197</v>
      </c>
    </row>
    <row r="93" spans="1:32">
      <c r="A93" s="6" t="e">
        <v>#REF!</v>
      </c>
      <c r="C93" t="e">
        <v>#REF!</v>
      </c>
      <c r="J93" t="e">
        <v>#REF!</v>
      </c>
      <c r="K93" t="e">
        <v>#REF!</v>
      </c>
      <c r="Q93" t="e">
        <v>#REF!</v>
      </c>
      <c r="AF93" t="s">
        <v>197</v>
      </c>
    </row>
    <row r="94" spans="1:32">
      <c r="A94" s="6" t="e">
        <v>#REF!</v>
      </c>
      <c r="C94" t="e">
        <v>#REF!</v>
      </c>
      <c r="J94" t="e">
        <v>#REF!</v>
      </c>
      <c r="K94" t="e">
        <v>#REF!</v>
      </c>
      <c r="Q94" t="e">
        <v>#REF!</v>
      </c>
      <c r="AF94" t="s">
        <v>197</v>
      </c>
    </row>
    <row r="95" spans="1:32">
      <c r="A95" s="6" t="e">
        <v>#REF!</v>
      </c>
      <c r="C95" t="e">
        <v>#REF!</v>
      </c>
      <c r="J95" t="e">
        <v>#REF!</v>
      </c>
      <c r="K95" t="e">
        <v>#REF!</v>
      </c>
      <c r="Q95" t="e">
        <v>#REF!</v>
      </c>
      <c r="AF95" t="s">
        <v>197</v>
      </c>
    </row>
    <row r="96" spans="1:32">
      <c r="A96" s="6" t="e">
        <v>#REF!</v>
      </c>
      <c r="C96" t="e">
        <v>#REF!</v>
      </c>
      <c r="J96" t="e">
        <v>#REF!</v>
      </c>
      <c r="K96" t="e">
        <v>#REF!</v>
      </c>
      <c r="Q96" t="e">
        <v>#REF!</v>
      </c>
      <c r="AF96" t="s">
        <v>197</v>
      </c>
    </row>
    <row r="97" spans="1:32">
      <c r="A97" s="6" t="e">
        <v>#REF!</v>
      </c>
      <c r="C97" t="e">
        <v>#REF!</v>
      </c>
      <c r="J97" t="e">
        <v>#REF!</v>
      </c>
      <c r="K97" t="e">
        <v>#REF!</v>
      </c>
      <c r="Q97" t="e">
        <v>#REF!</v>
      </c>
      <c r="AF97" t="s">
        <v>197</v>
      </c>
    </row>
    <row r="98" spans="1:32">
      <c r="A98" s="6" t="e">
        <v>#REF!</v>
      </c>
      <c r="C98" t="e">
        <v>#REF!</v>
      </c>
      <c r="J98" t="e">
        <v>#REF!</v>
      </c>
      <c r="K98" t="e">
        <v>#REF!</v>
      </c>
      <c r="Q98" t="e">
        <v>#REF!</v>
      </c>
      <c r="AF98" t="s">
        <v>197</v>
      </c>
    </row>
    <row r="99" spans="1:32">
      <c r="A99" s="6" t="e">
        <v>#REF!</v>
      </c>
      <c r="C99" t="e">
        <v>#REF!</v>
      </c>
      <c r="J99" t="e">
        <v>#REF!</v>
      </c>
      <c r="K99" t="e">
        <v>#REF!</v>
      </c>
      <c r="Q99" t="e">
        <v>#REF!</v>
      </c>
      <c r="AF99" t="s">
        <v>197</v>
      </c>
    </row>
    <row r="100" spans="1:32">
      <c r="A100" s="6" t="e">
        <v>#REF!</v>
      </c>
      <c r="C100" t="e">
        <v>#REF!</v>
      </c>
      <c r="J100" t="e">
        <v>#REF!</v>
      </c>
      <c r="K100" t="e">
        <v>#REF!</v>
      </c>
      <c r="Q100" t="e">
        <v>#REF!</v>
      </c>
      <c r="AF100" t="s">
        <v>197</v>
      </c>
    </row>
    <row r="101" spans="1:32">
      <c r="A101" s="6" t="e">
        <v>#REF!</v>
      </c>
      <c r="C101" t="e">
        <v>#REF!</v>
      </c>
      <c r="J101" t="e">
        <v>#REF!</v>
      </c>
      <c r="K101" t="e">
        <v>#REF!</v>
      </c>
      <c r="Q101" t="e">
        <v>#REF!</v>
      </c>
      <c r="AF101" t="s">
        <v>197</v>
      </c>
    </row>
    <row r="102" spans="1:32">
      <c r="A102" s="6" t="e">
        <v>#REF!</v>
      </c>
      <c r="C102" t="e">
        <v>#REF!</v>
      </c>
      <c r="J102" t="e">
        <v>#REF!</v>
      </c>
      <c r="K102" t="e">
        <v>#REF!</v>
      </c>
      <c r="Q102" t="e">
        <v>#REF!</v>
      </c>
      <c r="AF102" t="s">
        <v>197</v>
      </c>
    </row>
    <row r="103" spans="1:32">
      <c r="A103" s="6" t="e">
        <v>#REF!</v>
      </c>
      <c r="C103" t="e">
        <v>#REF!</v>
      </c>
      <c r="J103" t="e">
        <v>#REF!</v>
      </c>
      <c r="K103" t="e">
        <v>#REF!</v>
      </c>
      <c r="Q103" t="e">
        <v>#REF!</v>
      </c>
      <c r="AF103" t="s">
        <v>197</v>
      </c>
    </row>
    <row r="104" spans="1:32">
      <c r="A104" s="6" t="e">
        <v>#REF!</v>
      </c>
      <c r="C104" t="e">
        <v>#REF!</v>
      </c>
      <c r="J104" t="e">
        <v>#REF!</v>
      </c>
      <c r="K104" t="e">
        <v>#REF!</v>
      </c>
      <c r="Q104" t="e">
        <v>#REF!</v>
      </c>
      <c r="AF104" t="s">
        <v>197</v>
      </c>
    </row>
    <row r="105" spans="1:32">
      <c r="A105" s="6" t="e">
        <v>#REF!</v>
      </c>
      <c r="C105" t="e">
        <v>#REF!</v>
      </c>
      <c r="J105" t="e">
        <v>#REF!</v>
      </c>
      <c r="K105" t="e">
        <v>#REF!</v>
      </c>
      <c r="Q105" t="e">
        <v>#REF!</v>
      </c>
      <c r="AF105" t="s">
        <v>197</v>
      </c>
    </row>
    <row r="106" spans="1:32">
      <c r="A106" s="6" t="e">
        <v>#REF!</v>
      </c>
      <c r="C106" t="e">
        <v>#REF!</v>
      </c>
      <c r="J106" t="e">
        <v>#REF!</v>
      </c>
      <c r="K106" t="e">
        <v>#REF!</v>
      </c>
      <c r="Q106" t="e">
        <v>#REF!</v>
      </c>
      <c r="AF106" t="s">
        <v>197</v>
      </c>
    </row>
    <row r="107" spans="1:32">
      <c r="A107" s="6" t="e">
        <v>#REF!</v>
      </c>
      <c r="C107" t="e">
        <v>#REF!</v>
      </c>
      <c r="J107" t="e">
        <v>#REF!</v>
      </c>
      <c r="K107" t="e">
        <v>#REF!</v>
      </c>
      <c r="Q107" t="e">
        <v>#REF!</v>
      </c>
      <c r="AF107" t="s">
        <v>197</v>
      </c>
    </row>
    <row r="108" spans="1:32">
      <c r="A108" s="6" t="e">
        <v>#REF!</v>
      </c>
      <c r="C108" t="e">
        <v>#REF!</v>
      </c>
      <c r="J108" t="e">
        <v>#REF!</v>
      </c>
      <c r="K108" t="e">
        <v>#REF!</v>
      </c>
      <c r="Q108" t="e">
        <v>#REF!</v>
      </c>
      <c r="AF108" t="s">
        <v>197</v>
      </c>
    </row>
    <row r="109" spans="1:32">
      <c r="A109" s="6" t="e">
        <v>#REF!</v>
      </c>
      <c r="C109" t="e">
        <v>#REF!</v>
      </c>
      <c r="J109" t="e">
        <v>#REF!</v>
      </c>
      <c r="K109" t="e">
        <v>#REF!</v>
      </c>
      <c r="Q109" t="e">
        <v>#REF!</v>
      </c>
      <c r="AF109" t="s">
        <v>197</v>
      </c>
    </row>
    <row r="110" spans="1:32">
      <c r="A110" s="6" t="e">
        <v>#REF!</v>
      </c>
      <c r="C110" t="e">
        <v>#REF!</v>
      </c>
      <c r="J110" t="e">
        <v>#REF!</v>
      </c>
      <c r="K110" t="e">
        <v>#REF!</v>
      </c>
      <c r="Q110" t="e">
        <v>#REF!</v>
      </c>
      <c r="AF110" t="s">
        <v>197</v>
      </c>
    </row>
    <row r="111" spans="1:32">
      <c r="A111" s="6" t="e">
        <v>#REF!</v>
      </c>
      <c r="C111" t="e">
        <v>#REF!</v>
      </c>
      <c r="J111" t="e">
        <v>#REF!</v>
      </c>
      <c r="K111" t="e">
        <v>#REF!</v>
      </c>
      <c r="Q111" t="e">
        <v>#REF!</v>
      </c>
      <c r="AF111" t="s">
        <v>197</v>
      </c>
    </row>
    <row r="112" spans="1:32">
      <c r="A112" s="6" t="e">
        <v>#REF!</v>
      </c>
      <c r="C112" t="e">
        <v>#REF!</v>
      </c>
      <c r="J112" t="e">
        <v>#REF!</v>
      </c>
      <c r="K112" t="e">
        <v>#REF!</v>
      </c>
      <c r="Q112" t="e">
        <v>#REF!</v>
      </c>
      <c r="AF112" t="s">
        <v>197</v>
      </c>
    </row>
    <row r="113" spans="1:32">
      <c r="A113" s="6" t="e">
        <v>#REF!</v>
      </c>
      <c r="C113" t="e">
        <v>#REF!</v>
      </c>
      <c r="J113" t="e">
        <v>#REF!</v>
      </c>
      <c r="K113" t="e">
        <v>#REF!</v>
      </c>
      <c r="Q113" t="e">
        <v>#REF!</v>
      </c>
      <c r="AF113" t="s">
        <v>197</v>
      </c>
    </row>
    <row r="114" spans="1:32">
      <c r="A114" s="6" t="e">
        <v>#REF!</v>
      </c>
      <c r="C114" t="e">
        <v>#REF!</v>
      </c>
      <c r="J114" t="e">
        <v>#REF!</v>
      </c>
      <c r="K114" t="e">
        <v>#REF!</v>
      </c>
      <c r="Q114" t="e">
        <v>#REF!</v>
      </c>
      <c r="AF114" t="s">
        <v>197</v>
      </c>
    </row>
    <row r="115" spans="1:32">
      <c r="A115" s="6" t="e">
        <v>#REF!</v>
      </c>
      <c r="C115" t="e">
        <v>#REF!</v>
      </c>
      <c r="J115" t="e">
        <v>#REF!</v>
      </c>
      <c r="K115" t="e">
        <v>#REF!</v>
      </c>
      <c r="Q115" t="e">
        <v>#REF!</v>
      </c>
      <c r="AF115" t="s">
        <v>197</v>
      </c>
    </row>
    <row r="116" spans="1:32">
      <c r="A116" s="6" t="e">
        <v>#REF!</v>
      </c>
      <c r="C116" t="e">
        <v>#REF!</v>
      </c>
      <c r="J116" t="e">
        <v>#REF!</v>
      </c>
      <c r="K116" t="e">
        <v>#REF!</v>
      </c>
      <c r="Q116" t="e">
        <v>#REF!</v>
      </c>
      <c r="AF116" t="s">
        <v>197</v>
      </c>
    </row>
    <row r="117" spans="1:32">
      <c r="A117" s="6" t="e">
        <v>#REF!</v>
      </c>
      <c r="C117" t="e">
        <v>#REF!</v>
      </c>
      <c r="J117" t="e">
        <v>#REF!</v>
      </c>
      <c r="K117" t="e">
        <v>#REF!</v>
      </c>
      <c r="Q117" t="e">
        <v>#REF!</v>
      </c>
      <c r="AF117" t="s">
        <v>197</v>
      </c>
    </row>
    <row r="118" spans="1:32">
      <c r="A118" s="6" t="e">
        <v>#REF!</v>
      </c>
      <c r="C118" t="e">
        <v>#REF!</v>
      </c>
      <c r="J118" t="e">
        <v>#REF!</v>
      </c>
      <c r="K118" t="e">
        <v>#REF!</v>
      </c>
      <c r="Q118" t="e">
        <v>#REF!</v>
      </c>
      <c r="AF118" t="s">
        <v>197</v>
      </c>
    </row>
    <row r="119" spans="1:32">
      <c r="A119" s="6" t="e">
        <v>#REF!</v>
      </c>
      <c r="C119" t="e">
        <v>#REF!</v>
      </c>
      <c r="J119" t="e">
        <v>#REF!</v>
      </c>
      <c r="K119" t="e">
        <v>#REF!</v>
      </c>
      <c r="Q119" t="e">
        <v>#REF!</v>
      </c>
      <c r="AF119" t="s">
        <v>197</v>
      </c>
    </row>
    <row r="120" spans="1:32">
      <c r="A120" s="6" t="e">
        <v>#REF!</v>
      </c>
      <c r="C120" t="e">
        <v>#REF!</v>
      </c>
      <c r="J120" t="e">
        <v>#REF!</v>
      </c>
      <c r="K120" t="e">
        <v>#REF!</v>
      </c>
      <c r="Q120" t="e">
        <v>#REF!</v>
      </c>
      <c r="AF120" t="s">
        <v>197</v>
      </c>
    </row>
    <row r="121" spans="1:32">
      <c r="A121" s="6" t="e">
        <v>#REF!</v>
      </c>
      <c r="C121" t="e">
        <v>#REF!</v>
      </c>
      <c r="J121" t="e">
        <v>#REF!</v>
      </c>
      <c r="K121" t="e">
        <v>#REF!</v>
      </c>
      <c r="Q121" t="e">
        <v>#REF!</v>
      </c>
      <c r="AF121" t="s">
        <v>197</v>
      </c>
    </row>
    <row r="122" spans="1:32">
      <c r="A122" s="6" t="e">
        <v>#REF!</v>
      </c>
      <c r="C122" t="e">
        <v>#REF!</v>
      </c>
      <c r="J122" t="e">
        <v>#REF!</v>
      </c>
      <c r="K122" t="e">
        <v>#REF!</v>
      </c>
      <c r="Q122" t="e">
        <v>#REF!</v>
      </c>
      <c r="AF122" t="s">
        <v>197</v>
      </c>
    </row>
    <row r="123" spans="1:32">
      <c r="A123" s="6" t="e">
        <v>#REF!</v>
      </c>
      <c r="C123" t="e">
        <v>#REF!</v>
      </c>
      <c r="J123" t="e">
        <v>#REF!</v>
      </c>
      <c r="K123" t="e">
        <v>#REF!</v>
      </c>
      <c r="Q123" t="e">
        <v>#REF!</v>
      </c>
      <c r="AF123" t="s">
        <v>197</v>
      </c>
    </row>
    <row r="124" spans="1:32">
      <c r="A124" s="6" t="e">
        <v>#REF!</v>
      </c>
      <c r="C124" t="e">
        <v>#REF!</v>
      </c>
      <c r="J124" t="e">
        <v>#REF!</v>
      </c>
      <c r="K124" t="e">
        <v>#REF!</v>
      </c>
      <c r="Q124" t="e">
        <v>#REF!</v>
      </c>
      <c r="AF124" t="s">
        <v>197</v>
      </c>
    </row>
    <row r="125" spans="1:32">
      <c r="A125" s="6" t="e">
        <v>#REF!</v>
      </c>
      <c r="C125" t="e">
        <v>#REF!</v>
      </c>
      <c r="J125" t="e">
        <v>#REF!</v>
      </c>
      <c r="K125" t="e">
        <v>#REF!</v>
      </c>
      <c r="Q125" t="e">
        <v>#REF!</v>
      </c>
      <c r="AF125" t="s">
        <v>197</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9</vt:i4>
      </vt:variant>
    </vt:vector>
  </HeadingPairs>
  <TitlesOfParts>
    <vt:vector size="17" baseType="lpstr">
      <vt:lpstr>Structure</vt:lpstr>
      <vt:lpstr>scriv</vt:lpstr>
      <vt:lpstr>Views</vt:lpstr>
      <vt:lpstr>Slides F-R (2)</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Views!StoryLinks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2018-08-20T21:47:54Z</dcterms:modified>
</cp:coreProperties>
</file>